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65" windowWidth="16215" windowHeight="11280" tabRatio="859" activeTab="5"/>
  </bookViews>
  <sheets>
    <sheet name="EOP Electric Deprec  Lead " sheetId="18" r:id="rId1"/>
    <sheet name="Annualize Elec  Deprec Lead " sheetId="21" r:id="rId2"/>
    <sheet name="EOP Gas Deprec Lead " sheetId="19" r:id="rId3"/>
    <sheet name="Annualize Gas Deprec Lead " sheetId="23" r:id="rId4"/>
    <sheet name="Treatment Legend" sheetId="33" r:id="rId5"/>
    <sheet name="Restated Depr" sheetId="11" r:id="rId6"/>
    <sheet name="DFIT Adjustment" sheetId="34" r:id="rId7"/>
    <sheet name="Accretion" sheetId="32" r:id="rId8"/>
    <sheet name="Trans Depr Group" sheetId="25" r:id="rId9"/>
    <sheet name="EOP Elec DFIT Depr Restatement" sheetId="17" r:id="rId10"/>
    <sheet name="Annualize Elec DFIT Depr " sheetId="22" r:id="rId11"/>
    <sheet name="EOP Gas DFIT Depr Restatement " sheetId="20" r:id="rId12"/>
    <sheet name="Annualized Gas DFIT Depr" sheetId="24" r:id="rId13"/>
  </sheets>
  <externalReferences>
    <externalReference r:id="rId14"/>
    <externalReference r:id="rId15"/>
    <externalReference r:id="rId16"/>
    <externalReference r:id="rId17"/>
  </externalReferences>
  <definedNames>
    <definedName name="__123Graph_ECURRENT" hidden="1">#N/A</definedName>
    <definedName name="_xlnm._FilterDatabase" localSheetId="5" hidden="1">'Restated Depr'!$A$3:$V$7675</definedName>
    <definedName name="_Order1" hidden="1">255</definedName>
    <definedName name="_Order2" hidden="1">255</definedName>
    <definedName name="AccessDatabase" hidden="1">"I:\COMTREL\FINICLE\TradeSummary.mdb"</definedName>
    <definedName name="CBWorkbookPriority" hidden="1">-2060790043</definedName>
    <definedName name="SAPBEXhrIndnt" hidden="1">"Wide"</definedName>
    <definedName name="SAPsysID" hidden="1">"708C5W7SBKP804JT78WJ0JNKI"</definedName>
    <definedName name="SAPwbID" hidden="1">"ARS"</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s>
  <calcPr calcId="145621"/>
</workbook>
</file>

<file path=xl/calcChain.xml><?xml version="1.0" encoding="utf-8"?>
<calcChain xmlns="http://schemas.openxmlformats.org/spreadsheetml/2006/main">
  <c r="H7680" i="11" l="1"/>
  <c r="I20" i="34"/>
  <c r="H20" i="34"/>
  <c r="B29" i="32"/>
  <c r="N22" i="32"/>
  <c r="M22" i="32"/>
  <c r="L22" i="32"/>
  <c r="K22" i="32"/>
  <c r="J22" i="32"/>
  <c r="I22" i="32"/>
  <c r="H22" i="32"/>
  <c r="G22" i="32"/>
  <c r="F22" i="32"/>
  <c r="E22" i="32"/>
  <c r="D22" i="32"/>
  <c r="C22" i="32"/>
  <c r="B22" i="32"/>
  <c r="N21" i="32"/>
  <c r="M21" i="32"/>
  <c r="L21" i="32"/>
  <c r="K21" i="32"/>
  <c r="J21" i="32"/>
  <c r="I21" i="32"/>
  <c r="H21" i="32"/>
  <c r="G21" i="32"/>
  <c r="F21" i="32"/>
  <c r="E21" i="32"/>
  <c r="D21" i="32"/>
  <c r="C21" i="32"/>
  <c r="B21" i="32"/>
  <c r="G7712" i="11"/>
  <c r="G7711" i="11"/>
  <c r="G7710" i="11"/>
  <c r="K23" i="32" l="1"/>
  <c r="G23" i="32"/>
  <c r="C23" i="32"/>
  <c r="N30" i="32"/>
  <c r="M30" i="32"/>
  <c r="L23" i="32"/>
  <c r="K30" i="32"/>
  <c r="J30" i="32"/>
  <c r="I30" i="32"/>
  <c r="H23" i="32"/>
  <c r="G30" i="32"/>
  <c r="F30" i="32"/>
  <c r="E30" i="32"/>
  <c r="D30" i="32"/>
  <c r="C30" i="32"/>
  <c r="B30" i="32"/>
  <c r="N23" i="32"/>
  <c r="M23" i="32"/>
  <c r="J23" i="32"/>
  <c r="I23" i="32"/>
  <c r="F23" i="32"/>
  <c r="E23" i="32"/>
  <c r="B23" i="32"/>
  <c r="G7716" i="11"/>
  <c r="P7707" i="11"/>
  <c r="P7706" i="11"/>
  <c r="P7708" i="11" s="1"/>
  <c r="P7705" i="11"/>
  <c r="O7707" i="11"/>
  <c r="O7705" i="11"/>
  <c r="O7708" i="11" s="1"/>
  <c r="L7707" i="11"/>
  <c r="L7706" i="11"/>
  <c r="L7705" i="11"/>
  <c r="L7702" i="11"/>
  <c r="L7701" i="11"/>
  <c r="L7700" i="11"/>
  <c r="K7705" i="11"/>
  <c r="K7708" i="11" s="1"/>
  <c r="K7707" i="11"/>
  <c r="L7708" i="11"/>
  <c r="G7708" i="11"/>
  <c r="G7707" i="11"/>
  <c r="G7705" i="11"/>
  <c r="K37" i="32" l="1"/>
  <c r="N37" i="32"/>
  <c r="F37" i="32"/>
  <c r="M37" i="32"/>
  <c r="I37" i="32"/>
  <c r="E37" i="32"/>
  <c r="L37" i="32"/>
  <c r="H37" i="32"/>
  <c r="D37" i="32"/>
  <c r="C37" i="32"/>
  <c r="G37" i="32"/>
  <c r="J37" i="32"/>
  <c r="H30" i="32"/>
  <c r="L30" i="32"/>
  <c r="D23" i="32"/>
  <c r="B37" i="32" l="1"/>
  <c r="H12" i="34"/>
  <c r="H11" i="34"/>
  <c r="H10" i="34"/>
  <c r="H9" i="34"/>
  <c r="H8" i="34"/>
  <c r="H7" i="34"/>
  <c r="H6" i="34"/>
  <c r="D13" i="34"/>
  <c r="C13" i="34"/>
  <c r="E12" i="34"/>
  <c r="F12" i="34" s="1"/>
  <c r="I12" i="34" s="1"/>
  <c r="E11" i="34"/>
  <c r="F11" i="34" s="1"/>
  <c r="J11" i="34" s="1"/>
  <c r="E10" i="34"/>
  <c r="F10" i="34" s="1"/>
  <c r="E9" i="34"/>
  <c r="F9" i="34" s="1"/>
  <c r="E8" i="34"/>
  <c r="F8" i="34" s="1"/>
  <c r="E7" i="34"/>
  <c r="F7" i="34" s="1"/>
  <c r="I7" i="34" s="1"/>
  <c r="E6" i="34"/>
  <c r="F6" i="34" s="1"/>
  <c r="I10" i="34" l="1"/>
  <c r="F13" i="34"/>
  <c r="E13" i="34"/>
  <c r="I6" i="34" l="1"/>
  <c r="H13" i="34"/>
  <c r="H15" i="34" s="1"/>
  <c r="N56" i="11" l="1"/>
  <c r="N55" i="11"/>
  <c r="N54" i="11"/>
  <c r="N53" i="11"/>
  <c r="N52" i="11"/>
  <c r="N51" i="11"/>
  <c r="N50" i="11"/>
  <c r="N49" i="11"/>
  <c r="N48" i="11"/>
  <c r="N47" i="11"/>
  <c r="N46" i="11"/>
  <c r="N45" i="11"/>
  <c r="K19" i="11" l="1"/>
  <c r="K7453" i="11"/>
  <c r="K7452" i="11"/>
  <c r="K7451" i="11"/>
  <c r="K7450" i="11"/>
  <c r="K7449" i="11"/>
  <c r="K7448" i="11"/>
  <c r="K7447" i="11"/>
  <c r="K7446" i="11"/>
  <c r="K7445" i="11"/>
  <c r="K7444" i="11"/>
  <c r="K7443" i="11"/>
  <c r="K7442" i="11"/>
  <c r="K7349" i="11"/>
  <c r="K7348" i="11"/>
  <c r="K7347" i="11"/>
  <c r="K7346" i="11"/>
  <c r="K7345" i="11"/>
  <c r="K7344" i="11"/>
  <c r="K7343" i="11"/>
  <c r="K7342" i="11"/>
  <c r="K7341" i="11"/>
  <c r="K7340" i="11"/>
  <c r="K7339" i="11"/>
  <c r="K7338" i="11"/>
  <c r="K7271" i="11"/>
  <c r="K7270" i="11"/>
  <c r="K7269" i="11"/>
  <c r="K7268" i="11"/>
  <c r="K7267" i="11"/>
  <c r="K7266" i="11"/>
  <c r="K7265" i="11"/>
  <c r="K7264" i="11"/>
  <c r="K7263" i="11"/>
  <c r="K7262" i="11"/>
  <c r="K7261" i="11"/>
  <c r="K7260" i="11"/>
  <c r="K7037" i="11"/>
  <c r="K7036" i="11"/>
  <c r="K7035" i="11"/>
  <c r="K7034" i="11"/>
  <c r="K7033" i="11"/>
  <c r="K7032" i="11"/>
  <c r="K7031" i="11"/>
  <c r="K7030" i="11"/>
  <c r="K7029" i="11"/>
  <c r="K7028" i="11"/>
  <c r="K7027" i="11"/>
  <c r="K7026" i="11"/>
  <c r="K6803" i="11"/>
  <c r="K6802" i="11"/>
  <c r="K6801" i="11"/>
  <c r="K6800" i="11"/>
  <c r="K6799" i="11"/>
  <c r="K6798" i="11"/>
  <c r="K6797" i="11"/>
  <c r="K6796" i="11"/>
  <c r="K6795" i="11"/>
  <c r="K6794" i="11"/>
  <c r="K6793" i="11"/>
  <c r="K6792" i="11"/>
  <c r="K6699" i="11"/>
  <c r="K6698" i="11"/>
  <c r="K6697" i="11"/>
  <c r="K6696" i="11"/>
  <c r="K6695" i="11"/>
  <c r="K6694" i="11"/>
  <c r="K6693" i="11"/>
  <c r="K6692" i="11"/>
  <c r="K6691" i="11"/>
  <c r="K6690" i="11"/>
  <c r="K6689" i="11"/>
  <c r="K6688" i="11"/>
  <c r="K6686" i="11"/>
  <c r="K6685" i="11"/>
  <c r="K6684" i="11"/>
  <c r="K6683" i="11"/>
  <c r="K6682" i="11"/>
  <c r="K6681" i="11"/>
  <c r="K6680" i="11"/>
  <c r="K6679" i="11"/>
  <c r="K6678" i="11"/>
  <c r="K6677" i="11"/>
  <c r="K6676" i="11"/>
  <c r="K6675" i="11"/>
  <c r="K5568" i="11"/>
  <c r="K5567" i="11"/>
  <c r="K5566" i="11"/>
  <c r="K5565" i="11"/>
  <c r="K5564" i="11"/>
  <c r="K5563" i="11"/>
  <c r="K5562" i="11"/>
  <c r="K5561" i="11"/>
  <c r="K5560" i="11"/>
  <c r="K5559" i="11"/>
  <c r="K5558" i="11"/>
  <c r="K5557" i="11"/>
  <c r="K5555" i="11"/>
  <c r="K5554" i="11"/>
  <c r="K5553" i="11"/>
  <c r="K5552" i="11"/>
  <c r="K5551" i="11"/>
  <c r="K5550" i="11"/>
  <c r="K5549" i="11"/>
  <c r="K5548" i="11"/>
  <c r="K5547" i="11"/>
  <c r="K5546" i="11"/>
  <c r="K5545" i="11"/>
  <c r="K5544" i="11"/>
  <c r="K5490" i="11"/>
  <c r="K5489" i="11"/>
  <c r="K5488" i="11"/>
  <c r="K5487" i="11"/>
  <c r="K5486" i="11"/>
  <c r="K5485" i="11"/>
  <c r="K5484" i="11"/>
  <c r="K5483" i="11"/>
  <c r="K5482" i="11"/>
  <c r="K5481" i="11"/>
  <c r="K5480" i="11"/>
  <c r="K5479" i="11"/>
  <c r="K5191" i="11"/>
  <c r="K5190" i="11"/>
  <c r="K5189" i="11"/>
  <c r="K5188" i="11"/>
  <c r="K5187" i="11"/>
  <c r="K5186" i="11"/>
  <c r="K5185" i="11"/>
  <c r="K5184" i="11"/>
  <c r="K5183" i="11"/>
  <c r="K5182" i="11"/>
  <c r="K5181" i="11"/>
  <c r="K5180" i="11"/>
  <c r="K3358" i="11"/>
  <c r="K3357" i="11"/>
  <c r="K3356" i="11"/>
  <c r="K3355" i="11"/>
  <c r="K3354" i="11"/>
  <c r="K3353" i="11"/>
  <c r="K3352" i="11"/>
  <c r="K3351" i="11"/>
  <c r="K3350" i="11"/>
  <c r="K3349" i="11"/>
  <c r="K3348" i="11"/>
  <c r="K3347" i="11"/>
  <c r="K1408" i="11"/>
  <c r="K1407" i="11"/>
  <c r="K1406" i="11"/>
  <c r="K1405" i="11"/>
  <c r="K1404" i="11"/>
  <c r="K1403" i="11"/>
  <c r="K1402" i="11"/>
  <c r="K1401" i="11"/>
  <c r="K1400" i="11"/>
  <c r="K1399" i="11"/>
  <c r="K1398" i="11"/>
  <c r="K1397" i="11"/>
  <c r="K1395" i="11"/>
  <c r="K1394" i="11"/>
  <c r="K1393" i="11"/>
  <c r="K1392" i="11"/>
  <c r="K1391" i="11"/>
  <c r="K1390" i="11"/>
  <c r="K1389" i="11"/>
  <c r="K1388" i="11"/>
  <c r="K1387" i="11"/>
  <c r="K1386" i="11"/>
  <c r="K1385" i="11"/>
  <c r="K1384" i="11"/>
  <c r="K498" i="11"/>
  <c r="K497" i="11"/>
  <c r="K496" i="11"/>
  <c r="K495" i="11"/>
  <c r="K494" i="11"/>
  <c r="K493" i="11"/>
  <c r="K492" i="11"/>
  <c r="K491" i="11"/>
  <c r="K490" i="11"/>
  <c r="K489" i="11"/>
  <c r="K488" i="11"/>
  <c r="K487" i="11"/>
  <c r="K485" i="11"/>
  <c r="K484" i="11"/>
  <c r="K483" i="11"/>
  <c r="K482" i="11"/>
  <c r="K481" i="11"/>
  <c r="K480" i="11"/>
  <c r="K479" i="11"/>
  <c r="K478" i="11"/>
  <c r="K477" i="11"/>
  <c r="K476" i="11"/>
  <c r="K475" i="11"/>
  <c r="K474" i="11"/>
  <c r="K472" i="11"/>
  <c r="K471" i="11"/>
  <c r="K470" i="11"/>
  <c r="K469" i="11"/>
  <c r="K468" i="11"/>
  <c r="K467" i="11"/>
  <c r="K466" i="11"/>
  <c r="K465" i="11"/>
  <c r="K464" i="11"/>
  <c r="K463" i="11"/>
  <c r="K462" i="11"/>
  <c r="K461" i="11"/>
  <c r="K459" i="11"/>
  <c r="K458" i="11"/>
  <c r="K457" i="11"/>
  <c r="K456" i="11"/>
  <c r="K455" i="11"/>
  <c r="K454" i="11"/>
  <c r="K453" i="11"/>
  <c r="K452" i="11"/>
  <c r="K451" i="11"/>
  <c r="K450" i="11"/>
  <c r="K449" i="11"/>
  <c r="K448" i="11"/>
  <c r="K446" i="11"/>
  <c r="K445" i="11"/>
  <c r="K444" i="11"/>
  <c r="K443" i="11"/>
  <c r="K442" i="11"/>
  <c r="K441" i="11"/>
  <c r="K440" i="11"/>
  <c r="K439" i="11"/>
  <c r="K438" i="11"/>
  <c r="K437" i="11"/>
  <c r="K436" i="11"/>
  <c r="K435" i="11"/>
  <c r="K303" i="11"/>
  <c r="K302" i="11"/>
  <c r="K301" i="11"/>
  <c r="K300" i="11"/>
  <c r="K299" i="11"/>
  <c r="K298" i="11"/>
  <c r="K297" i="11"/>
  <c r="K296" i="11"/>
  <c r="K295" i="11"/>
  <c r="K294" i="11"/>
  <c r="K293" i="11"/>
  <c r="K292" i="11"/>
  <c r="K225" i="11"/>
  <c r="K224" i="11"/>
  <c r="K223" i="11"/>
  <c r="K222" i="11"/>
  <c r="K221" i="11"/>
  <c r="K220" i="11"/>
  <c r="K219" i="11"/>
  <c r="K218" i="11"/>
  <c r="K217" i="11"/>
  <c r="K216" i="11"/>
  <c r="K215" i="11"/>
  <c r="K214" i="11"/>
  <c r="K43" i="11"/>
  <c r="K42" i="11"/>
  <c r="K41" i="11"/>
  <c r="K40" i="11"/>
  <c r="K39" i="11"/>
  <c r="K38" i="11"/>
  <c r="K37" i="11"/>
  <c r="K36" i="11"/>
  <c r="K35" i="11"/>
  <c r="K34" i="11"/>
  <c r="K33" i="11"/>
  <c r="K32" i="11"/>
  <c r="K30" i="11"/>
  <c r="K29" i="11"/>
  <c r="K28" i="11"/>
  <c r="K27" i="11"/>
  <c r="K26" i="11"/>
  <c r="K25" i="11"/>
  <c r="K24" i="11"/>
  <c r="K23" i="11"/>
  <c r="K22" i="11"/>
  <c r="K21" i="11"/>
  <c r="K20" i="11"/>
  <c r="N240" i="11"/>
  <c r="N238" i="11"/>
  <c r="N237" i="11"/>
  <c r="N236" i="11"/>
  <c r="N235" i="11"/>
  <c r="N234" i="11"/>
  <c r="N233" i="11"/>
  <c r="N232" i="11"/>
  <c r="N231" i="11"/>
  <c r="N230" i="11"/>
  <c r="N229" i="11"/>
  <c r="N228" i="11"/>
  <c r="N227" i="11"/>
  <c r="N212" i="11"/>
  <c r="N211" i="11"/>
  <c r="N210" i="11"/>
  <c r="N209" i="11"/>
  <c r="N208" i="11"/>
  <c r="N207" i="11"/>
  <c r="N206" i="11"/>
  <c r="N205" i="11"/>
  <c r="N204" i="11"/>
  <c r="N203" i="11"/>
  <c r="N202" i="11"/>
  <c r="N201" i="11"/>
  <c r="N199" i="11"/>
  <c r="N198" i="11"/>
  <c r="N197" i="11"/>
  <c r="N196" i="11"/>
  <c r="N195" i="11"/>
  <c r="N194" i="11"/>
  <c r="N193" i="11"/>
  <c r="N192" i="11"/>
  <c r="N191" i="11"/>
  <c r="N190" i="11"/>
  <c r="N189" i="11"/>
  <c r="N188" i="11"/>
  <c r="N186" i="11"/>
  <c r="N185" i="11"/>
  <c r="N184" i="11"/>
  <c r="N183" i="11"/>
  <c r="N182" i="11"/>
  <c r="N181" i="11"/>
  <c r="N180" i="11"/>
  <c r="N179" i="11"/>
  <c r="N178" i="11"/>
  <c r="N177" i="11"/>
  <c r="N176" i="11"/>
  <c r="N175" i="11"/>
  <c r="N173" i="11"/>
  <c r="N172" i="11"/>
  <c r="N171" i="11"/>
  <c r="N170" i="11"/>
  <c r="N169" i="11"/>
  <c r="N168" i="11"/>
  <c r="N167" i="11"/>
  <c r="N166" i="11"/>
  <c r="N165" i="11"/>
  <c r="N164" i="11"/>
  <c r="N163" i="11"/>
  <c r="N162" i="11"/>
  <c r="N160" i="11"/>
  <c r="N159" i="11"/>
  <c r="N158" i="11"/>
  <c r="N157" i="11"/>
  <c r="N156" i="11"/>
  <c r="N155" i="11"/>
  <c r="N154" i="11"/>
  <c r="N153" i="11"/>
  <c r="N152" i="11"/>
  <c r="N151" i="11"/>
  <c r="N150" i="11"/>
  <c r="N149" i="11"/>
  <c r="N147" i="11"/>
  <c r="N146" i="11"/>
  <c r="N145" i="11"/>
  <c r="N144" i="11"/>
  <c r="N143" i="11"/>
  <c r="N142" i="11"/>
  <c r="N141" i="11"/>
  <c r="N140" i="11"/>
  <c r="N139" i="11"/>
  <c r="N138" i="11"/>
  <c r="N137" i="11"/>
  <c r="N136" i="11"/>
  <c r="N134" i="11"/>
  <c r="N133" i="11"/>
  <c r="N132" i="11"/>
  <c r="N131" i="11"/>
  <c r="N130" i="11"/>
  <c r="N129" i="11"/>
  <c r="N128" i="11"/>
  <c r="N127" i="11"/>
  <c r="N126" i="11"/>
  <c r="N125" i="11"/>
  <c r="N124" i="11"/>
  <c r="N123" i="11"/>
  <c r="N121" i="11"/>
  <c r="N120" i="11"/>
  <c r="N119" i="11"/>
  <c r="N118" i="11"/>
  <c r="N117" i="11"/>
  <c r="N116" i="11"/>
  <c r="N115" i="11"/>
  <c r="N114" i="11"/>
  <c r="N113" i="11"/>
  <c r="N112" i="11"/>
  <c r="N111" i="11"/>
  <c r="N110" i="11"/>
  <c r="N108" i="11"/>
  <c r="N107" i="11"/>
  <c r="N106" i="11"/>
  <c r="N105" i="11"/>
  <c r="N104" i="11"/>
  <c r="N103" i="11"/>
  <c r="N102" i="11"/>
  <c r="N101" i="11"/>
  <c r="N100" i="11"/>
  <c r="N99" i="11"/>
  <c r="N98" i="11"/>
  <c r="N97" i="11"/>
  <c r="N95" i="11"/>
  <c r="N94" i="11"/>
  <c r="N93" i="11"/>
  <c r="N92" i="11"/>
  <c r="N91" i="11"/>
  <c r="N90" i="11"/>
  <c r="N89" i="11"/>
  <c r="N88" i="11"/>
  <c r="N87" i="11"/>
  <c r="N86" i="11"/>
  <c r="N85" i="11"/>
  <c r="N84" i="11"/>
  <c r="N82" i="11"/>
  <c r="N81" i="11"/>
  <c r="N80" i="11"/>
  <c r="N79" i="11"/>
  <c r="N78" i="11"/>
  <c r="N77" i="11"/>
  <c r="N76" i="11"/>
  <c r="N75" i="11"/>
  <c r="N74" i="11"/>
  <c r="N73" i="11"/>
  <c r="N72" i="11"/>
  <c r="N71" i="11"/>
  <c r="N69" i="11"/>
  <c r="N68" i="11"/>
  <c r="N67" i="11"/>
  <c r="N66" i="11"/>
  <c r="N65" i="11"/>
  <c r="N64" i="11"/>
  <c r="N63" i="11"/>
  <c r="N62" i="11"/>
  <c r="N61" i="11"/>
  <c r="N60" i="11"/>
  <c r="N59" i="11"/>
  <c r="N58" i="11"/>
  <c r="N17" i="11"/>
  <c r="N16" i="11"/>
  <c r="N15" i="11"/>
  <c r="N14" i="11"/>
  <c r="N13" i="11"/>
  <c r="N12" i="11"/>
  <c r="N11" i="11"/>
  <c r="N10" i="11"/>
  <c r="N9" i="11"/>
  <c r="N8" i="11"/>
  <c r="N7" i="11"/>
  <c r="N6" i="11"/>
  <c r="N7674" i="11"/>
  <c r="N7673" i="11"/>
  <c r="N7672" i="11"/>
  <c r="N7671" i="11"/>
  <c r="N7670" i="11"/>
  <c r="N7669" i="11"/>
  <c r="N7668" i="11"/>
  <c r="N7667" i="11"/>
  <c r="N7666" i="11"/>
  <c r="N7665" i="11"/>
  <c r="N7664" i="11"/>
  <c r="N7663" i="11"/>
  <c r="N7661" i="11"/>
  <c r="N7660" i="11"/>
  <c r="N7659" i="11"/>
  <c r="N7658" i="11"/>
  <c r="N7657" i="11"/>
  <c r="N7656" i="11"/>
  <c r="N7655" i="11"/>
  <c r="N7654" i="11"/>
  <c r="N7653" i="11"/>
  <c r="N7652" i="11"/>
  <c r="N7651" i="11"/>
  <c r="N7650" i="11"/>
  <c r="N7648" i="11"/>
  <c r="N7647" i="11"/>
  <c r="N7646" i="11"/>
  <c r="N7645" i="11"/>
  <c r="N7644" i="11"/>
  <c r="N7643" i="11"/>
  <c r="N7642" i="11"/>
  <c r="N7641" i="11"/>
  <c r="N7640" i="11"/>
  <c r="N7639" i="11"/>
  <c r="N7638" i="11"/>
  <c r="N7637" i="11"/>
  <c r="N7635" i="11"/>
  <c r="N7634" i="11"/>
  <c r="N7633" i="11"/>
  <c r="N7632" i="11"/>
  <c r="N7631" i="11"/>
  <c r="N7630" i="11"/>
  <c r="N7629" i="11"/>
  <c r="N7628" i="11"/>
  <c r="N7627" i="11"/>
  <c r="N7626" i="11"/>
  <c r="N7625" i="11"/>
  <c r="N7624" i="11"/>
  <c r="N7622" i="11"/>
  <c r="N7621" i="11"/>
  <c r="N7620" i="11"/>
  <c r="N7619" i="11"/>
  <c r="N7618" i="11"/>
  <c r="N7617" i="11"/>
  <c r="N7616" i="11"/>
  <c r="N7615" i="11"/>
  <c r="N7614" i="11"/>
  <c r="N7613" i="11"/>
  <c r="N7612" i="11"/>
  <c r="N7611" i="11"/>
  <c r="N7609" i="11"/>
  <c r="N7608" i="11"/>
  <c r="N7607" i="11"/>
  <c r="N7606" i="11"/>
  <c r="N7605" i="11"/>
  <c r="N7604" i="11"/>
  <c r="N7603" i="11"/>
  <c r="N7602" i="11"/>
  <c r="N7601" i="11"/>
  <c r="N7600" i="11"/>
  <c r="N7599" i="11"/>
  <c r="N7598" i="11"/>
  <c r="N7596" i="11"/>
  <c r="N7595" i="11"/>
  <c r="N7594" i="11"/>
  <c r="N7593" i="11"/>
  <c r="N7592" i="11"/>
  <c r="N7591" i="11"/>
  <c r="N7590" i="11"/>
  <c r="N7589" i="11"/>
  <c r="N7588" i="11"/>
  <c r="N7587" i="11"/>
  <c r="N7586" i="11"/>
  <c r="N7585" i="11"/>
  <c r="N7583" i="11"/>
  <c r="N7582" i="11"/>
  <c r="N7581" i="11"/>
  <c r="N7580" i="11"/>
  <c r="N7579" i="11"/>
  <c r="N7578" i="11"/>
  <c r="N7577" i="11"/>
  <c r="N7576" i="11"/>
  <c r="N7575" i="11"/>
  <c r="N7574" i="11"/>
  <c r="N7573" i="11"/>
  <c r="N7572" i="11"/>
  <c r="N7570" i="11"/>
  <c r="N7569" i="11"/>
  <c r="N7568" i="11"/>
  <c r="N7567" i="11"/>
  <c r="N7566" i="11"/>
  <c r="N7565" i="11"/>
  <c r="N7564" i="11"/>
  <c r="N7563" i="11"/>
  <c r="N7562" i="11"/>
  <c r="N7561" i="11"/>
  <c r="N7560" i="11"/>
  <c r="N7559" i="11"/>
  <c r="N7557" i="11"/>
  <c r="N7556" i="11"/>
  <c r="N7555" i="11"/>
  <c r="N7554" i="11"/>
  <c r="N7553" i="11"/>
  <c r="N7552" i="11"/>
  <c r="N7551" i="11"/>
  <c r="N7550" i="11"/>
  <c r="N7549" i="11"/>
  <c r="N7548" i="11"/>
  <c r="N7547" i="11"/>
  <c r="N7546" i="11"/>
  <c r="N7544" i="11"/>
  <c r="N7543" i="11"/>
  <c r="N7542" i="11"/>
  <c r="N7541" i="11"/>
  <c r="N7540" i="11"/>
  <c r="N7539" i="11"/>
  <c r="N7538" i="11"/>
  <c r="N7537" i="11"/>
  <c r="N7536" i="11"/>
  <c r="N7535" i="11"/>
  <c r="N7534" i="11"/>
  <c r="N7533" i="11"/>
  <c r="N7531" i="11"/>
  <c r="N7530" i="11"/>
  <c r="N7529" i="11"/>
  <c r="N7528" i="11"/>
  <c r="N7527" i="11"/>
  <c r="N7526" i="11"/>
  <c r="N7525" i="11"/>
  <c r="N7524" i="11"/>
  <c r="N7523" i="11"/>
  <c r="N7522" i="11"/>
  <c r="N7521" i="11"/>
  <c r="N7520" i="11"/>
  <c r="N7518" i="11"/>
  <c r="N7517" i="11"/>
  <c r="N7516" i="11"/>
  <c r="N7515" i="11"/>
  <c r="N7514" i="11"/>
  <c r="N7513" i="11"/>
  <c r="N7512" i="11"/>
  <c r="N7511" i="11"/>
  <c r="N7510" i="11"/>
  <c r="N7509" i="11"/>
  <c r="N7508" i="11"/>
  <c r="N7507" i="11"/>
  <c r="N7505" i="11"/>
  <c r="N7504" i="11"/>
  <c r="N7503" i="11"/>
  <c r="N7502" i="11"/>
  <c r="N7501" i="11"/>
  <c r="N7500" i="11"/>
  <c r="N7499" i="11"/>
  <c r="N7498" i="11"/>
  <c r="N7497" i="11"/>
  <c r="N7496" i="11"/>
  <c r="N7495" i="11"/>
  <c r="N7494" i="11"/>
  <c r="N7492" i="11"/>
  <c r="N7491" i="11"/>
  <c r="N7490" i="11"/>
  <c r="N7489" i="11"/>
  <c r="N7488" i="11"/>
  <c r="N7487" i="11"/>
  <c r="N7486" i="11"/>
  <c r="N7485" i="11"/>
  <c r="N7484" i="11"/>
  <c r="N7483" i="11"/>
  <c r="N7482" i="11"/>
  <c r="N7481" i="11"/>
  <c r="N7479" i="11"/>
  <c r="N7478" i="11"/>
  <c r="N7477" i="11"/>
  <c r="N7476" i="11"/>
  <c r="N7475" i="11"/>
  <c r="N7474" i="11"/>
  <c r="N7473" i="11"/>
  <c r="N7472" i="11"/>
  <c r="N7471" i="11"/>
  <c r="N7470" i="11"/>
  <c r="N7469" i="11"/>
  <c r="N7468" i="11"/>
  <c r="N7466" i="11"/>
  <c r="N7465" i="11"/>
  <c r="N7464" i="11"/>
  <c r="N7463" i="11"/>
  <c r="N7462" i="11"/>
  <c r="N7461" i="11"/>
  <c r="N7460" i="11"/>
  <c r="N7459" i="11"/>
  <c r="N7458" i="11"/>
  <c r="N7457" i="11"/>
  <c r="N7456" i="11"/>
  <c r="N7455" i="11"/>
  <c r="N7440" i="11"/>
  <c r="N7439" i="11"/>
  <c r="N7438" i="11"/>
  <c r="N7437" i="11"/>
  <c r="N7436" i="11"/>
  <c r="N7435" i="11"/>
  <c r="N7434" i="11"/>
  <c r="N7433" i="11"/>
  <c r="N7432" i="11"/>
  <c r="N7431" i="11"/>
  <c r="N7430" i="11"/>
  <c r="N7429" i="11"/>
  <c r="N7427" i="11"/>
  <c r="N7426" i="11"/>
  <c r="N7425" i="11"/>
  <c r="N7424" i="11"/>
  <c r="N7423" i="11"/>
  <c r="N7422" i="11"/>
  <c r="N7421" i="11"/>
  <c r="N7420" i="11"/>
  <c r="N7419" i="11"/>
  <c r="N7418" i="11"/>
  <c r="N7417" i="11"/>
  <c r="N7416" i="11"/>
  <c r="N7414" i="11"/>
  <c r="N7413" i="11"/>
  <c r="N7412" i="11"/>
  <c r="N7411" i="11"/>
  <c r="N7410" i="11"/>
  <c r="N7409" i="11"/>
  <c r="N7408" i="11"/>
  <c r="N7407" i="11"/>
  <c r="N7406" i="11"/>
  <c r="N7405" i="11"/>
  <c r="N7404" i="11"/>
  <c r="N7403" i="11"/>
  <c r="N7401" i="11"/>
  <c r="N7400" i="11"/>
  <c r="N7399" i="11"/>
  <c r="N7398" i="11"/>
  <c r="N7397" i="11"/>
  <c r="N7396" i="11"/>
  <c r="N7395" i="11"/>
  <c r="N7394" i="11"/>
  <c r="N7393" i="11"/>
  <c r="N7392" i="11"/>
  <c r="N7391" i="11"/>
  <c r="N7390" i="11"/>
  <c r="N7388" i="11"/>
  <c r="N7387" i="11"/>
  <c r="N7386" i="11"/>
  <c r="N7385" i="11"/>
  <c r="N7384" i="11"/>
  <c r="N7383" i="11"/>
  <c r="N7382" i="11"/>
  <c r="N7381" i="11"/>
  <c r="N7380" i="11"/>
  <c r="N7379" i="11"/>
  <c r="N7378" i="11"/>
  <c r="N7377" i="11"/>
  <c r="N7375" i="11"/>
  <c r="N7374" i="11"/>
  <c r="N7373" i="11"/>
  <c r="N7372" i="11"/>
  <c r="N7371" i="11"/>
  <c r="N7370" i="11"/>
  <c r="N7369" i="11"/>
  <c r="N7368" i="11"/>
  <c r="N7367" i="11"/>
  <c r="N7366" i="11"/>
  <c r="N7365" i="11"/>
  <c r="N7364" i="11"/>
  <c r="N7362" i="11"/>
  <c r="N7361" i="11"/>
  <c r="N7360" i="11"/>
  <c r="N7359" i="11"/>
  <c r="N7358" i="11"/>
  <c r="N7357" i="11"/>
  <c r="N7356" i="11"/>
  <c r="N7355" i="11"/>
  <c r="N7354" i="11"/>
  <c r="N7353" i="11"/>
  <c r="N7352" i="11"/>
  <c r="N7351" i="11"/>
  <c r="N7349" i="11"/>
  <c r="N7348" i="11"/>
  <c r="N7347" i="11"/>
  <c r="N7346" i="11"/>
  <c r="N7345" i="11"/>
  <c r="N7344" i="11"/>
  <c r="N7343" i="11"/>
  <c r="N7342" i="11"/>
  <c r="N7341" i="11"/>
  <c r="N7340" i="11"/>
  <c r="N7339" i="11"/>
  <c r="N7338" i="11"/>
  <c r="N7336" i="11"/>
  <c r="N7335" i="11"/>
  <c r="N7334" i="11"/>
  <c r="N7333" i="11"/>
  <c r="N7332" i="11"/>
  <c r="N7331" i="11"/>
  <c r="N7330" i="11"/>
  <c r="N7329" i="11"/>
  <c r="N7328" i="11"/>
  <c r="N7327" i="11"/>
  <c r="N7326" i="11"/>
  <c r="N7325" i="11"/>
  <c r="N7323" i="11"/>
  <c r="N7322" i="11"/>
  <c r="N7321" i="11"/>
  <c r="N7320" i="11"/>
  <c r="N7319" i="11"/>
  <c r="N7318" i="11"/>
  <c r="N7317" i="11"/>
  <c r="N7316" i="11"/>
  <c r="N7315" i="11"/>
  <c r="N7314" i="11"/>
  <c r="N7313" i="11"/>
  <c r="N7312" i="11"/>
  <c r="N7310" i="11"/>
  <c r="N7309" i="11"/>
  <c r="N7308" i="11"/>
  <c r="N7307" i="11"/>
  <c r="N7306" i="11"/>
  <c r="N7305" i="11"/>
  <c r="N7304" i="11"/>
  <c r="N7303" i="11"/>
  <c r="N7302" i="11"/>
  <c r="N7301" i="11"/>
  <c r="N7300" i="11"/>
  <c r="N7299" i="11"/>
  <c r="N7297" i="11"/>
  <c r="N7296" i="11"/>
  <c r="N7295" i="11"/>
  <c r="N7294" i="11"/>
  <c r="N7293" i="11"/>
  <c r="N7292" i="11"/>
  <c r="N7291" i="11"/>
  <c r="N7290" i="11"/>
  <c r="N7289" i="11"/>
  <c r="N7288" i="11"/>
  <c r="N7287" i="11"/>
  <c r="N7286" i="11"/>
  <c r="N7284" i="11"/>
  <c r="N7283" i="11"/>
  <c r="N7282" i="11"/>
  <c r="N7281" i="11"/>
  <c r="N7280" i="11"/>
  <c r="N7279" i="11"/>
  <c r="N7278" i="11"/>
  <c r="N7277" i="11"/>
  <c r="N7276" i="11"/>
  <c r="N7275" i="11"/>
  <c r="N7274" i="11"/>
  <c r="N7273" i="11"/>
  <c r="N7271" i="11"/>
  <c r="N7270" i="11"/>
  <c r="N7269" i="11"/>
  <c r="N7268" i="11"/>
  <c r="N7267" i="11"/>
  <c r="N7266" i="11"/>
  <c r="N7265" i="11"/>
  <c r="N7264" i="11"/>
  <c r="N7263" i="11"/>
  <c r="N7262" i="11"/>
  <c r="N7261" i="11"/>
  <c r="N7260" i="11"/>
  <c r="N7258" i="11"/>
  <c r="N7257" i="11"/>
  <c r="N7256" i="11"/>
  <c r="N7255" i="11"/>
  <c r="N7254" i="11"/>
  <c r="N7253" i="11"/>
  <c r="N7252" i="11"/>
  <c r="N7251" i="11"/>
  <c r="N7250" i="11"/>
  <c r="N7249" i="11"/>
  <c r="N7248" i="11"/>
  <c r="N7247" i="11"/>
  <c r="N7245" i="11"/>
  <c r="N7244" i="11"/>
  <c r="N7243" i="11"/>
  <c r="N7242" i="11"/>
  <c r="N7241" i="11"/>
  <c r="N7240" i="11"/>
  <c r="N7239" i="11"/>
  <c r="N7238" i="11"/>
  <c r="N7237" i="11"/>
  <c r="N7236" i="11"/>
  <c r="N7235" i="11"/>
  <c r="N7234" i="11"/>
  <c r="N7232" i="11"/>
  <c r="N7231" i="11"/>
  <c r="N7230" i="11"/>
  <c r="N7229" i="11"/>
  <c r="N7228" i="11"/>
  <c r="N7227" i="11"/>
  <c r="N7226" i="11"/>
  <c r="N7225" i="11"/>
  <c r="N7224" i="11"/>
  <c r="N7223" i="11"/>
  <c r="N7222" i="11"/>
  <c r="N7221" i="11"/>
  <c r="N7219" i="11"/>
  <c r="N7218" i="11"/>
  <c r="N7217" i="11"/>
  <c r="N7216" i="11"/>
  <c r="N7215" i="11"/>
  <c r="N7214" i="11"/>
  <c r="N7213" i="11"/>
  <c r="N7212" i="11"/>
  <c r="N7211" i="11"/>
  <c r="N7210" i="11"/>
  <c r="N7209" i="11"/>
  <c r="N7208" i="11"/>
  <c r="N7206" i="11"/>
  <c r="N7205" i="11"/>
  <c r="N7204" i="11"/>
  <c r="N7203" i="11"/>
  <c r="N7202" i="11"/>
  <c r="N7201" i="11"/>
  <c r="N7200" i="11"/>
  <c r="N7199" i="11"/>
  <c r="N7198" i="11"/>
  <c r="N7197" i="11"/>
  <c r="N7196" i="11"/>
  <c r="N7195" i="11"/>
  <c r="N7193" i="11"/>
  <c r="N7192" i="11"/>
  <c r="N7191" i="11"/>
  <c r="N7190" i="11"/>
  <c r="N7189" i="11"/>
  <c r="N7188" i="11"/>
  <c r="N7187" i="11"/>
  <c r="N7186" i="11"/>
  <c r="N7185" i="11"/>
  <c r="N7184" i="11"/>
  <c r="N7183" i="11"/>
  <c r="N7182" i="11"/>
  <c r="N7180" i="11"/>
  <c r="N7179" i="11"/>
  <c r="N7178" i="11"/>
  <c r="N7177" i="11"/>
  <c r="N7176" i="11"/>
  <c r="N7175" i="11"/>
  <c r="N7174" i="11"/>
  <c r="N7173" i="11"/>
  <c r="N7172" i="11"/>
  <c r="N7171" i="11"/>
  <c r="N7170" i="11"/>
  <c r="N7169" i="11"/>
  <c r="N7167" i="11"/>
  <c r="N7166" i="11"/>
  <c r="N7165" i="11"/>
  <c r="N7164" i="11"/>
  <c r="N7163" i="11"/>
  <c r="N7162" i="11"/>
  <c r="N7161" i="11"/>
  <c r="N7160" i="11"/>
  <c r="N7159" i="11"/>
  <c r="N7158" i="11"/>
  <c r="N7157" i="11"/>
  <c r="N7156" i="11"/>
  <c r="N7154" i="11"/>
  <c r="N7153" i="11"/>
  <c r="N7152" i="11"/>
  <c r="N7151" i="11"/>
  <c r="N7150" i="11"/>
  <c r="N7149" i="11"/>
  <c r="N7148" i="11"/>
  <c r="N7147" i="11"/>
  <c r="N7146" i="11"/>
  <c r="N7145" i="11"/>
  <c r="N7144" i="11"/>
  <c r="N7143" i="11"/>
  <c r="N7141" i="11"/>
  <c r="N7140" i="11"/>
  <c r="N7139" i="11"/>
  <c r="N7138" i="11"/>
  <c r="N7137" i="11"/>
  <c r="N7136" i="11"/>
  <c r="N7135" i="11"/>
  <c r="N7134" i="11"/>
  <c r="N7133" i="11"/>
  <c r="N7132" i="11"/>
  <c r="N7131" i="11"/>
  <c r="N7130" i="11"/>
  <c r="N7128" i="11"/>
  <c r="N7127" i="11"/>
  <c r="N7126" i="11"/>
  <c r="N7125" i="11"/>
  <c r="N7124" i="11"/>
  <c r="N7123" i="11"/>
  <c r="N7122" i="11"/>
  <c r="N7121" i="11"/>
  <c r="N7120" i="11"/>
  <c r="N7119" i="11"/>
  <c r="N7118" i="11"/>
  <c r="N7117" i="11"/>
  <c r="N7115" i="11"/>
  <c r="N7114" i="11"/>
  <c r="N7113" i="11"/>
  <c r="N7112" i="11"/>
  <c r="N7111" i="11"/>
  <c r="N7110" i="11"/>
  <c r="N7109" i="11"/>
  <c r="N7108" i="11"/>
  <c r="N7107" i="11"/>
  <c r="N7106" i="11"/>
  <c r="N7105" i="11"/>
  <c r="N7104" i="11"/>
  <c r="N7102" i="11"/>
  <c r="N7101" i="11"/>
  <c r="N7100" i="11"/>
  <c r="N7099" i="11"/>
  <c r="N7098" i="11"/>
  <c r="N7097" i="11"/>
  <c r="N7096" i="11"/>
  <c r="N7095" i="11"/>
  <c r="N7094" i="11"/>
  <c r="N7093" i="11"/>
  <c r="N7092" i="11"/>
  <c r="N7091" i="11"/>
  <c r="N7089" i="11"/>
  <c r="N7088" i="11"/>
  <c r="N7087" i="11"/>
  <c r="N7086" i="11"/>
  <c r="N7085" i="11"/>
  <c r="N7084" i="11"/>
  <c r="N7083" i="11"/>
  <c r="N7082" i="11"/>
  <c r="N7081" i="11"/>
  <c r="N7080" i="11"/>
  <c r="N7079" i="11"/>
  <c r="N7078" i="11"/>
  <c r="N7076" i="11"/>
  <c r="N7075" i="11"/>
  <c r="N7074" i="11"/>
  <c r="N7073" i="11"/>
  <c r="N7072" i="11"/>
  <c r="N7071" i="11"/>
  <c r="N7070" i="11"/>
  <c r="N7069" i="11"/>
  <c r="N7068" i="11"/>
  <c r="N7067" i="11"/>
  <c r="N7066" i="11"/>
  <c r="N7065" i="11"/>
  <c r="N7063" i="11"/>
  <c r="N7062" i="11"/>
  <c r="N7061" i="11"/>
  <c r="N7060" i="11"/>
  <c r="N7059" i="11"/>
  <c r="N7058" i="11"/>
  <c r="N7057" i="11"/>
  <c r="N7056" i="11"/>
  <c r="N7055" i="11"/>
  <c r="N7054" i="11"/>
  <c r="N7053" i="11"/>
  <c r="N7052" i="11"/>
  <c r="N7050" i="11"/>
  <c r="N7049" i="11"/>
  <c r="N7048" i="11"/>
  <c r="N7047" i="11"/>
  <c r="N7046" i="11"/>
  <c r="N7045" i="11"/>
  <c r="N7044" i="11"/>
  <c r="N7043" i="11"/>
  <c r="N7042" i="11"/>
  <c r="N7041" i="11"/>
  <c r="N7040" i="11"/>
  <c r="N7039" i="11"/>
  <c r="N7024" i="11"/>
  <c r="N7023" i="11"/>
  <c r="N7022" i="11"/>
  <c r="N7021" i="11"/>
  <c r="N7020" i="11"/>
  <c r="N7019" i="11"/>
  <c r="N7018" i="11"/>
  <c r="N7017" i="11"/>
  <c r="N7016" i="11"/>
  <c r="N7015" i="11"/>
  <c r="N7014" i="11"/>
  <c r="N7013" i="11"/>
  <c r="N7011" i="11"/>
  <c r="N7010" i="11"/>
  <c r="N7009" i="11"/>
  <c r="N7008" i="11"/>
  <c r="N7007" i="11"/>
  <c r="N7006" i="11"/>
  <c r="N7005" i="11"/>
  <c r="N7004" i="11"/>
  <c r="N7003" i="11"/>
  <c r="N7002" i="11"/>
  <c r="N7001" i="11"/>
  <c r="N7000" i="11"/>
  <c r="N6998" i="11"/>
  <c r="N6997" i="11"/>
  <c r="N6996" i="11"/>
  <c r="N6995" i="11"/>
  <c r="N6994" i="11"/>
  <c r="N6993" i="11"/>
  <c r="N6992" i="11"/>
  <c r="N6991" i="11"/>
  <c r="N6990" i="11"/>
  <c r="N6989" i="11"/>
  <c r="N6988" i="11"/>
  <c r="N6987" i="11"/>
  <c r="N6985" i="11"/>
  <c r="N6984" i="11"/>
  <c r="N6983" i="11"/>
  <c r="N6982" i="11"/>
  <c r="N6981" i="11"/>
  <c r="N6980" i="11"/>
  <c r="N6979" i="11"/>
  <c r="N6978" i="11"/>
  <c r="N6977" i="11"/>
  <c r="N6976" i="11"/>
  <c r="N6975" i="11"/>
  <c r="N6974" i="11"/>
  <c r="N6972" i="11"/>
  <c r="N6971" i="11"/>
  <c r="N6970" i="11"/>
  <c r="N6969" i="11"/>
  <c r="N6968" i="11"/>
  <c r="N6967" i="11"/>
  <c r="N6966" i="11"/>
  <c r="N6965" i="11"/>
  <c r="N6964" i="11"/>
  <c r="N6963" i="11"/>
  <c r="N6962" i="11"/>
  <c r="N6961" i="11"/>
  <c r="N6959" i="11"/>
  <c r="N6958" i="11"/>
  <c r="N6957" i="11"/>
  <c r="N6956" i="11"/>
  <c r="N6955" i="11"/>
  <c r="N6954" i="11"/>
  <c r="N6953" i="11"/>
  <c r="N6952" i="11"/>
  <c r="N6951" i="11"/>
  <c r="N6950" i="11"/>
  <c r="N6949" i="11"/>
  <c r="N6948" i="11"/>
  <c r="N6946" i="11"/>
  <c r="N6945" i="11"/>
  <c r="N6944" i="11"/>
  <c r="N6943" i="11"/>
  <c r="N6942" i="11"/>
  <c r="N6941" i="11"/>
  <c r="N6940" i="11"/>
  <c r="N6939" i="11"/>
  <c r="N6938" i="11"/>
  <c r="N6937" i="11"/>
  <c r="N6936" i="11"/>
  <c r="N6935" i="11"/>
  <c r="N6933" i="11"/>
  <c r="N6932" i="11"/>
  <c r="N6931" i="11"/>
  <c r="N6930" i="11"/>
  <c r="N6929" i="11"/>
  <c r="N6928" i="11"/>
  <c r="N6927" i="11"/>
  <c r="N6926" i="11"/>
  <c r="N6925" i="11"/>
  <c r="N6924" i="11"/>
  <c r="N6923" i="11"/>
  <c r="N6922" i="11"/>
  <c r="N6920" i="11"/>
  <c r="N6919" i="11"/>
  <c r="N6918" i="11"/>
  <c r="N6917" i="11"/>
  <c r="N6916" i="11"/>
  <c r="N6915" i="11"/>
  <c r="N6914" i="11"/>
  <c r="N6913" i="11"/>
  <c r="N6912" i="11"/>
  <c r="N6911" i="11"/>
  <c r="N6910" i="11"/>
  <c r="N6909" i="11"/>
  <c r="N6907" i="11"/>
  <c r="N6906" i="11"/>
  <c r="N6905" i="11"/>
  <c r="N6904" i="11"/>
  <c r="N6903" i="11"/>
  <c r="N6902" i="11"/>
  <c r="N6901" i="11"/>
  <c r="N6900" i="11"/>
  <c r="N6899" i="11"/>
  <c r="N6898" i="11"/>
  <c r="N6897" i="11"/>
  <c r="N6896" i="11"/>
  <c r="N6894" i="11"/>
  <c r="N6893" i="11"/>
  <c r="N6892" i="11"/>
  <c r="N6891" i="11"/>
  <c r="N6890" i="11"/>
  <c r="N6889" i="11"/>
  <c r="N6888" i="11"/>
  <c r="N6887" i="11"/>
  <c r="N6886" i="11"/>
  <c r="N6885" i="11"/>
  <c r="N6884" i="11"/>
  <c r="N6883" i="11"/>
  <c r="N6881" i="11"/>
  <c r="N6880" i="11"/>
  <c r="N6879" i="11"/>
  <c r="N6878" i="11"/>
  <c r="N6877" i="11"/>
  <c r="N6876" i="11"/>
  <c r="N6875" i="11"/>
  <c r="N6874" i="11"/>
  <c r="N6873" i="11"/>
  <c r="N6872" i="11"/>
  <c r="N6871" i="11"/>
  <c r="N6870" i="11"/>
  <c r="N6868" i="11"/>
  <c r="N6867" i="11"/>
  <c r="N6866" i="11"/>
  <c r="N6865" i="11"/>
  <c r="N6864" i="11"/>
  <c r="N6863" i="11"/>
  <c r="N6862" i="11"/>
  <c r="N6861" i="11"/>
  <c r="N6860" i="11"/>
  <c r="N6859" i="11"/>
  <c r="N6858" i="11"/>
  <c r="N6857" i="11"/>
  <c r="N6855" i="11"/>
  <c r="N6854" i="11"/>
  <c r="N6853" i="11"/>
  <c r="N6852" i="11"/>
  <c r="N6851" i="11"/>
  <c r="N6850" i="11"/>
  <c r="N6849" i="11"/>
  <c r="N6848" i="11"/>
  <c r="N6847" i="11"/>
  <c r="N6846" i="11"/>
  <c r="N6845" i="11"/>
  <c r="N6844" i="11"/>
  <c r="N6842" i="11"/>
  <c r="N6841" i="11"/>
  <c r="N6840" i="11"/>
  <c r="N6839" i="11"/>
  <c r="N6838" i="11"/>
  <c r="N6837" i="11"/>
  <c r="N6836" i="11"/>
  <c r="N6835" i="11"/>
  <c r="N6834" i="11"/>
  <c r="N6833" i="11"/>
  <c r="N6832" i="11"/>
  <c r="N6831" i="11"/>
  <c r="N6829" i="11"/>
  <c r="N6828" i="11"/>
  <c r="N6827" i="11"/>
  <c r="N6826" i="11"/>
  <c r="N6825" i="11"/>
  <c r="N6824" i="11"/>
  <c r="N6823" i="11"/>
  <c r="N6822" i="11"/>
  <c r="N6821" i="11"/>
  <c r="N6820" i="11"/>
  <c r="N6819" i="11"/>
  <c r="N6818" i="11"/>
  <c r="N6816" i="11"/>
  <c r="N6815" i="11"/>
  <c r="N6814" i="11"/>
  <c r="N6813" i="11"/>
  <c r="N6812" i="11"/>
  <c r="N6811" i="11"/>
  <c r="N6810" i="11"/>
  <c r="N6809" i="11"/>
  <c r="N6808" i="11"/>
  <c r="N6807" i="11"/>
  <c r="N6806" i="11"/>
  <c r="N6805" i="11"/>
  <c r="N6803" i="11"/>
  <c r="N6802" i="11"/>
  <c r="N6801" i="11"/>
  <c r="N6800" i="11"/>
  <c r="N6799" i="11"/>
  <c r="N6798" i="11"/>
  <c r="N6797" i="11"/>
  <c r="N6796" i="11"/>
  <c r="N6795" i="11"/>
  <c r="N6794" i="11"/>
  <c r="N6793" i="11"/>
  <c r="N6792" i="11"/>
  <c r="N6790" i="11"/>
  <c r="N6789" i="11"/>
  <c r="N6788" i="11"/>
  <c r="N6787" i="11"/>
  <c r="N6786" i="11"/>
  <c r="N6785" i="11"/>
  <c r="N6784" i="11"/>
  <c r="N6783" i="11"/>
  <c r="N6782" i="11"/>
  <c r="N6781" i="11"/>
  <c r="N6780" i="11"/>
  <c r="N6779" i="11"/>
  <c r="N6777" i="11"/>
  <c r="N6776" i="11"/>
  <c r="N6775" i="11"/>
  <c r="N6774" i="11"/>
  <c r="N6773" i="11"/>
  <c r="N6772" i="11"/>
  <c r="N6771" i="11"/>
  <c r="N6770" i="11"/>
  <c r="N6769" i="11"/>
  <c r="N6768" i="11"/>
  <c r="N6767" i="11"/>
  <c r="N6766" i="11"/>
  <c r="N6764" i="11"/>
  <c r="N6763" i="11"/>
  <c r="N6762" i="11"/>
  <c r="N6761" i="11"/>
  <c r="N6760" i="11"/>
  <c r="N6759" i="11"/>
  <c r="N6758" i="11"/>
  <c r="N6757" i="11"/>
  <c r="N6756" i="11"/>
  <c r="N6755" i="11"/>
  <c r="N6754" i="11"/>
  <c r="N6753" i="11"/>
  <c r="N6751" i="11"/>
  <c r="N6750" i="11"/>
  <c r="N6749" i="11"/>
  <c r="N6748" i="11"/>
  <c r="N6747" i="11"/>
  <c r="N6746" i="11"/>
  <c r="N6745" i="11"/>
  <c r="N6744" i="11"/>
  <c r="N6743" i="11"/>
  <c r="N6742" i="11"/>
  <c r="N6741" i="11"/>
  <c r="N6740" i="11"/>
  <c r="N6738" i="11"/>
  <c r="N6737" i="11"/>
  <c r="N6736" i="11"/>
  <c r="N6735" i="11"/>
  <c r="N6734" i="11"/>
  <c r="N6733" i="11"/>
  <c r="N6732" i="11"/>
  <c r="N6731" i="11"/>
  <c r="N6730" i="11"/>
  <c r="N6729" i="11"/>
  <c r="N6728" i="11"/>
  <c r="N6727" i="11"/>
  <c r="N6725" i="11"/>
  <c r="N6724" i="11"/>
  <c r="N6723" i="11"/>
  <c r="N6722" i="11"/>
  <c r="N6721" i="11"/>
  <c r="N6720" i="11"/>
  <c r="N6719" i="11"/>
  <c r="N6718" i="11"/>
  <c r="N6717" i="11"/>
  <c r="N6716" i="11"/>
  <c r="N6715" i="11"/>
  <c r="N6714" i="11"/>
  <c r="N6712" i="11"/>
  <c r="N6711" i="11"/>
  <c r="N6710" i="11"/>
  <c r="N6709" i="11"/>
  <c r="N6708" i="11"/>
  <c r="N6707" i="11"/>
  <c r="N6706" i="11"/>
  <c r="N6705" i="11"/>
  <c r="N6704" i="11"/>
  <c r="N6703" i="11"/>
  <c r="N6702" i="11"/>
  <c r="N6701" i="11"/>
  <c r="N6699" i="11"/>
  <c r="N6698" i="11"/>
  <c r="N6697" i="11"/>
  <c r="N6696" i="11"/>
  <c r="N6695" i="11"/>
  <c r="N6694" i="11"/>
  <c r="N6693" i="11"/>
  <c r="N6692" i="11"/>
  <c r="N6691" i="11"/>
  <c r="N6690" i="11"/>
  <c r="N6689" i="11"/>
  <c r="N6688" i="11"/>
  <c r="N6686" i="11"/>
  <c r="N6685" i="11"/>
  <c r="N6684" i="11"/>
  <c r="N6683" i="11"/>
  <c r="N6682" i="11"/>
  <c r="N6681" i="11"/>
  <c r="N6680" i="11"/>
  <c r="N6679" i="11"/>
  <c r="N6678" i="11"/>
  <c r="N6677" i="11"/>
  <c r="N6676" i="11"/>
  <c r="N6675" i="11"/>
  <c r="N6673" i="11"/>
  <c r="N6672" i="11"/>
  <c r="N6671" i="11"/>
  <c r="N6670" i="11"/>
  <c r="N6669" i="11"/>
  <c r="N6668" i="11"/>
  <c r="N6667" i="11"/>
  <c r="N6666" i="11"/>
  <c r="N6665" i="11"/>
  <c r="N6664" i="11"/>
  <c r="N6663" i="11"/>
  <c r="N6662" i="11"/>
  <c r="N6660" i="11"/>
  <c r="N6659" i="11"/>
  <c r="N6658" i="11"/>
  <c r="N6657" i="11"/>
  <c r="N6656" i="11"/>
  <c r="N6655" i="11"/>
  <c r="N6654" i="11"/>
  <c r="N6653" i="11"/>
  <c r="N6652" i="11"/>
  <c r="N6651" i="11"/>
  <c r="N6650" i="11"/>
  <c r="N6649" i="11"/>
  <c r="N6647" i="11"/>
  <c r="N6646" i="11"/>
  <c r="N6645" i="11"/>
  <c r="N6644" i="11"/>
  <c r="N6643" i="11"/>
  <c r="N6642" i="11"/>
  <c r="N6641" i="11"/>
  <c r="N6640" i="11"/>
  <c r="N6639" i="11"/>
  <c r="N6638" i="11"/>
  <c r="N6637" i="11"/>
  <c r="N6636" i="11"/>
  <c r="N6634" i="11"/>
  <c r="N6633" i="11"/>
  <c r="N6632" i="11"/>
  <c r="N6631" i="11"/>
  <c r="N6630" i="11"/>
  <c r="N6629" i="11"/>
  <c r="N6628" i="11"/>
  <c r="N6627" i="11"/>
  <c r="N6626" i="11"/>
  <c r="N6625" i="11"/>
  <c r="N6624" i="11"/>
  <c r="N6623" i="11"/>
  <c r="N6621" i="11"/>
  <c r="N6620" i="11"/>
  <c r="N6619" i="11"/>
  <c r="N6618" i="11"/>
  <c r="N6617" i="11"/>
  <c r="N6616" i="11"/>
  <c r="N6615" i="11"/>
  <c r="N6614" i="11"/>
  <c r="N6613" i="11"/>
  <c r="N6612" i="11"/>
  <c r="N6611" i="11"/>
  <c r="N6610" i="11"/>
  <c r="N6608" i="11"/>
  <c r="N6607" i="11"/>
  <c r="N6606" i="11"/>
  <c r="N6605" i="11"/>
  <c r="N6604" i="11"/>
  <c r="N6603" i="11"/>
  <c r="N6602" i="11"/>
  <c r="N6601" i="11"/>
  <c r="N6600" i="11"/>
  <c r="N6599" i="11"/>
  <c r="N6598" i="11"/>
  <c r="N6597" i="11"/>
  <c r="N6595" i="11"/>
  <c r="N6594" i="11"/>
  <c r="N6593" i="11"/>
  <c r="N6592" i="11"/>
  <c r="N6591" i="11"/>
  <c r="N6590" i="11"/>
  <c r="N6589" i="11"/>
  <c r="N6588" i="11"/>
  <c r="N6587" i="11"/>
  <c r="N6586" i="11"/>
  <c r="N6585" i="11"/>
  <c r="N6584" i="11"/>
  <c r="N6582" i="11"/>
  <c r="N6581" i="11"/>
  <c r="N6580" i="11"/>
  <c r="N6579" i="11"/>
  <c r="N6578" i="11"/>
  <c r="N6577" i="11"/>
  <c r="N6576" i="11"/>
  <c r="N6575" i="11"/>
  <c r="N6574" i="11"/>
  <c r="N6573" i="11"/>
  <c r="N6572" i="11"/>
  <c r="N6571" i="11"/>
  <c r="N6569" i="11"/>
  <c r="N6568" i="11"/>
  <c r="N6567" i="11"/>
  <c r="N6566" i="11"/>
  <c r="N6565" i="11"/>
  <c r="N6564" i="11"/>
  <c r="N6563" i="11"/>
  <c r="N6562" i="11"/>
  <c r="N6561" i="11"/>
  <c r="N6560" i="11"/>
  <c r="N6559" i="11"/>
  <c r="N6558" i="11"/>
  <c r="N6556" i="11"/>
  <c r="N6555" i="11"/>
  <c r="N6554" i="11"/>
  <c r="N6553" i="11"/>
  <c r="N6552" i="11"/>
  <c r="N6551" i="11"/>
  <c r="N6550" i="11"/>
  <c r="N6549" i="11"/>
  <c r="N6548" i="11"/>
  <c r="N6547" i="11"/>
  <c r="N6546" i="11"/>
  <c r="N6545" i="11"/>
  <c r="N6543" i="11"/>
  <c r="N6542" i="11"/>
  <c r="N6541" i="11"/>
  <c r="N6540" i="11"/>
  <c r="N6539" i="11"/>
  <c r="N6538" i="11"/>
  <c r="N6537" i="11"/>
  <c r="N6536" i="11"/>
  <c r="N6535" i="11"/>
  <c r="N6534" i="11"/>
  <c r="N6533" i="11"/>
  <c r="N6532" i="11"/>
  <c r="N6530" i="11"/>
  <c r="N6529" i="11"/>
  <c r="N6528" i="11"/>
  <c r="N6527" i="11"/>
  <c r="N6526" i="11"/>
  <c r="N6525" i="11"/>
  <c r="N6524" i="11"/>
  <c r="N6523" i="11"/>
  <c r="N6522" i="11"/>
  <c r="N6521" i="11"/>
  <c r="N6520" i="11"/>
  <c r="N6519" i="11"/>
  <c r="N6517" i="11"/>
  <c r="N6516" i="11"/>
  <c r="N6515" i="11"/>
  <c r="N6514" i="11"/>
  <c r="N6513" i="11"/>
  <c r="N6512" i="11"/>
  <c r="N6511" i="11"/>
  <c r="N6510" i="11"/>
  <c r="N6509" i="11"/>
  <c r="N6508" i="11"/>
  <c r="N6507" i="11"/>
  <c r="N6506" i="11"/>
  <c r="N6504" i="11"/>
  <c r="N6503" i="11"/>
  <c r="N6502" i="11"/>
  <c r="N6501" i="11"/>
  <c r="N6500" i="11"/>
  <c r="N6499" i="11"/>
  <c r="N6498" i="11"/>
  <c r="N6497" i="11"/>
  <c r="N6496" i="11"/>
  <c r="N6495" i="11"/>
  <c r="N6494" i="11"/>
  <c r="N6493" i="11"/>
  <c r="N6491" i="11"/>
  <c r="N6490" i="11"/>
  <c r="N6489" i="11"/>
  <c r="N6488" i="11"/>
  <c r="N6487" i="11"/>
  <c r="N6486" i="11"/>
  <c r="N6485" i="11"/>
  <c r="N6484" i="11"/>
  <c r="N6483" i="11"/>
  <c r="N6482" i="11"/>
  <c r="N6481" i="11"/>
  <c r="N6480" i="11"/>
  <c r="N6478" i="11"/>
  <c r="N6477" i="11"/>
  <c r="N6476" i="11"/>
  <c r="N6475" i="11"/>
  <c r="N6474" i="11"/>
  <c r="N6473" i="11"/>
  <c r="N6472" i="11"/>
  <c r="N6471" i="11"/>
  <c r="N6470" i="11"/>
  <c r="N6469" i="11"/>
  <c r="N6468" i="11"/>
  <c r="N6467" i="11"/>
  <c r="N6465" i="11"/>
  <c r="N6464" i="11"/>
  <c r="N6463" i="11"/>
  <c r="N6462" i="11"/>
  <c r="N6461" i="11"/>
  <c r="N6460" i="11"/>
  <c r="N6459" i="11"/>
  <c r="N6458" i="11"/>
  <c r="N6457" i="11"/>
  <c r="N6456" i="11"/>
  <c r="N6455" i="11"/>
  <c r="N6454" i="11"/>
  <c r="N6452" i="11"/>
  <c r="N6451" i="11"/>
  <c r="N6450" i="11"/>
  <c r="N6449" i="11"/>
  <c r="N6448" i="11"/>
  <c r="N6447" i="11"/>
  <c r="N6446" i="11"/>
  <c r="N6445" i="11"/>
  <c r="N6444" i="11"/>
  <c r="N6443" i="11"/>
  <c r="N6442" i="11"/>
  <c r="N6441" i="11"/>
  <c r="N6439" i="11"/>
  <c r="N6438" i="11"/>
  <c r="N6437" i="11"/>
  <c r="N6436" i="11"/>
  <c r="N6435" i="11"/>
  <c r="N6434" i="11"/>
  <c r="N6433" i="11"/>
  <c r="N6432" i="11"/>
  <c r="N6431" i="11"/>
  <c r="N6430" i="11"/>
  <c r="N6429" i="11"/>
  <c r="N6428" i="11"/>
  <c r="N6426" i="11"/>
  <c r="N6425" i="11"/>
  <c r="N6424" i="11"/>
  <c r="N6423" i="11"/>
  <c r="N6422" i="11"/>
  <c r="N6421" i="11"/>
  <c r="N6420" i="11"/>
  <c r="N6419" i="11"/>
  <c r="N6418" i="11"/>
  <c r="N6417" i="11"/>
  <c r="N6416" i="11"/>
  <c r="N6415" i="11"/>
  <c r="N6413" i="11"/>
  <c r="N6412" i="11"/>
  <c r="N6411" i="11"/>
  <c r="N6410" i="11"/>
  <c r="N6409" i="11"/>
  <c r="N6408" i="11"/>
  <c r="N6407" i="11"/>
  <c r="N6406" i="11"/>
  <c r="N6405" i="11"/>
  <c r="N6404" i="11"/>
  <c r="N6403" i="11"/>
  <c r="N6402" i="11"/>
  <c r="N6400" i="11"/>
  <c r="N6399" i="11"/>
  <c r="N6398" i="11"/>
  <c r="N6397" i="11"/>
  <c r="N6396" i="11"/>
  <c r="N6395" i="11"/>
  <c r="N6394" i="11"/>
  <c r="N6393" i="11"/>
  <c r="N6392" i="11"/>
  <c r="N6391" i="11"/>
  <c r="N6390" i="11"/>
  <c r="N6389" i="11"/>
  <c r="N6387" i="11"/>
  <c r="N6386" i="11"/>
  <c r="N6385" i="11"/>
  <c r="N6384" i="11"/>
  <c r="N6383" i="11"/>
  <c r="N6382" i="11"/>
  <c r="N6381" i="11"/>
  <c r="N6380" i="11"/>
  <c r="N6379" i="11"/>
  <c r="N6378" i="11"/>
  <c r="N6377" i="11"/>
  <c r="N6376" i="11"/>
  <c r="N6374" i="11"/>
  <c r="N6373" i="11"/>
  <c r="N6372" i="11"/>
  <c r="N6371" i="11"/>
  <c r="N6370" i="11"/>
  <c r="N6369" i="11"/>
  <c r="N6368" i="11"/>
  <c r="N6367" i="11"/>
  <c r="N6366" i="11"/>
  <c r="N6365" i="11"/>
  <c r="N6364" i="11"/>
  <c r="N6363" i="11"/>
  <c r="N6361" i="11"/>
  <c r="N6360" i="11"/>
  <c r="N6359" i="11"/>
  <c r="N6358" i="11"/>
  <c r="N6357" i="11"/>
  <c r="N6356" i="11"/>
  <c r="N6355" i="11"/>
  <c r="N6354" i="11"/>
  <c r="N6353" i="11"/>
  <c r="N6352" i="11"/>
  <c r="N6351" i="11"/>
  <c r="N6350" i="11"/>
  <c r="N6348" i="11"/>
  <c r="N6347" i="11"/>
  <c r="N6346" i="11"/>
  <c r="N6345" i="11"/>
  <c r="N6344" i="11"/>
  <c r="N6343" i="11"/>
  <c r="N6342" i="11"/>
  <c r="N6341" i="11"/>
  <c r="N6340" i="11"/>
  <c r="N6339" i="11"/>
  <c r="N6338" i="11"/>
  <c r="N6337" i="11"/>
  <c r="N6335" i="11"/>
  <c r="N6334" i="11"/>
  <c r="N6333" i="11"/>
  <c r="N6332" i="11"/>
  <c r="N6331" i="11"/>
  <c r="N6330" i="11"/>
  <c r="N6329" i="11"/>
  <c r="N6328" i="11"/>
  <c r="N6327" i="11"/>
  <c r="N6326" i="11"/>
  <c r="N6325" i="11"/>
  <c r="N6324" i="11"/>
  <c r="N6322" i="11"/>
  <c r="N6321" i="11"/>
  <c r="N6320" i="11"/>
  <c r="N6319" i="11"/>
  <c r="N6318" i="11"/>
  <c r="N6317" i="11"/>
  <c r="N6316" i="11"/>
  <c r="N6315" i="11"/>
  <c r="N6314" i="11"/>
  <c r="N6313" i="11"/>
  <c r="N6312" i="11"/>
  <c r="N6311" i="11"/>
  <c r="N6309" i="11"/>
  <c r="N6308" i="11"/>
  <c r="N6307" i="11"/>
  <c r="N6306" i="11"/>
  <c r="N6305" i="11"/>
  <c r="N6304" i="11"/>
  <c r="N6303" i="11"/>
  <c r="N6302" i="11"/>
  <c r="N6301" i="11"/>
  <c r="N6300" i="11"/>
  <c r="N6299" i="11"/>
  <c r="N6298" i="11"/>
  <c r="N6296" i="11"/>
  <c r="N6295" i="11"/>
  <c r="N6294" i="11"/>
  <c r="N6293" i="11"/>
  <c r="N6292" i="11"/>
  <c r="N6291" i="11"/>
  <c r="N6290" i="11"/>
  <c r="N6289" i="11"/>
  <c r="N6288" i="11"/>
  <c r="N6287" i="11"/>
  <c r="N6286" i="11"/>
  <c r="N6285" i="11"/>
  <c r="N6283" i="11"/>
  <c r="N6282" i="11"/>
  <c r="N6281" i="11"/>
  <c r="N6280" i="11"/>
  <c r="N6279" i="11"/>
  <c r="N6278" i="11"/>
  <c r="N6277" i="11"/>
  <c r="N6276" i="11"/>
  <c r="N6275" i="11"/>
  <c r="N6274" i="11"/>
  <c r="N6273" i="11"/>
  <c r="N6272" i="11"/>
  <c r="N6270" i="11"/>
  <c r="N6269" i="11"/>
  <c r="N6268" i="11"/>
  <c r="N6267" i="11"/>
  <c r="N6266" i="11"/>
  <c r="N6265" i="11"/>
  <c r="N6264" i="11"/>
  <c r="N6263" i="11"/>
  <c r="N6262" i="11"/>
  <c r="N6261" i="11"/>
  <c r="N6260" i="11"/>
  <c r="N6259" i="11"/>
  <c r="N6257" i="11"/>
  <c r="N6256" i="11"/>
  <c r="N6255" i="11"/>
  <c r="N6254" i="11"/>
  <c r="N6253" i="11"/>
  <c r="N6252" i="11"/>
  <c r="N6251" i="11"/>
  <c r="N6250" i="11"/>
  <c r="N6249" i="11"/>
  <c r="N6248" i="11"/>
  <c r="N6247" i="11"/>
  <c r="N6246" i="11"/>
  <c r="N6244" i="11"/>
  <c r="N6243" i="11"/>
  <c r="N6242" i="11"/>
  <c r="N6241" i="11"/>
  <c r="N6240" i="11"/>
  <c r="N6239" i="11"/>
  <c r="N6238" i="11"/>
  <c r="N6237" i="11"/>
  <c r="N6236" i="11"/>
  <c r="N6235" i="11"/>
  <c r="N6234" i="11"/>
  <c r="N6233" i="11"/>
  <c r="N6231" i="11"/>
  <c r="N6230" i="11"/>
  <c r="N6229" i="11"/>
  <c r="N6228" i="11"/>
  <c r="N6227" i="11"/>
  <c r="N6226" i="11"/>
  <c r="N6225" i="11"/>
  <c r="N6224" i="11"/>
  <c r="N6223" i="11"/>
  <c r="N6222" i="11"/>
  <c r="N6221" i="11"/>
  <c r="N6220" i="11"/>
  <c r="N6218" i="11"/>
  <c r="N6217" i="11"/>
  <c r="N6216" i="11"/>
  <c r="N6215" i="11"/>
  <c r="N6214" i="11"/>
  <c r="N6213" i="11"/>
  <c r="N6212" i="11"/>
  <c r="N6211" i="11"/>
  <c r="N6210" i="11"/>
  <c r="N6209" i="11"/>
  <c r="N6208" i="11"/>
  <c r="N6207" i="11"/>
  <c r="N6205" i="11"/>
  <c r="N6204" i="11"/>
  <c r="N6203" i="11"/>
  <c r="N6202" i="11"/>
  <c r="N6201" i="11"/>
  <c r="N6200" i="11"/>
  <c r="N6199" i="11"/>
  <c r="N6198" i="11"/>
  <c r="N6197" i="11"/>
  <c r="N6196" i="11"/>
  <c r="N6195" i="11"/>
  <c r="N6194" i="11"/>
  <c r="N6192" i="11"/>
  <c r="N6191" i="11"/>
  <c r="N6190" i="11"/>
  <c r="N6189" i="11"/>
  <c r="N6188" i="11"/>
  <c r="N6187" i="11"/>
  <c r="N6186" i="11"/>
  <c r="N6185" i="11"/>
  <c r="N6184" i="11"/>
  <c r="N6183" i="11"/>
  <c r="N6182" i="11"/>
  <c r="N6181" i="11"/>
  <c r="N6179" i="11"/>
  <c r="N6178" i="11"/>
  <c r="N6177" i="11"/>
  <c r="N6176" i="11"/>
  <c r="N6175" i="11"/>
  <c r="N6174" i="11"/>
  <c r="N6173" i="11"/>
  <c r="N6172" i="11"/>
  <c r="N6171" i="11"/>
  <c r="N6170" i="11"/>
  <c r="N6169" i="11"/>
  <c r="N6168" i="11"/>
  <c r="N6166" i="11"/>
  <c r="N6165" i="11"/>
  <c r="N6164" i="11"/>
  <c r="N6163" i="11"/>
  <c r="N6162" i="11"/>
  <c r="N6161" i="11"/>
  <c r="N6160" i="11"/>
  <c r="N6159" i="11"/>
  <c r="N6158" i="11"/>
  <c r="N6157" i="11"/>
  <c r="N6156" i="11"/>
  <c r="N6155" i="11"/>
  <c r="N6153" i="11"/>
  <c r="N6152" i="11"/>
  <c r="N6151" i="11"/>
  <c r="N6150" i="11"/>
  <c r="N6149" i="11"/>
  <c r="N6148" i="11"/>
  <c r="N6147" i="11"/>
  <c r="N6146" i="11"/>
  <c r="N6145" i="11"/>
  <c r="N6144" i="11"/>
  <c r="N6143" i="11"/>
  <c r="N6142" i="11"/>
  <c r="N6140" i="11"/>
  <c r="N6139" i="11"/>
  <c r="N6138" i="11"/>
  <c r="N6137" i="11"/>
  <c r="N6136" i="11"/>
  <c r="N6135" i="11"/>
  <c r="N6134" i="11"/>
  <c r="N6133" i="11"/>
  <c r="N6132" i="11"/>
  <c r="N6131" i="11"/>
  <c r="N6130" i="11"/>
  <c r="N6129" i="11"/>
  <c r="N6127" i="11"/>
  <c r="N6126" i="11"/>
  <c r="N6125" i="11"/>
  <c r="N6124" i="11"/>
  <c r="N6123" i="11"/>
  <c r="N6122" i="11"/>
  <c r="N6121" i="11"/>
  <c r="N6120" i="11"/>
  <c r="N6119" i="11"/>
  <c r="N6118" i="11"/>
  <c r="N6117" i="11"/>
  <c r="N6116" i="11"/>
  <c r="N6114" i="11"/>
  <c r="N6113" i="11"/>
  <c r="N6112" i="11"/>
  <c r="N6111" i="11"/>
  <c r="N6110" i="11"/>
  <c r="N6109" i="11"/>
  <c r="N6108" i="11"/>
  <c r="N6107" i="11"/>
  <c r="N6106" i="11"/>
  <c r="N6105" i="11"/>
  <c r="N6104" i="11"/>
  <c r="N6103" i="11"/>
  <c r="N6101" i="11"/>
  <c r="N6100" i="11"/>
  <c r="N6099" i="11"/>
  <c r="N6098" i="11"/>
  <c r="N6097" i="11"/>
  <c r="N6096" i="11"/>
  <c r="N6095" i="11"/>
  <c r="N6094" i="11"/>
  <c r="N6093" i="11"/>
  <c r="N6092" i="11"/>
  <c r="N6091" i="11"/>
  <c r="N6090" i="11"/>
  <c r="N6088" i="11"/>
  <c r="N6087" i="11"/>
  <c r="N6086" i="11"/>
  <c r="N6085" i="11"/>
  <c r="N6084" i="11"/>
  <c r="N6083" i="11"/>
  <c r="N6082" i="11"/>
  <c r="N6081" i="11"/>
  <c r="N6080" i="11"/>
  <c r="N6079" i="11"/>
  <c r="N6078" i="11"/>
  <c r="N6077" i="11"/>
  <c r="N6075" i="11"/>
  <c r="N6074" i="11"/>
  <c r="N6073" i="11"/>
  <c r="N6072" i="11"/>
  <c r="N6071" i="11"/>
  <c r="N6070" i="11"/>
  <c r="N6069" i="11"/>
  <c r="N6068" i="11"/>
  <c r="N6067" i="11"/>
  <c r="N6066" i="11"/>
  <c r="N6065" i="11"/>
  <c r="N6064" i="11"/>
  <c r="N6062" i="11"/>
  <c r="N6061" i="11"/>
  <c r="N6060" i="11"/>
  <c r="N6059" i="11"/>
  <c r="N6058" i="11"/>
  <c r="N6057" i="11"/>
  <c r="N6056" i="11"/>
  <c r="N6055" i="11"/>
  <c r="N6054" i="11"/>
  <c r="N6053" i="11"/>
  <c r="N6052" i="11"/>
  <c r="N6051" i="11"/>
  <c r="N6049" i="11"/>
  <c r="N6048" i="11"/>
  <c r="N6047" i="11"/>
  <c r="N6046" i="11"/>
  <c r="N6045" i="11"/>
  <c r="N6044" i="11"/>
  <c r="N6043" i="11"/>
  <c r="N6042" i="11"/>
  <c r="N6041" i="11"/>
  <c r="N6040" i="11"/>
  <c r="N6039" i="11"/>
  <c r="N6038" i="11"/>
  <c r="N6036" i="11"/>
  <c r="N6035" i="11"/>
  <c r="N6034" i="11"/>
  <c r="N6033" i="11"/>
  <c r="N6032" i="11"/>
  <c r="N6031" i="11"/>
  <c r="N6030" i="11"/>
  <c r="N6029" i="11"/>
  <c r="N6028" i="11"/>
  <c r="N6027" i="11"/>
  <c r="N6026" i="11"/>
  <c r="N6025" i="11"/>
  <c r="N6023" i="11"/>
  <c r="N6022" i="11"/>
  <c r="N6021" i="11"/>
  <c r="N6020" i="11"/>
  <c r="N6019" i="11"/>
  <c r="N6018" i="11"/>
  <c r="N6017" i="11"/>
  <c r="N6016" i="11"/>
  <c r="N6015" i="11"/>
  <c r="N6014" i="11"/>
  <c r="N6013" i="11"/>
  <c r="N6012" i="11"/>
  <c r="N6010" i="11"/>
  <c r="N6009" i="11"/>
  <c r="N6008" i="11"/>
  <c r="N6007" i="11"/>
  <c r="N6006" i="11"/>
  <c r="N6005" i="11"/>
  <c r="N6004" i="11"/>
  <c r="N6003" i="11"/>
  <c r="N6002" i="11"/>
  <c r="N6001" i="11"/>
  <c r="N6000" i="11"/>
  <c r="N5999" i="11"/>
  <c r="N5997" i="11"/>
  <c r="N5996" i="11"/>
  <c r="N5995" i="11"/>
  <c r="N5994" i="11"/>
  <c r="N5993" i="11"/>
  <c r="N5992" i="11"/>
  <c r="N5991" i="11"/>
  <c r="N5990" i="11"/>
  <c r="N5989" i="11"/>
  <c r="N5988" i="11"/>
  <c r="N5987" i="11"/>
  <c r="N5986" i="11"/>
  <c r="N5984" i="11"/>
  <c r="N5983" i="11"/>
  <c r="N5982" i="11"/>
  <c r="N5981" i="11"/>
  <c r="N5980" i="11"/>
  <c r="N5979" i="11"/>
  <c r="N5978" i="11"/>
  <c r="N5977" i="11"/>
  <c r="N5976" i="11"/>
  <c r="N5975" i="11"/>
  <c r="N5974" i="11"/>
  <c r="N5973" i="11"/>
  <c r="N5971" i="11"/>
  <c r="N5970" i="11"/>
  <c r="N5969" i="11"/>
  <c r="N5968" i="11"/>
  <c r="N5967" i="11"/>
  <c r="N5966" i="11"/>
  <c r="N5965" i="11"/>
  <c r="N5964" i="11"/>
  <c r="N5963" i="11"/>
  <c r="N5962" i="11"/>
  <c r="N5961" i="11"/>
  <c r="N5960" i="11"/>
  <c r="N5958" i="11"/>
  <c r="N5957" i="11"/>
  <c r="N5956" i="11"/>
  <c r="N5955" i="11"/>
  <c r="N5954" i="11"/>
  <c r="N5953" i="11"/>
  <c r="N5952" i="11"/>
  <c r="N5951" i="11"/>
  <c r="N5950" i="11"/>
  <c r="N5949" i="11"/>
  <c r="N5948" i="11"/>
  <c r="N5947" i="11"/>
  <c r="N5945" i="11"/>
  <c r="N5944" i="11"/>
  <c r="N5943" i="11"/>
  <c r="N5942" i="11"/>
  <c r="N5941" i="11"/>
  <c r="N5940" i="11"/>
  <c r="N5939" i="11"/>
  <c r="N5938" i="11"/>
  <c r="N5937" i="11"/>
  <c r="N5936" i="11"/>
  <c r="N5935" i="11"/>
  <c r="N5934" i="11"/>
  <c r="N5932" i="11"/>
  <c r="N5931" i="11"/>
  <c r="N5930" i="11"/>
  <c r="N5929" i="11"/>
  <c r="N5928" i="11"/>
  <c r="N5927" i="11"/>
  <c r="N5926" i="11"/>
  <c r="N5925" i="11"/>
  <c r="N5924" i="11"/>
  <c r="N5923" i="11"/>
  <c r="N5922" i="11"/>
  <c r="N5921" i="11"/>
  <c r="N5919" i="11"/>
  <c r="N5918" i="11"/>
  <c r="N5917" i="11"/>
  <c r="N5916" i="11"/>
  <c r="N5915" i="11"/>
  <c r="N5914" i="11"/>
  <c r="N5913" i="11"/>
  <c r="N5912" i="11"/>
  <c r="N5911" i="11"/>
  <c r="N5910" i="11"/>
  <c r="N5909" i="11"/>
  <c r="N5908" i="11"/>
  <c r="N5906" i="11"/>
  <c r="N5905" i="11"/>
  <c r="N5904" i="11"/>
  <c r="N5903" i="11"/>
  <c r="N5902" i="11"/>
  <c r="N5901" i="11"/>
  <c r="N5900" i="11"/>
  <c r="N5899" i="11"/>
  <c r="N5898" i="11"/>
  <c r="N5897" i="11"/>
  <c r="N5896" i="11"/>
  <c r="N5895" i="11"/>
  <c r="N5893" i="11"/>
  <c r="N5892" i="11"/>
  <c r="N5891" i="11"/>
  <c r="N5890" i="11"/>
  <c r="N5889" i="11"/>
  <c r="N5888" i="11"/>
  <c r="N5887" i="11"/>
  <c r="N5886" i="11"/>
  <c r="N5885" i="11"/>
  <c r="N5884" i="11"/>
  <c r="N5883" i="11"/>
  <c r="N5882" i="11"/>
  <c r="N5880" i="11"/>
  <c r="N5879" i="11"/>
  <c r="N5878" i="11"/>
  <c r="N5877" i="11"/>
  <c r="N5876" i="11"/>
  <c r="N5875" i="11"/>
  <c r="N5874" i="11"/>
  <c r="N5873" i="11"/>
  <c r="N5872" i="11"/>
  <c r="N5871" i="11"/>
  <c r="N5870" i="11"/>
  <c r="N5869" i="11"/>
  <c r="N5867" i="11"/>
  <c r="N5866" i="11"/>
  <c r="N5865" i="11"/>
  <c r="N5864" i="11"/>
  <c r="N5863" i="11"/>
  <c r="N5862" i="11"/>
  <c r="N5861" i="11"/>
  <c r="N5860" i="11"/>
  <c r="N5859" i="11"/>
  <c r="N5858" i="11"/>
  <c r="N5857" i="11"/>
  <c r="N5856" i="11"/>
  <c r="N5854" i="11"/>
  <c r="N5853" i="11"/>
  <c r="N5852" i="11"/>
  <c r="N5851" i="11"/>
  <c r="N5850" i="11"/>
  <c r="N5849" i="11"/>
  <c r="N5848" i="11"/>
  <c r="N5847" i="11"/>
  <c r="N5846" i="11"/>
  <c r="N5845" i="11"/>
  <c r="N5844" i="11"/>
  <c r="N5843" i="11"/>
  <c r="N5841" i="11"/>
  <c r="N5840" i="11"/>
  <c r="N5839" i="11"/>
  <c r="N5838" i="11"/>
  <c r="N5837" i="11"/>
  <c r="N5836" i="11"/>
  <c r="N5835" i="11"/>
  <c r="N5834" i="11"/>
  <c r="N5833" i="11"/>
  <c r="N5832" i="11"/>
  <c r="N5831" i="11"/>
  <c r="N5830" i="11"/>
  <c r="N5828" i="11"/>
  <c r="N5827" i="11"/>
  <c r="N5826" i="11"/>
  <c r="N5825" i="11"/>
  <c r="N5824" i="11"/>
  <c r="N5823" i="11"/>
  <c r="N5822" i="11"/>
  <c r="N5821" i="11"/>
  <c r="N5820" i="11"/>
  <c r="N5819" i="11"/>
  <c r="N5818" i="11"/>
  <c r="N5817" i="11"/>
  <c r="N5815" i="11"/>
  <c r="N5814" i="11"/>
  <c r="N5813" i="11"/>
  <c r="N5812" i="11"/>
  <c r="N5811" i="11"/>
  <c r="N5810" i="11"/>
  <c r="N5809" i="11"/>
  <c r="N5808" i="11"/>
  <c r="N5807" i="11"/>
  <c r="N5806" i="11"/>
  <c r="N5805" i="11"/>
  <c r="N5804" i="11"/>
  <c r="N5802" i="11"/>
  <c r="N5801" i="11"/>
  <c r="N5800" i="11"/>
  <c r="N5799" i="11"/>
  <c r="N5798" i="11"/>
  <c r="N5797" i="11"/>
  <c r="N5796" i="11"/>
  <c r="N5795" i="11"/>
  <c r="N5794" i="11"/>
  <c r="N5793" i="11"/>
  <c r="N5792" i="11"/>
  <c r="N5791" i="11"/>
  <c r="N5789" i="11"/>
  <c r="N5788" i="11"/>
  <c r="N5787" i="11"/>
  <c r="N5786" i="11"/>
  <c r="N5785" i="11"/>
  <c r="N5784" i="11"/>
  <c r="N5783" i="11"/>
  <c r="N5782" i="11"/>
  <c r="N5781" i="11"/>
  <c r="N5780" i="11"/>
  <c r="N5779" i="11"/>
  <c r="N5778" i="11"/>
  <c r="N5776" i="11"/>
  <c r="N5775" i="11"/>
  <c r="N5774" i="11"/>
  <c r="N5773" i="11"/>
  <c r="N5772" i="11"/>
  <c r="N5771" i="11"/>
  <c r="N5770" i="11"/>
  <c r="N5769" i="11"/>
  <c r="N5768" i="11"/>
  <c r="N5767" i="11"/>
  <c r="N5766" i="11"/>
  <c r="N5765" i="11"/>
  <c r="N5763" i="11"/>
  <c r="N5762" i="11"/>
  <c r="N5761" i="11"/>
  <c r="N5760" i="11"/>
  <c r="N5759" i="11"/>
  <c r="N5758" i="11"/>
  <c r="N5757" i="11"/>
  <c r="N5756" i="11"/>
  <c r="N5755" i="11"/>
  <c r="N5754" i="11"/>
  <c r="N5753" i="11"/>
  <c r="N5752" i="11"/>
  <c r="N5750" i="11"/>
  <c r="N5749" i="11"/>
  <c r="N5748" i="11"/>
  <c r="N5747" i="11"/>
  <c r="N5746" i="11"/>
  <c r="N5745" i="11"/>
  <c r="N5744" i="11"/>
  <c r="N5743" i="11"/>
  <c r="N5742" i="11"/>
  <c r="N5741" i="11"/>
  <c r="N5740" i="11"/>
  <c r="N5739" i="11"/>
  <c r="N5737" i="11"/>
  <c r="N5736" i="11"/>
  <c r="N5735" i="11"/>
  <c r="N5734" i="11"/>
  <c r="N5733" i="11"/>
  <c r="N5732" i="11"/>
  <c r="N5731" i="11"/>
  <c r="N5730" i="11"/>
  <c r="N5729" i="11"/>
  <c r="N5728" i="11"/>
  <c r="N5727" i="11"/>
  <c r="N5726" i="11"/>
  <c r="N5724" i="11"/>
  <c r="N5723" i="11"/>
  <c r="N5722" i="11"/>
  <c r="N5721" i="11"/>
  <c r="N5720" i="11"/>
  <c r="N5719" i="11"/>
  <c r="N5718" i="11"/>
  <c r="N5717" i="11"/>
  <c r="N5716" i="11"/>
  <c r="N5715" i="11"/>
  <c r="N5714" i="11"/>
  <c r="N5713" i="11"/>
  <c r="N5711" i="11"/>
  <c r="N5710" i="11"/>
  <c r="N5709" i="11"/>
  <c r="N5708" i="11"/>
  <c r="N5707" i="11"/>
  <c r="N5706" i="11"/>
  <c r="N5705" i="11"/>
  <c r="N5704" i="11"/>
  <c r="N5703" i="11"/>
  <c r="N5702" i="11"/>
  <c r="N5701" i="11"/>
  <c r="N5700" i="11"/>
  <c r="N5698" i="11"/>
  <c r="N5697" i="11"/>
  <c r="N5696" i="11"/>
  <c r="N5695" i="11"/>
  <c r="N5694" i="11"/>
  <c r="N5693" i="11"/>
  <c r="N5692" i="11"/>
  <c r="N5691" i="11"/>
  <c r="N5690" i="11"/>
  <c r="N5689" i="11"/>
  <c r="N5688" i="11"/>
  <c r="N5687" i="11"/>
  <c r="N5685" i="11"/>
  <c r="N5684" i="11"/>
  <c r="N5683" i="11"/>
  <c r="N5682" i="11"/>
  <c r="N5681" i="11"/>
  <c r="N5680" i="11"/>
  <c r="N5679" i="11"/>
  <c r="N5678" i="11"/>
  <c r="N5677" i="11"/>
  <c r="N5676" i="11"/>
  <c r="N5675" i="11"/>
  <c r="N5674" i="11"/>
  <c r="N5672" i="11"/>
  <c r="N5671" i="11"/>
  <c r="N5670" i="11"/>
  <c r="N5669" i="11"/>
  <c r="N5668" i="11"/>
  <c r="N5667" i="11"/>
  <c r="N5666" i="11"/>
  <c r="N5665" i="11"/>
  <c r="N5664" i="11"/>
  <c r="N5663" i="11"/>
  <c r="N5662" i="11"/>
  <c r="N5661" i="11"/>
  <c r="N5659" i="11"/>
  <c r="N5658" i="11"/>
  <c r="N5657" i="11"/>
  <c r="N5656" i="11"/>
  <c r="N5655" i="11"/>
  <c r="N5654" i="11"/>
  <c r="N5653" i="11"/>
  <c r="N5652" i="11"/>
  <c r="N5651" i="11"/>
  <c r="N5650" i="11"/>
  <c r="N5649" i="11"/>
  <c r="N5648" i="11"/>
  <c r="N5646" i="11"/>
  <c r="N5645" i="11"/>
  <c r="N5644" i="11"/>
  <c r="N5643" i="11"/>
  <c r="N5642" i="11"/>
  <c r="N5641" i="11"/>
  <c r="N5640" i="11"/>
  <c r="N5639" i="11"/>
  <c r="N5638" i="11"/>
  <c r="N5637" i="11"/>
  <c r="N5636" i="11"/>
  <c r="N5635" i="11"/>
  <c r="N5633" i="11"/>
  <c r="N5632" i="11"/>
  <c r="N5631" i="11"/>
  <c r="N5630" i="11"/>
  <c r="N5629" i="11"/>
  <c r="N5628" i="11"/>
  <c r="N5627" i="11"/>
  <c r="N5626" i="11"/>
  <c r="N5625" i="11"/>
  <c r="N5624" i="11"/>
  <c r="N5623" i="11"/>
  <c r="N5622" i="11"/>
  <c r="N5620" i="11"/>
  <c r="N5619" i="11"/>
  <c r="N5618" i="11"/>
  <c r="N5617" i="11"/>
  <c r="N5616" i="11"/>
  <c r="N5615" i="11"/>
  <c r="N5614" i="11"/>
  <c r="N5613" i="11"/>
  <c r="N5612" i="11"/>
  <c r="N5611" i="11"/>
  <c r="N5610" i="11"/>
  <c r="N5609" i="11"/>
  <c r="N5607" i="11"/>
  <c r="N5606" i="11"/>
  <c r="N5605" i="11"/>
  <c r="N5604" i="11"/>
  <c r="N5603" i="11"/>
  <c r="N5602" i="11"/>
  <c r="N5601" i="11"/>
  <c r="N5600" i="11"/>
  <c r="N5599" i="11"/>
  <c r="N5598" i="11"/>
  <c r="N5597" i="11"/>
  <c r="N5596" i="11"/>
  <c r="N5594" i="11"/>
  <c r="N5593" i="11"/>
  <c r="N5592" i="11"/>
  <c r="N5591" i="11"/>
  <c r="N5590" i="11"/>
  <c r="N5589" i="11"/>
  <c r="N5588" i="11"/>
  <c r="N5587" i="11"/>
  <c r="N5586" i="11"/>
  <c r="N5585" i="11"/>
  <c r="N5584" i="11"/>
  <c r="N5583" i="11"/>
  <c r="N5581" i="11"/>
  <c r="N5580" i="11"/>
  <c r="N5579" i="11"/>
  <c r="N5578" i="11"/>
  <c r="N5577" i="11"/>
  <c r="N5576" i="11"/>
  <c r="N5575" i="11"/>
  <c r="N5574" i="11"/>
  <c r="N5573" i="11"/>
  <c r="N5572" i="11"/>
  <c r="N5571" i="11"/>
  <c r="N5570" i="11"/>
  <c r="N5568" i="11"/>
  <c r="N5567" i="11"/>
  <c r="N5566" i="11"/>
  <c r="N5565" i="11"/>
  <c r="N5564" i="11"/>
  <c r="N5563" i="11"/>
  <c r="N5562" i="11"/>
  <c r="N5561" i="11"/>
  <c r="N5560" i="11"/>
  <c r="N5559" i="11"/>
  <c r="N5558" i="11"/>
  <c r="N5557" i="11"/>
  <c r="N5555" i="11"/>
  <c r="N5554" i="11"/>
  <c r="N5553" i="11"/>
  <c r="N5552" i="11"/>
  <c r="N5551" i="11"/>
  <c r="N5550" i="11"/>
  <c r="N5549" i="11"/>
  <c r="N5548" i="11"/>
  <c r="N5547" i="11"/>
  <c r="N5546" i="11"/>
  <c r="N5545" i="11"/>
  <c r="N5544" i="11"/>
  <c r="N5542" i="11"/>
  <c r="N5541" i="11"/>
  <c r="N5540" i="11"/>
  <c r="N5539" i="11"/>
  <c r="N5538" i="11"/>
  <c r="N5537" i="11"/>
  <c r="N5536" i="11"/>
  <c r="N5535" i="11"/>
  <c r="N5534" i="11"/>
  <c r="N5533" i="11"/>
  <c r="N5532" i="11"/>
  <c r="N5531" i="11"/>
  <c r="N5529" i="11"/>
  <c r="N5528" i="11"/>
  <c r="N5527" i="11"/>
  <c r="N5526" i="11"/>
  <c r="N5525" i="11"/>
  <c r="N5524" i="11"/>
  <c r="N5523" i="11"/>
  <c r="N5522" i="11"/>
  <c r="N5521" i="11"/>
  <c r="N5520" i="11"/>
  <c r="N5519" i="11"/>
  <c r="N5518" i="11"/>
  <c r="N5516" i="11"/>
  <c r="N5515" i="11"/>
  <c r="N5514" i="11"/>
  <c r="N5513" i="11"/>
  <c r="N5512" i="11"/>
  <c r="N5511" i="11"/>
  <c r="N5510" i="11"/>
  <c r="N5509" i="11"/>
  <c r="N5508" i="11"/>
  <c r="N5507" i="11"/>
  <c r="N5506" i="11"/>
  <c r="N5505" i="11"/>
  <c r="N5503" i="11"/>
  <c r="N5502" i="11"/>
  <c r="N5501" i="11"/>
  <c r="N5500" i="11"/>
  <c r="N5499" i="11"/>
  <c r="N5498" i="11"/>
  <c r="N5497" i="11"/>
  <c r="N5496" i="11"/>
  <c r="N5495" i="11"/>
  <c r="N5494" i="11"/>
  <c r="N5493" i="11"/>
  <c r="N5492" i="11"/>
  <c r="N5477" i="11"/>
  <c r="N5476" i="11"/>
  <c r="N5475" i="11"/>
  <c r="N5474" i="11"/>
  <c r="N5473" i="11"/>
  <c r="N5472" i="11"/>
  <c r="N5471" i="11"/>
  <c r="N5470" i="11"/>
  <c r="N5469" i="11"/>
  <c r="N5468" i="11"/>
  <c r="N5467" i="11"/>
  <c r="N5466" i="11"/>
  <c r="N5464" i="11"/>
  <c r="N5463" i="11"/>
  <c r="N5462" i="11"/>
  <c r="N5461" i="11"/>
  <c r="N5460" i="11"/>
  <c r="N5459" i="11"/>
  <c r="N5458" i="11"/>
  <c r="N5457" i="11"/>
  <c r="N5456" i="11"/>
  <c r="N5455" i="11"/>
  <c r="N5454" i="11"/>
  <c r="N5453" i="11"/>
  <c r="N5451" i="11"/>
  <c r="N5450" i="11"/>
  <c r="N5449" i="11"/>
  <c r="N5448" i="11"/>
  <c r="N5447" i="11"/>
  <c r="N5446" i="11"/>
  <c r="N5445" i="11"/>
  <c r="N5444" i="11"/>
  <c r="N5443" i="11"/>
  <c r="N5442" i="11"/>
  <c r="N5441" i="11"/>
  <c r="N5440" i="11"/>
  <c r="N5438" i="11"/>
  <c r="N5437" i="11"/>
  <c r="N5436" i="11"/>
  <c r="N5435" i="11"/>
  <c r="N5434" i="11"/>
  <c r="N5433" i="11"/>
  <c r="N5432" i="11"/>
  <c r="N5431" i="11"/>
  <c r="N5430" i="11"/>
  <c r="N5429" i="11"/>
  <c r="N5428" i="11"/>
  <c r="N5427" i="11"/>
  <c r="N5425" i="11"/>
  <c r="N5424" i="11"/>
  <c r="N5423" i="11"/>
  <c r="N5422" i="11"/>
  <c r="N5421" i="11"/>
  <c r="N5420" i="11"/>
  <c r="N5419" i="11"/>
  <c r="N5418" i="11"/>
  <c r="N5417" i="11"/>
  <c r="N5416" i="11"/>
  <c r="N5415" i="11"/>
  <c r="N5414" i="11"/>
  <c r="N5412" i="11"/>
  <c r="N5411" i="11"/>
  <c r="N5410" i="11"/>
  <c r="N5409" i="11"/>
  <c r="N5408" i="11"/>
  <c r="N5407" i="11"/>
  <c r="N5406" i="11"/>
  <c r="N5405" i="11"/>
  <c r="N5404" i="11"/>
  <c r="N5403" i="11"/>
  <c r="N5402" i="11"/>
  <c r="N5401" i="11"/>
  <c r="N5399" i="11"/>
  <c r="N5398" i="11"/>
  <c r="N5397" i="11"/>
  <c r="N5396" i="11"/>
  <c r="N5395" i="11"/>
  <c r="N5394" i="11"/>
  <c r="N5393" i="11"/>
  <c r="N5392" i="11"/>
  <c r="N5391" i="11"/>
  <c r="N5390" i="11"/>
  <c r="N5389" i="11"/>
  <c r="N5388" i="11"/>
  <c r="N5386" i="11"/>
  <c r="N5385" i="11"/>
  <c r="N5384" i="11"/>
  <c r="N5383" i="11"/>
  <c r="N5382" i="11"/>
  <c r="N5381" i="11"/>
  <c r="N5380" i="11"/>
  <c r="N5379" i="11"/>
  <c r="N5378" i="11"/>
  <c r="N5377" i="11"/>
  <c r="N5376" i="11"/>
  <c r="N5375" i="11"/>
  <c r="N5373" i="11"/>
  <c r="N5372" i="11"/>
  <c r="N5371" i="11"/>
  <c r="N5370" i="11"/>
  <c r="N5369" i="11"/>
  <c r="N5368" i="11"/>
  <c r="N5367" i="11"/>
  <c r="N5366" i="11"/>
  <c r="N5365" i="11"/>
  <c r="N5364" i="11"/>
  <c r="N5363" i="11"/>
  <c r="N5362" i="11"/>
  <c r="N5360" i="11"/>
  <c r="N5359" i="11"/>
  <c r="N5358" i="11"/>
  <c r="N5357" i="11"/>
  <c r="N5356" i="11"/>
  <c r="N5355" i="11"/>
  <c r="N5354" i="11"/>
  <c r="N5353" i="11"/>
  <c r="N5352" i="11"/>
  <c r="N5351" i="11"/>
  <c r="N5350" i="11"/>
  <c r="N5349" i="11"/>
  <c r="N5347" i="11"/>
  <c r="N5346" i="11"/>
  <c r="N5345" i="11"/>
  <c r="N5344" i="11"/>
  <c r="N5343" i="11"/>
  <c r="N5342" i="11"/>
  <c r="N5341" i="11"/>
  <c r="N5340" i="11"/>
  <c r="N5339" i="11"/>
  <c r="N5338" i="11"/>
  <c r="N5337" i="11"/>
  <c r="N5336" i="11"/>
  <c r="N5334" i="11"/>
  <c r="N5333" i="11"/>
  <c r="N5332" i="11"/>
  <c r="N5331" i="11"/>
  <c r="N5330" i="11"/>
  <c r="N5329" i="11"/>
  <c r="N5328" i="11"/>
  <c r="N5327" i="11"/>
  <c r="N5326" i="11"/>
  <c r="N5325" i="11"/>
  <c r="N5324" i="11"/>
  <c r="N5323" i="11"/>
  <c r="N5321" i="11"/>
  <c r="N5320" i="11"/>
  <c r="N5319" i="11"/>
  <c r="N5318" i="11"/>
  <c r="N5317" i="11"/>
  <c r="N5316" i="11"/>
  <c r="N5315" i="11"/>
  <c r="N5314" i="11"/>
  <c r="N5313" i="11"/>
  <c r="N5312" i="11"/>
  <c r="N5311" i="11"/>
  <c r="N5310" i="11"/>
  <c r="N5308" i="11"/>
  <c r="N5307" i="11"/>
  <c r="N5306" i="11"/>
  <c r="N5305" i="11"/>
  <c r="N5304" i="11"/>
  <c r="N5303" i="11"/>
  <c r="N5302" i="11"/>
  <c r="N5301" i="11"/>
  <c r="N5300" i="11"/>
  <c r="N5299" i="11"/>
  <c r="N5298" i="11"/>
  <c r="N5297" i="11"/>
  <c r="N5295" i="11"/>
  <c r="N5294" i="11"/>
  <c r="N5293" i="11"/>
  <c r="N5292" i="11"/>
  <c r="N5291" i="11"/>
  <c r="N5290" i="11"/>
  <c r="N5289" i="11"/>
  <c r="N5288" i="11"/>
  <c r="N5287" i="11"/>
  <c r="N5286" i="11"/>
  <c r="N5285" i="11"/>
  <c r="N5284" i="11"/>
  <c r="N5282" i="11"/>
  <c r="N5281" i="11"/>
  <c r="N5280" i="11"/>
  <c r="N5279" i="11"/>
  <c r="N5278" i="11"/>
  <c r="N5277" i="11"/>
  <c r="N5276" i="11"/>
  <c r="N5275" i="11"/>
  <c r="N5274" i="11"/>
  <c r="N5273" i="11"/>
  <c r="N5272" i="11"/>
  <c r="N5271" i="11"/>
  <c r="N5269" i="11"/>
  <c r="N5268" i="11"/>
  <c r="N5267" i="11"/>
  <c r="N5266" i="11"/>
  <c r="N5265" i="11"/>
  <c r="N5264" i="11"/>
  <c r="N5263" i="11"/>
  <c r="N5262" i="11"/>
  <c r="N5261" i="11"/>
  <c r="N5260" i="11"/>
  <c r="N5259" i="11"/>
  <c r="N5258" i="11"/>
  <c r="N5256" i="11"/>
  <c r="N5255" i="11"/>
  <c r="N5254" i="11"/>
  <c r="N5253" i="11"/>
  <c r="N5252" i="11"/>
  <c r="N5251" i="11"/>
  <c r="N5250" i="11"/>
  <c r="N5249" i="11"/>
  <c r="N5248" i="11"/>
  <c r="N5247" i="11"/>
  <c r="N5246" i="11"/>
  <c r="N5245" i="11"/>
  <c r="N5243" i="11"/>
  <c r="N5242" i="11"/>
  <c r="N5241" i="11"/>
  <c r="N5240" i="11"/>
  <c r="N5239" i="11"/>
  <c r="N5238" i="11"/>
  <c r="N5237" i="11"/>
  <c r="N5236" i="11"/>
  <c r="N5235" i="11"/>
  <c r="N5234" i="11"/>
  <c r="N5233" i="11"/>
  <c r="N5232" i="11"/>
  <c r="N5230" i="11"/>
  <c r="N5229" i="11"/>
  <c r="N5228" i="11"/>
  <c r="N5227" i="11"/>
  <c r="N5226" i="11"/>
  <c r="N5225" i="11"/>
  <c r="N5224" i="11"/>
  <c r="N5223" i="11"/>
  <c r="N5222" i="11"/>
  <c r="N5221" i="11"/>
  <c r="N5220" i="11"/>
  <c r="N5219" i="11"/>
  <c r="N5217" i="11"/>
  <c r="N5216" i="11"/>
  <c r="N5215" i="11"/>
  <c r="N5214" i="11"/>
  <c r="N5213" i="11"/>
  <c r="N5212" i="11"/>
  <c r="N5211" i="11"/>
  <c r="N5210" i="11"/>
  <c r="N5209" i="11"/>
  <c r="N5208" i="11"/>
  <c r="N5207" i="11"/>
  <c r="N5206" i="11"/>
  <c r="N5204" i="11"/>
  <c r="N5203" i="11"/>
  <c r="N5202" i="11"/>
  <c r="N5201" i="11"/>
  <c r="N5200" i="11"/>
  <c r="N5199" i="11"/>
  <c r="N5198" i="11"/>
  <c r="N5197" i="11"/>
  <c r="N5196" i="11"/>
  <c r="N5195" i="11"/>
  <c r="N5194" i="11"/>
  <c r="N5193" i="11"/>
  <c r="N5178" i="11"/>
  <c r="N5177" i="11"/>
  <c r="N5176" i="11"/>
  <c r="N5175" i="11"/>
  <c r="N5174" i="11"/>
  <c r="N5173" i="11"/>
  <c r="N5172" i="11"/>
  <c r="N5171" i="11"/>
  <c r="N5170" i="11"/>
  <c r="N5169" i="11"/>
  <c r="N5168" i="11"/>
  <c r="N5167" i="11"/>
  <c r="N5165" i="11"/>
  <c r="N5164" i="11"/>
  <c r="N5163" i="11"/>
  <c r="N5162" i="11"/>
  <c r="N5161" i="11"/>
  <c r="N5160" i="11"/>
  <c r="N5159" i="11"/>
  <c r="N5158" i="11"/>
  <c r="N5157" i="11"/>
  <c r="N5156" i="11"/>
  <c r="N5155" i="11"/>
  <c r="N5154" i="11"/>
  <c r="N5152" i="11"/>
  <c r="N5151" i="11"/>
  <c r="N5150" i="11"/>
  <c r="N5149" i="11"/>
  <c r="N5148" i="11"/>
  <c r="N5147" i="11"/>
  <c r="N5146" i="11"/>
  <c r="N5145" i="11"/>
  <c r="N5144" i="11"/>
  <c r="N5143" i="11"/>
  <c r="N5142" i="11"/>
  <c r="N5141" i="11"/>
  <c r="N5139" i="11"/>
  <c r="N5138" i="11"/>
  <c r="N5137" i="11"/>
  <c r="N5136" i="11"/>
  <c r="N5135" i="11"/>
  <c r="N5134" i="11"/>
  <c r="N5133" i="11"/>
  <c r="N5132" i="11"/>
  <c r="N5131" i="11"/>
  <c r="N5130" i="11"/>
  <c r="N5129" i="11"/>
  <c r="N5128" i="11"/>
  <c r="N5126" i="11"/>
  <c r="N5125" i="11"/>
  <c r="N5124" i="11"/>
  <c r="N5123" i="11"/>
  <c r="N5122" i="11"/>
  <c r="N5121" i="11"/>
  <c r="N5120" i="11"/>
  <c r="N5119" i="11"/>
  <c r="N5118" i="11"/>
  <c r="N5117" i="11"/>
  <c r="N5116" i="11"/>
  <c r="N5115" i="11"/>
  <c r="N5113" i="11"/>
  <c r="N5112" i="11"/>
  <c r="N5111" i="11"/>
  <c r="N5110" i="11"/>
  <c r="N5109" i="11"/>
  <c r="N5108" i="11"/>
  <c r="N5107" i="11"/>
  <c r="N5106" i="11"/>
  <c r="N5105" i="11"/>
  <c r="N5104" i="11"/>
  <c r="N5103" i="11"/>
  <c r="N5102" i="11"/>
  <c r="N5100" i="11"/>
  <c r="N5099" i="11"/>
  <c r="N5098" i="11"/>
  <c r="N5097" i="11"/>
  <c r="N5096" i="11"/>
  <c r="N5095" i="11"/>
  <c r="N5094" i="11"/>
  <c r="N5093" i="11"/>
  <c r="N5092" i="11"/>
  <c r="N5091" i="11"/>
  <c r="N5090" i="11"/>
  <c r="N5089" i="11"/>
  <c r="N5087" i="11"/>
  <c r="N5086" i="11"/>
  <c r="N5085" i="11"/>
  <c r="N5084" i="11"/>
  <c r="N5083" i="11"/>
  <c r="N5082" i="11"/>
  <c r="N5081" i="11"/>
  <c r="N5080" i="11"/>
  <c r="N5079" i="11"/>
  <c r="N5078" i="11"/>
  <c r="N5077" i="11"/>
  <c r="N5076" i="11"/>
  <c r="N5074" i="11"/>
  <c r="N5073" i="11"/>
  <c r="N5072" i="11"/>
  <c r="N5071" i="11"/>
  <c r="N5070" i="11"/>
  <c r="N5069" i="11"/>
  <c r="N5068" i="11"/>
  <c r="N5067" i="11"/>
  <c r="N5066" i="11"/>
  <c r="N5065" i="11"/>
  <c r="N5064" i="11"/>
  <c r="N5063" i="11"/>
  <c r="N5061" i="11"/>
  <c r="N5060" i="11"/>
  <c r="N5059" i="11"/>
  <c r="N5058" i="11"/>
  <c r="N5057" i="11"/>
  <c r="N5056" i="11"/>
  <c r="N5055" i="11"/>
  <c r="N5054" i="11"/>
  <c r="N5053" i="11"/>
  <c r="N5052" i="11"/>
  <c r="N5051" i="11"/>
  <c r="N5050" i="11"/>
  <c r="N5048" i="11"/>
  <c r="N5047" i="11"/>
  <c r="N5046" i="11"/>
  <c r="N5045" i="11"/>
  <c r="N5044" i="11"/>
  <c r="N5043" i="11"/>
  <c r="N5042" i="11"/>
  <c r="N5041" i="11"/>
  <c r="N5040" i="11"/>
  <c r="N5039" i="11"/>
  <c r="N5038" i="11"/>
  <c r="N5037" i="11"/>
  <c r="N5035" i="11"/>
  <c r="N5034" i="11"/>
  <c r="N5033" i="11"/>
  <c r="N5032" i="11"/>
  <c r="N5031" i="11"/>
  <c r="N5030" i="11"/>
  <c r="N5029" i="11"/>
  <c r="N5028" i="11"/>
  <c r="N5027" i="11"/>
  <c r="N5026" i="11"/>
  <c r="N5025" i="11"/>
  <c r="N5024" i="11"/>
  <c r="N5022" i="11"/>
  <c r="N5021" i="11"/>
  <c r="N5020" i="11"/>
  <c r="N5019" i="11"/>
  <c r="N5018" i="11"/>
  <c r="N5017" i="11"/>
  <c r="N5016" i="11"/>
  <c r="N5015" i="11"/>
  <c r="N5014" i="11"/>
  <c r="N5013" i="11"/>
  <c r="N5012" i="11"/>
  <c r="N5011" i="11"/>
  <c r="N5009" i="11"/>
  <c r="N5008" i="11"/>
  <c r="N5007" i="11"/>
  <c r="N5006" i="11"/>
  <c r="N5005" i="11"/>
  <c r="N5004" i="11"/>
  <c r="N5003" i="11"/>
  <c r="N5002" i="11"/>
  <c r="N5001" i="11"/>
  <c r="N5000" i="11"/>
  <c r="N4999" i="11"/>
  <c r="N4998" i="11"/>
  <c r="N4996" i="11"/>
  <c r="N4995" i="11"/>
  <c r="N4994" i="11"/>
  <c r="N4993" i="11"/>
  <c r="N4992" i="11"/>
  <c r="N4991" i="11"/>
  <c r="N4990" i="11"/>
  <c r="N4989" i="11"/>
  <c r="N4988" i="11"/>
  <c r="N4987" i="11"/>
  <c r="N4986" i="11"/>
  <c r="N4985" i="11"/>
  <c r="N4983" i="11"/>
  <c r="N4982" i="11"/>
  <c r="N4981" i="11"/>
  <c r="N4980" i="11"/>
  <c r="N4979" i="11"/>
  <c r="N4978" i="11"/>
  <c r="N4977" i="11"/>
  <c r="N4976" i="11"/>
  <c r="N4975" i="11"/>
  <c r="N4974" i="11"/>
  <c r="N4973" i="11"/>
  <c r="N4972" i="11"/>
  <c r="N4970" i="11"/>
  <c r="N4969" i="11"/>
  <c r="N4968" i="11"/>
  <c r="N4967" i="11"/>
  <c r="N4966" i="11"/>
  <c r="N4965" i="11"/>
  <c r="N4964" i="11"/>
  <c r="N4963" i="11"/>
  <c r="N4962" i="11"/>
  <c r="N4961" i="11"/>
  <c r="N4960" i="11"/>
  <c r="N4959" i="11"/>
  <c r="N4957" i="11"/>
  <c r="N4956" i="11"/>
  <c r="N4955" i="11"/>
  <c r="N4954" i="11"/>
  <c r="N4953" i="11"/>
  <c r="N4952" i="11"/>
  <c r="N4951" i="11"/>
  <c r="N4950" i="11"/>
  <c r="N4949" i="11"/>
  <c r="N4948" i="11"/>
  <c r="N4947" i="11"/>
  <c r="N4946" i="11"/>
  <c r="N4944" i="11"/>
  <c r="N4943" i="11"/>
  <c r="N4942" i="11"/>
  <c r="N4941" i="11"/>
  <c r="N4940" i="11"/>
  <c r="N4939" i="11"/>
  <c r="N4938" i="11"/>
  <c r="N4937" i="11"/>
  <c r="N4936" i="11"/>
  <c r="N4935" i="11"/>
  <c r="N4934" i="11"/>
  <c r="N4933" i="11"/>
  <c r="N4931" i="11"/>
  <c r="N4930" i="11"/>
  <c r="N4929" i="11"/>
  <c r="N4928" i="11"/>
  <c r="N4927" i="11"/>
  <c r="N4926" i="11"/>
  <c r="N4925" i="11"/>
  <c r="N4924" i="11"/>
  <c r="N4923" i="11"/>
  <c r="N4922" i="11"/>
  <c r="N4921" i="11"/>
  <c r="N4920" i="11"/>
  <c r="N4918" i="11"/>
  <c r="N4917" i="11"/>
  <c r="N4916" i="11"/>
  <c r="N4915" i="11"/>
  <c r="N4914" i="11"/>
  <c r="N4913" i="11"/>
  <c r="N4912" i="11"/>
  <c r="N4911" i="11"/>
  <c r="N4910" i="11"/>
  <c r="N4909" i="11"/>
  <c r="N4908" i="11"/>
  <c r="N4907" i="11"/>
  <c r="N4905" i="11"/>
  <c r="N4904" i="11"/>
  <c r="N4903" i="11"/>
  <c r="N4902" i="11"/>
  <c r="N4901" i="11"/>
  <c r="N4900" i="11"/>
  <c r="N4899" i="11"/>
  <c r="N4898" i="11"/>
  <c r="N4897" i="11"/>
  <c r="N4896" i="11"/>
  <c r="N4895" i="11"/>
  <c r="N4894" i="11"/>
  <c r="N4892" i="11"/>
  <c r="N4891" i="11"/>
  <c r="N4890" i="11"/>
  <c r="N4889" i="11"/>
  <c r="N4888" i="11"/>
  <c r="N4887" i="11"/>
  <c r="N4886" i="11"/>
  <c r="N4885" i="11"/>
  <c r="N4884" i="11"/>
  <c r="N4883" i="11"/>
  <c r="N4882" i="11"/>
  <c r="N4881" i="11"/>
  <c r="N4879" i="11"/>
  <c r="N4878" i="11"/>
  <c r="N4877" i="11"/>
  <c r="N4876" i="11"/>
  <c r="N4875" i="11"/>
  <c r="N4874" i="11"/>
  <c r="N4873" i="11"/>
  <c r="N4872" i="11"/>
  <c r="N4871" i="11"/>
  <c r="N4870" i="11"/>
  <c r="N4869" i="11"/>
  <c r="N4868" i="11"/>
  <c r="N4866" i="11"/>
  <c r="N4865" i="11"/>
  <c r="N4864" i="11"/>
  <c r="N4863" i="11"/>
  <c r="N4862" i="11"/>
  <c r="N4861" i="11"/>
  <c r="N4860" i="11"/>
  <c r="N4859" i="11"/>
  <c r="N4858" i="11"/>
  <c r="N4857" i="11"/>
  <c r="N4856" i="11"/>
  <c r="N4855" i="11"/>
  <c r="N4853" i="11"/>
  <c r="N4852" i="11"/>
  <c r="N4851" i="11"/>
  <c r="N4850" i="11"/>
  <c r="N4849" i="11"/>
  <c r="N4848" i="11"/>
  <c r="N4847" i="11"/>
  <c r="N4846" i="11"/>
  <c r="N4845" i="11"/>
  <c r="N4844" i="11"/>
  <c r="N4843" i="11"/>
  <c r="N4842" i="11"/>
  <c r="N4840" i="11"/>
  <c r="N4839" i="11"/>
  <c r="N4838" i="11"/>
  <c r="N4837" i="11"/>
  <c r="N4836" i="11"/>
  <c r="N4835" i="11"/>
  <c r="N4834" i="11"/>
  <c r="N4833" i="11"/>
  <c r="N4832" i="11"/>
  <c r="N4831" i="11"/>
  <c r="N4830" i="11"/>
  <c r="N4829" i="11"/>
  <c r="N4827" i="11"/>
  <c r="N4826" i="11"/>
  <c r="N4825" i="11"/>
  <c r="N4824" i="11"/>
  <c r="N4823" i="11"/>
  <c r="N4822" i="11"/>
  <c r="N4821" i="11"/>
  <c r="N4820" i="11"/>
  <c r="N4819" i="11"/>
  <c r="N4818" i="11"/>
  <c r="N4817" i="11"/>
  <c r="N4816" i="11"/>
  <c r="N4814" i="11"/>
  <c r="N4813" i="11"/>
  <c r="N4812" i="11"/>
  <c r="N4811" i="11"/>
  <c r="N4810" i="11"/>
  <c r="N4809" i="11"/>
  <c r="N4808" i="11"/>
  <c r="N4807" i="11"/>
  <c r="N4806" i="11"/>
  <c r="N4805" i="11"/>
  <c r="N4804" i="11"/>
  <c r="N4803" i="11"/>
  <c r="N4801" i="11"/>
  <c r="N4800" i="11"/>
  <c r="N4799" i="11"/>
  <c r="N4798" i="11"/>
  <c r="N4797" i="11"/>
  <c r="N4796" i="11"/>
  <c r="N4795" i="11"/>
  <c r="N4794" i="11"/>
  <c r="N4793" i="11"/>
  <c r="N4792" i="11"/>
  <c r="N4791" i="11"/>
  <c r="N4790" i="11"/>
  <c r="N4788" i="11"/>
  <c r="N4787" i="11"/>
  <c r="N4786" i="11"/>
  <c r="N4785" i="11"/>
  <c r="N4784" i="11"/>
  <c r="N4783" i="11"/>
  <c r="N4782" i="11"/>
  <c r="N4781" i="11"/>
  <c r="N4780" i="11"/>
  <c r="N4779" i="11"/>
  <c r="N4778" i="11"/>
  <c r="N4777" i="11"/>
  <c r="N4775" i="11"/>
  <c r="N4774" i="11"/>
  <c r="N4773" i="11"/>
  <c r="N4772" i="11"/>
  <c r="N4771" i="11"/>
  <c r="N4770" i="11"/>
  <c r="N4769" i="11"/>
  <c r="N4768" i="11"/>
  <c r="N4767" i="11"/>
  <c r="N4766" i="11"/>
  <c r="N4765" i="11"/>
  <c r="N4764" i="11"/>
  <c r="N4762" i="11"/>
  <c r="N4761" i="11"/>
  <c r="N4760" i="11"/>
  <c r="N4759" i="11"/>
  <c r="N4758" i="11"/>
  <c r="N4757" i="11"/>
  <c r="N4756" i="11"/>
  <c r="N4755" i="11"/>
  <c r="N4754" i="11"/>
  <c r="N4753" i="11"/>
  <c r="N4752" i="11"/>
  <c r="N4751" i="11"/>
  <c r="N4749" i="11"/>
  <c r="N4748" i="11"/>
  <c r="N4747" i="11"/>
  <c r="N4746" i="11"/>
  <c r="N4745" i="11"/>
  <c r="N4744" i="11"/>
  <c r="N4743" i="11"/>
  <c r="N4742" i="11"/>
  <c r="N4741" i="11"/>
  <c r="N4740" i="11"/>
  <c r="N4739" i="11"/>
  <c r="N4738" i="11"/>
  <c r="N4736" i="11"/>
  <c r="N4735" i="11"/>
  <c r="N4734" i="11"/>
  <c r="N4733" i="11"/>
  <c r="N4732" i="11"/>
  <c r="N4731" i="11"/>
  <c r="N4730" i="11"/>
  <c r="N4729" i="11"/>
  <c r="N4728" i="11"/>
  <c r="N4727" i="11"/>
  <c r="N4726" i="11"/>
  <c r="N4725" i="11"/>
  <c r="N4723" i="11"/>
  <c r="N4722" i="11"/>
  <c r="N4721" i="11"/>
  <c r="N4720" i="11"/>
  <c r="N4719" i="11"/>
  <c r="N4718" i="11"/>
  <c r="N4717" i="11"/>
  <c r="N4716" i="11"/>
  <c r="N4715" i="11"/>
  <c r="N4714" i="11"/>
  <c r="N4713" i="11"/>
  <c r="N4712" i="11"/>
  <c r="N4710" i="11"/>
  <c r="N4709" i="11"/>
  <c r="N4708" i="11"/>
  <c r="N4707" i="11"/>
  <c r="N4706" i="11"/>
  <c r="N4705" i="11"/>
  <c r="N4704" i="11"/>
  <c r="N4703" i="11"/>
  <c r="N4702" i="11"/>
  <c r="N4701" i="11"/>
  <c r="N4700" i="11"/>
  <c r="N4699" i="11"/>
  <c r="N4697" i="11"/>
  <c r="N4696" i="11"/>
  <c r="N4695" i="11"/>
  <c r="N4694" i="11"/>
  <c r="N4693" i="11"/>
  <c r="N4692" i="11"/>
  <c r="N4691" i="11"/>
  <c r="N4690" i="11"/>
  <c r="N4689" i="11"/>
  <c r="N4688" i="11"/>
  <c r="N4687" i="11"/>
  <c r="N4686" i="11"/>
  <c r="N4684" i="11"/>
  <c r="N4683" i="11"/>
  <c r="N4682" i="11"/>
  <c r="N4681" i="11"/>
  <c r="N4680" i="11"/>
  <c r="N4679" i="11"/>
  <c r="N4678" i="11"/>
  <c r="N4677" i="11"/>
  <c r="N4676" i="11"/>
  <c r="N4675" i="11"/>
  <c r="N4674" i="11"/>
  <c r="N4673" i="11"/>
  <c r="N4671" i="11"/>
  <c r="N4670" i="11"/>
  <c r="N4669" i="11"/>
  <c r="N4668" i="11"/>
  <c r="N4667" i="11"/>
  <c r="N4666" i="11"/>
  <c r="N4665" i="11"/>
  <c r="N4664" i="11"/>
  <c r="N4663" i="11"/>
  <c r="N4662" i="11"/>
  <c r="N4661" i="11"/>
  <c r="N4660" i="11"/>
  <c r="N4658" i="11"/>
  <c r="N4657" i="11"/>
  <c r="N4656" i="11"/>
  <c r="N4655" i="11"/>
  <c r="N4654" i="11"/>
  <c r="N4653" i="11"/>
  <c r="N4652" i="11"/>
  <c r="N4651" i="11"/>
  <c r="N4650" i="11"/>
  <c r="N4649" i="11"/>
  <c r="N4648" i="11"/>
  <c r="N4647" i="11"/>
  <c r="N4645" i="11"/>
  <c r="N4644" i="11"/>
  <c r="N4643" i="11"/>
  <c r="N4642" i="11"/>
  <c r="N4641" i="11"/>
  <c r="N4640" i="11"/>
  <c r="N4639" i="11"/>
  <c r="N4638" i="11"/>
  <c r="N4637" i="11"/>
  <c r="N4636" i="11"/>
  <c r="N4635" i="11"/>
  <c r="N4634" i="11"/>
  <c r="N4632" i="11"/>
  <c r="N4631" i="11"/>
  <c r="N4630" i="11"/>
  <c r="N4629" i="11"/>
  <c r="N4628" i="11"/>
  <c r="N4627" i="11"/>
  <c r="N4626" i="11"/>
  <c r="N4625" i="11"/>
  <c r="N4624" i="11"/>
  <c r="N4623" i="11"/>
  <c r="N4622" i="11"/>
  <c r="N4621" i="11"/>
  <c r="N4619" i="11"/>
  <c r="N4618" i="11"/>
  <c r="N4617" i="11"/>
  <c r="N4616" i="11"/>
  <c r="N4615" i="11"/>
  <c r="N4614" i="11"/>
  <c r="N4613" i="11"/>
  <c r="N4612" i="11"/>
  <c r="N4611" i="11"/>
  <c r="N4610" i="11"/>
  <c r="N4609" i="11"/>
  <c r="N4608" i="11"/>
  <c r="N4606" i="11"/>
  <c r="N4605" i="11"/>
  <c r="N4604" i="11"/>
  <c r="N4603" i="11"/>
  <c r="N4602" i="11"/>
  <c r="N4601" i="11"/>
  <c r="N4600" i="11"/>
  <c r="N4599" i="11"/>
  <c r="N4598" i="11"/>
  <c r="N4597" i="11"/>
  <c r="N4596" i="11"/>
  <c r="N4595" i="11"/>
  <c r="N4593" i="11"/>
  <c r="N4592" i="11"/>
  <c r="N4591" i="11"/>
  <c r="N4590" i="11"/>
  <c r="N4589" i="11"/>
  <c r="N4588" i="11"/>
  <c r="N4587" i="11"/>
  <c r="N4586" i="11"/>
  <c r="N4585" i="11"/>
  <c r="N4584" i="11"/>
  <c r="N4583" i="11"/>
  <c r="N4582" i="11"/>
  <c r="N4580" i="11"/>
  <c r="N4579" i="11"/>
  <c r="N4578" i="11"/>
  <c r="N4577" i="11"/>
  <c r="N4576" i="11"/>
  <c r="N4575" i="11"/>
  <c r="N4574" i="11"/>
  <c r="N4573" i="11"/>
  <c r="N4572" i="11"/>
  <c r="N4571" i="11"/>
  <c r="N4570" i="11"/>
  <c r="N4569" i="11"/>
  <c r="N4567" i="11"/>
  <c r="N4566" i="11"/>
  <c r="N4565" i="11"/>
  <c r="N4564" i="11"/>
  <c r="N4563" i="11"/>
  <c r="N4562" i="11"/>
  <c r="N4561" i="11"/>
  <c r="N4560" i="11"/>
  <c r="N4559" i="11"/>
  <c r="N4558" i="11"/>
  <c r="N4557" i="11"/>
  <c r="N4556" i="11"/>
  <c r="N4554" i="11"/>
  <c r="N4553" i="11"/>
  <c r="N4552" i="11"/>
  <c r="N4551" i="11"/>
  <c r="N4550" i="11"/>
  <c r="N4549" i="11"/>
  <c r="N4548" i="11"/>
  <c r="N4547" i="11"/>
  <c r="N4546" i="11"/>
  <c r="N4545" i="11"/>
  <c r="N4544" i="11"/>
  <c r="N4543" i="11"/>
  <c r="N4541" i="11"/>
  <c r="N4540" i="11"/>
  <c r="N4539" i="11"/>
  <c r="N4538" i="11"/>
  <c r="N4537" i="11"/>
  <c r="N4536" i="11"/>
  <c r="N4535" i="11"/>
  <c r="N4534" i="11"/>
  <c r="N4533" i="11"/>
  <c r="N4532" i="11"/>
  <c r="N4531" i="11"/>
  <c r="N4530" i="11"/>
  <c r="N4528" i="11"/>
  <c r="N4527" i="11"/>
  <c r="N4526" i="11"/>
  <c r="N4525" i="11"/>
  <c r="N4524" i="11"/>
  <c r="N4523" i="11"/>
  <c r="N4522" i="11"/>
  <c r="N4521" i="11"/>
  <c r="N4520" i="11"/>
  <c r="N4519" i="11"/>
  <c r="N4518" i="11"/>
  <c r="N4517" i="11"/>
  <c r="N4515" i="11"/>
  <c r="N4514" i="11"/>
  <c r="N4513" i="11"/>
  <c r="N4512" i="11"/>
  <c r="N4511" i="11"/>
  <c r="N4510" i="11"/>
  <c r="N4509" i="11"/>
  <c r="N4508" i="11"/>
  <c r="N4507" i="11"/>
  <c r="N4506" i="11"/>
  <c r="N4505" i="11"/>
  <c r="N4504" i="11"/>
  <c r="N4502" i="11"/>
  <c r="N4501" i="11"/>
  <c r="N4500" i="11"/>
  <c r="N4499" i="11"/>
  <c r="N4498" i="11"/>
  <c r="N4497" i="11"/>
  <c r="N4496" i="11"/>
  <c r="N4495" i="11"/>
  <c r="N4494" i="11"/>
  <c r="N4493" i="11"/>
  <c r="N4492" i="11"/>
  <c r="N4491" i="11"/>
  <c r="N4489" i="11"/>
  <c r="N4488" i="11"/>
  <c r="N4487" i="11"/>
  <c r="N4486" i="11"/>
  <c r="N4485" i="11"/>
  <c r="N4484" i="11"/>
  <c r="N4483" i="11"/>
  <c r="N4482" i="11"/>
  <c r="N4481" i="11"/>
  <c r="N4480" i="11"/>
  <c r="N4479" i="11"/>
  <c r="N4478" i="11"/>
  <c r="N4476" i="11"/>
  <c r="N4475" i="11"/>
  <c r="N4474" i="11"/>
  <c r="N4473" i="11"/>
  <c r="N4472" i="11"/>
  <c r="N4471" i="11"/>
  <c r="N4470" i="11"/>
  <c r="N4469" i="11"/>
  <c r="N4468" i="11"/>
  <c r="N4467" i="11"/>
  <c r="N4466" i="11"/>
  <c r="N4465" i="11"/>
  <c r="N4463" i="11"/>
  <c r="N4462" i="11"/>
  <c r="N4461" i="11"/>
  <c r="N4460" i="11"/>
  <c r="N4459" i="11"/>
  <c r="N4458" i="11"/>
  <c r="N4457" i="11"/>
  <c r="N4456" i="11"/>
  <c r="N4455" i="11"/>
  <c r="N4454" i="11"/>
  <c r="N4453" i="11"/>
  <c r="N4452" i="11"/>
  <c r="N4450" i="11"/>
  <c r="N4449" i="11"/>
  <c r="N4448" i="11"/>
  <c r="N4447" i="11"/>
  <c r="N4446" i="11"/>
  <c r="N4445" i="11"/>
  <c r="N4444" i="11"/>
  <c r="N4443" i="11"/>
  <c r="N4442" i="11"/>
  <c r="N4441" i="11"/>
  <c r="N4440" i="11"/>
  <c r="N4439" i="11"/>
  <c r="N4437" i="11"/>
  <c r="N4436" i="11"/>
  <c r="N4435" i="11"/>
  <c r="N4434" i="11"/>
  <c r="N4433" i="11"/>
  <c r="N4432" i="11"/>
  <c r="N4431" i="11"/>
  <c r="N4430" i="11"/>
  <c r="N4429" i="11"/>
  <c r="N4428" i="11"/>
  <c r="N4427" i="11"/>
  <c r="N4426" i="11"/>
  <c r="N4424" i="11"/>
  <c r="N4423" i="11"/>
  <c r="N4422" i="11"/>
  <c r="N4421" i="11"/>
  <c r="N4420" i="11"/>
  <c r="N4419" i="11"/>
  <c r="N4418" i="11"/>
  <c r="N4417" i="11"/>
  <c r="N4416" i="11"/>
  <c r="N4415" i="11"/>
  <c r="N4414" i="11"/>
  <c r="N4413" i="11"/>
  <c r="N4411" i="11"/>
  <c r="N4410" i="11"/>
  <c r="N4409" i="11"/>
  <c r="N4408" i="11"/>
  <c r="N4407" i="11"/>
  <c r="N4406" i="11"/>
  <c r="N4405" i="11"/>
  <c r="N4404" i="11"/>
  <c r="N4403" i="11"/>
  <c r="N4402" i="11"/>
  <c r="N4401" i="11"/>
  <c r="N4400" i="11"/>
  <c r="N4398" i="11"/>
  <c r="N4397" i="11"/>
  <c r="N4396" i="11"/>
  <c r="N4395" i="11"/>
  <c r="N4394" i="11"/>
  <c r="N4393" i="11"/>
  <c r="N4392" i="11"/>
  <c r="N4391" i="11"/>
  <c r="N4390" i="11"/>
  <c r="N4389" i="11"/>
  <c r="N4388" i="11"/>
  <c r="N4387" i="11"/>
  <c r="N4385" i="11"/>
  <c r="N4384" i="11"/>
  <c r="N4383" i="11"/>
  <c r="N4382" i="11"/>
  <c r="N4381" i="11"/>
  <c r="N4380" i="11"/>
  <c r="N4379" i="11"/>
  <c r="N4378" i="11"/>
  <c r="N4377" i="11"/>
  <c r="N4376" i="11"/>
  <c r="N4375" i="11"/>
  <c r="N4374" i="11"/>
  <c r="N4372" i="11"/>
  <c r="N4371" i="11"/>
  <c r="N4370" i="11"/>
  <c r="N4369" i="11"/>
  <c r="N4368" i="11"/>
  <c r="N4367" i="11"/>
  <c r="N4366" i="11"/>
  <c r="N4365" i="11"/>
  <c r="N4364" i="11"/>
  <c r="N4363" i="11"/>
  <c r="N4362" i="11"/>
  <c r="N4361" i="11"/>
  <c r="N4359" i="11"/>
  <c r="N4358" i="11"/>
  <c r="N4357" i="11"/>
  <c r="N4356" i="11"/>
  <c r="N4355" i="11"/>
  <c r="N4354" i="11"/>
  <c r="N4353" i="11"/>
  <c r="N4352" i="11"/>
  <c r="N4351" i="11"/>
  <c r="N4350" i="11"/>
  <c r="N4349" i="11"/>
  <c r="N4348" i="11"/>
  <c r="N4346" i="11"/>
  <c r="N4345" i="11"/>
  <c r="N4344" i="11"/>
  <c r="N4343" i="11"/>
  <c r="N4342" i="11"/>
  <c r="N4341" i="11"/>
  <c r="N4340" i="11"/>
  <c r="N4339" i="11"/>
  <c r="N4338" i="11"/>
  <c r="N4337" i="11"/>
  <c r="N4336" i="11"/>
  <c r="N4335" i="11"/>
  <c r="N4333" i="11"/>
  <c r="N4332" i="11"/>
  <c r="N4331" i="11"/>
  <c r="N4330" i="11"/>
  <c r="N4329" i="11"/>
  <c r="N4328" i="11"/>
  <c r="N4327" i="11"/>
  <c r="N4326" i="11"/>
  <c r="N4325" i="11"/>
  <c r="N4324" i="11"/>
  <c r="N4323" i="11"/>
  <c r="N4322" i="11"/>
  <c r="N4320" i="11"/>
  <c r="N4319" i="11"/>
  <c r="N4318" i="11"/>
  <c r="N4317" i="11"/>
  <c r="N4316" i="11"/>
  <c r="N4315" i="11"/>
  <c r="N4314" i="11"/>
  <c r="N4313" i="11"/>
  <c r="N4312" i="11"/>
  <c r="N4311" i="11"/>
  <c r="N4310" i="11"/>
  <c r="N4309" i="11"/>
  <c r="N4307" i="11"/>
  <c r="N4306" i="11"/>
  <c r="N4305" i="11"/>
  <c r="N4304" i="11"/>
  <c r="N4303" i="11"/>
  <c r="N4302" i="11"/>
  <c r="N4301" i="11"/>
  <c r="N4300" i="11"/>
  <c r="N4299" i="11"/>
  <c r="N4298" i="11"/>
  <c r="N4297" i="11"/>
  <c r="N4296" i="11"/>
  <c r="N4294" i="11"/>
  <c r="N4293" i="11"/>
  <c r="N4292" i="11"/>
  <c r="N4291" i="11"/>
  <c r="N4290" i="11"/>
  <c r="N4289" i="11"/>
  <c r="N4288" i="11"/>
  <c r="N4287" i="11"/>
  <c r="N4286" i="11"/>
  <c r="N4285" i="11"/>
  <c r="N4284" i="11"/>
  <c r="N4283" i="11"/>
  <c r="N4281" i="11"/>
  <c r="N4280" i="11"/>
  <c r="N4279" i="11"/>
  <c r="N4278" i="11"/>
  <c r="N4277" i="11"/>
  <c r="N4276" i="11"/>
  <c r="N4275" i="11"/>
  <c r="N4274" i="11"/>
  <c r="N4273" i="11"/>
  <c r="N4272" i="11"/>
  <c r="N4271" i="11"/>
  <c r="N4270" i="11"/>
  <c r="N4268" i="11"/>
  <c r="N4267" i="11"/>
  <c r="N4266" i="11"/>
  <c r="N4265" i="11"/>
  <c r="N4264" i="11"/>
  <c r="N4263" i="11"/>
  <c r="N4262" i="11"/>
  <c r="N4261" i="11"/>
  <c r="N4260" i="11"/>
  <c r="N4259" i="11"/>
  <c r="N4258" i="11"/>
  <c r="N4257" i="11"/>
  <c r="N4255" i="11"/>
  <c r="N4254" i="11"/>
  <c r="N4253" i="11"/>
  <c r="N4252" i="11"/>
  <c r="N4251" i="11"/>
  <c r="N4250" i="11"/>
  <c r="N4249" i="11"/>
  <c r="N4248" i="11"/>
  <c r="N4247" i="11"/>
  <c r="N4246" i="11"/>
  <c r="N4245" i="11"/>
  <c r="N4244" i="11"/>
  <c r="N4242" i="11"/>
  <c r="N4241" i="11"/>
  <c r="N4240" i="11"/>
  <c r="N4239" i="11"/>
  <c r="N4238" i="11"/>
  <c r="N4237" i="11"/>
  <c r="N4236" i="11"/>
  <c r="N4235" i="11"/>
  <c r="N4234" i="11"/>
  <c r="N4233" i="11"/>
  <c r="N4232" i="11"/>
  <c r="N4231" i="11"/>
  <c r="N4229" i="11"/>
  <c r="N4228" i="11"/>
  <c r="N4227" i="11"/>
  <c r="N4226" i="11"/>
  <c r="N4225" i="11"/>
  <c r="N4224" i="11"/>
  <c r="N4223" i="11"/>
  <c r="N4222" i="11"/>
  <c r="N4221" i="11"/>
  <c r="N4220" i="11"/>
  <c r="N4219" i="11"/>
  <c r="N4218" i="11"/>
  <c r="N4216" i="11"/>
  <c r="N4215" i="11"/>
  <c r="N4214" i="11"/>
  <c r="N4213" i="11"/>
  <c r="N4212" i="11"/>
  <c r="N4211" i="11"/>
  <c r="N4210" i="11"/>
  <c r="N4209" i="11"/>
  <c r="N4208" i="11"/>
  <c r="N4207" i="11"/>
  <c r="N4206" i="11"/>
  <c r="N4205" i="11"/>
  <c r="N4203" i="11"/>
  <c r="N4202" i="11"/>
  <c r="N4201" i="11"/>
  <c r="N4200" i="11"/>
  <c r="N4199" i="11"/>
  <c r="N4198" i="11"/>
  <c r="N4197" i="11"/>
  <c r="N4196" i="11"/>
  <c r="N4195" i="11"/>
  <c r="N4194" i="11"/>
  <c r="N4193" i="11"/>
  <c r="N4192" i="11"/>
  <c r="N4190" i="11"/>
  <c r="N4189" i="11"/>
  <c r="N4188" i="11"/>
  <c r="N4187" i="11"/>
  <c r="N4186" i="11"/>
  <c r="N4185" i="11"/>
  <c r="N4184" i="11"/>
  <c r="N4183" i="11"/>
  <c r="N4182" i="11"/>
  <c r="N4181" i="11"/>
  <c r="N4180" i="11"/>
  <c r="N4179" i="11"/>
  <c r="N4177" i="11"/>
  <c r="N4176" i="11"/>
  <c r="N4175" i="11"/>
  <c r="N4174" i="11"/>
  <c r="N4173" i="11"/>
  <c r="N4172" i="11"/>
  <c r="N4171" i="11"/>
  <c r="N4170" i="11"/>
  <c r="N4169" i="11"/>
  <c r="N4168" i="11"/>
  <c r="N4167" i="11"/>
  <c r="N4166" i="11"/>
  <c r="N4164" i="11"/>
  <c r="N4163" i="11"/>
  <c r="N4162" i="11"/>
  <c r="N4161" i="11"/>
  <c r="N4160" i="11"/>
  <c r="N4159" i="11"/>
  <c r="N4158" i="11"/>
  <c r="N4157" i="11"/>
  <c r="N4156" i="11"/>
  <c r="N4155" i="11"/>
  <c r="N4154" i="11"/>
  <c r="N4153" i="11"/>
  <c r="N4151" i="11"/>
  <c r="N4150" i="11"/>
  <c r="N4149" i="11"/>
  <c r="N4148" i="11"/>
  <c r="N4147" i="11"/>
  <c r="N4146" i="11"/>
  <c r="N4145" i="11"/>
  <c r="N4144" i="11"/>
  <c r="N4143" i="11"/>
  <c r="N4142" i="11"/>
  <c r="N4141" i="11"/>
  <c r="N4140" i="11"/>
  <c r="N4138" i="11"/>
  <c r="N4137" i="11"/>
  <c r="N4136" i="11"/>
  <c r="N4135" i="11"/>
  <c r="N4134" i="11"/>
  <c r="N4133" i="11"/>
  <c r="N4132" i="11"/>
  <c r="N4131" i="11"/>
  <c r="N4130" i="11"/>
  <c r="N4129" i="11"/>
  <c r="N4128" i="11"/>
  <c r="N4127" i="11"/>
  <c r="N4125" i="11"/>
  <c r="N4124" i="11"/>
  <c r="N4123" i="11"/>
  <c r="N4122" i="11"/>
  <c r="N4121" i="11"/>
  <c r="N4120" i="11"/>
  <c r="N4119" i="11"/>
  <c r="N4118" i="11"/>
  <c r="N4117" i="11"/>
  <c r="N4116" i="11"/>
  <c r="N4115" i="11"/>
  <c r="N4114" i="11"/>
  <c r="N4112" i="11"/>
  <c r="N4111" i="11"/>
  <c r="N4110" i="11"/>
  <c r="N4109" i="11"/>
  <c r="N4108" i="11"/>
  <c r="N4107" i="11"/>
  <c r="N4106" i="11"/>
  <c r="N4105" i="11"/>
  <c r="N4104" i="11"/>
  <c r="N4103" i="11"/>
  <c r="N4102" i="11"/>
  <c r="N4101" i="11"/>
  <c r="N4099" i="11"/>
  <c r="N4098" i="11"/>
  <c r="N4097" i="11"/>
  <c r="N4096" i="11"/>
  <c r="N4095" i="11"/>
  <c r="N4094" i="11"/>
  <c r="N4093" i="11"/>
  <c r="N4092" i="11"/>
  <c r="N4091" i="11"/>
  <c r="N4090" i="11"/>
  <c r="N4089" i="11"/>
  <c r="N4088" i="11"/>
  <c r="N4086" i="11"/>
  <c r="N4085" i="11"/>
  <c r="N4084" i="11"/>
  <c r="N4083" i="11"/>
  <c r="N4082" i="11"/>
  <c r="N4081" i="11"/>
  <c r="N4080" i="11"/>
  <c r="N4079" i="11"/>
  <c r="N4078" i="11"/>
  <c r="N4077" i="11"/>
  <c r="N4076" i="11"/>
  <c r="N4075" i="11"/>
  <c r="N4073" i="11"/>
  <c r="N4072" i="11"/>
  <c r="N4071" i="11"/>
  <c r="N4070" i="11"/>
  <c r="N4069" i="11"/>
  <c r="N4068" i="11"/>
  <c r="N4067" i="11"/>
  <c r="N4066" i="11"/>
  <c r="N4065" i="11"/>
  <c r="N4064" i="11"/>
  <c r="N4063" i="11"/>
  <c r="N4062" i="11"/>
  <c r="N4060" i="11"/>
  <c r="N4059" i="11"/>
  <c r="N4058" i="11"/>
  <c r="N4057" i="11"/>
  <c r="N4056" i="11"/>
  <c r="N4055" i="11"/>
  <c r="N4054" i="11"/>
  <c r="N4053" i="11"/>
  <c r="N4052" i="11"/>
  <c r="N4051" i="11"/>
  <c r="N4050" i="11"/>
  <c r="N4049" i="11"/>
  <c r="N4047" i="11"/>
  <c r="N4046" i="11"/>
  <c r="N4045" i="11"/>
  <c r="N4044" i="11"/>
  <c r="N4043" i="11"/>
  <c r="N4042" i="11"/>
  <c r="N4041" i="11"/>
  <c r="N4040" i="11"/>
  <c r="N4039" i="11"/>
  <c r="N4038" i="11"/>
  <c r="N4037" i="11"/>
  <c r="N4036" i="11"/>
  <c r="N4034" i="11"/>
  <c r="N4033" i="11"/>
  <c r="N4032" i="11"/>
  <c r="N4031" i="11"/>
  <c r="N4030" i="11"/>
  <c r="N4029" i="11"/>
  <c r="N4028" i="11"/>
  <c r="N4027" i="11"/>
  <c r="N4026" i="11"/>
  <c r="N4025" i="11"/>
  <c r="N4024" i="11"/>
  <c r="N4023" i="11"/>
  <c r="N4021" i="11"/>
  <c r="N4020" i="11"/>
  <c r="N4019" i="11"/>
  <c r="N4018" i="11"/>
  <c r="N4017" i="11"/>
  <c r="N4016" i="11"/>
  <c r="N4015" i="11"/>
  <c r="N4014" i="11"/>
  <c r="N4013" i="11"/>
  <c r="N4012" i="11"/>
  <c r="N4011" i="11"/>
  <c r="N4010" i="11"/>
  <c r="N4008" i="11"/>
  <c r="N4007" i="11"/>
  <c r="N4006" i="11"/>
  <c r="N4005" i="11"/>
  <c r="N4004" i="11"/>
  <c r="N4003" i="11"/>
  <c r="N4002" i="11"/>
  <c r="N4001" i="11"/>
  <c r="N4000" i="11"/>
  <c r="N3999" i="11"/>
  <c r="N3998" i="11"/>
  <c r="N3997" i="11"/>
  <c r="N3995" i="11"/>
  <c r="N3994" i="11"/>
  <c r="N3993" i="11"/>
  <c r="N3992" i="11"/>
  <c r="N3991" i="11"/>
  <c r="N3990" i="11"/>
  <c r="N3989" i="11"/>
  <c r="N3988" i="11"/>
  <c r="N3987" i="11"/>
  <c r="N3986" i="11"/>
  <c r="N3985" i="11"/>
  <c r="N3984" i="11"/>
  <c r="N3982" i="11"/>
  <c r="N3981" i="11"/>
  <c r="N3980" i="11"/>
  <c r="N3979" i="11"/>
  <c r="N3978" i="11"/>
  <c r="N3977" i="11"/>
  <c r="N3976" i="11"/>
  <c r="N3975" i="11"/>
  <c r="N3974" i="11"/>
  <c r="N3973" i="11"/>
  <c r="N3972" i="11"/>
  <c r="N3971" i="11"/>
  <c r="N3969" i="11"/>
  <c r="N3968" i="11"/>
  <c r="N3967" i="11"/>
  <c r="N3966" i="11"/>
  <c r="N3965" i="11"/>
  <c r="N3964" i="11"/>
  <c r="N3963" i="11"/>
  <c r="N3962" i="11"/>
  <c r="N3961" i="11"/>
  <c r="N3960" i="11"/>
  <c r="N3959" i="11"/>
  <c r="N3958" i="11"/>
  <c r="N3956" i="11"/>
  <c r="N3955" i="11"/>
  <c r="N3954" i="11"/>
  <c r="N3953" i="11"/>
  <c r="N3952" i="11"/>
  <c r="N3951" i="11"/>
  <c r="N3950" i="11"/>
  <c r="N3949" i="11"/>
  <c r="N3948" i="11"/>
  <c r="N3947" i="11"/>
  <c r="N3946" i="11"/>
  <c r="N3945" i="11"/>
  <c r="N3943" i="11"/>
  <c r="N3942" i="11"/>
  <c r="N3941" i="11"/>
  <c r="N3940" i="11"/>
  <c r="N3939" i="11"/>
  <c r="N3938" i="11"/>
  <c r="N3937" i="11"/>
  <c r="N3936" i="11"/>
  <c r="N3935" i="11"/>
  <c r="N3934" i="11"/>
  <c r="N3933" i="11"/>
  <c r="N3932" i="11"/>
  <c r="N3930" i="11"/>
  <c r="N3929" i="11"/>
  <c r="N3928" i="11"/>
  <c r="N3927" i="11"/>
  <c r="N3926" i="11"/>
  <c r="N3925" i="11"/>
  <c r="N3924" i="11"/>
  <c r="N3923" i="11"/>
  <c r="N3922" i="11"/>
  <c r="N3921" i="11"/>
  <c r="N3920" i="11"/>
  <c r="N3919" i="11"/>
  <c r="N3917" i="11"/>
  <c r="N3916" i="11"/>
  <c r="N3915" i="11"/>
  <c r="N3914" i="11"/>
  <c r="N3913" i="11"/>
  <c r="N3912" i="11"/>
  <c r="N3911" i="11"/>
  <c r="N3910" i="11"/>
  <c r="N3909" i="11"/>
  <c r="N3908" i="11"/>
  <c r="N3907" i="11"/>
  <c r="N3906" i="11"/>
  <c r="N3904" i="11"/>
  <c r="N3903" i="11"/>
  <c r="N3902" i="11"/>
  <c r="N3901" i="11"/>
  <c r="N3900" i="11"/>
  <c r="N3899" i="11"/>
  <c r="N3898" i="11"/>
  <c r="N3897" i="11"/>
  <c r="N3896" i="11"/>
  <c r="N3895" i="11"/>
  <c r="N3894" i="11"/>
  <c r="N3893" i="11"/>
  <c r="N3891" i="11"/>
  <c r="N3890" i="11"/>
  <c r="N3889" i="11"/>
  <c r="N3888" i="11"/>
  <c r="N3887" i="11"/>
  <c r="N3886" i="11"/>
  <c r="N3885" i="11"/>
  <c r="N3884" i="11"/>
  <c r="N3883" i="11"/>
  <c r="N3882" i="11"/>
  <c r="N3881" i="11"/>
  <c r="N3880" i="11"/>
  <c r="N3878" i="11"/>
  <c r="N3877" i="11"/>
  <c r="N3876" i="11"/>
  <c r="N3875" i="11"/>
  <c r="N3874" i="11"/>
  <c r="N3873" i="11"/>
  <c r="N3872" i="11"/>
  <c r="N3871" i="11"/>
  <c r="N3870" i="11"/>
  <c r="N3869" i="11"/>
  <c r="N3868" i="11"/>
  <c r="N3867" i="11"/>
  <c r="N3865" i="11"/>
  <c r="N3864" i="11"/>
  <c r="N3863" i="11"/>
  <c r="N3862" i="11"/>
  <c r="N3861" i="11"/>
  <c r="N3860" i="11"/>
  <c r="N3859" i="11"/>
  <c r="N3858" i="11"/>
  <c r="N3857" i="11"/>
  <c r="N3856" i="11"/>
  <c r="N3855" i="11"/>
  <c r="N3854" i="11"/>
  <c r="N3852" i="11"/>
  <c r="N3851" i="11"/>
  <c r="N3850" i="11"/>
  <c r="N3849" i="11"/>
  <c r="N3848" i="11"/>
  <c r="N3847" i="11"/>
  <c r="N3846" i="11"/>
  <c r="N3845" i="11"/>
  <c r="N3844" i="11"/>
  <c r="N3843" i="11"/>
  <c r="N3842" i="11"/>
  <c r="N3841" i="11"/>
  <c r="N3839" i="11"/>
  <c r="N3838" i="11"/>
  <c r="N3837" i="11"/>
  <c r="N3836" i="11"/>
  <c r="N3835" i="11"/>
  <c r="N3834" i="11"/>
  <c r="N3833" i="11"/>
  <c r="N3832" i="11"/>
  <c r="N3831" i="11"/>
  <c r="N3830" i="11"/>
  <c r="N3829" i="11"/>
  <c r="N3828" i="11"/>
  <c r="N3826" i="11"/>
  <c r="N3825" i="11"/>
  <c r="N3824" i="11"/>
  <c r="N3823" i="11"/>
  <c r="N3822" i="11"/>
  <c r="N3821" i="11"/>
  <c r="N3820" i="11"/>
  <c r="N3819" i="11"/>
  <c r="N3818" i="11"/>
  <c r="N3817" i="11"/>
  <c r="N3816" i="11"/>
  <c r="N3815" i="11"/>
  <c r="N3813" i="11"/>
  <c r="N3812" i="11"/>
  <c r="N3811" i="11"/>
  <c r="N3810" i="11"/>
  <c r="N3809" i="11"/>
  <c r="N3808" i="11"/>
  <c r="N3807" i="11"/>
  <c r="N3806" i="11"/>
  <c r="N3805" i="11"/>
  <c r="N3804" i="11"/>
  <c r="N3803" i="11"/>
  <c r="N3802" i="11"/>
  <c r="N3800" i="11"/>
  <c r="N3799" i="11"/>
  <c r="N3798" i="11"/>
  <c r="N3797" i="11"/>
  <c r="N3796" i="11"/>
  <c r="N3795" i="11"/>
  <c r="N3794" i="11"/>
  <c r="N3793" i="11"/>
  <c r="N3792" i="11"/>
  <c r="N3791" i="11"/>
  <c r="N3790" i="11"/>
  <c r="N3789" i="11"/>
  <c r="N3787" i="11"/>
  <c r="N3786" i="11"/>
  <c r="N3785" i="11"/>
  <c r="N3784" i="11"/>
  <c r="N3783" i="11"/>
  <c r="N3782" i="11"/>
  <c r="N3781" i="11"/>
  <c r="N3780" i="11"/>
  <c r="N3779" i="11"/>
  <c r="N3778" i="11"/>
  <c r="N3777" i="11"/>
  <c r="N3776" i="11"/>
  <c r="N3774" i="11"/>
  <c r="N3773" i="11"/>
  <c r="N3772" i="11"/>
  <c r="N3771" i="11"/>
  <c r="N3770" i="11"/>
  <c r="N3769" i="11"/>
  <c r="N3768" i="11"/>
  <c r="N3767" i="11"/>
  <c r="N3766" i="11"/>
  <c r="N3765" i="11"/>
  <c r="N3764" i="11"/>
  <c r="N3763" i="11"/>
  <c r="N3761" i="11"/>
  <c r="N3760" i="11"/>
  <c r="N3759" i="11"/>
  <c r="N3758" i="11"/>
  <c r="N3757" i="11"/>
  <c r="N3756" i="11"/>
  <c r="N3755" i="11"/>
  <c r="N3754" i="11"/>
  <c r="N3753" i="11"/>
  <c r="N3752" i="11"/>
  <c r="N3751" i="11"/>
  <c r="N3750" i="11"/>
  <c r="N3748" i="11"/>
  <c r="N3747" i="11"/>
  <c r="N3746" i="11"/>
  <c r="N3745" i="11"/>
  <c r="N3744" i="11"/>
  <c r="N3743" i="11"/>
  <c r="N3742" i="11"/>
  <c r="N3741" i="11"/>
  <c r="N3740" i="11"/>
  <c r="N3739" i="11"/>
  <c r="N3738" i="11"/>
  <c r="N3737" i="11"/>
  <c r="N3735" i="11"/>
  <c r="N3734" i="11"/>
  <c r="N3733" i="11"/>
  <c r="N3732" i="11"/>
  <c r="N3731" i="11"/>
  <c r="N3730" i="11"/>
  <c r="N3729" i="11"/>
  <c r="N3728" i="11"/>
  <c r="N3727" i="11"/>
  <c r="N3726" i="11"/>
  <c r="N3725" i="11"/>
  <c r="N3724" i="11"/>
  <c r="N3722" i="11"/>
  <c r="N3721" i="11"/>
  <c r="N3720" i="11"/>
  <c r="N3719" i="11"/>
  <c r="N3718" i="11"/>
  <c r="N3717" i="11"/>
  <c r="N3716" i="11"/>
  <c r="N3715" i="11"/>
  <c r="N3714" i="11"/>
  <c r="N3713" i="11"/>
  <c r="N3712" i="11"/>
  <c r="N3711" i="11"/>
  <c r="N3709" i="11"/>
  <c r="N3708" i="11"/>
  <c r="N3707" i="11"/>
  <c r="N3706" i="11"/>
  <c r="N3705" i="11"/>
  <c r="N3704" i="11"/>
  <c r="N3703" i="11"/>
  <c r="N3702" i="11"/>
  <c r="N3701" i="11"/>
  <c r="N3700" i="11"/>
  <c r="N3699" i="11"/>
  <c r="N3698" i="11"/>
  <c r="N3696" i="11"/>
  <c r="N3695" i="11"/>
  <c r="N3694" i="11"/>
  <c r="N3693" i="11"/>
  <c r="N3692" i="11"/>
  <c r="N3691" i="11"/>
  <c r="N3690" i="11"/>
  <c r="N3689" i="11"/>
  <c r="N3688" i="11"/>
  <c r="N3687" i="11"/>
  <c r="N3686" i="11"/>
  <c r="N3685" i="11"/>
  <c r="N3683" i="11"/>
  <c r="N3682" i="11"/>
  <c r="N3681" i="11"/>
  <c r="N3680" i="11"/>
  <c r="N3679" i="11"/>
  <c r="N3678" i="11"/>
  <c r="N3677" i="11"/>
  <c r="N3676" i="11"/>
  <c r="N3675" i="11"/>
  <c r="N3674" i="11"/>
  <c r="N3673" i="11"/>
  <c r="N3672" i="11"/>
  <c r="N3670" i="11"/>
  <c r="N3669" i="11"/>
  <c r="N3668" i="11"/>
  <c r="N3667" i="11"/>
  <c r="N3666" i="11"/>
  <c r="N3665" i="11"/>
  <c r="N3664" i="11"/>
  <c r="N3663" i="11"/>
  <c r="N3662" i="11"/>
  <c r="N3661" i="11"/>
  <c r="N3660" i="11"/>
  <c r="N3659" i="11"/>
  <c r="N3657" i="11"/>
  <c r="N3656" i="11"/>
  <c r="N3655" i="11"/>
  <c r="N3654" i="11"/>
  <c r="N3653" i="11"/>
  <c r="N3652" i="11"/>
  <c r="N3651" i="11"/>
  <c r="N3650" i="11"/>
  <c r="N3649" i="11"/>
  <c r="N3648" i="11"/>
  <c r="N3647" i="11"/>
  <c r="N3646" i="11"/>
  <c r="N3644" i="11"/>
  <c r="N3643" i="11"/>
  <c r="N3642" i="11"/>
  <c r="N3641" i="11"/>
  <c r="N3640" i="11"/>
  <c r="N3639" i="11"/>
  <c r="N3638" i="11"/>
  <c r="N3637" i="11"/>
  <c r="N3636" i="11"/>
  <c r="N3635" i="11"/>
  <c r="N3634" i="11"/>
  <c r="N3633" i="11"/>
  <c r="N3631" i="11"/>
  <c r="N3630" i="11"/>
  <c r="N3629" i="11"/>
  <c r="N3628" i="11"/>
  <c r="N3627" i="11"/>
  <c r="N3626" i="11"/>
  <c r="N3625" i="11"/>
  <c r="N3624" i="11"/>
  <c r="N3623" i="11"/>
  <c r="N3622" i="11"/>
  <c r="N3621" i="11"/>
  <c r="N3620" i="11"/>
  <c r="N3618" i="11"/>
  <c r="N3617" i="11"/>
  <c r="N3616" i="11"/>
  <c r="N3615" i="11"/>
  <c r="N3614" i="11"/>
  <c r="N3613" i="11"/>
  <c r="N3612" i="11"/>
  <c r="N3611" i="11"/>
  <c r="N3610" i="11"/>
  <c r="N3609" i="11"/>
  <c r="N3608" i="11"/>
  <c r="N3607" i="11"/>
  <c r="N3605" i="11"/>
  <c r="N3604" i="11"/>
  <c r="N3603" i="11"/>
  <c r="N3602" i="11"/>
  <c r="N3601" i="11"/>
  <c r="N3600" i="11"/>
  <c r="N3599" i="11"/>
  <c r="N3598" i="11"/>
  <c r="N3597" i="11"/>
  <c r="N3596" i="11"/>
  <c r="N3595" i="11"/>
  <c r="N3594" i="11"/>
  <c r="N3592" i="11"/>
  <c r="N3591" i="11"/>
  <c r="N3590" i="11"/>
  <c r="N3589" i="11"/>
  <c r="N3588" i="11"/>
  <c r="N3587" i="11"/>
  <c r="N3586" i="11"/>
  <c r="N3585" i="11"/>
  <c r="N3584" i="11"/>
  <c r="N3583" i="11"/>
  <c r="N3582" i="11"/>
  <c r="N3581" i="11"/>
  <c r="N3579" i="11"/>
  <c r="N3578" i="11"/>
  <c r="N3577" i="11"/>
  <c r="N3576" i="11"/>
  <c r="N3575" i="11"/>
  <c r="N3574" i="11"/>
  <c r="N3573" i="11"/>
  <c r="N3572" i="11"/>
  <c r="N3571" i="11"/>
  <c r="N3570" i="11"/>
  <c r="N3569" i="11"/>
  <c r="N3568" i="11"/>
  <c r="N3566" i="11"/>
  <c r="N3565" i="11"/>
  <c r="N3564" i="11"/>
  <c r="N3563" i="11"/>
  <c r="N3562" i="11"/>
  <c r="N3561" i="11"/>
  <c r="N3560" i="11"/>
  <c r="N3559" i="11"/>
  <c r="N3558" i="11"/>
  <c r="N3557" i="11"/>
  <c r="N3556" i="11"/>
  <c r="N3555" i="11"/>
  <c r="N3553" i="11"/>
  <c r="N3552" i="11"/>
  <c r="N3551" i="11"/>
  <c r="N3550" i="11"/>
  <c r="N3549" i="11"/>
  <c r="N3548" i="11"/>
  <c r="N3547" i="11"/>
  <c r="N3546" i="11"/>
  <c r="N3545" i="11"/>
  <c r="N3544" i="11"/>
  <c r="N3543" i="11"/>
  <c r="N3542" i="11"/>
  <c r="N3540" i="11"/>
  <c r="N3539" i="11"/>
  <c r="N3538" i="11"/>
  <c r="N3537" i="11"/>
  <c r="N3536" i="11"/>
  <c r="N3535" i="11"/>
  <c r="N3534" i="11"/>
  <c r="N3533" i="11"/>
  <c r="N3532" i="11"/>
  <c r="N3531" i="11"/>
  <c r="N3530" i="11"/>
  <c r="N3529" i="11"/>
  <c r="N3527" i="11"/>
  <c r="N3526" i="11"/>
  <c r="N3525" i="11"/>
  <c r="N3524" i="11"/>
  <c r="N3523" i="11"/>
  <c r="N3522" i="11"/>
  <c r="N3521" i="11"/>
  <c r="N3520" i="11"/>
  <c r="N3519" i="11"/>
  <c r="N3518" i="11"/>
  <c r="N3517" i="11"/>
  <c r="N3516" i="11"/>
  <c r="N3514" i="11"/>
  <c r="N3513" i="11"/>
  <c r="N3512" i="11"/>
  <c r="N3511" i="11"/>
  <c r="N3510" i="11"/>
  <c r="N3509" i="11"/>
  <c r="N3508" i="11"/>
  <c r="N3507" i="11"/>
  <c r="N3506" i="11"/>
  <c r="N3505" i="11"/>
  <c r="N3504" i="11"/>
  <c r="N3503" i="11"/>
  <c r="N3501" i="11"/>
  <c r="N3500" i="11"/>
  <c r="N3499" i="11"/>
  <c r="N3498" i="11"/>
  <c r="N3497" i="11"/>
  <c r="N3496" i="11"/>
  <c r="N3495" i="11"/>
  <c r="N3494" i="11"/>
  <c r="N3493" i="11"/>
  <c r="N3492" i="11"/>
  <c r="N3491" i="11"/>
  <c r="N3490" i="11"/>
  <c r="N3488" i="11"/>
  <c r="N3487" i="11"/>
  <c r="N3486" i="11"/>
  <c r="N3485" i="11"/>
  <c r="N3484" i="11"/>
  <c r="N3483" i="11"/>
  <c r="N3482" i="11"/>
  <c r="N3481" i="11"/>
  <c r="N3480" i="11"/>
  <c r="N3479" i="11"/>
  <c r="N3478" i="11"/>
  <c r="N3477" i="11"/>
  <c r="N3475" i="11"/>
  <c r="N3474" i="11"/>
  <c r="N3473" i="11"/>
  <c r="N3472" i="11"/>
  <c r="N3471" i="11"/>
  <c r="N3470" i="11"/>
  <c r="N3469" i="11"/>
  <c r="N3468" i="11"/>
  <c r="N3467" i="11"/>
  <c r="N3466" i="11"/>
  <c r="N3465" i="11"/>
  <c r="N3464" i="11"/>
  <c r="N3462" i="11"/>
  <c r="N3461" i="11"/>
  <c r="N3460" i="11"/>
  <c r="N3459" i="11"/>
  <c r="N3458" i="11"/>
  <c r="N3457" i="11"/>
  <c r="N3456" i="11"/>
  <c r="N3455" i="11"/>
  <c r="N3454" i="11"/>
  <c r="N3453" i="11"/>
  <c r="N3452" i="11"/>
  <c r="N3451" i="11"/>
  <c r="N3449" i="11"/>
  <c r="N3448" i="11"/>
  <c r="N3447" i="11"/>
  <c r="N3446" i="11"/>
  <c r="N3445" i="11"/>
  <c r="N3444" i="11"/>
  <c r="N3443" i="11"/>
  <c r="N3442" i="11"/>
  <c r="N3441" i="11"/>
  <c r="N3440" i="11"/>
  <c r="N3439" i="11"/>
  <c r="N3438" i="11"/>
  <c r="N3436" i="11"/>
  <c r="N3435" i="11"/>
  <c r="N3434" i="11"/>
  <c r="N3433" i="11"/>
  <c r="N3432" i="11"/>
  <c r="N3431" i="11"/>
  <c r="N3430" i="11"/>
  <c r="N3429" i="11"/>
  <c r="N3428" i="11"/>
  <c r="N3427" i="11"/>
  <c r="N3426" i="11"/>
  <c r="N3425" i="11"/>
  <c r="N3423" i="11"/>
  <c r="N3422" i="11"/>
  <c r="N3421" i="11"/>
  <c r="N3420" i="11"/>
  <c r="N3419" i="11"/>
  <c r="N3418" i="11"/>
  <c r="N3417" i="11"/>
  <c r="N3416" i="11"/>
  <c r="N3415" i="11"/>
  <c r="N3414" i="11"/>
  <c r="N3413" i="11"/>
  <c r="N3412" i="11"/>
  <c r="N3410" i="11"/>
  <c r="N3409" i="11"/>
  <c r="N3408" i="11"/>
  <c r="N3407" i="11"/>
  <c r="N3406" i="11"/>
  <c r="N3405" i="11"/>
  <c r="N3404" i="11"/>
  <c r="N3403" i="11"/>
  <c r="N3402" i="11"/>
  <c r="N3401" i="11"/>
  <c r="N3400" i="11"/>
  <c r="N3399" i="11"/>
  <c r="N3397" i="11"/>
  <c r="N3396" i="11"/>
  <c r="N3395" i="11"/>
  <c r="N3394" i="11"/>
  <c r="N3393" i="11"/>
  <c r="N3392" i="11"/>
  <c r="N3391" i="11"/>
  <c r="N3390" i="11"/>
  <c r="N3389" i="11"/>
  <c r="N3388" i="11"/>
  <c r="N3387" i="11"/>
  <c r="N3386" i="11"/>
  <c r="N3384" i="11"/>
  <c r="N3383" i="11"/>
  <c r="N3382" i="11"/>
  <c r="N3381" i="11"/>
  <c r="N3380" i="11"/>
  <c r="N3379" i="11"/>
  <c r="N3378" i="11"/>
  <c r="N3377" i="11"/>
  <c r="N3376" i="11"/>
  <c r="N3375" i="11"/>
  <c r="N3374" i="11"/>
  <c r="N3373" i="11"/>
  <c r="N3371" i="11"/>
  <c r="N3370" i="11"/>
  <c r="N3369" i="11"/>
  <c r="N3368" i="11"/>
  <c r="N3367" i="11"/>
  <c r="N3366" i="11"/>
  <c r="N3365" i="11"/>
  <c r="N3364" i="11"/>
  <c r="N3363" i="11"/>
  <c r="N3362" i="11"/>
  <c r="N3361" i="11"/>
  <c r="N3360" i="11"/>
  <c r="N3345" i="11"/>
  <c r="N3344" i="11"/>
  <c r="N3343" i="11"/>
  <c r="N3342" i="11"/>
  <c r="N3341" i="11"/>
  <c r="N3340" i="11"/>
  <c r="N3339" i="11"/>
  <c r="N3338" i="11"/>
  <c r="N3337" i="11"/>
  <c r="N3336" i="11"/>
  <c r="N3335" i="11"/>
  <c r="N3334" i="11"/>
  <c r="N3332" i="11"/>
  <c r="N3331" i="11"/>
  <c r="N3330" i="11"/>
  <c r="N3329" i="11"/>
  <c r="N3328" i="11"/>
  <c r="N3327" i="11"/>
  <c r="N3326" i="11"/>
  <c r="N3325" i="11"/>
  <c r="N3324" i="11"/>
  <c r="N3323" i="11"/>
  <c r="N3322" i="11"/>
  <c r="N3321" i="11"/>
  <c r="N3319" i="11"/>
  <c r="N3318" i="11"/>
  <c r="N3317" i="11"/>
  <c r="N3316" i="11"/>
  <c r="N3315" i="11"/>
  <c r="N3314" i="11"/>
  <c r="N3313" i="11"/>
  <c r="N3312" i="11"/>
  <c r="N3311" i="11"/>
  <c r="N3310" i="11"/>
  <c r="N3309" i="11"/>
  <c r="N3308" i="11"/>
  <c r="N3306" i="11"/>
  <c r="N3305" i="11"/>
  <c r="N3304" i="11"/>
  <c r="N3303" i="11"/>
  <c r="N3302" i="11"/>
  <c r="N3301" i="11"/>
  <c r="N3300" i="11"/>
  <c r="N3299" i="11"/>
  <c r="N3298" i="11"/>
  <c r="N3297" i="11"/>
  <c r="N3296" i="11"/>
  <c r="N3295" i="11"/>
  <c r="N3293" i="11"/>
  <c r="N3292" i="11"/>
  <c r="N3291" i="11"/>
  <c r="N3290" i="11"/>
  <c r="N3289" i="11"/>
  <c r="N3288" i="11"/>
  <c r="N3287" i="11"/>
  <c r="N3286" i="11"/>
  <c r="N3285" i="11"/>
  <c r="N3284" i="11"/>
  <c r="N3283" i="11"/>
  <c r="N3282" i="11"/>
  <c r="N3280" i="11"/>
  <c r="N3279" i="11"/>
  <c r="N3278" i="11"/>
  <c r="N3277" i="11"/>
  <c r="N3276" i="11"/>
  <c r="N3275" i="11"/>
  <c r="N3274" i="11"/>
  <c r="N3273" i="11"/>
  <c r="N3272" i="11"/>
  <c r="N3271" i="11"/>
  <c r="N3270" i="11"/>
  <c r="N3269" i="11"/>
  <c r="N3267" i="11"/>
  <c r="N3266" i="11"/>
  <c r="N3265" i="11"/>
  <c r="N3264" i="11"/>
  <c r="N3263" i="11"/>
  <c r="N3262" i="11"/>
  <c r="N3261" i="11"/>
  <c r="N3260" i="11"/>
  <c r="N3259" i="11"/>
  <c r="N3258" i="11"/>
  <c r="N3257" i="11"/>
  <c r="N3256" i="11"/>
  <c r="N3254" i="11"/>
  <c r="N3253" i="11"/>
  <c r="N3252" i="11"/>
  <c r="N3251" i="11"/>
  <c r="N3250" i="11"/>
  <c r="N3249" i="11"/>
  <c r="N3248" i="11"/>
  <c r="N3247" i="11"/>
  <c r="N3246" i="11"/>
  <c r="N3245" i="11"/>
  <c r="N3244" i="11"/>
  <c r="N3243" i="11"/>
  <c r="N3241" i="11"/>
  <c r="N3240" i="11"/>
  <c r="N3239" i="11"/>
  <c r="N3238" i="11"/>
  <c r="N3237" i="11"/>
  <c r="N3236" i="11"/>
  <c r="N3235" i="11"/>
  <c r="N3234" i="11"/>
  <c r="N3233" i="11"/>
  <c r="N3232" i="11"/>
  <c r="N3231" i="11"/>
  <c r="N3230" i="11"/>
  <c r="N3228" i="11"/>
  <c r="N3227" i="11"/>
  <c r="N3226" i="11"/>
  <c r="N3225" i="11"/>
  <c r="N3224" i="11"/>
  <c r="N3223" i="11"/>
  <c r="N3222" i="11"/>
  <c r="N3221" i="11"/>
  <c r="N3220" i="11"/>
  <c r="N3219" i="11"/>
  <c r="N3218" i="11"/>
  <c r="N3217" i="11"/>
  <c r="N3215" i="11"/>
  <c r="N3214" i="11"/>
  <c r="N3213" i="11"/>
  <c r="N3212" i="11"/>
  <c r="N3211" i="11"/>
  <c r="N3210" i="11"/>
  <c r="N3209" i="11"/>
  <c r="N3208" i="11"/>
  <c r="N3207" i="11"/>
  <c r="N3206" i="11"/>
  <c r="N3205" i="11"/>
  <c r="N3204" i="11"/>
  <c r="N3202" i="11"/>
  <c r="N3201" i="11"/>
  <c r="N3200" i="11"/>
  <c r="N3199" i="11"/>
  <c r="N3198" i="11"/>
  <c r="N3197" i="11"/>
  <c r="N3196" i="11"/>
  <c r="N3195" i="11"/>
  <c r="N3194" i="11"/>
  <c r="N3193" i="11"/>
  <c r="N3192" i="11"/>
  <c r="N3191" i="11"/>
  <c r="N3189" i="11"/>
  <c r="N3188" i="11"/>
  <c r="N3187" i="11"/>
  <c r="N3186" i="11"/>
  <c r="N3185" i="11"/>
  <c r="N3184" i="11"/>
  <c r="N3183" i="11"/>
  <c r="N3182" i="11"/>
  <c r="N3181" i="11"/>
  <c r="N3180" i="11"/>
  <c r="N3179" i="11"/>
  <c r="N3178" i="11"/>
  <c r="N3176" i="11"/>
  <c r="N3175" i="11"/>
  <c r="N3174" i="11"/>
  <c r="N3173" i="11"/>
  <c r="N3172" i="11"/>
  <c r="N3171" i="11"/>
  <c r="N3170" i="11"/>
  <c r="N3169" i="11"/>
  <c r="N3168" i="11"/>
  <c r="N3167" i="11"/>
  <c r="N3166" i="11"/>
  <c r="N3165" i="11"/>
  <c r="N3163" i="11"/>
  <c r="N3162" i="11"/>
  <c r="N3161" i="11"/>
  <c r="N3160" i="11"/>
  <c r="N3159" i="11"/>
  <c r="N3158" i="11"/>
  <c r="N3157" i="11"/>
  <c r="N3156" i="11"/>
  <c r="N3155" i="11"/>
  <c r="N3154" i="11"/>
  <c r="N3153" i="11"/>
  <c r="N3152" i="11"/>
  <c r="N3150" i="11"/>
  <c r="N3149" i="11"/>
  <c r="N3148" i="11"/>
  <c r="N3147" i="11"/>
  <c r="N3146" i="11"/>
  <c r="N3145" i="11"/>
  <c r="N3144" i="11"/>
  <c r="N3143" i="11"/>
  <c r="N3142" i="11"/>
  <c r="N3141" i="11"/>
  <c r="N3140" i="11"/>
  <c r="N3139" i="11"/>
  <c r="N3137" i="11"/>
  <c r="N3136" i="11"/>
  <c r="N3135" i="11"/>
  <c r="N3134" i="11"/>
  <c r="N3133" i="11"/>
  <c r="N3132" i="11"/>
  <c r="N3131" i="11"/>
  <c r="N3130" i="11"/>
  <c r="N3129" i="11"/>
  <c r="N3128" i="11"/>
  <c r="N3127" i="11"/>
  <c r="N3126" i="11"/>
  <c r="N3124" i="11"/>
  <c r="N3123" i="11"/>
  <c r="N3122" i="11"/>
  <c r="N3121" i="11"/>
  <c r="N3120" i="11"/>
  <c r="N3119" i="11"/>
  <c r="N3118" i="11"/>
  <c r="N3117" i="11"/>
  <c r="N3116" i="11"/>
  <c r="N3115" i="11"/>
  <c r="N3114" i="11"/>
  <c r="N3113" i="11"/>
  <c r="N3111" i="11"/>
  <c r="N3110" i="11"/>
  <c r="N3109" i="11"/>
  <c r="N3108" i="11"/>
  <c r="N3107" i="11"/>
  <c r="N3106" i="11"/>
  <c r="N3105" i="11"/>
  <c r="N3104" i="11"/>
  <c r="N3103" i="11"/>
  <c r="N3102" i="11"/>
  <c r="N3101" i="11"/>
  <c r="N3100" i="11"/>
  <c r="N3098" i="11"/>
  <c r="N3097" i="11"/>
  <c r="N3096" i="11"/>
  <c r="N3095" i="11"/>
  <c r="N3094" i="11"/>
  <c r="N3093" i="11"/>
  <c r="N3092" i="11"/>
  <c r="N3091" i="11"/>
  <c r="N3090" i="11"/>
  <c r="N3089" i="11"/>
  <c r="N3088" i="11"/>
  <c r="N3087" i="11"/>
  <c r="N3085" i="11"/>
  <c r="N3084" i="11"/>
  <c r="N3083" i="11"/>
  <c r="N3082" i="11"/>
  <c r="N3081" i="11"/>
  <c r="N3080" i="11"/>
  <c r="N3079" i="11"/>
  <c r="N3078" i="11"/>
  <c r="N3077" i="11"/>
  <c r="N3076" i="11"/>
  <c r="N3075" i="11"/>
  <c r="N3074" i="11"/>
  <c r="N3072" i="11"/>
  <c r="N3071" i="11"/>
  <c r="N3070" i="11"/>
  <c r="N3069" i="11"/>
  <c r="N3068" i="11"/>
  <c r="N3067" i="11"/>
  <c r="N3066" i="11"/>
  <c r="N3065" i="11"/>
  <c r="N3064" i="11"/>
  <c r="N3063" i="11"/>
  <c r="N3062" i="11"/>
  <c r="N3061" i="11"/>
  <c r="N3059" i="11"/>
  <c r="N3058" i="11"/>
  <c r="N3057" i="11"/>
  <c r="N3056" i="11"/>
  <c r="N3055" i="11"/>
  <c r="N3054" i="11"/>
  <c r="N3053" i="11"/>
  <c r="N3052" i="11"/>
  <c r="N3051" i="11"/>
  <c r="N3050" i="11"/>
  <c r="N3049" i="11"/>
  <c r="N3048" i="11"/>
  <c r="N3046" i="11"/>
  <c r="N3045" i="11"/>
  <c r="N3044" i="11"/>
  <c r="N3043" i="11"/>
  <c r="N3042" i="11"/>
  <c r="N3041" i="11"/>
  <c r="N3040" i="11"/>
  <c r="N3039" i="11"/>
  <c r="N3038" i="11"/>
  <c r="N3037" i="11"/>
  <c r="N3036" i="11"/>
  <c r="N3035" i="11"/>
  <c r="N3033" i="11"/>
  <c r="N3032" i="11"/>
  <c r="N3031" i="11"/>
  <c r="N3030" i="11"/>
  <c r="N3029" i="11"/>
  <c r="N3028" i="11"/>
  <c r="N3027" i="11"/>
  <c r="N3026" i="11"/>
  <c r="N3025" i="11"/>
  <c r="N3024" i="11"/>
  <c r="N3023" i="11"/>
  <c r="N3022" i="11"/>
  <c r="N3020" i="11"/>
  <c r="N3019" i="11"/>
  <c r="N3018" i="11"/>
  <c r="N3017" i="11"/>
  <c r="N3016" i="11"/>
  <c r="N3015" i="11"/>
  <c r="N3014" i="11"/>
  <c r="N3013" i="11"/>
  <c r="N3012" i="11"/>
  <c r="N3011" i="11"/>
  <c r="N3010" i="11"/>
  <c r="N3009" i="11"/>
  <c r="N3007" i="11"/>
  <c r="N3006" i="11"/>
  <c r="N3005" i="11"/>
  <c r="N3004" i="11"/>
  <c r="N3003" i="11"/>
  <c r="N3002" i="11"/>
  <c r="N3001" i="11"/>
  <c r="N3000" i="11"/>
  <c r="N2999" i="11"/>
  <c r="N2998" i="11"/>
  <c r="N2997" i="11"/>
  <c r="N2996" i="11"/>
  <c r="N2994" i="11"/>
  <c r="N2993" i="11"/>
  <c r="N2992" i="11"/>
  <c r="N2991" i="11"/>
  <c r="N2990" i="11"/>
  <c r="N2989" i="11"/>
  <c r="N2988" i="11"/>
  <c r="N2987" i="11"/>
  <c r="N2986" i="11"/>
  <c r="N2985" i="11"/>
  <c r="N2984" i="11"/>
  <c r="N2983" i="11"/>
  <c r="N2981" i="11"/>
  <c r="N2980" i="11"/>
  <c r="N2979" i="11"/>
  <c r="N2978" i="11"/>
  <c r="N2977" i="11"/>
  <c r="N2976" i="11"/>
  <c r="N2975" i="11"/>
  <c r="N2974" i="11"/>
  <c r="N2973" i="11"/>
  <c r="N2972" i="11"/>
  <c r="N2971" i="11"/>
  <c r="N2970" i="11"/>
  <c r="N2968" i="11"/>
  <c r="N2967" i="11"/>
  <c r="N2966" i="11"/>
  <c r="N2965" i="11"/>
  <c r="N2964" i="11"/>
  <c r="N2963" i="11"/>
  <c r="N2962" i="11"/>
  <c r="N2961" i="11"/>
  <c r="N2960" i="11"/>
  <c r="N2959" i="11"/>
  <c r="N2958" i="11"/>
  <c r="N2957" i="11"/>
  <c r="N2955" i="11"/>
  <c r="N2954" i="11"/>
  <c r="N2953" i="11"/>
  <c r="N2952" i="11"/>
  <c r="N2951" i="11"/>
  <c r="N2950" i="11"/>
  <c r="N2949" i="11"/>
  <c r="N2948" i="11"/>
  <c r="N2947" i="11"/>
  <c r="N2946" i="11"/>
  <c r="N2945" i="11"/>
  <c r="N2944" i="11"/>
  <c r="N2942" i="11"/>
  <c r="N2941" i="11"/>
  <c r="N2940" i="11"/>
  <c r="N2939" i="11"/>
  <c r="N2938" i="11"/>
  <c r="N2937" i="11"/>
  <c r="N2936" i="11"/>
  <c r="N2935" i="11"/>
  <c r="N2934" i="11"/>
  <c r="N2933" i="11"/>
  <c r="N2932" i="11"/>
  <c r="N2931" i="11"/>
  <c r="N2929" i="11"/>
  <c r="N2928" i="11"/>
  <c r="N2927" i="11"/>
  <c r="N2926" i="11"/>
  <c r="N2925" i="11"/>
  <c r="N2924" i="11"/>
  <c r="N2923" i="11"/>
  <c r="N2922" i="11"/>
  <c r="N2921" i="11"/>
  <c r="N2920" i="11"/>
  <c r="N2919" i="11"/>
  <c r="N2918" i="11"/>
  <c r="N2916" i="11"/>
  <c r="N2915" i="11"/>
  <c r="N2914" i="11"/>
  <c r="N2913" i="11"/>
  <c r="N2912" i="11"/>
  <c r="N2911" i="11"/>
  <c r="N2910" i="11"/>
  <c r="N2909" i="11"/>
  <c r="N2908" i="11"/>
  <c r="N2907" i="11"/>
  <c r="N2906" i="11"/>
  <c r="N2905" i="11"/>
  <c r="N2903" i="11"/>
  <c r="N2902" i="11"/>
  <c r="N2901" i="11"/>
  <c r="N2900" i="11"/>
  <c r="N2899" i="11"/>
  <c r="N2898" i="11"/>
  <c r="N2897" i="11"/>
  <c r="N2896" i="11"/>
  <c r="N2895" i="11"/>
  <c r="N2894" i="11"/>
  <c r="N2893" i="11"/>
  <c r="N2892" i="11"/>
  <c r="N2890" i="11"/>
  <c r="N2889" i="11"/>
  <c r="N2888" i="11"/>
  <c r="N2887" i="11"/>
  <c r="N2886" i="11"/>
  <c r="N2885" i="11"/>
  <c r="N2884" i="11"/>
  <c r="N2883" i="11"/>
  <c r="N2882" i="11"/>
  <c r="N2881" i="11"/>
  <c r="N2880" i="11"/>
  <c r="N2879" i="11"/>
  <c r="N2877" i="11"/>
  <c r="N2876" i="11"/>
  <c r="N2875" i="11"/>
  <c r="N2874" i="11"/>
  <c r="N2873" i="11"/>
  <c r="N2872" i="11"/>
  <c r="N2871" i="11"/>
  <c r="N2870" i="11"/>
  <c r="N2869" i="11"/>
  <c r="N2868" i="11"/>
  <c r="N2867" i="11"/>
  <c r="N2866" i="11"/>
  <c r="N2864" i="11"/>
  <c r="N2863" i="11"/>
  <c r="N2862" i="11"/>
  <c r="N2861" i="11"/>
  <c r="N2860" i="11"/>
  <c r="N2859" i="11"/>
  <c r="N2858" i="11"/>
  <c r="N2857" i="11"/>
  <c r="N2856" i="11"/>
  <c r="N2855" i="11"/>
  <c r="N2854" i="11"/>
  <c r="N2853" i="11"/>
  <c r="N2851" i="11"/>
  <c r="N2850" i="11"/>
  <c r="N2849" i="11"/>
  <c r="N2848" i="11"/>
  <c r="N2847" i="11"/>
  <c r="N2846" i="11"/>
  <c r="N2845" i="11"/>
  <c r="N2844" i="11"/>
  <c r="N2843" i="11"/>
  <c r="N2842" i="11"/>
  <c r="N2841" i="11"/>
  <c r="N2840" i="11"/>
  <c r="N2838" i="11"/>
  <c r="N2837" i="11"/>
  <c r="N2836" i="11"/>
  <c r="N2835" i="11"/>
  <c r="N2834" i="11"/>
  <c r="N2833" i="11"/>
  <c r="N2832" i="11"/>
  <c r="N2831" i="11"/>
  <c r="N2830" i="11"/>
  <c r="N2829" i="11"/>
  <c r="N2828" i="11"/>
  <c r="N2827" i="11"/>
  <c r="N2825" i="11"/>
  <c r="N2824" i="11"/>
  <c r="N2823" i="11"/>
  <c r="N2822" i="11"/>
  <c r="N2821" i="11"/>
  <c r="N2820" i="11"/>
  <c r="N2819" i="11"/>
  <c r="N2818" i="11"/>
  <c r="N2817" i="11"/>
  <c r="N2816" i="11"/>
  <c r="N2815" i="11"/>
  <c r="N2814" i="11"/>
  <c r="N2812" i="11"/>
  <c r="N2811" i="11"/>
  <c r="N2810" i="11"/>
  <c r="N2809" i="11"/>
  <c r="N2808" i="11"/>
  <c r="N2807" i="11"/>
  <c r="N2806" i="11"/>
  <c r="N2805" i="11"/>
  <c r="N2804" i="11"/>
  <c r="N2803" i="11"/>
  <c r="N2802" i="11"/>
  <c r="N2801" i="11"/>
  <c r="N2799" i="11"/>
  <c r="N2798" i="11"/>
  <c r="N2797" i="11"/>
  <c r="N2796" i="11"/>
  <c r="N2795" i="11"/>
  <c r="N2794" i="11"/>
  <c r="N2793" i="11"/>
  <c r="N2792" i="11"/>
  <c r="N2791" i="11"/>
  <c r="N2790" i="11"/>
  <c r="N2789" i="11"/>
  <c r="N2788" i="11"/>
  <c r="N2786" i="11"/>
  <c r="N2785" i="11"/>
  <c r="N2784" i="11"/>
  <c r="N2783" i="11"/>
  <c r="N2782" i="11"/>
  <c r="N2781" i="11"/>
  <c r="N2780" i="11"/>
  <c r="N2779" i="11"/>
  <c r="N2778" i="11"/>
  <c r="N2777" i="11"/>
  <c r="N2776" i="11"/>
  <c r="N2775" i="11"/>
  <c r="N2773" i="11"/>
  <c r="N2772" i="11"/>
  <c r="N2771" i="11"/>
  <c r="N2770" i="11"/>
  <c r="N2769" i="11"/>
  <c r="N2768" i="11"/>
  <c r="N2767" i="11"/>
  <c r="N2766" i="11"/>
  <c r="N2765" i="11"/>
  <c r="N2764" i="11"/>
  <c r="N2763" i="11"/>
  <c r="N2762" i="11"/>
  <c r="N2760" i="11"/>
  <c r="N2759" i="11"/>
  <c r="N2758" i="11"/>
  <c r="N2757" i="11"/>
  <c r="N2756" i="11"/>
  <c r="N2755" i="11"/>
  <c r="N2754" i="11"/>
  <c r="N2753" i="11"/>
  <c r="N2752" i="11"/>
  <c r="N2751" i="11"/>
  <c r="N2750" i="11"/>
  <c r="N2749" i="11"/>
  <c r="N2747" i="11"/>
  <c r="N2746" i="11"/>
  <c r="N2745" i="11"/>
  <c r="N2744" i="11"/>
  <c r="N2743" i="11"/>
  <c r="N2742" i="11"/>
  <c r="N2741" i="11"/>
  <c r="N2740" i="11"/>
  <c r="N2739" i="11"/>
  <c r="N2738" i="11"/>
  <c r="N2737" i="11"/>
  <c r="N2736" i="11"/>
  <c r="N2734" i="11"/>
  <c r="N2733" i="11"/>
  <c r="N2732" i="11"/>
  <c r="N2731" i="11"/>
  <c r="N2730" i="11"/>
  <c r="N2729" i="11"/>
  <c r="N2728" i="11"/>
  <c r="N2727" i="11"/>
  <c r="N2726" i="11"/>
  <c r="N2725" i="11"/>
  <c r="N2724" i="11"/>
  <c r="N2723" i="11"/>
  <c r="N2721" i="11"/>
  <c r="N2720" i="11"/>
  <c r="N2719" i="11"/>
  <c r="N2718" i="11"/>
  <c r="N2717" i="11"/>
  <c r="N2716" i="11"/>
  <c r="N2715" i="11"/>
  <c r="N2714" i="11"/>
  <c r="N2713" i="11"/>
  <c r="N2712" i="11"/>
  <c r="N2711" i="11"/>
  <c r="N2710" i="11"/>
  <c r="N2708" i="11"/>
  <c r="N2707" i="11"/>
  <c r="N2706" i="11"/>
  <c r="N2705" i="11"/>
  <c r="N2704" i="11"/>
  <c r="N2703" i="11"/>
  <c r="N2702" i="11"/>
  <c r="N2701" i="11"/>
  <c r="N2700" i="11"/>
  <c r="N2699" i="11"/>
  <c r="N2698" i="11"/>
  <c r="N2697" i="11"/>
  <c r="N2695" i="11"/>
  <c r="N2694" i="11"/>
  <c r="N2693" i="11"/>
  <c r="N2692" i="11"/>
  <c r="N2691" i="11"/>
  <c r="N2690" i="11"/>
  <c r="N2689" i="11"/>
  <c r="N2688" i="11"/>
  <c r="N2687" i="11"/>
  <c r="N2686" i="11"/>
  <c r="N2685" i="11"/>
  <c r="N2684" i="11"/>
  <c r="N2682" i="11"/>
  <c r="N2681" i="11"/>
  <c r="N2680" i="11"/>
  <c r="N2679" i="11"/>
  <c r="N2678" i="11"/>
  <c r="N2677" i="11"/>
  <c r="N2676" i="11"/>
  <c r="N2675" i="11"/>
  <c r="N2674" i="11"/>
  <c r="N2673" i="11"/>
  <c r="N2672" i="11"/>
  <c r="N2671" i="11"/>
  <c r="N2669" i="11"/>
  <c r="N2668" i="11"/>
  <c r="N2667" i="11"/>
  <c r="N2666" i="11"/>
  <c r="N2665" i="11"/>
  <c r="N2664" i="11"/>
  <c r="N2663" i="11"/>
  <c r="N2662" i="11"/>
  <c r="N2661" i="11"/>
  <c r="N2660" i="11"/>
  <c r="N2659" i="11"/>
  <c r="N2658" i="11"/>
  <c r="N2656" i="11"/>
  <c r="N2655" i="11"/>
  <c r="N2654" i="11"/>
  <c r="N2653" i="11"/>
  <c r="N2652" i="11"/>
  <c r="N2651" i="11"/>
  <c r="N2650" i="11"/>
  <c r="N2649" i="11"/>
  <c r="N2648" i="11"/>
  <c r="N2647" i="11"/>
  <c r="N2646" i="11"/>
  <c r="N2645" i="11"/>
  <c r="N2643" i="11"/>
  <c r="N2642" i="11"/>
  <c r="N2641" i="11"/>
  <c r="N2640" i="11"/>
  <c r="N2639" i="11"/>
  <c r="N2638" i="11"/>
  <c r="N2637" i="11"/>
  <c r="N2636" i="11"/>
  <c r="N2635" i="11"/>
  <c r="N2634" i="11"/>
  <c r="N2633" i="11"/>
  <c r="N2632" i="11"/>
  <c r="N2630" i="11"/>
  <c r="N2629" i="11"/>
  <c r="N2628" i="11"/>
  <c r="N2627" i="11"/>
  <c r="N2626" i="11"/>
  <c r="N2625" i="11"/>
  <c r="N2624" i="11"/>
  <c r="N2623" i="11"/>
  <c r="N2622" i="11"/>
  <c r="N2621" i="11"/>
  <c r="N2620" i="11"/>
  <c r="N2619" i="11"/>
  <c r="N2617" i="11"/>
  <c r="N2616" i="11"/>
  <c r="N2615" i="11"/>
  <c r="N2614" i="11"/>
  <c r="N2613" i="11"/>
  <c r="N2612" i="11"/>
  <c r="N2611" i="11"/>
  <c r="N2610" i="11"/>
  <c r="N2609" i="11"/>
  <c r="N2608" i="11"/>
  <c r="N2607" i="11"/>
  <c r="N2606" i="11"/>
  <c r="N2604" i="11"/>
  <c r="N2603" i="11"/>
  <c r="N2602" i="11"/>
  <c r="N2601" i="11"/>
  <c r="N2600" i="11"/>
  <c r="N2599" i="11"/>
  <c r="N2598" i="11"/>
  <c r="N2597" i="11"/>
  <c r="N2596" i="11"/>
  <c r="N2595" i="11"/>
  <c r="N2594" i="11"/>
  <c r="N2593" i="11"/>
  <c r="N2591" i="11"/>
  <c r="N2590" i="11"/>
  <c r="N2589" i="11"/>
  <c r="N2588" i="11"/>
  <c r="N2587" i="11"/>
  <c r="N2586" i="11"/>
  <c r="N2585" i="11"/>
  <c r="N2584" i="11"/>
  <c r="N2583" i="11"/>
  <c r="N2582" i="11"/>
  <c r="N2581" i="11"/>
  <c r="N2580" i="11"/>
  <c r="N2578" i="11"/>
  <c r="N2577" i="11"/>
  <c r="N2576" i="11"/>
  <c r="N2575" i="11"/>
  <c r="N2574" i="11"/>
  <c r="N2573" i="11"/>
  <c r="N2572" i="11"/>
  <c r="N2571" i="11"/>
  <c r="N2570" i="11"/>
  <c r="N2569" i="11"/>
  <c r="N2568" i="11"/>
  <c r="N2567" i="11"/>
  <c r="N2565" i="11"/>
  <c r="N2564" i="11"/>
  <c r="N2563" i="11"/>
  <c r="N2562" i="11"/>
  <c r="N2561" i="11"/>
  <c r="N2560" i="11"/>
  <c r="N2559" i="11"/>
  <c r="N2558" i="11"/>
  <c r="N2557" i="11"/>
  <c r="N2556" i="11"/>
  <c r="N2555" i="11"/>
  <c r="N2554" i="11"/>
  <c r="N2552" i="11"/>
  <c r="N2551" i="11"/>
  <c r="N2550" i="11"/>
  <c r="N2549" i="11"/>
  <c r="N2548" i="11"/>
  <c r="N2547" i="11"/>
  <c r="N2546" i="11"/>
  <c r="N2545" i="11"/>
  <c r="N2544" i="11"/>
  <c r="N2543" i="11"/>
  <c r="N2542" i="11"/>
  <c r="N2541" i="11"/>
  <c r="N2539" i="11"/>
  <c r="N2538" i="11"/>
  <c r="N2537" i="11"/>
  <c r="N2536" i="11"/>
  <c r="N2535" i="11"/>
  <c r="N2534" i="11"/>
  <c r="N2533" i="11"/>
  <c r="N2532" i="11"/>
  <c r="N2531" i="11"/>
  <c r="N2530" i="11"/>
  <c r="N2529" i="11"/>
  <c r="N2528" i="11"/>
  <c r="N2526" i="11"/>
  <c r="N2525" i="11"/>
  <c r="N2524" i="11"/>
  <c r="N2523" i="11"/>
  <c r="N2522" i="11"/>
  <c r="N2521" i="11"/>
  <c r="N2520" i="11"/>
  <c r="N2519" i="11"/>
  <c r="N2518" i="11"/>
  <c r="N2517" i="11"/>
  <c r="N2516" i="11"/>
  <c r="N2515" i="11"/>
  <c r="N2513" i="11"/>
  <c r="N2512" i="11"/>
  <c r="N2511" i="11"/>
  <c r="N2510" i="11"/>
  <c r="N2509" i="11"/>
  <c r="N2508" i="11"/>
  <c r="N2507" i="11"/>
  <c r="N2506" i="11"/>
  <c r="N2505" i="11"/>
  <c r="N2504" i="11"/>
  <c r="N2503" i="11"/>
  <c r="N2502" i="11"/>
  <c r="N2500" i="11"/>
  <c r="N2499" i="11"/>
  <c r="N2498" i="11"/>
  <c r="N2497" i="11"/>
  <c r="N2496" i="11"/>
  <c r="N2495" i="11"/>
  <c r="N2494" i="11"/>
  <c r="N2493" i="11"/>
  <c r="N2492" i="11"/>
  <c r="N2491" i="11"/>
  <c r="N2490" i="11"/>
  <c r="N2489" i="11"/>
  <c r="N2487" i="11"/>
  <c r="N2486" i="11"/>
  <c r="N2485" i="11"/>
  <c r="N2484" i="11"/>
  <c r="N2483" i="11"/>
  <c r="N2482" i="11"/>
  <c r="N2481" i="11"/>
  <c r="N2480" i="11"/>
  <c r="N2479" i="11"/>
  <c r="N2478" i="11"/>
  <c r="N2477" i="11"/>
  <c r="N2476" i="11"/>
  <c r="N2474" i="11"/>
  <c r="N2473" i="11"/>
  <c r="N2472" i="11"/>
  <c r="N2471" i="11"/>
  <c r="N2470" i="11"/>
  <c r="N2469" i="11"/>
  <c r="N2468" i="11"/>
  <c r="N2467" i="11"/>
  <c r="N2466" i="11"/>
  <c r="N2465" i="11"/>
  <c r="N2464" i="11"/>
  <c r="N2463" i="11"/>
  <c r="N2461" i="11"/>
  <c r="N2460" i="11"/>
  <c r="N2459" i="11"/>
  <c r="N2458" i="11"/>
  <c r="N2457" i="11"/>
  <c r="N2456" i="11"/>
  <c r="N2455" i="11"/>
  <c r="N2454" i="11"/>
  <c r="N2453" i="11"/>
  <c r="N2452" i="11"/>
  <c r="N2451" i="11"/>
  <c r="N2450" i="11"/>
  <c r="N2448" i="11"/>
  <c r="N2447" i="11"/>
  <c r="N2446" i="11"/>
  <c r="N2445" i="11"/>
  <c r="N2444" i="11"/>
  <c r="N2443" i="11"/>
  <c r="N2442" i="11"/>
  <c r="N2441" i="11"/>
  <c r="N2440" i="11"/>
  <c r="N2439" i="11"/>
  <c r="N2438" i="11"/>
  <c r="N2437" i="11"/>
  <c r="N2435" i="11"/>
  <c r="N2434" i="11"/>
  <c r="N2433" i="11"/>
  <c r="N2432" i="11"/>
  <c r="N2431" i="11"/>
  <c r="N2430" i="11"/>
  <c r="N2429" i="11"/>
  <c r="N2428" i="11"/>
  <c r="N2427" i="11"/>
  <c r="N2426" i="11"/>
  <c r="N2425" i="11"/>
  <c r="N2424" i="11"/>
  <c r="N2422" i="11"/>
  <c r="N2421" i="11"/>
  <c r="N2420" i="11"/>
  <c r="N2419" i="11"/>
  <c r="N2418" i="11"/>
  <c r="N2417" i="11"/>
  <c r="N2416" i="11"/>
  <c r="N2415" i="11"/>
  <c r="N2414" i="11"/>
  <c r="N2413" i="11"/>
  <c r="N2412" i="11"/>
  <c r="N2411" i="11"/>
  <c r="N2409" i="11"/>
  <c r="N2408" i="11"/>
  <c r="N2407" i="11"/>
  <c r="N2406" i="11"/>
  <c r="N2405" i="11"/>
  <c r="N2404" i="11"/>
  <c r="N2403" i="11"/>
  <c r="N2402" i="11"/>
  <c r="N2401" i="11"/>
  <c r="N2400" i="11"/>
  <c r="N2399" i="11"/>
  <c r="N2398" i="11"/>
  <c r="N2396" i="11"/>
  <c r="N2395" i="11"/>
  <c r="N2394" i="11"/>
  <c r="N2393" i="11"/>
  <c r="N2392" i="11"/>
  <c r="N2391" i="11"/>
  <c r="N2390" i="11"/>
  <c r="N2389" i="11"/>
  <c r="N2388" i="11"/>
  <c r="N2387" i="11"/>
  <c r="N2386" i="11"/>
  <c r="N2385" i="11"/>
  <c r="N2383" i="11"/>
  <c r="N2382" i="11"/>
  <c r="N2381" i="11"/>
  <c r="N2380" i="11"/>
  <c r="N2379" i="11"/>
  <c r="N2378" i="11"/>
  <c r="N2377" i="11"/>
  <c r="N2376" i="11"/>
  <c r="N2375" i="11"/>
  <c r="N2374" i="11"/>
  <c r="N2373" i="11"/>
  <c r="N2372" i="11"/>
  <c r="N2370" i="11"/>
  <c r="N2369" i="11"/>
  <c r="N2368" i="11"/>
  <c r="N2367" i="11"/>
  <c r="N2366" i="11"/>
  <c r="N2365" i="11"/>
  <c r="N2364" i="11"/>
  <c r="N2363" i="11"/>
  <c r="N2362" i="11"/>
  <c r="N2361" i="11"/>
  <c r="N2360" i="11"/>
  <c r="N2359" i="11"/>
  <c r="N2357" i="11"/>
  <c r="N2356" i="11"/>
  <c r="N2355" i="11"/>
  <c r="N2354" i="11"/>
  <c r="N2353" i="11"/>
  <c r="N2352" i="11"/>
  <c r="N2351" i="11"/>
  <c r="N2350" i="11"/>
  <c r="N2349" i="11"/>
  <c r="N2348" i="11"/>
  <c r="N2347" i="11"/>
  <c r="N2346" i="11"/>
  <c r="N2344" i="11"/>
  <c r="N2343" i="11"/>
  <c r="N2342" i="11"/>
  <c r="N2341" i="11"/>
  <c r="N2340" i="11"/>
  <c r="N2339" i="11"/>
  <c r="N2338" i="11"/>
  <c r="N2337" i="11"/>
  <c r="N2336" i="11"/>
  <c r="N2335" i="11"/>
  <c r="N2334" i="11"/>
  <c r="N2333" i="11"/>
  <c r="N2331" i="11"/>
  <c r="N2330" i="11"/>
  <c r="N2329" i="11"/>
  <c r="N2328" i="11"/>
  <c r="N2327" i="11"/>
  <c r="N2326" i="11"/>
  <c r="N2325" i="11"/>
  <c r="N2324" i="11"/>
  <c r="N2323" i="11"/>
  <c r="N2322" i="11"/>
  <c r="N2321" i="11"/>
  <c r="N2320" i="11"/>
  <c r="N2318" i="11"/>
  <c r="N2317" i="11"/>
  <c r="N2316" i="11"/>
  <c r="N2315" i="11"/>
  <c r="N2314" i="11"/>
  <c r="N2313" i="11"/>
  <c r="N2312" i="11"/>
  <c r="N2311" i="11"/>
  <c r="N2310" i="11"/>
  <c r="N2309" i="11"/>
  <c r="N2308" i="11"/>
  <c r="N2307" i="11"/>
  <c r="N2305" i="11"/>
  <c r="N2304" i="11"/>
  <c r="N2303" i="11"/>
  <c r="N2302" i="11"/>
  <c r="N2301" i="11"/>
  <c r="N2300" i="11"/>
  <c r="N2299" i="11"/>
  <c r="N2298" i="11"/>
  <c r="N2297" i="11"/>
  <c r="N2296" i="11"/>
  <c r="N2295" i="11"/>
  <c r="N2294" i="11"/>
  <c r="N2292" i="11"/>
  <c r="N2291" i="11"/>
  <c r="N2290" i="11"/>
  <c r="N2289" i="11"/>
  <c r="N2288" i="11"/>
  <c r="N2287" i="11"/>
  <c r="N2286" i="11"/>
  <c r="N2285" i="11"/>
  <c r="N2284" i="11"/>
  <c r="N2283" i="11"/>
  <c r="N2282" i="11"/>
  <c r="N2281" i="11"/>
  <c r="N2279" i="11"/>
  <c r="N2278" i="11"/>
  <c r="N2277" i="11"/>
  <c r="N2276" i="11"/>
  <c r="N2275" i="11"/>
  <c r="N2274" i="11"/>
  <c r="N2273" i="11"/>
  <c r="N2272" i="11"/>
  <c r="N2271" i="11"/>
  <c r="N2270" i="11"/>
  <c r="N2269" i="11"/>
  <c r="N2268" i="11"/>
  <c r="N2266" i="11"/>
  <c r="N2265" i="11"/>
  <c r="N2264" i="11"/>
  <c r="N2263" i="11"/>
  <c r="N2262" i="11"/>
  <c r="N2261" i="11"/>
  <c r="N2260" i="11"/>
  <c r="N2259" i="11"/>
  <c r="N2258" i="11"/>
  <c r="N2257" i="11"/>
  <c r="N2256" i="11"/>
  <c r="N2255" i="11"/>
  <c r="N2253" i="11"/>
  <c r="N2252" i="11"/>
  <c r="N2251" i="11"/>
  <c r="N2250" i="11"/>
  <c r="N2249" i="11"/>
  <c r="N2248" i="11"/>
  <c r="N2247" i="11"/>
  <c r="N2246" i="11"/>
  <c r="N2245" i="11"/>
  <c r="N2244" i="11"/>
  <c r="N2243" i="11"/>
  <c r="N2242" i="11"/>
  <c r="N2240" i="11"/>
  <c r="N2239" i="11"/>
  <c r="N2238" i="11"/>
  <c r="N2237" i="11"/>
  <c r="N2236" i="11"/>
  <c r="N2235" i="11"/>
  <c r="N2234" i="11"/>
  <c r="N2233" i="11"/>
  <c r="N2232" i="11"/>
  <c r="N2231" i="11"/>
  <c r="N2230" i="11"/>
  <c r="N2229" i="11"/>
  <c r="N2227" i="11"/>
  <c r="N2226" i="11"/>
  <c r="N2225" i="11"/>
  <c r="N2224" i="11"/>
  <c r="N2223" i="11"/>
  <c r="N2222" i="11"/>
  <c r="N2221" i="11"/>
  <c r="N2220" i="11"/>
  <c r="N2219" i="11"/>
  <c r="N2218" i="11"/>
  <c r="N2217" i="11"/>
  <c r="N2216" i="11"/>
  <c r="N2214" i="11"/>
  <c r="N2213" i="11"/>
  <c r="N2212" i="11"/>
  <c r="N2211" i="11"/>
  <c r="N2210" i="11"/>
  <c r="N2209" i="11"/>
  <c r="N2208" i="11"/>
  <c r="N2207" i="11"/>
  <c r="N2206" i="11"/>
  <c r="N2205" i="11"/>
  <c r="N2204" i="11"/>
  <c r="N2203" i="11"/>
  <c r="N2201" i="11"/>
  <c r="N2200" i="11"/>
  <c r="N2199" i="11"/>
  <c r="N2198" i="11"/>
  <c r="N2197" i="11"/>
  <c r="N2196" i="11"/>
  <c r="N2195" i="11"/>
  <c r="N2194" i="11"/>
  <c r="N2193" i="11"/>
  <c r="N2192" i="11"/>
  <c r="N2191" i="11"/>
  <c r="N2190" i="11"/>
  <c r="N2188" i="11"/>
  <c r="N2187" i="11"/>
  <c r="N2186" i="11"/>
  <c r="N2185" i="11"/>
  <c r="N2184" i="11"/>
  <c r="N2183" i="11"/>
  <c r="N2182" i="11"/>
  <c r="N2181" i="11"/>
  <c r="N2180" i="11"/>
  <c r="N2179" i="11"/>
  <c r="N2178" i="11"/>
  <c r="N2177" i="11"/>
  <c r="N2175" i="11"/>
  <c r="N2174" i="11"/>
  <c r="N2173" i="11"/>
  <c r="N2172" i="11"/>
  <c r="N2171" i="11"/>
  <c r="N2170" i="11"/>
  <c r="N2169" i="11"/>
  <c r="N2168" i="11"/>
  <c r="N2167" i="11"/>
  <c r="N2166" i="11"/>
  <c r="N2165" i="11"/>
  <c r="N2164" i="11"/>
  <c r="N2162" i="11"/>
  <c r="N2161" i="11"/>
  <c r="N2160" i="11"/>
  <c r="N2159" i="11"/>
  <c r="N2158" i="11"/>
  <c r="N2157" i="11"/>
  <c r="N2156" i="11"/>
  <c r="N2155" i="11"/>
  <c r="N2154" i="11"/>
  <c r="N2153" i="11"/>
  <c r="N2152" i="11"/>
  <c r="N2151" i="11"/>
  <c r="N2149" i="11"/>
  <c r="N2148" i="11"/>
  <c r="N2147" i="11"/>
  <c r="N2146" i="11"/>
  <c r="N2145" i="11"/>
  <c r="N2144" i="11"/>
  <c r="N2143" i="11"/>
  <c r="N2142" i="11"/>
  <c r="N2141" i="11"/>
  <c r="N2140" i="11"/>
  <c r="N2139" i="11"/>
  <c r="N2138" i="11"/>
  <c r="N2136" i="11"/>
  <c r="N2135" i="11"/>
  <c r="N2134" i="11"/>
  <c r="N2133" i="11"/>
  <c r="N2132" i="11"/>
  <c r="N2131" i="11"/>
  <c r="N2130" i="11"/>
  <c r="N2129" i="11"/>
  <c r="N2128" i="11"/>
  <c r="N2127" i="11"/>
  <c r="N2126" i="11"/>
  <c r="N2125" i="11"/>
  <c r="N2123" i="11"/>
  <c r="N2122" i="11"/>
  <c r="N2121" i="11"/>
  <c r="N2120" i="11"/>
  <c r="N2119" i="11"/>
  <c r="N2118" i="11"/>
  <c r="N2117" i="11"/>
  <c r="N2116" i="11"/>
  <c r="N2115" i="11"/>
  <c r="N2114" i="11"/>
  <c r="N2113" i="11"/>
  <c r="N2112" i="11"/>
  <c r="N2110" i="11"/>
  <c r="N2109" i="11"/>
  <c r="N2108" i="11"/>
  <c r="N2107" i="11"/>
  <c r="N2106" i="11"/>
  <c r="N2105" i="11"/>
  <c r="N2104" i="11"/>
  <c r="N2103" i="11"/>
  <c r="N2102" i="11"/>
  <c r="N2101" i="11"/>
  <c r="N2100" i="11"/>
  <c r="N2099" i="11"/>
  <c r="N2097" i="11"/>
  <c r="N2096" i="11"/>
  <c r="N2095" i="11"/>
  <c r="N2094" i="11"/>
  <c r="N2093" i="11"/>
  <c r="N2092" i="11"/>
  <c r="N2091" i="11"/>
  <c r="N2090" i="11"/>
  <c r="N2089" i="11"/>
  <c r="N2088" i="11"/>
  <c r="N2087" i="11"/>
  <c r="N2086" i="11"/>
  <c r="N2084" i="11"/>
  <c r="N2083" i="11"/>
  <c r="N2082" i="11"/>
  <c r="N2081" i="11"/>
  <c r="N2080" i="11"/>
  <c r="N2079" i="11"/>
  <c r="N2078" i="11"/>
  <c r="N2077" i="11"/>
  <c r="N2076" i="11"/>
  <c r="N2075" i="11"/>
  <c r="N2074" i="11"/>
  <c r="N2073" i="11"/>
  <c r="N2071" i="11"/>
  <c r="N2070" i="11"/>
  <c r="N2069" i="11"/>
  <c r="N2068" i="11"/>
  <c r="N2067" i="11"/>
  <c r="N2066" i="11"/>
  <c r="N2065" i="11"/>
  <c r="N2064" i="11"/>
  <c r="N2063" i="11"/>
  <c r="N2062" i="11"/>
  <c r="N2061" i="11"/>
  <c r="N2060" i="11"/>
  <c r="N2058" i="11"/>
  <c r="N2057" i="11"/>
  <c r="N2056" i="11"/>
  <c r="N2055" i="11"/>
  <c r="N2054" i="11"/>
  <c r="N2053" i="11"/>
  <c r="N2052" i="11"/>
  <c r="N2051" i="11"/>
  <c r="N2050" i="11"/>
  <c r="N2049" i="11"/>
  <c r="N2048" i="11"/>
  <c r="N2047" i="11"/>
  <c r="N2045" i="11"/>
  <c r="N2044" i="11"/>
  <c r="N2043" i="11"/>
  <c r="N2042" i="11"/>
  <c r="N2041" i="11"/>
  <c r="N2040" i="11"/>
  <c r="N2039" i="11"/>
  <c r="N2038" i="11"/>
  <c r="N2037" i="11"/>
  <c r="N2036" i="11"/>
  <c r="N2035" i="11"/>
  <c r="N2034" i="11"/>
  <c r="N2032" i="11"/>
  <c r="N2031" i="11"/>
  <c r="N2030" i="11"/>
  <c r="N2029" i="11"/>
  <c r="N2028" i="11"/>
  <c r="N2027" i="11"/>
  <c r="N2026" i="11"/>
  <c r="N2025" i="11"/>
  <c r="N2024" i="11"/>
  <c r="N2023" i="11"/>
  <c r="N2022" i="11"/>
  <c r="N2021" i="11"/>
  <c r="N2019" i="11"/>
  <c r="N2018" i="11"/>
  <c r="N2017" i="11"/>
  <c r="N2016" i="11"/>
  <c r="N2015" i="11"/>
  <c r="N2014" i="11"/>
  <c r="N2013" i="11"/>
  <c r="N2012" i="11"/>
  <c r="N2011" i="11"/>
  <c r="N2010" i="11"/>
  <c r="N2009" i="11"/>
  <c r="N2008" i="11"/>
  <c r="N2006" i="11"/>
  <c r="N2005" i="11"/>
  <c r="N2004" i="11"/>
  <c r="N2003" i="11"/>
  <c r="N2002" i="11"/>
  <c r="N2001" i="11"/>
  <c r="N2000" i="11"/>
  <c r="N1999" i="11"/>
  <c r="N1998" i="11"/>
  <c r="N1997" i="11"/>
  <c r="N1996" i="11"/>
  <c r="N1995" i="11"/>
  <c r="N1993" i="11"/>
  <c r="N1992" i="11"/>
  <c r="N1991" i="11"/>
  <c r="N1990" i="11"/>
  <c r="N1989" i="11"/>
  <c r="N1988" i="11"/>
  <c r="N1987" i="11"/>
  <c r="N1986" i="11"/>
  <c r="N1985" i="11"/>
  <c r="N1984" i="11"/>
  <c r="N1983" i="11"/>
  <c r="N1982" i="11"/>
  <c r="N1980" i="11"/>
  <c r="N1979" i="11"/>
  <c r="N1978" i="11"/>
  <c r="N1977" i="11"/>
  <c r="N1976" i="11"/>
  <c r="N1975" i="11"/>
  <c r="N1974" i="11"/>
  <c r="N1973" i="11"/>
  <c r="N1972" i="11"/>
  <c r="N1971" i="11"/>
  <c r="N1970" i="11"/>
  <c r="N1969" i="11"/>
  <c r="N1967" i="11"/>
  <c r="N1966" i="11"/>
  <c r="N1965" i="11"/>
  <c r="N1964" i="11"/>
  <c r="N1963" i="11"/>
  <c r="N1962" i="11"/>
  <c r="N1961" i="11"/>
  <c r="N1960" i="11"/>
  <c r="N1959" i="11"/>
  <c r="N1958" i="11"/>
  <c r="N1957" i="11"/>
  <c r="N1956" i="11"/>
  <c r="N1954" i="11"/>
  <c r="N1953" i="11"/>
  <c r="N1952" i="11"/>
  <c r="N1951" i="11"/>
  <c r="N1950" i="11"/>
  <c r="N1949" i="11"/>
  <c r="N1948" i="11"/>
  <c r="N1947" i="11"/>
  <c r="N1946" i="11"/>
  <c r="N1945" i="11"/>
  <c r="N1944" i="11"/>
  <c r="N1943" i="11"/>
  <c r="N1941" i="11"/>
  <c r="N1940" i="11"/>
  <c r="N1939" i="11"/>
  <c r="N1938" i="11"/>
  <c r="N1937" i="11"/>
  <c r="N1936" i="11"/>
  <c r="N1935" i="11"/>
  <c r="N1934" i="11"/>
  <c r="N1933" i="11"/>
  <c r="N1932" i="11"/>
  <c r="N1931" i="11"/>
  <c r="N1930" i="11"/>
  <c r="N1928" i="11"/>
  <c r="N1927" i="11"/>
  <c r="N1926" i="11"/>
  <c r="N1925" i="11"/>
  <c r="N1924" i="11"/>
  <c r="N1923" i="11"/>
  <c r="N1922" i="11"/>
  <c r="N1921" i="11"/>
  <c r="N1920" i="11"/>
  <c r="N1919" i="11"/>
  <c r="N1918" i="11"/>
  <c r="N1917" i="11"/>
  <c r="N1915" i="11"/>
  <c r="N1914" i="11"/>
  <c r="N1913" i="11"/>
  <c r="N1912" i="11"/>
  <c r="N1911" i="11"/>
  <c r="N1910" i="11"/>
  <c r="N1909" i="11"/>
  <c r="N1908" i="11"/>
  <c r="N1907" i="11"/>
  <c r="N1906" i="11"/>
  <c r="N1905" i="11"/>
  <c r="N1904" i="11"/>
  <c r="N1902" i="11"/>
  <c r="N1901" i="11"/>
  <c r="N1900" i="11"/>
  <c r="N1899" i="11"/>
  <c r="N1898" i="11"/>
  <c r="N1897" i="11"/>
  <c r="N1896" i="11"/>
  <c r="N1895" i="11"/>
  <c r="N1894" i="11"/>
  <c r="N1893" i="11"/>
  <c r="N1892" i="11"/>
  <c r="N1891" i="11"/>
  <c r="N1889" i="11"/>
  <c r="N1888" i="11"/>
  <c r="N1887" i="11"/>
  <c r="N1886" i="11"/>
  <c r="N1885" i="11"/>
  <c r="N1884" i="11"/>
  <c r="N1883" i="11"/>
  <c r="N1882" i="11"/>
  <c r="N1881" i="11"/>
  <c r="N1880" i="11"/>
  <c r="N1879" i="11"/>
  <c r="N1878" i="11"/>
  <c r="N1876" i="11"/>
  <c r="N1875" i="11"/>
  <c r="N1874" i="11"/>
  <c r="N1873" i="11"/>
  <c r="N1872" i="11"/>
  <c r="N1871" i="11"/>
  <c r="N1870" i="11"/>
  <c r="N1869" i="11"/>
  <c r="N1868" i="11"/>
  <c r="N1867" i="11"/>
  <c r="N1866" i="11"/>
  <c r="N1865" i="11"/>
  <c r="N1863" i="11"/>
  <c r="N1862" i="11"/>
  <c r="N1861" i="11"/>
  <c r="N1860" i="11"/>
  <c r="N1859" i="11"/>
  <c r="N1858" i="11"/>
  <c r="N1857" i="11"/>
  <c r="N1856" i="11"/>
  <c r="N1855" i="11"/>
  <c r="N1854" i="11"/>
  <c r="N1853" i="11"/>
  <c r="N1852" i="11"/>
  <c r="N1850" i="11"/>
  <c r="N1849" i="11"/>
  <c r="N1848" i="11"/>
  <c r="N1847" i="11"/>
  <c r="N1846" i="11"/>
  <c r="N1845" i="11"/>
  <c r="N1844" i="11"/>
  <c r="N1843" i="11"/>
  <c r="N1842" i="11"/>
  <c r="N1841" i="11"/>
  <c r="N1840" i="11"/>
  <c r="N1839" i="11"/>
  <c r="N1837" i="11"/>
  <c r="N1836" i="11"/>
  <c r="N1835" i="11"/>
  <c r="N1834" i="11"/>
  <c r="N1833" i="11"/>
  <c r="N1832" i="11"/>
  <c r="N1831" i="11"/>
  <c r="N1830" i="11"/>
  <c r="N1829" i="11"/>
  <c r="N1828" i="11"/>
  <c r="N1827" i="11"/>
  <c r="N1826" i="11"/>
  <c r="N1824" i="11"/>
  <c r="N1823" i="11"/>
  <c r="N1822" i="11"/>
  <c r="N1821" i="11"/>
  <c r="N1820" i="11"/>
  <c r="N1819" i="11"/>
  <c r="N1818" i="11"/>
  <c r="N1817" i="11"/>
  <c r="N1816" i="11"/>
  <c r="N1815" i="11"/>
  <c r="N1814" i="11"/>
  <c r="N1813" i="11"/>
  <c r="N1811" i="11"/>
  <c r="N1810" i="11"/>
  <c r="N1809" i="11"/>
  <c r="N1808" i="11"/>
  <c r="N1807" i="11"/>
  <c r="N1806" i="11"/>
  <c r="N1805" i="11"/>
  <c r="N1804" i="11"/>
  <c r="N1803" i="11"/>
  <c r="N1802" i="11"/>
  <c r="N1801" i="11"/>
  <c r="N1800" i="11"/>
  <c r="N1798" i="11"/>
  <c r="N1797" i="11"/>
  <c r="N1796" i="11"/>
  <c r="N1795" i="11"/>
  <c r="N1794" i="11"/>
  <c r="N1793" i="11"/>
  <c r="N1792" i="11"/>
  <c r="N1791" i="11"/>
  <c r="N1790" i="11"/>
  <c r="N1789" i="11"/>
  <c r="N1788" i="11"/>
  <c r="N1787" i="11"/>
  <c r="N1785" i="11"/>
  <c r="N1784" i="11"/>
  <c r="N1783" i="11"/>
  <c r="N1782" i="11"/>
  <c r="N1781" i="11"/>
  <c r="N1780" i="11"/>
  <c r="N1779" i="11"/>
  <c r="N1778" i="11"/>
  <c r="N1777" i="11"/>
  <c r="N1776" i="11"/>
  <c r="N1775" i="11"/>
  <c r="N1774" i="11"/>
  <c r="N1772" i="11"/>
  <c r="N1771" i="11"/>
  <c r="N1770" i="11"/>
  <c r="N1769" i="11"/>
  <c r="N1768" i="11"/>
  <c r="N1767" i="11"/>
  <c r="N1766" i="11"/>
  <c r="N1765" i="11"/>
  <c r="N1764" i="11"/>
  <c r="N1763" i="11"/>
  <c r="N1762" i="11"/>
  <c r="N1761" i="11"/>
  <c r="N1759" i="11"/>
  <c r="N1758" i="11"/>
  <c r="N1757" i="11"/>
  <c r="N1756" i="11"/>
  <c r="N1755" i="11"/>
  <c r="N1754" i="11"/>
  <c r="N1753" i="11"/>
  <c r="N1752" i="11"/>
  <c r="N1751" i="11"/>
  <c r="N1750" i="11"/>
  <c r="N1749" i="11"/>
  <c r="N1748" i="11"/>
  <c r="N1746" i="11"/>
  <c r="N1745" i="11"/>
  <c r="N1744" i="11"/>
  <c r="N1743" i="11"/>
  <c r="N1742" i="11"/>
  <c r="N1741" i="11"/>
  <c r="N1740" i="11"/>
  <c r="N1739" i="11"/>
  <c r="N1738" i="11"/>
  <c r="N1737" i="11"/>
  <c r="N1736" i="11"/>
  <c r="N1735" i="11"/>
  <c r="N1733" i="11"/>
  <c r="N1732" i="11"/>
  <c r="N1731" i="11"/>
  <c r="N1730" i="11"/>
  <c r="N1729" i="11"/>
  <c r="N1728" i="11"/>
  <c r="N1727" i="11"/>
  <c r="N1726" i="11"/>
  <c r="N1725" i="11"/>
  <c r="N1724" i="11"/>
  <c r="N1723" i="11"/>
  <c r="N1722" i="11"/>
  <c r="N1720" i="11"/>
  <c r="N1719" i="11"/>
  <c r="N1718" i="11"/>
  <c r="N1717" i="11"/>
  <c r="N1716" i="11"/>
  <c r="N1715" i="11"/>
  <c r="N1714" i="11"/>
  <c r="N1713" i="11"/>
  <c r="N1712" i="11"/>
  <c r="N1711" i="11"/>
  <c r="N1710" i="11"/>
  <c r="N1709" i="11"/>
  <c r="N1707" i="11"/>
  <c r="N1706" i="11"/>
  <c r="N1705" i="11"/>
  <c r="N1704" i="11"/>
  <c r="N1703" i="11"/>
  <c r="N1702" i="11"/>
  <c r="N1701" i="11"/>
  <c r="N1700" i="11"/>
  <c r="N1699" i="11"/>
  <c r="N1698" i="11"/>
  <c r="N1697" i="11"/>
  <c r="N1696" i="11"/>
  <c r="N1694" i="11"/>
  <c r="N1693" i="11"/>
  <c r="N1692" i="11"/>
  <c r="N1691" i="11"/>
  <c r="N1690" i="11"/>
  <c r="N1689" i="11"/>
  <c r="N1688" i="11"/>
  <c r="N1687" i="11"/>
  <c r="N1686" i="11"/>
  <c r="N1685" i="11"/>
  <c r="N1684" i="11"/>
  <c r="N1683" i="11"/>
  <c r="N1681" i="11"/>
  <c r="N1680" i="11"/>
  <c r="N1679" i="11"/>
  <c r="N1678" i="11"/>
  <c r="N1677" i="11"/>
  <c r="N1676" i="11"/>
  <c r="N1675" i="11"/>
  <c r="N1674" i="11"/>
  <c r="N1673" i="11"/>
  <c r="N1672" i="11"/>
  <c r="N1671" i="11"/>
  <c r="N1670" i="11"/>
  <c r="N1668" i="11"/>
  <c r="N1667" i="11"/>
  <c r="N1666" i="11"/>
  <c r="N1665" i="11"/>
  <c r="N1664" i="11"/>
  <c r="N1663" i="11"/>
  <c r="N1662" i="11"/>
  <c r="N1661" i="11"/>
  <c r="N1660" i="11"/>
  <c r="N1659" i="11"/>
  <c r="N1658" i="11"/>
  <c r="N1657" i="11"/>
  <c r="N1655" i="11"/>
  <c r="N1654" i="11"/>
  <c r="N1653" i="11"/>
  <c r="N1652" i="11"/>
  <c r="N1651" i="11"/>
  <c r="N1650" i="11"/>
  <c r="N1649" i="11"/>
  <c r="N1648" i="11"/>
  <c r="N1647" i="11"/>
  <c r="N1646" i="11"/>
  <c r="N1645" i="11"/>
  <c r="N1644" i="11"/>
  <c r="N1642" i="11"/>
  <c r="N1641" i="11"/>
  <c r="N1640" i="11"/>
  <c r="N1639" i="11"/>
  <c r="N1638" i="11"/>
  <c r="N1637" i="11"/>
  <c r="N1636" i="11"/>
  <c r="N1635" i="11"/>
  <c r="N1634" i="11"/>
  <c r="N1633" i="11"/>
  <c r="N1632" i="11"/>
  <c r="N1631" i="11"/>
  <c r="N1629" i="11"/>
  <c r="N1628" i="11"/>
  <c r="N1627" i="11"/>
  <c r="N1626" i="11"/>
  <c r="N1625" i="11"/>
  <c r="N1624" i="11"/>
  <c r="N1623" i="11"/>
  <c r="N1622" i="11"/>
  <c r="N1621" i="11"/>
  <c r="N1620" i="11"/>
  <c r="N1619" i="11"/>
  <c r="N1618" i="11"/>
  <c r="N1616" i="11"/>
  <c r="N1615" i="11"/>
  <c r="N1614" i="11"/>
  <c r="N1613" i="11"/>
  <c r="N1612" i="11"/>
  <c r="N1611" i="11"/>
  <c r="N1610" i="11"/>
  <c r="N1609" i="11"/>
  <c r="N1608" i="11"/>
  <c r="N1607" i="11"/>
  <c r="N1606" i="11"/>
  <c r="N1605" i="11"/>
  <c r="N1603" i="11"/>
  <c r="N1602" i="11"/>
  <c r="N1601" i="11"/>
  <c r="N1600" i="11"/>
  <c r="N1599" i="11"/>
  <c r="N1598" i="11"/>
  <c r="N1597" i="11"/>
  <c r="N1596" i="11"/>
  <c r="N1595" i="11"/>
  <c r="N1594" i="11"/>
  <c r="N1593" i="11"/>
  <c r="N1592" i="11"/>
  <c r="N1590" i="11"/>
  <c r="N1589" i="11"/>
  <c r="N1588" i="11"/>
  <c r="N1587" i="11"/>
  <c r="N1586" i="11"/>
  <c r="N1585" i="11"/>
  <c r="N1584" i="11"/>
  <c r="N1583" i="11"/>
  <c r="N1582" i="11"/>
  <c r="N1581" i="11"/>
  <c r="N1580" i="11"/>
  <c r="N1579" i="11"/>
  <c r="N1577" i="11"/>
  <c r="N1576" i="11"/>
  <c r="N1575" i="11"/>
  <c r="N1574" i="11"/>
  <c r="N1573" i="11"/>
  <c r="N1572" i="11"/>
  <c r="N1571" i="11"/>
  <c r="N1570" i="11"/>
  <c r="N1569" i="11"/>
  <c r="N1568" i="11"/>
  <c r="N1567" i="11"/>
  <c r="N1566" i="11"/>
  <c r="N1564" i="11"/>
  <c r="N1563" i="11"/>
  <c r="N1562" i="11"/>
  <c r="N1561" i="11"/>
  <c r="N1560" i="11"/>
  <c r="N1559" i="11"/>
  <c r="N1558" i="11"/>
  <c r="N1557" i="11"/>
  <c r="N1556" i="11"/>
  <c r="N1555" i="11"/>
  <c r="N1554" i="11"/>
  <c r="N1553" i="11"/>
  <c r="N1551" i="11"/>
  <c r="N1550" i="11"/>
  <c r="N1549" i="11"/>
  <c r="N1548" i="11"/>
  <c r="N1547" i="11"/>
  <c r="N1546" i="11"/>
  <c r="N1545" i="11"/>
  <c r="N1544" i="11"/>
  <c r="N1543" i="11"/>
  <c r="N1542" i="11"/>
  <c r="N1541" i="11"/>
  <c r="N1540" i="11"/>
  <c r="N1538" i="11"/>
  <c r="N1537" i="11"/>
  <c r="N1536" i="11"/>
  <c r="N1535" i="11"/>
  <c r="N1534" i="11"/>
  <c r="N1533" i="11"/>
  <c r="N1532" i="11"/>
  <c r="N1531" i="11"/>
  <c r="N1530" i="11"/>
  <c r="N1529" i="11"/>
  <c r="N1528" i="11"/>
  <c r="N1527" i="11"/>
  <c r="N1525" i="11"/>
  <c r="N1524" i="11"/>
  <c r="N1523" i="11"/>
  <c r="N1522" i="11"/>
  <c r="N1521" i="11"/>
  <c r="N1520" i="11"/>
  <c r="N1519" i="11"/>
  <c r="N1518" i="11"/>
  <c r="N1517" i="11"/>
  <c r="N1516" i="11"/>
  <c r="N1515" i="11"/>
  <c r="N1514" i="11"/>
  <c r="N1512" i="11"/>
  <c r="N1511" i="11"/>
  <c r="N1510" i="11"/>
  <c r="N1509" i="11"/>
  <c r="N1508" i="11"/>
  <c r="N1507" i="11"/>
  <c r="N1506" i="11"/>
  <c r="N1505" i="11"/>
  <c r="N1504" i="11"/>
  <c r="N1503" i="11"/>
  <c r="N1502" i="11"/>
  <c r="N1501" i="11"/>
  <c r="N1499" i="11"/>
  <c r="N1498" i="11"/>
  <c r="N1497" i="11"/>
  <c r="N1496" i="11"/>
  <c r="N1495" i="11"/>
  <c r="N1494" i="11"/>
  <c r="N1493" i="11"/>
  <c r="N1492" i="11"/>
  <c r="N1491" i="11"/>
  <c r="N1490" i="11"/>
  <c r="N1489" i="11"/>
  <c r="N1488" i="11"/>
  <c r="N1486" i="11"/>
  <c r="N1485" i="11"/>
  <c r="N1484" i="11"/>
  <c r="N1483" i="11"/>
  <c r="N1482" i="11"/>
  <c r="N1481" i="11"/>
  <c r="N1480" i="11"/>
  <c r="N1479" i="11"/>
  <c r="N1478" i="11"/>
  <c r="N1477" i="11"/>
  <c r="N1476" i="11"/>
  <c r="N1475" i="11"/>
  <c r="N1473" i="11"/>
  <c r="N1472" i="11"/>
  <c r="N1471" i="11"/>
  <c r="N1470" i="11"/>
  <c r="N1469" i="11"/>
  <c r="N1468" i="11"/>
  <c r="N1467" i="11"/>
  <c r="N1466" i="11"/>
  <c r="N1465" i="11"/>
  <c r="N1464" i="11"/>
  <c r="N1463" i="11"/>
  <c r="N1462" i="11"/>
  <c r="N1460" i="11"/>
  <c r="N1459" i="11"/>
  <c r="N1458" i="11"/>
  <c r="N1457" i="11"/>
  <c r="N1456" i="11"/>
  <c r="N1455" i="11"/>
  <c r="N1454" i="11"/>
  <c r="N1453" i="11"/>
  <c r="N1452" i="11"/>
  <c r="N1451" i="11"/>
  <c r="N1450" i="11"/>
  <c r="N1449" i="11"/>
  <c r="N1447" i="11"/>
  <c r="N1446" i="11"/>
  <c r="N1445" i="11"/>
  <c r="N1444" i="11"/>
  <c r="N1443" i="11"/>
  <c r="N1442" i="11"/>
  <c r="N1441" i="11"/>
  <c r="N1440" i="11"/>
  <c r="N1439" i="11"/>
  <c r="N1438" i="11"/>
  <c r="N1437" i="11"/>
  <c r="N1436" i="11"/>
  <c r="N1434" i="11"/>
  <c r="N1433" i="11"/>
  <c r="N1432" i="11"/>
  <c r="N1431" i="11"/>
  <c r="N1430" i="11"/>
  <c r="N1429" i="11"/>
  <c r="N1428" i="11"/>
  <c r="N1427" i="11"/>
  <c r="N1426" i="11"/>
  <c r="N1425" i="11"/>
  <c r="N1424" i="11"/>
  <c r="N1423" i="11"/>
  <c r="N1421" i="11"/>
  <c r="N1420" i="11"/>
  <c r="N1419" i="11"/>
  <c r="N1418" i="11"/>
  <c r="N1417" i="11"/>
  <c r="N1416" i="11"/>
  <c r="N1415" i="11"/>
  <c r="N1414" i="11"/>
  <c r="N1413" i="11"/>
  <c r="N1412" i="11"/>
  <c r="N1411" i="11"/>
  <c r="N1410" i="11"/>
  <c r="N1382" i="11"/>
  <c r="N1381" i="11"/>
  <c r="N1380" i="11"/>
  <c r="N1379" i="11"/>
  <c r="N1378" i="11"/>
  <c r="N1377" i="11"/>
  <c r="N1376" i="11"/>
  <c r="N1375" i="11"/>
  <c r="N1374" i="11"/>
  <c r="N1373" i="11"/>
  <c r="N1372" i="11"/>
  <c r="N1371" i="11"/>
  <c r="N1369" i="11"/>
  <c r="N1368" i="11"/>
  <c r="N1367" i="11"/>
  <c r="N1366" i="11"/>
  <c r="N1365" i="11"/>
  <c r="N1364" i="11"/>
  <c r="N1363" i="11"/>
  <c r="N1362" i="11"/>
  <c r="N1361" i="11"/>
  <c r="N1360" i="11"/>
  <c r="N1359" i="11"/>
  <c r="N1358" i="11"/>
  <c r="N1356" i="11"/>
  <c r="N1355" i="11"/>
  <c r="N1354" i="11"/>
  <c r="N1353" i="11"/>
  <c r="N1352" i="11"/>
  <c r="N1351" i="11"/>
  <c r="N1350" i="11"/>
  <c r="N1349" i="11"/>
  <c r="N1348" i="11"/>
  <c r="N1347" i="11"/>
  <c r="N1346" i="11"/>
  <c r="N1345" i="11"/>
  <c r="N1343" i="11"/>
  <c r="N1342" i="11"/>
  <c r="N1341" i="11"/>
  <c r="N1340" i="11"/>
  <c r="N1339" i="11"/>
  <c r="N1338" i="11"/>
  <c r="N1337" i="11"/>
  <c r="N1336" i="11"/>
  <c r="N1335" i="11"/>
  <c r="N1334" i="11"/>
  <c r="N1333" i="11"/>
  <c r="N1332" i="11"/>
  <c r="N1330" i="11"/>
  <c r="N1329" i="11"/>
  <c r="N1328" i="11"/>
  <c r="N1327" i="11"/>
  <c r="N1326" i="11"/>
  <c r="N1325" i="11"/>
  <c r="N1324" i="11"/>
  <c r="N1323" i="11"/>
  <c r="N1322" i="11"/>
  <c r="N1321" i="11"/>
  <c r="N1320" i="11"/>
  <c r="N1319" i="11"/>
  <c r="N1317" i="11"/>
  <c r="N1316" i="11"/>
  <c r="N1315" i="11"/>
  <c r="N1314" i="11"/>
  <c r="N1313" i="11"/>
  <c r="N1312" i="11"/>
  <c r="N1311" i="11"/>
  <c r="N1310" i="11"/>
  <c r="N1309" i="11"/>
  <c r="N1308" i="11"/>
  <c r="N1307" i="11"/>
  <c r="N1306" i="11"/>
  <c r="N1304" i="11"/>
  <c r="N1303" i="11"/>
  <c r="N1302" i="11"/>
  <c r="N1301" i="11"/>
  <c r="N1300" i="11"/>
  <c r="N1299" i="11"/>
  <c r="N1298" i="11"/>
  <c r="N1297" i="11"/>
  <c r="N1296" i="11"/>
  <c r="N1295" i="11"/>
  <c r="N1294" i="11"/>
  <c r="N1293" i="11"/>
  <c r="N1291" i="11"/>
  <c r="N1290" i="11"/>
  <c r="N1289" i="11"/>
  <c r="N1288" i="11"/>
  <c r="N1287" i="11"/>
  <c r="N1286" i="11"/>
  <c r="N1285" i="11"/>
  <c r="N1284" i="11"/>
  <c r="N1283" i="11"/>
  <c r="N1282" i="11"/>
  <c r="N1281" i="11"/>
  <c r="N1280" i="11"/>
  <c r="N1278" i="11"/>
  <c r="N1277" i="11"/>
  <c r="N1276" i="11"/>
  <c r="N1275" i="11"/>
  <c r="N1274" i="11"/>
  <c r="N1273" i="11"/>
  <c r="N1272" i="11"/>
  <c r="N1271" i="11"/>
  <c r="N1270" i="11"/>
  <c r="N1269" i="11"/>
  <c r="N1268" i="11"/>
  <c r="N1267" i="11"/>
  <c r="N1265" i="11"/>
  <c r="N1264" i="11"/>
  <c r="N1263" i="11"/>
  <c r="N1262" i="11"/>
  <c r="N1261" i="11"/>
  <c r="N1260" i="11"/>
  <c r="N1259" i="11"/>
  <c r="N1258" i="11"/>
  <c r="N1257" i="11"/>
  <c r="N1256" i="11"/>
  <c r="N1255" i="11"/>
  <c r="N1254" i="11"/>
  <c r="N1252" i="11"/>
  <c r="N1251" i="11"/>
  <c r="N1250" i="11"/>
  <c r="N1249" i="11"/>
  <c r="N1248" i="11"/>
  <c r="N1247" i="11"/>
  <c r="N1246" i="11"/>
  <c r="N1245" i="11"/>
  <c r="N1244" i="11"/>
  <c r="N1243" i="11"/>
  <c r="N1242" i="11"/>
  <c r="N1241" i="11"/>
  <c r="N1239" i="11"/>
  <c r="N1238" i="11"/>
  <c r="N1237" i="11"/>
  <c r="N1236" i="11"/>
  <c r="N1235" i="11"/>
  <c r="N1234" i="11"/>
  <c r="N1233" i="11"/>
  <c r="N1232" i="11"/>
  <c r="N1231" i="11"/>
  <c r="N1230" i="11"/>
  <c r="N1229" i="11"/>
  <c r="N1228" i="11"/>
  <c r="N1226" i="11"/>
  <c r="N1225" i="11"/>
  <c r="N1224" i="11"/>
  <c r="N1223" i="11"/>
  <c r="N1222" i="11"/>
  <c r="N1221" i="11"/>
  <c r="N1220" i="11"/>
  <c r="N1219" i="11"/>
  <c r="N1218" i="11"/>
  <c r="N1217" i="11"/>
  <c r="N1216" i="11"/>
  <c r="N1215" i="11"/>
  <c r="N1213" i="11"/>
  <c r="N1212" i="11"/>
  <c r="N1211" i="11"/>
  <c r="N1210" i="11"/>
  <c r="N1209" i="11"/>
  <c r="N1208" i="11"/>
  <c r="N1207" i="11"/>
  <c r="N1206" i="11"/>
  <c r="N1205" i="11"/>
  <c r="N1204" i="11"/>
  <c r="N1203" i="11"/>
  <c r="N1202" i="11"/>
  <c r="N1200" i="11"/>
  <c r="N1199" i="11"/>
  <c r="N1198" i="11"/>
  <c r="N1197" i="11"/>
  <c r="N1196" i="11"/>
  <c r="N1195" i="11"/>
  <c r="N1194" i="11"/>
  <c r="N1193" i="11"/>
  <c r="N1192" i="11"/>
  <c r="N1191" i="11"/>
  <c r="N1190" i="11"/>
  <c r="N1189" i="11"/>
  <c r="N1187" i="11"/>
  <c r="N1186" i="11"/>
  <c r="N1185" i="11"/>
  <c r="N1184" i="11"/>
  <c r="N1183" i="11"/>
  <c r="N1182" i="11"/>
  <c r="N1181" i="11"/>
  <c r="N1180" i="11"/>
  <c r="N1179" i="11"/>
  <c r="N1178" i="11"/>
  <c r="N1177" i="11"/>
  <c r="N1176" i="11"/>
  <c r="N1174" i="11"/>
  <c r="N1173" i="11"/>
  <c r="N1172" i="11"/>
  <c r="N1171" i="11"/>
  <c r="N1170" i="11"/>
  <c r="N1169" i="11"/>
  <c r="N1168" i="11"/>
  <c r="N1167" i="11"/>
  <c r="N1166" i="11"/>
  <c r="N1165" i="11"/>
  <c r="N1164" i="11"/>
  <c r="N1163" i="11"/>
  <c r="N1161" i="11"/>
  <c r="N1160" i="11"/>
  <c r="N1159" i="11"/>
  <c r="N1158" i="11"/>
  <c r="N1157" i="11"/>
  <c r="N1156" i="11"/>
  <c r="N1155" i="11"/>
  <c r="N1154" i="11"/>
  <c r="N1153" i="11"/>
  <c r="N1152" i="11"/>
  <c r="N1151" i="11"/>
  <c r="N1150" i="11"/>
  <c r="N1148" i="11"/>
  <c r="N1147" i="11"/>
  <c r="N1146" i="11"/>
  <c r="N1145" i="11"/>
  <c r="N1144" i="11"/>
  <c r="N1143" i="11"/>
  <c r="N1142" i="11"/>
  <c r="N1141" i="11"/>
  <c r="N1140" i="11"/>
  <c r="N1139" i="11"/>
  <c r="N1138" i="11"/>
  <c r="N1137" i="11"/>
  <c r="N1135" i="11"/>
  <c r="N1134" i="11"/>
  <c r="N1133" i="11"/>
  <c r="N1132" i="11"/>
  <c r="N1131" i="11"/>
  <c r="N1130" i="11"/>
  <c r="N1129" i="11"/>
  <c r="N1128" i="11"/>
  <c r="N1127" i="11"/>
  <c r="N1126" i="11"/>
  <c r="N1125" i="11"/>
  <c r="N1124" i="11"/>
  <c r="N1122" i="11"/>
  <c r="N1121" i="11"/>
  <c r="N1120" i="11"/>
  <c r="N1119" i="11"/>
  <c r="N1118" i="11"/>
  <c r="N1117" i="11"/>
  <c r="N1116" i="11"/>
  <c r="N1115" i="11"/>
  <c r="N1114" i="11"/>
  <c r="N1113" i="11"/>
  <c r="N1112" i="11"/>
  <c r="N1111" i="11"/>
  <c r="N1109" i="11"/>
  <c r="N1108" i="11"/>
  <c r="N1107" i="11"/>
  <c r="N1106" i="11"/>
  <c r="N1105" i="11"/>
  <c r="N1104" i="11"/>
  <c r="N1103" i="11"/>
  <c r="N1102" i="11"/>
  <c r="N1101" i="11"/>
  <c r="N1100" i="11"/>
  <c r="N1099" i="11"/>
  <c r="N1098" i="11"/>
  <c r="N1096" i="11"/>
  <c r="N1095" i="11"/>
  <c r="N1094" i="11"/>
  <c r="N1093" i="11"/>
  <c r="N1092" i="11"/>
  <c r="N1091" i="11"/>
  <c r="N1090" i="11"/>
  <c r="N1089" i="11"/>
  <c r="N1088" i="11"/>
  <c r="N1087" i="11"/>
  <c r="N1086" i="11"/>
  <c r="N1085" i="11"/>
  <c r="N1083" i="11"/>
  <c r="N1082" i="11"/>
  <c r="N1081" i="11"/>
  <c r="N1080" i="11"/>
  <c r="N1079" i="11"/>
  <c r="N1078" i="11"/>
  <c r="N1077" i="11"/>
  <c r="N1076" i="11"/>
  <c r="N1075" i="11"/>
  <c r="N1074" i="11"/>
  <c r="N1073" i="11"/>
  <c r="N1072" i="11"/>
  <c r="N1070" i="11"/>
  <c r="N1069" i="11"/>
  <c r="N1068" i="11"/>
  <c r="N1067" i="11"/>
  <c r="N1066" i="11"/>
  <c r="N1065" i="11"/>
  <c r="N1064" i="11"/>
  <c r="N1063" i="11"/>
  <c r="N1062" i="11"/>
  <c r="N1061" i="11"/>
  <c r="N1060" i="11"/>
  <c r="N1059" i="11"/>
  <c r="N1057" i="11"/>
  <c r="N1056" i="11"/>
  <c r="N1055" i="11"/>
  <c r="N1054" i="11"/>
  <c r="N1053" i="11"/>
  <c r="N1052" i="11"/>
  <c r="N1051" i="11"/>
  <c r="N1050" i="11"/>
  <c r="N1049" i="11"/>
  <c r="N1048" i="11"/>
  <c r="N1047" i="11"/>
  <c r="N1046" i="11"/>
  <c r="N1044" i="11"/>
  <c r="N1043" i="11"/>
  <c r="N1042" i="11"/>
  <c r="N1041" i="11"/>
  <c r="N1040" i="11"/>
  <c r="N1039" i="11"/>
  <c r="N1038" i="11"/>
  <c r="N1037" i="11"/>
  <c r="N1036" i="11"/>
  <c r="N1035" i="11"/>
  <c r="N1034" i="11"/>
  <c r="N1033" i="11"/>
  <c r="N1031" i="11"/>
  <c r="N1030" i="11"/>
  <c r="N1029" i="11"/>
  <c r="N1028" i="11"/>
  <c r="N1027" i="11"/>
  <c r="N1026" i="11"/>
  <c r="N1025" i="11"/>
  <c r="N1024" i="11"/>
  <c r="N1023" i="11"/>
  <c r="N1022" i="11"/>
  <c r="N1021" i="11"/>
  <c r="N1020" i="11"/>
  <c r="N1018" i="11"/>
  <c r="N1017" i="11"/>
  <c r="N1016" i="11"/>
  <c r="N1015" i="11"/>
  <c r="N1014" i="11"/>
  <c r="N1013" i="11"/>
  <c r="N1012" i="11"/>
  <c r="N1011" i="11"/>
  <c r="N1010" i="11"/>
  <c r="N1009" i="11"/>
  <c r="N1008" i="11"/>
  <c r="N1007" i="11"/>
  <c r="N1005" i="11"/>
  <c r="N1004" i="11"/>
  <c r="N1003" i="11"/>
  <c r="N1002" i="11"/>
  <c r="N1001" i="11"/>
  <c r="N1000" i="11"/>
  <c r="N999" i="11"/>
  <c r="N998" i="11"/>
  <c r="N997" i="11"/>
  <c r="N996" i="11"/>
  <c r="N995" i="11"/>
  <c r="N994" i="11"/>
  <c r="N992" i="11"/>
  <c r="N991" i="11"/>
  <c r="N990" i="11"/>
  <c r="N989" i="11"/>
  <c r="N988" i="11"/>
  <c r="N987" i="11"/>
  <c r="N986" i="11"/>
  <c r="N985" i="11"/>
  <c r="N984" i="11"/>
  <c r="N983" i="11"/>
  <c r="N982" i="11"/>
  <c r="N981" i="11"/>
  <c r="N979" i="11"/>
  <c r="N978" i="11"/>
  <c r="N977" i="11"/>
  <c r="N976" i="11"/>
  <c r="N975" i="11"/>
  <c r="N974" i="11"/>
  <c r="N973" i="11"/>
  <c r="N972" i="11"/>
  <c r="N971" i="11"/>
  <c r="N970" i="11"/>
  <c r="N969" i="11"/>
  <c r="N968" i="11"/>
  <c r="N966" i="11"/>
  <c r="N965" i="11"/>
  <c r="N964" i="11"/>
  <c r="N963" i="11"/>
  <c r="N962" i="11"/>
  <c r="N961" i="11"/>
  <c r="N960" i="11"/>
  <c r="N959" i="11"/>
  <c r="N958" i="11"/>
  <c r="N957" i="11"/>
  <c r="N956" i="11"/>
  <c r="N955" i="11"/>
  <c r="N953" i="11"/>
  <c r="N952" i="11"/>
  <c r="N951" i="11"/>
  <c r="N950" i="11"/>
  <c r="N949" i="11"/>
  <c r="N948" i="11"/>
  <c r="N947" i="11"/>
  <c r="N946" i="11"/>
  <c r="N945" i="11"/>
  <c r="N944" i="11"/>
  <c r="N943" i="11"/>
  <c r="N942" i="11"/>
  <c r="N940" i="11"/>
  <c r="N939" i="11"/>
  <c r="N938" i="11"/>
  <c r="N937" i="11"/>
  <c r="N936" i="11"/>
  <c r="N935" i="11"/>
  <c r="N934" i="11"/>
  <c r="N933" i="11"/>
  <c r="N932" i="11"/>
  <c r="N931" i="11"/>
  <c r="N930" i="11"/>
  <c r="N929" i="11"/>
  <c r="N927" i="11"/>
  <c r="N926" i="11"/>
  <c r="N925" i="11"/>
  <c r="N924" i="11"/>
  <c r="N923" i="11"/>
  <c r="N922" i="11"/>
  <c r="N921" i="11"/>
  <c r="N920" i="11"/>
  <c r="N919" i="11"/>
  <c r="N918" i="11"/>
  <c r="N917" i="11"/>
  <c r="N916" i="11"/>
  <c r="N914" i="11"/>
  <c r="N913" i="11"/>
  <c r="N912" i="11"/>
  <c r="N911" i="11"/>
  <c r="N910" i="11"/>
  <c r="N909" i="11"/>
  <c r="N908" i="11"/>
  <c r="N907" i="11"/>
  <c r="N906" i="11"/>
  <c r="N905" i="11"/>
  <c r="N904" i="11"/>
  <c r="N903" i="11"/>
  <c r="N901" i="11"/>
  <c r="N900" i="11"/>
  <c r="N899" i="11"/>
  <c r="N898" i="11"/>
  <c r="N897" i="11"/>
  <c r="N896" i="11"/>
  <c r="N895" i="11"/>
  <c r="N894" i="11"/>
  <c r="N893" i="11"/>
  <c r="N892" i="11"/>
  <c r="N891" i="11"/>
  <c r="N890" i="11"/>
  <c r="N888" i="11"/>
  <c r="N887" i="11"/>
  <c r="N886" i="11"/>
  <c r="N885" i="11"/>
  <c r="N884" i="11"/>
  <c r="N883" i="11"/>
  <c r="N882" i="11"/>
  <c r="N881" i="11"/>
  <c r="N880" i="11"/>
  <c r="N879" i="11"/>
  <c r="N878" i="11"/>
  <c r="N877" i="11"/>
  <c r="N875" i="11"/>
  <c r="N874" i="11"/>
  <c r="N873" i="11"/>
  <c r="N872" i="11"/>
  <c r="N871" i="11"/>
  <c r="N870" i="11"/>
  <c r="N869" i="11"/>
  <c r="N868" i="11"/>
  <c r="N867" i="11"/>
  <c r="N866" i="11"/>
  <c r="N865" i="11"/>
  <c r="N864" i="11"/>
  <c r="N862" i="11"/>
  <c r="N861" i="11"/>
  <c r="N860" i="11"/>
  <c r="N859" i="11"/>
  <c r="N858" i="11"/>
  <c r="N857" i="11"/>
  <c r="N856" i="11"/>
  <c r="N855" i="11"/>
  <c r="N854" i="11"/>
  <c r="N853" i="11"/>
  <c r="N852" i="11"/>
  <c r="N851" i="11"/>
  <c r="N849" i="11"/>
  <c r="N848" i="11"/>
  <c r="N847" i="11"/>
  <c r="N846" i="11"/>
  <c r="N845" i="11"/>
  <c r="N844" i="11"/>
  <c r="N843" i="11"/>
  <c r="N842" i="11"/>
  <c r="N841" i="11"/>
  <c r="N840" i="11"/>
  <c r="N839" i="11"/>
  <c r="N838" i="11"/>
  <c r="N836" i="11"/>
  <c r="N835" i="11"/>
  <c r="N834" i="11"/>
  <c r="N833" i="11"/>
  <c r="N832" i="11"/>
  <c r="N831" i="11"/>
  <c r="N830" i="11"/>
  <c r="N829" i="11"/>
  <c r="N828" i="11"/>
  <c r="N827" i="11"/>
  <c r="N826" i="11"/>
  <c r="N825" i="11"/>
  <c r="N823" i="11"/>
  <c r="N822" i="11"/>
  <c r="N821" i="11"/>
  <c r="N820" i="11"/>
  <c r="N819" i="11"/>
  <c r="N818" i="11"/>
  <c r="N817" i="11"/>
  <c r="N816" i="11"/>
  <c r="N815" i="11"/>
  <c r="N814" i="11"/>
  <c r="N813" i="11"/>
  <c r="N812" i="11"/>
  <c r="N810" i="11"/>
  <c r="N809" i="11"/>
  <c r="N808" i="11"/>
  <c r="N807" i="11"/>
  <c r="N806" i="11"/>
  <c r="N805" i="11"/>
  <c r="N804" i="11"/>
  <c r="N803" i="11"/>
  <c r="N802" i="11"/>
  <c r="N801" i="11"/>
  <c r="N800" i="11"/>
  <c r="N799" i="11"/>
  <c r="N797" i="11"/>
  <c r="N796" i="11"/>
  <c r="N795" i="11"/>
  <c r="N794" i="11"/>
  <c r="N793" i="11"/>
  <c r="N792" i="11"/>
  <c r="N791" i="11"/>
  <c r="N790" i="11"/>
  <c r="N789" i="11"/>
  <c r="N788" i="11"/>
  <c r="N787" i="11"/>
  <c r="N786" i="11"/>
  <c r="N784" i="11"/>
  <c r="N783" i="11"/>
  <c r="N782" i="11"/>
  <c r="N781" i="11"/>
  <c r="N780" i="11"/>
  <c r="N779" i="11"/>
  <c r="N778" i="11"/>
  <c r="N777" i="11"/>
  <c r="N776" i="11"/>
  <c r="N775" i="11"/>
  <c r="N774" i="11"/>
  <c r="N773" i="11"/>
  <c r="N771" i="11"/>
  <c r="N770" i="11"/>
  <c r="N769" i="11"/>
  <c r="N768" i="11"/>
  <c r="N767" i="11"/>
  <c r="N766" i="11"/>
  <c r="N765" i="11"/>
  <c r="N764" i="11"/>
  <c r="N763" i="11"/>
  <c r="N762" i="11"/>
  <c r="N761" i="11"/>
  <c r="N760" i="11"/>
  <c r="N758" i="11"/>
  <c r="N757" i="11"/>
  <c r="N756" i="11"/>
  <c r="N755" i="11"/>
  <c r="N754" i="11"/>
  <c r="N753" i="11"/>
  <c r="N752" i="11"/>
  <c r="N751" i="11"/>
  <c r="N750" i="11"/>
  <c r="N749" i="11"/>
  <c r="N748" i="11"/>
  <c r="N747" i="11"/>
  <c r="N745" i="11"/>
  <c r="N744" i="11"/>
  <c r="N743" i="11"/>
  <c r="N742" i="11"/>
  <c r="N741" i="11"/>
  <c r="N740" i="11"/>
  <c r="N739" i="11"/>
  <c r="N738" i="11"/>
  <c r="N737" i="11"/>
  <c r="N736" i="11"/>
  <c r="N735" i="11"/>
  <c r="N734" i="11"/>
  <c r="N732" i="11"/>
  <c r="N731" i="11"/>
  <c r="N730" i="11"/>
  <c r="N729" i="11"/>
  <c r="N728" i="11"/>
  <c r="N727" i="11"/>
  <c r="N726" i="11"/>
  <c r="N725" i="11"/>
  <c r="N724" i="11"/>
  <c r="N723" i="11"/>
  <c r="N722" i="11"/>
  <c r="N721" i="11"/>
  <c r="N719" i="11"/>
  <c r="N718" i="11"/>
  <c r="N717" i="11"/>
  <c r="N716" i="11"/>
  <c r="N715" i="11"/>
  <c r="N714" i="11"/>
  <c r="N713" i="11"/>
  <c r="N712" i="11"/>
  <c r="N711" i="11"/>
  <c r="N710" i="11"/>
  <c r="N709" i="11"/>
  <c r="N708" i="11"/>
  <c r="N706" i="11"/>
  <c r="N705" i="11"/>
  <c r="N704" i="11"/>
  <c r="N703" i="11"/>
  <c r="N702" i="11"/>
  <c r="N701" i="11"/>
  <c r="N700" i="11"/>
  <c r="N699" i="11"/>
  <c r="N698" i="11"/>
  <c r="N697" i="11"/>
  <c r="N696" i="11"/>
  <c r="N695" i="11"/>
  <c r="N693" i="11"/>
  <c r="N692" i="11"/>
  <c r="N691" i="11"/>
  <c r="N690" i="11"/>
  <c r="N689" i="11"/>
  <c r="N688" i="11"/>
  <c r="N687" i="11"/>
  <c r="N686" i="11"/>
  <c r="N685" i="11"/>
  <c r="N684" i="11"/>
  <c r="N683" i="11"/>
  <c r="N682" i="11"/>
  <c r="N680" i="11"/>
  <c r="N679" i="11"/>
  <c r="N678" i="11"/>
  <c r="N677" i="11"/>
  <c r="N676" i="11"/>
  <c r="N675" i="11"/>
  <c r="N674" i="11"/>
  <c r="N673" i="11"/>
  <c r="N672" i="11"/>
  <c r="N671" i="11"/>
  <c r="N670" i="11"/>
  <c r="N669" i="11"/>
  <c r="N667" i="11"/>
  <c r="N666" i="11"/>
  <c r="N665" i="11"/>
  <c r="N664" i="11"/>
  <c r="N663" i="11"/>
  <c r="N662" i="11"/>
  <c r="N661" i="11"/>
  <c r="N660" i="11"/>
  <c r="N659" i="11"/>
  <c r="N658" i="11"/>
  <c r="N657" i="11"/>
  <c r="N656" i="11"/>
  <c r="N654" i="11"/>
  <c r="N653" i="11"/>
  <c r="N652" i="11"/>
  <c r="N651" i="11"/>
  <c r="N650" i="11"/>
  <c r="N649" i="11"/>
  <c r="N648" i="11"/>
  <c r="N647" i="11"/>
  <c r="N646" i="11"/>
  <c r="N645" i="11"/>
  <c r="N644" i="11"/>
  <c r="N643" i="11"/>
  <c r="N641" i="11"/>
  <c r="N640" i="11"/>
  <c r="N639" i="11"/>
  <c r="N638" i="11"/>
  <c r="N637" i="11"/>
  <c r="N636" i="11"/>
  <c r="N635" i="11"/>
  <c r="N634" i="11"/>
  <c r="N633" i="11"/>
  <c r="N632" i="11"/>
  <c r="N631" i="11"/>
  <c r="N630" i="11"/>
  <c r="N628" i="11"/>
  <c r="N627" i="11"/>
  <c r="N626" i="11"/>
  <c r="N625" i="11"/>
  <c r="N624" i="11"/>
  <c r="N623" i="11"/>
  <c r="N622" i="11"/>
  <c r="N621" i="11"/>
  <c r="N620" i="11"/>
  <c r="N619" i="11"/>
  <c r="N618" i="11"/>
  <c r="N617" i="11"/>
  <c r="N615" i="11"/>
  <c r="N614" i="11"/>
  <c r="N613" i="11"/>
  <c r="N612" i="11"/>
  <c r="N611" i="11"/>
  <c r="N610" i="11"/>
  <c r="N609" i="11"/>
  <c r="N608" i="11"/>
  <c r="N607" i="11"/>
  <c r="N606" i="11"/>
  <c r="N605" i="11"/>
  <c r="N604" i="11"/>
  <c r="N602" i="11"/>
  <c r="N601" i="11"/>
  <c r="N600" i="11"/>
  <c r="N599" i="11"/>
  <c r="N598" i="11"/>
  <c r="N597" i="11"/>
  <c r="N596" i="11"/>
  <c r="N595" i="11"/>
  <c r="N594" i="11"/>
  <c r="N593" i="11"/>
  <c r="N592" i="11"/>
  <c r="N591" i="11"/>
  <c r="N589" i="11"/>
  <c r="N588" i="11"/>
  <c r="N587" i="11"/>
  <c r="N586" i="11"/>
  <c r="N585" i="11"/>
  <c r="N584" i="11"/>
  <c r="N583" i="11"/>
  <c r="N582" i="11"/>
  <c r="N581" i="11"/>
  <c r="N580" i="11"/>
  <c r="N579" i="11"/>
  <c r="N578" i="11"/>
  <c r="N576" i="11"/>
  <c r="N575" i="11"/>
  <c r="N574" i="11"/>
  <c r="N573" i="11"/>
  <c r="N572" i="11"/>
  <c r="N571" i="11"/>
  <c r="N570" i="11"/>
  <c r="N569" i="11"/>
  <c r="N568" i="11"/>
  <c r="N567" i="11"/>
  <c r="N566" i="11"/>
  <c r="N565" i="11"/>
  <c r="N563" i="11"/>
  <c r="N562" i="11"/>
  <c r="N561" i="11"/>
  <c r="N560" i="11"/>
  <c r="N559" i="11"/>
  <c r="N558" i="11"/>
  <c r="N557" i="11"/>
  <c r="N556" i="11"/>
  <c r="N555" i="11"/>
  <c r="N554" i="11"/>
  <c r="N553" i="11"/>
  <c r="N552" i="11"/>
  <c r="N550" i="11"/>
  <c r="N549" i="11"/>
  <c r="N548" i="11"/>
  <c r="N547" i="11"/>
  <c r="N546" i="11"/>
  <c r="N545" i="11"/>
  <c r="N544" i="11"/>
  <c r="N543" i="11"/>
  <c r="N542" i="11"/>
  <c r="N541" i="11"/>
  <c r="N540" i="11"/>
  <c r="N539" i="11"/>
  <c r="N537" i="11"/>
  <c r="N536" i="11"/>
  <c r="N535" i="11"/>
  <c r="N534" i="11"/>
  <c r="N533" i="11"/>
  <c r="N532" i="11"/>
  <c r="N531" i="11"/>
  <c r="N530" i="11"/>
  <c r="N529" i="11"/>
  <c r="N528" i="11"/>
  <c r="N527" i="11"/>
  <c r="N526" i="11"/>
  <c r="N524" i="11"/>
  <c r="N523" i="11"/>
  <c r="N522" i="11"/>
  <c r="N521" i="11"/>
  <c r="N520" i="11"/>
  <c r="N519" i="11"/>
  <c r="N518" i="11"/>
  <c r="N517" i="11"/>
  <c r="N516" i="11"/>
  <c r="N515" i="11"/>
  <c r="N514" i="11"/>
  <c r="N513" i="11"/>
  <c r="N511" i="11"/>
  <c r="N510" i="11"/>
  <c r="N509" i="11"/>
  <c r="N508" i="11"/>
  <c r="N507" i="11"/>
  <c r="N506" i="11"/>
  <c r="N505" i="11"/>
  <c r="N504" i="11"/>
  <c r="N503" i="11"/>
  <c r="N502" i="11"/>
  <c r="N501" i="11"/>
  <c r="N500" i="11"/>
  <c r="N498" i="11"/>
  <c r="N497" i="11"/>
  <c r="N496" i="11"/>
  <c r="N495" i="11"/>
  <c r="N494" i="11"/>
  <c r="N493" i="11"/>
  <c r="N492" i="11"/>
  <c r="N491" i="11"/>
  <c r="N490" i="11"/>
  <c r="N489" i="11"/>
  <c r="N488" i="11"/>
  <c r="N487" i="11"/>
  <c r="N485" i="11"/>
  <c r="N484" i="11"/>
  <c r="N483" i="11"/>
  <c r="N482" i="11"/>
  <c r="N481" i="11"/>
  <c r="N480" i="11"/>
  <c r="N479" i="11"/>
  <c r="N478" i="11"/>
  <c r="N477" i="11"/>
  <c r="N476" i="11"/>
  <c r="N475" i="11"/>
  <c r="N474" i="11"/>
  <c r="N472" i="11"/>
  <c r="N471" i="11"/>
  <c r="N470" i="11"/>
  <c r="N469" i="11"/>
  <c r="N468" i="11"/>
  <c r="N467" i="11"/>
  <c r="N466" i="11"/>
  <c r="N465" i="11"/>
  <c r="N464" i="11"/>
  <c r="N463" i="11"/>
  <c r="N462" i="11"/>
  <c r="N461" i="11"/>
  <c r="N459" i="11"/>
  <c r="N458" i="11"/>
  <c r="N457" i="11"/>
  <c r="N456" i="11"/>
  <c r="N455" i="11"/>
  <c r="N454" i="11"/>
  <c r="N453" i="11"/>
  <c r="N452" i="11"/>
  <c r="N451" i="11"/>
  <c r="N450" i="11"/>
  <c r="N449" i="11"/>
  <c r="N448" i="11"/>
  <c r="N446" i="11"/>
  <c r="N445" i="11"/>
  <c r="N444" i="11"/>
  <c r="N443" i="11"/>
  <c r="N442" i="11"/>
  <c r="N441" i="11"/>
  <c r="N440" i="11"/>
  <c r="N439" i="11"/>
  <c r="N438" i="11"/>
  <c r="N437" i="11"/>
  <c r="N436" i="11"/>
  <c r="N435" i="11"/>
  <c r="N433" i="11"/>
  <c r="N432" i="11"/>
  <c r="N431" i="11"/>
  <c r="N430" i="11"/>
  <c r="N429" i="11"/>
  <c r="N428" i="11"/>
  <c r="N427" i="11"/>
  <c r="N426" i="11"/>
  <c r="N425" i="11"/>
  <c r="N424" i="11"/>
  <c r="N423" i="11"/>
  <c r="N422" i="11"/>
  <c r="N420" i="11"/>
  <c r="N419" i="11"/>
  <c r="N418" i="11"/>
  <c r="N417" i="11"/>
  <c r="N416" i="11"/>
  <c r="N415" i="11"/>
  <c r="N414" i="11"/>
  <c r="N413" i="11"/>
  <c r="N412" i="11"/>
  <c r="N411" i="11"/>
  <c r="N410" i="11"/>
  <c r="N409" i="11"/>
  <c r="N407" i="11"/>
  <c r="N406" i="11"/>
  <c r="N405" i="11"/>
  <c r="N404" i="11"/>
  <c r="N403" i="11"/>
  <c r="N402" i="11"/>
  <c r="N401" i="11"/>
  <c r="N400" i="11"/>
  <c r="N399" i="11"/>
  <c r="N398" i="11"/>
  <c r="N397" i="11"/>
  <c r="N396" i="11"/>
  <c r="N394" i="11"/>
  <c r="N393" i="11"/>
  <c r="N392" i="11"/>
  <c r="N391" i="11"/>
  <c r="N390" i="11"/>
  <c r="N389" i="11"/>
  <c r="N388" i="11"/>
  <c r="N387" i="11"/>
  <c r="N386" i="11"/>
  <c r="N385" i="11"/>
  <c r="N384" i="11"/>
  <c r="N383" i="11"/>
  <c r="N381" i="11"/>
  <c r="N380" i="11"/>
  <c r="N379" i="11"/>
  <c r="N378" i="11"/>
  <c r="N377" i="11"/>
  <c r="N376" i="11"/>
  <c r="N375" i="11"/>
  <c r="N374" i="11"/>
  <c r="N373" i="11"/>
  <c r="N372" i="11"/>
  <c r="N371" i="11"/>
  <c r="N370" i="11"/>
  <c r="N368" i="11"/>
  <c r="N367" i="11"/>
  <c r="N366" i="11"/>
  <c r="N365" i="11"/>
  <c r="N364" i="11"/>
  <c r="N363" i="11"/>
  <c r="N362" i="11"/>
  <c r="N361" i="11"/>
  <c r="N360" i="11"/>
  <c r="N359" i="11"/>
  <c r="N358" i="11"/>
  <c r="N357" i="11"/>
  <c r="N355" i="11"/>
  <c r="N354" i="11"/>
  <c r="N353" i="11"/>
  <c r="N352" i="11"/>
  <c r="N351" i="11"/>
  <c r="N350" i="11"/>
  <c r="N349" i="11"/>
  <c r="N348" i="11"/>
  <c r="N347" i="11"/>
  <c r="N346" i="11"/>
  <c r="N345" i="11"/>
  <c r="N344" i="11"/>
  <c r="N342" i="11"/>
  <c r="N341" i="11"/>
  <c r="N340" i="11"/>
  <c r="N339" i="11"/>
  <c r="N338" i="11"/>
  <c r="N337" i="11"/>
  <c r="N336" i="11"/>
  <c r="N335" i="11"/>
  <c r="N334" i="11"/>
  <c r="N333" i="11"/>
  <c r="N332" i="11"/>
  <c r="N331" i="11"/>
  <c r="N329" i="11"/>
  <c r="N328" i="11"/>
  <c r="N327" i="11"/>
  <c r="N326" i="11"/>
  <c r="N325" i="11"/>
  <c r="N324" i="11"/>
  <c r="N323" i="11"/>
  <c r="N322" i="11"/>
  <c r="N321" i="11"/>
  <c r="N320" i="11"/>
  <c r="N319" i="11"/>
  <c r="N318" i="11"/>
  <c r="N316" i="11"/>
  <c r="N315" i="11"/>
  <c r="N314" i="11"/>
  <c r="N313" i="11"/>
  <c r="N312" i="11"/>
  <c r="N311" i="11"/>
  <c r="N310" i="11"/>
  <c r="N309" i="11"/>
  <c r="N308" i="11"/>
  <c r="N307" i="11"/>
  <c r="N306" i="11"/>
  <c r="N305" i="11"/>
  <c r="N303" i="11"/>
  <c r="N302" i="11"/>
  <c r="N301" i="11"/>
  <c r="N300" i="11"/>
  <c r="N299" i="11"/>
  <c r="N298" i="11"/>
  <c r="N297" i="11"/>
  <c r="N296" i="11"/>
  <c r="N295" i="11"/>
  <c r="N294" i="11"/>
  <c r="N293" i="11"/>
  <c r="N292" i="11"/>
  <c r="N290" i="11"/>
  <c r="N289" i="11"/>
  <c r="N288" i="11"/>
  <c r="N287" i="11"/>
  <c r="N286" i="11"/>
  <c r="N285" i="11"/>
  <c r="N284" i="11"/>
  <c r="N283" i="11"/>
  <c r="N282" i="11"/>
  <c r="N281" i="11"/>
  <c r="N280" i="11"/>
  <c r="N279" i="11"/>
  <c r="N277" i="11"/>
  <c r="N276" i="11"/>
  <c r="N275" i="11"/>
  <c r="N274" i="11"/>
  <c r="N273" i="11"/>
  <c r="N272" i="11"/>
  <c r="N271" i="11"/>
  <c r="N270" i="11"/>
  <c r="N269" i="11"/>
  <c r="N268" i="11"/>
  <c r="N267" i="11"/>
  <c r="N266" i="11"/>
  <c r="N264" i="11"/>
  <c r="N263" i="11"/>
  <c r="N262" i="11"/>
  <c r="N261" i="11"/>
  <c r="N260" i="11"/>
  <c r="N259" i="11"/>
  <c r="N258" i="11"/>
  <c r="N257" i="11"/>
  <c r="N256" i="11"/>
  <c r="N255" i="11"/>
  <c r="N254" i="11"/>
  <c r="N253" i="11"/>
  <c r="N251" i="11"/>
  <c r="N250" i="11"/>
  <c r="N249" i="11"/>
  <c r="N248" i="11"/>
  <c r="N247" i="11"/>
  <c r="N246" i="11"/>
  <c r="N245" i="11"/>
  <c r="N244" i="11"/>
  <c r="N243" i="11"/>
  <c r="N242" i="11"/>
  <c r="N241" i="11"/>
  <c r="H7675" i="11" l="1"/>
  <c r="H7662" i="11"/>
  <c r="H7649" i="11"/>
  <c r="H7636" i="11"/>
  <c r="H7623" i="11"/>
  <c r="H7610" i="11"/>
  <c r="H7597" i="11"/>
  <c r="H7584" i="11"/>
  <c r="H7571" i="11"/>
  <c r="H7558" i="11"/>
  <c r="H7545" i="11"/>
  <c r="H7532" i="11"/>
  <c r="H7519" i="11"/>
  <c r="H7506" i="11"/>
  <c r="H7493" i="11"/>
  <c r="H7480" i="11"/>
  <c r="H7467" i="11"/>
  <c r="H7454" i="11"/>
  <c r="H7441" i="11"/>
  <c r="H7428" i="11"/>
  <c r="H7415" i="11"/>
  <c r="H7402" i="11"/>
  <c r="H7389" i="11"/>
  <c r="H7376" i="11"/>
  <c r="H7363" i="11"/>
  <c r="H7350" i="11"/>
  <c r="H7337" i="11"/>
  <c r="H7324" i="11"/>
  <c r="H7311" i="11"/>
  <c r="H7298" i="11"/>
  <c r="H7285" i="11"/>
  <c r="H7272" i="11"/>
  <c r="H7259" i="11"/>
  <c r="H7246" i="11"/>
  <c r="H7233" i="11"/>
  <c r="H7220" i="11"/>
  <c r="H7207" i="11"/>
  <c r="H7194" i="11"/>
  <c r="H7181" i="11"/>
  <c r="H7168" i="11"/>
  <c r="H7155" i="11"/>
  <c r="H7142" i="11"/>
  <c r="H7129" i="11"/>
  <c r="H7116" i="11"/>
  <c r="H7103" i="11"/>
  <c r="H7090" i="11"/>
  <c r="H7077" i="11"/>
  <c r="H7064" i="11"/>
  <c r="H7051" i="11"/>
  <c r="H7038" i="11"/>
  <c r="H7025" i="11"/>
  <c r="H7012" i="11"/>
  <c r="H6999" i="11"/>
  <c r="H6986" i="11"/>
  <c r="H6973" i="11"/>
  <c r="H6960" i="11"/>
  <c r="H6947" i="11"/>
  <c r="H6934" i="11"/>
  <c r="H6921" i="11"/>
  <c r="H6908" i="11"/>
  <c r="H6895" i="11"/>
  <c r="H6882" i="11"/>
  <c r="H6869" i="11"/>
  <c r="H6856" i="11"/>
  <c r="H6843" i="11"/>
  <c r="H6830" i="11"/>
  <c r="H6817" i="11"/>
  <c r="H6804" i="11"/>
  <c r="H6791" i="11"/>
  <c r="H6778" i="11"/>
  <c r="H6765" i="11"/>
  <c r="H6752" i="11"/>
  <c r="H6739" i="11"/>
  <c r="H6726" i="11"/>
  <c r="H6713" i="11"/>
  <c r="H6700" i="11"/>
  <c r="H6687" i="11"/>
  <c r="H6674" i="11"/>
  <c r="H6661" i="11"/>
  <c r="H6648" i="11"/>
  <c r="H6635" i="11"/>
  <c r="H6622" i="11"/>
  <c r="H6609" i="11"/>
  <c r="H6596" i="11"/>
  <c r="H6583" i="11"/>
  <c r="H6570" i="11"/>
  <c r="H6557" i="11"/>
  <c r="H6544" i="11"/>
  <c r="H6531" i="11"/>
  <c r="H6518" i="11"/>
  <c r="H6505" i="11"/>
  <c r="H6492" i="11"/>
  <c r="H6479" i="11"/>
  <c r="H6466" i="11"/>
  <c r="H6453" i="11"/>
  <c r="H6440" i="11"/>
  <c r="H6427" i="11"/>
  <c r="H6414" i="11"/>
  <c r="H6401" i="11"/>
  <c r="H6388" i="11"/>
  <c r="H6375" i="11"/>
  <c r="H6362" i="11"/>
  <c r="H6349" i="11"/>
  <c r="H6336" i="11"/>
  <c r="H6323" i="11"/>
  <c r="H6310" i="11"/>
  <c r="H6297" i="11"/>
  <c r="H6284" i="11"/>
  <c r="H6271" i="11"/>
  <c r="H6258" i="11"/>
  <c r="H6245" i="11"/>
  <c r="H6232" i="11"/>
  <c r="H6219" i="11"/>
  <c r="H6206" i="11"/>
  <c r="H6193" i="11"/>
  <c r="H6180" i="11"/>
  <c r="H6167" i="11"/>
  <c r="H6154" i="11"/>
  <c r="H6141" i="11"/>
  <c r="H6128" i="11"/>
  <c r="H6115" i="11"/>
  <c r="H6102" i="11"/>
  <c r="H6089" i="11"/>
  <c r="H6076" i="11"/>
  <c r="H6063" i="11"/>
  <c r="H6050" i="11"/>
  <c r="H6037" i="11"/>
  <c r="H6024" i="11"/>
  <c r="H6011" i="11"/>
  <c r="H5998" i="11"/>
  <c r="H5985" i="11"/>
  <c r="H5972" i="11"/>
  <c r="H5959" i="11"/>
  <c r="H5946" i="11"/>
  <c r="H5933" i="11"/>
  <c r="H5920" i="11"/>
  <c r="H5907" i="11"/>
  <c r="H5894" i="11"/>
  <c r="H5881" i="11"/>
  <c r="H5868" i="11"/>
  <c r="H5855" i="11"/>
  <c r="H5842" i="11"/>
  <c r="H5829" i="11"/>
  <c r="H5816" i="11"/>
  <c r="H5803" i="11"/>
  <c r="H5790" i="11"/>
  <c r="H5777" i="11"/>
  <c r="H5764" i="11"/>
  <c r="H5751" i="11"/>
  <c r="H5738" i="11"/>
  <c r="H5725" i="11"/>
  <c r="H5712" i="11"/>
  <c r="H5699" i="11"/>
  <c r="H5686" i="11"/>
  <c r="H5673" i="11"/>
  <c r="H5660" i="11"/>
  <c r="H5647" i="11"/>
  <c r="H5634" i="11"/>
  <c r="H5621" i="11"/>
  <c r="H5608" i="11"/>
  <c r="H5595" i="11"/>
  <c r="H5582" i="11"/>
  <c r="H5569" i="11"/>
  <c r="H5556" i="11"/>
  <c r="H5543" i="11"/>
  <c r="H5530" i="11"/>
  <c r="H5517" i="11"/>
  <c r="H5504" i="11"/>
  <c r="H5491" i="11"/>
  <c r="H5478" i="11"/>
  <c r="H5465" i="11"/>
  <c r="H5452" i="11"/>
  <c r="H5439" i="11"/>
  <c r="H5426" i="11"/>
  <c r="H5413" i="11"/>
  <c r="H5400" i="11"/>
  <c r="H5387" i="11"/>
  <c r="H5374" i="11"/>
  <c r="H5361" i="11"/>
  <c r="H5348" i="11"/>
  <c r="H5335" i="11"/>
  <c r="H5322" i="11"/>
  <c r="H5309" i="11"/>
  <c r="H5296" i="11"/>
  <c r="H5283" i="11"/>
  <c r="H5270" i="11"/>
  <c r="H5257" i="11"/>
  <c r="H5244" i="11"/>
  <c r="H5231" i="11"/>
  <c r="H5218" i="11"/>
  <c r="H5205" i="11"/>
  <c r="H5192" i="11"/>
  <c r="H5179" i="11"/>
  <c r="H5166" i="11"/>
  <c r="H5153" i="11"/>
  <c r="H5140" i="11"/>
  <c r="H5127" i="11"/>
  <c r="H5114" i="11"/>
  <c r="H5101" i="11"/>
  <c r="H5088" i="11"/>
  <c r="H5075" i="11"/>
  <c r="H5062" i="11"/>
  <c r="H5049" i="11"/>
  <c r="H5036" i="11"/>
  <c r="H5023" i="11"/>
  <c r="H5010" i="11"/>
  <c r="H4997" i="11"/>
  <c r="H4984" i="11"/>
  <c r="H4971" i="11"/>
  <c r="H4958" i="11"/>
  <c r="H4945" i="11"/>
  <c r="H4932" i="11"/>
  <c r="H4919" i="11"/>
  <c r="H4906" i="11"/>
  <c r="H4893" i="11"/>
  <c r="H4880" i="11"/>
  <c r="H4867" i="11"/>
  <c r="H4854" i="11"/>
  <c r="H4841" i="11"/>
  <c r="H4828" i="11"/>
  <c r="H4815" i="11"/>
  <c r="H4802" i="11"/>
  <c r="H4789" i="11"/>
  <c r="H4776" i="11"/>
  <c r="H4763" i="11"/>
  <c r="H4750" i="11"/>
  <c r="H4737" i="11"/>
  <c r="H4724" i="11"/>
  <c r="H4711" i="11"/>
  <c r="H4698" i="11"/>
  <c r="H4685" i="11"/>
  <c r="H4672" i="11"/>
  <c r="H4659" i="11"/>
  <c r="H4646" i="11"/>
  <c r="H4633" i="11"/>
  <c r="H4620" i="11"/>
  <c r="H4607" i="11"/>
  <c r="H4594" i="11"/>
  <c r="H4581" i="11"/>
  <c r="H4568" i="11"/>
  <c r="H4555" i="11"/>
  <c r="H4542" i="11"/>
  <c r="H4529" i="11"/>
  <c r="H4516" i="11"/>
  <c r="H4503" i="11"/>
  <c r="H4490" i="11"/>
  <c r="H4477" i="11"/>
  <c r="H4464" i="11"/>
  <c r="H4451" i="11"/>
  <c r="H4438" i="11"/>
  <c r="H4425" i="11"/>
  <c r="H4412" i="11"/>
  <c r="H4399" i="11"/>
  <c r="H4386" i="11"/>
  <c r="H4373" i="11"/>
  <c r="H4360" i="11"/>
  <c r="H4347" i="11"/>
  <c r="H4334" i="11"/>
  <c r="H4321" i="11"/>
  <c r="H4308" i="11"/>
  <c r="H4295" i="11"/>
  <c r="H4282" i="11"/>
  <c r="H4269" i="11"/>
  <c r="H4256" i="11"/>
  <c r="H4243" i="11"/>
  <c r="H4230" i="11"/>
  <c r="H4217" i="11"/>
  <c r="H4204" i="11"/>
  <c r="H4191" i="11"/>
  <c r="H4178" i="11"/>
  <c r="H4165" i="11"/>
  <c r="H4152" i="11"/>
  <c r="H4139" i="11"/>
  <c r="H4126" i="11"/>
  <c r="H4113" i="11"/>
  <c r="H4100" i="11"/>
  <c r="H4087" i="11"/>
  <c r="H4074" i="11"/>
  <c r="H4061" i="11"/>
  <c r="H4048" i="11"/>
  <c r="H4035" i="11"/>
  <c r="H4022" i="11"/>
  <c r="H4009" i="11"/>
  <c r="H3996" i="11"/>
  <c r="H3983" i="11"/>
  <c r="H3970" i="11"/>
  <c r="H3957" i="11"/>
  <c r="H3944" i="11"/>
  <c r="H3931" i="11"/>
  <c r="H3918" i="11"/>
  <c r="H3905" i="11"/>
  <c r="H3892" i="11"/>
  <c r="H3879" i="11"/>
  <c r="H3866" i="11"/>
  <c r="H3853" i="11"/>
  <c r="H3840" i="11"/>
  <c r="H3827" i="11"/>
  <c r="H3814" i="11"/>
  <c r="H3801" i="11"/>
  <c r="H3788" i="11"/>
  <c r="H3775" i="11"/>
  <c r="H3762" i="11"/>
  <c r="H3749" i="11"/>
  <c r="H3736" i="11"/>
  <c r="H3723" i="11"/>
  <c r="H3710" i="11"/>
  <c r="H3697" i="11"/>
  <c r="H3684" i="11"/>
  <c r="H3671" i="11"/>
  <c r="H3658" i="11"/>
  <c r="H3645" i="11"/>
  <c r="H3632" i="11"/>
  <c r="H3619" i="11"/>
  <c r="H3606" i="11"/>
  <c r="H3593" i="11"/>
  <c r="H3580" i="11"/>
  <c r="H3567" i="11"/>
  <c r="H3554" i="11"/>
  <c r="H3541" i="11"/>
  <c r="H3528" i="11"/>
  <c r="H3515" i="11"/>
  <c r="H3502" i="11"/>
  <c r="H3489" i="11"/>
  <c r="H3476" i="11"/>
  <c r="H3463" i="11"/>
  <c r="H3450" i="11"/>
  <c r="H3437" i="11"/>
  <c r="H3424" i="11"/>
  <c r="H3411" i="11"/>
  <c r="H3398" i="11"/>
  <c r="H3385" i="11"/>
  <c r="H3372" i="11"/>
  <c r="H3359" i="11"/>
  <c r="H3346" i="11"/>
  <c r="H3333" i="11"/>
  <c r="H3320" i="11"/>
  <c r="H3307" i="11"/>
  <c r="H3294" i="11"/>
  <c r="H3281" i="11"/>
  <c r="H3268" i="11"/>
  <c r="H3255" i="11"/>
  <c r="H3242" i="11"/>
  <c r="H3229" i="11"/>
  <c r="H3216" i="11"/>
  <c r="H3203" i="11"/>
  <c r="H3190" i="11"/>
  <c r="H3177" i="11"/>
  <c r="H3164" i="11"/>
  <c r="H3151" i="11"/>
  <c r="H3138" i="11"/>
  <c r="H3125" i="11"/>
  <c r="H3112" i="11"/>
  <c r="H3099" i="11"/>
  <c r="H3086" i="11"/>
  <c r="H3073" i="11"/>
  <c r="H3060" i="11"/>
  <c r="H3047" i="11"/>
  <c r="H3034" i="11"/>
  <c r="H3021" i="11"/>
  <c r="H3008" i="11"/>
  <c r="H2995" i="11"/>
  <c r="H2982" i="11"/>
  <c r="H2969" i="11"/>
  <c r="H2956" i="11"/>
  <c r="H2943" i="11"/>
  <c r="H2930" i="11"/>
  <c r="H2917" i="11"/>
  <c r="H2904" i="11"/>
  <c r="H2891" i="11"/>
  <c r="H2878" i="11"/>
  <c r="H2865" i="11"/>
  <c r="H2852" i="11"/>
  <c r="H2839" i="11"/>
  <c r="H2826" i="11"/>
  <c r="H2813" i="11"/>
  <c r="H2800" i="11"/>
  <c r="H2787" i="11"/>
  <c r="H2774" i="11"/>
  <c r="H2761" i="11"/>
  <c r="H2748" i="11"/>
  <c r="H2735" i="11"/>
  <c r="H2722" i="11"/>
  <c r="H2709" i="11"/>
  <c r="H2696" i="11"/>
  <c r="H2683" i="11"/>
  <c r="H2670" i="11"/>
  <c r="H2657" i="11"/>
  <c r="H2644" i="11"/>
  <c r="H2631" i="11"/>
  <c r="H2618" i="11"/>
  <c r="H2605" i="11"/>
  <c r="H2592" i="11"/>
  <c r="H2579" i="11"/>
  <c r="H2566" i="11"/>
  <c r="H2553" i="11"/>
  <c r="H2540" i="11"/>
  <c r="H2527" i="11"/>
  <c r="H2514" i="11"/>
  <c r="H2501" i="11"/>
  <c r="H2488" i="11"/>
  <c r="H2475" i="11"/>
  <c r="H2462" i="11"/>
  <c r="H2449" i="11"/>
  <c r="H2436" i="11"/>
  <c r="H2423" i="11"/>
  <c r="H2410" i="11"/>
  <c r="H2397" i="11"/>
  <c r="H2384" i="11"/>
  <c r="H2371" i="11"/>
  <c r="H2358" i="11"/>
  <c r="H2345" i="11"/>
  <c r="H2332" i="11"/>
  <c r="H2319" i="11"/>
  <c r="H2306" i="11"/>
  <c r="H2293" i="11"/>
  <c r="H2280" i="11"/>
  <c r="H2267" i="11"/>
  <c r="H2254" i="11"/>
  <c r="H2241" i="11"/>
  <c r="H2228" i="11"/>
  <c r="H2215" i="11"/>
  <c r="H2202" i="11"/>
  <c r="H2189" i="11"/>
  <c r="H2176" i="11"/>
  <c r="H2163" i="11"/>
  <c r="H2150" i="11"/>
  <c r="H2137" i="11"/>
  <c r="H2124" i="11"/>
  <c r="H2111" i="11"/>
  <c r="H2098" i="11"/>
  <c r="H2085" i="11"/>
  <c r="H2072" i="11"/>
  <c r="H2059" i="11"/>
  <c r="H2046" i="11"/>
  <c r="H2033" i="11"/>
  <c r="H2020" i="11"/>
  <c r="H2007" i="11"/>
  <c r="H1994" i="11"/>
  <c r="H1981" i="11"/>
  <c r="H1968" i="11"/>
  <c r="H1955" i="11"/>
  <c r="H1942" i="11"/>
  <c r="H1929" i="11"/>
  <c r="H1916" i="11"/>
  <c r="H1903" i="11"/>
  <c r="H1890" i="11"/>
  <c r="H1877" i="11"/>
  <c r="H1864" i="11"/>
  <c r="H1851" i="11"/>
  <c r="H1838" i="11"/>
  <c r="H1825" i="11"/>
  <c r="H1812" i="11"/>
  <c r="H1799" i="11"/>
  <c r="H1786" i="11"/>
  <c r="H1773" i="11"/>
  <c r="H1760" i="11"/>
  <c r="H1747" i="11"/>
  <c r="H1734" i="11"/>
  <c r="H1721" i="11"/>
  <c r="H1708" i="11"/>
  <c r="H1695" i="11"/>
  <c r="H1682" i="11"/>
  <c r="H1669" i="11"/>
  <c r="H1656" i="11"/>
  <c r="H1643" i="11"/>
  <c r="H1630" i="11"/>
  <c r="H1617" i="11"/>
  <c r="H1604" i="11"/>
  <c r="H1591" i="11"/>
  <c r="H1578" i="11"/>
  <c r="H1565" i="11"/>
  <c r="H1552" i="11"/>
  <c r="H1539" i="11"/>
  <c r="H1526" i="11"/>
  <c r="H1513" i="11"/>
  <c r="H1500" i="11"/>
  <c r="H1487" i="11"/>
  <c r="H1474" i="11"/>
  <c r="H1461" i="11"/>
  <c r="H1448" i="11"/>
  <c r="H1435" i="11"/>
  <c r="H1422" i="11"/>
  <c r="H1409" i="11"/>
  <c r="H1396" i="11"/>
  <c r="H1383" i="11"/>
  <c r="H1370" i="11"/>
  <c r="H1357" i="11"/>
  <c r="H1344" i="11"/>
  <c r="H1331" i="11"/>
  <c r="H1318" i="11"/>
  <c r="H1305" i="11"/>
  <c r="H1292" i="11"/>
  <c r="H1279" i="11"/>
  <c r="H1266" i="11"/>
  <c r="H1253" i="11"/>
  <c r="H1240" i="11"/>
  <c r="H1227" i="11"/>
  <c r="H1214" i="11"/>
  <c r="H1201" i="11"/>
  <c r="H1188" i="11"/>
  <c r="H1175" i="11"/>
  <c r="H1162" i="11"/>
  <c r="H1149" i="11"/>
  <c r="H1136" i="11"/>
  <c r="H1123" i="11"/>
  <c r="H1110" i="11"/>
  <c r="H1097" i="11"/>
  <c r="H1084" i="11"/>
  <c r="H1071" i="11"/>
  <c r="H1058" i="11"/>
  <c r="H1045" i="11"/>
  <c r="H1032" i="11"/>
  <c r="H1019" i="11"/>
  <c r="H1006" i="11"/>
  <c r="H993" i="11"/>
  <c r="H980" i="11"/>
  <c r="H967" i="11"/>
  <c r="H954" i="11"/>
  <c r="H941" i="11"/>
  <c r="H928" i="11"/>
  <c r="H915" i="11"/>
  <c r="H902" i="11"/>
  <c r="H889" i="11"/>
  <c r="H876" i="11"/>
  <c r="H863" i="11"/>
  <c r="H850" i="11"/>
  <c r="H837" i="11"/>
  <c r="H824" i="11"/>
  <c r="H811" i="11"/>
  <c r="H798" i="11"/>
  <c r="H785" i="11"/>
  <c r="H772" i="11"/>
  <c r="H759" i="11"/>
  <c r="H746" i="11"/>
  <c r="H733" i="11"/>
  <c r="H720" i="11"/>
  <c r="H707" i="11"/>
  <c r="H694" i="11"/>
  <c r="H681" i="11"/>
  <c r="H668" i="11"/>
  <c r="H655" i="11"/>
  <c r="H642" i="11"/>
  <c r="H629" i="11"/>
  <c r="H616" i="11"/>
  <c r="H603" i="11"/>
  <c r="H590" i="11"/>
  <c r="H577" i="11"/>
  <c r="H564" i="11"/>
  <c r="H551" i="11"/>
  <c r="H538" i="11"/>
  <c r="H525" i="11"/>
  <c r="H512" i="11"/>
  <c r="H499" i="11"/>
  <c r="H486" i="11"/>
  <c r="H473" i="11"/>
  <c r="H460" i="11"/>
  <c r="H447" i="11"/>
  <c r="H434" i="11"/>
  <c r="H421" i="11"/>
  <c r="H408" i="11"/>
  <c r="H395" i="11"/>
  <c r="H382" i="11"/>
  <c r="H369" i="11"/>
  <c r="H356" i="11"/>
  <c r="H343" i="11"/>
  <c r="H330" i="11"/>
  <c r="H317" i="11"/>
  <c r="H304" i="11"/>
  <c r="H291" i="11"/>
  <c r="H278" i="11"/>
  <c r="H265" i="11"/>
  <c r="H252" i="11"/>
  <c r="H239" i="11"/>
  <c r="H226" i="11"/>
  <c r="H213" i="11"/>
  <c r="H200" i="11"/>
  <c r="H187" i="11"/>
  <c r="H174" i="11"/>
  <c r="H161" i="11"/>
  <c r="H148" i="11"/>
  <c r="H135" i="11"/>
  <c r="H122" i="11"/>
  <c r="H109" i="11"/>
  <c r="H96" i="11"/>
  <c r="H83" i="11"/>
  <c r="H70" i="11"/>
  <c r="H57" i="11"/>
  <c r="H44" i="11"/>
  <c r="H31" i="11"/>
  <c r="H18" i="11"/>
  <c r="D17" i="19" l="1"/>
  <c r="C17" i="19"/>
  <c r="D16" i="18"/>
  <c r="B5" i="32"/>
  <c r="B6" i="32" s="1"/>
  <c r="B4" i="32"/>
  <c r="N6" i="32"/>
  <c r="M6" i="32"/>
  <c r="L6" i="32"/>
  <c r="K6" i="32"/>
  <c r="J6" i="32"/>
  <c r="I6" i="32"/>
  <c r="H6" i="32"/>
  <c r="G6" i="32"/>
  <c r="F6" i="32"/>
  <c r="E6" i="32"/>
  <c r="D6" i="32"/>
  <c r="C6" i="32"/>
  <c r="B13" i="32"/>
  <c r="B14" i="32" s="1"/>
  <c r="B12" i="32"/>
  <c r="D13" i="32"/>
  <c r="E13" i="32" s="1"/>
  <c r="F12" i="32"/>
  <c r="E12" i="32"/>
  <c r="D12" i="32"/>
  <c r="C13" i="32"/>
  <c r="C14" i="32" s="1"/>
  <c r="C12" i="32"/>
  <c r="D14" i="32"/>
  <c r="F13" i="32" l="1"/>
  <c r="G13" i="32" s="1"/>
  <c r="H13" i="32" s="1"/>
  <c r="I13" i="32" s="1"/>
  <c r="J13" i="32" s="1"/>
  <c r="K13" i="32" s="1"/>
  <c r="L13" i="32" s="1"/>
  <c r="M13" i="32" s="1"/>
  <c r="N13" i="32" s="1"/>
  <c r="E14" i="32"/>
  <c r="G12" i="32"/>
  <c r="H12" i="32" l="1"/>
  <c r="G14" i="32"/>
  <c r="F14" i="32"/>
  <c r="I12" i="32" l="1"/>
  <c r="H14" i="32"/>
  <c r="J12" i="32" l="1"/>
  <c r="I14" i="32"/>
  <c r="J14" i="32" l="1"/>
  <c r="K12" i="32"/>
  <c r="K14" i="32" l="1"/>
  <c r="L12" i="32"/>
  <c r="M12" i="32" l="1"/>
  <c r="L14" i="32"/>
  <c r="N12" i="32" l="1"/>
  <c r="N14" i="32" s="1"/>
  <c r="M14" i="32"/>
  <c r="M7356" i="11" l="1"/>
  <c r="M7354" i="11"/>
  <c r="M7353" i="11"/>
  <c r="M7128" i="11"/>
  <c r="M7127" i="11"/>
  <c r="M7124" i="11"/>
  <c r="M7123" i="11"/>
  <c r="M7122" i="11"/>
  <c r="M7120" i="11"/>
  <c r="M7119" i="11"/>
  <c r="M7118" i="11"/>
  <c r="M6777" i="11"/>
  <c r="M6776" i="11"/>
  <c r="M6773" i="11"/>
  <c r="M6772" i="11"/>
  <c r="M6769" i="11"/>
  <c r="M6768" i="11"/>
  <c r="M6764" i="11"/>
  <c r="M6763" i="11"/>
  <c r="M6762" i="11"/>
  <c r="M6760" i="11"/>
  <c r="M6759" i="11"/>
  <c r="M6758" i="11"/>
  <c r="M6756" i="11"/>
  <c r="M6755" i="11"/>
  <c r="M6751" i="11"/>
  <c r="M6750" i="11"/>
  <c r="M6749" i="11"/>
  <c r="M6747" i="11"/>
  <c r="M6746" i="11"/>
  <c r="M6745" i="11"/>
  <c r="M6743" i="11"/>
  <c r="M6742" i="11"/>
  <c r="M6741" i="11"/>
  <c r="M6738" i="11"/>
  <c r="M6737" i="11"/>
  <c r="M6736" i="11"/>
  <c r="M6734" i="11"/>
  <c r="M6733" i="11"/>
  <c r="M6732" i="11"/>
  <c r="M6730" i="11"/>
  <c r="M6729" i="11"/>
  <c r="M6728" i="11"/>
  <c r="M6725" i="11"/>
  <c r="M6724" i="11"/>
  <c r="M6723" i="11"/>
  <c r="M6721" i="11"/>
  <c r="M6720" i="11"/>
  <c r="M6719" i="11"/>
  <c r="M6717" i="11"/>
  <c r="M6716" i="11"/>
  <c r="M6715" i="11"/>
  <c r="M6712" i="11"/>
  <c r="M6711" i="11"/>
  <c r="M6710" i="11"/>
  <c r="M6708" i="11"/>
  <c r="M6707" i="11"/>
  <c r="M6706" i="11"/>
  <c r="M2334" i="11"/>
  <c r="M2188" i="11"/>
  <c r="M2183" i="11"/>
  <c r="M2182" i="11"/>
  <c r="M2181" i="11"/>
  <c r="M2180" i="11"/>
  <c r="M2179" i="11"/>
  <c r="M2178" i="11"/>
  <c r="M2177" i="11"/>
  <c r="M2175" i="11"/>
  <c r="M2174" i="11"/>
  <c r="M2173" i="11"/>
  <c r="M2172" i="11"/>
  <c r="M2171" i="11"/>
  <c r="M2170" i="11"/>
  <c r="M2169" i="11"/>
  <c r="M2168" i="11"/>
  <c r="M2167" i="11"/>
  <c r="M2166" i="11"/>
  <c r="M2165" i="11"/>
  <c r="M2164" i="11"/>
  <c r="M2149" i="11"/>
  <c r="M2148" i="11"/>
  <c r="M2147" i="11"/>
  <c r="M2146" i="11"/>
  <c r="M2145" i="11"/>
  <c r="M2144" i="11"/>
  <c r="M2143" i="11"/>
  <c r="M2142" i="11"/>
  <c r="M2141" i="11"/>
  <c r="M2140" i="11"/>
  <c r="M2139" i="11"/>
  <c r="M2138" i="11"/>
  <c r="M797" i="11"/>
  <c r="M796" i="11"/>
  <c r="M795" i="11"/>
  <c r="M794" i="11"/>
  <c r="M793" i="11"/>
  <c r="M792" i="11"/>
  <c r="M791" i="11"/>
  <c r="M790" i="11"/>
  <c r="M789" i="11"/>
  <c r="M788" i="11"/>
  <c r="M787" i="11"/>
  <c r="M786" i="11"/>
  <c r="M602" i="11"/>
  <c r="M601" i="11"/>
  <c r="M600" i="11"/>
  <c r="M599" i="11"/>
  <c r="M598" i="11"/>
  <c r="M597" i="11"/>
  <c r="M596" i="11"/>
  <c r="M595" i="11"/>
  <c r="M594" i="11"/>
  <c r="M593" i="11"/>
  <c r="M592" i="11"/>
  <c r="M591" i="11"/>
  <c r="M563" i="11"/>
  <c r="M562" i="11"/>
  <c r="M561" i="11"/>
  <c r="M560" i="11"/>
  <c r="M559" i="11"/>
  <c r="M558" i="11"/>
  <c r="M557" i="11"/>
  <c r="M556" i="11"/>
  <c r="M555" i="11"/>
  <c r="M554" i="11"/>
  <c r="M553" i="11"/>
  <c r="M552" i="11"/>
  <c r="M394" i="11"/>
  <c r="M393" i="11"/>
  <c r="M392" i="11"/>
  <c r="M391" i="11"/>
  <c r="M390" i="11"/>
  <c r="M389" i="11"/>
  <c r="M388" i="11"/>
  <c r="M387" i="11"/>
  <c r="M386" i="11"/>
  <c r="M385" i="11"/>
  <c r="M384" i="11"/>
  <c r="M7481" i="11"/>
  <c r="M7482" i="11"/>
  <c r="M7483" i="11"/>
  <c r="M7484" i="11"/>
  <c r="M7485" i="11"/>
  <c r="M7486" i="11"/>
  <c r="M7487" i="11"/>
  <c r="M7488" i="11"/>
  <c r="M7489" i="11"/>
  <c r="M7490" i="11"/>
  <c r="M7491" i="11"/>
  <c r="M7492" i="11"/>
  <c r="M7533" i="11"/>
  <c r="M7534" i="11"/>
  <c r="M7535" i="11"/>
  <c r="M7536" i="11"/>
  <c r="M7537" i="11"/>
  <c r="M7538" i="11"/>
  <c r="M7539" i="11"/>
  <c r="M7540" i="11"/>
  <c r="M7541" i="11"/>
  <c r="M7542" i="11"/>
  <c r="M7543" i="11"/>
  <c r="M7544" i="11"/>
  <c r="C16" i="18"/>
  <c r="A16" i="23"/>
  <c r="A15" i="23"/>
  <c r="A16" i="19"/>
  <c r="A17" i="19" s="1"/>
  <c r="A17" i="18"/>
  <c r="A16" i="18"/>
  <c r="C16" i="21" l="1"/>
  <c r="E16" i="18"/>
  <c r="M2186" i="11"/>
  <c r="M2184" i="11"/>
  <c r="M6754" i="11"/>
  <c r="M6775" i="11"/>
  <c r="M7352" i="11"/>
  <c r="M6771" i="11"/>
  <c r="M7126" i="11"/>
  <c r="M2339" i="11"/>
  <c r="M2343" i="11"/>
  <c r="M2608" i="11"/>
  <c r="M2335" i="11"/>
  <c r="M2333" i="11"/>
  <c r="M2338" i="11"/>
  <c r="M2342" i="11"/>
  <c r="M2607" i="11"/>
  <c r="M2187" i="11"/>
  <c r="M2337" i="11"/>
  <c r="M2341" i="11"/>
  <c r="M2606" i="11"/>
  <c r="M2610" i="11"/>
  <c r="M2185" i="11"/>
  <c r="M2336" i="11"/>
  <c r="M2340" i="11"/>
  <c r="M2344" i="11"/>
  <c r="M2609" i="11"/>
  <c r="M2611" i="11"/>
  <c r="M2612" i="11"/>
  <c r="M2613" i="11"/>
  <c r="M2614" i="11"/>
  <c r="M2615" i="11"/>
  <c r="M2616" i="11"/>
  <c r="M2617" i="11"/>
  <c r="M2623" i="11"/>
  <c r="M2645" i="11"/>
  <c r="M2653" i="11"/>
  <c r="M4417" i="11"/>
  <c r="M5349" i="11"/>
  <c r="M5357" i="11"/>
  <c r="M2621" i="11"/>
  <c r="M2629" i="11"/>
  <c r="M2651" i="11"/>
  <c r="M4415" i="11"/>
  <c r="M4423" i="11"/>
  <c r="M5355" i="11"/>
  <c r="M2649" i="11"/>
  <c r="M4413" i="11"/>
  <c r="M4421" i="11"/>
  <c r="M5353" i="11"/>
  <c r="M2619" i="11"/>
  <c r="M2627" i="11"/>
  <c r="M2625" i="11"/>
  <c r="M2647" i="11"/>
  <c r="M2655" i="11"/>
  <c r="M4419" i="11"/>
  <c r="M5351" i="11"/>
  <c r="M2620" i="11"/>
  <c r="M2622" i="11"/>
  <c r="M2624" i="11"/>
  <c r="M2626" i="11"/>
  <c r="M2628" i="11"/>
  <c r="M2630" i="11"/>
  <c r="M2646" i="11"/>
  <c r="M2648" i="11"/>
  <c r="M2650" i="11"/>
  <c r="M2652" i="11"/>
  <c r="M2654" i="11"/>
  <c r="M2656" i="11"/>
  <c r="M4414" i="11"/>
  <c r="M4416" i="11"/>
  <c r="M4418" i="11"/>
  <c r="M4420" i="11"/>
  <c r="M4422" i="11"/>
  <c r="M4424" i="11"/>
  <c r="M5350" i="11"/>
  <c r="M5352" i="11"/>
  <c r="M5354" i="11"/>
  <c r="M5356" i="11"/>
  <c r="M5358" i="11"/>
  <c r="M5360" i="11"/>
  <c r="M6702" i="11"/>
  <c r="M6704" i="11"/>
  <c r="M6718" i="11"/>
  <c r="M6735" i="11"/>
  <c r="M6753" i="11"/>
  <c r="M6722" i="11"/>
  <c r="M6740" i="11"/>
  <c r="M6757" i="11"/>
  <c r="M6767" i="11"/>
  <c r="M5359" i="11"/>
  <c r="M6701" i="11"/>
  <c r="M6703" i="11"/>
  <c r="M6705" i="11"/>
  <c r="M6709" i="11"/>
  <c r="M6727" i="11"/>
  <c r="M6744" i="11"/>
  <c r="M6761" i="11"/>
  <c r="M7355" i="11"/>
  <c r="M6714" i="11"/>
  <c r="M6731" i="11"/>
  <c r="M6748" i="11"/>
  <c r="M6766" i="11"/>
  <c r="M6770" i="11"/>
  <c r="M6774" i="11"/>
  <c r="M7117" i="11"/>
  <c r="M7121" i="11"/>
  <c r="M7125" i="11"/>
  <c r="M7351" i="11"/>
  <c r="M7359" i="11"/>
  <c r="M7377" i="11"/>
  <c r="M7381" i="11"/>
  <c r="M7385" i="11"/>
  <c r="M7403" i="11"/>
  <c r="M7407" i="11"/>
  <c r="M7411" i="11"/>
  <c r="M7416" i="11"/>
  <c r="M7420" i="11"/>
  <c r="M7424" i="11"/>
  <c r="M7358" i="11"/>
  <c r="M7362" i="11"/>
  <c r="M7380" i="11"/>
  <c r="M7384" i="11"/>
  <c r="M7388" i="11"/>
  <c r="M7406" i="11"/>
  <c r="M7410" i="11"/>
  <c r="M7414" i="11"/>
  <c r="M7419" i="11"/>
  <c r="M7423" i="11"/>
  <c r="M7357" i="11"/>
  <c r="M7361" i="11"/>
  <c r="M7379" i="11"/>
  <c r="M7383" i="11"/>
  <c r="M7387" i="11"/>
  <c r="M7405" i="11"/>
  <c r="M7409" i="11"/>
  <c r="M7413" i="11"/>
  <c r="M7418" i="11"/>
  <c r="M7422" i="11"/>
  <c r="M7360" i="11"/>
  <c r="M7378" i="11"/>
  <c r="M7382" i="11"/>
  <c r="M7386" i="11"/>
  <c r="M7404" i="11"/>
  <c r="M7408" i="11"/>
  <c r="M7412" i="11"/>
  <c r="M7417" i="11"/>
  <c r="M7421" i="11"/>
  <c r="M7425" i="11"/>
  <c r="M7426" i="11"/>
  <c r="M7427" i="11"/>
  <c r="M383" i="11"/>
  <c r="E17" i="19" l="1"/>
  <c r="D16" i="21"/>
  <c r="C17" i="23"/>
  <c r="E16" i="21" l="1"/>
  <c r="D17" i="23"/>
  <c r="E17" i="23" l="1"/>
  <c r="K7544" i="11" l="1"/>
  <c r="K7543" i="11"/>
  <c r="L7543" i="11" s="1"/>
  <c r="K7542" i="11"/>
  <c r="L7542" i="11" s="1"/>
  <c r="K7541" i="11"/>
  <c r="L7541" i="11" s="1"/>
  <c r="K7540" i="11"/>
  <c r="L7540" i="11" s="1"/>
  <c r="K7539" i="11"/>
  <c r="L7539" i="11" s="1"/>
  <c r="K7538" i="11"/>
  <c r="L7538" i="11" s="1"/>
  <c r="K7537" i="11"/>
  <c r="L7537" i="11" s="1"/>
  <c r="K7536" i="11"/>
  <c r="L7536" i="11" s="1"/>
  <c r="K7535" i="11"/>
  <c r="L7535" i="11" s="1"/>
  <c r="K7534" i="11"/>
  <c r="L7534" i="11" s="1"/>
  <c r="K7533" i="11"/>
  <c r="L7533" i="11" s="1"/>
  <c r="K7492" i="11"/>
  <c r="K7491" i="11"/>
  <c r="L7491" i="11" s="1"/>
  <c r="K7490" i="11"/>
  <c r="L7490" i="11" s="1"/>
  <c r="K7489" i="11"/>
  <c r="L7489" i="11" s="1"/>
  <c r="K7488" i="11"/>
  <c r="L7488" i="11" s="1"/>
  <c r="K7487" i="11"/>
  <c r="L7487" i="11" s="1"/>
  <c r="K7486" i="11"/>
  <c r="L7486" i="11" s="1"/>
  <c r="K7485" i="11"/>
  <c r="L7485" i="11" s="1"/>
  <c r="K7484" i="11"/>
  <c r="L7484" i="11" s="1"/>
  <c r="K7483" i="11"/>
  <c r="L7483" i="11" s="1"/>
  <c r="K7482" i="11"/>
  <c r="L7482" i="11" s="1"/>
  <c r="K7481" i="11"/>
  <c r="L7481" i="11" s="1"/>
  <c r="O7489" i="11" l="1"/>
  <c r="O7485" i="11"/>
  <c r="P7485" i="11" s="1"/>
  <c r="O7481" i="11"/>
  <c r="P7481" i="11" s="1"/>
  <c r="O7492" i="11"/>
  <c r="P7492" i="11" s="1"/>
  <c r="O7488" i="11"/>
  <c r="O7484" i="11"/>
  <c r="P7484" i="11" s="1"/>
  <c r="O7491" i="11"/>
  <c r="P7491" i="11" s="1"/>
  <c r="O7487" i="11"/>
  <c r="P7487" i="11" s="1"/>
  <c r="O7483" i="11"/>
  <c r="P7483" i="11" s="1"/>
  <c r="O7490" i="11"/>
  <c r="P7490" i="11" s="1"/>
  <c r="O7486" i="11"/>
  <c r="P7486" i="11" s="1"/>
  <c r="O7482" i="11"/>
  <c r="P7482" i="11" s="1"/>
  <c r="O7541" i="11"/>
  <c r="O7537" i="11"/>
  <c r="P7537" i="11" s="1"/>
  <c r="O7533" i="11"/>
  <c r="P7533" i="11" s="1"/>
  <c r="O7544" i="11"/>
  <c r="P7544" i="11" s="1"/>
  <c r="O7540" i="11"/>
  <c r="P7540" i="11" s="1"/>
  <c r="O7536" i="11"/>
  <c r="P7536" i="11" s="1"/>
  <c r="O7543" i="11"/>
  <c r="P7543" i="11" s="1"/>
  <c r="O7539" i="11"/>
  <c r="P7539" i="11" s="1"/>
  <c r="O7535" i="11"/>
  <c r="P7535" i="11" s="1"/>
  <c r="O7542" i="11"/>
  <c r="P7542" i="11" s="1"/>
  <c r="O7538" i="11"/>
  <c r="P7538" i="11" s="1"/>
  <c r="O7534" i="11"/>
  <c r="P7534" i="11" s="1"/>
  <c r="P7488" i="11"/>
  <c r="L7492" i="11"/>
  <c r="P7489" i="11"/>
  <c r="P7541" i="11"/>
  <c r="L7544" i="11"/>
  <c r="P226" i="11" l="1"/>
  <c r="P44" i="11"/>
  <c r="P31" i="11"/>
  <c r="L30" i="11" l="1"/>
  <c r="O30" i="11" s="1"/>
  <c r="L26" i="11"/>
  <c r="O26" i="11" s="1"/>
  <c r="L22" i="11"/>
  <c r="O22" i="11" s="1"/>
  <c r="L29" i="11"/>
  <c r="O29" i="11" s="1"/>
  <c r="L25" i="11"/>
  <c r="O25" i="11" s="1"/>
  <c r="L21" i="11"/>
  <c r="O21" i="11" s="1"/>
  <c r="L27" i="11"/>
  <c r="O27" i="11" s="1"/>
  <c r="L23" i="11"/>
  <c r="O23" i="11" s="1"/>
  <c r="L28" i="11"/>
  <c r="O28" i="11" s="1"/>
  <c r="L20" i="11"/>
  <c r="L24" i="11"/>
  <c r="O24" i="11" s="1"/>
  <c r="L43" i="11"/>
  <c r="O43" i="11" s="1"/>
  <c r="L39" i="11"/>
  <c r="O39" i="11" s="1"/>
  <c r="L35" i="11"/>
  <c r="O35" i="11" s="1"/>
  <c r="L42" i="11"/>
  <c r="O42" i="11" s="1"/>
  <c r="L38" i="11"/>
  <c r="O38" i="11" s="1"/>
  <c r="L34" i="11"/>
  <c r="O34" i="11" s="1"/>
  <c r="L36" i="11"/>
  <c r="O36" i="11" s="1"/>
  <c r="L33" i="11"/>
  <c r="O33" i="11" s="1"/>
  <c r="L40" i="11"/>
  <c r="O40" i="11" s="1"/>
  <c r="L37" i="11"/>
  <c r="O37" i="11" s="1"/>
  <c r="L41" i="11"/>
  <c r="O41" i="11" s="1"/>
  <c r="K31" i="11" l="1"/>
  <c r="L32" i="11"/>
  <c r="K44" i="11"/>
  <c r="O20" i="11"/>
  <c r="L19" i="11"/>
  <c r="L225" i="11"/>
  <c r="O225" i="11" s="1"/>
  <c r="L221" i="11"/>
  <c r="O221" i="11" s="1"/>
  <c r="L217" i="11"/>
  <c r="O217" i="11" s="1"/>
  <c r="L224" i="11"/>
  <c r="O224" i="11" s="1"/>
  <c r="L220" i="11"/>
  <c r="O220" i="11" s="1"/>
  <c r="L216" i="11"/>
  <c r="O216" i="11" s="1"/>
  <c r="L222" i="11"/>
  <c r="O222" i="11" s="1"/>
  <c r="L218" i="11"/>
  <c r="O218" i="11" s="1"/>
  <c r="L223" i="11"/>
  <c r="O223" i="11" s="1"/>
  <c r="L215" i="11"/>
  <c r="O215" i="11" s="1"/>
  <c r="L219" i="11"/>
  <c r="O219" i="11" s="1"/>
  <c r="L214" i="11" l="1"/>
  <c r="K226" i="11"/>
  <c r="O32" i="11"/>
  <c r="O44" i="11" s="1"/>
  <c r="L44" i="11"/>
  <c r="O19" i="11"/>
  <c r="L31" i="11"/>
  <c r="O31" i="11" l="1"/>
  <c r="O214" i="11"/>
  <c r="O226" i="11" s="1"/>
  <c r="L226" i="11"/>
  <c r="M7597" i="11"/>
  <c r="J5493" i="11" l="1"/>
  <c r="J6754" i="11"/>
  <c r="K6754" i="11" s="1"/>
  <c r="L6754" i="11" s="1"/>
  <c r="J1774" i="11"/>
  <c r="J2114" i="11"/>
  <c r="J2115" i="11"/>
  <c r="J5273" i="11"/>
  <c r="J6742" i="11"/>
  <c r="K6742" i="11" s="1"/>
  <c r="L6742" i="11" s="1"/>
  <c r="J6755" i="11"/>
  <c r="K6755" i="11" s="1"/>
  <c r="L6755" i="11" s="1"/>
  <c r="J7417" i="11"/>
  <c r="K7417" i="11" s="1"/>
  <c r="L7417" i="11" s="1"/>
  <c r="J1778" i="11"/>
  <c r="J1934" i="11"/>
  <c r="J1932" i="11"/>
  <c r="J5495" i="11"/>
  <c r="J6704" i="11"/>
  <c r="K6704" i="11" s="1"/>
  <c r="L6704" i="11" s="1"/>
  <c r="J6717" i="11"/>
  <c r="K6717" i="11" s="1"/>
  <c r="L6717" i="11" s="1"/>
  <c r="J6756" i="11"/>
  <c r="K6756" i="11" s="1"/>
  <c r="L6756" i="11" s="1"/>
  <c r="J1933" i="11"/>
  <c r="J2113" i="11"/>
  <c r="J6740" i="11"/>
  <c r="K6740" i="11" s="1"/>
  <c r="L6740" i="11" s="1"/>
  <c r="J6753" i="11"/>
  <c r="K6753" i="11" s="1"/>
  <c r="L6753" i="11" s="1"/>
  <c r="J6844" i="11"/>
  <c r="J7419" i="11"/>
  <c r="K7419" i="11" s="1"/>
  <c r="L7419" i="11" s="1"/>
  <c r="J7601" i="11"/>
  <c r="J1775" i="11"/>
  <c r="J1777" i="11"/>
  <c r="J7458" i="11"/>
  <c r="J6846" i="11"/>
  <c r="J6847" i="11"/>
  <c r="J6848" i="11"/>
  <c r="J6845" i="11"/>
  <c r="J2112" i="11"/>
  <c r="J5274" i="11"/>
  <c r="J1931" i="11"/>
  <c r="J5492" i="11" l="1"/>
  <c r="J6715" i="11"/>
  <c r="K6715" i="11" s="1"/>
  <c r="L6715" i="11" s="1"/>
  <c r="J6701" i="11"/>
  <c r="K6701" i="11" s="1"/>
  <c r="L6701" i="11" s="1"/>
  <c r="J6716" i="11"/>
  <c r="K6716" i="11" s="1"/>
  <c r="L6716" i="11" s="1"/>
  <c r="J5494" i="11"/>
  <c r="J6714" i="11"/>
  <c r="K6714" i="11" s="1"/>
  <c r="L6714" i="11" s="1"/>
  <c r="J6702" i="11"/>
  <c r="K6702" i="11" s="1"/>
  <c r="L6702" i="11" s="1"/>
  <c r="J7418" i="11"/>
  <c r="K7418" i="11" s="1"/>
  <c r="L7418" i="11" s="1"/>
  <c r="J7420" i="11"/>
  <c r="K7420" i="11" s="1"/>
  <c r="L7420" i="11" s="1"/>
  <c r="J5496" i="11"/>
  <c r="J5272" i="11"/>
  <c r="J6741" i="11"/>
  <c r="K6741" i="11" s="1"/>
  <c r="L6741" i="11" s="1"/>
  <c r="J7600" i="11"/>
  <c r="J5259" i="11"/>
  <c r="J6703" i="11"/>
  <c r="K6703" i="11" s="1"/>
  <c r="L6703" i="11" s="1"/>
  <c r="J6743" i="11"/>
  <c r="K6743" i="11" s="1"/>
  <c r="L6743" i="11" s="1"/>
  <c r="J7416" i="11"/>
  <c r="K7416" i="11" s="1"/>
  <c r="L7416" i="11" s="1"/>
  <c r="J7598" i="11"/>
  <c r="J7457" i="11"/>
  <c r="J7599" i="11"/>
  <c r="J1776" i="11"/>
  <c r="J7602" i="11"/>
  <c r="J7455" i="11"/>
  <c r="J7456" i="11"/>
  <c r="J7459" i="11"/>
  <c r="J5809" i="11"/>
  <c r="J5258" i="11"/>
  <c r="J5271" i="11"/>
  <c r="J2116" i="11"/>
  <c r="J59" i="11" l="1"/>
  <c r="J61" i="11"/>
  <c r="J60" i="11"/>
  <c r="J48" i="11" l="1"/>
  <c r="J47" i="11"/>
  <c r="J58" i="11"/>
  <c r="J49" i="11"/>
  <c r="J50" i="11"/>
  <c r="J46" i="11"/>
  <c r="J5456" i="11" l="1"/>
  <c r="J5453" i="11"/>
  <c r="J5454" i="11"/>
  <c r="J5455" i="11"/>
  <c r="G12" i="25" l="1"/>
  <c r="G13" i="25"/>
  <c r="G38" i="25"/>
  <c r="G39" i="25"/>
  <c r="G49" i="25"/>
  <c r="G50" i="25"/>
  <c r="G51" i="25"/>
  <c r="G52" i="25"/>
  <c r="C18" i="24" l="1"/>
  <c r="C19" i="24" s="1"/>
  <c r="C20" i="24" s="1"/>
  <c r="C21" i="24" s="1"/>
  <c r="C22" i="24" s="1"/>
  <c r="C23" i="24" s="1"/>
  <c r="C24" i="24" s="1"/>
  <c r="C25" i="24" s="1"/>
  <c r="C26" i="24" s="1"/>
  <c r="C27" i="24" s="1"/>
  <c r="I17" i="24"/>
  <c r="I18" i="24" s="1"/>
  <c r="C17" i="24"/>
  <c r="N16" i="24"/>
  <c r="I16" i="24"/>
  <c r="S15" i="24"/>
  <c r="A14" i="23"/>
  <c r="A17" i="23" s="1"/>
  <c r="A18" i="23" s="1"/>
  <c r="A19" i="23" s="1"/>
  <c r="A20" i="23" s="1"/>
  <c r="A21" i="23" s="1"/>
  <c r="A22" i="23" s="1"/>
  <c r="A23" i="23" s="1"/>
  <c r="A24" i="23" s="1"/>
  <c r="A25" i="23" s="1"/>
  <c r="A26" i="23" s="1"/>
  <c r="A27" i="23" s="1"/>
  <c r="A28" i="23" s="1"/>
  <c r="A29" i="23" s="1"/>
  <c r="C19" i="22"/>
  <c r="C20" i="22" s="1"/>
  <c r="C21" i="22" s="1"/>
  <c r="C22" i="22" s="1"/>
  <c r="C23" i="22" s="1"/>
  <c r="C24" i="22" s="1"/>
  <c r="C25" i="22" s="1"/>
  <c r="C26" i="22" s="1"/>
  <c r="C27" i="22" s="1"/>
  <c r="I18" i="22"/>
  <c r="I19" i="22" s="1"/>
  <c r="C18" i="22"/>
  <c r="N17" i="22"/>
  <c r="I17" i="22"/>
  <c r="C17" i="22"/>
  <c r="N16" i="22"/>
  <c r="I16" i="22"/>
  <c r="S15" i="22"/>
  <c r="A13" i="21"/>
  <c r="A14" i="21" s="1"/>
  <c r="A15" i="21" l="1"/>
  <c r="A16" i="21" s="1"/>
  <c r="A17" i="21" s="1"/>
  <c r="A18" i="21" s="1"/>
  <c r="A19" i="21" s="1"/>
  <c r="A20" i="21" s="1"/>
  <c r="A21" i="21" s="1"/>
  <c r="A22" i="21" s="1"/>
  <c r="A23" i="21" s="1"/>
  <c r="A24" i="21" s="1"/>
  <c r="A25" i="21" s="1"/>
  <c r="A26" i="21" s="1"/>
  <c r="A27" i="21" s="1"/>
  <c r="A28" i="21" s="1"/>
  <c r="I19" i="24"/>
  <c r="N18" i="24"/>
  <c r="N17" i="24"/>
  <c r="I20" i="22"/>
  <c r="N19" i="22"/>
  <c r="N18" i="22"/>
  <c r="A14" i="18"/>
  <c r="A15" i="18" s="1"/>
  <c r="A18" i="18" s="1"/>
  <c r="A19" i="18" s="1"/>
  <c r="A20" i="18" s="1"/>
  <c r="A21" i="18" s="1"/>
  <c r="A22" i="18" s="1"/>
  <c r="A23" i="18" s="1"/>
  <c r="A24" i="18" s="1"/>
  <c r="A25" i="18" s="1"/>
  <c r="A26" i="18" s="1"/>
  <c r="A27" i="18" s="1"/>
  <c r="A28" i="18" s="1"/>
  <c r="A13" i="18"/>
  <c r="A15" i="19"/>
  <c r="A18" i="19" s="1"/>
  <c r="A19" i="19" s="1"/>
  <c r="A20" i="19" s="1"/>
  <c r="A21" i="19" s="1"/>
  <c r="A22" i="19" s="1"/>
  <c r="A23" i="19" s="1"/>
  <c r="A24" i="19" s="1"/>
  <c r="A25" i="19" s="1"/>
  <c r="A26" i="19" s="1"/>
  <c r="A27" i="19" s="1"/>
  <c r="A28" i="19" s="1"/>
  <c r="A29" i="19" s="1"/>
  <c r="A14" i="19"/>
  <c r="C17" i="20"/>
  <c r="C18" i="20" s="1"/>
  <c r="C19" i="20" s="1"/>
  <c r="C20" i="20" s="1"/>
  <c r="C21" i="20" s="1"/>
  <c r="C22" i="20" s="1"/>
  <c r="C23" i="20" s="1"/>
  <c r="C24" i="20" s="1"/>
  <c r="C25" i="20" s="1"/>
  <c r="C26" i="20" s="1"/>
  <c r="C27" i="20" s="1"/>
  <c r="I16" i="20"/>
  <c r="I17" i="20" s="1"/>
  <c r="S15" i="20"/>
  <c r="I20" i="24" l="1"/>
  <c r="N19" i="24"/>
  <c r="I21" i="22"/>
  <c r="N20" i="22"/>
  <c r="N17" i="20"/>
  <c r="I18" i="20"/>
  <c r="N16" i="20"/>
  <c r="I21" i="24" l="1"/>
  <c r="N20" i="24"/>
  <c r="I22" i="22"/>
  <c r="N21" i="22"/>
  <c r="N18" i="20"/>
  <c r="I19" i="20"/>
  <c r="I22" i="24" l="1"/>
  <c r="N21" i="24"/>
  <c r="I23" i="22"/>
  <c r="N22" i="22"/>
  <c r="I20" i="20"/>
  <c r="N19" i="20"/>
  <c r="I23" i="24" l="1"/>
  <c r="N22" i="24"/>
  <c r="I24" i="22"/>
  <c r="N23" i="22"/>
  <c r="I21" i="20"/>
  <c r="N20" i="20"/>
  <c r="I24" i="24" l="1"/>
  <c r="N23" i="24"/>
  <c r="I25" i="22"/>
  <c r="N24" i="22"/>
  <c r="I22" i="20"/>
  <c r="N21" i="20"/>
  <c r="I25" i="24" l="1"/>
  <c r="N24" i="24"/>
  <c r="N25" i="22"/>
  <c r="I26" i="22"/>
  <c r="I23" i="20"/>
  <c r="N22" i="20"/>
  <c r="I26" i="24" l="1"/>
  <c r="N25" i="24"/>
  <c r="I27" i="22"/>
  <c r="N27" i="22" s="1"/>
  <c r="N26" i="22"/>
  <c r="I24" i="20"/>
  <c r="N23" i="20"/>
  <c r="I27" i="24" l="1"/>
  <c r="N27" i="24" s="1"/>
  <c r="N26" i="24"/>
  <c r="I25" i="20"/>
  <c r="N24" i="20"/>
  <c r="I26" i="20" l="1"/>
  <c r="N25" i="20"/>
  <c r="I27" i="20" l="1"/>
  <c r="N27" i="20" s="1"/>
  <c r="N26" i="20"/>
  <c r="S15" i="17" l="1"/>
  <c r="I16" i="17"/>
  <c r="N16" i="17" s="1"/>
  <c r="C17" i="17"/>
  <c r="C18" i="17" s="1"/>
  <c r="C19" i="17" s="1"/>
  <c r="C20" i="17" s="1"/>
  <c r="C21" i="17" s="1"/>
  <c r="C22" i="17" s="1"/>
  <c r="C23" i="17" s="1"/>
  <c r="C24" i="17" s="1"/>
  <c r="C25" i="17" s="1"/>
  <c r="C26" i="17" s="1"/>
  <c r="C27" i="17" s="1"/>
  <c r="I17" i="17" l="1"/>
  <c r="N17" i="17" l="1"/>
  <c r="I18" i="17"/>
  <c r="N18" i="17" l="1"/>
  <c r="I19" i="17"/>
  <c r="N19" i="17" l="1"/>
  <c r="I20" i="17"/>
  <c r="N20" i="17" l="1"/>
  <c r="I21" i="17"/>
  <c r="N21" i="17" l="1"/>
  <c r="I22" i="17"/>
  <c r="N22" i="17" l="1"/>
  <c r="I23" i="17"/>
  <c r="J5457" i="11" l="1"/>
  <c r="J3729" i="11"/>
  <c r="N23" i="17"/>
  <c r="I24" i="17"/>
  <c r="N24" i="17" l="1"/>
  <c r="I25" i="17"/>
  <c r="F25" i="25" l="1"/>
  <c r="E56" i="25"/>
  <c r="E25" i="25"/>
  <c r="F56" i="25"/>
  <c r="N25" i="17"/>
  <c r="I26" i="17"/>
  <c r="M6287" i="11"/>
  <c r="M6282" i="11"/>
  <c r="M6278" i="11"/>
  <c r="M4863" i="11"/>
  <c r="M3989" i="11"/>
  <c r="M3964" i="11"/>
  <c r="M3960" i="11"/>
  <c r="M3432" i="11"/>
  <c r="M3048" i="11"/>
  <c r="M2269" i="11"/>
  <c r="M2162" i="11"/>
  <c r="M2065" i="11"/>
  <c r="M2057" i="11"/>
  <c r="M2024" i="11"/>
  <c r="M1824" i="11"/>
  <c r="M1689" i="11"/>
  <c r="M1687" i="11"/>
  <c r="M1680" i="11"/>
  <c r="M1631" i="11"/>
  <c r="M1618" i="11"/>
  <c r="M1606" i="11"/>
  <c r="M1594" i="11"/>
  <c r="M1579" i="11"/>
  <c r="M1573" i="11"/>
  <c r="M1567" i="11"/>
  <c r="M1564" i="11"/>
  <c r="M1556" i="11"/>
  <c r="M1546" i="11"/>
  <c r="M1543" i="11"/>
  <c r="M1532" i="11"/>
  <c r="M1519" i="11"/>
  <c r="M1481" i="11"/>
  <c r="M1479" i="11"/>
  <c r="M1472" i="11"/>
  <c r="M1423" i="11"/>
  <c r="M1410" i="11"/>
  <c r="M1371" i="11"/>
  <c r="M1365" i="11"/>
  <c r="M1359" i="11"/>
  <c r="M1356" i="11"/>
  <c r="M1348" i="11"/>
  <c r="M1338" i="11"/>
  <c r="M1335" i="11"/>
  <c r="M1324" i="11"/>
  <c r="M1311" i="11"/>
  <c r="M1300" i="11"/>
  <c r="M1297" i="11"/>
  <c r="M1282" i="11"/>
  <c r="M1275" i="11"/>
  <c r="M1272" i="11"/>
  <c r="M1254" i="11"/>
  <c r="M1206" i="11"/>
  <c r="M1200" i="11"/>
  <c r="M1196" i="11"/>
  <c r="M1193" i="11"/>
  <c r="M1178" i="11"/>
  <c r="M1171" i="11"/>
  <c r="M1168" i="11"/>
  <c r="M1150" i="11"/>
  <c r="M1112" i="11"/>
  <c r="M1102" i="11"/>
  <c r="M1087" i="11"/>
  <c r="M1077" i="11"/>
  <c r="M1067" i="11"/>
  <c r="M1064" i="11"/>
  <c r="M1052" i="11"/>
  <c r="M1046" i="11"/>
  <c r="M1026" i="11"/>
  <c r="M1021" i="11"/>
  <c r="M1008" i="11"/>
  <c r="M998" i="11"/>
  <c r="M983" i="11"/>
  <c r="M973" i="11"/>
  <c r="M963" i="11"/>
  <c r="M960" i="11"/>
  <c r="M948" i="11"/>
  <c r="M942" i="11"/>
  <c r="M922" i="11"/>
  <c r="M917" i="11"/>
  <c r="M904" i="11"/>
  <c r="M894" i="11"/>
  <c r="M879" i="11"/>
  <c r="M869" i="11"/>
  <c r="M859" i="11"/>
  <c r="M856" i="11"/>
  <c r="M844" i="11"/>
  <c r="M838" i="11"/>
  <c r="M818" i="11"/>
  <c r="M813" i="11"/>
  <c r="M800" i="11"/>
  <c r="M775" i="11"/>
  <c r="M765" i="11"/>
  <c r="M755" i="11"/>
  <c r="M752" i="11"/>
  <c r="M740" i="11"/>
  <c r="M734" i="11"/>
  <c r="M714" i="11"/>
  <c r="M709" i="11"/>
  <c r="M696" i="11"/>
  <c r="M686" i="11"/>
  <c r="M671" i="11"/>
  <c r="M661" i="11"/>
  <c r="M651" i="11"/>
  <c r="M648" i="11"/>
  <c r="M637" i="11"/>
  <c r="M630" i="11"/>
  <c r="M623" i="11"/>
  <c r="M622" i="11"/>
  <c r="M617" i="11"/>
  <c r="M605" i="11"/>
  <c r="M589" i="11"/>
  <c r="M586" i="11"/>
  <c r="M575" i="11"/>
  <c r="M546" i="11"/>
  <c r="M539" i="11"/>
  <c r="M527" i="11"/>
  <c r="M524" i="11"/>
  <c r="M520" i="11"/>
  <c r="M519" i="11"/>
  <c r="M516" i="11"/>
  <c r="M501" i="11"/>
  <c r="M493" i="11"/>
  <c r="M490" i="11"/>
  <c r="M474" i="11"/>
  <c r="M467" i="11"/>
  <c r="M464" i="11"/>
  <c r="M455" i="11"/>
  <c r="M449" i="11"/>
  <c r="M446" i="11"/>
  <c r="M445" i="11"/>
  <c r="M444" i="11"/>
  <c r="M442" i="11"/>
  <c r="M441" i="11"/>
  <c r="M433" i="11"/>
  <c r="M429" i="11"/>
  <c r="M427" i="11"/>
  <c r="M422" i="11"/>
  <c r="M410" i="11"/>
  <c r="M404" i="11"/>
  <c r="M381" i="11"/>
  <c r="M377" i="11"/>
  <c r="M374" i="11"/>
  <c r="M362" i="11"/>
  <c r="M353" i="11"/>
  <c r="M348" i="11"/>
  <c r="M340" i="11"/>
  <c r="M335" i="11"/>
  <c r="M323" i="11"/>
  <c r="M314" i="11"/>
  <c r="M308" i="11"/>
  <c r="M295" i="11"/>
  <c r="M280" i="11"/>
  <c r="M277" i="11"/>
  <c r="M276" i="11"/>
  <c r="M275" i="11"/>
  <c r="M273" i="11"/>
  <c r="M272" i="11"/>
  <c r="M264" i="11"/>
  <c r="M260" i="11"/>
  <c r="M258" i="11"/>
  <c r="M253" i="11"/>
  <c r="M241" i="11"/>
  <c r="M235" i="11"/>
  <c r="M206" i="11"/>
  <c r="M205" i="11"/>
  <c r="M204" i="11"/>
  <c r="M203" i="11"/>
  <c r="M202" i="11"/>
  <c r="M199" i="11"/>
  <c r="M198" i="11"/>
  <c r="M197" i="11"/>
  <c r="M196" i="11"/>
  <c r="M195" i="11"/>
  <c r="M194" i="11"/>
  <c r="M180" i="11"/>
  <c r="M179" i="11"/>
  <c r="M178" i="11"/>
  <c r="M177" i="11"/>
  <c r="M176" i="11"/>
  <c r="M154" i="11"/>
  <c r="M153" i="11"/>
  <c r="M152" i="11"/>
  <c r="M151" i="11"/>
  <c r="M150" i="11"/>
  <c r="M128" i="11"/>
  <c r="M127" i="11"/>
  <c r="M126" i="11"/>
  <c r="M125" i="11"/>
  <c r="M124" i="11"/>
  <c r="M102" i="11"/>
  <c r="M101" i="11"/>
  <c r="M100" i="11"/>
  <c r="M99" i="11"/>
  <c r="M98" i="11"/>
  <c r="M76" i="11"/>
  <c r="M75" i="11"/>
  <c r="M74" i="11"/>
  <c r="M73" i="11"/>
  <c r="M72" i="11"/>
  <c r="M45" i="11"/>
  <c r="M17" i="11"/>
  <c r="M16" i="11"/>
  <c r="M15" i="11"/>
  <c r="M14" i="11"/>
  <c r="M13" i="11"/>
  <c r="M12" i="11"/>
  <c r="M11" i="11"/>
  <c r="M9" i="11"/>
  <c r="M8" i="11"/>
  <c r="M7" i="11"/>
  <c r="J2164" i="11" l="1"/>
  <c r="K2164" i="11" s="1"/>
  <c r="L2164" i="11" s="1"/>
  <c r="J2168" i="11"/>
  <c r="K2168" i="11" s="1"/>
  <c r="L2168" i="11" s="1"/>
  <c r="J383" i="11"/>
  <c r="K383" i="11" s="1"/>
  <c r="L383" i="11" s="1"/>
  <c r="J385" i="11"/>
  <c r="K385" i="11" s="1"/>
  <c r="L385" i="11" s="1"/>
  <c r="J387" i="11"/>
  <c r="K387" i="11" s="1"/>
  <c r="L387" i="11" s="1"/>
  <c r="J552" i="11"/>
  <c r="K552" i="11" s="1"/>
  <c r="L552" i="11" s="1"/>
  <c r="J554" i="11"/>
  <c r="K554" i="11" s="1"/>
  <c r="L554" i="11" s="1"/>
  <c r="J556" i="11"/>
  <c r="K556" i="11" s="1"/>
  <c r="L556" i="11" s="1"/>
  <c r="J592" i="11"/>
  <c r="K592" i="11" s="1"/>
  <c r="L592" i="11" s="1"/>
  <c r="J594" i="11"/>
  <c r="K594" i="11" s="1"/>
  <c r="L594" i="11" s="1"/>
  <c r="J596" i="11"/>
  <c r="K596" i="11" s="1"/>
  <c r="L596" i="11" s="1"/>
  <c r="J786" i="11"/>
  <c r="K786" i="11" s="1"/>
  <c r="L786" i="11" s="1"/>
  <c r="J788" i="11"/>
  <c r="K788" i="11" s="1"/>
  <c r="L788" i="11" s="1"/>
  <c r="J790" i="11"/>
  <c r="K790" i="11" s="1"/>
  <c r="L790" i="11" s="1"/>
  <c r="J384" i="11"/>
  <c r="K384" i="11" s="1"/>
  <c r="L384" i="11" s="1"/>
  <c r="J2166" i="11"/>
  <c r="K2166" i="11" s="1"/>
  <c r="L2166" i="11" s="1"/>
  <c r="J2333" i="11"/>
  <c r="K2333" i="11" s="1"/>
  <c r="L2333" i="11" s="1"/>
  <c r="J2335" i="11"/>
  <c r="K2335" i="11" s="1"/>
  <c r="L2335" i="11" s="1"/>
  <c r="J2337" i="11"/>
  <c r="K2337" i="11" s="1"/>
  <c r="L2337" i="11" s="1"/>
  <c r="J7352" i="11"/>
  <c r="K7352" i="11" s="1"/>
  <c r="L7352" i="11" s="1"/>
  <c r="J7354" i="11"/>
  <c r="K7354" i="11" s="1"/>
  <c r="L7354" i="11" s="1"/>
  <c r="J7356" i="11"/>
  <c r="K7356" i="11" s="1"/>
  <c r="L7356" i="11" s="1"/>
  <c r="J7378" i="11"/>
  <c r="K7378" i="11" s="1"/>
  <c r="L7378" i="11" s="1"/>
  <c r="J7380" i="11"/>
  <c r="K7380" i="11" s="1"/>
  <c r="L7380" i="11" s="1"/>
  <c r="J7382" i="11"/>
  <c r="K7382" i="11" s="1"/>
  <c r="L7382" i="11" s="1"/>
  <c r="J7404" i="11"/>
  <c r="K7404" i="11" s="1"/>
  <c r="L7404" i="11" s="1"/>
  <c r="J7406" i="11"/>
  <c r="K7406" i="11" s="1"/>
  <c r="L7406" i="11" s="1"/>
  <c r="J7408" i="11"/>
  <c r="K7408" i="11" s="1"/>
  <c r="L7408" i="11" s="1"/>
  <c r="K7638" i="11"/>
  <c r="K7640" i="11"/>
  <c r="K7642" i="11"/>
  <c r="J386" i="11"/>
  <c r="K386" i="11" s="1"/>
  <c r="L386" i="11" s="1"/>
  <c r="J388" i="11"/>
  <c r="K388" i="11" s="1"/>
  <c r="L388" i="11" s="1"/>
  <c r="J2178" i="11"/>
  <c r="K2178" i="11" s="1"/>
  <c r="L2178" i="11" s="1"/>
  <c r="J2182" i="11"/>
  <c r="K2182" i="11" s="1"/>
  <c r="L2182" i="11" s="1"/>
  <c r="J553" i="11"/>
  <c r="K553" i="11" s="1"/>
  <c r="L553" i="11" s="1"/>
  <c r="J555" i="11"/>
  <c r="K555" i="11" s="1"/>
  <c r="L555" i="11" s="1"/>
  <c r="J557" i="11"/>
  <c r="K557" i="11" s="1"/>
  <c r="L557" i="11" s="1"/>
  <c r="J591" i="11"/>
  <c r="K591" i="11" s="1"/>
  <c r="L591" i="11" s="1"/>
  <c r="J593" i="11"/>
  <c r="K593" i="11" s="1"/>
  <c r="L593" i="11" s="1"/>
  <c r="J595" i="11"/>
  <c r="K595" i="11" s="1"/>
  <c r="L595" i="11" s="1"/>
  <c r="J787" i="11"/>
  <c r="K787" i="11" s="1"/>
  <c r="L787" i="11" s="1"/>
  <c r="J789" i="11"/>
  <c r="K789" i="11" s="1"/>
  <c r="L789" i="11" s="1"/>
  <c r="J791" i="11"/>
  <c r="K791" i="11" s="1"/>
  <c r="L791" i="11" s="1"/>
  <c r="J2180" i="11"/>
  <c r="K2180" i="11" s="1"/>
  <c r="L2180" i="11" s="1"/>
  <c r="J2139" i="11"/>
  <c r="K2139" i="11" s="1"/>
  <c r="L2139" i="11" s="1"/>
  <c r="J2141" i="11"/>
  <c r="K2141" i="11" s="1"/>
  <c r="L2141" i="11" s="1"/>
  <c r="J2143" i="11"/>
  <c r="K2143" i="11" s="1"/>
  <c r="L2143" i="11" s="1"/>
  <c r="J2607" i="11"/>
  <c r="K2607" i="11" s="1"/>
  <c r="L2607" i="11" s="1"/>
  <c r="J2609" i="11"/>
  <c r="K2609" i="11" s="1"/>
  <c r="L2609" i="11" s="1"/>
  <c r="J2611" i="11"/>
  <c r="K2611" i="11" s="1"/>
  <c r="L2611" i="11" s="1"/>
  <c r="J2619" i="11"/>
  <c r="K2619" i="11" s="1"/>
  <c r="L2619" i="11" s="1"/>
  <c r="J2621" i="11"/>
  <c r="K2621" i="11" s="1"/>
  <c r="L2621" i="11" s="1"/>
  <c r="J2623" i="11"/>
  <c r="K2623" i="11" s="1"/>
  <c r="L2623" i="11" s="1"/>
  <c r="J2645" i="11"/>
  <c r="K2645" i="11" s="1"/>
  <c r="L2645" i="11" s="1"/>
  <c r="J2647" i="11"/>
  <c r="K2647" i="11" s="1"/>
  <c r="L2647" i="11" s="1"/>
  <c r="J2649" i="11"/>
  <c r="K2649" i="11" s="1"/>
  <c r="L2649" i="11" s="1"/>
  <c r="J4413" i="11"/>
  <c r="K4413" i="11" s="1"/>
  <c r="L4413" i="11" s="1"/>
  <c r="J4415" i="11"/>
  <c r="K4415" i="11" s="1"/>
  <c r="L4415" i="11" s="1"/>
  <c r="J4417" i="11"/>
  <c r="K4417" i="11" s="1"/>
  <c r="L4417" i="11" s="1"/>
  <c r="J6719" i="11"/>
  <c r="K6719" i="11" s="1"/>
  <c r="L6719" i="11" s="1"/>
  <c r="J6745" i="11"/>
  <c r="K6745" i="11" s="1"/>
  <c r="L6745" i="11" s="1"/>
  <c r="J6767" i="11"/>
  <c r="K6767" i="11" s="1"/>
  <c r="L6767" i="11" s="1"/>
  <c r="J6769" i="11"/>
  <c r="K6769" i="11" s="1"/>
  <c r="L6769" i="11" s="1"/>
  <c r="J6771" i="11"/>
  <c r="K6771" i="11" s="1"/>
  <c r="L6771" i="11" s="1"/>
  <c r="J7118" i="11"/>
  <c r="K7118" i="11" s="1"/>
  <c r="L7118" i="11" s="1"/>
  <c r="J7120" i="11"/>
  <c r="K7120" i="11" s="1"/>
  <c r="L7120" i="11" s="1"/>
  <c r="J7122" i="11"/>
  <c r="K7122" i="11" s="1"/>
  <c r="L7122" i="11" s="1"/>
  <c r="J7421" i="11"/>
  <c r="K7421" i="11" s="1"/>
  <c r="L7421" i="11" s="1"/>
  <c r="J7482" i="11"/>
  <c r="J7484" i="11"/>
  <c r="J7486" i="11"/>
  <c r="J7534" i="11"/>
  <c r="J7536" i="11"/>
  <c r="J7538" i="11"/>
  <c r="J2165" i="11"/>
  <c r="K2165" i="11" s="1"/>
  <c r="L2165" i="11" s="1"/>
  <c r="J2167" i="11"/>
  <c r="K2167" i="11" s="1"/>
  <c r="L2167" i="11" s="1"/>
  <c r="J2169" i="11"/>
  <c r="K2169" i="11" s="1"/>
  <c r="L2169" i="11" s="1"/>
  <c r="J2177" i="11"/>
  <c r="K2177" i="11" s="1"/>
  <c r="L2177" i="11" s="1"/>
  <c r="J2179" i="11"/>
  <c r="K2179" i="11" s="1"/>
  <c r="L2179" i="11" s="1"/>
  <c r="J2181" i="11"/>
  <c r="K2181" i="11" s="1"/>
  <c r="L2181" i="11" s="1"/>
  <c r="J2334" i="11"/>
  <c r="K2334" i="11" s="1"/>
  <c r="L2334" i="11" s="1"/>
  <c r="J2336" i="11"/>
  <c r="K2336" i="11" s="1"/>
  <c r="L2336" i="11" s="1"/>
  <c r="J2338" i="11"/>
  <c r="K2338" i="11" s="1"/>
  <c r="L2338" i="11" s="1"/>
  <c r="J5350" i="11"/>
  <c r="K5350" i="11" s="1"/>
  <c r="L5350" i="11" s="1"/>
  <c r="J5352" i="11"/>
  <c r="K5352" i="11" s="1"/>
  <c r="L5352" i="11" s="1"/>
  <c r="J5354" i="11"/>
  <c r="K5354" i="11" s="1"/>
  <c r="L5354" i="11" s="1"/>
  <c r="J7351" i="11"/>
  <c r="K7351" i="11" s="1"/>
  <c r="L7351" i="11" s="1"/>
  <c r="K7637" i="11"/>
  <c r="K7639" i="11"/>
  <c r="K7641" i="11"/>
  <c r="J2138" i="11"/>
  <c r="K2138" i="11" s="1"/>
  <c r="L2138" i="11" s="1"/>
  <c r="J2140" i="11"/>
  <c r="K2140" i="11" s="1"/>
  <c r="L2140" i="11" s="1"/>
  <c r="J2142" i="11"/>
  <c r="K2142" i="11" s="1"/>
  <c r="L2142" i="11" s="1"/>
  <c r="J2606" i="11"/>
  <c r="K2606" i="11" s="1"/>
  <c r="L2606" i="11" s="1"/>
  <c r="J2608" i="11"/>
  <c r="K2608" i="11" s="1"/>
  <c r="L2608" i="11" s="1"/>
  <c r="J2610" i="11"/>
  <c r="K2610" i="11" s="1"/>
  <c r="L2610" i="11" s="1"/>
  <c r="J2620" i="11"/>
  <c r="K2620" i="11" s="1"/>
  <c r="L2620" i="11" s="1"/>
  <c r="J2622" i="11"/>
  <c r="K2622" i="11" s="1"/>
  <c r="L2622" i="11" s="1"/>
  <c r="J2624" i="11"/>
  <c r="K2624" i="11" s="1"/>
  <c r="L2624" i="11" s="1"/>
  <c r="J2646" i="11"/>
  <c r="K2646" i="11" s="1"/>
  <c r="L2646" i="11" s="1"/>
  <c r="J2648" i="11"/>
  <c r="K2648" i="11" s="1"/>
  <c r="L2648" i="11" s="1"/>
  <c r="J2650" i="11"/>
  <c r="K2650" i="11" s="1"/>
  <c r="L2650" i="11" s="1"/>
  <c r="J4414" i="11"/>
  <c r="K4414" i="11" s="1"/>
  <c r="L4414" i="11" s="1"/>
  <c r="J4416" i="11"/>
  <c r="K4416" i="11" s="1"/>
  <c r="L4416" i="11" s="1"/>
  <c r="J4418" i="11"/>
  <c r="K4418" i="11" s="1"/>
  <c r="L4418" i="11" s="1"/>
  <c r="J6706" i="11"/>
  <c r="K6706" i="11" s="1"/>
  <c r="L6706" i="11" s="1"/>
  <c r="J6718" i="11"/>
  <c r="K6718" i="11" s="1"/>
  <c r="L6718" i="11" s="1"/>
  <c r="J6728" i="11"/>
  <c r="K6728" i="11" s="1"/>
  <c r="L6728" i="11" s="1"/>
  <c r="J6730" i="11"/>
  <c r="K6730" i="11" s="1"/>
  <c r="L6730" i="11" s="1"/>
  <c r="J6732" i="11"/>
  <c r="K6732" i="11" s="1"/>
  <c r="L6732" i="11" s="1"/>
  <c r="J6758" i="11"/>
  <c r="K6758" i="11" s="1"/>
  <c r="L6758" i="11" s="1"/>
  <c r="J6766" i="11"/>
  <c r="K6766" i="11" s="1"/>
  <c r="L6766" i="11" s="1"/>
  <c r="J6768" i="11"/>
  <c r="K6768" i="11" s="1"/>
  <c r="L6768" i="11" s="1"/>
  <c r="J7119" i="11"/>
  <c r="K7119" i="11" s="1"/>
  <c r="L7119" i="11" s="1"/>
  <c r="J7481" i="11"/>
  <c r="J7483" i="11"/>
  <c r="J7485" i="11"/>
  <c r="J7533" i="11"/>
  <c r="J7535" i="11"/>
  <c r="J7537" i="11"/>
  <c r="O394" i="11"/>
  <c r="O390" i="11"/>
  <c r="O386" i="11"/>
  <c r="P386" i="11" s="1"/>
  <c r="O385" i="11"/>
  <c r="O384" i="11"/>
  <c r="O392" i="11"/>
  <c r="O388" i="11"/>
  <c r="O393" i="11"/>
  <c r="O391" i="11"/>
  <c r="O389" i="11"/>
  <c r="O387" i="11"/>
  <c r="O563" i="11"/>
  <c r="O559" i="11"/>
  <c r="O555" i="11"/>
  <c r="O561" i="11"/>
  <c r="O557" i="11"/>
  <c r="O553" i="11"/>
  <c r="O562" i="11"/>
  <c r="O560" i="11"/>
  <c r="O558" i="11"/>
  <c r="O556" i="11"/>
  <c r="O554" i="11"/>
  <c r="O552" i="11"/>
  <c r="O2148" i="11"/>
  <c r="O2144" i="11"/>
  <c r="O2140" i="11"/>
  <c r="O2149" i="11"/>
  <c r="O2145" i="11"/>
  <c r="O2141" i="11"/>
  <c r="O2146" i="11"/>
  <c r="O2142" i="11"/>
  <c r="O2138" i="11"/>
  <c r="O2147" i="11"/>
  <c r="O2143" i="11"/>
  <c r="O2139" i="11"/>
  <c r="O2617" i="11"/>
  <c r="O2613" i="11"/>
  <c r="O2609" i="11"/>
  <c r="O2614" i="11"/>
  <c r="O2610" i="11"/>
  <c r="P2610" i="11" s="1"/>
  <c r="O2606" i="11"/>
  <c r="O2616" i="11"/>
  <c r="O2612" i="11"/>
  <c r="O2608" i="11"/>
  <c r="O2615" i="11"/>
  <c r="O2611" i="11"/>
  <c r="P2611" i="11" s="1"/>
  <c r="O2607" i="11"/>
  <c r="O6723" i="11"/>
  <c r="O6722" i="11"/>
  <c r="O6718" i="11"/>
  <c r="O6725" i="11"/>
  <c r="O6715" i="11"/>
  <c r="P6715" i="11" s="1"/>
  <c r="O6724" i="11"/>
  <c r="O6719" i="11"/>
  <c r="O6716" i="11"/>
  <c r="P6716" i="11" s="1"/>
  <c r="O6714" i="11"/>
  <c r="P6714" i="11" s="1"/>
  <c r="O6720" i="11"/>
  <c r="O6717" i="11"/>
  <c r="P6717" i="11" s="1"/>
  <c r="O6721" i="11"/>
  <c r="O6748" i="11"/>
  <c r="O6743" i="11"/>
  <c r="P6743" i="11" s="1"/>
  <c r="O6749" i="11"/>
  <c r="O6744" i="11"/>
  <c r="O6747" i="11"/>
  <c r="O6742" i="11"/>
  <c r="P6742" i="11" s="1"/>
  <c r="O6751" i="11"/>
  <c r="O6746" i="11"/>
  <c r="O6741" i="11"/>
  <c r="P6741" i="11" s="1"/>
  <c r="O6750" i="11"/>
  <c r="O6745" i="11"/>
  <c r="O6740" i="11"/>
  <c r="P6740" i="11" s="1"/>
  <c r="O6777" i="11"/>
  <c r="O6776" i="11"/>
  <c r="O6775" i="11"/>
  <c r="O6774" i="11"/>
  <c r="O6766" i="11"/>
  <c r="P6766" i="11" s="1"/>
  <c r="O6769" i="11"/>
  <c r="O6768" i="11"/>
  <c r="O6767" i="11"/>
  <c r="O6773" i="11"/>
  <c r="O6772" i="11"/>
  <c r="O6771" i="11"/>
  <c r="O6770" i="11"/>
  <c r="O7120" i="11"/>
  <c r="O7119" i="11"/>
  <c r="O7118" i="11"/>
  <c r="O7117" i="11"/>
  <c r="O7124" i="11"/>
  <c r="O7123" i="11"/>
  <c r="O7122" i="11"/>
  <c r="O7121" i="11"/>
  <c r="O7128" i="11"/>
  <c r="O7127" i="11"/>
  <c r="O7126" i="11"/>
  <c r="O7125" i="11"/>
  <c r="O7414" i="11"/>
  <c r="O7410" i="11"/>
  <c r="O7406" i="11"/>
  <c r="P7406" i="11" s="1"/>
  <c r="O7411" i="11"/>
  <c r="O7407" i="11"/>
  <c r="O7403" i="11"/>
  <c r="O7412" i="11"/>
  <c r="O7408" i="11"/>
  <c r="P7408" i="11" s="1"/>
  <c r="O7404" i="11"/>
  <c r="O7413" i="11"/>
  <c r="O7409" i="11"/>
  <c r="O7405" i="11"/>
  <c r="O7427" i="11"/>
  <c r="O7423" i="11"/>
  <c r="O7419" i="11"/>
  <c r="P7419" i="11" s="1"/>
  <c r="O7424" i="11"/>
  <c r="O7420" i="11"/>
  <c r="P7420" i="11" s="1"/>
  <c r="O7416" i="11"/>
  <c r="P7416" i="11" s="1"/>
  <c r="O7425" i="11"/>
  <c r="O7421" i="11"/>
  <c r="O7417" i="11"/>
  <c r="P7417" i="11" s="1"/>
  <c r="O7426" i="11"/>
  <c r="O7422" i="11"/>
  <c r="O7418" i="11"/>
  <c r="P7418" i="11" s="1"/>
  <c r="O796" i="11"/>
  <c r="O792" i="11"/>
  <c r="O788" i="11"/>
  <c r="O797" i="11"/>
  <c r="O793" i="11"/>
  <c r="O789" i="11"/>
  <c r="O795" i="11"/>
  <c r="O791" i="11"/>
  <c r="P791" i="11" s="1"/>
  <c r="O787" i="11"/>
  <c r="O790" i="11"/>
  <c r="P790" i="11" s="1"/>
  <c r="O794" i="11"/>
  <c r="O786" i="11"/>
  <c r="P786" i="11" s="1"/>
  <c r="O2175" i="11"/>
  <c r="O2171" i="11"/>
  <c r="O2167" i="11"/>
  <c r="O2168" i="11"/>
  <c r="O2174" i="11"/>
  <c r="O2169" i="11"/>
  <c r="O2166" i="11"/>
  <c r="O2172" i="11"/>
  <c r="O2164" i="11"/>
  <c r="P2164" i="11" s="1"/>
  <c r="O2173" i="11"/>
  <c r="O2170" i="11"/>
  <c r="O2165" i="11"/>
  <c r="P2165" i="11" s="1"/>
  <c r="O2344" i="11"/>
  <c r="O2340" i="11"/>
  <c r="O2336" i="11"/>
  <c r="P2336" i="11" s="1"/>
  <c r="O2341" i="11"/>
  <c r="O2337" i="11"/>
  <c r="O2343" i="11"/>
  <c r="O2339" i="11"/>
  <c r="O2335" i="11"/>
  <c r="O2333" i="11"/>
  <c r="P2333" i="11" s="1"/>
  <c r="O2342" i="11"/>
  <c r="O2338" i="11"/>
  <c r="O2334" i="11"/>
  <c r="O602" i="11"/>
  <c r="O598" i="11"/>
  <c r="O594" i="11"/>
  <c r="O600" i="11"/>
  <c r="O596" i="11"/>
  <c r="O592" i="11"/>
  <c r="O601" i="11"/>
  <c r="O599" i="11"/>
  <c r="O597" i="11"/>
  <c r="O595" i="11"/>
  <c r="O593" i="11"/>
  <c r="O591" i="11"/>
  <c r="O5360" i="11"/>
  <c r="O5359" i="11"/>
  <c r="O5352" i="11"/>
  <c r="O5351" i="11"/>
  <c r="O5354" i="11"/>
  <c r="O5353" i="11"/>
  <c r="O5356" i="11"/>
  <c r="O5355" i="11"/>
  <c r="O5358" i="11"/>
  <c r="O5357" i="11"/>
  <c r="O5350" i="11"/>
  <c r="O5349" i="11"/>
  <c r="O2626" i="11"/>
  <c r="O2625" i="11"/>
  <c r="O2628" i="11"/>
  <c r="O2627" i="11"/>
  <c r="O2620" i="11"/>
  <c r="O2619" i="11"/>
  <c r="O2630" i="11"/>
  <c r="O2629" i="11"/>
  <c r="O2622" i="11"/>
  <c r="O2621" i="11"/>
  <c r="O2624" i="11"/>
  <c r="O2623" i="11"/>
  <c r="O2656" i="11"/>
  <c r="O2655" i="11"/>
  <c r="O2648" i="11"/>
  <c r="O2647" i="11"/>
  <c r="P2647" i="11" s="1"/>
  <c r="O2650" i="11"/>
  <c r="O2649" i="11"/>
  <c r="O2652" i="11"/>
  <c r="O2651" i="11"/>
  <c r="O2654" i="11"/>
  <c r="O2653" i="11"/>
  <c r="O2646" i="11"/>
  <c r="O2645" i="11"/>
  <c r="O4420" i="11"/>
  <c r="O4419" i="11"/>
  <c r="O4422" i="11"/>
  <c r="O4421" i="11"/>
  <c r="O4414" i="11"/>
  <c r="O4413" i="11"/>
  <c r="O4424" i="11"/>
  <c r="O4423" i="11"/>
  <c r="O4416" i="11"/>
  <c r="P4416" i="11" s="1"/>
  <c r="O4415" i="11"/>
  <c r="O4418" i="11"/>
  <c r="O4417" i="11"/>
  <c r="P4417" i="11" s="1"/>
  <c r="O6708" i="11"/>
  <c r="O6709" i="11"/>
  <c r="O6702" i="11"/>
  <c r="P6702" i="11" s="1"/>
  <c r="O6701" i="11"/>
  <c r="P6701" i="11" s="1"/>
  <c r="O6711" i="11"/>
  <c r="O6710" i="11"/>
  <c r="O6704" i="11"/>
  <c r="P6704" i="11" s="1"/>
  <c r="O6703" i="11"/>
  <c r="P6703" i="11" s="1"/>
  <c r="O6712" i="11"/>
  <c r="O6707" i="11"/>
  <c r="O6706" i="11"/>
  <c r="P6706" i="11" s="1"/>
  <c r="O6705" i="11"/>
  <c r="O6732" i="11"/>
  <c r="O6738" i="11"/>
  <c r="O6737" i="11"/>
  <c r="O6736" i="11"/>
  <c r="O6734" i="11"/>
  <c r="O6733" i="11"/>
  <c r="O6729" i="11"/>
  <c r="O6728" i="11"/>
  <c r="O6731" i="11"/>
  <c r="O6727" i="11"/>
  <c r="O6735" i="11"/>
  <c r="O6730" i="11"/>
  <c r="O6764" i="11"/>
  <c r="O6759" i="11"/>
  <c r="O6760" i="11"/>
  <c r="O6761" i="11"/>
  <c r="O6763" i="11"/>
  <c r="O6762" i="11"/>
  <c r="O6758" i="11"/>
  <c r="O6757" i="11"/>
  <c r="O6753" i="11"/>
  <c r="P6753" i="11" s="1"/>
  <c r="O6755" i="11"/>
  <c r="P6755" i="11" s="1"/>
  <c r="O6756" i="11"/>
  <c r="P6756" i="11" s="1"/>
  <c r="O6754" i="11"/>
  <c r="P6754" i="11" s="1"/>
  <c r="O2186" i="11"/>
  <c r="O2185" i="11"/>
  <c r="O2180" i="11"/>
  <c r="O2188" i="11"/>
  <c r="O2187" i="11"/>
  <c r="O2181" i="11"/>
  <c r="O2184" i="11"/>
  <c r="O2182" i="11"/>
  <c r="O2177" i="11"/>
  <c r="O2178" i="11"/>
  <c r="P2178" i="11" s="1"/>
  <c r="O2183" i="11"/>
  <c r="O2179" i="11"/>
  <c r="P2179" i="11" s="1"/>
  <c r="O7362" i="11"/>
  <c r="O7358" i="11"/>
  <c r="O7353" i="11"/>
  <c r="O7352" i="11"/>
  <c r="P7352" i="11" s="1"/>
  <c r="O7351" i="11"/>
  <c r="O7359" i="11"/>
  <c r="O7354" i="11"/>
  <c r="O7360" i="11"/>
  <c r="O7356" i="11"/>
  <c r="O7355" i="11"/>
  <c r="O7361" i="11"/>
  <c r="O7357" i="11"/>
  <c r="O7388" i="11"/>
  <c r="O7384" i="11"/>
  <c r="O7380" i="11"/>
  <c r="O7385" i="11"/>
  <c r="O7381" i="11"/>
  <c r="O7377" i="11"/>
  <c r="O7386" i="11"/>
  <c r="O7382" i="11"/>
  <c r="O7378" i="11"/>
  <c r="O7387" i="11"/>
  <c r="O7383" i="11"/>
  <c r="O7379" i="11"/>
  <c r="O383" i="11"/>
  <c r="M7654" i="11"/>
  <c r="O7654" i="11" s="1"/>
  <c r="M1930" i="11"/>
  <c r="M56" i="11"/>
  <c r="O56" i="11" s="1"/>
  <c r="M52" i="11"/>
  <c r="O52" i="11" s="1"/>
  <c r="M53" i="11"/>
  <c r="O53" i="11" s="1"/>
  <c r="M55" i="11"/>
  <c r="O55" i="11" s="1"/>
  <c r="M51" i="11"/>
  <c r="O51" i="11" s="1"/>
  <c r="M54" i="11"/>
  <c r="O54" i="11" s="1"/>
  <c r="M3733" i="11"/>
  <c r="M3725" i="11"/>
  <c r="M3730" i="11"/>
  <c r="M3732" i="11"/>
  <c r="M3728" i="11"/>
  <c r="M3724" i="11"/>
  <c r="M3735" i="11"/>
  <c r="M3731" i="11"/>
  <c r="M3727" i="11"/>
  <c r="M3734" i="11"/>
  <c r="M3726" i="11"/>
  <c r="G56" i="25"/>
  <c r="G25" i="25"/>
  <c r="J331" i="11"/>
  <c r="J372" i="11"/>
  <c r="J374" i="11"/>
  <c r="J4322" i="11"/>
  <c r="J4324" i="11"/>
  <c r="J4326" i="11"/>
  <c r="J4348" i="11"/>
  <c r="J4350" i="11"/>
  <c r="J4352" i="11"/>
  <c r="J335" i="11"/>
  <c r="J501" i="11"/>
  <c r="K501" i="11" s="1"/>
  <c r="J579" i="11"/>
  <c r="J257" i="11"/>
  <c r="J583" i="11"/>
  <c r="J305" i="11"/>
  <c r="J307" i="11"/>
  <c r="J357" i="11"/>
  <c r="K357" i="11" s="1"/>
  <c r="J359" i="11"/>
  <c r="J361" i="11"/>
  <c r="J409" i="11"/>
  <c r="J514" i="11"/>
  <c r="J605" i="11"/>
  <c r="J1766" i="11"/>
  <c r="J2100" i="11"/>
  <c r="J2102" i="11"/>
  <c r="J2104" i="11"/>
  <c r="J2125" i="11"/>
  <c r="J2127" i="11"/>
  <c r="J2129" i="11"/>
  <c r="J3256" i="11"/>
  <c r="J3260" i="11"/>
  <c r="K244" i="11"/>
  <c r="J253" i="11"/>
  <c r="J266" i="11"/>
  <c r="J370" i="11"/>
  <c r="J566" i="11"/>
  <c r="J570" i="11"/>
  <c r="J2087" i="11"/>
  <c r="J2089" i="11"/>
  <c r="J2091" i="11"/>
  <c r="J255" i="11"/>
  <c r="J270" i="11"/>
  <c r="J505" i="11"/>
  <c r="J527" i="11"/>
  <c r="J531" i="11"/>
  <c r="J540" i="11"/>
  <c r="J544" i="11"/>
  <c r="J1762" i="11"/>
  <c r="J1764" i="11"/>
  <c r="J3204" i="11"/>
  <c r="J3206" i="11"/>
  <c r="J309" i="11"/>
  <c r="J411" i="11"/>
  <c r="J413" i="11"/>
  <c r="J518" i="11"/>
  <c r="J607" i="11"/>
  <c r="J609" i="11"/>
  <c r="J618" i="11"/>
  <c r="J1787" i="11"/>
  <c r="J1789" i="11"/>
  <c r="J1791" i="11"/>
  <c r="J4309" i="11"/>
  <c r="J4311" i="11"/>
  <c r="J4313" i="11"/>
  <c r="J4335" i="11"/>
  <c r="J4337" i="11"/>
  <c r="J4339" i="11"/>
  <c r="J4361" i="11"/>
  <c r="J4363" i="11"/>
  <c r="J4365" i="11"/>
  <c r="O340" i="11"/>
  <c r="O335" i="11"/>
  <c r="O586" i="11"/>
  <c r="O605" i="11"/>
  <c r="O637" i="11"/>
  <c r="O661" i="11"/>
  <c r="O686" i="11"/>
  <c r="O740" i="11"/>
  <c r="O734" i="11"/>
  <c r="O844" i="11"/>
  <c r="O838" i="11"/>
  <c r="O973" i="11"/>
  <c r="O1046" i="11"/>
  <c r="O1052" i="11"/>
  <c r="O1311" i="11"/>
  <c r="O1689" i="11"/>
  <c r="O1687" i="11"/>
  <c r="O276" i="11"/>
  <c r="O272" i="11"/>
  <c r="O275" i="11"/>
  <c r="O277" i="11"/>
  <c r="O273" i="11"/>
  <c r="O410" i="11"/>
  <c r="O856" i="11"/>
  <c r="O859" i="11"/>
  <c r="O1519" i="11"/>
  <c r="O1606" i="11"/>
  <c r="O1631" i="11"/>
  <c r="O17" i="11"/>
  <c r="O13" i="11"/>
  <c r="O9" i="11"/>
  <c r="O16" i="11"/>
  <c r="O15" i="11"/>
  <c r="O11" i="11"/>
  <c r="O7" i="11"/>
  <c r="O8" i="11"/>
  <c r="O14" i="11"/>
  <c r="O12" i="11"/>
  <c r="O151" i="11"/>
  <c r="O150" i="11"/>
  <c r="O153" i="11"/>
  <c r="O154" i="11"/>
  <c r="O152" i="11"/>
  <c r="O199" i="11"/>
  <c r="O195" i="11"/>
  <c r="O197" i="11"/>
  <c r="O194" i="11"/>
  <c r="O196" i="11"/>
  <c r="O198" i="11"/>
  <c r="O264" i="11"/>
  <c r="O260" i="11"/>
  <c r="O258" i="11"/>
  <c r="O253" i="11"/>
  <c r="O308" i="11"/>
  <c r="O314" i="11"/>
  <c r="O671" i="11"/>
  <c r="O775" i="11"/>
  <c r="O879" i="11"/>
  <c r="O983" i="11"/>
  <c r="O1087" i="11"/>
  <c r="O1150" i="11"/>
  <c r="O1171" i="11"/>
  <c r="O1168" i="11"/>
  <c r="O1297" i="11"/>
  <c r="O1300" i="11"/>
  <c r="O1365" i="11"/>
  <c r="O1359" i="11"/>
  <c r="O1371" i="11"/>
  <c r="O1481" i="11"/>
  <c r="O1479" i="11"/>
  <c r="O1532" i="11"/>
  <c r="O1618" i="11"/>
  <c r="O2065" i="11"/>
  <c r="O2269" i="11"/>
  <c r="O3432" i="11"/>
  <c r="O3989" i="11"/>
  <c r="O127" i="11"/>
  <c r="O125" i="11"/>
  <c r="O126" i="11"/>
  <c r="O128" i="11"/>
  <c r="O124" i="11"/>
  <c r="O546" i="11"/>
  <c r="O539" i="11"/>
  <c r="O948" i="11"/>
  <c r="O942" i="11"/>
  <c r="O998" i="11"/>
  <c r="O1102" i="11"/>
  <c r="O1206" i="11"/>
  <c r="O1254" i="11"/>
  <c r="O1335" i="11"/>
  <c r="O1338" i="11"/>
  <c r="O1423" i="11"/>
  <c r="O6278" i="11"/>
  <c r="O179" i="11"/>
  <c r="O178" i="11"/>
  <c r="O177" i="11"/>
  <c r="O180" i="11"/>
  <c r="O176" i="11"/>
  <c r="O648" i="11"/>
  <c r="O651" i="11"/>
  <c r="O1543" i="11"/>
  <c r="O1546" i="11"/>
  <c r="O3048" i="11"/>
  <c r="O75" i="11"/>
  <c r="O74" i="11"/>
  <c r="O73" i="11"/>
  <c r="O76" i="11"/>
  <c r="O72" i="11"/>
  <c r="O203" i="11"/>
  <c r="O202" i="11"/>
  <c r="O205" i="11"/>
  <c r="O206" i="11"/>
  <c r="O204" i="11"/>
  <c r="O362" i="11"/>
  <c r="O374" i="11"/>
  <c r="O527" i="11"/>
  <c r="O696" i="11"/>
  <c r="O714" i="11"/>
  <c r="O709" i="11"/>
  <c r="O800" i="11"/>
  <c r="O818" i="11"/>
  <c r="O813" i="11"/>
  <c r="O904" i="11"/>
  <c r="O922" i="11"/>
  <c r="O917" i="11"/>
  <c r="O1008" i="11"/>
  <c r="O1026" i="11"/>
  <c r="O1021" i="11"/>
  <c r="O1112" i="11"/>
  <c r="O1282" i="11"/>
  <c r="O1348" i="11"/>
  <c r="O1573" i="11"/>
  <c r="O1567" i="11"/>
  <c r="O1579" i="11"/>
  <c r="O2024" i="11"/>
  <c r="O622" i="11"/>
  <c r="O623" i="11"/>
  <c r="O617" i="11"/>
  <c r="O765" i="11"/>
  <c r="O869" i="11"/>
  <c r="O894" i="11"/>
  <c r="O1077" i="11"/>
  <c r="O1275" i="11"/>
  <c r="O1272" i="11"/>
  <c r="O1556" i="11"/>
  <c r="O1594" i="11"/>
  <c r="O3964" i="11"/>
  <c r="O3960" i="11"/>
  <c r="O4863" i="11"/>
  <c r="O99" i="11"/>
  <c r="O98" i="11"/>
  <c r="O101" i="11"/>
  <c r="O100" i="11"/>
  <c r="O102" i="11"/>
  <c r="O235" i="11"/>
  <c r="O501" i="11"/>
  <c r="O516" i="11"/>
  <c r="O519" i="11"/>
  <c r="O752" i="11"/>
  <c r="O755" i="11"/>
  <c r="O960" i="11"/>
  <c r="O963" i="11"/>
  <c r="O1067" i="11"/>
  <c r="O1064" i="11"/>
  <c r="O1178" i="11"/>
  <c r="O1193" i="11"/>
  <c r="O1200" i="11"/>
  <c r="O1196" i="11"/>
  <c r="O1324" i="11"/>
  <c r="O1410" i="11"/>
  <c r="N26" i="17"/>
  <c r="I27" i="17"/>
  <c r="N27" i="17" s="1"/>
  <c r="J448" i="11"/>
  <c r="J475" i="11"/>
  <c r="J479" i="11"/>
  <c r="J292" i="11"/>
  <c r="J452" i="11"/>
  <c r="J491" i="11"/>
  <c r="J6677" i="11"/>
  <c r="J296" i="11"/>
  <c r="J461" i="11"/>
  <c r="J435" i="11"/>
  <c r="J437" i="11"/>
  <c r="J439" i="11"/>
  <c r="J465" i="11"/>
  <c r="J487" i="11"/>
  <c r="J489" i="11"/>
  <c r="M64" i="11"/>
  <c r="M68" i="11"/>
  <c r="M79" i="11"/>
  <c r="M84" i="11"/>
  <c r="M110" i="11"/>
  <c r="M116" i="11"/>
  <c r="M120" i="11"/>
  <c r="M131" i="11"/>
  <c r="M136" i="11"/>
  <c r="M162" i="11"/>
  <c r="M168" i="11"/>
  <c r="M172" i="11"/>
  <c r="M183" i="11"/>
  <c r="M188" i="11"/>
  <c r="M227" i="11"/>
  <c r="M233" i="11"/>
  <c r="M237" i="11"/>
  <c r="M243" i="11"/>
  <c r="M256" i="11"/>
  <c r="M262" i="11"/>
  <c r="M271" i="11"/>
  <c r="M283" i="11"/>
  <c r="M287" i="11"/>
  <c r="M293" i="11"/>
  <c r="M310" i="11"/>
  <c r="M312" i="11"/>
  <c r="M316" i="11"/>
  <c r="M320" i="11"/>
  <c r="M324" i="11"/>
  <c r="M325" i="11"/>
  <c r="M326" i="11"/>
  <c r="M327" i="11"/>
  <c r="M328" i="11"/>
  <c r="M329" i="11"/>
  <c r="M332" i="11"/>
  <c r="M337" i="11"/>
  <c r="M338" i="11"/>
  <c r="M342" i="11"/>
  <c r="M345" i="11"/>
  <c r="M351" i="11"/>
  <c r="M355" i="11"/>
  <c r="M363" i="11"/>
  <c r="M379" i="11"/>
  <c r="M396" i="11"/>
  <c r="M402" i="11"/>
  <c r="M406" i="11"/>
  <c r="M412" i="11"/>
  <c r="M425" i="11"/>
  <c r="M431" i="11"/>
  <c r="M440" i="11"/>
  <c r="M452" i="11"/>
  <c r="M461" i="11"/>
  <c r="M477" i="11"/>
  <c r="M480" i="11"/>
  <c r="M487" i="11"/>
  <c r="M494" i="11"/>
  <c r="M497" i="11"/>
  <c r="M503" i="11"/>
  <c r="M513" i="11"/>
  <c r="M522" i="11"/>
  <c r="M536" i="11"/>
  <c r="M541" i="11"/>
  <c r="M547" i="11"/>
  <c r="M550" i="11"/>
  <c r="M567" i="11"/>
  <c r="M573" i="11"/>
  <c r="M578" i="11"/>
  <c r="M584" i="11"/>
  <c r="M585" i="11"/>
  <c r="M620" i="11"/>
  <c r="M634" i="11"/>
  <c r="M641" i="11"/>
  <c r="M644" i="11"/>
  <c r="M652" i="11"/>
  <c r="M657" i="11"/>
  <c r="M662" i="11"/>
  <c r="M675" i="11"/>
  <c r="M682" i="11"/>
  <c r="M688" i="11"/>
  <c r="M689" i="11"/>
  <c r="M700" i="11"/>
  <c r="M703" i="11"/>
  <c r="M713" i="11"/>
  <c r="M723" i="11"/>
  <c r="M738" i="11"/>
  <c r="M745" i="11"/>
  <c r="M748" i="11"/>
  <c r="M756" i="11"/>
  <c r="M761" i="11"/>
  <c r="M766" i="11"/>
  <c r="M779" i="11"/>
  <c r="M804" i="11"/>
  <c r="M807" i="11"/>
  <c r="M817" i="11"/>
  <c r="M827" i="11"/>
  <c r="M842" i="11"/>
  <c r="M849" i="11"/>
  <c r="M852" i="11"/>
  <c r="M860" i="11"/>
  <c r="M865" i="11"/>
  <c r="M870" i="11"/>
  <c r="M883" i="11"/>
  <c r="M890" i="11"/>
  <c r="M896" i="11"/>
  <c r="M897" i="11"/>
  <c r="M908" i="11"/>
  <c r="M911" i="11"/>
  <c r="M921" i="11"/>
  <c r="M931" i="11"/>
  <c r="M946" i="11"/>
  <c r="M953" i="11"/>
  <c r="M956" i="11"/>
  <c r="M964" i="11"/>
  <c r="M969" i="11"/>
  <c r="M974" i="11"/>
  <c r="M987" i="11"/>
  <c r="M994" i="11"/>
  <c r="M1000" i="11"/>
  <c r="M1001" i="11"/>
  <c r="M1012" i="11"/>
  <c r="M1015" i="11"/>
  <c r="M1025" i="11"/>
  <c r="M1035" i="11"/>
  <c r="M1050" i="11"/>
  <c r="M1057" i="11"/>
  <c r="M1060" i="11"/>
  <c r="M1068" i="11"/>
  <c r="M1073" i="11"/>
  <c r="M1078" i="11"/>
  <c r="M1091" i="11"/>
  <c r="M1098" i="11"/>
  <c r="M1104" i="11"/>
  <c r="M1105" i="11"/>
  <c r="M1116" i="11"/>
  <c r="M1118" i="11"/>
  <c r="M1120" i="11"/>
  <c r="M1122" i="11"/>
  <c r="M1126" i="11"/>
  <c r="M1137" i="11"/>
  <c r="M1155" i="11"/>
  <c r="M1163" i="11"/>
  <c r="M1189" i="11"/>
  <c r="M1213" i="11"/>
  <c r="M1216" i="11"/>
  <c r="M1222" i="11"/>
  <c r="M1224" i="11"/>
  <c r="M1226" i="11"/>
  <c r="M1230" i="11"/>
  <c r="M1241" i="11"/>
  <c r="M1259" i="11"/>
  <c r="M1267" i="11"/>
  <c r="M1293" i="11"/>
  <c r="M1302" i="11"/>
  <c r="M1306" i="11"/>
  <c r="M1319" i="11"/>
  <c r="M1368" i="11"/>
  <c r="M1375" i="11"/>
  <c r="M1377" i="11"/>
  <c r="M1415" i="11"/>
  <c r="M1428" i="11"/>
  <c r="M1439" i="11"/>
  <c r="M1442" i="11"/>
  <c r="M1452" i="11"/>
  <c r="M1460" i="11"/>
  <c r="M1463" i="11"/>
  <c r="M1469" i="11"/>
  <c r="M1475" i="11"/>
  <c r="M1490" i="11"/>
  <c r="M1502" i="11"/>
  <c r="M1514" i="11"/>
  <c r="M1527" i="11"/>
  <c r="M1576" i="11"/>
  <c r="M1583" i="11"/>
  <c r="M1585" i="11"/>
  <c r="M1623" i="11"/>
  <c r="M1636" i="11"/>
  <c r="M1647" i="11"/>
  <c r="M1650" i="11"/>
  <c r="M1660" i="11"/>
  <c r="M1668" i="11"/>
  <c r="M1671" i="11"/>
  <c r="M1677" i="11"/>
  <c r="M1683" i="11"/>
  <c r="M1698" i="11"/>
  <c r="M1712" i="11"/>
  <c r="M1784" i="11"/>
  <c r="M1928" i="11"/>
  <c r="M1937" i="11"/>
  <c r="M1954" i="11"/>
  <c r="M1967" i="11"/>
  <c r="M2039" i="11"/>
  <c r="M2370" i="11"/>
  <c r="M2457" i="11"/>
  <c r="M2561" i="11"/>
  <c r="M3180" i="11"/>
  <c r="M3184" i="11"/>
  <c r="M3188" i="11"/>
  <c r="M3194" i="11"/>
  <c r="M4168" i="11"/>
  <c r="M4405" i="11"/>
  <c r="M4474" i="11"/>
  <c r="M4655" i="11"/>
  <c r="M7167" i="11"/>
  <c r="M7183" i="11"/>
  <c r="M7193" i="11"/>
  <c r="M65" i="11"/>
  <c r="M67" i="11"/>
  <c r="M78" i="11"/>
  <c r="M82" i="11"/>
  <c r="M85" i="11"/>
  <c r="M86" i="11"/>
  <c r="M87" i="11"/>
  <c r="M88" i="11"/>
  <c r="M89" i="11"/>
  <c r="M97" i="11"/>
  <c r="M119" i="11"/>
  <c r="M130" i="11"/>
  <c r="M134" i="11"/>
  <c r="M137" i="11"/>
  <c r="M138" i="11"/>
  <c r="M139" i="11"/>
  <c r="M140" i="11"/>
  <c r="M141" i="11"/>
  <c r="M149" i="11"/>
  <c r="M171" i="11"/>
  <c r="M182" i="11"/>
  <c r="M186" i="11"/>
  <c r="M189" i="11"/>
  <c r="M190" i="11"/>
  <c r="M191" i="11"/>
  <c r="M192" i="11"/>
  <c r="M193" i="11"/>
  <c r="M201" i="11"/>
  <c r="M236" i="11"/>
  <c r="M245" i="11"/>
  <c r="M261" i="11"/>
  <c r="M267" i="11"/>
  <c r="M279" i="11"/>
  <c r="M284" i="11"/>
  <c r="M286" i="11"/>
  <c r="M290" i="11"/>
  <c r="M294" i="11"/>
  <c r="M298" i="11"/>
  <c r="M299" i="11"/>
  <c r="M300" i="11"/>
  <c r="M301" i="11"/>
  <c r="M302" i="11"/>
  <c r="M303" i="11"/>
  <c r="M306" i="11"/>
  <c r="M311" i="11"/>
  <c r="M315" i="11"/>
  <c r="M321" i="11"/>
  <c r="M334" i="11"/>
  <c r="M341" i="11"/>
  <c r="M346" i="11"/>
  <c r="M354" i="11"/>
  <c r="M360" i="11"/>
  <c r="M373" i="11"/>
  <c r="M378" i="11"/>
  <c r="M405" i="11"/>
  <c r="M414" i="11"/>
  <c r="M426" i="11"/>
  <c r="M430" i="11"/>
  <c r="M436" i="11"/>
  <c r="M448" i="11"/>
  <c r="M453" i="11"/>
  <c r="M463" i="11"/>
  <c r="M469" i="11"/>
  <c r="M478" i="11"/>
  <c r="M481" i="11"/>
  <c r="M489" i="11"/>
  <c r="M496" i="11"/>
  <c r="M515" i="11"/>
  <c r="M521" i="11"/>
  <c r="M526" i="11"/>
  <c r="M532" i="11"/>
  <c r="M533" i="11"/>
  <c r="M549" i="11"/>
  <c r="M568" i="11"/>
  <c r="M571" i="11"/>
  <c r="M572" i="11"/>
  <c r="M576" i="11"/>
  <c r="M610" i="11"/>
  <c r="M635" i="11"/>
  <c r="M638" i="11"/>
  <c r="M647" i="11"/>
  <c r="M654" i="11"/>
  <c r="M658" i="11"/>
  <c r="M669" i="11"/>
  <c r="M677" i="11"/>
  <c r="M678" i="11"/>
  <c r="M679" i="11"/>
  <c r="M680" i="11"/>
  <c r="M683" i="11"/>
  <c r="M691" i="11"/>
  <c r="M695" i="11"/>
  <c r="M702" i="11"/>
  <c r="M725" i="11"/>
  <c r="M739" i="11"/>
  <c r="M742" i="11"/>
  <c r="M751" i="11"/>
  <c r="M758" i="11"/>
  <c r="M762" i="11"/>
  <c r="M773" i="11"/>
  <c r="M780" i="11"/>
  <c r="M781" i="11"/>
  <c r="M782" i="11"/>
  <c r="M783" i="11"/>
  <c r="M784" i="11"/>
  <c r="M799" i="11"/>
  <c r="M806" i="11"/>
  <c r="M829" i="11"/>
  <c r="M843" i="11"/>
  <c r="M846" i="11"/>
  <c r="M855" i="11"/>
  <c r="M862" i="11"/>
  <c r="M866" i="11"/>
  <c r="M877" i="11"/>
  <c r="M884" i="11"/>
  <c r="M885" i="11"/>
  <c r="M886" i="11"/>
  <c r="M887" i="11"/>
  <c r="M888" i="11"/>
  <c r="M891" i="11"/>
  <c r="M899" i="11"/>
  <c r="M903" i="11"/>
  <c r="M910" i="11"/>
  <c r="M933" i="11"/>
  <c r="M947" i="11"/>
  <c r="M950" i="11"/>
  <c r="M959" i="11"/>
  <c r="M966" i="11"/>
  <c r="M970" i="11"/>
  <c r="M981" i="11"/>
  <c r="M988" i="11"/>
  <c r="M989" i="11"/>
  <c r="M990" i="11"/>
  <c r="M991" i="11"/>
  <c r="M992" i="11"/>
  <c r="M995" i="11"/>
  <c r="M1003" i="11"/>
  <c r="M1007" i="11"/>
  <c r="M1014" i="11"/>
  <c r="M1037" i="11"/>
  <c r="M1051" i="11"/>
  <c r="M1054" i="11"/>
  <c r="M1063" i="11"/>
  <c r="M1070" i="11"/>
  <c r="M1074" i="11"/>
  <c r="M1085" i="11"/>
  <c r="M1092" i="11"/>
  <c r="M1093" i="11"/>
  <c r="M1094" i="11"/>
  <c r="M1095" i="11"/>
  <c r="M1096" i="11"/>
  <c r="M1099" i="11"/>
  <c r="M1107" i="11"/>
  <c r="M1111" i="11"/>
  <c r="M1130" i="11"/>
  <c r="M1141" i="11"/>
  <c r="M1156" i="11"/>
  <c r="M1157" i="11"/>
  <c r="M1159" i="11"/>
  <c r="M1167" i="11"/>
  <c r="M1191" i="11"/>
  <c r="M1197" i="11"/>
  <c r="M1203" i="11"/>
  <c r="M1210" i="11"/>
  <c r="M1219" i="11"/>
  <c r="M1234" i="11"/>
  <c r="M1245" i="11"/>
  <c r="M1260" i="11"/>
  <c r="M1263" i="11"/>
  <c r="M1271" i="11"/>
  <c r="M1295" i="11"/>
  <c r="M1308" i="11"/>
  <c r="M1323" i="11"/>
  <c r="M1332" i="11"/>
  <c r="M1339" i="11"/>
  <c r="M1342" i="11"/>
  <c r="M1358" i="11"/>
  <c r="M1366" i="11"/>
  <c r="M1367" i="11"/>
  <c r="M1417" i="11"/>
  <c r="M1418" i="11"/>
  <c r="M1429" i="11"/>
  <c r="M1430" i="11"/>
  <c r="M1445" i="11"/>
  <c r="M1454" i="11"/>
  <c r="M1459" i="11"/>
  <c r="M1464" i="11"/>
  <c r="M1473" i="11"/>
  <c r="M1476" i="11"/>
  <c r="M1482" i="11"/>
  <c r="M1491" i="11"/>
  <c r="M1494" i="11"/>
  <c r="M1495" i="11"/>
  <c r="M1497" i="11"/>
  <c r="M1504" i="11"/>
  <c r="M1516" i="11"/>
  <c r="M1531" i="11"/>
  <c r="M1540" i="11"/>
  <c r="M1547" i="11"/>
  <c r="M1550" i="11"/>
  <c r="M1566" i="11"/>
  <c r="M1574" i="11"/>
  <c r="M1575" i="11"/>
  <c r="M1592" i="11"/>
  <c r="M1602" i="11"/>
  <c r="M1615" i="11"/>
  <c r="M1625" i="11"/>
  <c r="M1626" i="11"/>
  <c r="M1637" i="11"/>
  <c r="M1638" i="11"/>
  <c r="O1638" i="11" s="1"/>
  <c r="M1653" i="11"/>
  <c r="M1662" i="11"/>
  <c r="M1667" i="11"/>
  <c r="M1672" i="11"/>
  <c r="M1681" i="11"/>
  <c r="M1684" i="11"/>
  <c r="M1699" i="11"/>
  <c r="M1702" i="11"/>
  <c r="M1703" i="11"/>
  <c r="M1705" i="11"/>
  <c r="M1727" i="11"/>
  <c r="M1740" i="11"/>
  <c r="M1813" i="11"/>
  <c r="M1829" i="11"/>
  <c r="M1832" i="11"/>
  <c r="M2009" i="11"/>
  <c r="M2233" i="11"/>
  <c r="M2484" i="11"/>
  <c r="M3113" i="11"/>
  <c r="M3573" i="11"/>
  <c r="M3624" i="11"/>
  <c r="M3965" i="11"/>
  <c r="M4020" i="11"/>
  <c r="M4026" i="11"/>
  <c r="M4164" i="11"/>
  <c r="M4370" i="11"/>
  <c r="M4742" i="11"/>
  <c r="M4950" i="11"/>
  <c r="M5605" i="11"/>
  <c r="M7573" i="11"/>
  <c r="M7111" i="11"/>
  <c r="M6959" i="11"/>
  <c r="M6824" i="11"/>
  <c r="M6820" i="11"/>
  <c r="M6568" i="11"/>
  <c r="M6558" i="11"/>
  <c r="M6308" i="11"/>
  <c r="M6164" i="11"/>
  <c r="M5423" i="11"/>
  <c r="M5202" i="11"/>
  <c r="M5174" i="11"/>
  <c r="M4975" i="11"/>
  <c r="M4944" i="11"/>
  <c r="M4935" i="11"/>
  <c r="M4923" i="11"/>
  <c r="M4654" i="11"/>
  <c r="M4558" i="11"/>
  <c r="M4480" i="11"/>
  <c r="M4467" i="11"/>
  <c r="M4443" i="11"/>
  <c r="M4388" i="11"/>
  <c r="M4219" i="11"/>
  <c r="M4062" i="11"/>
  <c r="M4041" i="11"/>
  <c r="M4028" i="11"/>
  <c r="M3802" i="11"/>
  <c r="M3685" i="11"/>
  <c r="M3660" i="11"/>
  <c r="M3556" i="11"/>
  <c r="M3529" i="11"/>
  <c r="M3508" i="11"/>
  <c r="M3495" i="11"/>
  <c r="M3456" i="11"/>
  <c r="M3431" i="11"/>
  <c r="M3427" i="11"/>
  <c r="M3246" i="11"/>
  <c r="M3240" i="11"/>
  <c r="M3236" i="11"/>
  <c r="M3232" i="11"/>
  <c r="M3165" i="11"/>
  <c r="M3100" i="11"/>
  <c r="M3038" i="11"/>
  <c r="M3032" i="11"/>
  <c r="M3028" i="11"/>
  <c r="M3024" i="11"/>
  <c r="M2957" i="11"/>
  <c r="M2560" i="11"/>
  <c r="M2556" i="11"/>
  <c r="M2520" i="11"/>
  <c r="M2494" i="11"/>
  <c r="M2483" i="11"/>
  <c r="M2456" i="11"/>
  <c r="M2452" i="11"/>
  <c r="M2416" i="11"/>
  <c r="M2408" i="11"/>
  <c r="M2385" i="11"/>
  <c r="M2320" i="11"/>
  <c r="M2310" i="11"/>
  <c r="M2304" i="11"/>
  <c r="M2281" i="11"/>
  <c r="M2216" i="11"/>
  <c r="M2206" i="11"/>
  <c r="M2200" i="11"/>
  <c r="M2108" i="11"/>
  <c r="M2107" i="11"/>
  <c r="M2082" i="11"/>
  <c r="M2067" i="11"/>
  <c r="M2066" i="11"/>
  <c r="M2010" i="11"/>
  <c r="M2006" i="11"/>
  <c r="M1989" i="11"/>
  <c r="M1880" i="11"/>
  <c r="M1865" i="11"/>
  <c r="M1839" i="11"/>
  <c r="M1817" i="11"/>
  <c r="M1796" i="11"/>
  <c r="M1795" i="11"/>
  <c r="M1788" i="11"/>
  <c r="M1783" i="11"/>
  <c r="M1782" i="11"/>
  <c r="M1780" i="11"/>
  <c r="M1771" i="11"/>
  <c r="M1758" i="11"/>
  <c r="M1748" i="11"/>
  <c r="M1742" i="11"/>
  <c r="M1741" i="11"/>
  <c r="M1735" i="11"/>
  <c r="M1730" i="11"/>
  <c r="M1729" i="11"/>
  <c r="M1722" i="11"/>
  <c r="M7216" i="11"/>
  <c r="M6972" i="11"/>
  <c r="M6929" i="11"/>
  <c r="M6473" i="11"/>
  <c r="M6471" i="11"/>
  <c r="M6124" i="11"/>
  <c r="M6117" i="11"/>
  <c r="M6071" i="11"/>
  <c r="M5932" i="11"/>
  <c r="M5915" i="11"/>
  <c r="M5883" i="11"/>
  <c r="M5369" i="11"/>
  <c r="M4999" i="11"/>
  <c r="M4532" i="11"/>
  <c r="M4508" i="11"/>
  <c r="M4372" i="11"/>
  <c r="M4368" i="11"/>
  <c r="M4279" i="11"/>
  <c r="M4167" i="11"/>
  <c r="M4114" i="11"/>
  <c r="M4089" i="11"/>
  <c r="M3985" i="11"/>
  <c r="M3958" i="11"/>
  <c r="M3937" i="11"/>
  <c r="M3924" i="11"/>
  <c r="M3885" i="11"/>
  <c r="M3860" i="11"/>
  <c r="M3856" i="11"/>
  <c r="M3633" i="11"/>
  <c r="M3612" i="11"/>
  <c r="M3599" i="11"/>
  <c r="M3373" i="11"/>
  <c r="M3269" i="11"/>
  <c r="M3142" i="11"/>
  <c r="M3136" i="11"/>
  <c r="M3132" i="11"/>
  <c r="M3128" i="11"/>
  <c r="M3061" i="11"/>
  <c r="M2996" i="11"/>
  <c r="M2934" i="11"/>
  <c r="M2928" i="11"/>
  <c r="M2924" i="11"/>
  <c r="M2920" i="11"/>
  <c r="M2890" i="11"/>
  <c r="M2875" i="11"/>
  <c r="M2872" i="11"/>
  <c r="M2868" i="11"/>
  <c r="M2838" i="11"/>
  <c r="M2823" i="11"/>
  <c r="M2820" i="11"/>
  <c r="M2816" i="11"/>
  <c r="M2786" i="11"/>
  <c r="M2771" i="11"/>
  <c r="M2768" i="11"/>
  <c r="M2764" i="11"/>
  <c r="M2734" i="11"/>
  <c r="M2719" i="11"/>
  <c r="M2716" i="11"/>
  <c r="M2712" i="11"/>
  <c r="M2682" i="11"/>
  <c r="M2667" i="11"/>
  <c r="M2664" i="11"/>
  <c r="M2660" i="11"/>
  <c r="M2572" i="11"/>
  <c r="M2546" i="11"/>
  <c r="M2535" i="11"/>
  <c r="M2508" i="11"/>
  <c r="M2504" i="11"/>
  <c r="M2468" i="11"/>
  <c r="M2442" i="11"/>
  <c r="M2431" i="11"/>
  <c r="M2372" i="11"/>
  <c r="M2362" i="11"/>
  <c r="M2356" i="11"/>
  <c r="M2268" i="11"/>
  <c r="M2258" i="11"/>
  <c r="M2252" i="11"/>
  <c r="M2229" i="11"/>
  <c r="M2154" i="11"/>
  <c r="M2125" i="11"/>
  <c r="M2109" i="11"/>
  <c r="M2076" i="11"/>
  <c r="M2044" i="11"/>
  <c r="M2023" i="11"/>
  <c r="M1996" i="11"/>
  <c r="M1969" i="11"/>
  <c r="M1963" i="11"/>
  <c r="M1957" i="11"/>
  <c r="M1917" i="11"/>
  <c r="M1891" i="11"/>
  <c r="M1828" i="11"/>
  <c r="M1779" i="11"/>
  <c r="M1764" i="11"/>
  <c r="M1757" i="11"/>
  <c r="M1755" i="11"/>
  <c r="M1754" i="11"/>
  <c r="M1751" i="11"/>
  <c r="M1739" i="11"/>
  <c r="M1724" i="11"/>
  <c r="M1719" i="11"/>
  <c r="M1706" i="11"/>
  <c r="M1696" i="11"/>
  <c r="M1690" i="11"/>
  <c r="M4912" i="11"/>
  <c r="M4889" i="11"/>
  <c r="M4773" i="11"/>
  <c r="M4682" i="11"/>
  <c r="M4612" i="11"/>
  <c r="M4543" i="11"/>
  <c r="M4382" i="11"/>
  <c r="M4377" i="11"/>
  <c r="M4130" i="11"/>
  <c r="M4124" i="11"/>
  <c r="M4053" i="11"/>
  <c r="M4002" i="11"/>
  <c r="M3741" i="11"/>
  <c r="M3677" i="11"/>
  <c r="M3597" i="11"/>
  <c r="M3591" i="11"/>
  <c r="M3560" i="11"/>
  <c r="M3553" i="11"/>
  <c r="M3538" i="11"/>
  <c r="M3536" i="11"/>
  <c r="M3535" i="11"/>
  <c r="M3531" i="11"/>
  <c r="M3449" i="11"/>
  <c r="M3434" i="11"/>
  <c r="M3285" i="11"/>
  <c r="M3279" i="11"/>
  <c r="M3217" i="11"/>
  <c r="M3152" i="11"/>
  <c r="M3090" i="11"/>
  <c r="M3084" i="11"/>
  <c r="M3080" i="11"/>
  <c r="M3076" i="11"/>
  <c r="M3009" i="11"/>
  <c r="M2944" i="11"/>
  <c r="M2893" i="11"/>
  <c r="M2873" i="11"/>
  <c r="M2841" i="11"/>
  <c r="M2821" i="11"/>
  <c r="M2789" i="11"/>
  <c r="M2769" i="11"/>
  <c r="M2737" i="11"/>
  <c r="M2717" i="11"/>
  <c r="M2685" i="11"/>
  <c r="M2665" i="11"/>
  <c r="M2633" i="11"/>
  <c r="M2563" i="11"/>
  <c r="M2536" i="11"/>
  <c r="M2509" i="11"/>
  <c r="M2459" i="11"/>
  <c r="M2432" i="11"/>
  <c r="M2389" i="11"/>
  <c r="M2321" i="11"/>
  <c r="M2318" i="11"/>
  <c r="M2285" i="11"/>
  <c r="M2217" i="11"/>
  <c r="M2214" i="11"/>
  <c r="M2096" i="11"/>
  <c r="M2075" i="11"/>
  <c r="M2056" i="11"/>
  <c r="M2055" i="11"/>
  <c r="M2030" i="11"/>
  <c r="M1944" i="11"/>
  <c r="M1884" i="11"/>
  <c r="M1881" i="11"/>
  <c r="M1876" i="11"/>
  <c r="M1869" i="11"/>
  <c r="M1843" i="11"/>
  <c r="M1819" i="11"/>
  <c r="M1794" i="11"/>
  <c r="M1785" i="11"/>
  <c r="M1750" i="11"/>
  <c r="M1736" i="11"/>
  <c r="M1733" i="11"/>
  <c r="M1732" i="11"/>
  <c r="M1731" i="11"/>
  <c r="M1723" i="11"/>
  <c r="M1720" i="11"/>
  <c r="M1714" i="11"/>
  <c r="M1688" i="11"/>
  <c r="M1675" i="11"/>
  <c r="M1658" i="11"/>
  <c r="M1646" i="11"/>
  <c r="M1632" i="11"/>
  <c r="M1629" i="11"/>
  <c r="M1628" i="11"/>
  <c r="M1627" i="11"/>
  <c r="M1619" i="11"/>
  <c r="M1616" i="11"/>
  <c r="M1610" i="11"/>
  <c r="M1584" i="11"/>
  <c r="M1571" i="11"/>
  <c r="M1554" i="11"/>
  <c r="M1542" i="11"/>
  <c r="M1528" i="11"/>
  <c r="M1525" i="11"/>
  <c r="M1524" i="11"/>
  <c r="M1523" i="11"/>
  <c r="M1515" i="11"/>
  <c r="M1512" i="11"/>
  <c r="M1506" i="11"/>
  <c r="M1480" i="11"/>
  <c r="M1467" i="11"/>
  <c r="M1450" i="11"/>
  <c r="M1438" i="11"/>
  <c r="M1424" i="11"/>
  <c r="M1421" i="11"/>
  <c r="M1420" i="11"/>
  <c r="M1419" i="11"/>
  <c r="M1411" i="11"/>
  <c r="M1376" i="11"/>
  <c r="M1363" i="11"/>
  <c r="M1346" i="11"/>
  <c r="M1334" i="11"/>
  <c r="M1320" i="11"/>
  <c r="M1317" i="11"/>
  <c r="M1316" i="11"/>
  <c r="M1315" i="11"/>
  <c r="M1307" i="11"/>
  <c r="M1304" i="11"/>
  <c r="M1299" i="11"/>
  <c r="M1286" i="11"/>
  <c r="M1281" i="11"/>
  <c r="M1276" i="11"/>
  <c r="M1268" i="11"/>
  <c r="M1265" i="11"/>
  <c r="M1258" i="11"/>
  <c r="M1243" i="11"/>
  <c r="M1233" i="11"/>
  <c r="M1223" i="11"/>
  <c r="M1220" i="11"/>
  <c r="M1209" i="11"/>
  <c r="M1208" i="11"/>
  <c r="M1202" i="11"/>
  <c r="M1195" i="11"/>
  <c r="M1182" i="11"/>
  <c r="M1177" i="11"/>
  <c r="M1172" i="11"/>
  <c r="M1164" i="11"/>
  <c r="M1161" i="11"/>
  <c r="M1154" i="11"/>
  <c r="M1139" i="11"/>
  <c r="M1129" i="11"/>
  <c r="M1119" i="11"/>
  <c r="M62" i="11"/>
  <c r="M69" i="11"/>
  <c r="M80" i="11"/>
  <c r="M117" i="11"/>
  <c r="M121" i="11"/>
  <c r="M132" i="11"/>
  <c r="M169" i="11"/>
  <c r="M173" i="11"/>
  <c r="M184" i="11"/>
  <c r="M234" i="11"/>
  <c r="M238" i="11"/>
  <c r="M242" i="11"/>
  <c r="M246" i="11"/>
  <c r="M247" i="11"/>
  <c r="M248" i="11"/>
  <c r="M249" i="11"/>
  <c r="M250" i="11"/>
  <c r="M251" i="11"/>
  <c r="M254" i="11"/>
  <c r="M259" i="11"/>
  <c r="M263" i="11"/>
  <c r="M269" i="11"/>
  <c r="M282" i="11"/>
  <c r="M288" i="11"/>
  <c r="M297" i="11"/>
  <c r="M313" i="11"/>
  <c r="M319" i="11"/>
  <c r="M336" i="11"/>
  <c r="M339" i="11"/>
  <c r="M344" i="11"/>
  <c r="M349" i="11"/>
  <c r="M352" i="11"/>
  <c r="M358" i="11"/>
  <c r="M376" i="11"/>
  <c r="M380" i="11"/>
  <c r="M403" i="11"/>
  <c r="M407" i="11"/>
  <c r="M415" i="11"/>
  <c r="M416" i="11"/>
  <c r="M417" i="11"/>
  <c r="M418" i="11"/>
  <c r="M419" i="11"/>
  <c r="M420" i="11"/>
  <c r="M423" i="11"/>
  <c r="M428" i="11"/>
  <c r="M432" i="11"/>
  <c r="M438" i="11"/>
  <c r="M451" i="11"/>
  <c r="M456" i="11"/>
  <c r="M465" i="11"/>
  <c r="M468" i="11"/>
  <c r="M476" i="11"/>
  <c r="M482" i="11"/>
  <c r="M491" i="11"/>
  <c r="M498" i="11"/>
  <c r="M502" i="11"/>
  <c r="M506" i="11"/>
  <c r="M523" i="11"/>
  <c r="M529" i="11"/>
  <c r="M534" i="11"/>
  <c r="M537" i="11"/>
  <c r="M565" i="11"/>
  <c r="M574" i="11"/>
  <c r="M583" i="11"/>
  <c r="M588" i="11"/>
  <c r="M606" i="11"/>
  <c r="M619" i="11"/>
  <c r="M624" i="11"/>
  <c r="M625" i="11"/>
  <c r="M626" i="11"/>
  <c r="M627" i="11"/>
  <c r="M628" i="11"/>
  <c r="M631" i="11"/>
  <c r="M639" i="11"/>
  <c r="M643" i="11"/>
  <c r="M650" i="11"/>
  <c r="M673" i="11"/>
  <c r="M687" i="11"/>
  <c r="M690" i="11"/>
  <c r="M699" i="11"/>
  <c r="M706" i="11"/>
  <c r="M710" i="11"/>
  <c r="M721" i="11"/>
  <c r="M728" i="11"/>
  <c r="M729" i="11"/>
  <c r="M730" i="11"/>
  <c r="M731" i="11"/>
  <c r="M732" i="11"/>
  <c r="M735" i="11"/>
  <c r="M743" i="11"/>
  <c r="M747" i="11"/>
  <c r="M754" i="11"/>
  <c r="M777" i="11"/>
  <c r="M803" i="11"/>
  <c r="M810" i="11"/>
  <c r="M814" i="11"/>
  <c r="M825" i="11"/>
  <c r="M832" i="11"/>
  <c r="M833" i="11"/>
  <c r="M834" i="11"/>
  <c r="M835" i="11"/>
  <c r="M836" i="11"/>
  <c r="M839" i="11"/>
  <c r="M847" i="11"/>
  <c r="M851" i="11"/>
  <c r="M858" i="11"/>
  <c r="M881" i="11"/>
  <c r="M895" i="11"/>
  <c r="M898" i="11"/>
  <c r="M907" i="11"/>
  <c r="M914" i="11"/>
  <c r="M918" i="11"/>
  <c r="M929" i="11"/>
  <c r="M936" i="11"/>
  <c r="M937" i="11"/>
  <c r="M938" i="11"/>
  <c r="M939" i="11"/>
  <c r="M940" i="11"/>
  <c r="M943" i="11"/>
  <c r="M951" i="11"/>
  <c r="M955" i="11"/>
  <c r="M962" i="11"/>
  <c r="M985" i="11"/>
  <c r="M999" i="11"/>
  <c r="M1002" i="11"/>
  <c r="M1011" i="11"/>
  <c r="M1018" i="11"/>
  <c r="M1022" i="11"/>
  <c r="M1033" i="11"/>
  <c r="M1040" i="11"/>
  <c r="M1041" i="11"/>
  <c r="M1042" i="11"/>
  <c r="M1043" i="11"/>
  <c r="M1044" i="11"/>
  <c r="M1047" i="11"/>
  <c r="M1055" i="11"/>
  <c r="M1059" i="11"/>
  <c r="M1066" i="11"/>
  <c r="M1089" i="11"/>
  <c r="M1103" i="11"/>
  <c r="M1106" i="11"/>
  <c r="M1115" i="11"/>
  <c r="M1125" i="11"/>
  <c r="M1144" i="11"/>
  <c r="M1145" i="11"/>
  <c r="M1146" i="11"/>
  <c r="M1147" i="11"/>
  <c r="M1148" i="11"/>
  <c r="M1151" i="11"/>
  <c r="M1158" i="11"/>
  <c r="M1170" i="11"/>
  <c r="M1174" i="11"/>
  <c r="M1181" i="11"/>
  <c r="M1199" i="11"/>
  <c r="M1207" i="11"/>
  <c r="M1211" i="11"/>
  <c r="M1215" i="11"/>
  <c r="M1229" i="11"/>
  <c r="M1248" i="11"/>
  <c r="M1249" i="11"/>
  <c r="M1250" i="11"/>
  <c r="M1251" i="11"/>
  <c r="M1252" i="11"/>
  <c r="M1255" i="11"/>
  <c r="M1262" i="11"/>
  <c r="M1274" i="11"/>
  <c r="M1278" i="11"/>
  <c r="M1285" i="11"/>
  <c r="M1303" i="11"/>
  <c r="M1313" i="11"/>
  <c r="M1314" i="11"/>
  <c r="M1325" i="11"/>
  <c r="M1326" i="11"/>
  <c r="M1341" i="11"/>
  <c r="M1350" i="11"/>
  <c r="M1355" i="11"/>
  <c r="M1360" i="11"/>
  <c r="M1369" i="11"/>
  <c r="M1372" i="11"/>
  <c r="M1378" i="11"/>
  <c r="M1412" i="11"/>
  <c r="M1427" i="11"/>
  <c r="M1436" i="11"/>
  <c r="M1443" i="11"/>
  <c r="M1446" i="11"/>
  <c r="M1462" i="11"/>
  <c r="M1470" i="11"/>
  <c r="M1471" i="11"/>
  <c r="M1488" i="11"/>
  <c r="M1498" i="11"/>
  <c r="M1511" i="11"/>
  <c r="M1521" i="11"/>
  <c r="M1522" i="11"/>
  <c r="M1533" i="11"/>
  <c r="M1534" i="11"/>
  <c r="M1549" i="11"/>
  <c r="M1558" i="11"/>
  <c r="M1563" i="11"/>
  <c r="M1568" i="11"/>
  <c r="M1577" i="11"/>
  <c r="M1580" i="11"/>
  <c r="M1586" i="11"/>
  <c r="M1595" i="11"/>
  <c r="M1598" i="11"/>
  <c r="M1599" i="11"/>
  <c r="M1601" i="11"/>
  <c r="M1608" i="11"/>
  <c r="M1620" i="11"/>
  <c r="M1635" i="11"/>
  <c r="M1644" i="11"/>
  <c r="M1651" i="11"/>
  <c r="M1654" i="11"/>
  <c r="M1670" i="11"/>
  <c r="M1678" i="11"/>
  <c r="M1679" i="11"/>
  <c r="M1710" i="11"/>
  <c r="M1772" i="11"/>
  <c r="M1797" i="11"/>
  <c r="M1803" i="11"/>
  <c r="M1895" i="11"/>
  <c r="M1921" i="11"/>
  <c r="M1958" i="11"/>
  <c r="M1970" i="11"/>
  <c r="M2015" i="11"/>
  <c r="M2266" i="11"/>
  <c r="M2373" i="11"/>
  <c r="M2511" i="11"/>
  <c r="M2972" i="11"/>
  <c r="M2976" i="11"/>
  <c r="M2980" i="11"/>
  <c r="M2986" i="11"/>
  <c r="M3312" i="11"/>
  <c r="M3695" i="11"/>
  <c r="M3701" i="11"/>
  <c r="M3863" i="11"/>
  <c r="M3878" i="11"/>
  <c r="M3967" i="11"/>
  <c r="M3982" i="11"/>
  <c r="M4183" i="11"/>
  <c r="M4496" i="11"/>
  <c r="M4862" i="11"/>
  <c r="M4987" i="11"/>
  <c r="M5175" i="11"/>
  <c r="M6928" i="11"/>
  <c r="M5501" i="11"/>
  <c r="M5937" i="11"/>
  <c r="M5958" i="11"/>
  <c r="M6221" i="11"/>
  <c r="M6302" i="11"/>
  <c r="M6536" i="11"/>
  <c r="M6560" i="11"/>
  <c r="M4156" i="11"/>
  <c r="M4010" i="11"/>
  <c r="M3949" i="11"/>
  <c r="M3922" i="11"/>
  <c r="M3916" i="11"/>
  <c r="M3898" i="11"/>
  <c r="M3881" i="11"/>
  <c r="M3854" i="11"/>
  <c r="M3833" i="11"/>
  <c r="M3820" i="11"/>
  <c r="M3781" i="11"/>
  <c r="M3774" i="11"/>
  <c r="M3759" i="11"/>
  <c r="M3757" i="11"/>
  <c r="M3756" i="11"/>
  <c r="M3752" i="11"/>
  <c r="M3581" i="11"/>
  <c r="M3520" i="11"/>
  <c r="M3493" i="11"/>
  <c r="M3487" i="11"/>
  <c r="M3469" i="11"/>
  <c r="M3452" i="11"/>
  <c r="M3425" i="11"/>
  <c r="M3404" i="11"/>
  <c r="M3391" i="11"/>
  <c r="M3345" i="11"/>
  <c r="M3330" i="11"/>
  <c r="M3328" i="11"/>
  <c r="M3327" i="11"/>
  <c r="M3323" i="11"/>
  <c r="M3239" i="11"/>
  <c r="M3187" i="11"/>
  <c r="M3135" i="11"/>
  <c r="M3083" i="11"/>
  <c r="M3031" i="11"/>
  <c r="M2979" i="11"/>
  <c r="M2927" i="11"/>
  <c r="M2905" i="11"/>
  <c r="M2899" i="11"/>
  <c r="M2892" i="11"/>
  <c r="M2882" i="11"/>
  <c r="M2876" i="11"/>
  <c r="M2853" i="11"/>
  <c r="M2847" i="11"/>
  <c r="M2840" i="11"/>
  <c r="M2830" i="11"/>
  <c r="M2824" i="11"/>
  <c r="M2801" i="11"/>
  <c r="M2795" i="11"/>
  <c r="M2788" i="11"/>
  <c r="M2778" i="11"/>
  <c r="M2772" i="11"/>
  <c r="M2749" i="11"/>
  <c r="M2743" i="11"/>
  <c r="M2736" i="11"/>
  <c r="M2726" i="11"/>
  <c r="M2720" i="11"/>
  <c r="M2697" i="11"/>
  <c r="M2691" i="11"/>
  <c r="M2684" i="11"/>
  <c r="M2674" i="11"/>
  <c r="M2668" i="11"/>
  <c r="M2639" i="11"/>
  <c r="M2632" i="11"/>
  <c r="M2593" i="11"/>
  <c r="M2587" i="11"/>
  <c r="M2585" i="11"/>
  <c r="M2554" i="11"/>
  <c r="M2541" i="11"/>
  <c r="M2533" i="11"/>
  <c r="M2502" i="11"/>
  <c r="M2489" i="11"/>
  <c r="M2481" i="11"/>
  <c r="M2437" i="11"/>
  <c r="M2429" i="11"/>
  <c r="M2407" i="11"/>
  <c r="M2405" i="11"/>
  <c r="M2404" i="11"/>
  <c r="M2400" i="11"/>
  <c r="M2380" i="11"/>
  <c r="M2379" i="11"/>
  <c r="M2355" i="11"/>
  <c r="M2353" i="11"/>
  <c r="M2352" i="11"/>
  <c r="M2348" i="11"/>
  <c r="M2328" i="11"/>
  <c r="M2327" i="11"/>
  <c r="M2303" i="11"/>
  <c r="M2301" i="11"/>
  <c r="M2300" i="11"/>
  <c r="M2296" i="11"/>
  <c r="M2276" i="11"/>
  <c r="M2275" i="11"/>
  <c r="M2251" i="11"/>
  <c r="M2249" i="11"/>
  <c r="M2248" i="11"/>
  <c r="M2244" i="11"/>
  <c r="M2224" i="11"/>
  <c r="M2223" i="11"/>
  <c r="M2199" i="11"/>
  <c r="M2197" i="11"/>
  <c r="M2196" i="11"/>
  <c r="M2192" i="11"/>
  <c r="M2120" i="11"/>
  <c r="M2119" i="11"/>
  <c r="M2110" i="11"/>
  <c r="M2101" i="11"/>
  <c r="M2097" i="11"/>
  <c r="M2080" i="11"/>
  <c r="M2061" i="11"/>
  <c r="M2058" i="11"/>
  <c r="M2049" i="11"/>
  <c r="M2045" i="11"/>
  <c r="M2035" i="11"/>
  <c r="M2028" i="11"/>
  <c r="M2017" i="11"/>
  <c r="M2016" i="11"/>
  <c r="M2005" i="11"/>
  <c r="M1991" i="11"/>
  <c r="M1985" i="11"/>
  <c r="M1976" i="11"/>
  <c r="M1975" i="11"/>
  <c r="M1965" i="11"/>
  <c r="M1964" i="11"/>
  <c r="M1953" i="11"/>
  <c r="M1939" i="11"/>
  <c r="M1927" i="11"/>
  <c r="M1912" i="11"/>
  <c r="M1908" i="11"/>
  <c r="M1886" i="11"/>
  <c r="M1875" i="11"/>
  <c r="M1860" i="11"/>
  <c r="M1856" i="11"/>
  <c r="M1834" i="11"/>
  <c r="M1823" i="11"/>
  <c r="M1808" i="11"/>
  <c r="M1804" i="11"/>
  <c r="M1792" i="11"/>
  <c r="M1787" i="11"/>
  <c r="M1770" i="11"/>
  <c r="M1769" i="11"/>
  <c r="M1767" i="11"/>
  <c r="M1763" i="11"/>
  <c r="M1759" i="11"/>
  <c r="M1752" i="11"/>
  <c r="M1743" i="11"/>
  <c r="M1738" i="11"/>
  <c r="M1726" i="11"/>
  <c r="M1718" i="11"/>
  <c r="M1717" i="11"/>
  <c r="M1715" i="11"/>
  <c r="M1711" i="11"/>
  <c r="M1707" i="11"/>
  <c r="M1700" i="11"/>
  <c r="M1691" i="11"/>
  <c r="M1686" i="11"/>
  <c r="M1674" i="11"/>
  <c r="M1666" i="11"/>
  <c r="M1665" i="11"/>
  <c r="M1663" i="11"/>
  <c r="M1659" i="11"/>
  <c r="M1655" i="11"/>
  <c r="M1648" i="11"/>
  <c r="M1639" i="11"/>
  <c r="M1634" i="11"/>
  <c r="M1622" i="11"/>
  <c r="M1614" i="11"/>
  <c r="M1613" i="11"/>
  <c r="M1611" i="11"/>
  <c r="M1607" i="11"/>
  <c r="M1603" i="11"/>
  <c r="M1596" i="11"/>
  <c r="M1587" i="11"/>
  <c r="M1582" i="11"/>
  <c r="M1570" i="11"/>
  <c r="M1562" i="11"/>
  <c r="M1561" i="11"/>
  <c r="M1559" i="11"/>
  <c r="M1555" i="11"/>
  <c r="M1551" i="11"/>
  <c r="M1544" i="11"/>
  <c r="M1535" i="11"/>
  <c r="M1530" i="11"/>
  <c r="M1518" i="11"/>
  <c r="M1510" i="11"/>
  <c r="M1509" i="11"/>
  <c r="M1507" i="11"/>
  <c r="M1503" i="11"/>
  <c r="M1499" i="11"/>
  <c r="M1492" i="11"/>
  <c r="M1483" i="11"/>
  <c r="M1478" i="11"/>
  <c r="M1466" i="11"/>
  <c r="M1458" i="11"/>
  <c r="M1457" i="11"/>
  <c r="M1455" i="11"/>
  <c r="M1451" i="11"/>
  <c r="M1447" i="11"/>
  <c r="M1440" i="11"/>
  <c r="M1431" i="11"/>
  <c r="M1426" i="11"/>
  <c r="M1414" i="11"/>
  <c r="M1379" i="11"/>
  <c r="M1374" i="11"/>
  <c r="M1362" i="11"/>
  <c r="M1354" i="11"/>
  <c r="M1353" i="11"/>
  <c r="M1351" i="11"/>
  <c r="M1347" i="11"/>
  <c r="M1343" i="11"/>
  <c r="M1336" i="11"/>
  <c r="M1327" i="11"/>
  <c r="M1322" i="11"/>
  <c r="M1310" i="11"/>
  <c r="M1296" i="11"/>
  <c r="M1283" i="11"/>
  <c r="M1277" i="11"/>
  <c r="M1269" i="11"/>
  <c r="M1264" i="11"/>
  <c r="M1257" i="11"/>
  <c r="M1244" i="11"/>
  <c r="M1231" i="11"/>
  <c r="M1225" i="11"/>
  <c r="M1217" i="11"/>
  <c r="M1212" i="11"/>
  <c r="M1205" i="11"/>
  <c r="M1192" i="11"/>
  <c r="M1179" i="11"/>
  <c r="M1173" i="11"/>
  <c r="M1165" i="11"/>
  <c r="M1160" i="11"/>
  <c r="M1153" i="11"/>
  <c r="M1140" i="11"/>
  <c r="M1127" i="11"/>
  <c r="M1121" i="11"/>
  <c r="M1113" i="11"/>
  <c r="M1108" i="11"/>
  <c r="M1101" i="11"/>
  <c r="M1088" i="11"/>
  <c r="M1075" i="11"/>
  <c r="M1069" i="11"/>
  <c r="M1061" i="11"/>
  <c r="M1056" i="11"/>
  <c r="M1049" i="11"/>
  <c r="M1036" i="11"/>
  <c r="M1023" i="11"/>
  <c r="M1017" i="11"/>
  <c r="M1009" i="11"/>
  <c r="M1004" i="11"/>
  <c r="M997" i="11"/>
  <c r="M984" i="11"/>
  <c r="M971" i="11"/>
  <c r="M965" i="11"/>
  <c r="M957" i="11"/>
  <c r="M952" i="11"/>
  <c r="M945" i="11"/>
  <c r="M932" i="11"/>
  <c r="M919" i="11"/>
  <c r="M913" i="11"/>
  <c r="M905" i="11"/>
  <c r="M900" i="11"/>
  <c r="M893" i="11"/>
  <c r="M880" i="11"/>
  <c r="M867" i="11"/>
  <c r="M861" i="11"/>
  <c r="M853" i="11"/>
  <c r="M848" i="11"/>
  <c r="M841" i="11"/>
  <c r="M828" i="11"/>
  <c r="M815" i="11"/>
  <c r="M809" i="11"/>
  <c r="M801" i="11"/>
  <c r="M776" i="11"/>
  <c r="M763" i="11"/>
  <c r="M757" i="11"/>
  <c r="M749" i="11"/>
  <c r="M744" i="11"/>
  <c r="M737" i="11"/>
  <c r="M724" i="11"/>
  <c r="M711" i="11"/>
  <c r="M705" i="11"/>
  <c r="M697" i="11"/>
  <c r="M692" i="11"/>
  <c r="M685" i="11"/>
  <c r="M672" i="11"/>
  <c r="M659" i="11"/>
  <c r="M653" i="11"/>
  <c r="M645" i="11"/>
  <c r="M640" i="11"/>
  <c r="M633" i="11"/>
  <c r="M621" i="11"/>
  <c r="M609" i="11"/>
  <c r="M587" i="11"/>
  <c r="M582" i="11"/>
  <c r="M569" i="11"/>
  <c r="M548" i="11"/>
  <c r="M543" i="11"/>
  <c r="M535" i="11"/>
  <c r="M530" i="11"/>
  <c r="M517" i="11"/>
  <c r="M7395" i="11"/>
  <c r="M6989" i="11"/>
  <c r="M6525" i="11"/>
  <c r="M6523" i="11"/>
  <c r="M6496" i="11"/>
  <c r="M6450" i="11"/>
  <c r="M6428" i="11"/>
  <c r="M6407" i="11"/>
  <c r="M6041" i="11"/>
  <c r="M6020" i="11"/>
  <c r="M6008" i="11"/>
  <c r="M5852" i="11"/>
  <c r="M5677" i="11"/>
  <c r="M5667" i="11"/>
  <c r="M5665" i="11"/>
  <c r="M5422" i="11"/>
  <c r="M5410" i="11"/>
  <c r="M5407" i="11"/>
  <c r="M5402" i="11"/>
  <c r="M5303" i="11"/>
  <c r="M5298" i="11"/>
  <c r="M5111" i="11"/>
  <c r="M4820" i="11"/>
  <c r="M4749" i="11"/>
  <c r="M4719" i="11"/>
  <c r="M4679" i="11"/>
  <c r="M4669" i="11"/>
  <c r="M4550" i="11"/>
  <c r="M4460" i="11"/>
  <c r="M4455" i="11"/>
  <c r="M4296" i="11"/>
  <c r="M4272" i="11"/>
  <c r="M4220" i="11"/>
  <c r="M4216" i="11"/>
  <c r="M4208" i="11"/>
  <c r="M4146" i="11"/>
  <c r="M4143" i="11"/>
  <c r="M4093" i="11"/>
  <c r="M4086" i="11"/>
  <c r="M4071" i="11"/>
  <c r="M4069" i="11"/>
  <c r="M4068" i="11"/>
  <c r="M4064" i="11"/>
  <c r="M3906" i="11"/>
  <c r="M3845" i="11"/>
  <c r="M3818" i="11"/>
  <c r="M3812" i="11"/>
  <c r="M3794" i="11"/>
  <c r="M3777" i="11"/>
  <c r="M3750" i="11"/>
  <c r="M3716" i="11"/>
  <c r="M3703" i="11"/>
  <c r="M3664" i="11"/>
  <c r="M3657" i="11"/>
  <c r="M3642" i="11"/>
  <c r="M3640" i="11"/>
  <c r="M3639" i="11"/>
  <c r="M3635" i="11"/>
  <c r="M3477" i="11"/>
  <c r="M3416" i="11"/>
  <c r="M3389" i="11"/>
  <c r="M3383" i="11"/>
  <c r="M3365" i="11"/>
  <c r="M3321" i="11"/>
  <c r="M3300" i="11"/>
  <c r="M3287" i="11"/>
  <c r="M3263" i="11"/>
  <c r="M3211" i="11"/>
  <c r="M3159" i="11"/>
  <c r="M3107" i="11"/>
  <c r="M3055" i="11"/>
  <c r="M3003" i="11"/>
  <c r="M2951" i="11"/>
  <c r="M2580" i="11"/>
  <c r="M2528" i="11"/>
  <c r="M2476" i="11"/>
  <c r="M2424" i="11"/>
  <c r="M2398" i="11"/>
  <c r="M2390" i="11"/>
  <c r="M2377" i="11"/>
  <c r="M2364" i="11"/>
  <c r="M2346" i="11"/>
  <c r="M2325" i="11"/>
  <c r="M2312" i="11"/>
  <c r="M2294" i="11"/>
  <c r="M2286" i="11"/>
  <c r="M2273" i="11"/>
  <c r="M2260" i="11"/>
  <c r="M2242" i="11"/>
  <c r="M2234" i="11"/>
  <c r="M2221" i="11"/>
  <c r="M2208" i="11"/>
  <c r="M2190" i="11"/>
  <c r="M2156" i="11"/>
  <c r="M2130" i="11"/>
  <c r="M2117" i="11"/>
  <c r="M2106" i="11"/>
  <c r="M2100" i="11"/>
  <c r="M2060" i="11"/>
  <c r="M2054" i="11"/>
  <c r="M2048" i="11"/>
  <c r="M2000" i="11"/>
  <c r="M1984" i="11"/>
  <c r="M1974" i="11"/>
  <c r="M1966" i="11"/>
  <c r="M1948" i="11"/>
  <c r="M1923" i="11"/>
  <c r="M1907" i="11"/>
  <c r="M1896" i="11"/>
  <c r="M1887" i="11"/>
  <c r="M1871" i="11"/>
  <c r="M1855" i="11"/>
  <c r="M1844" i="11"/>
  <c r="M1835" i="11"/>
  <c r="M7587" i="11"/>
  <c r="M7515" i="11"/>
  <c r="M7430" i="11"/>
  <c r="M7232" i="11"/>
  <c r="M7223" i="11"/>
  <c r="M7174" i="11"/>
  <c r="M7050" i="11"/>
  <c r="M7013" i="11"/>
  <c r="M7003" i="11"/>
  <c r="M6968" i="11"/>
  <c r="M6962" i="11"/>
  <c r="M6951" i="11"/>
  <c r="M6883" i="11"/>
  <c r="M6876" i="11"/>
  <c r="M6874" i="11"/>
  <c r="M6867" i="11"/>
  <c r="M6813" i="11"/>
  <c r="M6793" i="11"/>
  <c r="M6698" i="11"/>
  <c r="M6694" i="11"/>
  <c r="M6681" i="11"/>
  <c r="M6679" i="11"/>
  <c r="M6584" i="11"/>
  <c r="M6546" i="11"/>
  <c r="M6468" i="11"/>
  <c r="M6268" i="11"/>
  <c r="M6067" i="11"/>
  <c r="M6031" i="11"/>
  <c r="M6028" i="11"/>
  <c r="M5987" i="11"/>
  <c r="M5872" i="11"/>
  <c r="M5862" i="11"/>
  <c r="M5860" i="11"/>
  <c r="M5828" i="11"/>
  <c r="M5771" i="11"/>
  <c r="M5769" i="11"/>
  <c r="M5721" i="11"/>
  <c r="M5648" i="11"/>
  <c r="M5645" i="11"/>
  <c r="M5544" i="11"/>
  <c r="M5541" i="11"/>
  <c r="M5306" i="11"/>
  <c r="M5260" i="11"/>
  <c r="M5253" i="11"/>
  <c r="M5161" i="11"/>
  <c r="M5063" i="11"/>
  <c r="M5054" i="11"/>
  <c r="M5028" i="11"/>
  <c r="M4927" i="11"/>
  <c r="M4924" i="11"/>
  <c r="M4877" i="11"/>
  <c r="M4831" i="11"/>
  <c r="M4757" i="11"/>
  <c r="M4752" i="11"/>
  <c r="M4736" i="11"/>
  <c r="M4727" i="11"/>
  <c r="M4715" i="11"/>
  <c r="M4681" i="11"/>
  <c r="M4641" i="11"/>
  <c r="M4549" i="11"/>
  <c r="M4544" i="11"/>
  <c r="M4541" i="11"/>
  <c r="M4534" i="11"/>
  <c r="M4528" i="11"/>
  <c r="M4519" i="11"/>
  <c r="M4507" i="11"/>
  <c r="M4494" i="11"/>
  <c r="M4488" i="11"/>
  <c r="M4472" i="11"/>
  <c r="M4444" i="11"/>
  <c r="M4395" i="11"/>
  <c r="M4385" i="11"/>
  <c r="M4351" i="11"/>
  <c r="M4328" i="11"/>
  <c r="M4313" i="11"/>
  <c r="M4301" i="11"/>
  <c r="M4290" i="11"/>
  <c r="M4283" i="11"/>
  <c r="M4264" i="11"/>
  <c r="M4236" i="11"/>
  <c r="M4198" i="11"/>
  <c r="M4195" i="11"/>
  <c r="M4157" i="11"/>
  <c r="M4137" i="11"/>
  <c r="M4123" i="11"/>
  <c r="M4121" i="11"/>
  <c r="M4120" i="11"/>
  <c r="M4116" i="11"/>
  <c r="M4105" i="11"/>
  <c r="M4096" i="11"/>
  <c r="M4095" i="11"/>
  <c r="M4078" i="11"/>
  <c r="M4072" i="11"/>
  <c r="M4037" i="11"/>
  <c r="M4019" i="11"/>
  <c r="M4017" i="11"/>
  <c r="M4016" i="11"/>
  <c r="M4012" i="11"/>
  <c r="M4001" i="11"/>
  <c r="M3992" i="11"/>
  <c r="M3991" i="11"/>
  <c r="M3974" i="11"/>
  <c r="M3968" i="11"/>
  <c r="M3933" i="11"/>
  <c r="M3915" i="11"/>
  <c r="M3913" i="11"/>
  <c r="M3912" i="11"/>
  <c r="M3908" i="11"/>
  <c r="M3897" i="11"/>
  <c r="M3888" i="11"/>
  <c r="M3887" i="11"/>
  <c r="M3870" i="11"/>
  <c r="M3864" i="11"/>
  <c r="M3829" i="11"/>
  <c r="M3811" i="11"/>
  <c r="M3809" i="11"/>
  <c r="M3808" i="11"/>
  <c r="M3804" i="11"/>
  <c r="M3793" i="11"/>
  <c r="M3784" i="11"/>
  <c r="M3783" i="11"/>
  <c r="M3766" i="11"/>
  <c r="M3760" i="11"/>
  <c r="M3712" i="11"/>
  <c r="M3694" i="11"/>
  <c r="M3692" i="11"/>
  <c r="M3691" i="11"/>
  <c r="M3687" i="11"/>
  <c r="M3676" i="11"/>
  <c r="M3667" i="11"/>
  <c r="M3666" i="11"/>
  <c r="M3649" i="11"/>
  <c r="M3643" i="11"/>
  <c r="M3608" i="11"/>
  <c r="M3590" i="11"/>
  <c r="M3588" i="11"/>
  <c r="M3587" i="11"/>
  <c r="M3583" i="11"/>
  <c r="M3572" i="11"/>
  <c r="M3563" i="11"/>
  <c r="M3562" i="11"/>
  <c r="M3545" i="11"/>
  <c r="M3539" i="11"/>
  <c r="M3504" i="11"/>
  <c r="M3486" i="11"/>
  <c r="M3484" i="11"/>
  <c r="M3483" i="11"/>
  <c r="M3479" i="11"/>
  <c r="M3468" i="11"/>
  <c r="M3459" i="11"/>
  <c r="M3458" i="11"/>
  <c r="M3441" i="11"/>
  <c r="M3435" i="11"/>
  <c r="M3400" i="11"/>
  <c r="M3382" i="11"/>
  <c r="M3380" i="11"/>
  <c r="M3379" i="11"/>
  <c r="M3375" i="11"/>
  <c r="M3364" i="11"/>
  <c r="M3337" i="11"/>
  <c r="M3331" i="11"/>
  <c r="M3296" i="11"/>
  <c r="M3278" i="11"/>
  <c r="M3276" i="11"/>
  <c r="M3275" i="11"/>
  <c r="M3271" i="11"/>
  <c r="M3264" i="11"/>
  <c r="M3221" i="11"/>
  <c r="M3212" i="11"/>
  <c r="M3169" i="11"/>
  <c r="M3160" i="11"/>
  <c r="M3117" i="11"/>
  <c r="M3108" i="11"/>
  <c r="M3065" i="11"/>
  <c r="M3056" i="11"/>
  <c r="M3013" i="11"/>
  <c r="M3004" i="11"/>
  <c r="M2961" i="11"/>
  <c r="M2952" i="11"/>
  <c r="M2909" i="11"/>
  <c r="M2900" i="11"/>
  <c r="M2857" i="11"/>
  <c r="M2848" i="11"/>
  <c r="M2805" i="11"/>
  <c r="M2796" i="11"/>
  <c r="M2753" i="11"/>
  <c r="M2744" i="11"/>
  <c r="M2701" i="11"/>
  <c r="M2692" i="11"/>
  <c r="M2640" i="11"/>
  <c r="M2597" i="11"/>
  <c r="M2588" i="11"/>
  <c r="M2581" i="11"/>
  <c r="M2578" i="11"/>
  <c r="M2570" i="11"/>
  <c r="M2564" i="11"/>
  <c r="M2545" i="11"/>
  <c r="M2529" i="11"/>
  <c r="M2526" i="11"/>
  <c r="M2518" i="11"/>
  <c r="M2512" i="11"/>
  <c r="M2477" i="11"/>
  <c r="M2474" i="11"/>
  <c r="M2466" i="11"/>
  <c r="M2460" i="11"/>
  <c r="M2441" i="11"/>
  <c r="M2425" i="11"/>
  <c r="M2422" i="11"/>
  <c r="M2414" i="11"/>
  <c r="M7576" i="11"/>
  <c r="M7570" i="11"/>
  <c r="M7568" i="11"/>
  <c r="M7520" i="11"/>
  <c r="M7469" i="11"/>
  <c r="M7215" i="11"/>
  <c r="M7175" i="11"/>
  <c r="M7113" i="11"/>
  <c r="M7110" i="11"/>
  <c r="M7106" i="11"/>
  <c r="M6781" i="11"/>
  <c r="M6692" i="11"/>
  <c r="M6517" i="11"/>
  <c r="M6495" i="11"/>
  <c r="M6484" i="11"/>
  <c r="M6438" i="11"/>
  <c r="M6431" i="11"/>
  <c r="M6019" i="11"/>
  <c r="M5967" i="11"/>
  <c r="M5963" i="11"/>
  <c r="M5904" i="11"/>
  <c r="M5854" i="11"/>
  <c r="M5741" i="11"/>
  <c r="M5732" i="11"/>
  <c r="M5729" i="11"/>
  <c r="M5705" i="11"/>
  <c r="M5697" i="11"/>
  <c r="M5695" i="11"/>
  <c r="M5688" i="11"/>
  <c r="M5601" i="11"/>
  <c r="M5593" i="11"/>
  <c r="M5591" i="11"/>
  <c r="M5584" i="11"/>
  <c r="M5512" i="11"/>
  <c r="M5254" i="11"/>
  <c r="M5199" i="11"/>
  <c r="M5110" i="11"/>
  <c r="M5000" i="11"/>
  <c r="M4996" i="11"/>
  <c r="M4910" i="11"/>
  <c r="M4904" i="11"/>
  <c r="M4849" i="11"/>
  <c r="M4799" i="11"/>
  <c r="M4798" i="11"/>
  <c r="M4791" i="11"/>
  <c r="M4787" i="11"/>
  <c r="M4702" i="11"/>
  <c r="M4696" i="11"/>
  <c r="M4591" i="11"/>
  <c r="M4590" i="11"/>
  <c r="M4583" i="11"/>
  <c r="M4579" i="11"/>
  <c r="M4570" i="11"/>
  <c r="M4551" i="11"/>
  <c r="M4537" i="11"/>
  <c r="M4511" i="11"/>
  <c r="M4431" i="11"/>
  <c r="M4327" i="11"/>
  <c r="M4319" i="11"/>
  <c r="M4266" i="11"/>
  <c r="M4247" i="11"/>
  <c r="M4190" i="11"/>
  <c r="M4188" i="11"/>
  <c r="M4138" i="11"/>
  <c r="M4080" i="11"/>
  <c r="M4054" i="11"/>
  <c r="M4044" i="11"/>
  <c r="M4043" i="11"/>
  <c r="M4034" i="11"/>
  <c r="M3976" i="11"/>
  <c r="M3950" i="11"/>
  <c r="M3940" i="11"/>
  <c r="M3939" i="11"/>
  <c r="M3930" i="11"/>
  <c r="M3872" i="11"/>
  <c r="M3846" i="11"/>
  <c r="M3836" i="11"/>
  <c r="M3835" i="11"/>
  <c r="M3826" i="11"/>
  <c r="M3768" i="11"/>
  <c r="M3742" i="11"/>
  <c r="M3719" i="11"/>
  <c r="M3718" i="11"/>
  <c r="M3709" i="11"/>
  <c r="M3651" i="11"/>
  <c r="M3625" i="11"/>
  <c r="M3615" i="11"/>
  <c r="M3614" i="11"/>
  <c r="M3605" i="11"/>
  <c r="M3547" i="11"/>
  <c r="M3521" i="11"/>
  <c r="M3511" i="11"/>
  <c r="M3510" i="11"/>
  <c r="M3501" i="11"/>
  <c r="M3443" i="11"/>
  <c r="M3417" i="11"/>
  <c r="M3407" i="11"/>
  <c r="M3406" i="11"/>
  <c r="M3397" i="11"/>
  <c r="M3339" i="11"/>
  <c r="M3313" i="11"/>
  <c r="M3303" i="11"/>
  <c r="M3302" i="11"/>
  <c r="M3293" i="11"/>
  <c r="M3257" i="11"/>
  <c r="M3254" i="11"/>
  <c r="M3237" i="11"/>
  <c r="M3205" i="11"/>
  <c r="M3202" i="11"/>
  <c r="M3185" i="11"/>
  <c r="M3153" i="11"/>
  <c r="M3150" i="11"/>
  <c r="M3133" i="11"/>
  <c r="M3101" i="11"/>
  <c r="M3098" i="11"/>
  <c r="M3081" i="11"/>
  <c r="M3049" i="11"/>
  <c r="M3046" i="11"/>
  <c r="M3029" i="11"/>
  <c r="M2997" i="11"/>
  <c r="M2994" i="11"/>
  <c r="M2977" i="11"/>
  <c r="M2945" i="11"/>
  <c r="M2942" i="11"/>
  <c r="M2925" i="11"/>
  <c r="M4176" i="11"/>
  <c r="M4181" i="11"/>
  <c r="M4189" i="11"/>
  <c r="M4209" i="11"/>
  <c r="M4235" i="11"/>
  <c r="M4252" i="11"/>
  <c r="M4259" i="11"/>
  <c r="M4281" i="11"/>
  <c r="M4291" i="11"/>
  <c r="M4376" i="11"/>
  <c r="M4383" i="11"/>
  <c r="M4487" i="11"/>
  <c r="M4565" i="11"/>
  <c r="M4623" i="11"/>
  <c r="M4704" i="11"/>
  <c r="M4716" i="11"/>
  <c r="M4887" i="11"/>
  <c r="M4890" i="11"/>
  <c r="M5008" i="11"/>
  <c r="M5011" i="11"/>
  <c r="M5017" i="11"/>
  <c r="M5039" i="11"/>
  <c r="M5281" i="11"/>
  <c r="M5553" i="11"/>
  <c r="M5763" i="11"/>
  <c r="M5964" i="11"/>
  <c r="M5966" i="11"/>
  <c r="M6132" i="11"/>
  <c r="M6135" i="11"/>
  <c r="M6184" i="11"/>
  <c r="M6244" i="11"/>
  <c r="M6295" i="11"/>
  <c r="M6298" i="11"/>
  <c r="M6340" i="11"/>
  <c r="M6390" i="11"/>
  <c r="M6447" i="11"/>
  <c r="M6491" i="11"/>
  <c r="M6842" i="11"/>
  <c r="M6906" i="11"/>
  <c r="M6914" i="11"/>
  <c r="M6927" i="11"/>
  <c r="M6963" i="11"/>
  <c r="M6975" i="11"/>
  <c r="M7001" i="11"/>
  <c r="M7131" i="11"/>
  <c r="M7271" i="11"/>
  <c r="M7431" i="11"/>
  <c r="M7670" i="11"/>
  <c r="M7667" i="11"/>
  <c r="M7663" i="11"/>
  <c r="M7658" i="11"/>
  <c r="M7655" i="11"/>
  <c r="M7651" i="11"/>
  <c r="M7630" i="11"/>
  <c r="M7627" i="11"/>
  <c r="M7606" i="11"/>
  <c r="M7603" i="11"/>
  <c r="M7593" i="11"/>
  <c r="M7590" i="11"/>
  <c r="M7586" i="11"/>
  <c r="M7583" i="11"/>
  <c r="M7582" i="11"/>
  <c r="M7581" i="11"/>
  <c r="M7574" i="11"/>
  <c r="M7565" i="11"/>
  <c r="M7562" i="11"/>
  <c r="M7553" i="11"/>
  <c r="M7550" i="11"/>
  <c r="M7546" i="11"/>
  <c r="M7531" i="11"/>
  <c r="M7530" i="11"/>
  <c r="M7529" i="11"/>
  <c r="M7522" i="11"/>
  <c r="M7513" i="11"/>
  <c r="M7510" i="11"/>
  <c r="M7501" i="11"/>
  <c r="M7498" i="11"/>
  <c r="M7494" i="11"/>
  <c r="M7479" i="11"/>
  <c r="M7478" i="11"/>
  <c r="M7477" i="11"/>
  <c r="M7470" i="11"/>
  <c r="M7461" i="11"/>
  <c r="M7433" i="11"/>
  <c r="M7429" i="11"/>
  <c r="M7401" i="11"/>
  <c r="M7400" i="11"/>
  <c r="M7399" i="11"/>
  <c r="M7392" i="11"/>
  <c r="M7371" i="11"/>
  <c r="M7368" i="11"/>
  <c r="M7364" i="11"/>
  <c r="M7349" i="11"/>
  <c r="M7348" i="11"/>
  <c r="M7344" i="11"/>
  <c r="M7341" i="11"/>
  <c r="M7332" i="11"/>
  <c r="M7329" i="11"/>
  <c r="M7325" i="11"/>
  <c r="M7320" i="11"/>
  <c r="M7317" i="11"/>
  <c r="M7313" i="11"/>
  <c r="M7310" i="11"/>
  <c r="M7309" i="11"/>
  <c r="M7308" i="11"/>
  <c r="M7301" i="11"/>
  <c r="M7292" i="11"/>
  <c r="M7289" i="11"/>
  <c r="M7280" i="11"/>
  <c r="M7277" i="11"/>
  <c r="M7273" i="11"/>
  <c r="M7268" i="11"/>
  <c r="M7262" i="11"/>
  <c r="M7253" i="11"/>
  <c r="M7250" i="11"/>
  <c r="M7241" i="11"/>
  <c r="M7238" i="11"/>
  <c r="M7234" i="11"/>
  <c r="M7229" i="11"/>
  <c r="M7226" i="11"/>
  <c r="M7222" i="11"/>
  <c r="M7219" i="11"/>
  <c r="M7218" i="11"/>
  <c r="M7217" i="11"/>
  <c r="M7210" i="11"/>
  <c r="M7201" i="11"/>
  <c r="M7198" i="11"/>
  <c r="M7674" i="11"/>
  <c r="M7668" i="11"/>
  <c r="M7659" i="11"/>
  <c r="M7657" i="11"/>
  <c r="M7637" i="11"/>
  <c r="M7632" i="11"/>
  <c r="M7631" i="11"/>
  <c r="M7607" i="11"/>
  <c r="M7605" i="11"/>
  <c r="M7596" i="11"/>
  <c r="M7580" i="11"/>
  <c r="M7575" i="11"/>
  <c r="M7563" i="11"/>
  <c r="M7555" i="11"/>
  <c r="M7554" i="11"/>
  <c r="M7552" i="11"/>
  <c r="M7548" i="11"/>
  <c r="M7528" i="11"/>
  <c r="M7523" i="11"/>
  <c r="M7511" i="11"/>
  <c r="M7503" i="11"/>
  <c r="M7502" i="11"/>
  <c r="M7500" i="11"/>
  <c r="M7496" i="11"/>
  <c r="M7476" i="11"/>
  <c r="M7471" i="11"/>
  <c r="M7397" i="11"/>
  <c r="M7396" i="11"/>
  <c r="M7391" i="11"/>
  <c r="M7374" i="11"/>
  <c r="M7365" i="11"/>
  <c r="M7347" i="11"/>
  <c r="M7340" i="11"/>
  <c r="M7335" i="11"/>
  <c r="M7326" i="11"/>
  <c r="M7315" i="11"/>
  <c r="M7306" i="11"/>
  <c r="M7305" i="11"/>
  <c r="M7300" i="11"/>
  <c r="M7297" i="11"/>
  <c r="M7296" i="11"/>
  <c r="M7295" i="11"/>
  <c r="M7288" i="11"/>
  <c r="M7283" i="11"/>
  <c r="M7274" i="11"/>
  <c r="M7264" i="11"/>
  <c r="M7252" i="11"/>
  <c r="M7247" i="11"/>
  <c r="M7237" i="11"/>
  <c r="M7231" i="11"/>
  <c r="M7227" i="11"/>
  <c r="M7221" i="11"/>
  <c r="M7212" i="11"/>
  <c r="M7200" i="11"/>
  <c r="M7195" i="11"/>
  <c r="M7188" i="11"/>
  <c r="M7185" i="11"/>
  <c r="M7176" i="11"/>
  <c r="M7173" i="11"/>
  <c r="M7169" i="11"/>
  <c r="M7164" i="11"/>
  <c r="M7161" i="11"/>
  <c r="M7157" i="11"/>
  <c r="M7154" i="11"/>
  <c r="M7153" i="11"/>
  <c r="M7152" i="11"/>
  <c r="M7145" i="11"/>
  <c r="M7136" i="11"/>
  <c r="M7133" i="11"/>
  <c r="M7112" i="11"/>
  <c r="M7109" i="11"/>
  <c r="M7105" i="11"/>
  <c r="M7102" i="11"/>
  <c r="M7101" i="11"/>
  <c r="M7100" i="11"/>
  <c r="M7093" i="11"/>
  <c r="M7084" i="11"/>
  <c r="M7081" i="11"/>
  <c r="M7073" i="11"/>
  <c r="M7070" i="11"/>
  <c r="M7066" i="11"/>
  <c r="M7063" i="11"/>
  <c r="M7062" i="11"/>
  <c r="M7061" i="11"/>
  <c r="M7054" i="11"/>
  <c r="M7045" i="11"/>
  <c r="M7042" i="11"/>
  <c r="M7019" i="11"/>
  <c r="M7016" i="11"/>
  <c r="M7007" i="11"/>
  <c r="M7004" i="11"/>
  <c r="M7000" i="11"/>
  <c r="M6995" i="11"/>
  <c r="M6992" i="11"/>
  <c r="M6988" i="11"/>
  <c r="M6985" i="11"/>
  <c r="M6984" i="11"/>
  <c r="M6983" i="11"/>
  <c r="M6976" i="11"/>
  <c r="M6967" i="11"/>
  <c r="M6964" i="11"/>
  <c r="M6955" i="11"/>
  <c r="M6952" i="11"/>
  <c r="M6948" i="11"/>
  <c r="M6943" i="11"/>
  <c r="M6940" i="11"/>
  <c r="M6936" i="11"/>
  <c r="M6933" i="11"/>
  <c r="M6932" i="11"/>
  <c r="M6931" i="11"/>
  <c r="M6924" i="11"/>
  <c r="M6915" i="11"/>
  <c r="M6912" i="11"/>
  <c r="M6903" i="11"/>
  <c r="M6900" i="11"/>
  <c r="M6896" i="11"/>
  <c r="M6891" i="11"/>
  <c r="M6888" i="11"/>
  <c r="M6884" i="11"/>
  <c r="M6881" i="11"/>
  <c r="M6880" i="11"/>
  <c r="M6879" i="11"/>
  <c r="M6872" i="11"/>
  <c r="M6863" i="11"/>
  <c r="M6860" i="11"/>
  <c r="M6851" i="11"/>
  <c r="M6838" i="11"/>
  <c r="M6835" i="11"/>
  <c r="M6831" i="11"/>
  <c r="M6826" i="11"/>
  <c r="M6823" i="11"/>
  <c r="M6819" i="11"/>
  <c r="M6816" i="11"/>
  <c r="M6815" i="11"/>
  <c r="M6814" i="11"/>
  <c r="M6807" i="11"/>
  <c r="M6799" i="11"/>
  <c r="M6796" i="11"/>
  <c r="M6792" i="11"/>
  <c r="M6787" i="11"/>
  <c r="M6784" i="11"/>
  <c r="M6780" i="11"/>
  <c r="M6696" i="11"/>
  <c r="M6693" i="11"/>
  <c r="M6689" i="11"/>
  <c r="M6686" i="11"/>
  <c r="M6685" i="11"/>
  <c r="M6684" i="11"/>
  <c r="M6677" i="11"/>
  <c r="M6668" i="11"/>
  <c r="M6665" i="11"/>
  <c r="M6656" i="11"/>
  <c r="M6653" i="11"/>
  <c r="M6649" i="11"/>
  <c r="M6644" i="11"/>
  <c r="M6641" i="11"/>
  <c r="M6637" i="11"/>
  <c r="M6634" i="11"/>
  <c r="M6633" i="11"/>
  <c r="M6632" i="11"/>
  <c r="M6625" i="11"/>
  <c r="M6616" i="11"/>
  <c r="M6613" i="11"/>
  <c r="M6604" i="11"/>
  <c r="M6601" i="11"/>
  <c r="M6597" i="11"/>
  <c r="M6592" i="11"/>
  <c r="M6589" i="11"/>
  <c r="M6585" i="11"/>
  <c r="M6582" i="11"/>
  <c r="M6581" i="11"/>
  <c r="M6580" i="11"/>
  <c r="M6573" i="11"/>
  <c r="M6564" i="11"/>
  <c r="M6561" i="11"/>
  <c r="M6552" i="11"/>
  <c r="M6549" i="11"/>
  <c r="M6545" i="11"/>
  <c r="M6540" i="11"/>
  <c r="M6537" i="11"/>
  <c r="M6533" i="11"/>
  <c r="M6530" i="11"/>
  <c r="M6529" i="11"/>
  <c r="M6528" i="11"/>
  <c r="M6521" i="11"/>
  <c r="M6512" i="11"/>
  <c r="M6509" i="11"/>
  <c r="M6500" i="11"/>
  <c r="M6497" i="11"/>
  <c r="M6493" i="11"/>
  <c r="M6488" i="11"/>
  <c r="M6481" i="11"/>
  <c r="M6478" i="11"/>
  <c r="M6477" i="11"/>
  <c r="M6476" i="11"/>
  <c r="M6469" i="11"/>
  <c r="M6460" i="11"/>
  <c r="M6457" i="11"/>
  <c r="M6448" i="11"/>
  <c r="M6445" i="11"/>
  <c r="M6441" i="11"/>
  <c r="M6436" i="11"/>
  <c r="M6433" i="11"/>
  <c r="M6429" i="11"/>
  <c r="M6426" i="11"/>
  <c r="M6425" i="11"/>
  <c r="M6424" i="11"/>
  <c r="M6417" i="11"/>
  <c r="M6408" i="11"/>
  <c r="M6405" i="11"/>
  <c r="M6396" i="11"/>
  <c r="M6393" i="11"/>
  <c r="M6389" i="11"/>
  <c r="M6384" i="11"/>
  <c r="M6381" i="11"/>
  <c r="M6377" i="11"/>
  <c r="M6374" i="11"/>
  <c r="M6373" i="11"/>
  <c r="M6372" i="11"/>
  <c r="M6365" i="11"/>
  <c r="M6356" i="11"/>
  <c r="M6353" i="11"/>
  <c r="M6344" i="11"/>
  <c r="M6341" i="11"/>
  <c r="M6337" i="11"/>
  <c r="M6332" i="11"/>
  <c r="M6325" i="11"/>
  <c r="M6322" i="11"/>
  <c r="M6321" i="11"/>
  <c r="M6320" i="11"/>
  <c r="M6313" i="11"/>
  <c r="M6304" i="11"/>
  <c r="M6301" i="11"/>
  <c r="M6292" i="11"/>
  <c r="M6289" i="11"/>
  <c r="M6285" i="11"/>
  <c r="M6280" i="11"/>
  <c r="M6277" i="11"/>
  <c r="M6273" i="11"/>
  <c r="M6270" i="11"/>
  <c r="M6269" i="11"/>
  <c r="M6265" i="11"/>
  <c r="M6262" i="11"/>
  <c r="M6253" i="11"/>
  <c r="M6250" i="11"/>
  <c r="M6246" i="11"/>
  <c r="M6241" i="11"/>
  <c r="M6238" i="11"/>
  <c r="M6234" i="11"/>
  <c r="M6231" i="11"/>
  <c r="M6230" i="11"/>
  <c r="M6229" i="11"/>
  <c r="M6222" i="11"/>
  <c r="M6213" i="11"/>
  <c r="M6210" i="11"/>
  <c r="M6201" i="11"/>
  <c r="M6198" i="11"/>
  <c r="M6194" i="11"/>
  <c r="M6189" i="11"/>
  <c r="M6186" i="11"/>
  <c r="M6182" i="11"/>
  <c r="M6179" i="11"/>
  <c r="M6178" i="11"/>
  <c r="M6177" i="11"/>
  <c r="M6170" i="11"/>
  <c r="M6161" i="11"/>
  <c r="M6158" i="11"/>
  <c r="M6149" i="11"/>
  <c r="M6146" i="11"/>
  <c r="M6142" i="11"/>
  <c r="M6137" i="11"/>
  <c r="M6134" i="11"/>
  <c r="M6130" i="11"/>
  <c r="M6127" i="11"/>
  <c r="M6126" i="11"/>
  <c r="M6125" i="11"/>
  <c r="M6118" i="11"/>
  <c r="M6109" i="11"/>
  <c r="M6106" i="11"/>
  <c r="M6097" i="11"/>
  <c r="M6094" i="11"/>
  <c r="M6090" i="11"/>
  <c r="M6085" i="11"/>
  <c r="M6082" i="11"/>
  <c r="M6078" i="11"/>
  <c r="M6075" i="11"/>
  <c r="M6074" i="11"/>
  <c r="M6073" i="11"/>
  <c r="M6066" i="11"/>
  <c r="M6057" i="11"/>
  <c r="M6054" i="11"/>
  <c r="M6045" i="11"/>
  <c r="M6042" i="11"/>
  <c r="M6038" i="11"/>
  <c r="M6033" i="11"/>
  <c r="M6026" i="11"/>
  <c r="M6023" i="11"/>
  <c r="M6022" i="11"/>
  <c r="M6021" i="11"/>
  <c r="M6014" i="11"/>
  <c r="M6005" i="11"/>
  <c r="M6002" i="11"/>
  <c r="M5993" i="11"/>
  <c r="M5990" i="11"/>
  <c r="M5986" i="11"/>
  <c r="M5981" i="11"/>
  <c r="M5978" i="11"/>
  <c r="M5974" i="11"/>
  <c r="M5971" i="11"/>
  <c r="M5970" i="11"/>
  <c r="M5969" i="11"/>
  <c r="M5962" i="11"/>
  <c r="M5953" i="11"/>
  <c r="M5950" i="11"/>
  <c r="M5941" i="11"/>
  <c r="M5938" i="11"/>
  <c r="M5934" i="11"/>
  <c r="M5929" i="11"/>
  <c r="M5926" i="11"/>
  <c r="M5922" i="11"/>
  <c r="M5919" i="11"/>
  <c r="M5918" i="11"/>
  <c r="M5910" i="11"/>
  <c r="M5901" i="11"/>
  <c r="M5898" i="11"/>
  <c r="M5889" i="11"/>
  <c r="M5886" i="11"/>
  <c r="M5882" i="11"/>
  <c r="M5877" i="11"/>
  <c r="M5874" i="11"/>
  <c r="M5870" i="11"/>
  <c r="M5867" i="11"/>
  <c r="M5866" i="11"/>
  <c r="M5865" i="11"/>
  <c r="M5858" i="11"/>
  <c r="M5849" i="11"/>
  <c r="M5846" i="11"/>
  <c r="M5837" i="11"/>
  <c r="M5834" i="11"/>
  <c r="M5830" i="11"/>
  <c r="M5825" i="11"/>
  <c r="M5822" i="11"/>
  <c r="M5818" i="11"/>
  <c r="M5815" i="11"/>
  <c r="M5814" i="11"/>
  <c r="M5813" i="11"/>
  <c r="M5810" i="11"/>
  <c r="M5798" i="11"/>
  <c r="M5795" i="11"/>
  <c r="M5791" i="11"/>
  <c r="M5786" i="11"/>
  <c r="M5783" i="11"/>
  <c r="M5776" i="11"/>
  <c r="M5775" i="11"/>
  <c r="M5774" i="11"/>
  <c r="M5767" i="11"/>
  <c r="M5758" i="11"/>
  <c r="M5755" i="11"/>
  <c r="M5746" i="11"/>
  <c r="M5743" i="11"/>
  <c r="M5739" i="11"/>
  <c r="M5734" i="11"/>
  <c r="M5731" i="11"/>
  <c r="M5727" i="11"/>
  <c r="M5724" i="11"/>
  <c r="M5723" i="11"/>
  <c r="M5722" i="11"/>
  <c r="M5715" i="11"/>
  <c r="M5706" i="11"/>
  <c r="M5703" i="11"/>
  <c r="M5694" i="11"/>
  <c r="M5691" i="11"/>
  <c r="M5687" i="11"/>
  <c r="M5682" i="11"/>
  <c r="M5679" i="11"/>
  <c r="M5675" i="11"/>
  <c r="M5672" i="11"/>
  <c r="M5671" i="11"/>
  <c r="M5663" i="11"/>
  <c r="M5654" i="11"/>
  <c r="M5651" i="11"/>
  <c r="M5642" i="11"/>
  <c r="M5639" i="11"/>
  <c r="M5635" i="11"/>
  <c r="M5630" i="11"/>
  <c r="M5627" i="11"/>
  <c r="M5623" i="11"/>
  <c r="M5620" i="11"/>
  <c r="M5619" i="11"/>
  <c r="M5618" i="11"/>
  <c r="M5611" i="11"/>
  <c r="M5602" i="11"/>
  <c r="M5599" i="11"/>
  <c r="M5590" i="11"/>
  <c r="M5587" i="11"/>
  <c r="M5583" i="11"/>
  <c r="M5578" i="11"/>
  <c r="M5575" i="11"/>
  <c r="M5571" i="11"/>
  <c r="M5568" i="11"/>
  <c r="M5567" i="11"/>
  <c r="M5566" i="11"/>
  <c r="M5559" i="11"/>
  <c r="M5550" i="11"/>
  <c r="M5547" i="11"/>
  <c r="M5538" i="11"/>
  <c r="M5535" i="11"/>
  <c r="M5531" i="11"/>
  <c r="M5526" i="11"/>
  <c r="M5523" i="11"/>
  <c r="M5519" i="11"/>
  <c r="M5516" i="11"/>
  <c r="M5515" i="11"/>
  <c r="M5514" i="11"/>
  <c r="M5507" i="11"/>
  <c r="M5498" i="11"/>
  <c r="M5473" i="11"/>
  <c r="M5470" i="11"/>
  <c r="M5466" i="11"/>
  <c r="M5461" i="11"/>
  <c r="M5458" i="11"/>
  <c r="M5448" i="11"/>
  <c r="M5445" i="11"/>
  <c r="M5441" i="11"/>
  <c r="M5438" i="11"/>
  <c r="M5437" i="11"/>
  <c r="M5436" i="11"/>
  <c r="M5429" i="11"/>
  <c r="M5420" i="11"/>
  <c r="M5417" i="11"/>
  <c r="M5408" i="11"/>
  <c r="M5396" i="11"/>
  <c r="M5393" i="11"/>
  <c r="M5389" i="11"/>
  <c r="M5386" i="11"/>
  <c r="M5385" i="11"/>
  <c r="M5384" i="11"/>
  <c r="M5377" i="11"/>
  <c r="M5368" i="11"/>
  <c r="M5365" i="11"/>
  <c r="M5344" i="11"/>
  <c r="M5341" i="11"/>
  <c r="M5337" i="11"/>
  <c r="M5334" i="11"/>
  <c r="M5332" i="11"/>
  <c r="M5325" i="11"/>
  <c r="M5316" i="11"/>
  <c r="M5313" i="11"/>
  <c r="M5304" i="11"/>
  <c r="M5297" i="11"/>
  <c r="M5292" i="11"/>
  <c r="M5287" i="11"/>
  <c r="M5277" i="11"/>
  <c r="M5265" i="11"/>
  <c r="M5262" i="11"/>
  <c r="M5251" i="11"/>
  <c r="M5239" i="11"/>
  <c r="M5230" i="11"/>
  <c r="M5229" i="11"/>
  <c r="M5228" i="11"/>
  <c r="M5221" i="11"/>
  <c r="M5212" i="11"/>
  <c r="M5209" i="11"/>
  <c r="M5200" i="11"/>
  <c r="M5197" i="11"/>
  <c r="M5193" i="11"/>
  <c r="M5178" i="11"/>
  <c r="M5177" i="11"/>
  <c r="M5176" i="11"/>
  <c r="M5169" i="11"/>
  <c r="M5160" i="11"/>
  <c r="M5157" i="11"/>
  <c r="M5148" i="11"/>
  <c r="M5145" i="11"/>
  <c r="M5141" i="11"/>
  <c r="M5136" i="11"/>
  <c r="M5133" i="11"/>
  <c r="M5129" i="11"/>
  <c r="M5126" i="11"/>
  <c r="M5125" i="11"/>
  <c r="M5124" i="11"/>
  <c r="M5117" i="11"/>
  <c r="M5108" i="11"/>
  <c r="M5105" i="11"/>
  <c r="M5096" i="11"/>
  <c r="M5093" i="11"/>
  <c r="M5089" i="11"/>
  <c r="M5084" i="11"/>
  <c r="M5081" i="11"/>
  <c r="M5077" i="11"/>
  <c r="M5074" i="11"/>
  <c r="M5073" i="11"/>
  <c r="M5072" i="11"/>
  <c r="M5065" i="11"/>
  <c r="M5056" i="11"/>
  <c r="M5053" i="11"/>
  <c r="M5044" i="11"/>
  <c r="M5041" i="11"/>
  <c r="M5037" i="11"/>
  <c r="M5032" i="11"/>
  <c r="M5029" i="11"/>
  <c r="M5025" i="11"/>
  <c r="M5022" i="11"/>
  <c r="M5021" i="11"/>
  <c r="M5020" i="11"/>
  <c r="M5013" i="11"/>
  <c r="M5004" i="11"/>
  <c r="M5001" i="11"/>
  <c r="M4992" i="11"/>
  <c r="M4989" i="11"/>
  <c r="M4985" i="11"/>
  <c r="M4980" i="11"/>
  <c r="M4977" i="11"/>
  <c r="M4973" i="11"/>
  <c r="M4970" i="11"/>
  <c r="M4969" i="11"/>
  <c r="M4968" i="11"/>
  <c r="M4961" i="11"/>
  <c r="M4952" i="11"/>
  <c r="M4940" i="11"/>
  <c r="M4937" i="11"/>
  <c r="M4933" i="11"/>
  <c r="M4928" i="11"/>
  <c r="M4925" i="11"/>
  <c r="M4921" i="11"/>
  <c r="M4918" i="11"/>
  <c r="M4917" i="11"/>
  <c r="M4916" i="11"/>
  <c r="M4909" i="11"/>
  <c r="M4900" i="11"/>
  <c r="M4897" i="11"/>
  <c r="M4888" i="11"/>
  <c r="M4885" i="11"/>
  <c r="M4881" i="11"/>
  <c r="M4876" i="11"/>
  <c r="M4873" i="11"/>
  <c r="M4869" i="11"/>
  <c r="M4866" i="11"/>
  <c r="M4865" i="11"/>
  <c r="M4864" i="11"/>
  <c r="M4857" i="11"/>
  <c r="M4848" i="11"/>
  <c r="M4845" i="11"/>
  <c r="M4836" i="11"/>
  <c r="M4833" i="11"/>
  <c r="M4829" i="11"/>
  <c r="M4824" i="11"/>
  <c r="M4821" i="11"/>
  <c r="M4817" i="11"/>
  <c r="M4814" i="11"/>
  <c r="M4813" i="11"/>
  <c r="M4812" i="11"/>
  <c r="M4805" i="11"/>
  <c r="M4796" i="11"/>
  <c r="M4793" i="11"/>
  <c r="M4784" i="11"/>
  <c r="M4781" i="11"/>
  <c r="M4777" i="11"/>
  <c r="M4772" i="11"/>
  <c r="M4769" i="11"/>
  <c r="M4765" i="11"/>
  <c r="M4762" i="11"/>
  <c r="M4761" i="11"/>
  <c r="M4760" i="11"/>
  <c r="M4753" i="11"/>
  <c r="M4744" i="11"/>
  <c r="M4741" i="11"/>
  <c r="M4732" i="11"/>
  <c r="M4729" i="11"/>
  <c r="M4725" i="11"/>
  <c r="M4720" i="11"/>
  <c r="M4717" i="11"/>
  <c r="M4713" i="11"/>
  <c r="M4710" i="11"/>
  <c r="M4709" i="11"/>
  <c r="M4708" i="11"/>
  <c r="M4701" i="11"/>
  <c r="M4692" i="11"/>
  <c r="M4689" i="11"/>
  <c r="M4680" i="11"/>
  <c r="M4677" i="11"/>
  <c r="M4673" i="11"/>
  <c r="M4668" i="11"/>
  <c r="M4665" i="11"/>
  <c r="M4661" i="11"/>
  <c r="M4658" i="11"/>
  <c r="M4657" i="11"/>
  <c r="M4656" i="11"/>
  <c r="M4649" i="11"/>
  <c r="M4640" i="11"/>
  <c r="M4637" i="11"/>
  <c r="M4628" i="11"/>
  <c r="M4625" i="11"/>
  <c r="M4621" i="11"/>
  <c r="M4616" i="11"/>
  <c r="M4613" i="11"/>
  <c r="M4609" i="11"/>
  <c r="M4606" i="11"/>
  <c r="M4605" i="11"/>
  <c r="M4604" i="11"/>
  <c r="M4597" i="11"/>
  <c r="M4588" i="11"/>
  <c r="M4585" i="11"/>
  <c r="M4576" i="11"/>
  <c r="M4573" i="11"/>
  <c r="M4569" i="11"/>
  <c r="M4564" i="11"/>
  <c r="M4561" i="11"/>
  <c r="M4557" i="11"/>
  <c r="M4554" i="11"/>
  <c r="M4553" i="11"/>
  <c r="M4552" i="11"/>
  <c r="M4545" i="11"/>
  <c r="M4536" i="11"/>
  <c r="M4533" i="11"/>
  <c r="M4524" i="11"/>
  <c r="M4521" i="11"/>
  <c r="M4517" i="11"/>
  <c r="M4512" i="11"/>
  <c r="M4509" i="11"/>
  <c r="M4505" i="11"/>
  <c r="M4502" i="11"/>
  <c r="M4501" i="11"/>
  <c r="M4500" i="11"/>
  <c r="M4493" i="11"/>
  <c r="M4485" i="11"/>
  <c r="M4482" i="11"/>
  <c r="M4478" i="11"/>
  <c r="M4473" i="11"/>
  <c r="M4470" i="11"/>
  <c r="M4466" i="11"/>
  <c r="M4463" i="11"/>
  <c r="M4462" i="11"/>
  <c r="M4461" i="11"/>
  <c r="M4454" i="11"/>
  <c r="M4445" i="11"/>
  <c r="M4442" i="11"/>
  <c r="M4433" i="11"/>
  <c r="M4430" i="11"/>
  <c r="M4426" i="11"/>
  <c r="M4411" i="11"/>
  <c r="M4410" i="11"/>
  <c r="M4409" i="11"/>
  <c r="M4402" i="11"/>
  <c r="M4393" i="11"/>
  <c r="M4390" i="11"/>
  <c r="M4381" i="11"/>
  <c r="M4378" i="11"/>
  <c r="M4374" i="11"/>
  <c r="M4369" i="11"/>
  <c r="M4366" i="11"/>
  <c r="M4362" i="11"/>
  <c r="M4359" i="11"/>
  <c r="M4358" i="11"/>
  <c r="M4357" i="11"/>
  <c r="M4341" i="11"/>
  <c r="M4338" i="11"/>
  <c r="M4329" i="11"/>
  <c r="M4317" i="11"/>
  <c r="M4314" i="11"/>
  <c r="M4310" i="11"/>
  <c r="M4307" i="11"/>
  <c r="M4306" i="11"/>
  <c r="M4305" i="11"/>
  <c r="M4298" i="11"/>
  <c r="M4289" i="11"/>
  <c r="M4286" i="11"/>
  <c r="M4277" i="11"/>
  <c r="M4274" i="11"/>
  <c r="M4270" i="11"/>
  <c r="M4265" i="11"/>
  <c r="M4262" i="11"/>
  <c r="M4258" i="11"/>
  <c r="M4255" i="11"/>
  <c r="M4254" i="11"/>
  <c r="M4253" i="11"/>
  <c r="M4246" i="11"/>
  <c r="M4237" i="11"/>
  <c r="M4234" i="11"/>
  <c r="M4225" i="11"/>
  <c r="M4222" i="11"/>
  <c r="M4218" i="11"/>
  <c r="M4213" i="11"/>
  <c r="M4210" i="11"/>
  <c r="M4206" i="11"/>
  <c r="M4203" i="11"/>
  <c r="M4202" i="11"/>
  <c r="M4201" i="11"/>
  <c r="M4194" i="11"/>
  <c r="M4185" i="11"/>
  <c r="M4182" i="11"/>
  <c r="M4173" i="11"/>
  <c r="M4170" i="11"/>
  <c r="M4166" i="11"/>
  <c r="M4161" i="11"/>
  <c r="M4158" i="11"/>
  <c r="M4154" i="11"/>
  <c r="M4151" i="11"/>
  <c r="M4150" i="11"/>
  <c r="M4149" i="11"/>
  <c r="M4142" i="11"/>
  <c r="M4134" i="11"/>
  <c r="M4131" i="11"/>
  <c r="M4127" i="11"/>
  <c r="M4122" i="11"/>
  <c r="M4119" i="11"/>
  <c r="M4115" i="11"/>
  <c r="M4112" i="11"/>
  <c r="M4111" i="11"/>
  <c r="M4110" i="11"/>
  <c r="M4103" i="11"/>
  <c r="M4094" i="11"/>
  <c r="M4082" i="11"/>
  <c r="M4079" i="11"/>
  <c r="M4075" i="11"/>
  <c r="M4070" i="11"/>
  <c r="M4067" i="11"/>
  <c r="M4063" i="11"/>
  <c r="M4060" i="11"/>
  <c r="M4059" i="11"/>
  <c r="M4058" i="11"/>
  <c r="M4051" i="11"/>
  <c r="M4042" i="11"/>
  <c r="M4039" i="11"/>
  <c r="M4030" i="11"/>
  <c r="M4027" i="11"/>
  <c r="M4023" i="11"/>
  <c r="M4018" i="11"/>
  <c r="M4015" i="11"/>
  <c r="M4011" i="11"/>
  <c r="M4008" i="11"/>
  <c r="M4007" i="11"/>
  <c r="M4006" i="11"/>
  <c r="M3999" i="11"/>
  <c r="M3990" i="11"/>
  <c r="M3987" i="11"/>
  <c r="M3978" i="11"/>
  <c r="M3975" i="11"/>
  <c r="M3971" i="11"/>
  <c r="M3966" i="11"/>
  <c r="M3963" i="11"/>
  <c r="M3959" i="11"/>
  <c r="M3956" i="11"/>
  <c r="M3955" i="11"/>
  <c r="M3954" i="11"/>
  <c r="M3947" i="11"/>
  <c r="M3938" i="11"/>
  <c r="M3935" i="11"/>
  <c r="M3926" i="11"/>
  <c r="M3923" i="11"/>
  <c r="M3919" i="11"/>
  <c r="M3914" i="11"/>
  <c r="M3911" i="11"/>
  <c r="M3907" i="11"/>
  <c r="M3904" i="11"/>
  <c r="M3903" i="11"/>
  <c r="M3902" i="11"/>
  <c r="M3895" i="11"/>
  <c r="M3886" i="11"/>
  <c r="M3883" i="11"/>
  <c r="M3874" i="11"/>
  <c r="M3871" i="11"/>
  <c r="M3867" i="11"/>
  <c r="M3862" i="11"/>
  <c r="M3859" i="11"/>
  <c r="M3855" i="11"/>
  <c r="M3852" i="11"/>
  <c r="M3851" i="11"/>
  <c r="M3850" i="11"/>
  <c r="M3843" i="11"/>
  <c r="M3834" i="11"/>
  <c r="M3831" i="11"/>
  <c r="M3822" i="11"/>
  <c r="M3819" i="11"/>
  <c r="M3815" i="11"/>
  <c r="M3810" i="11"/>
  <c r="M3807" i="11"/>
  <c r="M3803" i="11"/>
  <c r="M3800" i="11"/>
  <c r="M3799" i="11"/>
  <c r="M3798" i="11"/>
  <c r="M3791" i="11"/>
  <c r="M3782" i="11"/>
  <c r="M3779" i="11"/>
  <c r="M3770" i="11"/>
  <c r="M3767" i="11"/>
  <c r="M3763" i="11"/>
  <c r="M3758" i="11"/>
  <c r="M3755" i="11"/>
  <c r="M3751" i="11"/>
  <c r="M3748" i="11"/>
  <c r="M3747" i="11"/>
  <c r="M3746" i="11"/>
  <c r="M3739" i="11"/>
  <c r="M3717" i="11"/>
  <c r="M3714" i="11"/>
  <c r="M3705" i="11"/>
  <c r="M3702" i="11"/>
  <c r="M3698" i="11"/>
  <c r="M3693" i="11"/>
  <c r="M3690" i="11"/>
  <c r="M3686" i="11"/>
  <c r="M3683" i="11"/>
  <c r="M3682" i="11"/>
  <c r="M3681" i="11"/>
  <c r="M3674" i="11"/>
  <c r="M3665" i="11"/>
  <c r="M3662" i="11"/>
  <c r="M3653" i="11"/>
  <c r="M3650" i="11"/>
  <c r="M3646" i="11"/>
  <c r="M3641" i="11"/>
  <c r="M3638" i="11"/>
  <c r="M3634" i="11"/>
  <c r="M3631" i="11"/>
  <c r="M3630" i="11"/>
  <c r="M3629" i="11"/>
  <c r="M3622" i="11"/>
  <c r="M3613" i="11"/>
  <c r="M3610" i="11"/>
  <c r="M3601" i="11"/>
  <c r="M3598" i="11"/>
  <c r="M3594" i="11"/>
  <c r="M3589" i="11"/>
  <c r="M3586" i="11"/>
  <c r="M3582" i="11"/>
  <c r="M3579" i="11"/>
  <c r="M3578" i="11"/>
  <c r="M3577" i="11"/>
  <c r="M3570" i="11"/>
  <c r="M3561" i="11"/>
  <c r="M3558" i="11"/>
  <c r="M3549" i="11"/>
  <c r="M3546" i="11"/>
  <c r="M3542" i="11"/>
  <c r="M3537" i="11"/>
  <c r="M3534" i="11"/>
  <c r="M3530" i="11"/>
  <c r="M3527" i="11"/>
  <c r="M3526" i="11"/>
  <c r="M3525" i="11"/>
  <c r="M3518" i="11"/>
  <c r="M3509" i="11"/>
  <c r="M3506" i="11"/>
  <c r="M3497" i="11"/>
  <c r="M3494" i="11"/>
  <c r="M3490" i="11"/>
  <c r="M3485" i="11"/>
  <c r="M3482" i="11"/>
  <c r="M3478" i="11"/>
  <c r="M3475" i="11"/>
  <c r="M3474" i="11"/>
  <c r="M3473" i="11"/>
  <c r="M3466" i="11"/>
  <c r="M3457" i="11"/>
  <c r="M3454" i="11"/>
  <c r="M3445" i="11"/>
  <c r="M3442" i="11"/>
  <c r="M3438" i="11"/>
  <c r="M3433" i="11"/>
  <c r="M3430" i="11"/>
  <c r="M3426" i="11"/>
  <c r="M3423" i="11"/>
  <c r="M3422" i="11"/>
  <c r="M3421" i="11"/>
  <c r="M3414" i="11"/>
  <c r="M3405" i="11"/>
  <c r="M3402" i="11"/>
  <c r="M3393" i="11"/>
  <c r="M3390" i="11"/>
  <c r="M3386" i="11"/>
  <c r="M3381" i="11"/>
  <c r="M3378" i="11"/>
  <c r="M3374" i="11"/>
  <c r="M3371" i="11"/>
  <c r="M3370" i="11"/>
  <c r="M3369" i="11"/>
  <c r="M3362" i="11"/>
  <c r="M3341" i="11"/>
  <c r="M3338" i="11"/>
  <c r="M3334" i="11"/>
  <c r="M3329" i="11"/>
  <c r="M3326" i="11"/>
  <c r="M3322" i="11"/>
  <c r="M3319" i="11"/>
  <c r="M3318" i="11"/>
  <c r="M3317" i="11"/>
  <c r="M3310" i="11"/>
  <c r="M3301" i="11"/>
  <c r="M3298" i="11"/>
  <c r="M3289" i="11"/>
  <c r="M3286" i="11"/>
  <c r="M3282" i="11"/>
  <c r="M3277" i="11"/>
  <c r="M3274" i="11"/>
  <c r="M3270" i="11"/>
  <c r="M3267" i="11"/>
  <c r="M3262" i="11"/>
  <c r="M3259" i="11"/>
  <c r="M3250" i="11"/>
  <c r="M3247" i="11"/>
  <c r="M3243" i="11"/>
  <c r="M3238" i="11"/>
  <c r="M3235" i="11"/>
  <c r="M3231" i="11"/>
  <c r="M3228" i="11"/>
  <c r="M3227" i="11"/>
  <c r="M3226" i="11"/>
  <c r="M3219" i="11"/>
  <c r="M3210" i="11"/>
  <c r="M3207" i="11"/>
  <c r="M3198" i="11"/>
  <c r="M3195" i="11"/>
  <c r="M3191" i="11"/>
  <c r="M3186" i="11"/>
  <c r="M3183" i="11"/>
  <c r="M3179" i="11"/>
  <c r="M3176" i="11"/>
  <c r="M3175" i="11"/>
  <c r="M3174" i="11"/>
  <c r="M3167" i="11"/>
  <c r="M3158" i="11"/>
  <c r="M3155" i="11"/>
  <c r="M3146" i="11"/>
  <c r="M3143" i="11"/>
  <c r="M3139" i="11"/>
  <c r="M3134" i="11"/>
  <c r="M3131" i="11"/>
  <c r="M3127" i="11"/>
  <c r="M3124" i="11"/>
  <c r="M3123" i="11"/>
  <c r="M3122" i="11"/>
  <c r="M3115" i="11"/>
  <c r="M3106" i="11"/>
  <c r="M3103" i="11"/>
  <c r="M3094" i="11"/>
  <c r="M3091" i="11"/>
  <c r="M3087" i="11"/>
  <c r="M3082" i="11"/>
  <c r="M3079" i="11"/>
  <c r="M3075" i="11"/>
  <c r="M3072" i="11"/>
  <c r="M3071" i="11"/>
  <c r="M3070" i="11"/>
  <c r="M3063" i="11"/>
  <c r="M3054" i="11"/>
  <c r="M3051" i="11"/>
  <c r="M3042" i="11"/>
  <c r="M3039" i="11"/>
  <c r="M3035" i="11"/>
  <c r="M3030" i="11"/>
  <c r="M3027" i="11"/>
  <c r="M3023" i="11"/>
  <c r="M3020" i="11"/>
  <c r="M3019" i="11"/>
  <c r="M3018" i="11"/>
  <c r="M3011" i="11"/>
  <c r="M3002" i="11"/>
  <c r="M2999" i="11"/>
  <c r="M2990" i="11"/>
  <c r="M2987" i="11"/>
  <c r="M2983" i="11"/>
  <c r="M2978" i="11"/>
  <c r="M2975" i="11"/>
  <c r="M2971" i="11"/>
  <c r="M2968" i="11"/>
  <c r="M2967" i="11"/>
  <c r="M2966" i="11"/>
  <c r="M2959" i="11"/>
  <c r="M2950" i="11"/>
  <c r="M2947" i="11"/>
  <c r="M2938" i="11"/>
  <c r="M2935" i="11"/>
  <c r="M2931" i="11"/>
  <c r="M2926" i="11"/>
  <c r="M2923" i="11"/>
  <c r="M2919" i="11"/>
  <c r="M2916" i="11"/>
  <c r="M2915" i="11"/>
  <c r="M2914" i="11"/>
  <c r="M2907" i="11"/>
  <c r="M2898" i="11"/>
  <c r="M2895" i="11"/>
  <c r="M2886" i="11"/>
  <c r="M2883" i="11"/>
  <c r="M2879" i="11"/>
  <c r="M2874" i="11"/>
  <c r="M2871" i="11"/>
  <c r="M2867" i="11"/>
  <c r="M2864" i="11"/>
  <c r="M2863" i="11"/>
  <c r="M2862" i="11"/>
  <c r="M2855" i="11"/>
  <c r="M2846" i="11"/>
  <c r="M2843" i="11"/>
  <c r="M2834" i="11"/>
  <c r="M2831" i="11"/>
  <c r="M2827" i="11"/>
  <c r="M2822" i="11"/>
  <c r="M2819" i="11"/>
  <c r="M2815" i="11"/>
  <c r="M2812" i="11"/>
  <c r="M2811" i="11"/>
  <c r="M2810" i="11"/>
  <c r="M2803" i="11"/>
  <c r="M2794" i="11"/>
  <c r="M2791" i="11"/>
  <c r="M2782" i="11"/>
  <c r="M2779" i="11"/>
  <c r="M2775" i="11"/>
  <c r="M2770" i="11"/>
  <c r="M2767" i="11"/>
  <c r="M2763" i="11"/>
  <c r="M2760" i="11"/>
  <c r="M2759" i="11"/>
  <c r="M2758" i="11"/>
  <c r="M2742" i="11"/>
  <c r="M2739" i="11"/>
  <c r="M2730" i="11"/>
  <c r="M2727" i="11"/>
  <c r="M2723" i="11"/>
  <c r="M2718" i="11"/>
  <c r="M2715" i="11"/>
  <c r="M2711" i="11"/>
  <c r="M2708" i="11"/>
  <c r="M2707" i="11"/>
  <c r="M2706" i="11"/>
  <c r="M2699" i="11"/>
  <c r="M2690" i="11"/>
  <c r="M2687" i="11"/>
  <c r="M2678" i="11"/>
  <c r="M2675" i="11"/>
  <c r="M2671" i="11"/>
  <c r="M2666" i="11"/>
  <c r="M2663" i="11"/>
  <c r="M2659" i="11"/>
  <c r="M2638" i="11"/>
  <c r="M2635" i="11"/>
  <c r="M2604" i="11"/>
  <c r="M2602" i="11"/>
  <c r="M2595" i="11"/>
  <c r="M2586" i="11"/>
  <c r="M2583" i="11"/>
  <c r="M2574" i="11"/>
  <c r="M2571" i="11"/>
  <c r="M2567" i="11"/>
  <c r="M2562" i="11"/>
  <c r="M2559" i="11"/>
  <c r="M2555" i="11"/>
  <c r="M2552" i="11"/>
  <c r="M2551" i="11"/>
  <c r="M2550" i="11"/>
  <c r="M2543" i="11"/>
  <c r="M2534" i="11"/>
  <c r="M2531" i="11"/>
  <c r="M2522" i="11"/>
  <c r="M2519" i="11"/>
  <c r="M2515" i="11"/>
  <c r="M2510" i="11"/>
  <c r="M2507" i="11"/>
  <c r="M2503" i="11"/>
  <c r="M2500" i="11"/>
  <c r="M2499" i="11"/>
  <c r="M2498" i="11"/>
  <c r="M2491" i="11"/>
  <c r="M2482" i="11"/>
  <c r="M2479" i="11"/>
  <c r="M2470" i="11"/>
  <c r="M2467" i="11"/>
  <c r="M2463" i="11"/>
  <c r="M2458" i="11"/>
  <c r="M2455" i="11"/>
  <c r="M2451" i="11"/>
  <c r="M2448" i="11"/>
  <c r="M2447" i="11"/>
  <c r="M2446" i="11"/>
  <c r="M2439" i="11"/>
  <c r="M2430" i="11"/>
  <c r="M2427" i="11"/>
  <c r="M2418" i="11"/>
  <c r="M2415" i="11"/>
  <c r="M2411" i="11"/>
  <c r="M2406" i="11"/>
  <c r="M2403" i="11"/>
  <c r="M2399" i="11"/>
  <c r="M2396" i="11"/>
  <c r="M2395" i="11"/>
  <c r="M2394" i="11"/>
  <c r="M2387" i="11"/>
  <c r="M2378" i="11"/>
  <c r="M2375" i="11"/>
  <c r="M2366" i="11"/>
  <c r="M2363" i="11"/>
  <c r="M2359" i="11"/>
  <c r="M2354" i="11"/>
  <c r="M2351" i="11"/>
  <c r="M2347" i="11"/>
  <c r="M2326" i="11"/>
  <c r="M2323" i="11"/>
  <c r="M2314" i="11"/>
  <c r="M2311" i="11"/>
  <c r="M2307" i="11"/>
  <c r="M2302" i="11"/>
  <c r="M2299" i="11"/>
  <c r="M2295" i="11"/>
  <c r="M2292" i="11"/>
  <c r="M2291" i="11"/>
  <c r="M2290" i="11"/>
  <c r="M2283" i="11"/>
  <c r="M2274" i="11"/>
  <c r="M2271" i="11"/>
  <c r="M2262" i="11"/>
  <c r="M2259" i="11"/>
  <c r="M2255" i="11"/>
  <c r="M2250" i="11"/>
  <c r="M2247" i="11"/>
  <c r="M2243" i="11"/>
  <c r="M2240" i="11"/>
  <c r="M2239" i="11"/>
  <c r="M2238" i="11"/>
  <c r="M2231" i="11"/>
  <c r="M2222" i="11"/>
  <c r="M2219" i="11"/>
  <c r="M2210" i="11"/>
  <c r="M2207" i="11"/>
  <c r="M2203" i="11"/>
  <c r="M2198" i="11"/>
  <c r="M2195" i="11"/>
  <c r="M2191" i="11"/>
  <c r="M2158" i="11"/>
  <c r="M2155" i="11"/>
  <c r="M2151" i="11"/>
  <c r="M2136" i="11"/>
  <c r="M2135" i="11"/>
  <c r="M2134" i="11"/>
  <c r="M2118" i="11"/>
  <c r="M2105" i="11"/>
  <c r="M2093" i="11"/>
  <c r="M2090" i="11"/>
  <c r="M2086" i="11"/>
  <c r="M2081" i="11"/>
  <c r="M2078" i="11"/>
  <c r="M2074" i="11"/>
  <c r="M2071" i="11"/>
  <c r="M2070" i="11"/>
  <c r="M2069" i="11"/>
  <c r="M2062" i="11"/>
  <c r="M2053" i="11"/>
  <c r="M2050" i="11"/>
  <c r="M2041" i="11"/>
  <c r="M2038" i="11"/>
  <c r="M2034" i="11"/>
  <c r="M2029" i="11"/>
  <c r="M2026" i="11"/>
  <c r="M2022" i="11"/>
  <c r="M2019" i="11"/>
  <c r="M2018" i="11"/>
  <c r="M2014" i="11"/>
  <c r="M2011" i="11"/>
  <c r="M2002" i="11"/>
  <c r="M1999" i="11"/>
  <c r="M1995" i="11"/>
  <c r="M1990" i="11"/>
  <c r="M1987" i="11"/>
  <c r="M1983" i="11"/>
  <c r="M1980" i="11"/>
  <c r="M1979" i="11"/>
  <c r="M1978" i="11"/>
  <c r="M1971" i="11"/>
  <c r="M1962" i="11"/>
  <c r="M1959" i="11"/>
  <c r="M1950" i="11"/>
  <c r="M1947" i="11"/>
  <c r="M1943" i="11"/>
  <c r="M1938" i="11"/>
  <c r="M1935" i="11"/>
  <c r="M1925" i="11"/>
  <c r="M1922" i="11"/>
  <c r="M1918" i="11"/>
  <c r="M1915" i="11"/>
  <c r="M1914" i="11"/>
  <c r="M1913" i="11"/>
  <c r="M1906" i="11"/>
  <c r="M1897" i="11"/>
  <c r="M1894" i="11"/>
  <c r="M1885" i="11"/>
  <c r="M1882" i="11"/>
  <c r="M1878" i="11"/>
  <c r="M1873" i="11"/>
  <c r="M1870" i="11"/>
  <c r="M1866" i="11"/>
  <c r="M1863" i="11"/>
  <c r="M1862" i="11"/>
  <c r="M1861" i="11"/>
  <c r="M1854" i="11"/>
  <c r="M1845" i="11"/>
  <c r="M1842" i="11"/>
  <c r="M1833" i="11"/>
  <c r="M1830" i="11"/>
  <c r="M1826" i="11"/>
  <c r="M1821" i="11"/>
  <c r="M1818" i="11"/>
  <c r="M1814" i="11"/>
  <c r="M1811" i="11"/>
  <c r="M1810" i="11"/>
  <c r="M1809" i="11"/>
  <c r="M1802" i="11"/>
  <c r="M1793" i="11"/>
  <c r="M1790" i="11"/>
  <c r="M1781" i="11"/>
  <c r="M1768" i="11"/>
  <c r="M1765" i="11"/>
  <c r="M1761" i="11"/>
  <c r="M1756" i="11"/>
  <c r="M1753" i="11"/>
  <c r="M1749" i="11"/>
  <c r="M1746" i="11"/>
  <c r="M1745" i="11"/>
  <c r="M1744" i="11"/>
  <c r="M1737" i="11"/>
  <c r="M1728" i="11"/>
  <c r="M1725" i="11"/>
  <c r="M1716" i="11"/>
  <c r="M1713" i="11"/>
  <c r="M1709" i="11"/>
  <c r="M1704" i="11"/>
  <c r="M1701" i="11"/>
  <c r="M1697" i="11"/>
  <c r="M1694" i="11"/>
  <c r="M1693" i="11"/>
  <c r="M1692" i="11"/>
  <c r="M1685" i="11"/>
  <c r="M1676" i="11"/>
  <c r="M1673" i="11"/>
  <c r="M1664" i="11"/>
  <c r="M1661" i="11"/>
  <c r="M1657" i="11"/>
  <c r="M1652" i="11"/>
  <c r="M1649" i="11"/>
  <c r="M1645" i="11"/>
  <c r="M1642" i="11"/>
  <c r="M1641" i="11"/>
  <c r="M1640" i="11"/>
  <c r="M1633" i="11"/>
  <c r="M1624" i="11"/>
  <c r="M1621" i="11"/>
  <c r="M1612" i="11"/>
  <c r="M1609" i="11"/>
  <c r="M1605" i="11"/>
  <c r="M1600" i="11"/>
  <c r="M1597" i="11"/>
  <c r="M1593" i="11"/>
  <c r="M1590" i="11"/>
  <c r="M1589" i="11"/>
  <c r="M1588" i="11"/>
  <c r="M1581" i="11"/>
  <c r="M1572" i="11"/>
  <c r="M1569" i="11"/>
  <c r="M1560" i="11"/>
  <c r="M1557" i="11"/>
  <c r="M1553" i="11"/>
  <c r="M1548" i="11"/>
  <c r="M1545" i="11"/>
  <c r="M1541" i="11"/>
  <c r="M1538" i="11"/>
  <c r="M1537" i="11"/>
  <c r="M1536" i="11"/>
  <c r="M1529" i="11"/>
  <c r="M1520" i="11"/>
  <c r="M1517" i="11"/>
  <c r="M1508" i="11"/>
  <c r="M1505" i="11"/>
  <c r="M1501" i="11"/>
  <c r="M1496" i="11"/>
  <c r="M1493" i="11"/>
  <c r="M1489" i="11"/>
  <c r="M1486" i="11"/>
  <c r="M1485" i="11"/>
  <c r="M1484" i="11"/>
  <c r="M1477" i="11"/>
  <c r="M1468" i="11"/>
  <c r="M1465" i="11"/>
  <c r="M1456" i="11"/>
  <c r="M1453" i="11"/>
  <c r="M1449" i="11"/>
  <c r="M1444" i="11"/>
  <c r="M1441" i="11"/>
  <c r="M1437" i="11"/>
  <c r="M1434" i="11"/>
  <c r="M1433" i="11"/>
  <c r="M1432" i="11"/>
  <c r="M1425" i="11"/>
  <c r="M1416" i="11"/>
  <c r="M1413" i="11"/>
  <c r="M1382" i="11"/>
  <c r="M1381" i="11"/>
  <c r="M1380" i="11"/>
  <c r="M1373" i="11"/>
  <c r="M1364" i="11"/>
  <c r="M1361" i="11"/>
  <c r="M1352" i="11"/>
  <c r="M1349" i="11"/>
  <c r="M1345" i="11"/>
  <c r="M1340" i="11"/>
  <c r="M1337" i="11"/>
  <c r="M1333" i="11"/>
  <c r="M1330" i="11"/>
  <c r="M1329" i="11"/>
  <c r="M1328" i="11"/>
  <c r="M1321" i="11"/>
  <c r="M1312" i="11"/>
  <c r="M1309" i="11"/>
  <c r="M1301" i="11"/>
  <c r="M1298" i="11"/>
  <c r="M1294" i="11"/>
  <c r="M1291" i="11"/>
  <c r="M1290" i="11"/>
  <c r="M1289" i="11"/>
  <c r="M1288" i="11"/>
  <c r="M1287" i="11"/>
  <c r="M1284" i="11"/>
  <c r="M1280" i="11"/>
  <c r="M1273" i="11"/>
  <c r="M1270" i="11"/>
  <c r="M1256" i="11"/>
  <c r="M1246" i="11"/>
  <c r="M1242" i="11"/>
  <c r="M1239" i="11"/>
  <c r="M1238" i="11"/>
  <c r="M1237" i="11"/>
  <c r="M1236" i="11"/>
  <c r="M1235" i="11"/>
  <c r="M1232" i="11"/>
  <c r="M1228" i="11"/>
  <c r="M1221" i="11"/>
  <c r="M1218" i="11"/>
  <c r="M1204" i="11"/>
  <c r="M1194" i="11"/>
  <c r="M1190" i="11"/>
  <c r="M1187" i="11"/>
  <c r="M1186" i="11"/>
  <c r="M1185" i="11"/>
  <c r="M1184" i="11"/>
  <c r="M1183" i="11"/>
  <c r="M1180" i="11"/>
  <c r="M1176" i="11"/>
  <c r="M1169" i="11"/>
  <c r="M1166" i="11"/>
  <c r="M1152" i="11"/>
  <c r="M1142" i="11"/>
  <c r="M1138" i="11"/>
  <c r="M1135" i="11"/>
  <c r="M1134" i="11"/>
  <c r="M1133" i="11"/>
  <c r="M1132" i="11"/>
  <c r="M1131" i="11"/>
  <c r="M1128" i="11"/>
  <c r="M1124" i="11"/>
  <c r="M1117" i="11"/>
  <c r="M1114" i="11"/>
  <c r="M1100" i="11"/>
  <c r="M1090" i="11"/>
  <c r="M1086" i="11"/>
  <c r="M1083" i="11"/>
  <c r="M1082" i="11"/>
  <c r="M1081" i="11"/>
  <c r="M1080" i="11"/>
  <c r="M1079" i="11"/>
  <c r="M1076" i="11"/>
  <c r="M1072" i="11"/>
  <c r="M1065" i="11"/>
  <c r="M1062" i="11"/>
  <c r="M1048" i="11"/>
  <c r="M1038" i="11"/>
  <c r="M1034" i="11"/>
  <c r="M1031" i="11"/>
  <c r="M1030" i="11"/>
  <c r="M1029" i="11"/>
  <c r="M1028" i="11"/>
  <c r="M1027" i="11"/>
  <c r="M1024" i="11"/>
  <c r="M1020" i="11"/>
  <c r="M1013" i="11"/>
  <c r="M1010" i="11"/>
  <c r="M996" i="11"/>
  <c r="M986" i="11"/>
  <c r="M982" i="11"/>
  <c r="M979" i="11"/>
  <c r="M978" i="11"/>
  <c r="M977" i="11"/>
  <c r="M976" i="11"/>
  <c r="M975" i="11"/>
  <c r="M972" i="11"/>
  <c r="M968" i="11"/>
  <c r="M961" i="11"/>
  <c r="M958" i="11"/>
  <c r="M944" i="11"/>
  <c r="M934" i="11"/>
  <c r="M930" i="11"/>
  <c r="M927" i="11"/>
  <c r="M926" i="11"/>
  <c r="M925" i="11"/>
  <c r="M924" i="11"/>
  <c r="M923" i="11"/>
  <c r="M920" i="11"/>
  <c r="M916" i="11"/>
  <c r="M909" i="11"/>
  <c r="M906" i="11"/>
  <c r="M892" i="11"/>
  <c r="M882" i="11"/>
  <c r="M878" i="11"/>
  <c r="M875" i="11"/>
  <c r="M874" i="11"/>
  <c r="M873" i="11"/>
  <c r="M872" i="11"/>
  <c r="M871" i="11"/>
  <c r="M868" i="11"/>
  <c r="M864" i="11"/>
  <c r="M857" i="11"/>
  <c r="M854" i="11"/>
  <c r="M840" i="11"/>
  <c r="M830" i="11"/>
  <c r="M826" i="11"/>
  <c r="M823" i="11"/>
  <c r="M822" i="11"/>
  <c r="M821" i="11"/>
  <c r="M820" i="11"/>
  <c r="M819" i="11"/>
  <c r="M816" i="11"/>
  <c r="M812" i="11"/>
  <c r="M805" i="11"/>
  <c r="M802" i="11"/>
  <c r="M778" i="11"/>
  <c r="M774" i="11"/>
  <c r="M771" i="11"/>
  <c r="M770" i="11"/>
  <c r="M769" i="11"/>
  <c r="M768" i="11"/>
  <c r="M767" i="11"/>
  <c r="M764" i="11"/>
  <c r="M760" i="11"/>
  <c r="M753" i="11"/>
  <c r="M750" i="11"/>
  <c r="M736" i="11"/>
  <c r="M726" i="11"/>
  <c r="M722" i="11"/>
  <c r="M719" i="11"/>
  <c r="M718" i="11"/>
  <c r="M717" i="11"/>
  <c r="M716" i="11"/>
  <c r="M715" i="11"/>
  <c r="M712" i="11"/>
  <c r="M708" i="11"/>
  <c r="M701" i="11"/>
  <c r="M698" i="11"/>
  <c r="M684" i="11"/>
  <c r="M674" i="11"/>
  <c r="M670" i="11"/>
  <c r="M667" i="11"/>
  <c r="M666" i="11"/>
  <c r="M665" i="11"/>
  <c r="M664" i="11"/>
  <c r="M663" i="11"/>
  <c r="M660" i="11"/>
  <c r="M656" i="11"/>
  <c r="M649" i="11"/>
  <c r="M646" i="11"/>
  <c r="M632" i="11"/>
  <c r="M618" i="11"/>
  <c r="M615" i="11"/>
  <c r="M614" i="11"/>
  <c r="M613" i="11"/>
  <c r="M612" i="11"/>
  <c r="M611" i="11"/>
  <c r="M608" i="11"/>
  <c r="M604" i="11"/>
  <c r="M580" i="11"/>
  <c r="M545" i="11"/>
  <c r="M542" i="11"/>
  <c r="M528" i="11"/>
  <c r="M514" i="11"/>
  <c r="M511" i="11"/>
  <c r="M510" i="11"/>
  <c r="M509" i="11"/>
  <c r="M508" i="11"/>
  <c r="M507" i="11"/>
  <c r="M504" i="11"/>
  <c r="M500" i="11"/>
  <c r="M495" i="11"/>
  <c r="M492" i="11"/>
  <c r="M488" i="11"/>
  <c r="M485" i="11"/>
  <c r="M484" i="11"/>
  <c r="M483" i="11"/>
  <c r="M479" i="11"/>
  <c r="M475" i="11"/>
  <c r="M472" i="11"/>
  <c r="M471" i="11"/>
  <c r="M470" i="11"/>
  <c r="M466" i="11"/>
  <c r="M462" i="11"/>
  <c r="M459" i="11"/>
  <c r="M458" i="11"/>
  <c r="M457" i="11"/>
  <c r="M450" i="11"/>
  <c r="M439" i="11"/>
  <c r="M435" i="11"/>
  <c r="M424" i="11"/>
  <c r="M401" i="11"/>
  <c r="M400" i="11"/>
  <c r="M399" i="11"/>
  <c r="M398" i="11"/>
  <c r="M397" i="11"/>
  <c r="M375" i="11"/>
  <c r="M371" i="11"/>
  <c r="M368" i="11"/>
  <c r="M367" i="11"/>
  <c r="M366" i="11"/>
  <c r="M365" i="11"/>
  <c r="M364" i="11"/>
  <c r="M350" i="11"/>
  <c r="M347" i="11"/>
  <c r="M333" i="11"/>
  <c r="M322" i="11"/>
  <c r="M318" i="11"/>
  <c r="M307" i="11"/>
  <c r="M296" i="11"/>
  <c r="M292" i="11"/>
  <c r="M281" i="11"/>
  <c r="M255" i="11"/>
  <c r="M244" i="11"/>
  <c r="M240" i="11"/>
  <c r="M232" i="11"/>
  <c r="M231" i="11"/>
  <c r="M230" i="11"/>
  <c r="M229" i="11"/>
  <c r="M228" i="11"/>
  <c r="M212" i="11"/>
  <c r="M211" i="11"/>
  <c r="M210" i="11"/>
  <c r="M209" i="11"/>
  <c r="M208" i="11"/>
  <c r="M207" i="11"/>
  <c r="M175" i="11"/>
  <c r="M167" i="11"/>
  <c r="M166" i="11"/>
  <c r="M165" i="11"/>
  <c r="M164" i="11"/>
  <c r="M163" i="11"/>
  <c r="M160" i="11"/>
  <c r="M159" i="11"/>
  <c r="M158" i="11"/>
  <c r="M157" i="11"/>
  <c r="M156" i="11"/>
  <c r="M155" i="11"/>
  <c r="M123" i="11"/>
  <c r="M115" i="11"/>
  <c r="M114" i="11"/>
  <c r="M113" i="11"/>
  <c r="M112" i="11"/>
  <c r="M111" i="11"/>
  <c r="M108" i="11"/>
  <c r="M106" i="11"/>
  <c r="M105" i="11"/>
  <c r="M104" i="11"/>
  <c r="M103" i="11"/>
  <c r="M71" i="11"/>
  <c r="M66" i="11"/>
  <c r="M63" i="11"/>
  <c r="M10" i="11"/>
  <c r="M6" i="11"/>
  <c r="M7666" i="11"/>
  <c r="M7660" i="11"/>
  <c r="M7650" i="11"/>
  <c r="M7595" i="11"/>
  <c r="M7579" i="11"/>
  <c r="M7578" i="11"/>
  <c r="M7572" i="11"/>
  <c r="M7567" i="11"/>
  <c r="M7566" i="11"/>
  <c r="M7559" i="11"/>
  <c r="M7549" i="11"/>
  <c r="M7524" i="11"/>
  <c r="M7509" i="11"/>
  <c r="M7504" i="11"/>
  <c r="M7475" i="11"/>
  <c r="M7474" i="11"/>
  <c r="M7468" i="11"/>
  <c r="M7463" i="11"/>
  <c r="M7462" i="11"/>
  <c r="M7390" i="11"/>
  <c r="M7375" i="11"/>
  <c r="M7372" i="11"/>
  <c r="M7367" i="11"/>
  <c r="M7342" i="11"/>
  <c r="M7330" i="11"/>
  <c r="M7316" i="11"/>
  <c r="M7304" i="11"/>
  <c r="M7294" i="11"/>
  <c r="M7293" i="11"/>
  <c r="M7286" i="11"/>
  <c r="M7282" i="11"/>
  <c r="M7275" i="11"/>
  <c r="M7269" i="11"/>
  <c r="M7267" i="11"/>
  <c r="M7261" i="11"/>
  <c r="M7258" i="11"/>
  <c r="M7251" i="11"/>
  <c r="M7239" i="11"/>
  <c r="M7228" i="11"/>
  <c r="M7225" i="11"/>
  <c r="M7213" i="11"/>
  <c r="M7204" i="11"/>
  <c r="M7203" i="11"/>
  <c r="M7196" i="11"/>
  <c r="M7191" i="11"/>
  <c r="M7184" i="11"/>
  <c r="M7179" i="11"/>
  <c r="M7170" i="11"/>
  <c r="M7159" i="11"/>
  <c r="M7150" i="11"/>
  <c r="M7149" i="11"/>
  <c r="M7144" i="11"/>
  <c r="M7141" i="11"/>
  <c r="M7140" i="11"/>
  <c r="M7139" i="11"/>
  <c r="M7132" i="11"/>
  <c r="M7107" i="11"/>
  <c r="M7098" i="11"/>
  <c r="M7097" i="11"/>
  <c r="M7092" i="11"/>
  <c r="M7089" i="11"/>
  <c r="M7088" i="11"/>
  <c r="M7087" i="11"/>
  <c r="M7080" i="11"/>
  <c r="M7075" i="11"/>
  <c r="M7074" i="11"/>
  <c r="M7072" i="11"/>
  <c r="M7067" i="11"/>
  <c r="M7057" i="11"/>
  <c r="M7052" i="11"/>
  <c r="M7047" i="11"/>
  <c r="M7046" i="11"/>
  <c r="M7040" i="11"/>
  <c r="M7017" i="11"/>
  <c r="M7009" i="11"/>
  <c r="M7008" i="11"/>
  <c r="M7006" i="11"/>
  <c r="M7002" i="11"/>
  <c r="M6998" i="11"/>
  <c r="M6991" i="11"/>
  <c r="M6982" i="11"/>
  <c r="M6977" i="11"/>
  <c r="M6965" i="11"/>
  <c r="M6957" i="11"/>
  <c r="M6956" i="11"/>
  <c r="M6954" i="11"/>
  <c r="M6950" i="11"/>
  <c r="M6946" i="11"/>
  <c r="M6939" i="11"/>
  <c r="M6930" i="11"/>
  <c r="M6925" i="11"/>
  <c r="M6913" i="11"/>
  <c r="M6905" i="11"/>
  <c r="M6904" i="11"/>
  <c r="M6902" i="11"/>
  <c r="M6898" i="11"/>
  <c r="M6894" i="11"/>
  <c r="M6887" i="11"/>
  <c r="M6878" i="11"/>
  <c r="M6873" i="11"/>
  <c r="M6861" i="11"/>
  <c r="M6853" i="11"/>
  <c r="M6852" i="11"/>
  <c r="M6850" i="11"/>
  <c r="M6841" i="11"/>
  <c r="M6832" i="11"/>
  <c r="M6821" i="11"/>
  <c r="M6812" i="11"/>
  <c r="M6811" i="11"/>
  <c r="M6806" i="11"/>
  <c r="M6803" i="11"/>
  <c r="M6802" i="11"/>
  <c r="M6795" i="11"/>
  <c r="M6789" i="11"/>
  <c r="M6785" i="11"/>
  <c r="M6779" i="11"/>
  <c r="M6697" i="11"/>
  <c r="M6695" i="11"/>
  <c r="M6690" i="11"/>
  <c r="M6680" i="11"/>
  <c r="M6675" i="11"/>
  <c r="M6670" i="11"/>
  <c r="M6669" i="11"/>
  <c r="M6663" i="11"/>
  <c r="M6660" i="11"/>
  <c r="M6654" i="11"/>
  <c r="M6645" i="11"/>
  <c r="M6643" i="11"/>
  <c r="M6638" i="11"/>
  <c r="M6628" i="11"/>
  <c r="M6623" i="11"/>
  <c r="M6618" i="11"/>
  <c r="M6617" i="11"/>
  <c r="M6611" i="11"/>
  <c r="M6608" i="11"/>
  <c r="M6602" i="11"/>
  <c r="M6593" i="11"/>
  <c r="M6591" i="11"/>
  <c r="M6586" i="11"/>
  <c r="M6576" i="11"/>
  <c r="M6571" i="11"/>
  <c r="M6566" i="11"/>
  <c r="M6565" i="11"/>
  <c r="M6559" i="11"/>
  <c r="M6556" i="11"/>
  <c r="M6550" i="11"/>
  <c r="M6541" i="11"/>
  <c r="M6539" i="11"/>
  <c r="M6524" i="11"/>
  <c r="M6519" i="11"/>
  <c r="M6514" i="11"/>
  <c r="M6513" i="11"/>
  <c r="M6507" i="11"/>
  <c r="M6504" i="11"/>
  <c r="M6498" i="11"/>
  <c r="M6489" i="11"/>
  <c r="M6487" i="11"/>
  <c r="M6482" i="11"/>
  <c r="M6472" i="11"/>
  <c r="M6467" i="11"/>
  <c r="M6462" i="11"/>
  <c r="M6461" i="11"/>
  <c r="M6455" i="11"/>
  <c r="M6452" i="11"/>
  <c r="M6446" i="11"/>
  <c r="M6437" i="11"/>
  <c r="M6435" i="11"/>
  <c r="M6430" i="11"/>
  <c r="M6420" i="11"/>
  <c r="M6415" i="11"/>
  <c r="M6410" i="11"/>
  <c r="M6409" i="11"/>
  <c r="M6403" i="11"/>
  <c r="M6400" i="11"/>
  <c r="M6394" i="11"/>
  <c r="M6385" i="11"/>
  <c r="M6383" i="11"/>
  <c r="M6378" i="11"/>
  <c r="M6368" i="11"/>
  <c r="M6363" i="11"/>
  <c r="M6358" i="11"/>
  <c r="M6357" i="11"/>
  <c r="M6351" i="11"/>
  <c r="M6348" i="11"/>
  <c r="M6342" i="11"/>
  <c r="M6333" i="11"/>
  <c r="M6331" i="11"/>
  <c r="M6326" i="11"/>
  <c r="M6316" i="11"/>
  <c r="M6311" i="11"/>
  <c r="M6306" i="11"/>
  <c r="M6305" i="11"/>
  <c r="M6299" i="11"/>
  <c r="M6296" i="11"/>
  <c r="M6290" i="11"/>
  <c r="M6281" i="11"/>
  <c r="M6279" i="11"/>
  <c r="M6274" i="11"/>
  <c r="M6267" i="11"/>
  <c r="M6266" i="11"/>
  <c r="M6260" i="11"/>
  <c r="M6257" i="11"/>
  <c r="M6251" i="11"/>
  <c r="M6242" i="11"/>
  <c r="M6240" i="11"/>
  <c r="M6235" i="11"/>
  <c r="M6225" i="11"/>
  <c r="M6220" i="11"/>
  <c r="M6215" i="11"/>
  <c r="M6214" i="11"/>
  <c r="M6208" i="11"/>
  <c r="M6205" i="11"/>
  <c r="M6199" i="11"/>
  <c r="M6190" i="11"/>
  <c r="M6188" i="11"/>
  <c r="M6183" i="11"/>
  <c r="M6173" i="11"/>
  <c r="M6168" i="11"/>
  <c r="M6163" i="11"/>
  <c r="M6162" i="11"/>
  <c r="M6156" i="11"/>
  <c r="M6153" i="11"/>
  <c r="M6147" i="11"/>
  <c r="M6138" i="11"/>
  <c r="M6136" i="11"/>
  <c r="M6131" i="11"/>
  <c r="M6121" i="11"/>
  <c r="M6116" i="11"/>
  <c r="M6111" i="11"/>
  <c r="M6110" i="11"/>
  <c r="M6104" i="11"/>
  <c r="M6101" i="11"/>
  <c r="M6095" i="11"/>
  <c r="M6086" i="11"/>
  <c r="M6084" i="11"/>
  <c r="M6079" i="11"/>
  <c r="M6069" i="11"/>
  <c r="M6064" i="11"/>
  <c r="M6059" i="11"/>
  <c r="M6058" i="11"/>
  <c r="M6052" i="11"/>
  <c r="M6049" i="11"/>
  <c r="M6043" i="11"/>
  <c r="M6034" i="11"/>
  <c r="M6032" i="11"/>
  <c r="M6027" i="11"/>
  <c r="M6017" i="11"/>
  <c r="M6012" i="11"/>
  <c r="M6007" i="11"/>
  <c r="M6006" i="11"/>
  <c r="M6000" i="11"/>
  <c r="M5997" i="11"/>
  <c r="M5991" i="11"/>
  <c r="M5982" i="11"/>
  <c r="M5980" i="11"/>
  <c r="M5975" i="11"/>
  <c r="M5965" i="11"/>
  <c r="M5960" i="11"/>
  <c r="M5955" i="11"/>
  <c r="M5948" i="11"/>
  <c r="M5945" i="11"/>
  <c r="M5939" i="11"/>
  <c r="M5930" i="11"/>
  <c r="M5928" i="11"/>
  <c r="M5923" i="11"/>
  <c r="M5913" i="11"/>
  <c r="M5908" i="11"/>
  <c r="M5903" i="11"/>
  <c r="M5902" i="11"/>
  <c r="M5896" i="11"/>
  <c r="M5893" i="11"/>
  <c r="M5887" i="11"/>
  <c r="M5878" i="11"/>
  <c r="M5876" i="11"/>
  <c r="M5871" i="11"/>
  <c r="M5861" i="11"/>
  <c r="M5856" i="11"/>
  <c r="M5851" i="11"/>
  <c r="M5850" i="11"/>
  <c r="M5844" i="11"/>
  <c r="M5841" i="11"/>
  <c r="M5835" i="11"/>
  <c r="M5826" i="11"/>
  <c r="M5824" i="11"/>
  <c r="M5819" i="11"/>
  <c r="M5805" i="11"/>
  <c r="M5802" i="11"/>
  <c r="M5787" i="11"/>
  <c r="M5785" i="11"/>
  <c r="M5780" i="11"/>
  <c r="M5765" i="11"/>
  <c r="M5760" i="11"/>
  <c r="M5759" i="11"/>
  <c r="M5753" i="11"/>
  <c r="M5750" i="11"/>
  <c r="M5744" i="11"/>
  <c r="M5735" i="11"/>
  <c r="M5733" i="11"/>
  <c r="M5728" i="11"/>
  <c r="M5718" i="11"/>
  <c r="M5713" i="11"/>
  <c r="M5708" i="11"/>
  <c r="M5707" i="11"/>
  <c r="M5701" i="11"/>
  <c r="M5698" i="11"/>
  <c r="M5692" i="11"/>
  <c r="M5683" i="11"/>
  <c r="M5681" i="11"/>
  <c r="M5676" i="11"/>
  <c r="M5666" i="11"/>
  <c r="M5661" i="11"/>
  <c r="M5656" i="11"/>
  <c r="M5655" i="11"/>
  <c r="M5649" i="11"/>
  <c r="M5646" i="11"/>
  <c r="M5640" i="11"/>
  <c r="M5631" i="11"/>
  <c r="M5629" i="11"/>
  <c r="M5624" i="11"/>
  <c r="M5614" i="11"/>
  <c r="M5609" i="11"/>
  <c r="M5604" i="11"/>
  <c r="M5603" i="11"/>
  <c r="M5597" i="11"/>
  <c r="M5594" i="11"/>
  <c r="M5588" i="11"/>
  <c r="M5579" i="11"/>
  <c r="M5577" i="11"/>
  <c r="M5572" i="11"/>
  <c r="M5562" i="11"/>
  <c r="M5557" i="11"/>
  <c r="M5552" i="11"/>
  <c r="M5551" i="11"/>
  <c r="M5545" i="11"/>
  <c r="M5542" i="11"/>
  <c r="M5536" i="11"/>
  <c r="M5527" i="11"/>
  <c r="M5525" i="11"/>
  <c r="M5520" i="11"/>
  <c r="M5510" i="11"/>
  <c r="M5505" i="11"/>
  <c r="M5500" i="11"/>
  <c r="M5499" i="11"/>
  <c r="M5476" i="11"/>
  <c r="M5467" i="11"/>
  <c r="M5450" i="11"/>
  <c r="M5446" i="11"/>
  <c r="M5440" i="11"/>
  <c r="M5419" i="11"/>
  <c r="M5404" i="11"/>
  <c r="M5398" i="11"/>
  <c r="M5394" i="11"/>
  <c r="M5367" i="11"/>
  <c r="M5346" i="11"/>
  <c r="M5342" i="11"/>
  <c r="M5336" i="11"/>
  <c r="M5315" i="11"/>
  <c r="M5300" i="11"/>
  <c r="M5294" i="11"/>
  <c r="M5290" i="11"/>
  <c r="M5284" i="11"/>
  <c r="M5279" i="11"/>
  <c r="M5278" i="11"/>
  <c r="M5268" i="11"/>
  <c r="M5250" i="11"/>
  <c r="M5241" i="11"/>
  <c r="M5240" i="11"/>
  <c r="M5238" i="11"/>
  <c r="M5234" i="11"/>
  <c r="M5232" i="11"/>
  <c r="M5223" i="11"/>
  <c r="M5211" i="11"/>
  <c r="M5206" i="11"/>
  <c r="M5196" i="11"/>
  <c r="M5171" i="11"/>
  <c r="M5159" i="11"/>
  <c r="M5154" i="11"/>
  <c r="M5144" i="11"/>
  <c r="M5138" i="11"/>
  <c r="M5134" i="11"/>
  <c r="M5128" i="11"/>
  <c r="M5119" i="11"/>
  <c r="M5107" i="11"/>
  <c r="M5102" i="11"/>
  <c r="M5092" i="11"/>
  <c r="M5086" i="11"/>
  <c r="M5082" i="11"/>
  <c r="M5076" i="11"/>
  <c r="M5067" i="11"/>
  <c r="M5055" i="11"/>
  <c r="M5050" i="11"/>
  <c r="M5040" i="11"/>
  <c r="M5034" i="11"/>
  <c r="M5030" i="11"/>
  <c r="M5024" i="11"/>
  <c r="M5015" i="11"/>
  <c r="M5003" i="11"/>
  <c r="M4998" i="11"/>
  <c r="M4988" i="11"/>
  <c r="M4982" i="11"/>
  <c r="M4978" i="11"/>
  <c r="M4972" i="11"/>
  <c r="M4963" i="11"/>
  <c r="M4951" i="11"/>
  <c r="M4946" i="11"/>
  <c r="M4936" i="11"/>
  <c r="M4930" i="11"/>
  <c r="M4926" i="11"/>
  <c r="M4920" i="11"/>
  <c r="M4911" i="11"/>
  <c r="M4899" i="11"/>
  <c r="M4894" i="11"/>
  <c r="M4884" i="11"/>
  <c r="M4878" i="11"/>
  <c r="M4874" i="11"/>
  <c r="M4868" i="11"/>
  <c r="M4859" i="11"/>
  <c r="M4847" i="11"/>
  <c r="M4842" i="11"/>
  <c r="M4832" i="11"/>
  <c r="M4826" i="11"/>
  <c r="M4822" i="11"/>
  <c r="M4816" i="11"/>
  <c r="M4807" i="11"/>
  <c r="M4795" i="11"/>
  <c r="M4790" i="11"/>
  <c r="M4780" i="11"/>
  <c r="M4774" i="11"/>
  <c r="M4770" i="11"/>
  <c r="M4764" i="11"/>
  <c r="M4755" i="11"/>
  <c r="M4743" i="11"/>
  <c r="M4738" i="11"/>
  <c r="M4728" i="11"/>
  <c r="M4722" i="11"/>
  <c r="M4718" i="11"/>
  <c r="M4712" i="11"/>
  <c r="M4703" i="11"/>
  <c r="M4691" i="11"/>
  <c r="M4686" i="11"/>
  <c r="M4676" i="11"/>
  <c r="M4670" i="11"/>
  <c r="M4666" i="11"/>
  <c r="M4660" i="11"/>
  <c r="M4651" i="11"/>
  <c r="M4639" i="11"/>
  <c r="M4634" i="11"/>
  <c r="M4624" i="11"/>
  <c r="M4618" i="11"/>
  <c r="M4614" i="11"/>
  <c r="M4608" i="11"/>
  <c r="M4599" i="11"/>
  <c r="M4587" i="11"/>
  <c r="M4582" i="11"/>
  <c r="M4572" i="11"/>
  <c r="M4566" i="11"/>
  <c r="M4562" i="11"/>
  <c r="M4556" i="11"/>
  <c r="M4547" i="11"/>
  <c r="M4535" i="11"/>
  <c r="M4530" i="11"/>
  <c r="M4520" i="11"/>
  <c r="M4514" i="11"/>
  <c r="M4510" i="11"/>
  <c r="M4504" i="11"/>
  <c r="M4495" i="11"/>
  <c r="M4479" i="11"/>
  <c r="M4468" i="11"/>
  <c r="M4459" i="11"/>
  <c r="M4458" i="11"/>
  <c r="M4453" i="11"/>
  <c r="M4450" i="11"/>
  <c r="M4449" i="11"/>
  <c r="M4448" i="11"/>
  <c r="M4441" i="11"/>
  <c r="M4436" i="11"/>
  <c r="M4427" i="11"/>
  <c r="M4407" i="11"/>
  <c r="M4406" i="11"/>
  <c r="M4401" i="11"/>
  <c r="M4398" i="11"/>
  <c r="M4397" i="11"/>
  <c r="M4396" i="11"/>
  <c r="M4389" i="11"/>
  <c r="M4384" i="11"/>
  <c r="M4375" i="11"/>
  <c r="M4364" i="11"/>
  <c r="M4355" i="11"/>
  <c r="M4354" i="11"/>
  <c r="M4349" i="11"/>
  <c r="M4346" i="11"/>
  <c r="M4345" i="11"/>
  <c r="M4344" i="11"/>
  <c r="M4337" i="11"/>
  <c r="M4332" i="11"/>
  <c r="M4323" i="11"/>
  <c r="M4312" i="11"/>
  <c r="M4303" i="11"/>
  <c r="M4302" i="11"/>
  <c r="M4297" i="11"/>
  <c r="M4294" i="11"/>
  <c r="M4293" i="11"/>
  <c r="M4292" i="11"/>
  <c r="M4285" i="11"/>
  <c r="M4280" i="11"/>
  <c r="M4271" i="11"/>
  <c r="M4260" i="11"/>
  <c r="M4251" i="11"/>
  <c r="M4250" i="11"/>
  <c r="M4245" i="11"/>
  <c r="M4242" i="11"/>
  <c r="M4241" i="11"/>
  <c r="M4240" i="11"/>
  <c r="M4233" i="11"/>
  <c r="M4228" i="11"/>
  <c r="M7673" i="11"/>
  <c r="M7664" i="11"/>
  <c r="M7653" i="11"/>
  <c r="M7635" i="11"/>
  <c r="M7609" i="11"/>
  <c r="M7577" i="11"/>
  <c r="M7569" i="11"/>
  <c r="M7556" i="11"/>
  <c r="M7551" i="11"/>
  <c r="M7525" i="11"/>
  <c r="M7508" i="11"/>
  <c r="M7505" i="11"/>
  <c r="M7495" i="11"/>
  <c r="M7473" i="11"/>
  <c r="M7465" i="11"/>
  <c r="M7393" i="11"/>
  <c r="M7366" i="11"/>
  <c r="M7339" i="11"/>
  <c r="M7336" i="11"/>
  <c r="M7334" i="11"/>
  <c r="M7331" i="11"/>
  <c r="M7328" i="11"/>
  <c r="M7323" i="11"/>
  <c r="M7321" i="11"/>
  <c r="M7319" i="11"/>
  <c r="M7318" i="11"/>
  <c r="M7314" i="11"/>
  <c r="M7281" i="11"/>
  <c r="M7276" i="11"/>
  <c r="M7260" i="11"/>
  <c r="M7249" i="11"/>
  <c r="M7245" i="11"/>
  <c r="M7243" i="11"/>
  <c r="M7242" i="11"/>
  <c r="M7240" i="11"/>
  <c r="M7214" i="11"/>
  <c r="M7211" i="11"/>
  <c r="M7205" i="11"/>
  <c r="M7202" i="11"/>
  <c r="M7197" i="11"/>
  <c r="M7190" i="11"/>
  <c r="M7189" i="11"/>
  <c r="M7182" i="11"/>
  <c r="M7178" i="11"/>
  <c r="M7171" i="11"/>
  <c r="M7165" i="11"/>
  <c r="M7163" i="11"/>
  <c r="M7156" i="11"/>
  <c r="M7146" i="11"/>
  <c r="M7134" i="11"/>
  <c r="M7108" i="11"/>
  <c r="M7096" i="11"/>
  <c r="M7086" i="11"/>
  <c r="M7085" i="11"/>
  <c r="M7078" i="11"/>
  <c r="M7069" i="11"/>
  <c r="M7058" i="11"/>
  <c r="M7056" i="11"/>
  <c r="M7049" i="11"/>
  <c r="M7039" i="11"/>
  <c r="M7024" i="11"/>
  <c r="M7023" i="11"/>
  <c r="M7022" i="11"/>
  <c r="M7014" i="11"/>
  <c r="M7011" i="11"/>
  <c r="M7005" i="11"/>
  <c r="M6979" i="11"/>
  <c r="M6966" i="11"/>
  <c r="M6949" i="11"/>
  <c r="M6937" i="11"/>
  <c r="M6923" i="11"/>
  <c r="M6920" i="11"/>
  <c r="M6919" i="11"/>
  <c r="M6918" i="11"/>
  <c r="M6910" i="11"/>
  <c r="M6907" i="11"/>
  <c r="M6901" i="11"/>
  <c r="M6875" i="11"/>
  <c r="M6862" i="11"/>
  <c r="M6836" i="11"/>
  <c r="M6822" i="11"/>
  <c r="M6810" i="11"/>
  <c r="M6794" i="11"/>
  <c r="M6790" i="11"/>
  <c r="M6782" i="11"/>
  <c r="M6691" i="11"/>
  <c r="M6683" i="11"/>
  <c r="M6682" i="11"/>
  <c r="M6678" i="11"/>
  <c r="M6667" i="11"/>
  <c r="M6659" i="11"/>
  <c r="M6651" i="11"/>
  <c r="M6647" i="11"/>
  <c r="M6642" i="11"/>
  <c r="M6619" i="11"/>
  <c r="M6612" i="11"/>
  <c r="M6606" i="11"/>
  <c r="M6605" i="11"/>
  <c r="M6603" i="11"/>
  <c r="M6587" i="11"/>
  <c r="M6579" i="11"/>
  <c r="M6578" i="11"/>
  <c r="M6574" i="11"/>
  <c r="M6569" i="11"/>
  <c r="M6563" i="11"/>
  <c r="M6555" i="11"/>
  <c r="M6547" i="11"/>
  <c r="M6543" i="11"/>
  <c r="M6538" i="11"/>
  <c r="M6515" i="11"/>
  <c r="M6508" i="11"/>
  <c r="M6502" i="11"/>
  <c r="M6501" i="11"/>
  <c r="M6499" i="11"/>
  <c r="M6483" i="11"/>
  <c r="M6475" i="11"/>
  <c r="M6474" i="11"/>
  <c r="M6470" i="11"/>
  <c r="M6465" i="11"/>
  <c r="M6459" i="11"/>
  <c r="M6451" i="11"/>
  <c r="M6443" i="11"/>
  <c r="M6439" i="11"/>
  <c r="M6434" i="11"/>
  <c r="M6411" i="11"/>
  <c r="M6404" i="11"/>
  <c r="M6398" i="11"/>
  <c r="M6397" i="11"/>
  <c r="M6395" i="11"/>
  <c r="M6379" i="11"/>
  <c r="M6371" i="11"/>
  <c r="M6370" i="11"/>
  <c r="M6366" i="11"/>
  <c r="M6361" i="11"/>
  <c r="M6355" i="11"/>
  <c r="M6347" i="11"/>
  <c r="M6339" i="11"/>
  <c r="M6335" i="11"/>
  <c r="M6330" i="11"/>
  <c r="M6307" i="11"/>
  <c r="M6300" i="11"/>
  <c r="M6294" i="11"/>
  <c r="M6293" i="11"/>
  <c r="M6291" i="11"/>
  <c r="M6275" i="11"/>
  <c r="M6263" i="11"/>
  <c r="M6247" i="11"/>
  <c r="M6237" i="11"/>
  <c r="M6226" i="11"/>
  <c r="M6224" i="11"/>
  <c r="M6217" i="11"/>
  <c r="M6207" i="11"/>
  <c r="M6197" i="11"/>
  <c r="M6191" i="11"/>
  <c r="M6181" i="11"/>
  <c r="M6169" i="11"/>
  <c r="M6159" i="11"/>
  <c r="M6143" i="11"/>
  <c r="M6133" i="11"/>
  <c r="M6122" i="11"/>
  <c r="M6120" i="11"/>
  <c r="M6113" i="11"/>
  <c r="M6103" i="11"/>
  <c r="M6093" i="11"/>
  <c r="M6087" i="11"/>
  <c r="M6077" i="11"/>
  <c r="M6065" i="11"/>
  <c r="M6055" i="11"/>
  <c r="M6039" i="11"/>
  <c r="M6029" i="11"/>
  <c r="M6018" i="11"/>
  <c r="M6016" i="11"/>
  <c r="M6009" i="11"/>
  <c r="M5999" i="11"/>
  <c r="M5989" i="11"/>
  <c r="M5983" i="11"/>
  <c r="M5973" i="11"/>
  <c r="M5961" i="11"/>
  <c r="M5951" i="11"/>
  <c r="M5935" i="11"/>
  <c r="M5925" i="11"/>
  <c r="M5914" i="11"/>
  <c r="M5912" i="11"/>
  <c r="M5905" i="11"/>
  <c r="M5895" i="11"/>
  <c r="M5885" i="11"/>
  <c r="M5879" i="11"/>
  <c r="M5869" i="11"/>
  <c r="M5857" i="11"/>
  <c r="M5847" i="11"/>
  <c r="M5831" i="11"/>
  <c r="M5821" i="11"/>
  <c r="M5804" i="11"/>
  <c r="M5794" i="11"/>
  <c r="M5788" i="11"/>
  <c r="M5778" i="11"/>
  <c r="M5756" i="11"/>
  <c r="M5740" i="11"/>
  <c r="M5730" i="11"/>
  <c r="M5719" i="11"/>
  <c r="M5717" i="11"/>
  <c r="M5710" i="11"/>
  <c r="M5700" i="11"/>
  <c r="M5690" i="11"/>
  <c r="M5684" i="11"/>
  <c r="M5674" i="11"/>
  <c r="M5662" i="11"/>
  <c r="M5652" i="11"/>
  <c r="M5636" i="11"/>
  <c r="M5626" i="11"/>
  <c r="M5615" i="11"/>
  <c r="M5613" i="11"/>
  <c r="M5606" i="11"/>
  <c r="M5596" i="11"/>
  <c r="M5586" i="11"/>
  <c r="M5580" i="11"/>
  <c r="M5570" i="11"/>
  <c r="M5558" i="11"/>
  <c r="M5548" i="11"/>
  <c r="M5532" i="11"/>
  <c r="M5522" i="11"/>
  <c r="M5511" i="11"/>
  <c r="M5509" i="11"/>
  <c r="M5502" i="11"/>
  <c r="M5471" i="11"/>
  <c r="M5434" i="11"/>
  <c r="M5433" i="11"/>
  <c r="M5427" i="11"/>
  <c r="M5421" i="11"/>
  <c r="M5412" i="11"/>
  <c r="M5399" i="11"/>
  <c r="M5391" i="11"/>
  <c r="M5378" i="11"/>
  <c r="M5372" i="11"/>
  <c r="M5330" i="11"/>
  <c r="M5329" i="11"/>
  <c r="M5323" i="11"/>
  <c r="M5317" i="11"/>
  <c r="M5308" i="11"/>
  <c r="M5295" i="11"/>
  <c r="M5282" i="11"/>
  <c r="M5276" i="11"/>
  <c r="M5269" i="11"/>
  <c r="M5266" i="11"/>
  <c r="M5261" i="11"/>
  <c r="M5256" i="11"/>
  <c r="M5242" i="11"/>
  <c r="M5227" i="11"/>
  <c r="M5220" i="11"/>
  <c r="M5217" i="11"/>
  <c r="M5210" i="11"/>
  <c r="M5198" i="11"/>
  <c r="M5172" i="11"/>
  <c r="M5163" i="11"/>
  <c r="M5162" i="11"/>
  <c r="M5155" i="11"/>
  <c r="M5150" i="11"/>
  <c r="M5149" i="11"/>
  <c r="M5147" i="11"/>
  <c r="M5142" i="11"/>
  <c r="M5137" i="11"/>
  <c r="M5130" i="11"/>
  <c r="M5123" i="11"/>
  <c r="M5116" i="11"/>
  <c r="M5113" i="11"/>
  <c r="M5106" i="11"/>
  <c r="M5094" i="11"/>
  <c r="M5083" i="11"/>
  <c r="M5080" i="11"/>
  <c r="M5068" i="11"/>
  <c r="M5059" i="11"/>
  <c r="M5058" i="11"/>
  <c r="M5051" i="11"/>
  <c r="M5046" i="11"/>
  <c r="M5045" i="11"/>
  <c r="M5043" i="11"/>
  <c r="M5038" i="11"/>
  <c r="M5033" i="11"/>
  <c r="M5026" i="11"/>
  <c r="M5019" i="11"/>
  <c r="M5012" i="11"/>
  <c r="M5009" i="11"/>
  <c r="M5002" i="11"/>
  <c r="M4990" i="11"/>
  <c r="M4979" i="11"/>
  <c r="M4976" i="11"/>
  <c r="M4955" i="11"/>
  <c r="M7671" i="11"/>
  <c r="M7661" i="11"/>
  <c r="M7633" i="11"/>
  <c r="M7564" i="11"/>
  <c r="M7547" i="11"/>
  <c r="M7507" i="11"/>
  <c r="M7497" i="11"/>
  <c r="M7460" i="11"/>
  <c r="M7394" i="11"/>
  <c r="M7343" i="11"/>
  <c r="M7303" i="11"/>
  <c r="M7290" i="11"/>
  <c r="M7284" i="11"/>
  <c r="M7270" i="11"/>
  <c r="M7266" i="11"/>
  <c r="M7265" i="11"/>
  <c r="M7256" i="11"/>
  <c r="M7248" i="11"/>
  <c r="M7244" i="11"/>
  <c r="M7235" i="11"/>
  <c r="M7209" i="11"/>
  <c r="M7206" i="11"/>
  <c r="M7199" i="11"/>
  <c r="M7177" i="11"/>
  <c r="M7172" i="11"/>
  <c r="M7158" i="11"/>
  <c r="M7147" i="11"/>
  <c r="M7138" i="11"/>
  <c r="M7137" i="11"/>
  <c r="M7114" i="11"/>
  <c r="M7094" i="11"/>
  <c r="M7082" i="11"/>
  <c r="M7076" i="11"/>
  <c r="M7053" i="11"/>
  <c r="M7048" i="11"/>
  <c r="M7021" i="11"/>
  <c r="M7020" i="11"/>
  <c r="M7010" i="11"/>
  <c r="M6997" i="11"/>
  <c r="M6987" i="11"/>
  <c r="M6970" i="11"/>
  <c r="M6969" i="11"/>
  <c r="M6961" i="11"/>
  <c r="M6945" i="11"/>
  <c r="M6942" i="11"/>
  <c r="M6935" i="11"/>
  <c r="M6926" i="11"/>
  <c r="M6911" i="11"/>
  <c r="M6899" i="11"/>
  <c r="M6892" i="11"/>
  <c r="M6890" i="11"/>
  <c r="M6889" i="11"/>
  <c r="M6886" i="11"/>
  <c r="M6877" i="11"/>
  <c r="M6871" i="11"/>
  <c r="M6868" i="11"/>
  <c r="M6859" i="11"/>
  <c r="M6854" i="11"/>
  <c r="M6849" i="11"/>
  <c r="M6833" i="11"/>
  <c r="M6818" i="11"/>
  <c r="M6809" i="11"/>
  <c r="M6801" i="11"/>
  <c r="M6800" i="11"/>
  <c r="M6798" i="11"/>
  <c r="M6688" i="11"/>
  <c r="M6672" i="11"/>
  <c r="M6664" i="11"/>
  <c r="M6652" i="11"/>
  <c r="M6629" i="11"/>
  <c r="M6627" i="11"/>
  <c r="M6620" i="11"/>
  <c r="M6614" i="11"/>
  <c r="M6600" i="11"/>
  <c r="M6594" i="11"/>
  <c r="M6590" i="11"/>
  <c r="M6577" i="11"/>
  <c r="M6575" i="11"/>
  <c r="M6567" i="11"/>
  <c r="M6542" i="11"/>
  <c r="M6535" i="11"/>
  <c r="M6520" i="11"/>
  <c r="M6494" i="11"/>
  <c r="M6480" i="11"/>
  <c r="M6464" i="11"/>
  <c r="M6456" i="11"/>
  <c r="M6444" i="11"/>
  <c r="M6421" i="11"/>
  <c r="M6419" i="11"/>
  <c r="M6412" i="11"/>
  <c r="M6406" i="11"/>
  <c r="M6392" i="11"/>
  <c r="M6386" i="11"/>
  <c r="M6382" i="11"/>
  <c r="M6369" i="11"/>
  <c r="M6367" i="11"/>
  <c r="M6359" i="11"/>
  <c r="M6334" i="11"/>
  <c r="M6327" i="11"/>
  <c r="M6312" i="11"/>
  <c r="M6286" i="11"/>
  <c r="M6272" i="11"/>
  <c r="M6264" i="11"/>
  <c r="M6243" i="11"/>
  <c r="M6233" i="11"/>
  <c r="M6211" i="11"/>
  <c r="M6203" i="11"/>
  <c r="M6187" i="11"/>
  <c r="M6176" i="11"/>
  <c r="M6165" i="11"/>
  <c r="M6160" i="11"/>
  <c r="M6139" i="11"/>
  <c r="M6129" i="11"/>
  <c r="M6107" i="11"/>
  <c r="M6099" i="11"/>
  <c r="M6083" i="11"/>
  <c r="M6072" i="11"/>
  <c r="M6061" i="11"/>
  <c r="M6056" i="11"/>
  <c r="M6035" i="11"/>
  <c r="M6025" i="11"/>
  <c r="M6003" i="11"/>
  <c r="M5995" i="11"/>
  <c r="M5979" i="11"/>
  <c r="M5968" i="11"/>
  <c r="M5957" i="11"/>
  <c r="M5952" i="11"/>
  <c r="M5931" i="11"/>
  <c r="M5921" i="11"/>
  <c r="M5899" i="11"/>
  <c r="M5891" i="11"/>
  <c r="M5875" i="11"/>
  <c r="M5864" i="11"/>
  <c r="M5853" i="11"/>
  <c r="M5848" i="11"/>
  <c r="M5827" i="11"/>
  <c r="M5817" i="11"/>
  <c r="M5808" i="11"/>
  <c r="M5800" i="11"/>
  <c r="M5784" i="11"/>
  <c r="M5773" i="11"/>
  <c r="M5762" i="11"/>
  <c r="M5757" i="11"/>
  <c r="M5736" i="11"/>
  <c r="M5726" i="11"/>
  <c r="M5704" i="11"/>
  <c r="M5696" i="11"/>
  <c r="M5680" i="11"/>
  <c r="M5669" i="11"/>
  <c r="M5658" i="11"/>
  <c r="M5653" i="11"/>
  <c r="M5632" i="11"/>
  <c r="M5622" i="11"/>
  <c r="M5600" i="11"/>
  <c r="M5592" i="11"/>
  <c r="M5576" i="11"/>
  <c r="M5565" i="11"/>
  <c r="M5554" i="11"/>
  <c r="M5549" i="11"/>
  <c r="M5528" i="11"/>
  <c r="M5518" i="11"/>
  <c r="M5477" i="11"/>
  <c r="M5475" i="11"/>
  <c r="M5472" i="11"/>
  <c r="M5469" i="11"/>
  <c r="M5464" i="11"/>
  <c r="M5462" i="11"/>
  <c r="M5460" i="11"/>
  <c r="M5459" i="11"/>
  <c r="M5432" i="11"/>
  <c r="M5415" i="11"/>
  <c r="M5411" i="11"/>
  <c r="M5376" i="11"/>
  <c r="M5373" i="11"/>
  <c r="M5370" i="11"/>
  <c r="M5363" i="11"/>
  <c r="M5328" i="11"/>
  <c r="M5311" i="11"/>
  <c r="M5307" i="11"/>
  <c r="M5255" i="11"/>
  <c r="M5246" i="11"/>
  <c r="M5243" i="11"/>
  <c r="M5224" i="11"/>
  <c r="M5213" i="11"/>
  <c r="M5203" i="11"/>
  <c r="M5194" i="11"/>
  <c r="M5167" i="11"/>
  <c r="M5146" i="11"/>
  <c r="M5139" i="11"/>
  <c r="M5115" i="11"/>
  <c r="M5104" i="11"/>
  <c r="M5100" i="11"/>
  <c r="M5098" i="11"/>
  <c r="M5097" i="11"/>
  <c r="M5095" i="11"/>
  <c r="M5069" i="11"/>
  <c r="M5066" i="11"/>
  <c r="M5060" i="11"/>
  <c r="M5057" i="11"/>
  <c r="M5052" i="11"/>
  <c r="M5027" i="11"/>
  <c r="M5016" i="11"/>
  <c r="M5005" i="11"/>
  <c r="M4995" i="11"/>
  <c r="M4986" i="11"/>
  <c r="M4974" i="11"/>
  <c r="M4959" i="11"/>
  <c r="M4954" i="11"/>
  <c r="M4947" i="11"/>
  <c r="M4942" i="11"/>
  <c r="M4941" i="11"/>
  <c r="M4939" i="11"/>
  <c r="M4934" i="11"/>
  <c r="M4929" i="11"/>
  <c r="M4922" i="11"/>
  <c r="M4915" i="11"/>
  <c r="M4908" i="11"/>
  <c r="M4905" i="11"/>
  <c r="M4898" i="11"/>
  <c r="M4886" i="11"/>
  <c r="M4875" i="11"/>
  <c r="M4872" i="11"/>
  <c r="M4860" i="11"/>
  <c r="M4851" i="11"/>
  <c r="M4850" i="11"/>
  <c r="M4843" i="11"/>
  <c r="M4838" i="11"/>
  <c r="M4837" i="11"/>
  <c r="M4835" i="11"/>
  <c r="M4830" i="11"/>
  <c r="M4825" i="11"/>
  <c r="M4818" i="11"/>
  <c r="M4811" i="11"/>
  <c r="M4804" i="11"/>
  <c r="M4801" i="11"/>
  <c r="M4794" i="11"/>
  <c r="M4782" i="11"/>
  <c r="M4771" i="11"/>
  <c r="M4768" i="11"/>
  <c r="M4756" i="11"/>
  <c r="M4747" i="11"/>
  <c r="M4746" i="11"/>
  <c r="M4739" i="11"/>
  <c r="M4734" i="11"/>
  <c r="M4733" i="11"/>
  <c r="M4731" i="11"/>
  <c r="M4726" i="11"/>
  <c r="M4721" i="11"/>
  <c r="M4714" i="11"/>
  <c r="M4707" i="11"/>
  <c r="M4700" i="11"/>
  <c r="M4697" i="11"/>
  <c r="M4690" i="11"/>
  <c r="M4678" i="11"/>
  <c r="M4667" i="11"/>
  <c r="M4664" i="11"/>
  <c r="M4652" i="11"/>
  <c r="M4643" i="11"/>
  <c r="M4642" i="11"/>
  <c r="M4635" i="11"/>
  <c r="M4630" i="11"/>
  <c r="M4629" i="11"/>
  <c r="M4627" i="11"/>
  <c r="M4622" i="11"/>
  <c r="M4617" i="11"/>
  <c r="M4610" i="11"/>
  <c r="M4603" i="11"/>
  <c r="M4596" i="11"/>
  <c r="M4593" i="11"/>
  <c r="M4586" i="11"/>
  <c r="M4574" i="11"/>
  <c r="M4563" i="11"/>
  <c r="M4560" i="11"/>
  <c r="M4548" i="11"/>
  <c r="M4539" i="11"/>
  <c r="M4538" i="11"/>
  <c r="M4531" i="11"/>
  <c r="M4526" i="11"/>
  <c r="M4525" i="11"/>
  <c r="M4523" i="11"/>
  <c r="M4518" i="11"/>
  <c r="M4513" i="11"/>
  <c r="M4506" i="11"/>
  <c r="M4499" i="11"/>
  <c r="M4492" i="11"/>
  <c r="M4489" i="11"/>
  <c r="M4484" i="11"/>
  <c r="M4475" i="11"/>
  <c r="M4471" i="11"/>
  <c r="M4452" i="11"/>
  <c r="M4440" i="11"/>
  <c r="M4437" i="11"/>
  <c r="M4434" i="11"/>
  <c r="M4429" i="11"/>
  <c r="M4408" i="11"/>
  <c r="M4404" i="11"/>
  <c r="M4392" i="11"/>
  <c r="M4380" i="11"/>
  <c r="M4371" i="11"/>
  <c r="M4367" i="11"/>
  <c r="M4336" i="11"/>
  <c r="M4333" i="11"/>
  <c r="M4330" i="11"/>
  <c r="M4325" i="11"/>
  <c r="M4320" i="11"/>
  <c r="M4304" i="11"/>
  <c r="M4300" i="11"/>
  <c r="M4288" i="11"/>
  <c r="M4276" i="11"/>
  <c r="M4267" i="11"/>
  <c r="M4263" i="11"/>
  <c r="M4244" i="11"/>
  <c r="M4232" i="11"/>
  <c r="M4229" i="11"/>
  <c r="M4226" i="11"/>
  <c r="M4223" i="11"/>
  <c r="M4214" i="11"/>
  <c r="M4212" i="11"/>
  <c r="M4207" i="11"/>
  <c r="M4197" i="11"/>
  <c r="M4192" i="11"/>
  <c r="M4187" i="11"/>
  <c r="M4186" i="11"/>
  <c r="M4180" i="11"/>
  <c r="M4177" i="11"/>
  <c r="M4171" i="11"/>
  <c r="M4162" i="11"/>
  <c r="M4160" i="11"/>
  <c r="M4155" i="11"/>
  <c r="M4145" i="11"/>
  <c r="M4140" i="11"/>
  <c r="M4136" i="11"/>
  <c r="M4135" i="11"/>
  <c r="M4133" i="11"/>
  <c r="M4129" i="11"/>
  <c r="M4125" i="11"/>
  <c r="M4118" i="11"/>
  <c r="M4109" i="11"/>
  <c r="M4104" i="11"/>
  <c r="M4092" i="11"/>
  <c r="M4084" i="11"/>
  <c r="M4083" i="11"/>
  <c r="M4081" i="11"/>
  <c r="M4077" i="11"/>
  <c r="M4073" i="11"/>
  <c r="M4066" i="11"/>
  <c r="M4057" i="11"/>
  <c r="M4052" i="11"/>
  <c r="M4040" i="11"/>
  <c r="M4032" i="11"/>
  <c r="M4031" i="11"/>
  <c r="M4029" i="11"/>
  <c r="M4025" i="11"/>
  <c r="M4021" i="11"/>
  <c r="M4014" i="11"/>
  <c r="M4005" i="11"/>
  <c r="M4000" i="11"/>
  <c r="M3988" i="11"/>
  <c r="M3980" i="11"/>
  <c r="M3979" i="11"/>
  <c r="M3977" i="11"/>
  <c r="M3973" i="11"/>
  <c r="M3969" i="11"/>
  <c r="M3962" i="11"/>
  <c r="M3953" i="11"/>
  <c r="M3948" i="11"/>
  <c r="M3936" i="11"/>
  <c r="M3928" i="11"/>
  <c r="M3927" i="11"/>
  <c r="M3925" i="11"/>
  <c r="M3921" i="11"/>
  <c r="M3917" i="11"/>
  <c r="M3910" i="11"/>
  <c r="M3901" i="11"/>
  <c r="M3896" i="11"/>
  <c r="M3884" i="11"/>
  <c r="M3876" i="11"/>
  <c r="M3875" i="11"/>
  <c r="M3873" i="11"/>
  <c r="M3869" i="11"/>
  <c r="M3865" i="11"/>
  <c r="M3858" i="11"/>
  <c r="M3849" i="11"/>
  <c r="M3844" i="11"/>
  <c r="M3832" i="11"/>
  <c r="M3824" i="11"/>
  <c r="M3823" i="11"/>
  <c r="M3821" i="11"/>
  <c r="M3817" i="11"/>
  <c r="M3813" i="11"/>
  <c r="M3806" i="11"/>
  <c r="M3797" i="11"/>
  <c r="M3792" i="11"/>
  <c r="M3780" i="11"/>
  <c r="M3772" i="11"/>
  <c r="M3771" i="11"/>
  <c r="M3769" i="11"/>
  <c r="M3765" i="11"/>
  <c r="M3761" i="11"/>
  <c r="M3754" i="11"/>
  <c r="M3745" i="11"/>
  <c r="M3740" i="11"/>
  <c r="M3715" i="11"/>
  <c r="M3707" i="11"/>
  <c r="M3706" i="11"/>
  <c r="M3704" i="11"/>
  <c r="M3700" i="11"/>
  <c r="M3696" i="11"/>
  <c r="M3689" i="11"/>
  <c r="M3680" i="11"/>
  <c r="M3675" i="11"/>
  <c r="M3663" i="11"/>
  <c r="M3655" i="11"/>
  <c r="M3654" i="11"/>
  <c r="M3652" i="11"/>
  <c r="M3648" i="11"/>
  <c r="M3644" i="11"/>
  <c r="M3637" i="11"/>
  <c r="M3628" i="11"/>
  <c r="M3623" i="11"/>
  <c r="M3611" i="11"/>
  <c r="M3603" i="11"/>
  <c r="M3602" i="11"/>
  <c r="M3600" i="11"/>
  <c r="M3596" i="11"/>
  <c r="M3592" i="11"/>
  <c r="M3585" i="11"/>
  <c r="M3576" i="11"/>
  <c r="M3571" i="11"/>
  <c r="M3559" i="11"/>
  <c r="M3551" i="11"/>
  <c r="M3550" i="11"/>
  <c r="M3548" i="11"/>
  <c r="M3544" i="11"/>
  <c r="M3540" i="11"/>
  <c r="M3533" i="11"/>
  <c r="M3524" i="11"/>
  <c r="M3519" i="11"/>
  <c r="M3507" i="11"/>
  <c r="M3499" i="11"/>
  <c r="M3498" i="11"/>
  <c r="M3496" i="11"/>
  <c r="M3492" i="11"/>
  <c r="M3488" i="11"/>
  <c r="M3481" i="11"/>
  <c r="M3472" i="11"/>
  <c r="M3467" i="11"/>
  <c r="M3455" i="11"/>
  <c r="M3447" i="11"/>
  <c r="M3446" i="11"/>
  <c r="M3444" i="11"/>
  <c r="M3440" i="11"/>
  <c r="M3436" i="11"/>
  <c r="M3429" i="11"/>
  <c r="M3420" i="11"/>
  <c r="M3415" i="11"/>
  <c r="M3403" i="11"/>
  <c r="M3395" i="11"/>
  <c r="M3394" i="11"/>
  <c r="M3392" i="11"/>
  <c r="M3388" i="11"/>
  <c r="M3384" i="11"/>
  <c r="M3377" i="11"/>
  <c r="M3368" i="11"/>
  <c r="M3363" i="11"/>
  <c r="M3343" i="11"/>
  <c r="M3342" i="11"/>
  <c r="M3340" i="11"/>
  <c r="M3336" i="11"/>
  <c r="M3332" i="11"/>
  <c r="M3325" i="11"/>
  <c r="M3316" i="11"/>
  <c r="M3311" i="11"/>
  <c r="M3299" i="11"/>
  <c r="M3291" i="11"/>
  <c r="M3290" i="11"/>
  <c r="M3288" i="11"/>
  <c r="M3284" i="11"/>
  <c r="M3280" i="11"/>
  <c r="M3273" i="11"/>
  <c r="M3252" i="11"/>
  <c r="M3251" i="11"/>
  <c r="M3249" i="11"/>
  <c r="M3245" i="11"/>
  <c r="M3241" i="11"/>
  <c r="M3234" i="11"/>
  <c r="M3225" i="11"/>
  <c r="M3220" i="11"/>
  <c r="M3208" i="11"/>
  <c r="M3200" i="11"/>
  <c r="M3199" i="11"/>
  <c r="M3197" i="11"/>
  <c r="M3193" i="11"/>
  <c r="M3189" i="11"/>
  <c r="M3182" i="11"/>
  <c r="M3173" i="11"/>
  <c r="M3168" i="11"/>
  <c r="M3156" i="11"/>
  <c r="M3148" i="11"/>
  <c r="M3147" i="11"/>
  <c r="M3145" i="11"/>
  <c r="M3141" i="11"/>
  <c r="M3137" i="11"/>
  <c r="M3130" i="11"/>
  <c r="M3121" i="11"/>
  <c r="M3116" i="11"/>
  <c r="M3104" i="11"/>
  <c r="M3096" i="11"/>
  <c r="M3095" i="11"/>
  <c r="M3093" i="11"/>
  <c r="M3089" i="11"/>
  <c r="M3085" i="11"/>
  <c r="M3078" i="11"/>
  <c r="M3069" i="11"/>
  <c r="M3064" i="11"/>
  <c r="M3052" i="11"/>
  <c r="M3044" i="11"/>
  <c r="M3043" i="11"/>
  <c r="M3041" i="11"/>
  <c r="M3037" i="11"/>
  <c r="M3033" i="11"/>
  <c r="M3026" i="11"/>
  <c r="M3017" i="11"/>
  <c r="M3012" i="11"/>
  <c r="M3000" i="11"/>
  <c r="M2992" i="11"/>
  <c r="M2991" i="11"/>
  <c r="M2989" i="11"/>
  <c r="M2985" i="11"/>
  <c r="M2981" i="11"/>
  <c r="M2974" i="11"/>
  <c r="M2965" i="11"/>
  <c r="M2960" i="11"/>
  <c r="M2948" i="11"/>
  <c r="M2940" i="11"/>
  <c r="M2939" i="11"/>
  <c r="M2937" i="11"/>
  <c r="M2933" i="11"/>
  <c r="M2929" i="11"/>
  <c r="M2922" i="11"/>
  <c r="M2913" i="11"/>
  <c r="M2908" i="11"/>
  <c r="M2896" i="11"/>
  <c r="M2888" i="11"/>
  <c r="M2887" i="11"/>
  <c r="M2885" i="11"/>
  <c r="M2881" i="11"/>
  <c r="M2877" i="11"/>
  <c r="M2870" i="11"/>
  <c r="M2861" i="11"/>
  <c r="M2856" i="11"/>
  <c r="M2844" i="11"/>
  <c r="M2836" i="11"/>
  <c r="M2835" i="11"/>
  <c r="M2833" i="11"/>
  <c r="M2829" i="11"/>
  <c r="M2825" i="11"/>
  <c r="M2818" i="11"/>
  <c r="M2809" i="11"/>
  <c r="M2804" i="11"/>
  <c r="M2792" i="11"/>
  <c r="M2784" i="11"/>
  <c r="M2783" i="11"/>
  <c r="M2781" i="11"/>
  <c r="M2777" i="11"/>
  <c r="M2773" i="11"/>
  <c r="M2766" i="11"/>
  <c r="M2757" i="11"/>
  <c r="M2752" i="11"/>
  <c r="M2740" i="11"/>
  <c r="M2732" i="11"/>
  <c r="M2731" i="11"/>
  <c r="M2729" i="11"/>
  <c r="M2725" i="11"/>
  <c r="M2721" i="11"/>
  <c r="M2714" i="11"/>
  <c r="M2705" i="11"/>
  <c r="M2700" i="11"/>
  <c r="M2688" i="11"/>
  <c r="M2680" i="11"/>
  <c r="M2679" i="11"/>
  <c r="M2677" i="11"/>
  <c r="M2673" i="11"/>
  <c r="M2669" i="11"/>
  <c r="M2662" i="11"/>
  <c r="M2636" i="11"/>
  <c r="M2601" i="11"/>
  <c r="M2596" i="11"/>
  <c r="M2584" i="11"/>
  <c r="M2576" i="11"/>
  <c r="M2575" i="11"/>
  <c r="M2573" i="11"/>
  <c r="M2569" i="11"/>
  <c r="M2565" i="11"/>
  <c r="M2558" i="11"/>
  <c r="M2549" i="11"/>
  <c r="M2544" i="11"/>
  <c r="M2532" i="11"/>
  <c r="M2524" i="11"/>
  <c r="M2523" i="11"/>
  <c r="M2521" i="11"/>
  <c r="M2517" i="11"/>
  <c r="M2513" i="11"/>
  <c r="M2506" i="11"/>
  <c r="M2497" i="11"/>
  <c r="M2492" i="11"/>
  <c r="M2480" i="11"/>
  <c r="M2472" i="11"/>
  <c r="M2471" i="11"/>
  <c r="M2469" i="11"/>
  <c r="M2465" i="11"/>
  <c r="M2461" i="11"/>
  <c r="M2454" i="11"/>
  <c r="M2445" i="11"/>
  <c r="M2440" i="11"/>
  <c r="M2428" i="11"/>
  <c r="M2420" i="11"/>
  <c r="M2419" i="11"/>
  <c r="M2417" i="11"/>
  <c r="M2413" i="11"/>
  <c r="M2409" i="11"/>
  <c r="M2402" i="11"/>
  <c r="M2393" i="11"/>
  <c r="M2388" i="11"/>
  <c r="M2376" i="11"/>
  <c r="M2368" i="11"/>
  <c r="M2367" i="11"/>
  <c r="M2365" i="11"/>
  <c r="M2361" i="11"/>
  <c r="M2357" i="11"/>
  <c r="M2350" i="11"/>
  <c r="M2324" i="11"/>
  <c r="M2316" i="11"/>
  <c r="M2315" i="11"/>
  <c r="M2313" i="11"/>
  <c r="M2309" i="11"/>
  <c r="M2305" i="11"/>
  <c r="M2298" i="11"/>
  <c r="M2289" i="11"/>
  <c r="M2284" i="11"/>
  <c r="M2272" i="11"/>
  <c r="M2264" i="11"/>
  <c r="M2263" i="11"/>
  <c r="M2261" i="11"/>
  <c r="M2257" i="11"/>
  <c r="M2253" i="11"/>
  <c r="M2246" i="11"/>
  <c r="M2237" i="11"/>
  <c r="M2232" i="11"/>
  <c r="M2220" i="11"/>
  <c r="M2212" i="11"/>
  <c r="M2211" i="11"/>
  <c r="M2209" i="11"/>
  <c r="M2205" i="11"/>
  <c r="M2201" i="11"/>
  <c r="M2194" i="11"/>
  <c r="M2160" i="11"/>
  <c r="M2159" i="11"/>
  <c r="M2157" i="11"/>
  <c r="M2153" i="11"/>
  <c r="M2133" i="11"/>
  <c r="M2128" i="11"/>
  <c r="M2104" i="11"/>
  <c r="M2099" i="11"/>
  <c r="M2083" i="11"/>
  <c r="M2079" i="11"/>
  <c r="M2073" i="11"/>
  <c r="M2064" i="11"/>
  <c r="M2052" i="11"/>
  <c r="M2047" i="11"/>
  <c r="M2037" i="11"/>
  <c r="M2031" i="11"/>
  <c r="M2027" i="11"/>
  <c r="M2021" i="11"/>
  <c r="M2013" i="11"/>
  <c r="M2008" i="11"/>
  <c r="M1998" i="11"/>
  <c r="M1992" i="11"/>
  <c r="M1988" i="11"/>
  <c r="M1982" i="11"/>
  <c r="M1973" i="11"/>
  <c r="M1961" i="11"/>
  <c r="M1956" i="11"/>
  <c r="M1946" i="11"/>
  <c r="M1940" i="11"/>
  <c r="M1936" i="11"/>
  <c r="M1920" i="11"/>
  <c r="M1911" i="11"/>
  <c r="M1910" i="11"/>
  <c r="M1905" i="11"/>
  <c r="M1902" i="11"/>
  <c r="M1901" i="11"/>
  <c r="M1900" i="11"/>
  <c r="M1893" i="11"/>
  <c r="M1888" i="11"/>
  <c r="M1879" i="11"/>
  <c r="M1868" i="11"/>
  <c r="M1859" i="11"/>
  <c r="M1858" i="11"/>
  <c r="M1853" i="11"/>
  <c r="M1850" i="11"/>
  <c r="M1849" i="11"/>
  <c r="M1848" i="11"/>
  <c r="M1841" i="11"/>
  <c r="M1836" i="11"/>
  <c r="M1827" i="11"/>
  <c r="M1816" i="11"/>
  <c r="M1807" i="11"/>
  <c r="M1806" i="11"/>
  <c r="M1801" i="11"/>
  <c r="M1798" i="11"/>
  <c r="M7672" i="11"/>
  <c r="M7669" i="11"/>
  <c r="M7665" i="11"/>
  <c r="M7656" i="11"/>
  <c r="M7634" i="11"/>
  <c r="M7629" i="11"/>
  <c r="M7604" i="11"/>
  <c r="M7561" i="11"/>
  <c r="M7557" i="11"/>
  <c r="M7526" i="11"/>
  <c r="M7521" i="11"/>
  <c r="M7518" i="11"/>
  <c r="M7517" i="11"/>
  <c r="M7516" i="11"/>
  <c r="M7440" i="11"/>
  <c r="M7438" i="11"/>
  <c r="M7437" i="11"/>
  <c r="M7435" i="11"/>
  <c r="M7398" i="11"/>
  <c r="M7373" i="11"/>
  <c r="M7370" i="11"/>
  <c r="M7338" i="11"/>
  <c r="M7333" i="11"/>
  <c r="M7327" i="11"/>
  <c r="M7322" i="11"/>
  <c r="M7302" i="11"/>
  <c r="M7287" i="11"/>
  <c r="M7263" i="11"/>
  <c r="M7208" i="11"/>
  <c r="M7192" i="11"/>
  <c r="M7187" i="11"/>
  <c r="M7166" i="11"/>
  <c r="M7151" i="11"/>
  <c r="M7143" i="11"/>
  <c r="M7135" i="11"/>
  <c r="M7099" i="11"/>
  <c r="M7091" i="11"/>
  <c r="M7079" i="11"/>
  <c r="M7071" i="11"/>
  <c r="M7068" i="11"/>
  <c r="M7060" i="11"/>
  <c r="M7059" i="11"/>
  <c r="M7044" i="11"/>
  <c r="M7018" i="11"/>
  <c r="M6980" i="11"/>
  <c r="M6978" i="11"/>
  <c r="M6971" i="11"/>
  <c r="M6922" i="11"/>
  <c r="M6909" i="11"/>
  <c r="M6897" i="11"/>
  <c r="M6885" i="11"/>
  <c r="M6870" i="11"/>
  <c r="M6864" i="11"/>
  <c r="M6858" i="11"/>
  <c r="M6855" i="11"/>
  <c r="M6828" i="11"/>
  <c r="M6808" i="11"/>
  <c r="M6662" i="11"/>
  <c r="M6650" i="11"/>
  <c r="M6640" i="11"/>
  <c r="M6631" i="11"/>
  <c r="M6630" i="11"/>
  <c r="M6626" i="11"/>
  <c r="M6621" i="11"/>
  <c r="M6610" i="11"/>
  <c r="M6607" i="11"/>
  <c r="M6599" i="11"/>
  <c r="M6595" i="11"/>
  <c r="M6588" i="11"/>
  <c r="M6572" i="11"/>
  <c r="M6562" i="11"/>
  <c r="M6554" i="11"/>
  <c r="M6553" i="11"/>
  <c r="M6551" i="11"/>
  <c r="M6532" i="11"/>
  <c r="M6511" i="11"/>
  <c r="M6454" i="11"/>
  <c r="M6442" i="11"/>
  <c r="M6432" i="11"/>
  <c r="M6423" i="11"/>
  <c r="M6422" i="11"/>
  <c r="M6418" i="11"/>
  <c r="M6413" i="11"/>
  <c r="M6402" i="11"/>
  <c r="M6399" i="11"/>
  <c r="M6391" i="11"/>
  <c r="M6387" i="11"/>
  <c r="M6380" i="11"/>
  <c r="M6364" i="11"/>
  <c r="M6354" i="11"/>
  <c r="M6346" i="11"/>
  <c r="M6345" i="11"/>
  <c r="M6343" i="11"/>
  <c r="M6324" i="11"/>
  <c r="M6303" i="11"/>
  <c r="M6261" i="11"/>
  <c r="M6255" i="11"/>
  <c r="M6254" i="11"/>
  <c r="M6252" i="11"/>
  <c r="M6223" i="11"/>
  <c r="M6218" i="11"/>
  <c r="M6209" i="11"/>
  <c r="M6200" i="11"/>
  <c r="M6196" i="11"/>
  <c r="M6192" i="11"/>
  <c r="M6185" i="11"/>
  <c r="M6157" i="11"/>
  <c r="M6151" i="11"/>
  <c r="M6150" i="11"/>
  <c r="M6148" i="11"/>
  <c r="M6119" i="11"/>
  <c r="M6114" i="11"/>
  <c r="M6105" i="11"/>
  <c r="M6096" i="11"/>
  <c r="M6092" i="11"/>
  <c r="M6088" i="11"/>
  <c r="M6081" i="11"/>
  <c r="M6053" i="11"/>
  <c r="M6047" i="11"/>
  <c r="M6046" i="11"/>
  <c r="M6044" i="11"/>
  <c r="M6015" i="11"/>
  <c r="M6010" i="11"/>
  <c r="M6001" i="11"/>
  <c r="M5992" i="11"/>
  <c r="M5988" i="11"/>
  <c r="M5984" i="11"/>
  <c r="M5977" i="11"/>
  <c r="M5949" i="11"/>
  <c r="M5943" i="11"/>
  <c r="M5942" i="11"/>
  <c r="M5940" i="11"/>
  <c r="M5911" i="11"/>
  <c r="M5906" i="11"/>
  <c r="M5897" i="11"/>
  <c r="M5888" i="11"/>
  <c r="M5884" i="11"/>
  <c r="M5880" i="11"/>
  <c r="M5873" i="11"/>
  <c r="M5845" i="11"/>
  <c r="M5839" i="11"/>
  <c r="M5838" i="11"/>
  <c r="M5836" i="11"/>
  <c r="M5806" i="11"/>
  <c r="M5797" i="11"/>
  <c r="M5793" i="11"/>
  <c r="M5789" i="11"/>
  <c r="M5782" i="11"/>
  <c r="M5754" i="11"/>
  <c r="M5748" i="11"/>
  <c r="M5747" i="11"/>
  <c r="M5745" i="11"/>
  <c r="M5716" i="11"/>
  <c r="M5711" i="11"/>
  <c r="M5702" i="11"/>
  <c r="M5693" i="11"/>
  <c r="M5689" i="11"/>
  <c r="M5685" i="11"/>
  <c r="M5678" i="11"/>
  <c r="M5650" i="11"/>
  <c r="M5644" i="11"/>
  <c r="M5643" i="11"/>
  <c r="M5641" i="11"/>
  <c r="M5612" i="11"/>
  <c r="M5607" i="11"/>
  <c r="M5598" i="11"/>
  <c r="M5589" i="11"/>
  <c r="M5585" i="11"/>
  <c r="M5581" i="11"/>
  <c r="M5574" i="11"/>
  <c r="M5546" i="11"/>
  <c r="M5540" i="11"/>
  <c r="M5539" i="11"/>
  <c r="M5537" i="11"/>
  <c r="M5508" i="11"/>
  <c r="M5503" i="11"/>
  <c r="M5468" i="11"/>
  <c r="M5447" i="11"/>
  <c r="M5444" i="11"/>
  <c r="M5435" i="11"/>
  <c r="M5430" i="11"/>
  <c r="M5425" i="11"/>
  <c r="M5406" i="11"/>
  <c r="M5397" i="11"/>
  <c r="M5392" i="11"/>
  <c r="M5383" i="11"/>
  <c r="M5375" i="11"/>
  <c r="M5371" i="11"/>
  <c r="M5343" i="11"/>
  <c r="M5331" i="11"/>
  <c r="M5326" i="11"/>
  <c r="M5321" i="11"/>
  <c r="M5302" i="11"/>
  <c r="M5293" i="11"/>
  <c r="M5280" i="11"/>
  <c r="M5267" i="11"/>
  <c r="M5264" i="11"/>
  <c r="M5252" i="11"/>
  <c r="M5245" i="11"/>
  <c r="M5222" i="11"/>
  <c r="M5215" i="11"/>
  <c r="M5214" i="11"/>
  <c r="M5158" i="11"/>
  <c r="M5152" i="11"/>
  <c r="M5143" i="11"/>
  <c r="M5135" i="11"/>
  <c r="M5132" i="11"/>
  <c r="M5122" i="11"/>
  <c r="M5121" i="11"/>
  <c r="M5112" i="11"/>
  <c r="M5103" i="11"/>
  <c r="M5091" i="11"/>
  <c r="M5087" i="11"/>
  <c r="M5085" i="11"/>
  <c r="M5079" i="11"/>
  <c r="M5071" i="11"/>
  <c r="M5070" i="11"/>
  <c r="M5064" i="11"/>
  <c r="M5061" i="11"/>
  <c r="M5047" i="11"/>
  <c r="M5014" i="11"/>
  <c r="M5007" i="11"/>
  <c r="M5006" i="11"/>
  <c r="M4943" i="11"/>
  <c r="M4914" i="11"/>
  <c r="M4913" i="11"/>
  <c r="M4907" i="11"/>
  <c r="M4901" i="11"/>
  <c r="M4896" i="11"/>
  <c r="M4892" i="11"/>
  <c r="M4883" i="11"/>
  <c r="M4879" i="11"/>
  <c r="M4871" i="11"/>
  <c r="M4858" i="11"/>
  <c r="M4852" i="11"/>
  <c r="M4839" i="11"/>
  <c r="M4810" i="11"/>
  <c r="M4809" i="11"/>
  <c r="M4803" i="11"/>
  <c r="M4797" i="11"/>
  <c r="M4792" i="11"/>
  <c r="M4788" i="11"/>
  <c r="M4779" i="11"/>
  <c r="M4775" i="11"/>
  <c r="M4767" i="11"/>
  <c r="M4754" i="11"/>
  <c r="M4748" i="11"/>
  <c r="M4735" i="11"/>
  <c r="M4706" i="11"/>
  <c r="M4705" i="11"/>
  <c r="M4699" i="11"/>
  <c r="M4693" i="11"/>
  <c r="M4688" i="11"/>
  <c r="M4684" i="11"/>
  <c r="M4675" i="11"/>
  <c r="M4671" i="11"/>
  <c r="M4663" i="11"/>
  <c r="M4650" i="11"/>
  <c r="M4644" i="11"/>
  <c r="M4631" i="11"/>
  <c r="M4602" i="11"/>
  <c r="M4601" i="11"/>
  <c r="M4595" i="11"/>
  <c r="M4589" i="11"/>
  <c r="M4584" i="11"/>
  <c r="M4580" i="11"/>
  <c r="M4571" i="11"/>
  <c r="M4567" i="11"/>
  <c r="M4559" i="11"/>
  <c r="M4546" i="11"/>
  <c r="M4540" i="11"/>
  <c r="M4527" i="11"/>
  <c r="M4498" i="11"/>
  <c r="M4497" i="11"/>
  <c r="M4491" i="11"/>
  <c r="M4483" i="11"/>
  <c r="M4469" i="11"/>
  <c r="M4457" i="11"/>
  <c r="M4447" i="11"/>
  <c r="M4446" i="11"/>
  <c r="M4439" i="11"/>
  <c r="M4435" i="11"/>
  <c r="M4428" i="11"/>
  <c r="M4403" i="11"/>
  <c r="M4391" i="11"/>
  <c r="M4379" i="11"/>
  <c r="M4353" i="11"/>
  <c r="M4343" i="11"/>
  <c r="M4342" i="11"/>
  <c r="M4331" i="11"/>
  <c r="M4318" i="11"/>
  <c r="M4316" i="11"/>
  <c r="M4299" i="11"/>
  <c r="M4287" i="11"/>
  <c r="M4275" i="11"/>
  <c r="M4261" i="11"/>
  <c r="M4249" i="11"/>
  <c r="M4239" i="11"/>
  <c r="M4238" i="11"/>
  <c r="M4231" i="11"/>
  <c r="M4227" i="11"/>
  <c r="M4221" i="11"/>
  <c r="M4215" i="11"/>
  <c r="M4211" i="11"/>
  <c r="M4205" i="11"/>
  <c r="M4196" i="11"/>
  <c r="M4184" i="11"/>
  <c r="M4179" i="11"/>
  <c r="M4169" i="11"/>
  <c r="M4163" i="11"/>
  <c r="M4159" i="11"/>
  <c r="M4153" i="11"/>
  <c r="M4144" i="11"/>
  <c r="M4128" i="11"/>
  <c r="M4117" i="11"/>
  <c r="M4108" i="11"/>
  <c r="M4107" i="11"/>
  <c r="M4102" i="11"/>
  <c r="M4099" i="11"/>
  <c r="M4098" i="11"/>
  <c r="M4097" i="11"/>
  <c r="M4090" i="11"/>
  <c r="M4085" i="11"/>
  <c r="M4076" i="11"/>
  <c r="M4065" i="11"/>
  <c r="M4056" i="11"/>
  <c r="M4055" i="11"/>
  <c r="M4050" i="11"/>
  <c r="M4047" i="11"/>
  <c r="M4046" i="11"/>
  <c r="M4045" i="11"/>
  <c r="M4038" i="11"/>
  <c r="M4033" i="11"/>
  <c r="M4024" i="11"/>
  <c r="M4013" i="11"/>
  <c r="M4004" i="11"/>
  <c r="M4003" i="11"/>
  <c r="M3998" i="11"/>
  <c r="M3995" i="11"/>
  <c r="M3994" i="11"/>
  <c r="M3993" i="11"/>
  <c r="M3986" i="11"/>
  <c r="M3981" i="11"/>
  <c r="M3972" i="11"/>
  <c r="M3961" i="11"/>
  <c r="M3952" i="11"/>
  <c r="M3951" i="11"/>
  <c r="M3946" i="11"/>
  <c r="M3943" i="11"/>
  <c r="M3942" i="11"/>
  <c r="M3941" i="11"/>
  <c r="M3934" i="11"/>
  <c r="M3929" i="11"/>
  <c r="M3920" i="11"/>
  <c r="M3909" i="11"/>
  <c r="M3900" i="11"/>
  <c r="M3899" i="11"/>
  <c r="M3894" i="11"/>
  <c r="M3891" i="11"/>
  <c r="M3890" i="11"/>
  <c r="M3889" i="11"/>
  <c r="M3882" i="11"/>
  <c r="M3877" i="11"/>
  <c r="M3868" i="11"/>
  <c r="M3857" i="11"/>
  <c r="M3848" i="11"/>
  <c r="M3847" i="11"/>
  <c r="M3842" i="11"/>
  <c r="M3839" i="11"/>
  <c r="M3838" i="11"/>
  <c r="M3837" i="11"/>
  <c r="M3830" i="11"/>
  <c r="M3825" i="11"/>
  <c r="M3816" i="11"/>
  <c r="M3805" i="11"/>
  <c r="M3796" i="11"/>
  <c r="M3795" i="11"/>
  <c r="M3790" i="11"/>
  <c r="M3787" i="11"/>
  <c r="M3786" i="11"/>
  <c r="M3785" i="11"/>
  <c r="M3778" i="11"/>
  <c r="M3773" i="11"/>
  <c r="M3764" i="11"/>
  <c r="M3753" i="11"/>
  <c r="M3744" i="11"/>
  <c r="M3743" i="11"/>
  <c r="M3738" i="11"/>
  <c r="M3722" i="11"/>
  <c r="M3721" i="11"/>
  <c r="M3720" i="11"/>
  <c r="M3713" i="11"/>
  <c r="M3708" i="11"/>
  <c r="M3699" i="11"/>
  <c r="M3688" i="11"/>
  <c r="M3679" i="11"/>
  <c r="M3678" i="11"/>
  <c r="M3673" i="11"/>
  <c r="M3670" i="11"/>
  <c r="M3669" i="11"/>
  <c r="M3668" i="11"/>
  <c r="M3661" i="11"/>
  <c r="M3656" i="11"/>
  <c r="M3647" i="11"/>
  <c r="M3636" i="11"/>
  <c r="M3627" i="11"/>
  <c r="M3626" i="11"/>
  <c r="M3621" i="11"/>
  <c r="M3618" i="11"/>
  <c r="M3617" i="11"/>
  <c r="M3616" i="11"/>
  <c r="M3609" i="11"/>
  <c r="M3604" i="11"/>
  <c r="M3595" i="11"/>
  <c r="M3584" i="11"/>
  <c r="M3575" i="11"/>
  <c r="M3574" i="11"/>
  <c r="M3569" i="11"/>
  <c r="M3566" i="11"/>
  <c r="M3565" i="11"/>
  <c r="M3564" i="11"/>
  <c r="M3557" i="11"/>
  <c r="M3552" i="11"/>
  <c r="M3543" i="11"/>
  <c r="M3532" i="11"/>
  <c r="M3523" i="11"/>
  <c r="M3522" i="11"/>
  <c r="M3517" i="11"/>
  <c r="M3514" i="11"/>
  <c r="M3513" i="11"/>
  <c r="M3512" i="11"/>
  <c r="M3505" i="11"/>
  <c r="M3500" i="11"/>
  <c r="M3491" i="11"/>
  <c r="M3480" i="11"/>
  <c r="M3471" i="11"/>
  <c r="M3470" i="11"/>
  <c r="M3465" i="11"/>
  <c r="M3462" i="11"/>
  <c r="M3461" i="11"/>
  <c r="M3460" i="11"/>
  <c r="M3453" i="11"/>
  <c r="M3448" i="11"/>
  <c r="M3439" i="11"/>
  <c r="M3428" i="11"/>
  <c r="M3419" i="11"/>
  <c r="M3418" i="11"/>
  <c r="M3413" i="11"/>
  <c r="M3410" i="11"/>
  <c r="M3409" i="11"/>
  <c r="M3408" i="11"/>
  <c r="M3401" i="11"/>
  <c r="M3396" i="11"/>
  <c r="M3387" i="11"/>
  <c r="M3376" i="11"/>
  <c r="M3367" i="11"/>
  <c r="M3366" i="11"/>
  <c r="M3361" i="11"/>
  <c r="M3344" i="11"/>
  <c r="M3335" i="11"/>
  <c r="M3324" i="11"/>
  <c r="M3315" i="11"/>
  <c r="M3314" i="11"/>
  <c r="M3309" i="11"/>
  <c r="M3306" i="11"/>
  <c r="M3305" i="11"/>
  <c r="M3304" i="11"/>
  <c r="M3297" i="11"/>
  <c r="M3292" i="11"/>
  <c r="M3283" i="11"/>
  <c r="M3272" i="11"/>
  <c r="M3265" i="11"/>
  <c r="M3258" i="11"/>
  <c r="M3253" i="11"/>
  <c r="M3244" i="11"/>
  <c r="M3233" i="11"/>
  <c r="M3224" i="11"/>
  <c r="M3223" i="11"/>
  <c r="M3218" i="11"/>
  <c r="M3215" i="11"/>
  <c r="M3214" i="11"/>
  <c r="M3213" i="11"/>
  <c r="M3201" i="11"/>
  <c r="M3192" i="11"/>
  <c r="M3181" i="11"/>
  <c r="M3172" i="11"/>
  <c r="M3171" i="11"/>
  <c r="M3166" i="11"/>
  <c r="M3163" i="11"/>
  <c r="M3162" i="11"/>
  <c r="M3161" i="11"/>
  <c r="M3154" i="11"/>
  <c r="M3149" i="11"/>
  <c r="M3140" i="11"/>
  <c r="M3129" i="11"/>
  <c r="M3120" i="11"/>
  <c r="M3119" i="11"/>
  <c r="M3114" i="11"/>
  <c r="M3111" i="11"/>
  <c r="M3110" i="11"/>
  <c r="M3109" i="11"/>
  <c r="M3102" i="11"/>
  <c r="M3097" i="11"/>
  <c r="M3088" i="11"/>
  <c r="M3077" i="11"/>
  <c r="M3068" i="11"/>
  <c r="M3067" i="11"/>
  <c r="M3062" i="11"/>
  <c r="M3059" i="11"/>
  <c r="M3058" i="11"/>
  <c r="M3057" i="11"/>
  <c r="M3050" i="11"/>
  <c r="M3045" i="11"/>
  <c r="M3036" i="11"/>
  <c r="M3025" i="11"/>
  <c r="M3016" i="11"/>
  <c r="M3015" i="11"/>
  <c r="M3010" i="11"/>
  <c r="M3007" i="11"/>
  <c r="M3006" i="11"/>
  <c r="M3005" i="11"/>
  <c r="M2998" i="11"/>
  <c r="M2993" i="11"/>
  <c r="M2984" i="11"/>
  <c r="M2973" i="11"/>
  <c r="M2964" i="11"/>
  <c r="M2963" i="11"/>
  <c r="M2958" i="11"/>
  <c r="M2955" i="11"/>
  <c r="M2954" i="11"/>
  <c r="M2953" i="11"/>
  <c r="M2946" i="11"/>
  <c r="M2941" i="11"/>
  <c r="M2932" i="11"/>
  <c r="M2921" i="11"/>
  <c r="M2912" i="11"/>
  <c r="M2911" i="11"/>
  <c r="M2906" i="11"/>
  <c r="M2903" i="11"/>
  <c r="M2902" i="11"/>
  <c r="M2901" i="11"/>
  <c r="M2894" i="11"/>
  <c r="M2889" i="11"/>
  <c r="M2880" i="11"/>
  <c r="M2869" i="11"/>
  <c r="M2860" i="11"/>
  <c r="M2859" i="11"/>
  <c r="M2854" i="11"/>
  <c r="M2851" i="11"/>
  <c r="M2850" i="11"/>
  <c r="M2849" i="11"/>
  <c r="M2842" i="11"/>
  <c r="M2837" i="11"/>
  <c r="M2828" i="11"/>
  <c r="M2817" i="11"/>
  <c r="M2808" i="11"/>
  <c r="M2807" i="11"/>
  <c r="M2802" i="11"/>
  <c r="M2799" i="11"/>
  <c r="M2798" i="11"/>
  <c r="M2797" i="11"/>
  <c r="M2790" i="11"/>
  <c r="M2785" i="11"/>
  <c r="M2776" i="11"/>
  <c r="M2765" i="11"/>
  <c r="M2756" i="11"/>
  <c r="M2755" i="11"/>
  <c r="M2750" i="11"/>
  <c r="M2747" i="11"/>
  <c r="M2746" i="11"/>
  <c r="M2745" i="11"/>
  <c r="M2738" i="11"/>
  <c r="M2733" i="11"/>
  <c r="M2724" i="11"/>
  <c r="M2713" i="11"/>
  <c r="M2704" i="11"/>
  <c r="M2703" i="11"/>
  <c r="M2698" i="11"/>
  <c r="M2695" i="11"/>
  <c r="M2694" i="11"/>
  <c r="M2693" i="11"/>
  <c r="M2686" i="11"/>
  <c r="M2681" i="11"/>
  <c r="M2672" i="11"/>
  <c r="M2661" i="11"/>
  <c r="M2643" i="11"/>
  <c r="M2642" i="11"/>
  <c r="M2641" i="11"/>
  <c r="M2634" i="11"/>
  <c r="M2600" i="11"/>
  <c r="M2599" i="11"/>
  <c r="M2594" i="11"/>
  <c r="M2591" i="11"/>
  <c r="M2590" i="11"/>
  <c r="M2589" i="11"/>
  <c r="M2582" i="11"/>
  <c r="M2577" i="11"/>
  <c r="M2568" i="11"/>
  <c r="M2557" i="11"/>
  <c r="M2548" i="11"/>
  <c r="M2547" i="11"/>
  <c r="M2542" i="11"/>
  <c r="M2539" i="11"/>
  <c r="M2538" i="11"/>
  <c r="M2537" i="11"/>
  <c r="M2530" i="11"/>
  <c r="M2525" i="11"/>
  <c r="M2516" i="11"/>
  <c r="M2505" i="11"/>
  <c r="M2496" i="11"/>
  <c r="M2495" i="11"/>
  <c r="M2490" i="11"/>
  <c r="M2487" i="11"/>
  <c r="M2486" i="11"/>
  <c r="M2485" i="11"/>
  <c r="M2478" i="11"/>
  <c r="M2473" i="11"/>
  <c r="M2464" i="11"/>
  <c r="M2453" i="11"/>
  <c r="M2444" i="11"/>
  <c r="M2443" i="11"/>
  <c r="M2438" i="11"/>
  <c r="M2435" i="11"/>
  <c r="M2434" i="11"/>
  <c r="M2433" i="11"/>
  <c r="M2426" i="11"/>
  <c r="M2421" i="11"/>
  <c r="M2412" i="11"/>
  <c r="M2401" i="11"/>
  <c r="M2392" i="11"/>
  <c r="M2391" i="11"/>
  <c r="M2386" i="11"/>
  <c r="M2383" i="11"/>
  <c r="M2382" i="11"/>
  <c r="M2381" i="11"/>
  <c r="M2374" i="11"/>
  <c r="M2369" i="11"/>
  <c r="M2360" i="11"/>
  <c r="M2349" i="11"/>
  <c r="M2331" i="11"/>
  <c r="M2330" i="11"/>
  <c r="M2329" i="11"/>
  <c r="M2322" i="11"/>
  <c r="M2317" i="11"/>
  <c r="M2308" i="11"/>
  <c r="M2297" i="11"/>
  <c r="M2288" i="11"/>
  <c r="M2287" i="11"/>
  <c r="M2282" i="11"/>
  <c r="M2279" i="11"/>
  <c r="M2278" i="11"/>
  <c r="M2277" i="11"/>
  <c r="M2270" i="11"/>
  <c r="M2265" i="11"/>
  <c r="M2256" i="11"/>
  <c r="M2245" i="11"/>
  <c r="M2236" i="11"/>
  <c r="M2235" i="11"/>
  <c r="M2230" i="11"/>
  <c r="M2227" i="11"/>
  <c r="M2226" i="11"/>
  <c r="M2225" i="11"/>
  <c r="M2218" i="11"/>
  <c r="M2213" i="11"/>
  <c r="M2204" i="11"/>
  <c r="M2193" i="11"/>
  <c r="M2161" i="11"/>
  <c r="M2152" i="11"/>
  <c r="M2132" i="11"/>
  <c r="M2131" i="11"/>
  <c r="M2126" i="11"/>
  <c r="M2123" i="11"/>
  <c r="M2122" i="11"/>
  <c r="M2121" i="11"/>
  <c r="M2103" i="11"/>
  <c r="M2095" i="11"/>
  <c r="M2094" i="11"/>
  <c r="M2092" i="11"/>
  <c r="M2088" i="11"/>
  <c r="M2084" i="11"/>
  <c r="M2077" i="11"/>
  <c r="M2068" i="11"/>
  <c r="M2063" i="11"/>
  <c r="M2051" i="11"/>
  <c r="M2043" i="11"/>
  <c r="M2042" i="11"/>
  <c r="M2040" i="11"/>
  <c r="M2036" i="11"/>
  <c r="M2032" i="11"/>
  <c r="M2025" i="11"/>
  <c r="M2012" i="11"/>
  <c r="M2004" i="11"/>
  <c r="M2003" i="11"/>
  <c r="M2001" i="11"/>
  <c r="M1997" i="11"/>
  <c r="M1993" i="11"/>
  <c r="M1986" i="11"/>
  <c r="M1977" i="11"/>
  <c r="M1972" i="11"/>
  <c r="M1960" i="11"/>
  <c r="M1952" i="11"/>
  <c r="M1951" i="11"/>
  <c r="M1949" i="11"/>
  <c r="M1945" i="11"/>
  <c r="M1941" i="11"/>
  <c r="M1926" i="11"/>
  <c r="M1924" i="11"/>
  <c r="M1919" i="11"/>
  <c r="M1909" i="11"/>
  <c r="M1904" i="11"/>
  <c r="M1899" i="11"/>
  <c r="M1898" i="11"/>
  <c r="M1892" i="11"/>
  <c r="M1889" i="11"/>
  <c r="M1883" i="11"/>
  <c r="M1874" i="11"/>
  <c r="M1872" i="11"/>
  <c r="M1867" i="11"/>
  <c r="M1857" i="11"/>
  <c r="M1852" i="11"/>
  <c r="M1847" i="11"/>
  <c r="M1846" i="11"/>
  <c r="M1840" i="11"/>
  <c r="M1837" i="11"/>
  <c r="M1831" i="11"/>
  <c r="M1822" i="11"/>
  <c r="M1820" i="11"/>
  <c r="M1815" i="11"/>
  <c r="M1805" i="11"/>
  <c r="M1800" i="11"/>
  <c r="M7594" i="11"/>
  <c r="M7592" i="11"/>
  <c r="M7591" i="11"/>
  <c r="M7588" i="11"/>
  <c r="M7560" i="11"/>
  <c r="M7527" i="11"/>
  <c r="M7512" i="11"/>
  <c r="M7472" i="11"/>
  <c r="M7466" i="11"/>
  <c r="M7464" i="11"/>
  <c r="M7346" i="11"/>
  <c r="M7278" i="11"/>
  <c r="M7257" i="11"/>
  <c r="M7255" i="11"/>
  <c r="M7236" i="11"/>
  <c r="M7224" i="11"/>
  <c r="M7186" i="11"/>
  <c r="M7180" i="11"/>
  <c r="M7160" i="11"/>
  <c r="M7148" i="11"/>
  <c r="M7130" i="11"/>
  <c r="M7095" i="11"/>
  <c r="M7015" i="11"/>
  <c r="M6941" i="11"/>
  <c r="M6938" i="11"/>
  <c r="M6917" i="11"/>
  <c r="M6916" i="11"/>
  <c r="M6893" i="11"/>
  <c r="M6827" i="11"/>
  <c r="M6805" i="11"/>
  <c r="M6788" i="11"/>
  <c r="M6783" i="11"/>
  <c r="M6699" i="11"/>
  <c r="M6676" i="11"/>
  <c r="M6655" i="11"/>
  <c r="M6639" i="11"/>
  <c r="M6510" i="11"/>
  <c r="M6490" i="11"/>
  <c r="M6486" i="11"/>
  <c r="M6463" i="11"/>
  <c r="M6458" i="11"/>
  <c r="M6449" i="11"/>
  <c r="M6416" i="11"/>
  <c r="M6376" i="11"/>
  <c r="M6350" i="11"/>
  <c r="M6338" i="11"/>
  <c r="M6318" i="11"/>
  <c r="M6314" i="11"/>
  <c r="M6288" i="11"/>
  <c r="M6283" i="11"/>
  <c r="M6259" i="11"/>
  <c r="M6256" i="11"/>
  <c r="M6248" i="11"/>
  <c r="M6212" i="11"/>
  <c r="M6204" i="11"/>
  <c r="M6202" i="11"/>
  <c r="M6155" i="11"/>
  <c r="M6152" i="11"/>
  <c r="M6144" i="11"/>
  <c r="M6108" i="11"/>
  <c r="M6100" i="11"/>
  <c r="M6098" i="11"/>
  <c r="M6051" i="11"/>
  <c r="M6048" i="11"/>
  <c r="M6040" i="11"/>
  <c r="M6004" i="11"/>
  <c r="M5996" i="11"/>
  <c r="M5994" i="11"/>
  <c r="M5947" i="11"/>
  <c r="M5944" i="11"/>
  <c r="M5936" i="11"/>
  <c r="M5900" i="11"/>
  <c r="M5892" i="11"/>
  <c r="M5890" i="11"/>
  <c r="M5843" i="11"/>
  <c r="M5840" i="11"/>
  <c r="M5832" i="11"/>
  <c r="M5772" i="11"/>
  <c r="M5742" i="11"/>
  <c r="M5737" i="11"/>
  <c r="M5714" i="11"/>
  <c r="M5668" i="11"/>
  <c r="M5664" i="11"/>
  <c r="M5638" i="11"/>
  <c r="M5633" i="11"/>
  <c r="M5610" i="11"/>
  <c r="M5564" i="11"/>
  <c r="M5560" i="11"/>
  <c r="M5534" i="11"/>
  <c r="M5529" i="11"/>
  <c r="M5506" i="11"/>
  <c r="M5442" i="11"/>
  <c r="M5409" i="11"/>
  <c r="M5395" i="11"/>
  <c r="M5382" i="11"/>
  <c r="M5381" i="11"/>
  <c r="M5347" i="11"/>
  <c r="M5345" i="11"/>
  <c r="M5339" i="11"/>
  <c r="M5319" i="11"/>
  <c r="M5318" i="11"/>
  <c r="M5263" i="11"/>
  <c r="M5233" i="11"/>
  <c r="M5225" i="11"/>
  <c r="M5219" i="11"/>
  <c r="M5216" i="11"/>
  <c r="M5208" i="11"/>
  <c r="M5204" i="11"/>
  <c r="M5195" i="11"/>
  <c r="M5173" i="11"/>
  <c r="M5170" i="11"/>
  <c r="M5165" i="11"/>
  <c r="M5131" i="11"/>
  <c r="M5118" i="11"/>
  <c r="M5109" i="11"/>
  <c r="M5090" i="11"/>
  <c r="M5078" i="11"/>
  <c r="M5031" i="11"/>
  <c r="M4981" i="11"/>
  <c r="M4967" i="11"/>
  <c r="M4956" i="11"/>
  <c r="M4938" i="11"/>
  <c r="M4931" i="11"/>
  <c r="M4903" i="11"/>
  <c r="M4902" i="11"/>
  <c r="M4895" i="11"/>
  <c r="M4891" i="11"/>
  <c r="M4861" i="11"/>
  <c r="M4856" i="11"/>
  <c r="M4853" i="11"/>
  <c r="M4846" i="11"/>
  <c r="M4840" i="11"/>
  <c r="M4819" i="11"/>
  <c r="M4806" i="11"/>
  <c r="M4800" i="11"/>
  <c r="M4786" i="11"/>
  <c r="M4785" i="11"/>
  <c r="M4783" i="11"/>
  <c r="M4730" i="11"/>
  <c r="M4723" i="11"/>
  <c r="M4695" i="11"/>
  <c r="M4694" i="11"/>
  <c r="M4687" i="11"/>
  <c r="M4683" i="11"/>
  <c r="M4653" i="11"/>
  <c r="M4648" i="11"/>
  <c r="M4645" i="11"/>
  <c r="M4638" i="11"/>
  <c r="M4632" i="11"/>
  <c r="M4611" i="11"/>
  <c r="M4598" i="11"/>
  <c r="M4592" i="11"/>
  <c r="M4578" i="11"/>
  <c r="M4577" i="11"/>
  <c r="M4575" i="11"/>
  <c r="M4522" i="11"/>
  <c r="M4515" i="11"/>
  <c r="M4486" i="11"/>
  <c r="M4481" i="11"/>
  <c r="M4476" i="11"/>
  <c r="M4465" i="11"/>
  <c r="M4456" i="11"/>
  <c r="M4432" i="11"/>
  <c r="M4400" i="11"/>
  <c r="M4394" i="11"/>
  <c r="M4387" i="11"/>
  <c r="M4356" i="11"/>
  <c r="M4340" i="11"/>
  <c r="M4315" i="11"/>
  <c r="M4278" i="11"/>
  <c r="M4273" i="11"/>
  <c r="M4268" i="11"/>
  <c r="M4257" i="11"/>
  <c r="M4248" i="11"/>
  <c r="M4224" i="11"/>
  <c r="M4200" i="11"/>
  <c r="M4199" i="11"/>
  <c r="M4193" i="11"/>
  <c r="M4175" i="11"/>
  <c r="M4174" i="11"/>
  <c r="M4172" i="11"/>
  <c r="M4148" i="11"/>
  <c r="M4147" i="11"/>
  <c r="M4141" i="11"/>
  <c r="M4101" i="11"/>
  <c r="M4088" i="11"/>
  <c r="M4049" i="11"/>
  <c r="M4036" i="11"/>
  <c r="M3997" i="11"/>
  <c r="M3984" i="11"/>
  <c r="M3945" i="11"/>
  <c r="M3932" i="11"/>
  <c r="M3893" i="11"/>
  <c r="M3880" i="11"/>
  <c r="M3841" i="11"/>
  <c r="M3828" i="11"/>
  <c r="M3789" i="11"/>
  <c r="M3776" i="11"/>
  <c r="M3737" i="11"/>
  <c r="M3711" i="11"/>
  <c r="M3672" i="11"/>
  <c r="M3659" i="11"/>
  <c r="M3620" i="11"/>
  <c r="M3607" i="11"/>
  <c r="M3568" i="11"/>
  <c r="M3555" i="11"/>
  <c r="M3516" i="11"/>
  <c r="M3503" i="11"/>
  <c r="M3464" i="11"/>
  <c r="M3451" i="11"/>
  <c r="M3412" i="11"/>
  <c r="M3399" i="11"/>
  <c r="M3360" i="11"/>
  <c r="M3308" i="11"/>
  <c r="M3295" i="11"/>
  <c r="M3261" i="11"/>
  <c r="M3248" i="11"/>
  <c r="M3230" i="11"/>
  <c r="M3222" i="11"/>
  <c r="M3209" i="11"/>
  <c r="M3196" i="11"/>
  <c r="M3178" i="11"/>
  <c r="M3170" i="11"/>
  <c r="M3157" i="11"/>
  <c r="M3144" i="11"/>
  <c r="M3126" i="11"/>
  <c r="M3118" i="11"/>
  <c r="M3105" i="11"/>
  <c r="M3092" i="11"/>
  <c r="M3074" i="11"/>
  <c r="M3066" i="11"/>
  <c r="M3053" i="11"/>
  <c r="M3040" i="11"/>
  <c r="M3022" i="11"/>
  <c r="M3014" i="11"/>
  <c r="M3001" i="11"/>
  <c r="M2988" i="11"/>
  <c r="M2970" i="11"/>
  <c r="M2962" i="11"/>
  <c r="M2949" i="11"/>
  <c r="M2936" i="11"/>
  <c r="M2918" i="11"/>
  <c r="M2910" i="11"/>
  <c r="M2897" i="11"/>
  <c r="M2884" i="11"/>
  <c r="M2866" i="11"/>
  <c r="M2858" i="11"/>
  <c r="M2845" i="11"/>
  <c r="M2832" i="11"/>
  <c r="M2814" i="11"/>
  <c r="M2806" i="11"/>
  <c r="M2793" i="11"/>
  <c r="M2780" i="11"/>
  <c r="M2762" i="11"/>
  <c r="M2754" i="11"/>
  <c r="M2741" i="11"/>
  <c r="M2728" i="11"/>
  <c r="M2710" i="11"/>
  <c r="M2702" i="11"/>
  <c r="M2689" i="11"/>
  <c r="M2676" i="11"/>
  <c r="M2658" i="11"/>
  <c r="M2637" i="11"/>
  <c r="M2598" i="11"/>
  <c r="M4600" i="11"/>
  <c r="M4619" i="11"/>
  <c r="M4626" i="11"/>
  <c r="M4636" i="11"/>
  <c r="M4759" i="11"/>
  <c r="M4778" i="11"/>
  <c r="M4808" i="11"/>
  <c r="M4827" i="11"/>
  <c r="M4834" i="11"/>
  <c r="M4844" i="11"/>
  <c r="M4960" i="11"/>
  <c r="M4966" i="11"/>
  <c r="M4983" i="11"/>
  <c r="M4991" i="11"/>
  <c r="M4993" i="11"/>
  <c r="M4994" i="11"/>
  <c r="M5035" i="11"/>
  <c r="M5042" i="11"/>
  <c r="M5048" i="11"/>
  <c r="M5099" i="11"/>
  <c r="M5120" i="11"/>
  <c r="M5151" i="11"/>
  <c r="M5156" i="11"/>
  <c r="M5201" i="11"/>
  <c r="M5207" i="11"/>
  <c r="M5226" i="11"/>
  <c r="M5305" i="11"/>
  <c r="M5380" i="11"/>
  <c r="M5424" i="11"/>
  <c r="M5428" i="11"/>
  <c r="M5451" i="11"/>
  <c r="M5474" i="11"/>
  <c r="M5497" i="11"/>
  <c r="M5561" i="11"/>
  <c r="M5563" i="11"/>
  <c r="M5573" i="11"/>
  <c r="M5617" i="11"/>
  <c r="M5625" i="11"/>
  <c r="M5628" i="11"/>
  <c r="M5637" i="11"/>
  <c r="M5659" i="11"/>
  <c r="M5720" i="11"/>
  <c r="M5761" i="11"/>
  <c r="M5812" i="11"/>
  <c r="M5820" i="11"/>
  <c r="M5823" i="11"/>
  <c r="M5909" i="11"/>
  <c r="M5956" i="11"/>
  <c r="M5976" i="11"/>
  <c r="M6036" i="11"/>
  <c r="M6062" i="11"/>
  <c r="M6068" i="11"/>
  <c r="M6070" i="11"/>
  <c r="M6091" i="11"/>
  <c r="M6112" i="11"/>
  <c r="M6123" i="11"/>
  <c r="M6145" i="11"/>
  <c r="M6171" i="11"/>
  <c r="M6175" i="11"/>
  <c r="M6228" i="11"/>
  <c r="M6236" i="11"/>
  <c r="M6239" i="11"/>
  <c r="M6315" i="11"/>
  <c r="M6317" i="11"/>
  <c r="M6352" i="11"/>
  <c r="M6360" i="11"/>
  <c r="M6503" i="11"/>
  <c r="M6506" i="11"/>
  <c r="M6516" i="11"/>
  <c r="M6527" i="11"/>
  <c r="M6548" i="11"/>
  <c r="M6615" i="11"/>
  <c r="M6624" i="11"/>
  <c r="M6636" i="11"/>
  <c r="M6658" i="11"/>
  <c r="M6797" i="11"/>
  <c r="M6834" i="11"/>
  <c r="M6837" i="11"/>
  <c r="M6840" i="11"/>
  <c r="M6857" i="11"/>
  <c r="M6865" i="11"/>
  <c r="M6866" i="11"/>
  <c r="M6953" i="11"/>
  <c r="M6981" i="11"/>
  <c r="M6990" i="11"/>
  <c r="M6993" i="11"/>
  <c r="M6994" i="11"/>
  <c r="M6996" i="11"/>
  <c r="M7041" i="11"/>
  <c r="M7230" i="11"/>
  <c r="M7291" i="11"/>
  <c r="M7299" i="11"/>
  <c r="M7345" i="11"/>
  <c r="M7369" i="11"/>
  <c r="M7514" i="11"/>
  <c r="M7608" i="11"/>
  <c r="M4615" i="11"/>
  <c r="M4647" i="11"/>
  <c r="M4662" i="11"/>
  <c r="M4674" i="11"/>
  <c r="M4740" i="11"/>
  <c r="M4745" i="11"/>
  <c r="M4751" i="11"/>
  <c r="M4758" i="11"/>
  <c r="M4766" i="11"/>
  <c r="M4823" i="11"/>
  <c r="M4855" i="11"/>
  <c r="M4870" i="11"/>
  <c r="M4882" i="11"/>
  <c r="M4948" i="11"/>
  <c r="M4953" i="11"/>
  <c r="M4957" i="11"/>
  <c r="M4962" i="11"/>
  <c r="M4965" i="11"/>
  <c r="M5018" i="11"/>
  <c r="M5164" i="11"/>
  <c r="M5168" i="11"/>
  <c r="M5291" i="11"/>
  <c r="M5320" i="11"/>
  <c r="M5324" i="11"/>
  <c r="M5338" i="11"/>
  <c r="M5443" i="11"/>
  <c r="M5449" i="11"/>
  <c r="M5463" i="11"/>
  <c r="M5513" i="11"/>
  <c r="M5521" i="11"/>
  <c r="M5524" i="11"/>
  <c r="M5533" i="11"/>
  <c r="M5555" i="11"/>
  <c r="M5616" i="11"/>
  <c r="M5657" i="11"/>
  <c r="M5709" i="11"/>
  <c r="M5749" i="11"/>
  <c r="M5752" i="11"/>
  <c r="M5799" i="11"/>
  <c r="M5801" i="11"/>
  <c r="M5811" i="11"/>
  <c r="M5833" i="11"/>
  <c r="M5859" i="11"/>
  <c r="M5863" i="11"/>
  <c r="M5916" i="11"/>
  <c r="M5924" i="11"/>
  <c r="M5927" i="11"/>
  <c r="M6013" i="11"/>
  <c r="M6060" i="11"/>
  <c r="M6080" i="11"/>
  <c r="M6140" i="11"/>
  <c r="M6166" i="11"/>
  <c r="M6172" i="11"/>
  <c r="M6174" i="11"/>
  <c r="M6195" i="11"/>
  <c r="M6216" i="11"/>
  <c r="M6227" i="11"/>
  <c r="M6249" i="11"/>
  <c r="M6276" i="11"/>
  <c r="M6309" i="11"/>
  <c r="M6319" i="11"/>
  <c r="M6328" i="11"/>
  <c r="M6522" i="11"/>
  <c r="M6526" i="11"/>
  <c r="M6598" i="11"/>
  <c r="M6646" i="11"/>
  <c r="M6657" i="11"/>
  <c r="M6666" i="11"/>
  <c r="M6671" i="11"/>
  <c r="M6786" i="11"/>
  <c r="M6825" i="11"/>
  <c r="M6829" i="11"/>
  <c r="M6839" i="11"/>
  <c r="M6944" i="11"/>
  <c r="M6958" i="11"/>
  <c r="M6974" i="11"/>
  <c r="M7043" i="11"/>
  <c r="M7055" i="11"/>
  <c r="M7065" i="11"/>
  <c r="M7083" i="11"/>
  <c r="M7104" i="11"/>
  <c r="M7115" i="11"/>
  <c r="M7162" i="11"/>
  <c r="M7254" i="11"/>
  <c r="M7279" i="11"/>
  <c r="M7307" i="11"/>
  <c r="M7312" i="11"/>
  <c r="M7439" i="11"/>
  <c r="M7499" i="11"/>
  <c r="J318" i="11"/>
  <c r="J279" i="11"/>
  <c r="J422" i="11"/>
  <c r="J7639" i="11"/>
  <c r="J7663" i="11"/>
  <c r="J7667" i="11"/>
  <c r="J398" i="11"/>
  <c r="J400" i="11"/>
  <c r="J283" i="11"/>
  <c r="J426" i="11"/>
  <c r="J346" i="11"/>
  <c r="J396" i="11"/>
  <c r="J7637" i="11"/>
  <c r="J7665" i="11"/>
  <c r="J281" i="11"/>
  <c r="J322" i="11"/>
  <c r="J344" i="11"/>
  <c r="J348" i="11"/>
  <c r="K2125" i="11"/>
  <c r="J503" i="11"/>
  <c r="J529" i="11"/>
  <c r="J5392" i="11"/>
  <c r="J5835" i="11"/>
  <c r="J294" i="11"/>
  <c r="J581" i="11"/>
  <c r="K581" i="11" s="1"/>
  <c r="K374" i="11"/>
  <c r="O45" i="11"/>
  <c r="J4739" i="11"/>
  <c r="J4819" i="11"/>
  <c r="J3961" i="11"/>
  <c r="J4559" i="11"/>
  <c r="J4817" i="11"/>
  <c r="J4557" i="11"/>
  <c r="J3777" i="11"/>
  <c r="J4155" i="11"/>
  <c r="J4687" i="11"/>
  <c r="J5375" i="11"/>
  <c r="J5440" i="11"/>
  <c r="J3881" i="11"/>
  <c r="J4049" i="11"/>
  <c r="J5427" i="11"/>
  <c r="J4821" i="11"/>
  <c r="J3937" i="11"/>
  <c r="K253" i="11"/>
  <c r="J268" i="11"/>
  <c r="K268" i="11" s="1"/>
  <c r="J333" i="11"/>
  <c r="J463" i="11"/>
  <c r="J516" i="11"/>
  <c r="K516" i="11" s="1"/>
  <c r="J568" i="11"/>
  <c r="J620" i="11"/>
  <c r="J632" i="11"/>
  <c r="J682" i="11"/>
  <c r="J686" i="11"/>
  <c r="K686" i="11" s="1"/>
  <c r="J1294" i="11"/>
  <c r="J1298" i="11"/>
  <c r="J424" i="11"/>
  <c r="J450" i="11"/>
  <c r="J477" i="11"/>
  <c r="J542" i="11"/>
  <c r="J630" i="11"/>
  <c r="K630" i="11" s="1"/>
  <c r="J634" i="11"/>
  <c r="J684" i="11"/>
  <c r="J1296" i="11"/>
  <c r="J320" i="11"/>
  <c r="K335" i="11"/>
  <c r="J670" i="11"/>
  <c r="J672" i="11"/>
  <c r="J674" i="11"/>
  <c r="O630" i="11"/>
  <c r="J1319" i="11"/>
  <c r="J1321" i="11"/>
  <c r="J1323" i="11"/>
  <c r="J1450" i="11"/>
  <c r="J1454" i="11"/>
  <c r="J3258" i="11"/>
  <c r="J1346" i="11"/>
  <c r="J1348" i="11"/>
  <c r="K1348" i="11" s="1"/>
  <c r="L1348" i="11" s="1"/>
  <c r="J1350" i="11"/>
  <c r="J3208" i="11"/>
  <c r="K527" i="11"/>
  <c r="K605" i="11"/>
  <c r="J1452" i="11"/>
  <c r="J1371" i="11"/>
  <c r="K1371" i="11" s="1"/>
  <c r="J1373" i="11"/>
  <c r="J1375" i="11"/>
  <c r="J3779" i="11"/>
  <c r="J3781" i="11"/>
  <c r="J3803" i="11"/>
  <c r="J3805" i="11"/>
  <c r="J3933" i="11"/>
  <c r="J4076" i="11"/>
  <c r="J4080" i="11"/>
  <c r="J4103" i="11"/>
  <c r="J3755" i="11"/>
  <c r="J3883" i="11"/>
  <c r="K3883" i="11" s="1"/>
  <c r="J3885" i="11"/>
  <c r="J3907" i="11"/>
  <c r="J3909" i="11"/>
  <c r="J3963" i="11"/>
  <c r="J4026" i="11"/>
  <c r="J4153" i="11"/>
  <c r="J4205" i="11"/>
  <c r="J4209" i="11"/>
  <c r="J4078" i="11"/>
  <c r="J4101" i="11"/>
  <c r="J4105" i="11"/>
  <c r="J2325" i="11"/>
  <c r="J2477" i="11"/>
  <c r="J2479" i="11"/>
  <c r="J2481" i="11"/>
  <c r="J2555" i="11"/>
  <c r="J2557" i="11"/>
  <c r="J2559" i="11"/>
  <c r="J3829" i="11"/>
  <c r="J3859" i="11"/>
  <c r="J3987" i="11"/>
  <c r="J4011" i="11"/>
  <c r="J4024" i="11"/>
  <c r="J4028" i="11"/>
  <c r="J4053" i="11"/>
  <c r="J4207" i="11"/>
  <c r="J4505" i="11"/>
  <c r="J4507" i="11"/>
  <c r="J4509" i="11"/>
  <c r="J4609" i="11"/>
  <c r="J4741" i="11"/>
  <c r="J4743" i="11"/>
  <c r="J4765" i="11"/>
  <c r="J4767" i="11"/>
  <c r="J4769" i="11"/>
  <c r="J3361" i="11"/>
  <c r="J3363" i="11"/>
  <c r="J3365" i="11"/>
  <c r="J3413" i="11"/>
  <c r="J3415" i="11"/>
  <c r="J3417" i="11"/>
  <c r="J3857" i="11"/>
  <c r="J4180" i="11"/>
  <c r="J4182" i="11"/>
  <c r="J4184" i="11"/>
  <c r="J3751" i="11"/>
  <c r="J3807" i="11"/>
  <c r="J3831" i="11"/>
  <c r="J3855" i="11"/>
  <c r="J3911" i="11"/>
  <c r="J3935" i="11"/>
  <c r="J3959" i="11"/>
  <c r="J4015" i="11"/>
  <c r="J4051" i="11"/>
  <c r="J4157" i="11"/>
  <c r="J4613" i="11"/>
  <c r="J4691" i="11"/>
  <c r="J4013" i="11"/>
  <c r="J4401" i="11"/>
  <c r="J4403" i="11"/>
  <c r="J4405" i="11"/>
  <c r="J4611" i="11"/>
  <c r="J4689" i="11"/>
  <c r="J4845" i="11"/>
  <c r="J5442" i="11"/>
  <c r="J4847" i="11"/>
  <c r="J4453" i="11"/>
  <c r="J4455" i="11"/>
  <c r="J4457" i="11"/>
  <c r="J4713" i="11"/>
  <c r="J4715" i="11"/>
  <c r="J4717" i="11"/>
  <c r="J4791" i="11"/>
  <c r="J4793" i="11"/>
  <c r="J4795" i="11"/>
  <c r="J5444" i="11"/>
  <c r="J5458" i="11"/>
  <c r="J4431" i="11"/>
  <c r="J4533" i="11"/>
  <c r="K4533" i="11" s="1"/>
  <c r="L4533" i="11" s="1"/>
  <c r="J4535" i="11"/>
  <c r="J4635" i="11"/>
  <c r="J4637" i="11"/>
  <c r="J4661" i="11"/>
  <c r="J4663" i="11"/>
  <c r="J4843" i="11"/>
  <c r="J4934" i="11"/>
  <c r="J4936" i="11"/>
  <c r="J4938" i="11"/>
  <c r="J5909" i="11"/>
  <c r="J5935" i="11"/>
  <c r="J6080" i="11"/>
  <c r="J6157" i="11"/>
  <c r="J4986" i="11"/>
  <c r="J4988" i="11"/>
  <c r="J4990" i="11"/>
  <c r="J5883" i="11"/>
  <c r="K5883" i="11" s="1"/>
  <c r="J5963" i="11"/>
  <c r="J5831" i="11"/>
  <c r="J5911" i="11"/>
  <c r="J5937" i="11"/>
  <c r="J6028" i="11"/>
  <c r="J6078" i="11"/>
  <c r="J6082" i="11"/>
  <c r="J6155" i="11"/>
  <c r="J6159" i="11"/>
  <c r="J5885" i="11"/>
  <c r="J5961" i="11"/>
  <c r="J6519" i="11"/>
  <c r="J6536" i="11"/>
  <c r="J5857" i="11"/>
  <c r="J5887" i="11"/>
  <c r="J5913" i="11"/>
  <c r="J5939" i="11"/>
  <c r="J5965" i="11"/>
  <c r="J6532" i="11"/>
  <c r="J5859" i="11"/>
  <c r="J6132" i="11"/>
  <c r="J6134" i="11"/>
  <c r="J6521" i="11"/>
  <c r="J1268" i="11"/>
  <c r="J1309" i="11"/>
  <c r="J1334" i="11"/>
  <c r="J1361" i="11"/>
  <c r="J1413" i="11"/>
  <c r="J1440" i="11"/>
  <c r="J1449" i="11"/>
  <c r="J1451" i="11"/>
  <c r="J1453" i="11"/>
  <c r="J1467" i="11"/>
  <c r="J1540" i="11"/>
  <c r="J1671" i="11"/>
  <c r="J10" i="11"/>
  <c r="J74" i="11"/>
  <c r="K74" i="11" s="1"/>
  <c r="J100" i="11"/>
  <c r="K100" i="11" s="1"/>
  <c r="J644" i="11"/>
  <c r="J646" i="11"/>
  <c r="J648" i="11"/>
  <c r="K648" i="11" s="1"/>
  <c r="J657" i="11"/>
  <c r="J661" i="11"/>
  <c r="K661" i="11" s="1"/>
  <c r="J1307" i="11"/>
  <c r="J1332" i="11"/>
  <c r="J1359" i="11"/>
  <c r="K1359" i="11" s="1"/>
  <c r="J1411" i="11"/>
  <c r="J1438" i="11"/>
  <c r="J1465" i="11"/>
  <c r="J1492" i="11"/>
  <c r="J1501" i="11"/>
  <c r="J1503" i="11"/>
  <c r="J1505" i="11"/>
  <c r="J1519" i="11"/>
  <c r="K1519" i="11" s="1"/>
  <c r="J1553" i="11"/>
  <c r="J1555" i="11"/>
  <c r="J1557" i="11"/>
  <c r="J1571" i="11"/>
  <c r="J1596" i="11"/>
  <c r="J1623" i="11"/>
  <c r="J1648" i="11"/>
  <c r="J76" i="11"/>
  <c r="K76" i="11" s="1"/>
  <c r="J1272" i="11"/>
  <c r="K1272" i="11" s="1"/>
  <c r="J1436" i="11"/>
  <c r="J1463" i="11"/>
  <c r="J1490" i="11"/>
  <c r="J1517" i="11"/>
  <c r="J1544" i="11"/>
  <c r="J1569" i="11"/>
  <c r="J1594" i="11"/>
  <c r="K1594" i="11" s="1"/>
  <c r="J1621" i="11"/>
  <c r="J1646" i="11"/>
  <c r="J1675" i="11"/>
  <c r="J72" i="11"/>
  <c r="K72" i="11" s="1"/>
  <c r="J98" i="11"/>
  <c r="K98" i="11" s="1"/>
  <c r="J111" i="11"/>
  <c r="J176" i="11"/>
  <c r="K176" i="11" s="1"/>
  <c r="J659" i="11"/>
  <c r="J1270" i="11"/>
  <c r="J1293" i="11"/>
  <c r="J1295" i="11"/>
  <c r="J1297" i="11"/>
  <c r="K1297" i="11" s="1"/>
  <c r="J1311" i="11"/>
  <c r="K1311" i="11" s="1"/>
  <c r="J1320" i="11"/>
  <c r="J1322" i="11"/>
  <c r="J1324" i="11"/>
  <c r="K1324" i="11" s="1"/>
  <c r="J1336" i="11"/>
  <c r="J1345" i="11"/>
  <c r="J1347" i="11"/>
  <c r="J1349" i="11"/>
  <c r="K1349" i="11" s="1"/>
  <c r="J1363" i="11"/>
  <c r="J1372" i="11"/>
  <c r="J1374" i="11"/>
  <c r="J1376" i="11"/>
  <c r="J1415" i="11"/>
  <c r="J1488" i="11"/>
  <c r="K1488" i="11" s="1"/>
  <c r="J1515" i="11"/>
  <c r="J1542" i="11"/>
  <c r="J1567" i="11"/>
  <c r="K1567" i="11" s="1"/>
  <c r="J1592" i="11"/>
  <c r="K1592" i="11" s="1"/>
  <c r="J1619" i="11"/>
  <c r="J1644" i="11"/>
  <c r="J1673" i="11"/>
  <c r="M77" i="11"/>
  <c r="M81" i="11"/>
  <c r="M90" i="11"/>
  <c r="M92" i="11"/>
  <c r="M94" i="11"/>
  <c r="M107" i="11"/>
  <c r="M133" i="11"/>
  <c r="M143" i="11"/>
  <c r="M145" i="11"/>
  <c r="M181" i="11"/>
  <c r="M185" i="11"/>
  <c r="J189" i="11"/>
  <c r="J191" i="11"/>
  <c r="J193" i="11"/>
  <c r="J202" i="11"/>
  <c r="K202" i="11" s="1"/>
  <c r="L202" i="11" s="1"/>
  <c r="J204" i="11"/>
  <c r="K204" i="11" s="1"/>
  <c r="J206" i="11"/>
  <c r="K206" i="11" s="1"/>
  <c r="L206" i="11" s="1"/>
  <c r="J228" i="11"/>
  <c r="J230" i="11"/>
  <c r="J232" i="11"/>
  <c r="J669" i="11"/>
  <c r="J671" i="11"/>
  <c r="K671" i="11" s="1"/>
  <c r="L671" i="11" s="1"/>
  <c r="J673" i="11"/>
  <c r="M693" i="11"/>
  <c r="M704" i="11"/>
  <c r="M727" i="11"/>
  <c r="M741" i="11"/>
  <c r="M808" i="11"/>
  <c r="M831" i="11"/>
  <c r="M845" i="11"/>
  <c r="M901" i="11"/>
  <c r="M912" i="11"/>
  <c r="M935" i="11"/>
  <c r="M949" i="11"/>
  <c r="M1005" i="11"/>
  <c r="M1016" i="11"/>
  <c r="M1039" i="11"/>
  <c r="M1053" i="11"/>
  <c r="M1109" i="11"/>
  <c r="M1143" i="11"/>
  <c r="M1198" i="11"/>
  <c r="M1247" i="11"/>
  <c r="M1261" i="11"/>
  <c r="J1306" i="11"/>
  <c r="J1308" i="11"/>
  <c r="J1310" i="11"/>
  <c r="J1333" i="11"/>
  <c r="J1335" i="11"/>
  <c r="K1335" i="11" s="1"/>
  <c r="L1335" i="11" s="1"/>
  <c r="J1337" i="11"/>
  <c r="J1358" i="11"/>
  <c r="J1360" i="11"/>
  <c r="J1362" i="11"/>
  <c r="J1410" i="11"/>
  <c r="K1410" i="11" s="1"/>
  <c r="J1412" i="11"/>
  <c r="J1414" i="11"/>
  <c r="J1437" i="11"/>
  <c r="J1441" i="11"/>
  <c r="J1462" i="11"/>
  <c r="J1464" i="11"/>
  <c r="J1466" i="11"/>
  <c r="J1489" i="11"/>
  <c r="J1491" i="11"/>
  <c r="J1514" i="11"/>
  <c r="J1516" i="11"/>
  <c r="J1518" i="11"/>
  <c r="J1541" i="11"/>
  <c r="J1543" i="11"/>
  <c r="K1543" i="11" s="1"/>
  <c r="L1543" i="11" s="1"/>
  <c r="J1545" i="11"/>
  <c r="J1566" i="11"/>
  <c r="J1568" i="11"/>
  <c r="J1570" i="11"/>
  <c r="J1593" i="11"/>
  <c r="J1595" i="11"/>
  <c r="J1618" i="11"/>
  <c r="K1618" i="11" s="1"/>
  <c r="J1620" i="11"/>
  <c r="J1622" i="11"/>
  <c r="J1645" i="11"/>
  <c r="J1647" i="11"/>
  <c r="J1670" i="11"/>
  <c r="J1672" i="11"/>
  <c r="J1674" i="11"/>
  <c r="J1698" i="11"/>
  <c r="J1713" i="11"/>
  <c r="J2152" i="11"/>
  <c r="J2204" i="11"/>
  <c r="J2230" i="11"/>
  <c r="J2245" i="11"/>
  <c r="J2255" i="11"/>
  <c r="J2272" i="11"/>
  <c r="J2286" i="11"/>
  <c r="J2311" i="11"/>
  <c r="J2320" i="11"/>
  <c r="J2351" i="11"/>
  <c r="J2361" i="11"/>
  <c r="J2399" i="11"/>
  <c r="J2426" i="11"/>
  <c r="J2438" i="11"/>
  <c r="J2453" i="11"/>
  <c r="J2463" i="11"/>
  <c r="J2492" i="11"/>
  <c r="J2507" i="11"/>
  <c r="J2519" i="11"/>
  <c r="J2528" i="11"/>
  <c r="J2568" i="11"/>
  <c r="M91" i="11"/>
  <c r="M93" i="11"/>
  <c r="M95" i="11"/>
  <c r="M118" i="11"/>
  <c r="M129" i="11"/>
  <c r="M142" i="11"/>
  <c r="M144" i="11"/>
  <c r="M146" i="11"/>
  <c r="M147" i="11"/>
  <c r="M170" i="11"/>
  <c r="M268" i="11"/>
  <c r="K318" i="11"/>
  <c r="M411" i="11"/>
  <c r="M437" i="11"/>
  <c r="M581" i="11"/>
  <c r="M636" i="11"/>
  <c r="M676" i="11"/>
  <c r="J1267" i="11"/>
  <c r="J1269" i="11"/>
  <c r="J1271" i="11"/>
  <c r="J1696" i="11"/>
  <c r="J1711" i="11"/>
  <c r="J2243" i="11"/>
  <c r="J2270" i="11"/>
  <c r="J2284" i="11"/>
  <c r="J2299" i="11"/>
  <c r="J2309" i="11"/>
  <c r="J2349" i="11"/>
  <c r="J2359" i="11"/>
  <c r="J2376" i="11"/>
  <c r="J2390" i="11"/>
  <c r="J2415" i="11"/>
  <c r="J2424" i="11"/>
  <c r="J2451" i="11"/>
  <c r="J2490" i="11"/>
  <c r="J2505" i="11"/>
  <c r="J2517" i="11"/>
  <c r="J2546" i="11"/>
  <c r="J2584" i="11"/>
  <c r="J7" i="11"/>
  <c r="K7" i="11" s="1"/>
  <c r="J11" i="11"/>
  <c r="K11" i="11" s="1"/>
  <c r="L11" i="11" s="1"/>
  <c r="J62" i="11"/>
  <c r="J71" i="11"/>
  <c r="J84" i="11"/>
  <c r="J86" i="11"/>
  <c r="J88" i="11"/>
  <c r="J99" i="11"/>
  <c r="K99" i="11" s="1"/>
  <c r="L99" i="11" s="1"/>
  <c r="J110" i="11"/>
  <c r="J149" i="11"/>
  <c r="J151" i="11"/>
  <c r="K151" i="11" s="1"/>
  <c r="L151" i="11" s="1"/>
  <c r="J153" i="11"/>
  <c r="K153" i="11" s="1"/>
  <c r="L153" i="11" s="1"/>
  <c r="J162" i="11"/>
  <c r="J164" i="11"/>
  <c r="J166" i="11"/>
  <c r="J175" i="11"/>
  <c r="J179" i="11"/>
  <c r="K179" i="11" s="1"/>
  <c r="L179" i="11" s="1"/>
  <c r="J1709" i="11"/>
  <c r="J2156" i="11"/>
  <c r="J2208" i="11"/>
  <c r="J2234" i="11"/>
  <c r="J2259" i="11"/>
  <c r="J2268" i="11"/>
  <c r="J2282" i="11"/>
  <c r="J2297" i="11"/>
  <c r="J2307" i="11"/>
  <c r="J2324" i="11"/>
  <c r="J2347" i="11"/>
  <c r="J2374" i="11"/>
  <c r="J2388" i="11"/>
  <c r="J2403" i="11"/>
  <c r="J2413" i="11"/>
  <c r="J2442" i="11"/>
  <c r="J2467" i="11"/>
  <c r="J2476" i="11"/>
  <c r="J2478" i="11"/>
  <c r="J2480" i="11"/>
  <c r="J2503" i="11"/>
  <c r="J2515" i="11"/>
  <c r="J2532" i="11"/>
  <c r="J2544" i="11"/>
  <c r="J2554" i="11"/>
  <c r="J2556" i="11"/>
  <c r="J2558" i="11"/>
  <c r="J2572" i="11"/>
  <c r="J2582" i="11"/>
  <c r="J9" i="11"/>
  <c r="K9" i="11" s="1"/>
  <c r="L9" i="11" s="1"/>
  <c r="J73" i="11"/>
  <c r="K73" i="11" s="1"/>
  <c r="L73" i="11" s="1"/>
  <c r="J75" i="11"/>
  <c r="K75" i="11" s="1"/>
  <c r="L75" i="11" s="1"/>
  <c r="J97" i="11"/>
  <c r="J101" i="11"/>
  <c r="K101" i="11" s="1"/>
  <c r="J112" i="11"/>
  <c r="J114" i="11"/>
  <c r="J123" i="11"/>
  <c r="J125" i="11"/>
  <c r="K125" i="11" s="1"/>
  <c r="L125" i="11" s="1"/>
  <c r="J127" i="11"/>
  <c r="K127" i="11" s="1"/>
  <c r="L127" i="11" s="1"/>
  <c r="J136" i="11"/>
  <c r="J138" i="11"/>
  <c r="J140" i="11"/>
  <c r="J177" i="11"/>
  <c r="K177" i="11" s="1"/>
  <c r="L177" i="11" s="1"/>
  <c r="M274" i="11"/>
  <c r="M285" i="11"/>
  <c r="M289" i="11"/>
  <c r="K422" i="11"/>
  <c r="M443" i="11"/>
  <c r="M454" i="11"/>
  <c r="J696" i="11"/>
  <c r="K696" i="11" s="1"/>
  <c r="J698" i="11"/>
  <c r="J700" i="11"/>
  <c r="J708" i="11"/>
  <c r="J710" i="11"/>
  <c r="J712" i="11"/>
  <c r="J722" i="11"/>
  <c r="J724" i="11"/>
  <c r="J726" i="11"/>
  <c r="J734" i="11"/>
  <c r="K734" i="11" s="1"/>
  <c r="J736" i="11"/>
  <c r="J738" i="11"/>
  <c r="J748" i="11"/>
  <c r="J750" i="11"/>
  <c r="J752" i="11"/>
  <c r="K752" i="11" s="1"/>
  <c r="L752" i="11" s="1"/>
  <c r="J760" i="11"/>
  <c r="J762" i="11"/>
  <c r="J764" i="11"/>
  <c r="J774" i="11"/>
  <c r="J776" i="11"/>
  <c r="J778" i="11"/>
  <c r="J800" i="11"/>
  <c r="K800" i="11" s="1"/>
  <c r="J802" i="11"/>
  <c r="J804" i="11"/>
  <c r="J812" i="11"/>
  <c r="J814" i="11"/>
  <c r="J816" i="11"/>
  <c r="J826" i="11"/>
  <c r="J828" i="11"/>
  <c r="J830" i="11"/>
  <c r="J838" i="11"/>
  <c r="K838" i="11" s="1"/>
  <c r="J840" i="11"/>
  <c r="J842" i="11"/>
  <c r="J852" i="11"/>
  <c r="J854" i="11"/>
  <c r="J856" i="11"/>
  <c r="K856" i="11" s="1"/>
  <c r="L856" i="11" s="1"/>
  <c r="J864" i="11"/>
  <c r="J866" i="11"/>
  <c r="J868" i="11"/>
  <c r="J878" i="11"/>
  <c r="J880" i="11"/>
  <c r="J882" i="11"/>
  <c r="J890" i="11"/>
  <c r="J892" i="11"/>
  <c r="J894" i="11"/>
  <c r="K894" i="11" s="1"/>
  <c r="L894" i="11" s="1"/>
  <c r="J904" i="11"/>
  <c r="K904" i="11" s="1"/>
  <c r="J906" i="11"/>
  <c r="J908" i="11"/>
  <c r="J916" i="11"/>
  <c r="J918" i="11"/>
  <c r="J920" i="11"/>
  <c r="J930" i="11"/>
  <c r="J932" i="11"/>
  <c r="J934" i="11"/>
  <c r="J942" i="11"/>
  <c r="K942" i="11" s="1"/>
  <c r="J944" i="11"/>
  <c r="J946" i="11"/>
  <c r="J956" i="11"/>
  <c r="J958" i="11"/>
  <c r="J960" i="11"/>
  <c r="K960" i="11" s="1"/>
  <c r="L960" i="11" s="1"/>
  <c r="J968" i="11"/>
  <c r="J970" i="11"/>
  <c r="J972" i="11"/>
  <c r="J982" i="11"/>
  <c r="J984" i="11"/>
  <c r="J986" i="11"/>
  <c r="J994" i="11"/>
  <c r="J996" i="11"/>
  <c r="J998" i="11"/>
  <c r="K998" i="11" s="1"/>
  <c r="L998" i="11" s="1"/>
  <c r="J1008" i="11"/>
  <c r="K1008" i="11" s="1"/>
  <c r="J1010" i="11"/>
  <c r="J1012" i="11"/>
  <c r="J1020" i="11"/>
  <c r="J1022" i="11"/>
  <c r="J1024" i="11"/>
  <c r="J1034" i="11"/>
  <c r="J1036" i="11"/>
  <c r="J1038" i="11"/>
  <c r="J1046" i="11"/>
  <c r="K1046" i="11" s="1"/>
  <c r="J1048" i="11"/>
  <c r="J1050" i="11"/>
  <c r="J1060" i="11"/>
  <c r="J1062" i="11"/>
  <c r="J1064" i="11"/>
  <c r="K1064" i="11" s="1"/>
  <c r="L1064" i="11" s="1"/>
  <c r="J1072" i="11"/>
  <c r="J1074" i="11"/>
  <c r="J1076" i="11"/>
  <c r="J1086" i="11"/>
  <c r="J1088" i="11"/>
  <c r="J1090" i="11"/>
  <c r="J1098" i="11"/>
  <c r="J1100" i="11"/>
  <c r="J1102" i="11"/>
  <c r="K1102" i="11" s="1"/>
  <c r="L1102" i="11" s="1"/>
  <c r="J1112" i="11"/>
  <c r="K1112" i="11" s="1"/>
  <c r="J1114" i="11"/>
  <c r="J1116" i="11"/>
  <c r="J1124" i="11"/>
  <c r="J1126" i="11"/>
  <c r="J1128" i="11"/>
  <c r="J1138" i="11"/>
  <c r="J1140" i="11"/>
  <c r="J1150" i="11"/>
  <c r="K1150" i="11" s="1"/>
  <c r="J1152" i="11"/>
  <c r="J1166" i="11"/>
  <c r="J1168" i="11"/>
  <c r="K1168" i="11" s="1"/>
  <c r="L1168" i="11" s="1"/>
  <c r="J1178" i="11"/>
  <c r="K1178" i="11" s="1"/>
  <c r="L1178" i="11" s="1"/>
  <c r="J1180" i="11"/>
  <c r="J1190" i="11"/>
  <c r="J1192" i="11"/>
  <c r="J1194" i="11"/>
  <c r="K1194" i="11" s="1"/>
  <c r="J1202" i="11"/>
  <c r="J1204" i="11"/>
  <c r="J1206" i="11"/>
  <c r="K1206" i="11" s="1"/>
  <c r="L1206" i="11" s="1"/>
  <c r="J1216" i="11"/>
  <c r="J1218" i="11"/>
  <c r="J1220" i="11"/>
  <c r="J1228" i="11"/>
  <c r="J1230" i="11"/>
  <c r="J1232" i="11"/>
  <c r="J1242" i="11"/>
  <c r="J1244" i="11"/>
  <c r="J1246" i="11"/>
  <c r="J1254" i="11"/>
  <c r="K1254" i="11" s="1"/>
  <c r="J1256" i="11"/>
  <c r="J1258" i="11"/>
  <c r="J1280" i="11"/>
  <c r="K1280" i="11" s="1"/>
  <c r="J1282" i="11"/>
  <c r="K1282" i="11" s="1"/>
  <c r="L1282" i="11" s="1"/>
  <c r="J1284" i="11"/>
  <c r="J1423" i="11"/>
  <c r="K1423" i="11" s="1"/>
  <c r="J1425" i="11"/>
  <c r="J1475" i="11"/>
  <c r="J1477" i="11"/>
  <c r="J1479" i="11"/>
  <c r="K1479" i="11" s="1"/>
  <c r="L1479" i="11" s="1"/>
  <c r="J1527" i="11"/>
  <c r="J1529" i="11"/>
  <c r="J1531" i="11"/>
  <c r="J1579" i="11"/>
  <c r="K1579" i="11" s="1"/>
  <c r="J1581" i="11"/>
  <c r="J1583" i="11"/>
  <c r="J1606" i="11"/>
  <c r="K1606" i="11" s="1"/>
  <c r="L1606" i="11" s="1"/>
  <c r="J1608" i="11"/>
  <c r="J1610" i="11"/>
  <c r="J1633" i="11"/>
  <c r="J1635" i="11"/>
  <c r="K1635" i="11" s="1"/>
  <c r="L1635" i="11" s="1"/>
  <c r="J1660" i="11"/>
  <c r="J1662" i="11"/>
  <c r="J1683" i="11"/>
  <c r="J1685" i="11"/>
  <c r="J1700" i="11"/>
  <c r="J2154" i="11"/>
  <c r="J2206" i="11"/>
  <c r="J2232" i="11"/>
  <c r="J2247" i="11"/>
  <c r="J2257" i="11"/>
  <c r="J2295" i="11"/>
  <c r="J2322" i="11"/>
  <c r="J2363" i="11"/>
  <c r="J2372" i="11"/>
  <c r="J2386" i="11"/>
  <c r="J2401" i="11"/>
  <c r="J2411" i="11"/>
  <c r="J2428" i="11"/>
  <c r="J2440" i="11"/>
  <c r="J2455" i="11"/>
  <c r="J2465" i="11"/>
  <c r="J2494" i="11"/>
  <c r="J2530" i="11"/>
  <c r="J2542" i="11"/>
  <c r="J2570" i="11"/>
  <c r="J2580" i="11"/>
  <c r="J2569" i="11"/>
  <c r="J2571" i="11"/>
  <c r="J2597" i="11"/>
  <c r="J2634" i="11"/>
  <c r="J2671" i="11"/>
  <c r="J2686" i="11"/>
  <c r="J2701" i="11"/>
  <c r="J2723" i="11"/>
  <c r="J2738" i="11"/>
  <c r="J2753" i="11"/>
  <c r="J2775" i="11"/>
  <c r="J3192" i="11"/>
  <c r="J3244" i="11"/>
  <c r="J3270" i="11"/>
  <c r="J3295" i="11"/>
  <c r="J3360" i="11"/>
  <c r="J3362" i="11"/>
  <c r="J3364" i="11"/>
  <c r="J3378" i="11"/>
  <c r="J3403" i="11"/>
  <c r="J3412" i="11"/>
  <c r="J3414" i="11"/>
  <c r="J3416" i="11"/>
  <c r="J3430" i="11"/>
  <c r="J3451" i="11"/>
  <c r="J3478" i="11"/>
  <c r="J1722" i="11"/>
  <c r="J1724" i="11"/>
  <c r="J1726" i="11"/>
  <c r="J1735" i="11"/>
  <c r="J1737" i="11"/>
  <c r="J1739" i="11"/>
  <c r="J1748" i="11"/>
  <c r="J1750" i="11"/>
  <c r="J1752" i="11"/>
  <c r="J1801" i="11"/>
  <c r="J1803" i="11"/>
  <c r="J1805" i="11"/>
  <c r="J1814" i="11"/>
  <c r="J1816" i="11"/>
  <c r="J1818" i="11"/>
  <c r="J1827" i="11"/>
  <c r="J1829" i="11"/>
  <c r="J1831" i="11"/>
  <c r="J1840" i="11"/>
  <c r="J1842" i="11"/>
  <c r="J1844" i="11"/>
  <c r="J1853" i="11"/>
  <c r="J1855" i="11"/>
  <c r="J1857" i="11"/>
  <c r="J1866" i="11"/>
  <c r="J1868" i="11"/>
  <c r="J1870" i="11"/>
  <c r="J1879" i="11"/>
  <c r="J1881" i="11"/>
  <c r="J1883" i="11"/>
  <c r="J1892" i="11"/>
  <c r="J1894" i="11"/>
  <c r="J1896" i="11"/>
  <c r="J1905" i="11"/>
  <c r="J1907" i="11"/>
  <c r="J1909" i="11"/>
  <c r="J1918" i="11"/>
  <c r="J1920" i="11"/>
  <c r="J1922" i="11"/>
  <c r="J1943" i="11"/>
  <c r="J1945" i="11"/>
  <c r="J1947" i="11"/>
  <c r="J1956" i="11"/>
  <c r="J1958" i="11"/>
  <c r="J1960" i="11"/>
  <c r="J1969" i="11"/>
  <c r="J1971" i="11"/>
  <c r="J1973" i="11"/>
  <c r="J1982" i="11"/>
  <c r="J1984" i="11"/>
  <c r="J1986" i="11"/>
  <c r="J1995" i="11"/>
  <c r="J1997" i="11"/>
  <c r="J1999" i="11"/>
  <c r="J2008" i="11"/>
  <c r="J2010" i="11"/>
  <c r="J2012" i="11"/>
  <c r="J2021" i="11"/>
  <c r="J2023" i="11"/>
  <c r="J2025" i="11"/>
  <c r="J2034" i="11"/>
  <c r="J2036" i="11"/>
  <c r="J2038" i="11"/>
  <c r="J2047" i="11"/>
  <c r="J2049" i="11"/>
  <c r="J2051" i="11"/>
  <c r="J2060" i="11"/>
  <c r="J2062" i="11"/>
  <c r="J2064" i="11"/>
  <c r="J2073" i="11"/>
  <c r="J2075" i="11"/>
  <c r="J2077" i="11"/>
  <c r="J2242" i="11"/>
  <c r="J2244" i="11"/>
  <c r="J2246" i="11"/>
  <c r="J2269" i="11"/>
  <c r="K2269" i="11" s="1"/>
  <c r="L2269" i="11" s="1"/>
  <c r="J2271" i="11"/>
  <c r="K2271" i="11" s="1"/>
  <c r="L2271" i="11" s="1"/>
  <c r="J2273" i="11"/>
  <c r="J2294" i="11"/>
  <c r="J2296" i="11"/>
  <c r="J2298" i="11"/>
  <c r="J2321" i="11"/>
  <c r="J2323" i="11"/>
  <c r="J2346" i="11"/>
  <c r="J2348" i="11"/>
  <c r="J2350" i="11"/>
  <c r="J2373" i="11"/>
  <c r="J2375" i="11"/>
  <c r="J2398" i="11"/>
  <c r="J2400" i="11"/>
  <c r="J2402" i="11"/>
  <c r="J2425" i="11"/>
  <c r="J2427" i="11"/>
  <c r="K2427" i="11" s="1"/>
  <c r="L2427" i="11" s="1"/>
  <c r="J2429" i="11"/>
  <c r="J2450" i="11"/>
  <c r="J2452" i="11"/>
  <c r="J2454" i="11"/>
  <c r="J2502" i="11"/>
  <c r="J2504" i="11"/>
  <c r="J2506" i="11"/>
  <c r="J2529" i="11"/>
  <c r="J2531" i="11"/>
  <c r="J2533" i="11"/>
  <c r="J2581" i="11"/>
  <c r="J2583" i="11"/>
  <c r="K2583" i="11" s="1"/>
  <c r="J2585" i="11"/>
  <c r="J2595" i="11"/>
  <c r="M2603" i="11"/>
  <c r="J2632" i="11"/>
  <c r="J2662" i="11"/>
  <c r="J2684" i="11"/>
  <c r="J2699" i="11"/>
  <c r="J2714" i="11"/>
  <c r="J2736" i="11"/>
  <c r="J2751" i="11"/>
  <c r="J2766" i="11"/>
  <c r="J3220" i="11"/>
  <c r="J3308" i="11"/>
  <c r="J3310" i="11"/>
  <c r="J3312" i="11"/>
  <c r="J3326" i="11"/>
  <c r="J3376" i="11"/>
  <c r="J3386" i="11"/>
  <c r="J3388" i="11"/>
  <c r="J3390" i="11"/>
  <c r="J3401" i="11"/>
  <c r="J3428" i="11"/>
  <c r="J3438" i="11"/>
  <c r="J3440" i="11"/>
  <c r="J3442" i="11"/>
  <c r="J3465" i="11"/>
  <c r="J3467" i="11"/>
  <c r="J3469" i="11"/>
  <c r="J2190" i="11"/>
  <c r="J2192" i="11"/>
  <c r="J2193" i="11"/>
  <c r="J2194" i="11"/>
  <c r="J2195" i="11"/>
  <c r="J2216" i="11"/>
  <c r="J2217" i="11"/>
  <c r="J2218" i="11"/>
  <c r="J2219" i="11"/>
  <c r="J2220" i="11"/>
  <c r="J2221" i="11"/>
  <c r="J2256" i="11"/>
  <c r="J2258" i="11"/>
  <c r="J2260" i="11"/>
  <c r="J2281" i="11"/>
  <c r="J2283" i="11"/>
  <c r="J2285" i="11"/>
  <c r="J2308" i="11"/>
  <c r="J2310" i="11"/>
  <c r="J2312" i="11"/>
  <c r="J2360" i="11"/>
  <c r="J2362" i="11"/>
  <c r="J2364" i="11"/>
  <c r="J2385" i="11"/>
  <c r="J2387" i="11"/>
  <c r="J2389" i="11"/>
  <c r="J2412" i="11"/>
  <c r="J2414" i="11"/>
  <c r="J2416" i="11"/>
  <c r="J2437" i="11"/>
  <c r="J2439" i="11"/>
  <c r="J2441" i="11"/>
  <c r="J2464" i="11"/>
  <c r="J2466" i="11"/>
  <c r="J2468" i="11"/>
  <c r="J2489" i="11"/>
  <c r="J2491" i="11"/>
  <c r="J2493" i="11"/>
  <c r="J2516" i="11"/>
  <c r="J2518" i="11"/>
  <c r="J2520" i="11"/>
  <c r="J2541" i="11"/>
  <c r="J2543" i="11"/>
  <c r="J2545" i="11"/>
  <c r="J2593" i="11"/>
  <c r="J2660" i="11"/>
  <c r="J2675" i="11"/>
  <c r="J2697" i="11"/>
  <c r="J2712" i="11"/>
  <c r="J2727" i="11"/>
  <c r="J2749" i="11"/>
  <c r="J2764" i="11"/>
  <c r="J2779" i="11"/>
  <c r="J3036" i="11"/>
  <c r="J3038" i="11"/>
  <c r="J3040" i="11"/>
  <c r="J3062" i="11"/>
  <c r="J3064" i="11"/>
  <c r="J3066" i="11"/>
  <c r="J3088" i="11"/>
  <c r="J3090" i="11"/>
  <c r="J3092" i="11"/>
  <c r="J3114" i="11"/>
  <c r="J3116" i="11"/>
  <c r="J3118" i="11"/>
  <c r="J3140" i="11"/>
  <c r="J3142" i="11"/>
  <c r="J3144" i="11"/>
  <c r="J3166" i="11"/>
  <c r="J3168" i="11"/>
  <c r="J3170" i="11"/>
  <c r="J3196" i="11"/>
  <c r="J3248" i="11"/>
  <c r="J3274" i="11"/>
  <c r="J3299" i="11"/>
  <c r="J3324" i="11"/>
  <c r="J3334" i="11"/>
  <c r="J3336" i="11"/>
  <c r="J3338" i="11"/>
  <c r="J3374" i="11"/>
  <c r="J3399" i="11"/>
  <c r="J3426" i="11"/>
  <c r="J3443" i="11"/>
  <c r="J3455" i="11"/>
  <c r="J3482" i="11"/>
  <c r="J2636" i="11"/>
  <c r="J2658" i="11"/>
  <c r="J2673" i="11"/>
  <c r="J2688" i="11"/>
  <c r="J2710" i="11"/>
  <c r="J2725" i="11"/>
  <c r="J2740" i="11"/>
  <c r="J2762" i="11"/>
  <c r="J2777" i="11"/>
  <c r="J2988" i="11"/>
  <c r="J3010" i="11"/>
  <c r="J3012" i="11"/>
  <c r="J3014" i="11"/>
  <c r="J3194" i="11"/>
  <c r="J3218" i="11"/>
  <c r="J3222" i="11"/>
  <c r="J3246" i="11"/>
  <c r="J3272" i="11"/>
  <c r="J3282" i="11"/>
  <c r="J3284" i="11"/>
  <c r="J3286" i="11"/>
  <c r="J3297" i="11"/>
  <c r="J3322" i="11"/>
  <c r="J3453" i="11"/>
  <c r="J3480" i="11"/>
  <c r="J3490" i="11"/>
  <c r="J3492" i="11"/>
  <c r="J3494" i="11"/>
  <c r="M2450" i="11"/>
  <c r="M2493" i="11"/>
  <c r="M2751" i="11"/>
  <c r="J3503" i="11"/>
  <c r="J3518" i="11"/>
  <c r="J3533" i="11"/>
  <c r="J3555" i="11"/>
  <c r="J3570" i="11"/>
  <c r="J3585" i="11"/>
  <c r="J3607" i="11"/>
  <c r="J3622" i="11"/>
  <c r="J3637" i="11"/>
  <c r="J3764" i="11"/>
  <c r="J3792" i="11"/>
  <c r="J3820" i="11"/>
  <c r="J3868" i="11"/>
  <c r="J3896" i="11"/>
  <c r="J3924" i="11"/>
  <c r="J3972" i="11"/>
  <c r="J4000" i="11"/>
  <c r="J4039" i="11"/>
  <c r="J4050" i="11"/>
  <c r="J4062" i="11"/>
  <c r="J4089" i="11"/>
  <c r="J4114" i="11"/>
  <c r="J4141" i="11"/>
  <c r="J4156" i="11"/>
  <c r="J4179" i="11"/>
  <c r="J4181" i="11"/>
  <c r="J4183" i="11"/>
  <c r="J2788" i="11"/>
  <c r="J2790" i="11"/>
  <c r="J2792" i="11"/>
  <c r="J2801" i="11"/>
  <c r="J2803" i="11"/>
  <c r="K2803" i="11" s="1"/>
  <c r="L2803" i="11" s="1"/>
  <c r="J2805" i="11"/>
  <c r="J2814" i="11"/>
  <c r="J2816" i="11"/>
  <c r="J2818" i="11"/>
  <c r="J2827" i="11"/>
  <c r="J2829" i="11"/>
  <c r="J2831" i="11"/>
  <c r="J2840" i="11"/>
  <c r="J2842" i="11"/>
  <c r="J2844" i="11"/>
  <c r="J2853" i="11"/>
  <c r="J2855" i="11"/>
  <c r="K2855" i="11" s="1"/>
  <c r="L2855" i="11" s="1"/>
  <c r="J2857" i="11"/>
  <c r="J2866" i="11"/>
  <c r="J2868" i="11"/>
  <c r="J2870" i="11"/>
  <c r="J2879" i="11"/>
  <c r="J2881" i="11"/>
  <c r="J2883" i="11"/>
  <c r="J2892" i="11"/>
  <c r="J2894" i="11"/>
  <c r="J2896" i="11"/>
  <c r="J2905" i="11"/>
  <c r="K2905" i="11" s="1"/>
  <c r="J2907" i="11"/>
  <c r="K2907" i="11" s="1"/>
  <c r="L2907" i="11" s="1"/>
  <c r="J2909" i="11"/>
  <c r="J2918" i="11"/>
  <c r="J2920" i="11"/>
  <c r="J2922" i="11"/>
  <c r="J2931" i="11"/>
  <c r="J2933" i="11"/>
  <c r="J2935" i="11"/>
  <c r="J2944" i="11"/>
  <c r="J2946" i="11"/>
  <c r="J2948" i="11"/>
  <c r="J2957" i="11"/>
  <c r="J2959" i="11"/>
  <c r="K2959" i="11" s="1"/>
  <c r="L2959" i="11" s="1"/>
  <c r="J2961" i="11"/>
  <c r="J2970" i="11"/>
  <c r="J2972" i="11"/>
  <c r="J2974" i="11"/>
  <c r="J2983" i="11"/>
  <c r="J2985" i="11"/>
  <c r="J2996" i="11"/>
  <c r="J2997" i="11"/>
  <c r="J2998" i="11"/>
  <c r="J2999" i="11"/>
  <c r="J3000" i="11"/>
  <c r="J3001" i="11"/>
  <c r="J3023" i="11"/>
  <c r="J3024" i="11"/>
  <c r="J3025" i="11"/>
  <c r="J3026" i="11"/>
  <c r="J3027" i="11"/>
  <c r="J3048" i="11"/>
  <c r="K3048" i="11" s="1"/>
  <c r="J3049" i="11"/>
  <c r="J3050" i="11"/>
  <c r="J3051" i="11"/>
  <c r="J3052" i="11"/>
  <c r="J3053" i="11"/>
  <c r="J3074" i="11"/>
  <c r="J3075" i="11"/>
  <c r="J3076" i="11"/>
  <c r="J3077" i="11"/>
  <c r="J3078" i="11"/>
  <c r="J3079" i="11"/>
  <c r="J3100" i="11"/>
  <c r="J3101" i="11"/>
  <c r="J3102" i="11"/>
  <c r="J3103" i="11"/>
  <c r="J3104" i="11"/>
  <c r="J3105" i="11"/>
  <c r="J3126" i="11"/>
  <c r="J3127" i="11"/>
  <c r="J3128" i="11"/>
  <c r="J3129" i="11"/>
  <c r="J3130" i="11"/>
  <c r="J3131" i="11"/>
  <c r="J3152" i="11"/>
  <c r="J3153" i="11"/>
  <c r="J3154" i="11"/>
  <c r="J3155" i="11"/>
  <c r="J3156" i="11"/>
  <c r="J3157" i="11"/>
  <c r="J3178" i="11"/>
  <c r="J3179" i="11"/>
  <c r="J3180" i="11"/>
  <c r="J3181" i="11"/>
  <c r="J3182" i="11"/>
  <c r="J3183" i="11"/>
  <c r="J3207" i="11"/>
  <c r="J3209" i="11"/>
  <c r="J3230" i="11"/>
  <c r="J3231" i="11"/>
  <c r="J3232" i="11"/>
  <c r="K3232" i="11" s="1"/>
  <c r="L3232" i="11" s="1"/>
  <c r="J3233" i="11"/>
  <c r="J3234" i="11"/>
  <c r="J3235" i="11"/>
  <c r="J3257" i="11"/>
  <c r="J3259" i="11"/>
  <c r="M3266" i="11"/>
  <c r="J3271" i="11"/>
  <c r="J3273" i="11"/>
  <c r="J3296" i="11"/>
  <c r="J3298" i="11"/>
  <c r="K3298" i="11" s="1"/>
  <c r="L3298" i="11" s="1"/>
  <c r="J3321" i="11"/>
  <c r="J3323" i="11"/>
  <c r="J3373" i="11"/>
  <c r="J3375" i="11"/>
  <c r="J3377" i="11"/>
  <c r="J3400" i="11"/>
  <c r="J3402" i="11"/>
  <c r="K3402" i="11" s="1"/>
  <c r="L3402" i="11" s="1"/>
  <c r="J3404" i="11"/>
  <c r="J3425" i="11"/>
  <c r="J3427" i="11"/>
  <c r="J3429" i="11"/>
  <c r="J3452" i="11"/>
  <c r="J3454" i="11"/>
  <c r="J3477" i="11"/>
  <c r="J3479" i="11"/>
  <c r="J3481" i="11"/>
  <c r="J3516" i="11"/>
  <c r="J3531" i="11"/>
  <c r="J3546" i="11"/>
  <c r="J3568" i="11"/>
  <c r="J3583" i="11"/>
  <c r="J3598" i="11"/>
  <c r="J3620" i="11"/>
  <c r="J3635" i="11"/>
  <c r="J3650" i="11"/>
  <c r="J3738" i="11"/>
  <c r="J3766" i="11"/>
  <c r="J3794" i="11"/>
  <c r="J3842" i="11"/>
  <c r="J3870" i="11"/>
  <c r="J3898" i="11"/>
  <c r="J3946" i="11"/>
  <c r="J3974" i="11"/>
  <c r="J4002" i="11"/>
  <c r="J4037" i="11"/>
  <c r="J4052" i="11"/>
  <c r="J4075" i="11"/>
  <c r="J4077" i="11"/>
  <c r="J4079" i="11"/>
  <c r="J4127" i="11"/>
  <c r="J4129" i="11"/>
  <c r="J4131" i="11"/>
  <c r="J4158" i="11"/>
  <c r="J4170" i="11"/>
  <c r="J4197" i="11"/>
  <c r="J4206" i="11"/>
  <c r="J4208" i="11"/>
  <c r="J4210" i="11"/>
  <c r="J4222" i="11"/>
  <c r="J3283" i="11"/>
  <c r="J3287" i="11"/>
  <c r="J3335" i="11"/>
  <c r="J3337" i="11"/>
  <c r="J3339" i="11"/>
  <c r="J3387" i="11"/>
  <c r="J3389" i="11"/>
  <c r="J3391" i="11"/>
  <c r="J3439" i="11"/>
  <c r="J3441" i="11"/>
  <c r="J3464" i="11"/>
  <c r="J3466" i="11"/>
  <c r="J3468" i="11"/>
  <c r="J3491" i="11"/>
  <c r="J3507" i="11"/>
  <c r="J3529" i="11"/>
  <c r="J3544" i="11"/>
  <c r="J3559" i="11"/>
  <c r="J3581" i="11"/>
  <c r="J3596" i="11"/>
  <c r="J3611" i="11"/>
  <c r="J3633" i="11"/>
  <c r="J3648" i="11"/>
  <c r="J3740" i="11"/>
  <c r="J3768" i="11"/>
  <c r="J3816" i="11"/>
  <c r="J3844" i="11"/>
  <c r="J3872" i="11"/>
  <c r="J3920" i="11"/>
  <c r="J3948" i="11"/>
  <c r="J3976" i="11"/>
  <c r="J4023" i="11"/>
  <c r="J4025" i="11"/>
  <c r="J4027" i="11"/>
  <c r="J4054" i="11"/>
  <c r="J4066" i="11"/>
  <c r="J4093" i="11"/>
  <c r="J4102" i="11"/>
  <c r="J4104" i="11"/>
  <c r="J4106" i="11"/>
  <c r="K4106" i="11" s="1"/>
  <c r="J4118" i="11"/>
  <c r="J4145" i="11"/>
  <c r="J4168" i="11"/>
  <c r="J4195" i="11"/>
  <c r="J4220" i="11"/>
  <c r="J3505" i="11"/>
  <c r="J3520" i="11"/>
  <c r="J3542" i="11"/>
  <c r="J3557" i="11"/>
  <c r="J3572" i="11"/>
  <c r="J3594" i="11"/>
  <c r="J3609" i="11"/>
  <c r="J3624" i="11"/>
  <c r="J3646" i="11"/>
  <c r="J3742" i="11"/>
  <c r="J3790" i="11"/>
  <c r="J3818" i="11"/>
  <c r="J3846" i="11"/>
  <c r="J3894" i="11"/>
  <c r="J3922" i="11"/>
  <c r="J3950" i="11"/>
  <c r="J3998" i="11"/>
  <c r="J4041" i="11"/>
  <c r="J4064" i="11"/>
  <c r="J4091" i="11"/>
  <c r="J4116" i="11"/>
  <c r="J4143" i="11"/>
  <c r="J4154" i="11"/>
  <c r="J4166" i="11"/>
  <c r="J4193" i="11"/>
  <c r="J4218" i="11"/>
  <c r="J4244" i="11"/>
  <c r="J4259" i="11"/>
  <c r="J4274" i="11"/>
  <c r="J4296" i="11"/>
  <c r="J4440" i="11"/>
  <c r="J4442" i="11"/>
  <c r="J4444" i="11"/>
  <c r="J4544" i="11"/>
  <c r="J4546" i="11"/>
  <c r="J4548" i="11"/>
  <c r="J4700" i="11"/>
  <c r="J4702" i="11"/>
  <c r="J4704" i="11"/>
  <c r="J4804" i="11"/>
  <c r="J4806" i="11"/>
  <c r="J4808" i="11"/>
  <c r="J4882" i="11"/>
  <c r="J4920" i="11"/>
  <c r="J4947" i="11"/>
  <c r="J4974" i="11"/>
  <c r="J4999" i="11"/>
  <c r="M3861" i="11"/>
  <c r="J4040" i="11"/>
  <c r="J4063" i="11"/>
  <c r="J4065" i="11"/>
  <c r="J4090" i="11"/>
  <c r="J4092" i="11"/>
  <c r="J4115" i="11"/>
  <c r="J4117" i="11"/>
  <c r="J4142" i="11"/>
  <c r="J4144" i="11"/>
  <c r="J4167" i="11"/>
  <c r="J4192" i="11"/>
  <c r="J4194" i="11"/>
  <c r="J4219" i="11"/>
  <c r="J4235" i="11"/>
  <c r="J4257" i="11"/>
  <c r="J4272" i="11"/>
  <c r="J4287" i="11"/>
  <c r="J4518" i="11"/>
  <c r="J4520" i="11"/>
  <c r="J4522" i="11"/>
  <c r="J4622" i="11"/>
  <c r="J4624" i="11"/>
  <c r="J4626" i="11"/>
  <c r="J4648" i="11"/>
  <c r="J4650" i="11"/>
  <c r="J4652" i="11"/>
  <c r="J4674" i="11"/>
  <c r="J4676" i="11"/>
  <c r="J4678" i="11"/>
  <c r="J4778" i="11"/>
  <c r="J4780" i="11"/>
  <c r="J4782" i="11"/>
  <c r="J4899" i="11"/>
  <c r="J4912" i="11"/>
  <c r="J4933" i="11"/>
  <c r="J4935" i="11"/>
  <c r="J4937" i="11"/>
  <c r="J4963" i="11"/>
  <c r="J4972" i="11"/>
  <c r="J3659" i="11"/>
  <c r="J3661" i="11"/>
  <c r="J3663" i="11"/>
  <c r="J3672" i="11"/>
  <c r="J3674" i="11"/>
  <c r="J3676" i="11"/>
  <c r="J3685" i="11"/>
  <c r="J3687" i="11"/>
  <c r="J3689" i="11"/>
  <c r="J3698" i="11"/>
  <c r="J3700" i="11"/>
  <c r="J3702" i="11"/>
  <c r="J3711" i="11"/>
  <c r="J3713" i="11"/>
  <c r="J3715" i="11"/>
  <c r="J3737" i="11"/>
  <c r="J3739" i="11"/>
  <c r="J3741" i="11"/>
  <c r="J3763" i="11"/>
  <c r="J3765" i="11"/>
  <c r="J3767" i="11"/>
  <c r="J3789" i="11"/>
  <c r="J3791" i="11"/>
  <c r="J3793" i="11"/>
  <c r="J3815" i="11"/>
  <c r="J3817" i="11"/>
  <c r="J3819" i="11"/>
  <c r="J3841" i="11"/>
  <c r="J3843" i="11"/>
  <c r="J3845" i="11"/>
  <c r="J3867" i="11"/>
  <c r="J3869" i="11"/>
  <c r="J3871" i="11"/>
  <c r="J3893" i="11"/>
  <c r="J3895" i="11"/>
  <c r="J3897" i="11"/>
  <c r="J3919" i="11"/>
  <c r="J3921" i="11"/>
  <c r="J3923" i="11"/>
  <c r="J3945" i="11"/>
  <c r="J3947" i="11"/>
  <c r="J3949" i="11"/>
  <c r="J3971" i="11"/>
  <c r="J3973" i="11"/>
  <c r="J3975" i="11"/>
  <c r="J3997" i="11"/>
  <c r="J3999" i="11"/>
  <c r="J4001" i="11"/>
  <c r="J4233" i="11"/>
  <c r="J4248" i="11"/>
  <c r="J4270" i="11"/>
  <c r="J4285" i="11"/>
  <c r="J4300" i="11"/>
  <c r="J4492" i="11"/>
  <c r="J4494" i="11"/>
  <c r="J4496" i="11"/>
  <c r="J4596" i="11"/>
  <c r="J4598" i="11"/>
  <c r="J4600" i="11"/>
  <c r="J4752" i="11"/>
  <c r="J4754" i="11"/>
  <c r="J4756" i="11"/>
  <c r="J4856" i="11"/>
  <c r="J4858" i="11"/>
  <c r="J4860" i="11"/>
  <c r="J4886" i="11"/>
  <c r="J4910" i="11"/>
  <c r="J4924" i="11"/>
  <c r="J4951" i="11"/>
  <c r="J4961" i="11"/>
  <c r="J4985" i="11"/>
  <c r="J4987" i="11"/>
  <c r="J4989" i="11"/>
  <c r="J5003" i="11"/>
  <c r="J4231" i="11"/>
  <c r="J4246" i="11"/>
  <c r="J4261" i="11"/>
  <c r="J4283" i="11"/>
  <c r="J4298" i="11"/>
  <c r="J4466" i="11"/>
  <c r="J4468" i="11"/>
  <c r="J4470" i="11"/>
  <c r="J4570" i="11"/>
  <c r="J4572" i="11"/>
  <c r="J4574" i="11"/>
  <c r="J4639" i="11"/>
  <c r="J4665" i="11"/>
  <c r="J4726" i="11"/>
  <c r="J4728" i="11"/>
  <c r="J4730" i="11"/>
  <c r="J4830" i="11"/>
  <c r="J4832" i="11"/>
  <c r="J4834" i="11"/>
  <c r="J4884" i="11"/>
  <c r="J4908" i="11"/>
  <c r="J4922" i="11"/>
  <c r="J4949" i="11"/>
  <c r="K4949" i="11" s="1"/>
  <c r="J4959" i="11"/>
  <c r="J4976" i="11"/>
  <c r="J5001" i="11"/>
  <c r="M4091" i="11"/>
  <c r="M4106" i="11"/>
  <c r="M4132" i="11"/>
  <c r="M4284" i="11"/>
  <c r="J4907" i="11"/>
  <c r="J4909" i="11"/>
  <c r="J4911" i="11"/>
  <c r="J5011" i="11"/>
  <c r="J5026" i="11"/>
  <c r="J5041" i="11"/>
  <c r="J5063" i="11"/>
  <c r="J5078" i="11"/>
  <c r="J5093" i="11"/>
  <c r="J5510" i="11"/>
  <c r="J5535" i="11"/>
  <c r="J4375" i="11"/>
  <c r="J4377" i="11"/>
  <c r="J4379" i="11"/>
  <c r="J4388" i="11"/>
  <c r="J4390" i="11"/>
  <c r="J4392" i="11"/>
  <c r="J4400" i="11"/>
  <c r="J4402" i="11"/>
  <c r="J4404" i="11"/>
  <c r="J4426" i="11"/>
  <c r="J4428" i="11"/>
  <c r="J4430" i="11"/>
  <c r="J4452" i="11"/>
  <c r="J4454" i="11"/>
  <c r="J4456" i="11"/>
  <c r="J4478" i="11"/>
  <c r="J4480" i="11"/>
  <c r="J4482" i="11"/>
  <c r="J4504" i="11"/>
  <c r="J4506" i="11"/>
  <c r="J4508" i="11"/>
  <c r="J4530" i="11"/>
  <c r="J4532" i="11"/>
  <c r="J4534" i="11"/>
  <c r="J4556" i="11"/>
  <c r="J4558" i="11"/>
  <c r="J4560" i="11"/>
  <c r="J4582" i="11"/>
  <c r="J4584" i="11"/>
  <c r="J4586" i="11"/>
  <c r="J4608" i="11"/>
  <c r="J4610" i="11"/>
  <c r="J4612" i="11"/>
  <c r="J4634" i="11"/>
  <c r="J4636" i="11"/>
  <c r="J4638" i="11"/>
  <c r="J4660" i="11"/>
  <c r="J4662" i="11"/>
  <c r="J4664" i="11"/>
  <c r="J4686" i="11"/>
  <c r="J4688" i="11"/>
  <c r="J4690" i="11"/>
  <c r="J4712" i="11"/>
  <c r="J4714" i="11"/>
  <c r="J4716" i="11"/>
  <c r="J4738" i="11"/>
  <c r="J4740" i="11"/>
  <c r="J4742" i="11"/>
  <c r="J4764" i="11"/>
  <c r="J4766" i="11"/>
  <c r="J4768" i="11"/>
  <c r="J4790" i="11"/>
  <c r="J4792" i="11"/>
  <c r="J4794" i="11"/>
  <c r="J4816" i="11"/>
  <c r="J4818" i="11"/>
  <c r="J4820" i="11"/>
  <c r="J4842" i="11"/>
  <c r="J4844" i="11"/>
  <c r="J4846" i="11"/>
  <c r="J4868" i="11"/>
  <c r="J4869" i="11"/>
  <c r="J4870" i="11"/>
  <c r="J4871" i="11"/>
  <c r="J4872" i="11"/>
  <c r="J4873" i="11"/>
  <c r="J4894" i="11"/>
  <c r="J4895" i="11"/>
  <c r="J4896" i="11"/>
  <c r="J4897" i="11"/>
  <c r="J4898" i="11"/>
  <c r="J4925" i="11"/>
  <c r="J4946" i="11"/>
  <c r="J4973" i="11"/>
  <c r="J4998" i="11"/>
  <c r="J5024" i="11"/>
  <c r="J5039" i="11"/>
  <c r="J5054" i="11"/>
  <c r="J5076" i="11"/>
  <c r="J5091" i="11"/>
  <c r="J5508" i="11"/>
  <c r="J5533" i="11"/>
  <c r="J4962" i="11"/>
  <c r="J4964" i="11"/>
  <c r="J5015" i="11"/>
  <c r="J5037" i="11"/>
  <c r="J5052" i="11"/>
  <c r="J5067" i="11"/>
  <c r="J5089" i="11"/>
  <c r="J5506" i="11"/>
  <c r="J5531" i="11"/>
  <c r="J5013" i="11"/>
  <c r="J5028" i="11"/>
  <c r="J5050" i="11"/>
  <c r="J5065" i="11"/>
  <c r="J5080" i="11"/>
  <c r="J5102" i="11"/>
  <c r="J5104" i="11"/>
  <c r="J5106" i="11"/>
  <c r="J5115" i="11"/>
  <c r="J5117" i="11"/>
  <c r="J5119" i="11"/>
  <c r="J5128" i="11"/>
  <c r="J5130" i="11"/>
  <c r="J5132" i="11"/>
  <c r="J5141" i="11"/>
  <c r="J5143" i="11"/>
  <c r="J5145" i="11"/>
  <c r="J5154" i="11"/>
  <c r="J5156" i="11"/>
  <c r="J5158" i="11"/>
  <c r="J5546" i="11"/>
  <c r="J5561" i="11"/>
  <c r="J5583" i="11"/>
  <c r="J5598" i="11"/>
  <c r="J5613" i="11"/>
  <c r="J5635" i="11"/>
  <c r="J5650" i="11"/>
  <c r="J5820" i="11"/>
  <c r="J5848" i="11"/>
  <c r="J5870" i="11"/>
  <c r="J5896" i="11"/>
  <c r="J5898" i="11"/>
  <c r="J5900" i="11"/>
  <c r="J5922" i="11"/>
  <c r="J5924" i="11"/>
  <c r="J5926" i="11"/>
  <c r="J5948" i="11"/>
  <c r="J5950" i="11"/>
  <c r="J5952" i="11"/>
  <c r="J5974" i="11"/>
  <c r="J5976" i="11"/>
  <c r="J5978" i="11"/>
  <c r="J6013" i="11"/>
  <c r="J6027" i="11"/>
  <c r="J6068" i="11"/>
  <c r="J6077" i="11"/>
  <c r="J6079" i="11"/>
  <c r="J6081" i="11"/>
  <c r="J6116" i="11"/>
  <c r="J6145" i="11"/>
  <c r="J6170" i="11"/>
  <c r="M4949" i="11"/>
  <c r="M4964" i="11"/>
  <c r="M5333" i="11"/>
  <c r="J5544" i="11"/>
  <c r="J5559" i="11"/>
  <c r="J5574" i="11"/>
  <c r="J5596" i="11"/>
  <c r="J5611" i="11"/>
  <c r="J5626" i="11"/>
  <c r="J5648" i="11"/>
  <c r="J5822" i="11"/>
  <c r="K5822" i="11" s="1"/>
  <c r="J5872" i="11"/>
  <c r="J6029" i="11"/>
  <c r="J6042" i="11"/>
  <c r="J6066" i="11"/>
  <c r="J6095" i="11"/>
  <c r="J6143" i="11"/>
  <c r="J6168" i="11"/>
  <c r="J5168" i="11"/>
  <c r="J5170" i="11"/>
  <c r="J5172" i="11"/>
  <c r="J5194" i="11"/>
  <c r="J5196" i="11"/>
  <c r="J5198" i="11"/>
  <c r="J5207" i="11"/>
  <c r="J5209" i="11"/>
  <c r="J5211" i="11"/>
  <c r="J5220" i="11"/>
  <c r="J5222" i="11"/>
  <c r="J5224" i="11"/>
  <c r="J5245" i="11"/>
  <c r="J5260" i="11"/>
  <c r="J5262" i="11"/>
  <c r="K5262" i="11" s="1"/>
  <c r="J5507" i="11"/>
  <c r="J5509" i="11"/>
  <c r="J5532" i="11"/>
  <c r="J5534" i="11"/>
  <c r="J5536" i="11"/>
  <c r="J5557" i="11"/>
  <c r="J5572" i="11"/>
  <c r="J5587" i="11"/>
  <c r="J5609" i="11"/>
  <c r="J5624" i="11"/>
  <c r="J5639" i="11"/>
  <c r="J5844" i="11"/>
  <c r="J5874" i="11"/>
  <c r="J6017" i="11"/>
  <c r="J6040" i="11"/>
  <c r="J6064" i="11"/>
  <c r="J6093" i="11"/>
  <c r="J6120" i="11"/>
  <c r="J6129" i="11"/>
  <c r="J6131" i="11"/>
  <c r="J6133" i="11"/>
  <c r="J5466" i="11"/>
  <c r="J5468" i="11"/>
  <c r="J5519" i="11"/>
  <c r="J5521" i="11"/>
  <c r="J5548" i="11"/>
  <c r="K5570" i="11"/>
  <c r="J5570" i="11"/>
  <c r="J5585" i="11"/>
  <c r="J5600" i="11"/>
  <c r="K5622" i="11"/>
  <c r="J5622" i="11"/>
  <c r="J5637" i="11"/>
  <c r="J5652" i="11"/>
  <c r="J5818" i="11"/>
  <c r="J5846" i="11"/>
  <c r="J6015" i="11"/>
  <c r="K6025" i="11"/>
  <c r="J6025" i="11"/>
  <c r="J6038" i="11"/>
  <c r="J6091" i="11"/>
  <c r="J6118" i="11"/>
  <c r="J6147" i="11"/>
  <c r="J6156" i="11"/>
  <c r="J6158" i="11"/>
  <c r="J6160" i="11"/>
  <c r="J6172" i="11"/>
  <c r="M5670" i="11"/>
  <c r="J5753" i="11"/>
  <c r="J5755" i="11"/>
  <c r="J5817" i="11"/>
  <c r="J5819" i="11"/>
  <c r="J5821" i="11"/>
  <c r="J5843" i="11"/>
  <c r="J5845" i="11"/>
  <c r="J5847" i="11"/>
  <c r="J5869" i="11"/>
  <c r="J5871" i="11"/>
  <c r="J5873" i="11"/>
  <c r="J5895" i="11"/>
  <c r="J5897" i="11"/>
  <c r="J5921" i="11"/>
  <c r="J5923" i="11"/>
  <c r="J5947" i="11"/>
  <c r="J5949" i="11"/>
  <c r="J5951" i="11"/>
  <c r="J5973" i="11"/>
  <c r="J5975" i="11"/>
  <c r="J5977" i="11"/>
  <c r="J6065" i="11"/>
  <c r="J6067" i="11"/>
  <c r="J6069" i="11"/>
  <c r="J6090" i="11"/>
  <c r="J6092" i="11"/>
  <c r="J6117" i="11"/>
  <c r="J6119" i="11"/>
  <c r="J6121" i="11"/>
  <c r="J6142" i="11"/>
  <c r="J6144" i="11"/>
  <c r="J6146" i="11"/>
  <c r="J6185" i="11"/>
  <c r="J6207" i="11"/>
  <c r="J6222" i="11"/>
  <c r="J6237" i="11"/>
  <c r="J6259" i="11"/>
  <c r="J6274" i="11"/>
  <c r="J6289" i="11"/>
  <c r="J6311" i="11"/>
  <c r="J6326" i="11"/>
  <c r="J6341" i="11"/>
  <c r="J6576" i="11"/>
  <c r="J6601" i="11"/>
  <c r="J6626" i="11"/>
  <c r="J6651" i="11"/>
  <c r="J6678" i="11"/>
  <c r="J6783" i="11"/>
  <c r="M5917" i="11"/>
  <c r="M5954" i="11"/>
  <c r="J6183" i="11"/>
  <c r="J6198" i="11"/>
  <c r="J6220" i="11"/>
  <c r="J6235" i="11"/>
  <c r="J6250" i="11"/>
  <c r="J6272" i="11"/>
  <c r="J6287" i="11"/>
  <c r="J6302" i="11"/>
  <c r="K6324" i="11"/>
  <c r="J6324" i="11"/>
  <c r="J6339" i="11"/>
  <c r="J6354" i="11"/>
  <c r="J6535" i="11"/>
  <c r="J6574" i="11"/>
  <c r="J6599" i="11"/>
  <c r="J6624" i="11"/>
  <c r="J6649" i="11"/>
  <c r="J6676" i="11"/>
  <c r="J6781" i="11"/>
  <c r="J5661" i="11"/>
  <c r="J5663" i="11"/>
  <c r="J5665" i="11"/>
  <c r="J5674" i="11"/>
  <c r="J5676" i="11"/>
  <c r="J5678" i="11"/>
  <c r="J5700" i="11"/>
  <c r="J5702" i="11"/>
  <c r="J5704" i="11"/>
  <c r="J5715" i="11"/>
  <c r="J5717" i="11"/>
  <c r="J5726" i="11"/>
  <c r="J5728" i="11"/>
  <c r="J5739" i="11"/>
  <c r="J5741" i="11"/>
  <c r="J5743" i="11"/>
  <c r="J5987" i="11"/>
  <c r="J5989" i="11"/>
  <c r="J5991" i="11"/>
  <c r="J6012" i="11"/>
  <c r="J6016" i="11"/>
  <c r="J6039" i="11"/>
  <c r="J6041" i="11"/>
  <c r="J6043" i="11"/>
  <c r="J6181" i="11"/>
  <c r="J6196" i="11"/>
  <c r="J6211" i="11"/>
  <c r="J6233" i="11"/>
  <c r="J6248" i="11"/>
  <c r="J6263" i="11"/>
  <c r="K6285" i="11"/>
  <c r="J6285" i="11"/>
  <c r="J6300" i="11"/>
  <c r="J6315" i="11"/>
  <c r="K6337" i="11"/>
  <c r="J6337" i="11"/>
  <c r="J6352" i="11"/>
  <c r="J6572" i="11"/>
  <c r="J6597" i="11"/>
  <c r="J6779" i="11"/>
  <c r="J6055" i="11"/>
  <c r="J6103" i="11"/>
  <c r="J6105" i="11"/>
  <c r="J6107" i="11"/>
  <c r="K6194" i="11"/>
  <c r="J6194" i="11"/>
  <c r="J6209" i="11"/>
  <c r="J6224" i="11"/>
  <c r="J6246" i="11"/>
  <c r="J6261" i="11"/>
  <c r="J6276" i="11"/>
  <c r="J6298" i="11"/>
  <c r="J6313" i="11"/>
  <c r="J6328" i="11"/>
  <c r="J6350" i="11"/>
  <c r="J6533" i="11"/>
  <c r="J6537" i="11"/>
  <c r="K6537" i="11" s="1"/>
  <c r="J6628" i="11"/>
  <c r="J6653" i="11"/>
  <c r="J6680" i="11"/>
  <c r="J6376" i="11"/>
  <c r="J6378" i="11"/>
  <c r="J6389" i="11"/>
  <c r="J6391" i="11"/>
  <c r="J6404" i="11"/>
  <c r="J6415" i="11"/>
  <c r="J6417" i="11"/>
  <c r="J6419" i="11"/>
  <c r="J6430" i="11"/>
  <c r="J6441" i="11"/>
  <c r="J6443" i="11"/>
  <c r="J6445" i="11"/>
  <c r="J6454" i="11"/>
  <c r="J6456" i="11"/>
  <c r="J6458" i="11"/>
  <c r="J6471" i="11"/>
  <c r="J6493" i="11"/>
  <c r="J6495" i="11"/>
  <c r="J6497" i="11"/>
  <c r="J6506" i="11"/>
  <c r="J6508" i="11"/>
  <c r="J6510" i="11"/>
  <c r="J6523" i="11"/>
  <c r="M6673" i="11"/>
  <c r="J6784" i="11"/>
  <c r="J6797" i="11"/>
  <c r="J6936" i="11"/>
  <c r="J6938" i="11"/>
  <c r="J6940" i="11"/>
  <c r="J6949" i="11"/>
  <c r="J6979" i="11"/>
  <c r="J7054" i="11"/>
  <c r="J7057" i="11"/>
  <c r="J7095" i="11"/>
  <c r="J7132" i="11"/>
  <c r="J7161" i="11"/>
  <c r="J7174" i="11"/>
  <c r="J7184" i="11"/>
  <c r="J7199" i="11"/>
  <c r="J7211" i="11"/>
  <c r="M6030" i="11"/>
  <c r="M6329" i="11"/>
  <c r="M6485" i="11"/>
  <c r="J6795" i="11"/>
  <c r="J6977" i="11"/>
  <c r="J6987" i="11"/>
  <c r="J6989" i="11"/>
  <c r="J6991" i="11"/>
  <c r="J7005" i="11"/>
  <c r="J7052" i="11"/>
  <c r="J7065" i="11"/>
  <c r="J7067" i="11"/>
  <c r="J7069" i="11"/>
  <c r="J7083" i="11"/>
  <c r="J7093" i="11"/>
  <c r="J7108" i="11"/>
  <c r="J7130" i="11"/>
  <c r="J7159" i="11"/>
  <c r="J7182" i="11"/>
  <c r="J7197" i="11"/>
  <c r="J7209" i="11"/>
  <c r="J6546" i="11"/>
  <c r="J6548" i="11"/>
  <c r="J6550" i="11"/>
  <c r="J6571" i="11"/>
  <c r="J6598" i="11"/>
  <c r="J6600" i="11"/>
  <c r="J6623" i="11"/>
  <c r="J6625" i="11"/>
  <c r="J6627" i="11"/>
  <c r="J6652" i="11"/>
  <c r="J6654" i="11"/>
  <c r="J6675" i="11"/>
  <c r="J6679" i="11"/>
  <c r="J6793" i="11"/>
  <c r="J6953" i="11"/>
  <c r="J6962" i="11"/>
  <c r="J6964" i="11"/>
  <c r="J6966" i="11"/>
  <c r="J6975" i="11"/>
  <c r="J7003" i="11"/>
  <c r="J7013" i="11"/>
  <c r="J7015" i="11"/>
  <c r="J7081" i="11"/>
  <c r="J7091" i="11"/>
  <c r="J7106" i="11"/>
  <c r="J7143" i="11"/>
  <c r="J7157" i="11"/>
  <c r="J7195" i="11"/>
  <c r="J6558" i="11"/>
  <c r="J6560" i="11"/>
  <c r="J6562" i="11"/>
  <c r="J6585" i="11"/>
  <c r="J6587" i="11"/>
  <c r="J6589" i="11"/>
  <c r="J6610" i="11"/>
  <c r="J6612" i="11"/>
  <c r="J6637" i="11"/>
  <c r="J6639" i="11"/>
  <c r="J6641" i="11"/>
  <c r="J6662" i="11"/>
  <c r="J6666" i="11"/>
  <c r="J6689" i="11"/>
  <c r="J6691" i="11"/>
  <c r="J6693" i="11"/>
  <c r="J6951" i="11"/>
  <c r="J7001" i="11"/>
  <c r="J7016" i="11"/>
  <c r="J7018" i="11"/>
  <c r="J7039" i="11"/>
  <c r="J7056" i="11"/>
  <c r="J7079" i="11"/>
  <c r="J7104" i="11"/>
  <c r="J7134" i="11"/>
  <c r="J7186" i="11"/>
  <c r="J7213" i="11"/>
  <c r="J6806" i="11"/>
  <c r="J6808" i="11"/>
  <c r="J6810" i="11"/>
  <c r="J6819" i="11"/>
  <c r="J6821" i="11"/>
  <c r="J6823" i="11"/>
  <c r="J6834" i="11"/>
  <c r="J6836" i="11"/>
  <c r="J6857" i="11"/>
  <c r="J6859" i="11"/>
  <c r="J6861" i="11"/>
  <c r="J6870" i="11"/>
  <c r="J6872" i="11"/>
  <c r="J6874" i="11"/>
  <c r="J6883" i="11"/>
  <c r="J6887" i="11"/>
  <c r="J6898" i="11"/>
  <c r="J6900" i="11"/>
  <c r="J6974" i="11"/>
  <c r="J7055" i="11"/>
  <c r="J7078" i="11"/>
  <c r="J7080" i="11"/>
  <c r="J7105" i="11"/>
  <c r="J7237" i="11"/>
  <c r="J7252" i="11"/>
  <c r="J7273" i="11"/>
  <c r="J7288" i="11"/>
  <c r="J7303" i="11"/>
  <c r="J7473" i="11"/>
  <c r="J7525" i="11"/>
  <c r="J7577" i="11"/>
  <c r="J6961" i="11"/>
  <c r="J6963" i="11"/>
  <c r="J6965" i="11"/>
  <c r="J7017" i="11"/>
  <c r="J7096" i="11"/>
  <c r="J7198" i="11"/>
  <c r="J7200" i="11"/>
  <c r="J7235" i="11"/>
  <c r="J7250" i="11"/>
  <c r="J7286" i="11"/>
  <c r="J7301" i="11"/>
  <c r="J7471" i="11"/>
  <c r="J7498" i="11"/>
  <c r="J7523" i="11"/>
  <c r="J7550" i="11"/>
  <c r="J7575" i="11"/>
  <c r="J6910" i="11"/>
  <c r="J6914" i="11"/>
  <c r="J6922" i="11"/>
  <c r="J6923" i="11"/>
  <c r="J6924" i="11"/>
  <c r="J6925" i="11"/>
  <c r="J6926" i="11"/>
  <c r="J6927" i="11"/>
  <c r="J6950" i="11"/>
  <c r="J6952" i="11"/>
  <c r="J7000" i="11"/>
  <c r="J7002" i="11"/>
  <c r="J7131" i="11"/>
  <c r="J7135" i="11"/>
  <c r="J7156" i="11"/>
  <c r="J7160" i="11"/>
  <c r="J7183" i="11"/>
  <c r="J7185" i="11"/>
  <c r="J7187" i="11"/>
  <c r="J7210" i="11"/>
  <c r="J7248" i="11"/>
  <c r="J7263" i="11"/>
  <c r="J7277" i="11"/>
  <c r="J7299" i="11"/>
  <c r="J7469" i="11"/>
  <c r="J7496" i="11"/>
  <c r="J7521" i="11"/>
  <c r="J7548" i="11"/>
  <c r="J7573" i="11"/>
  <c r="J7041" i="11"/>
  <c r="J7043" i="11"/>
  <c r="J7145" i="11"/>
  <c r="J7147" i="11"/>
  <c r="J7170" i="11"/>
  <c r="J7172" i="11"/>
  <c r="J7222" i="11"/>
  <c r="J7224" i="11"/>
  <c r="J7239" i="11"/>
  <c r="J7261" i="11"/>
  <c r="J7275" i="11"/>
  <c r="J7290" i="11"/>
  <c r="J7494" i="11"/>
  <c r="J7546" i="11"/>
  <c r="J7312" i="11"/>
  <c r="J7314" i="11"/>
  <c r="J7316" i="11"/>
  <c r="K7316" i="11" s="1"/>
  <c r="J7325" i="11"/>
  <c r="J7327" i="11"/>
  <c r="J7329" i="11"/>
  <c r="J7338" i="11"/>
  <c r="J7340" i="11"/>
  <c r="J7364" i="11"/>
  <c r="K7364" i="11" s="1"/>
  <c r="J7366" i="11"/>
  <c r="J7390" i="11"/>
  <c r="J7392" i="11"/>
  <c r="J7394" i="11"/>
  <c r="M7436" i="11"/>
  <c r="J7586" i="11"/>
  <c r="J7613" i="11"/>
  <c r="J7611" i="11"/>
  <c r="K7611" i="11"/>
  <c r="J7472" i="11"/>
  <c r="J7520" i="11"/>
  <c r="J7551" i="11"/>
  <c r="J7574" i="11"/>
  <c r="J7590" i="11"/>
  <c r="J7429" i="11"/>
  <c r="J7431" i="11"/>
  <c r="J7433" i="11"/>
  <c r="J7507" i="11"/>
  <c r="J7509" i="11"/>
  <c r="J7511" i="11"/>
  <c r="J7561" i="11"/>
  <c r="J7588" i="11"/>
  <c r="J7615" i="11"/>
  <c r="M7589" i="11"/>
  <c r="M7614" i="11"/>
  <c r="M7625" i="11"/>
  <c r="M7642" i="11"/>
  <c r="P7382" i="11" l="1"/>
  <c r="P7421" i="11"/>
  <c r="P2607" i="11"/>
  <c r="P7354" i="11"/>
  <c r="P2180" i="11"/>
  <c r="P2646" i="11"/>
  <c r="P5350" i="11"/>
  <c r="P2167" i="11"/>
  <c r="P788" i="11"/>
  <c r="P6771" i="11"/>
  <c r="P6719" i="11"/>
  <c r="P2181" i="11"/>
  <c r="P2621" i="11"/>
  <c r="P595" i="11"/>
  <c r="P592" i="11"/>
  <c r="P7356" i="11"/>
  <c r="P2623" i="11"/>
  <c r="P2335" i="11"/>
  <c r="P2168" i="11"/>
  <c r="P594" i="11"/>
  <c r="P787" i="11"/>
  <c r="P7404" i="11"/>
  <c r="P2139" i="11"/>
  <c r="P552" i="11"/>
  <c r="P2609" i="11"/>
  <c r="P557" i="11"/>
  <c r="P7380" i="11"/>
  <c r="P6758" i="11"/>
  <c r="P2624" i="11"/>
  <c r="P593" i="11"/>
  <c r="P2338" i="11"/>
  <c r="P2166" i="11"/>
  <c r="P7122" i="11"/>
  <c r="P6718" i="11"/>
  <c r="P6769" i="11"/>
  <c r="P7351" i="11"/>
  <c r="P4414" i="11"/>
  <c r="P2608" i="11"/>
  <c r="P6730" i="11"/>
  <c r="P4418" i="11"/>
  <c r="P2648" i="11"/>
  <c r="P6768" i="11"/>
  <c r="P2620" i="11"/>
  <c r="P4415" i="11"/>
  <c r="P7119" i="11"/>
  <c r="P383" i="11"/>
  <c r="P7378" i="11"/>
  <c r="P2177" i="11"/>
  <c r="P6732" i="11"/>
  <c r="P2650" i="11"/>
  <c r="P2622" i="11"/>
  <c r="P5354" i="11"/>
  <c r="P596" i="11"/>
  <c r="P2337" i="11"/>
  <c r="P7120" i="11"/>
  <c r="P2645" i="11"/>
  <c r="P6767" i="11"/>
  <c r="P2143" i="11"/>
  <c r="P2138" i="11"/>
  <c r="P556" i="11"/>
  <c r="P553" i="11"/>
  <c r="P385" i="11"/>
  <c r="P387" i="11"/>
  <c r="P388" i="11"/>
  <c r="P2140" i="11"/>
  <c r="P555" i="11"/>
  <c r="P2182" i="11"/>
  <c r="P6728" i="11"/>
  <c r="P591" i="11"/>
  <c r="P2334" i="11"/>
  <c r="P2142" i="11"/>
  <c r="P5352" i="11"/>
  <c r="P7118" i="11"/>
  <c r="P6745" i="11"/>
  <c r="P554" i="11"/>
  <c r="P4413" i="11"/>
  <c r="P2649" i="11"/>
  <c r="P2619" i="11"/>
  <c r="P2169" i="11"/>
  <c r="P789" i="11"/>
  <c r="P2606" i="11"/>
  <c r="P2141" i="11"/>
  <c r="P384" i="11"/>
  <c r="J7430" i="11"/>
  <c r="K7430" i="11" s="1"/>
  <c r="L7430" i="11" s="1"/>
  <c r="J5783" i="11"/>
  <c r="J5405" i="11"/>
  <c r="J5377" i="11"/>
  <c r="J5327" i="11"/>
  <c r="K5327" i="11" s="1"/>
  <c r="L5327" i="11" s="1"/>
  <c r="J5299" i="11"/>
  <c r="J5414" i="11"/>
  <c r="J6770" i="11"/>
  <c r="K6770" i="11" s="1"/>
  <c r="L6770" i="11" s="1"/>
  <c r="J5796" i="11"/>
  <c r="K5796" i="11" s="1"/>
  <c r="L5796" i="11" s="1"/>
  <c r="J5340" i="11"/>
  <c r="J622" i="11"/>
  <c r="K622" i="11" s="1"/>
  <c r="L622" i="11" s="1"/>
  <c r="J7407" i="11"/>
  <c r="K7407" i="11" s="1"/>
  <c r="L7407" i="11" s="1"/>
  <c r="J7379" i="11"/>
  <c r="K7379" i="11" s="1"/>
  <c r="L7379" i="11" s="1"/>
  <c r="J6534" i="11"/>
  <c r="J7650" i="11"/>
  <c r="J7117" i="11"/>
  <c r="K7117" i="11" s="1"/>
  <c r="L7117" i="11" s="1"/>
  <c r="J5314" i="11"/>
  <c r="K5314" i="11" s="1"/>
  <c r="L5314" i="11" s="1"/>
  <c r="J5286" i="11"/>
  <c r="J5287" i="11"/>
  <c r="K5287" i="11" s="1"/>
  <c r="J5781" i="11"/>
  <c r="J5403" i="11"/>
  <c r="J5353" i="11"/>
  <c r="K5353" i="11" s="1"/>
  <c r="L5353" i="11" s="1"/>
  <c r="J5325" i="11"/>
  <c r="K5325" i="11" s="1"/>
  <c r="L5325" i="11" s="1"/>
  <c r="J5297" i="11"/>
  <c r="J6731" i="11"/>
  <c r="K6731" i="11" s="1"/>
  <c r="L6731" i="11" s="1"/>
  <c r="K6056" i="11"/>
  <c r="J5794" i="11"/>
  <c r="J5338" i="11"/>
  <c r="J7628" i="11"/>
  <c r="J7405" i="11"/>
  <c r="K7405" i="11" s="1"/>
  <c r="L7405" i="11" s="1"/>
  <c r="J7377" i="11"/>
  <c r="K7377" i="11" s="1"/>
  <c r="L7377" i="11" s="1"/>
  <c r="J5770" i="11"/>
  <c r="K5770" i="11" s="1"/>
  <c r="L5770" i="11" s="1"/>
  <c r="J5366" i="11"/>
  <c r="J5312" i="11"/>
  <c r="J5250" i="11"/>
  <c r="K5250" i="11" s="1"/>
  <c r="J5285" i="11"/>
  <c r="K5285" i="11" s="1"/>
  <c r="J6705" i="11"/>
  <c r="K6705" i="11" s="1"/>
  <c r="L6705" i="11" s="1"/>
  <c r="J7434" i="11"/>
  <c r="J6757" i="11"/>
  <c r="K6757" i="11" s="1"/>
  <c r="L6757" i="11" s="1"/>
  <c r="J5807" i="11"/>
  <c r="K5807" i="11" s="1"/>
  <c r="L5807" i="11" s="1"/>
  <c r="J5779" i="11"/>
  <c r="J5431" i="11"/>
  <c r="J5401" i="11"/>
  <c r="J5351" i="11"/>
  <c r="K5351" i="11" s="1"/>
  <c r="L5351" i="11" s="1"/>
  <c r="J5323" i="11"/>
  <c r="J6729" i="11"/>
  <c r="K6729" i="11" s="1"/>
  <c r="L6729" i="11" s="1"/>
  <c r="J5418" i="11"/>
  <c r="J5792" i="11"/>
  <c r="K5792" i="11" s="1"/>
  <c r="L5792" i="11" s="1"/>
  <c r="J5390" i="11"/>
  <c r="K5390" i="11" s="1"/>
  <c r="L5390" i="11" s="1"/>
  <c r="J5336" i="11"/>
  <c r="J7626" i="11"/>
  <c r="J7403" i="11"/>
  <c r="K7403" i="11" s="1"/>
  <c r="L7403" i="11" s="1"/>
  <c r="J7355" i="11"/>
  <c r="K7355" i="11" s="1"/>
  <c r="L7355" i="11" s="1"/>
  <c r="J7654" i="11"/>
  <c r="K7654" i="11" s="1"/>
  <c r="J5768" i="11"/>
  <c r="J5364" i="11"/>
  <c r="J5310" i="11"/>
  <c r="K5310" i="11" s="1"/>
  <c r="J5248" i="11"/>
  <c r="J5249" i="11"/>
  <c r="K5249" i="11" s="1"/>
  <c r="L7316" i="11"/>
  <c r="J7432" i="11"/>
  <c r="J5805" i="11"/>
  <c r="J5429" i="11"/>
  <c r="K5429" i="11" s="1"/>
  <c r="L5429" i="11" s="1"/>
  <c r="J5379" i="11"/>
  <c r="K5379" i="11" s="1"/>
  <c r="L5379" i="11" s="1"/>
  <c r="J5349" i="11"/>
  <c r="K5349" i="11" s="1"/>
  <c r="L5349" i="11" s="1"/>
  <c r="J5301" i="11"/>
  <c r="J6727" i="11"/>
  <c r="K6727" i="11" s="1"/>
  <c r="L6727" i="11" s="1"/>
  <c r="J5416" i="11"/>
  <c r="K5416" i="11" s="1"/>
  <c r="L5416" i="11" s="1"/>
  <c r="J5388" i="11"/>
  <c r="K5388" i="11" s="1"/>
  <c r="J5275" i="11"/>
  <c r="J7624" i="11"/>
  <c r="J7381" i="11"/>
  <c r="K7381" i="11" s="1"/>
  <c r="L7381" i="11" s="1"/>
  <c r="J7353" i="11"/>
  <c r="K7353" i="11" s="1"/>
  <c r="L7353" i="11" s="1"/>
  <c r="J6744" i="11"/>
  <c r="K6744" i="11" s="1"/>
  <c r="L6744" i="11" s="1"/>
  <c r="J7652" i="11"/>
  <c r="J7121" i="11"/>
  <c r="K7121" i="11" s="1"/>
  <c r="L7121" i="11" s="1"/>
  <c r="J5766" i="11"/>
  <c r="K5766" i="11" s="1"/>
  <c r="J5362" i="11"/>
  <c r="L5362" i="11" s="1"/>
  <c r="J5288" i="11"/>
  <c r="K5288" i="11" s="1"/>
  <c r="J5289" i="11"/>
  <c r="K5289" i="11" s="1"/>
  <c r="J5247" i="11"/>
  <c r="K5247" i="11" s="1"/>
  <c r="O1930" i="11"/>
  <c r="P7377" i="11"/>
  <c r="O603" i="11"/>
  <c r="K7667" i="11"/>
  <c r="L7667" i="11" s="1"/>
  <c r="K7665" i="11"/>
  <c r="K7615" i="11"/>
  <c r="L7615" i="11" s="1"/>
  <c r="K7588" i="11"/>
  <c r="L7588" i="11" s="1"/>
  <c r="K7590" i="11"/>
  <c r="K7613" i="11"/>
  <c r="K7586" i="11"/>
  <c r="K7521" i="11"/>
  <c r="L7521" i="11" s="1"/>
  <c r="K7523" i="11"/>
  <c r="K7525" i="11"/>
  <c r="K6328" i="11"/>
  <c r="K6597" i="11"/>
  <c r="L6597" i="11" s="1"/>
  <c r="K6196" i="11"/>
  <c r="L6196" i="11" s="1"/>
  <c r="K6599" i="11"/>
  <c r="K6339" i="11"/>
  <c r="L6339" i="11" s="1"/>
  <c r="K6287" i="11"/>
  <c r="L6287" i="11" s="1"/>
  <c r="K6198" i="11"/>
  <c r="K6601" i="11"/>
  <c r="K6341" i="11"/>
  <c r="K6326" i="11"/>
  <c r="K6289" i="11"/>
  <c r="K6172" i="11"/>
  <c r="K5624" i="11"/>
  <c r="K5572" i="11"/>
  <c r="L5572" i="11" s="1"/>
  <c r="K6168" i="11"/>
  <c r="K6029" i="11"/>
  <c r="K5626" i="11"/>
  <c r="L5626" i="11" s="1"/>
  <c r="K5574" i="11"/>
  <c r="L5574" i="11" s="1"/>
  <c r="K6170" i="11"/>
  <c r="K6027" i="11"/>
  <c r="K348" i="11"/>
  <c r="K322" i="11"/>
  <c r="L322" i="11" s="1"/>
  <c r="K426" i="11"/>
  <c r="K283" i="11"/>
  <c r="K7520" i="11"/>
  <c r="K6598" i="11"/>
  <c r="L6598" i="11" s="1"/>
  <c r="K6600" i="11"/>
  <c r="L6600" i="11" s="1"/>
  <c r="K6028" i="11"/>
  <c r="K398" i="11"/>
  <c r="K320" i="11"/>
  <c r="K424" i="11"/>
  <c r="K346" i="11"/>
  <c r="K6030" i="11"/>
  <c r="K6637" i="11"/>
  <c r="L6637" i="11" s="1"/>
  <c r="K7561" i="11"/>
  <c r="L7561" i="11" s="1"/>
  <c r="K6602" i="11"/>
  <c r="K6482" i="11"/>
  <c r="K6430" i="11"/>
  <c r="L6430" i="11" s="1"/>
  <c r="K6406" i="11"/>
  <c r="K6402" i="11"/>
  <c r="K6171" i="11"/>
  <c r="K6055" i="11"/>
  <c r="K6051" i="11"/>
  <c r="K6003" i="11"/>
  <c r="K245" i="11"/>
  <c r="K7524" i="11"/>
  <c r="K6641" i="11"/>
  <c r="L6641" i="11" s="1"/>
  <c r="K6365" i="11"/>
  <c r="K5687" i="11"/>
  <c r="K7563" i="11"/>
  <c r="K7559" i="11"/>
  <c r="K6484" i="11"/>
  <c r="K6480" i="11"/>
  <c r="K6432" i="11"/>
  <c r="K6404" i="11"/>
  <c r="K6173" i="11"/>
  <c r="K6169" i="11"/>
  <c r="K6001" i="11"/>
  <c r="K7522" i="11"/>
  <c r="K6639" i="11"/>
  <c r="L6639" i="11" s="1"/>
  <c r="K6367" i="11"/>
  <c r="K6363" i="11"/>
  <c r="M7644" i="11"/>
  <c r="M7621" i="11"/>
  <c r="M7617" i="11"/>
  <c r="M7613" i="11"/>
  <c r="M7620" i="11"/>
  <c r="M7640" i="11"/>
  <c r="M7619" i="11"/>
  <c r="M7645" i="11"/>
  <c r="M7641" i="11"/>
  <c r="M7643" i="11"/>
  <c r="M7585" i="11"/>
  <c r="M7612" i="11"/>
  <c r="M7638" i="11"/>
  <c r="M7616" i="11"/>
  <c r="M7622" i="11"/>
  <c r="M7611" i="11"/>
  <c r="M7615" i="11"/>
  <c r="M7618" i="11"/>
  <c r="M7639" i="11"/>
  <c r="M7646" i="11"/>
  <c r="M7647" i="11"/>
  <c r="M7648" i="11"/>
  <c r="K411" i="11"/>
  <c r="L411" i="11" s="1"/>
  <c r="J5757" i="11"/>
  <c r="J6912" i="11"/>
  <c r="J6896" i="11"/>
  <c r="K6896" i="11" s="1"/>
  <c r="J5999" i="11"/>
  <c r="J5899" i="11"/>
  <c r="K5899" i="11" s="1"/>
  <c r="J5713" i="11"/>
  <c r="J6469" i="11"/>
  <c r="J6832" i="11"/>
  <c r="J6614" i="11"/>
  <c r="K6614" i="11" s="1"/>
  <c r="J6380" i="11"/>
  <c r="J7576" i="11"/>
  <c r="K7576" i="11" s="1"/>
  <c r="L7576" i="11" s="1"/>
  <c r="J7499" i="11"/>
  <c r="J7368" i="11"/>
  <c r="K7368" i="11" s="1"/>
  <c r="L7368" i="11" s="1"/>
  <c r="J7212" i="11"/>
  <c r="J7133" i="11"/>
  <c r="K7133" i="11" s="1"/>
  <c r="L7133" i="11" s="1"/>
  <c r="J6885" i="11"/>
  <c r="K6885" i="11" s="1"/>
  <c r="L6885" i="11" s="1"/>
  <c r="J6664" i="11"/>
  <c r="K6664" i="11" s="1"/>
  <c r="L6664" i="11" s="1"/>
  <c r="J6467" i="11"/>
  <c r="K6467" i="11" s="1"/>
  <c r="J6393" i="11"/>
  <c r="J6014" i="11"/>
  <c r="J5730" i="11"/>
  <c r="K5730" i="11" s="1"/>
  <c r="L5730" i="11" s="1"/>
  <c r="J6094" i="11"/>
  <c r="J5925" i="11"/>
  <c r="K5925" i="11" s="1"/>
  <c r="L5925" i="11" s="1"/>
  <c r="J5470" i="11"/>
  <c r="K5470" i="11" s="1"/>
  <c r="L5470" i="11" s="1"/>
  <c r="K6017" i="11"/>
  <c r="L6017" i="11" s="1"/>
  <c r="K4899" i="11"/>
  <c r="L4899" i="11" s="1"/>
  <c r="J6130" i="11"/>
  <c r="K331" i="11"/>
  <c r="L331" i="11" s="1"/>
  <c r="K5975" i="11"/>
  <c r="L5975" i="11" s="1"/>
  <c r="K3234" i="11"/>
  <c r="L3234" i="11" s="1"/>
  <c r="K3130" i="11"/>
  <c r="L3130" i="11" s="1"/>
  <c r="K3026" i="11"/>
  <c r="L3026" i="11" s="1"/>
  <c r="K2922" i="11"/>
  <c r="L2922" i="11" s="1"/>
  <c r="K2818" i="11"/>
  <c r="L2818" i="11" s="1"/>
  <c r="K3896" i="11"/>
  <c r="L2583" i="11"/>
  <c r="K2034" i="11"/>
  <c r="L2034" i="11" s="1"/>
  <c r="L101" i="11"/>
  <c r="L7" i="11"/>
  <c r="L204" i="11"/>
  <c r="K3791" i="11"/>
  <c r="L3791" i="11" s="1"/>
  <c r="K3831" i="11"/>
  <c r="K674" i="11"/>
  <c r="L674" i="11" s="1"/>
  <c r="K514" i="11"/>
  <c r="L514" i="11" s="1"/>
  <c r="K6311" i="11"/>
  <c r="L6311" i="11" s="1"/>
  <c r="K5596" i="11"/>
  <c r="L5596" i="11" s="1"/>
  <c r="M5379" i="11"/>
  <c r="O5379" i="11" s="1"/>
  <c r="K3999" i="11"/>
  <c r="L3999" i="11" s="1"/>
  <c r="K3895" i="11"/>
  <c r="L3895" i="11" s="1"/>
  <c r="K7325" i="11"/>
  <c r="L7325" i="11" s="1"/>
  <c r="K6925" i="11"/>
  <c r="L6925" i="11" s="1"/>
  <c r="K6819" i="11"/>
  <c r="L6819" i="11" s="1"/>
  <c r="K7213" i="11"/>
  <c r="L7213" i="11" s="1"/>
  <c r="K7134" i="11"/>
  <c r="K6589" i="11"/>
  <c r="L6589" i="11" s="1"/>
  <c r="K7157" i="11"/>
  <c r="L7157" i="11" s="1"/>
  <c r="K7108" i="11"/>
  <c r="K6987" i="11"/>
  <c r="L6987" i="11" s="1"/>
  <c r="K5991" i="11"/>
  <c r="K5676" i="11"/>
  <c r="L5676" i="11" s="1"/>
  <c r="M5288" i="11"/>
  <c r="O5288" i="11" s="1"/>
  <c r="K4691" i="11"/>
  <c r="K7574" i="11"/>
  <c r="L7574" i="11" s="1"/>
  <c r="K7000" i="11"/>
  <c r="K6183" i="11"/>
  <c r="L6183" i="11" s="1"/>
  <c r="K5209" i="11"/>
  <c r="L5209" i="11" s="1"/>
  <c r="K5172" i="11"/>
  <c r="L5172" i="11" s="1"/>
  <c r="K6079" i="11"/>
  <c r="K5896" i="11"/>
  <c r="L5896" i="11" s="1"/>
  <c r="K4375" i="11"/>
  <c r="L4375" i="11" s="1"/>
  <c r="K4206" i="11"/>
  <c r="L4206" i="11" s="1"/>
  <c r="K4170" i="11"/>
  <c r="L4170" i="11" s="1"/>
  <c r="K3155" i="11"/>
  <c r="L3155" i="11" s="1"/>
  <c r="K3103" i="11"/>
  <c r="L3103" i="11" s="1"/>
  <c r="K3051" i="11"/>
  <c r="L3051" i="11" s="1"/>
  <c r="K4039" i="11"/>
  <c r="L4039" i="11" s="1"/>
  <c r="K3570" i="11"/>
  <c r="K2543" i="11"/>
  <c r="L2543" i="11" s="1"/>
  <c r="K2439" i="11"/>
  <c r="L2439" i="11" s="1"/>
  <c r="K4103" i="11"/>
  <c r="K5377" i="11"/>
  <c r="L5377" i="11" s="1"/>
  <c r="L1371" i="11"/>
  <c r="K4546" i="11"/>
  <c r="L4546" i="11" s="1"/>
  <c r="K6419" i="11"/>
  <c r="L6419" i="11" s="1"/>
  <c r="K4964" i="11"/>
  <c r="L4964" i="11" s="1"/>
  <c r="K6160" i="11"/>
  <c r="L6160" i="11" s="1"/>
  <c r="K5952" i="11"/>
  <c r="L5952" i="11" s="1"/>
  <c r="K3700" i="11"/>
  <c r="L3700" i="11" s="1"/>
  <c r="K4145" i="11"/>
  <c r="L4145" i="11" s="1"/>
  <c r="K2298" i="11"/>
  <c r="L2298" i="11" s="1"/>
  <c r="K3596" i="11"/>
  <c r="L3596" i="11" s="1"/>
  <c r="K3792" i="11"/>
  <c r="L3792" i="11" s="1"/>
  <c r="K2505" i="11"/>
  <c r="L2505" i="11" s="1"/>
  <c r="K2376" i="11"/>
  <c r="K6454" i="11"/>
  <c r="K6209" i="11"/>
  <c r="L6209" i="11" s="1"/>
  <c r="K6107" i="11"/>
  <c r="L6107" i="11" s="1"/>
  <c r="K5224" i="11"/>
  <c r="L5224" i="11" s="1"/>
  <c r="M5456" i="11"/>
  <c r="O5456" i="11" s="1"/>
  <c r="K5456" i="11"/>
  <c r="L5456" i="11" s="1"/>
  <c r="M5493" i="11"/>
  <c r="O5493" i="11" s="1"/>
  <c r="K5493" i="11"/>
  <c r="L5493" i="11" s="1"/>
  <c r="M7455" i="11"/>
  <c r="O7455" i="11" s="1"/>
  <c r="K7455" i="11"/>
  <c r="M5494" i="11"/>
  <c r="O5494" i="11" s="1"/>
  <c r="K5494" i="11"/>
  <c r="L5494" i="11" s="1"/>
  <c r="M2112" i="11"/>
  <c r="O2112" i="11" s="1"/>
  <c r="K2112" i="11"/>
  <c r="M5809" i="11"/>
  <c r="O5809" i="11" s="1"/>
  <c r="K5809" i="11"/>
  <c r="L5809" i="11" s="1"/>
  <c r="M7457" i="11"/>
  <c r="O7457" i="11" s="1"/>
  <c r="K7457" i="11"/>
  <c r="L7457" i="11" s="1"/>
  <c r="M2114" i="11"/>
  <c r="O2114" i="11" s="1"/>
  <c r="K2114" i="11"/>
  <c r="L2114" i="11" s="1"/>
  <c r="M6844" i="11"/>
  <c r="O6844" i="11" s="1"/>
  <c r="K6844" i="11"/>
  <c r="M5271" i="11"/>
  <c r="O5271" i="11" s="1"/>
  <c r="K5271" i="11"/>
  <c r="M2113" i="11"/>
  <c r="O2113" i="11" s="1"/>
  <c r="K2113" i="11"/>
  <c r="L2113" i="11" s="1"/>
  <c r="M5496" i="11"/>
  <c r="O5496" i="11" s="1"/>
  <c r="K5496" i="11"/>
  <c r="L5496" i="11" s="1"/>
  <c r="M7598" i="11"/>
  <c r="O7598" i="11" s="1"/>
  <c r="K7598" i="11"/>
  <c r="M5453" i="11"/>
  <c r="O5453" i="11" s="1"/>
  <c r="K5453" i="11"/>
  <c r="M5455" i="11"/>
  <c r="O5455" i="11" s="1"/>
  <c r="K5455" i="11"/>
  <c r="L5455" i="11" s="1"/>
  <c r="M49" i="11"/>
  <c r="O49" i="11" s="1"/>
  <c r="K49" i="11"/>
  <c r="L49" i="11" s="1"/>
  <c r="M46" i="11"/>
  <c r="O46" i="11" s="1"/>
  <c r="K46" i="11"/>
  <c r="M61" i="11"/>
  <c r="O61" i="11" s="1"/>
  <c r="K61" i="11"/>
  <c r="L61" i="11" s="1"/>
  <c r="M7459" i="11"/>
  <c r="O7459" i="11" s="1"/>
  <c r="K7459" i="11"/>
  <c r="L7459" i="11" s="1"/>
  <c r="M7600" i="11"/>
  <c r="O7600" i="11" s="1"/>
  <c r="K7600" i="11"/>
  <c r="L7600" i="11" s="1"/>
  <c r="M2116" i="11"/>
  <c r="O2116" i="11" s="1"/>
  <c r="K2116" i="11"/>
  <c r="L2116" i="11" s="1"/>
  <c r="M6846" i="11"/>
  <c r="O6846" i="11" s="1"/>
  <c r="K6846" i="11"/>
  <c r="L6846" i="11" s="1"/>
  <c r="M7601" i="11"/>
  <c r="O7601" i="11" s="1"/>
  <c r="K7601" i="11"/>
  <c r="L7601" i="11" s="1"/>
  <c r="M5274" i="11"/>
  <c r="O5274" i="11" s="1"/>
  <c r="K5274" i="11"/>
  <c r="M7456" i="11"/>
  <c r="O7456" i="11" s="1"/>
  <c r="K7456" i="11"/>
  <c r="L7456" i="11" s="1"/>
  <c r="M5258" i="11"/>
  <c r="O5258" i="11" s="1"/>
  <c r="K5258" i="11"/>
  <c r="M6847" i="11"/>
  <c r="O6847" i="11" s="1"/>
  <c r="K6847" i="11"/>
  <c r="L6847" i="11" s="1"/>
  <c r="M7602" i="11"/>
  <c r="O7602" i="11" s="1"/>
  <c r="K7602" i="11"/>
  <c r="L7602" i="11" s="1"/>
  <c r="M5457" i="11"/>
  <c r="O5457" i="11" s="1"/>
  <c r="K5457" i="11"/>
  <c r="L5457" i="11" s="1"/>
  <c r="M59" i="11"/>
  <c r="O59" i="11" s="1"/>
  <c r="K59" i="11"/>
  <c r="L59" i="11" s="1"/>
  <c r="M47" i="11"/>
  <c r="O47" i="11" s="1"/>
  <c r="K47" i="11"/>
  <c r="M50" i="11"/>
  <c r="O50" i="11" s="1"/>
  <c r="K50" i="11"/>
  <c r="M58" i="11"/>
  <c r="O58" i="11" s="1"/>
  <c r="K58" i="11"/>
  <c r="M1775" i="11"/>
  <c r="O1775" i="11" s="1"/>
  <c r="K1775" i="11"/>
  <c r="L1775" i="11" s="1"/>
  <c r="M1776" i="11"/>
  <c r="O1776" i="11" s="1"/>
  <c r="K1776" i="11"/>
  <c r="L1776" i="11" s="1"/>
  <c r="M5272" i="11"/>
  <c r="O5272" i="11" s="1"/>
  <c r="K5272" i="11"/>
  <c r="M1777" i="11"/>
  <c r="O1777" i="11" s="1"/>
  <c r="K1777" i="11"/>
  <c r="L1777" i="11" s="1"/>
  <c r="M7599" i="11"/>
  <c r="O7599" i="11" s="1"/>
  <c r="K7599" i="11"/>
  <c r="L7599" i="11" s="1"/>
  <c r="M5273" i="11"/>
  <c r="O5273" i="11" s="1"/>
  <c r="K5273" i="11"/>
  <c r="M1774" i="11"/>
  <c r="O1774" i="11" s="1"/>
  <c r="K1774" i="11"/>
  <c r="M3729" i="11"/>
  <c r="O3729" i="11" s="1"/>
  <c r="K3729" i="11"/>
  <c r="L3729" i="11" s="1"/>
  <c r="M5454" i="11"/>
  <c r="O5454" i="11" s="1"/>
  <c r="K5454" i="11"/>
  <c r="L5454" i="11" s="1"/>
  <c r="M60" i="11"/>
  <c r="O60" i="11" s="1"/>
  <c r="K60" i="11"/>
  <c r="L60" i="11" s="1"/>
  <c r="M48" i="11"/>
  <c r="O48" i="11" s="1"/>
  <c r="K48" i="11"/>
  <c r="L48" i="11" s="1"/>
  <c r="M5259" i="11"/>
  <c r="O5259" i="11" s="1"/>
  <c r="K5259" i="11"/>
  <c r="L5259" i="11" s="1"/>
  <c r="M6848" i="11"/>
  <c r="O6848" i="11" s="1"/>
  <c r="K6848" i="11"/>
  <c r="L6848" i="11" s="1"/>
  <c r="M2115" i="11"/>
  <c r="O2115" i="11" s="1"/>
  <c r="K2115" i="11"/>
  <c r="L2115" i="11" s="1"/>
  <c r="M1933" i="11"/>
  <c r="O1933" i="11" s="1"/>
  <c r="K1933" i="11"/>
  <c r="L1933" i="11" s="1"/>
  <c r="M5495" i="11"/>
  <c r="O5495" i="11" s="1"/>
  <c r="K5495" i="11"/>
  <c r="L5495" i="11" s="1"/>
  <c r="M1931" i="11"/>
  <c r="O1931" i="11" s="1"/>
  <c r="K1931" i="11"/>
  <c r="L1931" i="11" s="1"/>
  <c r="M1932" i="11"/>
  <c r="O1932" i="11" s="1"/>
  <c r="K1932" i="11"/>
  <c r="L1932" i="11" s="1"/>
  <c r="M6845" i="11"/>
  <c r="O6845" i="11" s="1"/>
  <c r="K6845" i="11"/>
  <c r="L6845" i="11" s="1"/>
  <c r="K1934" i="11"/>
  <c r="L1934" i="11" s="1"/>
  <c r="M1934" i="11"/>
  <c r="O1934" i="11" s="1"/>
  <c r="M5492" i="11"/>
  <c r="O5492" i="11" s="1"/>
  <c r="K5492" i="11"/>
  <c r="M7458" i="11"/>
  <c r="O7458" i="11" s="1"/>
  <c r="K7458" i="11"/>
  <c r="L7458" i="11" s="1"/>
  <c r="K1778" i="11"/>
  <c r="L1778" i="11" s="1"/>
  <c r="M1778" i="11"/>
  <c r="O1778" i="11" s="1"/>
  <c r="K3781" i="11"/>
  <c r="L3781" i="11" s="1"/>
  <c r="K1296" i="11"/>
  <c r="L1296" i="11" s="1"/>
  <c r="K568" i="11"/>
  <c r="L568" i="11" s="1"/>
  <c r="K6041" i="11"/>
  <c r="L6041" i="11" s="1"/>
  <c r="K4259" i="11"/>
  <c r="L4259" i="11" s="1"/>
  <c r="K4041" i="11"/>
  <c r="L4041" i="11" s="1"/>
  <c r="K1672" i="11"/>
  <c r="L1672" i="11" s="1"/>
  <c r="K1516" i="11"/>
  <c r="L1516" i="11" s="1"/>
  <c r="K3741" i="11"/>
  <c r="L3741" i="11" s="1"/>
  <c r="K4912" i="11"/>
  <c r="L4912" i="11" s="1"/>
  <c r="K7013" i="11"/>
  <c r="K6546" i="11"/>
  <c r="L6546" i="11" s="1"/>
  <c r="K3180" i="11"/>
  <c r="L3180" i="11" s="1"/>
  <c r="K4167" i="11"/>
  <c r="L4167" i="11" s="1"/>
  <c r="K3581" i="11"/>
  <c r="K3024" i="11"/>
  <c r="L3024" i="11" s="1"/>
  <c r="K1514" i="11"/>
  <c r="L1514" i="11" s="1"/>
  <c r="K191" i="11"/>
  <c r="L191" i="11" s="1"/>
  <c r="K6883" i="11"/>
  <c r="L6883" i="11" s="1"/>
  <c r="K6560" i="11"/>
  <c r="L6560" i="11" s="1"/>
  <c r="K4910" i="11"/>
  <c r="L4910" i="11" s="1"/>
  <c r="K3142" i="11"/>
  <c r="L3142" i="11" s="1"/>
  <c r="K3090" i="11"/>
  <c r="L3090" i="11" s="1"/>
  <c r="K2466" i="11"/>
  <c r="L2466" i="11" s="1"/>
  <c r="K2362" i="11"/>
  <c r="L2362" i="11" s="1"/>
  <c r="K2190" i="11"/>
  <c r="K2346" i="11"/>
  <c r="K2296" i="11"/>
  <c r="L2296" i="11" s="1"/>
  <c r="K918" i="11"/>
  <c r="L918" i="11" s="1"/>
  <c r="K866" i="11"/>
  <c r="L866" i="11" s="1"/>
  <c r="K2572" i="11"/>
  <c r="L2572" i="11" s="1"/>
  <c r="K2556" i="11"/>
  <c r="L2556" i="11" s="1"/>
  <c r="K4716" i="11"/>
  <c r="L4716" i="11" s="1"/>
  <c r="K4508" i="11"/>
  <c r="L4508" i="11" s="1"/>
  <c r="K2520" i="11"/>
  <c r="L2520" i="11" s="1"/>
  <c r="K2373" i="11"/>
  <c r="L2373" i="11" s="1"/>
  <c r="K2075" i="11"/>
  <c r="L2075" i="11" s="1"/>
  <c r="K84" i="11"/>
  <c r="M331" i="11"/>
  <c r="O331" i="11" s="1"/>
  <c r="O2506" i="11"/>
  <c r="O311" i="11"/>
  <c r="K6927" i="11"/>
  <c r="L6927" i="11" s="1"/>
  <c r="K5039" i="11"/>
  <c r="L5039" i="11" s="1"/>
  <c r="K3257" i="11"/>
  <c r="L3257" i="11" s="1"/>
  <c r="M544" i="11"/>
  <c r="O544" i="11" s="1"/>
  <c r="K544" i="11"/>
  <c r="L544" i="11" s="1"/>
  <c r="K1787" i="11"/>
  <c r="L426" i="11"/>
  <c r="M4363" i="11"/>
  <c r="O4363" i="11" s="1"/>
  <c r="K4363" i="11"/>
  <c r="L4363" i="11" s="1"/>
  <c r="M2129" i="11"/>
  <c r="O2129" i="11" s="1"/>
  <c r="K2129" i="11"/>
  <c r="L2129" i="11" s="1"/>
  <c r="K6471" i="11"/>
  <c r="L6471" i="11" s="1"/>
  <c r="K4742" i="11"/>
  <c r="L4742" i="11" s="1"/>
  <c r="K3373" i="11"/>
  <c r="K3820" i="11"/>
  <c r="L3820" i="11" s="1"/>
  <c r="K3246" i="11"/>
  <c r="L3246" i="11" s="1"/>
  <c r="K2518" i="11"/>
  <c r="L2518" i="11" s="1"/>
  <c r="K2414" i="11"/>
  <c r="L2414" i="11" s="1"/>
  <c r="K2385" i="11"/>
  <c r="K2400" i="11"/>
  <c r="L2400" i="11" s="1"/>
  <c r="K2206" i="11"/>
  <c r="L2206" i="11" s="1"/>
  <c r="K1662" i="11"/>
  <c r="L1662" i="11" s="1"/>
  <c r="K1610" i="11"/>
  <c r="L1610" i="11" s="1"/>
  <c r="K880" i="11"/>
  <c r="L880" i="11" s="1"/>
  <c r="K776" i="11"/>
  <c r="L776" i="11" s="1"/>
  <c r="K710" i="11"/>
  <c r="L710" i="11" s="1"/>
  <c r="K2424" i="11"/>
  <c r="K1374" i="11"/>
  <c r="L1374" i="11" s="1"/>
  <c r="K1363" i="11"/>
  <c r="L1363" i="11" s="1"/>
  <c r="K1540" i="11"/>
  <c r="K6132" i="11"/>
  <c r="L6132" i="11" s="1"/>
  <c r="K6536" i="11"/>
  <c r="L6536" i="11" s="1"/>
  <c r="K6989" i="11"/>
  <c r="L6989" i="11" s="1"/>
  <c r="K4283" i="11"/>
  <c r="K3685" i="11"/>
  <c r="K3922" i="11"/>
  <c r="L3922" i="11" s="1"/>
  <c r="K4093" i="11"/>
  <c r="L4093" i="11" s="1"/>
  <c r="K4054" i="11"/>
  <c r="L4054" i="11" s="1"/>
  <c r="K3153" i="11"/>
  <c r="L3153" i="11" s="1"/>
  <c r="K3101" i="11"/>
  <c r="L3101" i="11" s="1"/>
  <c r="K3049" i="11"/>
  <c r="L3049" i="11" s="1"/>
  <c r="K2920" i="11"/>
  <c r="L2920" i="11" s="1"/>
  <c r="K4089" i="11"/>
  <c r="L4089" i="11" s="1"/>
  <c r="K2364" i="11"/>
  <c r="L2364" i="11" s="1"/>
  <c r="K2260" i="11"/>
  <c r="L2260" i="11" s="1"/>
  <c r="K2192" i="11"/>
  <c r="L2192" i="11" s="1"/>
  <c r="K3469" i="11"/>
  <c r="L3469" i="11" s="1"/>
  <c r="K2398" i="11"/>
  <c r="K2242" i="11"/>
  <c r="K1896" i="11"/>
  <c r="L1896" i="11" s="1"/>
  <c r="K1844" i="11"/>
  <c r="L1844" i="11" s="1"/>
  <c r="K1258" i="11"/>
  <c r="L1258" i="11" s="1"/>
  <c r="K1074" i="11"/>
  <c r="L1074" i="11" s="1"/>
  <c r="K2208" i="11"/>
  <c r="L2208" i="11" s="1"/>
  <c r="K2156" i="11"/>
  <c r="L2156" i="11" s="1"/>
  <c r="K1711" i="11"/>
  <c r="L1711" i="11" s="1"/>
  <c r="K1566" i="11"/>
  <c r="K1463" i="11"/>
  <c r="L1463" i="11" s="1"/>
  <c r="K4507" i="11"/>
  <c r="L4507" i="11" s="1"/>
  <c r="K1452" i="11"/>
  <c r="L1452" i="11" s="1"/>
  <c r="K1450" i="11"/>
  <c r="L1450" i="11" s="1"/>
  <c r="L320" i="11"/>
  <c r="K2100" i="11"/>
  <c r="L2100" i="11" s="1"/>
  <c r="K1683" i="11"/>
  <c r="L1683" i="11" s="1"/>
  <c r="K1583" i="11"/>
  <c r="L1583" i="11" s="1"/>
  <c r="K1192" i="11"/>
  <c r="L1192" i="11" s="1"/>
  <c r="K1088" i="11"/>
  <c r="L1088" i="11" s="1"/>
  <c r="K984" i="11"/>
  <c r="L984" i="11" s="1"/>
  <c r="K1568" i="11"/>
  <c r="L1568" i="11" s="1"/>
  <c r="K1462" i="11"/>
  <c r="L1462" i="11" s="1"/>
  <c r="K1412" i="11"/>
  <c r="L1412" i="11" s="1"/>
  <c r="K1646" i="11"/>
  <c r="L1646" i="11" s="1"/>
  <c r="K1436" i="11"/>
  <c r="K1571" i="11"/>
  <c r="L1571" i="11" s="1"/>
  <c r="K1503" i="11"/>
  <c r="L1503" i="11" s="1"/>
  <c r="K1438" i="11"/>
  <c r="L1438" i="11" s="1"/>
  <c r="K4405" i="11"/>
  <c r="L4405" i="11" s="1"/>
  <c r="O1583" i="11"/>
  <c r="O653" i="11"/>
  <c r="O2296" i="11"/>
  <c r="O1804" i="11"/>
  <c r="O1787" i="11"/>
  <c r="O6536" i="11"/>
  <c r="O1516" i="11"/>
  <c r="O656" i="11"/>
  <c r="K6211" i="11"/>
  <c r="L6211" i="11" s="1"/>
  <c r="O4871" i="11"/>
  <c r="O1973" i="11"/>
  <c r="O3208" i="11"/>
  <c r="O1133" i="11"/>
  <c r="O2439" i="11"/>
  <c r="O2491" i="11"/>
  <c r="O2583" i="11"/>
  <c r="P2583" i="11" s="1"/>
  <c r="O2739" i="11"/>
  <c r="O2907" i="11"/>
  <c r="P2907" i="11" s="1"/>
  <c r="O3454" i="11"/>
  <c r="O3674" i="11"/>
  <c r="K7174" i="11"/>
  <c r="L7174" i="11" s="1"/>
  <c r="K5260" i="11"/>
  <c r="L5260" i="11" s="1"/>
  <c r="K3872" i="11"/>
  <c r="L3872" i="11" s="1"/>
  <c r="K3794" i="11"/>
  <c r="L3794" i="11" s="1"/>
  <c r="K3321" i="11"/>
  <c r="K4181" i="11"/>
  <c r="L4181" i="11" s="1"/>
  <c r="K2312" i="11"/>
  <c r="L2312" i="11" s="1"/>
  <c r="K2294" i="11"/>
  <c r="K2060" i="11"/>
  <c r="K2570" i="11"/>
  <c r="L2570" i="11" s="1"/>
  <c r="K2528" i="11"/>
  <c r="K672" i="11"/>
  <c r="L672" i="11" s="1"/>
  <c r="L2997" i="11"/>
  <c r="K3443" i="11"/>
  <c r="L3443" i="11" s="1"/>
  <c r="M4352" i="11"/>
  <c r="O4352" i="11" s="1"/>
  <c r="K4352" i="11"/>
  <c r="L4352" i="11" s="1"/>
  <c r="M1791" i="11"/>
  <c r="O1791" i="11" s="1"/>
  <c r="K1791" i="11"/>
  <c r="L1791" i="11" s="1"/>
  <c r="O2584" i="11"/>
  <c r="O1832" i="11"/>
  <c r="O2414" i="11"/>
  <c r="O1878" i="11"/>
  <c r="O658" i="11"/>
  <c r="O2751" i="11"/>
  <c r="K6248" i="11"/>
  <c r="L6248" i="11" s="1"/>
  <c r="K2542" i="11"/>
  <c r="L2542" i="11" s="1"/>
  <c r="K2401" i="11"/>
  <c r="L2401" i="11" s="1"/>
  <c r="O5810" i="11"/>
  <c r="K4962" i="11"/>
  <c r="L4962" i="11" s="1"/>
  <c r="K4872" i="11"/>
  <c r="L4872" i="11" s="1"/>
  <c r="K2438" i="11"/>
  <c r="L2438" i="11" s="1"/>
  <c r="K2230" i="11"/>
  <c r="L2230" i="11" s="1"/>
  <c r="O6071" i="11"/>
  <c r="O5909" i="11"/>
  <c r="O4025" i="11"/>
  <c r="O3817" i="11"/>
  <c r="O3792" i="11"/>
  <c r="O3677" i="11"/>
  <c r="O3625" i="11"/>
  <c r="O3596" i="11"/>
  <c r="O3571" i="11"/>
  <c r="O3508" i="11"/>
  <c r="O2294" i="11"/>
  <c r="O2272" i="11"/>
  <c r="O2275" i="11"/>
  <c r="O2100" i="11"/>
  <c r="O2079" i="11"/>
  <c r="O2067" i="11"/>
  <c r="O1987" i="11"/>
  <c r="O1495" i="11"/>
  <c r="O1478" i="11"/>
  <c r="O1450" i="11"/>
  <c r="O1249" i="11"/>
  <c r="O1173" i="11"/>
  <c r="O5391" i="11"/>
  <c r="O3246" i="11"/>
  <c r="O1635" i="11"/>
  <c r="P1635" i="11" s="1"/>
  <c r="O1514" i="11"/>
  <c r="O861" i="11"/>
  <c r="O7502" i="11"/>
  <c r="O3016" i="11"/>
  <c r="O1055" i="11"/>
  <c r="O843" i="11"/>
  <c r="O639" i="11"/>
  <c r="O2549" i="11"/>
  <c r="O7577" i="11"/>
  <c r="O159" i="11"/>
  <c r="O2297" i="11"/>
  <c r="O2738" i="11"/>
  <c r="O2445" i="11"/>
  <c r="O2714" i="11"/>
  <c r="O5167" i="11"/>
  <c r="M5403" i="11"/>
  <c r="O5403" i="11" s="1"/>
  <c r="K5403" i="11"/>
  <c r="L5403" i="11" s="1"/>
  <c r="M566" i="11"/>
  <c r="O566" i="11" s="1"/>
  <c r="K566" i="11"/>
  <c r="L566" i="11" s="1"/>
  <c r="O4310" i="11"/>
  <c r="O6510" i="11"/>
  <c r="O2256" i="11"/>
  <c r="M5299" i="11"/>
  <c r="L5299" i="11"/>
  <c r="M5796" i="11"/>
  <c r="O5796" i="11" s="1"/>
  <c r="M4326" i="11"/>
  <c r="O4326" i="11" s="1"/>
  <c r="K4326" i="11"/>
  <c r="L4326" i="11" s="1"/>
  <c r="K7200" i="11"/>
  <c r="L7200" i="11" s="1"/>
  <c r="K7473" i="11"/>
  <c r="L7473" i="11" s="1"/>
  <c r="K6103" i="11"/>
  <c r="K5700" i="11"/>
  <c r="K6121" i="11"/>
  <c r="L6121" i="11" s="1"/>
  <c r="K5871" i="11"/>
  <c r="L5871" i="11" s="1"/>
  <c r="K5600" i="11"/>
  <c r="L5600" i="11" s="1"/>
  <c r="K5978" i="11"/>
  <c r="L5978" i="11" s="1"/>
  <c r="K5926" i="11"/>
  <c r="L5926" i="11" s="1"/>
  <c r="M5249" i="11"/>
  <c r="O5249" i="11" s="1"/>
  <c r="K5117" i="11"/>
  <c r="L5117" i="11" s="1"/>
  <c r="K4274" i="11"/>
  <c r="L4274" i="11" s="1"/>
  <c r="K4091" i="11"/>
  <c r="L4091" i="11" s="1"/>
  <c r="K3259" i="11"/>
  <c r="L3259" i="11" s="1"/>
  <c r="K2714" i="11"/>
  <c r="L2714" i="11" s="1"/>
  <c r="K3414" i="11"/>
  <c r="L3414" i="11" s="1"/>
  <c r="K3192" i="11"/>
  <c r="L3192" i="11" s="1"/>
  <c r="K1246" i="11"/>
  <c r="L1246" i="11" s="1"/>
  <c r="K760" i="11"/>
  <c r="L760" i="11" s="1"/>
  <c r="K726" i="11"/>
  <c r="L726" i="11" s="1"/>
  <c r="O274" i="11"/>
  <c r="K1645" i="11"/>
  <c r="L1645" i="11" s="1"/>
  <c r="K4795" i="11"/>
  <c r="L4795" i="11" s="1"/>
  <c r="K4845" i="11"/>
  <c r="L4845" i="11" s="1"/>
  <c r="M357" i="11"/>
  <c r="O357" i="11" s="1"/>
  <c r="K4337" i="11"/>
  <c r="L4337" i="11" s="1"/>
  <c r="O2912" i="11"/>
  <c r="O3129" i="11"/>
  <c r="M2127" i="11"/>
  <c r="O2127" i="11" s="1"/>
  <c r="K2127" i="11"/>
  <c r="L2127" i="11" s="1"/>
  <c r="K7509" i="11"/>
  <c r="L7509" i="11" s="1"/>
  <c r="K6950" i="11"/>
  <c r="L6950" i="11" s="1"/>
  <c r="K6961" i="11"/>
  <c r="K7577" i="11"/>
  <c r="L7577" i="11" s="1"/>
  <c r="K7005" i="11"/>
  <c r="L7005" i="11" s="1"/>
  <c r="K6376" i="11"/>
  <c r="L6376" i="11" s="1"/>
  <c r="K6207" i="11"/>
  <c r="K6092" i="11"/>
  <c r="L6092" i="11" s="1"/>
  <c r="K4664" i="11"/>
  <c r="L4664" i="11" s="1"/>
  <c r="K5001" i="11"/>
  <c r="L5001" i="11" s="1"/>
  <c r="K4974" i="11"/>
  <c r="L4974" i="11" s="1"/>
  <c r="K7172" i="11"/>
  <c r="L7172" i="11" s="1"/>
  <c r="K7286" i="11"/>
  <c r="K7105" i="11"/>
  <c r="L7105" i="11" s="1"/>
  <c r="K7057" i="11"/>
  <c r="L7057" i="11" s="1"/>
  <c r="K5874" i="11"/>
  <c r="L5874" i="11" s="1"/>
  <c r="K5211" i="11"/>
  <c r="L5211" i="11" s="1"/>
  <c r="K6095" i="11"/>
  <c r="L6095" i="11" s="1"/>
  <c r="M5362" i="11"/>
  <c r="K5115" i="11"/>
  <c r="K5013" i="11"/>
  <c r="L5013" i="11" s="1"/>
  <c r="K4897" i="11"/>
  <c r="L4897" i="11" s="1"/>
  <c r="K4662" i="11"/>
  <c r="L4662" i="11" s="1"/>
  <c r="K4482" i="11"/>
  <c r="L4482" i="11" s="1"/>
  <c r="K4909" i="11"/>
  <c r="L4909" i="11" s="1"/>
  <c r="K4886" i="11"/>
  <c r="L4886" i="11" s="1"/>
  <c r="K4600" i="11"/>
  <c r="L4600" i="11" s="1"/>
  <c r="K3947" i="11"/>
  <c r="L3947" i="11" s="1"/>
  <c r="K3843" i="11"/>
  <c r="L3843" i="11" s="1"/>
  <c r="K3739" i="11"/>
  <c r="L3739" i="11" s="1"/>
  <c r="K3674" i="11"/>
  <c r="L3674" i="11" s="1"/>
  <c r="K4808" i="11"/>
  <c r="L4808" i="11" s="1"/>
  <c r="K4104" i="11"/>
  <c r="L4104" i="11" s="1"/>
  <c r="K4025" i="11"/>
  <c r="K3466" i="11"/>
  <c r="L3466" i="11" s="1"/>
  <c r="K4222" i="11"/>
  <c r="L4222" i="11" s="1"/>
  <c r="K4129" i="11"/>
  <c r="L4129" i="11" s="1"/>
  <c r="K2688" i="11"/>
  <c r="L2688" i="11" s="1"/>
  <c r="K3088" i="11"/>
  <c r="L3088" i="11" s="1"/>
  <c r="K2402" i="11"/>
  <c r="L2402" i="11" s="1"/>
  <c r="K2323" i="11"/>
  <c r="L2323" i="11" s="1"/>
  <c r="K2025" i="11"/>
  <c r="L2025" i="11" s="1"/>
  <c r="K1973" i="11"/>
  <c r="L1973" i="11" s="1"/>
  <c r="K1857" i="11"/>
  <c r="L1857" i="11" s="1"/>
  <c r="K968" i="11"/>
  <c r="K934" i="11"/>
  <c r="L934" i="11" s="1"/>
  <c r="K2480" i="11"/>
  <c r="L2480" i="11" s="1"/>
  <c r="K1593" i="11"/>
  <c r="L1593" i="11" s="1"/>
  <c r="K1489" i="11"/>
  <c r="L1489" i="11" s="1"/>
  <c r="O1247" i="11"/>
  <c r="K4663" i="11"/>
  <c r="L4663" i="11" s="1"/>
  <c r="K4741" i="11"/>
  <c r="L4741" i="11" s="1"/>
  <c r="K3987" i="11"/>
  <c r="L3987" i="11" s="1"/>
  <c r="K618" i="11"/>
  <c r="L618" i="11" s="1"/>
  <c r="K2104" i="11"/>
  <c r="L2104" i="11" s="1"/>
  <c r="K6134" i="11"/>
  <c r="L6134" i="11" s="1"/>
  <c r="K5913" i="11"/>
  <c r="L5913" i="11" s="1"/>
  <c r="K6519" i="11"/>
  <c r="K4843" i="11"/>
  <c r="L4843" i="11" s="1"/>
  <c r="K4637" i="11"/>
  <c r="L4637" i="11" s="1"/>
  <c r="K4689" i="11"/>
  <c r="L4689" i="11" s="1"/>
  <c r="K4051" i="11"/>
  <c r="L4051" i="11" s="1"/>
  <c r="K3935" i="11"/>
  <c r="L3935" i="11" s="1"/>
  <c r="K3363" i="11"/>
  <c r="L3363" i="11" s="1"/>
  <c r="K4767" i="11"/>
  <c r="L4767" i="11" s="1"/>
  <c r="K1298" i="11"/>
  <c r="L1298" i="11" s="1"/>
  <c r="K7507" i="11"/>
  <c r="K7147" i="11"/>
  <c r="L7147" i="11" s="1"/>
  <c r="K7273" i="11"/>
  <c r="K7078" i="11"/>
  <c r="K6974" i="11"/>
  <c r="K6587" i="11"/>
  <c r="L6587" i="11" s="1"/>
  <c r="K6966" i="11"/>
  <c r="L6966" i="11" s="1"/>
  <c r="K6623" i="11"/>
  <c r="K7199" i="11"/>
  <c r="L7199" i="11" s="1"/>
  <c r="K7095" i="11"/>
  <c r="L7095" i="11" s="1"/>
  <c r="K6415" i="11"/>
  <c r="K6626" i="11"/>
  <c r="L6626" i="11" s="1"/>
  <c r="K5895" i="11"/>
  <c r="L5895" i="11" s="1"/>
  <c r="K5220" i="11"/>
  <c r="L5220" i="11" s="1"/>
  <c r="O4975" i="11"/>
  <c r="K5065" i="11"/>
  <c r="L5065" i="11" s="1"/>
  <c r="K5506" i="11"/>
  <c r="L5506" i="11" s="1"/>
  <c r="K5091" i="11"/>
  <c r="L5091" i="11" s="1"/>
  <c r="K4871" i="11"/>
  <c r="L4871" i="11" s="1"/>
  <c r="K4846" i="11"/>
  <c r="L4846" i="11" s="1"/>
  <c r="K4818" i="11"/>
  <c r="L4818" i="11" s="1"/>
  <c r="K4638" i="11"/>
  <c r="L4638" i="11" s="1"/>
  <c r="K4610" i="11"/>
  <c r="L4610" i="11" s="1"/>
  <c r="K4430" i="11"/>
  <c r="L4430" i="11" s="1"/>
  <c r="K5510" i="11"/>
  <c r="L5510" i="11" s="1"/>
  <c r="K4466" i="11"/>
  <c r="L4466" i="11" s="1"/>
  <c r="K5003" i="11"/>
  <c r="L5003" i="11" s="1"/>
  <c r="K4961" i="11"/>
  <c r="L4961" i="11" s="1"/>
  <c r="K4233" i="11"/>
  <c r="L4233" i="11" s="1"/>
  <c r="K3921" i="11"/>
  <c r="L3921" i="11" s="1"/>
  <c r="K3817" i="11"/>
  <c r="L3817" i="11" s="1"/>
  <c r="K4678" i="11"/>
  <c r="L4678" i="11" s="1"/>
  <c r="K4440" i="11"/>
  <c r="L4440" i="11" s="1"/>
  <c r="K4154" i="11"/>
  <c r="L4154" i="11" s="1"/>
  <c r="K3207" i="11"/>
  <c r="L3207" i="11" s="1"/>
  <c r="K3104" i="11"/>
  <c r="L3104" i="11" s="1"/>
  <c r="L2999" i="11"/>
  <c r="K2896" i="11"/>
  <c r="L2896" i="11" s="1"/>
  <c r="K2792" i="11"/>
  <c r="L2792" i="11" s="1"/>
  <c r="K3622" i="11"/>
  <c r="L3622" i="11" s="1"/>
  <c r="K3518" i="11"/>
  <c r="L3518" i="11" s="1"/>
  <c r="K3284" i="11"/>
  <c r="L3284" i="11" s="1"/>
  <c r="K2219" i="11"/>
  <c r="L2219" i="11" s="1"/>
  <c r="K3310" i="11"/>
  <c r="L3310" i="11" s="1"/>
  <c r="K2699" i="11"/>
  <c r="L2699" i="11" s="1"/>
  <c r="K2531" i="11"/>
  <c r="L2531" i="11" s="1"/>
  <c r="K1956" i="11"/>
  <c r="O1782" i="11"/>
  <c r="K3362" i="11"/>
  <c r="L3362" i="11" s="1"/>
  <c r="K1228" i="11"/>
  <c r="K1124" i="11"/>
  <c r="K1072" i="11"/>
  <c r="K1020" i="11"/>
  <c r="K986" i="11"/>
  <c r="L986" i="11" s="1"/>
  <c r="K916" i="11"/>
  <c r="K864" i="11"/>
  <c r="K812" i="11"/>
  <c r="K778" i="11"/>
  <c r="L778" i="11" s="1"/>
  <c r="K708" i="11"/>
  <c r="O687" i="11"/>
  <c r="K1713" i="11"/>
  <c r="L1713" i="11" s="1"/>
  <c r="K1437" i="11"/>
  <c r="L1437" i="11" s="1"/>
  <c r="K1333" i="11"/>
  <c r="L1333" i="11" s="1"/>
  <c r="O782" i="11"/>
  <c r="K1557" i="11"/>
  <c r="L1557" i="11" s="1"/>
  <c r="K1505" i="11"/>
  <c r="L1505" i="11" s="1"/>
  <c r="K1453" i="11"/>
  <c r="L1453" i="11" s="1"/>
  <c r="K5444" i="11"/>
  <c r="L5444" i="11" s="1"/>
  <c r="K4453" i="11"/>
  <c r="L4453" i="11" s="1"/>
  <c r="K4205" i="11"/>
  <c r="K3779" i="11"/>
  <c r="L3779" i="11" s="1"/>
  <c r="K3208" i="11"/>
  <c r="L3208" i="11" s="1"/>
  <c r="K3258" i="11"/>
  <c r="L3258" i="11" s="1"/>
  <c r="K3454" i="11"/>
  <c r="L3454" i="11" s="1"/>
  <c r="K3209" i="11"/>
  <c r="L3209" i="11" s="1"/>
  <c r="K3157" i="11"/>
  <c r="L3157" i="11" s="1"/>
  <c r="K3129" i="11"/>
  <c r="L3129" i="11" s="1"/>
  <c r="K3105" i="11"/>
  <c r="L3105" i="11" s="1"/>
  <c r="K3053" i="11"/>
  <c r="L3053" i="11" s="1"/>
  <c r="K3025" i="11"/>
  <c r="L3025" i="11" s="1"/>
  <c r="L3000" i="11"/>
  <c r="K4000" i="11"/>
  <c r="L4000" i="11" s="1"/>
  <c r="K3492" i="11"/>
  <c r="L3492" i="11" s="1"/>
  <c r="K2491" i="11"/>
  <c r="L2491" i="11" s="1"/>
  <c r="K2387" i="11"/>
  <c r="L2387" i="11" s="1"/>
  <c r="K2283" i="11"/>
  <c r="L2283" i="11" s="1"/>
  <c r="K2256" i="11"/>
  <c r="L2256" i="11" s="1"/>
  <c r="K2218" i="11"/>
  <c r="L2218" i="11" s="1"/>
  <c r="K2194" i="11"/>
  <c r="L2194" i="11" s="1"/>
  <c r="K3467" i="11"/>
  <c r="L3467" i="11" s="1"/>
  <c r="K3388" i="11"/>
  <c r="L3388" i="11" s="1"/>
  <c r="K2751" i="11"/>
  <c r="L2751" i="11" s="1"/>
  <c r="K2595" i="11"/>
  <c r="L2595" i="11" s="1"/>
  <c r="K2506" i="11"/>
  <c r="L2506" i="11" s="1"/>
  <c r="K2375" i="11"/>
  <c r="L2375" i="11" s="1"/>
  <c r="K1831" i="11"/>
  <c r="L1831" i="11" s="1"/>
  <c r="K2530" i="11"/>
  <c r="L2530" i="11" s="1"/>
  <c r="K2322" i="11"/>
  <c r="L2322" i="11" s="1"/>
  <c r="K1090" i="11"/>
  <c r="L1090" i="11" s="1"/>
  <c r="K1038" i="11"/>
  <c r="L1038" i="11" s="1"/>
  <c r="K882" i="11"/>
  <c r="L882" i="11" s="1"/>
  <c r="K830" i="11"/>
  <c r="L830" i="11" s="1"/>
  <c r="K2584" i="11"/>
  <c r="L2584" i="11" s="1"/>
  <c r="K2568" i="11"/>
  <c r="L2568" i="11" s="1"/>
  <c r="K2426" i="11"/>
  <c r="L2426" i="11" s="1"/>
  <c r="K2272" i="11"/>
  <c r="L2272" i="11" s="1"/>
  <c r="K1541" i="11"/>
  <c r="L1541" i="11" s="1"/>
  <c r="K230" i="11"/>
  <c r="L230" i="11" s="1"/>
  <c r="K5887" i="11"/>
  <c r="L5887" i="11" s="1"/>
  <c r="K6082" i="11"/>
  <c r="L6082" i="11" s="1"/>
  <c r="K5909" i="11"/>
  <c r="K4635" i="11"/>
  <c r="L4635" i="11" s="1"/>
  <c r="K4793" i="11"/>
  <c r="L4793" i="11" s="1"/>
  <c r="K4207" i="11"/>
  <c r="L4207" i="11" s="1"/>
  <c r="K2479" i="11"/>
  <c r="L2479" i="11" s="1"/>
  <c r="K5440" i="11"/>
  <c r="O5172" i="11"/>
  <c r="O4041" i="11"/>
  <c r="O2664" i="11"/>
  <c r="O4169" i="11"/>
  <c r="O2497" i="11"/>
  <c r="K7002" i="11"/>
  <c r="L7002" i="11" s="1"/>
  <c r="K6779" i="11"/>
  <c r="K7290" i="11"/>
  <c r="L7290" i="11" s="1"/>
  <c r="K4298" i="11"/>
  <c r="L4298" i="11" s="1"/>
  <c r="K4401" i="11"/>
  <c r="L4401" i="11" s="1"/>
  <c r="K1673" i="11"/>
  <c r="L1673" i="11" s="1"/>
  <c r="O6107" i="11"/>
  <c r="O5968" i="11"/>
  <c r="O5805" i="11"/>
  <c r="K5041" i="11"/>
  <c r="L5041" i="11" s="1"/>
  <c r="K3140" i="11"/>
  <c r="L3140" i="11" s="1"/>
  <c r="K3036" i="11"/>
  <c r="L3036" i="11" s="1"/>
  <c r="O7494" i="11"/>
  <c r="O4902" i="11"/>
  <c r="O4901" i="11"/>
  <c r="O6532" i="11"/>
  <c r="O6553" i="11"/>
  <c r="O1911" i="11"/>
  <c r="O2232" i="11"/>
  <c r="O4118" i="11"/>
  <c r="O5051" i="11"/>
  <c r="O5080" i="11"/>
  <c r="O5149" i="11"/>
  <c r="O7242" i="11"/>
  <c r="O7495" i="11"/>
  <c r="O6513" i="11"/>
  <c r="O6550" i="11"/>
  <c r="O611" i="11"/>
  <c r="O2247" i="11"/>
  <c r="O2262" i="11"/>
  <c r="O2418" i="11"/>
  <c r="O2834" i="11"/>
  <c r="O3079" i="11"/>
  <c r="O3131" i="11"/>
  <c r="O3289" i="11"/>
  <c r="O7239" i="11"/>
  <c r="K7431" i="11"/>
  <c r="L7431" i="11" s="1"/>
  <c r="K5821" i="11"/>
  <c r="L5821" i="11" s="1"/>
  <c r="K609" i="11"/>
  <c r="L609" i="11" s="1"/>
  <c r="M4324" i="11"/>
  <c r="O4324" i="11" s="1"/>
  <c r="K4324" i="11"/>
  <c r="L4324" i="11" s="1"/>
  <c r="M5340" i="11"/>
  <c r="L5340" i="11"/>
  <c r="K7041" i="11"/>
  <c r="L7041" i="11" s="1"/>
  <c r="K7055" i="11"/>
  <c r="L7055" i="11" s="1"/>
  <c r="K7104" i="11"/>
  <c r="K6510" i="11"/>
  <c r="L6510" i="11" s="1"/>
  <c r="K5678" i="11"/>
  <c r="L5678" i="11" s="1"/>
  <c r="K5637" i="11"/>
  <c r="L5637" i="11" s="1"/>
  <c r="K5207" i="11"/>
  <c r="L5207" i="11" s="1"/>
  <c r="K5900" i="11"/>
  <c r="L5900" i="11" s="1"/>
  <c r="K5156" i="11"/>
  <c r="L5156" i="11" s="1"/>
  <c r="K3233" i="11"/>
  <c r="L3233" i="11" s="1"/>
  <c r="K3154" i="11"/>
  <c r="L3154" i="11" s="1"/>
  <c r="K3050" i="11"/>
  <c r="L3050" i="11" s="1"/>
  <c r="L3001" i="11"/>
  <c r="K2297" i="11"/>
  <c r="L2297" i="11" s="1"/>
  <c r="K2152" i="11"/>
  <c r="L2152" i="11" s="1"/>
  <c r="K4559" i="11"/>
  <c r="L4559" i="11" s="1"/>
  <c r="K6834" i="11"/>
  <c r="L6834" i="11" s="1"/>
  <c r="K6953" i="11"/>
  <c r="L6953" i="11" s="1"/>
  <c r="K5533" i="11"/>
  <c r="L5533" i="11" s="1"/>
  <c r="K5078" i="11"/>
  <c r="L5078" i="11" s="1"/>
  <c r="K2464" i="11"/>
  <c r="L2464" i="11" s="1"/>
  <c r="K2360" i="11"/>
  <c r="L2360" i="11" s="1"/>
  <c r="K1840" i="11"/>
  <c r="L1840" i="11" s="1"/>
  <c r="M4309" i="11"/>
  <c r="O4309" i="11" s="1"/>
  <c r="K4309" i="11"/>
  <c r="K5508" i="11"/>
  <c r="L5508" i="11" s="1"/>
  <c r="K4740" i="11"/>
  <c r="L4740" i="11" s="1"/>
  <c r="K4574" i="11"/>
  <c r="L4574" i="11" s="1"/>
  <c r="K4144" i="11"/>
  <c r="L4144" i="11" s="1"/>
  <c r="K2946" i="11"/>
  <c r="L2946" i="11" s="1"/>
  <c r="K2842" i="11"/>
  <c r="L2842" i="11" s="1"/>
  <c r="K3166" i="11"/>
  <c r="L3166" i="11" s="1"/>
  <c r="K3062" i="11"/>
  <c r="L3062" i="11" s="1"/>
  <c r="K2193" i="11"/>
  <c r="L2193" i="11" s="1"/>
  <c r="K1997" i="11"/>
  <c r="L1997" i="11" s="1"/>
  <c r="K1982" i="11"/>
  <c r="K1945" i="11"/>
  <c r="L1945" i="11" s="1"/>
  <c r="K2738" i="11"/>
  <c r="L2738" i="11" s="1"/>
  <c r="L2634" i="11"/>
  <c r="K6155" i="11"/>
  <c r="K5442" i="11"/>
  <c r="L5442" i="11" s="1"/>
  <c r="K7314" i="11"/>
  <c r="L7314" i="11" s="1"/>
  <c r="K1415" i="11"/>
  <c r="L1415" i="11" s="1"/>
  <c r="K2481" i="11"/>
  <c r="L2481" i="11" s="1"/>
  <c r="K7015" i="11"/>
  <c r="L7015" i="11" s="1"/>
  <c r="K5011" i="11"/>
  <c r="K2671" i="11"/>
  <c r="O5808" i="11"/>
  <c r="O5058" i="11"/>
  <c r="O4874" i="11"/>
  <c r="O2989" i="11"/>
  <c r="O612" i="11"/>
  <c r="O6496" i="11"/>
  <c r="O4484" i="11"/>
  <c r="O2572" i="11"/>
  <c r="O2520" i="11"/>
  <c r="O4278" i="11"/>
  <c r="O3132" i="11"/>
  <c r="O4974" i="11"/>
  <c r="O2438" i="11"/>
  <c r="O936" i="11"/>
  <c r="O582" i="11"/>
  <c r="O334" i="11"/>
  <c r="O845" i="11"/>
  <c r="O7574" i="11"/>
  <c r="O3667" i="11"/>
  <c r="O2126" i="11"/>
  <c r="O1844" i="11"/>
  <c r="K6064" i="11"/>
  <c r="O3024" i="11"/>
  <c r="O3700" i="11"/>
  <c r="O3685" i="11"/>
  <c r="O2323" i="11"/>
  <c r="O2068" i="11"/>
  <c r="O1729" i="11"/>
  <c r="O1453" i="11"/>
  <c r="O1377" i="11"/>
  <c r="O1096" i="11"/>
  <c r="O1090" i="11"/>
  <c r="O984" i="11"/>
  <c r="O7226" i="11"/>
  <c r="O5429" i="11"/>
  <c r="O3284" i="11"/>
  <c r="O2231" i="11"/>
  <c r="O1607" i="11"/>
  <c r="O7578" i="11"/>
  <c r="O2776" i="11"/>
  <c r="O2741" i="11"/>
  <c r="O2419" i="11"/>
  <c r="O1686" i="11"/>
  <c r="O665" i="11"/>
  <c r="O5053" i="11"/>
  <c r="O129" i="11"/>
  <c r="O987" i="11"/>
  <c r="O1261" i="11"/>
  <c r="O3014" i="11"/>
  <c r="O1909" i="11"/>
  <c r="O2582" i="11"/>
  <c r="O4875" i="11"/>
  <c r="O7462" i="11"/>
  <c r="O608" i="11"/>
  <c r="O7604" i="11"/>
  <c r="O3207" i="11"/>
  <c r="O1781" i="11"/>
  <c r="O155" i="11"/>
  <c r="O3654" i="11"/>
  <c r="O1649" i="11"/>
  <c r="O7221" i="11"/>
  <c r="O2493" i="11"/>
  <c r="O1703" i="11"/>
  <c r="O693" i="11"/>
  <c r="K4287" i="11"/>
  <c r="L4287" i="11" s="1"/>
  <c r="K2933" i="11"/>
  <c r="L2933" i="11" s="1"/>
  <c r="K3961" i="11"/>
  <c r="L3961" i="11" s="1"/>
  <c r="O2051" i="11"/>
  <c r="O2094" i="11"/>
  <c r="O3244" i="11"/>
  <c r="O1982" i="11"/>
  <c r="O7085" i="11"/>
  <c r="O4427" i="11"/>
  <c r="O771" i="11"/>
  <c r="O823" i="11"/>
  <c r="O1239" i="11"/>
  <c r="O1938" i="11"/>
  <c r="O2029" i="11"/>
  <c r="O3546" i="11"/>
  <c r="O3767" i="11"/>
  <c r="O3871" i="11"/>
  <c r="O3923" i="11"/>
  <c r="O4246" i="11"/>
  <c r="O6540" i="11"/>
  <c r="O7227" i="11"/>
  <c r="O7252" i="11"/>
  <c r="O7234" i="11"/>
  <c r="O3835" i="11"/>
  <c r="O3940" i="11"/>
  <c r="O2581" i="11"/>
  <c r="O4264" i="11"/>
  <c r="O4395" i="11"/>
  <c r="O3845" i="11"/>
  <c r="O609" i="11"/>
  <c r="O853" i="11"/>
  <c r="O1244" i="11"/>
  <c r="O1763" i="11"/>
  <c r="O3520" i="11"/>
  <c r="O269" i="11"/>
  <c r="O2431" i="11"/>
  <c r="O1699" i="11"/>
  <c r="O974" i="11"/>
  <c r="O852" i="11"/>
  <c r="O662" i="11"/>
  <c r="K7106" i="11"/>
  <c r="L7106" i="11" s="1"/>
  <c r="K5507" i="11"/>
  <c r="L5507" i="11" s="1"/>
  <c r="K6066" i="11"/>
  <c r="L6066" i="11" s="1"/>
  <c r="K4842" i="11"/>
  <c r="K4530" i="11"/>
  <c r="K4933" i="11"/>
  <c r="K2961" i="11"/>
  <c r="L2961" i="11" s="1"/>
  <c r="K2909" i="11"/>
  <c r="L2909" i="11" s="1"/>
  <c r="K7390" i="11"/>
  <c r="K6952" i="11"/>
  <c r="L6952" i="11" s="1"/>
  <c r="K3870" i="11"/>
  <c r="L3870" i="11" s="1"/>
  <c r="K6558" i="11"/>
  <c r="K6302" i="11"/>
  <c r="L6302" i="11" s="1"/>
  <c r="K4738" i="11"/>
  <c r="K4634" i="11"/>
  <c r="K3635" i="11"/>
  <c r="L3635" i="11" s="1"/>
  <c r="K6887" i="11"/>
  <c r="L6887" i="11" s="1"/>
  <c r="K7161" i="11"/>
  <c r="L7161" i="11" s="1"/>
  <c r="K6936" i="11"/>
  <c r="L6936" i="11" s="1"/>
  <c r="K3416" i="11"/>
  <c r="L3416" i="11" s="1"/>
  <c r="K1062" i="11"/>
  <c r="L1062" i="11" s="1"/>
  <c r="O7174" i="11"/>
  <c r="O6656" i="11"/>
  <c r="O6588" i="11"/>
  <c r="O6306" i="11"/>
  <c r="O4127" i="11"/>
  <c r="O3180" i="11"/>
  <c r="O1438" i="11"/>
  <c r="O1197" i="11"/>
  <c r="O965" i="11"/>
  <c r="O757" i="11"/>
  <c r="O227" i="11"/>
  <c r="O4909" i="11"/>
  <c r="O2689" i="11"/>
  <c r="O2573" i="11"/>
  <c r="O1277" i="11"/>
  <c r="O873" i="11"/>
  <c r="O732" i="11"/>
  <c r="O7430" i="11"/>
  <c r="O7305" i="11"/>
  <c r="O6968" i="11"/>
  <c r="O6928" i="11"/>
  <c r="O5638" i="11"/>
  <c r="O5599" i="11"/>
  <c r="O4808" i="11"/>
  <c r="O4716" i="11"/>
  <c r="O4689" i="11"/>
  <c r="O4597" i="11"/>
  <c r="O4551" i="11"/>
  <c r="O4545" i="11"/>
  <c r="O4533" i="11"/>
  <c r="P4533" i="11" s="1"/>
  <c r="O4508" i="11"/>
  <c r="O4441" i="11"/>
  <c r="O2373" i="11"/>
  <c r="O2379" i="11"/>
  <c r="O2156" i="11"/>
  <c r="O2125" i="11"/>
  <c r="O2041" i="11"/>
  <c r="O1658" i="11"/>
  <c r="O1582" i="11"/>
  <c r="O1566" i="11"/>
  <c r="O1571" i="11"/>
  <c r="O1289" i="11"/>
  <c r="O1111" i="11"/>
  <c r="O1113" i="11"/>
  <c r="O1020" i="11"/>
  <c r="O925" i="11"/>
  <c r="O717" i="11"/>
  <c r="O375" i="11"/>
  <c r="O366" i="11"/>
  <c r="O5402" i="11"/>
  <c r="O5409" i="11"/>
  <c r="O4103" i="11"/>
  <c r="P4103" i="11" s="1"/>
  <c r="O3298" i="11"/>
  <c r="P3298" i="11" s="1"/>
  <c r="O3219" i="11"/>
  <c r="O3192" i="11"/>
  <c r="O1956" i="11"/>
  <c r="O1237" i="11"/>
  <c r="O141" i="11"/>
  <c r="O7473" i="11"/>
  <c r="O1258" i="11"/>
  <c r="O5000" i="11"/>
  <c r="O2895" i="11"/>
  <c r="O2763" i="11"/>
  <c r="O2531" i="11"/>
  <c r="O2484" i="11"/>
  <c r="O2479" i="11"/>
  <c r="O1333" i="11"/>
  <c r="O165" i="11"/>
  <c r="O6834" i="11"/>
  <c r="O6819" i="11"/>
  <c r="O6222" i="11"/>
  <c r="O6209" i="11"/>
  <c r="O6207" i="11"/>
  <c r="O5937" i="11"/>
  <c r="O5804" i="11"/>
  <c r="O5470" i="11"/>
  <c r="O4405" i="11"/>
  <c r="O4378" i="11"/>
  <c r="O4224" i="11"/>
  <c r="O4207" i="11"/>
  <c r="O4051" i="11"/>
  <c r="O3999" i="11"/>
  <c r="O3987" i="11"/>
  <c r="O3947" i="11"/>
  <c r="O3935" i="11"/>
  <c r="O3895" i="11"/>
  <c r="O3883" i="11"/>
  <c r="P3883" i="11" s="1"/>
  <c r="O3872" i="11"/>
  <c r="O3860" i="11"/>
  <c r="O3843" i="11"/>
  <c r="O3831" i="11"/>
  <c r="O3820" i="11"/>
  <c r="O3791" i="11"/>
  <c r="P3791" i="11" s="1"/>
  <c r="O3779" i="11"/>
  <c r="O3739" i="11"/>
  <c r="O3714" i="11"/>
  <c r="O3662" i="11"/>
  <c r="O3622" i="11"/>
  <c r="O3610" i="11"/>
  <c r="O3599" i="11"/>
  <c r="O3570" i="11"/>
  <c r="P3570" i="11" s="1"/>
  <c r="O3558" i="11"/>
  <c r="O3518" i="11"/>
  <c r="O3506" i="11"/>
  <c r="O3466" i="11"/>
  <c r="O3443" i="11"/>
  <c r="O2315" i="11"/>
  <c r="O2107" i="11"/>
  <c r="O2093" i="11"/>
  <c r="O1989" i="11"/>
  <c r="O1815" i="11"/>
  <c r="O1650" i="11"/>
  <c r="O1534" i="11"/>
  <c r="O1482" i="11"/>
  <c r="O1452" i="11"/>
  <c r="O1378" i="11"/>
  <c r="O1298" i="11"/>
  <c r="O1246" i="11"/>
  <c r="O1158" i="11"/>
  <c r="O1092" i="11"/>
  <c r="O675" i="11"/>
  <c r="O6552" i="11"/>
  <c r="O6535" i="11"/>
  <c r="O6519" i="11"/>
  <c r="O6514" i="11"/>
  <c r="O6500" i="11"/>
  <c r="O5173" i="11"/>
  <c r="O2260" i="11"/>
  <c r="O2249" i="11"/>
  <c r="O1610" i="11"/>
  <c r="O271" i="11"/>
  <c r="O4941" i="11"/>
  <c r="O3011" i="11"/>
  <c r="O2986" i="11"/>
  <c r="O2542" i="11"/>
  <c r="O1697" i="11"/>
  <c r="O1314" i="11"/>
  <c r="O1051" i="11"/>
  <c r="O968" i="11"/>
  <c r="O736" i="11"/>
  <c r="O684" i="11"/>
  <c r="O339" i="11"/>
  <c r="O2400" i="11"/>
  <c r="O5107" i="11"/>
  <c r="O185" i="11"/>
  <c r="O4392" i="11"/>
  <c r="O7627" i="11"/>
  <c r="O4167" i="11"/>
  <c r="O4039" i="11"/>
  <c r="O704" i="11"/>
  <c r="O183" i="11"/>
  <c r="O107" i="11"/>
  <c r="O1820" i="11"/>
  <c r="O2003" i="11"/>
  <c r="O3848" i="11"/>
  <c r="O3507" i="11"/>
  <c r="O5921" i="11"/>
  <c r="O5083" i="11"/>
  <c r="K6119" i="11"/>
  <c r="L6119" i="11" s="1"/>
  <c r="L6029" i="11"/>
  <c r="O5262" i="11"/>
  <c r="P5262" i="11" s="1"/>
  <c r="O5012" i="11"/>
  <c r="O3105" i="11"/>
  <c r="K3387" i="11"/>
  <c r="L3387" i="11" s="1"/>
  <c r="O4271" i="11"/>
  <c r="O4174" i="11"/>
  <c r="O4356" i="11"/>
  <c r="O3952" i="11"/>
  <c r="O4231" i="11"/>
  <c r="O4287" i="11"/>
  <c r="O5949" i="11"/>
  <c r="O3715" i="11"/>
  <c r="O3832" i="11"/>
  <c r="O3936" i="11"/>
  <c r="O4040" i="11"/>
  <c r="O4408" i="11"/>
  <c r="O5869" i="11"/>
  <c r="O4394" i="11"/>
  <c r="O7255" i="11"/>
  <c r="O3523" i="11"/>
  <c r="O3627" i="11"/>
  <c r="O3744" i="11"/>
  <c r="O4056" i="11"/>
  <c r="O5430" i="11"/>
  <c r="O2284" i="11"/>
  <c r="O3611" i="11"/>
  <c r="O4212" i="11"/>
  <c r="O4288" i="11"/>
  <c r="O5147" i="11"/>
  <c r="K7135" i="11"/>
  <c r="L7135" i="11" s="1"/>
  <c r="K5194" i="11"/>
  <c r="L5194" i="11" s="1"/>
  <c r="O5220" i="11"/>
  <c r="O5142" i="11"/>
  <c r="O4353" i="11"/>
  <c r="O3053" i="11"/>
  <c r="O411" i="11"/>
  <c r="O1105" i="11"/>
  <c r="O808" i="11"/>
  <c r="O779" i="11"/>
  <c r="K5392" i="11"/>
  <c r="L5392" i="11" s="1"/>
  <c r="O4472" i="11"/>
  <c r="O4362" i="11"/>
  <c r="O4132" i="11"/>
  <c r="O3259" i="11"/>
  <c r="O3535" i="11"/>
  <c r="K3429" i="11"/>
  <c r="L3429" i="11" s="1"/>
  <c r="O3236" i="11"/>
  <c r="O2699" i="11"/>
  <c r="O2543" i="11"/>
  <c r="O2025" i="11"/>
  <c r="O581" i="11"/>
  <c r="P581" i="11" s="1"/>
  <c r="O95" i="11"/>
  <c r="O4172" i="11"/>
  <c r="O5170" i="11"/>
  <c r="O5395" i="11"/>
  <c r="O7236" i="11"/>
  <c r="O2001" i="11"/>
  <c r="O2088" i="11"/>
  <c r="O3471" i="11"/>
  <c r="O6547" i="11"/>
  <c r="O5050" i="11"/>
  <c r="O5196" i="11"/>
  <c r="O5232" i="11"/>
  <c r="O5851" i="11"/>
  <c r="O5955" i="11"/>
  <c r="O6507" i="11"/>
  <c r="O6524" i="11"/>
  <c r="O7579" i="11"/>
  <c r="O66" i="11"/>
  <c r="O4354" i="11"/>
  <c r="O7134" i="11"/>
  <c r="O7054" i="11"/>
  <c r="O7436" i="11"/>
  <c r="K7366" i="11"/>
  <c r="L7366" i="11" s="1"/>
  <c r="K6300" i="11"/>
  <c r="L6300" i="11" s="1"/>
  <c r="K6624" i="11"/>
  <c r="L6624" i="11" s="1"/>
  <c r="K6185" i="11"/>
  <c r="L6185" i="11" s="1"/>
  <c r="K5198" i="11"/>
  <c r="L5198" i="11" s="1"/>
  <c r="O4299" i="11"/>
  <c r="O4195" i="11"/>
  <c r="K4598" i="11"/>
  <c r="L4598" i="11" s="1"/>
  <c r="K3945" i="11"/>
  <c r="K3841" i="11"/>
  <c r="K3737" i="11"/>
  <c r="K4676" i="11"/>
  <c r="L4676" i="11" s="1"/>
  <c r="K4257" i="11"/>
  <c r="O3209" i="11"/>
  <c r="O2463" i="11"/>
  <c r="K3451" i="11"/>
  <c r="L3451" i="11" s="1"/>
  <c r="K3412" i="11"/>
  <c r="O2060" i="11"/>
  <c r="O80" i="11"/>
  <c r="O7499" i="11"/>
  <c r="O4315" i="11"/>
  <c r="O5078" i="11"/>
  <c r="O7224" i="11"/>
  <c r="O1972" i="11"/>
  <c r="O2077" i="11"/>
  <c r="O2236" i="11"/>
  <c r="O2308" i="11"/>
  <c r="O2490" i="11"/>
  <c r="O2698" i="11"/>
  <c r="O2906" i="11"/>
  <c r="O4179" i="11"/>
  <c r="O4196" i="11"/>
  <c r="O4896" i="11"/>
  <c r="O2008" i="11"/>
  <c r="O2263" i="11"/>
  <c r="O2313" i="11"/>
  <c r="O4155" i="11"/>
  <c r="O4226" i="11"/>
  <c r="O7248" i="11"/>
  <c r="O7460" i="11"/>
  <c r="O5857" i="11"/>
  <c r="O4260" i="11"/>
  <c r="O5055" i="11"/>
  <c r="O333" i="11"/>
  <c r="O632" i="11"/>
  <c r="O840" i="11"/>
  <c r="O1309" i="11"/>
  <c r="O1685" i="11"/>
  <c r="O1885" i="11"/>
  <c r="O2503" i="11"/>
  <c r="O2659" i="11"/>
  <c r="O5065" i="11"/>
  <c r="O4641" i="11"/>
  <c r="O2535" i="11"/>
  <c r="O2483" i="11"/>
  <c r="O5978" i="11"/>
  <c r="O3741" i="11"/>
  <c r="O3459" i="11"/>
  <c r="O2288" i="11"/>
  <c r="O2104" i="11"/>
  <c r="O1819" i="11"/>
  <c r="O1645" i="11"/>
  <c r="O1489" i="11"/>
  <c r="O1366" i="11"/>
  <c r="O6525" i="11"/>
  <c r="O6499" i="11"/>
  <c r="O5428" i="11"/>
  <c r="O3173" i="11"/>
  <c r="O585" i="11"/>
  <c r="O3575" i="11"/>
  <c r="O3679" i="11"/>
  <c r="O3796" i="11"/>
  <c r="O3900" i="11"/>
  <c r="O4004" i="11"/>
  <c r="O4184" i="11"/>
  <c r="O5468" i="11"/>
  <c r="O2013" i="11"/>
  <c r="O2099" i="11"/>
  <c r="O2257" i="11"/>
  <c r="O3168" i="11"/>
  <c r="O3455" i="11"/>
  <c r="O3559" i="11"/>
  <c r="O3663" i="11"/>
  <c r="O3780" i="11"/>
  <c r="O3884" i="11"/>
  <c r="O3988" i="11"/>
  <c r="O4160" i="11"/>
  <c r="O5885" i="11"/>
  <c r="O4868" i="11"/>
  <c r="O4936" i="11"/>
  <c r="O4972" i="11"/>
  <c r="O5102" i="11"/>
  <c r="O5903" i="11"/>
  <c r="O7572" i="11"/>
  <c r="O158" i="11"/>
  <c r="O255" i="11"/>
  <c r="O580" i="11"/>
  <c r="O930" i="11"/>
  <c r="O1364" i="11"/>
  <c r="O1652" i="11"/>
  <c r="O1704" i="11"/>
  <c r="O1709" i="11"/>
  <c r="O1761" i="11"/>
  <c r="O1906" i="11"/>
  <c r="O3250" i="11"/>
  <c r="O4265" i="11"/>
  <c r="O4317" i="11"/>
  <c r="O4341" i="11"/>
  <c r="O4393" i="11"/>
  <c r="O4426" i="11"/>
  <c r="O234" i="11"/>
  <c r="O5731" i="11"/>
  <c r="O4627" i="11"/>
  <c r="O2376" i="11"/>
  <c r="O1229" i="11"/>
  <c r="O2939" i="11"/>
  <c r="O1462" i="11"/>
  <c r="O2528" i="11"/>
  <c r="O2828" i="11"/>
  <c r="O7289" i="11"/>
  <c r="O2492" i="11"/>
  <c r="O2700" i="11"/>
  <c r="O2908" i="11"/>
  <c r="O3012" i="11"/>
  <c r="O666" i="11"/>
  <c r="O978" i="11"/>
  <c r="O4876" i="11"/>
  <c r="O4933" i="11"/>
  <c r="O4980" i="11"/>
  <c r="O7496" i="11"/>
  <c r="O2471" i="11"/>
  <c r="O5104" i="11"/>
  <c r="O1221" i="11"/>
  <c r="O4973" i="11"/>
  <c r="O7498" i="11"/>
  <c r="O6511" i="11"/>
  <c r="O4245" i="11"/>
  <c r="O1713" i="11"/>
  <c r="O337" i="11"/>
  <c r="O636" i="11"/>
  <c r="O7307" i="11"/>
  <c r="O4870" i="11"/>
  <c r="O4674" i="11"/>
  <c r="O6615" i="11"/>
  <c r="O6315" i="11"/>
  <c r="O5976" i="11"/>
  <c r="O5820" i="11"/>
  <c r="O4991" i="11"/>
  <c r="O3464" i="11"/>
  <c r="O3672" i="11"/>
  <c r="O3893" i="11"/>
  <c r="O4101" i="11"/>
  <c r="O4147" i="11"/>
  <c r="O5936" i="11"/>
  <c r="O1977" i="11"/>
  <c r="O2012" i="11"/>
  <c r="O2495" i="11"/>
  <c r="O2703" i="11"/>
  <c r="O2911" i="11"/>
  <c r="O3015" i="11"/>
  <c r="O3223" i="11"/>
  <c r="O3272" i="11"/>
  <c r="O3480" i="11"/>
  <c r="O3688" i="11"/>
  <c r="O3909" i="11"/>
  <c r="O4117" i="11"/>
  <c r="O4159" i="11"/>
  <c r="O4379" i="11"/>
  <c r="O4498" i="11"/>
  <c r="O4589" i="11"/>
  <c r="O4602" i="11"/>
  <c r="O4693" i="11"/>
  <c r="O4706" i="11"/>
  <c r="O4810" i="11"/>
  <c r="O5252" i="11"/>
  <c r="O5331" i="11"/>
  <c r="O5383" i="11"/>
  <c r="O5435" i="11"/>
  <c r="O5745" i="11"/>
  <c r="O5873" i="11"/>
  <c r="O7251" i="11"/>
  <c r="O7173" i="11"/>
  <c r="O1793" i="11"/>
  <c r="O1711" i="11"/>
  <c r="O7605" i="11"/>
  <c r="O6081" i="11"/>
  <c r="O6858" i="11"/>
  <c r="O7151" i="11"/>
  <c r="O7287" i="11"/>
  <c r="O7656" i="11"/>
  <c r="O1807" i="11"/>
  <c r="O1988" i="11"/>
  <c r="O2264" i="11"/>
  <c r="O2465" i="11"/>
  <c r="O2777" i="11"/>
  <c r="O2985" i="11"/>
  <c r="O4092" i="11"/>
  <c r="O4690" i="11"/>
  <c r="O4954" i="11"/>
  <c r="O5146" i="11"/>
  <c r="O5246" i="11"/>
  <c r="O5784" i="11"/>
  <c r="O5817" i="11"/>
  <c r="O6233" i="11"/>
  <c r="O6627" i="11"/>
  <c r="O6809" i="11"/>
  <c r="O6859" i="11"/>
  <c r="O6871" i="11"/>
  <c r="O7235" i="11"/>
  <c r="O4979" i="11"/>
  <c r="O5094" i="11"/>
  <c r="O5123" i="11"/>
  <c r="O5330" i="11"/>
  <c r="O5434" i="11"/>
  <c r="O5717" i="11"/>
  <c r="O6224" i="11"/>
  <c r="O6355" i="11"/>
  <c r="O6563" i="11"/>
  <c r="O6910" i="11"/>
  <c r="O6923" i="11"/>
  <c r="O7086" i="11"/>
  <c r="O7281" i="11"/>
  <c r="O4292" i="11"/>
  <c r="O4894" i="11"/>
  <c r="O4911" i="11"/>
  <c r="O4998" i="11"/>
  <c r="O5290" i="11"/>
  <c r="O5394" i="11"/>
  <c r="O5467" i="11"/>
  <c r="O5500" i="11"/>
  <c r="O5505" i="11"/>
  <c r="O5609" i="11"/>
  <c r="O5733" i="11"/>
  <c r="O5908" i="11"/>
  <c r="O6012" i="11"/>
  <c r="O6116" i="11"/>
  <c r="O6785" i="11"/>
  <c r="O6832" i="11"/>
  <c r="O6878" i="11"/>
  <c r="O6956" i="11"/>
  <c r="O7047" i="11"/>
  <c r="O7228" i="11"/>
  <c r="O106" i="11"/>
  <c r="O210" i="11"/>
  <c r="O545" i="11"/>
  <c r="O670" i="11"/>
  <c r="O774" i="11"/>
  <c r="O982" i="11"/>
  <c r="O1028" i="11"/>
  <c r="O1086" i="11"/>
  <c r="O1236" i="11"/>
  <c r="O1312" i="11"/>
  <c r="O1444" i="11"/>
  <c r="O1449" i="11"/>
  <c r="O1496" i="11"/>
  <c r="O1572" i="11"/>
  <c r="O1605" i="11"/>
  <c r="O1624" i="11"/>
  <c r="O1676" i="11"/>
  <c r="O2022" i="11"/>
  <c r="O2038" i="11"/>
  <c r="O2158" i="11"/>
  <c r="O2314" i="11"/>
  <c r="O2455" i="11"/>
  <c r="O2470" i="11"/>
  <c r="O2507" i="11"/>
  <c r="O2522" i="11"/>
  <c r="O2663" i="11"/>
  <c r="O2715" i="11"/>
  <c r="O2767" i="11"/>
  <c r="O2782" i="11"/>
  <c r="O2975" i="11"/>
  <c r="O2990" i="11"/>
  <c r="O3027" i="11"/>
  <c r="O3146" i="11"/>
  <c r="O3274" i="11"/>
  <c r="O3326" i="11"/>
  <c r="O3378" i="11"/>
  <c r="O3430" i="11"/>
  <c r="O3482" i="11"/>
  <c r="O3534" i="11"/>
  <c r="O3586" i="11"/>
  <c r="O3638" i="11"/>
  <c r="O3690" i="11"/>
  <c r="O3755" i="11"/>
  <c r="O3807" i="11"/>
  <c r="O3859" i="11"/>
  <c r="O3911" i="11"/>
  <c r="O3963" i="11"/>
  <c r="O4015" i="11"/>
  <c r="O4067" i="11"/>
  <c r="O4119" i="11"/>
  <c r="O4213" i="11"/>
  <c r="O4237" i="11"/>
  <c r="O4369" i="11"/>
  <c r="O4374" i="11"/>
  <c r="O4445" i="11"/>
  <c r="O4509" i="11"/>
  <c r="O4561" i="11"/>
  <c r="O4613" i="11"/>
  <c r="O4665" i="11"/>
  <c r="O4717" i="11"/>
  <c r="O4888" i="11"/>
  <c r="O4940" i="11"/>
  <c r="O5200" i="11"/>
  <c r="O5535" i="11"/>
  <c r="O5587" i="11"/>
  <c r="O5639" i="11"/>
  <c r="O5727" i="11"/>
  <c r="O5834" i="11"/>
  <c r="O5886" i="11"/>
  <c r="O5938" i="11"/>
  <c r="O5990" i="11"/>
  <c r="O6042" i="11"/>
  <c r="O6094" i="11"/>
  <c r="O6146" i="11"/>
  <c r="O6250" i="11"/>
  <c r="O6445" i="11"/>
  <c r="O6533" i="11"/>
  <c r="O6549" i="11"/>
  <c r="O6653" i="11"/>
  <c r="O7315" i="11"/>
  <c r="O7657" i="11"/>
  <c r="O7222" i="11"/>
  <c r="O7392" i="11"/>
  <c r="O7658" i="11"/>
  <c r="O6963" i="11"/>
  <c r="O6447" i="11"/>
  <c r="O4235" i="11"/>
  <c r="O3302" i="11"/>
  <c r="O3407" i="11"/>
  <c r="O3718" i="11"/>
  <c r="O3836" i="11"/>
  <c r="O7215" i="11"/>
  <c r="O3212" i="11"/>
  <c r="O3458" i="11"/>
  <c r="O3562" i="11"/>
  <c r="O3666" i="11"/>
  <c r="O3783" i="11"/>
  <c r="O3887" i="11"/>
  <c r="O3991" i="11"/>
  <c r="O4157" i="11"/>
  <c r="O4924" i="11"/>
  <c r="O5028" i="11"/>
  <c r="O5054" i="11"/>
  <c r="O5253" i="11"/>
  <c r="O5862" i="11"/>
  <c r="O2117" i="11"/>
  <c r="O2377" i="11"/>
  <c r="O3640" i="11"/>
  <c r="O3664" i="11"/>
  <c r="O5667" i="11"/>
  <c r="O6523" i="11"/>
  <c r="O711" i="11"/>
  <c r="O815" i="11"/>
  <c r="O919" i="11"/>
  <c r="O1127" i="11"/>
  <c r="O1153" i="11"/>
  <c r="O1327" i="11"/>
  <c r="O1570" i="11"/>
  <c r="O1596" i="11"/>
  <c r="O1674" i="11"/>
  <c r="O1743" i="11"/>
  <c r="O1860" i="11"/>
  <c r="O2028" i="11"/>
  <c r="O2049" i="11"/>
  <c r="O2224" i="11"/>
  <c r="O2437" i="11"/>
  <c r="O2489" i="11"/>
  <c r="O2541" i="11"/>
  <c r="O2726" i="11"/>
  <c r="O2749" i="11"/>
  <c r="O2853" i="11"/>
  <c r="O3328" i="11"/>
  <c r="O3949" i="11"/>
  <c r="O5175" i="11"/>
  <c r="O4183" i="11"/>
  <c r="O3312" i="11"/>
  <c r="O1644" i="11"/>
  <c r="O1608" i="11"/>
  <c r="O1586" i="11"/>
  <c r="O1522" i="11"/>
  <c r="O1250" i="11"/>
  <c r="O1199" i="11"/>
  <c r="O1147" i="11"/>
  <c r="O1115" i="11"/>
  <c r="O1033" i="11"/>
  <c r="O907" i="11"/>
  <c r="O699" i="11"/>
  <c r="O619" i="11"/>
  <c r="O336" i="11"/>
  <c r="O263" i="11"/>
  <c r="O1139" i="11"/>
  <c r="O1182" i="11"/>
  <c r="O1268" i="11"/>
  <c r="O1286" i="11"/>
  <c r="O1307" i="11"/>
  <c r="O2893" i="11"/>
  <c r="O3009" i="11"/>
  <c r="O2934" i="11"/>
  <c r="O1742" i="11"/>
  <c r="O1865" i="11"/>
  <c r="O3456" i="11"/>
  <c r="O6824" i="11"/>
  <c r="O1740" i="11"/>
  <c r="O1626" i="11"/>
  <c r="O1156" i="11"/>
  <c r="O1063" i="11"/>
  <c r="O1037" i="11"/>
  <c r="O891" i="11"/>
  <c r="O829" i="11"/>
  <c r="O773" i="11"/>
  <c r="O647" i="11"/>
  <c r="O373" i="11"/>
  <c r="O186" i="11"/>
  <c r="O138" i="11"/>
  <c r="O97" i="11"/>
  <c r="O82" i="11"/>
  <c r="O3184" i="11"/>
  <c r="O1469" i="11"/>
  <c r="O1293" i="11"/>
  <c r="O1241" i="11"/>
  <c r="O1226" i="11"/>
  <c r="O1116" i="11"/>
  <c r="O1073" i="11"/>
  <c r="O1057" i="11"/>
  <c r="O503" i="11"/>
  <c r="O412" i="11"/>
  <c r="O256" i="11"/>
  <c r="O1907" i="11"/>
  <c r="O2585" i="11"/>
  <c r="O1884" i="11"/>
  <c r="O2509" i="11"/>
  <c r="O341" i="11"/>
  <c r="O6825" i="11"/>
  <c r="O6506" i="11"/>
  <c r="O6091" i="11"/>
  <c r="O3230" i="11"/>
  <c r="O3620" i="11"/>
  <c r="O3841" i="11"/>
  <c r="O4049" i="11"/>
  <c r="O4257" i="11"/>
  <c r="O4598" i="11"/>
  <c r="O5263" i="11"/>
  <c r="O5994" i="11"/>
  <c r="O6212" i="11"/>
  <c r="O3428" i="11"/>
  <c r="O3453" i="11"/>
  <c r="O3465" i="11"/>
  <c r="O3557" i="11"/>
  <c r="O3569" i="11"/>
  <c r="O3636" i="11"/>
  <c r="O3661" i="11"/>
  <c r="O3673" i="11"/>
  <c r="O3778" i="11"/>
  <c r="O3790" i="11"/>
  <c r="O3857" i="11"/>
  <c r="O3882" i="11"/>
  <c r="O3894" i="11"/>
  <c r="O3986" i="11"/>
  <c r="O3998" i="11"/>
  <c r="O4065" i="11"/>
  <c r="O4102" i="11"/>
  <c r="O4342" i="11"/>
  <c r="O4483" i="11"/>
  <c r="O5222" i="11"/>
  <c r="O5888" i="11"/>
  <c r="O5911" i="11"/>
  <c r="O6096" i="11"/>
  <c r="O6119" i="11"/>
  <c r="O1936" i="11"/>
  <c r="O3245" i="11"/>
  <c r="O3446" i="11"/>
  <c r="O3472" i="11"/>
  <c r="O3550" i="11"/>
  <c r="O3771" i="11"/>
  <c r="O3875" i="11"/>
  <c r="O3901" i="11"/>
  <c r="O4083" i="11"/>
  <c r="O4109" i="11"/>
  <c r="O4187" i="11"/>
  <c r="O5469" i="11"/>
  <c r="O6836" i="11"/>
  <c r="O4250" i="11"/>
  <c r="O5092" i="11"/>
  <c r="O5128" i="11"/>
  <c r="O5980" i="11"/>
  <c r="O6084" i="11"/>
  <c r="O6188" i="11"/>
  <c r="O6274" i="11"/>
  <c r="O71" i="11"/>
  <c r="O156" i="11"/>
  <c r="O175" i="11"/>
  <c r="O646" i="11"/>
  <c r="O698" i="11"/>
  <c r="O1238" i="11"/>
  <c r="O1456" i="11"/>
  <c r="O1493" i="11"/>
  <c r="O1814" i="11"/>
  <c r="O1959" i="11"/>
  <c r="O1971" i="11"/>
  <c r="O2011" i="11"/>
  <c r="O2062" i="11"/>
  <c r="O2255" i="11"/>
  <c r="O2302" i="11"/>
  <c r="O2307" i="11"/>
  <c r="O3082" i="11"/>
  <c r="O3134" i="11"/>
  <c r="O3191" i="11"/>
  <c r="O4366" i="11"/>
  <c r="O4881" i="11"/>
  <c r="O4928" i="11"/>
  <c r="O5032" i="11"/>
  <c r="O5420" i="11"/>
  <c r="O6509" i="11"/>
  <c r="O4966" i="11"/>
  <c r="O5947" i="11"/>
  <c r="O5836" i="11"/>
  <c r="O6885" i="11"/>
  <c r="O3440" i="11"/>
  <c r="O4739" i="11"/>
  <c r="O111" i="11"/>
  <c r="O1413" i="11"/>
  <c r="O1990" i="11"/>
  <c r="O2295" i="11"/>
  <c r="O2815" i="11"/>
  <c r="O3127" i="11"/>
  <c r="O5145" i="11"/>
  <c r="O5389" i="11"/>
  <c r="O5601" i="11"/>
  <c r="O3504" i="11"/>
  <c r="O3712" i="11"/>
  <c r="O724" i="11"/>
  <c r="O749" i="11"/>
  <c r="O254" i="11"/>
  <c r="O1157" i="11"/>
  <c r="O992" i="11"/>
  <c r="O780" i="11"/>
  <c r="O762" i="11"/>
  <c r="O193" i="11"/>
  <c r="O7202" i="11"/>
  <c r="O7157" i="11"/>
  <c r="O7105" i="11"/>
  <c r="O7071" i="11"/>
  <c r="O6618" i="11"/>
  <c r="O6587" i="11"/>
  <c r="O6448" i="11"/>
  <c r="O6415" i="11"/>
  <c r="O6396" i="11"/>
  <c r="O6311" i="11"/>
  <c r="O5442" i="11"/>
  <c r="O5208" i="11"/>
  <c r="O4144" i="11"/>
  <c r="O3414" i="11"/>
  <c r="O3402" i="11"/>
  <c r="P3402" i="11" s="1"/>
  <c r="O3362" i="11"/>
  <c r="O3147" i="11"/>
  <c r="O3088" i="11"/>
  <c r="O3093" i="11"/>
  <c r="O1185" i="11"/>
  <c r="O508" i="11"/>
  <c r="O4857" i="11"/>
  <c r="O2949" i="11"/>
  <c r="O2880" i="11"/>
  <c r="O2885" i="11"/>
  <c r="O2845" i="11"/>
  <c r="O2793" i="11"/>
  <c r="O2672" i="11"/>
  <c r="O2677" i="11"/>
  <c r="O2568" i="11"/>
  <c r="O2523" i="11"/>
  <c r="O2194" i="11"/>
  <c r="O1919" i="11"/>
  <c r="O769" i="11"/>
  <c r="O7397" i="11"/>
  <c r="O7020" i="11"/>
  <c r="O6980" i="11"/>
  <c r="O6890" i="11"/>
  <c r="O6864" i="11"/>
  <c r="O6865" i="11"/>
  <c r="O5538" i="11"/>
  <c r="O5522" i="11"/>
  <c r="O5510" i="11"/>
  <c r="O4835" i="11"/>
  <c r="O4818" i="11"/>
  <c r="O4795" i="11"/>
  <c r="O4771" i="11"/>
  <c r="O4701" i="11"/>
  <c r="O4664" i="11"/>
  <c r="O4649" i="11"/>
  <c r="O4637" i="11"/>
  <c r="O4600" i="11"/>
  <c r="O4585" i="11"/>
  <c r="O4575" i="11"/>
  <c r="O4493" i="11"/>
  <c r="O4453" i="11"/>
  <c r="O4447" i="11"/>
  <c r="O821" i="11"/>
  <c r="O211" i="11"/>
  <c r="O3310" i="11"/>
  <c r="O3197" i="11"/>
  <c r="O7507" i="11"/>
  <c r="O2750" i="11"/>
  <c r="O2427" i="11"/>
  <c r="P2427" i="11" s="1"/>
  <c r="O6811" i="11"/>
  <c r="O2105" i="11"/>
  <c r="O307" i="11"/>
  <c r="O604" i="11"/>
  <c r="O1612" i="11"/>
  <c r="O1768" i="11"/>
  <c r="O2411" i="11"/>
  <c r="O2510" i="11"/>
  <c r="O2666" i="11"/>
  <c r="O2775" i="11"/>
  <c r="O2827" i="11"/>
  <c r="O2983" i="11"/>
  <c r="O3243" i="11"/>
  <c r="O3282" i="11"/>
  <c r="O3329" i="11"/>
  <c r="O3433" i="11"/>
  <c r="O3438" i="11"/>
  <c r="O3485" i="11"/>
  <c r="O3490" i="11"/>
  <c r="O3537" i="11"/>
  <c r="O3542" i="11"/>
  <c r="O3589" i="11"/>
  <c r="O3594" i="11"/>
  <c r="O3641" i="11"/>
  <c r="O3646" i="11"/>
  <c r="O3693" i="11"/>
  <c r="O3698" i="11"/>
  <c r="O3758" i="11"/>
  <c r="O3763" i="11"/>
  <c r="O3810" i="11"/>
  <c r="O3815" i="11"/>
  <c r="O3862" i="11"/>
  <c r="O3867" i="11"/>
  <c r="O3914" i="11"/>
  <c r="O3919" i="11"/>
  <c r="O4018" i="11"/>
  <c r="O4023" i="11"/>
  <c r="O4070" i="11"/>
  <c r="O4075" i="11"/>
  <c r="O4122" i="11"/>
  <c r="O4253" i="11"/>
  <c r="O4314" i="11"/>
  <c r="O4329" i="11"/>
  <c r="O4381" i="11"/>
  <c r="O4433" i="11"/>
  <c r="O5084" i="11"/>
  <c r="O5846" i="11"/>
  <c r="O5858" i="11"/>
  <c r="O5898" i="11"/>
  <c r="O5910" i="11"/>
  <c r="O5950" i="11"/>
  <c r="O5962" i="11"/>
  <c r="O6014" i="11"/>
  <c r="O3169" i="11"/>
  <c r="O685" i="11"/>
  <c r="O332" i="11"/>
  <c r="O3322" i="11"/>
  <c r="O3426" i="11"/>
  <c r="O3478" i="11"/>
  <c r="O3530" i="11"/>
  <c r="O3582" i="11"/>
  <c r="O3634" i="11"/>
  <c r="O3686" i="11"/>
  <c r="O3751" i="11"/>
  <c r="O3803" i="11"/>
  <c r="O3855" i="11"/>
  <c r="O3907" i="11"/>
  <c r="O4011" i="11"/>
  <c r="O4063" i="11"/>
  <c r="O4115" i="11"/>
  <c r="O4298" i="11"/>
  <c r="O4338" i="11"/>
  <c r="O4402" i="11"/>
  <c r="O5197" i="11"/>
  <c r="O5825" i="11"/>
  <c r="O5830" i="11"/>
  <c r="O5882" i="11"/>
  <c r="O5934" i="11"/>
  <c r="O5981" i="11"/>
  <c r="O5986" i="11"/>
  <c r="O6512" i="11"/>
  <c r="O7500" i="11"/>
  <c r="O7229" i="11"/>
  <c r="O3081" i="11"/>
  <c r="O3133" i="11"/>
  <c r="O4120" i="11"/>
  <c r="O3287" i="11"/>
  <c r="O932" i="11"/>
  <c r="O3327" i="11"/>
  <c r="O851" i="11"/>
  <c r="O1220" i="11"/>
  <c r="O4935" i="11"/>
  <c r="O970" i="11"/>
  <c r="O315" i="11"/>
  <c r="O1937" i="11"/>
  <c r="O682" i="11"/>
  <c r="O578" i="11"/>
  <c r="O567" i="11"/>
  <c r="O3373" i="11"/>
  <c r="O5818" i="11"/>
  <c r="O5870" i="11"/>
  <c r="O5922" i="11"/>
  <c r="O5974" i="11"/>
  <c r="O7606" i="11"/>
  <c r="O6495" i="11"/>
  <c r="O2588" i="11"/>
  <c r="O2744" i="11"/>
  <c r="O2346" i="11"/>
  <c r="O6253" i="11"/>
  <c r="O5991" i="11"/>
  <c r="P5991" i="11" s="1"/>
  <c r="O5941" i="11"/>
  <c r="O5899" i="11"/>
  <c r="O5837" i="11"/>
  <c r="O4432" i="11"/>
  <c r="O4407" i="11"/>
  <c r="O4337" i="11"/>
  <c r="O4283" i="11"/>
  <c r="O4233" i="11"/>
  <c r="O4000" i="11"/>
  <c r="O3896" i="11"/>
  <c r="P3896" i="11" s="1"/>
  <c r="O3844" i="11"/>
  <c r="O3794" i="11"/>
  <c r="O3675" i="11"/>
  <c r="O3467" i="11"/>
  <c r="O3469" i="11"/>
  <c r="O2309" i="11"/>
  <c r="O1985" i="11"/>
  <c r="O1975" i="11"/>
  <c r="O1646" i="11"/>
  <c r="O1374" i="11"/>
  <c r="O1363" i="11"/>
  <c r="O1154" i="11"/>
  <c r="O882" i="11"/>
  <c r="O888" i="11"/>
  <c r="O7241" i="11"/>
  <c r="O6537" i="11"/>
  <c r="P6537" i="11" s="1"/>
  <c r="O2704" i="11"/>
  <c r="O2496" i="11"/>
  <c r="O2466" i="11"/>
  <c r="O1881" i="11"/>
  <c r="O1684" i="11"/>
  <c r="O847" i="11"/>
  <c r="O7043" i="11"/>
  <c r="O6623" i="11"/>
  <c r="O6379" i="11"/>
  <c r="O4089" i="11"/>
  <c r="O5590" i="11"/>
  <c r="O2920" i="11"/>
  <c r="O92" i="11"/>
  <c r="O6839" i="11"/>
  <c r="O6013" i="11"/>
  <c r="O4745" i="11"/>
  <c r="O4615" i="11"/>
  <c r="O4960" i="11"/>
  <c r="O4456" i="11"/>
  <c r="O4481" i="11"/>
  <c r="O4819" i="11"/>
  <c r="O5090" i="11"/>
  <c r="O5225" i="11"/>
  <c r="O6917" i="11"/>
  <c r="O1872" i="11"/>
  <c r="O4108" i="11"/>
  <c r="O4914" i="11"/>
  <c r="O6978" i="11"/>
  <c r="O7437" i="11"/>
  <c r="O2153" i="11"/>
  <c r="O2361" i="11"/>
  <c r="O2960" i="11"/>
  <c r="O3064" i="11"/>
  <c r="O4471" i="11"/>
  <c r="O4652" i="11"/>
  <c r="O4830" i="11"/>
  <c r="O7394" i="11"/>
  <c r="O7547" i="11"/>
  <c r="O5043" i="11"/>
  <c r="O6093" i="11"/>
  <c r="O7319" i="11"/>
  <c r="O7328" i="11"/>
  <c r="O4495" i="11"/>
  <c r="O4599" i="11"/>
  <c r="O4703" i="11"/>
  <c r="O4790" i="11"/>
  <c r="O5315" i="11"/>
  <c r="O5419" i="11"/>
  <c r="O5604" i="11"/>
  <c r="O5713" i="11"/>
  <c r="O6111" i="11"/>
  <c r="O6240" i="11"/>
  <c r="O7294" i="11"/>
  <c r="O164" i="11"/>
  <c r="O365" i="11"/>
  <c r="O371" i="11"/>
  <c r="O716" i="11"/>
  <c r="O768" i="11"/>
  <c r="O820" i="11"/>
  <c r="O826" i="11"/>
  <c r="O872" i="11"/>
  <c r="O924" i="11"/>
  <c r="O1034" i="11"/>
  <c r="O1138" i="11"/>
  <c r="O1340" i="11"/>
  <c r="O1468" i="11"/>
  <c r="O1894" i="11"/>
  <c r="O2195" i="11"/>
  <c r="O2210" i="11"/>
  <c r="O2351" i="11"/>
  <c r="O2366" i="11"/>
  <c r="O3235" i="11"/>
  <c r="O4524" i="11"/>
  <c r="O4576" i="11"/>
  <c r="O4628" i="11"/>
  <c r="O4680" i="11"/>
  <c r="O4732" i="11"/>
  <c r="O4784" i="11"/>
  <c r="O4836" i="11"/>
  <c r="O5029" i="11"/>
  <c r="O5519" i="11"/>
  <c r="O5675" i="11"/>
  <c r="O6078" i="11"/>
  <c r="O6130" i="11"/>
  <c r="O6182" i="11"/>
  <c r="O7632" i="11"/>
  <c r="O7553" i="11"/>
  <c r="O7330" i="11"/>
  <c r="O7279" i="11"/>
  <c r="O4990" i="11"/>
  <c r="O4949" i="11"/>
  <c r="P4949" i="11" s="1"/>
  <c r="O4487" i="11"/>
  <c r="O3157" i="11"/>
  <c r="O2855" i="11"/>
  <c r="P2855" i="11" s="1"/>
  <c r="O2556" i="11"/>
  <c r="O2426" i="11"/>
  <c r="O184" i="11"/>
  <c r="O147" i="11"/>
  <c r="O1016" i="11"/>
  <c r="O912" i="11"/>
  <c r="O2762" i="11"/>
  <c r="O2970" i="11"/>
  <c r="O3022" i="11"/>
  <c r="O4088" i="11"/>
  <c r="O4465" i="11"/>
  <c r="O4806" i="11"/>
  <c r="O1899" i="11"/>
  <c r="O1924" i="11"/>
  <c r="O2036" i="11"/>
  <c r="O3265" i="11"/>
  <c r="O3315" i="11"/>
  <c r="O4803" i="11"/>
  <c r="O5135" i="11"/>
  <c r="O5326" i="11"/>
  <c r="O5793" i="11"/>
  <c r="O6157" i="11"/>
  <c r="O1827" i="11"/>
  <c r="O1961" i="11"/>
  <c r="O2047" i="11"/>
  <c r="O2205" i="11"/>
  <c r="O2388" i="11"/>
  <c r="O2596" i="11"/>
  <c r="O2804" i="11"/>
  <c r="O3220" i="11"/>
  <c r="O3299" i="11"/>
  <c r="O4548" i="11"/>
  <c r="O901" i="11"/>
  <c r="O7312" i="11"/>
  <c r="O6276" i="11"/>
  <c r="O4766" i="11"/>
  <c r="O6994" i="11"/>
  <c r="O6145" i="11"/>
  <c r="O4778" i="11"/>
  <c r="O4967" i="11"/>
  <c r="O6916" i="11"/>
  <c r="O1867" i="11"/>
  <c r="O2132" i="11"/>
  <c r="O2349" i="11"/>
  <c r="O2374" i="11"/>
  <c r="O2478" i="11"/>
  <c r="O2516" i="11"/>
  <c r="O2894" i="11"/>
  <c r="O4754" i="11"/>
  <c r="O7018" i="11"/>
  <c r="O2220" i="11"/>
  <c r="O2350" i="11"/>
  <c r="O2521" i="11"/>
  <c r="O2575" i="11"/>
  <c r="O2679" i="11"/>
  <c r="O2887" i="11"/>
  <c r="O3199" i="11"/>
  <c r="O4560" i="11"/>
  <c r="O4768" i="11"/>
  <c r="O5038" i="11"/>
  <c r="O5378" i="11"/>
  <c r="O5740" i="11"/>
  <c r="O6065" i="11"/>
  <c r="O6275" i="11"/>
  <c r="O6810" i="11"/>
  <c r="O4535" i="11"/>
  <c r="O4639" i="11"/>
  <c r="O5499" i="11"/>
  <c r="O5666" i="11"/>
  <c r="O5707" i="11"/>
  <c r="O5728" i="11"/>
  <c r="O5753" i="11"/>
  <c r="O6235" i="11"/>
  <c r="O6898" i="11"/>
  <c r="O163" i="11"/>
  <c r="O209" i="11"/>
  <c r="O368" i="11"/>
  <c r="O542" i="11"/>
  <c r="O944" i="11"/>
  <c r="O1204" i="11"/>
  <c r="O1235" i="11"/>
  <c r="O1256" i="11"/>
  <c r="O1287" i="11"/>
  <c r="O1425" i="11"/>
  <c r="O1465" i="11"/>
  <c r="O2363" i="11"/>
  <c r="O2451" i="11"/>
  <c r="O2711" i="11"/>
  <c r="O2971" i="11"/>
  <c r="O3023" i="11"/>
  <c r="O4756" i="11"/>
  <c r="O5095" i="11"/>
  <c r="O6129" i="11"/>
  <c r="O6818" i="11"/>
  <c r="O6969" i="11"/>
  <c r="O7021" i="11"/>
  <c r="O7303" i="11"/>
  <c r="O5130" i="11"/>
  <c r="O5227" i="11"/>
  <c r="O5261" i="11"/>
  <c r="O6077" i="11"/>
  <c r="O6782" i="11"/>
  <c r="O4738" i="11"/>
  <c r="O4755" i="11"/>
  <c r="O4842" i="11"/>
  <c r="O4884" i="11"/>
  <c r="O4920" i="11"/>
  <c r="O5024" i="11"/>
  <c r="O5656" i="11"/>
  <c r="O5760" i="11"/>
  <c r="O5765" i="11"/>
  <c r="O6163" i="11"/>
  <c r="O6267" i="11"/>
  <c r="O6812" i="11"/>
  <c r="O6850" i="11"/>
  <c r="O6930" i="11"/>
  <c r="O6954" i="11"/>
  <c r="O108" i="11"/>
  <c r="O123" i="11"/>
  <c r="O212" i="11"/>
  <c r="O718" i="11"/>
  <c r="O770" i="11"/>
  <c r="O822" i="11"/>
  <c r="O874" i="11"/>
  <c r="O926" i="11"/>
  <c r="O1030" i="11"/>
  <c r="O1076" i="11"/>
  <c r="O1082" i="11"/>
  <c r="O1134" i="11"/>
  <c r="O1270" i="11"/>
  <c r="O2151" i="11"/>
  <c r="O2458" i="11"/>
  <c r="O2718" i="11"/>
  <c r="O2723" i="11"/>
  <c r="O2931" i="11"/>
  <c r="O3035" i="11"/>
  <c r="O3238" i="11"/>
  <c r="O3277" i="11"/>
  <c r="O3386" i="11"/>
  <c r="O3966" i="11"/>
  <c r="O3971" i="11"/>
  <c r="O4094" i="11"/>
  <c r="O4517" i="11"/>
  <c r="O4536" i="11"/>
  <c r="O4569" i="11"/>
  <c r="O4588" i="11"/>
  <c r="O4621" i="11"/>
  <c r="O4640" i="11"/>
  <c r="O4673" i="11"/>
  <c r="O4692" i="11"/>
  <c r="O4725" i="11"/>
  <c r="O4744" i="11"/>
  <c r="O4796" i="11"/>
  <c r="O4848" i="11"/>
  <c r="O4985" i="11"/>
  <c r="O5136" i="11"/>
  <c r="O5507" i="11"/>
  <c r="O5611" i="11"/>
  <c r="O5651" i="11"/>
  <c r="O5663" i="11"/>
  <c r="O5715" i="11"/>
  <c r="O6066" i="11"/>
  <c r="O6106" i="11"/>
  <c r="O6118" i="11"/>
  <c r="O6158" i="11"/>
  <c r="O6210" i="11"/>
  <c r="O6262" i="11"/>
  <c r="O6787" i="11"/>
  <c r="O6900" i="11"/>
  <c r="O6952" i="11"/>
  <c r="O7004" i="11"/>
  <c r="O7471" i="11"/>
  <c r="O7513" i="11"/>
  <c r="O3270" i="11"/>
  <c r="O4505" i="11"/>
  <c r="O4557" i="11"/>
  <c r="O4609" i="11"/>
  <c r="O4661" i="11"/>
  <c r="O4713" i="11"/>
  <c r="O5498" i="11"/>
  <c r="O5531" i="11"/>
  <c r="O5583" i="11"/>
  <c r="O5602" i="11"/>
  <c r="O5635" i="11"/>
  <c r="O5654" i="11"/>
  <c r="O5682" i="11"/>
  <c r="O5706" i="11"/>
  <c r="O5734" i="11"/>
  <c r="O5786" i="11"/>
  <c r="O6038" i="11"/>
  <c r="O6090" i="11"/>
  <c r="O6142" i="11"/>
  <c r="O6189" i="11"/>
  <c r="O6246" i="11"/>
  <c r="O6888" i="11"/>
  <c r="O6940" i="11"/>
  <c r="O7554" i="11"/>
  <c r="O1951" i="11"/>
  <c r="O3367" i="11"/>
  <c r="O5213" i="11"/>
  <c r="O5119" i="11"/>
  <c r="O5291" i="11"/>
  <c r="O5118" i="11"/>
  <c r="O1949" i="11"/>
  <c r="O3419" i="11"/>
  <c r="O5158" i="11"/>
  <c r="O3116" i="11"/>
  <c r="O3403" i="11"/>
  <c r="O5067" i="11"/>
  <c r="O3334" i="11"/>
  <c r="O3381" i="11"/>
  <c r="O3140" i="11"/>
  <c r="O5079" i="11"/>
  <c r="O3101" i="11"/>
  <c r="O1794" i="11"/>
  <c r="O635" i="11"/>
  <c r="O680" i="11"/>
  <c r="O935" i="11"/>
  <c r="O2103" i="11"/>
  <c r="O1091" i="11"/>
  <c r="O990" i="11"/>
  <c r="O5681" i="11"/>
  <c r="O2842" i="11"/>
  <c r="O4855" i="11"/>
  <c r="O4751" i="11"/>
  <c r="O6857" i="11"/>
  <c r="O2814" i="11"/>
  <c r="O3178" i="11"/>
  <c r="O3412" i="11"/>
  <c r="O5742" i="11"/>
  <c r="O6314" i="11"/>
  <c r="O6350" i="11"/>
  <c r="O6449" i="11"/>
  <c r="O4291" i="11"/>
  <c r="O5110" i="11"/>
  <c r="O2441" i="11"/>
  <c r="O2545" i="11"/>
  <c r="O2701" i="11"/>
  <c r="O2909" i="11"/>
  <c r="O3013" i="11"/>
  <c r="O3441" i="11"/>
  <c r="O3649" i="11"/>
  <c r="O3766" i="11"/>
  <c r="O3870" i="11"/>
  <c r="O4351" i="11"/>
  <c r="O6067" i="11"/>
  <c r="O3750" i="11"/>
  <c r="O3777" i="11"/>
  <c r="O569" i="11"/>
  <c r="O640" i="11"/>
  <c r="O744" i="11"/>
  <c r="O848" i="11"/>
  <c r="O1648" i="11"/>
  <c r="O1715" i="11"/>
  <c r="O1769" i="11"/>
  <c r="O1886" i="11"/>
  <c r="O2101" i="11"/>
  <c r="O2736" i="11"/>
  <c r="O3425" i="11"/>
  <c r="O4010" i="11"/>
  <c r="O1533" i="11"/>
  <c r="O1360" i="11"/>
  <c r="O1248" i="11"/>
  <c r="O777" i="11"/>
  <c r="O690" i="11"/>
  <c r="O1480" i="11"/>
  <c r="O1619" i="11"/>
  <c r="O1632" i="11"/>
  <c r="O3597" i="11"/>
  <c r="O2268" i="11"/>
  <c r="O3633" i="11"/>
  <c r="O3985" i="11"/>
  <c r="O3802" i="11"/>
  <c r="O1637" i="11"/>
  <c r="O1295" i="11"/>
  <c r="O1245" i="11"/>
  <c r="O1054" i="11"/>
  <c r="O877" i="11"/>
  <c r="O846" i="11"/>
  <c r="O638" i="11"/>
  <c r="O1647" i="11"/>
  <c r="O1475" i="11"/>
  <c r="O1306" i="11"/>
  <c r="O310" i="11"/>
  <c r="O6391" i="11"/>
  <c r="O7059" i="11"/>
  <c r="O7099" i="11"/>
  <c r="O7209" i="11"/>
  <c r="O6443" i="11"/>
  <c r="O6651" i="11"/>
  <c r="O7197" i="11"/>
  <c r="O7214" i="11"/>
  <c r="O6351" i="11"/>
  <c r="O6455" i="11"/>
  <c r="O6472" i="11"/>
  <c r="O6559" i="11"/>
  <c r="O6576" i="11"/>
  <c r="O6663" i="11"/>
  <c r="O7150" i="11"/>
  <c r="O1190" i="11"/>
  <c r="O7162" i="11"/>
  <c r="O7186" i="11"/>
  <c r="O6380" i="11"/>
  <c r="O7082" i="11"/>
  <c r="O6299" i="11"/>
  <c r="O6316" i="11"/>
  <c r="O6420" i="11"/>
  <c r="O6611" i="11"/>
  <c r="O6628" i="11"/>
  <c r="O7042" i="11"/>
  <c r="O5447" i="11"/>
  <c r="O3095" i="11"/>
  <c r="O3145" i="11"/>
  <c r="O5066" i="11"/>
  <c r="O6358" i="11"/>
  <c r="O6462" i="11"/>
  <c r="O6467" i="11"/>
  <c r="O6566" i="11"/>
  <c r="O7066" i="11"/>
  <c r="O7112" i="11"/>
  <c r="O7164" i="11"/>
  <c r="O7169" i="11"/>
  <c r="O6914" i="11"/>
  <c r="O3976" i="11"/>
  <c r="O5705" i="11"/>
  <c r="O5741" i="11"/>
  <c r="O2900" i="11"/>
  <c r="O4444" i="11"/>
  <c r="O6876" i="11"/>
  <c r="O6962" i="11"/>
  <c r="O900" i="11"/>
  <c r="O945" i="11"/>
  <c r="O1004" i="11"/>
  <c r="O1023" i="11"/>
  <c r="O1257" i="11"/>
  <c r="O1351" i="11"/>
  <c r="O1509" i="11"/>
  <c r="O1559" i="11"/>
  <c r="O1663" i="11"/>
  <c r="O1834" i="11"/>
  <c r="O2120" i="11"/>
  <c r="O2684" i="11"/>
  <c r="O2788" i="11"/>
  <c r="O3391" i="11"/>
  <c r="O1670" i="11"/>
  <c r="O1599" i="11"/>
  <c r="O1470" i="11"/>
  <c r="O1443" i="11"/>
  <c r="O1262" i="11"/>
  <c r="O1043" i="11"/>
  <c r="O1018" i="11"/>
  <c r="O825" i="11"/>
  <c r="O810" i="11"/>
  <c r="O729" i="11"/>
  <c r="O1129" i="11"/>
  <c r="O2432" i="11"/>
  <c r="O2536" i="11"/>
  <c r="O2821" i="11"/>
  <c r="O4612" i="11"/>
  <c r="O4889" i="11"/>
  <c r="O2868" i="11"/>
  <c r="O4999" i="11"/>
  <c r="O3038" i="11"/>
  <c r="O4923" i="11"/>
  <c r="O4950" i="11"/>
  <c r="O1547" i="11"/>
  <c r="O1099" i="11"/>
  <c r="O966" i="11"/>
  <c r="O758" i="11"/>
  <c r="O1122" i="11"/>
  <c r="O1012" i="11"/>
  <c r="O120" i="11"/>
  <c r="O7277" i="11"/>
  <c r="O5017" i="11"/>
  <c r="O3339" i="11"/>
  <c r="O3768" i="11"/>
  <c r="O4511" i="11"/>
  <c r="O5729" i="11"/>
  <c r="O2597" i="11"/>
  <c r="O2805" i="11"/>
  <c r="O2961" i="11"/>
  <c r="O3065" i="11"/>
  <c r="O3117" i="11"/>
  <c r="O4679" i="11"/>
  <c r="O5407" i="11"/>
  <c r="O997" i="11"/>
  <c r="O1075" i="11"/>
  <c r="O1205" i="11"/>
  <c r="O1353" i="11"/>
  <c r="O1507" i="11"/>
  <c r="O1561" i="11"/>
  <c r="O1665" i="11"/>
  <c r="O2840" i="11"/>
  <c r="O4496" i="11"/>
  <c r="O1145" i="11"/>
  <c r="O914" i="11"/>
  <c r="O898" i="11"/>
  <c r="O706" i="11"/>
  <c r="O534" i="11"/>
  <c r="O1195" i="11"/>
  <c r="O1944" i="11"/>
  <c r="O2944" i="11"/>
  <c r="O2816" i="11"/>
  <c r="O1210" i="11"/>
  <c r="O1070" i="11"/>
  <c r="O654" i="11"/>
  <c r="O236" i="11"/>
  <c r="O140" i="11"/>
  <c r="O119" i="11"/>
  <c r="O1502" i="11"/>
  <c r="O964" i="11"/>
  <c r="O756" i="11"/>
  <c r="O652" i="11"/>
  <c r="O237" i="11"/>
  <c r="O6571" i="11"/>
  <c r="O6670" i="11"/>
  <c r="O7293" i="11"/>
  <c r="O1183" i="11"/>
  <c r="O3374" i="11"/>
  <c r="O3959" i="11"/>
  <c r="O6304" i="11"/>
  <c r="O6356" i="11"/>
  <c r="O6460" i="11"/>
  <c r="O6564" i="11"/>
  <c r="O6616" i="11"/>
  <c r="O6668" i="11"/>
  <c r="O6992" i="11"/>
  <c r="O7073" i="11"/>
  <c r="O7133" i="11"/>
  <c r="O7145" i="11"/>
  <c r="O7185" i="11"/>
  <c r="O7371" i="11"/>
  <c r="O4704" i="11"/>
  <c r="O2925" i="11"/>
  <c r="O3185" i="11"/>
  <c r="O3651" i="11"/>
  <c r="O4080" i="11"/>
  <c r="O4247" i="11"/>
  <c r="O6781" i="11"/>
  <c r="O3275" i="11"/>
  <c r="O3379" i="11"/>
  <c r="O3483" i="11"/>
  <c r="O3587" i="11"/>
  <c r="O3691" i="11"/>
  <c r="O3808" i="11"/>
  <c r="O3912" i="11"/>
  <c r="O4016" i="11"/>
  <c r="O6874" i="11"/>
  <c r="O1855" i="11"/>
  <c r="O2054" i="11"/>
  <c r="O3639" i="11"/>
  <c r="O4143" i="11"/>
  <c r="O4719" i="11"/>
  <c r="O4820" i="11"/>
  <c r="O705" i="11"/>
  <c r="O809" i="11"/>
  <c r="O828" i="11"/>
  <c r="O913" i="11"/>
  <c r="O1322" i="11"/>
  <c r="O1738" i="11"/>
  <c r="O1856" i="11"/>
  <c r="O2301" i="11"/>
  <c r="O2405" i="11"/>
  <c r="O6221" i="11"/>
  <c r="O4862" i="11"/>
  <c r="O1251" i="11"/>
  <c r="O1144" i="11"/>
  <c r="O1040" i="11"/>
  <c r="O730" i="11"/>
  <c r="O121" i="11"/>
  <c r="O1346" i="11"/>
  <c r="O1542" i="11"/>
  <c r="O1554" i="11"/>
  <c r="O1675" i="11"/>
  <c r="O1750" i="11"/>
  <c r="O2217" i="11"/>
  <c r="O2389" i="11"/>
  <c r="O2873" i="11"/>
  <c r="O3152" i="11"/>
  <c r="O1739" i="11"/>
  <c r="O1755" i="11"/>
  <c r="O2076" i="11"/>
  <c r="O1839" i="11"/>
  <c r="O3431" i="11"/>
  <c r="O1323" i="11"/>
  <c r="O1271" i="11"/>
  <c r="O886" i="11"/>
  <c r="O521" i="11"/>
  <c r="O89" i="11"/>
  <c r="O4655" i="11"/>
  <c r="O2561" i="11"/>
  <c r="O1415" i="11"/>
  <c r="O1230" i="11"/>
  <c r="O1098" i="11"/>
  <c r="O1060" i="11"/>
  <c r="O994" i="11"/>
  <c r="O541" i="11"/>
  <c r="O79" i="11"/>
  <c r="O6835" i="11"/>
  <c r="O7625" i="11"/>
  <c r="O7514" i="11"/>
  <c r="O6225" i="11"/>
  <c r="O6095" i="11"/>
  <c r="O831" i="11"/>
  <c r="O6805" i="11"/>
  <c r="O5979" i="11"/>
  <c r="O5068" i="11"/>
  <c r="O4054" i="11"/>
  <c r="O6548" i="11"/>
  <c r="O2658" i="11"/>
  <c r="O2780" i="11"/>
  <c r="O2832" i="11"/>
  <c r="O2988" i="11"/>
  <c r="O3126" i="11"/>
  <c r="O3248" i="11"/>
  <c r="O6526" i="11"/>
  <c r="O6227" i="11"/>
  <c r="O5863" i="11"/>
  <c r="O6236" i="11"/>
  <c r="O4895" i="11"/>
  <c r="O1805" i="11"/>
  <c r="O1883" i="11"/>
  <c r="O1997" i="11"/>
  <c r="O2444" i="11"/>
  <c r="O2548" i="11"/>
  <c r="O3010" i="11"/>
  <c r="O3077" i="11"/>
  <c r="O4153" i="11"/>
  <c r="O4343" i="11"/>
  <c r="O5143" i="11"/>
  <c r="O1806" i="11"/>
  <c r="O2246" i="11"/>
  <c r="O2705" i="11"/>
  <c r="O2740" i="11"/>
  <c r="O2913" i="11"/>
  <c r="O3017" i="11"/>
  <c r="O3078" i="11"/>
  <c r="O3249" i="11"/>
  <c r="O3519" i="11"/>
  <c r="O3623" i="11"/>
  <c r="O3740" i="11"/>
  <c r="O5864" i="11"/>
  <c r="O6072" i="11"/>
  <c r="O6520" i="11"/>
  <c r="O2235" i="11"/>
  <c r="O3171" i="11"/>
  <c r="O3283" i="11"/>
  <c r="O3324" i="11"/>
  <c r="O1905" i="11"/>
  <c r="O5433" i="11"/>
  <c r="O4389" i="11"/>
  <c r="O4401" i="11"/>
  <c r="O4468" i="11"/>
  <c r="O5861" i="11"/>
  <c r="O5965" i="11"/>
  <c r="O6043" i="11"/>
  <c r="O6069" i="11"/>
  <c r="O6147" i="11"/>
  <c r="O6251" i="11"/>
  <c r="O157" i="11"/>
  <c r="O663" i="11"/>
  <c r="O667" i="11"/>
  <c r="O975" i="11"/>
  <c r="O979" i="11"/>
  <c r="O1048" i="11"/>
  <c r="O1152" i="11"/>
  <c r="O1301" i="11"/>
  <c r="O1818" i="11"/>
  <c r="O2259" i="11"/>
  <c r="O2311" i="11"/>
  <c r="O4937" i="11"/>
  <c r="O5877" i="11"/>
  <c r="O6109" i="11"/>
  <c r="O7253" i="11"/>
  <c r="O4209" i="11"/>
  <c r="O3846" i="11"/>
  <c r="O4327" i="11"/>
  <c r="O5199" i="11"/>
  <c r="O3468" i="11"/>
  <c r="O3572" i="11"/>
  <c r="O3793" i="11"/>
  <c r="O4001" i="11"/>
  <c r="O4313" i="11"/>
  <c r="O6268" i="11"/>
  <c r="O3107" i="11"/>
  <c r="O3211" i="11"/>
  <c r="O3716" i="11"/>
  <c r="O4064" i="11"/>
  <c r="O4208" i="11"/>
  <c r="O543" i="11"/>
  <c r="O1225" i="11"/>
  <c r="O1530" i="11"/>
  <c r="O1634" i="11"/>
  <c r="O2244" i="11"/>
  <c r="O2327" i="11"/>
  <c r="O3752" i="11"/>
  <c r="O1651" i="11"/>
  <c r="O951" i="11"/>
  <c r="O743" i="11"/>
  <c r="O1161" i="11"/>
  <c r="O1714" i="11"/>
  <c r="O4002" i="11"/>
  <c r="O1690" i="11"/>
  <c r="O1764" i="11"/>
  <c r="O2468" i="11"/>
  <c r="O3937" i="11"/>
  <c r="O4368" i="11"/>
  <c r="O6124" i="11"/>
  <c r="O1722" i="11"/>
  <c r="O1788" i="11"/>
  <c r="O2010" i="11"/>
  <c r="O2416" i="11"/>
  <c r="O5174" i="11"/>
  <c r="O6820" i="11"/>
  <c r="O1813" i="11"/>
  <c r="O1094" i="11"/>
  <c r="O784" i="11"/>
  <c r="O739" i="11"/>
  <c r="O691" i="11"/>
  <c r="O678" i="11"/>
  <c r="O931" i="11"/>
  <c r="J3728" i="11"/>
  <c r="K3728" i="11" s="1"/>
  <c r="O3732" i="11"/>
  <c r="O3730" i="11"/>
  <c r="O3726" i="11"/>
  <c r="O3731" i="11"/>
  <c r="O3735" i="11"/>
  <c r="O3734" i="11"/>
  <c r="O3725" i="11"/>
  <c r="O3727" i="11"/>
  <c r="O3724" i="11"/>
  <c r="O3728" i="11"/>
  <c r="O3733" i="11"/>
  <c r="J3725" i="11"/>
  <c r="K3725" i="11" s="1"/>
  <c r="J3726" i="11"/>
  <c r="K3726" i="11" s="1"/>
  <c r="J3724" i="11"/>
  <c r="K3724" i="11" s="1"/>
  <c r="J3727" i="11"/>
  <c r="K3727" i="11" s="1"/>
  <c r="O7110" i="11"/>
  <c r="O7216" i="11"/>
  <c r="K5805" i="11"/>
  <c r="K5783" i="11"/>
  <c r="L5783" i="11" s="1"/>
  <c r="K5781" i="11"/>
  <c r="L5781" i="11" s="1"/>
  <c r="L5991" i="11"/>
  <c r="O6560" i="11"/>
  <c r="O5701" i="11"/>
  <c r="O1349" i="11"/>
  <c r="P1349" i="11" s="1"/>
  <c r="O2208" i="11"/>
  <c r="O1428" i="11"/>
  <c r="O1263" i="11"/>
  <c r="O1211" i="11"/>
  <c r="O6149" i="11"/>
  <c r="J5235" i="11"/>
  <c r="K5235" i="11" s="1"/>
  <c r="J5234" i="11"/>
  <c r="K5234" i="11" s="1"/>
  <c r="J5237" i="11"/>
  <c r="K5237" i="11" s="1"/>
  <c r="J5233" i="11"/>
  <c r="K5233" i="11" s="1"/>
  <c r="J5236" i="11"/>
  <c r="K5236" i="11" s="1"/>
  <c r="M2087" i="11"/>
  <c r="O2087" i="11" s="1"/>
  <c r="K2087" i="11"/>
  <c r="L2087" i="11" s="1"/>
  <c r="M531" i="11"/>
  <c r="O531" i="11" s="1"/>
  <c r="K531" i="11"/>
  <c r="L531" i="11" s="1"/>
  <c r="K372" i="11"/>
  <c r="L372" i="11" s="1"/>
  <c r="M372" i="11"/>
  <c r="O372" i="11" s="1"/>
  <c r="M305" i="11"/>
  <c r="O305" i="11" s="1"/>
  <c r="K305" i="11"/>
  <c r="O3118" i="11"/>
  <c r="K7499" i="11"/>
  <c r="L7499" i="11" s="1"/>
  <c r="K7224" i="11"/>
  <c r="L7224" i="11" s="1"/>
  <c r="K6666" i="11"/>
  <c r="L6666" i="11" s="1"/>
  <c r="K6235" i="11"/>
  <c r="L6235" i="11" s="1"/>
  <c r="K6040" i="11"/>
  <c r="L6040" i="11" s="1"/>
  <c r="L5624" i="11"/>
  <c r="K6143" i="11"/>
  <c r="L6143" i="11" s="1"/>
  <c r="K6145" i="11"/>
  <c r="L6027" i="11"/>
  <c r="K4844" i="11"/>
  <c r="L4844" i="11" s="1"/>
  <c r="K4768" i="11"/>
  <c r="L4768" i="11" s="1"/>
  <c r="K4636" i="11"/>
  <c r="L4636" i="11" s="1"/>
  <c r="K4560" i="11"/>
  <c r="L4560" i="11" s="1"/>
  <c r="K4532" i="11"/>
  <c r="L4532" i="11" s="1"/>
  <c r="K4428" i="11"/>
  <c r="L4428" i="11" s="1"/>
  <c r="K4400" i="11"/>
  <c r="K3923" i="11"/>
  <c r="L3923" i="11" s="1"/>
  <c r="K3819" i="11"/>
  <c r="L3819" i="11" s="1"/>
  <c r="K4937" i="11"/>
  <c r="L4937" i="11" s="1"/>
  <c r="K4063" i="11"/>
  <c r="L4063" i="11" s="1"/>
  <c r="K3440" i="11"/>
  <c r="L3440" i="11" s="1"/>
  <c r="K3390" i="11"/>
  <c r="L3390" i="11" s="1"/>
  <c r="K1633" i="11"/>
  <c r="L1633" i="11" s="1"/>
  <c r="K1477" i="11"/>
  <c r="L1477" i="11" s="1"/>
  <c r="K996" i="11"/>
  <c r="L996" i="11" s="1"/>
  <c r="K890" i="11"/>
  <c r="K4938" i="11"/>
  <c r="L4938" i="11" s="1"/>
  <c r="M3260" i="11"/>
  <c r="O3260" i="11" s="1"/>
  <c r="K3260" i="11"/>
  <c r="L3260" i="11" s="1"/>
  <c r="M4348" i="11"/>
  <c r="O4348" i="11" s="1"/>
  <c r="K4348" i="11"/>
  <c r="K5286" i="11"/>
  <c r="M5286" i="11"/>
  <c r="O5286" i="11" s="1"/>
  <c r="M5388" i="11"/>
  <c r="O5388" i="11" s="1"/>
  <c r="M266" i="11"/>
  <c r="O266" i="11" s="1"/>
  <c r="K266" i="11"/>
  <c r="M3256" i="11"/>
  <c r="O3256" i="11" s="1"/>
  <c r="K3256" i="11"/>
  <c r="M540" i="11"/>
  <c r="O540" i="11" s="1"/>
  <c r="K540" i="11"/>
  <c r="L540" i="11" s="1"/>
  <c r="M3204" i="11"/>
  <c r="O3204" i="11" s="1"/>
  <c r="K3204" i="11"/>
  <c r="K607" i="11"/>
  <c r="L607" i="11" s="1"/>
  <c r="M607" i="11"/>
  <c r="O607" i="11" s="1"/>
  <c r="O1869" i="11"/>
  <c r="K6571" i="11"/>
  <c r="K6276" i="11"/>
  <c r="L6276" i="11" s="1"/>
  <c r="K6105" i="11"/>
  <c r="L6105" i="11" s="1"/>
  <c r="K5923" i="11"/>
  <c r="L5923" i="11" s="1"/>
  <c r="K5106" i="11"/>
  <c r="L5106" i="11" s="1"/>
  <c r="K4194" i="11"/>
  <c r="L4194" i="11" s="1"/>
  <c r="K4195" i="11"/>
  <c r="L4195" i="11" s="1"/>
  <c r="K4027" i="11"/>
  <c r="L4027" i="11" s="1"/>
  <c r="K3948" i="11"/>
  <c r="L3948" i="11" s="1"/>
  <c r="K3648" i="11"/>
  <c r="L3648" i="11" s="1"/>
  <c r="K3389" i="11"/>
  <c r="L3389" i="11" s="1"/>
  <c r="K3598" i="11"/>
  <c r="L3598" i="11" s="1"/>
  <c r="K3404" i="11"/>
  <c r="L3404" i="11" s="1"/>
  <c r="K1269" i="11"/>
  <c r="L1269" i="11" s="1"/>
  <c r="K4986" i="11"/>
  <c r="L4986" i="11" s="1"/>
  <c r="K3751" i="11"/>
  <c r="L3751" i="11" s="1"/>
  <c r="K1764" i="11"/>
  <c r="L1764" i="11" s="1"/>
  <c r="M5390" i="11"/>
  <c r="O5390" i="11" s="1"/>
  <c r="M5314" i="11"/>
  <c r="O5314" i="11" s="1"/>
  <c r="M3206" i="11"/>
  <c r="O3206" i="11" s="1"/>
  <c r="K3206" i="11"/>
  <c r="L3206" i="11" s="1"/>
  <c r="M5327" i="11"/>
  <c r="O5327" i="11" s="1"/>
  <c r="M413" i="11"/>
  <c r="O413" i="11" s="1"/>
  <c r="K413" i="11"/>
  <c r="L413" i="11" s="1"/>
  <c r="M4350" i="11"/>
  <c r="O4350" i="11" s="1"/>
  <c r="K4350" i="11"/>
  <c r="L4350" i="11" s="1"/>
  <c r="M7652" i="11"/>
  <c r="O7652" i="11" s="1"/>
  <c r="K7652" i="11"/>
  <c r="L7652" i="11" s="1"/>
  <c r="K5248" i="11"/>
  <c r="M5248" i="11"/>
  <c r="O5248" i="11" s="1"/>
  <c r="M5312" i="11"/>
  <c r="O5312" i="11" s="1"/>
  <c r="K5312" i="11"/>
  <c r="L5312" i="11" s="1"/>
  <c r="M5416" i="11"/>
  <c r="O5416" i="11" s="1"/>
  <c r="M5766" i="11"/>
  <c r="O5766" i="11" s="1"/>
  <c r="M5310" i="11"/>
  <c r="O5310" i="11" s="1"/>
  <c r="K5414" i="11"/>
  <c r="M5414" i="11"/>
  <c r="O5414" i="11" s="1"/>
  <c r="K5431" i="11"/>
  <c r="L5431" i="11" s="1"/>
  <c r="M5431" i="11"/>
  <c r="O5431" i="11" s="1"/>
  <c r="M5770" i="11"/>
  <c r="O5770" i="11" s="1"/>
  <c r="M7434" i="11"/>
  <c r="O7434" i="11" s="1"/>
  <c r="K7434" i="11"/>
  <c r="L7434" i="11" s="1"/>
  <c r="M5301" i="11"/>
  <c r="L5301" i="11"/>
  <c r="K5405" i="11"/>
  <c r="L5405" i="11" s="1"/>
  <c r="M5405" i="11"/>
  <c r="O5405" i="11" s="1"/>
  <c r="M4361" i="11"/>
  <c r="O4361" i="11" s="1"/>
  <c r="K4361" i="11"/>
  <c r="M1762" i="11"/>
  <c r="O1762" i="11" s="1"/>
  <c r="K1762" i="11"/>
  <c r="L1762" i="11" s="1"/>
  <c r="K7429" i="11"/>
  <c r="L7429" i="11" s="1"/>
  <c r="K7327" i="11"/>
  <c r="L7327" i="11" s="1"/>
  <c r="K7248" i="11"/>
  <c r="L7248" i="11" s="1"/>
  <c r="K6808" i="11"/>
  <c r="L6808" i="11" s="1"/>
  <c r="K7079" i="11"/>
  <c r="L7079" i="11" s="1"/>
  <c r="K7039" i="11"/>
  <c r="K6090" i="11"/>
  <c r="K5521" i="11"/>
  <c r="L5521" i="11" s="1"/>
  <c r="M5237" i="11"/>
  <c r="O5237" i="11" s="1"/>
  <c r="K4142" i="11"/>
  <c r="L4142" i="11" s="1"/>
  <c r="K2675" i="11"/>
  <c r="L2675" i="11" s="1"/>
  <c r="K2766" i="11"/>
  <c r="L2766" i="11" s="1"/>
  <c r="K1220" i="11"/>
  <c r="L1220" i="11" s="1"/>
  <c r="K828" i="11"/>
  <c r="L828" i="11" s="1"/>
  <c r="K4457" i="11"/>
  <c r="L4457" i="11" s="1"/>
  <c r="K4011" i="11"/>
  <c r="L4011" i="11" s="1"/>
  <c r="K1321" i="11"/>
  <c r="L1321" i="11" s="1"/>
  <c r="K4313" i="11"/>
  <c r="L4313" i="11" s="1"/>
  <c r="K3937" i="11"/>
  <c r="L3937" i="11" s="1"/>
  <c r="K7511" i="11"/>
  <c r="L7511" i="11" s="1"/>
  <c r="K7551" i="11"/>
  <c r="L7551" i="11" s="1"/>
  <c r="L7586" i="11"/>
  <c r="K7187" i="11"/>
  <c r="L7187" i="11" s="1"/>
  <c r="K7550" i="11"/>
  <c r="L7550" i="11" s="1"/>
  <c r="K7498" i="11"/>
  <c r="L7498" i="11" s="1"/>
  <c r="K6874" i="11"/>
  <c r="K6870" i="11"/>
  <c r="K6810" i="11"/>
  <c r="L6810" i="11" s="1"/>
  <c r="K7143" i="11"/>
  <c r="K7081" i="11"/>
  <c r="L7081" i="11" s="1"/>
  <c r="K6298" i="11"/>
  <c r="K6246" i="11"/>
  <c r="K5665" i="11"/>
  <c r="L5665" i="11" s="1"/>
  <c r="K6649" i="11"/>
  <c r="L6649" i="11" s="1"/>
  <c r="L6599" i="11"/>
  <c r="K6535" i="11"/>
  <c r="K5947" i="11"/>
  <c r="L5947" i="11" s="1"/>
  <c r="K5897" i="11"/>
  <c r="L5897" i="11" s="1"/>
  <c r="K5819" i="11"/>
  <c r="L5819" i="11" s="1"/>
  <c r="K6131" i="11"/>
  <c r="L6131" i="11" s="1"/>
  <c r="K5844" i="11"/>
  <c r="L5844" i="11" s="1"/>
  <c r="K5948" i="11"/>
  <c r="L5948" i="11" s="1"/>
  <c r="K5924" i="11"/>
  <c r="L5924" i="11" s="1"/>
  <c r="K5650" i="11"/>
  <c r="L5650" i="11" s="1"/>
  <c r="K5145" i="11"/>
  <c r="L5145" i="11" s="1"/>
  <c r="K4896" i="11"/>
  <c r="L4896" i="11" s="1"/>
  <c r="K4820" i="11"/>
  <c r="L4820" i="11" s="1"/>
  <c r="K4792" i="11"/>
  <c r="L4792" i="11" s="1"/>
  <c r="K4688" i="11"/>
  <c r="L4688" i="11" s="1"/>
  <c r="K4584" i="11"/>
  <c r="L4584" i="11" s="1"/>
  <c r="K4452" i="11"/>
  <c r="K4390" i="11"/>
  <c r="L4390" i="11" s="1"/>
  <c r="K5093" i="11"/>
  <c r="L5093" i="11" s="1"/>
  <c r="K4922" i="11"/>
  <c r="L4922" i="11" s="1"/>
  <c r="K4858" i="11"/>
  <c r="L4858" i="11" s="1"/>
  <c r="K4285" i="11"/>
  <c r="L4285" i="11" s="1"/>
  <c r="K3975" i="11"/>
  <c r="L3975" i="11" s="1"/>
  <c r="K3871" i="11"/>
  <c r="L3871" i="11" s="1"/>
  <c r="K3767" i="11"/>
  <c r="L3767" i="11" s="1"/>
  <c r="K4935" i="11"/>
  <c r="L4935" i="11" s="1"/>
  <c r="K4650" i="11"/>
  <c r="L4650" i="11" s="1"/>
  <c r="K3572" i="11"/>
  <c r="L3572" i="11" s="1"/>
  <c r="K3740" i="11"/>
  <c r="K3181" i="11"/>
  <c r="L3181" i="11" s="1"/>
  <c r="K3077" i="11"/>
  <c r="L3077" i="11" s="1"/>
  <c r="K2957" i="11"/>
  <c r="K2935" i="11"/>
  <c r="L2935" i="11" s="1"/>
  <c r="K2883" i="11"/>
  <c r="L2883" i="11" s="1"/>
  <c r="K2831" i="11"/>
  <c r="L2831" i="11" s="1"/>
  <c r="K4179" i="11"/>
  <c r="K4141" i="11"/>
  <c r="L4141" i="11" s="1"/>
  <c r="K2468" i="11"/>
  <c r="L2468" i="11" s="1"/>
  <c r="K2416" i="11"/>
  <c r="L2416" i="11" s="1"/>
  <c r="K2389" i="11"/>
  <c r="L2389" i="11" s="1"/>
  <c r="K2662" i="11"/>
  <c r="L2662" i="11" s="1"/>
  <c r="K2533" i="11"/>
  <c r="L2533" i="11" s="1"/>
  <c r="K2504" i="11"/>
  <c r="L2504" i="11" s="1"/>
  <c r="K2452" i="11"/>
  <c r="L2452" i="11" s="1"/>
  <c r="K2425" i="11"/>
  <c r="L2425" i="11" s="1"/>
  <c r="K1750" i="11"/>
  <c r="L1750" i="11" s="1"/>
  <c r="K3478" i="11"/>
  <c r="L3478" i="11" s="1"/>
  <c r="K3364" i="11"/>
  <c r="L3364" i="11" s="1"/>
  <c r="K3270" i="11"/>
  <c r="L3270" i="11" s="1"/>
  <c r="K1098" i="11"/>
  <c r="L1098" i="11" s="1"/>
  <c r="K1036" i="11"/>
  <c r="L1036" i="11" s="1"/>
  <c r="K110" i="11"/>
  <c r="K1491" i="11"/>
  <c r="L1491" i="11" s="1"/>
  <c r="K228" i="11"/>
  <c r="L228" i="11" s="1"/>
  <c r="K193" i="11"/>
  <c r="L193" i="11" s="1"/>
  <c r="K1465" i="11"/>
  <c r="L1465" i="11" s="1"/>
  <c r="K1361" i="11"/>
  <c r="L1361" i="11" s="1"/>
  <c r="K1309" i="11"/>
  <c r="L1309" i="11" s="1"/>
  <c r="K5965" i="11"/>
  <c r="L5965" i="11" s="1"/>
  <c r="K5961" i="11"/>
  <c r="L5961" i="11" s="1"/>
  <c r="K4661" i="11"/>
  <c r="L4661" i="11" s="1"/>
  <c r="K4155" i="11"/>
  <c r="L4155" i="11" s="1"/>
  <c r="K4739" i="11"/>
  <c r="L4739" i="11" s="1"/>
  <c r="K7145" i="11"/>
  <c r="L7145" i="11" s="1"/>
  <c r="K7299" i="11"/>
  <c r="K7185" i="11"/>
  <c r="L7185" i="11" s="1"/>
  <c r="K6898" i="11"/>
  <c r="L6898" i="11" s="1"/>
  <c r="K7018" i="11"/>
  <c r="L7018" i="11" s="1"/>
  <c r="K7093" i="11"/>
  <c r="L7093" i="11" s="1"/>
  <c r="K6977" i="11"/>
  <c r="L6977" i="11" s="1"/>
  <c r="K7211" i="11"/>
  <c r="L7211" i="11" s="1"/>
  <c r="K6940" i="11"/>
  <c r="K6458" i="11"/>
  <c r="L6458" i="11" s="1"/>
  <c r="K6043" i="11"/>
  <c r="L6043" i="11" s="1"/>
  <c r="K5739" i="11"/>
  <c r="K5728" i="11"/>
  <c r="L5728" i="11" s="1"/>
  <c r="K6781" i="11"/>
  <c r="L6781" i="11" s="1"/>
  <c r="K6272" i="11"/>
  <c r="K6065" i="11"/>
  <c r="L6065" i="11" s="1"/>
  <c r="L6172" i="11"/>
  <c r="K6147" i="11"/>
  <c r="L6147" i="11" s="1"/>
  <c r="K5536" i="11"/>
  <c r="L5536" i="11" s="1"/>
  <c r="K5848" i="11"/>
  <c r="L5848" i="11" s="1"/>
  <c r="K5143" i="11"/>
  <c r="L5143" i="11" s="1"/>
  <c r="K4895" i="11"/>
  <c r="L4895" i="11" s="1"/>
  <c r="K4714" i="11"/>
  <c r="L4714" i="11" s="1"/>
  <c r="K4534" i="11"/>
  <c r="L4534" i="11" s="1"/>
  <c r="K4506" i="11"/>
  <c r="L4506" i="11" s="1"/>
  <c r="K4402" i="11"/>
  <c r="L4402" i="11" s="1"/>
  <c r="K4730" i="11"/>
  <c r="L4730" i="11" s="1"/>
  <c r="K4246" i="11"/>
  <c r="L4246" i="11" s="1"/>
  <c r="K4989" i="11"/>
  <c r="L4989" i="11" s="1"/>
  <c r="K4951" i="11"/>
  <c r="L4951" i="11" s="1"/>
  <c r="K4494" i="11"/>
  <c r="L4494" i="11" s="1"/>
  <c r="K4001" i="11"/>
  <c r="L4001" i="11" s="1"/>
  <c r="K3973" i="11"/>
  <c r="L3973" i="11" s="1"/>
  <c r="K3897" i="11"/>
  <c r="L3897" i="11" s="1"/>
  <c r="K3869" i="11"/>
  <c r="L3869" i="11" s="1"/>
  <c r="K3793" i="11"/>
  <c r="L3793" i="11" s="1"/>
  <c r="K3765" i="11"/>
  <c r="L3765" i="11" s="1"/>
  <c r="K3702" i="11"/>
  <c r="L3702" i="11" s="1"/>
  <c r="K4782" i="11"/>
  <c r="L4782" i="11" s="1"/>
  <c r="K4778" i="11"/>
  <c r="L4778" i="11" s="1"/>
  <c r="K4704" i="11"/>
  <c r="L4704" i="11" s="1"/>
  <c r="K4442" i="11"/>
  <c r="L4442" i="11" s="1"/>
  <c r="K4244" i="11"/>
  <c r="K4143" i="11"/>
  <c r="L4143" i="11" s="1"/>
  <c r="K3846" i="11"/>
  <c r="L3846" i="11" s="1"/>
  <c r="K3287" i="11"/>
  <c r="L3287" i="11" s="1"/>
  <c r="K4131" i="11"/>
  <c r="L4131" i="11" s="1"/>
  <c r="K4077" i="11"/>
  <c r="L4077" i="11" s="1"/>
  <c r="K4052" i="11"/>
  <c r="L4052" i="11" s="1"/>
  <c r="K4002" i="11"/>
  <c r="L4002" i="11" s="1"/>
  <c r="K3336" i="11"/>
  <c r="L3336" i="11" s="1"/>
  <c r="K2585" i="11"/>
  <c r="L2585" i="11" s="1"/>
  <c r="K2246" i="11"/>
  <c r="L2246" i="11" s="1"/>
  <c r="K1748" i="11"/>
  <c r="K1685" i="11"/>
  <c r="L1685" i="11" s="1"/>
  <c r="K1126" i="11"/>
  <c r="L1126" i="11" s="1"/>
  <c r="K892" i="11"/>
  <c r="L892" i="11" s="1"/>
  <c r="K814" i="11"/>
  <c r="L814" i="11" s="1"/>
  <c r="K724" i="11"/>
  <c r="L724" i="11" s="1"/>
  <c r="K2476" i="11"/>
  <c r="K2374" i="11"/>
  <c r="L2374" i="11" s="1"/>
  <c r="K2324" i="11"/>
  <c r="L2324" i="11" s="1"/>
  <c r="K1271" i="11"/>
  <c r="L1271" i="11" s="1"/>
  <c r="K4180" i="11"/>
  <c r="L4180" i="11" s="1"/>
  <c r="K3417" i="11"/>
  <c r="L3417" i="11" s="1"/>
  <c r="K4743" i="11"/>
  <c r="L4743" i="11" s="1"/>
  <c r="K4609" i="11"/>
  <c r="L4609" i="11" s="1"/>
  <c r="K2555" i="11"/>
  <c r="L2555" i="11" s="1"/>
  <c r="K1346" i="11"/>
  <c r="L1346" i="11" s="1"/>
  <c r="K1323" i="11"/>
  <c r="L1323" i="11" s="1"/>
  <c r="K529" i="11"/>
  <c r="L529" i="11" s="1"/>
  <c r="K7312" i="11"/>
  <c r="K7573" i="11"/>
  <c r="L7573" i="11" s="1"/>
  <c r="K7252" i="11"/>
  <c r="L7252" i="11" s="1"/>
  <c r="K6951" i="11"/>
  <c r="K7003" i="11"/>
  <c r="L7003" i="11" s="1"/>
  <c r="K7182" i="11"/>
  <c r="K7067" i="11"/>
  <c r="L7067" i="11" s="1"/>
  <c r="O6444" i="11"/>
  <c r="K6949" i="11"/>
  <c r="L6949" i="11" s="1"/>
  <c r="K6493" i="11"/>
  <c r="K6456" i="11"/>
  <c r="L6456" i="11" s="1"/>
  <c r="K6441" i="11"/>
  <c r="K6389" i="11"/>
  <c r="K6039" i="11"/>
  <c r="L6039" i="11" s="1"/>
  <c r="K5987" i="11"/>
  <c r="L5987" i="11" s="1"/>
  <c r="K5704" i="11"/>
  <c r="L5704" i="11" s="1"/>
  <c r="K6354" i="11"/>
  <c r="L6354" i="11" s="1"/>
  <c r="K6142" i="11"/>
  <c r="K6069" i="11"/>
  <c r="L6069" i="11" s="1"/>
  <c r="K5757" i="11"/>
  <c r="K5753" i="11"/>
  <c r="L5753" i="11" s="1"/>
  <c r="K6156" i="11"/>
  <c r="L6156" i="11" s="1"/>
  <c r="K6038" i="11"/>
  <c r="K5532" i="11"/>
  <c r="L5532" i="11" s="1"/>
  <c r="K5635" i="11"/>
  <c r="K5583" i="11"/>
  <c r="K5104" i="11"/>
  <c r="L5104" i="11" s="1"/>
  <c r="K5531" i="11"/>
  <c r="K4973" i="11"/>
  <c r="L4973" i="11" s="1"/>
  <c r="K4869" i="11"/>
  <c r="L4869" i="11" s="1"/>
  <c r="K4766" i="11"/>
  <c r="L4766" i="11" s="1"/>
  <c r="K4454" i="11"/>
  <c r="L4454" i="11" s="1"/>
  <c r="K4639" i="11"/>
  <c r="L4639" i="11" s="1"/>
  <c r="K4468" i="11"/>
  <c r="L4468" i="11" s="1"/>
  <c r="K4754" i="11"/>
  <c r="L4754" i="11" s="1"/>
  <c r="K3845" i="11"/>
  <c r="L3845" i="11" s="1"/>
  <c r="K3676" i="11"/>
  <c r="L3676" i="11" s="1"/>
  <c r="K4522" i="11"/>
  <c r="L4522" i="11" s="1"/>
  <c r="K4115" i="11"/>
  <c r="L4115" i="11" s="1"/>
  <c r="K4947" i="11"/>
  <c r="L4947" i="11" s="1"/>
  <c r="K4882" i="11"/>
  <c r="L4882" i="11" s="1"/>
  <c r="K4702" i="11"/>
  <c r="L4702" i="11" s="1"/>
  <c r="K4296" i="11"/>
  <c r="K4064" i="11"/>
  <c r="L4064" i="11" s="1"/>
  <c r="K3520" i="11"/>
  <c r="L3520" i="11" s="1"/>
  <c r="K3544" i="11"/>
  <c r="L3544" i="11" s="1"/>
  <c r="K3546" i="11"/>
  <c r="L3546" i="11" s="1"/>
  <c r="K3182" i="11"/>
  <c r="L3182" i="11" s="1"/>
  <c r="K3102" i="11"/>
  <c r="L3102" i="11" s="1"/>
  <c r="K3078" i="11"/>
  <c r="L3078" i="11" s="1"/>
  <c r="K2974" i="11"/>
  <c r="L2974" i="11" s="1"/>
  <c r="K2870" i="11"/>
  <c r="L2870" i="11" s="1"/>
  <c r="K3222" i="11"/>
  <c r="L3222" i="11" s="1"/>
  <c r="K2740" i="11"/>
  <c r="L2740" i="11" s="1"/>
  <c r="K2516" i="11"/>
  <c r="L2516" i="11" s="1"/>
  <c r="K2077" i="11"/>
  <c r="L2077" i="11" s="1"/>
  <c r="K2010" i="11"/>
  <c r="L2010" i="11" s="1"/>
  <c r="K1995" i="11"/>
  <c r="K1958" i="11"/>
  <c r="L1958" i="11" s="1"/>
  <c r="K1943" i="11"/>
  <c r="K1909" i="11"/>
  <c r="L1909" i="11" s="1"/>
  <c r="K1805" i="11"/>
  <c r="L1805" i="11" s="1"/>
  <c r="K2580" i="11"/>
  <c r="K2428" i="11"/>
  <c r="L2428" i="11" s="1"/>
  <c r="K2372" i="11"/>
  <c r="K2295" i="11"/>
  <c r="L2295" i="11" s="1"/>
  <c r="K2154" i="11"/>
  <c r="L2154" i="11" s="1"/>
  <c r="K1100" i="11"/>
  <c r="L1100" i="11" s="1"/>
  <c r="K1022" i="11"/>
  <c r="L1022" i="11" s="1"/>
  <c r="K994" i="11"/>
  <c r="K932" i="11"/>
  <c r="L932" i="11" s="1"/>
  <c r="K2490" i="11"/>
  <c r="L2490" i="11" s="1"/>
  <c r="K2270" i="11"/>
  <c r="L2270" i="11" s="1"/>
  <c r="K2519" i="11"/>
  <c r="L2519" i="11" s="1"/>
  <c r="K2453" i="11"/>
  <c r="L2453" i="11" s="1"/>
  <c r="K2311" i="11"/>
  <c r="L2311" i="11" s="1"/>
  <c r="K2245" i="11"/>
  <c r="L2245" i="11" s="1"/>
  <c r="K2204" i="11"/>
  <c r="L2204" i="11" s="1"/>
  <c r="K1467" i="11"/>
  <c r="L1467" i="11" s="1"/>
  <c r="K1451" i="11"/>
  <c r="L1451" i="11" s="1"/>
  <c r="K5937" i="11"/>
  <c r="K5831" i="11"/>
  <c r="L5831" i="11" s="1"/>
  <c r="K5935" i="11"/>
  <c r="L5935" i="11" s="1"/>
  <c r="K682" i="11"/>
  <c r="K620" i="11"/>
  <c r="L620" i="11" s="1"/>
  <c r="K333" i="11"/>
  <c r="L333" i="11" s="1"/>
  <c r="K3844" i="11"/>
  <c r="L3844" i="11" s="1"/>
  <c r="K3468" i="11"/>
  <c r="L3468" i="11" s="1"/>
  <c r="K4208" i="11"/>
  <c r="L4208" i="11" s="1"/>
  <c r="K4197" i="11"/>
  <c r="L4197" i="11" s="1"/>
  <c r="K4079" i="11"/>
  <c r="L4079" i="11" s="1"/>
  <c r="K4037" i="11"/>
  <c r="L4037" i="11" s="1"/>
  <c r="K3400" i="11"/>
  <c r="L3400" i="11" s="1"/>
  <c r="K3296" i="11"/>
  <c r="L3296" i="11" s="1"/>
  <c r="K3231" i="11"/>
  <c r="L3231" i="11" s="1"/>
  <c r="K3156" i="11"/>
  <c r="L3156" i="11" s="1"/>
  <c r="K3152" i="11"/>
  <c r="K3052" i="11"/>
  <c r="L3052" i="11" s="1"/>
  <c r="K2948" i="11"/>
  <c r="L2948" i="11" s="1"/>
  <c r="K2844" i="11"/>
  <c r="L2844" i="11" s="1"/>
  <c r="K3322" i="11"/>
  <c r="L3322" i="11" s="1"/>
  <c r="K3286" i="11"/>
  <c r="L3286" i="11" s="1"/>
  <c r="K3338" i="11"/>
  <c r="L3338" i="11" s="1"/>
  <c r="K2727" i="11"/>
  <c r="L2727" i="11" s="1"/>
  <c r="K2308" i="11"/>
  <c r="L2308" i="11" s="1"/>
  <c r="K2217" i="11"/>
  <c r="L2217" i="11" s="1"/>
  <c r="K3442" i="11"/>
  <c r="L3442" i="11" s="1"/>
  <c r="K2529" i="11"/>
  <c r="L2529" i="11" s="1"/>
  <c r="K2429" i="11"/>
  <c r="L2429" i="11" s="1"/>
  <c r="K2350" i="11"/>
  <c r="L2350" i="11" s="1"/>
  <c r="K2244" i="11"/>
  <c r="L2244" i="11" s="1"/>
  <c r="K2008" i="11"/>
  <c r="K1922" i="11"/>
  <c r="L1922" i="11" s="1"/>
  <c r="K1907" i="11"/>
  <c r="L1907" i="11" s="1"/>
  <c r="K1892" i="11"/>
  <c r="L1892" i="11" s="1"/>
  <c r="K1870" i="11"/>
  <c r="L1870" i="11" s="1"/>
  <c r="K1855" i="11"/>
  <c r="L1855" i="11" s="1"/>
  <c r="K1818" i="11"/>
  <c r="L1818" i="11" s="1"/>
  <c r="K1739" i="11"/>
  <c r="L1739" i="11" s="1"/>
  <c r="K3244" i="11"/>
  <c r="L3244" i="11" s="1"/>
  <c r="K2686" i="11"/>
  <c r="L2686" i="11" s="1"/>
  <c r="K2571" i="11"/>
  <c r="L2571" i="11" s="1"/>
  <c r="K1529" i="11"/>
  <c r="L1529" i="11" s="1"/>
  <c r="K1244" i="11"/>
  <c r="L1244" i="11" s="1"/>
  <c r="K1204" i="11"/>
  <c r="L1204" i="11" s="1"/>
  <c r="K1140" i="11"/>
  <c r="L1140" i="11" s="1"/>
  <c r="K1048" i="11"/>
  <c r="L1048" i="11" s="1"/>
  <c r="K944" i="11"/>
  <c r="L944" i="11" s="1"/>
  <c r="K840" i="11"/>
  <c r="L840" i="11" s="1"/>
  <c r="K736" i="11"/>
  <c r="L736" i="11" s="1"/>
  <c r="K2399" i="11"/>
  <c r="L2399" i="11" s="1"/>
  <c r="K232" i="11"/>
  <c r="L232" i="11" s="1"/>
  <c r="K189" i="11"/>
  <c r="L189" i="11" s="1"/>
  <c r="K111" i="11"/>
  <c r="L111" i="11" s="1"/>
  <c r="K1675" i="11"/>
  <c r="L1675" i="11" s="1"/>
  <c r="K1621" i="11"/>
  <c r="L1621" i="11" s="1"/>
  <c r="K1569" i="11"/>
  <c r="L1569" i="11" s="1"/>
  <c r="K1517" i="11"/>
  <c r="L1517" i="11" s="1"/>
  <c r="K644" i="11"/>
  <c r="L644" i="11" s="1"/>
  <c r="K10" i="11"/>
  <c r="L10" i="11" s="1"/>
  <c r="K1413" i="11"/>
  <c r="L1413" i="11" s="1"/>
  <c r="K5939" i="11"/>
  <c r="L5939" i="11" s="1"/>
  <c r="K4535" i="11"/>
  <c r="L4535" i="11" s="1"/>
  <c r="K4847" i="11"/>
  <c r="L4847" i="11" s="1"/>
  <c r="K4403" i="11"/>
  <c r="L4403" i="11" s="1"/>
  <c r="K3855" i="11"/>
  <c r="L3855" i="11" s="1"/>
  <c r="K1373" i="11"/>
  <c r="L1373" i="11" s="1"/>
  <c r="K3650" i="11"/>
  <c r="L3650" i="11" s="1"/>
  <c r="K3179" i="11"/>
  <c r="L3179" i="11" s="1"/>
  <c r="K3127" i="11"/>
  <c r="L3127" i="11" s="1"/>
  <c r="K3075" i="11"/>
  <c r="L3075" i="11" s="1"/>
  <c r="K3023" i="11"/>
  <c r="L3023" i="11" s="1"/>
  <c r="L2998" i="11"/>
  <c r="K2894" i="11"/>
  <c r="L2894" i="11" s="1"/>
  <c r="K2790" i="11"/>
  <c r="L2790" i="11" s="1"/>
  <c r="K4114" i="11"/>
  <c r="K4062" i="11"/>
  <c r="K3494" i="11"/>
  <c r="L3494" i="11" s="1"/>
  <c r="K3218" i="11"/>
  <c r="L3218" i="11" s="1"/>
  <c r="K3014" i="11"/>
  <c r="L3014" i="11" s="1"/>
  <c r="K3010" i="11"/>
  <c r="L3010" i="11" s="1"/>
  <c r="L2636" i="11"/>
  <c r="K3426" i="11"/>
  <c r="L3426" i="11" s="1"/>
  <c r="K3374" i="11"/>
  <c r="L3374" i="11" s="1"/>
  <c r="K3170" i="11"/>
  <c r="L3170" i="11" s="1"/>
  <c r="K3118" i="11"/>
  <c r="L3118" i="11" s="1"/>
  <c r="K3114" i="11"/>
  <c r="L3114" i="11" s="1"/>
  <c r="K3066" i="11"/>
  <c r="L3066" i="11" s="1"/>
  <c r="K2779" i="11"/>
  <c r="L2779" i="11" s="1"/>
  <c r="K2412" i="11"/>
  <c r="L2412" i="11" s="1"/>
  <c r="K2220" i="11"/>
  <c r="L2220" i="11" s="1"/>
  <c r="K2216" i="11"/>
  <c r="K2581" i="11"/>
  <c r="L2581" i="11" s="1"/>
  <c r="K2454" i="11"/>
  <c r="L2454" i="11" s="1"/>
  <c r="K2348" i="11"/>
  <c r="L2348" i="11" s="1"/>
  <c r="K2051" i="11"/>
  <c r="L2051" i="11" s="1"/>
  <c r="K1883" i="11"/>
  <c r="L1883" i="11" s="1"/>
  <c r="K1737" i="11"/>
  <c r="L1737" i="11" s="1"/>
  <c r="K1722" i="11"/>
  <c r="K2386" i="11"/>
  <c r="L2386" i="11" s="1"/>
  <c r="K2363" i="11"/>
  <c r="L2363" i="11" s="1"/>
  <c r="K1581" i="11"/>
  <c r="L1581" i="11" s="1"/>
  <c r="K1527" i="11"/>
  <c r="K1425" i="11"/>
  <c r="L1425" i="11" s="1"/>
  <c r="K1256" i="11"/>
  <c r="L1256" i="11" s="1"/>
  <c r="K1230" i="11"/>
  <c r="L1230" i="11" s="1"/>
  <c r="K1216" i="11"/>
  <c r="L1216" i="11" s="1"/>
  <c r="K1152" i="11"/>
  <c r="L1152" i="11" s="1"/>
  <c r="K1060" i="11"/>
  <c r="L1060" i="11" s="1"/>
  <c r="K970" i="11"/>
  <c r="L970" i="11" s="1"/>
  <c r="K956" i="11"/>
  <c r="L956" i="11" s="1"/>
  <c r="K852" i="11"/>
  <c r="L852" i="11" s="1"/>
  <c r="K762" i="11"/>
  <c r="L762" i="11" s="1"/>
  <c r="K748" i="11"/>
  <c r="L748" i="11" s="1"/>
  <c r="K2582" i="11"/>
  <c r="L2582" i="11" s="1"/>
  <c r="K2558" i="11"/>
  <c r="L2558" i="11" s="1"/>
  <c r="K2532" i="11"/>
  <c r="L2532" i="11" s="1"/>
  <c r="K2503" i="11"/>
  <c r="L2503" i="11" s="1"/>
  <c r="K2478" i="11"/>
  <c r="L2478" i="11" s="1"/>
  <c r="K2467" i="11"/>
  <c r="L2467" i="11" s="1"/>
  <c r="K2347" i="11"/>
  <c r="L2347" i="11" s="1"/>
  <c r="K2282" i="11"/>
  <c r="L2282" i="11" s="1"/>
  <c r="K2259" i="11"/>
  <c r="L2259" i="11" s="1"/>
  <c r="K2451" i="11"/>
  <c r="L2451" i="11" s="1"/>
  <c r="K2415" i="11"/>
  <c r="L2415" i="11" s="1"/>
  <c r="K2349" i="11"/>
  <c r="L2349" i="11" s="1"/>
  <c r="K2243" i="11"/>
  <c r="L2243" i="11" s="1"/>
  <c r="K1542" i="11"/>
  <c r="L1542" i="11" s="1"/>
  <c r="K1347" i="11"/>
  <c r="L1347" i="11" s="1"/>
  <c r="K1322" i="11"/>
  <c r="L1322" i="11" s="1"/>
  <c r="K1555" i="11"/>
  <c r="L1555" i="11" s="1"/>
  <c r="K1334" i="11"/>
  <c r="L1334" i="11" s="1"/>
  <c r="K5857" i="11"/>
  <c r="L5857" i="11" s="1"/>
  <c r="K5963" i="11"/>
  <c r="L5963" i="11" s="1"/>
  <c r="K6080" i="11"/>
  <c r="L6080" i="11" s="1"/>
  <c r="K4791" i="11"/>
  <c r="L4791" i="11" s="1"/>
  <c r="K4713" i="11"/>
  <c r="L4713" i="11" s="1"/>
  <c r="K4765" i="11"/>
  <c r="L4765" i="11" s="1"/>
  <c r="K4505" i="11"/>
  <c r="L4505" i="11" s="1"/>
  <c r="K2557" i="11"/>
  <c r="L2557" i="11" s="1"/>
  <c r="K2477" i="11"/>
  <c r="L2477" i="11" s="1"/>
  <c r="K684" i="11"/>
  <c r="K542" i="11"/>
  <c r="L542" i="11" s="1"/>
  <c r="K4687" i="11"/>
  <c r="L4687" i="11" s="1"/>
  <c r="K4557" i="11"/>
  <c r="L4557" i="11" s="1"/>
  <c r="K5835" i="11"/>
  <c r="L5835" i="11" s="1"/>
  <c r="K3881" i="11"/>
  <c r="L3881" i="11" s="1"/>
  <c r="K5375" i="11"/>
  <c r="K4817" i="11"/>
  <c r="L4817" i="11" s="1"/>
  <c r="K3959" i="11"/>
  <c r="K4182" i="11"/>
  <c r="L4182" i="11" s="1"/>
  <c r="K3415" i="11"/>
  <c r="L3415" i="11" s="1"/>
  <c r="K4053" i="11"/>
  <c r="L4053" i="11" s="1"/>
  <c r="K3829" i="11"/>
  <c r="L3829" i="11" s="1"/>
  <c r="K4105" i="11"/>
  <c r="L4105" i="11" s="1"/>
  <c r="K4209" i="11"/>
  <c r="L4209" i="11" s="1"/>
  <c r="K4153" i="11"/>
  <c r="K3907" i="11"/>
  <c r="L3907" i="11" s="1"/>
  <c r="K4080" i="11"/>
  <c r="L4080" i="11" s="1"/>
  <c r="K3933" i="11"/>
  <c r="L3933" i="11" s="1"/>
  <c r="K3803" i="11"/>
  <c r="L3803" i="11" s="1"/>
  <c r="K632" i="11"/>
  <c r="O6298" i="11"/>
  <c r="O5161" i="11"/>
  <c r="O1436" i="11"/>
  <c r="O1418" i="11"/>
  <c r="O1177" i="11"/>
  <c r="O1069" i="11"/>
  <c r="O957" i="11"/>
  <c r="O956" i="11"/>
  <c r="O748" i="11"/>
  <c r="O502" i="11"/>
  <c r="O2570" i="11"/>
  <c r="O2192" i="11"/>
  <c r="O1592" i="11"/>
  <c r="O1276" i="11"/>
  <c r="O1269" i="11"/>
  <c r="O1140" i="11"/>
  <c r="O1074" i="11"/>
  <c r="O890" i="11"/>
  <c r="O866" i="11"/>
  <c r="O620" i="11"/>
  <c r="O84" i="11"/>
  <c r="O87" i="11"/>
  <c r="O7431" i="11"/>
  <c r="O6989" i="11"/>
  <c r="O6927" i="11"/>
  <c r="O5665" i="11"/>
  <c r="O5591" i="11"/>
  <c r="O4849" i="11"/>
  <c r="O4757" i="11"/>
  <c r="O1659" i="11"/>
  <c r="O702" i="11"/>
  <c r="O5375" i="11"/>
  <c r="O2756" i="11"/>
  <c r="O2757" i="11"/>
  <c r="O2052" i="11"/>
  <c r="O1897" i="11"/>
  <c r="O1260" i="11"/>
  <c r="O1100" i="11"/>
  <c r="O1035" i="11"/>
  <c r="O1044" i="11"/>
  <c r="O999" i="11"/>
  <c r="O947" i="11"/>
  <c r="O827" i="11"/>
  <c r="O6085" i="11"/>
  <c r="O6045" i="11"/>
  <c r="O5939" i="11"/>
  <c r="O5901" i="11"/>
  <c r="O5887" i="11"/>
  <c r="O5835" i="11"/>
  <c r="O5823" i="11"/>
  <c r="O5459" i="11"/>
  <c r="O4380" i="11"/>
  <c r="O4222" i="11"/>
  <c r="O4186" i="11"/>
  <c r="O4170" i="11"/>
  <c r="O3948" i="11"/>
  <c r="O3897" i="11"/>
  <c r="O3881" i="11"/>
  <c r="O3676" i="11"/>
  <c r="O3660" i="11"/>
  <c r="O4742" i="11"/>
  <c r="O4702" i="11"/>
  <c r="O4681" i="11"/>
  <c r="O4507" i="11"/>
  <c r="O4494" i="11"/>
  <c r="O4443" i="11"/>
  <c r="O4096" i="11"/>
  <c r="O2364" i="11"/>
  <c r="O2154" i="11"/>
  <c r="O2035" i="11"/>
  <c r="O1580" i="11"/>
  <c r="O1281" i="11"/>
  <c r="O1126" i="11"/>
  <c r="O1121" i="11"/>
  <c r="O1022" i="11"/>
  <c r="O1015" i="11"/>
  <c r="O918" i="11"/>
  <c r="O905" i="11"/>
  <c r="O814" i="11"/>
  <c r="O801" i="11"/>
  <c r="O710" i="11"/>
  <c r="O697" i="11"/>
  <c r="O526" i="11"/>
  <c r="O358" i="11"/>
  <c r="O360" i="11"/>
  <c r="O3389" i="11"/>
  <c r="O3296" i="11"/>
  <c r="O3217" i="11"/>
  <c r="O1958" i="11"/>
  <c r="O1964" i="11"/>
  <c r="O1672" i="11"/>
  <c r="O1678" i="11"/>
  <c r="O645" i="11"/>
  <c r="O644" i="11"/>
  <c r="O139" i="11"/>
  <c r="O7515" i="11"/>
  <c r="O3029" i="11"/>
  <c r="O2977" i="11"/>
  <c r="O2769" i="11"/>
  <c r="O2533" i="11"/>
  <c r="O2481" i="11"/>
  <c r="O2457" i="11"/>
  <c r="O2429" i="11"/>
  <c r="O2055" i="11"/>
  <c r="O1891" i="11"/>
  <c r="O1896" i="11"/>
  <c r="O1467" i="11"/>
  <c r="O1426" i="11"/>
  <c r="O1334" i="11"/>
  <c r="O1339" i="11"/>
  <c r="O1259" i="11"/>
  <c r="O1207" i="11"/>
  <c r="O1103" i="11"/>
  <c r="O1036" i="11"/>
  <c r="O836" i="11"/>
  <c r="O6813" i="11"/>
  <c r="O5987" i="11"/>
  <c r="O5963" i="11"/>
  <c r="O5883" i="11"/>
  <c r="P5883" i="11" s="1"/>
  <c r="O5860" i="11"/>
  <c r="O4382" i="11"/>
  <c r="O4376" i="11"/>
  <c r="O4296" i="11"/>
  <c r="O4062" i="11"/>
  <c r="O3933" i="11"/>
  <c r="O3922" i="11"/>
  <c r="O3854" i="11"/>
  <c r="O1970" i="11"/>
  <c r="O1625" i="11"/>
  <c r="O1527" i="11"/>
  <c r="O1488" i="11"/>
  <c r="O1491" i="11"/>
  <c r="O1451" i="11"/>
  <c r="O1155" i="11"/>
  <c r="O884" i="11"/>
  <c r="O4114" i="11"/>
  <c r="O1216" i="11"/>
  <c r="O1215" i="11"/>
  <c r="O7573" i="11"/>
  <c r="O3049" i="11"/>
  <c r="O7106" i="11"/>
  <c r="O6807" i="11"/>
  <c r="O6941" i="11"/>
  <c r="O6468" i="11"/>
  <c r="O6117" i="11"/>
  <c r="O5245" i="11"/>
  <c r="O5239" i="11"/>
  <c r="O5233" i="11"/>
  <c r="O4328" i="11"/>
  <c r="O4349" i="11"/>
  <c r="O4249" i="11"/>
  <c r="O4232" i="11"/>
  <c r="O4180" i="11"/>
  <c r="O4052" i="11"/>
  <c r="O3665" i="11"/>
  <c r="O2530" i="11"/>
  <c r="O2480" i="11"/>
  <c r="O2428" i="11"/>
  <c r="O2716" i="11"/>
  <c r="O170" i="11"/>
  <c r="O1001" i="11"/>
  <c r="O2532" i="11"/>
  <c r="O2450" i="11"/>
  <c r="O5329" i="11"/>
  <c r="O2209" i="11"/>
  <c r="O5916" i="11"/>
  <c r="O5811" i="11"/>
  <c r="O5513" i="11"/>
  <c r="O5443" i="11"/>
  <c r="O4965" i="11"/>
  <c r="O6993" i="11"/>
  <c r="O6837" i="11"/>
  <c r="O6352" i="11"/>
  <c r="O6228" i="11"/>
  <c r="O6123" i="11"/>
  <c r="O5617" i="11"/>
  <c r="O5226" i="11"/>
  <c r="O4759" i="11"/>
  <c r="O3295" i="11"/>
  <c r="O3399" i="11"/>
  <c r="O3503" i="11"/>
  <c r="O3607" i="11"/>
  <c r="O3711" i="11"/>
  <c r="O3828" i="11"/>
  <c r="O3932" i="11"/>
  <c r="O4036" i="11"/>
  <c r="O4248" i="11"/>
  <c r="O4611" i="11"/>
  <c r="O4648" i="11"/>
  <c r="O4694" i="11"/>
  <c r="O5534" i="11"/>
  <c r="O5668" i="11"/>
  <c r="O7130" i="11"/>
  <c r="O7160" i="11"/>
  <c r="O7278" i="11"/>
  <c r="O7512" i="11"/>
  <c r="O1852" i="11"/>
  <c r="O2287" i="11"/>
  <c r="O2391" i="11"/>
  <c r="O2599" i="11"/>
  <c r="O2807" i="11"/>
  <c r="O3119" i="11"/>
  <c r="O3335" i="11"/>
  <c r="O3439" i="11"/>
  <c r="O3543" i="11"/>
  <c r="O3647" i="11"/>
  <c r="O3764" i="11"/>
  <c r="O3868" i="11"/>
  <c r="O3972" i="11"/>
  <c r="O4076" i="11"/>
  <c r="O4238" i="11"/>
  <c r="O4391" i="11"/>
  <c r="O4446" i="11"/>
  <c r="O5006" i="11"/>
  <c r="O5132" i="11"/>
  <c r="O5598" i="11"/>
  <c r="O5845" i="11"/>
  <c r="O6261" i="11"/>
  <c r="O6572" i="11"/>
  <c r="O7333" i="11"/>
  <c r="O1816" i="11"/>
  <c r="O1920" i="11"/>
  <c r="O2037" i="11"/>
  <c r="O2073" i="11"/>
  <c r="O2128" i="11"/>
  <c r="O2569" i="11"/>
  <c r="O2673" i="11"/>
  <c r="O2881" i="11"/>
  <c r="O3089" i="11"/>
  <c r="O3193" i="11"/>
  <c r="O3273" i="11"/>
  <c r="O3340" i="11"/>
  <c r="O3377" i="11"/>
  <c r="O3420" i="11"/>
  <c r="O3444" i="11"/>
  <c r="O3481" i="11"/>
  <c r="O3548" i="11"/>
  <c r="O3585" i="11"/>
  <c r="O3628" i="11"/>
  <c r="O3652" i="11"/>
  <c r="O3689" i="11"/>
  <c r="O3769" i="11"/>
  <c r="O3806" i="11"/>
  <c r="O3849" i="11"/>
  <c r="O3873" i="11"/>
  <c r="O3910" i="11"/>
  <c r="O3977" i="11"/>
  <c r="O4014" i="11"/>
  <c r="O4057" i="11"/>
  <c r="O4081" i="11"/>
  <c r="O4140" i="11"/>
  <c r="O4367" i="11"/>
  <c r="O4404" i="11"/>
  <c r="O4492" i="11"/>
  <c r="O4700" i="11"/>
  <c r="O4860" i="11"/>
  <c r="O5097" i="11"/>
  <c r="O5415" i="11"/>
  <c r="O5518" i="11"/>
  <c r="O5875" i="11"/>
  <c r="O6083" i="11"/>
  <c r="O6312" i="11"/>
  <c r="O6392" i="11"/>
  <c r="O6590" i="11"/>
  <c r="O6652" i="11"/>
  <c r="O6849" i="11"/>
  <c r="O6889" i="11"/>
  <c r="O5317" i="11"/>
  <c r="O5421" i="11"/>
  <c r="O5586" i="11"/>
  <c r="O5652" i="11"/>
  <c r="O5756" i="11"/>
  <c r="O5847" i="11"/>
  <c r="O5951" i="11"/>
  <c r="O5989" i="11"/>
  <c r="O6159" i="11"/>
  <c r="O6263" i="11"/>
  <c r="O6612" i="11"/>
  <c r="O7069" i="11"/>
  <c r="O7146" i="11"/>
  <c r="O7171" i="11"/>
  <c r="O7393" i="11"/>
  <c r="O4302" i="11"/>
  <c r="O4520" i="11"/>
  <c r="O4556" i="11"/>
  <c r="O4624" i="11"/>
  <c r="O4660" i="11"/>
  <c r="O4728" i="11"/>
  <c r="O4764" i="11"/>
  <c r="O4832" i="11"/>
  <c r="O5223" i="11"/>
  <c r="O6305" i="11"/>
  <c r="O6446" i="11"/>
  <c r="O6617" i="11"/>
  <c r="O6654" i="11"/>
  <c r="O6806" i="11"/>
  <c r="O6913" i="11"/>
  <c r="O7017" i="11"/>
  <c r="O7072" i="11"/>
  <c r="O1080" i="11"/>
  <c r="O1184" i="11"/>
  <c r="O1242" i="11"/>
  <c r="O1294" i="11"/>
  <c r="O1600" i="11"/>
  <c r="O1947" i="11"/>
  <c r="O1999" i="11"/>
  <c r="O2074" i="11"/>
  <c r="O2090" i="11"/>
  <c r="O2299" i="11"/>
  <c r="O2403" i="11"/>
  <c r="O2559" i="11"/>
  <c r="O2574" i="11"/>
  <c r="O2678" i="11"/>
  <c r="O2730" i="11"/>
  <c r="O2819" i="11"/>
  <c r="O2871" i="11"/>
  <c r="O2886" i="11"/>
  <c r="O2923" i="11"/>
  <c r="O2938" i="11"/>
  <c r="O3042" i="11"/>
  <c r="O3094" i="11"/>
  <c r="O3183" i="11"/>
  <c r="O3198" i="11"/>
  <c r="O3341" i="11"/>
  <c r="O3393" i="11"/>
  <c r="O3445" i="11"/>
  <c r="O3497" i="11"/>
  <c r="O3549" i="11"/>
  <c r="O3601" i="11"/>
  <c r="O3653" i="11"/>
  <c r="O3705" i="11"/>
  <c r="O3770" i="11"/>
  <c r="O3822" i="11"/>
  <c r="O3874" i="11"/>
  <c r="O3926" i="11"/>
  <c r="O3978" i="11"/>
  <c r="O4030" i="11"/>
  <c r="O5927" i="11"/>
  <c r="O2728" i="11"/>
  <c r="O3451" i="11"/>
  <c r="O3516" i="11"/>
  <c r="O3555" i="11"/>
  <c r="O3659" i="11"/>
  <c r="O3737" i="11"/>
  <c r="O3776" i="11"/>
  <c r="O3880" i="11"/>
  <c r="O3945" i="11"/>
  <c r="O3984" i="11"/>
  <c r="O4340" i="11"/>
  <c r="O6783" i="11"/>
  <c r="O1800" i="11"/>
  <c r="O1986" i="11"/>
  <c r="O3491" i="11"/>
  <c r="O3532" i="11"/>
  <c r="O3595" i="11"/>
  <c r="O3699" i="11"/>
  <c r="O3753" i="11"/>
  <c r="O3816" i="11"/>
  <c r="O3920" i="11"/>
  <c r="O4024" i="11"/>
  <c r="O4261" i="11"/>
  <c r="O4316" i="11"/>
  <c r="O5103" i="11"/>
  <c r="O5392" i="11"/>
  <c r="O3325" i="11"/>
  <c r="O3429" i="11"/>
  <c r="O3533" i="11"/>
  <c r="O3637" i="11"/>
  <c r="O3754" i="11"/>
  <c r="O3858" i="11"/>
  <c r="O4066" i="11"/>
  <c r="O4192" i="11"/>
  <c r="O4325" i="11"/>
  <c r="O4429" i="11"/>
  <c r="O5194" i="11"/>
  <c r="O6187" i="11"/>
  <c r="O5427" i="11"/>
  <c r="O5821" i="11"/>
  <c r="O5925" i="11"/>
  <c r="O5973" i="11"/>
  <c r="O6133" i="11"/>
  <c r="O6181" i="11"/>
  <c r="O6237" i="11"/>
  <c r="O6508" i="11"/>
  <c r="O6538" i="11"/>
  <c r="O6498" i="11"/>
  <c r="O6821" i="11"/>
  <c r="O7225" i="11"/>
  <c r="O6" i="11"/>
  <c r="O160" i="11"/>
  <c r="O1166" i="11"/>
  <c r="O1218" i="11"/>
  <c r="O1716" i="11"/>
  <c r="O2326" i="11"/>
  <c r="O2586" i="11"/>
  <c r="O3210" i="11"/>
  <c r="O3457" i="11"/>
  <c r="O3509" i="11"/>
  <c r="O3561" i="11"/>
  <c r="O3613" i="11"/>
  <c r="O3717" i="11"/>
  <c r="O3782" i="11"/>
  <c r="O3834" i="11"/>
  <c r="O3886" i="11"/>
  <c r="O3938" i="11"/>
  <c r="O3990" i="11"/>
  <c r="O4042" i="11"/>
  <c r="O4158" i="11"/>
  <c r="O4210" i="11"/>
  <c r="O4225" i="11"/>
  <c r="O4262" i="11"/>
  <c r="O4277" i="11"/>
  <c r="O5056" i="11"/>
  <c r="O5108" i="11"/>
  <c r="O5193" i="11"/>
  <c r="O5251" i="11"/>
  <c r="O5458" i="11"/>
  <c r="O5473" i="11"/>
  <c r="O6521" i="11"/>
  <c r="O7247" i="11"/>
  <c r="O7575" i="11"/>
  <c r="O7461" i="11"/>
  <c r="O4082" i="11"/>
  <c r="O4134" i="11"/>
  <c r="O4185" i="11"/>
  <c r="O4270" i="11"/>
  <c r="O4289" i="11"/>
  <c r="O4873" i="11"/>
  <c r="O4925" i="11"/>
  <c r="O4977" i="11"/>
  <c r="O4992" i="11"/>
  <c r="O5044" i="11"/>
  <c r="O5096" i="11"/>
  <c r="O5148" i="11"/>
  <c r="O5393" i="11"/>
  <c r="O5408" i="11"/>
  <c r="O5445" i="11"/>
  <c r="O5466" i="11"/>
  <c r="O6377" i="11"/>
  <c r="O6393" i="11"/>
  <c r="O6497" i="11"/>
  <c r="O6585" i="11"/>
  <c r="O6860" i="11"/>
  <c r="O6872" i="11"/>
  <c r="O6912" i="11"/>
  <c r="O6924" i="11"/>
  <c r="O6964" i="11"/>
  <c r="O6976" i="11"/>
  <c r="O7016" i="11"/>
  <c r="O7084" i="11"/>
  <c r="O7136" i="11"/>
  <c r="O7188" i="11"/>
  <c r="O7212" i="11"/>
  <c r="O7306" i="11"/>
  <c r="O7301" i="11"/>
  <c r="O7433" i="11"/>
  <c r="O7501" i="11"/>
  <c r="O6135" i="11"/>
  <c r="O3521" i="11"/>
  <c r="O3950" i="11"/>
  <c r="O6019" i="11"/>
  <c r="O3479" i="11"/>
  <c r="O3583" i="11"/>
  <c r="O3687" i="11"/>
  <c r="O3804" i="11"/>
  <c r="O3908" i="11"/>
  <c r="O4012" i="11"/>
  <c r="O4116" i="11"/>
  <c r="O4290" i="11"/>
  <c r="O2106" i="11"/>
  <c r="O2286" i="11"/>
  <c r="O3635" i="11"/>
  <c r="O4220" i="11"/>
  <c r="O659" i="11"/>
  <c r="O971" i="11"/>
  <c r="O1310" i="11"/>
  <c r="O1457" i="11"/>
  <c r="O1611" i="11"/>
  <c r="O1691" i="11"/>
  <c r="O1912" i="11"/>
  <c r="O3323" i="11"/>
  <c r="O3452" i="11"/>
  <c r="O3898" i="11"/>
  <c r="O4156" i="11"/>
  <c r="O1047" i="11"/>
  <c r="O985" i="11"/>
  <c r="O939" i="11"/>
  <c r="O839" i="11"/>
  <c r="O631" i="11"/>
  <c r="O313" i="11"/>
  <c r="O62" i="11"/>
  <c r="O1299" i="11"/>
  <c r="O1779" i="11"/>
  <c r="O2546" i="11"/>
  <c r="O5915" i="11"/>
  <c r="O2310" i="11"/>
  <c r="O3427" i="11"/>
  <c r="O3573" i="11"/>
  <c r="O2009" i="11"/>
  <c r="O1727" i="11"/>
  <c r="O1702" i="11"/>
  <c r="O1531" i="11"/>
  <c r="O1358" i="11"/>
  <c r="O989" i="11"/>
  <c r="O862" i="11"/>
  <c r="O781" i="11"/>
  <c r="O1623" i="11"/>
  <c r="O1490" i="11"/>
  <c r="O1375" i="11"/>
  <c r="O860" i="11"/>
  <c r="O342" i="11"/>
  <c r="O316" i="11"/>
  <c r="O3313" i="11"/>
  <c r="O3742" i="11"/>
  <c r="O4431" i="11"/>
  <c r="O5967" i="11"/>
  <c r="O7469" i="11"/>
  <c r="O3264" i="11"/>
  <c r="O3276" i="11"/>
  <c r="O3380" i="11"/>
  <c r="O3484" i="11"/>
  <c r="O3588" i="11"/>
  <c r="O3692" i="11"/>
  <c r="O3809" i="11"/>
  <c r="O3913" i="11"/>
  <c r="O4017" i="11"/>
  <c r="O4121" i="11"/>
  <c r="O4198" i="11"/>
  <c r="O4301" i="11"/>
  <c r="O4727" i="11"/>
  <c r="O5721" i="11"/>
  <c r="O6584" i="11"/>
  <c r="O2273" i="11"/>
  <c r="O3365" i="11"/>
  <c r="O4146" i="11"/>
  <c r="O4455" i="11"/>
  <c r="O6020" i="11"/>
  <c r="O530" i="11"/>
  <c r="O1108" i="11"/>
  <c r="O1212" i="11"/>
  <c r="O1231" i="11"/>
  <c r="O1431" i="11"/>
  <c r="O1455" i="11"/>
  <c r="O1466" i="11"/>
  <c r="O1613" i="11"/>
  <c r="O1700" i="11"/>
  <c r="O2061" i="11"/>
  <c r="O3833" i="11"/>
  <c r="O2015" i="11"/>
  <c r="O1181" i="11"/>
  <c r="O943" i="11"/>
  <c r="O881" i="11"/>
  <c r="O835" i="11"/>
  <c r="O735" i="11"/>
  <c r="O583" i="11"/>
  <c r="O506" i="11"/>
  <c r="O1233" i="11"/>
  <c r="O1584" i="11"/>
  <c r="O2321" i="11"/>
  <c r="O2685" i="11"/>
  <c r="O3531" i="11"/>
  <c r="O4377" i="11"/>
  <c r="O1828" i="11"/>
  <c r="O1969" i="11"/>
  <c r="O2442" i="11"/>
  <c r="O2508" i="11"/>
  <c r="O3061" i="11"/>
  <c r="O3612" i="11"/>
  <c r="O3856" i="11"/>
  <c r="O2066" i="11"/>
  <c r="O2281" i="11"/>
  <c r="O2456" i="11"/>
  <c r="O3165" i="11"/>
  <c r="O4467" i="11"/>
  <c r="O1219" i="11"/>
  <c r="O1167" i="11"/>
  <c r="O683" i="11"/>
  <c r="O677" i="11"/>
  <c r="O532" i="11"/>
  <c r="O261" i="11"/>
  <c r="O130" i="11"/>
  <c r="O88" i="11"/>
  <c r="O4168" i="11"/>
  <c r="O2039" i="11"/>
  <c r="O1671" i="11"/>
  <c r="O1585" i="11"/>
  <c r="O1319" i="11"/>
  <c r="O1267" i="11"/>
  <c r="O1137" i="11"/>
  <c r="O908" i="11"/>
  <c r="O804" i="11"/>
  <c r="O700" i="11"/>
  <c r="O233" i="11"/>
  <c r="O136" i="11"/>
  <c r="J6001" i="11"/>
  <c r="J6484" i="11"/>
  <c r="L6484" i="11" s="1"/>
  <c r="O7213" i="11"/>
  <c r="O7201" i="11"/>
  <c r="O7189" i="11"/>
  <c r="O7175" i="11"/>
  <c r="O7149" i="11"/>
  <c r="O7137" i="11"/>
  <c r="O7079" i="11"/>
  <c r="O7070" i="11"/>
  <c r="O7060" i="11"/>
  <c r="O7058" i="11"/>
  <c r="O7046" i="11"/>
  <c r="O6629" i="11"/>
  <c r="O6589" i="11"/>
  <c r="P6589" i="11" s="1"/>
  <c r="O6591" i="11"/>
  <c r="O6575" i="11"/>
  <c r="O6471" i="11"/>
  <c r="O6419" i="11"/>
  <c r="O6389" i="11"/>
  <c r="O6395" i="11"/>
  <c r="O6383" i="11"/>
  <c r="O6384" i="11"/>
  <c r="O6317" i="11"/>
  <c r="O5444" i="11"/>
  <c r="O5284" i="11"/>
  <c r="O5214" i="11"/>
  <c r="O5162" i="11"/>
  <c r="O5156" i="11"/>
  <c r="O5117" i="11"/>
  <c r="O5122" i="11"/>
  <c r="O5071" i="11"/>
  <c r="O4148" i="11"/>
  <c r="O4131" i="11"/>
  <c r="O4136" i="11"/>
  <c r="O3418" i="11"/>
  <c r="O3400" i="11"/>
  <c r="O3406" i="11"/>
  <c r="O3366" i="11"/>
  <c r="O3336" i="11"/>
  <c r="O3338" i="11"/>
  <c r="O3154" i="11"/>
  <c r="O3156" i="11"/>
  <c r="O3120" i="11"/>
  <c r="O3121" i="11"/>
  <c r="O3090" i="11"/>
  <c r="O1950" i="11"/>
  <c r="O1948" i="11"/>
  <c r="O1412" i="11"/>
  <c r="O1192" i="11"/>
  <c r="O1194" i="11"/>
  <c r="P1194" i="11" s="1"/>
  <c r="O955" i="11"/>
  <c r="O747" i="11"/>
  <c r="O515" i="11"/>
  <c r="O230" i="11"/>
  <c r="O4989" i="11"/>
  <c r="O4953" i="11"/>
  <c r="O4913" i="11"/>
  <c r="O4861" i="11"/>
  <c r="O3973" i="11"/>
  <c r="O3975" i="11"/>
  <c r="O2964" i="11"/>
  <c r="O2965" i="11"/>
  <c r="O2872" i="11"/>
  <c r="O2820" i="11"/>
  <c r="O2802" i="11"/>
  <c r="O2808" i="11"/>
  <c r="O2809" i="11"/>
  <c r="O2594" i="11"/>
  <c r="O2600" i="11"/>
  <c r="O2601" i="11"/>
  <c r="O2386" i="11"/>
  <c r="O2392" i="11"/>
  <c r="O2393" i="11"/>
  <c r="O2218" i="11"/>
  <c r="O2193" i="11"/>
  <c r="O1921" i="11"/>
  <c r="O1923" i="11"/>
  <c r="O1871" i="11"/>
  <c r="O1598" i="11"/>
  <c r="O1558" i="11"/>
  <c r="O1274" i="11"/>
  <c r="O1142" i="11"/>
  <c r="O1072" i="11"/>
  <c r="O1081" i="11"/>
  <c r="O899" i="11"/>
  <c r="O895" i="11"/>
  <c r="O723" i="11"/>
  <c r="O7398" i="11"/>
  <c r="O7364" i="11"/>
  <c r="O7325" i="11"/>
  <c r="O7316" i="11"/>
  <c r="P7316" i="11" s="1"/>
  <c r="O7003" i="11"/>
  <c r="O6990" i="11"/>
  <c r="O6987" i="11"/>
  <c r="O6974" i="11"/>
  <c r="O6951" i="11"/>
  <c r="O6935" i="11"/>
  <c r="O6911" i="11"/>
  <c r="O6883" i="11"/>
  <c r="O6851" i="11"/>
  <c r="O5791" i="11"/>
  <c r="O5797" i="11"/>
  <c r="O5769" i="11"/>
  <c r="O5757" i="11"/>
  <c r="O5744" i="11"/>
  <c r="O5714" i="11"/>
  <c r="O5704" i="11"/>
  <c r="O5674" i="11"/>
  <c r="O5679" i="11"/>
  <c r="O5661" i="11"/>
  <c r="O5649" i="11"/>
  <c r="O5655" i="11"/>
  <c r="O5637" i="11"/>
  <c r="O5615" i="11"/>
  <c r="O5597" i="11"/>
  <c r="O5533" i="11"/>
  <c r="O5526" i="11"/>
  <c r="O5521" i="11"/>
  <c r="O5523" i="11"/>
  <c r="O5511" i="11"/>
  <c r="O4845" i="11"/>
  <c r="O4846" i="11"/>
  <c r="O4834" i="11"/>
  <c r="O4817" i="11"/>
  <c r="O4822" i="11"/>
  <c r="O4805" i="11"/>
  <c r="O4793" i="11"/>
  <c r="O4782" i="11"/>
  <c r="O4765" i="11"/>
  <c r="O4770" i="11"/>
  <c r="O4753" i="11"/>
  <c r="O4730" i="11"/>
  <c r="O4729" i="11"/>
  <c r="O4714" i="11"/>
  <c r="O4705" i="11"/>
  <c r="O4677" i="11"/>
  <c r="O4666" i="11"/>
  <c r="O4650" i="11"/>
  <c r="O4653" i="11"/>
  <c r="O4625" i="11"/>
  <c r="O4610" i="11"/>
  <c r="O4601" i="11"/>
  <c r="O4573" i="11"/>
  <c r="O4562" i="11"/>
  <c r="O4546" i="11"/>
  <c r="P4546" i="11" s="1"/>
  <c r="O4549" i="11"/>
  <c r="O4537" i="11"/>
  <c r="O4522" i="11"/>
  <c r="O4521" i="11"/>
  <c r="O4506" i="11"/>
  <c r="O4497" i="11"/>
  <c r="O4482" i="11"/>
  <c r="O4485" i="11"/>
  <c r="O4466" i="11"/>
  <c r="O4457" i="11"/>
  <c r="O4460" i="11"/>
  <c r="O4442" i="11"/>
  <c r="O2372" i="11"/>
  <c r="O2360" i="11"/>
  <c r="O2365" i="11"/>
  <c r="O2367" i="11"/>
  <c r="O2348" i="11"/>
  <c r="O2353" i="11"/>
  <c r="O2157" i="11"/>
  <c r="O1857" i="11"/>
  <c r="O1843" i="11"/>
  <c r="O1833" i="11"/>
  <c r="O1662" i="11"/>
  <c r="O1506" i="11"/>
  <c r="O1291" i="11"/>
  <c r="O1025" i="11"/>
  <c r="O1009" i="11"/>
  <c r="O1017" i="11"/>
  <c r="O911" i="11"/>
  <c r="O903" i="11"/>
  <c r="O799" i="11"/>
  <c r="O807" i="11"/>
  <c r="O695" i="11"/>
  <c r="O703" i="11"/>
  <c r="O110" i="11"/>
  <c r="O5134" i="11"/>
  <c r="O4107" i="11"/>
  <c r="O3390" i="11"/>
  <c r="O3314" i="11"/>
  <c r="O3303" i="11"/>
  <c r="O3263" i="11"/>
  <c r="O3224" i="11"/>
  <c r="O3066" i="11"/>
  <c r="O3068" i="11"/>
  <c r="O3069" i="11"/>
  <c r="O3052" i="11"/>
  <c r="O1540" i="11"/>
  <c r="O643" i="11"/>
  <c r="O7551" i="11"/>
  <c r="O7508" i="11"/>
  <c r="O7511" i="11"/>
  <c r="O7476" i="11"/>
  <c r="O6279" i="11"/>
  <c r="O6280" i="11"/>
  <c r="O5011" i="11"/>
  <c r="O4922" i="11"/>
  <c r="O4883" i="11"/>
  <c r="O4882" i="11"/>
  <c r="O3039" i="11"/>
  <c r="O2973" i="11"/>
  <c r="O2899" i="11"/>
  <c r="O2854" i="11"/>
  <c r="O2765" i="11"/>
  <c r="O2713" i="11"/>
  <c r="O2529" i="11"/>
  <c r="O2477" i="11"/>
  <c r="O2453" i="11"/>
  <c r="O2425" i="11"/>
  <c r="O2206" i="11"/>
  <c r="O2207" i="11"/>
  <c r="O1892" i="11"/>
  <c r="O1898" i="11"/>
  <c r="O1463" i="11"/>
  <c r="O1429" i="11"/>
  <c r="O1255" i="11"/>
  <c r="O1208" i="11"/>
  <c r="O1203" i="11"/>
  <c r="O1107" i="11"/>
  <c r="O1038" i="11"/>
  <c r="O1003" i="11"/>
  <c r="O830" i="11"/>
  <c r="O832" i="11"/>
  <c r="O167" i="11"/>
  <c r="O6808" i="11"/>
  <c r="O6780" i="11"/>
  <c r="O6786" i="11"/>
  <c r="O6265" i="11"/>
  <c r="O6266" i="11"/>
  <c r="O6248" i="11"/>
  <c r="O6226" i="11"/>
  <c r="O6214" i="11"/>
  <c r="O6211" i="11"/>
  <c r="O6161" i="11"/>
  <c r="O6162" i="11"/>
  <c r="O6137" i="11"/>
  <c r="O6122" i="11"/>
  <c r="O6105" i="11"/>
  <c r="O6110" i="11"/>
  <c r="O6097" i="11"/>
  <c r="O6092" i="11"/>
  <c r="O6070" i="11"/>
  <c r="O6040" i="11"/>
  <c r="O6018" i="11"/>
  <c r="O5993" i="11"/>
  <c r="O5988" i="11"/>
  <c r="O5966" i="11"/>
  <c r="O5953" i="11"/>
  <c r="O5948" i="11"/>
  <c r="O5929" i="11"/>
  <c r="O5924" i="11"/>
  <c r="O5926" i="11"/>
  <c r="O5913" i="11"/>
  <c r="O5914" i="11"/>
  <c r="O5897" i="11"/>
  <c r="O5896" i="11"/>
  <c r="O5889" i="11"/>
  <c r="O5884" i="11"/>
  <c r="O5874" i="11"/>
  <c r="O5849" i="11"/>
  <c r="O5844" i="11"/>
  <c r="O5833" i="11"/>
  <c r="O5832" i="11"/>
  <c r="O5822" i="11"/>
  <c r="P5822" i="11" s="1"/>
  <c r="O5472" i="11"/>
  <c r="O4434" i="11"/>
  <c r="O4181" i="11"/>
  <c r="O4069" i="11"/>
  <c r="O4053" i="11"/>
  <c r="O4043" i="11"/>
  <c r="O3992" i="11"/>
  <c r="O3888" i="11"/>
  <c r="O3829" i="11"/>
  <c r="O3781" i="11"/>
  <c r="O3784" i="11"/>
  <c r="O3608" i="11"/>
  <c r="O3614" i="11"/>
  <c r="O2312" i="11"/>
  <c r="O1974" i="11"/>
  <c r="O1817" i="11"/>
  <c r="O1302" i="11"/>
  <c r="O1174" i="11"/>
  <c r="O1165" i="11"/>
  <c r="O1088" i="11"/>
  <c r="O988" i="11"/>
  <c r="O880" i="11"/>
  <c r="O776" i="11"/>
  <c r="O672" i="11"/>
  <c r="O188" i="11"/>
  <c r="O189" i="11"/>
  <c r="O191" i="11"/>
  <c r="O3080" i="11"/>
  <c r="O1217" i="11"/>
  <c r="O565" i="11"/>
  <c r="O568" i="11"/>
  <c r="O2737" i="11"/>
  <c r="O2743" i="11"/>
  <c r="O2587" i="11"/>
  <c r="O1712" i="11"/>
  <c r="O1683" i="11"/>
  <c r="O1313" i="11"/>
  <c r="O7211" i="11"/>
  <c r="O7172" i="11"/>
  <c r="O7040" i="11"/>
  <c r="O6650" i="11"/>
  <c r="O6631" i="11"/>
  <c r="O6626" i="11"/>
  <c r="O6454" i="11"/>
  <c r="O6397" i="11"/>
  <c r="O6319" i="11"/>
  <c r="O5441" i="11"/>
  <c r="O4142" i="11"/>
  <c r="O4129" i="11"/>
  <c r="O3114" i="11"/>
  <c r="O3115" i="11"/>
  <c r="O1943" i="11"/>
  <c r="O1437" i="11"/>
  <c r="O1321" i="11"/>
  <c r="O1176" i="11"/>
  <c r="O514" i="11"/>
  <c r="O228" i="11"/>
  <c r="O4987" i="11"/>
  <c r="O4993" i="11"/>
  <c r="O2958" i="11"/>
  <c r="O2947" i="11"/>
  <c r="O2919" i="11"/>
  <c r="O2867" i="11"/>
  <c r="O2843" i="11"/>
  <c r="O2791" i="11"/>
  <c r="O2687" i="11"/>
  <c r="O2555" i="11"/>
  <c r="O2399" i="11"/>
  <c r="O2387" i="11"/>
  <c r="O2219" i="11"/>
  <c r="O2191" i="11"/>
  <c r="O1873" i="11"/>
  <c r="O1749" i="11"/>
  <c r="O1593" i="11"/>
  <c r="O892" i="11"/>
  <c r="O864" i="11"/>
  <c r="O760" i="11"/>
  <c r="O618" i="11"/>
  <c r="O7429" i="11"/>
  <c r="O7327" i="11"/>
  <c r="O7318" i="11"/>
  <c r="O7320" i="11"/>
  <c r="O7299" i="11"/>
  <c r="O7286" i="11"/>
  <c r="O7292" i="11"/>
  <c r="O7280" i="11"/>
  <c r="O7019" i="11"/>
  <c r="O7007" i="11"/>
  <c r="O6991" i="11"/>
  <c r="O6977" i="11"/>
  <c r="O6966" i="11"/>
  <c r="O6961" i="11"/>
  <c r="O6967" i="11"/>
  <c r="O6950" i="11"/>
  <c r="O6949" i="11"/>
  <c r="O6955" i="11"/>
  <c r="O6937" i="11"/>
  <c r="O6925" i="11"/>
  <c r="P6925" i="11" s="1"/>
  <c r="O6903" i="11"/>
  <c r="O6870" i="11"/>
  <c r="O6863" i="11"/>
  <c r="O5783" i="11"/>
  <c r="O5773" i="11"/>
  <c r="O5759" i="11"/>
  <c r="O5718" i="11"/>
  <c r="O5676" i="11"/>
  <c r="O5664" i="11"/>
  <c r="O5653" i="11"/>
  <c r="O5636" i="11"/>
  <c r="O5612" i="11"/>
  <c r="O5596" i="11"/>
  <c r="O5532" i="11"/>
  <c r="O5520" i="11"/>
  <c r="O5508" i="11"/>
  <c r="O4847" i="11"/>
  <c r="O4833" i="11"/>
  <c r="O4823" i="11"/>
  <c r="O4809" i="11"/>
  <c r="O4783" i="11"/>
  <c r="O4781" i="11"/>
  <c r="O4767" i="11"/>
  <c r="O4731" i="11"/>
  <c r="O4733" i="11"/>
  <c r="O4691" i="11"/>
  <c r="O4667" i="11"/>
  <c r="O4662" i="11"/>
  <c r="O4635" i="11"/>
  <c r="O4629" i="11"/>
  <c r="O4603" i="11"/>
  <c r="O4587" i="11"/>
  <c r="O4571" i="11"/>
  <c r="O4577" i="11"/>
  <c r="O4563" i="11"/>
  <c r="O4523" i="11"/>
  <c r="O4525" i="11"/>
  <c r="O4459" i="11"/>
  <c r="O4454" i="11"/>
  <c r="O1826" i="11"/>
  <c r="O1581" i="11"/>
  <c r="O1569" i="11"/>
  <c r="O916" i="11"/>
  <c r="O812" i="11"/>
  <c r="O708" i="11"/>
  <c r="O113" i="11"/>
  <c r="O5417" i="11"/>
  <c r="O5404" i="11"/>
  <c r="O5377" i="11"/>
  <c r="O5325" i="11"/>
  <c r="O5313" i="11"/>
  <c r="O5219" i="11"/>
  <c r="O5093" i="11"/>
  <c r="O5041" i="11"/>
  <c r="O3258" i="11"/>
  <c r="O3218" i="11"/>
  <c r="O3063" i="11"/>
  <c r="O3050" i="11"/>
  <c r="O1673" i="11"/>
  <c r="O1541" i="11"/>
  <c r="O1228" i="11"/>
  <c r="O7510" i="11"/>
  <c r="O7470" i="11"/>
  <c r="O5002" i="11"/>
  <c r="O4961" i="11"/>
  <c r="O4926" i="11"/>
  <c r="O4886" i="11"/>
  <c r="O3036" i="11"/>
  <c r="O3041" i="11"/>
  <c r="O3043" i="11"/>
  <c r="O2932" i="11"/>
  <c r="O2937" i="11"/>
  <c r="O2897" i="11"/>
  <c r="O2724" i="11"/>
  <c r="O2204" i="11"/>
  <c r="O2211" i="11"/>
  <c r="O2053" i="11"/>
  <c r="O996" i="11"/>
  <c r="O6252" i="11"/>
  <c r="O6254" i="11"/>
  <c r="O6241" i="11"/>
  <c r="O6213" i="11"/>
  <c r="O6183" i="11"/>
  <c r="O6155" i="11"/>
  <c r="O6148" i="11"/>
  <c r="O6150" i="11"/>
  <c r="O6131" i="11"/>
  <c r="O6103" i="11"/>
  <c r="O6098" i="11"/>
  <c r="O6079" i="11"/>
  <c r="P6079" i="11" s="1"/>
  <c r="O6044" i="11"/>
  <c r="O6046" i="11"/>
  <c r="O5975" i="11"/>
  <c r="P5975" i="11" s="1"/>
  <c r="O5952" i="11"/>
  <c r="P5952" i="11" s="1"/>
  <c r="O5935" i="11"/>
  <c r="O5940" i="11"/>
  <c r="O5942" i="11"/>
  <c r="O5923" i="11"/>
  <c r="O5895" i="11"/>
  <c r="O5900" i="11"/>
  <c r="O5890" i="11"/>
  <c r="O5871" i="11"/>
  <c r="O5848" i="11"/>
  <c r="O5831" i="11"/>
  <c r="O5838" i="11"/>
  <c r="O5819" i="11"/>
  <c r="O5812" i="11"/>
  <c r="O5471" i="11"/>
  <c r="O4430" i="11"/>
  <c r="O4428" i="11"/>
  <c r="O4403" i="11"/>
  <c r="O4400" i="11"/>
  <c r="O4387" i="11"/>
  <c r="O4285" i="11"/>
  <c r="O4274" i="11"/>
  <c r="O4259" i="11"/>
  <c r="O4244" i="11"/>
  <c r="O4239" i="11"/>
  <c r="O4205" i="11"/>
  <c r="O4194" i="11"/>
  <c r="O4077" i="11"/>
  <c r="O3921" i="11"/>
  <c r="O3906" i="11"/>
  <c r="O3869" i="11"/>
  <c r="O3648" i="11"/>
  <c r="O3581" i="11"/>
  <c r="O3545" i="11"/>
  <c r="O3492" i="11"/>
  <c r="O2282" i="11"/>
  <c r="O2283" i="11"/>
  <c r="O2270" i="11"/>
  <c r="O2271" i="11"/>
  <c r="P2271" i="11" s="1"/>
  <c r="O2016" i="11"/>
  <c r="O2002" i="11"/>
  <c r="O1995" i="11"/>
  <c r="O1821" i="11"/>
  <c r="O1296" i="11"/>
  <c r="O986" i="11"/>
  <c r="O778" i="11"/>
  <c r="O674" i="11"/>
  <c r="O7254" i="11"/>
  <c r="O6545" i="11"/>
  <c r="O6546" i="11"/>
  <c r="O6493" i="11"/>
  <c r="O5169" i="11"/>
  <c r="O5109" i="11"/>
  <c r="O5057" i="11"/>
  <c r="O3321" i="11"/>
  <c r="O3247" i="11"/>
  <c r="O3166" i="11"/>
  <c r="O3167" i="11"/>
  <c r="O3102" i="11"/>
  <c r="O2261" i="11"/>
  <c r="O2242" i="11"/>
  <c r="O2243" i="11"/>
  <c r="O2230" i="11"/>
  <c r="O2237" i="11"/>
  <c r="O1935" i="11"/>
  <c r="O1609" i="11"/>
  <c r="O1521" i="11"/>
  <c r="O858" i="11"/>
  <c r="O7497" i="11"/>
  <c r="O4978" i="11"/>
  <c r="O4897" i="11"/>
  <c r="O4869" i="11"/>
  <c r="O2984" i="11"/>
  <c r="O2991" i="11"/>
  <c r="O2833" i="11"/>
  <c r="O2835" i="11"/>
  <c r="O2781" i="11"/>
  <c r="O2665" i="11"/>
  <c r="O2464" i="11"/>
  <c r="O2469" i="11"/>
  <c r="O2412" i="11"/>
  <c r="O2417" i="11"/>
  <c r="O1908" i="11"/>
  <c r="O977" i="11"/>
  <c r="O940" i="11"/>
  <c r="O7111" i="11"/>
  <c r="O338" i="11"/>
  <c r="O6886" i="11"/>
  <c r="O6915" i="11"/>
  <c r="O3155" i="11"/>
  <c r="O2686" i="11"/>
  <c r="O2595" i="11"/>
  <c r="O7065" i="11"/>
  <c r="O5207" i="11"/>
  <c r="O5001" i="11"/>
  <c r="O5238" i="11"/>
  <c r="O4375" i="11"/>
  <c r="O4234" i="11"/>
  <c r="O4182" i="11"/>
  <c r="O4141" i="11"/>
  <c r="O3179" i="11"/>
  <c r="O146" i="11"/>
  <c r="O1109" i="11"/>
  <c r="O1042" i="11"/>
  <c r="O834" i="11"/>
  <c r="O7651" i="11"/>
  <c r="O7391" i="11"/>
  <c r="O7093" i="11"/>
  <c r="O5720" i="11"/>
  <c r="O5641" i="11"/>
  <c r="O5589" i="11"/>
  <c r="O5014" i="11"/>
  <c r="O4565" i="11"/>
  <c r="O4284" i="11"/>
  <c r="O4206" i="11"/>
  <c r="O4154" i="11"/>
  <c r="O2034" i="11"/>
  <c r="O1737" i="11"/>
  <c r="O1079" i="11"/>
  <c r="O1039" i="11"/>
  <c r="O94" i="11"/>
  <c r="O7291" i="11"/>
  <c r="O7249" i="11"/>
  <c r="O7104" i="11"/>
  <c r="O7013" i="11"/>
  <c r="O6897" i="11"/>
  <c r="O6873" i="11"/>
  <c r="O6247" i="11"/>
  <c r="O6160" i="11"/>
  <c r="O6143" i="11"/>
  <c r="O6039" i="11"/>
  <c r="O5876" i="11"/>
  <c r="O5318" i="11"/>
  <c r="O5064" i="11"/>
  <c r="O4938" i="11"/>
  <c r="O5432" i="11"/>
  <c r="O5250" i="11"/>
  <c r="O5240" i="11"/>
  <c r="O4364" i="11"/>
  <c r="O4336" i="11"/>
  <c r="O4312" i="11"/>
  <c r="O4130" i="11"/>
  <c r="O4093" i="11"/>
  <c r="O4078" i="11"/>
  <c r="O3257" i="11"/>
  <c r="O3205" i="11"/>
  <c r="O3051" i="11"/>
  <c r="O2959" i="11"/>
  <c r="P2959" i="11" s="1"/>
  <c r="O2803" i="11"/>
  <c r="P2803" i="11" s="1"/>
  <c r="O2580" i="11"/>
  <c r="O2504" i="11"/>
  <c r="O2452" i="11"/>
  <c r="O2398" i="11"/>
  <c r="O529" i="11"/>
  <c r="O173" i="11"/>
  <c r="O142" i="11"/>
  <c r="O1146" i="11"/>
  <c r="O1120" i="11"/>
  <c r="O1031" i="11"/>
  <c r="O1005" i="11"/>
  <c r="O938" i="11"/>
  <c r="O857" i="11"/>
  <c r="O77" i="11"/>
  <c r="O7143" i="11"/>
  <c r="O7041" i="11"/>
  <c r="O6862" i="11"/>
  <c r="O6779" i="11"/>
  <c r="O6610" i="11"/>
  <c r="O6264" i="11"/>
  <c r="O6108" i="11"/>
  <c r="O5754" i="11"/>
  <c r="O5279" i="11"/>
  <c r="O5116" i="11"/>
  <c r="O4921" i="11"/>
  <c r="O4323" i="11"/>
  <c r="O4297" i="11"/>
  <c r="O4221" i="11"/>
  <c r="O3680" i="11"/>
  <c r="O3103" i="11"/>
  <c r="P3103" i="11" s="1"/>
  <c r="O3075" i="11"/>
  <c r="O2476" i="11"/>
  <c r="O2424" i="11"/>
  <c r="O2729" i="11"/>
  <c r="O2783" i="11"/>
  <c r="O2731" i="11"/>
  <c r="O2086" i="11"/>
  <c r="O2075" i="11"/>
  <c r="O676" i="11"/>
  <c r="O172" i="11"/>
  <c r="O1265" i="11"/>
  <c r="O1198" i="11"/>
  <c r="O1169" i="11"/>
  <c r="O1143" i="11"/>
  <c r="O1053" i="11"/>
  <c r="O133" i="11"/>
  <c r="O6522" i="11"/>
  <c r="O5859" i="11"/>
  <c r="O5324" i="11"/>
  <c r="O5168" i="11"/>
  <c r="O7369" i="11"/>
  <c r="O6527" i="11"/>
  <c r="O6068" i="11"/>
  <c r="O5497" i="11"/>
  <c r="O3568" i="11"/>
  <c r="O3789" i="11"/>
  <c r="O3997" i="11"/>
  <c r="O4193" i="11"/>
  <c r="O4273" i="11"/>
  <c r="O5031" i="11"/>
  <c r="O5843" i="11"/>
  <c r="O6259" i="11"/>
  <c r="O1847" i="11"/>
  <c r="O2063" i="11"/>
  <c r="O3297" i="11"/>
  <c r="O3309" i="11"/>
  <c r="O3505" i="11"/>
  <c r="O3517" i="11"/>
  <c r="O3584" i="11"/>
  <c r="O3609" i="11"/>
  <c r="O3621" i="11"/>
  <c r="O3713" i="11"/>
  <c r="O3738" i="11"/>
  <c r="O3805" i="11"/>
  <c r="O3830" i="11"/>
  <c r="O3842" i="11"/>
  <c r="O3934" i="11"/>
  <c r="O3946" i="11"/>
  <c r="O4013" i="11"/>
  <c r="O4038" i="11"/>
  <c r="O4050" i="11"/>
  <c r="O5806" i="11"/>
  <c r="O5992" i="11"/>
  <c r="O6015" i="11"/>
  <c r="O6223" i="11"/>
  <c r="O6662" i="11"/>
  <c r="O7208" i="11"/>
  <c r="O1879" i="11"/>
  <c r="O2440" i="11"/>
  <c r="O2544" i="11"/>
  <c r="O2752" i="11"/>
  <c r="O2856" i="11"/>
  <c r="O3290" i="11"/>
  <c r="O3316" i="11"/>
  <c r="O3394" i="11"/>
  <c r="O3498" i="11"/>
  <c r="O3524" i="11"/>
  <c r="O3602" i="11"/>
  <c r="O3706" i="11"/>
  <c r="O3745" i="11"/>
  <c r="O3823" i="11"/>
  <c r="O3927" i="11"/>
  <c r="O3953" i="11"/>
  <c r="O4031" i="11"/>
  <c r="O4263" i="11"/>
  <c r="O4300" i="11"/>
  <c r="O4898" i="11"/>
  <c r="O5052" i="11"/>
  <c r="O6494" i="11"/>
  <c r="O5026" i="11"/>
  <c r="O5912" i="11"/>
  <c r="O6016" i="11"/>
  <c r="O6120" i="11"/>
  <c r="O6574" i="11"/>
  <c r="O4406" i="11"/>
  <c r="O5195" i="11"/>
  <c r="O5015" i="11"/>
  <c r="O5040" i="11"/>
  <c r="O5076" i="11"/>
  <c r="O5144" i="11"/>
  <c r="O5708" i="11"/>
  <c r="O5824" i="11"/>
  <c r="O5928" i="11"/>
  <c r="O6136" i="11"/>
  <c r="O6215" i="11"/>
  <c r="O6220" i="11"/>
  <c r="O7080" i="11"/>
  <c r="O7184" i="11"/>
  <c r="O7463" i="11"/>
  <c r="O7468" i="11"/>
  <c r="O63" i="11"/>
  <c r="O112" i="11"/>
  <c r="O528" i="11"/>
  <c r="O664" i="11"/>
  <c r="O878" i="11"/>
  <c r="O976" i="11"/>
  <c r="O1520" i="11"/>
  <c r="O1548" i="11"/>
  <c r="O1728" i="11"/>
  <c r="O1790" i="11"/>
  <c r="O1802" i="11"/>
  <c r="O1983" i="11"/>
  <c r="O4161" i="11"/>
  <c r="O4166" i="11"/>
  <c r="O4218" i="11"/>
  <c r="O5081" i="11"/>
  <c r="O5133" i="11"/>
  <c r="O5461" i="11"/>
  <c r="O6273" i="11"/>
  <c r="O6784" i="11"/>
  <c r="O6826" i="11"/>
  <c r="O6831" i="11"/>
  <c r="O7237" i="11"/>
  <c r="O7274" i="11"/>
  <c r="O7238" i="11"/>
  <c r="O7630" i="11"/>
  <c r="O5964" i="11"/>
  <c r="O4798" i="11"/>
  <c r="O7576" i="11"/>
  <c r="O3108" i="11"/>
  <c r="O4715" i="11"/>
  <c r="O3477" i="11"/>
  <c r="O3818" i="11"/>
  <c r="O692" i="11"/>
  <c r="O1049" i="11"/>
  <c r="O1717" i="11"/>
  <c r="O1767" i="11"/>
  <c r="O2328" i="11"/>
  <c r="O3493" i="11"/>
  <c r="O3701" i="11"/>
  <c r="O1710" i="11"/>
  <c r="O937" i="11"/>
  <c r="O673" i="11"/>
  <c r="O1243" i="11"/>
  <c r="O1376" i="11"/>
  <c r="O1515" i="11"/>
  <c r="O1723" i="11"/>
  <c r="O3285" i="11"/>
  <c r="O2258" i="11"/>
  <c r="O2660" i="11"/>
  <c r="O1795" i="11"/>
  <c r="O3529" i="11"/>
  <c r="O3556" i="11"/>
  <c r="O4388" i="11"/>
  <c r="O4026" i="11"/>
  <c r="O1574" i="11"/>
  <c r="O1093" i="11"/>
  <c r="O742" i="11"/>
  <c r="O414" i="11"/>
  <c r="O192" i="11"/>
  <c r="O7183" i="11"/>
  <c r="O1698" i="11"/>
  <c r="O1660" i="11"/>
  <c r="O1163" i="11"/>
  <c r="O849" i="11"/>
  <c r="O745" i="11"/>
  <c r="O641" i="11"/>
  <c r="O312" i="11"/>
  <c r="O7631" i="11"/>
  <c r="O5642" i="11"/>
  <c r="O5266" i="11"/>
  <c r="O5234" i="11"/>
  <c r="O4758" i="11"/>
  <c r="O4390" i="11"/>
  <c r="O4091" i="11"/>
  <c r="O2935" i="11"/>
  <c r="O2766" i="11"/>
  <c r="O2454" i="11"/>
  <c r="K4819" i="11"/>
  <c r="O6277" i="11"/>
  <c r="O6104" i="11"/>
  <c r="O6017" i="11"/>
  <c r="K6784" i="11"/>
  <c r="L6784" i="11" s="1"/>
  <c r="J6480" i="11"/>
  <c r="O5954" i="11"/>
  <c r="O5850" i="11"/>
  <c r="O5739" i="11"/>
  <c r="J6173" i="11"/>
  <c r="L6173" i="11" s="1"/>
  <c r="O5224" i="11"/>
  <c r="O3965" i="11"/>
  <c r="O3233" i="11"/>
  <c r="O4199" i="11"/>
  <c r="O4079" i="11"/>
  <c r="O4055" i="11"/>
  <c r="O4027" i="11"/>
  <c r="O4003" i="11"/>
  <c r="O3951" i="11"/>
  <c r="O3899" i="11"/>
  <c r="O3847" i="11"/>
  <c r="O3819" i="11"/>
  <c r="O3795" i="11"/>
  <c r="O3765" i="11"/>
  <c r="O3743" i="11"/>
  <c r="O3702" i="11"/>
  <c r="O3650" i="11"/>
  <c r="O3626" i="11"/>
  <c r="O3598" i="11"/>
  <c r="O3574" i="11"/>
  <c r="O3544" i="11"/>
  <c r="O3522" i="11"/>
  <c r="O3494" i="11"/>
  <c r="O3470" i="11"/>
  <c r="O3442" i="11"/>
  <c r="O2322" i="11"/>
  <c r="O2324" i="11"/>
  <c r="O2298" i="11"/>
  <c r="O2289" i="11"/>
  <c r="O2092" i="11"/>
  <c r="O2078" i="11"/>
  <c r="O2081" i="11"/>
  <c r="O2014" i="11"/>
  <c r="O1998" i="11"/>
  <c r="O1725" i="11"/>
  <c r="O1621" i="11"/>
  <c r="O1529" i="11"/>
  <c r="O1477" i="11"/>
  <c r="O1373" i="11"/>
  <c r="O1361" i="11"/>
  <c r="O10" i="11"/>
  <c r="O6539" i="11"/>
  <c r="O6501" i="11"/>
  <c r="O5106" i="11"/>
  <c r="O5082" i="11"/>
  <c r="O3286" i="11"/>
  <c r="O3170" i="11"/>
  <c r="O3172" i="11"/>
  <c r="O3130" i="11"/>
  <c r="P3130" i="11" s="1"/>
  <c r="O3104" i="11"/>
  <c r="O2245" i="11"/>
  <c r="O1633" i="11"/>
  <c r="O1517" i="11"/>
  <c r="O7580" i="11"/>
  <c r="O4939" i="11"/>
  <c r="O4899" i="11"/>
  <c r="O4872" i="11"/>
  <c r="O2987" i="11"/>
  <c r="O2910" i="11"/>
  <c r="O2702" i="11"/>
  <c r="O2661" i="11"/>
  <c r="O2505" i="11"/>
  <c r="O1910" i="11"/>
  <c r="O934" i="11"/>
  <c r="J7522" i="11"/>
  <c r="L7522" i="11" s="1"/>
  <c r="O7199" i="11"/>
  <c r="O7002" i="11"/>
  <c r="O6238" i="11"/>
  <c r="O6208" i="11"/>
  <c r="O6184" i="11"/>
  <c r="O6156" i="11"/>
  <c r="O6134" i="11"/>
  <c r="O6082" i="11"/>
  <c r="O6592" i="11"/>
  <c r="O5902" i="11"/>
  <c r="K5519" i="11"/>
  <c r="L5519" i="11" s="1"/>
  <c r="O5316" i="11"/>
  <c r="O5157" i="11"/>
  <c r="O4962" i="11"/>
  <c r="O5380" i="11"/>
  <c r="K4925" i="11"/>
  <c r="L4925" i="11" s="1"/>
  <c r="K4873" i="11"/>
  <c r="L4873" i="11" s="1"/>
  <c r="K4558" i="11"/>
  <c r="L4558" i="11" s="1"/>
  <c r="O4330" i="11"/>
  <c r="O3719" i="11"/>
  <c r="O3251" i="11"/>
  <c r="O3225" i="11"/>
  <c r="O2727" i="11"/>
  <c r="K1803" i="11"/>
  <c r="L1803" i="11" s="1"/>
  <c r="O268" i="11"/>
  <c r="P268" i="11" s="1"/>
  <c r="O168" i="11"/>
  <c r="O64" i="11"/>
  <c r="O1209" i="11"/>
  <c r="O1187" i="11"/>
  <c r="O1135" i="11"/>
  <c r="O927" i="11"/>
  <c r="O883" i="11"/>
  <c r="O875" i="11"/>
  <c r="O727" i="11"/>
  <c r="O719" i="11"/>
  <c r="O7367" i="11"/>
  <c r="O7300" i="11"/>
  <c r="J7563" i="11"/>
  <c r="O7365" i="11"/>
  <c r="O6381" i="11"/>
  <c r="O6260" i="11"/>
  <c r="O6132" i="11"/>
  <c r="O6080" i="11"/>
  <c r="O5719" i="11"/>
  <c r="O5603" i="11"/>
  <c r="O5077" i="11"/>
  <c r="O5027" i="11"/>
  <c r="O5003" i="11"/>
  <c r="O5406" i="11"/>
  <c r="K4998" i="11"/>
  <c r="O4355" i="11"/>
  <c r="O4223" i="11"/>
  <c r="O4197" i="11"/>
  <c r="O4171" i="11"/>
  <c r="O4303" i="11"/>
  <c r="O4251" i="11"/>
  <c r="O4276" i="11"/>
  <c r="O3861" i="11"/>
  <c r="O3757" i="11"/>
  <c r="O3563" i="11"/>
  <c r="O3511" i="11"/>
  <c r="O2974" i="11"/>
  <c r="O2818" i="11"/>
  <c r="O2688" i="11"/>
  <c r="O2402" i="11"/>
  <c r="K3480" i="11"/>
  <c r="L3480" i="11" s="1"/>
  <c r="O1831" i="11"/>
  <c r="O132" i="11"/>
  <c r="O1172" i="11"/>
  <c r="O923" i="11"/>
  <c r="O715" i="11"/>
  <c r="O90" i="11"/>
  <c r="O7629" i="11"/>
  <c r="O7276" i="11"/>
  <c r="K7183" i="11"/>
  <c r="L7183" i="11" s="1"/>
  <c r="O6899" i="11"/>
  <c r="O6303" i="11"/>
  <c r="O6186" i="11"/>
  <c r="O6121" i="11"/>
  <c r="O6041" i="11"/>
  <c r="J6406" i="11"/>
  <c r="L6406" i="11" s="1"/>
  <c r="J6367" i="11"/>
  <c r="L6367" i="11" s="1"/>
  <c r="O5198" i="11"/>
  <c r="O5129" i="11"/>
  <c r="O5105" i="11"/>
  <c r="O5042" i="11"/>
  <c r="O4964" i="11"/>
  <c r="P4964" i="11" s="1"/>
  <c r="O5276" i="11"/>
  <c r="O5264" i="11"/>
  <c r="O4286" i="11"/>
  <c r="O4258" i="11"/>
  <c r="O4037" i="11"/>
  <c r="O3678" i="11"/>
  <c r="O3025" i="11"/>
  <c r="O2948" i="11"/>
  <c r="O2831" i="11"/>
  <c r="O2792" i="11"/>
  <c r="O2779" i="11"/>
  <c r="O2662" i="11"/>
  <c r="O2467" i="11"/>
  <c r="O2415" i="11"/>
  <c r="O1780" i="11"/>
  <c r="O1765" i="11"/>
  <c r="O363" i="11"/>
  <c r="O169" i="11"/>
  <c r="O144" i="11"/>
  <c r="O118" i="11"/>
  <c r="O1224" i="11"/>
  <c r="O1027" i="11"/>
  <c r="O949" i="11"/>
  <c r="O819" i="11"/>
  <c r="O767" i="11"/>
  <c r="O741" i="11"/>
  <c r="O689" i="11"/>
  <c r="O145" i="11"/>
  <c r="J241" i="11"/>
  <c r="J7641" i="11"/>
  <c r="J7342" i="11"/>
  <c r="J6428" i="11"/>
  <c r="J6053" i="11"/>
  <c r="J243" i="11"/>
  <c r="J5689" i="11"/>
  <c r="M5768" i="11"/>
  <c r="O5768" i="11" s="1"/>
  <c r="K5768" i="11"/>
  <c r="L5768" i="11" s="1"/>
  <c r="K7212" i="11"/>
  <c r="L7212" i="11" s="1"/>
  <c r="K6859" i="11"/>
  <c r="L6859" i="11" s="1"/>
  <c r="J6482" i="11"/>
  <c r="L6482" i="11" s="1"/>
  <c r="K6653" i="11"/>
  <c r="L6653" i="11" s="1"/>
  <c r="L6328" i="11"/>
  <c r="J5687" i="11"/>
  <c r="K6093" i="11"/>
  <c r="L6093" i="11" s="1"/>
  <c r="M5235" i="11"/>
  <c r="O5235" i="11" s="1"/>
  <c r="K4379" i="11"/>
  <c r="L4379" i="11" s="1"/>
  <c r="K3713" i="11"/>
  <c r="L3713" i="11" s="1"/>
  <c r="J5691" i="11"/>
  <c r="M309" i="11"/>
  <c r="O309" i="11" s="1"/>
  <c r="K309" i="11"/>
  <c r="L309" i="11" s="1"/>
  <c r="K6923" i="11"/>
  <c r="L6923" i="11" s="1"/>
  <c r="K6912" i="11"/>
  <c r="L6912" i="11" s="1"/>
  <c r="L7523" i="11"/>
  <c r="K6652" i="11"/>
  <c r="L6652" i="11" s="1"/>
  <c r="J6171" i="11"/>
  <c r="L6171" i="11" s="1"/>
  <c r="K6146" i="11"/>
  <c r="L6146" i="11" s="1"/>
  <c r="M5247" i="11"/>
  <c r="O5247" i="11" s="1"/>
  <c r="K5102" i="11"/>
  <c r="K3464" i="11"/>
  <c r="L6289" i="11"/>
  <c r="K5028" i="11"/>
  <c r="L5028" i="11" s="1"/>
  <c r="K4728" i="11"/>
  <c r="L4728" i="11" s="1"/>
  <c r="K4860" i="11"/>
  <c r="L4860" i="11" s="1"/>
  <c r="K4856" i="11"/>
  <c r="K826" i="11"/>
  <c r="L826" i="11" s="1"/>
  <c r="K4184" i="11"/>
  <c r="L4184" i="11" s="1"/>
  <c r="O7095" i="11"/>
  <c r="K7548" i="11"/>
  <c r="L7548" i="11" s="1"/>
  <c r="K7237" i="11"/>
  <c r="K7080" i="11"/>
  <c r="L7080" i="11" s="1"/>
  <c r="K7209" i="11"/>
  <c r="L7209" i="11" s="1"/>
  <c r="K7130" i="11"/>
  <c r="K7083" i="11"/>
  <c r="K7052" i="11"/>
  <c r="O6459" i="11"/>
  <c r="K6233" i="11"/>
  <c r="K6016" i="11"/>
  <c r="L6016" i="11" s="1"/>
  <c r="K5989" i="11"/>
  <c r="L5989" i="11" s="1"/>
  <c r="L6341" i="11"/>
  <c r="K5843" i="11"/>
  <c r="O4951" i="11"/>
  <c r="K4248" i="11"/>
  <c r="L4248" i="11" s="1"/>
  <c r="K3689" i="11"/>
  <c r="L3689" i="11" s="1"/>
  <c r="K4674" i="11"/>
  <c r="L4674" i="11" s="1"/>
  <c r="K4622" i="11"/>
  <c r="L4622" i="11" s="1"/>
  <c r="K4272" i="11"/>
  <c r="O2946" i="11"/>
  <c r="O2922" i="11"/>
  <c r="P2922" i="11" s="1"/>
  <c r="O2844" i="11"/>
  <c r="K3312" i="11"/>
  <c r="L3312" i="11" s="1"/>
  <c r="O1748" i="11"/>
  <c r="O93" i="11"/>
  <c r="O1065" i="11"/>
  <c r="O871" i="11"/>
  <c r="K1671" i="11"/>
  <c r="L1671" i="11" s="1"/>
  <c r="K6116" i="11"/>
  <c r="K6068" i="11"/>
  <c r="L6068" i="11" s="1"/>
  <c r="K6013" i="11"/>
  <c r="L6013" i="11" s="1"/>
  <c r="K5976" i="11"/>
  <c r="L5976" i="11" s="1"/>
  <c r="O6249" i="11"/>
  <c r="O5752" i="11"/>
  <c r="O6239" i="11"/>
  <c r="O5474" i="11"/>
  <c r="O5201" i="11"/>
  <c r="O4626" i="11"/>
  <c r="O2676" i="11"/>
  <c r="O2710" i="11"/>
  <c r="O2866" i="11"/>
  <c r="O2884" i="11"/>
  <c r="O3074" i="11"/>
  <c r="O3092" i="11"/>
  <c r="O3144" i="11"/>
  <c r="O3196" i="11"/>
  <c r="O4200" i="11"/>
  <c r="O5382" i="11"/>
  <c r="O5610" i="11"/>
  <c r="O6144" i="11"/>
  <c r="O6655" i="11"/>
  <c r="O6938" i="11"/>
  <c r="O7015" i="11"/>
  <c r="O1904" i="11"/>
  <c r="O1960" i="11"/>
  <c r="O2131" i="11"/>
  <c r="O2443" i="11"/>
  <c r="O2547" i="11"/>
  <c r="O2755" i="11"/>
  <c r="O2859" i="11"/>
  <c r="O4211" i="11"/>
  <c r="O4275" i="11"/>
  <c r="O4469" i="11"/>
  <c r="O5070" i="11"/>
  <c r="O5585" i="11"/>
  <c r="O5977" i="11"/>
  <c r="O6185" i="11"/>
  <c r="O6551" i="11"/>
  <c r="O6922" i="11"/>
  <c r="O7044" i="11"/>
  <c r="O7135" i="11"/>
  <c r="O1801" i="11"/>
  <c r="O1859" i="11"/>
  <c r="O1893" i="11"/>
  <c r="O2064" i="11"/>
  <c r="O2413" i="11"/>
  <c r="O2725" i="11"/>
  <c r="O2829" i="11"/>
  <c r="O2933" i="11"/>
  <c r="O3037" i="11"/>
  <c r="O3288" i="11"/>
  <c r="O3368" i="11"/>
  <c r="O3392" i="11"/>
  <c r="O3496" i="11"/>
  <c r="O3576" i="11"/>
  <c r="O3600" i="11"/>
  <c r="O3704" i="11"/>
  <c r="O3797" i="11"/>
  <c r="O3821" i="11"/>
  <c r="O3925" i="11"/>
  <c r="O4005" i="11"/>
  <c r="O4029" i="11"/>
  <c r="O4133" i="11"/>
  <c r="O4304" i="11"/>
  <c r="O4586" i="11"/>
  <c r="O4794" i="11"/>
  <c r="O4934" i="11"/>
  <c r="O5016" i="11"/>
  <c r="O5460" i="11"/>
  <c r="O6421" i="11"/>
  <c r="O6833" i="11"/>
  <c r="O7094" i="11"/>
  <c r="O7138" i="11"/>
  <c r="O4976" i="11"/>
  <c r="O6667" i="11"/>
  <c r="O7190" i="11"/>
  <c r="O7240" i="11"/>
  <c r="O7314" i="11"/>
  <c r="O4458" i="11"/>
  <c r="O4530" i="11"/>
  <c r="O4634" i="11"/>
  <c r="O4963" i="11"/>
  <c r="O5171" i="11"/>
  <c r="O5446" i="11"/>
  <c r="O5785" i="11"/>
  <c r="O6357" i="11"/>
  <c r="O6461" i="11"/>
  <c r="O6565" i="11"/>
  <c r="O6669" i="11"/>
  <c r="O6904" i="11"/>
  <c r="O7008" i="11"/>
  <c r="O7275" i="11"/>
  <c r="O7475" i="11"/>
  <c r="O114" i="11"/>
  <c r="O231" i="11"/>
  <c r="O367" i="11"/>
  <c r="O660" i="11"/>
  <c r="O2962" i="11"/>
  <c r="O2040" i="11"/>
  <c r="O5961" i="11"/>
  <c r="O854" i="11"/>
  <c r="O972" i="11"/>
  <c r="O1128" i="11"/>
  <c r="O1180" i="11"/>
  <c r="O1284" i="11"/>
  <c r="O1337" i="11"/>
  <c r="O1508" i="11"/>
  <c r="O1701" i="11"/>
  <c r="O1882" i="11"/>
  <c r="O2250" i="11"/>
  <c r="O2274" i="11"/>
  <c r="O2430" i="11"/>
  <c r="O2534" i="11"/>
  <c r="O2562" i="11"/>
  <c r="O2690" i="11"/>
  <c r="O2742" i="11"/>
  <c r="O2794" i="11"/>
  <c r="O3030" i="11"/>
  <c r="O3106" i="11"/>
  <c r="O3186" i="11"/>
  <c r="O4512" i="11"/>
  <c r="O4564" i="11"/>
  <c r="O4616" i="11"/>
  <c r="O4668" i="11"/>
  <c r="O4720" i="11"/>
  <c r="O4772" i="11"/>
  <c r="O4777" i="11"/>
  <c r="O4824" i="11"/>
  <c r="O4829" i="11"/>
  <c r="O4900" i="11"/>
  <c r="O5004" i="11"/>
  <c r="O5037" i="11"/>
  <c r="O5089" i="11"/>
  <c r="O5141" i="11"/>
  <c r="O5212" i="11"/>
  <c r="O5265" i="11"/>
  <c r="O5396" i="11"/>
  <c r="O5703" i="11"/>
  <c r="O5755" i="11"/>
  <c r="O5767" i="11"/>
  <c r="O6469" i="11"/>
  <c r="O6613" i="11"/>
  <c r="O7109" i="11"/>
  <c r="O7161" i="11"/>
  <c r="O7288" i="11"/>
  <c r="O7250" i="11"/>
  <c r="O7603" i="11"/>
  <c r="O6975" i="11"/>
  <c r="O4570" i="11"/>
  <c r="O2130" i="11"/>
  <c r="O3416" i="11"/>
  <c r="O5677" i="11"/>
  <c r="O763" i="11"/>
  <c r="O867" i="11"/>
  <c r="O1264" i="11"/>
  <c r="O1336" i="11"/>
  <c r="O1414" i="11"/>
  <c r="O1587" i="11"/>
  <c r="O2404" i="11"/>
  <c r="O2674" i="11"/>
  <c r="O2882" i="11"/>
  <c r="O1350" i="11"/>
  <c r="O1326" i="11"/>
  <c r="O1011" i="11"/>
  <c r="O803" i="11"/>
  <c r="O731" i="11"/>
  <c r="O1119" i="11"/>
  <c r="O1424" i="11"/>
  <c r="O1754" i="11"/>
  <c r="O2924" i="11"/>
  <c r="O2560" i="11"/>
  <c r="O1234" i="11"/>
  <c r="O959" i="11"/>
  <c r="O751" i="11"/>
  <c r="O182" i="11"/>
  <c r="O86" i="11"/>
  <c r="O78" i="11"/>
  <c r="O1442" i="11"/>
  <c r="O1104" i="11"/>
  <c r="O1000" i="11"/>
  <c r="O946" i="11"/>
  <c r="O3361" i="11"/>
  <c r="O4491" i="11"/>
  <c r="O4699" i="11"/>
  <c r="O4907" i="11"/>
  <c r="O5539" i="11"/>
  <c r="O6418" i="11"/>
  <c r="O7370" i="11"/>
  <c r="O3342" i="11"/>
  <c r="O3979" i="11"/>
  <c r="O4518" i="11"/>
  <c r="O4642" i="11"/>
  <c r="O4726" i="11"/>
  <c r="O4850" i="11"/>
  <c r="O6942" i="11"/>
  <c r="O7177" i="11"/>
  <c r="O5155" i="11"/>
  <c r="O5778" i="11"/>
  <c r="O6470" i="11"/>
  <c r="O6579" i="11"/>
  <c r="O6875" i="11"/>
  <c r="O7014" i="11"/>
  <c r="O7653" i="11"/>
  <c r="O4547" i="11"/>
  <c r="O4651" i="11"/>
  <c r="O4988" i="11"/>
  <c r="O6378" i="11"/>
  <c r="O6586" i="11"/>
  <c r="O6887" i="11"/>
  <c r="O7074" i="11"/>
  <c r="O7098" i="11"/>
  <c r="O7132" i="11"/>
  <c r="O7144" i="11"/>
  <c r="O7196" i="11"/>
  <c r="O7304" i="11"/>
  <c r="O7390" i="11"/>
  <c r="O500" i="11"/>
  <c r="O750" i="11"/>
  <c r="O802" i="11"/>
  <c r="O906" i="11"/>
  <c r="O958" i="11"/>
  <c r="O1010" i="11"/>
  <c r="O1024" i="11"/>
  <c r="O1062" i="11"/>
  <c r="O1114" i="11"/>
  <c r="O1186" i="11"/>
  <c r="O1290" i="11"/>
  <c r="O1352" i="11"/>
  <c r="O1866" i="11"/>
  <c r="O1918" i="11"/>
  <c r="O2118" i="11"/>
  <c r="O2198" i="11"/>
  <c r="O2354" i="11"/>
  <c r="O2378" i="11"/>
  <c r="O2515" i="11"/>
  <c r="O2567" i="11"/>
  <c r="O2671" i="11"/>
  <c r="O2874" i="11"/>
  <c r="O2879" i="11"/>
  <c r="O2926" i="11"/>
  <c r="O3087" i="11"/>
  <c r="O3139" i="11"/>
  <c r="O5160" i="11"/>
  <c r="O5448" i="11"/>
  <c r="O6301" i="11"/>
  <c r="O6353" i="11"/>
  <c r="O6417" i="11"/>
  <c r="O6561" i="11"/>
  <c r="O6573" i="11"/>
  <c r="O6625" i="11"/>
  <c r="O7326" i="11"/>
  <c r="O7083" i="11"/>
  <c r="O6657" i="11"/>
  <c r="O4948" i="11"/>
  <c r="O3360" i="11"/>
  <c r="O4856" i="11"/>
  <c r="O3376" i="11"/>
  <c r="O3401" i="11"/>
  <c r="O3413" i="11"/>
  <c r="O4797" i="11"/>
  <c r="O5121" i="11"/>
  <c r="O5537" i="11"/>
  <c r="O5643" i="11"/>
  <c r="O6423" i="11"/>
  <c r="O6442" i="11"/>
  <c r="O6909" i="11"/>
  <c r="O7068" i="11"/>
  <c r="O7302" i="11"/>
  <c r="O1841" i="11"/>
  <c r="O1853" i="11"/>
  <c r="O4135" i="11"/>
  <c r="O4538" i="11"/>
  <c r="O4622" i="11"/>
  <c r="O4746" i="11"/>
  <c r="O4908" i="11"/>
  <c r="O5069" i="11"/>
  <c r="O5726" i="11"/>
  <c r="O6926" i="11"/>
  <c r="O7053" i="11"/>
  <c r="O5509" i="11"/>
  <c r="O5613" i="11"/>
  <c r="O5794" i="11"/>
  <c r="O6475" i="11"/>
  <c r="O6979" i="11"/>
  <c r="O7156" i="11"/>
  <c r="O4582" i="11"/>
  <c r="O4686" i="11"/>
  <c r="O4807" i="11"/>
  <c r="O5206" i="11"/>
  <c r="O5525" i="11"/>
  <c r="O6852" i="11"/>
  <c r="O6902" i="11"/>
  <c r="O6939" i="11"/>
  <c r="O6982" i="11"/>
  <c r="O7006" i="11"/>
  <c r="O7052" i="11"/>
  <c r="O7092" i="11"/>
  <c r="O7159" i="11"/>
  <c r="O229" i="11"/>
  <c r="O722" i="11"/>
  <c r="O1132" i="11"/>
  <c r="O1288" i="11"/>
  <c r="O1345" i="11"/>
  <c r="O1416" i="11"/>
  <c r="O1501" i="11"/>
  <c r="O1553" i="11"/>
  <c r="O1657" i="11"/>
  <c r="O1756" i="11"/>
  <c r="O1842" i="11"/>
  <c r="O1854" i="11"/>
  <c r="O4473" i="11"/>
  <c r="O4478" i="11"/>
  <c r="O4769" i="11"/>
  <c r="O4821" i="11"/>
  <c r="O5743" i="11"/>
  <c r="O5795" i="11"/>
  <c r="O6234" i="11"/>
  <c r="O7195" i="11"/>
  <c r="O7396" i="11"/>
  <c r="O7548" i="11"/>
  <c r="O7313" i="11"/>
  <c r="O7329" i="11"/>
  <c r="O7368" i="11"/>
  <c r="O7546" i="11"/>
  <c r="O7131" i="11"/>
  <c r="O6390" i="11"/>
  <c r="O4252" i="11"/>
  <c r="O2753" i="11"/>
  <c r="O2857" i="11"/>
  <c r="O3221" i="11"/>
  <c r="O3337" i="11"/>
  <c r="O3974" i="11"/>
  <c r="O4236" i="11"/>
  <c r="O5648" i="11"/>
  <c r="O5771" i="11"/>
  <c r="O2048" i="11"/>
  <c r="O893" i="11"/>
  <c r="O952" i="11"/>
  <c r="O1160" i="11"/>
  <c r="O1379" i="11"/>
  <c r="O1483" i="11"/>
  <c r="O1518" i="11"/>
  <c r="O1622" i="11"/>
  <c r="O1726" i="11"/>
  <c r="O1792" i="11"/>
  <c r="O2276" i="11"/>
  <c r="O2554" i="11"/>
  <c r="O2778" i="11"/>
  <c r="O1427" i="11"/>
  <c r="O1372" i="11"/>
  <c r="O1252" i="11"/>
  <c r="O1170" i="11"/>
  <c r="O1151" i="11"/>
  <c r="O1125" i="11"/>
  <c r="O1106" i="11"/>
  <c r="O929" i="11"/>
  <c r="O833" i="11"/>
  <c r="O721" i="11"/>
  <c r="O259" i="11"/>
  <c r="O1223" i="11"/>
  <c r="O2285" i="11"/>
  <c r="O2717" i="11"/>
  <c r="O3076" i="11"/>
  <c r="O1917" i="11"/>
  <c r="O1996" i="11"/>
  <c r="O2712" i="11"/>
  <c r="O3128" i="11"/>
  <c r="O3958" i="11"/>
  <c r="O3100" i="11"/>
  <c r="O3232" i="11"/>
  <c r="P3232" i="11" s="1"/>
  <c r="O3495" i="11"/>
  <c r="O4028" i="11"/>
  <c r="O4219" i="11"/>
  <c r="O6558" i="11"/>
  <c r="O1494" i="11"/>
  <c r="O1476" i="11"/>
  <c r="O1454" i="11"/>
  <c r="O1308" i="11"/>
  <c r="O1085" i="11"/>
  <c r="O679" i="11"/>
  <c r="O267" i="11"/>
  <c r="O190" i="11"/>
  <c r="O65" i="11"/>
  <c r="O3194" i="11"/>
  <c r="O1222" i="11"/>
  <c r="O1068" i="11"/>
  <c r="O513" i="11"/>
  <c r="O262" i="11"/>
  <c r="O131" i="11"/>
  <c r="O7001" i="11"/>
  <c r="O3547" i="11"/>
  <c r="O5584" i="11"/>
  <c r="O2692" i="11"/>
  <c r="O2796" i="11"/>
  <c r="O2848" i="11"/>
  <c r="O2952" i="11"/>
  <c r="O3056" i="11"/>
  <c r="O3160" i="11"/>
  <c r="O4095" i="11"/>
  <c r="O4831" i="11"/>
  <c r="O7223" i="11"/>
  <c r="O1984" i="11"/>
  <c r="O2221" i="11"/>
  <c r="O2325" i="11"/>
  <c r="O3703" i="11"/>
  <c r="O4068" i="11"/>
  <c r="O4272" i="11"/>
  <c r="O5422" i="11"/>
  <c r="O633" i="11"/>
  <c r="O737" i="11"/>
  <c r="O841" i="11"/>
  <c r="O1362" i="11"/>
  <c r="O1492" i="11"/>
  <c r="O1535" i="11"/>
  <c r="O1639" i="11"/>
  <c r="O2248" i="11"/>
  <c r="O2352" i="11"/>
  <c r="O2830" i="11"/>
  <c r="O2892" i="11"/>
  <c r="O3756" i="11"/>
  <c r="O2972" i="11"/>
  <c r="O1803" i="11"/>
  <c r="O1620" i="11"/>
  <c r="O1278" i="11"/>
  <c r="O1089" i="11"/>
  <c r="O1002" i="11"/>
  <c r="O606" i="11"/>
  <c r="O1164" i="11"/>
  <c r="O1202" i="11"/>
  <c r="O1320" i="11"/>
  <c r="O1528" i="11"/>
  <c r="O1736" i="11"/>
  <c r="O2023" i="11"/>
  <c r="O2764" i="11"/>
  <c r="O3269" i="11"/>
  <c r="O3924" i="11"/>
  <c r="O2320" i="11"/>
  <c r="O4558" i="11"/>
  <c r="O2233" i="11"/>
  <c r="O991" i="11"/>
  <c r="O981" i="11"/>
  <c r="O950" i="11"/>
  <c r="O885" i="11"/>
  <c r="O855" i="11"/>
  <c r="O783" i="11"/>
  <c r="O571" i="11"/>
  <c r="O201" i="11"/>
  <c r="O171" i="11"/>
  <c r="O1636" i="11"/>
  <c r="O1213" i="11"/>
  <c r="O1189" i="11"/>
  <c r="O969" i="11"/>
  <c r="O953" i="11"/>
  <c r="O865" i="11"/>
  <c r="O761" i="11"/>
  <c r="O657" i="11"/>
  <c r="O7203" i="11"/>
  <c r="O7200" i="11"/>
  <c r="O7187" i="11"/>
  <c r="O7163" i="11"/>
  <c r="O7097" i="11"/>
  <c r="O7081" i="11"/>
  <c r="O7055" i="11"/>
  <c r="O7057" i="11"/>
  <c r="O7045" i="11"/>
  <c r="O6578" i="11"/>
  <c r="O6474" i="11"/>
  <c r="O6456" i="11"/>
  <c r="O6458" i="11"/>
  <c r="O6441" i="11"/>
  <c r="O6422" i="11"/>
  <c r="O6376" i="11"/>
  <c r="O6382" i="11"/>
  <c r="O6354" i="11"/>
  <c r="O6318" i="11"/>
  <c r="O5210" i="11"/>
  <c r="O5115" i="11"/>
  <c r="O3415" i="11"/>
  <c r="O3417" i="11"/>
  <c r="O3404" i="11"/>
  <c r="O3364" i="11"/>
  <c r="O3363" i="11"/>
  <c r="O3182" i="11"/>
  <c r="O3159" i="11"/>
  <c r="O3142" i="11"/>
  <c r="O3143" i="11"/>
  <c r="O3091" i="11"/>
  <c r="O1946" i="11"/>
  <c r="O1945" i="11"/>
  <c r="O1439" i="11"/>
  <c r="O1325" i="11"/>
  <c r="O1191" i="11"/>
  <c r="O1061" i="11"/>
  <c r="O1059" i="11"/>
  <c r="O1066" i="11"/>
  <c r="O962" i="11"/>
  <c r="O754" i="11"/>
  <c r="O517" i="11"/>
  <c r="O504" i="11"/>
  <c r="O238" i="11"/>
  <c r="O232" i="11"/>
  <c r="O4915" i="11"/>
  <c r="O4858" i="11"/>
  <c r="O2945" i="11"/>
  <c r="O2951" i="11"/>
  <c r="O2921" i="11"/>
  <c r="O2869" i="11"/>
  <c r="O2841" i="11"/>
  <c r="O2847" i="11"/>
  <c r="O2817" i="11"/>
  <c r="O2806" i="11"/>
  <c r="O2795" i="11"/>
  <c r="O2691" i="11"/>
  <c r="O2598" i="11"/>
  <c r="O2557" i="11"/>
  <c r="O2518" i="11"/>
  <c r="O2401" i="11"/>
  <c r="O2385" i="11"/>
  <c r="O2216" i="11"/>
  <c r="O2223" i="11"/>
  <c r="O2190" i="11"/>
  <c r="O2197" i="11"/>
  <c r="O1925" i="11"/>
  <c r="O1922" i="11"/>
  <c r="O1870" i="11"/>
  <c r="O1751" i="11"/>
  <c r="O1741" i="11"/>
  <c r="O1555" i="11"/>
  <c r="O1557" i="11"/>
  <c r="O1273" i="11"/>
  <c r="O1148" i="11"/>
  <c r="O1141" i="11"/>
  <c r="O1078" i="11"/>
  <c r="O870" i="11"/>
  <c r="O766" i="11"/>
  <c r="O726" i="11"/>
  <c r="O728" i="11"/>
  <c r="O621" i="11"/>
  <c r="O85" i="11"/>
  <c r="O7332" i="11"/>
  <c r="O7331" i="11"/>
  <c r="O7290" i="11"/>
  <c r="O7273" i="11"/>
  <c r="O7005" i="11"/>
  <c r="O6995" i="11"/>
  <c r="O6981" i="11"/>
  <c r="O6948" i="11"/>
  <c r="O6953" i="11"/>
  <c r="O6943" i="11"/>
  <c r="O6896" i="11"/>
  <c r="O6891" i="11"/>
  <c r="O6877" i="11"/>
  <c r="O5798" i="11"/>
  <c r="O5799" i="11"/>
  <c r="O5780" i="11"/>
  <c r="O5782" i="11"/>
  <c r="O5772" i="11"/>
  <c r="O5758" i="11"/>
  <c r="O5716" i="11"/>
  <c r="O5700" i="11"/>
  <c r="O5678" i="11"/>
  <c r="O5662" i="11"/>
  <c r="O5650" i="11"/>
  <c r="O5640" i="11"/>
  <c r="O5614" i="11"/>
  <c r="O5616" i="11"/>
  <c r="O5600" i="11"/>
  <c r="O5588" i="11"/>
  <c r="O5536" i="11"/>
  <c r="O5506" i="11"/>
  <c r="O5512" i="11"/>
  <c r="O4843" i="11"/>
  <c r="O4844" i="11"/>
  <c r="O4837" i="11"/>
  <c r="O4811" i="11"/>
  <c r="O4791" i="11"/>
  <c r="O4792" i="11"/>
  <c r="O4779" i="11"/>
  <c r="O4785" i="11"/>
  <c r="O4743" i="11"/>
  <c r="O4741" i="11"/>
  <c r="O4740" i="11"/>
  <c r="O4718" i="11"/>
  <c r="O4707" i="11"/>
  <c r="O4687" i="11"/>
  <c r="O4688" i="11"/>
  <c r="O4675" i="11"/>
  <c r="O4678" i="11"/>
  <c r="O4663" i="11"/>
  <c r="O4647" i="11"/>
  <c r="O4638" i="11"/>
  <c r="O4636" i="11"/>
  <c r="O4623" i="11"/>
  <c r="O4614" i="11"/>
  <c r="O4583" i="11"/>
  <c r="O4584" i="11"/>
  <c r="O4574" i="11"/>
  <c r="O4559" i="11"/>
  <c r="O4543" i="11"/>
  <c r="O4531" i="11"/>
  <c r="O4534" i="11"/>
  <c r="O4532" i="11"/>
  <c r="O4519" i="11"/>
  <c r="O4510" i="11"/>
  <c r="O4499" i="11"/>
  <c r="O4479" i="11"/>
  <c r="O4486" i="11"/>
  <c r="O4452" i="11"/>
  <c r="O4440" i="11"/>
  <c r="O2375" i="11"/>
  <c r="O2362" i="11"/>
  <c r="O2347" i="11"/>
  <c r="O2155" i="11"/>
  <c r="O2159" i="11"/>
  <c r="O2152" i="11"/>
  <c r="O2042" i="11"/>
  <c r="O2026" i="11"/>
  <c r="O2027" i="11"/>
  <c r="O1858" i="11"/>
  <c r="O1845" i="11"/>
  <c r="O1846" i="11"/>
  <c r="O1661" i="11"/>
  <c r="O1568" i="11"/>
  <c r="O1504" i="11"/>
  <c r="O1503" i="11"/>
  <c r="O1505" i="11"/>
  <c r="O1347" i="11"/>
  <c r="O1280" i="11"/>
  <c r="O1285" i="11"/>
  <c r="O1124" i="11"/>
  <c r="O1130" i="11"/>
  <c r="O1029" i="11"/>
  <c r="O1007" i="11"/>
  <c r="O1014" i="11"/>
  <c r="O921" i="11"/>
  <c r="O910" i="11"/>
  <c r="O817" i="11"/>
  <c r="O806" i="11"/>
  <c r="O713" i="11"/>
  <c r="O533" i="11"/>
  <c r="O364" i="11"/>
  <c r="O207" i="11"/>
  <c r="O115" i="11"/>
  <c r="O5381" i="11"/>
  <c r="O5328" i="11"/>
  <c r="O5311" i="11"/>
  <c r="O5221" i="11"/>
  <c r="O5091" i="11"/>
  <c r="O5039" i="11"/>
  <c r="O4105" i="11"/>
  <c r="O3388" i="11"/>
  <c r="O3311" i="11"/>
  <c r="O3237" i="11"/>
  <c r="O3234" i="11"/>
  <c r="O3222" i="11"/>
  <c r="O3195" i="11"/>
  <c r="O3062" i="11"/>
  <c r="O3055" i="11"/>
  <c r="O1962" i="11"/>
  <c r="O1957" i="11"/>
  <c r="O1677" i="11"/>
  <c r="O649" i="11"/>
  <c r="O650" i="11"/>
  <c r="O137" i="11"/>
  <c r="O7552" i="11"/>
  <c r="O7509" i="11"/>
  <c r="O7474" i="11"/>
  <c r="O6272" i="11"/>
  <c r="O5030" i="11"/>
  <c r="O5013" i="11"/>
  <c r="O5005" i="11"/>
  <c r="O4887" i="11"/>
  <c r="O4885" i="11"/>
  <c r="O3026" i="11"/>
  <c r="O2976" i="11"/>
  <c r="O2858" i="11"/>
  <c r="O2860" i="11"/>
  <c r="O2861" i="11"/>
  <c r="O2754" i="11"/>
  <c r="M4335" i="11"/>
  <c r="O4335" i="11" s="1"/>
  <c r="K4335" i="11"/>
  <c r="M6534" i="11"/>
  <c r="O6534" i="11" s="1"/>
  <c r="K6534" i="11"/>
  <c r="L6534" i="11" s="1"/>
  <c r="M7628" i="11"/>
  <c r="O7628" i="11" s="1"/>
  <c r="K7628" i="11"/>
  <c r="L7628" i="11" s="1"/>
  <c r="M270" i="11"/>
  <c r="O270" i="11" s="1"/>
  <c r="K270" i="11"/>
  <c r="L270" i="11" s="1"/>
  <c r="M5779" i="11"/>
  <c r="O5779" i="11" s="1"/>
  <c r="K5779" i="11"/>
  <c r="L5779" i="11" s="1"/>
  <c r="M370" i="11"/>
  <c r="O370" i="11" s="1"/>
  <c r="K370" i="11"/>
  <c r="M579" i="11"/>
  <c r="O579" i="11" s="1"/>
  <c r="K579" i="11"/>
  <c r="K7433" i="11"/>
  <c r="L7433" i="11" s="1"/>
  <c r="L7590" i="11"/>
  <c r="O7395" i="11"/>
  <c r="O7158" i="11"/>
  <c r="O7147" i="11"/>
  <c r="L7613" i="11"/>
  <c r="K7222" i="11"/>
  <c r="L7222" i="11" s="1"/>
  <c r="K7469" i="11"/>
  <c r="L7469" i="11" s="1"/>
  <c r="K7160" i="11"/>
  <c r="L7160" i="11" s="1"/>
  <c r="K6914" i="11"/>
  <c r="L6914" i="11" s="1"/>
  <c r="K6910" i="11"/>
  <c r="L6910" i="11" s="1"/>
  <c r="O6901" i="11"/>
  <c r="O6614" i="11"/>
  <c r="L7525" i="11"/>
  <c r="K6662" i="11"/>
  <c r="K6585" i="11"/>
  <c r="L6585" i="11" s="1"/>
  <c r="K7195" i="11"/>
  <c r="K6627" i="11"/>
  <c r="L6627" i="11" s="1"/>
  <c r="K7197" i="11"/>
  <c r="K7159" i="11"/>
  <c r="L7159" i="11" s="1"/>
  <c r="K7069" i="11"/>
  <c r="L7069" i="11" s="1"/>
  <c r="L6404" i="11"/>
  <c r="K6533" i="11"/>
  <c r="L6533" i="11" s="1"/>
  <c r="K6261" i="11"/>
  <c r="L6261" i="11" s="1"/>
  <c r="K6224" i="11"/>
  <c r="L6224" i="11" s="1"/>
  <c r="L6055" i="11"/>
  <c r="K6572" i="11"/>
  <c r="L6572" i="11" s="1"/>
  <c r="K6352" i="11"/>
  <c r="L6352" i="11" s="1"/>
  <c r="K6012" i="11"/>
  <c r="K5726" i="11"/>
  <c r="K6574" i="11"/>
  <c r="L6574" i="11" s="1"/>
  <c r="K6250" i="11"/>
  <c r="L6250" i="11" s="1"/>
  <c r="L6198" i="11"/>
  <c r="L6326" i="11"/>
  <c r="K5847" i="11"/>
  <c r="L5847" i="11" s="1"/>
  <c r="K5817" i="11"/>
  <c r="O5746" i="11"/>
  <c r="K6015" i="11"/>
  <c r="L6015" i="11" s="1"/>
  <c r="K5818" i="11"/>
  <c r="L5818" i="11" s="1"/>
  <c r="K5652" i="11"/>
  <c r="K5466" i="11"/>
  <c r="K6120" i="11"/>
  <c r="L6120" i="11" s="1"/>
  <c r="K5587" i="11"/>
  <c r="L5587" i="11" s="1"/>
  <c r="K5534" i="11"/>
  <c r="L5534" i="11" s="1"/>
  <c r="O5260" i="11"/>
  <c r="O5209" i="11"/>
  <c r="P5209" i="11" s="1"/>
  <c r="O4986" i="11"/>
  <c r="O4910" i="11"/>
  <c r="K6081" i="11"/>
  <c r="L6081" i="11" s="1"/>
  <c r="K5974" i="11"/>
  <c r="L5974" i="11" s="1"/>
  <c r="K5922" i="11"/>
  <c r="L5922" i="11" s="1"/>
  <c r="K5870" i="11"/>
  <c r="L5870" i="11" s="1"/>
  <c r="K5613" i="11"/>
  <c r="K5598" i="11"/>
  <c r="K5119" i="11"/>
  <c r="L5119" i="11" s="1"/>
  <c r="K5054" i="11"/>
  <c r="K4388" i="11"/>
  <c r="L4388" i="11" s="1"/>
  <c r="K4377" i="11"/>
  <c r="L4377" i="11" s="1"/>
  <c r="K5026" i="11"/>
  <c r="L5026" i="11" s="1"/>
  <c r="O4104" i="11"/>
  <c r="K3711" i="11"/>
  <c r="K3672" i="11"/>
  <c r="K4972" i="11"/>
  <c r="K4652" i="11"/>
  <c r="L4652" i="11" s="1"/>
  <c r="K4648" i="11"/>
  <c r="L4648" i="11" s="1"/>
  <c r="K4624" i="11"/>
  <c r="L4624" i="11" s="1"/>
  <c r="K4117" i="11"/>
  <c r="L4117" i="11" s="1"/>
  <c r="K2853" i="11"/>
  <c r="O2519" i="11"/>
  <c r="K2749" i="11"/>
  <c r="K2049" i="11"/>
  <c r="L2049" i="11" s="1"/>
  <c r="K88" i="11"/>
  <c r="L88" i="11" s="1"/>
  <c r="K255" i="11"/>
  <c r="L255" i="11" s="1"/>
  <c r="K4157" i="11"/>
  <c r="L4157" i="11" s="1"/>
  <c r="K3859" i="11"/>
  <c r="L3859" i="11" s="1"/>
  <c r="K3963" i="11"/>
  <c r="L3963" i="11" s="1"/>
  <c r="M7626" i="11"/>
  <c r="O7626" i="11" s="1"/>
  <c r="K7626" i="11"/>
  <c r="L7626" i="11" s="1"/>
  <c r="M7432" i="11"/>
  <c r="O7432" i="11" s="1"/>
  <c r="K7432" i="11"/>
  <c r="M2091" i="11"/>
  <c r="O2091" i="11" s="1"/>
  <c r="K2091" i="11"/>
  <c r="M359" i="11"/>
  <c r="O359" i="11" s="1"/>
  <c r="K359" i="11"/>
  <c r="L359" i="11" s="1"/>
  <c r="O7317" i="11"/>
  <c r="O7210" i="11"/>
  <c r="O7108" i="11"/>
  <c r="O7039" i="11"/>
  <c r="O7000" i="11"/>
  <c r="K7392" i="11"/>
  <c r="L7392" i="11" s="1"/>
  <c r="K7156" i="11"/>
  <c r="K6924" i="11"/>
  <c r="L6924" i="11" s="1"/>
  <c r="K7017" i="11"/>
  <c r="O6884" i="11"/>
  <c r="O6666" i="11"/>
  <c r="K7001" i="11"/>
  <c r="K6964" i="11"/>
  <c r="L6964" i="11" s="1"/>
  <c r="K6654" i="11"/>
  <c r="L6654" i="11" s="1"/>
  <c r="K6523" i="11"/>
  <c r="L6523" i="11" s="1"/>
  <c r="K6497" i="11"/>
  <c r="L6497" i="11" s="1"/>
  <c r="K6445" i="11"/>
  <c r="L6445" i="11" s="1"/>
  <c r="K6391" i="11"/>
  <c r="K5743" i="11"/>
  <c r="K6220" i="11"/>
  <c r="M5781" i="11"/>
  <c r="O5781" i="11" s="1"/>
  <c r="K6576" i="11"/>
  <c r="L6576" i="11" s="1"/>
  <c r="K6259" i="11"/>
  <c r="K6094" i="11"/>
  <c r="L6094" i="11" s="1"/>
  <c r="K5845" i="11"/>
  <c r="O5732" i="11"/>
  <c r="O5669" i="11"/>
  <c r="K5509" i="11"/>
  <c r="K5168" i="11"/>
  <c r="L5168" i="11" s="1"/>
  <c r="O5277" i="11"/>
  <c r="O5159" i="11"/>
  <c r="O5120" i="11"/>
  <c r="O5025" i="11"/>
  <c r="O4947" i="11"/>
  <c r="K5820" i="11"/>
  <c r="L5820" i="11" s="1"/>
  <c r="O5292" i="11"/>
  <c r="O5287" i="11"/>
  <c r="M5236" i="11"/>
  <c r="O5236" i="11" s="1"/>
  <c r="K5132" i="11"/>
  <c r="L5132" i="11" s="1"/>
  <c r="K5080" i="11"/>
  <c r="L5080" i="11" s="1"/>
  <c r="K5052" i="11"/>
  <c r="L5052" i="11" s="1"/>
  <c r="K5076" i="11"/>
  <c r="K4898" i="11"/>
  <c r="L4898" i="11" s="1"/>
  <c r="K4894" i="11"/>
  <c r="K4870" i="11"/>
  <c r="L4870" i="11" s="1"/>
  <c r="K4790" i="11"/>
  <c r="K4686" i="11"/>
  <c r="K4612" i="11"/>
  <c r="L4612" i="11" s="1"/>
  <c r="K4582" i="11"/>
  <c r="K4478" i="11"/>
  <c r="K4456" i="11"/>
  <c r="L4456" i="11" s="1"/>
  <c r="K4426" i="11"/>
  <c r="K4404" i="11"/>
  <c r="L4404" i="11" s="1"/>
  <c r="K3997" i="11"/>
  <c r="K3893" i="11"/>
  <c r="K3789" i="11"/>
  <c r="K4092" i="11"/>
  <c r="L4092" i="11" s="1"/>
  <c r="K2892" i="11"/>
  <c r="O2571" i="11"/>
  <c r="K1012" i="11"/>
  <c r="L1012" i="11" s="1"/>
  <c r="K700" i="11"/>
  <c r="L700" i="11" s="1"/>
  <c r="K164" i="11"/>
  <c r="L164" i="11" s="1"/>
  <c r="K1596" i="11"/>
  <c r="L1596" i="11" s="1"/>
  <c r="K1553" i="11"/>
  <c r="K1501" i="11"/>
  <c r="K1294" i="11"/>
  <c r="L1294" i="11" s="1"/>
  <c r="M5792" i="11"/>
  <c r="O5792" i="11" s="1"/>
  <c r="M4365" i="11"/>
  <c r="O4365" i="11" s="1"/>
  <c r="K4365" i="11"/>
  <c r="L4365" i="11" s="1"/>
  <c r="M4311" i="11"/>
  <c r="O4311" i="11" s="1"/>
  <c r="K4311" i="11"/>
  <c r="L4311" i="11" s="1"/>
  <c r="M4322" i="11"/>
  <c r="O4322" i="11" s="1"/>
  <c r="K4322" i="11"/>
  <c r="O7550" i="11"/>
  <c r="O7182" i="11"/>
  <c r="O7078" i="11"/>
  <c r="O7067" i="11"/>
  <c r="K7394" i="11"/>
  <c r="L7394" i="11" s="1"/>
  <c r="K6926" i="11"/>
  <c r="L6926" i="11" s="1"/>
  <c r="K7301" i="11"/>
  <c r="L7301" i="11" s="1"/>
  <c r="K7235" i="11"/>
  <c r="L7235" i="11" s="1"/>
  <c r="K6963" i="11"/>
  <c r="L6963" i="11" s="1"/>
  <c r="O6649" i="11"/>
  <c r="K6872" i="11"/>
  <c r="L6872" i="11" s="1"/>
  <c r="K6832" i="11"/>
  <c r="K6806" i="11"/>
  <c r="L6806" i="11" s="1"/>
  <c r="K7016" i="11"/>
  <c r="L7016" i="11" s="1"/>
  <c r="K6612" i="11"/>
  <c r="L6612" i="11" s="1"/>
  <c r="K6962" i="11"/>
  <c r="K6550" i="11"/>
  <c r="L6550" i="11" s="1"/>
  <c r="O6416" i="11"/>
  <c r="K7184" i="11"/>
  <c r="L7184" i="11" s="1"/>
  <c r="K6979" i="11"/>
  <c r="K6495" i="11"/>
  <c r="L6495" i="11" s="1"/>
  <c r="K6443" i="11"/>
  <c r="L6443" i="11" s="1"/>
  <c r="K6393" i="11"/>
  <c r="L6393" i="11" s="1"/>
  <c r="K6315" i="11"/>
  <c r="K6263" i="11"/>
  <c r="L6263" i="11" s="1"/>
  <c r="K5741" i="11"/>
  <c r="L5741" i="11" s="1"/>
  <c r="K5717" i="11"/>
  <c r="L5717" i="11" s="1"/>
  <c r="K5713" i="11"/>
  <c r="K5794" i="11"/>
  <c r="L5794" i="11" s="1"/>
  <c r="K6651" i="11"/>
  <c r="L6651" i="11" s="1"/>
  <c r="L6601" i="11"/>
  <c r="K5951" i="11"/>
  <c r="L5951" i="11" s="1"/>
  <c r="K5873" i="11"/>
  <c r="L5873" i="11" s="1"/>
  <c r="K5468" i="11"/>
  <c r="L5468" i="11" s="1"/>
  <c r="K5639" i="11"/>
  <c r="L5639" i="11" s="1"/>
  <c r="K5609" i="11"/>
  <c r="K5170" i="11"/>
  <c r="L5170" i="11" s="1"/>
  <c r="K6042" i="11"/>
  <c r="L6042" i="11" s="1"/>
  <c r="O5211" i="11"/>
  <c r="O5131" i="11"/>
  <c r="O4912" i="11"/>
  <c r="O5440" i="11"/>
  <c r="M5289" i="11"/>
  <c r="O5289" i="11" s="1"/>
  <c r="K5015" i="11"/>
  <c r="L5015" i="11" s="1"/>
  <c r="K5535" i="11"/>
  <c r="O4145" i="11"/>
  <c r="O4106" i="11"/>
  <c r="P4106" i="11" s="1"/>
  <c r="K4832" i="11"/>
  <c r="L4832" i="11" s="1"/>
  <c r="K4665" i="11"/>
  <c r="L4665" i="11" s="1"/>
  <c r="K4924" i="11"/>
  <c r="L4924" i="11" s="1"/>
  <c r="K4492" i="11"/>
  <c r="K4235" i="11"/>
  <c r="L4235" i="11" s="1"/>
  <c r="K4218" i="11"/>
  <c r="K4166" i="11"/>
  <c r="O3231" i="11"/>
  <c r="O3153" i="11"/>
  <c r="K3842" i="11"/>
  <c r="L3842" i="11" s="1"/>
  <c r="K4183" i="11"/>
  <c r="K4050" i="11"/>
  <c r="L4050" i="11" s="1"/>
  <c r="K3764" i="11"/>
  <c r="K3607" i="11"/>
  <c r="K3455" i="11"/>
  <c r="L3455" i="11" s="1"/>
  <c r="K2221" i="11"/>
  <c r="L2221" i="11" s="1"/>
  <c r="K2273" i="11"/>
  <c r="L2273" i="11" s="1"/>
  <c r="K1202" i="11"/>
  <c r="K1190" i="11"/>
  <c r="L1190" i="11" s="1"/>
  <c r="K722" i="11"/>
  <c r="L722" i="11" s="1"/>
  <c r="K136" i="11"/>
  <c r="K2361" i="11"/>
  <c r="O805" i="11"/>
  <c r="O105" i="11"/>
  <c r="K1644" i="11"/>
  <c r="K583" i="11"/>
  <c r="L583" i="11" s="1"/>
  <c r="K4868" i="11"/>
  <c r="K4764" i="11"/>
  <c r="K4690" i="11"/>
  <c r="L4690" i="11" s="1"/>
  <c r="K4660" i="11"/>
  <c r="K4556" i="11"/>
  <c r="K4911" i="11"/>
  <c r="L4911" i="11" s="1"/>
  <c r="O4550" i="11"/>
  <c r="K4908" i="11"/>
  <c r="L4908" i="11" s="1"/>
  <c r="K4830" i="11"/>
  <c r="L4830" i="11" s="1"/>
  <c r="K4300" i="11"/>
  <c r="L4300" i="11" s="1"/>
  <c r="K4270" i="11"/>
  <c r="K3949" i="11"/>
  <c r="L3949" i="11" s="1"/>
  <c r="K3663" i="11"/>
  <c r="L3663" i="11" s="1"/>
  <c r="K4520" i="11"/>
  <c r="L4520" i="11" s="1"/>
  <c r="K4193" i="11"/>
  <c r="L4193" i="11" s="1"/>
  <c r="K3818" i="11"/>
  <c r="O3181" i="11"/>
  <c r="K3568" i="11"/>
  <c r="K3377" i="11"/>
  <c r="L3377" i="11" s="1"/>
  <c r="K3972" i="11"/>
  <c r="O2870" i="11"/>
  <c r="K3482" i="11"/>
  <c r="K3399" i="11"/>
  <c r="K3274" i="11"/>
  <c r="L3274" i="11" s="1"/>
  <c r="O2768" i="11"/>
  <c r="K2660" i="11"/>
  <c r="L2660" i="11" s="1"/>
  <c r="K3401" i="11"/>
  <c r="L3401" i="11" s="1"/>
  <c r="K3376" i="11"/>
  <c r="L3376" i="11" s="1"/>
  <c r="K3326" i="11"/>
  <c r="L3326" i="11" s="1"/>
  <c r="O2133" i="11"/>
  <c r="K2023" i="11"/>
  <c r="L2023" i="11" s="1"/>
  <c r="K1999" i="11"/>
  <c r="L1999" i="11" s="1"/>
  <c r="K1920" i="11"/>
  <c r="L1920" i="11" s="1"/>
  <c r="K1894" i="11"/>
  <c r="L1894" i="11" s="1"/>
  <c r="K1879" i="11"/>
  <c r="L1879" i="11" s="1"/>
  <c r="K1853" i="11"/>
  <c r="L1853" i="11" s="1"/>
  <c r="K1842" i="11"/>
  <c r="L1842" i="11" s="1"/>
  <c r="K1816" i="11"/>
  <c r="L1816" i="11" s="1"/>
  <c r="K2569" i="11"/>
  <c r="O1840" i="11"/>
  <c r="K1700" i="11"/>
  <c r="K1660" i="11"/>
  <c r="L1660" i="11" s="1"/>
  <c r="K1116" i="11"/>
  <c r="L1116" i="11" s="1"/>
  <c r="K982" i="11"/>
  <c r="L982" i="11" s="1"/>
  <c r="K878" i="11"/>
  <c r="L878" i="11" s="1"/>
  <c r="K138" i="11"/>
  <c r="L138" i="11" s="1"/>
  <c r="K2544" i="11"/>
  <c r="K2442" i="11"/>
  <c r="L2442" i="11" s="1"/>
  <c r="K2403" i="11"/>
  <c r="K1709" i="11"/>
  <c r="K2299" i="11"/>
  <c r="L2299" i="11" s="1"/>
  <c r="K2507" i="11"/>
  <c r="K2351" i="11"/>
  <c r="L2351" i="11" s="1"/>
  <c r="K2320" i="11"/>
  <c r="K1698" i="11"/>
  <c r="L1698" i="11" s="1"/>
  <c r="K1570" i="11"/>
  <c r="L1570" i="11" s="1"/>
  <c r="K1466" i="11"/>
  <c r="L1466" i="11" s="1"/>
  <c r="O1131" i="11"/>
  <c r="O1013" i="11"/>
  <c r="O897" i="11"/>
  <c r="O117" i="11"/>
  <c r="K1515" i="11"/>
  <c r="L1515" i="11" s="1"/>
  <c r="K1376" i="11"/>
  <c r="L1376" i="11" s="1"/>
  <c r="K1345" i="11"/>
  <c r="K1320" i="11"/>
  <c r="L1320" i="11" s="1"/>
  <c r="K1293" i="11"/>
  <c r="K1492" i="11"/>
  <c r="L1492" i="11" s="1"/>
  <c r="K1449" i="11"/>
  <c r="K4431" i="11"/>
  <c r="L4431" i="11" s="1"/>
  <c r="K3365" i="11"/>
  <c r="L3365" i="11" s="1"/>
  <c r="K4821" i="11"/>
  <c r="L4821" i="11" s="1"/>
  <c r="K4700" i="11"/>
  <c r="K3742" i="11"/>
  <c r="L3742" i="11" s="1"/>
  <c r="K3529" i="11"/>
  <c r="K3738" i="11"/>
  <c r="L3738" i="11" s="1"/>
  <c r="K3531" i="11"/>
  <c r="L3531" i="11" s="1"/>
  <c r="K3477" i="11"/>
  <c r="K3273" i="11"/>
  <c r="L3273" i="11" s="1"/>
  <c r="K3235" i="11"/>
  <c r="L3235" i="11" s="1"/>
  <c r="K3131" i="11"/>
  <c r="K3027" i="11"/>
  <c r="L3027" i="11" s="1"/>
  <c r="K2985" i="11"/>
  <c r="L2985" i="11" s="1"/>
  <c r="K2868" i="11"/>
  <c r="L2868" i="11" s="1"/>
  <c r="K2788" i="11"/>
  <c r="O2896" i="11"/>
  <c r="O2883" i="11"/>
  <c r="O2675" i="11"/>
  <c r="O2558" i="11"/>
  <c r="K3297" i="11"/>
  <c r="K3272" i="11"/>
  <c r="L3272" i="11" s="1"/>
  <c r="K2777" i="11"/>
  <c r="L2777" i="11" s="1"/>
  <c r="K2673" i="11"/>
  <c r="L2673" i="11" s="1"/>
  <c r="K3168" i="11"/>
  <c r="L3168" i="11" s="1"/>
  <c r="K3064" i="11"/>
  <c r="L3064" i="11" s="1"/>
  <c r="K2764" i="11"/>
  <c r="L2764" i="11" s="1"/>
  <c r="K2541" i="11"/>
  <c r="K2437" i="11"/>
  <c r="K2281" i="11"/>
  <c r="K2195" i="11"/>
  <c r="L2195" i="11" s="1"/>
  <c r="K2321" i="11"/>
  <c r="L2321" i="11" s="1"/>
  <c r="O2119" i="11"/>
  <c r="K2012" i="11"/>
  <c r="L2012" i="11" s="1"/>
  <c r="K1984" i="11"/>
  <c r="L1984" i="11" s="1"/>
  <c r="K1969" i="11"/>
  <c r="K3378" i="11"/>
  <c r="L3378" i="11" s="1"/>
  <c r="K3295" i="11"/>
  <c r="K2465" i="11"/>
  <c r="K2440" i="11"/>
  <c r="L2440" i="11" s="1"/>
  <c r="K2257" i="11"/>
  <c r="L2257" i="11" s="1"/>
  <c r="K2232" i="11"/>
  <c r="L2232" i="11" s="1"/>
  <c r="K1608" i="11"/>
  <c r="L1608" i="11" s="1"/>
  <c r="K1138" i="11"/>
  <c r="L1138" i="11" s="1"/>
  <c r="K1086" i="11"/>
  <c r="L1086" i="11" s="1"/>
  <c r="K930" i="11"/>
  <c r="L930" i="11" s="1"/>
  <c r="K908" i="11"/>
  <c r="L908" i="11" s="1"/>
  <c r="K804" i="11"/>
  <c r="L804" i="11" s="1"/>
  <c r="K1267" i="11"/>
  <c r="O91" i="11"/>
  <c r="K1674" i="11"/>
  <c r="L1674" i="11" s="1"/>
  <c r="O1117" i="11"/>
  <c r="O753" i="11"/>
  <c r="O701" i="11"/>
  <c r="O143" i="11"/>
  <c r="K1307" i="11"/>
  <c r="K657" i="11"/>
  <c r="L657" i="11" s="1"/>
  <c r="K1268" i="11"/>
  <c r="L1268" i="11" s="1"/>
  <c r="K6130" i="11"/>
  <c r="K6532" i="11"/>
  <c r="K4936" i="11"/>
  <c r="L4936" i="11" s="1"/>
  <c r="K4611" i="11"/>
  <c r="L4611" i="11" s="1"/>
  <c r="K4015" i="11"/>
  <c r="L4015" i="11" s="1"/>
  <c r="K2325" i="11"/>
  <c r="L2325" i="11" s="1"/>
  <c r="K4999" i="11"/>
  <c r="L4999" i="11" s="1"/>
  <c r="K4444" i="11"/>
  <c r="L4444" i="11" s="1"/>
  <c r="K3609" i="11"/>
  <c r="L3609" i="11" s="1"/>
  <c r="K3505" i="11"/>
  <c r="L3505" i="11" s="1"/>
  <c r="O3261" i="11"/>
  <c r="K4168" i="11"/>
  <c r="L4168" i="11" s="1"/>
  <c r="K4118" i="11"/>
  <c r="K3976" i="11"/>
  <c r="L3976" i="11" s="1"/>
  <c r="K3559" i="11"/>
  <c r="L3559" i="11" s="1"/>
  <c r="K3439" i="11"/>
  <c r="L3439" i="11" s="1"/>
  <c r="K3391" i="11"/>
  <c r="L3391" i="11" s="1"/>
  <c r="K3335" i="11"/>
  <c r="L3335" i="11" s="1"/>
  <c r="K3946" i="11"/>
  <c r="L3946" i="11" s="1"/>
  <c r="K3481" i="11"/>
  <c r="L3481" i="11" s="1"/>
  <c r="K3183" i="11"/>
  <c r="L3183" i="11" s="1"/>
  <c r="K3079" i="11"/>
  <c r="K2972" i="11"/>
  <c r="L2972" i="11" s="1"/>
  <c r="K2881" i="11"/>
  <c r="L2881" i="11" s="1"/>
  <c r="K3924" i="11"/>
  <c r="K3868" i="11"/>
  <c r="L3868" i="11" s="1"/>
  <c r="K3585" i="11"/>
  <c r="K3503" i="11"/>
  <c r="O2957" i="11"/>
  <c r="O2801" i="11"/>
  <c r="O2790" i="11"/>
  <c r="K3038" i="11"/>
  <c r="K2489" i="11"/>
  <c r="K2258" i="11"/>
  <c r="L2258" i="11" s="1"/>
  <c r="K2684" i="11"/>
  <c r="K2073" i="11"/>
  <c r="K2038" i="11"/>
  <c r="L2038" i="11" s="1"/>
  <c r="K1947" i="11"/>
  <c r="L1947" i="11" s="1"/>
  <c r="K3430" i="11"/>
  <c r="L3430" i="11" s="1"/>
  <c r="K3360" i="11"/>
  <c r="K2455" i="11"/>
  <c r="K2247" i="11"/>
  <c r="K1242" i="11"/>
  <c r="L1242" i="11" s="1"/>
  <c r="K1034" i="11"/>
  <c r="L1034" i="11" s="1"/>
  <c r="K774" i="11"/>
  <c r="L774" i="11" s="1"/>
  <c r="O381" i="11"/>
  <c r="K112" i="11"/>
  <c r="L112" i="11" s="1"/>
  <c r="K97" i="11"/>
  <c r="K1670" i="11"/>
  <c r="K1620" i="11"/>
  <c r="L1620" i="11" s="1"/>
  <c r="K1362" i="11"/>
  <c r="L1362" i="11" s="1"/>
  <c r="O1083" i="11"/>
  <c r="O961" i="11"/>
  <c r="O909" i="11"/>
  <c r="K673" i="11"/>
  <c r="L673" i="11" s="1"/>
  <c r="O181" i="11"/>
  <c r="O103" i="11"/>
  <c r="O81" i="11"/>
  <c r="K6078" i="11"/>
  <c r="L6078" i="11" s="1"/>
  <c r="K4717" i="11"/>
  <c r="L4717" i="11" s="1"/>
  <c r="K3807" i="11"/>
  <c r="L3807" i="11" s="1"/>
  <c r="K3413" i="11"/>
  <c r="L3413" i="11" s="1"/>
  <c r="K4769" i="11"/>
  <c r="L4769" i="11" s="1"/>
  <c r="K4509" i="11"/>
  <c r="L4509" i="11" s="1"/>
  <c r="K2559" i="11"/>
  <c r="L2559" i="11" s="1"/>
  <c r="K1319" i="11"/>
  <c r="L424" i="11"/>
  <c r="O5524" i="11"/>
  <c r="O5018" i="11"/>
  <c r="O6624" i="11"/>
  <c r="O2918" i="11"/>
  <c r="O2936" i="11"/>
  <c r="O3040" i="11"/>
  <c r="O3308" i="11"/>
  <c r="O7148" i="11"/>
  <c r="O7472" i="11"/>
  <c r="O2963" i="11"/>
  <c r="O3067" i="11"/>
  <c r="O3387" i="11"/>
  <c r="O3961" i="11"/>
  <c r="O4090" i="11"/>
  <c r="O4128" i="11"/>
  <c r="O4439" i="11"/>
  <c r="O4595" i="11"/>
  <c r="O5702" i="11"/>
  <c r="O5747" i="11"/>
  <c r="O6562" i="11"/>
  <c r="O6630" i="11"/>
  <c r="O7091" i="11"/>
  <c r="O7435" i="11"/>
  <c r="O1868" i="11"/>
  <c r="O2021" i="11"/>
  <c r="O2517" i="11"/>
  <c r="O3141" i="11"/>
  <c r="O3962" i="11"/>
  <c r="O4596" i="11"/>
  <c r="O4804" i="11"/>
  <c r="O4959" i="11"/>
  <c r="O5376" i="11"/>
  <c r="O5680" i="11"/>
  <c r="O6577" i="11"/>
  <c r="O6664" i="11"/>
  <c r="O5019" i="11"/>
  <c r="O5045" i="11"/>
  <c r="O5323" i="11"/>
  <c r="O5730" i="11"/>
  <c r="O6300" i="11"/>
  <c r="O6822" i="11"/>
  <c r="O7056" i="11"/>
  <c r="O7096" i="11"/>
  <c r="O7366" i="11"/>
  <c r="O4504" i="11"/>
  <c r="O4572" i="11"/>
  <c r="O4608" i="11"/>
  <c r="O4676" i="11"/>
  <c r="O4712" i="11"/>
  <c r="O4780" i="11"/>
  <c r="O4816" i="11"/>
  <c r="O4859" i="11"/>
  <c r="O4946" i="11"/>
  <c r="O5154" i="11"/>
  <c r="O5278" i="11"/>
  <c r="O5856" i="11"/>
  <c r="O5960" i="11"/>
  <c r="O6064" i="11"/>
  <c r="O6394" i="11"/>
  <c r="O6861" i="11"/>
  <c r="O6965" i="11"/>
  <c r="O7107" i="11"/>
  <c r="O7170" i="11"/>
  <c r="O7372" i="11"/>
  <c r="O7549" i="11"/>
  <c r="O7650" i="11"/>
  <c r="O104" i="11"/>
  <c r="O166" i="11"/>
  <c r="O208" i="11"/>
  <c r="O712" i="11"/>
  <c r="O764" i="11"/>
  <c r="O816" i="11"/>
  <c r="O868" i="11"/>
  <c r="O920" i="11"/>
  <c r="O1232" i="11"/>
  <c r="O1441" i="11"/>
  <c r="O1545" i="11"/>
  <c r="O1560" i="11"/>
  <c r="O1597" i="11"/>
  <c r="O1664" i="11"/>
  <c r="O1753" i="11"/>
  <c r="O1830" i="11"/>
  <c r="O2050" i="11"/>
  <c r="O2203" i="11"/>
  <c r="O2222" i="11"/>
  <c r="O2359" i="11"/>
  <c r="O2406" i="11"/>
  <c r="O2482" i="11"/>
  <c r="O2770" i="11"/>
  <c r="O2822" i="11"/>
  <c r="O2846" i="11"/>
  <c r="O2898" i="11"/>
  <c r="O2950" i="11"/>
  <c r="O2978" i="11"/>
  <c r="O3054" i="11"/>
  <c r="O3158" i="11"/>
  <c r="O3262" i="11"/>
  <c r="O3301" i="11"/>
  <c r="O3405" i="11"/>
  <c r="O4173" i="11"/>
  <c r="O4470" i="11"/>
  <c r="O4952" i="11"/>
  <c r="O6313" i="11"/>
  <c r="O6457" i="11"/>
  <c r="O6665" i="11"/>
  <c r="O6823" i="11"/>
  <c r="O6838" i="11"/>
  <c r="O6936" i="11"/>
  <c r="O6988" i="11"/>
  <c r="O7176" i="11"/>
  <c r="O7198" i="11"/>
  <c r="O7655" i="11"/>
  <c r="O3510" i="11"/>
  <c r="O3615" i="11"/>
  <c r="O3939" i="11"/>
  <c r="O4044" i="11"/>
  <c r="O4590" i="11"/>
  <c r="O3271" i="11"/>
  <c r="O3375" i="11"/>
  <c r="O4544" i="11"/>
  <c r="O4752" i="11"/>
  <c r="O4927" i="11"/>
  <c r="O5063" i="11"/>
  <c r="O5872" i="11"/>
  <c r="O2000" i="11"/>
  <c r="O2234" i="11"/>
  <c r="O2390" i="11"/>
  <c r="O3300" i="11"/>
  <c r="O1056" i="11"/>
  <c r="O1101" i="11"/>
  <c r="O1179" i="11"/>
  <c r="O1283" i="11"/>
  <c r="O1440" i="11"/>
  <c r="O1544" i="11"/>
  <c r="O1752" i="11"/>
  <c r="O1808" i="11"/>
  <c r="O1976" i="11"/>
  <c r="O2017" i="11"/>
  <c r="O2080" i="11"/>
  <c r="O2196" i="11"/>
  <c r="O2300" i="11"/>
  <c r="O2380" i="11"/>
  <c r="O2502" i="11"/>
  <c r="O2593" i="11"/>
  <c r="O2697" i="11"/>
  <c r="O2905" i="11"/>
  <c r="O6302" i="11"/>
  <c r="O1895" i="11"/>
  <c r="O1595" i="11"/>
  <c r="O1041" i="11"/>
  <c r="O1411" i="11"/>
  <c r="O1688" i="11"/>
  <c r="O2789" i="11"/>
  <c r="O3536" i="11"/>
  <c r="O3560" i="11"/>
  <c r="O1696" i="11"/>
  <c r="O1724" i="11"/>
  <c r="O1963" i="11"/>
  <c r="O2229" i="11"/>
  <c r="O3885" i="11"/>
  <c r="O6473" i="11"/>
  <c r="O6929" i="11"/>
  <c r="O1730" i="11"/>
  <c r="O1735" i="11"/>
  <c r="O1880" i="11"/>
  <c r="O2494" i="11"/>
  <c r="O3028" i="11"/>
  <c r="O4480" i="11"/>
  <c r="O4654" i="11"/>
  <c r="O3624" i="11"/>
  <c r="O3113" i="11"/>
  <c r="O1829" i="11"/>
  <c r="O1464" i="11"/>
  <c r="O1430" i="11"/>
  <c r="O1417" i="11"/>
  <c r="O1332" i="11"/>
  <c r="O1159" i="11"/>
  <c r="O1095" i="11"/>
  <c r="O995" i="11"/>
  <c r="O933" i="11"/>
  <c r="O887" i="11"/>
  <c r="O725" i="11"/>
  <c r="O669" i="11"/>
  <c r="O610" i="11"/>
  <c r="O306" i="11"/>
  <c r="O149" i="11"/>
  <c r="O134" i="11"/>
  <c r="O1118" i="11"/>
  <c r="O1050" i="11"/>
  <c r="O896" i="11"/>
  <c r="O842" i="11"/>
  <c r="O738" i="11"/>
  <c r="O688" i="11"/>
  <c r="O634" i="11"/>
  <c r="O584" i="11"/>
  <c r="O547" i="11"/>
  <c r="O162" i="11"/>
  <c r="O116" i="11"/>
  <c r="K5859" i="11"/>
  <c r="L5859" i="11" s="1"/>
  <c r="K5885" i="11"/>
  <c r="L5885" i="11" s="1"/>
  <c r="K6159" i="11"/>
  <c r="L6159" i="11" s="1"/>
  <c r="L6028" i="11"/>
  <c r="K4715" i="11"/>
  <c r="K4455" i="11"/>
  <c r="L4455" i="11" s="1"/>
  <c r="K4013" i="11"/>
  <c r="L4013" i="11" s="1"/>
  <c r="K4613" i="11"/>
  <c r="L4613" i="11" s="1"/>
  <c r="K3911" i="11"/>
  <c r="L3911" i="11" s="1"/>
  <c r="K4101" i="11"/>
  <c r="K4026" i="11"/>
  <c r="L4026" i="11" s="1"/>
  <c r="K3909" i="11"/>
  <c r="L3909" i="11" s="1"/>
  <c r="K3755" i="11"/>
  <c r="K4076" i="11"/>
  <c r="L4076" i="11" s="1"/>
  <c r="K3805" i="11"/>
  <c r="L3805" i="11" s="1"/>
  <c r="K670" i="11"/>
  <c r="L670" i="11" s="1"/>
  <c r="K503" i="11"/>
  <c r="L398" i="11"/>
  <c r="J6432" i="11"/>
  <c r="L6432" i="11" s="1"/>
  <c r="J6402" i="11"/>
  <c r="J6365" i="11"/>
  <c r="L6365" i="11" s="1"/>
  <c r="J7559" i="11"/>
  <c r="J6602" i="11"/>
  <c r="L6602" i="11" s="1"/>
  <c r="J6051" i="11"/>
  <c r="J6169" i="11"/>
  <c r="L6169" i="11" s="1"/>
  <c r="J7524" i="11"/>
  <c r="J6363" i="11"/>
  <c r="J6003" i="11"/>
  <c r="L6003" i="11" s="1"/>
  <c r="J245" i="11"/>
  <c r="L245" i="11" s="1"/>
  <c r="M5418" i="11"/>
  <c r="O5418" i="11" s="1"/>
  <c r="K5418" i="11"/>
  <c r="L5418" i="11" s="1"/>
  <c r="M7624" i="11"/>
  <c r="O7624" i="11" s="1"/>
  <c r="K7624" i="11"/>
  <c r="M2102" i="11"/>
  <c r="O2102" i="11" s="1"/>
  <c r="K2102" i="11"/>
  <c r="L2102" i="11" s="1"/>
  <c r="M4339" i="11"/>
  <c r="O4339" i="11" s="1"/>
  <c r="K4339" i="11"/>
  <c r="K7239" i="11"/>
  <c r="K7131" i="11"/>
  <c r="L7131" i="11" s="1"/>
  <c r="K7575" i="11"/>
  <c r="K7471" i="11"/>
  <c r="L7471" i="11" s="1"/>
  <c r="K7250" i="11"/>
  <c r="L7250" i="11" s="1"/>
  <c r="K7096" i="11"/>
  <c r="L7096" i="11" s="1"/>
  <c r="K7303" i="11"/>
  <c r="K6861" i="11"/>
  <c r="L6861" i="11" s="1"/>
  <c r="K6857" i="11"/>
  <c r="K6562" i="11"/>
  <c r="L6562" i="11" s="1"/>
  <c r="K7091" i="11"/>
  <c r="K6975" i="11"/>
  <c r="L6975" i="11" s="1"/>
  <c r="K7132" i="11"/>
  <c r="L7132" i="11" s="1"/>
  <c r="K7054" i="11"/>
  <c r="L7054" i="11" s="1"/>
  <c r="K6938" i="11"/>
  <c r="K6469" i="11"/>
  <c r="K6417" i="11"/>
  <c r="L6417" i="11" s="1"/>
  <c r="K6350" i="11"/>
  <c r="K6313" i="11"/>
  <c r="L6313" i="11" s="1"/>
  <c r="K6181" i="11"/>
  <c r="K5702" i="11"/>
  <c r="L5702" i="11" s="1"/>
  <c r="K5674" i="11"/>
  <c r="M5807" i="11"/>
  <c r="K6783" i="11"/>
  <c r="L6783" i="11" s="1"/>
  <c r="K6274" i="11"/>
  <c r="L6274" i="11" s="1"/>
  <c r="K6237" i="11"/>
  <c r="L6237" i="11" s="1"/>
  <c r="K5755" i="11"/>
  <c r="L5755" i="11" s="1"/>
  <c r="K5585" i="11"/>
  <c r="L5585" i="11" s="1"/>
  <c r="K6133" i="11"/>
  <c r="L6133" i="11" s="1"/>
  <c r="K6129" i="11"/>
  <c r="K5222" i="11"/>
  <c r="L5222" i="11" s="1"/>
  <c r="K5196" i="11"/>
  <c r="L5196" i="11" s="1"/>
  <c r="K5872" i="11"/>
  <c r="L5872" i="11" s="1"/>
  <c r="K5611" i="11"/>
  <c r="L5611" i="11" s="1"/>
  <c r="K5141" i="11"/>
  <c r="K5024" i="11"/>
  <c r="K4946" i="11"/>
  <c r="K4816" i="11"/>
  <c r="K4794" i="11"/>
  <c r="L4794" i="11" s="1"/>
  <c r="K4712" i="11"/>
  <c r="K4608" i="11"/>
  <c r="K4586" i="11"/>
  <c r="L4586" i="11" s="1"/>
  <c r="K4504" i="11"/>
  <c r="K4726" i="11"/>
  <c r="K4470" i="11"/>
  <c r="L4470" i="11" s="1"/>
  <c r="K4596" i="11"/>
  <c r="L4596" i="11" s="1"/>
  <c r="K3971" i="11"/>
  <c r="K3919" i="11"/>
  <c r="K3867" i="11"/>
  <c r="K3815" i="11"/>
  <c r="K3763" i="11"/>
  <c r="K3698" i="11"/>
  <c r="K4963" i="11"/>
  <c r="L4963" i="11" s="1"/>
  <c r="K4626" i="11"/>
  <c r="L4626" i="11" s="1"/>
  <c r="K4102" i="11"/>
  <c r="K4066" i="11"/>
  <c r="K4023" i="11"/>
  <c r="K3768" i="11"/>
  <c r="L3768" i="11" s="1"/>
  <c r="K3533" i="11"/>
  <c r="K3324" i="11"/>
  <c r="L3324" i="11" s="1"/>
  <c r="K3196" i="11"/>
  <c r="L3196" i="11" s="1"/>
  <c r="K2062" i="11"/>
  <c r="L2062" i="11" s="1"/>
  <c r="K1986" i="11"/>
  <c r="L1986" i="11" s="1"/>
  <c r="K958" i="11"/>
  <c r="L958" i="11" s="1"/>
  <c r="K854" i="11"/>
  <c r="L854" i="11" s="1"/>
  <c r="K1358" i="11"/>
  <c r="K1337" i="11"/>
  <c r="L1337" i="11" s="1"/>
  <c r="K1372" i="11"/>
  <c r="K4934" i="11"/>
  <c r="L4934" i="11" s="1"/>
  <c r="K3361" i="11"/>
  <c r="L3361" i="11" s="1"/>
  <c r="M2089" i="11"/>
  <c r="O2089" i="11" s="1"/>
  <c r="K2089" i="11"/>
  <c r="M361" i="11"/>
  <c r="O361" i="11" s="1"/>
  <c r="K361" i="11"/>
  <c r="L361" i="11" s="1"/>
  <c r="M409" i="11"/>
  <c r="O409" i="11" s="1"/>
  <c r="K409" i="11"/>
  <c r="M5401" i="11"/>
  <c r="O5401" i="11" s="1"/>
  <c r="K5401" i="11"/>
  <c r="M5364" i="11"/>
  <c r="L5364" i="11"/>
  <c r="M1789" i="11"/>
  <c r="O1789" i="11" s="1"/>
  <c r="K1789" i="11"/>
  <c r="L1789" i="11" s="1"/>
  <c r="K7472" i="11"/>
  <c r="L7472" i="11" s="1"/>
  <c r="K7329" i="11"/>
  <c r="L7329" i="11" s="1"/>
  <c r="K7546" i="11"/>
  <c r="K7043" i="11"/>
  <c r="L7043" i="11" s="1"/>
  <c r="K7496" i="11"/>
  <c r="K7277" i="11"/>
  <c r="L7277" i="11" s="1"/>
  <c r="K6922" i="11"/>
  <c r="K7288" i="11"/>
  <c r="L7288" i="11" s="1"/>
  <c r="K6823" i="11"/>
  <c r="L6823" i="11" s="1"/>
  <c r="K6625" i="11"/>
  <c r="L6625" i="11" s="1"/>
  <c r="K6991" i="11"/>
  <c r="L6991" i="11" s="1"/>
  <c r="K6506" i="11"/>
  <c r="K6378" i="11"/>
  <c r="K5715" i="11"/>
  <c r="L5715" i="11" s="1"/>
  <c r="K5663" i="11"/>
  <c r="K6222" i="11"/>
  <c r="K6144" i="11"/>
  <c r="L6144" i="11" s="1"/>
  <c r="K6067" i="11"/>
  <c r="L6067" i="11" s="1"/>
  <c r="K5973" i="11"/>
  <c r="K5949" i="11"/>
  <c r="L5949" i="11" s="1"/>
  <c r="K5869" i="11"/>
  <c r="K6158" i="11"/>
  <c r="L6158" i="11" s="1"/>
  <c r="K6091" i="11"/>
  <c r="L6091" i="11" s="1"/>
  <c r="K5846" i="11"/>
  <c r="L5846" i="11" s="1"/>
  <c r="K5648" i="11"/>
  <c r="K6077" i="11"/>
  <c r="K5950" i="11"/>
  <c r="L5950" i="11" s="1"/>
  <c r="K5898" i="11"/>
  <c r="L5898" i="11" s="1"/>
  <c r="M5285" i="11"/>
  <c r="O5285" i="11" s="1"/>
  <c r="K5158" i="11"/>
  <c r="L5158" i="11" s="1"/>
  <c r="K5154" i="11"/>
  <c r="K5130" i="11"/>
  <c r="L5130" i="11" s="1"/>
  <c r="K5050" i="11"/>
  <c r="K5067" i="11"/>
  <c r="L5067" i="11" s="1"/>
  <c r="K5037" i="11"/>
  <c r="K5063" i="11"/>
  <c r="K4976" i="11"/>
  <c r="L4976" i="11" s="1"/>
  <c r="K4834" i="11"/>
  <c r="L4834" i="11" s="1"/>
  <c r="K4570" i="11"/>
  <c r="K4261" i="11"/>
  <c r="K4090" i="11"/>
  <c r="L4090" i="11" s="1"/>
  <c r="K4040" i="11"/>
  <c r="L4040" i="11" s="1"/>
  <c r="K2857" i="11"/>
  <c r="L2857" i="11" s="1"/>
  <c r="K2829" i="11"/>
  <c r="L2829" i="11" s="1"/>
  <c r="K2805" i="11"/>
  <c r="L2805" i="11" s="1"/>
  <c r="K2801" i="11"/>
  <c r="K2597" i="11"/>
  <c r="L2597" i="11" s="1"/>
  <c r="K1114" i="11"/>
  <c r="L1114" i="11" s="1"/>
  <c r="K1010" i="11"/>
  <c r="L1010" i="11" s="1"/>
  <c r="K2517" i="11"/>
  <c r="L2517" i="11" s="1"/>
  <c r="K2390" i="11"/>
  <c r="L2390" i="11" s="1"/>
  <c r="K2359" i="11"/>
  <c r="K307" i="11"/>
  <c r="L307" i="11" s="1"/>
  <c r="K1595" i="11"/>
  <c r="L1595" i="11" s="1"/>
  <c r="K1518" i="11"/>
  <c r="L1518" i="11" s="1"/>
  <c r="K1441" i="11"/>
  <c r="L1441" i="11" s="1"/>
  <c r="M518" i="11"/>
  <c r="O518" i="11" s="1"/>
  <c r="K518" i="11"/>
  <c r="L518" i="11" s="1"/>
  <c r="M570" i="11"/>
  <c r="O570" i="11" s="1"/>
  <c r="K570" i="11"/>
  <c r="L570" i="11" s="1"/>
  <c r="M5366" i="11"/>
  <c r="L5366" i="11"/>
  <c r="M5275" i="11"/>
  <c r="O5275" i="11" s="1"/>
  <c r="K5275" i="11"/>
  <c r="M505" i="11"/>
  <c r="O505" i="11" s="1"/>
  <c r="K505" i="11"/>
  <c r="M257" i="11"/>
  <c r="O257" i="11" s="1"/>
  <c r="K257" i="11"/>
  <c r="L257" i="11" s="1"/>
  <c r="M1766" i="11"/>
  <c r="O1766" i="11" s="1"/>
  <c r="K1766" i="11"/>
  <c r="L1766" i="11" s="1"/>
  <c r="K7494" i="11"/>
  <c r="K7275" i="11"/>
  <c r="K7170" i="11"/>
  <c r="L7170" i="11" s="1"/>
  <c r="K7210" i="11"/>
  <c r="L7210" i="11" s="1"/>
  <c r="K7198" i="11"/>
  <c r="L7198" i="11" s="1"/>
  <c r="K6965" i="11"/>
  <c r="L6965" i="11" s="1"/>
  <c r="K6900" i="11"/>
  <c r="L6900" i="11" s="1"/>
  <c r="K6836" i="11"/>
  <c r="L6836" i="11" s="1"/>
  <c r="K6821" i="11"/>
  <c r="L6821" i="11" s="1"/>
  <c r="K7186" i="11"/>
  <c r="K7056" i="11"/>
  <c r="L7056" i="11" s="1"/>
  <c r="K6610" i="11"/>
  <c r="K6548" i="11"/>
  <c r="K7065" i="11"/>
  <c r="K6508" i="11"/>
  <c r="L6508" i="11" s="1"/>
  <c r="K6380" i="11"/>
  <c r="K6628" i="11"/>
  <c r="K6014" i="11"/>
  <c r="L6014" i="11" s="1"/>
  <c r="K5661" i="11"/>
  <c r="K6117" i="11"/>
  <c r="L6117" i="11" s="1"/>
  <c r="K5977" i="11"/>
  <c r="L5977" i="11" s="1"/>
  <c r="K5921" i="11"/>
  <c r="K6118" i="11"/>
  <c r="K5245" i="11"/>
  <c r="L6170" i="11"/>
  <c r="L5338" i="11"/>
  <c r="K5323" i="11"/>
  <c r="K5128" i="11"/>
  <c r="K5089" i="11"/>
  <c r="K4959" i="11"/>
  <c r="K4884" i="11"/>
  <c r="K4572" i="11"/>
  <c r="K4231" i="11"/>
  <c r="K4987" i="11"/>
  <c r="K4496" i="11"/>
  <c r="K3661" i="11"/>
  <c r="L3661" i="11" s="1"/>
  <c r="K4780" i="11"/>
  <c r="L4780" i="11" s="1"/>
  <c r="K4518" i="11"/>
  <c r="K4192" i="11"/>
  <c r="K4806" i="11"/>
  <c r="K4548" i="11"/>
  <c r="K4544" i="11"/>
  <c r="L4544" i="11" s="1"/>
  <c r="K2762" i="11"/>
  <c r="K1918" i="11"/>
  <c r="K1881" i="11"/>
  <c r="L1881" i="11" s="1"/>
  <c r="K1866" i="11"/>
  <c r="L1866" i="11" s="1"/>
  <c r="K1829" i="11"/>
  <c r="L1829" i="11" s="1"/>
  <c r="K1814" i="11"/>
  <c r="L1814" i="11" s="1"/>
  <c r="K2494" i="11"/>
  <c r="L2494" i="11" s="1"/>
  <c r="K1531" i="11"/>
  <c r="L1531" i="11" s="1"/>
  <c r="K906" i="11"/>
  <c r="L906" i="11" s="1"/>
  <c r="K802" i="11"/>
  <c r="L802" i="11" s="1"/>
  <c r="K1332" i="11"/>
  <c r="K7650" i="11"/>
  <c r="K4480" i="11"/>
  <c r="L4480" i="11" s="1"/>
  <c r="K4392" i="11"/>
  <c r="L4392" i="11" s="1"/>
  <c r="K4907" i="11"/>
  <c r="K4985" i="11"/>
  <c r="K4756" i="11"/>
  <c r="L4756" i="11" s="1"/>
  <c r="K4752" i="11"/>
  <c r="K3715" i="11"/>
  <c r="K3687" i="11"/>
  <c r="L3687" i="11" s="1"/>
  <c r="K3659" i="11"/>
  <c r="K4219" i="11"/>
  <c r="L4219" i="11" s="1"/>
  <c r="K4065" i="11"/>
  <c r="K4804" i="11"/>
  <c r="L4804" i="11" s="1"/>
  <c r="K3950" i="11"/>
  <c r="K3894" i="11"/>
  <c r="K3624" i="11"/>
  <c r="L3624" i="11" s="1"/>
  <c r="K4220" i="11"/>
  <c r="L4220" i="11" s="1"/>
  <c r="K3920" i="11"/>
  <c r="L3920" i="11" s="1"/>
  <c r="K3441" i="11"/>
  <c r="L3441" i="11" s="1"/>
  <c r="K3337" i="11"/>
  <c r="K3283" i="11"/>
  <c r="L3283" i="11" s="1"/>
  <c r="K3898" i="11"/>
  <c r="L3898" i="11" s="1"/>
  <c r="K3425" i="11"/>
  <c r="K3375" i="11"/>
  <c r="K3323" i="11"/>
  <c r="L3323" i="11" s="1"/>
  <c r="K3230" i="11"/>
  <c r="K3100" i="11"/>
  <c r="K2983" i="11"/>
  <c r="K2931" i="11"/>
  <c r="K2879" i="11"/>
  <c r="K2827" i="11"/>
  <c r="K4156" i="11"/>
  <c r="L4156" i="11" s="1"/>
  <c r="K3637" i="11"/>
  <c r="L3637" i="11" s="1"/>
  <c r="K3282" i="11"/>
  <c r="K3334" i="11"/>
  <c r="K3299" i="11"/>
  <c r="L3299" i="11" s="1"/>
  <c r="K3248" i="11"/>
  <c r="L3248" i="11" s="1"/>
  <c r="K2712" i="11"/>
  <c r="L2712" i="11" s="1"/>
  <c r="K2285" i="11"/>
  <c r="L2285" i="11" s="1"/>
  <c r="K2736" i="11"/>
  <c r="K2064" i="11"/>
  <c r="L2064" i="11" s="1"/>
  <c r="K2036" i="11"/>
  <c r="L2036" i="11" s="1"/>
  <c r="K1960" i="11"/>
  <c r="L1960" i="11" s="1"/>
  <c r="K1905" i="11"/>
  <c r="L1905" i="11" s="1"/>
  <c r="K1868" i="11"/>
  <c r="L1868" i="11" s="1"/>
  <c r="K1827" i="11"/>
  <c r="L1827" i="11" s="1"/>
  <c r="K1801" i="11"/>
  <c r="K1735" i="11"/>
  <c r="K3403" i="11"/>
  <c r="L3403" i="11" s="1"/>
  <c r="K2775" i="11"/>
  <c r="K2701" i="11"/>
  <c r="K2411" i="11"/>
  <c r="K1218" i="11"/>
  <c r="L1218" i="11" s="1"/>
  <c r="K764" i="11"/>
  <c r="L764" i="11" s="1"/>
  <c r="K712" i="11"/>
  <c r="L712" i="11" s="1"/>
  <c r="K2546" i="11"/>
  <c r="K2309" i="11"/>
  <c r="K2284" i="11"/>
  <c r="L2284" i="11" s="1"/>
  <c r="K1622" i="11"/>
  <c r="L1622" i="11" s="1"/>
  <c r="K1336" i="11"/>
  <c r="L1336" i="11" s="1"/>
  <c r="K1295" i="11"/>
  <c r="L1295" i="11" s="1"/>
  <c r="K1270" i="11"/>
  <c r="K646" i="11"/>
  <c r="K4990" i="11"/>
  <c r="K6157" i="11"/>
  <c r="L6157" i="11" s="1"/>
  <c r="K4116" i="11"/>
  <c r="K3998" i="11"/>
  <c r="L3998" i="11" s="1"/>
  <c r="K3646" i="11"/>
  <c r="K3542" i="11"/>
  <c r="K4210" i="11"/>
  <c r="L4210" i="11" s="1"/>
  <c r="K4127" i="11"/>
  <c r="K3766" i="11"/>
  <c r="L3766" i="11" s="1"/>
  <c r="K3620" i="11"/>
  <c r="K3452" i="11"/>
  <c r="K3178" i="11"/>
  <c r="K3128" i="11"/>
  <c r="L3128" i="11" s="1"/>
  <c r="K3074" i="11"/>
  <c r="K2944" i="11"/>
  <c r="K2840" i="11"/>
  <c r="K2816" i="11"/>
  <c r="L2816" i="11" s="1"/>
  <c r="K3555" i="11"/>
  <c r="K3490" i="11"/>
  <c r="K3453" i="11"/>
  <c r="L3453" i="11" s="1"/>
  <c r="K2697" i="11"/>
  <c r="K2593" i="11"/>
  <c r="K2493" i="11"/>
  <c r="L2493" i="11" s="1"/>
  <c r="K3465" i="11"/>
  <c r="L3465" i="11" s="1"/>
  <c r="K3428" i="11"/>
  <c r="L3428" i="11" s="1"/>
  <c r="K3386" i="11"/>
  <c r="K3308" i="11"/>
  <c r="K2502" i="11"/>
  <c r="K2450" i="11"/>
  <c r="K2021" i="11"/>
  <c r="K1752" i="11"/>
  <c r="L1752" i="11" s="1"/>
  <c r="K1724" i="11"/>
  <c r="L1724" i="11" s="1"/>
  <c r="K2753" i="11"/>
  <c r="L2753" i="11" s="1"/>
  <c r="K1128" i="11"/>
  <c r="L1128" i="11" s="1"/>
  <c r="K1076" i="11"/>
  <c r="K1024" i="11"/>
  <c r="K972" i="11"/>
  <c r="L972" i="11" s="1"/>
  <c r="K920" i="11"/>
  <c r="L920" i="11" s="1"/>
  <c r="K868" i="11"/>
  <c r="L868" i="11" s="1"/>
  <c r="K816" i="11"/>
  <c r="L816" i="11" s="1"/>
  <c r="K750" i="11"/>
  <c r="L750" i="11" s="1"/>
  <c r="K698" i="11"/>
  <c r="L698" i="11" s="1"/>
  <c r="K2515" i="11"/>
  <c r="K2268" i="11"/>
  <c r="K2234" i="11"/>
  <c r="L2234" i="11" s="1"/>
  <c r="K175" i="11"/>
  <c r="K86" i="11"/>
  <c r="L86" i="11" s="1"/>
  <c r="K2463" i="11"/>
  <c r="K2286" i="11"/>
  <c r="K2255" i="11"/>
  <c r="K1310" i="11"/>
  <c r="K1648" i="11"/>
  <c r="L1648" i="11" s="1"/>
  <c r="K1411" i="11"/>
  <c r="K6521" i="11"/>
  <c r="K1350" i="11"/>
  <c r="L1350" i="11" s="1"/>
  <c r="K4920" i="11"/>
  <c r="K3790" i="11"/>
  <c r="K3594" i="11"/>
  <c r="K3557" i="11"/>
  <c r="L3557" i="11" s="1"/>
  <c r="K3816" i="11"/>
  <c r="L3816" i="11" s="1"/>
  <c r="K3633" i="11"/>
  <c r="K3611" i="11"/>
  <c r="K3507" i="11"/>
  <c r="L3507" i="11" s="1"/>
  <c r="K3491" i="11"/>
  <c r="L3491" i="11" s="1"/>
  <c r="K3339" i="11"/>
  <c r="L3339" i="11" s="1"/>
  <c r="K4158" i="11"/>
  <c r="K4075" i="11"/>
  <c r="K3974" i="11"/>
  <c r="L3974" i="11" s="1"/>
  <c r="K3583" i="11"/>
  <c r="L3583" i="11" s="1"/>
  <c r="K3516" i="11"/>
  <c r="K3479" i="11"/>
  <c r="L3479" i="11" s="1"/>
  <c r="K3427" i="11"/>
  <c r="L3427" i="11" s="1"/>
  <c r="K3271" i="11"/>
  <c r="L3271" i="11" s="1"/>
  <c r="K3126" i="11"/>
  <c r="K3076" i="11"/>
  <c r="L3076" i="11" s="1"/>
  <c r="K2970" i="11"/>
  <c r="K2918" i="11"/>
  <c r="K2866" i="11"/>
  <c r="K2814" i="11"/>
  <c r="K3194" i="11"/>
  <c r="K3012" i="11"/>
  <c r="K2988" i="11"/>
  <c r="L2988" i="11" s="1"/>
  <c r="K2725" i="11"/>
  <c r="K2710" i="11"/>
  <c r="K2658" i="11"/>
  <c r="K3144" i="11"/>
  <c r="K3116" i="11"/>
  <c r="K3092" i="11"/>
  <c r="K3040" i="11"/>
  <c r="L3040" i="11" s="1"/>
  <c r="K2545" i="11"/>
  <c r="L2545" i="11" s="1"/>
  <c r="K2441" i="11"/>
  <c r="L2441" i="11" s="1"/>
  <c r="K2310" i="11"/>
  <c r="L2310" i="11" s="1"/>
  <c r="K3438" i="11"/>
  <c r="K3220" i="11"/>
  <c r="L3220" i="11" s="1"/>
  <c r="K2047" i="11"/>
  <c r="K1971" i="11"/>
  <c r="L1971" i="11" s="1"/>
  <c r="K1726" i="11"/>
  <c r="L1726" i="11" s="1"/>
  <c r="K2723" i="11"/>
  <c r="K1232" i="11"/>
  <c r="L1232" i="11" s="1"/>
  <c r="K1180" i="11"/>
  <c r="L1180" i="11" s="1"/>
  <c r="K2554" i="11"/>
  <c r="K2413" i="11"/>
  <c r="K2388" i="11"/>
  <c r="K2307" i="11"/>
  <c r="K2492" i="11"/>
  <c r="L2492" i="11" s="1"/>
  <c r="K1414" i="11"/>
  <c r="L1414" i="11" s="1"/>
  <c r="K1306" i="11"/>
  <c r="K1623" i="11"/>
  <c r="L1623" i="11" s="1"/>
  <c r="K1440" i="11"/>
  <c r="K5911" i="11"/>
  <c r="L5911" i="11" s="1"/>
  <c r="K3885" i="11"/>
  <c r="L3885" i="11" s="1"/>
  <c r="K1475" i="11"/>
  <c r="K1284" i="11"/>
  <c r="L1284" i="11" s="1"/>
  <c r="K1166" i="11"/>
  <c r="L1166" i="11" s="1"/>
  <c r="K123" i="11"/>
  <c r="K149" i="11"/>
  <c r="K62" i="11"/>
  <c r="K1696" i="11"/>
  <c r="K1647" i="11"/>
  <c r="L1647" i="11" s="1"/>
  <c r="K1360" i="11"/>
  <c r="L1360" i="11" s="1"/>
  <c r="K1619" i="11"/>
  <c r="K1544" i="11"/>
  <c r="K1490" i="11"/>
  <c r="K4028" i="11"/>
  <c r="K1454" i="11"/>
  <c r="L1454" i="11" s="1"/>
  <c r="K1050" i="11"/>
  <c r="L1050" i="11" s="1"/>
  <c r="K946" i="11"/>
  <c r="L946" i="11" s="1"/>
  <c r="K842" i="11"/>
  <c r="L842" i="11" s="1"/>
  <c r="K738" i="11"/>
  <c r="L738" i="11" s="1"/>
  <c r="K140" i="11"/>
  <c r="L140" i="11" s="1"/>
  <c r="K114" i="11"/>
  <c r="L114" i="11" s="1"/>
  <c r="K166" i="11"/>
  <c r="L166" i="11" s="1"/>
  <c r="K162" i="11"/>
  <c r="K71" i="11"/>
  <c r="K1545" i="11"/>
  <c r="L1545" i="11" s="1"/>
  <c r="K1464" i="11"/>
  <c r="L1464" i="11" s="1"/>
  <c r="K1308" i="11"/>
  <c r="L1308" i="11" s="1"/>
  <c r="K669" i="11"/>
  <c r="K659" i="11"/>
  <c r="L659" i="11" s="1"/>
  <c r="K4988" i="11"/>
  <c r="L4988" i="11" s="1"/>
  <c r="K5458" i="11"/>
  <c r="K3857" i="11"/>
  <c r="K1375" i="11"/>
  <c r="L1375" i="11" s="1"/>
  <c r="K5427" i="11"/>
  <c r="K4049" i="11"/>
  <c r="K4024" i="11"/>
  <c r="L4024" i="11" s="1"/>
  <c r="K4078" i="11"/>
  <c r="L4078" i="11" s="1"/>
  <c r="K634" i="11"/>
  <c r="K3777" i="11"/>
  <c r="L3777" i="11" s="1"/>
  <c r="L283" i="11"/>
  <c r="L7665" i="11"/>
  <c r="L346" i="11"/>
  <c r="J7226" i="11"/>
  <c r="K7226" i="11" s="1"/>
  <c r="L7226" i="11" s="1"/>
  <c r="J3325" i="11"/>
  <c r="K3325" i="11" s="1"/>
  <c r="L3325" i="11" s="1"/>
  <c r="P501" i="11"/>
  <c r="J5505" i="11"/>
  <c r="K5505" i="11" s="1"/>
  <c r="J4171" i="11"/>
  <c r="K4171" i="11" s="1"/>
  <c r="L4171" i="11" s="1"/>
  <c r="J7468" i="11"/>
  <c r="K7468" i="11" s="1"/>
  <c r="J6948" i="11"/>
  <c r="K6948" i="11" s="1"/>
  <c r="J5002" i="11"/>
  <c r="K5002" i="11" s="1"/>
  <c r="L5002" i="11" s="1"/>
  <c r="J6780" i="11"/>
  <c r="K6780" i="11" s="1"/>
  <c r="L6780" i="11" s="1"/>
  <c r="J7196" i="11"/>
  <c r="K7196" i="11" s="1"/>
  <c r="L7196" i="11" s="1"/>
  <c r="J7572" i="11"/>
  <c r="K7572" i="11" s="1"/>
  <c r="J4036" i="11"/>
  <c r="K4036" i="11" s="1"/>
  <c r="L5883" i="11"/>
  <c r="J7495" i="11"/>
  <c r="K7495" i="11" s="1"/>
  <c r="L7495" i="11" s="1"/>
  <c r="J4923" i="11"/>
  <c r="K4923" i="11" s="1"/>
  <c r="L4923" i="11" s="1"/>
  <c r="J6976" i="11"/>
  <c r="K6976" i="11" s="1"/>
  <c r="L6976" i="11" s="1"/>
  <c r="J4975" i="11"/>
  <c r="K4975" i="11" s="1"/>
  <c r="L4975" i="11" s="1"/>
  <c r="J4169" i="11"/>
  <c r="K4169" i="11" s="1"/>
  <c r="L4169" i="11" s="1"/>
  <c r="J7208" i="11"/>
  <c r="K7208" i="11" s="1"/>
  <c r="J7053" i="11"/>
  <c r="K7053" i="11" s="1"/>
  <c r="L7053" i="11" s="1"/>
  <c r="J6978" i="11"/>
  <c r="K6978" i="11" s="1"/>
  <c r="L6978" i="11" s="1"/>
  <c r="J5523" i="11"/>
  <c r="K5523" i="11" s="1"/>
  <c r="L5523" i="11" s="1"/>
  <c r="J4223" i="11"/>
  <c r="K4223" i="11" s="1"/>
  <c r="L4223" i="11" s="1"/>
  <c r="J4119" i="11"/>
  <c r="K4119" i="11" s="1"/>
  <c r="L4119" i="11" s="1"/>
  <c r="J7549" i="11"/>
  <c r="K7549" i="11" s="1"/>
  <c r="L7549" i="11" s="1"/>
  <c r="J7158" i="11"/>
  <c r="K7158" i="11" s="1"/>
  <c r="L7158" i="11" s="1"/>
  <c r="J7004" i="11"/>
  <c r="K7004" i="11" s="1"/>
  <c r="L7004" i="11" s="1"/>
  <c r="J4038" i="11"/>
  <c r="K4038" i="11" s="1"/>
  <c r="L4038" i="11" s="1"/>
  <c r="J7094" i="11"/>
  <c r="K7094" i="11" s="1"/>
  <c r="L7094" i="11" s="1"/>
  <c r="J7547" i="11"/>
  <c r="K7547" i="11" s="1"/>
  <c r="L7547" i="11" s="1"/>
  <c r="J7497" i="11"/>
  <c r="K7497" i="11" s="1"/>
  <c r="L7497" i="11" s="1"/>
  <c r="J7470" i="11"/>
  <c r="K7470" i="11" s="1"/>
  <c r="J7092" i="11"/>
  <c r="K7092" i="11" s="1"/>
  <c r="L7092" i="11" s="1"/>
  <c r="J7107" i="11"/>
  <c r="K7107" i="11" s="1"/>
  <c r="J6650" i="11"/>
  <c r="K6650" i="11" s="1"/>
  <c r="L6650" i="11" s="1"/>
  <c r="J6573" i="11"/>
  <c r="K6573" i="11" s="1"/>
  <c r="L6573" i="11" s="1"/>
  <c r="J4960" i="11"/>
  <c r="K4960" i="11" s="1"/>
  <c r="L4960" i="11" s="1"/>
  <c r="J3456" i="11"/>
  <c r="K3456" i="11" s="1"/>
  <c r="J7109" i="11"/>
  <c r="K7109" i="11" s="1"/>
  <c r="L7109" i="11" s="1"/>
  <c r="J7082" i="11"/>
  <c r="K7082" i="11" s="1"/>
  <c r="L7082" i="11" s="1"/>
  <c r="J6575" i="11"/>
  <c r="K6575" i="11" s="1"/>
  <c r="L6575" i="11" s="1"/>
  <c r="J6782" i="11"/>
  <c r="K6782" i="11" s="1"/>
  <c r="L6782" i="11" s="1"/>
  <c r="J4221" i="11"/>
  <c r="K4221" i="11" s="1"/>
  <c r="L4221" i="11" s="1"/>
  <c r="J4140" i="11"/>
  <c r="K4140" i="11" s="1"/>
  <c r="J3285" i="11"/>
  <c r="K3285" i="11" s="1"/>
  <c r="L3285" i="11" s="1"/>
  <c r="J3205" i="11"/>
  <c r="K3205" i="11" s="1"/>
  <c r="J3300" i="11"/>
  <c r="K3300" i="11" s="1"/>
  <c r="L3300" i="11" s="1"/>
  <c r="J3261" i="11"/>
  <c r="K3261" i="11" s="1"/>
  <c r="L3261" i="11" s="1"/>
  <c r="J4921" i="11"/>
  <c r="K4921" i="11" s="1"/>
  <c r="L4921" i="11" s="1"/>
  <c r="L4691" i="11"/>
  <c r="J4950" i="11"/>
  <c r="K4950" i="11" s="1"/>
  <c r="L4950" i="11" s="1"/>
  <c r="J1164" i="11"/>
  <c r="K1164" i="11" s="1"/>
  <c r="J1154" i="11"/>
  <c r="K1154" i="11" s="1"/>
  <c r="L1154" i="11" s="1"/>
  <c r="P1618" i="11"/>
  <c r="L1272" i="11"/>
  <c r="J2567" i="11"/>
  <c r="K2567" i="11" s="1"/>
  <c r="P1046" i="11"/>
  <c r="P942" i="11"/>
  <c r="P838" i="11"/>
  <c r="J4977" i="11"/>
  <c r="K4977" i="11" s="1"/>
  <c r="O507" i="11"/>
  <c r="J2377" i="11"/>
  <c r="K2377" i="11" s="1"/>
  <c r="P1254" i="11"/>
  <c r="L422" i="11"/>
  <c r="P1594" i="11"/>
  <c r="P734" i="11"/>
  <c r="J4196" i="11"/>
  <c r="K4196" i="11" s="1"/>
  <c r="L4196" i="11" s="1"/>
  <c r="J2191" i="11"/>
  <c r="K2191" i="11" s="1"/>
  <c r="L2191" i="11" s="1"/>
  <c r="J1427" i="11"/>
  <c r="K1427" i="11" s="1"/>
  <c r="L1427" i="11" s="1"/>
  <c r="J1439" i="11"/>
  <c r="K1439" i="11" s="1"/>
  <c r="L1439" i="11" s="1"/>
  <c r="P1410" i="11"/>
  <c r="J4067" i="11"/>
  <c r="K4067" i="11" s="1"/>
  <c r="L4067" i="11" s="1"/>
  <c r="P3048" i="11"/>
  <c r="J5000" i="11"/>
  <c r="K5000" i="11" s="1"/>
  <c r="J4948" i="11"/>
  <c r="K4948" i="11" s="1"/>
  <c r="L4948" i="11" s="1"/>
  <c r="J3493" i="11"/>
  <c r="K3493" i="11" s="1"/>
  <c r="L3493" i="11" s="1"/>
  <c r="L1324" i="11"/>
  <c r="J1142" i="11"/>
  <c r="K1142" i="11" s="1"/>
  <c r="L1142" i="11" s="1"/>
  <c r="P374" i="11"/>
  <c r="O520" i="11"/>
  <c r="L1567" i="11"/>
  <c r="L1519" i="11"/>
  <c r="P1423" i="11"/>
  <c r="P1150" i="11"/>
  <c r="J3495" i="11"/>
  <c r="K3495" i="11" s="1"/>
  <c r="L3495" i="11" s="1"/>
  <c r="L357" i="11"/>
  <c r="J4088" i="11"/>
  <c r="K4088" i="11" s="1"/>
  <c r="O3590" i="11"/>
  <c r="O1640" i="11"/>
  <c r="O6138" i="11"/>
  <c r="O1432" i="11"/>
  <c r="O1861" i="11"/>
  <c r="O2277" i="11"/>
  <c r="O2680" i="11"/>
  <c r="O3122" i="11"/>
  <c r="O3499" i="11"/>
  <c r="O3928" i="11"/>
  <c r="O4344" i="11"/>
  <c r="O4799" i="11"/>
  <c r="O5163" i="11"/>
  <c r="O5605" i="11"/>
  <c r="O6385" i="11"/>
  <c r="O67" i="11"/>
  <c r="O1315" i="11"/>
  <c r="O2745" i="11"/>
  <c r="O4266" i="11"/>
  <c r="O5761" i="11"/>
  <c r="O6866" i="11"/>
  <c r="O7308" i="11"/>
  <c r="O1458" i="11"/>
  <c r="O1887" i="11"/>
  <c r="O2265" i="11"/>
  <c r="O3434" i="11"/>
  <c r="O3824" i="11"/>
  <c r="O4656" i="11"/>
  <c r="O5332" i="11"/>
  <c r="O6229" i="11"/>
  <c r="O7282" i="11"/>
  <c r="O6528" i="11"/>
  <c r="O2810" i="11"/>
  <c r="O3200" i="11"/>
  <c r="O3707" i="11"/>
  <c r="O5033" i="11"/>
  <c r="O5423" i="11"/>
  <c r="O5826" i="11"/>
  <c r="O6216" i="11"/>
  <c r="O1913" i="11"/>
  <c r="O2290" i="11"/>
  <c r="O3031" i="11"/>
  <c r="O3421" i="11"/>
  <c r="O4019" i="11"/>
  <c r="O6398" i="11"/>
  <c r="O1549" i="11"/>
  <c r="O1965" i="11"/>
  <c r="O3993" i="11"/>
  <c r="O4318" i="11"/>
  <c r="O7022" i="11"/>
  <c r="O7464" i="11"/>
  <c r="O4175" i="11"/>
  <c r="O4877" i="11"/>
  <c r="O6320" i="11"/>
  <c r="O7075" i="11"/>
  <c r="O6190" i="11"/>
  <c r="O7191" i="11"/>
  <c r="O1471" i="11"/>
  <c r="O1900" i="11"/>
  <c r="O2498" i="11"/>
  <c r="O3174" i="11"/>
  <c r="O3551" i="11"/>
  <c r="O3967" i="11"/>
  <c r="O4630" i="11"/>
  <c r="O5020" i="11"/>
  <c r="O5449" i="11"/>
  <c r="O5995" i="11"/>
  <c r="O7243" i="11"/>
  <c r="O2797" i="11"/>
  <c r="O4305" i="11"/>
  <c r="O5813" i="11"/>
  <c r="O6814" i="11"/>
  <c r="O7256" i="11"/>
  <c r="O1341" i="11"/>
  <c r="O1744" i="11"/>
  <c r="O2121" i="11"/>
  <c r="O2485" i="11"/>
  <c r="O2875" i="11"/>
  <c r="O3304" i="11"/>
  <c r="O3668" i="11"/>
  <c r="O5046" i="11"/>
  <c r="O5891" i="11"/>
  <c r="O6944" i="11"/>
  <c r="O5748" i="11"/>
  <c r="O7295" i="11"/>
  <c r="O2758" i="11"/>
  <c r="O3148" i="11"/>
  <c r="O3655" i="11"/>
  <c r="O4864" i="11"/>
  <c r="O5774" i="11"/>
  <c r="O6164" i="11"/>
  <c r="O1952" i="11"/>
  <c r="O2381" i="11"/>
  <c r="O3083" i="11"/>
  <c r="O3460" i="11"/>
  <c r="O4669" i="11"/>
  <c r="O5267" i="11"/>
  <c r="O6255" i="11"/>
  <c r="O1601" i="11"/>
  <c r="O2056" i="11"/>
  <c r="O3941" i="11"/>
  <c r="O4279" i="11"/>
  <c r="O4994" i="11"/>
  <c r="O4045" i="11"/>
  <c r="O4786" i="11"/>
  <c r="O5592" i="11"/>
  <c r="O6269" i="11"/>
  <c r="O6996" i="11"/>
  <c r="O7048" i="11"/>
  <c r="O2329" i="11"/>
  <c r="O4188" i="11"/>
  <c r="O4448" i="11"/>
  <c r="O1523" i="11"/>
  <c r="O1991" i="11"/>
  <c r="O2368" i="11"/>
  <c r="O2784" i="11"/>
  <c r="O3226" i="11"/>
  <c r="O4058" i="11"/>
  <c r="O4500" i="11"/>
  <c r="O4890" i="11"/>
  <c r="O5254" i="11"/>
  <c r="O5800" i="11"/>
  <c r="O6853" i="11"/>
  <c r="O1484" i="11"/>
  <c r="O2849" i="11"/>
  <c r="O4357" i="11"/>
  <c r="O5410" i="11"/>
  <c r="O5865" i="11"/>
  <c r="O6970" i="11"/>
  <c r="O1562" i="11"/>
  <c r="O1978" i="11"/>
  <c r="O2355" i="11"/>
  <c r="O2719" i="11"/>
  <c r="O3109" i="11"/>
  <c r="O3538" i="11"/>
  <c r="O3954" i="11"/>
  <c r="O4825" i="11"/>
  <c r="O5540" i="11"/>
  <c r="O6515" i="11"/>
  <c r="O7477" i="11"/>
  <c r="O2472" i="11"/>
  <c r="O2901" i="11"/>
  <c r="O3291" i="11"/>
  <c r="O3811" i="11"/>
  <c r="O5137" i="11"/>
  <c r="O5527" i="11"/>
  <c r="O5930" i="11"/>
  <c r="O6359" i="11"/>
  <c r="O6788" i="11"/>
  <c r="O1627" i="11"/>
  <c r="O2004" i="11"/>
  <c r="O2888" i="11"/>
  <c r="O3330" i="11"/>
  <c r="O3759" i="11"/>
  <c r="O4851" i="11"/>
  <c r="O6112" i="11"/>
  <c r="O1835" i="11"/>
  <c r="O4240" i="11"/>
  <c r="O4942" i="11"/>
  <c r="O7373" i="11"/>
  <c r="O3863" i="11"/>
  <c r="O4695" i="11"/>
  <c r="O6892" i="11"/>
  <c r="O6905" i="11"/>
  <c r="O1809" i="11"/>
  <c r="O2238" i="11"/>
  <c r="O2602" i="11"/>
  <c r="O3070" i="11"/>
  <c r="O3447" i="11"/>
  <c r="O3876" i="11"/>
  <c r="O4293" i="11"/>
  <c r="O4747" i="11"/>
  <c r="O5852" i="11"/>
  <c r="O7009" i="11"/>
  <c r="O2693" i="11"/>
  <c r="O4227" i="11"/>
  <c r="O4591" i="11"/>
  <c r="O5709" i="11"/>
  <c r="O7152" i="11"/>
  <c r="O1614" i="11"/>
  <c r="O2018" i="11"/>
  <c r="O2407" i="11"/>
  <c r="O2771" i="11"/>
  <c r="O3161" i="11"/>
  <c r="O3577" i="11"/>
  <c r="O4006" i="11"/>
  <c r="O4916" i="11"/>
  <c r="O5683" i="11"/>
  <c r="O7581" i="11"/>
  <c r="O2862" i="11"/>
  <c r="O3252" i="11"/>
  <c r="O3772" i="11"/>
  <c r="O5085" i="11"/>
  <c r="O5475" i="11"/>
  <c r="O5878" i="11"/>
  <c r="O6307" i="11"/>
  <c r="O1666" i="11"/>
  <c r="O2043" i="11"/>
  <c r="O2511" i="11"/>
  <c r="O3187" i="11"/>
  <c r="O4071" i="11"/>
  <c r="O5124" i="11"/>
  <c r="O6151" i="11"/>
  <c r="O6541" i="11"/>
  <c r="O1679" i="11"/>
  <c r="O2160" i="11"/>
  <c r="O4032" i="11"/>
  <c r="O4370" i="11"/>
  <c r="O4903" i="11"/>
  <c r="O7321" i="11"/>
  <c r="O4617" i="11"/>
  <c r="O5384" i="11"/>
  <c r="O6086" i="11"/>
  <c r="O6840" i="11"/>
  <c r="O7516" i="11"/>
  <c r="O4110" i="11"/>
  <c r="O2433" i="11"/>
  <c r="O4929" i="11"/>
  <c r="O1367" i="11"/>
  <c r="O3382" i="11"/>
  <c r="O1653" i="11"/>
  <c r="O2082" i="11"/>
  <c r="O2459" i="11"/>
  <c r="O2927" i="11"/>
  <c r="O3317" i="11"/>
  <c r="O3681" i="11"/>
  <c r="O4137" i="11"/>
  <c r="O4578" i="11"/>
  <c r="O4968" i="11"/>
  <c r="O5397" i="11"/>
  <c r="O5904" i="11"/>
  <c r="O7139" i="11"/>
  <c r="O1588" i="11"/>
  <c r="O3850" i="11"/>
  <c r="O4435" i="11"/>
  <c r="O5514" i="11"/>
  <c r="O7100" i="11"/>
  <c r="O1692" i="11"/>
  <c r="O2069" i="11"/>
  <c r="O2446" i="11"/>
  <c r="O2823" i="11"/>
  <c r="O3213" i="11"/>
  <c r="O3616" i="11"/>
  <c r="O4097" i="11"/>
  <c r="O4955" i="11"/>
  <c r="O5839" i="11"/>
  <c r="O7087" i="11"/>
  <c r="O2576" i="11"/>
  <c r="O2992" i="11"/>
  <c r="O3473" i="11"/>
  <c r="O4513" i="11"/>
  <c r="O5228" i="11"/>
  <c r="O5618" i="11"/>
  <c r="O6021" i="11"/>
  <c r="O6502" i="11"/>
  <c r="O6879" i="11"/>
  <c r="O1718" i="11"/>
  <c r="O2095" i="11"/>
  <c r="O2563" i="11"/>
  <c r="O3239" i="11"/>
  <c r="O3642" i="11"/>
  <c r="O5072" i="11"/>
  <c r="O6593" i="11"/>
  <c r="O1731" i="11"/>
  <c r="O2212" i="11"/>
  <c r="O4162" i="11"/>
  <c r="O4682" i="11"/>
  <c r="O7659" i="11"/>
  <c r="O4526" i="11"/>
  <c r="O5293" i="11"/>
  <c r="O5982" i="11"/>
  <c r="O6658" i="11"/>
  <c r="O6671" i="11"/>
  <c r="O1303" i="11"/>
  <c r="O1705" i="11"/>
  <c r="O2134" i="11"/>
  <c r="O2732" i="11"/>
  <c r="O3369" i="11"/>
  <c r="O3746" i="11"/>
  <c r="O4461" i="11"/>
  <c r="O4838" i="11"/>
  <c r="O5215" i="11"/>
  <c r="O5644" i="11"/>
  <c r="O6476" i="11"/>
  <c r="O1536" i="11"/>
  <c r="O3889" i="11"/>
  <c r="O4474" i="11"/>
  <c r="O6632" i="11"/>
  <c r="O7061" i="11"/>
  <c r="O1510" i="11"/>
  <c r="O1939" i="11"/>
  <c r="O2316" i="11"/>
  <c r="O2667" i="11"/>
  <c r="O3057" i="11"/>
  <c r="O3486" i="11"/>
  <c r="O3915" i="11"/>
  <c r="O4734" i="11"/>
  <c r="O5436" i="11"/>
  <c r="O2524" i="11"/>
  <c r="O2953" i="11"/>
  <c r="O3343" i="11"/>
  <c r="O3902" i="11"/>
  <c r="O5969" i="11"/>
  <c r="O6827" i="11"/>
  <c r="O1770" i="11"/>
  <c r="O3278" i="11"/>
  <c r="O3694" i="11"/>
  <c r="O4981" i="11"/>
  <c r="O7399" i="11"/>
  <c r="O1328" i="11"/>
  <c r="O1783" i="11"/>
  <c r="O2303" i="11"/>
  <c r="O4123" i="11"/>
  <c r="O4773" i="11"/>
  <c r="O7217" i="11"/>
  <c r="O7607" i="11"/>
  <c r="O4383" i="11"/>
  <c r="O5202" i="11"/>
  <c r="O5943" i="11"/>
  <c r="O6567" i="11"/>
  <c r="O7334" i="11"/>
  <c r="O6580" i="11"/>
  <c r="O4721" i="11"/>
  <c r="O2979" i="11"/>
  <c r="O6450" i="11"/>
  <c r="O1354" i="11"/>
  <c r="O1757" i="11"/>
  <c r="O2550" i="11"/>
  <c r="O3018" i="11"/>
  <c r="O3408" i="11"/>
  <c r="O3837" i="11"/>
  <c r="O4254" i="11"/>
  <c r="O4708" i="11"/>
  <c r="O5059" i="11"/>
  <c r="O5501" i="11"/>
  <c r="O6099" i="11"/>
  <c r="O3980" i="11"/>
  <c r="O4552" i="11"/>
  <c r="O5657" i="11"/>
  <c r="O7204" i="11"/>
  <c r="O1380" i="11"/>
  <c r="O1796" i="11"/>
  <c r="O2537" i="11"/>
  <c r="O2914" i="11"/>
  <c r="O3720" i="11"/>
  <c r="O4488" i="11"/>
  <c r="O5150" i="11"/>
  <c r="O6047" i="11"/>
  <c r="O7438" i="11"/>
  <c r="O2706" i="11"/>
  <c r="O3096" i="11"/>
  <c r="O3603" i="11"/>
  <c r="O4812" i="11"/>
  <c r="O5319" i="11"/>
  <c r="O5722" i="11"/>
  <c r="O6125" i="11"/>
  <c r="O6983" i="11"/>
  <c r="O1822" i="11"/>
  <c r="O2199" i="11"/>
  <c r="O3135" i="11"/>
  <c r="O3512" i="11"/>
  <c r="O4149" i="11"/>
  <c r="O5176" i="11"/>
  <c r="O1445" i="11"/>
  <c r="O2108" i="11"/>
  <c r="O4084" i="11"/>
  <c r="O4409" i="11"/>
  <c r="O7165" i="11"/>
  <c r="O7555" i="11"/>
  <c r="O4331" i="11"/>
  <c r="O5098" i="11"/>
  <c r="O5787" i="11"/>
  <c r="O6463" i="11"/>
  <c r="O7230" i="11"/>
  <c r="O1575" i="11"/>
  <c r="O2030" i="11"/>
  <c r="O2420" i="11"/>
  <c r="O2836" i="11"/>
  <c r="O3266" i="11"/>
  <c r="O3629" i="11"/>
  <c r="O4539" i="11"/>
  <c r="O5111" i="11"/>
  <c r="O6242" i="11"/>
  <c r="O7633" i="11"/>
  <c r="O3798" i="11"/>
  <c r="O4396" i="11"/>
  <c r="O5462" i="11"/>
  <c r="O5917" i="11"/>
  <c r="O6918" i="11"/>
  <c r="O1419" i="11"/>
  <c r="O1848" i="11"/>
  <c r="O2225" i="11"/>
  <c r="O2589" i="11"/>
  <c r="O2966" i="11"/>
  <c r="O3395" i="11"/>
  <c r="O3785" i="11"/>
  <c r="O4566" i="11"/>
  <c r="O5241" i="11"/>
  <c r="O6619" i="11"/>
  <c r="O6957" i="11"/>
  <c r="O3044" i="11"/>
  <c r="O3525" i="11"/>
  <c r="O4604" i="11"/>
  <c r="O5280" i="11"/>
  <c r="O5670" i="11"/>
  <c r="O6073" i="11"/>
  <c r="O6554" i="11"/>
  <c r="O6931" i="11"/>
  <c r="O1874" i="11"/>
  <c r="O2251" i="11"/>
  <c r="O2940" i="11"/>
  <c r="O3564" i="11"/>
  <c r="O4760" i="11"/>
  <c r="O5956" i="11"/>
  <c r="O1497" i="11"/>
  <c r="O1926" i="11"/>
  <c r="O2394" i="11"/>
  <c r="O4201" i="11"/>
  <c r="O4643" i="11"/>
  <c r="O7113" i="11"/>
  <c r="O7503" i="11"/>
  <c r="O4214" i="11"/>
  <c r="O5007" i="11"/>
  <c r="O5735" i="11"/>
  <c r="O6424" i="11"/>
  <c r="O7178" i="11"/>
  <c r="O6281" i="11"/>
  <c r="L3896" i="11"/>
  <c r="J1658" i="11"/>
  <c r="K1658" i="11" s="1"/>
  <c r="L1658" i="11" s="1"/>
  <c r="J1631" i="11"/>
  <c r="K1631" i="11" s="1"/>
  <c r="L72" i="11"/>
  <c r="P622" i="11"/>
  <c r="J4427" i="11"/>
  <c r="K4427" i="11" s="1"/>
  <c r="L581" i="11"/>
  <c r="J4531" i="11"/>
  <c r="K4531" i="11" s="1"/>
  <c r="L4531" i="11" s="1"/>
  <c r="P527" i="11"/>
  <c r="P605" i="11"/>
  <c r="P335" i="11"/>
  <c r="P1579" i="11"/>
  <c r="J3989" i="11"/>
  <c r="K3989" i="11" s="1"/>
  <c r="P3989" i="11" s="1"/>
  <c r="P630" i="11"/>
  <c r="O573" i="11"/>
  <c r="J1597" i="11"/>
  <c r="K1597" i="11" s="1"/>
  <c r="J1687" i="11"/>
  <c r="K1687" i="11" s="1"/>
  <c r="J1176" i="11"/>
  <c r="K1176" i="11" s="1"/>
  <c r="O524" i="11"/>
  <c r="J4429" i="11"/>
  <c r="K4429" i="11" s="1"/>
  <c r="L4429" i="11" s="1"/>
  <c r="J1649" i="11"/>
  <c r="K1649" i="11" s="1"/>
  <c r="L1649" i="11" s="1"/>
  <c r="J3753" i="11"/>
  <c r="K3753" i="11" s="1"/>
  <c r="L630" i="11"/>
  <c r="L100" i="11"/>
  <c r="J6030" i="11"/>
  <c r="L6030" i="11" s="1"/>
  <c r="P253" i="11"/>
  <c r="L1311" i="11"/>
  <c r="L661" i="11"/>
  <c r="L74" i="11"/>
  <c r="P1371" i="11"/>
  <c r="O626" i="11"/>
  <c r="J1493" i="11"/>
  <c r="K1493" i="11" s="1"/>
  <c r="L1493" i="11" s="1"/>
  <c r="L1359" i="11"/>
  <c r="P686" i="11"/>
  <c r="O625" i="11"/>
  <c r="O628" i="11"/>
  <c r="O624" i="11"/>
  <c r="L516" i="11"/>
  <c r="L98" i="11"/>
  <c r="P7654" i="11"/>
  <c r="L5822" i="11"/>
  <c r="O627" i="11"/>
  <c r="L176" i="11"/>
  <c r="L76" i="11"/>
  <c r="O417" i="11"/>
  <c r="O378" i="11"/>
  <c r="L686" i="11"/>
  <c r="L1349" i="11"/>
  <c r="L268" i="11"/>
  <c r="J4561" i="11"/>
  <c r="K4561" i="11" s="1"/>
  <c r="L4949" i="11"/>
  <c r="L4103" i="11"/>
  <c r="O572" i="11"/>
  <c r="L7134" i="11"/>
  <c r="L6537" i="11"/>
  <c r="J3833" i="11"/>
  <c r="K3833" i="11" s="1"/>
  <c r="J6992" i="11"/>
  <c r="K6992" i="11" s="1"/>
  <c r="J6026" i="11"/>
  <c r="J5861" i="11"/>
  <c r="K5861" i="11" s="1"/>
  <c r="J4583" i="11"/>
  <c r="K4583" i="11" s="1"/>
  <c r="J4481" i="11"/>
  <c r="K4481" i="11" s="1"/>
  <c r="J3309" i="11"/>
  <c r="K3309" i="11" s="1"/>
  <c r="J1554" i="11"/>
  <c r="K1554" i="11" s="1"/>
  <c r="J1504" i="11"/>
  <c r="K1504" i="11" s="1"/>
  <c r="L6079" i="11"/>
  <c r="J7070" i="11"/>
  <c r="K7070" i="11" s="1"/>
  <c r="J6990" i="11"/>
  <c r="K6990" i="11" s="1"/>
  <c r="J5833" i="11"/>
  <c r="K5833" i="11" s="1"/>
  <c r="J4479" i="11"/>
  <c r="K4479" i="11" s="1"/>
  <c r="J4132" i="11"/>
  <c r="K4132" i="11" s="1"/>
  <c r="J1502" i="11"/>
  <c r="K1502" i="11" s="1"/>
  <c r="P1297" i="11"/>
  <c r="J7068" i="11"/>
  <c r="K7068" i="11" s="1"/>
  <c r="J6988" i="11"/>
  <c r="K6988" i="11" s="1"/>
  <c r="J4587" i="11"/>
  <c r="K4587" i="11" s="1"/>
  <c r="J4130" i="11"/>
  <c r="K4130" i="11" s="1"/>
  <c r="J3313" i="11"/>
  <c r="K3313" i="11" s="1"/>
  <c r="J1558" i="11"/>
  <c r="K1558" i="11" s="1"/>
  <c r="L4106" i="11"/>
  <c r="J7014" i="11"/>
  <c r="K7014" i="11" s="1"/>
  <c r="J7066" i="11"/>
  <c r="K7066" i="11" s="1"/>
  <c r="J4585" i="11"/>
  <c r="K4585" i="11" s="1"/>
  <c r="J4483" i="11"/>
  <c r="K4483" i="11" s="1"/>
  <c r="J4128" i="11"/>
  <c r="K4128" i="11" s="1"/>
  <c r="J3311" i="11"/>
  <c r="K3311" i="11" s="1"/>
  <c r="J3985" i="11"/>
  <c r="K3985" i="11" s="1"/>
  <c r="J1556" i="11"/>
  <c r="K1556" i="11" s="1"/>
  <c r="P1556" i="11" s="1"/>
  <c r="J1506" i="11"/>
  <c r="K1506" i="11" s="1"/>
  <c r="L7000" i="11"/>
  <c r="L1008" i="11"/>
  <c r="P1008" i="11"/>
  <c r="L800" i="11"/>
  <c r="P800" i="11"/>
  <c r="L1194" i="11"/>
  <c r="L2905" i="11"/>
  <c r="L1112" i="11"/>
  <c r="P1112" i="11"/>
  <c r="L904" i="11"/>
  <c r="P904" i="11"/>
  <c r="L696" i="11"/>
  <c r="P696" i="11"/>
  <c r="J7653" i="11"/>
  <c r="K7653" i="11" s="1"/>
  <c r="J7510" i="11"/>
  <c r="K7510" i="11" s="1"/>
  <c r="J7460" i="11"/>
  <c r="K7460" i="11" s="1"/>
  <c r="L7364" i="11"/>
  <c r="J7302" i="11"/>
  <c r="K7302" i="11" s="1"/>
  <c r="J7287" i="11"/>
  <c r="K7287" i="11" s="1"/>
  <c r="J7260" i="11"/>
  <c r="J6937" i="11"/>
  <c r="K6937" i="11" s="1"/>
  <c r="J7247" i="11"/>
  <c r="K7247" i="11" s="1"/>
  <c r="J7300" i="11"/>
  <c r="K7300" i="11" s="1"/>
  <c r="J7264" i="11"/>
  <c r="J7223" i="11"/>
  <c r="K7223" i="11" s="1"/>
  <c r="J7173" i="11"/>
  <c r="K7173" i="11" s="1"/>
  <c r="J7169" i="11"/>
  <c r="K7169" i="11" s="1"/>
  <c r="J7044" i="11"/>
  <c r="K7044" i="11" s="1"/>
  <c r="J6796" i="11"/>
  <c r="J6690" i="11"/>
  <c r="J6615" i="11"/>
  <c r="K6615" i="11" s="1"/>
  <c r="J6586" i="11"/>
  <c r="K6586" i="11" s="1"/>
  <c r="J6549" i="11"/>
  <c r="K6549" i="11" s="1"/>
  <c r="J6524" i="11"/>
  <c r="K6524" i="11" s="1"/>
  <c r="J6511" i="11"/>
  <c r="K6511" i="11" s="1"/>
  <c r="J6507" i="11"/>
  <c r="K6507" i="11" s="1"/>
  <c r="J6496" i="11"/>
  <c r="K6496" i="11" s="1"/>
  <c r="J6485" i="11"/>
  <c r="K6481" i="11"/>
  <c r="J6481" i="11"/>
  <c r="J6470" i="11"/>
  <c r="K6470" i="11" s="1"/>
  <c r="J6459" i="11"/>
  <c r="K6459" i="11" s="1"/>
  <c r="J6455" i="11"/>
  <c r="K6455" i="11" s="1"/>
  <c r="J6444" i="11"/>
  <c r="K6444" i="11" s="1"/>
  <c r="J6433" i="11"/>
  <c r="K6429" i="11"/>
  <c r="J6429" i="11"/>
  <c r="J6418" i="11"/>
  <c r="K6418" i="11" s="1"/>
  <c r="J6407" i="11"/>
  <c r="K6403" i="11"/>
  <c r="J6403" i="11"/>
  <c r="J6392" i="11"/>
  <c r="K6392" i="11" s="1"/>
  <c r="J6381" i="11"/>
  <c r="K6381" i="11" s="1"/>
  <c r="J6377" i="11"/>
  <c r="K6377" i="11" s="1"/>
  <c r="J6366" i="11"/>
  <c r="J6355" i="11"/>
  <c r="K6355" i="11" s="1"/>
  <c r="J6340" i="11"/>
  <c r="J6325" i="11"/>
  <c r="J6251" i="11"/>
  <c r="K6251" i="11" s="1"/>
  <c r="J6236" i="11"/>
  <c r="K6236" i="11" s="1"/>
  <c r="J6221" i="11"/>
  <c r="K6221" i="11" s="1"/>
  <c r="J5808" i="11"/>
  <c r="K5808" i="11" s="1"/>
  <c r="J6290" i="11"/>
  <c r="J6275" i="11"/>
  <c r="K6275" i="11" s="1"/>
  <c r="J6260" i="11"/>
  <c r="K6260" i="11" s="1"/>
  <c r="J6186" i="11"/>
  <c r="K6186" i="11" s="1"/>
  <c r="J5767" i="11"/>
  <c r="K5767" i="11" s="1"/>
  <c r="J5742" i="11"/>
  <c r="K5742" i="11" s="1"/>
  <c r="J5729" i="11"/>
  <c r="K5729" i="11" s="1"/>
  <c r="J5716" i="11"/>
  <c r="K5716" i="11" s="1"/>
  <c r="J5703" i="11"/>
  <c r="K5703" i="11" s="1"/>
  <c r="J5690" i="11"/>
  <c r="J5677" i="11"/>
  <c r="K5677" i="11" s="1"/>
  <c r="J5664" i="11"/>
  <c r="K5664" i="11" s="1"/>
  <c r="J6351" i="11"/>
  <c r="K6351" i="11" s="1"/>
  <c r="J6277" i="11"/>
  <c r="K6277" i="11" s="1"/>
  <c r="J6262" i="11"/>
  <c r="K6262" i="11" s="1"/>
  <c r="J6247" i="11"/>
  <c r="K6247" i="11" s="1"/>
  <c r="J5443" i="11"/>
  <c r="K5443" i="11" s="1"/>
  <c r="J6353" i="11"/>
  <c r="K6353" i="11" s="1"/>
  <c r="J6301" i="11"/>
  <c r="K6301" i="11" s="1"/>
  <c r="J6249" i="11"/>
  <c r="K6249" i="11" s="1"/>
  <c r="J6197" i="11"/>
  <c r="J6002" i="11"/>
  <c r="J5988" i="11"/>
  <c r="K5988" i="11" s="1"/>
  <c r="J5832" i="11"/>
  <c r="K5832" i="11" s="1"/>
  <c r="J5627" i="11"/>
  <c r="J5612" i="11"/>
  <c r="K5612" i="11" s="1"/>
  <c r="J5597" i="11"/>
  <c r="K5597" i="11" s="1"/>
  <c r="J5339" i="11"/>
  <c r="J5328" i="11"/>
  <c r="K5328" i="11" s="1"/>
  <c r="J5298" i="11"/>
  <c r="J5261" i="11"/>
  <c r="K5261" i="11" s="1"/>
  <c r="J5246" i="11"/>
  <c r="K5246" i="11" s="1"/>
  <c r="J5232" i="11"/>
  <c r="K5232" i="11" s="1"/>
  <c r="J5221" i="11"/>
  <c r="K5221" i="11" s="1"/>
  <c r="J5210" i="11"/>
  <c r="K5210" i="11" s="1"/>
  <c r="J5206" i="11"/>
  <c r="K5206" i="11" s="1"/>
  <c r="J5195" i="11"/>
  <c r="K5195" i="11" s="1"/>
  <c r="J5169" i="11"/>
  <c r="K5169" i="11" s="1"/>
  <c r="J5402" i="11"/>
  <c r="K5402" i="11" s="1"/>
  <c r="J5588" i="11"/>
  <c r="K5588" i="11" s="1"/>
  <c r="J5573" i="11"/>
  <c r="J5558" i="11"/>
  <c r="J5497" i="11"/>
  <c r="K5497" i="11" s="1"/>
  <c r="J5469" i="11"/>
  <c r="K5469" i="11" s="1"/>
  <c r="J5430" i="11"/>
  <c r="K5430" i="11" s="1"/>
  <c r="J5378" i="11"/>
  <c r="K5378" i="11" s="1"/>
  <c r="J5157" i="11"/>
  <c r="K5157" i="11" s="1"/>
  <c r="J5146" i="11"/>
  <c r="K5146" i="11" s="1"/>
  <c r="J5142" i="11"/>
  <c r="K5142" i="11" s="1"/>
  <c r="J5131" i="11"/>
  <c r="K5131" i="11" s="1"/>
  <c r="J5120" i="11"/>
  <c r="K5120" i="11" s="1"/>
  <c r="J5116" i="11"/>
  <c r="K5116" i="11" s="1"/>
  <c r="J5105" i="11"/>
  <c r="K5105" i="11" s="1"/>
  <c r="J4362" i="11"/>
  <c r="K4362" i="11" s="1"/>
  <c r="J4351" i="11"/>
  <c r="K4351" i="11" s="1"/>
  <c r="J4340" i="11"/>
  <c r="K4340" i="11" s="1"/>
  <c r="J4310" i="11"/>
  <c r="K4310" i="11" s="1"/>
  <c r="J5042" i="11"/>
  <c r="K5042" i="11" s="1"/>
  <c r="J5027" i="11"/>
  <c r="K5027" i="11" s="1"/>
  <c r="J5012" i="11"/>
  <c r="K5012" i="11" s="1"/>
  <c r="J4857" i="11"/>
  <c r="K4857" i="11" s="1"/>
  <c r="J4803" i="11"/>
  <c r="K4803" i="11" s="1"/>
  <c r="J4779" i="11"/>
  <c r="K4779" i="11" s="1"/>
  <c r="J4755" i="11"/>
  <c r="K4755" i="11" s="1"/>
  <c r="J4699" i="11"/>
  <c r="K4699" i="11" s="1"/>
  <c r="J4675" i="11"/>
  <c r="K4675" i="11" s="1"/>
  <c r="J4651" i="11"/>
  <c r="K4651" i="11" s="1"/>
  <c r="J4595" i="11"/>
  <c r="K4595" i="11" s="1"/>
  <c r="J4571" i="11"/>
  <c r="K4571" i="11" s="1"/>
  <c r="J4547" i="11"/>
  <c r="K4547" i="11" s="1"/>
  <c r="J4491" i="11"/>
  <c r="K4491" i="11" s="1"/>
  <c r="J4467" i="11"/>
  <c r="K4467" i="11" s="1"/>
  <c r="J4443" i="11"/>
  <c r="K4443" i="11" s="1"/>
  <c r="J5090" i="11"/>
  <c r="K5090" i="11" s="1"/>
  <c r="J5038" i="11"/>
  <c r="K5038" i="11" s="1"/>
  <c r="J4288" i="11"/>
  <c r="K4288" i="11" s="1"/>
  <c r="J4273" i="11"/>
  <c r="K4273" i="11" s="1"/>
  <c r="J4258" i="11"/>
  <c r="K4258" i="11" s="1"/>
  <c r="L3883" i="11"/>
  <c r="J4012" i="11"/>
  <c r="K4012" i="11" s="1"/>
  <c r="J3988" i="11"/>
  <c r="K3988" i="11" s="1"/>
  <c r="J3932" i="11"/>
  <c r="K3932" i="11" s="1"/>
  <c r="J3908" i="11"/>
  <c r="K3908" i="11" s="1"/>
  <c r="J3884" i="11"/>
  <c r="K3884" i="11" s="1"/>
  <c r="J3828" i="11"/>
  <c r="K3828" i="11" s="1"/>
  <c r="J3804" i="11"/>
  <c r="K3804" i="11" s="1"/>
  <c r="J3780" i="11"/>
  <c r="K3780" i="11" s="1"/>
  <c r="J4249" i="11"/>
  <c r="K4249" i="11" s="1"/>
  <c r="J4234" i="11"/>
  <c r="K4234" i="11" s="1"/>
  <c r="J3245" i="11"/>
  <c r="K3245" i="11" s="1"/>
  <c r="J3219" i="11"/>
  <c r="K3219" i="11" s="1"/>
  <c r="L3048" i="11"/>
  <c r="J3011" i="11"/>
  <c r="K3011" i="11" s="1"/>
  <c r="J2987" i="11"/>
  <c r="K2987" i="11" s="1"/>
  <c r="L3570" i="11"/>
  <c r="J2752" i="11"/>
  <c r="K2752" i="11" s="1"/>
  <c r="J2700" i="11"/>
  <c r="K2700" i="11" s="1"/>
  <c r="J2596" i="11"/>
  <c r="K2596" i="11" s="1"/>
  <c r="J2128" i="11"/>
  <c r="K2128" i="11" s="1"/>
  <c r="J2117" i="11"/>
  <c r="K2117" i="11" s="1"/>
  <c r="J2090" i="11"/>
  <c r="K2090" i="11" s="1"/>
  <c r="J1790" i="11"/>
  <c r="K1790" i="11" s="1"/>
  <c r="J1779" i="11"/>
  <c r="K1779" i="11" s="1"/>
  <c r="J2776" i="11"/>
  <c r="K2776" i="11" s="1"/>
  <c r="J2724" i="11"/>
  <c r="K2724" i="11" s="1"/>
  <c r="J2672" i="11"/>
  <c r="K2672" i="11" s="1"/>
  <c r="J2763" i="11"/>
  <c r="K2763" i="11" s="1"/>
  <c r="J2711" i="11"/>
  <c r="K2711" i="11" s="1"/>
  <c r="J2659" i="11"/>
  <c r="K2659" i="11" s="1"/>
  <c r="J2076" i="11"/>
  <c r="K2076" i="11" s="1"/>
  <c r="J2065" i="11"/>
  <c r="K2065" i="11" s="1"/>
  <c r="J2061" i="11"/>
  <c r="K2061" i="11" s="1"/>
  <c r="J2050" i="11"/>
  <c r="K2050" i="11" s="1"/>
  <c r="J2039" i="11"/>
  <c r="K2039" i="11" s="1"/>
  <c r="J2035" i="11"/>
  <c r="K2035" i="11" s="1"/>
  <c r="J2024" i="11"/>
  <c r="K2024" i="11" s="1"/>
  <c r="J2013" i="11"/>
  <c r="K2013" i="11" s="1"/>
  <c r="J2009" i="11"/>
  <c r="K2009" i="11" s="1"/>
  <c r="J1998" i="11"/>
  <c r="K1998" i="11" s="1"/>
  <c r="J1987" i="11"/>
  <c r="K1987" i="11" s="1"/>
  <c r="J1983" i="11"/>
  <c r="K1983" i="11" s="1"/>
  <c r="J1972" i="11"/>
  <c r="K1972" i="11" s="1"/>
  <c r="J1961" i="11"/>
  <c r="K1961" i="11" s="1"/>
  <c r="J1957" i="11"/>
  <c r="K1957" i="11" s="1"/>
  <c r="J1946" i="11"/>
  <c r="K1946" i="11" s="1"/>
  <c r="J1935" i="11"/>
  <c r="K1935" i="11" s="1"/>
  <c r="J1919" i="11"/>
  <c r="K1919" i="11" s="1"/>
  <c r="J1908" i="11"/>
  <c r="K1908" i="11" s="1"/>
  <c r="J1904" i="11"/>
  <c r="K1904" i="11" s="1"/>
  <c r="J1893" i="11"/>
  <c r="K1893" i="11" s="1"/>
  <c r="J1882" i="11"/>
  <c r="K1882" i="11" s="1"/>
  <c r="J1878" i="11"/>
  <c r="K1878" i="11" s="1"/>
  <c r="J1867" i="11"/>
  <c r="K1867" i="11" s="1"/>
  <c r="J1856" i="11"/>
  <c r="K1856" i="11" s="1"/>
  <c r="J1852" i="11"/>
  <c r="K1852" i="11" s="1"/>
  <c r="J1841" i="11"/>
  <c r="K1841" i="11" s="1"/>
  <c r="J1830" i="11"/>
  <c r="K1830" i="11" s="1"/>
  <c r="J1826" i="11"/>
  <c r="K1826" i="11" s="1"/>
  <c r="J1815" i="11"/>
  <c r="K1815" i="11" s="1"/>
  <c r="J1804" i="11"/>
  <c r="K1804" i="11" s="1"/>
  <c r="J1800" i="11"/>
  <c r="K1800" i="11" s="1"/>
  <c r="J2780" i="11"/>
  <c r="K2780" i="11" s="1"/>
  <c r="J2728" i="11"/>
  <c r="K2728" i="11" s="1"/>
  <c r="J2676" i="11"/>
  <c r="K2676" i="11" s="1"/>
  <c r="L1280" i="11"/>
  <c r="J582" i="11"/>
  <c r="K582" i="11" s="1"/>
  <c r="J464" i="11"/>
  <c r="J295" i="11"/>
  <c r="J619" i="11"/>
  <c r="K619" i="11" s="1"/>
  <c r="J423" i="11"/>
  <c r="O416" i="11"/>
  <c r="J297" i="11"/>
  <c r="J178" i="11"/>
  <c r="K178" i="11" s="1"/>
  <c r="J128" i="11"/>
  <c r="K128" i="11" s="1"/>
  <c r="P128" i="11" s="1"/>
  <c r="J124" i="11"/>
  <c r="K124" i="11" s="1"/>
  <c r="J102" i="11"/>
  <c r="K102" i="11" s="1"/>
  <c r="P102" i="11" s="1"/>
  <c r="J567" i="11"/>
  <c r="K567" i="11" s="1"/>
  <c r="J541" i="11"/>
  <c r="K541" i="11" s="1"/>
  <c r="J466" i="11"/>
  <c r="J399" i="11"/>
  <c r="J271" i="11"/>
  <c r="K271" i="11" s="1"/>
  <c r="J154" i="11"/>
  <c r="K154" i="11" s="1"/>
  <c r="P154" i="11" s="1"/>
  <c r="J150" i="11"/>
  <c r="K150" i="11" s="1"/>
  <c r="J113" i="11"/>
  <c r="K113" i="11" s="1"/>
  <c r="J87" i="11"/>
  <c r="K87" i="11" s="1"/>
  <c r="J45" i="11"/>
  <c r="K45" i="11" s="1"/>
  <c r="J6" i="11"/>
  <c r="K6" i="11" s="1"/>
  <c r="J308" i="11"/>
  <c r="K308" i="11" s="1"/>
  <c r="J256" i="11"/>
  <c r="K256" i="11" s="1"/>
  <c r="J645" i="11"/>
  <c r="K645" i="11" s="1"/>
  <c r="J502" i="11"/>
  <c r="K502" i="11" s="1"/>
  <c r="J345" i="11"/>
  <c r="J336" i="11"/>
  <c r="K336" i="11" s="1"/>
  <c r="J1710" i="11"/>
  <c r="K1710" i="11" s="1"/>
  <c r="J1686" i="11"/>
  <c r="K1686" i="11" s="1"/>
  <c r="J1632" i="11"/>
  <c r="K1632" i="11" s="1"/>
  <c r="L1618" i="11"/>
  <c r="J1607" i="11"/>
  <c r="K1607" i="11" s="1"/>
  <c r="J1478" i="11"/>
  <c r="K1478" i="11" s="1"/>
  <c r="J1426" i="11"/>
  <c r="K1426" i="11" s="1"/>
  <c r="J1255" i="11"/>
  <c r="K1255" i="11" s="1"/>
  <c r="J1233" i="11"/>
  <c r="K1233" i="11" s="1"/>
  <c r="J1219" i="11"/>
  <c r="K1219" i="11" s="1"/>
  <c r="J1215" i="11"/>
  <c r="K1215" i="11" s="1"/>
  <c r="J1203" i="11"/>
  <c r="K1203" i="11" s="1"/>
  <c r="J1181" i="11"/>
  <c r="K1181" i="11" s="1"/>
  <c r="J1167" i="11"/>
  <c r="K1167" i="11" s="1"/>
  <c r="J1163" i="11"/>
  <c r="K1163" i="11" s="1"/>
  <c r="J1151" i="11"/>
  <c r="K1151" i="11" s="1"/>
  <c r="J1129" i="11"/>
  <c r="K1129" i="11" s="1"/>
  <c r="J1115" i="11"/>
  <c r="K1115" i="11" s="1"/>
  <c r="J1111" i="11"/>
  <c r="K1111" i="11" s="1"/>
  <c r="J1099" i="11"/>
  <c r="K1099" i="11" s="1"/>
  <c r="J1077" i="11"/>
  <c r="K1077" i="11" s="1"/>
  <c r="J1063" i="11"/>
  <c r="K1063" i="11" s="1"/>
  <c r="J1059" i="11"/>
  <c r="K1059" i="11" s="1"/>
  <c r="J1047" i="11"/>
  <c r="K1047" i="11" s="1"/>
  <c r="J1025" i="11"/>
  <c r="K1025" i="11" s="1"/>
  <c r="J1011" i="11"/>
  <c r="K1011" i="11" s="1"/>
  <c r="J1007" i="11"/>
  <c r="K1007" i="11" s="1"/>
  <c r="J995" i="11"/>
  <c r="K995" i="11" s="1"/>
  <c r="J973" i="11"/>
  <c r="K973" i="11" s="1"/>
  <c r="J959" i="11"/>
  <c r="K959" i="11" s="1"/>
  <c r="J955" i="11"/>
  <c r="K955" i="11" s="1"/>
  <c r="J943" i="11"/>
  <c r="K943" i="11" s="1"/>
  <c r="J921" i="11"/>
  <c r="K921" i="11" s="1"/>
  <c r="J907" i="11"/>
  <c r="K907" i="11" s="1"/>
  <c r="J903" i="11"/>
  <c r="K903" i="11" s="1"/>
  <c r="J891" i="11"/>
  <c r="K891" i="11" s="1"/>
  <c r="J869" i="11"/>
  <c r="K869" i="11" s="1"/>
  <c r="J855" i="11"/>
  <c r="K855" i="11" s="1"/>
  <c r="J851" i="11"/>
  <c r="K851" i="11" s="1"/>
  <c r="J839" i="11"/>
  <c r="K839" i="11" s="1"/>
  <c r="J817" i="11"/>
  <c r="K817" i="11" s="1"/>
  <c r="J803" i="11"/>
  <c r="K803" i="11" s="1"/>
  <c r="J799" i="11"/>
  <c r="K799" i="11" s="1"/>
  <c r="J765" i="11"/>
  <c r="K765" i="11" s="1"/>
  <c r="J751" i="11"/>
  <c r="K751" i="11" s="1"/>
  <c r="J747" i="11"/>
  <c r="K747" i="11" s="1"/>
  <c r="J735" i="11"/>
  <c r="K735" i="11" s="1"/>
  <c r="J713" i="11"/>
  <c r="K713" i="11" s="1"/>
  <c r="J699" i="11"/>
  <c r="K699" i="11" s="1"/>
  <c r="J695" i="11"/>
  <c r="K695" i="11" s="1"/>
  <c r="J476" i="11"/>
  <c r="J453" i="11"/>
  <c r="J401" i="11"/>
  <c r="P1102" i="11"/>
  <c r="P894" i="11"/>
  <c r="O536" i="11"/>
  <c r="O537" i="11"/>
  <c r="P179" i="11"/>
  <c r="P1543" i="11"/>
  <c r="P1359" i="11"/>
  <c r="P1178" i="11"/>
  <c r="P661" i="11"/>
  <c r="P73" i="11"/>
  <c r="P1064" i="11"/>
  <c r="P856" i="11"/>
  <c r="O576" i="11"/>
  <c r="O575" i="11"/>
  <c r="P671" i="11"/>
  <c r="L374" i="11"/>
  <c r="L348" i="11"/>
  <c r="P204" i="11"/>
  <c r="J7664" i="11"/>
  <c r="J7587" i="11"/>
  <c r="J7291" i="11"/>
  <c r="K7291" i="11" s="1"/>
  <c r="J7148" i="11"/>
  <c r="K7148" i="11" s="1"/>
  <c r="J7042" i="11"/>
  <c r="K7042" i="11" s="1"/>
  <c r="J6901" i="11"/>
  <c r="K6901" i="11" s="1"/>
  <c r="J6897" i="11"/>
  <c r="K6897" i="11" s="1"/>
  <c r="J6886" i="11"/>
  <c r="K6886" i="11" s="1"/>
  <c r="J6875" i="11"/>
  <c r="K6875" i="11" s="1"/>
  <c r="J6871" i="11"/>
  <c r="K6871" i="11" s="1"/>
  <c r="J6860" i="11"/>
  <c r="K6860" i="11" s="1"/>
  <c r="J6849" i="11"/>
  <c r="K6849" i="11" s="1"/>
  <c r="J6833" i="11"/>
  <c r="K6833" i="11" s="1"/>
  <c r="J6822" i="11"/>
  <c r="K6822" i="11" s="1"/>
  <c r="J6818" i="11"/>
  <c r="K6818" i="11" s="1"/>
  <c r="J6807" i="11"/>
  <c r="K6807" i="11" s="1"/>
  <c r="J6667" i="11"/>
  <c r="K6667" i="11" s="1"/>
  <c r="J6640" i="11"/>
  <c r="K6636" i="11"/>
  <c r="J6636" i="11"/>
  <c r="J6613" i="11"/>
  <c r="K6613" i="11" s="1"/>
  <c r="J6563" i="11"/>
  <c r="K6563" i="11" s="1"/>
  <c r="J6547" i="11"/>
  <c r="K6547" i="11" s="1"/>
  <c r="L6454" i="11"/>
  <c r="J5791" i="11"/>
  <c r="K5791" i="11" s="1"/>
  <c r="J5782" i="11"/>
  <c r="K5782" i="11" s="1"/>
  <c r="J5804" i="11"/>
  <c r="K5804" i="11" s="1"/>
  <c r="J5795" i="11"/>
  <c r="K5795" i="11" s="1"/>
  <c r="J5441" i="11"/>
  <c r="K5441" i="11" s="1"/>
  <c r="J6316" i="11"/>
  <c r="K6316" i="11" s="1"/>
  <c r="J6264" i="11"/>
  <c r="K6264" i="11" s="1"/>
  <c r="J6212" i="11"/>
  <c r="K6212" i="11" s="1"/>
  <c r="J6106" i="11"/>
  <c r="K6106" i="11" s="1"/>
  <c r="J6054" i="11"/>
  <c r="J5986" i="11"/>
  <c r="K5986" i="11" s="1"/>
  <c r="J5964" i="11"/>
  <c r="K5964" i="11" s="1"/>
  <c r="J5938" i="11"/>
  <c r="K5938" i="11" s="1"/>
  <c r="J5912" i="11"/>
  <c r="K5912" i="11" s="1"/>
  <c r="J5886" i="11"/>
  <c r="K5886" i="11" s="1"/>
  <c r="J5860" i="11"/>
  <c r="K5860" i="11" s="1"/>
  <c r="J5830" i="11"/>
  <c r="K5830" i="11" s="1"/>
  <c r="J5806" i="11"/>
  <c r="K5806" i="11" s="1"/>
  <c r="J5780" i="11"/>
  <c r="K5780" i="11" s="1"/>
  <c r="J5756" i="11"/>
  <c r="K5756" i="11" s="1"/>
  <c r="J5752" i="11"/>
  <c r="K5752" i="11" s="1"/>
  <c r="J5649" i="11"/>
  <c r="K5649" i="11" s="1"/>
  <c r="J5337" i="11"/>
  <c r="J5326" i="11"/>
  <c r="K5326" i="11" s="1"/>
  <c r="J5315" i="11"/>
  <c r="K5315" i="11" s="1"/>
  <c r="J5614" i="11"/>
  <c r="K5614" i="11" s="1"/>
  <c r="J5599" i="11"/>
  <c r="K5599" i="11" s="1"/>
  <c r="J5584" i="11"/>
  <c r="K5584" i="11" s="1"/>
  <c r="J5417" i="11"/>
  <c r="K5417" i="11" s="1"/>
  <c r="J5365" i="11"/>
  <c r="J5284" i="11"/>
  <c r="K5284" i="11" s="1"/>
  <c r="J5653" i="11"/>
  <c r="K5653" i="11" s="1"/>
  <c r="J5638" i="11"/>
  <c r="K5638" i="11" s="1"/>
  <c r="J5623" i="11"/>
  <c r="J5549" i="11"/>
  <c r="J5419" i="11"/>
  <c r="K5419" i="11" s="1"/>
  <c r="J5367" i="11"/>
  <c r="J5520" i="11"/>
  <c r="K5520" i="11" s="1"/>
  <c r="J5467" i="11"/>
  <c r="K5467" i="11" s="1"/>
  <c r="J5092" i="11"/>
  <c r="K5092" i="11" s="1"/>
  <c r="J5077" i="11"/>
  <c r="K5077" i="11" s="1"/>
  <c r="J4349" i="11"/>
  <c r="K4349" i="11" s="1"/>
  <c r="J4338" i="11"/>
  <c r="K4338" i="11" s="1"/>
  <c r="J4327" i="11"/>
  <c r="K4327" i="11" s="1"/>
  <c r="J5029" i="11"/>
  <c r="K5029" i="11" s="1"/>
  <c r="J5014" i="11"/>
  <c r="K5014" i="11" s="1"/>
  <c r="J4883" i="11"/>
  <c r="K4883" i="11" s="1"/>
  <c r="J4833" i="11"/>
  <c r="K4833" i="11" s="1"/>
  <c r="J4777" i="11"/>
  <c r="K4777" i="11" s="1"/>
  <c r="J4753" i="11"/>
  <c r="K4753" i="11" s="1"/>
  <c r="J4729" i="11"/>
  <c r="K4729" i="11" s="1"/>
  <c r="J4673" i="11"/>
  <c r="K4673" i="11" s="1"/>
  <c r="J4649" i="11"/>
  <c r="K4649" i="11" s="1"/>
  <c r="J4625" i="11"/>
  <c r="K4625" i="11" s="1"/>
  <c r="J4569" i="11"/>
  <c r="K4569" i="11" s="1"/>
  <c r="J4545" i="11"/>
  <c r="K4545" i="11" s="1"/>
  <c r="J4521" i="11"/>
  <c r="K4521" i="11" s="1"/>
  <c r="J4465" i="11"/>
  <c r="K4465" i="11" s="1"/>
  <c r="J4441" i="11"/>
  <c r="K4441" i="11" s="1"/>
  <c r="J4389" i="11"/>
  <c r="K4389" i="11" s="1"/>
  <c r="J4378" i="11"/>
  <c r="K4378" i="11" s="1"/>
  <c r="J4374" i="11"/>
  <c r="K4374" i="11" s="1"/>
  <c r="J4275" i="11"/>
  <c r="K4275" i="11" s="1"/>
  <c r="J4260" i="11"/>
  <c r="K4260" i="11" s="1"/>
  <c r="J4245" i="11"/>
  <c r="K4245" i="11" s="1"/>
  <c r="J4010" i="11"/>
  <c r="K4010" i="11" s="1"/>
  <c r="J3986" i="11"/>
  <c r="K3986" i="11" s="1"/>
  <c r="J3962" i="11"/>
  <c r="K3962" i="11" s="1"/>
  <c r="J3906" i="11"/>
  <c r="K3906" i="11" s="1"/>
  <c r="J3882" i="11"/>
  <c r="K3882" i="11" s="1"/>
  <c r="J3858" i="11"/>
  <c r="K3858" i="11" s="1"/>
  <c r="J3802" i="11"/>
  <c r="K3802" i="11" s="1"/>
  <c r="J3778" i="11"/>
  <c r="K3778" i="11" s="1"/>
  <c r="J3754" i="11"/>
  <c r="K3754" i="11" s="1"/>
  <c r="J3714" i="11"/>
  <c r="K3714" i="11" s="1"/>
  <c r="J3701" i="11"/>
  <c r="K3701" i="11" s="1"/>
  <c r="J3688" i="11"/>
  <c r="K3688" i="11" s="1"/>
  <c r="J3675" i="11"/>
  <c r="K3675" i="11" s="1"/>
  <c r="J3662" i="11"/>
  <c r="K3662" i="11" s="1"/>
  <c r="J4262" i="11"/>
  <c r="K4262" i="11" s="1"/>
  <c r="J4247" i="11"/>
  <c r="K4247" i="11" s="1"/>
  <c r="J4232" i="11"/>
  <c r="K4232" i="11" s="1"/>
  <c r="J3547" i="11"/>
  <c r="K3547" i="11" s="1"/>
  <c r="J3532" i="11"/>
  <c r="K3532" i="11" s="1"/>
  <c r="J3517" i="11"/>
  <c r="K3517" i="11" s="1"/>
  <c r="J3022" i="11"/>
  <c r="K3022" i="11" s="1"/>
  <c r="J3586" i="11"/>
  <c r="K3586" i="11" s="1"/>
  <c r="J3571" i="11"/>
  <c r="K3571" i="11" s="1"/>
  <c r="J3556" i="11"/>
  <c r="K3556" i="11" s="1"/>
  <c r="J3625" i="11"/>
  <c r="K3625" i="11" s="1"/>
  <c r="J3610" i="11"/>
  <c r="K3610" i="11" s="1"/>
  <c r="J3595" i="11"/>
  <c r="K3595" i="11" s="1"/>
  <c r="J3521" i="11"/>
  <c r="K3521" i="11" s="1"/>
  <c r="J3506" i="11"/>
  <c r="K3506" i="11" s="1"/>
  <c r="J3269" i="11"/>
  <c r="K3269" i="11" s="1"/>
  <c r="J3193" i="11"/>
  <c r="K3193" i="11" s="1"/>
  <c r="J3167" i="11"/>
  <c r="K3167" i="11" s="1"/>
  <c r="J3143" i="11"/>
  <c r="K3143" i="11" s="1"/>
  <c r="J3139" i="11"/>
  <c r="K3139" i="11" s="1"/>
  <c r="J3115" i="11"/>
  <c r="K3115" i="11" s="1"/>
  <c r="J3091" i="11"/>
  <c r="K3091" i="11" s="1"/>
  <c r="J3087" i="11"/>
  <c r="K3087" i="11" s="1"/>
  <c r="J3063" i="11"/>
  <c r="K3063" i="11" s="1"/>
  <c r="J3039" i="11"/>
  <c r="K3039" i="11" s="1"/>
  <c r="J3035" i="11"/>
  <c r="K3035" i="11" s="1"/>
  <c r="J2986" i="11"/>
  <c r="K2986" i="11" s="1"/>
  <c r="J2975" i="11"/>
  <c r="K2975" i="11" s="1"/>
  <c r="J2971" i="11"/>
  <c r="K2971" i="11" s="1"/>
  <c r="J2960" i="11"/>
  <c r="K2960" i="11" s="1"/>
  <c r="J2949" i="11"/>
  <c r="K2949" i="11" s="1"/>
  <c r="J2945" i="11"/>
  <c r="K2945" i="11" s="1"/>
  <c r="J2934" i="11"/>
  <c r="K2934" i="11" s="1"/>
  <c r="J2923" i="11"/>
  <c r="K2923" i="11" s="1"/>
  <c r="J2919" i="11"/>
  <c r="K2919" i="11" s="1"/>
  <c r="J2908" i="11"/>
  <c r="K2908" i="11" s="1"/>
  <c r="J2897" i="11"/>
  <c r="K2897" i="11" s="1"/>
  <c r="J2893" i="11"/>
  <c r="K2893" i="11" s="1"/>
  <c r="J2882" i="11"/>
  <c r="K2882" i="11" s="1"/>
  <c r="J2871" i="11"/>
  <c r="K2871" i="11" s="1"/>
  <c r="J2867" i="11"/>
  <c r="K2867" i="11" s="1"/>
  <c r="J2856" i="11"/>
  <c r="K2856" i="11" s="1"/>
  <c r="J2845" i="11"/>
  <c r="K2845" i="11" s="1"/>
  <c r="J2841" i="11"/>
  <c r="K2841" i="11" s="1"/>
  <c r="J2830" i="11"/>
  <c r="K2830" i="11" s="1"/>
  <c r="J2819" i="11"/>
  <c r="K2819" i="11" s="1"/>
  <c r="J2815" i="11"/>
  <c r="K2815" i="11" s="1"/>
  <c r="J2804" i="11"/>
  <c r="K2804" i="11" s="1"/>
  <c r="J2793" i="11"/>
  <c r="K2793" i="11" s="1"/>
  <c r="J2789" i="11"/>
  <c r="K2789" i="11" s="1"/>
  <c r="J3649" i="11"/>
  <c r="K3649" i="11" s="1"/>
  <c r="J3634" i="11"/>
  <c r="K3634" i="11" s="1"/>
  <c r="J3560" i="11"/>
  <c r="K3560" i="11" s="1"/>
  <c r="J3545" i="11"/>
  <c r="K3545" i="11" s="1"/>
  <c r="J3530" i="11"/>
  <c r="K3530" i="11" s="1"/>
  <c r="J2737" i="11"/>
  <c r="K2737" i="11" s="1"/>
  <c r="J2685" i="11"/>
  <c r="K2685" i="11" s="1"/>
  <c r="J2633" i="11"/>
  <c r="J2126" i="11"/>
  <c r="K2126" i="11" s="1"/>
  <c r="J2103" i="11"/>
  <c r="K2103" i="11" s="1"/>
  <c r="J2088" i="11"/>
  <c r="K2088" i="11" s="1"/>
  <c r="J1788" i="11"/>
  <c r="K1788" i="11" s="1"/>
  <c r="J1765" i="11"/>
  <c r="K1765" i="11" s="1"/>
  <c r="J2233" i="11"/>
  <c r="K2233" i="11" s="1"/>
  <c r="J2229" i="11"/>
  <c r="K2229" i="11" s="1"/>
  <c r="J2205" i="11"/>
  <c r="K2205" i="11" s="1"/>
  <c r="J2153" i="11"/>
  <c r="K2153" i="11" s="1"/>
  <c r="J1753" i="11"/>
  <c r="K1753" i="11" s="1"/>
  <c r="J1749" i="11"/>
  <c r="K1749" i="11" s="1"/>
  <c r="J1738" i="11"/>
  <c r="K1738" i="11" s="1"/>
  <c r="J1727" i="11"/>
  <c r="K1727" i="11" s="1"/>
  <c r="J1723" i="11"/>
  <c r="K1723" i="11" s="1"/>
  <c r="J2765" i="11"/>
  <c r="K2765" i="11" s="1"/>
  <c r="J2713" i="11"/>
  <c r="K2713" i="11" s="1"/>
  <c r="J2661" i="11"/>
  <c r="K2661" i="11" s="1"/>
  <c r="J1712" i="11"/>
  <c r="K1712" i="11" s="1"/>
  <c r="L1579" i="11"/>
  <c r="L1423" i="11"/>
  <c r="J565" i="11"/>
  <c r="K565" i="11" s="1"/>
  <c r="J490" i="11"/>
  <c r="J438" i="11"/>
  <c r="J347" i="11"/>
  <c r="J440" i="11"/>
  <c r="J323" i="11"/>
  <c r="J139" i="11"/>
  <c r="K139" i="11" s="1"/>
  <c r="J115" i="11"/>
  <c r="K115" i="11" s="1"/>
  <c r="J1714" i="11"/>
  <c r="K1714" i="11" s="1"/>
  <c r="J1699" i="11"/>
  <c r="K1699" i="11" s="1"/>
  <c r="J375" i="11"/>
  <c r="K375" i="11" s="1"/>
  <c r="J349" i="11"/>
  <c r="J165" i="11"/>
  <c r="K165" i="11" s="1"/>
  <c r="J8" i="11"/>
  <c r="K8" i="11" s="1"/>
  <c r="P2269" i="11"/>
  <c r="J658" i="11"/>
  <c r="K658" i="11" s="1"/>
  <c r="J604" i="11"/>
  <c r="K604" i="11" s="1"/>
  <c r="J543" i="11"/>
  <c r="K543" i="11" s="1"/>
  <c r="J500" i="11"/>
  <c r="K500" i="11" s="1"/>
  <c r="J474" i="11"/>
  <c r="J451" i="11"/>
  <c r="J360" i="11"/>
  <c r="K360" i="11" s="1"/>
  <c r="J643" i="11"/>
  <c r="K643" i="11" s="1"/>
  <c r="J528" i="11"/>
  <c r="K528" i="11" s="1"/>
  <c r="O418" i="11"/>
  <c r="L2125" i="11"/>
  <c r="J1684" i="11"/>
  <c r="K1684" i="11" s="1"/>
  <c r="J1661" i="11"/>
  <c r="K1661" i="11" s="1"/>
  <c r="J1657" i="11"/>
  <c r="K1657" i="11" s="1"/>
  <c r="J1582" i="11"/>
  <c r="K1582" i="11" s="1"/>
  <c r="J1530" i="11"/>
  <c r="K1530" i="11" s="1"/>
  <c r="P1324" i="11"/>
  <c r="J1283" i="11"/>
  <c r="K1283" i="11" s="1"/>
  <c r="J1231" i="11"/>
  <c r="K1231" i="11" s="1"/>
  <c r="J1217" i="11"/>
  <c r="K1217" i="11" s="1"/>
  <c r="J1179" i="11"/>
  <c r="K1179" i="11" s="1"/>
  <c r="J1165" i="11"/>
  <c r="K1165" i="11" s="1"/>
  <c r="J1127" i="11"/>
  <c r="K1127" i="11" s="1"/>
  <c r="J1113" i="11"/>
  <c r="K1113" i="11" s="1"/>
  <c r="J1075" i="11"/>
  <c r="K1075" i="11" s="1"/>
  <c r="J1061" i="11"/>
  <c r="K1061" i="11" s="1"/>
  <c r="J1023" i="11"/>
  <c r="K1023" i="11" s="1"/>
  <c r="J1009" i="11"/>
  <c r="K1009" i="11" s="1"/>
  <c r="J971" i="11"/>
  <c r="K971" i="11" s="1"/>
  <c r="J957" i="11"/>
  <c r="K957" i="11" s="1"/>
  <c r="J919" i="11"/>
  <c r="K919" i="11" s="1"/>
  <c r="J905" i="11"/>
  <c r="K905" i="11" s="1"/>
  <c r="J867" i="11"/>
  <c r="K867" i="11" s="1"/>
  <c r="J853" i="11"/>
  <c r="K853" i="11" s="1"/>
  <c r="J815" i="11"/>
  <c r="K815" i="11" s="1"/>
  <c r="J801" i="11"/>
  <c r="K801" i="11" s="1"/>
  <c r="J763" i="11"/>
  <c r="K763" i="11" s="1"/>
  <c r="J749" i="11"/>
  <c r="K749" i="11" s="1"/>
  <c r="J711" i="11"/>
  <c r="K711" i="11" s="1"/>
  <c r="J697" i="11"/>
  <c r="K697" i="11" s="1"/>
  <c r="J685" i="11"/>
  <c r="K685" i="11" s="1"/>
  <c r="J635" i="11"/>
  <c r="K635" i="11" s="1"/>
  <c r="J410" i="11"/>
  <c r="K410" i="11" s="1"/>
  <c r="J242" i="11"/>
  <c r="J231" i="11"/>
  <c r="K231" i="11" s="1"/>
  <c r="J227" i="11"/>
  <c r="K227" i="11" s="1"/>
  <c r="J203" i="11"/>
  <c r="K203" i="11" s="1"/>
  <c r="P203" i="11" s="1"/>
  <c r="J192" i="11"/>
  <c r="K192" i="11" s="1"/>
  <c r="J188" i="11"/>
  <c r="K188" i="11" s="1"/>
  <c r="P1335" i="11"/>
  <c r="P1272" i="11"/>
  <c r="P153" i="11"/>
  <c r="P127" i="11"/>
  <c r="P1519" i="11"/>
  <c r="O613" i="11"/>
  <c r="O587" i="11"/>
  <c r="O535" i="11"/>
  <c r="O380" i="11"/>
  <c r="P1311" i="11"/>
  <c r="O574" i="11"/>
  <c r="O548" i="11"/>
  <c r="P11" i="11"/>
  <c r="J7642" i="11"/>
  <c r="K7585" i="11"/>
  <c r="J7585" i="11"/>
  <c r="J6913" i="11"/>
  <c r="K6913" i="11" s="1"/>
  <c r="J6909" i="11"/>
  <c r="K6909" i="11" s="1"/>
  <c r="J7562" i="11"/>
  <c r="J7236" i="11"/>
  <c r="K7236" i="11" s="1"/>
  <c r="J7238" i="11"/>
  <c r="K7238" i="11" s="1"/>
  <c r="J6939" i="11"/>
  <c r="K6939" i="11" s="1"/>
  <c r="J6935" i="11"/>
  <c r="K6935" i="11" s="1"/>
  <c r="J7234" i="11"/>
  <c r="K7234" i="11" s="1"/>
  <c r="J7225" i="11"/>
  <c r="K7225" i="11" s="1"/>
  <c r="J7221" i="11"/>
  <c r="K7221" i="11" s="1"/>
  <c r="J7171" i="11"/>
  <c r="K7171" i="11" s="1"/>
  <c r="J7146" i="11"/>
  <c r="K7146" i="11" s="1"/>
  <c r="J7040" i="11"/>
  <c r="K7040" i="11" s="1"/>
  <c r="J6792" i="11"/>
  <c r="J6692" i="11"/>
  <c r="J6688" i="11"/>
  <c r="J6665" i="11"/>
  <c r="K6665" i="11" s="1"/>
  <c r="J6611" i="11"/>
  <c r="K6611" i="11" s="1"/>
  <c r="J6561" i="11"/>
  <c r="K6561" i="11" s="1"/>
  <c r="J6545" i="11"/>
  <c r="K6545" i="11" s="1"/>
  <c r="J6522" i="11"/>
  <c r="K6522" i="11" s="1"/>
  <c r="J6509" i="11"/>
  <c r="K6509" i="11" s="1"/>
  <c r="J6498" i="11"/>
  <c r="K6498" i="11" s="1"/>
  <c r="J6494" i="11"/>
  <c r="K6494" i="11" s="1"/>
  <c r="J6483" i="11"/>
  <c r="J6472" i="11"/>
  <c r="K6472" i="11" s="1"/>
  <c r="J6468" i="11"/>
  <c r="K6468" i="11" s="1"/>
  <c r="J6457" i="11"/>
  <c r="K6457" i="11" s="1"/>
  <c r="J6446" i="11"/>
  <c r="K6446" i="11" s="1"/>
  <c r="J6442" i="11"/>
  <c r="K6442" i="11" s="1"/>
  <c r="J6431" i="11"/>
  <c r="J6420" i="11"/>
  <c r="K6420" i="11" s="1"/>
  <c r="J6416" i="11"/>
  <c r="K6416" i="11" s="1"/>
  <c r="J6405" i="11"/>
  <c r="J6394" i="11"/>
  <c r="K6394" i="11" s="1"/>
  <c r="J6390" i="11"/>
  <c r="K6390" i="11" s="1"/>
  <c r="J6379" i="11"/>
  <c r="K6379" i="11" s="1"/>
  <c r="J6368" i="11"/>
  <c r="K6364" i="11"/>
  <c r="J6364" i="11"/>
  <c r="J6303" i="11"/>
  <c r="K6303" i="11" s="1"/>
  <c r="J6288" i="11"/>
  <c r="J6273" i="11"/>
  <c r="K6273" i="11" s="1"/>
  <c r="J6199" i="11"/>
  <c r="J6184" i="11"/>
  <c r="K6184" i="11" s="1"/>
  <c r="J5765" i="11"/>
  <c r="K5765" i="11" s="1"/>
  <c r="J6342" i="11"/>
  <c r="J6327" i="11"/>
  <c r="J6312" i="11"/>
  <c r="K6312" i="11" s="1"/>
  <c r="J6238" i="11"/>
  <c r="K6238" i="11" s="1"/>
  <c r="J6223" i="11"/>
  <c r="K6223" i="11" s="1"/>
  <c r="J6208" i="11"/>
  <c r="K6208" i="11" s="1"/>
  <c r="J5744" i="11"/>
  <c r="K5744" i="11" s="1"/>
  <c r="J5740" i="11"/>
  <c r="K5740" i="11" s="1"/>
  <c r="J5731" i="11"/>
  <c r="K5731" i="11" s="1"/>
  <c r="J5727" i="11"/>
  <c r="K5727" i="11" s="1"/>
  <c r="J5718" i="11"/>
  <c r="K5718" i="11" s="1"/>
  <c r="J5714" i="11"/>
  <c r="K5714" i="11" s="1"/>
  <c r="J5705" i="11"/>
  <c r="K5705" i="11" s="1"/>
  <c r="J5701" i="11"/>
  <c r="K5701" i="11" s="1"/>
  <c r="J5692" i="11"/>
  <c r="K5688" i="11"/>
  <c r="J5688" i="11"/>
  <c r="J5679" i="11"/>
  <c r="K5679" i="11" s="1"/>
  <c r="J5675" i="11"/>
  <c r="K5675" i="11" s="1"/>
  <c r="J5666" i="11"/>
  <c r="K5666" i="11" s="1"/>
  <c r="J5662" i="11"/>
  <c r="K5662" i="11" s="1"/>
  <c r="J6329" i="11"/>
  <c r="J6314" i="11"/>
  <c r="K6314" i="11" s="1"/>
  <c r="J6299" i="11"/>
  <c r="K6299" i="11" s="1"/>
  <c r="J6225" i="11"/>
  <c r="K6225" i="11" s="1"/>
  <c r="J6210" i="11"/>
  <c r="K6210" i="11" s="1"/>
  <c r="J6195" i="11"/>
  <c r="J6338" i="11"/>
  <c r="J6286" i="11"/>
  <c r="J6234" i="11"/>
  <c r="K6234" i="11" s="1"/>
  <c r="J6182" i="11"/>
  <c r="K6182" i="11" s="1"/>
  <c r="J6004" i="11"/>
  <c r="K6000" i="11"/>
  <c r="J6000" i="11"/>
  <c r="J5962" i="11"/>
  <c r="K5962" i="11" s="1"/>
  <c r="J5936" i="11"/>
  <c r="K5936" i="11" s="1"/>
  <c r="J5910" i="11"/>
  <c r="K5910" i="11" s="1"/>
  <c r="J5884" i="11"/>
  <c r="K5884" i="11" s="1"/>
  <c r="J5858" i="11"/>
  <c r="K5858" i="11" s="1"/>
  <c r="J5432" i="11"/>
  <c r="K5432" i="11" s="1"/>
  <c r="J5415" i="11"/>
  <c r="K5415" i="11" s="1"/>
  <c r="J5389" i="11"/>
  <c r="K5389" i="11" s="1"/>
  <c r="J5363" i="11"/>
  <c r="J5324" i="11"/>
  <c r="K5324" i="11" s="1"/>
  <c r="J5313" i="11"/>
  <c r="K5313" i="11" s="1"/>
  <c r="J5302" i="11"/>
  <c r="J5263" i="11"/>
  <c r="K5263" i="11" s="1"/>
  <c r="J5223" i="11"/>
  <c r="K5223" i="11" s="1"/>
  <c r="J5219" i="11"/>
  <c r="K5219" i="11" s="1"/>
  <c r="J5208" i="11"/>
  <c r="K5208" i="11" s="1"/>
  <c r="J5197" i="11"/>
  <c r="K5197" i="11" s="1"/>
  <c r="J5193" i="11"/>
  <c r="K5193" i="11" s="1"/>
  <c r="J5171" i="11"/>
  <c r="K5171" i="11" s="1"/>
  <c r="J5167" i="11"/>
  <c r="K5167" i="11" s="1"/>
  <c r="J5428" i="11"/>
  <c r="K5428" i="11" s="1"/>
  <c r="J5376" i="11"/>
  <c r="K5376" i="11" s="1"/>
  <c r="J5640" i="11"/>
  <c r="K5640" i="11" s="1"/>
  <c r="J5625" i="11"/>
  <c r="J5610" i="11"/>
  <c r="K5610" i="11" s="1"/>
  <c r="J5404" i="11"/>
  <c r="K5404" i="11" s="1"/>
  <c r="J5159" i="11"/>
  <c r="K5159" i="11" s="1"/>
  <c r="J5155" i="11"/>
  <c r="K5155" i="11" s="1"/>
  <c r="J5144" i="11"/>
  <c r="K5144" i="11" s="1"/>
  <c r="J5133" i="11"/>
  <c r="K5133" i="11" s="1"/>
  <c r="J5129" i="11"/>
  <c r="K5129" i="11" s="1"/>
  <c r="J5118" i="11"/>
  <c r="K5118" i="11" s="1"/>
  <c r="J5107" i="11"/>
  <c r="K5107" i="11" s="1"/>
  <c r="J5103" i="11"/>
  <c r="K5103" i="11" s="1"/>
  <c r="J4366" i="11"/>
  <c r="K4366" i="11" s="1"/>
  <c r="J4336" i="11"/>
  <c r="K4336" i="11" s="1"/>
  <c r="J4325" i="11"/>
  <c r="K4325" i="11" s="1"/>
  <c r="J4314" i="11"/>
  <c r="K4314" i="11" s="1"/>
  <c r="J5094" i="11"/>
  <c r="K5094" i="11" s="1"/>
  <c r="J5079" i="11"/>
  <c r="K5079" i="11" s="1"/>
  <c r="J5064" i="11"/>
  <c r="K5064" i="11" s="1"/>
  <c r="J4859" i="11"/>
  <c r="K4859" i="11" s="1"/>
  <c r="J4855" i="11"/>
  <c r="K4855" i="11" s="1"/>
  <c r="J4831" i="11"/>
  <c r="K4831" i="11" s="1"/>
  <c r="J4807" i="11"/>
  <c r="K4807" i="11" s="1"/>
  <c r="J4751" i="11"/>
  <c r="K4751" i="11" s="1"/>
  <c r="J4727" i="11"/>
  <c r="K4727" i="11" s="1"/>
  <c r="J4703" i="11"/>
  <c r="K4703" i="11" s="1"/>
  <c r="J4647" i="11"/>
  <c r="K4647" i="11" s="1"/>
  <c r="J4623" i="11"/>
  <c r="K4623" i="11" s="1"/>
  <c r="J4599" i="11"/>
  <c r="K4599" i="11" s="1"/>
  <c r="J4543" i="11"/>
  <c r="K4543" i="11" s="1"/>
  <c r="J4519" i="11"/>
  <c r="K4519" i="11" s="1"/>
  <c r="J4495" i="11"/>
  <c r="K4495" i="11" s="1"/>
  <c r="J4439" i="11"/>
  <c r="K4439" i="11" s="1"/>
  <c r="J5053" i="11"/>
  <c r="K5053" i="11" s="1"/>
  <c r="L3831" i="11"/>
  <c r="J3984" i="11"/>
  <c r="K3984" i="11" s="1"/>
  <c r="J3960" i="11"/>
  <c r="K3960" i="11" s="1"/>
  <c r="J3936" i="11"/>
  <c r="K3936" i="11" s="1"/>
  <c r="J3880" i="11"/>
  <c r="K3880" i="11" s="1"/>
  <c r="J3856" i="11"/>
  <c r="K3856" i="11" s="1"/>
  <c r="J3832" i="11"/>
  <c r="K3832" i="11" s="1"/>
  <c r="J3776" i="11"/>
  <c r="K3776" i="11" s="1"/>
  <c r="J3752" i="11"/>
  <c r="K3752" i="11" s="1"/>
  <c r="J4301" i="11"/>
  <c r="K4301" i="11" s="1"/>
  <c r="J4286" i="11"/>
  <c r="K4286" i="11" s="1"/>
  <c r="J4271" i="11"/>
  <c r="K4271" i="11" s="1"/>
  <c r="J3599" i="11"/>
  <c r="K3599" i="11" s="1"/>
  <c r="J3584" i="11"/>
  <c r="K3584" i="11" s="1"/>
  <c r="J3569" i="11"/>
  <c r="K3569" i="11" s="1"/>
  <c r="J3247" i="11"/>
  <c r="K3247" i="11" s="1"/>
  <c r="J3243" i="11"/>
  <c r="K3243" i="11" s="1"/>
  <c r="J3221" i="11"/>
  <c r="K3221" i="11" s="1"/>
  <c r="J3217" i="11"/>
  <c r="K3217" i="11" s="1"/>
  <c r="J3013" i="11"/>
  <c r="K3013" i="11" s="1"/>
  <c r="J3009" i="11"/>
  <c r="K3009" i="11" s="1"/>
  <c r="J2101" i="11"/>
  <c r="K2101" i="11" s="1"/>
  <c r="J2086" i="11"/>
  <c r="K2086" i="11" s="1"/>
  <c r="J1763" i="11"/>
  <c r="K1763" i="11" s="1"/>
  <c r="J2754" i="11"/>
  <c r="K2754" i="11" s="1"/>
  <c r="J2702" i="11"/>
  <c r="K2702" i="11" s="1"/>
  <c r="J2598" i="11"/>
  <c r="K2598" i="11" s="1"/>
  <c r="J2741" i="11"/>
  <c r="K2741" i="11" s="1"/>
  <c r="J2689" i="11"/>
  <c r="K2689" i="11" s="1"/>
  <c r="J2637" i="11"/>
  <c r="J2078" i="11"/>
  <c r="K2078" i="11" s="1"/>
  <c r="J2074" i="11"/>
  <c r="K2074" i="11" s="1"/>
  <c r="J2063" i="11"/>
  <c r="K2063" i="11" s="1"/>
  <c r="J2052" i="11"/>
  <c r="K2052" i="11" s="1"/>
  <c r="J2048" i="11"/>
  <c r="K2048" i="11" s="1"/>
  <c r="J2037" i="11"/>
  <c r="K2037" i="11" s="1"/>
  <c r="J2026" i="11"/>
  <c r="K2026" i="11" s="1"/>
  <c r="J2022" i="11"/>
  <c r="K2022" i="11" s="1"/>
  <c r="J2011" i="11"/>
  <c r="K2011" i="11" s="1"/>
  <c r="J2000" i="11"/>
  <c r="K2000" i="11" s="1"/>
  <c r="J1996" i="11"/>
  <c r="K1996" i="11" s="1"/>
  <c r="J1985" i="11"/>
  <c r="K1985" i="11" s="1"/>
  <c r="J1974" i="11"/>
  <c r="K1974" i="11" s="1"/>
  <c r="J1970" i="11"/>
  <c r="K1970" i="11" s="1"/>
  <c r="J1959" i="11"/>
  <c r="K1959" i="11" s="1"/>
  <c r="J1948" i="11"/>
  <c r="K1948" i="11" s="1"/>
  <c r="J1944" i="11"/>
  <c r="K1944" i="11" s="1"/>
  <c r="J1921" i="11"/>
  <c r="K1921" i="11" s="1"/>
  <c r="J1917" i="11"/>
  <c r="K1917" i="11" s="1"/>
  <c r="J1906" i="11"/>
  <c r="K1906" i="11" s="1"/>
  <c r="J1895" i="11"/>
  <c r="K1895" i="11" s="1"/>
  <c r="J1891" i="11"/>
  <c r="K1891" i="11" s="1"/>
  <c r="J1880" i="11"/>
  <c r="K1880" i="11" s="1"/>
  <c r="J1869" i="11"/>
  <c r="K1869" i="11" s="1"/>
  <c r="J1865" i="11"/>
  <c r="K1865" i="11" s="1"/>
  <c r="J1854" i="11"/>
  <c r="K1854" i="11" s="1"/>
  <c r="J1843" i="11"/>
  <c r="K1843" i="11" s="1"/>
  <c r="J1839" i="11"/>
  <c r="K1839" i="11" s="1"/>
  <c r="J1828" i="11"/>
  <c r="K1828" i="11" s="1"/>
  <c r="J1817" i="11"/>
  <c r="K1817" i="11" s="1"/>
  <c r="J1813" i="11"/>
  <c r="K1813" i="11" s="1"/>
  <c r="J1802" i="11"/>
  <c r="K1802" i="11" s="1"/>
  <c r="J2750" i="11"/>
  <c r="K2750" i="11" s="1"/>
  <c r="J2698" i="11"/>
  <c r="K2698" i="11" s="1"/>
  <c r="J2594" i="11"/>
  <c r="K2594" i="11" s="1"/>
  <c r="J1697" i="11"/>
  <c r="K1697" i="11" s="1"/>
  <c r="J539" i="11"/>
  <c r="K539" i="11" s="1"/>
  <c r="J530" i="11"/>
  <c r="K530" i="11" s="1"/>
  <c r="J478" i="11"/>
  <c r="J321" i="11"/>
  <c r="J269" i="11"/>
  <c r="K269" i="11" s="1"/>
  <c r="J492" i="11"/>
  <c r="J449" i="11"/>
  <c r="J414" i="11"/>
  <c r="K414" i="11" s="1"/>
  <c r="J306" i="11"/>
  <c r="K306" i="11" s="1"/>
  <c r="J126" i="11"/>
  <c r="K126" i="11" s="1"/>
  <c r="P126" i="11" s="1"/>
  <c r="J280" i="11"/>
  <c r="J152" i="11"/>
  <c r="K152" i="11" s="1"/>
  <c r="J89" i="11"/>
  <c r="K89" i="11" s="1"/>
  <c r="J85" i="11"/>
  <c r="K85" i="11" s="1"/>
  <c r="J63" i="11"/>
  <c r="K63" i="11" s="1"/>
  <c r="J1701" i="11"/>
  <c r="K1701" i="11" s="1"/>
  <c r="L648" i="11"/>
  <c r="P648" i="11"/>
  <c r="J282" i="11"/>
  <c r="J580" i="11"/>
  <c r="K580" i="11" s="1"/>
  <c r="J488" i="11"/>
  <c r="J293" i="11"/>
  <c r="J284" i="11"/>
  <c r="J267" i="11"/>
  <c r="K267" i="11" s="1"/>
  <c r="J258" i="11"/>
  <c r="K258" i="11" s="1"/>
  <c r="J1636" i="11"/>
  <c r="K1636" i="11" s="1"/>
  <c r="J1609" i="11"/>
  <c r="K1609" i="11" s="1"/>
  <c r="J1605" i="11"/>
  <c r="K1605" i="11" s="1"/>
  <c r="J1480" i="11"/>
  <c r="K1480" i="11" s="1"/>
  <c r="J1476" i="11"/>
  <c r="K1476" i="11" s="1"/>
  <c r="J1428" i="11"/>
  <c r="K1428" i="11" s="1"/>
  <c r="J1424" i="11"/>
  <c r="K1424" i="11" s="1"/>
  <c r="L1410" i="11"/>
  <c r="J1259" i="11"/>
  <c r="K1259" i="11" s="1"/>
  <c r="J1245" i="11"/>
  <c r="K1245" i="11" s="1"/>
  <c r="J1241" i="11"/>
  <c r="K1241" i="11" s="1"/>
  <c r="J1229" i="11"/>
  <c r="K1229" i="11" s="1"/>
  <c r="J1207" i="11"/>
  <c r="K1207" i="11" s="1"/>
  <c r="J1193" i="11"/>
  <c r="K1193" i="11" s="1"/>
  <c r="J1189" i="11"/>
  <c r="K1189" i="11" s="1"/>
  <c r="J1177" i="11"/>
  <c r="K1177" i="11" s="1"/>
  <c r="J1155" i="11"/>
  <c r="K1155" i="11" s="1"/>
  <c r="J1141" i="11"/>
  <c r="K1141" i="11" s="1"/>
  <c r="J1137" i="11"/>
  <c r="K1137" i="11" s="1"/>
  <c r="J1125" i="11"/>
  <c r="K1125" i="11" s="1"/>
  <c r="J1103" i="11"/>
  <c r="K1103" i="11" s="1"/>
  <c r="J1089" i="11"/>
  <c r="K1089" i="11" s="1"/>
  <c r="J1085" i="11"/>
  <c r="K1085" i="11" s="1"/>
  <c r="J1073" i="11"/>
  <c r="K1073" i="11" s="1"/>
  <c r="J1051" i="11"/>
  <c r="K1051" i="11" s="1"/>
  <c r="J1037" i="11"/>
  <c r="K1037" i="11" s="1"/>
  <c r="J1033" i="11"/>
  <c r="K1033" i="11" s="1"/>
  <c r="J1021" i="11"/>
  <c r="K1021" i="11" s="1"/>
  <c r="J999" i="11"/>
  <c r="K999" i="11" s="1"/>
  <c r="J985" i="11"/>
  <c r="K985" i="11" s="1"/>
  <c r="J981" i="11"/>
  <c r="K981" i="11" s="1"/>
  <c r="J969" i="11"/>
  <c r="K969" i="11" s="1"/>
  <c r="J947" i="11"/>
  <c r="K947" i="11" s="1"/>
  <c r="J933" i="11"/>
  <c r="K933" i="11" s="1"/>
  <c r="J929" i="11"/>
  <c r="K929" i="11" s="1"/>
  <c r="J917" i="11"/>
  <c r="K917" i="11" s="1"/>
  <c r="J895" i="11"/>
  <c r="K895" i="11" s="1"/>
  <c r="J881" i="11"/>
  <c r="K881" i="11" s="1"/>
  <c r="J877" i="11"/>
  <c r="K877" i="11" s="1"/>
  <c r="J865" i="11"/>
  <c r="K865" i="11" s="1"/>
  <c r="J843" i="11"/>
  <c r="K843" i="11" s="1"/>
  <c r="J829" i="11"/>
  <c r="K829" i="11" s="1"/>
  <c r="J825" i="11"/>
  <c r="K825" i="11" s="1"/>
  <c r="J813" i="11"/>
  <c r="K813" i="11" s="1"/>
  <c r="J777" i="11"/>
  <c r="K777" i="11" s="1"/>
  <c r="J773" i="11"/>
  <c r="K773" i="11" s="1"/>
  <c r="J761" i="11"/>
  <c r="K761" i="11" s="1"/>
  <c r="J739" i="11"/>
  <c r="K739" i="11" s="1"/>
  <c r="J725" i="11"/>
  <c r="K725" i="11" s="1"/>
  <c r="J721" i="11"/>
  <c r="K721" i="11" s="1"/>
  <c r="J709" i="11"/>
  <c r="K709" i="11" s="1"/>
  <c r="J606" i="11"/>
  <c r="K606" i="11" s="1"/>
  <c r="J462" i="11"/>
  <c r="J371" i="11"/>
  <c r="K371" i="11" s="1"/>
  <c r="J362" i="11"/>
  <c r="K362" i="11" s="1"/>
  <c r="L1592" i="11"/>
  <c r="L1488" i="11"/>
  <c r="L1297" i="11"/>
  <c r="P1282" i="11"/>
  <c r="P1206" i="11"/>
  <c r="P998" i="11"/>
  <c r="O588" i="11"/>
  <c r="O589" i="11"/>
  <c r="P101" i="11"/>
  <c r="P76" i="11"/>
  <c r="L1594" i="11"/>
  <c r="L605" i="11"/>
  <c r="L527" i="11"/>
  <c r="L501" i="11"/>
  <c r="L253" i="11"/>
  <c r="P100" i="11"/>
  <c r="P1168" i="11"/>
  <c r="P960" i="11"/>
  <c r="P752" i="11"/>
  <c r="O523" i="11"/>
  <c r="O415" i="11"/>
  <c r="L335" i="11"/>
  <c r="P206" i="11"/>
  <c r="P1567" i="11"/>
  <c r="J7616" i="11"/>
  <c r="J7651" i="11"/>
  <c r="K7651" i="11" s="1"/>
  <c r="J7640" i="11"/>
  <c r="J7629" i="11"/>
  <c r="K7629" i="11" s="1"/>
  <c r="J7564" i="11"/>
  <c r="J7508" i="11"/>
  <c r="K7508" i="11" s="1"/>
  <c r="J7393" i="11"/>
  <c r="K7393" i="11" s="1"/>
  <c r="J7367" i="11"/>
  <c r="K7367" i="11" s="1"/>
  <c r="J7341" i="11"/>
  <c r="J7330" i="11"/>
  <c r="K7330" i="11" s="1"/>
  <c r="J7326" i="11"/>
  <c r="K7326" i="11" s="1"/>
  <c r="J7315" i="11"/>
  <c r="K7315" i="11" s="1"/>
  <c r="J7276" i="11"/>
  <c r="K7276" i="11" s="1"/>
  <c r="J7262" i="11"/>
  <c r="J7668" i="11"/>
  <c r="J7638" i="11"/>
  <c r="J7627" i="11"/>
  <c r="K7627" i="11" s="1"/>
  <c r="J7666" i="11"/>
  <c r="J7655" i="11"/>
  <c r="K7655" i="11" s="1"/>
  <c r="J7625" i="11"/>
  <c r="K7625" i="11" s="1"/>
  <c r="J7612" i="11"/>
  <c r="L7654" i="11"/>
  <c r="J7614" i="11"/>
  <c r="J7589" i="11"/>
  <c r="J7603" i="11"/>
  <c r="K7603" i="11" s="1"/>
  <c r="K7560" i="11"/>
  <c r="J7560" i="11"/>
  <c r="J7512" i="11"/>
  <c r="K7512" i="11" s="1"/>
  <c r="J7395" i="11"/>
  <c r="K7395" i="11" s="1"/>
  <c r="J7391" i="11"/>
  <c r="K7391" i="11" s="1"/>
  <c r="J7369" i="11"/>
  <c r="K7369" i="11" s="1"/>
  <c r="J7365" i="11"/>
  <c r="K7365" i="11" s="1"/>
  <c r="J7343" i="11"/>
  <c r="J7339" i="11"/>
  <c r="J7328" i="11"/>
  <c r="K7328" i="11" s="1"/>
  <c r="J7317" i="11"/>
  <c r="K7317" i="11" s="1"/>
  <c r="J7313" i="11"/>
  <c r="K7313" i="11" s="1"/>
  <c r="J7251" i="11"/>
  <c r="K7251" i="11" s="1"/>
  <c r="J7304" i="11"/>
  <c r="K7304" i="11" s="1"/>
  <c r="J7289" i="11"/>
  <c r="K7289" i="11" s="1"/>
  <c r="J7274" i="11"/>
  <c r="K7274" i="11" s="1"/>
  <c r="J6911" i="11"/>
  <c r="K6911" i="11" s="1"/>
  <c r="L7108" i="11"/>
  <c r="J7278" i="11"/>
  <c r="K7278" i="11" s="1"/>
  <c r="J7249" i="11"/>
  <c r="K7249" i="11" s="1"/>
  <c r="J7144" i="11"/>
  <c r="K7144" i="11" s="1"/>
  <c r="J6899" i="11"/>
  <c r="K6899" i="11" s="1"/>
  <c r="J6888" i="11"/>
  <c r="K6888" i="11" s="1"/>
  <c r="J6884" i="11"/>
  <c r="K6884" i="11" s="1"/>
  <c r="J6873" i="11"/>
  <c r="K6873" i="11" s="1"/>
  <c r="J6862" i="11"/>
  <c r="K6862" i="11" s="1"/>
  <c r="J6858" i="11"/>
  <c r="K6858" i="11" s="1"/>
  <c r="J6835" i="11"/>
  <c r="K6835" i="11" s="1"/>
  <c r="J6831" i="11"/>
  <c r="K6831" i="11" s="1"/>
  <c r="J6820" i="11"/>
  <c r="K6820" i="11" s="1"/>
  <c r="J6809" i="11"/>
  <c r="K6809" i="11" s="1"/>
  <c r="J6805" i="11"/>
  <c r="K6805" i="11" s="1"/>
  <c r="J6794" i="11"/>
  <c r="J6663" i="11"/>
  <c r="K6663" i="11" s="1"/>
  <c r="J6638" i="11"/>
  <c r="J6588" i="11"/>
  <c r="K6588" i="11" s="1"/>
  <c r="J6584" i="11"/>
  <c r="K6584" i="11" s="1"/>
  <c r="J6559" i="11"/>
  <c r="K6559" i="11" s="1"/>
  <c r="J6520" i="11"/>
  <c r="K6520" i="11" s="1"/>
  <c r="J5793" i="11"/>
  <c r="K5793" i="11" s="1"/>
  <c r="J5778" i="11"/>
  <c r="K5778" i="11" s="1"/>
  <c r="J5769" i="11"/>
  <c r="K5769" i="11" s="1"/>
  <c r="J5445" i="11"/>
  <c r="K5445" i="11" s="1"/>
  <c r="J6108" i="11"/>
  <c r="K6108" i="11" s="1"/>
  <c r="J6104" i="11"/>
  <c r="K6104" i="11" s="1"/>
  <c r="J6056" i="11"/>
  <c r="K6052" i="11"/>
  <c r="J6052" i="11"/>
  <c r="J5990" i="11"/>
  <c r="K5990" i="11" s="1"/>
  <c r="J5960" i="11"/>
  <c r="K5960" i="11" s="1"/>
  <c r="J5934" i="11"/>
  <c r="K5934" i="11" s="1"/>
  <c r="J5908" i="11"/>
  <c r="K5908" i="11" s="1"/>
  <c r="J5882" i="11"/>
  <c r="K5882" i="11" s="1"/>
  <c r="J5856" i="11"/>
  <c r="K5856" i="11" s="1"/>
  <c r="J5834" i="11"/>
  <c r="K5834" i="11" s="1"/>
  <c r="J5754" i="11"/>
  <c r="K5754" i="11" s="1"/>
  <c r="J5575" i="11"/>
  <c r="J5560" i="11"/>
  <c r="J5545" i="11"/>
  <c r="J5406" i="11"/>
  <c r="K5406" i="11" s="1"/>
  <c r="J5380" i="11"/>
  <c r="K5380" i="11" s="1"/>
  <c r="J5341" i="11"/>
  <c r="J5311" i="11"/>
  <c r="K5311" i="11" s="1"/>
  <c r="J5300" i="11"/>
  <c r="J5276" i="11"/>
  <c r="K5276" i="11" s="1"/>
  <c r="J5651" i="11"/>
  <c r="K5651" i="11" s="1"/>
  <c r="J5636" i="11"/>
  <c r="K5636" i="11" s="1"/>
  <c r="J5562" i="11"/>
  <c r="J5547" i="11"/>
  <c r="J5391" i="11"/>
  <c r="K5391" i="11" s="1"/>
  <c r="J5601" i="11"/>
  <c r="K5601" i="11" s="1"/>
  <c r="J5586" i="11"/>
  <c r="K5586" i="11" s="1"/>
  <c r="J5571" i="11"/>
  <c r="J5393" i="11"/>
  <c r="K5393" i="11" s="1"/>
  <c r="J5522" i="11"/>
  <c r="K5522" i="11" s="1"/>
  <c r="J5518" i="11"/>
  <c r="K5518" i="11" s="1"/>
  <c r="J5471" i="11"/>
  <c r="K5471" i="11" s="1"/>
  <c r="L5336" i="11"/>
  <c r="J5055" i="11"/>
  <c r="K5055" i="11" s="1"/>
  <c r="J5040" i="11"/>
  <c r="K5040" i="11" s="1"/>
  <c r="J5025" i="11"/>
  <c r="K5025" i="11" s="1"/>
  <c r="J4364" i="11"/>
  <c r="K4364" i="11" s="1"/>
  <c r="J4353" i="11"/>
  <c r="K4353" i="11" s="1"/>
  <c r="J4323" i="11"/>
  <c r="K4323" i="11" s="1"/>
  <c r="J4312" i="11"/>
  <c r="K4312" i="11" s="1"/>
  <c r="J5081" i="11"/>
  <c r="K5081" i="11" s="1"/>
  <c r="J5066" i="11"/>
  <c r="K5066" i="11" s="1"/>
  <c r="J5051" i="11"/>
  <c r="K5051" i="11" s="1"/>
  <c r="J4885" i="11"/>
  <c r="K4885" i="11" s="1"/>
  <c r="J4881" i="11"/>
  <c r="K4881" i="11" s="1"/>
  <c r="J4829" i="11"/>
  <c r="K4829" i="11" s="1"/>
  <c r="J4805" i="11"/>
  <c r="K4805" i="11" s="1"/>
  <c r="J4781" i="11"/>
  <c r="K4781" i="11" s="1"/>
  <c r="J4725" i="11"/>
  <c r="K4725" i="11" s="1"/>
  <c r="J4701" i="11"/>
  <c r="K4701" i="11" s="1"/>
  <c r="J4677" i="11"/>
  <c r="K4677" i="11" s="1"/>
  <c r="J4621" i="11"/>
  <c r="K4621" i="11" s="1"/>
  <c r="J4597" i="11"/>
  <c r="K4597" i="11" s="1"/>
  <c r="J4573" i="11"/>
  <c r="K4573" i="11" s="1"/>
  <c r="J4517" i="11"/>
  <c r="K4517" i="11" s="1"/>
  <c r="J4493" i="11"/>
  <c r="K4493" i="11" s="1"/>
  <c r="J4469" i="11"/>
  <c r="K4469" i="11" s="1"/>
  <c r="J4391" i="11"/>
  <c r="K4391" i="11" s="1"/>
  <c r="J4387" i="11"/>
  <c r="K4387" i="11" s="1"/>
  <c r="J4376" i="11"/>
  <c r="K4376" i="11" s="1"/>
  <c r="J5068" i="11"/>
  <c r="K5068" i="11" s="1"/>
  <c r="J5016" i="11"/>
  <c r="K5016" i="11" s="1"/>
  <c r="J4236" i="11"/>
  <c r="K4236" i="11" s="1"/>
  <c r="J4297" i="11"/>
  <c r="K4297" i="11" s="1"/>
  <c r="J4014" i="11"/>
  <c r="K4014" i="11" s="1"/>
  <c r="J3958" i="11"/>
  <c r="K3958" i="11" s="1"/>
  <c r="J3934" i="11"/>
  <c r="K3934" i="11" s="1"/>
  <c r="J3910" i="11"/>
  <c r="K3910" i="11" s="1"/>
  <c r="J3854" i="11"/>
  <c r="K3854" i="11" s="1"/>
  <c r="J3830" i="11"/>
  <c r="K3830" i="11" s="1"/>
  <c r="J3806" i="11"/>
  <c r="K3806" i="11" s="1"/>
  <c r="J3750" i="11"/>
  <c r="K3750" i="11" s="1"/>
  <c r="J3716" i="11"/>
  <c r="K3716" i="11" s="1"/>
  <c r="J3712" i="11"/>
  <c r="K3712" i="11" s="1"/>
  <c r="J3703" i="11"/>
  <c r="K3703" i="11" s="1"/>
  <c r="J3699" i="11"/>
  <c r="K3699" i="11" s="1"/>
  <c r="J3690" i="11"/>
  <c r="K3690" i="11" s="1"/>
  <c r="J3686" i="11"/>
  <c r="K3686" i="11" s="1"/>
  <c r="J3677" i="11"/>
  <c r="K3677" i="11" s="1"/>
  <c r="J3673" i="11"/>
  <c r="K3673" i="11" s="1"/>
  <c r="J3664" i="11"/>
  <c r="K3664" i="11" s="1"/>
  <c r="J3660" i="11"/>
  <c r="K3660" i="11" s="1"/>
  <c r="J4299" i="11"/>
  <c r="K4299" i="11" s="1"/>
  <c r="J4284" i="11"/>
  <c r="K4284" i="11" s="1"/>
  <c r="J3651" i="11"/>
  <c r="K3651" i="11" s="1"/>
  <c r="J3636" i="11"/>
  <c r="K3636" i="11" s="1"/>
  <c r="J3621" i="11"/>
  <c r="K3621" i="11" s="1"/>
  <c r="J3638" i="11"/>
  <c r="K3638" i="11" s="1"/>
  <c r="J3623" i="11"/>
  <c r="K3623" i="11" s="1"/>
  <c r="J3608" i="11"/>
  <c r="K3608" i="11" s="1"/>
  <c r="J3534" i="11"/>
  <c r="K3534" i="11" s="1"/>
  <c r="J3519" i="11"/>
  <c r="K3519" i="11" s="1"/>
  <c r="J3504" i="11"/>
  <c r="K3504" i="11" s="1"/>
  <c r="J3647" i="11"/>
  <c r="K3647" i="11" s="1"/>
  <c r="J3573" i="11"/>
  <c r="K3573" i="11" s="1"/>
  <c r="J3558" i="11"/>
  <c r="K3558" i="11" s="1"/>
  <c r="J3543" i="11"/>
  <c r="K3543" i="11" s="1"/>
  <c r="J3195" i="11"/>
  <c r="K3195" i="11" s="1"/>
  <c r="J3191" i="11"/>
  <c r="K3191" i="11" s="1"/>
  <c r="J3169" i="11"/>
  <c r="K3169" i="11" s="1"/>
  <c r="J3165" i="11"/>
  <c r="K3165" i="11" s="1"/>
  <c r="J3141" i="11"/>
  <c r="K3141" i="11" s="1"/>
  <c r="J3117" i="11"/>
  <c r="K3117" i="11" s="1"/>
  <c r="J3113" i="11"/>
  <c r="K3113" i="11" s="1"/>
  <c r="J3089" i="11"/>
  <c r="K3089" i="11" s="1"/>
  <c r="J3065" i="11"/>
  <c r="K3065" i="11" s="1"/>
  <c r="J3061" i="11"/>
  <c r="K3061" i="11" s="1"/>
  <c r="J3037" i="11"/>
  <c r="K3037" i="11" s="1"/>
  <c r="J2984" i="11"/>
  <c r="K2984" i="11" s="1"/>
  <c r="J2973" i="11"/>
  <c r="K2973" i="11" s="1"/>
  <c r="J2962" i="11"/>
  <c r="K2962" i="11" s="1"/>
  <c r="J2958" i="11"/>
  <c r="K2958" i="11" s="1"/>
  <c r="J2947" i="11"/>
  <c r="K2947" i="11" s="1"/>
  <c r="J2936" i="11"/>
  <c r="K2936" i="11" s="1"/>
  <c r="J2932" i="11"/>
  <c r="K2932" i="11" s="1"/>
  <c r="J2921" i="11"/>
  <c r="K2921" i="11" s="1"/>
  <c r="J2910" i="11"/>
  <c r="K2910" i="11" s="1"/>
  <c r="J2906" i="11"/>
  <c r="K2906" i="11" s="1"/>
  <c r="J2895" i="11"/>
  <c r="K2895" i="11" s="1"/>
  <c r="J2884" i="11"/>
  <c r="K2884" i="11" s="1"/>
  <c r="J2880" i="11"/>
  <c r="K2880" i="11" s="1"/>
  <c r="J2869" i="11"/>
  <c r="K2869" i="11" s="1"/>
  <c r="J2858" i="11"/>
  <c r="K2858" i="11" s="1"/>
  <c r="J2854" i="11"/>
  <c r="K2854" i="11" s="1"/>
  <c r="J2843" i="11"/>
  <c r="K2843" i="11" s="1"/>
  <c r="J2832" i="11"/>
  <c r="K2832" i="11" s="1"/>
  <c r="J2828" i="11"/>
  <c r="K2828" i="11" s="1"/>
  <c r="J2817" i="11"/>
  <c r="K2817" i="11" s="1"/>
  <c r="J2806" i="11"/>
  <c r="K2806" i="11" s="1"/>
  <c r="J2802" i="11"/>
  <c r="K2802" i="11" s="1"/>
  <c r="J2791" i="11"/>
  <c r="K2791" i="11" s="1"/>
  <c r="J3612" i="11"/>
  <c r="K3612" i="11" s="1"/>
  <c r="J3597" i="11"/>
  <c r="K3597" i="11" s="1"/>
  <c r="J3582" i="11"/>
  <c r="K3582" i="11" s="1"/>
  <c r="J3508" i="11"/>
  <c r="K3508" i="11" s="1"/>
  <c r="J2767" i="11"/>
  <c r="K2767" i="11" s="1"/>
  <c r="J2715" i="11"/>
  <c r="K2715" i="11" s="1"/>
  <c r="J2663" i="11"/>
  <c r="K2663" i="11" s="1"/>
  <c r="J2130" i="11"/>
  <c r="K2130" i="11" s="1"/>
  <c r="J2099" i="11"/>
  <c r="K2099" i="11" s="1"/>
  <c r="J1792" i="11"/>
  <c r="K1792" i="11" s="1"/>
  <c r="J1761" i="11"/>
  <c r="K1761" i="11" s="1"/>
  <c r="J2739" i="11"/>
  <c r="K2739" i="11" s="1"/>
  <c r="J2687" i="11"/>
  <c r="K2687" i="11" s="1"/>
  <c r="J2635" i="11"/>
  <c r="J2231" i="11"/>
  <c r="K2231" i="11" s="1"/>
  <c r="J2207" i="11"/>
  <c r="K2207" i="11" s="1"/>
  <c r="J2203" i="11"/>
  <c r="K2203" i="11" s="1"/>
  <c r="J2155" i="11"/>
  <c r="K2155" i="11" s="1"/>
  <c r="J2151" i="11"/>
  <c r="K2151" i="11" s="1"/>
  <c r="J2778" i="11"/>
  <c r="K2778" i="11" s="1"/>
  <c r="J2726" i="11"/>
  <c r="K2726" i="11" s="1"/>
  <c r="J2674" i="11"/>
  <c r="K2674" i="11" s="1"/>
  <c r="J1751" i="11"/>
  <c r="K1751" i="11" s="1"/>
  <c r="J1740" i="11"/>
  <c r="K1740" i="11" s="1"/>
  <c r="J1736" i="11"/>
  <c r="K1736" i="11" s="1"/>
  <c r="J1725" i="11"/>
  <c r="K1725" i="11" s="1"/>
  <c r="L1254" i="11"/>
  <c r="L1150" i="11"/>
  <c r="L1046" i="11"/>
  <c r="L942" i="11"/>
  <c r="L838" i="11"/>
  <c r="L734" i="11"/>
  <c r="J617" i="11"/>
  <c r="K617" i="11" s="1"/>
  <c r="J608" i="11"/>
  <c r="K608" i="11" s="1"/>
  <c r="J513" i="11"/>
  <c r="K513" i="11" s="1"/>
  <c r="J504" i="11"/>
  <c r="K504" i="11" s="1"/>
  <c r="J412" i="11"/>
  <c r="K412" i="11" s="1"/>
  <c r="J373" i="11"/>
  <c r="K373" i="11" s="1"/>
  <c r="J332" i="11"/>
  <c r="K332" i="11" s="1"/>
  <c r="J180" i="11"/>
  <c r="K180" i="11" s="1"/>
  <c r="P180" i="11" s="1"/>
  <c r="J141" i="11"/>
  <c r="K141" i="11" s="1"/>
  <c r="J137" i="11"/>
  <c r="K137" i="11" s="1"/>
  <c r="J515" i="11"/>
  <c r="K515" i="11" s="1"/>
  <c r="O377" i="11"/>
  <c r="J358" i="11"/>
  <c r="K358" i="11" s="1"/>
  <c r="J254" i="11"/>
  <c r="K254" i="11" s="1"/>
  <c r="J167" i="11"/>
  <c r="K167" i="11" s="1"/>
  <c r="J163" i="11"/>
  <c r="K163" i="11" s="1"/>
  <c r="L2376" i="11"/>
  <c r="J660" i="11"/>
  <c r="K660" i="11" s="1"/>
  <c r="J656" i="11"/>
  <c r="K656" i="11" s="1"/>
  <c r="J621" i="11"/>
  <c r="K621" i="11" s="1"/>
  <c r="J578" i="11"/>
  <c r="K578" i="11" s="1"/>
  <c r="J569" i="11"/>
  <c r="K569" i="11" s="1"/>
  <c r="J526" i="11"/>
  <c r="K526" i="11" s="1"/>
  <c r="J517" i="11"/>
  <c r="K517" i="11" s="1"/>
  <c r="J425" i="11"/>
  <c r="J334" i="11"/>
  <c r="K334" i="11" s="1"/>
  <c r="J647" i="11"/>
  <c r="K647" i="11" s="1"/>
  <c r="J633" i="11"/>
  <c r="K633" i="11" s="1"/>
  <c r="J427" i="11"/>
  <c r="O379" i="11"/>
  <c r="J319" i="11"/>
  <c r="J310" i="11"/>
  <c r="K310" i="11" s="1"/>
  <c r="J1688" i="11"/>
  <c r="K1688" i="11" s="1"/>
  <c r="J1659" i="11"/>
  <c r="K1659" i="11" s="1"/>
  <c r="J1634" i="11"/>
  <c r="K1634" i="11" s="1"/>
  <c r="J1584" i="11"/>
  <c r="K1584" i="11" s="1"/>
  <c r="J1580" i="11"/>
  <c r="K1580" i="11" s="1"/>
  <c r="J1532" i="11"/>
  <c r="K1532" i="11" s="1"/>
  <c r="P1532" i="11" s="1"/>
  <c r="J1528" i="11"/>
  <c r="K1528" i="11" s="1"/>
  <c r="J1285" i="11"/>
  <c r="K1285" i="11" s="1"/>
  <c r="J1281" i="11"/>
  <c r="K1281" i="11" s="1"/>
  <c r="J1257" i="11"/>
  <c r="K1257" i="11" s="1"/>
  <c r="J1243" i="11"/>
  <c r="K1243" i="11" s="1"/>
  <c r="J1205" i="11"/>
  <c r="K1205" i="11" s="1"/>
  <c r="J1191" i="11"/>
  <c r="K1191" i="11" s="1"/>
  <c r="J1153" i="11"/>
  <c r="K1153" i="11" s="1"/>
  <c r="J1139" i="11"/>
  <c r="K1139" i="11" s="1"/>
  <c r="J1101" i="11"/>
  <c r="K1101" i="11" s="1"/>
  <c r="J1087" i="11"/>
  <c r="K1087" i="11" s="1"/>
  <c r="J1049" i="11"/>
  <c r="K1049" i="11" s="1"/>
  <c r="J1035" i="11"/>
  <c r="K1035" i="11" s="1"/>
  <c r="J997" i="11"/>
  <c r="K997" i="11" s="1"/>
  <c r="J983" i="11"/>
  <c r="K983" i="11" s="1"/>
  <c r="J945" i="11"/>
  <c r="K945" i="11" s="1"/>
  <c r="J931" i="11"/>
  <c r="K931" i="11" s="1"/>
  <c r="J893" i="11"/>
  <c r="K893" i="11" s="1"/>
  <c r="J879" i="11"/>
  <c r="K879" i="11" s="1"/>
  <c r="J841" i="11"/>
  <c r="K841" i="11" s="1"/>
  <c r="J827" i="11"/>
  <c r="K827" i="11" s="1"/>
  <c r="J775" i="11"/>
  <c r="K775" i="11" s="1"/>
  <c r="J737" i="11"/>
  <c r="K737" i="11" s="1"/>
  <c r="J723" i="11"/>
  <c r="K723" i="11" s="1"/>
  <c r="J687" i="11"/>
  <c r="K687" i="11" s="1"/>
  <c r="J683" i="11"/>
  <c r="K683" i="11" s="1"/>
  <c r="J631" i="11"/>
  <c r="K631" i="11" s="1"/>
  <c r="J436" i="11"/>
  <c r="J397" i="11"/>
  <c r="J244" i="11"/>
  <c r="K240" i="11"/>
  <c r="J240" i="11"/>
  <c r="J229" i="11"/>
  <c r="K229" i="11" s="1"/>
  <c r="J205" i="11"/>
  <c r="K205" i="11" s="1"/>
  <c r="P205" i="11" s="1"/>
  <c r="J201" i="11"/>
  <c r="K201" i="11" s="1"/>
  <c r="J190" i="11"/>
  <c r="K190" i="11" s="1"/>
  <c r="P1606" i="11"/>
  <c r="O614" i="11"/>
  <c r="O615" i="11"/>
  <c r="P516" i="11"/>
  <c r="O376" i="11"/>
  <c r="P202" i="11"/>
  <c r="P75" i="11"/>
  <c r="P1348" i="11"/>
  <c r="P177" i="11"/>
  <c r="P151" i="11"/>
  <c r="P125" i="11"/>
  <c r="P99" i="11"/>
  <c r="P74" i="11"/>
  <c r="P7" i="11"/>
  <c r="P1479" i="11"/>
  <c r="O550" i="11"/>
  <c r="O549" i="11"/>
  <c r="P9" i="11"/>
  <c r="O419" i="11"/>
  <c r="P176" i="11"/>
  <c r="P98" i="11"/>
  <c r="P72" i="11"/>
  <c r="P7108" i="11" l="1"/>
  <c r="P6017" i="11"/>
  <c r="L6001" i="11"/>
  <c r="L7524" i="11"/>
  <c r="P4145" i="11"/>
  <c r="L7563" i="11"/>
  <c r="P3155" i="11"/>
  <c r="P3700" i="11"/>
  <c r="P2543" i="11"/>
  <c r="P6160" i="11"/>
  <c r="P4375" i="11"/>
  <c r="P4691" i="11"/>
  <c r="P2376" i="11"/>
  <c r="P5809" i="11"/>
  <c r="P5224" i="11"/>
  <c r="P3831" i="11"/>
  <c r="P5676" i="11"/>
  <c r="P7157" i="11"/>
  <c r="P3999" i="11"/>
  <c r="P6819" i="11"/>
  <c r="P5325" i="11"/>
  <c r="P514" i="11"/>
  <c r="P5470" i="11"/>
  <c r="P411" i="11"/>
  <c r="P2439" i="11"/>
  <c r="P7121" i="11"/>
  <c r="P6705" i="11"/>
  <c r="P7407" i="11"/>
  <c r="P5351" i="11"/>
  <c r="P7353" i="11"/>
  <c r="P6770" i="11"/>
  <c r="P7403" i="11"/>
  <c r="P7117" i="11"/>
  <c r="P6757" i="11"/>
  <c r="P7405" i="11"/>
  <c r="P7355" i="11"/>
  <c r="P5349" i="11"/>
  <c r="L5262" i="11"/>
  <c r="P6731" i="11"/>
  <c r="P6729" i="11"/>
  <c r="P7381" i="11"/>
  <c r="P6727" i="11"/>
  <c r="P7379" i="11"/>
  <c r="P5353" i="11"/>
  <c r="P6744" i="11"/>
  <c r="P5379" i="11"/>
  <c r="P5285" i="11"/>
  <c r="P5288" i="11"/>
  <c r="J4432" i="11"/>
  <c r="K4432" i="11" s="1"/>
  <c r="P4432" i="11" s="1"/>
  <c r="J5082" i="11"/>
  <c r="K5082" i="11" s="1"/>
  <c r="P6419" i="11"/>
  <c r="K397" i="11"/>
  <c r="L397" i="11" s="1"/>
  <c r="K319" i="11"/>
  <c r="K427" i="11"/>
  <c r="L427" i="11" s="1"/>
  <c r="K425" i="11"/>
  <c r="K5571" i="11"/>
  <c r="L5571" i="11" s="1"/>
  <c r="K5575" i="11"/>
  <c r="K6638" i="11"/>
  <c r="L6638" i="11" s="1"/>
  <c r="K7589" i="11"/>
  <c r="L7589" i="11" s="1"/>
  <c r="K7614" i="11"/>
  <c r="L7614" i="11" s="1"/>
  <c r="K7612" i="11"/>
  <c r="K7666" i="11"/>
  <c r="L7666" i="11" s="1"/>
  <c r="K7668" i="11"/>
  <c r="L7668" i="11" s="1"/>
  <c r="K7564" i="11"/>
  <c r="L7564" i="11" s="1"/>
  <c r="K7616" i="11"/>
  <c r="K284" i="11"/>
  <c r="L284" i="11" s="1"/>
  <c r="K282" i="11"/>
  <c r="L282" i="11" s="1"/>
  <c r="K280" i="11"/>
  <c r="L280" i="11" s="1"/>
  <c r="K321" i="11"/>
  <c r="K5625" i="11"/>
  <c r="L5625" i="11" s="1"/>
  <c r="K6004" i="11"/>
  <c r="L6004" i="11" s="1"/>
  <c r="K6286" i="11"/>
  <c r="L6286" i="11" s="1"/>
  <c r="K6338" i="11"/>
  <c r="K6195" i="11"/>
  <c r="L6195" i="11" s="1"/>
  <c r="K6329" i="11"/>
  <c r="K5692" i="11"/>
  <c r="L5692" i="11" s="1"/>
  <c r="K6327" i="11"/>
  <c r="K6342" i="11"/>
  <c r="L6342" i="11" s="1"/>
  <c r="K6199" i="11"/>
  <c r="L6199" i="11" s="1"/>
  <c r="K6288" i="11"/>
  <c r="L6288" i="11" s="1"/>
  <c r="K6368" i="11"/>
  <c r="K6405" i="11"/>
  <c r="L6405" i="11" s="1"/>
  <c r="K6431" i="11"/>
  <c r="L6431" i="11" s="1"/>
  <c r="K6483" i="11"/>
  <c r="L6483" i="11" s="1"/>
  <c r="K7562" i="11"/>
  <c r="K242" i="11"/>
  <c r="L242" i="11" s="1"/>
  <c r="K349" i="11"/>
  <c r="L349" i="11" s="1"/>
  <c r="K323" i="11"/>
  <c r="L323" i="11" s="1"/>
  <c r="K347" i="11"/>
  <c r="K5623" i="11"/>
  <c r="K6054" i="11"/>
  <c r="K6640" i="11"/>
  <c r="L6640" i="11" s="1"/>
  <c r="K7587" i="11"/>
  <c r="K7664" i="11"/>
  <c r="L7664" i="11" s="1"/>
  <c r="K401" i="11"/>
  <c r="L401" i="11" s="1"/>
  <c r="K345" i="11"/>
  <c r="L345" i="11" s="1"/>
  <c r="K399" i="11"/>
  <c r="K423" i="11"/>
  <c r="K5573" i="11"/>
  <c r="L5573" i="11" s="1"/>
  <c r="K5627" i="11"/>
  <c r="L5627" i="11" s="1"/>
  <c r="K6002" i="11"/>
  <c r="K6197" i="11"/>
  <c r="L6197" i="11" s="1"/>
  <c r="K5690" i="11"/>
  <c r="L5690" i="11" s="1"/>
  <c r="K6290" i="11"/>
  <c r="L6290" i="11" s="1"/>
  <c r="K6325" i="11"/>
  <c r="K6340" i="11"/>
  <c r="L6340" i="11" s="1"/>
  <c r="K6366" i="11"/>
  <c r="L6366" i="11" s="1"/>
  <c r="K6407" i="11"/>
  <c r="L6407" i="11" s="1"/>
  <c r="K6433" i="11"/>
  <c r="K6485" i="11"/>
  <c r="K6026" i="11"/>
  <c r="L6026" i="11" s="1"/>
  <c r="K400" i="11"/>
  <c r="L400" i="11" s="1"/>
  <c r="K279" i="11"/>
  <c r="L279" i="11" s="1"/>
  <c r="K7663" i="11"/>
  <c r="L7663" i="11" s="1"/>
  <c r="K344" i="11"/>
  <c r="K5691" i="11"/>
  <c r="L5691" i="11" s="1"/>
  <c r="K5689" i="11"/>
  <c r="K243" i="11"/>
  <c r="L243" i="11" s="1"/>
  <c r="K6053" i="11"/>
  <c r="L6053" i="11" s="1"/>
  <c r="K6428" i="11"/>
  <c r="L6428" i="11" s="1"/>
  <c r="K241" i="11"/>
  <c r="K281" i="11"/>
  <c r="L281" i="11" s="1"/>
  <c r="K396" i="11"/>
  <c r="L396" i="11" s="1"/>
  <c r="K5999" i="11"/>
  <c r="L5999" i="11" s="1"/>
  <c r="P5377" i="11"/>
  <c r="J6356" i="11"/>
  <c r="K6356" i="11" s="1"/>
  <c r="L5899" i="11"/>
  <c r="P3596" i="11"/>
  <c r="L6469" i="11"/>
  <c r="P3026" i="11"/>
  <c r="P3051" i="11"/>
  <c r="P4206" i="11"/>
  <c r="L5766" i="11"/>
  <c r="L6832" i="11"/>
  <c r="P674" i="11"/>
  <c r="P4170" i="11"/>
  <c r="P6209" i="11"/>
  <c r="P5453" i="11"/>
  <c r="P2298" i="11"/>
  <c r="P7134" i="11"/>
  <c r="P4910" i="11"/>
  <c r="P3234" i="11"/>
  <c r="P2818" i="11"/>
  <c r="P4899" i="11"/>
  <c r="P3729" i="11"/>
  <c r="L6614" i="11"/>
  <c r="P7213" i="11"/>
  <c r="P3895" i="11"/>
  <c r="P7574" i="11"/>
  <c r="P5172" i="11"/>
  <c r="P3792" i="11"/>
  <c r="P2505" i="11"/>
  <c r="P5896" i="11"/>
  <c r="P1192" i="11"/>
  <c r="P2364" i="11"/>
  <c r="P4507" i="11"/>
  <c r="P6183" i="11"/>
  <c r="P4039" i="11"/>
  <c r="P6107" i="11"/>
  <c r="P1437" i="11"/>
  <c r="P5456" i="11"/>
  <c r="P5494" i="11"/>
  <c r="O161" i="11"/>
  <c r="P1516" i="11"/>
  <c r="O57" i="11"/>
  <c r="O655" i="11"/>
  <c r="O278" i="11"/>
  <c r="O1162" i="11"/>
  <c r="O1188" i="11"/>
  <c r="L6012" i="11"/>
  <c r="L7611" i="11"/>
  <c r="P1280" i="11"/>
  <c r="O1292" i="11"/>
  <c r="O1071" i="11"/>
  <c r="L3464" i="11"/>
  <c r="L6480" i="11"/>
  <c r="P2034" i="11"/>
  <c r="O629" i="11"/>
  <c r="P6454" i="11"/>
  <c r="O577" i="11"/>
  <c r="O1266" i="11"/>
  <c r="O915" i="11"/>
  <c r="O1084" i="11"/>
  <c r="O1149" i="11"/>
  <c r="O746" i="11"/>
  <c r="O850" i="11"/>
  <c r="L4153" i="11"/>
  <c r="L3152" i="11"/>
  <c r="L2372" i="11"/>
  <c r="L4296" i="11"/>
  <c r="L6038" i="11"/>
  <c r="L1748" i="11"/>
  <c r="L7299" i="11"/>
  <c r="L4452" i="11"/>
  <c r="L6246" i="11"/>
  <c r="L6467" i="11"/>
  <c r="L6571" i="11"/>
  <c r="L3204" i="11"/>
  <c r="L3256" i="11"/>
  <c r="L5388" i="11"/>
  <c r="L2567" i="11"/>
  <c r="L5622" i="11"/>
  <c r="L5869" i="11"/>
  <c r="L5973" i="11"/>
  <c r="L6350" i="11"/>
  <c r="L7091" i="11"/>
  <c r="L4036" i="11"/>
  <c r="L2710" i="11"/>
  <c r="L2970" i="11"/>
  <c r="L1411" i="11"/>
  <c r="L2021" i="11"/>
  <c r="L2593" i="11"/>
  <c r="L2944" i="11"/>
  <c r="L2775" i="11"/>
  <c r="L2827" i="11"/>
  <c r="L4192" i="11"/>
  <c r="L5648" i="11"/>
  <c r="L409" i="11"/>
  <c r="L1358" i="11"/>
  <c r="L7624" i="11"/>
  <c r="L6363" i="11"/>
  <c r="O681" i="11"/>
  <c r="P2905" i="11"/>
  <c r="L1319" i="11"/>
  <c r="L2684" i="11"/>
  <c r="L3503" i="11"/>
  <c r="L1449" i="11"/>
  <c r="L4556" i="11"/>
  <c r="L4868" i="11"/>
  <c r="L136" i="11"/>
  <c r="L4166" i="11"/>
  <c r="L5609" i="11"/>
  <c r="L3789" i="11"/>
  <c r="L669" i="11"/>
  <c r="L1619" i="11"/>
  <c r="L4920" i="11"/>
  <c r="L2463" i="11"/>
  <c r="L2450" i="11"/>
  <c r="L2697" i="11"/>
  <c r="L3074" i="11"/>
  <c r="L7650" i="11"/>
  <c r="L2762" i="11"/>
  <c r="L5323" i="11"/>
  <c r="L5661" i="11"/>
  <c r="L6610" i="11"/>
  <c r="L2801" i="11"/>
  <c r="L5037" i="11"/>
  <c r="L5154" i="11"/>
  <c r="L6506" i="11"/>
  <c r="L7546" i="11"/>
  <c r="L4608" i="11"/>
  <c r="L5141" i="11"/>
  <c r="L6129" i="11"/>
  <c r="L6857" i="11"/>
  <c r="L7520" i="11"/>
  <c r="L6051" i="11"/>
  <c r="O174" i="11"/>
  <c r="L2281" i="11"/>
  <c r="L4660" i="11"/>
  <c r="L3893" i="11"/>
  <c r="L4894" i="11"/>
  <c r="L7156" i="11"/>
  <c r="L2853" i="11"/>
  <c r="L5466" i="11"/>
  <c r="L7195" i="11"/>
  <c r="L4335" i="11"/>
  <c r="O1214" i="11"/>
  <c r="O733" i="11"/>
  <c r="L7052" i="11"/>
  <c r="P5871" i="11"/>
  <c r="O1240" i="11"/>
  <c r="O720" i="11"/>
  <c r="O772" i="11"/>
  <c r="O200" i="11"/>
  <c r="O707" i="11"/>
  <c r="O759" i="11"/>
  <c r="P5336" i="11"/>
  <c r="O1279" i="11"/>
  <c r="O551" i="11"/>
  <c r="O265" i="11"/>
  <c r="L5921" i="11"/>
  <c r="L7065" i="11"/>
  <c r="L5024" i="11"/>
  <c r="L6168" i="11"/>
  <c r="L6402" i="11"/>
  <c r="L4101" i="11"/>
  <c r="L3607" i="11"/>
  <c r="L5713" i="11"/>
  <c r="L6220" i="11"/>
  <c r="L370" i="11"/>
  <c r="O1136" i="11"/>
  <c r="L6025" i="11"/>
  <c r="L4998" i="11"/>
  <c r="P7325" i="11"/>
  <c r="O967" i="11"/>
  <c r="O395" i="11"/>
  <c r="P1488" i="11"/>
  <c r="O590" i="11"/>
  <c r="O863" i="11"/>
  <c r="O187" i="11"/>
  <c r="O109" i="11"/>
  <c r="L3412" i="11"/>
  <c r="L4257" i="11"/>
  <c r="L3945" i="11"/>
  <c r="O1123" i="11"/>
  <c r="O239" i="11"/>
  <c r="L6558" i="11"/>
  <c r="L4933" i="11"/>
  <c r="L2671" i="11"/>
  <c r="L1020" i="11"/>
  <c r="L6415" i="11"/>
  <c r="L6974" i="11"/>
  <c r="L3321" i="11"/>
  <c r="L2190" i="11"/>
  <c r="L4140" i="11"/>
  <c r="L4049" i="11"/>
  <c r="L1475" i="11"/>
  <c r="L2554" i="11"/>
  <c r="L2515" i="11"/>
  <c r="L2502" i="11"/>
  <c r="L2411" i="11"/>
  <c r="L1735" i="11"/>
  <c r="L2931" i="11"/>
  <c r="L4985" i="11"/>
  <c r="L1332" i="11"/>
  <c r="L2359" i="11"/>
  <c r="L1372" i="11"/>
  <c r="L4023" i="11"/>
  <c r="L3815" i="11"/>
  <c r="L7637" i="11"/>
  <c r="L1670" i="11"/>
  <c r="L1267" i="11"/>
  <c r="L2437" i="11"/>
  <c r="L2320" i="11"/>
  <c r="L1709" i="11"/>
  <c r="L3399" i="11"/>
  <c r="L4270" i="11"/>
  <c r="L1501" i="11"/>
  <c r="L3997" i="11"/>
  <c r="L2749" i="11"/>
  <c r="O1201" i="11"/>
  <c r="O1175" i="11"/>
  <c r="O824" i="11"/>
  <c r="P5596" i="11"/>
  <c r="P6987" i="11"/>
  <c r="P1592" i="11"/>
  <c r="L1527" i="11"/>
  <c r="L2216" i="11"/>
  <c r="L4062" i="11"/>
  <c r="L2580" i="11"/>
  <c r="L5635" i="11"/>
  <c r="L6389" i="11"/>
  <c r="L6337" i="11"/>
  <c r="L4361" i="11"/>
  <c r="O1006" i="11"/>
  <c r="L812" i="11"/>
  <c r="P5362" i="11"/>
  <c r="L1436" i="11"/>
  <c r="L3685" i="11"/>
  <c r="L1787" i="11"/>
  <c r="L7013" i="11"/>
  <c r="L6870" i="11"/>
  <c r="L3672" i="11"/>
  <c r="L2060" i="11"/>
  <c r="L5427" i="11"/>
  <c r="L162" i="11"/>
  <c r="L123" i="11"/>
  <c r="L2307" i="11"/>
  <c r="L2918" i="11"/>
  <c r="L3126" i="11"/>
  <c r="L3516" i="11"/>
  <c r="L3594" i="11"/>
  <c r="L2255" i="11"/>
  <c r="L175" i="11"/>
  <c r="L3308" i="11"/>
  <c r="L3178" i="11"/>
  <c r="L2983" i="11"/>
  <c r="L4231" i="11"/>
  <c r="L4959" i="11"/>
  <c r="L5063" i="11"/>
  <c r="L5050" i="11"/>
  <c r="L5401" i="11"/>
  <c r="L3867" i="11"/>
  <c r="L4504" i="11"/>
  <c r="L5674" i="11"/>
  <c r="L7559" i="11"/>
  <c r="L97" i="11"/>
  <c r="L3360" i="11"/>
  <c r="L2073" i="11"/>
  <c r="L2489" i="11"/>
  <c r="L1969" i="11"/>
  <c r="L2541" i="11"/>
  <c r="L3477" i="11"/>
  <c r="L3568" i="11"/>
  <c r="L4764" i="11"/>
  <c r="L1553" i="11"/>
  <c r="L2892" i="11"/>
  <c r="L4478" i="11"/>
  <c r="L4790" i="11"/>
  <c r="L5076" i="11"/>
  <c r="L7001" i="11"/>
  <c r="P7000" i="11"/>
  <c r="L3711" i="11"/>
  <c r="L5726" i="11"/>
  <c r="L6662" i="11"/>
  <c r="O382" i="11"/>
  <c r="O1019" i="11"/>
  <c r="O213" i="11"/>
  <c r="O993" i="11"/>
  <c r="O1097" i="11"/>
  <c r="O941" i="11"/>
  <c r="O954" i="11"/>
  <c r="O642" i="11"/>
  <c r="O1058" i="11"/>
  <c r="L5843" i="11"/>
  <c r="L6233" i="11"/>
  <c r="L7130" i="11"/>
  <c r="L5102" i="11"/>
  <c r="L5687" i="11"/>
  <c r="O928" i="11"/>
  <c r="O876" i="11"/>
  <c r="O122" i="11"/>
  <c r="O811" i="11"/>
  <c r="P7364" i="11"/>
  <c r="O148" i="11"/>
  <c r="O1227" i="11"/>
  <c r="O538" i="11"/>
  <c r="O798" i="11"/>
  <c r="L1722" i="11"/>
  <c r="L4114" i="11"/>
  <c r="L2008" i="11"/>
  <c r="L994" i="11"/>
  <c r="L1995" i="11"/>
  <c r="L6441" i="11"/>
  <c r="L7312" i="11"/>
  <c r="L4244" i="11"/>
  <c r="L6272" i="11"/>
  <c r="L5739" i="11"/>
  <c r="L6194" i="11"/>
  <c r="L110" i="11"/>
  <c r="L7143" i="11"/>
  <c r="L6090" i="11"/>
  <c r="L5310" i="11"/>
  <c r="L4348" i="11"/>
  <c r="O317" i="11"/>
  <c r="O889" i="11"/>
  <c r="O135" i="11"/>
  <c r="P6311" i="11"/>
  <c r="O564" i="11"/>
  <c r="O1253" i="11"/>
  <c r="O1045" i="11"/>
  <c r="L3841" i="11"/>
  <c r="P2125" i="11"/>
  <c r="L4842" i="11"/>
  <c r="L5570" i="11"/>
  <c r="L7104" i="11"/>
  <c r="L318" i="11"/>
  <c r="L4205" i="11"/>
  <c r="L1228" i="11"/>
  <c r="L6623" i="11"/>
  <c r="L6896" i="11"/>
  <c r="L6519" i="11"/>
  <c r="L5115" i="11"/>
  <c r="L7286" i="11"/>
  <c r="L6324" i="11"/>
  <c r="L6961" i="11"/>
  <c r="L2398" i="11"/>
  <c r="L84" i="11"/>
  <c r="L2346" i="11"/>
  <c r="L2112" i="11"/>
  <c r="L1774" i="11"/>
  <c r="O96" i="11"/>
  <c r="O902" i="11"/>
  <c r="L5375" i="11"/>
  <c r="L682" i="11"/>
  <c r="L1943" i="11"/>
  <c r="L5583" i="11"/>
  <c r="L6142" i="11"/>
  <c r="L6493" i="11"/>
  <c r="L7182" i="11"/>
  <c r="L2476" i="11"/>
  <c r="L6285" i="11"/>
  <c r="L4179" i="11"/>
  <c r="L2957" i="11"/>
  <c r="L6298" i="11"/>
  <c r="L7039" i="11"/>
  <c r="L5414" i="11"/>
  <c r="L266" i="11"/>
  <c r="L890" i="11"/>
  <c r="O837" i="11"/>
  <c r="O694" i="11"/>
  <c r="O616" i="11"/>
  <c r="O785" i="11"/>
  <c r="O980" i="11"/>
  <c r="L4634" i="11"/>
  <c r="L7390" i="11"/>
  <c r="L5011" i="11"/>
  <c r="L4309" i="11"/>
  <c r="L6779" i="11"/>
  <c r="L864" i="11"/>
  <c r="L1072" i="11"/>
  <c r="L7078" i="11"/>
  <c r="L7507" i="11"/>
  <c r="L5700" i="11"/>
  <c r="L2528" i="11"/>
  <c r="L2294" i="11"/>
  <c r="O668" i="11"/>
  <c r="L1566" i="11"/>
  <c r="L4283" i="11"/>
  <c r="L2424" i="11"/>
  <c r="L2385" i="11"/>
  <c r="P331" i="11"/>
  <c r="O343" i="11"/>
  <c r="L5258" i="11"/>
  <c r="L7598" i="11"/>
  <c r="L6844" i="11"/>
  <c r="L7455" i="11"/>
  <c r="L4400" i="11"/>
  <c r="L305" i="11"/>
  <c r="O3736" i="11"/>
  <c r="O1110" i="11"/>
  <c r="O83" i="11"/>
  <c r="L3737" i="11"/>
  <c r="O1032" i="11"/>
  <c r="L4738" i="11"/>
  <c r="L4530" i="11"/>
  <c r="L6064" i="11"/>
  <c r="L6155" i="11"/>
  <c r="L1982" i="11"/>
  <c r="L5440" i="11"/>
  <c r="L708" i="11"/>
  <c r="L916" i="11"/>
  <c r="L1124" i="11"/>
  <c r="L1956" i="11"/>
  <c r="L7273" i="11"/>
  <c r="L968" i="11"/>
  <c r="L6207" i="11"/>
  <c r="P357" i="11"/>
  <c r="O369" i="11"/>
  <c r="L6103" i="11"/>
  <c r="L2242" i="11"/>
  <c r="L1540" i="11"/>
  <c r="L3373" i="11"/>
  <c r="L3581" i="11"/>
  <c r="L5492" i="11"/>
  <c r="L58" i="11"/>
  <c r="L5453" i="11"/>
  <c r="P2518" i="11"/>
  <c r="P6211" i="11"/>
  <c r="P3922" i="11"/>
  <c r="P4742" i="11"/>
  <c r="P1228" i="11"/>
  <c r="P6883" i="11"/>
  <c r="P4912" i="11"/>
  <c r="P3321" i="11"/>
  <c r="P2192" i="11"/>
  <c r="P5250" i="11"/>
  <c r="L498" i="11"/>
  <c r="O498" i="11" s="1"/>
  <c r="P498" i="11" s="1"/>
  <c r="L489" i="11"/>
  <c r="O489" i="11" s="1"/>
  <c r="P489" i="11" s="1"/>
  <c r="L491" i="11"/>
  <c r="O491" i="11" s="1"/>
  <c r="P491" i="11" s="1"/>
  <c r="P1683" i="11"/>
  <c r="P6536" i="11"/>
  <c r="P3142" i="11"/>
  <c r="P2113" i="11"/>
  <c r="P5271" i="11"/>
  <c r="P2112" i="11"/>
  <c r="P5493" i="11"/>
  <c r="J1066" i="11"/>
  <c r="K1066" i="11" s="1"/>
  <c r="P1296" i="11"/>
  <c r="P5249" i="11"/>
  <c r="P4962" i="11"/>
  <c r="P7002" i="11"/>
  <c r="P4259" i="11"/>
  <c r="P1540" i="11"/>
  <c r="P1672" i="11"/>
  <c r="P2362" i="11"/>
  <c r="P2751" i="11"/>
  <c r="P2997" i="11"/>
  <c r="P1503" i="11"/>
  <c r="P2398" i="11"/>
  <c r="P3581" i="11"/>
  <c r="P1774" i="11"/>
  <c r="P5272" i="11"/>
  <c r="P3373" i="11"/>
  <c r="P3024" i="11"/>
  <c r="P2491" i="11"/>
  <c r="P1973" i="11"/>
  <c r="P618" i="11"/>
  <c r="P4129" i="11"/>
  <c r="P4181" i="11"/>
  <c r="P1463" i="11"/>
  <c r="P7599" i="11"/>
  <c r="P1775" i="11"/>
  <c r="P58" i="11"/>
  <c r="P5258" i="11"/>
  <c r="P5274" i="11"/>
  <c r="P6846" i="11"/>
  <c r="P2116" i="11"/>
  <c r="P7455" i="11"/>
  <c r="P2792" i="11"/>
  <c r="P6626" i="11"/>
  <c r="P3781" i="11"/>
  <c r="P6546" i="11"/>
  <c r="P3090" i="11"/>
  <c r="P2570" i="11"/>
  <c r="P1673" i="11"/>
  <c r="P6844" i="11"/>
  <c r="P4678" i="11"/>
  <c r="P710" i="11"/>
  <c r="P918" i="11"/>
  <c r="P5496" i="11"/>
  <c r="P1298" i="11"/>
  <c r="P4051" i="11"/>
  <c r="P7459" i="11"/>
  <c r="P1646" i="11"/>
  <c r="P2438" i="11"/>
  <c r="P1932" i="11"/>
  <c r="P1931" i="11"/>
  <c r="P1933" i="11"/>
  <c r="P2115" i="11"/>
  <c r="P5259" i="11"/>
  <c r="P60" i="11"/>
  <c r="P5454" i="11"/>
  <c r="P544" i="11"/>
  <c r="P6974" i="11"/>
  <c r="P3101" i="11"/>
  <c r="P4091" i="11"/>
  <c r="P5041" i="11"/>
  <c r="P672" i="11"/>
  <c r="P1088" i="11"/>
  <c r="P5117" i="11"/>
  <c r="P3685" i="11"/>
  <c r="P1778" i="11"/>
  <c r="P1934" i="11"/>
  <c r="P5273" i="11"/>
  <c r="P1777" i="11"/>
  <c r="P1776" i="11"/>
  <c r="P59" i="11"/>
  <c r="P5457" i="11"/>
  <c r="P2156" i="11"/>
  <c r="P7598" i="11"/>
  <c r="P7456" i="11"/>
  <c r="P7600" i="11"/>
  <c r="P61" i="11"/>
  <c r="P2060" i="11"/>
  <c r="P1787" i="11"/>
  <c r="P7458" i="11"/>
  <c r="P5492" i="11"/>
  <c r="P6845" i="11"/>
  <c r="P5495" i="11"/>
  <c r="P6848" i="11"/>
  <c r="P48" i="11"/>
  <c r="P7602" i="11"/>
  <c r="P7601" i="11"/>
  <c r="P46" i="11"/>
  <c r="L46" i="11"/>
  <c r="P5455" i="11"/>
  <c r="P7457" i="11"/>
  <c r="P1258" i="11"/>
  <c r="P4352" i="11"/>
  <c r="P50" i="11"/>
  <c r="L50" i="11"/>
  <c r="P47" i="11"/>
  <c r="L47" i="11"/>
  <c r="P2400" i="11"/>
  <c r="P968" i="11"/>
  <c r="P3192" i="11"/>
  <c r="P4508" i="11"/>
  <c r="P1438" i="11"/>
  <c r="P984" i="11"/>
  <c r="P6847" i="11"/>
  <c r="P2114" i="11"/>
  <c r="P49" i="11"/>
  <c r="P1711" i="11"/>
  <c r="P1514" i="11"/>
  <c r="P2346" i="11"/>
  <c r="P2572" i="11"/>
  <c r="P4167" i="11"/>
  <c r="P1791" i="11"/>
  <c r="P3207" i="11"/>
  <c r="P1453" i="11"/>
  <c r="P4207" i="11"/>
  <c r="P5909" i="11"/>
  <c r="P5039" i="11"/>
  <c r="P5678" i="11"/>
  <c r="P2424" i="11"/>
  <c r="P568" i="11"/>
  <c r="P776" i="11"/>
  <c r="P1412" i="11"/>
  <c r="P5156" i="11"/>
  <c r="P3635" i="11"/>
  <c r="P1363" i="11"/>
  <c r="P3310" i="11"/>
  <c r="P4818" i="11"/>
  <c r="P6587" i="11"/>
  <c r="P3947" i="11"/>
  <c r="P5444" i="11"/>
  <c r="P4089" i="11"/>
  <c r="P1610" i="11"/>
  <c r="P1844" i="11"/>
  <c r="P2520" i="11"/>
  <c r="J4732" i="11"/>
  <c r="K4732" i="11" s="1"/>
  <c r="P4732" i="11" s="1"/>
  <c r="P3153" i="11"/>
  <c r="P7078" i="11"/>
  <c r="P7095" i="11"/>
  <c r="P6041" i="11"/>
  <c r="P5887" i="11"/>
  <c r="P84" i="11"/>
  <c r="P2556" i="11"/>
  <c r="P3469" i="11"/>
  <c r="P4041" i="11"/>
  <c r="P2100" i="11"/>
  <c r="J7579" i="11"/>
  <c r="K7579" i="11" s="1"/>
  <c r="P7579" i="11" s="1"/>
  <c r="J5343" i="11"/>
  <c r="P5091" i="11"/>
  <c r="P2385" i="11"/>
  <c r="P3233" i="11"/>
  <c r="P3257" i="11"/>
  <c r="P2242" i="11"/>
  <c r="P2283" i="11"/>
  <c r="P3921" i="11"/>
  <c r="P2312" i="11"/>
  <c r="P4363" i="11"/>
  <c r="P3049" i="11"/>
  <c r="P6989" i="11"/>
  <c r="P1074" i="11"/>
  <c r="P2260" i="11"/>
  <c r="P4405" i="11"/>
  <c r="P2296" i="11"/>
  <c r="J4355" i="11"/>
  <c r="K4355" i="11" s="1"/>
  <c r="P4355" i="11" s="1"/>
  <c r="J6799" i="11"/>
  <c r="L5909" i="11"/>
  <c r="P6936" i="11"/>
  <c r="P6132" i="11"/>
  <c r="P7013" i="11"/>
  <c r="P2206" i="11"/>
  <c r="P5011" i="11"/>
  <c r="P2466" i="11"/>
  <c r="P2542" i="11"/>
  <c r="P3820" i="11"/>
  <c r="P3872" i="11"/>
  <c r="P5287" i="11"/>
  <c r="P1568" i="11"/>
  <c r="P7290" i="11"/>
  <c r="P4093" i="11"/>
  <c r="P1436" i="11"/>
  <c r="P6560" i="11"/>
  <c r="P3741" i="11"/>
  <c r="P1452" i="11"/>
  <c r="P2373" i="11"/>
  <c r="P4716" i="11"/>
  <c r="P1583" i="11"/>
  <c r="P2129" i="11"/>
  <c r="P778" i="11"/>
  <c r="P4205" i="11"/>
  <c r="P4274" i="11"/>
  <c r="P6471" i="11"/>
  <c r="P866" i="11"/>
  <c r="J6980" i="11"/>
  <c r="K6980" i="11" s="1"/>
  <c r="P1374" i="11"/>
  <c r="P3794" i="11"/>
  <c r="P2528" i="11"/>
  <c r="P1645" i="11"/>
  <c r="P3180" i="11"/>
  <c r="P3208" i="11"/>
  <c r="P2896" i="11"/>
  <c r="P6896" i="11"/>
  <c r="P1945" i="11"/>
  <c r="P880" i="11"/>
  <c r="P5913" i="11"/>
  <c r="P830" i="11"/>
  <c r="P1896" i="11"/>
  <c r="P6927" i="11"/>
  <c r="P2208" i="11"/>
  <c r="P4054" i="11"/>
  <c r="P2920" i="11"/>
  <c r="P4283" i="11"/>
  <c r="P1571" i="11"/>
  <c r="P5429" i="11"/>
  <c r="J7553" i="11"/>
  <c r="K7553" i="11" s="1"/>
  <c r="P7553" i="11" s="1"/>
  <c r="J858" i="11"/>
  <c r="K858" i="11" s="1"/>
  <c r="P858" i="11" s="1"/>
  <c r="P2190" i="11"/>
  <c r="P2075" i="11"/>
  <c r="P1662" i="11"/>
  <c r="P2909" i="11"/>
  <c r="P1462" i="11"/>
  <c r="P1566" i="11"/>
  <c r="P4871" i="11"/>
  <c r="P7133" i="11"/>
  <c r="P3246" i="11"/>
  <c r="P1450" i="11"/>
  <c r="P2414" i="11"/>
  <c r="P7055" i="11"/>
  <c r="P4808" i="11"/>
  <c r="P3209" i="11"/>
  <c r="P3388" i="11"/>
  <c r="P2401" i="11"/>
  <c r="P5247" i="11"/>
  <c r="P2322" i="11"/>
  <c r="P3166" i="11"/>
  <c r="P986" i="11"/>
  <c r="P3036" i="11"/>
  <c r="P4635" i="11"/>
  <c r="P760" i="11"/>
  <c r="P4610" i="11"/>
  <c r="P4845" i="11"/>
  <c r="P230" i="11"/>
  <c r="P5392" i="11"/>
  <c r="P2480" i="11"/>
  <c r="J259" i="11"/>
  <c r="K259" i="11" s="1"/>
  <c r="P6095" i="11"/>
  <c r="P3870" i="11"/>
  <c r="P7473" i="11"/>
  <c r="P5013" i="11"/>
  <c r="P5003" i="11"/>
  <c r="P7104" i="11"/>
  <c r="P4154" i="11"/>
  <c r="P5001" i="11"/>
  <c r="P6155" i="11"/>
  <c r="P4482" i="11"/>
  <c r="P6623" i="11"/>
  <c r="P4337" i="11"/>
  <c r="P7105" i="11"/>
  <c r="P2531" i="11"/>
  <c r="P4689" i="11"/>
  <c r="P2323" i="11"/>
  <c r="J1118" i="11"/>
  <c r="K1118" i="11" s="1"/>
  <c r="P1118" i="11" s="1"/>
  <c r="P2506" i="11"/>
  <c r="P1505" i="11"/>
  <c r="P4663" i="11"/>
  <c r="P6779" i="11"/>
  <c r="P5207" i="11"/>
  <c r="P2230" i="11"/>
  <c r="P3492" i="11"/>
  <c r="P4767" i="11"/>
  <c r="P2568" i="11"/>
  <c r="P3088" i="11"/>
  <c r="P3414" i="11"/>
  <c r="P3739" i="11"/>
  <c r="P7174" i="11"/>
  <c r="P3284" i="11"/>
  <c r="J949" i="11"/>
  <c r="K949" i="11" s="1"/>
  <c r="P949" i="11" s="1"/>
  <c r="P2584" i="11"/>
  <c r="P2297" i="11"/>
  <c r="P1478" i="11"/>
  <c r="P3129" i="11"/>
  <c r="J4199" i="11"/>
  <c r="K4199" i="11" s="1"/>
  <c r="P4199" i="11" s="1"/>
  <c r="P4740" i="11"/>
  <c r="P5506" i="11"/>
  <c r="P726" i="11"/>
  <c r="P6376" i="11"/>
  <c r="P6121" i="11"/>
  <c r="P6082" i="11"/>
  <c r="P3104" i="11"/>
  <c r="P6103" i="11"/>
  <c r="P4886" i="11"/>
  <c r="P5637" i="11"/>
  <c r="P3000" i="11"/>
  <c r="J6551" i="11"/>
  <c r="K6551" i="11" s="1"/>
  <c r="P4233" i="11"/>
  <c r="P1489" i="11"/>
  <c r="P5978" i="11"/>
  <c r="P3987" i="11"/>
  <c r="P566" i="11"/>
  <c r="P2272" i="11"/>
  <c r="P3817" i="11"/>
  <c r="J5122" i="11"/>
  <c r="K5122" i="11" s="1"/>
  <c r="P5122" i="11" s="1"/>
  <c r="J1001" i="11"/>
  <c r="K1001" i="11" s="1"/>
  <c r="P4104" i="11"/>
  <c r="P1831" i="11"/>
  <c r="P4872" i="11"/>
  <c r="P2464" i="11"/>
  <c r="P4897" i="11"/>
  <c r="P4326" i="11"/>
  <c r="P5895" i="11"/>
  <c r="P6950" i="11"/>
  <c r="P2387" i="11"/>
  <c r="P5874" i="11"/>
  <c r="P1038" i="11"/>
  <c r="P5533" i="11"/>
  <c r="P1072" i="11"/>
  <c r="P5821" i="11"/>
  <c r="P3001" i="11"/>
  <c r="P5510" i="11"/>
  <c r="P2194" i="11"/>
  <c r="P3259" i="11"/>
  <c r="P3443" i="11"/>
  <c r="P3622" i="11"/>
  <c r="P2294" i="11"/>
  <c r="P5440" i="11"/>
  <c r="P4843" i="11"/>
  <c r="P864" i="11"/>
  <c r="P7172" i="11"/>
  <c r="P6248" i="11"/>
  <c r="P4401" i="11"/>
  <c r="P5899" i="11"/>
  <c r="P3674" i="11"/>
  <c r="P6300" i="11"/>
  <c r="P5600" i="11"/>
  <c r="P7273" i="11"/>
  <c r="P7199" i="11"/>
  <c r="P4961" i="11"/>
  <c r="P708" i="11"/>
  <c r="P4793" i="11"/>
  <c r="P2218" i="11"/>
  <c r="P3676" i="11"/>
  <c r="P2426" i="11"/>
  <c r="P3157" i="11"/>
  <c r="P2025" i="11"/>
  <c r="P6519" i="11"/>
  <c r="P1090" i="11"/>
  <c r="P7509" i="11"/>
  <c r="P2375" i="11"/>
  <c r="P7005" i="11"/>
  <c r="P4430" i="11"/>
  <c r="P6092" i="11"/>
  <c r="P4846" i="11"/>
  <c r="P3945" i="11"/>
  <c r="P5065" i="11"/>
  <c r="P1333" i="11"/>
  <c r="P5796" i="11"/>
  <c r="P5403" i="11"/>
  <c r="J2197" i="11"/>
  <c r="K2197" i="11" s="1"/>
  <c r="P2197" i="11" s="1"/>
  <c r="J1326" i="11"/>
  <c r="K1326" i="11" s="1"/>
  <c r="J5044" i="11"/>
  <c r="K5044" i="11" s="1"/>
  <c r="P5289" i="11"/>
  <c r="P6614" i="11"/>
  <c r="P1124" i="11"/>
  <c r="P4741" i="11"/>
  <c r="P3025" i="11"/>
  <c r="P5900" i="11"/>
  <c r="P916" i="11"/>
  <c r="P1593" i="11"/>
  <c r="P2219" i="11"/>
  <c r="P4222" i="11"/>
  <c r="P7507" i="11"/>
  <c r="P3779" i="11"/>
  <c r="P1956" i="11"/>
  <c r="P4909" i="11"/>
  <c r="P7577" i="11"/>
  <c r="P3625" i="11"/>
  <c r="P4025" i="11"/>
  <c r="L5248" i="11"/>
  <c r="L5286" i="11"/>
  <c r="P4000" i="11"/>
  <c r="P4664" i="11"/>
  <c r="P4257" i="11"/>
  <c r="P7039" i="11"/>
  <c r="P4440" i="11"/>
  <c r="P4574" i="11"/>
  <c r="P2481" i="11"/>
  <c r="P2104" i="11"/>
  <c r="P3105" i="11"/>
  <c r="P3518" i="11"/>
  <c r="P1020" i="11"/>
  <c r="P609" i="11"/>
  <c r="P1982" i="11"/>
  <c r="P4324" i="11"/>
  <c r="P2256" i="11"/>
  <c r="P2738" i="11"/>
  <c r="P7239" i="11"/>
  <c r="P4310" i="11"/>
  <c r="J1222" i="11"/>
  <c r="K1222" i="11" s="1"/>
  <c r="P5211" i="11"/>
  <c r="P4636" i="11"/>
  <c r="P5700" i="11"/>
  <c r="P3363" i="11"/>
  <c r="P7200" i="11"/>
  <c r="P2402" i="11"/>
  <c r="P1633" i="11"/>
  <c r="P4400" i="11"/>
  <c r="P1541" i="11"/>
  <c r="P812" i="11"/>
  <c r="P6961" i="11"/>
  <c r="P1857" i="11"/>
  <c r="P4466" i="11"/>
  <c r="P2530" i="11"/>
  <c r="P4298" i="11"/>
  <c r="P4453" i="11"/>
  <c r="P4600" i="11"/>
  <c r="P2699" i="11"/>
  <c r="P5220" i="11"/>
  <c r="P1246" i="11"/>
  <c r="P3843" i="11"/>
  <c r="P2479" i="11"/>
  <c r="P3454" i="11"/>
  <c r="J1170" i="11"/>
  <c r="K1170" i="11" s="1"/>
  <c r="P1170" i="11" s="1"/>
  <c r="P2714" i="11"/>
  <c r="L4025" i="11"/>
  <c r="P2883" i="11"/>
  <c r="P7147" i="11"/>
  <c r="P4638" i="11"/>
  <c r="P5115" i="11"/>
  <c r="P7057" i="11"/>
  <c r="P2688" i="11"/>
  <c r="P7041" i="11"/>
  <c r="P2999" i="11"/>
  <c r="P2595" i="11"/>
  <c r="P3258" i="11"/>
  <c r="P2127" i="11"/>
  <c r="P6966" i="11"/>
  <c r="P7286" i="11"/>
  <c r="P5926" i="11"/>
  <c r="P7431" i="11"/>
  <c r="P5299" i="11"/>
  <c r="P882" i="11"/>
  <c r="P4637" i="11"/>
  <c r="P3362" i="11"/>
  <c r="P6415" i="11"/>
  <c r="P1713" i="11"/>
  <c r="P3053" i="11"/>
  <c r="P3466" i="11"/>
  <c r="P3935" i="11"/>
  <c r="P6207" i="11"/>
  <c r="J4719" i="11"/>
  <c r="K4719" i="11" s="1"/>
  <c r="P4719" i="11" s="1"/>
  <c r="P1557" i="11"/>
  <c r="P2946" i="11"/>
  <c r="P6134" i="11"/>
  <c r="P934" i="11"/>
  <c r="P3050" i="11"/>
  <c r="P4662" i="11"/>
  <c r="P5508" i="11"/>
  <c r="P3467" i="11"/>
  <c r="P4795" i="11"/>
  <c r="P4974" i="11"/>
  <c r="P2247" i="11"/>
  <c r="P6510" i="11"/>
  <c r="P6624" i="11"/>
  <c r="P3062" i="11"/>
  <c r="P4559" i="11"/>
  <c r="P7314" i="11"/>
  <c r="P5442" i="11"/>
  <c r="P5080" i="11"/>
  <c r="P3961" i="11"/>
  <c r="P1840" i="11"/>
  <c r="P2152" i="11"/>
  <c r="P6953" i="11"/>
  <c r="P2671" i="11"/>
  <c r="P5340" i="11"/>
  <c r="J7188" i="11"/>
  <c r="K7188" i="11" s="1"/>
  <c r="P7494" i="11"/>
  <c r="P4309" i="11"/>
  <c r="P3154" i="11"/>
  <c r="P1958" i="11"/>
  <c r="P2154" i="11"/>
  <c r="P3140" i="11"/>
  <c r="P4842" i="11"/>
  <c r="P4144" i="11"/>
  <c r="P3014" i="11"/>
  <c r="J6955" i="11"/>
  <c r="K6955" i="11" s="1"/>
  <c r="J6409" i="11"/>
  <c r="J4927" i="11"/>
  <c r="K4927" i="11" s="1"/>
  <c r="P6496" i="11"/>
  <c r="P7390" i="11"/>
  <c r="P7015" i="11"/>
  <c r="J5460" i="11"/>
  <c r="K5460" i="11" s="1"/>
  <c r="J4771" i="11"/>
  <c r="K4771" i="11" s="1"/>
  <c r="P4771" i="11" s="1"/>
  <c r="P6064" i="11"/>
  <c r="L241" i="11"/>
  <c r="P4454" i="11"/>
  <c r="P5194" i="11"/>
  <c r="P2519" i="11"/>
  <c r="P2557" i="11"/>
  <c r="P2193" i="11"/>
  <c r="P6119" i="11"/>
  <c r="J6877" i="11"/>
  <c r="K6877" i="11" s="1"/>
  <c r="P6877" i="11" s="1"/>
  <c r="J2912" i="11"/>
  <c r="K2912" i="11" s="1"/>
  <c r="P2912" i="11" s="1"/>
  <c r="J7150" i="11"/>
  <c r="K7150" i="11" s="1"/>
  <c r="P7150" i="11" s="1"/>
  <c r="L3131" i="11"/>
  <c r="P3131" i="11"/>
  <c r="J4160" i="11"/>
  <c r="K4160" i="11" s="1"/>
  <c r="P4160" i="11" s="1"/>
  <c r="J13" i="11"/>
  <c r="K13" i="11" s="1"/>
  <c r="P13" i="11" s="1"/>
  <c r="J6383" i="11"/>
  <c r="K6383" i="11" s="1"/>
  <c r="P6383" i="11" s="1"/>
  <c r="L2247" i="11"/>
  <c r="P5781" i="11"/>
  <c r="P5078" i="11"/>
  <c r="J1533" i="11"/>
  <c r="K1533" i="11" s="1"/>
  <c r="P2842" i="11"/>
  <c r="P2634" i="11"/>
  <c r="P3075" i="11"/>
  <c r="P2360" i="11"/>
  <c r="P632" i="11"/>
  <c r="P684" i="11"/>
  <c r="P1997" i="11"/>
  <c r="P6834" i="11"/>
  <c r="P2581" i="11"/>
  <c r="J6916" i="11"/>
  <c r="K6916" i="11" s="1"/>
  <c r="P6916" i="11" s="1"/>
  <c r="P5507" i="11"/>
  <c r="L632" i="11"/>
  <c r="P6302" i="11"/>
  <c r="P7161" i="11"/>
  <c r="P2933" i="11"/>
  <c r="P1036" i="11"/>
  <c r="J3393" i="11"/>
  <c r="K3393" i="11" s="1"/>
  <c r="L7639" i="11"/>
  <c r="J234" i="11"/>
  <c r="K234" i="11" s="1"/>
  <c r="P234" i="11" s="1"/>
  <c r="P1748" i="11"/>
  <c r="P5198" i="11"/>
  <c r="P1415" i="11"/>
  <c r="P3412" i="11"/>
  <c r="P6952" i="11"/>
  <c r="P6066" i="11"/>
  <c r="P4933" i="11"/>
  <c r="P7303" i="11"/>
  <c r="J5317" i="11"/>
  <c r="K5317" i="11" s="1"/>
  <c r="P5317" i="11" s="1"/>
  <c r="P2453" i="11"/>
  <c r="P7003" i="11"/>
  <c r="P5037" i="11"/>
  <c r="P5390" i="11"/>
  <c r="P6870" i="11"/>
  <c r="L3989" i="11"/>
  <c r="L7494" i="11"/>
  <c r="J5733" i="11"/>
  <c r="K5733" i="11" s="1"/>
  <c r="P5733" i="11" s="1"/>
  <c r="O5807" i="11"/>
  <c r="P3102" i="11"/>
  <c r="P7327" i="11"/>
  <c r="P4261" i="11"/>
  <c r="P4127" i="11"/>
  <c r="J6214" i="11"/>
  <c r="K6214" i="11" s="1"/>
  <c r="L3079" i="11"/>
  <c r="P3079" i="11"/>
  <c r="J6240" i="11"/>
  <c r="K6240" i="11" s="1"/>
  <c r="P7182" i="11"/>
  <c r="J7215" i="11"/>
  <c r="K7215" i="11" s="1"/>
  <c r="P7215" i="11" s="1"/>
  <c r="P5805" i="11"/>
  <c r="L5805" i="11"/>
  <c r="L6535" i="11"/>
  <c r="P6535" i="11"/>
  <c r="P7366" i="11"/>
  <c r="P2957" i="11"/>
  <c r="P4634" i="11"/>
  <c r="P10" i="11"/>
  <c r="P3544" i="11"/>
  <c r="P3650" i="11"/>
  <c r="P5819" i="11"/>
  <c r="P5923" i="11"/>
  <c r="P1581" i="11"/>
  <c r="P1321" i="11"/>
  <c r="P3256" i="11"/>
  <c r="P3871" i="11"/>
  <c r="P3244" i="11"/>
  <c r="P4687" i="11"/>
  <c r="P7187" i="11"/>
  <c r="P3218" i="11"/>
  <c r="P892" i="11"/>
  <c r="P4180" i="11"/>
  <c r="P1060" i="11"/>
  <c r="P3976" i="11"/>
  <c r="P5728" i="11"/>
  <c r="P2195" i="11"/>
  <c r="P1138" i="11"/>
  <c r="P7394" i="11"/>
  <c r="P3064" i="11"/>
  <c r="P5222" i="11"/>
  <c r="P2437" i="11"/>
  <c r="P4235" i="11"/>
  <c r="P3272" i="11"/>
  <c r="L5497" i="11"/>
  <c r="P4676" i="11"/>
  <c r="P6887" i="11"/>
  <c r="P2948" i="11"/>
  <c r="P6493" i="11"/>
  <c r="P4847" i="11"/>
  <c r="P3066" i="11"/>
  <c r="P4506" i="11"/>
  <c r="P2961" i="11"/>
  <c r="P1220" i="11"/>
  <c r="P4287" i="11"/>
  <c r="P7221" i="11"/>
  <c r="P1697" i="11"/>
  <c r="P7496" i="11"/>
  <c r="P3959" i="11"/>
  <c r="P4299" i="11"/>
  <c r="P7287" i="11"/>
  <c r="P2750" i="11"/>
  <c r="P1607" i="11"/>
  <c r="L5275" i="11"/>
  <c r="J676" i="11"/>
  <c r="K676" i="11" s="1"/>
  <c r="P676" i="11" s="1"/>
  <c r="J3978" i="11"/>
  <c r="K3978" i="11" s="1"/>
  <c r="L684" i="11"/>
  <c r="P996" i="11"/>
  <c r="L3959" i="11"/>
  <c r="J6903" i="11"/>
  <c r="K6903" i="11" s="1"/>
  <c r="P2582" i="11"/>
  <c r="P6666" i="11"/>
  <c r="P972" i="11"/>
  <c r="L4127" i="11"/>
  <c r="J5902" i="11"/>
  <c r="K5902" i="11" s="1"/>
  <c r="P5902" i="11" s="1"/>
  <c r="J182" i="11"/>
  <c r="K182" i="11" s="1"/>
  <c r="P4118" i="11"/>
  <c r="L4118" i="11"/>
  <c r="P6940" i="11"/>
  <c r="P4092" i="11"/>
  <c r="P3404" i="11"/>
  <c r="P5234" i="11"/>
  <c r="P4194" i="11"/>
  <c r="P1216" i="11"/>
  <c r="P5987" i="11"/>
  <c r="P3948" i="11"/>
  <c r="P266" i="11"/>
  <c r="P1722" i="11"/>
  <c r="P6147" i="11"/>
  <c r="P7471" i="11"/>
  <c r="P4830" i="11"/>
  <c r="P3803" i="11"/>
  <c r="P5898" i="11"/>
  <c r="P762" i="11"/>
  <c r="P1413" i="11"/>
  <c r="P6885" i="11"/>
  <c r="P6146" i="11"/>
  <c r="P5639" i="11"/>
  <c r="P4613" i="11"/>
  <c r="P3326" i="11"/>
  <c r="P6233" i="11"/>
  <c r="P3672" i="11"/>
  <c r="P5976" i="11"/>
  <c r="P4674" i="11"/>
  <c r="P2257" i="11"/>
  <c r="P4184" i="11"/>
  <c r="P2308" i="11"/>
  <c r="P1244" i="11"/>
  <c r="P3767" i="11"/>
  <c r="P3181" i="11"/>
  <c r="P6649" i="11"/>
  <c r="P3819" i="11"/>
  <c r="P6143" i="11"/>
  <c r="P189" i="11"/>
  <c r="P5833" i="11"/>
  <c r="P6105" i="11"/>
  <c r="P3390" i="11"/>
  <c r="P4442" i="11"/>
  <c r="P4765" i="11"/>
  <c r="J4159" i="11"/>
  <c r="K4159" i="11" s="1"/>
  <c r="P4764" i="11"/>
  <c r="P5534" i="11"/>
  <c r="P2636" i="11"/>
  <c r="P2428" i="11"/>
  <c r="P4114" i="11"/>
  <c r="P814" i="11"/>
  <c r="P748" i="11"/>
  <c r="P5310" i="11"/>
  <c r="P3206" i="11"/>
  <c r="P5314" i="11"/>
  <c r="P5388" i="11"/>
  <c r="P2416" i="11"/>
  <c r="P3572" i="11"/>
  <c r="P3846" i="11"/>
  <c r="P4063" i="11"/>
  <c r="P3478" i="11"/>
  <c r="P175" i="11"/>
  <c r="P6094" i="11"/>
  <c r="P3274" i="11"/>
  <c r="P4998" i="11"/>
  <c r="P3520" i="11"/>
  <c r="P4246" i="11"/>
  <c r="P3546" i="11"/>
  <c r="P6558" i="11"/>
  <c r="P7546" i="11"/>
  <c r="P1062" i="11"/>
  <c r="P5106" i="11"/>
  <c r="P4428" i="11"/>
  <c r="P5844" i="11"/>
  <c r="P3975" i="11"/>
  <c r="P2389" i="11"/>
  <c r="P1855" i="11"/>
  <c r="P4704" i="11"/>
  <c r="P4444" i="11"/>
  <c r="P5119" i="11"/>
  <c r="P6246" i="11"/>
  <c r="P5583" i="11"/>
  <c r="P4661" i="11"/>
  <c r="P3270" i="11"/>
  <c r="P1204" i="11"/>
  <c r="P5753" i="11"/>
  <c r="P2350" i="11"/>
  <c r="P2374" i="11"/>
  <c r="P6276" i="11"/>
  <c r="P4790" i="11"/>
  <c r="P4935" i="11"/>
  <c r="P5947" i="11"/>
  <c r="P698" i="11"/>
  <c r="P3841" i="11"/>
  <c r="P138" i="11"/>
  <c r="P6445" i="11"/>
  <c r="P7235" i="11"/>
  <c r="P4690" i="11"/>
  <c r="P5873" i="11"/>
  <c r="P2012" i="11"/>
  <c r="P7498" i="11"/>
  <c r="P1709" i="11"/>
  <c r="P3663" i="11"/>
  <c r="P2008" i="11"/>
  <c r="P4179" i="11"/>
  <c r="P2077" i="11"/>
  <c r="P7430" i="11"/>
  <c r="P3923" i="11"/>
  <c r="P4806" i="11"/>
  <c r="P4884" i="11"/>
  <c r="P6222" i="11"/>
  <c r="P1763" i="11"/>
  <c r="P3610" i="11"/>
  <c r="P3620" i="11"/>
  <c r="P4868" i="11"/>
  <c r="P1761" i="11"/>
  <c r="P7627" i="11"/>
  <c r="P5599" i="11"/>
  <c r="P6446" i="11"/>
  <c r="P4288" i="11"/>
  <c r="P5146" i="11"/>
  <c r="P2309" i="11"/>
  <c r="P3230" i="11"/>
  <c r="P5054" i="11"/>
  <c r="P2659" i="11"/>
  <c r="P2763" i="11"/>
  <c r="P5012" i="11"/>
  <c r="P5505" i="11"/>
  <c r="P3963" i="11"/>
  <c r="P6012" i="11"/>
  <c r="P3504" i="11"/>
  <c r="P7315" i="11"/>
  <c r="P1605" i="11"/>
  <c r="P5107" i="11"/>
  <c r="P635" i="11"/>
  <c r="P3530" i="11"/>
  <c r="P7173" i="11"/>
  <c r="P5937" i="11"/>
  <c r="P3506" i="11"/>
  <c r="P1670" i="11"/>
  <c r="P4349" i="11"/>
  <c r="P4340" i="11"/>
  <c r="P111" i="11"/>
  <c r="P7234" i="11"/>
  <c r="P3634" i="11"/>
  <c r="P2492" i="11"/>
  <c r="P4116" i="11"/>
  <c r="P1358" i="11"/>
  <c r="P5260" i="11"/>
  <c r="P4064" i="11"/>
  <c r="P6810" i="11"/>
  <c r="P3127" i="11"/>
  <c r="P852" i="11"/>
  <c r="P1126" i="11"/>
  <c r="P994" i="11"/>
  <c r="P4080" i="11"/>
  <c r="P1012" i="11"/>
  <c r="P4738" i="11"/>
  <c r="P1425" i="11"/>
  <c r="P4778" i="11"/>
  <c r="P5519" i="11"/>
  <c r="P5818" i="11"/>
  <c r="P3855" i="11"/>
  <c r="P3751" i="11"/>
  <c r="P2295" i="11"/>
  <c r="P6042" i="11"/>
  <c r="P6910" i="11"/>
  <c r="P255" i="11"/>
  <c r="P736" i="11"/>
  <c r="P3845" i="11"/>
  <c r="P2558" i="11"/>
  <c r="P1529" i="11"/>
  <c r="P3442" i="11"/>
  <c r="P7093" i="11"/>
  <c r="P4896" i="11"/>
  <c r="J7344" i="11"/>
  <c r="P2870" i="11"/>
  <c r="P2467" i="11"/>
  <c r="P2831" i="11"/>
  <c r="P6156" i="11"/>
  <c r="P1517" i="11"/>
  <c r="P1621" i="11"/>
  <c r="P4869" i="11"/>
  <c r="P2282" i="11"/>
  <c r="P2204" i="11"/>
  <c r="P4522" i="11"/>
  <c r="P4817" i="11"/>
  <c r="P7212" i="11"/>
  <c r="P3429" i="11"/>
  <c r="P2559" i="11"/>
  <c r="P3389" i="11"/>
  <c r="P4702" i="11"/>
  <c r="P890" i="11"/>
  <c r="P7652" i="11"/>
  <c r="P413" i="11"/>
  <c r="P3204" i="11"/>
  <c r="P2468" i="11"/>
  <c r="P4208" i="11"/>
  <c r="P3793" i="11"/>
  <c r="P3283" i="11"/>
  <c r="P1739" i="11"/>
  <c r="P1542" i="11"/>
  <c r="P4143" i="11"/>
  <c r="P3391" i="11"/>
  <c r="P6467" i="11"/>
  <c r="P7209" i="11"/>
  <c r="P4609" i="11"/>
  <c r="P944" i="11"/>
  <c r="P6065" i="11"/>
  <c r="P4768" i="11"/>
  <c r="P2220" i="11"/>
  <c r="P2894" i="11"/>
  <c r="P2349" i="11"/>
  <c r="P2970" i="11"/>
  <c r="P3235" i="11"/>
  <c r="P3440" i="11"/>
  <c r="P3480" i="11"/>
  <c r="P5102" i="11"/>
  <c r="P1685" i="11"/>
  <c r="P5857" i="11"/>
  <c r="P4155" i="11"/>
  <c r="P2490" i="11"/>
  <c r="P4195" i="11"/>
  <c r="P5170" i="11"/>
  <c r="P4947" i="11"/>
  <c r="P6458" i="11"/>
  <c r="P3416" i="11"/>
  <c r="P7135" i="11"/>
  <c r="P6185" i="11"/>
  <c r="P5831" i="11"/>
  <c r="P5704" i="11"/>
  <c r="P2021" i="11"/>
  <c r="P3387" i="11"/>
  <c r="P4534" i="11"/>
  <c r="P5536" i="11"/>
  <c r="P3417" i="11"/>
  <c r="P7183" i="11"/>
  <c r="P4182" i="11"/>
  <c r="P1995" i="11"/>
  <c r="P1892" i="11"/>
  <c r="P3451" i="11"/>
  <c r="P1242" i="11"/>
  <c r="P4728" i="11"/>
  <c r="P4248" i="11"/>
  <c r="P7106" i="11"/>
  <c r="P3881" i="11"/>
  <c r="P5939" i="11"/>
  <c r="P1140" i="11"/>
  <c r="P5248" i="11"/>
  <c r="P540" i="11"/>
  <c r="P4209" i="11"/>
  <c r="P5143" i="11"/>
  <c r="P1883" i="11"/>
  <c r="P1675" i="11"/>
  <c r="P6651" i="11"/>
  <c r="P4713" i="11"/>
  <c r="P5024" i="11"/>
  <c r="P1465" i="11"/>
  <c r="P6235" i="11"/>
  <c r="P5870" i="11"/>
  <c r="P970" i="11"/>
  <c r="P3815" i="11"/>
  <c r="P6533" i="11"/>
  <c r="P982" i="11"/>
  <c r="P6832" i="11"/>
  <c r="P2777" i="11"/>
  <c r="P3909" i="11"/>
  <c r="P3464" i="11"/>
  <c r="P4936" i="11"/>
  <c r="P333" i="11"/>
  <c r="P7248" i="11"/>
  <c r="P7224" i="11"/>
  <c r="P7499" i="11"/>
  <c r="P5066" i="11"/>
  <c r="P3764" i="11"/>
  <c r="P5092" i="11"/>
  <c r="P6511" i="11"/>
  <c r="P2455" i="11"/>
  <c r="P3482" i="11"/>
  <c r="P4561" i="11"/>
  <c r="P3282" i="11"/>
  <c r="P4088" i="11"/>
  <c r="P7572" i="11"/>
  <c r="P5921" i="11"/>
  <c r="P3924" i="11"/>
  <c r="P2503" i="11"/>
  <c r="P4313" i="11"/>
  <c r="P2099" i="11"/>
  <c r="P7330" i="11"/>
  <c r="P5038" i="11"/>
  <c r="P4327" i="11"/>
  <c r="P6835" i="11"/>
  <c r="P5079" i="11"/>
  <c r="P6225" i="11"/>
  <c r="P685" i="11"/>
  <c r="P6221" i="11"/>
  <c r="P1270" i="11"/>
  <c r="P3763" i="11"/>
  <c r="P3012" i="11"/>
  <c r="P3611" i="11"/>
  <c r="P4062" i="11"/>
  <c r="P5389" i="11"/>
  <c r="P5090" i="11"/>
  <c r="P4231" i="11"/>
  <c r="P2698" i="11"/>
  <c r="P2711" i="11"/>
  <c r="P4362" i="11"/>
  <c r="P6507" i="11"/>
  <c r="P3116" i="11"/>
  <c r="P3490" i="11"/>
  <c r="P3297" i="11"/>
  <c r="L4088" i="11"/>
  <c r="P7018" i="11"/>
  <c r="P7252" i="11"/>
  <c r="P1909" i="11"/>
  <c r="L6940" i="11"/>
  <c r="L5937" i="11"/>
  <c r="J1169" i="11"/>
  <c r="K1169" i="11" s="1"/>
  <c r="P1190" i="11"/>
  <c r="P4754" i="11"/>
  <c r="P5104" i="11"/>
  <c r="P1907" i="11"/>
  <c r="P840" i="11"/>
  <c r="P6274" i="11"/>
  <c r="P2117" i="11"/>
  <c r="P682" i="11"/>
  <c r="P5872" i="11"/>
  <c r="P1868" i="11"/>
  <c r="P2051" i="11"/>
  <c r="P2998" i="11"/>
  <c r="P6038" i="11"/>
  <c r="L7303" i="11"/>
  <c r="L5054" i="11"/>
  <c r="P7392" i="11"/>
  <c r="P7429" i="11"/>
  <c r="P5897" i="11"/>
  <c r="P7079" i="11"/>
  <c r="P3907" i="11"/>
  <c r="P5028" i="11"/>
  <c r="P3455" i="11"/>
  <c r="P2571" i="11"/>
  <c r="P4986" i="11"/>
  <c r="P6534" i="11"/>
  <c r="P4584" i="11"/>
  <c r="P2216" i="11"/>
  <c r="P657" i="11"/>
  <c r="P1320" i="11"/>
  <c r="P7548" i="11"/>
  <c r="P4769" i="11"/>
  <c r="P1501" i="11"/>
  <c r="P305" i="11"/>
  <c r="P3477" i="11"/>
  <c r="P6784" i="11"/>
  <c r="P3738" i="11"/>
  <c r="P5843" i="11"/>
  <c r="P6068" i="11"/>
  <c r="P5783" i="11"/>
  <c r="P6977" i="11"/>
  <c r="P7511" i="11"/>
  <c r="P4457" i="11"/>
  <c r="P4834" i="11"/>
  <c r="P3973" i="11"/>
  <c r="P5665" i="11"/>
  <c r="P4361" i="11"/>
  <c r="P5414" i="11"/>
  <c r="P1818" i="11"/>
  <c r="P5965" i="11"/>
  <c r="P2246" i="11"/>
  <c r="P1502" i="11"/>
  <c r="P5741" i="11"/>
  <c r="P4505" i="11"/>
  <c r="P2478" i="11"/>
  <c r="P4766" i="11"/>
  <c r="P2351" i="11"/>
  <c r="P6013" i="11"/>
  <c r="P1881" i="11"/>
  <c r="P3844" i="11"/>
  <c r="P3287" i="11"/>
  <c r="P3322" i="11"/>
  <c r="P6315" i="11"/>
  <c r="P5817" i="11"/>
  <c r="P270" i="11"/>
  <c r="P7052" i="11"/>
  <c r="P4622" i="11"/>
  <c r="P5235" i="11"/>
  <c r="P5768" i="11"/>
  <c r="P2476" i="11"/>
  <c r="P2452" i="11"/>
  <c r="P4141" i="11"/>
  <c r="P3648" i="11"/>
  <c r="P2555" i="11"/>
  <c r="P228" i="11"/>
  <c r="P3156" i="11"/>
  <c r="P1267" i="11"/>
  <c r="P2273" i="11"/>
  <c r="P4431" i="11"/>
  <c r="P7433" i="11"/>
  <c r="P6393" i="11"/>
  <c r="P4925" i="11"/>
  <c r="P4556" i="11"/>
  <c r="P6612" i="11"/>
  <c r="P3335" i="11"/>
  <c r="P4611" i="11"/>
  <c r="P3399" i="11"/>
  <c r="P2532" i="11"/>
  <c r="P4052" i="11"/>
  <c r="P1491" i="11"/>
  <c r="P1334" i="11"/>
  <c r="P1022" i="11"/>
  <c r="P4494" i="11"/>
  <c r="P620" i="11"/>
  <c r="P6298" i="11"/>
  <c r="P1762" i="11"/>
  <c r="P5405" i="11"/>
  <c r="P5431" i="11"/>
  <c r="P4350" i="11"/>
  <c r="P5327" i="11"/>
  <c r="P1764" i="11"/>
  <c r="P3010" i="11"/>
  <c r="P2217" i="11"/>
  <c r="P2451" i="11"/>
  <c r="P4639" i="11"/>
  <c r="P7312" i="11"/>
  <c r="P826" i="11"/>
  <c r="P5974" i="11"/>
  <c r="P932" i="11"/>
  <c r="P4739" i="11"/>
  <c r="P2049" i="11"/>
  <c r="P4379" i="11"/>
  <c r="P1293" i="11"/>
  <c r="P7067" i="11"/>
  <c r="P4972" i="11"/>
  <c r="P4844" i="11"/>
  <c r="P6456" i="11"/>
  <c r="P1620" i="11"/>
  <c r="P1553" i="11"/>
  <c r="P1010" i="11"/>
  <c r="P2710" i="11"/>
  <c r="P3312" i="11"/>
  <c r="L5235" i="11"/>
  <c r="P1477" i="11"/>
  <c r="P2766" i="11"/>
  <c r="P1376" i="11"/>
  <c r="P3805" i="11"/>
  <c r="P3609" i="11"/>
  <c r="P4193" i="11"/>
  <c r="P3869" i="11"/>
  <c r="P4403" i="11"/>
  <c r="P3829" i="11"/>
  <c r="P5948" i="11"/>
  <c r="P4730" i="11"/>
  <c r="P4782" i="11"/>
  <c r="P2386" i="11"/>
  <c r="P4131" i="11"/>
  <c r="P804" i="11"/>
  <c r="P1466" i="11"/>
  <c r="P7469" i="11"/>
  <c r="P3742" i="11"/>
  <c r="P4873" i="11"/>
  <c r="P5973" i="11"/>
  <c r="P3637" i="11"/>
  <c r="P3737" i="11"/>
  <c r="P1999" i="11"/>
  <c r="P4520" i="11"/>
  <c r="P6263" i="11"/>
  <c r="P5847" i="11"/>
  <c r="P3689" i="11"/>
  <c r="P3377" i="11"/>
  <c r="P1816" i="11"/>
  <c r="P3711" i="11"/>
  <c r="P4296" i="11"/>
  <c r="P2533" i="11"/>
  <c r="P956" i="11"/>
  <c r="P5286" i="11"/>
  <c r="P372" i="11"/>
  <c r="P3078" i="11"/>
  <c r="P1805" i="11"/>
  <c r="P6142" i="11"/>
  <c r="P5635" i="11"/>
  <c r="P4557" i="11"/>
  <c r="P3023" i="11"/>
  <c r="P2363" i="11"/>
  <c r="P1256" i="11"/>
  <c r="P542" i="11"/>
  <c r="P6898" i="11"/>
  <c r="P4535" i="11"/>
  <c r="P4560" i="11"/>
  <c r="P2516" i="11"/>
  <c r="P6078" i="11"/>
  <c r="P1894" i="11"/>
  <c r="P1034" i="11"/>
  <c r="P6093" i="11"/>
  <c r="P6495" i="11"/>
  <c r="P5922" i="11"/>
  <c r="L5247" i="11"/>
  <c r="P4402" i="11"/>
  <c r="P4115" i="11"/>
  <c r="P4011" i="11"/>
  <c r="P3426" i="11"/>
  <c r="P4023" i="11"/>
  <c r="P3867" i="11"/>
  <c r="P307" i="11"/>
  <c r="P193" i="11"/>
  <c r="P5145" i="11"/>
  <c r="P4598" i="11"/>
  <c r="P1608" i="11"/>
  <c r="P2749" i="11"/>
  <c r="P2489" i="11"/>
  <c r="P6653" i="11"/>
  <c r="P6250" i="11"/>
  <c r="P4015" i="11"/>
  <c r="P3807" i="11"/>
  <c r="P3378" i="11"/>
  <c r="P3027" i="11"/>
  <c r="P1086" i="11"/>
  <c r="P670" i="11"/>
  <c r="P6627" i="11"/>
  <c r="P4973" i="11"/>
  <c r="P190" i="11"/>
  <c r="P3309" i="11"/>
  <c r="P6379" i="11"/>
  <c r="P4297" i="11"/>
  <c r="P6314" i="11"/>
  <c r="P6833" i="11"/>
  <c r="P6860" i="11"/>
  <c r="P1710" i="11"/>
  <c r="P6260" i="11"/>
  <c r="P3456" i="11"/>
  <c r="P71" i="11"/>
  <c r="P6077" i="11"/>
  <c r="P3893" i="11"/>
  <c r="P4894" i="11"/>
  <c r="P5040" i="11"/>
  <c r="P4481" i="11"/>
  <c r="P646" i="11"/>
  <c r="P2507" i="11"/>
  <c r="P6377" i="11"/>
  <c r="P6208" i="11"/>
  <c r="P5614" i="11"/>
  <c r="P6871" i="11"/>
  <c r="P6886" i="11"/>
  <c r="P3894" i="11"/>
  <c r="P5297" i="11"/>
  <c r="P4102" i="11"/>
  <c r="P503" i="11"/>
  <c r="P6116" i="11"/>
  <c r="P3438" i="11"/>
  <c r="P2701" i="11"/>
  <c r="P5363" i="11"/>
  <c r="P2103" i="11"/>
  <c r="P6106" i="11"/>
  <c r="P6262" i="11"/>
  <c r="P6312" i="11"/>
  <c r="P6849" i="11"/>
  <c r="P3753" i="11"/>
  <c r="P3950" i="11"/>
  <c r="P7575" i="11"/>
  <c r="P4492" i="11"/>
  <c r="P683" i="11"/>
  <c r="P5415" i="11"/>
  <c r="P6418" i="11"/>
  <c r="P3985" i="11"/>
  <c r="P3790" i="11"/>
  <c r="P4183" i="11"/>
  <c r="P4924" i="11"/>
  <c r="P3859" i="11"/>
  <c r="P2286" i="11"/>
  <c r="P5245" i="11"/>
  <c r="P2465" i="11"/>
  <c r="P3531" i="11"/>
  <c r="P2442" i="11"/>
  <c r="P5535" i="11"/>
  <c r="P7197" i="11"/>
  <c r="P2672" i="11"/>
  <c r="P6275" i="11"/>
  <c r="P4483" i="11"/>
  <c r="P2723" i="11"/>
  <c r="P4075" i="11"/>
  <c r="P3334" i="11"/>
  <c r="P3919" i="11"/>
  <c r="P5611" i="11"/>
  <c r="P3038" i="11"/>
  <c r="P1554" i="11"/>
  <c r="P5861" i="11"/>
  <c r="P2388" i="11"/>
  <c r="P6991" i="11"/>
  <c r="P5380" i="11"/>
  <c r="P4338" i="11"/>
  <c r="P4548" i="11"/>
  <c r="P2361" i="11"/>
  <c r="P4652" i="11"/>
  <c r="P6090" i="11"/>
  <c r="P4987" i="11"/>
  <c r="P4166" i="11"/>
  <c r="P7054" i="11"/>
  <c r="P1337" i="11"/>
  <c r="J4433" i="11"/>
  <c r="K4433" i="11" s="1"/>
  <c r="P4433" i="11" s="1"/>
  <c r="P4585" i="11"/>
  <c r="L5289" i="11"/>
  <c r="P4455" i="11"/>
  <c r="P7301" i="11"/>
  <c r="P1218" i="11"/>
  <c r="P1986" i="11"/>
  <c r="P4076" i="11"/>
  <c r="P2762" i="11"/>
  <c r="L3334" i="11"/>
  <c r="L7572" i="11"/>
  <c r="P2597" i="11"/>
  <c r="P5885" i="11"/>
  <c r="P6506" i="11"/>
  <c r="P3222" i="11"/>
  <c r="P3415" i="11"/>
  <c r="P4050" i="11"/>
  <c r="P2580" i="11"/>
  <c r="P2529" i="11"/>
  <c r="J3808" i="11"/>
  <c r="K3808" i="11" s="1"/>
  <c r="P3971" i="11"/>
  <c r="P1362" i="11"/>
  <c r="P5794" i="11"/>
  <c r="P5726" i="11"/>
  <c r="P3360" i="11"/>
  <c r="P6469" i="11"/>
  <c r="P4626" i="11"/>
  <c r="P4037" i="11"/>
  <c r="P2974" i="11"/>
  <c r="P6080" i="11"/>
  <c r="P1361" i="11"/>
  <c r="P3702" i="11"/>
  <c r="P4819" i="11"/>
  <c r="P1879" i="11"/>
  <c r="P3842" i="11"/>
  <c r="P3789" i="11"/>
  <c r="P3179" i="11"/>
  <c r="P2243" i="11"/>
  <c r="P2270" i="11"/>
  <c r="P7299" i="11"/>
  <c r="P5924" i="11"/>
  <c r="P6040" i="11"/>
  <c r="P2425" i="11"/>
  <c r="P4882" i="11"/>
  <c r="P3052" i="11"/>
  <c r="P4650" i="11"/>
  <c r="P5661" i="11"/>
  <c r="P3336" i="11"/>
  <c r="P136" i="11"/>
  <c r="P908" i="11"/>
  <c r="P88" i="11"/>
  <c r="P2281" i="11"/>
  <c r="P6924" i="11"/>
  <c r="P6585" i="11"/>
  <c r="P5466" i="11"/>
  <c r="P5925" i="11"/>
  <c r="P1947" i="11"/>
  <c r="P6654" i="11"/>
  <c r="P4860" i="11"/>
  <c r="P3481" i="11"/>
  <c r="P2881" i="11"/>
  <c r="P2073" i="11"/>
  <c r="P7130" i="11"/>
  <c r="P1527" i="11"/>
  <c r="P1467" i="11"/>
  <c r="P2429" i="11"/>
  <c r="P3296" i="11"/>
  <c r="P3897" i="11"/>
  <c r="P5835" i="11"/>
  <c r="P1100" i="11"/>
  <c r="P1269" i="11"/>
  <c r="P5531" i="11"/>
  <c r="P5301" i="11"/>
  <c r="P5312" i="11"/>
  <c r="P607" i="11"/>
  <c r="P3118" i="11"/>
  <c r="P2010" i="11"/>
  <c r="P3468" i="11"/>
  <c r="P1152" i="11"/>
  <c r="P6069" i="11"/>
  <c r="P3077" i="11"/>
  <c r="P4895" i="11"/>
  <c r="P1271" i="11"/>
  <c r="P3152" i="11"/>
  <c r="P1750" i="11"/>
  <c r="P1346" i="11"/>
  <c r="P1322" i="11"/>
  <c r="P6781" i="11"/>
  <c r="P3374" i="11"/>
  <c r="P6571" i="11"/>
  <c r="P2868" i="11"/>
  <c r="P6914" i="11"/>
  <c r="P2234" i="11"/>
  <c r="P764" i="11"/>
  <c r="P4608" i="11"/>
  <c r="P1870" i="11"/>
  <c r="P2221" i="11"/>
  <c r="P1984" i="11"/>
  <c r="P7001" i="11"/>
  <c r="P7156" i="11"/>
  <c r="P1853" i="11"/>
  <c r="P3376" i="11"/>
  <c r="P802" i="11"/>
  <c r="P4963" i="11"/>
  <c r="P2662" i="11"/>
  <c r="P5076" i="11"/>
  <c r="P1737" i="11"/>
  <c r="P7065" i="11"/>
  <c r="P2412" i="11"/>
  <c r="P5093" i="11"/>
  <c r="P2399" i="11"/>
  <c r="P3114" i="11"/>
  <c r="P7551" i="11"/>
  <c r="P531" i="11"/>
  <c r="P6389" i="11"/>
  <c r="P6497" i="11"/>
  <c r="P4832" i="11"/>
  <c r="P3868" i="11"/>
  <c r="P4648" i="11"/>
  <c r="P3503" i="11"/>
  <c r="P3933" i="11"/>
  <c r="P644" i="11"/>
  <c r="P5375" i="11"/>
  <c r="P3937" i="11"/>
  <c r="P4002" i="11"/>
  <c r="P2244" i="11"/>
  <c r="P4001" i="11"/>
  <c r="P2259" i="11"/>
  <c r="P1048" i="11"/>
  <c r="P6043" i="11"/>
  <c r="P4468" i="11"/>
  <c r="P3324" i="11"/>
  <c r="P2740" i="11"/>
  <c r="P4153" i="11"/>
  <c r="P1230" i="11"/>
  <c r="P1323" i="11"/>
  <c r="P4820" i="11"/>
  <c r="P7145" i="11"/>
  <c r="P6356" i="11"/>
  <c r="P3768" i="11"/>
  <c r="P2684" i="11"/>
  <c r="P6576" i="11"/>
  <c r="P5730" i="11"/>
  <c r="P2675" i="11"/>
  <c r="P5755" i="11"/>
  <c r="P7211" i="11"/>
  <c r="P1779" i="11"/>
  <c r="P6223" i="11"/>
  <c r="P1790" i="11"/>
  <c r="P2814" i="11"/>
  <c r="P7014" i="11"/>
  <c r="P6353" i="11"/>
  <c r="P6979" i="11"/>
  <c r="P3585" i="11"/>
  <c r="P2403" i="11"/>
  <c r="P3740" i="11"/>
  <c r="P1345" i="11"/>
  <c r="P4999" i="11"/>
  <c r="P6459" i="11"/>
  <c r="P113" i="11"/>
  <c r="P1765" i="11"/>
  <c r="P6455" i="11"/>
  <c r="P2567" i="11"/>
  <c r="P3205" i="11"/>
  <c r="P1306" i="11"/>
  <c r="P3425" i="11"/>
  <c r="P1788" i="11"/>
  <c r="P6875" i="11"/>
  <c r="P4249" i="11"/>
  <c r="P4258" i="11"/>
  <c r="P6277" i="11"/>
  <c r="P4479" i="11"/>
  <c r="P2879" i="11"/>
  <c r="P6820" i="11"/>
  <c r="P6884" i="11"/>
  <c r="P5129" i="11"/>
  <c r="P6416" i="11"/>
  <c r="P6249" i="11"/>
  <c r="P6351" i="11"/>
  <c r="P1558" i="11"/>
  <c r="P1544" i="11"/>
  <c r="P3144" i="11"/>
  <c r="P2268" i="11"/>
  <c r="P4013" i="11"/>
  <c r="P5276" i="11"/>
  <c r="P7369" i="11"/>
  <c r="P4247" i="11"/>
  <c r="P5116" i="11"/>
  <c r="P7169" i="11"/>
  <c r="P6990" i="11"/>
  <c r="P634" i="11"/>
  <c r="P2658" i="11"/>
  <c r="P4582" i="11"/>
  <c r="P4323" i="11"/>
  <c r="O18" i="11"/>
  <c r="P5649" i="11"/>
  <c r="P5027" i="11"/>
  <c r="P6951" i="11"/>
  <c r="P7573" i="11"/>
  <c r="P2637" i="11"/>
  <c r="P2086" i="11"/>
  <c r="P1426" i="11"/>
  <c r="P2128" i="11"/>
  <c r="P6381" i="11"/>
  <c r="P4128" i="11"/>
  <c r="P7367" i="11"/>
  <c r="P6238" i="11"/>
  <c r="P6394" i="11"/>
  <c r="P3521" i="11"/>
  <c r="P5584" i="11"/>
  <c r="P5597" i="11"/>
  <c r="P6948" i="11"/>
  <c r="P5064" i="11"/>
  <c r="P5144" i="11"/>
  <c r="P4262" i="11"/>
  <c r="P5077" i="11"/>
  <c r="P5752" i="11"/>
  <c r="P1504" i="11"/>
  <c r="P4583" i="11"/>
  <c r="P1176" i="11"/>
  <c r="P6628" i="11"/>
  <c r="P7186" i="11"/>
  <c r="P3401" i="11"/>
  <c r="P2087" i="11"/>
  <c r="P7249" i="11"/>
  <c r="P191" i="11"/>
  <c r="P3595" i="11"/>
  <c r="P4232" i="11"/>
  <c r="P3313" i="11"/>
  <c r="P2413" i="11"/>
  <c r="P2996" i="11"/>
  <c r="P6899" i="11"/>
  <c r="P7317" i="11"/>
  <c r="P6468" i="11"/>
  <c r="P6470" i="11"/>
  <c r="P7302" i="11"/>
  <c r="P1506" i="11"/>
  <c r="P5089" i="11"/>
  <c r="P4066" i="11"/>
  <c r="P6159" i="11"/>
  <c r="P1202" i="11"/>
  <c r="P4053" i="11"/>
  <c r="P5963" i="11"/>
  <c r="P4079" i="11"/>
  <c r="P1451" i="11"/>
  <c r="P2311" i="11"/>
  <c r="P1098" i="11"/>
  <c r="L5757" i="11"/>
  <c r="P5757" i="11"/>
  <c r="L6874" i="11"/>
  <c r="P6874" i="11"/>
  <c r="J4120" i="11"/>
  <c r="K4120" i="11" s="1"/>
  <c r="P5068" i="11"/>
  <c r="P5951" i="11"/>
  <c r="P6806" i="11"/>
  <c r="P7185" i="11"/>
  <c r="P6965" i="11"/>
  <c r="P7497" i="11"/>
  <c r="P1309" i="11"/>
  <c r="P5015" i="11"/>
  <c r="L5531" i="11"/>
  <c r="P5609" i="11"/>
  <c r="P7247" i="11"/>
  <c r="P828" i="11"/>
  <c r="P3833" i="11"/>
  <c r="P3452" i="11"/>
  <c r="P3295" i="11"/>
  <c r="P2788" i="11"/>
  <c r="L2788" i="11"/>
  <c r="P7109" i="11"/>
  <c r="P4792" i="11"/>
  <c r="P2585" i="11"/>
  <c r="P2935" i="11"/>
  <c r="P5650" i="11"/>
  <c r="P6443" i="11"/>
  <c r="P724" i="11"/>
  <c r="L3740" i="11"/>
  <c r="P4077" i="11"/>
  <c r="L6951" i="11"/>
  <c r="P5532" i="11"/>
  <c r="P4937" i="11"/>
  <c r="P6145" i="11"/>
  <c r="L6145" i="11"/>
  <c r="J1312" i="11"/>
  <c r="K1312" i="11" s="1"/>
  <c r="J3912" i="11"/>
  <c r="K3912" i="11" s="1"/>
  <c r="P4158" i="11"/>
  <c r="P2544" i="11"/>
  <c r="P6441" i="11"/>
  <c r="L5234" i="11"/>
  <c r="L5249" i="11"/>
  <c r="P4168" i="11"/>
  <c r="P1969" i="11"/>
  <c r="P3818" i="11"/>
  <c r="P7550" i="11"/>
  <c r="P3260" i="11"/>
  <c r="P3728" i="11"/>
  <c r="P7468" i="11"/>
  <c r="P3231" i="11"/>
  <c r="P5845" i="11"/>
  <c r="P1922" i="11"/>
  <c r="P3598" i="11"/>
  <c r="P4027" i="11"/>
  <c r="P62" i="11"/>
  <c r="P3725" i="11"/>
  <c r="L3726" i="11"/>
  <c r="L3728" i="11"/>
  <c r="P5458" i="11"/>
  <c r="P3724" i="11"/>
  <c r="L3727" i="11"/>
  <c r="L3725" i="11"/>
  <c r="P3727" i="11"/>
  <c r="L3724" i="11"/>
  <c r="P3726" i="11"/>
  <c r="J3731" i="11"/>
  <c r="K3731" i="11" s="1"/>
  <c r="P6259" i="11"/>
  <c r="P4218" i="11"/>
  <c r="L5128" i="11"/>
  <c r="L4322" i="11"/>
  <c r="L3542" i="11"/>
  <c r="L3646" i="11"/>
  <c r="L4712" i="11"/>
  <c r="P3529" i="11"/>
  <c r="P4426" i="11"/>
  <c r="P4530" i="11"/>
  <c r="P3338" i="11"/>
  <c r="P3400" i="11"/>
  <c r="P4348" i="11"/>
  <c r="P3386" i="11"/>
  <c r="P2504" i="11"/>
  <c r="P5739" i="11"/>
  <c r="P3182" i="11"/>
  <c r="P3494" i="11"/>
  <c r="P6575" i="11"/>
  <c r="P4105" i="11"/>
  <c r="P7143" i="11"/>
  <c r="P4285" i="11"/>
  <c r="L5250" i="11"/>
  <c r="L5285" i="11"/>
  <c r="P529" i="11"/>
  <c r="L5288" i="11"/>
  <c r="P6131" i="11"/>
  <c r="P5766" i="11"/>
  <c r="P6039" i="11"/>
  <c r="P7434" i="11"/>
  <c r="P5770" i="11"/>
  <c r="P5416" i="11"/>
  <c r="L5287" i="11"/>
  <c r="P6780" i="11"/>
  <c r="P6857" i="11"/>
  <c r="P7132" i="11"/>
  <c r="P6261" i="11"/>
  <c r="P1569" i="11"/>
  <c r="L5236" i="11"/>
  <c r="P2284" i="11"/>
  <c r="L1270" i="11"/>
  <c r="P5779" i="11"/>
  <c r="L5233" i="11"/>
  <c r="P5233" i="11"/>
  <c r="P5082" i="11"/>
  <c r="L5237" i="11"/>
  <c r="P5237" i="11"/>
  <c r="J6161" i="11"/>
  <c r="K6161" i="11" s="1"/>
  <c r="P5236" i="11"/>
  <c r="J6824" i="11"/>
  <c r="K6824" i="11" s="1"/>
  <c r="J2768" i="11"/>
  <c r="K2768" i="11" s="1"/>
  <c r="J12" i="11"/>
  <c r="K12" i="11" s="1"/>
  <c r="P1971" i="11"/>
  <c r="P4311" i="11"/>
  <c r="P4365" i="11"/>
  <c r="J5836" i="11"/>
  <c r="K5836" i="11" s="1"/>
  <c r="J6070" i="11"/>
  <c r="K6070" i="11" s="1"/>
  <c r="J6525" i="11"/>
  <c r="K6525" i="11" s="1"/>
  <c r="J5368" i="11"/>
  <c r="P5368" i="11" s="1"/>
  <c r="J6018" i="11"/>
  <c r="K6018" i="11" s="1"/>
  <c r="J6954" i="11"/>
  <c r="K6954" i="11" s="1"/>
  <c r="J6577" i="11"/>
  <c r="K6577" i="11" s="1"/>
  <c r="J7292" i="11"/>
  <c r="K7292" i="11" s="1"/>
  <c r="P2245" i="11"/>
  <c r="P1943" i="11"/>
  <c r="P6272" i="11"/>
  <c r="P5961" i="11"/>
  <c r="P5848" i="11"/>
  <c r="P5935" i="11"/>
  <c r="P6158" i="11"/>
  <c r="P6117" i="11"/>
  <c r="P5792" i="11"/>
  <c r="P5613" i="11"/>
  <c r="P6808" i="11"/>
  <c r="P2064" i="11"/>
  <c r="P2493" i="11"/>
  <c r="P4804" i="11"/>
  <c r="P4688" i="11"/>
  <c r="P4197" i="11"/>
  <c r="P1373" i="11"/>
  <c r="P2324" i="11"/>
  <c r="P2686" i="11"/>
  <c r="P2477" i="11"/>
  <c r="P4922" i="11"/>
  <c r="P2348" i="11"/>
  <c r="P3300" i="11"/>
  <c r="L4116" i="11"/>
  <c r="P4452" i="11"/>
  <c r="P1555" i="11"/>
  <c r="P4951" i="11"/>
  <c r="P4244" i="11"/>
  <c r="P3286" i="11"/>
  <c r="P7094" i="11"/>
  <c r="P6821" i="11"/>
  <c r="L2465" i="11"/>
  <c r="L3753" i="11"/>
  <c r="P7237" i="11"/>
  <c r="J7565" i="11"/>
  <c r="J4302" i="11"/>
  <c r="K4302" i="11" s="1"/>
  <c r="J3483" i="11"/>
  <c r="K3483" i="11" s="1"/>
  <c r="J3665" i="11"/>
  <c r="K3665" i="11" s="1"/>
  <c r="P2102" i="11"/>
  <c r="P7624" i="11"/>
  <c r="P5418" i="11"/>
  <c r="P5154" i="11"/>
  <c r="P4596" i="11"/>
  <c r="P7210" i="11"/>
  <c r="P4335" i="11"/>
  <c r="P2347" i="11"/>
  <c r="P4743" i="11"/>
  <c r="P4791" i="11"/>
  <c r="P4858" i="11"/>
  <c r="P7081" i="11"/>
  <c r="P2857" i="11"/>
  <c r="P2844" i="11"/>
  <c r="P2779" i="11"/>
  <c r="P6186" i="11"/>
  <c r="P4223" i="11"/>
  <c r="P2727" i="11"/>
  <c r="P3170" i="11"/>
  <c r="P3765" i="11"/>
  <c r="P2454" i="11"/>
  <c r="P4390" i="11"/>
  <c r="P1698" i="11"/>
  <c r="P4388" i="11"/>
  <c r="P7080" i="11"/>
  <c r="P6120" i="11"/>
  <c r="P3505" i="11"/>
  <c r="P3568" i="11"/>
  <c r="P4938" i="11"/>
  <c r="P6949" i="11"/>
  <c r="P4142" i="11"/>
  <c r="P110" i="11"/>
  <c r="P2372" i="11"/>
  <c r="P4714" i="11"/>
  <c r="P5521" i="11"/>
  <c r="P1142" i="11"/>
  <c r="P4989" i="11"/>
  <c r="P1671" i="11"/>
  <c r="P7016" i="11"/>
  <c r="P6912" i="11"/>
  <c r="P4270" i="11"/>
  <c r="P3816" i="11"/>
  <c r="P6783" i="11"/>
  <c r="P3183" i="11"/>
  <c r="P4624" i="11"/>
  <c r="P7069" i="11"/>
  <c r="P5989" i="11"/>
  <c r="P4140" i="11"/>
  <c r="P2673" i="11"/>
  <c r="P3439" i="11"/>
  <c r="J4926" i="11"/>
  <c r="K4926" i="11" s="1"/>
  <c r="P669" i="11"/>
  <c r="P3092" i="11"/>
  <c r="P3194" i="11"/>
  <c r="P3659" i="11"/>
  <c r="P5364" i="11"/>
  <c r="P5401" i="11"/>
  <c r="P409" i="11"/>
  <c r="P361" i="11"/>
  <c r="P6237" i="11"/>
  <c r="P6938" i="11"/>
  <c r="P3607" i="11"/>
  <c r="P7159" i="11"/>
  <c r="P7628" i="11"/>
  <c r="P2415" i="11"/>
  <c r="J1585" i="11"/>
  <c r="K1585" i="11" s="1"/>
  <c r="J1065" i="11"/>
  <c r="K1065" i="11" s="1"/>
  <c r="P7250" i="11"/>
  <c r="P2790" i="11"/>
  <c r="P3972" i="11"/>
  <c r="P359" i="11"/>
  <c r="P5598" i="11"/>
  <c r="P1347" i="11"/>
  <c r="P4532" i="11"/>
  <c r="P232" i="11"/>
  <c r="P3364" i="11"/>
  <c r="P6354" i="11"/>
  <c r="P4558" i="11"/>
  <c r="P6498" i="11"/>
  <c r="P5443" i="11"/>
  <c r="P1440" i="11"/>
  <c r="P1515" i="11"/>
  <c r="P4273" i="11"/>
  <c r="P1164" i="11"/>
  <c r="P7208" i="11"/>
  <c r="P1490" i="11"/>
  <c r="P3555" i="11"/>
  <c r="P4700" i="11"/>
  <c r="P1700" i="11"/>
  <c r="P2090" i="11"/>
  <c r="P4234" i="11"/>
  <c r="P4587" i="11"/>
  <c r="P1696" i="11"/>
  <c r="P4156" i="11"/>
  <c r="P6181" i="11"/>
  <c r="P6352" i="11"/>
  <c r="L2814" i="11"/>
  <c r="P7131" i="11"/>
  <c r="L2413" i="11"/>
  <c r="P4101" i="11"/>
  <c r="J727" i="11"/>
  <c r="K727" i="11" s="1"/>
  <c r="J5173" i="11"/>
  <c r="K5173" i="11" s="1"/>
  <c r="J3262" i="11"/>
  <c r="K3262" i="11" s="1"/>
  <c r="J1793" i="11"/>
  <c r="K1793" i="11" s="1"/>
  <c r="P6313" i="11"/>
  <c r="L3092" i="11"/>
  <c r="P1658" i="11"/>
  <c r="P1284" i="11"/>
  <c r="L3194" i="11"/>
  <c r="P3196" i="11"/>
  <c r="P4920" i="11"/>
  <c r="P4816" i="11"/>
  <c r="J1221" i="11"/>
  <c r="K1221" i="11" s="1"/>
  <c r="J1078" i="11"/>
  <c r="K1078" i="11" s="1"/>
  <c r="J857" i="11"/>
  <c r="K857" i="11" s="1"/>
  <c r="L62" i="11"/>
  <c r="L2996" i="11"/>
  <c r="P3974" i="11"/>
  <c r="P4036" i="11"/>
  <c r="P4960" i="11"/>
  <c r="P3495" i="11"/>
  <c r="P1649" i="11"/>
  <c r="P3323" i="11"/>
  <c r="P6417" i="11"/>
  <c r="P1360" i="11"/>
  <c r="P3427" i="11"/>
  <c r="P5702" i="11"/>
  <c r="L1440" i="11"/>
  <c r="J7527" i="11"/>
  <c r="L2723" i="11"/>
  <c r="P6550" i="11"/>
  <c r="P2517" i="11"/>
  <c r="P5323" i="11"/>
  <c r="J4874" i="11"/>
  <c r="K4874" i="11" s="1"/>
  <c r="J3236" i="11"/>
  <c r="K3236" i="11" s="1"/>
  <c r="P166" i="11"/>
  <c r="P4712" i="11"/>
  <c r="P6664" i="11"/>
  <c r="J4783" i="11"/>
  <c r="K4783" i="11" s="1"/>
  <c r="J2417" i="11"/>
  <c r="K2417" i="11" s="1"/>
  <c r="J3717" i="11"/>
  <c r="K3717" i="11" s="1"/>
  <c r="J4822" i="11"/>
  <c r="K4822" i="11" s="1"/>
  <c r="P1454" i="11"/>
  <c r="P1726" i="11"/>
  <c r="P5648" i="11"/>
  <c r="P7092" i="11"/>
  <c r="P6573" i="11"/>
  <c r="P7288" i="11"/>
  <c r="P5141" i="11"/>
  <c r="P4976" i="11"/>
  <c r="P4794" i="11"/>
  <c r="P3074" i="11"/>
  <c r="P7083" i="11"/>
  <c r="P4856" i="11"/>
  <c r="P309" i="11"/>
  <c r="L5689" i="11"/>
  <c r="P1660" i="11"/>
  <c r="P4026" i="11"/>
  <c r="P7184" i="11"/>
  <c r="P6574" i="11"/>
  <c r="P6015" i="11"/>
  <c r="J363" i="11"/>
  <c r="K363" i="11" s="1"/>
  <c r="J468" i="11"/>
  <c r="J4510" i="11"/>
  <c r="K4510" i="11" s="1"/>
  <c r="J272" i="11"/>
  <c r="K272" i="11" s="1"/>
  <c r="P7329" i="11"/>
  <c r="J2391" i="11"/>
  <c r="K2391" i="11" s="1"/>
  <c r="J480" i="11"/>
  <c r="P3413" i="11"/>
  <c r="P958" i="11"/>
  <c r="P1050" i="11"/>
  <c r="L2544" i="11"/>
  <c r="P1336" i="11"/>
  <c r="L1293" i="11"/>
  <c r="P3430" i="11"/>
  <c r="P4300" i="11"/>
  <c r="L4582" i="11"/>
  <c r="P2299" i="11"/>
  <c r="P4665" i="11"/>
  <c r="P1319" i="11"/>
  <c r="L4819" i="11"/>
  <c r="P4572" i="11"/>
  <c r="P4322" i="11"/>
  <c r="P5026" i="11"/>
  <c r="P1803" i="11"/>
  <c r="P1492" i="11"/>
  <c r="P4821" i="11"/>
  <c r="P4478" i="11"/>
  <c r="P1268" i="11"/>
  <c r="P4404" i="11"/>
  <c r="P112" i="11"/>
  <c r="L3038" i="11"/>
  <c r="P583" i="11"/>
  <c r="P722" i="11"/>
  <c r="P2440" i="11"/>
  <c r="P3365" i="11"/>
  <c r="P3766" i="11"/>
  <c r="P1294" i="11"/>
  <c r="P3542" i="11"/>
  <c r="L4218" i="11"/>
  <c r="P4870" i="11"/>
  <c r="L4700" i="11"/>
  <c r="P1674" i="11"/>
  <c r="P2310" i="11"/>
  <c r="P2853" i="11"/>
  <c r="L3611" i="11"/>
  <c r="L4492" i="11"/>
  <c r="P1648" i="11"/>
  <c r="L4183" i="11"/>
  <c r="P3491" i="11"/>
  <c r="L3924" i="11"/>
  <c r="P4752" i="11"/>
  <c r="P5063" i="11"/>
  <c r="P4470" i="11"/>
  <c r="P4504" i="11"/>
  <c r="P7432" i="11"/>
  <c r="P370" i="11"/>
  <c r="P2320" i="11"/>
  <c r="P2764" i="11"/>
  <c r="P2023" i="11"/>
  <c r="P4911" i="11"/>
  <c r="P1493" i="11"/>
  <c r="P700" i="11"/>
  <c r="P1116" i="11"/>
  <c r="L1176" i="11"/>
  <c r="L3295" i="11"/>
  <c r="P3128" i="11"/>
  <c r="P2593" i="11"/>
  <c r="P6247" i="11"/>
  <c r="P7223" i="11"/>
  <c r="P906" i="11"/>
  <c r="P1166" i="11"/>
  <c r="P1735" i="11"/>
  <c r="P1814" i="11"/>
  <c r="P3687" i="11"/>
  <c r="P3040" i="11"/>
  <c r="P1350" i="11"/>
  <c r="L3386" i="11"/>
  <c r="P4377" i="11"/>
  <c r="L2268" i="11"/>
  <c r="L6116" i="11"/>
  <c r="L5663" i="11"/>
  <c r="P5663" i="11"/>
  <c r="L4990" i="11"/>
  <c r="P4990" i="11"/>
  <c r="P2546" i="11"/>
  <c r="L2546" i="11"/>
  <c r="L3375" i="11"/>
  <c r="P3375" i="11"/>
  <c r="L1918" i="11"/>
  <c r="P1918" i="11"/>
  <c r="L3533" i="11"/>
  <c r="P3533" i="11"/>
  <c r="P3698" i="11"/>
  <c r="L3698" i="11"/>
  <c r="P4726" i="11"/>
  <c r="L4726" i="11"/>
  <c r="L3755" i="11"/>
  <c r="P3755" i="11"/>
  <c r="L4715" i="11"/>
  <c r="P4715" i="11"/>
  <c r="P2494" i="11"/>
  <c r="P6532" i="11"/>
  <c r="L6532" i="11"/>
  <c r="L1644" i="11"/>
  <c r="P1644" i="11"/>
  <c r="L6962" i="11"/>
  <c r="P6962" i="11"/>
  <c r="P2091" i="11"/>
  <c r="L2091" i="11"/>
  <c r="L5652" i="11"/>
  <c r="P5652" i="11"/>
  <c r="L4272" i="11"/>
  <c r="P4272" i="11"/>
  <c r="L7237" i="11"/>
  <c r="P3646" i="11"/>
  <c r="P2463" i="11"/>
  <c r="P2983" i="11"/>
  <c r="L4548" i="11"/>
  <c r="P5159" i="11"/>
  <c r="P5587" i="11"/>
  <c r="P1905" i="11"/>
  <c r="L4972" i="11"/>
  <c r="P6901" i="11"/>
  <c r="L4856" i="11"/>
  <c r="L7197" i="11"/>
  <c r="P7222" i="11"/>
  <c r="L1631" i="11"/>
  <c r="P1631" i="11"/>
  <c r="L3633" i="11"/>
  <c r="P3633" i="11"/>
  <c r="L1024" i="11"/>
  <c r="P1024" i="11"/>
  <c r="L2736" i="11"/>
  <c r="P2736" i="11"/>
  <c r="L3337" i="11"/>
  <c r="P3337" i="11"/>
  <c r="L6380" i="11"/>
  <c r="P6380" i="11"/>
  <c r="P1307" i="11"/>
  <c r="L1307" i="11"/>
  <c r="L4686" i="11"/>
  <c r="P4686" i="11"/>
  <c r="L5509" i="11"/>
  <c r="P5509" i="11"/>
  <c r="L5743" i="11"/>
  <c r="P5743" i="11"/>
  <c r="L6391" i="11"/>
  <c r="P6391" i="11"/>
  <c r="L7017" i="11"/>
  <c r="P7017" i="11"/>
  <c r="L3282" i="11"/>
  <c r="P4950" i="11"/>
  <c r="P6016" i="11"/>
  <c r="P5406" i="11"/>
  <c r="P5911" i="11"/>
  <c r="P2258" i="11"/>
  <c r="L3490" i="11"/>
  <c r="P3997" i="11"/>
  <c r="P4192" i="11"/>
  <c r="P6014" i="11"/>
  <c r="P6350" i="11"/>
  <c r="P2712" i="11"/>
  <c r="P2816" i="11"/>
  <c r="L5817" i="11"/>
  <c r="P6224" i="11"/>
  <c r="P4985" i="11"/>
  <c r="L6378" i="11"/>
  <c r="P6378" i="11"/>
  <c r="P4518" i="11"/>
  <c r="P1766" i="11"/>
  <c r="P257" i="11"/>
  <c r="P518" i="11"/>
  <c r="L4075" i="11"/>
  <c r="P5950" i="11"/>
  <c r="P5717" i="11"/>
  <c r="P1441" i="11"/>
  <c r="P5820" i="11"/>
  <c r="P5585" i="11"/>
  <c r="P6964" i="11"/>
  <c r="P2325" i="11"/>
  <c r="P4509" i="11"/>
  <c r="L5845" i="11"/>
  <c r="L6259" i="11"/>
  <c r="P6963" i="11"/>
  <c r="L6979" i="11"/>
  <c r="P6923" i="11"/>
  <c r="P3713" i="11"/>
  <c r="P6872" i="11"/>
  <c r="L7641" i="11"/>
  <c r="L5535" i="11"/>
  <c r="L3482" i="11"/>
  <c r="P1332" i="11"/>
  <c r="L1345" i="11"/>
  <c r="L646" i="11"/>
  <c r="L1202" i="11"/>
  <c r="P3273" i="11"/>
  <c r="L3297" i="11"/>
  <c r="P2450" i="11"/>
  <c r="P7576" i="11"/>
  <c r="P673" i="11"/>
  <c r="L1490" i="11"/>
  <c r="P2515" i="11"/>
  <c r="P6129" i="11"/>
  <c r="P164" i="11"/>
  <c r="P1449" i="11"/>
  <c r="L3919" i="11"/>
  <c r="P3777" i="11"/>
  <c r="L4806" i="11"/>
  <c r="P6975" i="11"/>
  <c r="P3308" i="11"/>
  <c r="P5042" i="11"/>
  <c r="P3311" i="11"/>
  <c r="P6859" i="11"/>
  <c r="P4898" i="11"/>
  <c r="P6572" i="11"/>
  <c r="P6652" i="11"/>
  <c r="L3972" i="11"/>
  <c r="P6081" i="11"/>
  <c r="L3764" i="11"/>
  <c r="P4157" i="11"/>
  <c r="P1545" i="11"/>
  <c r="L2507" i="11"/>
  <c r="P1475" i="11"/>
  <c r="P2062" i="11"/>
  <c r="P3949" i="11"/>
  <c r="P4586" i="11"/>
  <c r="P3885" i="11"/>
  <c r="L5613" i="11"/>
  <c r="P6836" i="11"/>
  <c r="L7083" i="11"/>
  <c r="P7160" i="11"/>
  <c r="P6625" i="11"/>
  <c r="P2598" i="11"/>
  <c r="P2827" i="11"/>
  <c r="P3583" i="11"/>
  <c r="L3529" i="11"/>
  <c r="P3559" i="11"/>
  <c r="P5052" i="11"/>
  <c r="L4261" i="11"/>
  <c r="P1619" i="11"/>
  <c r="L2309" i="11"/>
  <c r="P3493" i="11"/>
  <c r="P4456" i="11"/>
  <c r="L4816" i="11"/>
  <c r="P6301" i="11"/>
  <c r="P7300" i="11"/>
  <c r="P7653" i="11"/>
  <c r="L1164" i="11"/>
  <c r="P3168" i="11"/>
  <c r="L7575" i="11"/>
  <c r="L1700" i="11"/>
  <c r="L7432" i="11"/>
  <c r="L2701" i="11"/>
  <c r="P4028" i="11"/>
  <c r="P7275" i="11"/>
  <c r="P4570" i="11"/>
  <c r="P6922" i="11"/>
  <c r="P4946" i="11"/>
  <c r="P1829" i="11"/>
  <c r="L3894" i="11"/>
  <c r="P5002" i="11"/>
  <c r="P6067" i="11"/>
  <c r="P6823" i="11"/>
  <c r="P6610" i="11"/>
  <c r="L7496" i="11"/>
  <c r="P2411" i="11"/>
  <c r="P2441" i="11"/>
  <c r="P5067" i="11"/>
  <c r="L2658" i="11"/>
  <c r="L4518" i="11"/>
  <c r="P3076" i="11"/>
  <c r="P3248" i="11"/>
  <c r="P4948" i="11"/>
  <c r="P4024" i="11"/>
  <c r="P4480" i="11"/>
  <c r="P4923" i="11"/>
  <c r="L6130" i="11"/>
  <c r="P6130" i="11"/>
  <c r="P6978" i="11"/>
  <c r="P659" i="11"/>
  <c r="P1427" i="11"/>
  <c r="P86" i="11"/>
  <c r="P946" i="11"/>
  <c r="L3205" i="11"/>
  <c r="P2359" i="11"/>
  <c r="L2569" i="11"/>
  <c r="P2569" i="11"/>
  <c r="L7208" i="11"/>
  <c r="P2753" i="11"/>
  <c r="L4572" i="11"/>
  <c r="P162" i="11"/>
  <c r="P2554" i="11"/>
  <c r="P5949" i="11"/>
  <c r="P6508" i="11"/>
  <c r="P114" i="11"/>
  <c r="P3361" i="11"/>
  <c r="P3594" i="11"/>
  <c r="L3833" i="11"/>
  <c r="P3624" i="11"/>
  <c r="P2502" i="11"/>
  <c r="P1597" i="11"/>
  <c r="P4780" i="11"/>
  <c r="P6822" i="11"/>
  <c r="P4090" i="11"/>
  <c r="P7472" i="11"/>
  <c r="P3261" i="11"/>
  <c r="P7626" i="11"/>
  <c r="P579" i="11"/>
  <c r="P3479" i="11"/>
  <c r="L3555" i="11"/>
  <c r="P4067" i="11"/>
  <c r="L1696" i="11"/>
  <c r="L6222" i="11"/>
  <c r="L3620" i="11"/>
  <c r="L4066" i="11"/>
  <c r="P1375" i="11"/>
  <c r="P1295" i="11"/>
  <c r="P930" i="11"/>
  <c r="P1114" i="11"/>
  <c r="P5713" i="11"/>
  <c r="L5458" i="11"/>
  <c r="L6315" i="11"/>
  <c r="P878" i="11"/>
  <c r="L1544" i="11"/>
  <c r="L2403" i="11"/>
  <c r="P2321" i="11"/>
  <c r="P5859" i="11"/>
  <c r="P6220" i="11"/>
  <c r="L6922" i="11"/>
  <c r="P3465" i="11"/>
  <c r="P2892" i="11"/>
  <c r="L4946" i="11"/>
  <c r="P774" i="11"/>
  <c r="P1531" i="11"/>
  <c r="L3144" i="11"/>
  <c r="P4717" i="11"/>
  <c r="L4426" i="11"/>
  <c r="P5468" i="11"/>
  <c r="P6662" i="11"/>
  <c r="L7468" i="11"/>
  <c r="P920" i="11"/>
  <c r="P1372" i="11"/>
  <c r="P1866" i="11"/>
  <c r="P2972" i="11"/>
  <c r="P4660" i="11"/>
  <c r="P3911" i="11"/>
  <c r="P4049" i="11"/>
  <c r="P4392" i="11"/>
  <c r="P4908" i="11"/>
  <c r="P868" i="11"/>
  <c r="L344" i="11"/>
  <c r="P140" i="11"/>
  <c r="P2036" i="11"/>
  <c r="L3425" i="11"/>
  <c r="P2988" i="11"/>
  <c r="P4117" i="11"/>
  <c r="P5338" i="11"/>
  <c r="P6650" i="11"/>
  <c r="P7195" i="11"/>
  <c r="P816" i="11"/>
  <c r="P2232" i="11"/>
  <c r="P1842" i="11"/>
  <c r="P2541" i="11"/>
  <c r="P2697" i="11"/>
  <c r="P2801" i="11"/>
  <c r="L3585" i="11"/>
  <c r="P5132" i="11"/>
  <c r="P5131" i="11"/>
  <c r="P2191" i="11"/>
  <c r="L3985" i="11"/>
  <c r="P4210" i="11"/>
  <c r="P6988" i="11"/>
  <c r="P3453" i="11"/>
  <c r="P4040" i="11"/>
  <c r="L3818" i="11"/>
  <c r="L5861" i="11"/>
  <c r="L3790" i="11"/>
  <c r="P1596" i="11"/>
  <c r="P6133" i="11"/>
  <c r="L503" i="11"/>
  <c r="P97" i="11"/>
  <c r="P4921" i="11"/>
  <c r="P712" i="11"/>
  <c r="L579" i="11"/>
  <c r="P1920" i="11"/>
  <c r="L2455" i="11"/>
  <c r="P2660" i="11"/>
  <c r="P5168" i="11"/>
  <c r="L6938" i="11"/>
  <c r="P3325" i="11"/>
  <c r="P6523" i="11"/>
  <c r="P1570" i="11"/>
  <c r="P3946" i="11"/>
  <c r="L4752" i="11"/>
  <c r="P5523" i="11"/>
  <c r="P6782" i="11"/>
  <c r="L2361" i="11"/>
  <c r="L4884" i="11"/>
  <c r="P5128" i="11"/>
  <c r="P1180" i="11"/>
  <c r="P123" i="11"/>
  <c r="P4429" i="11"/>
  <c r="L4102" i="11"/>
  <c r="P4612" i="11"/>
  <c r="L3763" i="11"/>
  <c r="L3971" i="11"/>
  <c r="L5598" i="11"/>
  <c r="P5196" i="11"/>
  <c r="L7239" i="11"/>
  <c r="P3126" i="11"/>
  <c r="P2545" i="11"/>
  <c r="L5505" i="11"/>
  <c r="P2038" i="11"/>
  <c r="P7096" i="11"/>
  <c r="L3456" i="11"/>
  <c r="L3950" i="11"/>
  <c r="P2985" i="11"/>
  <c r="P6926" i="11"/>
  <c r="P3920" i="11"/>
  <c r="P7053" i="11"/>
  <c r="P7650" i="11"/>
  <c r="P4959" i="11"/>
  <c r="P1789" i="11"/>
  <c r="P505" i="11"/>
  <c r="P7170" i="11"/>
  <c r="L634" i="11"/>
  <c r="L2377" i="11"/>
  <c r="P2377" i="11"/>
  <c r="O509" i="11"/>
  <c r="L4977" i="11"/>
  <c r="P4977" i="11"/>
  <c r="P1622" i="11"/>
  <c r="L3116" i="11"/>
  <c r="P1623" i="11"/>
  <c r="P3507" i="11"/>
  <c r="P4119" i="11"/>
  <c r="L5833" i="11"/>
  <c r="P3998" i="11"/>
  <c r="L4427" i="11"/>
  <c r="P4427" i="11"/>
  <c r="L5000" i="11"/>
  <c r="P5000" i="11"/>
  <c r="P3178" i="11"/>
  <c r="L7107" i="11"/>
  <c r="P7107" i="11"/>
  <c r="L7470" i="11"/>
  <c r="P7470" i="11"/>
  <c r="L1687" i="11"/>
  <c r="P1687" i="11"/>
  <c r="L3857" i="11"/>
  <c r="P3857" i="11"/>
  <c r="L149" i="11"/>
  <c r="P149" i="11"/>
  <c r="L2047" i="11"/>
  <c r="P2047" i="11"/>
  <c r="P2725" i="11"/>
  <c r="L2725" i="11"/>
  <c r="P2866" i="11"/>
  <c r="L2866" i="11"/>
  <c r="P6521" i="11"/>
  <c r="L6521" i="11"/>
  <c r="L1310" i="11"/>
  <c r="P1310" i="11"/>
  <c r="L1076" i="11"/>
  <c r="P1076" i="11"/>
  <c r="P2840" i="11"/>
  <c r="L2840" i="11"/>
  <c r="L1801" i="11"/>
  <c r="P1801" i="11"/>
  <c r="P3100" i="11"/>
  <c r="L3100" i="11"/>
  <c r="L4065" i="11"/>
  <c r="P4065" i="11"/>
  <c r="L3715" i="11"/>
  <c r="P3715" i="11"/>
  <c r="P4907" i="11"/>
  <c r="L4907" i="11"/>
  <c r="L2632" i="11"/>
  <c r="P2632" i="11"/>
  <c r="P4496" i="11"/>
  <c r="L4496" i="11"/>
  <c r="L6118" i="11"/>
  <c r="P6118" i="11"/>
  <c r="L6548" i="11"/>
  <c r="P6548" i="11"/>
  <c r="O522" i="11"/>
  <c r="O525" i="11" s="1"/>
  <c r="P4221" i="11"/>
  <c r="L505" i="11"/>
  <c r="P1752" i="11"/>
  <c r="P4196" i="11"/>
  <c r="P4544" i="11"/>
  <c r="P7277" i="11"/>
  <c r="L5245" i="11"/>
  <c r="P6091" i="11"/>
  <c r="P6157" i="11"/>
  <c r="L2286" i="11"/>
  <c r="L2388" i="11"/>
  <c r="P5275" i="11"/>
  <c r="P2089" i="11"/>
  <c r="P4339" i="11"/>
  <c r="P750" i="11"/>
  <c r="P842" i="11"/>
  <c r="L71" i="11"/>
  <c r="L3438" i="11"/>
  <c r="P4988" i="11"/>
  <c r="P7158" i="11"/>
  <c r="P1411" i="11"/>
  <c r="P2931" i="11"/>
  <c r="P4756" i="11"/>
  <c r="P1595" i="11"/>
  <c r="P1154" i="11"/>
  <c r="P1414" i="11"/>
  <c r="P2829" i="11"/>
  <c r="L3012" i="11"/>
  <c r="L5297" i="11"/>
  <c r="P5715" i="11"/>
  <c r="P1232" i="11"/>
  <c r="L3659" i="11"/>
  <c r="L6628" i="11"/>
  <c r="P6861" i="11"/>
  <c r="P7368" i="11"/>
  <c r="L7186" i="11"/>
  <c r="P3403" i="11"/>
  <c r="P5427" i="11"/>
  <c r="P4220" i="11"/>
  <c r="L4570" i="11"/>
  <c r="L6077" i="11"/>
  <c r="L2089" i="11"/>
  <c r="P2775" i="11"/>
  <c r="P2805" i="11"/>
  <c r="P7056" i="11"/>
  <c r="L2879" i="11"/>
  <c r="P2944" i="11"/>
  <c r="L5089" i="11"/>
  <c r="P5869" i="11"/>
  <c r="P7091" i="11"/>
  <c r="P3516" i="11"/>
  <c r="P854" i="11"/>
  <c r="P2285" i="11"/>
  <c r="P1724" i="11"/>
  <c r="P2918" i="11"/>
  <c r="P3898" i="11"/>
  <c r="P4531" i="11"/>
  <c r="L4339" i="11"/>
  <c r="P5674" i="11"/>
  <c r="L6181" i="11"/>
  <c r="P7043" i="11"/>
  <c r="P1439" i="11"/>
  <c r="P1128" i="11"/>
  <c r="P1960" i="11"/>
  <c r="P3428" i="11"/>
  <c r="L3230" i="11"/>
  <c r="P4219" i="11"/>
  <c r="P5050" i="11"/>
  <c r="P5846" i="11"/>
  <c r="P7196" i="11"/>
  <c r="L7275" i="11"/>
  <c r="P1647" i="11"/>
  <c r="P738" i="11"/>
  <c r="J403" i="11"/>
  <c r="P3557" i="11"/>
  <c r="P3285" i="11"/>
  <c r="P5130" i="11"/>
  <c r="P7226" i="11"/>
  <c r="P1464" i="11"/>
  <c r="P1827" i="11"/>
  <c r="P3220" i="11"/>
  <c r="P3339" i="11"/>
  <c r="P3441" i="11"/>
  <c r="P5977" i="11"/>
  <c r="P6144" i="11"/>
  <c r="P7198" i="11"/>
  <c r="P6976" i="11"/>
  <c r="P7547" i="11"/>
  <c r="L3452" i="11"/>
  <c r="P3271" i="11"/>
  <c r="P3661" i="11"/>
  <c r="P4078" i="11"/>
  <c r="P5158" i="11"/>
  <c r="P7495" i="11"/>
  <c r="P2255" i="11"/>
  <c r="P3299" i="11"/>
  <c r="L4028" i="11"/>
  <c r="P4169" i="11"/>
  <c r="P1308" i="11"/>
  <c r="L4158" i="11"/>
  <c r="L4987" i="11"/>
  <c r="P4171" i="11"/>
  <c r="P7082" i="11"/>
  <c r="P4934" i="11"/>
  <c r="P570" i="11"/>
  <c r="P2307" i="11"/>
  <c r="P1518" i="11"/>
  <c r="L1306" i="11"/>
  <c r="P6562" i="11"/>
  <c r="L6948" i="11"/>
  <c r="P4975" i="11"/>
  <c r="P6900" i="11"/>
  <c r="P2390" i="11"/>
  <c r="P7549" i="11"/>
  <c r="P4038" i="11"/>
  <c r="P7004" i="11"/>
  <c r="P5366" i="11"/>
  <c r="L6351" i="11"/>
  <c r="L7287" i="11"/>
  <c r="L4479" i="11"/>
  <c r="L7070" i="11"/>
  <c r="O6425" i="11"/>
  <c r="O7504" i="11"/>
  <c r="O2395" i="11"/>
  <c r="O1875" i="11"/>
  <c r="O6932" i="11"/>
  <c r="O5281" i="11"/>
  <c r="O5242" i="11"/>
  <c r="O2967" i="11"/>
  <c r="O1420" i="11"/>
  <c r="O6919" i="11"/>
  <c r="O3799" i="11"/>
  <c r="O5112" i="11"/>
  <c r="O2837" i="11"/>
  <c r="O6464" i="11"/>
  <c r="O7556" i="11"/>
  <c r="O2109" i="11"/>
  <c r="O5177" i="11"/>
  <c r="O2200" i="11"/>
  <c r="O6126" i="11"/>
  <c r="O3604" i="11"/>
  <c r="O3721" i="11"/>
  <c r="O4553" i="11"/>
  <c r="O5060" i="11"/>
  <c r="O3409" i="11"/>
  <c r="O1758" i="11"/>
  <c r="O6451" i="11"/>
  <c r="O7335" i="11"/>
  <c r="O4124" i="11"/>
  <c r="O7400" i="11"/>
  <c r="O3279" i="11"/>
  <c r="O3903" i="11"/>
  <c r="O4735" i="11"/>
  <c r="O2668" i="11"/>
  <c r="O6633" i="11"/>
  <c r="O1537" i="11"/>
  <c r="O5645" i="11"/>
  <c r="O3747" i="11"/>
  <c r="O1706" i="11"/>
  <c r="O6659" i="11"/>
  <c r="O7660" i="11"/>
  <c r="O2213" i="11"/>
  <c r="O6594" i="11"/>
  <c r="O3240" i="11"/>
  <c r="O6880" i="11"/>
  <c r="O5229" i="11"/>
  <c r="O2577" i="11"/>
  <c r="O5840" i="11"/>
  <c r="O3214" i="11"/>
  <c r="O1693" i="11"/>
  <c r="O7101" i="11"/>
  <c r="O7140" i="11"/>
  <c r="O4579" i="11"/>
  <c r="O2928" i="11"/>
  <c r="O4930" i="11"/>
  <c r="O6087" i="11"/>
  <c r="O4033" i="11"/>
  <c r="O4072" i="11"/>
  <c r="O1667" i="11"/>
  <c r="O5476" i="11"/>
  <c r="O2863" i="11"/>
  <c r="O5684" i="11"/>
  <c r="O3162" i="11"/>
  <c r="O1615" i="11"/>
  <c r="O7153" i="11"/>
  <c r="O4228" i="11"/>
  <c r="O3448" i="11"/>
  <c r="O1810" i="11"/>
  <c r="O6893" i="11"/>
  <c r="O3864" i="11"/>
  <c r="O3331" i="11"/>
  <c r="O6789" i="11"/>
  <c r="O5138" i="11"/>
  <c r="O2473" i="11"/>
  <c r="O5541" i="11"/>
  <c r="O3110" i="11"/>
  <c r="O1563" i="11"/>
  <c r="O6971" i="11"/>
  <c r="O2850" i="11"/>
  <c r="O6854" i="11"/>
  <c r="O4501" i="11"/>
  <c r="O2369" i="11"/>
  <c r="O7049" i="11"/>
  <c r="O5593" i="11"/>
  <c r="O4995" i="11"/>
  <c r="O1602" i="11"/>
  <c r="O5268" i="11"/>
  <c r="O2382" i="11"/>
  <c r="O4865" i="11"/>
  <c r="O7296" i="11"/>
  <c r="O5047" i="11"/>
  <c r="O2486" i="11"/>
  <c r="O7244" i="11"/>
  <c r="O4631" i="11"/>
  <c r="O2499" i="11"/>
  <c r="O7076" i="11"/>
  <c r="O7077" i="11" s="1"/>
  <c r="O4176" i="11"/>
  <c r="O3994" i="11"/>
  <c r="O5827" i="11"/>
  <c r="O3201" i="11"/>
  <c r="O7283" i="11"/>
  <c r="O3825" i="11"/>
  <c r="O2266" i="11"/>
  <c r="O2267" i="11" s="1"/>
  <c r="O68" i="11"/>
  <c r="O4800" i="11"/>
  <c r="O3123" i="11"/>
  <c r="O1433" i="11"/>
  <c r="O3591" i="11"/>
  <c r="O7179" i="11"/>
  <c r="O4215" i="11"/>
  <c r="O4202" i="11"/>
  <c r="O4761" i="11"/>
  <c r="O5671" i="11"/>
  <c r="O3045" i="11"/>
  <c r="O6620" i="11"/>
  <c r="O3396" i="11"/>
  <c r="O1849" i="11"/>
  <c r="O4397" i="11"/>
  <c r="O3267" i="11"/>
  <c r="O3268" i="11" s="1"/>
  <c r="O1576" i="11"/>
  <c r="O7231" i="11"/>
  <c r="O4332" i="11"/>
  <c r="O4085" i="11"/>
  <c r="O3136" i="11"/>
  <c r="O4813" i="11"/>
  <c r="O6048" i="11"/>
  <c r="O4489" i="11"/>
  <c r="O4490" i="11" s="1"/>
  <c r="O2538" i="11"/>
  <c r="O5658" i="11"/>
  <c r="O5502" i="11"/>
  <c r="O3838" i="11"/>
  <c r="O6581" i="11"/>
  <c r="O5203" i="11"/>
  <c r="O4774" i="11"/>
  <c r="O1329" i="11"/>
  <c r="O3695" i="11"/>
  <c r="O6828" i="11"/>
  <c r="O2525" i="11"/>
  <c r="O5437" i="11"/>
  <c r="O3058" i="11"/>
  <c r="O1940" i="11"/>
  <c r="O1511" i="11"/>
  <c r="O7062" i="11"/>
  <c r="O3890" i="11"/>
  <c r="O6477" i="11"/>
  <c r="O4462" i="11"/>
  <c r="O2135" i="11"/>
  <c r="O4527" i="11"/>
  <c r="O4163" i="11"/>
  <c r="O3643" i="11"/>
  <c r="O1719" i="11"/>
  <c r="O5619" i="11"/>
  <c r="O2993" i="11"/>
  <c r="O3617" i="11"/>
  <c r="O2070" i="11"/>
  <c r="O4436" i="11"/>
  <c r="O4969" i="11"/>
  <c r="O3318" i="11"/>
  <c r="O1654" i="11"/>
  <c r="O1368" i="11"/>
  <c r="O6841" i="11"/>
  <c r="O4371" i="11"/>
  <c r="O5125" i="11"/>
  <c r="O2044" i="11"/>
  <c r="O5879" i="11"/>
  <c r="O3253" i="11"/>
  <c r="O3578" i="11"/>
  <c r="O2019" i="11"/>
  <c r="O2020" i="11" s="1"/>
  <c r="O4592" i="11"/>
  <c r="O5853" i="11"/>
  <c r="O3877" i="11"/>
  <c r="O2239" i="11"/>
  <c r="O4696" i="11"/>
  <c r="O4241" i="11"/>
  <c r="O3760" i="11"/>
  <c r="O1628" i="11"/>
  <c r="O5528" i="11"/>
  <c r="O2902" i="11"/>
  <c r="O6516" i="11"/>
  <c r="O3539" i="11"/>
  <c r="O1979" i="11"/>
  <c r="O4358" i="11"/>
  <c r="O4891" i="11"/>
  <c r="O2785" i="11"/>
  <c r="O2330" i="11"/>
  <c r="O6270" i="11"/>
  <c r="O6271" i="11" s="1"/>
  <c r="O2057" i="11"/>
  <c r="O6256" i="11"/>
  <c r="O3084" i="11"/>
  <c r="O2759" i="11"/>
  <c r="O5892" i="11"/>
  <c r="O2876" i="11"/>
  <c r="O1342" i="11"/>
  <c r="J483" i="11"/>
  <c r="O5814" i="11"/>
  <c r="O5021" i="11"/>
  <c r="O3175" i="11"/>
  <c r="O6191" i="11"/>
  <c r="O4878" i="11"/>
  <c r="O4319" i="11"/>
  <c r="O4020" i="11"/>
  <c r="O1914" i="11"/>
  <c r="O6217" i="11"/>
  <c r="O3708" i="11"/>
  <c r="O6529" i="11"/>
  <c r="O4657" i="11"/>
  <c r="O5762" i="11"/>
  <c r="O1316" i="11"/>
  <c r="O5606" i="11"/>
  <c r="O5164" i="11"/>
  <c r="O3500" i="11"/>
  <c r="O1862" i="11"/>
  <c r="O6139" i="11"/>
  <c r="O6282" i="11"/>
  <c r="O5008" i="11"/>
  <c r="O4644" i="11"/>
  <c r="O1498" i="11"/>
  <c r="O5957" i="11"/>
  <c r="O2252" i="11"/>
  <c r="O6074" i="11"/>
  <c r="O3526" i="11"/>
  <c r="O3786" i="11"/>
  <c r="O2226" i="11"/>
  <c r="O5463" i="11"/>
  <c r="O6243" i="11"/>
  <c r="O3630" i="11"/>
  <c r="O2031" i="11"/>
  <c r="O5099" i="11"/>
  <c r="O4410" i="11"/>
  <c r="O3513" i="11"/>
  <c r="O6984" i="11"/>
  <c r="O5320" i="11"/>
  <c r="O2707" i="11"/>
  <c r="O7439" i="11"/>
  <c r="O5151" i="11"/>
  <c r="O2915" i="11"/>
  <c r="O1381" i="11"/>
  <c r="O6100" i="11"/>
  <c r="O4255" i="11"/>
  <c r="O4256" i="11" s="1"/>
  <c r="O2551" i="11"/>
  <c r="O4722" i="11"/>
  <c r="O5944" i="11"/>
  <c r="O7218" i="11"/>
  <c r="O1784" i="11"/>
  <c r="O4982" i="11"/>
  <c r="O1771" i="11"/>
  <c r="O2954" i="11"/>
  <c r="O3487" i="11"/>
  <c r="O4475" i="11"/>
  <c r="O5216" i="11"/>
  <c r="O4839" i="11"/>
  <c r="O2733" i="11"/>
  <c r="O6672" i="11"/>
  <c r="O5294" i="11"/>
  <c r="O4683" i="11"/>
  <c r="O5073" i="11"/>
  <c r="O2096" i="11"/>
  <c r="O6022" i="11"/>
  <c r="O3474" i="11"/>
  <c r="O4098" i="11"/>
  <c r="O2447" i="11"/>
  <c r="O5515" i="11"/>
  <c r="O5398" i="11"/>
  <c r="O3682" i="11"/>
  <c r="O2083" i="11"/>
  <c r="O3383" i="11"/>
  <c r="O7517" i="11"/>
  <c r="O4618" i="11"/>
  <c r="O4904" i="11"/>
  <c r="O1680" i="11"/>
  <c r="O6152" i="11"/>
  <c r="O2512" i="11"/>
  <c r="O6308" i="11"/>
  <c r="O3773" i="11"/>
  <c r="O4007" i="11"/>
  <c r="O2408" i="11"/>
  <c r="O5710" i="11"/>
  <c r="O7010" i="11"/>
  <c r="O4294" i="11"/>
  <c r="O4295" i="11" s="1"/>
  <c r="O2603" i="11"/>
  <c r="O6906" i="11"/>
  <c r="O4943" i="11"/>
  <c r="O4852" i="11"/>
  <c r="O2005" i="11"/>
  <c r="O5931" i="11"/>
  <c r="O3292" i="11"/>
  <c r="O7478" i="11"/>
  <c r="O3955" i="11"/>
  <c r="O2356" i="11"/>
  <c r="O5411" i="11"/>
  <c r="O5255" i="11"/>
  <c r="O3227" i="11"/>
  <c r="O1524" i="11"/>
  <c r="O4189" i="11"/>
  <c r="O6997" i="11"/>
  <c r="O4046" i="11"/>
  <c r="O3942" i="11"/>
  <c r="O3461" i="11"/>
  <c r="O5775" i="11"/>
  <c r="O3149" i="11"/>
  <c r="O6945" i="11"/>
  <c r="O3305" i="11"/>
  <c r="O1745" i="11"/>
  <c r="O6815" i="11"/>
  <c r="O2798" i="11"/>
  <c r="O5450" i="11"/>
  <c r="O3552" i="11"/>
  <c r="O1472" i="11"/>
  <c r="O7192" i="11"/>
  <c r="O7023" i="11"/>
  <c r="O1550" i="11"/>
  <c r="O2291" i="11"/>
  <c r="O5034" i="11"/>
  <c r="O5333" i="11"/>
  <c r="O1459" i="11"/>
  <c r="O6867" i="11"/>
  <c r="O2746" i="11"/>
  <c r="O3929" i="11"/>
  <c r="O2278" i="11"/>
  <c r="O1641" i="11"/>
  <c r="O5736" i="11"/>
  <c r="O7114" i="11"/>
  <c r="O1927" i="11"/>
  <c r="O3565" i="11"/>
  <c r="O2941" i="11"/>
  <c r="O6555" i="11"/>
  <c r="O4605" i="11"/>
  <c r="O6958" i="11"/>
  <c r="O4567" i="11"/>
  <c r="O4568" i="11" s="1"/>
  <c r="O2590" i="11"/>
  <c r="O5918" i="11"/>
  <c r="O7634" i="11"/>
  <c r="O4540" i="11"/>
  <c r="O2421" i="11"/>
  <c r="O5788" i="11"/>
  <c r="O7166" i="11"/>
  <c r="O1446" i="11"/>
  <c r="O4150" i="11"/>
  <c r="O1823" i="11"/>
  <c r="O5723" i="11"/>
  <c r="O3097" i="11"/>
  <c r="O1797" i="11"/>
  <c r="O7205" i="11"/>
  <c r="O3981" i="11"/>
  <c r="O4709" i="11"/>
  <c r="O3019" i="11"/>
  <c r="O1355" i="11"/>
  <c r="O2980" i="11"/>
  <c r="O6568" i="11"/>
  <c r="O4384" i="11"/>
  <c r="O7608" i="11"/>
  <c r="O2304" i="11"/>
  <c r="O5970" i="11"/>
  <c r="O3344" i="11"/>
  <c r="O3916" i="11"/>
  <c r="O2317" i="11"/>
  <c r="O3370" i="11"/>
  <c r="O1304" i="11"/>
  <c r="O1305" i="11" s="1"/>
  <c r="O5983" i="11"/>
  <c r="O1732" i="11"/>
  <c r="O2564" i="11"/>
  <c r="O6503" i="11"/>
  <c r="O4514" i="11"/>
  <c r="O7088" i="11"/>
  <c r="O4956" i="11"/>
  <c r="O2824" i="11"/>
  <c r="O3851" i="11"/>
  <c r="O1589" i="11"/>
  <c r="O5905" i="11"/>
  <c r="O4138" i="11"/>
  <c r="O4139" i="11" s="1"/>
  <c r="O2460" i="11"/>
  <c r="O2434" i="11"/>
  <c r="O4111" i="11"/>
  <c r="O5385" i="11"/>
  <c r="O7322" i="11"/>
  <c r="O2161" i="11"/>
  <c r="O6542" i="11"/>
  <c r="O3188" i="11"/>
  <c r="O5086" i="11"/>
  <c r="O7582" i="11"/>
  <c r="O4917" i="11"/>
  <c r="O2772" i="11"/>
  <c r="O2694" i="11"/>
  <c r="O4748" i="11"/>
  <c r="O3071" i="11"/>
  <c r="O7374" i="11"/>
  <c r="O1836" i="11"/>
  <c r="O6113" i="11"/>
  <c r="O2889" i="11"/>
  <c r="O6360" i="11"/>
  <c r="O3812" i="11"/>
  <c r="O4826" i="11"/>
  <c r="O2720" i="11"/>
  <c r="O5866" i="11"/>
  <c r="O1485" i="11"/>
  <c r="O5801" i="11"/>
  <c r="O4059" i="11"/>
  <c r="O1992" i="11"/>
  <c r="O4449" i="11"/>
  <c r="O4787" i="11"/>
  <c r="O4280" i="11"/>
  <c r="O4670" i="11"/>
  <c r="O1953" i="11"/>
  <c r="O6165" i="11"/>
  <c r="O3656" i="11"/>
  <c r="O5749" i="11"/>
  <c r="O3669" i="11"/>
  <c r="O2122" i="11"/>
  <c r="O7257" i="11"/>
  <c r="O4306" i="11"/>
  <c r="O5996" i="11"/>
  <c r="O3968" i="11"/>
  <c r="O1901" i="11"/>
  <c r="O6321" i="11"/>
  <c r="O7465" i="11"/>
  <c r="O1966" i="11"/>
  <c r="O6399" i="11"/>
  <c r="O3422" i="11"/>
  <c r="O3032" i="11"/>
  <c r="O5424" i="11"/>
  <c r="O2811" i="11"/>
  <c r="O6230" i="11"/>
  <c r="O3435" i="11"/>
  <c r="O1888" i="11"/>
  <c r="O7309" i="11"/>
  <c r="O4267" i="11"/>
  <c r="O6386" i="11"/>
  <c r="O4345" i="11"/>
  <c r="O2681" i="11"/>
  <c r="L1597" i="11"/>
  <c r="L4587" i="11"/>
  <c r="L7068" i="11"/>
  <c r="L4132" i="11"/>
  <c r="L6990" i="11"/>
  <c r="L4481" i="11"/>
  <c r="L6809" i="11"/>
  <c r="L6858" i="11"/>
  <c r="L6873" i="11"/>
  <c r="L6888" i="11"/>
  <c r="L7238" i="11"/>
  <c r="L1480" i="11"/>
  <c r="L2674" i="11"/>
  <c r="L2726" i="11"/>
  <c r="L2778" i="11"/>
  <c r="L7251" i="11"/>
  <c r="L2689" i="11"/>
  <c r="L5651" i="11"/>
  <c r="L152" i="11"/>
  <c r="L1763" i="11"/>
  <c r="L1285" i="11"/>
  <c r="L141" i="11"/>
  <c r="L1792" i="11"/>
  <c r="L2130" i="11"/>
  <c r="L3573" i="11"/>
  <c r="L3647" i="11"/>
  <c r="L3608" i="11"/>
  <c r="L5754" i="11"/>
  <c r="L7616" i="11"/>
  <c r="L4236" i="11"/>
  <c r="L203" i="11"/>
  <c r="L231" i="11"/>
  <c r="L1661" i="11"/>
  <c r="L115" i="11"/>
  <c r="L1504" i="11"/>
  <c r="L4561" i="11"/>
  <c r="L4288" i="11"/>
  <c r="L6353" i="11"/>
  <c r="L6260" i="11"/>
  <c r="L6251" i="11"/>
  <c r="L687" i="11"/>
  <c r="L1281" i="11"/>
  <c r="L3582" i="11"/>
  <c r="L5636" i="11"/>
  <c r="L7278" i="11"/>
  <c r="L5053" i="11"/>
  <c r="L4366" i="11"/>
  <c r="L6364" i="11"/>
  <c r="L6379" i="11"/>
  <c r="L6394" i="11"/>
  <c r="L6416" i="11"/>
  <c r="L6446" i="11"/>
  <c r="L6468" i="11"/>
  <c r="L6498" i="11"/>
  <c r="L6522" i="11"/>
  <c r="L3556" i="11"/>
  <c r="L4232" i="11"/>
  <c r="L6212" i="11"/>
  <c r="L5042" i="11"/>
  <c r="L5081" i="11"/>
  <c r="L5055" i="11"/>
  <c r="L5522" i="11"/>
  <c r="L6056" i="11"/>
  <c r="L7326" i="11"/>
  <c r="L7393" i="11"/>
  <c r="L1506" i="11"/>
  <c r="L3311" i="11"/>
  <c r="L4483" i="11"/>
  <c r="L7066" i="11"/>
  <c r="L1558" i="11"/>
  <c r="L4130" i="11"/>
  <c r="L1554" i="11"/>
  <c r="L1476" i="11"/>
  <c r="L5094" i="11"/>
  <c r="L6210" i="11"/>
  <c r="L6329" i="11"/>
  <c r="L6223" i="11"/>
  <c r="L6327" i="11"/>
  <c r="L1607" i="11"/>
  <c r="L1710" i="11"/>
  <c r="L87" i="11"/>
  <c r="L2711" i="11"/>
  <c r="L2724" i="11"/>
  <c r="L4258" i="11"/>
  <c r="P6212" i="11"/>
  <c r="L1528" i="11"/>
  <c r="L1584" i="11"/>
  <c r="L633" i="11"/>
  <c r="L167" i="11"/>
  <c r="L4299" i="11"/>
  <c r="L5016" i="11"/>
  <c r="L5051" i="11"/>
  <c r="L4312" i="11"/>
  <c r="L4353" i="11"/>
  <c r="L6104" i="11"/>
  <c r="L7274" i="11"/>
  <c r="L7313" i="11"/>
  <c r="L7328" i="11"/>
  <c r="L7365" i="11"/>
  <c r="L7395" i="11"/>
  <c r="L7655" i="11"/>
  <c r="L7640" i="11"/>
  <c r="L1428" i="11"/>
  <c r="L89" i="11"/>
  <c r="L2750" i="11"/>
  <c r="L2741" i="11"/>
  <c r="L2598" i="11"/>
  <c r="L5064" i="11"/>
  <c r="L5103" i="11"/>
  <c r="L5118" i="11"/>
  <c r="L5133" i="11"/>
  <c r="L5155" i="11"/>
  <c r="L7236" i="11"/>
  <c r="L3634" i="11"/>
  <c r="L3625" i="11"/>
  <c r="L4245" i="11"/>
  <c r="L4338" i="11"/>
  <c r="L5520" i="11"/>
  <c r="L5584" i="11"/>
  <c r="L6106" i="11"/>
  <c r="L6264" i="11"/>
  <c r="L5443" i="11"/>
  <c r="L6236" i="11"/>
  <c r="L1502" i="11"/>
  <c r="P7068" i="11"/>
  <c r="P7070" i="11"/>
  <c r="P5055" i="11"/>
  <c r="L7642" i="11"/>
  <c r="L685" i="11"/>
  <c r="L1283" i="11"/>
  <c r="L3530" i="11"/>
  <c r="L4247" i="11"/>
  <c r="L4262" i="11"/>
  <c r="L5614" i="11"/>
  <c r="L5756" i="11"/>
  <c r="L6316" i="11"/>
  <c r="P87" i="11"/>
  <c r="L102" i="11"/>
  <c r="L128" i="11"/>
  <c r="L2090" i="11"/>
  <c r="L2128" i="11"/>
  <c r="L5105" i="11"/>
  <c r="L5120" i="11"/>
  <c r="L5142" i="11"/>
  <c r="L5157" i="11"/>
  <c r="L6262" i="11"/>
  <c r="L1556" i="11"/>
  <c r="L4128" i="11"/>
  <c r="L4585" i="11"/>
  <c r="L7014" i="11"/>
  <c r="P7066" i="11"/>
  <c r="P4130" i="11"/>
  <c r="P4132" i="11"/>
  <c r="L6992" i="11"/>
  <c r="P6992" i="11"/>
  <c r="L229" i="11"/>
  <c r="L1580" i="11"/>
  <c r="L1659" i="11"/>
  <c r="P2778" i="11"/>
  <c r="L3558" i="11"/>
  <c r="L4284" i="11"/>
  <c r="L5040" i="11"/>
  <c r="L7629" i="11"/>
  <c r="L1424" i="11"/>
  <c r="L1636" i="11"/>
  <c r="L2698" i="11"/>
  <c r="L2101" i="11"/>
  <c r="L4271" i="11"/>
  <c r="L4325" i="11"/>
  <c r="L5107" i="11"/>
  <c r="L5129" i="11"/>
  <c r="L5144" i="11"/>
  <c r="L5159" i="11"/>
  <c r="L5432" i="11"/>
  <c r="L6182" i="11"/>
  <c r="L6299" i="11"/>
  <c r="L6238" i="11"/>
  <c r="L6303" i="11"/>
  <c r="P6210" i="11"/>
  <c r="L139" i="11"/>
  <c r="L4260" i="11"/>
  <c r="L4275" i="11"/>
  <c r="L5029" i="11"/>
  <c r="L6054" i="11"/>
  <c r="L7291" i="11"/>
  <c r="L7587" i="11"/>
  <c r="L1426" i="11"/>
  <c r="L5038" i="11"/>
  <c r="L5012" i="11"/>
  <c r="L4351" i="11"/>
  <c r="L6355" i="11"/>
  <c r="L6381" i="11"/>
  <c r="L6429" i="11"/>
  <c r="L6444" i="11"/>
  <c r="L6485" i="11"/>
  <c r="L7302" i="11"/>
  <c r="L3313" i="11"/>
  <c r="L6988" i="11"/>
  <c r="L3309" i="11"/>
  <c r="L4583" i="11"/>
  <c r="L617" i="11"/>
  <c r="P617" i="11"/>
  <c r="J664" i="11"/>
  <c r="K664" i="11" s="1"/>
  <c r="L1725" i="11"/>
  <c r="P1725" i="11"/>
  <c r="L1740" i="11"/>
  <c r="P1740" i="11"/>
  <c r="L2207" i="11"/>
  <c r="P2207" i="11"/>
  <c r="L2635" i="11"/>
  <c r="P2635" i="11"/>
  <c r="L2663" i="11"/>
  <c r="P2663" i="11"/>
  <c r="L2767" i="11"/>
  <c r="P2767" i="11"/>
  <c r="L3597" i="11"/>
  <c r="P3597" i="11"/>
  <c r="L3612" i="11"/>
  <c r="P3612" i="11"/>
  <c r="L2802" i="11"/>
  <c r="P2802" i="11"/>
  <c r="L2817" i="11"/>
  <c r="P2817" i="11"/>
  <c r="L2832" i="11"/>
  <c r="P2832" i="11"/>
  <c r="L2854" i="11"/>
  <c r="P2854" i="11"/>
  <c r="L2869" i="11"/>
  <c r="P2869" i="11"/>
  <c r="L2884" i="11"/>
  <c r="P2884" i="11"/>
  <c r="L2906" i="11"/>
  <c r="P2906" i="11"/>
  <c r="L2921" i="11"/>
  <c r="P2921" i="11"/>
  <c r="L2936" i="11"/>
  <c r="P2936" i="11"/>
  <c r="L2958" i="11"/>
  <c r="P2958" i="11"/>
  <c r="L2973" i="11"/>
  <c r="P2973" i="11"/>
  <c r="L3061" i="11"/>
  <c r="P3061" i="11"/>
  <c r="L3089" i="11"/>
  <c r="P3089" i="11"/>
  <c r="L3117" i="11"/>
  <c r="P3117" i="11"/>
  <c r="L3165" i="11"/>
  <c r="P3165" i="11"/>
  <c r="L3623" i="11"/>
  <c r="P3623" i="11"/>
  <c r="L3621" i="11"/>
  <c r="P3621" i="11"/>
  <c r="J3173" i="11"/>
  <c r="K3173" i="11" s="1"/>
  <c r="J3550" i="11"/>
  <c r="K3550" i="11" s="1"/>
  <c r="L3806" i="11"/>
  <c r="P3806" i="11"/>
  <c r="L3854" i="11"/>
  <c r="P3854" i="11"/>
  <c r="L4387" i="11"/>
  <c r="P4387" i="11"/>
  <c r="L4597" i="11"/>
  <c r="P4597" i="11"/>
  <c r="L4781" i="11"/>
  <c r="P4781" i="11"/>
  <c r="L4829" i="11"/>
  <c r="P4829" i="11"/>
  <c r="L4885" i="11"/>
  <c r="P4885" i="11"/>
  <c r="J4200" i="11"/>
  <c r="K4200" i="11" s="1"/>
  <c r="J5253" i="11"/>
  <c r="K5253" i="11" s="1"/>
  <c r="L5300" i="11"/>
  <c r="P5300" i="11"/>
  <c r="L5908" i="11"/>
  <c r="P5908" i="11"/>
  <c r="L5960" i="11"/>
  <c r="P5960" i="11"/>
  <c r="L5778" i="11"/>
  <c r="P5778" i="11"/>
  <c r="L5793" i="11"/>
  <c r="P5793" i="11"/>
  <c r="L6520" i="11"/>
  <c r="P6520" i="11"/>
  <c r="J6410" i="11"/>
  <c r="J6839" i="11"/>
  <c r="K6839" i="11" s="1"/>
  <c r="L7304" i="11"/>
  <c r="P7278" i="11"/>
  <c r="J7658" i="11"/>
  <c r="K7658" i="11" s="1"/>
  <c r="P6888" i="11"/>
  <c r="L7276" i="11"/>
  <c r="L7315" i="11"/>
  <c r="L7330" i="11"/>
  <c r="L7367" i="11"/>
  <c r="J7619" i="11"/>
  <c r="L362" i="11"/>
  <c r="P362" i="11"/>
  <c r="L739" i="11"/>
  <c r="P739" i="11"/>
  <c r="L773" i="11"/>
  <c r="P773" i="11"/>
  <c r="L865" i="11"/>
  <c r="P865" i="11"/>
  <c r="L881" i="11"/>
  <c r="P881" i="11"/>
  <c r="L947" i="11"/>
  <c r="P947" i="11"/>
  <c r="L981" i="11"/>
  <c r="P981" i="11"/>
  <c r="L1073" i="11"/>
  <c r="P1073" i="11"/>
  <c r="L1089" i="11"/>
  <c r="P1089" i="11"/>
  <c r="L1155" i="11"/>
  <c r="P1155" i="11"/>
  <c r="L1189" i="11"/>
  <c r="P1189" i="11"/>
  <c r="P1580" i="11"/>
  <c r="L1609" i="11"/>
  <c r="L267" i="11"/>
  <c r="P267" i="11"/>
  <c r="J157" i="11"/>
  <c r="K157" i="11" s="1"/>
  <c r="L1701" i="11"/>
  <c r="P1701" i="11"/>
  <c r="L126" i="11"/>
  <c r="L269" i="11"/>
  <c r="P269" i="11"/>
  <c r="J1119" i="11"/>
  <c r="K1119" i="11" s="1"/>
  <c r="J1327" i="11"/>
  <c r="K1327" i="11" s="1"/>
  <c r="L1813" i="11"/>
  <c r="P1813" i="11"/>
  <c r="L1828" i="11"/>
  <c r="P1828" i="11"/>
  <c r="L1843" i="11"/>
  <c r="P1843" i="11"/>
  <c r="L1865" i="11"/>
  <c r="P1865" i="11"/>
  <c r="L1880" i="11"/>
  <c r="P1880" i="11"/>
  <c r="L1895" i="11"/>
  <c r="P1895" i="11"/>
  <c r="L1917" i="11"/>
  <c r="P1917" i="11"/>
  <c r="L2000" i="11"/>
  <c r="P2000" i="11"/>
  <c r="L2022" i="11"/>
  <c r="P2022" i="11"/>
  <c r="L2037" i="11"/>
  <c r="P2037" i="11"/>
  <c r="L2637" i="11"/>
  <c r="P2689" i="11"/>
  <c r="L2086" i="11"/>
  <c r="J2575" i="11"/>
  <c r="K2575" i="11" s="1"/>
  <c r="L3221" i="11"/>
  <c r="P3221" i="11"/>
  <c r="L3584" i="11"/>
  <c r="P3584" i="11"/>
  <c r="L4286" i="11"/>
  <c r="L4301" i="11"/>
  <c r="L3752" i="11"/>
  <c r="P3752" i="11"/>
  <c r="L3936" i="11"/>
  <c r="P3936" i="11"/>
  <c r="L3984" i="11"/>
  <c r="P3984" i="11"/>
  <c r="P4301" i="11"/>
  <c r="L4599" i="11"/>
  <c r="P4599" i="11"/>
  <c r="L4647" i="11"/>
  <c r="P4647" i="11"/>
  <c r="L4831" i="11"/>
  <c r="P4831" i="11"/>
  <c r="L4859" i="11"/>
  <c r="P4859" i="11"/>
  <c r="L5079" i="11"/>
  <c r="L4314" i="11"/>
  <c r="L4336" i="11"/>
  <c r="L5167" i="11"/>
  <c r="P5167" i="11"/>
  <c r="L5197" i="11"/>
  <c r="P5197" i="11"/>
  <c r="L5219" i="11"/>
  <c r="P5219" i="11"/>
  <c r="L5263" i="11"/>
  <c r="P5263" i="11"/>
  <c r="J4486" i="11"/>
  <c r="K4486" i="11" s="1"/>
  <c r="J4590" i="11"/>
  <c r="K4590" i="11" s="1"/>
  <c r="J4694" i="11"/>
  <c r="K4694" i="11" s="1"/>
  <c r="J4902" i="11"/>
  <c r="K4902" i="11" s="1"/>
  <c r="L5302" i="11"/>
  <c r="P5302" i="11"/>
  <c r="L5324" i="11"/>
  <c r="P5324" i="11"/>
  <c r="L6000" i="11"/>
  <c r="L6234" i="11"/>
  <c r="L6338" i="11"/>
  <c r="L6225" i="11"/>
  <c r="L6208" i="11"/>
  <c r="L6273" i="11"/>
  <c r="L6368" i="11"/>
  <c r="L6390" i="11"/>
  <c r="L6420" i="11"/>
  <c r="L6442" i="11"/>
  <c r="L6457" i="11"/>
  <c r="L6472" i="11"/>
  <c r="L6494" i="11"/>
  <c r="L6509" i="11"/>
  <c r="P6522" i="11"/>
  <c r="L7040" i="11"/>
  <c r="P7040" i="11"/>
  <c r="L6939" i="11"/>
  <c r="P6939" i="11"/>
  <c r="L6909" i="11"/>
  <c r="P6909" i="11"/>
  <c r="L7585" i="11"/>
  <c r="P231" i="11"/>
  <c r="L192" i="11"/>
  <c r="L227" i="11"/>
  <c r="P227" i="11"/>
  <c r="L410" i="11"/>
  <c r="P410" i="11"/>
  <c r="P1428" i="11"/>
  <c r="P1476" i="11"/>
  <c r="P1636" i="11"/>
  <c r="L360" i="11"/>
  <c r="P360" i="11"/>
  <c r="L543" i="11"/>
  <c r="P543" i="11"/>
  <c r="L165" i="11"/>
  <c r="L375" i="11"/>
  <c r="P375" i="11"/>
  <c r="J651" i="11"/>
  <c r="K651" i="11" s="1"/>
  <c r="L2661" i="11"/>
  <c r="P2661" i="11"/>
  <c r="L2765" i="11"/>
  <c r="P2765" i="11"/>
  <c r="L1723" i="11"/>
  <c r="P1723" i="11"/>
  <c r="L1738" i="11"/>
  <c r="P1738" i="11"/>
  <c r="L1753" i="11"/>
  <c r="P1753" i="11"/>
  <c r="J1834" i="11"/>
  <c r="K1834" i="11" s="1"/>
  <c r="J1912" i="11"/>
  <c r="K1912" i="11" s="1"/>
  <c r="L2205" i="11"/>
  <c r="P2205" i="11"/>
  <c r="L1765" i="11"/>
  <c r="L2088" i="11"/>
  <c r="L2126" i="11"/>
  <c r="L2633" i="11"/>
  <c r="P2633" i="11"/>
  <c r="L2685" i="11"/>
  <c r="P2685" i="11"/>
  <c r="L2737" i="11"/>
  <c r="P2737" i="11"/>
  <c r="L2789" i="11"/>
  <c r="P2789" i="11"/>
  <c r="L2804" i="11"/>
  <c r="P2804" i="11"/>
  <c r="L2819" i="11"/>
  <c r="P2819" i="11"/>
  <c r="L2841" i="11"/>
  <c r="P2841" i="11"/>
  <c r="L2856" i="11"/>
  <c r="P2856" i="11"/>
  <c r="L2871" i="11"/>
  <c r="P2871" i="11"/>
  <c r="L2893" i="11"/>
  <c r="P2893" i="11"/>
  <c r="L2908" i="11"/>
  <c r="P2908" i="11"/>
  <c r="L2923" i="11"/>
  <c r="P2923" i="11"/>
  <c r="L2945" i="11"/>
  <c r="P2945" i="11"/>
  <c r="L2960" i="11"/>
  <c r="P2960" i="11"/>
  <c r="L2975" i="11"/>
  <c r="P2975" i="11"/>
  <c r="L3087" i="11"/>
  <c r="P3087" i="11"/>
  <c r="L3115" i="11"/>
  <c r="P3115" i="11"/>
  <c r="L3143" i="11"/>
  <c r="P3143" i="11"/>
  <c r="L3610" i="11"/>
  <c r="L3586" i="11"/>
  <c r="P3586" i="11"/>
  <c r="L3022" i="11"/>
  <c r="P3022" i="11"/>
  <c r="P3556" i="11"/>
  <c r="J3108" i="11"/>
  <c r="K3108" i="11" s="1"/>
  <c r="L3754" i="11"/>
  <c r="P3754" i="11"/>
  <c r="L3802" i="11"/>
  <c r="P3802" i="11"/>
  <c r="L3986" i="11"/>
  <c r="P3986" i="11"/>
  <c r="L5014" i="11"/>
  <c r="J4161" i="11"/>
  <c r="K4161" i="11" s="1"/>
  <c r="L5077" i="11"/>
  <c r="L5467" i="11"/>
  <c r="P5467" i="11"/>
  <c r="P5029" i="11"/>
  <c r="P5103" i="11"/>
  <c r="L5780" i="11"/>
  <c r="P5780" i="11"/>
  <c r="L5912" i="11"/>
  <c r="P5912" i="11"/>
  <c r="L5782" i="11"/>
  <c r="P5782" i="11"/>
  <c r="P6234" i="11"/>
  <c r="P6442" i="11"/>
  <c r="P6509" i="11"/>
  <c r="J6267" i="11"/>
  <c r="K6267" i="11" s="1"/>
  <c r="J6371" i="11"/>
  <c r="L6807" i="11"/>
  <c r="L6822" i="11"/>
  <c r="L6849" i="11"/>
  <c r="L6871" i="11"/>
  <c r="L6886" i="11"/>
  <c r="L6901" i="11"/>
  <c r="L7042" i="11"/>
  <c r="P7042" i="11"/>
  <c r="L7148" i="11"/>
  <c r="P7148" i="11"/>
  <c r="J7255" i="11"/>
  <c r="K7255" i="11" s="1"/>
  <c r="P7304" i="11"/>
  <c r="P139" i="11"/>
  <c r="L735" i="11"/>
  <c r="P735" i="11"/>
  <c r="L751" i="11"/>
  <c r="P751" i="11"/>
  <c r="L817" i="11"/>
  <c r="P817" i="11"/>
  <c r="L851" i="11"/>
  <c r="P851" i="11"/>
  <c r="L943" i="11"/>
  <c r="P943" i="11"/>
  <c r="L959" i="11"/>
  <c r="P959" i="11"/>
  <c r="L1025" i="11"/>
  <c r="P1025" i="11"/>
  <c r="L1059" i="11"/>
  <c r="P1059" i="11"/>
  <c r="L1151" i="11"/>
  <c r="P1151" i="11"/>
  <c r="L1167" i="11"/>
  <c r="P1167" i="11"/>
  <c r="L1233" i="11"/>
  <c r="P1233" i="11"/>
  <c r="P1283" i="11"/>
  <c r="L1632" i="11"/>
  <c r="P1632" i="11"/>
  <c r="P1661" i="11"/>
  <c r="J183" i="11"/>
  <c r="K183" i="11" s="1"/>
  <c r="J534" i="11"/>
  <c r="K534" i="11" s="1"/>
  <c r="L6" i="11"/>
  <c r="P6" i="11"/>
  <c r="L150" i="11"/>
  <c r="P150" i="11"/>
  <c r="L271" i="11"/>
  <c r="P271" i="11"/>
  <c r="L178" i="11"/>
  <c r="P178" i="11"/>
  <c r="L582" i="11"/>
  <c r="P582" i="11"/>
  <c r="J937" i="11"/>
  <c r="K937" i="11" s="1"/>
  <c r="P2126" i="11"/>
  <c r="L1961" i="11"/>
  <c r="P1961" i="11"/>
  <c r="L2009" i="11"/>
  <c r="P2009" i="11"/>
  <c r="L2024" i="11"/>
  <c r="P2024" i="11"/>
  <c r="L2065" i="11"/>
  <c r="P2065" i="11"/>
  <c r="L2596" i="11"/>
  <c r="P2596" i="11"/>
  <c r="J2965" i="11"/>
  <c r="K2965" i="11" s="1"/>
  <c r="L4234" i="11"/>
  <c r="L4249" i="11"/>
  <c r="P4260" i="11"/>
  <c r="P4314" i="11"/>
  <c r="P4351" i="11"/>
  <c r="L5378" i="11"/>
  <c r="P5378" i="11"/>
  <c r="P5142" i="11"/>
  <c r="L5612" i="11"/>
  <c r="P5612" i="11"/>
  <c r="L6002" i="11"/>
  <c r="L6301" i="11"/>
  <c r="J5682" i="11"/>
  <c r="K5682" i="11" s="1"/>
  <c r="L6277" i="11"/>
  <c r="L6403" i="11"/>
  <c r="L6418" i="11"/>
  <c r="L6459" i="11"/>
  <c r="L6507" i="11"/>
  <c r="L6524" i="11"/>
  <c r="P6524" i="11"/>
  <c r="L6549" i="11"/>
  <c r="P6549" i="11"/>
  <c r="L6586" i="11"/>
  <c r="P6586" i="11"/>
  <c r="L6615" i="11"/>
  <c r="P6615" i="11"/>
  <c r="P6236" i="11"/>
  <c r="P6303" i="11"/>
  <c r="P6444" i="11"/>
  <c r="L7169" i="11"/>
  <c r="L7223" i="11"/>
  <c r="J6527" i="11"/>
  <c r="K6527" i="11" s="1"/>
  <c r="P7328" i="11"/>
  <c r="P7395" i="11"/>
  <c r="P7629" i="11"/>
  <c r="L1688" i="11"/>
  <c r="P1688" i="11"/>
  <c r="L334" i="11"/>
  <c r="P334" i="11"/>
  <c r="L660" i="11"/>
  <c r="P660" i="11"/>
  <c r="L358" i="11"/>
  <c r="P358" i="11"/>
  <c r="L515" i="11"/>
  <c r="P515" i="11"/>
  <c r="L332" i="11"/>
  <c r="P332" i="11"/>
  <c r="L2231" i="11"/>
  <c r="P2231" i="11"/>
  <c r="L2739" i="11"/>
  <c r="P2739" i="11"/>
  <c r="L2715" i="11"/>
  <c r="P2715" i="11"/>
  <c r="L201" i="11"/>
  <c r="P201" i="11"/>
  <c r="L737" i="11"/>
  <c r="P737" i="11"/>
  <c r="L1205" i="11"/>
  <c r="P1205" i="11"/>
  <c r="L1257" i="11"/>
  <c r="P1257" i="11"/>
  <c r="L578" i="11"/>
  <c r="P578" i="11"/>
  <c r="L2151" i="11"/>
  <c r="P2151" i="11"/>
  <c r="P2674" i="11"/>
  <c r="L3191" i="11"/>
  <c r="P3191" i="11"/>
  <c r="L3519" i="11"/>
  <c r="P3519" i="11"/>
  <c r="L3638" i="11"/>
  <c r="P3638" i="11"/>
  <c r="J3290" i="11"/>
  <c r="K3290" i="11" s="1"/>
  <c r="L3664" i="11"/>
  <c r="P3664" i="11"/>
  <c r="L3677" i="11"/>
  <c r="P3677" i="11"/>
  <c r="L3690" i="11"/>
  <c r="P3690" i="11"/>
  <c r="L3703" i="11"/>
  <c r="P3703" i="11"/>
  <c r="L3716" i="11"/>
  <c r="P3716" i="11"/>
  <c r="L3910" i="11"/>
  <c r="P3910" i="11"/>
  <c r="L3958" i="11"/>
  <c r="P3958" i="11"/>
  <c r="L4469" i="11"/>
  <c r="P4469" i="11"/>
  <c r="L4517" i="11"/>
  <c r="P4517" i="11"/>
  <c r="L4701" i="11"/>
  <c r="P4701" i="11"/>
  <c r="J3758" i="11"/>
  <c r="K3758" i="11" s="1"/>
  <c r="J4382" i="11"/>
  <c r="K4382" i="11" s="1"/>
  <c r="L5341" i="11"/>
  <c r="P5341" i="11"/>
  <c r="L5380" i="11"/>
  <c r="L5445" i="11"/>
  <c r="P5445" i="11"/>
  <c r="J5799" i="11"/>
  <c r="K5799" i="11" s="1"/>
  <c r="L6559" i="11"/>
  <c r="P6559" i="11"/>
  <c r="L6584" i="11"/>
  <c r="P6584" i="11"/>
  <c r="J6072" i="11"/>
  <c r="K6072" i="11" s="1"/>
  <c r="J6488" i="11"/>
  <c r="L6831" i="11"/>
  <c r="P6831" i="11"/>
  <c r="L6911" i="11"/>
  <c r="P6911" i="11"/>
  <c r="L7512" i="11"/>
  <c r="P7512" i="11"/>
  <c r="L7560" i="11"/>
  <c r="L7603" i="11"/>
  <c r="J7398" i="11"/>
  <c r="K7398" i="11" s="1"/>
  <c r="L7638" i="11"/>
  <c r="P7603" i="11"/>
  <c r="L7651" i="11"/>
  <c r="L709" i="11"/>
  <c r="P709" i="11"/>
  <c r="L725" i="11"/>
  <c r="P725" i="11"/>
  <c r="L825" i="11"/>
  <c r="P825" i="11"/>
  <c r="L917" i="11"/>
  <c r="P917" i="11"/>
  <c r="L933" i="11"/>
  <c r="P933" i="11"/>
  <c r="L999" i="11"/>
  <c r="P999" i="11"/>
  <c r="L1033" i="11"/>
  <c r="P1033" i="11"/>
  <c r="L1125" i="11"/>
  <c r="P1125" i="11"/>
  <c r="L1141" i="11"/>
  <c r="P1141" i="11"/>
  <c r="L1207" i="11"/>
  <c r="P1207" i="11"/>
  <c r="L1241" i="11"/>
  <c r="P1241" i="11"/>
  <c r="P1281" i="11"/>
  <c r="P1584" i="11"/>
  <c r="P1659" i="11"/>
  <c r="L63" i="11"/>
  <c r="P63" i="11"/>
  <c r="J287" i="11"/>
  <c r="L321" i="11"/>
  <c r="L530" i="11"/>
  <c r="P530" i="11"/>
  <c r="J1938" i="11"/>
  <c r="K1938" i="11" s="1"/>
  <c r="L1944" i="11"/>
  <c r="P1944" i="11"/>
  <c r="L1959" i="11"/>
  <c r="P1959" i="11"/>
  <c r="L1974" i="11"/>
  <c r="P1974" i="11"/>
  <c r="L2052" i="11"/>
  <c r="P2052" i="11"/>
  <c r="L2074" i="11"/>
  <c r="P2074" i="11"/>
  <c r="J2419" i="11"/>
  <c r="K2419" i="11" s="1"/>
  <c r="L3009" i="11"/>
  <c r="P3009" i="11"/>
  <c r="L3243" i="11"/>
  <c r="P3243" i="11"/>
  <c r="L3599" i="11"/>
  <c r="P3599" i="11"/>
  <c r="L3856" i="11"/>
  <c r="P3856" i="11"/>
  <c r="P4312" i="11"/>
  <c r="L4519" i="11"/>
  <c r="P4519" i="11"/>
  <c r="L4703" i="11"/>
  <c r="P4703" i="11"/>
  <c r="L4751" i="11"/>
  <c r="P4751" i="11"/>
  <c r="P5522" i="11"/>
  <c r="L5428" i="11"/>
  <c r="P5428" i="11"/>
  <c r="J5084" i="11"/>
  <c r="K5084" i="11" s="1"/>
  <c r="L5363" i="11"/>
  <c r="L6314" i="11"/>
  <c r="L5666" i="11"/>
  <c r="P5666" i="11"/>
  <c r="L5679" i="11"/>
  <c r="P5679" i="11"/>
  <c r="L5705" i="11"/>
  <c r="P5705" i="11"/>
  <c r="L5718" i="11"/>
  <c r="P5718" i="11"/>
  <c r="L5731" i="11"/>
  <c r="P5731" i="11"/>
  <c r="L5744" i="11"/>
  <c r="P5744" i="11"/>
  <c r="L6312" i="11"/>
  <c r="L6184" i="11"/>
  <c r="L6561" i="11"/>
  <c r="P6561" i="11"/>
  <c r="L6665" i="11"/>
  <c r="P6665" i="11"/>
  <c r="L7171" i="11"/>
  <c r="L7225" i="11"/>
  <c r="L7562" i="11"/>
  <c r="L635" i="11"/>
  <c r="L711" i="11"/>
  <c r="P711" i="11"/>
  <c r="L763" i="11"/>
  <c r="P763" i="11"/>
  <c r="L815" i="11"/>
  <c r="P815" i="11"/>
  <c r="L867" i="11"/>
  <c r="P867" i="11"/>
  <c r="L919" i="11"/>
  <c r="P919" i="11"/>
  <c r="L971" i="11"/>
  <c r="P971" i="11"/>
  <c r="L1023" i="11"/>
  <c r="P1023" i="11"/>
  <c r="L1075" i="11"/>
  <c r="P1075" i="11"/>
  <c r="L1127" i="11"/>
  <c r="P1127" i="11"/>
  <c r="L1179" i="11"/>
  <c r="P1179" i="11"/>
  <c r="L1231" i="11"/>
  <c r="P1231" i="11"/>
  <c r="P1480" i="11"/>
  <c r="L1530" i="11"/>
  <c r="L1582" i="11"/>
  <c r="L1657" i="11"/>
  <c r="L1684" i="11"/>
  <c r="P1684" i="11"/>
  <c r="J118" i="11"/>
  <c r="K118" i="11" s="1"/>
  <c r="L347" i="11"/>
  <c r="L1712" i="11"/>
  <c r="P1712" i="11"/>
  <c r="J976" i="11"/>
  <c r="K976" i="11" s="1"/>
  <c r="J1184" i="11"/>
  <c r="K1184" i="11" s="1"/>
  <c r="J1951" i="11"/>
  <c r="K1951" i="11" s="1"/>
  <c r="L2233" i="11"/>
  <c r="P2233" i="11"/>
  <c r="L3035" i="11"/>
  <c r="P3035" i="11"/>
  <c r="L3063" i="11"/>
  <c r="P3063" i="11"/>
  <c r="L3532" i="11"/>
  <c r="P3532" i="11"/>
  <c r="J3316" i="11"/>
  <c r="K3316" i="11" s="1"/>
  <c r="J3524" i="11"/>
  <c r="K3524" i="11" s="1"/>
  <c r="L3662" i="11"/>
  <c r="P3662" i="11"/>
  <c r="L3688" i="11"/>
  <c r="P3688" i="11"/>
  <c r="L3714" i="11"/>
  <c r="P3714" i="11"/>
  <c r="L3858" i="11"/>
  <c r="P3858" i="11"/>
  <c r="L3906" i="11"/>
  <c r="P3906" i="11"/>
  <c r="L4374" i="11"/>
  <c r="P4374" i="11"/>
  <c r="L4389" i="11"/>
  <c r="P4389" i="11"/>
  <c r="L4441" i="11"/>
  <c r="P4441" i="11"/>
  <c r="L4545" i="11"/>
  <c r="P4545" i="11"/>
  <c r="L4649" i="11"/>
  <c r="P4649" i="11"/>
  <c r="L4753" i="11"/>
  <c r="P4753" i="11"/>
  <c r="L4883" i="11"/>
  <c r="P4883" i="11"/>
  <c r="J3927" i="11"/>
  <c r="K3927" i="11" s="1"/>
  <c r="L4327" i="11"/>
  <c r="L4349" i="11"/>
  <c r="P5051" i="11"/>
  <c r="P5118" i="11"/>
  <c r="L5623" i="11"/>
  <c r="J5318" i="11"/>
  <c r="K5318" i="11" s="1"/>
  <c r="L5417" i="11"/>
  <c r="P5417" i="11"/>
  <c r="L5326" i="11"/>
  <c r="P5326" i="11"/>
  <c r="L5860" i="11"/>
  <c r="P5860" i="11"/>
  <c r="L5938" i="11"/>
  <c r="P5938" i="11"/>
  <c r="L5804" i="11"/>
  <c r="P5804" i="11"/>
  <c r="L6547" i="11"/>
  <c r="P6547" i="11"/>
  <c r="L6636" i="11"/>
  <c r="L6667" i="11"/>
  <c r="P6667" i="11"/>
  <c r="P6182" i="11"/>
  <c r="P6316" i="11"/>
  <c r="P6390" i="11"/>
  <c r="P6457" i="11"/>
  <c r="J5825" i="11"/>
  <c r="K5825" i="11" s="1"/>
  <c r="K6033" i="11"/>
  <c r="J6241" i="11"/>
  <c r="K6241" i="11" s="1"/>
  <c r="J7099" i="11"/>
  <c r="K7099" i="11" s="1"/>
  <c r="P7326" i="11"/>
  <c r="P7393" i="11"/>
  <c r="P165" i="11"/>
  <c r="P115" i="11"/>
  <c r="P167" i="11"/>
  <c r="L695" i="11"/>
  <c r="P695" i="11"/>
  <c r="L803" i="11"/>
  <c r="P803" i="11"/>
  <c r="L869" i="11"/>
  <c r="P869" i="11"/>
  <c r="L903" i="11"/>
  <c r="P903" i="11"/>
  <c r="L995" i="11"/>
  <c r="P995" i="11"/>
  <c r="L1011" i="11"/>
  <c r="P1011" i="11"/>
  <c r="L1077" i="11"/>
  <c r="P1077" i="11"/>
  <c r="L1111" i="11"/>
  <c r="P1111" i="11"/>
  <c r="L1203" i="11"/>
  <c r="P1203" i="11"/>
  <c r="L1219" i="11"/>
  <c r="P1219" i="11"/>
  <c r="P1530" i="11"/>
  <c r="L336" i="11"/>
  <c r="P336" i="11"/>
  <c r="L502" i="11"/>
  <c r="P502" i="11"/>
  <c r="J131" i="11"/>
  <c r="K131" i="11" s="1"/>
  <c r="L399" i="11"/>
  <c r="L541" i="11"/>
  <c r="P541" i="11"/>
  <c r="L619" i="11"/>
  <c r="P619" i="11"/>
  <c r="J14" i="11"/>
  <c r="K14" i="11" s="1"/>
  <c r="P687" i="11"/>
  <c r="P2130" i="11"/>
  <c r="L2676" i="11"/>
  <c r="P2676" i="11"/>
  <c r="L2728" i="11"/>
  <c r="P2728" i="11"/>
  <c r="L2780" i="11"/>
  <c r="P2780" i="11"/>
  <c r="L1804" i="11"/>
  <c r="P1804" i="11"/>
  <c r="L1826" i="11"/>
  <c r="P1826" i="11"/>
  <c r="L1841" i="11"/>
  <c r="P1841" i="11"/>
  <c r="L1856" i="11"/>
  <c r="P1856" i="11"/>
  <c r="L1878" i="11"/>
  <c r="P1878" i="11"/>
  <c r="L1893" i="11"/>
  <c r="P1893" i="11"/>
  <c r="L1908" i="11"/>
  <c r="P1908" i="11"/>
  <c r="L1935" i="11"/>
  <c r="P1935" i="11"/>
  <c r="L1983" i="11"/>
  <c r="P1983" i="11"/>
  <c r="L1998" i="11"/>
  <c r="P1998" i="11"/>
  <c r="L2039" i="11"/>
  <c r="P2039" i="11"/>
  <c r="L2672" i="11"/>
  <c r="L2776" i="11"/>
  <c r="L1790" i="11"/>
  <c r="L2117" i="11"/>
  <c r="P2724" i="11"/>
  <c r="P2776" i="11"/>
  <c r="J2497" i="11"/>
  <c r="K2497" i="11" s="1"/>
  <c r="L3011" i="11"/>
  <c r="P3011" i="11"/>
  <c r="P3558" i="11"/>
  <c r="P3647" i="11"/>
  <c r="L3804" i="11"/>
  <c r="P3804" i="11"/>
  <c r="L3908" i="11"/>
  <c r="P3908" i="11"/>
  <c r="L4012" i="11"/>
  <c r="P4012" i="11"/>
  <c r="P4275" i="11"/>
  <c r="P4325" i="11"/>
  <c r="L4443" i="11"/>
  <c r="P4443" i="11"/>
  <c r="L4491" i="11"/>
  <c r="P4491" i="11"/>
  <c r="L4547" i="11"/>
  <c r="P4547" i="11"/>
  <c r="L4595" i="11"/>
  <c r="P4595" i="11"/>
  <c r="L4651" i="11"/>
  <c r="P4651" i="11"/>
  <c r="L4699" i="11"/>
  <c r="P4699" i="11"/>
  <c r="L4755" i="11"/>
  <c r="P4755" i="11"/>
  <c r="L4803" i="11"/>
  <c r="P4803" i="11"/>
  <c r="L4857" i="11"/>
  <c r="P4857" i="11"/>
  <c r="L4340" i="11"/>
  <c r="L4362" i="11"/>
  <c r="L5116" i="11"/>
  <c r="L5131" i="11"/>
  <c r="L5146" i="11"/>
  <c r="L5469" i="11"/>
  <c r="P5469" i="11"/>
  <c r="P5520" i="11"/>
  <c r="P5016" i="11"/>
  <c r="P5157" i="11"/>
  <c r="L5169" i="11"/>
  <c r="P5169" i="11"/>
  <c r="L5206" i="11"/>
  <c r="P5206" i="11"/>
  <c r="L5221" i="11"/>
  <c r="P5221" i="11"/>
  <c r="L5246" i="11"/>
  <c r="P5246" i="11"/>
  <c r="J4941" i="11"/>
  <c r="K4941" i="11" s="1"/>
  <c r="J5045" i="11"/>
  <c r="K5045" i="11" s="1"/>
  <c r="J5149" i="11"/>
  <c r="K5149" i="11" s="1"/>
  <c r="J5175" i="11"/>
  <c r="K5175" i="11" s="1"/>
  <c r="L5328" i="11"/>
  <c r="P5328" i="11"/>
  <c r="J5384" i="11"/>
  <c r="K5384" i="11" s="1"/>
  <c r="L6249" i="11"/>
  <c r="J5630" i="11"/>
  <c r="J5734" i="11"/>
  <c r="K5734" i="11" s="1"/>
  <c r="L6247" i="11"/>
  <c r="L5664" i="11"/>
  <c r="P5664" i="11"/>
  <c r="L5716" i="11"/>
  <c r="P5716" i="11"/>
  <c r="L5742" i="11"/>
  <c r="P5742" i="11"/>
  <c r="L6275" i="11"/>
  <c r="J5773" i="11"/>
  <c r="K5773" i="11" s="1"/>
  <c r="L5808" i="11"/>
  <c r="P5808" i="11"/>
  <c r="L6221" i="11"/>
  <c r="L6325" i="11"/>
  <c r="L6377" i="11"/>
  <c r="L6392" i="11"/>
  <c r="L6433" i="11"/>
  <c r="L6481" i="11"/>
  <c r="L6496" i="11"/>
  <c r="P6184" i="11"/>
  <c r="P6251" i="11"/>
  <c r="P6392" i="11"/>
  <c r="L7300" i="11"/>
  <c r="P6807" i="11"/>
  <c r="L7247" i="11"/>
  <c r="L6937" i="11"/>
  <c r="P6937" i="11"/>
  <c r="L7510" i="11"/>
  <c r="P7510" i="11"/>
  <c r="J7060" i="11"/>
  <c r="K7060" i="11" s="1"/>
  <c r="J7164" i="11"/>
  <c r="K7164" i="11" s="1"/>
  <c r="P7238" i="11"/>
  <c r="P7276" i="11"/>
  <c r="L513" i="11"/>
  <c r="P513" i="11"/>
  <c r="L244" i="11"/>
  <c r="L841" i="11"/>
  <c r="P841" i="11"/>
  <c r="L893" i="11"/>
  <c r="P893" i="11"/>
  <c r="L945" i="11"/>
  <c r="P945" i="11"/>
  <c r="L997" i="11"/>
  <c r="P997" i="11"/>
  <c r="L1049" i="11"/>
  <c r="P1049" i="11"/>
  <c r="L1101" i="11"/>
  <c r="P1101" i="11"/>
  <c r="L1153" i="11"/>
  <c r="P1153" i="11"/>
  <c r="L310" i="11"/>
  <c r="P310" i="11"/>
  <c r="L526" i="11"/>
  <c r="P526" i="11"/>
  <c r="L412" i="11"/>
  <c r="P412" i="11"/>
  <c r="P633" i="11"/>
  <c r="J1002" i="11"/>
  <c r="K1002" i="11" s="1"/>
  <c r="J2718" i="11"/>
  <c r="K2718" i="11" s="1"/>
  <c r="J443" i="11"/>
  <c r="L504" i="11"/>
  <c r="P504" i="11"/>
  <c r="L608" i="11"/>
  <c r="P608" i="11"/>
  <c r="P1792" i="11"/>
  <c r="L1736" i="11"/>
  <c r="P1736" i="11"/>
  <c r="L1751" i="11"/>
  <c r="P1751" i="11"/>
  <c r="L2203" i="11"/>
  <c r="P2203" i="11"/>
  <c r="L2687" i="11"/>
  <c r="P2687" i="11"/>
  <c r="J2666" i="11"/>
  <c r="K2666" i="11" s="1"/>
  <c r="L2791" i="11"/>
  <c r="P2791" i="11"/>
  <c r="L2806" i="11"/>
  <c r="P2806" i="11"/>
  <c r="L2828" i="11"/>
  <c r="P2828" i="11"/>
  <c r="L2843" i="11"/>
  <c r="P2843" i="11"/>
  <c r="L2858" i="11"/>
  <c r="P2858" i="11"/>
  <c r="L2880" i="11"/>
  <c r="P2880" i="11"/>
  <c r="L2895" i="11"/>
  <c r="P2895" i="11"/>
  <c r="L2910" i="11"/>
  <c r="P2910" i="11"/>
  <c r="L2932" i="11"/>
  <c r="P2932" i="11"/>
  <c r="L2947" i="11"/>
  <c r="P2947" i="11"/>
  <c r="L2962" i="11"/>
  <c r="P2962" i="11"/>
  <c r="L2984" i="11"/>
  <c r="P2984" i="11"/>
  <c r="L3037" i="11"/>
  <c r="P3037" i="11"/>
  <c r="L3065" i="11"/>
  <c r="P3065" i="11"/>
  <c r="L3113" i="11"/>
  <c r="P3113" i="11"/>
  <c r="L3141" i="11"/>
  <c r="P3141" i="11"/>
  <c r="L3169" i="11"/>
  <c r="P3169" i="11"/>
  <c r="L3534" i="11"/>
  <c r="P3534" i="11"/>
  <c r="L3636" i="11"/>
  <c r="P3636" i="11"/>
  <c r="L3830" i="11"/>
  <c r="P3830" i="11"/>
  <c r="L4014" i="11"/>
  <c r="P4014" i="11"/>
  <c r="L4376" i="11"/>
  <c r="P4376" i="11"/>
  <c r="L4391" i="11"/>
  <c r="P4391" i="11"/>
  <c r="L4573" i="11"/>
  <c r="P4573" i="11"/>
  <c r="L4621" i="11"/>
  <c r="P4621" i="11"/>
  <c r="L4805" i="11"/>
  <c r="P4805" i="11"/>
  <c r="L4881" i="11"/>
  <c r="P4881" i="11"/>
  <c r="L5393" i="11"/>
  <c r="P5393" i="11"/>
  <c r="L5391" i="11"/>
  <c r="P5391" i="11"/>
  <c r="L5276" i="11"/>
  <c r="L5311" i="11"/>
  <c r="P5311" i="11"/>
  <c r="L5406" i="11"/>
  <c r="J5436" i="11"/>
  <c r="K5436" i="11" s="1"/>
  <c r="L5575" i="11"/>
  <c r="L5834" i="11"/>
  <c r="P5834" i="11"/>
  <c r="L5856" i="11"/>
  <c r="P5856" i="11"/>
  <c r="L5882" i="11"/>
  <c r="P5882" i="11"/>
  <c r="L5934" i="11"/>
  <c r="P5934" i="11"/>
  <c r="L5769" i="11"/>
  <c r="P5769" i="11"/>
  <c r="J5838" i="11"/>
  <c r="K5838" i="11" s="1"/>
  <c r="J6046" i="11"/>
  <c r="K6046" i="11" s="1"/>
  <c r="J6358" i="11"/>
  <c r="K6358" i="11" s="1"/>
  <c r="L7144" i="11"/>
  <c r="P7144" i="11"/>
  <c r="P7251" i="11"/>
  <c r="L7625" i="11"/>
  <c r="P6858" i="11"/>
  <c r="P89" i="11"/>
  <c r="L371" i="11"/>
  <c r="P371" i="11"/>
  <c r="L761" i="11"/>
  <c r="P761" i="11"/>
  <c r="L777" i="11"/>
  <c r="P777" i="11"/>
  <c r="L843" i="11"/>
  <c r="P843" i="11"/>
  <c r="L877" i="11"/>
  <c r="P877" i="11"/>
  <c r="L969" i="11"/>
  <c r="P969" i="11"/>
  <c r="L985" i="11"/>
  <c r="P985" i="11"/>
  <c r="L1051" i="11"/>
  <c r="P1051" i="11"/>
  <c r="L1085" i="11"/>
  <c r="P1085" i="11"/>
  <c r="L1177" i="11"/>
  <c r="P1177" i="11"/>
  <c r="L1193" i="11"/>
  <c r="P1193" i="11"/>
  <c r="L1259" i="11"/>
  <c r="P1259" i="11"/>
  <c r="P1285" i="11"/>
  <c r="L1605" i="11"/>
  <c r="L258" i="11"/>
  <c r="P258" i="11"/>
  <c r="L580" i="11"/>
  <c r="P580" i="11"/>
  <c r="L414" i="11"/>
  <c r="P414" i="11"/>
  <c r="J1223" i="11"/>
  <c r="K1223" i="11" s="1"/>
  <c r="L1802" i="11"/>
  <c r="P1802" i="11"/>
  <c r="L1817" i="11"/>
  <c r="P1817" i="11"/>
  <c r="L1839" i="11"/>
  <c r="P1839" i="11"/>
  <c r="L1854" i="11"/>
  <c r="P1854" i="11"/>
  <c r="L1869" i="11"/>
  <c r="P1869" i="11"/>
  <c r="L1891" i="11"/>
  <c r="P1891" i="11"/>
  <c r="L1906" i="11"/>
  <c r="P1906" i="11"/>
  <c r="L1921" i="11"/>
  <c r="P1921" i="11"/>
  <c r="L1996" i="11"/>
  <c r="P1996" i="11"/>
  <c r="L2011" i="11"/>
  <c r="P2011" i="11"/>
  <c r="L2026" i="11"/>
  <c r="P2026" i="11"/>
  <c r="L2754" i="11"/>
  <c r="P2754" i="11"/>
  <c r="J2523" i="11"/>
  <c r="K2523" i="11" s="1"/>
  <c r="L3217" i="11"/>
  <c r="P3217" i="11"/>
  <c r="L3569" i="11"/>
  <c r="P3569" i="11"/>
  <c r="J3303" i="11"/>
  <c r="K3303" i="11" s="1"/>
  <c r="L3776" i="11"/>
  <c r="P3776" i="11"/>
  <c r="L3960" i="11"/>
  <c r="P3960" i="11"/>
  <c r="P4271" i="11"/>
  <c r="P4353" i="11"/>
  <c r="L4439" i="11"/>
  <c r="P4439" i="11"/>
  <c r="L4623" i="11"/>
  <c r="P4623" i="11"/>
  <c r="L4807" i="11"/>
  <c r="P4807" i="11"/>
  <c r="L4855" i="11"/>
  <c r="P4855" i="11"/>
  <c r="L5640" i="11"/>
  <c r="P5640" i="11"/>
  <c r="L5376" i="11"/>
  <c r="P5376" i="11"/>
  <c r="L5171" i="11"/>
  <c r="P5171" i="11"/>
  <c r="L5193" i="11"/>
  <c r="P5193" i="11"/>
  <c r="L5208" i="11"/>
  <c r="P5208" i="11"/>
  <c r="L5223" i="11"/>
  <c r="P5223" i="11"/>
  <c r="J4434" i="11"/>
  <c r="K4434" i="11" s="1"/>
  <c r="J4538" i="11"/>
  <c r="K4538" i="11" s="1"/>
  <c r="J4850" i="11"/>
  <c r="K4850" i="11" s="1"/>
  <c r="J4954" i="11"/>
  <c r="K4954" i="11" s="1"/>
  <c r="J5214" i="11"/>
  <c r="K5214" i="11" s="1"/>
  <c r="L5313" i="11"/>
  <c r="P5313" i="11"/>
  <c r="L5415" i="11"/>
  <c r="J5604" i="11"/>
  <c r="K5604" i="11" s="1"/>
  <c r="L5765" i="11"/>
  <c r="P5765" i="11"/>
  <c r="L6545" i="11"/>
  <c r="P6545" i="11"/>
  <c r="L6935" i="11"/>
  <c r="P6935" i="11"/>
  <c r="P7171" i="11"/>
  <c r="L6913" i="11"/>
  <c r="P6913" i="11"/>
  <c r="P229" i="11"/>
  <c r="L188" i="11"/>
  <c r="P188" i="11"/>
  <c r="P1609" i="11"/>
  <c r="L528" i="11"/>
  <c r="P528" i="11"/>
  <c r="J66" i="11"/>
  <c r="K66" i="11" s="1"/>
  <c r="L500" i="11"/>
  <c r="P500" i="11"/>
  <c r="L604" i="11"/>
  <c r="P604" i="11"/>
  <c r="J365" i="11"/>
  <c r="K365" i="11" s="1"/>
  <c r="J1340" i="11"/>
  <c r="K1340" i="11" s="1"/>
  <c r="L2713" i="11"/>
  <c r="P2713" i="11"/>
  <c r="L1727" i="11"/>
  <c r="P1727" i="11"/>
  <c r="L1749" i="11"/>
  <c r="P1749" i="11"/>
  <c r="L1788" i="11"/>
  <c r="L2103" i="11"/>
  <c r="J2380" i="11"/>
  <c r="K2380" i="11" s="1"/>
  <c r="J2484" i="11"/>
  <c r="K2484" i="11" s="1"/>
  <c r="L2793" i="11"/>
  <c r="P2793" i="11"/>
  <c r="L2815" i="11"/>
  <c r="P2815" i="11"/>
  <c r="L2830" i="11"/>
  <c r="P2830" i="11"/>
  <c r="L2845" i="11"/>
  <c r="P2845" i="11"/>
  <c r="L2867" i="11"/>
  <c r="P2867" i="11"/>
  <c r="L2882" i="11"/>
  <c r="P2882" i="11"/>
  <c r="L2897" i="11"/>
  <c r="P2897" i="11"/>
  <c r="L2919" i="11"/>
  <c r="P2919" i="11"/>
  <c r="L2934" i="11"/>
  <c r="P2934" i="11"/>
  <c r="L2949" i="11"/>
  <c r="P2949" i="11"/>
  <c r="L2971" i="11"/>
  <c r="P2971" i="11"/>
  <c r="P2986" i="11"/>
  <c r="L2986" i="11"/>
  <c r="L3091" i="11"/>
  <c r="P3091" i="11"/>
  <c r="L3139" i="11"/>
  <c r="P3139" i="11"/>
  <c r="L3167" i="11"/>
  <c r="P3167" i="11"/>
  <c r="L3193" i="11"/>
  <c r="P3193" i="11"/>
  <c r="L3269" i="11"/>
  <c r="P3269" i="11"/>
  <c r="L3506" i="11"/>
  <c r="L3521" i="11"/>
  <c r="L3595" i="11"/>
  <c r="L3547" i="11"/>
  <c r="P3547" i="11"/>
  <c r="J3160" i="11"/>
  <c r="K3160" i="11" s="1"/>
  <c r="L3778" i="11"/>
  <c r="P3778" i="11"/>
  <c r="L3962" i="11"/>
  <c r="P3962" i="11"/>
  <c r="L4010" i="11"/>
  <c r="P4010" i="11"/>
  <c r="P4236" i="11"/>
  <c r="L5092" i="11"/>
  <c r="P5133" i="11"/>
  <c r="L5284" i="11"/>
  <c r="P5284" i="11"/>
  <c r="L5365" i="11"/>
  <c r="P5365" i="11"/>
  <c r="L5599" i="11"/>
  <c r="L5649" i="11"/>
  <c r="L5806" i="11"/>
  <c r="P5806" i="11"/>
  <c r="L5964" i="11"/>
  <c r="P5964" i="11"/>
  <c r="L5441" i="11"/>
  <c r="P5441" i="11"/>
  <c r="P5754" i="11"/>
  <c r="L5791" i="11"/>
  <c r="P5791" i="11"/>
  <c r="P6264" i="11"/>
  <c r="P6472" i="11"/>
  <c r="J6319" i="11"/>
  <c r="K6319" i="11" s="1"/>
  <c r="L6818" i="11"/>
  <c r="L6833" i="11"/>
  <c r="L6860" i="11"/>
  <c r="L6875" i="11"/>
  <c r="L6897" i="11"/>
  <c r="J7151" i="11"/>
  <c r="K7151" i="11" s="1"/>
  <c r="P7225" i="11"/>
  <c r="P7274" i="11"/>
  <c r="L713" i="11"/>
  <c r="P713" i="11"/>
  <c r="L747" i="11"/>
  <c r="P747" i="11"/>
  <c r="L839" i="11"/>
  <c r="P839" i="11"/>
  <c r="L855" i="11"/>
  <c r="P855" i="11"/>
  <c r="L921" i="11"/>
  <c r="P921" i="11"/>
  <c r="L955" i="11"/>
  <c r="P955" i="11"/>
  <c r="L1047" i="11"/>
  <c r="P1047" i="11"/>
  <c r="L1063" i="11"/>
  <c r="P1063" i="11"/>
  <c r="L1129" i="11"/>
  <c r="P1129" i="11"/>
  <c r="L1163" i="11"/>
  <c r="P1163" i="11"/>
  <c r="L1255" i="11"/>
  <c r="P1255" i="11"/>
  <c r="L1478" i="11"/>
  <c r="P1657" i="11"/>
  <c r="L1686" i="11"/>
  <c r="P1686" i="11"/>
  <c r="L308" i="11"/>
  <c r="P308" i="11"/>
  <c r="L45" i="11"/>
  <c r="P45" i="11"/>
  <c r="L113" i="11"/>
  <c r="L154" i="11"/>
  <c r="L124" i="11"/>
  <c r="P124" i="11"/>
  <c r="J313" i="11"/>
  <c r="K313" i="11" s="1"/>
  <c r="J1041" i="11"/>
  <c r="K1041" i="11" s="1"/>
  <c r="P2088" i="11"/>
  <c r="L1957" i="11"/>
  <c r="P1957" i="11"/>
  <c r="L1972" i="11"/>
  <c r="P1972" i="11"/>
  <c r="L2013" i="11"/>
  <c r="P2013" i="11"/>
  <c r="L2061" i="11"/>
  <c r="P2061" i="11"/>
  <c r="L2076" i="11"/>
  <c r="P2076" i="11"/>
  <c r="L2659" i="11"/>
  <c r="L2763" i="11"/>
  <c r="J2393" i="11"/>
  <c r="K2393" i="11" s="1"/>
  <c r="J2861" i="11"/>
  <c r="K2861" i="11" s="1"/>
  <c r="L3219" i="11"/>
  <c r="P3219" i="11"/>
  <c r="L3245" i="11"/>
  <c r="P3245" i="11"/>
  <c r="P3543" i="11"/>
  <c r="L4273" i="11"/>
  <c r="P4336" i="11"/>
  <c r="P4366" i="11"/>
  <c r="L5090" i="11"/>
  <c r="L5027" i="11"/>
  <c r="P5105" i="11"/>
  <c r="J5410" i="11"/>
  <c r="K5410" i="11" s="1"/>
  <c r="L5597" i="11"/>
  <c r="P5651" i="11"/>
  <c r="L5832" i="11"/>
  <c r="P5832" i="11"/>
  <c r="L5988" i="11"/>
  <c r="P5988" i="11"/>
  <c r="L6186" i="11"/>
  <c r="L6455" i="11"/>
  <c r="L6470" i="11"/>
  <c r="L6511" i="11"/>
  <c r="P6273" i="11"/>
  <c r="L7044" i="11"/>
  <c r="P7044" i="11"/>
  <c r="L7173" i="11"/>
  <c r="P6818" i="11"/>
  <c r="P6897" i="11"/>
  <c r="P7291" i="11"/>
  <c r="P7365" i="11"/>
  <c r="P7651" i="11"/>
  <c r="L7653" i="11"/>
  <c r="L1634" i="11"/>
  <c r="P1634" i="11"/>
  <c r="L647" i="11"/>
  <c r="P647" i="11"/>
  <c r="L656" i="11"/>
  <c r="P656" i="11"/>
  <c r="L163" i="11"/>
  <c r="P163" i="11"/>
  <c r="L254" i="11"/>
  <c r="P254" i="11"/>
  <c r="J950" i="11"/>
  <c r="K950" i="11" s="1"/>
  <c r="L190" i="11"/>
  <c r="L205" i="11"/>
  <c r="L240" i="11"/>
  <c r="L631" i="11"/>
  <c r="L683" i="11"/>
  <c r="L723" i="11"/>
  <c r="P723" i="11"/>
  <c r="L775" i="11"/>
  <c r="P775" i="11"/>
  <c r="L827" i="11"/>
  <c r="P827" i="11"/>
  <c r="L879" i="11"/>
  <c r="P879" i="11"/>
  <c r="L931" i="11"/>
  <c r="P931" i="11"/>
  <c r="L983" i="11"/>
  <c r="P983" i="11"/>
  <c r="L1035" i="11"/>
  <c r="P1035" i="11"/>
  <c r="L1087" i="11"/>
  <c r="P1087" i="11"/>
  <c r="L1139" i="11"/>
  <c r="P1139" i="11"/>
  <c r="L1191" i="11"/>
  <c r="P1191" i="11"/>
  <c r="L1243" i="11"/>
  <c r="P1243" i="11"/>
  <c r="L1532" i="11"/>
  <c r="L319" i="11"/>
  <c r="L425" i="11"/>
  <c r="L517" i="11"/>
  <c r="P517" i="11"/>
  <c r="L569" i="11"/>
  <c r="P569" i="11"/>
  <c r="L621" i="11"/>
  <c r="P621" i="11"/>
  <c r="L137" i="11"/>
  <c r="P137" i="11"/>
  <c r="L180" i="11"/>
  <c r="J339" i="11"/>
  <c r="K339" i="11" s="1"/>
  <c r="L373" i="11"/>
  <c r="P373" i="11"/>
  <c r="J1314" i="11"/>
  <c r="K1314" i="11" s="1"/>
  <c r="J1522" i="11"/>
  <c r="K1522" i="11" s="1"/>
  <c r="J1977" i="11"/>
  <c r="K1977" i="11" s="1"/>
  <c r="J1899" i="11"/>
  <c r="K1899" i="11" s="1"/>
  <c r="J1925" i="11"/>
  <c r="K1925" i="11" s="1"/>
  <c r="L2155" i="11"/>
  <c r="P2155" i="11"/>
  <c r="P2726" i="11"/>
  <c r="L1761" i="11"/>
  <c r="L2099" i="11"/>
  <c r="L3508" i="11"/>
  <c r="P3508" i="11"/>
  <c r="L3195" i="11"/>
  <c r="P3195" i="11"/>
  <c r="L3543" i="11"/>
  <c r="L3504" i="11"/>
  <c r="L3651" i="11"/>
  <c r="P3651" i="11"/>
  <c r="L3660" i="11"/>
  <c r="P3660" i="11"/>
  <c r="L3673" i="11"/>
  <c r="P3673" i="11"/>
  <c r="L3686" i="11"/>
  <c r="P3686" i="11"/>
  <c r="L3699" i="11"/>
  <c r="P3699" i="11"/>
  <c r="L3712" i="11"/>
  <c r="P3712" i="11"/>
  <c r="L3750" i="11"/>
  <c r="P3750" i="11"/>
  <c r="L3934" i="11"/>
  <c r="P3934" i="11"/>
  <c r="L4297" i="11"/>
  <c r="P4284" i="11"/>
  <c r="L5068" i="11"/>
  <c r="L4493" i="11"/>
  <c r="P4493" i="11"/>
  <c r="L4677" i="11"/>
  <c r="P4677" i="11"/>
  <c r="L4725" i="11"/>
  <c r="P4725" i="11"/>
  <c r="L5066" i="11"/>
  <c r="J3914" i="11"/>
  <c r="K3914" i="11" s="1"/>
  <c r="L4323" i="11"/>
  <c r="L4364" i="11"/>
  <c r="L5025" i="11"/>
  <c r="L5471" i="11"/>
  <c r="P5471" i="11"/>
  <c r="L5518" i="11"/>
  <c r="P5025" i="11"/>
  <c r="J5266" i="11"/>
  <c r="K5266" i="11" s="1"/>
  <c r="L5586" i="11"/>
  <c r="P5586" i="11"/>
  <c r="L5601" i="11"/>
  <c r="P5601" i="11"/>
  <c r="L5990" i="11"/>
  <c r="P5990" i="11"/>
  <c r="L6052" i="11"/>
  <c r="L6108" i="11"/>
  <c r="L6588" i="11"/>
  <c r="P6588" i="11"/>
  <c r="L6663" i="11"/>
  <c r="P6663" i="11"/>
  <c r="P6104" i="11"/>
  <c r="J5916" i="11"/>
  <c r="K5916" i="11" s="1"/>
  <c r="J6332" i="11"/>
  <c r="K6332" i="11"/>
  <c r="L6805" i="11"/>
  <c r="L6820" i="11"/>
  <c r="L6835" i="11"/>
  <c r="L6862" i="11"/>
  <c r="L6884" i="11"/>
  <c r="L6899" i="11"/>
  <c r="L7249" i="11"/>
  <c r="P6809" i="11"/>
  <c r="P6862" i="11"/>
  <c r="L7289" i="11"/>
  <c r="L7317" i="11"/>
  <c r="L7369" i="11"/>
  <c r="L7391" i="11"/>
  <c r="L7612" i="11"/>
  <c r="J6969" i="11"/>
  <c r="K6969" i="11" s="1"/>
  <c r="P7391" i="11"/>
  <c r="J7346" i="11"/>
  <c r="L7627" i="11"/>
  <c r="P6805" i="11"/>
  <c r="P6873" i="11"/>
  <c r="L7508" i="11"/>
  <c r="P7508" i="11"/>
  <c r="J7645" i="11"/>
  <c r="P152" i="11"/>
  <c r="L606" i="11"/>
  <c r="P606" i="11"/>
  <c r="L721" i="11"/>
  <c r="P721" i="11"/>
  <c r="L813" i="11"/>
  <c r="P813" i="11"/>
  <c r="L829" i="11"/>
  <c r="P829" i="11"/>
  <c r="L895" i="11"/>
  <c r="P895" i="11"/>
  <c r="L929" i="11"/>
  <c r="P929" i="11"/>
  <c r="L1021" i="11"/>
  <c r="P1021" i="11"/>
  <c r="L1037" i="11"/>
  <c r="P1037" i="11"/>
  <c r="L1103" i="11"/>
  <c r="P1103" i="11"/>
  <c r="L1137" i="11"/>
  <c r="P1137" i="11"/>
  <c r="L1229" i="11"/>
  <c r="P1229" i="11"/>
  <c r="L1245" i="11"/>
  <c r="P1245" i="11"/>
  <c r="P1528" i="11"/>
  <c r="J209" i="11"/>
  <c r="K209" i="11" s="1"/>
  <c r="J300" i="11"/>
  <c r="L85" i="11"/>
  <c r="P85" i="11"/>
  <c r="L306" i="11"/>
  <c r="P306" i="11"/>
  <c r="L539" i="11"/>
  <c r="P539" i="11"/>
  <c r="L1697" i="11"/>
  <c r="J963" i="11"/>
  <c r="K963" i="11" s="1"/>
  <c r="L2594" i="11"/>
  <c r="P2594" i="11"/>
  <c r="L1948" i="11"/>
  <c r="P1948" i="11"/>
  <c r="L1970" i="11"/>
  <c r="P1970" i="11"/>
  <c r="L1985" i="11"/>
  <c r="P1985" i="11"/>
  <c r="L2048" i="11"/>
  <c r="P2048" i="11"/>
  <c r="L2063" i="11"/>
  <c r="P2063" i="11"/>
  <c r="L2078" i="11"/>
  <c r="P2078" i="11"/>
  <c r="L2702" i="11"/>
  <c r="P2702" i="11"/>
  <c r="P2741" i="11"/>
  <c r="L3013" i="11"/>
  <c r="P3013" i="11"/>
  <c r="L3247" i="11"/>
  <c r="P3247" i="11"/>
  <c r="P3608" i="11"/>
  <c r="L3832" i="11"/>
  <c r="P3832" i="11"/>
  <c r="L3880" i="11"/>
  <c r="P3880" i="11"/>
  <c r="P4286" i="11"/>
  <c r="P4364" i="11"/>
  <c r="L4495" i="11"/>
  <c r="P4495" i="11"/>
  <c r="L4543" i="11"/>
  <c r="P4543" i="11"/>
  <c r="L4727" i="11"/>
  <c r="P4727" i="11"/>
  <c r="L5404" i="11"/>
  <c r="P5404" i="11"/>
  <c r="P5518" i="11"/>
  <c r="L5610" i="11"/>
  <c r="P5610" i="11"/>
  <c r="P5094" i="11"/>
  <c r="J5136" i="11"/>
  <c r="K5136" i="11" s="1"/>
  <c r="L5389" i="11"/>
  <c r="L5858" i="11"/>
  <c r="P5858" i="11"/>
  <c r="L5884" i="11"/>
  <c r="P5884" i="11"/>
  <c r="L5910" i="11"/>
  <c r="P5910" i="11"/>
  <c r="L5936" i="11"/>
  <c r="P5936" i="11"/>
  <c r="L5962" i="11"/>
  <c r="P5962" i="11"/>
  <c r="L5662" i="11"/>
  <c r="P5662" i="11"/>
  <c r="L5675" i="11"/>
  <c r="P5675" i="11"/>
  <c r="L5688" i="11"/>
  <c r="L5701" i="11"/>
  <c r="P5701" i="11"/>
  <c r="L5714" i="11"/>
  <c r="P5714" i="11"/>
  <c r="L5727" i="11"/>
  <c r="P5727" i="11"/>
  <c r="L5740" i="11"/>
  <c r="P5740" i="11"/>
  <c r="L6611" i="11"/>
  <c r="P6611" i="11"/>
  <c r="P6299" i="11"/>
  <c r="L7146" i="11"/>
  <c r="P7146" i="11"/>
  <c r="L7221" i="11"/>
  <c r="L7234" i="11"/>
  <c r="J6852" i="11"/>
  <c r="K6852" i="11" s="1"/>
  <c r="L697" i="11"/>
  <c r="P697" i="11"/>
  <c r="L749" i="11"/>
  <c r="P749" i="11"/>
  <c r="L801" i="11"/>
  <c r="P801" i="11"/>
  <c r="L853" i="11"/>
  <c r="P853" i="11"/>
  <c r="L905" i="11"/>
  <c r="P905" i="11"/>
  <c r="L957" i="11"/>
  <c r="P957" i="11"/>
  <c r="L1009" i="11"/>
  <c r="P1009" i="11"/>
  <c r="L1061" i="11"/>
  <c r="P1061" i="11"/>
  <c r="L1113" i="11"/>
  <c r="P1113" i="11"/>
  <c r="L1165" i="11"/>
  <c r="P1165" i="11"/>
  <c r="L1217" i="11"/>
  <c r="P1217" i="11"/>
  <c r="P1424" i="11"/>
  <c r="L643" i="11"/>
  <c r="P643" i="11"/>
  <c r="J378" i="11"/>
  <c r="K378" i="11" s="1"/>
  <c r="L658" i="11"/>
  <c r="P658" i="11"/>
  <c r="L8" i="11"/>
  <c r="P8" i="11"/>
  <c r="L1699" i="11"/>
  <c r="P1699" i="11"/>
  <c r="L1714" i="11"/>
  <c r="P1714" i="11"/>
  <c r="L565" i="11"/>
  <c r="P565" i="11"/>
  <c r="J1496" i="11"/>
  <c r="K1496" i="11" s="1"/>
  <c r="L2153" i="11"/>
  <c r="P2153" i="11"/>
  <c r="L2229" i="11"/>
  <c r="P2229" i="11"/>
  <c r="J2159" i="11"/>
  <c r="K2159" i="11" s="1"/>
  <c r="J2328" i="11"/>
  <c r="K2328" i="11" s="1"/>
  <c r="J2640" i="11"/>
  <c r="L3545" i="11"/>
  <c r="P3545" i="11"/>
  <c r="L3560" i="11"/>
  <c r="P3560" i="11"/>
  <c r="L3649" i="11"/>
  <c r="P3649" i="11"/>
  <c r="L3039" i="11"/>
  <c r="P3039" i="11"/>
  <c r="L3571" i="11"/>
  <c r="P3571" i="11"/>
  <c r="L3517" i="11"/>
  <c r="P3517" i="11"/>
  <c r="L3675" i="11"/>
  <c r="P3675" i="11"/>
  <c r="L3701" i="11"/>
  <c r="P3701" i="11"/>
  <c r="L3882" i="11"/>
  <c r="P3882" i="11"/>
  <c r="L4378" i="11"/>
  <c r="P4378" i="11"/>
  <c r="L4465" i="11"/>
  <c r="P4465" i="11"/>
  <c r="L4521" i="11"/>
  <c r="P4521" i="11"/>
  <c r="L4569" i="11"/>
  <c r="P4569" i="11"/>
  <c r="L4625" i="11"/>
  <c r="P4625" i="11"/>
  <c r="L4673" i="11"/>
  <c r="P4673" i="11"/>
  <c r="L4729" i="11"/>
  <c r="P4729" i="11"/>
  <c r="L4777" i="11"/>
  <c r="P4777" i="11"/>
  <c r="L4833" i="11"/>
  <c r="P4833" i="11"/>
  <c r="J3875" i="11"/>
  <c r="K3875" i="11" s="1"/>
  <c r="J4083" i="11"/>
  <c r="K4083" i="11" s="1"/>
  <c r="P5432" i="11"/>
  <c r="P5014" i="11"/>
  <c r="P5081" i="11"/>
  <c r="P5155" i="11"/>
  <c r="L5367" i="11"/>
  <c r="P5367" i="11"/>
  <c r="L5419" i="11"/>
  <c r="P5419" i="11"/>
  <c r="L5638" i="11"/>
  <c r="P5638" i="11"/>
  <c r="L5653" i="11"/>
  <c r="P5653" i="11"/>
  <c r="L5315" i="11"/>
  <c r="P5315" i="11"/>
  <c r="L5337" i="11"/>
  <c r="P5337" i="11"/>
  <c r="L5752" i="11"/>
  <c r="L5830" i="11"/>
  <c r="P5830" i="11"/>
  <c r="L5886" i="11"/>
  <c r="P5886" i="11"/>
  <c r="L5986" i="11"/>
  <c r="P5986" i="11"/>
  <c r="L5795" i="11"/>
  <c r="P5795" i="11"/>
  <c r="L6563" i="11"/>
  <c r="P6563" i="11"/>
  <c r="L6613" i="11"/>
  <c r="P6613" i="11"/>
  <c r="P6108" i="11"/>
  <c r="P6420" i="11"/>
  <c r="P6494" i="11"/>
  <c r="J5877" i="11"/>
  <c r="K5877" i="11" s="1"/>
  <c r="J6501" i="11"/>
  <c r="K6501" i="11" s="1"/>
  <c r="J7047" i="11"/>
  <c r="K7047" i="11" s="1"/>
  <c r="P7236" i="11"/>
  <c r="P7289" i="11"/>
  <c r="P7655" i="11"/>
  <c r="P192" i="11"/>
  <c r="P141" i="11"/>
  <c r="L699" i="11"/>
  <c r="P699" i="11"/>
  <c r="L765" i="11"/>
  <c r="P765" i="11"/>
  <c r="L799" i="11"/>
  <c r="P799" i="11"/>
  <c r="L891" i="11"/>
  <c r="P891" i="11"/>
  <c r="L907" i="11"/>
  <c r="P907" i="11"/>
  <c r="L973" i="11"/>
  <c r="P973" i="11"/>
  <c r="L1007" i="11"/>
  <c r="P1007" i="11"/>
  <c r="L1099" i="11"/>
  <c r="P1099" i="11"/>
  <c r="L1115" i="11"/>
  <c r="P1115" i="11"/>
  <c r="L1181" i="11"/>
  <c r="P1181" i="11"/>
  <c r="L1215" i="11"/>
  <c r="P1215" i="11"/>
  <c r="P1582" i="11"/>
  <c r="L645" i="11"/>
  <c r="P645" i="11"/>
  <c r="L256" i="11"/>
  <c r="P256" i="11"/>
  <c r="L567" i="11"/>
  <c r="P567" i="11"/>
  <c r="L423" i="11"/>
  <c r="P631" i="11"/>
  <c r="J781" i="11"/>
  <c r="K781" i="11" s="1"/>
  <c r="J989" i="11"/>
  <c r="K989" i="11" s="1"/>
  <c r="J1613" i="11"/>
  <c r="K1613" i="11" s="1"/>
  <c r="P2101" i="11"/>
  <c r="L1800" i="11"/>
  <c r="P1800" i="11"/>
  <c r="L1815" i="11"/>
  <c r="P1815" i="11"/>
  <c r="L1830" i="11"/>
  <c r="P1830" i="11"/>
  <c r="L1852" i="11"/>
  <c r="P1852" i="11"/>
  <c r="L1867" i="11"/>
  <c r="P1867" i="11"/>
  <c r="L1882" i="11"/>
  <c r="P1882" i="11"/>
  <c r="L1904" i="11"/>
  <c r="P1904" i="11"/>
  <c r="L1919" i="11"/>
  <c r="P1919" i="11"/>
  <c r="L1946" i="11"/>
  <c r="P1946" i="11"/>
  <c r="L1987" i="11"/>
  <c r="P1987" i="11"/>
  <c r="L2035" i="11"/>
  <c r="P2035" i="11"/>
  <c r="L2050" i="11"/>
  <c r="P2050" i="11"/>
  <c r="L1779" i="11"/>
  <c r="L2700" i="11"/>
  <c r="P2700" i="11"/>
  <c r="L2752" i="11"/>
  <c r="P2752" i="11"/>
  <c r="L2987" i="11"/>
  <c r="P2987" i="11"/>
  <c r="P3582" i="11"/>
  <c r="P3573" i="11"/>
  <c r="L3780" i="11"/>
  <c r="P3780" i="11"/>
  <c r="L3828" i="11"/>
  <c r="P3828" i="11"/>
  <c r="L3884" i="11"/>
  <c r="P3884" i="11"/>
  <c r="L3932" i="11"/>
  <c r="P3932" i="11"/>
  <c r="L3988" i="11"/>
  <c r="P3988" i="11"/>
  <c r="P4245" i="11"/>
  <c r="L4467" i="11"/>
  <c r="P4467" i="11"/>
  <c r="L4571" i="11"/>
  <c r="P4571" i="11"/>
  <c r="L4675" i="11"/>
  <c r="P4675" i="11"/>
  <c r="L4779" i="11"/>
  <c r="P4779" i="11"/>
  <c r="L4310" i="11"/>
  <c r="L5430" i="11"/>
  <c r="P5430" i="11"/>
  <c r="P5497" i="11"/>
  <c r="L5588" i="11"/>
  <c r="P5588" i="11"/>
  <c r="P5053" i="11"/>
  <c r="P5120" i="11"/>
  <c r="L5402" i="11"/>
  <c r="P5402" i="11"/>
  <c r="L5195" i="11"/>
  <c r="P5195" i="11"/>
  <c r="L5210" i="11"/>
  <c r="P5210" i="11"/>
  <c r="L5232" i="11"/>
  <c r="P5232" i="11"/>
  <c r="L5261" i="11"/>
  <c r="P5261" i="11"/>
  <c r="J4577" i="11"/>
  <c r="K4577" i="11" s="1"/>
  <c r="L5298" i="11"/>
  <c r="P5298" i="11"/>
  <c r="L5339" i="11"/>
  <c r="P5339" i="11"/>
  <c r="P5636" i="11"/>
  <c r="P5756" i="11"/>
  <c r="L5677" i="11"/>
  <c r="P5677" i="11"/>
  <c r="L5703" i="11"/>
  <c r="P5703" i="11"/>
  <c r="L5729" i="11"/>
  <c r="P5729" i="11"/>
  <c r="L5767" i="11"/>
  <c r="P5767" i="11"/>
  <c r="P6355" i="11"/>
  <c r="L7460" i="11"/>
  <c r="P7460" i="11"/>
  <c r="P7313" i="11"/>
  <c r="J7307" i="11"/>
  <c r="K7307" i="11" s="1"/>
  <c r="P7625" i="11"/>
  <c r="J5499" i="11" l="1"/>
  <c r="K5499" i="11" s="1"/>
  <c r="P5499" i="11" s="1"/>
  <c r="L6356" i="11"/>
  <c r="J91" i="11"/>
  <c r="K91" i="11" s="1"/>
  <c r="P91" i="11" s="1"/>
  <c r="J6291" i="11"/>
  <c r="J7488" i="11"/>
  <c r="J2171" i="11"/>
  <c r="K2171" i="11" s="1"/>
  <c r="P2171" i="11" s="1"/>
  <c r="J7422" i="11"/>
  <c r="K7422" i="11" s="1"/>
  <c r="P7422" i="11" s="1"/>
  <c r="J5550" i="11"/>
  <c r="J7526" i="11"/>
  <c r="J4420" i="11"/>
  <c r="K4420" i="11" s="1"/>
  <c r="L4420" i="11" s="1"/>
  <c r="J5355" i="11"/>
  <c r="K5355" i="11" s="1"/>
  <c r="P5355" i="11" s="1"/>
  <c r="J6721" i="11"/>
  <c r="K6721" i="11" s="1"/>
  <c r="L6721" i="11" s="1"/>
  <c r="K6200" i="11"/>
  <c r="J2613" i="11"/>
  <c r="K2613" i="11" s="1"/>
  <c r="L2613" i="11" s="1"/>
  <c r="J390" i="11"/>
  <c r="K390" i="11" s="1"/>
  <c r="P390" i="11" s="1"/>
  <c r="J2170" i="11"/>
  <c r="K2170" i="11" s="1"/>
  <c r="L2170" i="11" s="1"/>
  <c r="J558" i="11"/>
  <c r="K558" i="11" s="1"/>
  <c r="P558" i="11" s="1"/>
  <c r="J3887" i="11"/>
  <c r="K3887" i="11" s="1"/>
  <c r="P3887" i="11" s="1"/>
  <c r="J7345" i="11"/>
  <c r="K6643" i="11"/>
  <c r="J6720" i="11"/>
  <c r="K6720" i="11" s="1"/>
  <c r="L6720" i="11" s="1"/>
  <c r="J7541" i="11"/>
  <c r="J2652" i="11"/>
  <c r="K2652" i="11" s="1"/>
  <c r="L2652" i="11" s="1"/>
  <c r="J2782" i="11"/>
  <c r="K2782" i="11" s="1"/>
  <c r="P2782" i="11" s="1"/>
  <c r="J5083" i="11"/>
  <c r="K5083" i="11" s="1"/>
  <c r="P5083" i="11" s="1"/>
  <c r="J2651" i="11"/>
  <c r="K2651" i="11" s="1"/>
  <c r="P2651" i="11" s="1"/>
  <c r="J7487" i="11"/>
  <c r="J6772" i="11"/>
  <c r="K6772" i="11" s="1"/>
  <c r="P6772" i="11" s="1"/>
  <c r="J7124" i="11"/>
  <c r="K7124" i="11" s="1"/>
  <c r="P7124" i="11" s="1"/>
  <c r="J2237" i="11"/>
  <c r="K2237" i="11" s="1"/>
  <c r="J1548" i="11"/>
  <c r="K1548" i="11" s="1"/>
  <c r="P1548" i="11" s="1"/>
  <c r="J5851" i="11"/>
  <c r="K5851" i="11" s="1"/>
  <c r="J7409" i="11"/>
  <c r="K7409" i="11" s="1"/>
  <c r="L7409" i="11" s="1"/>
  <c r="J1873" i="11"/>
  <c r="K1873" i="11" s="1"/>
  <c r="J602" i="11"/>
  <c r="K602" i="11" s="1"/>
  <c r="L602" i="11" s="1"/>
  <c r="J7386" i="11"/>
  <c r="K7386" i="11" s="1"/>
  <c r="P7386" i="11" s="1"/>
  <c r="J1767" i="11"/>
  <c r="K1767" i="11" s="1"/>
  <c r="P1767" i="11" s="1"/>
  <c r="J1015" i="11"/>
  <c r="K1015" i="11" s="1"/>
  <c r="J4109" i="11"/>
  <c r="K4109" i="11" s="1"/>
  <c r="P4109" i="11" s="1"/>
  <c r="J64" i="11"/>
  <c r="K64" i="11" s="1"/>
  <c r="P64" i="11" s="1"/>
  <c r="J2769" i="11"/>
  <c r="K2769" i="11" s="1"/>
  <c r="P2769" i="11" s="1"/>
  <c r="J7513" i="11"/>
  <c r="K7513" i="11" s="1"/>
  <c r="J2626" i="11"/>
  <c r="K2626" i="11" s="1"/>
  <c r="P2626" i="11" s="1"/>
  <c r="J7411" i="11"/>
  <c r="K7411" i="11" s="1"/>
  <c r="L7411" i="11" s="1"/>
  <c r="J3392" i="11"/>
  <c r="K3392" i="11" s="1"/>
  <c r="P3392" i="11" s="1"/>
  <c r="J2977" i="11"/>
  <c r="K2977" i="11" s="1"/>
  <c r="P2977" i="11" s="1"/>
  <c r="J5420" i="11"/>
  <c r="K5420" i="11" s="1"/>
  <c r="P5420" i="11" s="1"/>
  <c r="J6553" i="11"/>
  <c r="K6553" i="11" s="1"/>
  <c r="J793" i="11"/>
  <c r="K793" i="11" s="1"/>
  <c r="P793" i="11" s="1"/>
  <c r="J506" i="11"/>
  <c r="K506" i="11" s="1"/>
  <c r="P506" i="11" s="1"/>
  <c r="J6750" i="11"/>
  <c r="K6750" i="11" s="1"/>
  <c r="L6750" i="11" s="1"/>
  <c r="J6760" i="11"/>
  <c r="K6760" i="11" s="1"/>
  <c r="L6760" i="11" s="1"/>
  <c r="J3329" i="11"/>
  <c r="K3329" i="11" s="1"/>
  <c r="J4237" i="11"/>
  <c r="K4237" i="11" s="1"/>
  <c r="J6616" i="11"/>
  <c r="K6616" i="11" s="1"/>
  <c r="J3029" i="11"/>
  <c r="K3029" i="11" s="1"/>
  <c r="P3029" i="11" s="1"/>
  <c r="J7618" i="11"/>
  <c r="J7319" i="11"/>
  <c r="K7319" i="11" s="1"/>
  <c r="P7319" i="11" s="1"/>
  <c r="J7305" i="11"/>
  <c r="K7305" i="11" s="1"/>
  <c r="P7305" i="11" s="1"/>
  <c r="J6722" i="11"/>
  <c r="K6722" i="11" s="1"/>
  <c r="L6722" i="11" s="1"/>
  <c r="J6044" i="11"/>
  <c r="K6044" i="11" s="1"/>
  <c r="P6044" i="11" s="1"/>
  <c r="J7021" i="11"/>
  <c r="K7021" i="11" s="1"/>
  <c r="J2625" i="11"/>
  <c r="K2625" i="11" s="1"/>
  <c r="L2625" i="11" s="1"/>
  <c r="J5359" i="11"/>
  <c r="K5359" i="11" s="1"/>
  <c r="P5359" i="11" s="1"/>
  <c r="J5303" i="11"/>
  <c r="J4460" i="11"/>
  <c r="K4460" i="11" s="1"/>
  <c r="J337" i="11"/>
  <c r="K337" i="11" s="1"/>
  <c r="P337" i="11" s="1"/>
  <c r="J796" i="11"/>
  <c r="K796" i="11" s="1"/>
  <c r="P796" i="11" s="1"/>
  <c r="J2054" i="11"/>
  <c r="K2054" i="11" s="1"/>
  <c r="P2054" i="11" s="1"/>
  <c r="J7423" i="11"/>
  <c r="K7423" i="11" s="1"/>
  <c r="P7423" i="11" s="1"/>
  <c r="J2302" i="11"/>
  <c r="K2302" i="11" s="1"/>
  <c r="L2302" i="11" s="1"/>
  <c r="J2014" i="11"/>
  <c r="K2014" i="11" s="1"/>
  <c r="L2014" i="11" s="1"/>
  <c r="J3289" i="11"/>
  <c r="K3289" i="11" s="1"/>
  <c r="P3289" i="11" s="1"/>
  <c r="J7137" i="11"/>
  <c r="K7137" i="11" s="1"/>
  <c r="P7137" i="11" s="1"/>
  <c r="J5616" i="11"/>
  <c r="K5616" i="11" s="1"/>
  <c r="P5616" i="11" s="1"/>
  <c r="J636" i="11"/>
  <c r="K636" i="11" s="1"/>
  <c r="P636" i="11" s="1"/>
  <c r="J1468" i="11"/>
  <c r="K1468" i="11" s="1"/>
  <c r="P1468" i="11" s="1"/>
  <c r="J5435" i="11"/>
  <c r="K5435" i="11" s="1"/>
  <c r="P5435" i="11" s="1"/>
  <c r="J6252" i="11"/>
  <c r="K6252" i="11" s="1"/>
  <c r="P6252" i="11" s="1"/>
  <c r="J470" i="11"/>
  <c r="J6749" i="11"/>
  <c r="K6749" i="11" s="1"/>
  <c r="L6749" i="11" s="1"/>
  <c r="J5360" i="11"/>
  <c r="K5360" i="11" s="1"/>
  <c r="P5360" i="11" s="1"/>
  <c r="J7362" i="11"/>
  <c r="K7362" i="11" s="1"/>
  <c r="P7362" i="11" s="1"/>
  <c r="J6265" i="11"/>
  <c r="K6265" i="11" s="1"/>
  <c r="P6265" i="11" s="1"/>
  <c r="J2482" i="11"/>
  <c r="K2482" i="11" s="1"/>
  <c r="P2482" i="11" s="1"/>
  <c r="J6007" i="11"/>
  <c r="J7540" i="11"/>
  <c r="J7358" i="11"/>
  <c r="K7358" i="11" s="1"/>
  <c r="P7358" i="11" s="1"/>
  <c r="J4653" i="11"/>
  <c r="K4653" i="11" s="1"/>
  <c r="P4653" i="11" s="1"/>
  <c r="J6150" i="11"/>
  <c r="K6150" i="11" s="1"/>
  <c r="J2145" i="11"/>
  <c r="K2145" i="11" s="1"/>
  <c r="L2145" i="11" s="1"/>
  <c r="J6707" i="11"/>
  <c r="K6707" i="11" s="1"/>
  <c r="P6707" i="11" s="1"/>
  <c r="J2146" i="11"/>
  <c r="K2146" i="11" s="1"/>
  <c r="L2146" i="11" s="1"/>
  <c r="J562" i="11"/>
  <c r="K562" i="11" s="1"/>
  <c r="L562" i="11" s="1"/>
  <c r="J3054" i="11"/>
  <c r="K3054" i="11" s="1"/>
  <c r="P3054" i="11" s="1"/>
  <c r="J1937" i="11"/>
  <c r="K1937" i="11" s="1"/>
  <c r="P1937" i="11" s="1"/>
  <c r="J6734" i="11"/>
  <c r="K6734" i="11" s="1"/>
  <c r="P6734" i="11" s="1"/>
  <c r="J6851" i="11"/>
  <c r="K6851" i="11" s="1"/>
  <c r="P6851" i="11" s="1"/>
  <c r="J5357" i="11"/>
  <c r="K5357" i="11" s="1"/>
  <c r="L5357" i="11" s="1"/>
  <c r="J6777" i="11"/>
  <c r="K6777" i="11" s="1"/>
  <c r="P6777" i="11" s="1"/>
  <c r="J6434" i="11"/>
  <c r="J7384" i="11"/>
  <c r="K7384" i="11" s="1"/>
  <c r="P7384" i="11" s="1"/>
  <c r="J7490" i="11"/>
  <c r="J2148" i="11"/>
  <c r="K2148" i="11" s="1"/>
  <c r="L2148" i="11" s="1"/>
  <c r="J6710" i="11"/>
  <c r="K6710" i="11" s="1"/>
  <c r="L6710" i="11" s="1"/>
  <c r="J2690" i="11"/>
  <c r="K2690" i="11" s="1"/>
  <c r="P2690" i="11" s="1"/>
  <c r="J7163" i="11"/>
  <c r="K7163" i="11" s="1"/>
  <c r="P7163" i="11" s="1"/>
  <c r="J1832" i="11"/>
  <c r="K1832" i="11" s="1"/>
  <c r="L1832" i="11" s="1"/>
  <c r="J2627" i="11"/>
  <c r="K2627" i="11" s="1"/>
  <c r="P2627" i="11" s="1"/>
  <c r="J5395" i="11"/>
  <c r="K5395" i="11" s="1"/>
  <c r="J5797" i="11"/>
  <c r="K5797" i="11" s="1"/>
  <c r="L5797" i="11" s="1"/>
  <c r="J6747" i="11"/>
  <c r="K6747" i="11" s="1"/>
  <c r="L6747" i="11" s="1"/>
  <c r="J690" i="11"/>
  <c r="K690" i="11" s="1"/>
  <c r="J794" i="11"/>
  <c r="K794" i="11" s="1"/>
  <c r="P794" i="11" s="1"/>
  <c r="J935" i="11"/>
  <c r="K935" i="11" s="1"/>
  <c r="P935" i="11" s="1"/>
  <c r="J6135" i="11"/>
  <c r="K6135" i="11" s="1"/>
  <c r="P6135" i="11" s="1"/>
  <c r="J7128" i="11"/>
  <c r="K7128" i="11" s="1"/>
  <c r="L7128" i="11" s="1"/>
  <c r="J7543" i="11"/>
  <c r="J3626" i="11"/>
  <c r="K3626" i="11" s="1"/>
  <c r="P3626" i="11" s="1"/>
  <c r="J1495" i="11"/>
  <c r="K1495" i="11" s="1"/>
  <c r="P1495" i="11" s="1"/>
  <c r="J792" i="11"/>
  <c r="K792" i="11" s="1"/>
  <c r="L792" i="11" s="1"/>
  <c r="J1611" i="11"/>
  <c r="K1611" i="11" s="1"/>
  <c r="J2174" i="11"/>
  <c r="K2174" i="11" s="1"/>
  <c r="L2174" i="11" s="1"/>
  <c r="J1416" i="11"/>
  <c r="K1416" i="11" s="1"/>
  <c r="P1416" i="11" s="1"/>
  <c r="J496" i="11"/>
  <c r="J6254" i="11"/>
  <c r="K6254" i="11" s="1"/>
  <c r="P6254" i="11" s="1"/>
  <c r="J4525" i="11"/>
  <c r="K4525" i="11" s="1"/>
  <c r="P4525" i="11" s="1"/>
  <c r="J7387" i="11"/>
  <c r="K7387" i="11" s="1"/>
  <c r="P7387" i="11" s="1"/>
  <c r="J7426" i="11"/>
  <c r="K7426" i="11" s="1"/>
  <c r="P7426" i="11" s="1"/>
  <c r="J1054" i="11"/>
  <c r="K1054" i="11" s="1"/>
  <c r="P1054" i="11" s="1"/>
  <c r="J1247" i="11"/>
  <c r="K1247" i="11" s="1"/>
  <c r="J2628" i="11"/>
  <c r="K2628" i="11" s="1"/>
  <c r="L2628" i="11" s="1"/>
  <c r="J5358" i="11"/>
  <c r="K5358" i="11" s="1"/>
  <c r="L5358" i="11" s="1"/>
  <c r="J7414" i="11"/>
  <c r="K7414" i="11" s="1"/>
  <c r="P7414" i="11" s="1"/>
  <c r="J2175" i="11"/>
  <c r="K2175" i="11" s="1"/>
  <c r="P2175" i="11" s="1"/>
  <c r="J389" i="11"/>
  <c r="K389" i="11" s="1"/>
  <c r="L389" i="11" s="1"/>
  <c r="J560" i="11"/>
  <c r="K560" i="11" s="1"/>
  <c r="L560" i="11" s="1"/>
  <c r="J6776" i="11"/>
  <c r="K6776" i="11" s="1"/>
  <c r="P6776" i="11" s="1"/>
  <c r="J493" i="11"/>
  <c r="J4421" i="11"/>
  <c r="K4421" i="11" s="1"/>
  <c r="L4421" i="11" s="1"/>
  <c r="J6733" i="11"/>
  <c r="K6733" i="11" s="1"/>
  <c r="P6733" i="11" s="1"/>
  <c r="J3901" i="11"/>
  <c r="K3901" i="11" s="1"/>
  <c r="J3691" i="11"/>
  <c r="K3691" i="11" s="1"/>
  <c r="P3691" i="11" s="1"/>
  <c r="J4407" i="11"/>
  <c r="K4407" i="11" s="1"/>
  <c r="P4407" i="11" s="1"/>
  <c r="K7647" i="11"/>
  <c r="J5474" i="11"/>
  <c r="K5474" i="11" s="1"/>
  <c r="J2365" i="11"/>
  <c r="K2365" i="11" s="1"/>
  <c r="J4627" i="11"/>
  <c r="K4627" i="11" s="1"/>
  <c r="L4627" i="11" s="1"/>
  <c r="J4185" i="11"/>
  <c r="K4185" i="11" s="1"/>
  <c r="P4185" i="11" s="1"/>
  <c r="J4705" i="11"/>
  <c r="K4705" i="11" s="1"/>
  <c r="P4705" i="11" s="1"/>
  <c r="J5290" i="11"/>
  <c r="K5290" i="11" s="1"/>
  <c r="J3535" i="11"/>
  <c r="K3535" i="11" s="1"/>
  <c r="P3535" i="11" s="1"/>
  <c r="J5681" i="11"/>
  <c r="K5681" i="11" s="1"/>
  <c r="P5681" i="11" s="1"/>
  <c r="J599" i="11"/>
  <c r="K599" i="11" s="1"/>
  <c r="P599" i="11" s="1"/>
  <c r="J2443" i="11"/>
  <c r="K2443" i="11" s="1"/>
  <c r="P2443" i="11" s="1"/>
  <c r="J1716" i="11"/>
  <c r="K1716" i="11" s="1"/>
  <c r="P1716" i="11" s="1"/>
  <c r="J2615" i="11"/>
  <c r="K2615" i="11" s="1"/>
  <c r="L2615" i="11" s="1"/>
  <c r="J7361" i="11"/>
  <c r="K7361" i="11" s="1"/>
  <c r="L7361" i="11" s="1"/>
  <c r="J1430" i="11"/>
  <c r="K1430" i="11" s="1"/>
  <c r="P1430" i="11" s="1"/>
  <c r="J6763" i="11"/>
  <c r="K6763" i="11" s="1"/>
  <c r="P6763" i="11" s="1"/>
  <c r="J5407" i="11"/>
  <c r="K5407" i="11" s="1"/>
  <c r="J5785" i="11"/>
  <c r="K5785" i="11" s="1"/>
  <c r="P5785" i="11" s="1"/>
  <c r="J6725" i="11"/>
  <c r="K6725" i="11" s="1"/>
  <c r="L6725" i="11" s="1"/>
  <c r="J4419" i="11"/>
  <c r="K4419" i="11" s="1"/>
  <c r="P4419" i="11" s="1"/>
  <c r="J7385" i="11"/>
  <c r="K7385" i="11" s="1"/>
  <c r="P7385" i="11" s="1"/>
  <c r="J7656" i="11"/>
  <c r="K7656" i="11" s="1"/>
  <c r="J4655" i="11"/>
  <c r="K4655" i="11" s="1"/>
  <c r="P4655" i="11" s="1"/>
  <c r="J3849" i="11"/>
  <c r="K3849" i="11" s="1"/>
  <c r="J6773" i="11"/>
  <c r="K6773" i="11" s="1"/>
  <c r="L6773" i="11" s="1"/>
  <c r="J2274" i="11"/>
  <c r="K2274" i="11" s="1"/>
  <c r="J1639" i="11"/>
  <c r="K1639" i="11" s="1"/>
  <c r="P1639" i="11" s="1"/>
  <c r="J2131" i="11"/>
  <c r="K2131" i="11" s="1"/>
  <c r="P2131" i="11" s="1"/>
  <c r="J2629" i="11"/>
  <c r="K2629" i="11" s="1"/>
  <c r="P2629" i="11" s="1"/>
  <c r="J6736" i="11"/>
  <c r="K6736" i="11" s="1"/>
  <c r="P6736" i="11" s="1"/>
  <c r="J6384" i="11"/>
  <c r="K6384" i="11" s="1"/>
  <c r="P6384" i="11" s="1"/>
  <c r="J7410" i="11"/>
  <c r="K7410" i="11" s="1"/>
  <c r="L7410" i="11" s="1"/>
  <c r="J5954" i="11"/>
  <c r="K5954" i="11" s="1"/>
  <c r="P5954" i="11" s="1"/>
  <c r="J4718" i="11"/>
  <c r="K4718" i="11" s="1"/>
  <c r="J3679" i="11"/>
  <c r="K3679" i="11" s="1"/>
  <c r="P3679" i="11" s="1"/>
  <c r="J797" i="11"/>
  <c r="K797" i="11" s="1"/>
  <c r="P797" i="11" s="1"/>
  <c r="J3965" i="11"/>
  <c r="K3965" i="11" s="1"/>
  <c r="P3965" i="11" s="1"/>
  <c r="J6748" i="11"/>
  <c r="K6748" i="11" s="1"/>
  <c r="P6748" i="11" s="1"/>
  <c r="J7126" i="11"/>
  <c r="K7126" i="11" s="1"/>
  <c r="P7126" i="11" s="1"/>
  <c r="J2172" i="11"/>
  <c r="K2172" i="11" s="1"/>
  <c r="P2172" i="11" s="1"/>
  <c r="J7491" i="11"/>
  <c r="J6057" i="11"/>
  <c r="J2188" i="11"/>
  <c r="K2188" i="11" s="1"/>
  <c r="P2188" i="11" s="1"/>
  <c r="J5980" i="11"/>
  <c r="K5980" i="11" s="1"/>
  <c r="P5980" i="11" s="1"/>
  <c r="J6762" i="11"/>
  <c r="K6762" i="11" s="1"/>
  <c r="P6762" i="11" s="1"/>
  <c r="J6526" i="11"/>
  <c r="K6526" i="11" s="1"/>
  <c r="P6526" i="11" s="1"/>
  <c r="J2147" i="11"/>
  <c r="K2147" i="11" s="1"/>
  <c r="P2147" i="11" s="1"/>
  <c r="J7357" i="11"/>
  <c r="K7357" i="11" s="1"/>
  <c r="P7357" i="11" s="1"/>
  <c r="J7427" i="11"/>
  <c r="K7427" i="11" s="1"/>
  <c r="L7427" i="11" s="1"/>
  <c r="J2612" i="11"/>
  <c r="K2612" i="11" s="1"/>
  <c r="P2612" i="11" s="1"/>
  <c r="J2886" i="11"/>
  <c r="K2886" i="11" s="1"/>
  <c r="P2886" i="11" s="1"/>
  <c r="J5810" i="11"/>
  <c r="K5810" i="11" s="1"/>
  <c r="L5810" i="11" s="1"/>
  <c r="J6213" i="11"/>
  <c r="K6213" i="11" s="1"/>
  <c r="J7360" i="11"/>
  <c r="K7360" i="11" s="1"/>
  <c r="L7360" i="11" s="1"/>
  <c r="J7388" i="11"/>
  <c r="K7388" i="11" s="1"/>
  <c r="L7388" i="11" s="1"/>
  <c r="J2344" i="11"/>
  <c r="K2344" i="11" s="1"/>
  <c r="L2344" i="11" s="1"/>
  <c r="J597" i="11"/>
  <c r="K597" i="11" s="1"/>
  <c r="L597" i="11" s="1"/>
  <c r="J598" i="11"/>
  <c r="K598" i="11" s="1"/>
  <c r="P598" i="11" s="1"/>
  <c r="J833" i="11"/>
  <c r="K833" i="11" s="1"/>
  <c r="J1287" i="11"/>
  <c r="K1287" i="11" s="1"/>
  <c r="L1287" i="11" s="1"/>
  <c r="J5929" i="11"/>
  <c r="K5929" i="11" s="1"/>
  <c r="J741" i="11"/>
  <c r="K741" i="11" s="1"/>
  <c r="L741" i="11" s="1"/>
  <c r="K6435" i="11"/>
  <c r="J6137" i="11"/>
  <c r="K6137" i="11" s="1"/>
  <c r="P6137" i="11" s="1"/>
  <c r="J6738" i="11"/>
  <c r="K6738" i="11" s="1"/>
  <c r="P6738" i="11" s="1"/>
  <c r="J4303" i="11"/>
  <c r="K4303" i="11" s="1"/>
  <c r="P4303" i="11" s="1"/>
  <c r="J4005" i="11"/>
  <c r="K4005" i="11" s="1"/>
  <c r="P4005" i="11" s="1"/>
  <c r="J4835" i="11"/>
  <c r="K4835" i="11" s="1"/>
  <c r="P4835" i="11" s="1"/>
  <c r="J2522" i="11"/>
  <c r="K2522" i="11" s="1"/>
  <c r="P2522" i="11" s="1"/>
  <c r="J4770" i="11"/>
  <c r="K4770" i="11" s="1"/>
  <c r="J6759" i="11"/>
  <c r="K6759" i="11" s="1"/>
  <c r="P6759" i="11" s="1"/>
  <c r="J3743" i="11"/>
  <c r="K3743" i="11" s="1"/>
  <c r="P3743" i="11" s="1"/>
  <c r="J5590" i="11"/>
  <c r="K5590" i="11" s="1"/>
  <c r="P5590" i="11" s="1"/>
  <c r="J5356" i="11"/>
  <c r="K5356" i="11" s="1"/>
  <c r="L5356" i="11" s="1"/>
  <c r="J4068" i="11"/>
  <c r="K4068" i="11" s="1"/>
  <c r="P4068" i="11" s="1"/>
  <c r="J7544" i="11"/>
  <c r="J394" i="11"/>
  <c r="K394" i="11" s="1"/>
  <c r="L394" i="11" s="1"/>
  <c r="J7413" i="11"/>
  <c r="K7413" i="11" s="1"/>
  <c r="L7413" i="11" s="1"/>
  <c r="J845" i="11"/>
  <c r="K845" i="11" s="1"/>
  <c r="P845" i="11" s="1"/>
  <c r="J7383" i="11"/>
  <c r="K7383" i="11" s="1"/>
  <c r="L7383" i="11" s="1"/>
  <c r="J7542" i="11"/>
  <c r="J3561" i="11"/>
  <c r="K3561" i="11" s="1"/>
  <c r="P3561" i="11" s="1"/>
  <c r="J600" i="11"/>
  <c r="K600" i="11" s="1"/>
  <c r="L600" i="11" s="1"/>
  <c r="J4602" i="11"/>
  <c r="K4602" i="11" s="1"/>
  <c r="P4602" i="11" s="1"/>
  <c r="J7492" i="11"/>
  <c r="J4263" i="11"/>
  <c r="K4263" i="11" s="1"/>
  <c r="P4263" i="11" s="1"/>
  <c r="J6591" i="11"/>
  <c r="K6591" i="11" s="1"/>
  <c r="P6591" i="11" s="1"/>
  <c r="J3133" i="11"/>
  <c r="K3133" i="11" s="1"/>
  <c r="P3133" i="11" s="1"/>
  <c r="J6421" i="11"/>
  <c r="K6421" i="11" s="1"/>
  <c r="P6421" i="11" s="1"/>
  <c r="J207" i="11"/>
  <c r="K207" i="11" s="1"/>
  <c r="P207" i="11" s="1"/>
  <c r="J7515" i="11"/>
  <c r="K7515" i="11" s="1"/>
  <c r="L7515" i="11" s="1"/>
  <c r="J2185" i="11"/>
  <c r="K2185" i="11" s="1"/>
  <c r="P2185" i="11" s="1"/>
  <c r="J2655" i="11"/>
  <c r="K2655" i="11" s="1"/>
  <c r="P2655" i="11" s="1"/>
  <c r="J4615" i="11"/>
  <c r="K4615" i="11" s="1"/>
  <c r="J1481" i="11"/>
  <c r="K1481" i="11" s="1"/>
  <c r="L1481" i="11" s="1"/>
  <c r="J2406" i="11"/>
  <c r="K2406" i="11" s="1"/>
  <c r="P2406" i="11" s="1"/>
  <c r="J2092" i="11"/>
  <c r="K2092" i="11" s="1"/>
  <c r="J1989" i="11"/>
  <c r="K1989" i="11" s="1"/>
  <c r="P1989" i="11" s="1"/>
  <c r="J5344" i="11"/>
  <c r="J3056" i="11"/>
  <c r="K3056" i="11" s="1"/>
  <c r="L3056" i="11" s="1"/>
  <c r="J6318" i="11"/>
  <c r="K6318" i="11" s="1"/>
  <c r="P6318" i="11" s="1"/>
  <c r="J6709" i="11"/>
  <c r="K6709" i="11" s="1"/>
  <c r="P6709" i="11" s="1"/>
  <c r="J393" i="11"/>
  <c r="K393" i="11" s="1"/>
  <c r="L393" i="11" s="1"/>
  <c r="J5642" i="11"/>
  <c r="K5642" i="11" s="1"/>
  <c r="P5642" i="11" s="1"/>
  <c r="J246" i="11"/>
  <c r="J4422" i="11"/>
  <c r="K4422" i="11" s="1"/>
  <c r="P4422" i="11" s="1"/>
  <c r="J2848" i="11"/>
  <c r="K2848" i="11" s="1"/>
  <c r="L2848" i="11" s="1"/>
  <c r="J896" i="11"/>
  <c r="K896" i="11" s="1"/>
  <c r="P896" i="11" s="1"/>
  <c r="J6712" i="11"/>
  <c r="K6712" i="11" s="1"/>
  <c r="L6712" i="11" s="1"/>
  <c r="J6775" i="11"/>
  <c r="K6775" i="11" s="1"/>
  <c r="P6775" i="11" s="1"/>
  <c r="J2342" i="11"/>
  <c r="K2342" i="11" s="1"/>
  <c r="L2342" i="11" s="1"/>
  <c r="J2654" i="11"/>
  <c r="K2654" i="11" s="1"/>
  <c r="L2654" i="11" s="1"/>
  <c r="J7084" i="11"/>
  <c r="K7084" i="11" s="1"/>
  <c r="L7084" i="11" s="1"/>
  <c r="J2911" i="11"/>
  <c r="K2911" i="11" s="1"/>
  <c r="J4809" i="11"/>
  <c r="K4809" i="11" s="1"/>
  <c r="J6735" i="11"/>
  <c r="K6735" i="11" s="1"/>
  <c r="P6735" i="11" s="1"/>
  <c r="J391" i="11"/>
  <c r="K391" i="11" s="1"/>
  <c r="L391" i="11" s="1"/>
  <c r="J7123" i="11"/>
  <c r="K7123" i="11" s="1"/>
  <c r="P7123" i="11" s="1"/>
  <c r="J1949" i="11"/>
  <c r="K1949" i="11" s="1"/>
  <c r="L1949" i="11" s="1"/>
  <c r="J2041" i="11"/>
  <c r="K2041" i="11" s="1"/>
  <c r="P2041" i="11" s="1"/>
  <c r="J2653" i="11"/>
  <c r="K2653" i="11" s="1"/>
  <c r="L2653" i="11" s="1"/>
  <c r="J7412" i="11"/>
  <c r="K7412" i="11" s="1"/>
  <c r="P7412" i="11" s="1"/>
  <c r="J4796" i="11"/>
  <c r="K4796" i="11" s="1"/>
  <c r="J6723" i="11"/>
  <c r="K6723" i="11" s="1"/>
  <c r="L6723" i="11" s="1"/>
  <c r="J7514" i="11"/>
  <c r="K7514" i="11" s="1"/>
  <c r="P7514" i="11" s="1"/>
  <c r="J3341" i="11"/>
  <c r="K3341" i="11" s="1"/>
  <c r="P3341" i="11" s="1"/>
  <c r="J3445" i="11"/>
  <c r="K3445" i="11" s="1"/>
  <c r="P3445" i="11" s="1"/>
  <c r="J5305" i="11"/>
  <c r="L5305" i="11" s="1"/>
  <c r="J7425" i="11"/>
  <c r="K7425" i="11" s="1"/>
  <c r="L7425" i="11" s="1"/>
  <c r="J7474" i="11"/>
  <c r="K7474" i="11" s="1"/>
  <c r="P7474" i="11" s="1"/>
  <c r="J4423" i="11"/>
  <c r="K4423" i="11" s="1"/>
  <c r="L4423" i="11" s="1"/>
  <c r="J2617" i="11"/>
  <c r="K2617" i="11" s="1"/>
  <c r="L2617" i="11" s="1"/>
  <c r="J4424" i="11"/>
  <c r="K4424" i="11" s="1"/>
  <c r="L4424" i="11" s="1"/>
  <c r="J6751" i="11"/>
  <c r="K6751" i="11" s="1"/>
  <c r="L6751" i="11" s="1"/>
  <c r="J7617" i="11"/>
  <c r="J1208" i="11"/>
  <c r="K1208" i="11" s="1"/>
  <c r="P1208" i="11" s="1"/>
  <c r="J2341" i="11"/>
  <c r="K2341" i="11" s="1"/>
  <c r="L2341" i="11" s="1"/>
  <c r="J6761" i="11"/>
  <c r="K6761" i="11" s="1"/>
  <c r="P6761" i="11" s="1"/>
  <c r="J2183" i="11"/>
  <c r="K2183" i="11" s="1"/>
  <c r="L2183" i="11" s="1"/>
  <c r="J2339" i="11"/>
  <c r="K2339" i="11" s="1"/>
  <c r="L2339" i="11" s="1"/>
  <c r="J5264" i="11"/>
  <c r="K5264" i="11" s="1"/>
  <c r="P5264" i="11" s="1"/>
  <c r="J1689" i="11"/>
  <c r="K1689" i="11" s="1"/>
  <c r="J2149" i="11"/>
  <c r="K2149" i="11" s="1"/>
  <c r="L2149" i="11" s="1"/>
  <c r="J2173" i="11"/>
  <c r="K2173" i="11" s="1"/>
  <c r="L2173" i="11" s="1"/>
  <c r="J1559" i="11"/>
  <c r="K1559" i="11" s="1"/>
  <c r="J563" i="11"/>
  <c r="K563" i="11" s="1"/>
  <c r="L563" i="11" s="1"/>
  <c r="J3836" i="11"/>
  <c r="K3836" i="11" s="1"/>
  <c r="P3836" i="11" s="1"/>
  <c r="J2614" i="11"/>
  <c r="K2614" i="11" s="1"/>
  <c r="L2614" i="11" s="1"/>
  <c r="J2616" i="11"/>
  <c r="K2616" i="11" s="1"/>
  <c r="P2616" i="11" s="1"/>
  <c r="J5772" i="11"/>
  <c r="K5772" i="11" s="1"/>
  <c r="P5772" i="11" s="1"/>
  <c r="J2187" i="11"/>
  <c r="K2187" i="11" s="1"/>
  <c r="L2187" i="11" s="1"/>
  <c r="J4406" i="11"/>
  <c r="K4406" i="11" s="1"/>
  <c r="P4406" i="11" s="1"/>
  <c r="J5641" i="11"/>
  <c r="K5641" i="11" s="1"/>
  <c r="L5641" i="11" s="1"/>
  <c r="J7359" i="11"/>
  <c r="K7359" i="11" s="1"/>
  <c r="L7359" i="11" s="1"/>
  <c r="J3197" i="11"/>
  <c r="K3197" i="11" s="1"/>
  <c r="L3197" i="11" s="1"/>
  <c r="J5095" i="11"/>
  <c r="K5095" i="11" s="1"/>
  <c r="P5095" i="11" s="1"/>
  <c r="J6746" i="11"/>
  <c r="K6746" i="11" s="1"/>
  <c r="L6746" i="11" s="1"/>
  <c r="K7646" i="11"/>
  <c r="J6724" i="11"/>
  <c r="K6724" i="11" s="1"/>
  <c r="L6724" i="11" s="1"/>
  <c r="J6764" i="11"/>
  <c r="K6764" i="11" s="1"/>
  <c r="L6764" i="11" s="1"/>
  <c r="J1130" i="11"/>
  <c r="K1130" i="11" s="1"/>
  <c r="L1130" i="11" s="1"/>
  <c r="J6942" i="11"/>
  <c r="K6942" i="11" s="1"/>
  <c r="P6942" i="11" s="1"/>
  <c r="J3576" i="11"/>
  <c r="K3576" i="11" s="1"/>
  <c r="P3576" i="11" s="1"/>
  <c r="J7424" i="11"/>
  <c r="K7424" i="11" s="1"/>
  <c r="L7424" i="11" s="1"/>
  <c r="J6670" i="11"/>
  <c r="K6670" i="11" s="1"/>
  <c r="J7489" i="11"/>
  <c r="J2144" i="11"/>
  <c r="K2144" i="11" s="1"/>
  <c r="L2144" i="11" s="1"/>
  <c r="J2976" i="11"/>
  <c r="K2976" i="11" s="1"/>
  <c r="P2976" i="11" s="1"/>
  <c r="J4524" i="11"/>
  <c r="K4524" i="11" s="1"/>
  <c r="P4524" i="11" s="1"/>
  <c r="J7127" i="11"/>
  <c r="K7127" i="11" s="1"/>
  <c r="L7127" i="11" s="1"/>
  <c r="J4445" i="11"/>
  <c r="K4445" i="11" s="1"/>
  <c r="P4445" i="11" s="1"/>
  <c r="J3795" i="11"/>
  <c r="K3795" i="11" s="1"/>
  <c r="P3795" i="11" s="1"/>
  <c r="J5394" i="11"/>
  <c r="K5394" i="11" s="1"/>
  <c r="L5394" i="11" s="1"/>
  <c r="J2340" i="11"/>
  <c r="K2340" i="11" s="1"/>
  <c r="P2340" i="11" s="1"/>
  <c r="K7644" i="11"/>
  <c r="J7539" i="11"/>
  <c r="J2656" i="11"/>
  <c r="K2656" i="11" s="1"/>
  <c r="L2656" i="11" s="1"/>
  <c r="J1093" i="11"/>
  <c r="K1093" i="11" s="1"/>
  <c r="P1093" i="11" s="1"/>
  <c r="J7125" i="11"/>
  <c r="K7125" i="11" s="1"/>
  <c r="P7125" i="11" s="1"/>
  <c r="J795" i="11"/>
  <c r="K795" i="11" s="1"/>
  <c r="L795" i="11" s="1"/>
  <c r="J6711" i="11"/>
  <c r="K6711" i="11" s="1"/>
  <c r="L6711" i="11" s="1"/>
  <c r="J7007" i="11"/>
  <c r="K7007" i="11" s="1"/>
  <c r="P7007" i="11" s="1"/>
  <c r="J1573" i="11"/>
  <c r="K1573" i="11" s="1"/>
  <c r="P1573" i="11" s="1"/>
  <c r="J7202" i="11"/>
  <c r="K7202" i="11" s="1"/>
  <c r="P7202" i="11" s="1"/>
  <c r="J1728" i="11"/>
  <c r="K1728" i="11" s="1"/>
  <c r="P1728" i="11" s="1"/>
  <c r="J3511" i="11"/>
  <c r="K3511" i="11" s="1"/>
  <c r="J6915" i="11"/>
  <c r="K6915" i="11" s="1"/>
  <c r="L6915" i="11" s="1"/>
  <c r="J2343" i="11"/>
  <c r="K2343" i="11" s="1"/>
  <c r="P2343" i="11" s="1"/>
  <c r="J2186" i="11"/>
  <c r="K2186" i="11" s="1"/>
  <c r="L2186" i="11" s="1"/>
  <c r="J2184" i="11"/>
  <c r="K2184" i="11" s="1"/>
  <c r="P2184" i="11" s="1"/>
  <c r="J6863" i="11"/>
  <c r="K6863" i="11" s="1"/>
  <c r="P6863" i="11" s="1"/>
  <c r="J5667" i="11"/>
  <c r="K5667" i="11" s="1"/>
  <c r="L5667" i="11" s="1"/>
  <c r="J2630" i="11"/>
  <c r="K2630" i="11" s="1"/>
  <c r="P2630" i="11" s="1"/>
  <c r="J5056" i="11"/>
  <c r="K5056" i="11" s="1"/>
  <c r="P5056" i="11" s="1"/>
  <c r="J1871" i="11"/>
  <c r="K1871" i="11" s="1"/>
  <c r="J3940" i="11"/>
  <c r="K3940" i="11" s="1"/>
  <c r="L3940" i="11" s="1"/>
  <c r="J4278" i="11"/>
  <c r="K4278" i="11" s="1"/>
  <c r="L4278" i="11" s="1"/>
  <c r="J6737" i="11"/>
  <c r="K6737" i="11" s="1"/>
  <c r="P6737" i="11" s="1"/>
  <c r="J454" i="11"/>
  <c r="J3847" i="11"/>
  <c r="K3847" i="11" s="1"/>
  <c r="L3847" i="11" s="1"/>
  <c r="J601" i="11"/>
  <c r="K601" i="11" s="1"/>
  <c r="P601" i="11" s="1"/>
  <c r="J1483" i="11"/>
  <c r="K1483" i="11" s="1"/>
  <c r="J6708" i="11"/>
  <c r="K6708" i="11" s="1"/>
  <c r="L6708" i="11" s="1"/>
  <c r="J3977" i="11"/>
  <c r="K3977" i="11" s="1"/>
  <c r="P3977" i="11" s="1"/>
  <c r="J4122" i="11"/>
  <c r="K4122" i="11" s="1"/>
  <c r="L4122" i="11" s="1"/>
  <c r="J1820" i="11"/>
  <c r="K1820" i="11" s="1"/>
  <c r="P1820" i="11" s="1"/>
  <c r="J482" i="11"/>
  <c r="J559" i="11"/>
  <c r="K559" i="11" s="1"/>
  <c r="P559" i="11" s="1"/>
  <c r="J392" i="11"/>
  <c r="K392" i="11" s="1"/>
  <c r="P392" i="11" s="1"/>
  <c r="J2066" i="11"/>
  <c r="K2066" i="11" s="1"/>
  <c r="L2066" i="11" s="1"/>
  <c r="J662" i="11"/>
  <c r="K662" i="11" s="1"/>
  <c r="J5134" i="11"/>
  <c r="K5134" i="11" s="1"/>
  <c r="L5134" i="11" s="1"/>
  <c r="J5030" i="11"/>
  <c r="K5030" i="11" s="1"/>
  <c r="P5030" i="11" s="1"/>
  <c r="J4016" i="11"/>
  <c r="K4016" i="11" s="1"/>
  <c r="L4016" i="11" s="1"/>
  <c r="J561" i="11"/>
  <c r="K561" i="11" s="1"/>
  <c r="P561" i="11" s="1"/>
  <c r="J4316" i="11"/>
  <c r="K4316" i="11" s="1"/>
  <c r="P4316" i="11" s="1"/>
  <c r="J5032" i="11"/>
  <c r="K5032" i="11" s="1"/>
  <c r="J2679" i="11"/>
  <c r="K2679" i="11" s="1"/>
  <c r="J2469" i="11"/>
  <c r="K2469" i="11" s="1"/>
  <c r="L2469" i="11" s="1"/>
  <c r="J922" i="11"/>
  <c r="K922" i="11" s="1"/>
  <c r="L922" i="11" s="1"/>
  <c r="J6422" i="11"/>
  <c r="K6422" i="11" s="1"/>
  <c r="P6422" i="11" s="1"/>
  <c r="J1106" i="11"/>
  <c r="K1106" i="11" s="1"/>
  <c r="L3358" i="11"/>
  <c r="O3358" i="11" s="1"/>
  <c r="L3352" i="11"/>
  <c r="O3352" i="11" s="1"/>
  <c r="L3347" i="11"/>
  <c r="O3347" i="11" s="1"/>
  <c r="L3356" i="11"/>
  <c r="O3356" i="11" s="1"/>
  <c r="L3351" i="11"/>
  <c r="O3351" i="11" s="1"/>
  <c r="L3354" i="11"/>
  <c r="O3354" i="11" s="1"/>
  <c r="L3348" i="11"/>
  <c r="O3348" i="11" s="1"/>
  <c r="L3349" i="11"/>
  <c r="O3349" i="11" s="1"/>
  <c r="L3357" i="11"/>
  <c r="O3357" i="11" s="1"/>
  <c r="L3355" i="11"/>
  <c r="O3355" i="11" s="1"/>
  <c r="L3353" i="11"/>
  <c r="O3353" i="11" s="1"/>
  <c r="L3350" i="11"/>
  <c r="O3350" i="11" s="1"/>
  <c r="L1407" i="11"/>
  <c r="O1407" i="11" s="1"/>
  <c r="L1404" i="11"/>
  <c r="O1404" i="11" s="1"/>
  <c r="L1398" i="11"/>
  <c r="O1398" i="11" s="1"/>
  <c r="L1408" i="11"/>
  <c r="O1408" i="11" s="1"/>
  <c r="L1402" i="11"/>
  <c r="O1402" i="11" s="1"/>
  <c r="L1397" i="11"/>
  <c r="O1397" i="11" s="1"/>
  <c r="L1405" i="11"/>
  <c r="O1405" i="11" s="1"/>
  <c r="L1400" i="11"/>
  <c r="O1400" i="11" s="1"/>
  <c r="L1406" i="11"/>
  <c r="O1406" i="11" s="1"/>
  <c r="L1401" i="11"/>
  <c r="O1401" i="11" s="1"/>
  <c r="L1399" i="11"/>
  <c r="O1399" i="11" s="1"/>
  <c r="L1403" i="11"/>
  <c r="O1403" i="11" s="1"/>
  <c r="L7453" i="11"/>
  <c r="O7453" i="11" s="1"/>
  <c r="L7450" i="11"/>
  <c r="O7450" i="11" s="1"/>
  <c r="L7447" i="11"/>
  <c r="O7447" i="11" s="1"/>
  <c r="L7444" i="11"/>
  <c r="O7444" i="11" s="1"/>
  <c r="L7452" i="11"/>
  <c r="O7452" i="11" s="1"/>
  <c r="L7449" i="11"/>
  <c r="O7449" i="11" s="1"/>
  <c r="L7446" i="11"/>
  <c r="O7446" i="11" s="1"/>
  <c r="L7443" i="11"/>
  <c r="O7443" i="11" s="1"/>
  <c r="L7448" i="11"/>
  <c r="O7448" i="11" s="1"/>
  <c r="L7445" i="11"/>
  <c r="O7445" i="11" s="1"/>
  <c r="L7442" i="11"/>
  <c r="O7442" i="11" s="1"/>
  <c r="L7451" i="11"/>
  <c r="O7451" i="11" s="1"/>
  <c r="L5487" i="11"/>
  <c r="O5487" i="11" s="1"/>
  <c r="L5485" i="11"/>
  <c r="O5485" i="11" s="1"/>
  <c r="L5482" i="11"/>
  <c r="O5482" i="11" s="1"/>
  <c r="L5489" i="11"/>
  <c r="O5489" i="11" s="1"/>
  <c r="L5486" i="11"/>
  <c r="O5486" i="11" s="1"/>
  <c r="L5488" i="11"/>
  <c r="O5488" i="11" s="1"/>
  <c r="L5480" i="11"/>
  <c r="O5480" i="11" s="1"/>
  <c r="L5481" i="11"/>
  <c r="O5481" i="11" s="1"/>
  <c r="L5490" i="11"/>
  <c r="O5490" i="11" s="1"/>
  <c r="L5484" i="11"/>
  <c r="O5484" i="11" s="1"/>
  <c r="L5479" i="11"/>
  <c r="O5479" i="11" s="1"/>
  <c r="L5483" i="11"/>
  <c r="O5483" i="11" s="1"/>
  <c r="L7036" i="11"/>
  <c r="O7036" i="11" s="1"/>
  <c r="L7033" i="11"/>
  <c r="O7033" i="11" s="1"/>
  <c r="L7027" i="11"/>
  <c r="O7027" i="11" s="1"/>
  <c r="L7034" i="11"/>
  <c r="O7034" i="11" s="1"/>
  <c r="L7031" i="11"/>
  <c r="O7031" i="11" s="1"/>
  <c r="L7026" i="11"/>
  <c r="O7026" i="11" s="1"/>
  <c r="L7037" i="11"/>
  <c r="O7037" i="11" s="1"/>
  <c r="L7029" i="11"/>
  <c r="O7029" i="11" s="1"/>
  <c r="L7035" i="11"/>
  <c r="O7035" i="11" s="1"/>
  <c r="L7030" i="11"/>
  <c r="O7030" i="11" s="1"/>
  <c r="L7028" i="11"/>
  <c r="O7028" i="11" s="1"/>
  <c r="L7032" i="11"/>
  <c r="O7032" i="11" s="1"/>
  <c r="L1392" i="11"/>
  <c r="O1392" i="11" s="1"/>
  <c r="L1390" i="11"/>
  <c r="O1390" i="11" s="1"/>
  <c r="L1387" i="11"/>
  <c r="O1387" i="11" s="1"/>
  <c r="L1391" i="11"/>
  <c r="O1391" i="11" s="1"/>
  <c r="L1384" i="11"/>
  <c r="O1384" i="11" s="1"/>
  <c r="L1388" i="11"/>
  <c r="O1388" i="11" s="1"/>
  <c r="L1394" i="11"/>
  <c r="O1394" i="11" s="1"/>
  <c r="L1385" i="11"/>
  <c r="O1385" i="11" s="1"/>
  <c r="L1386" i="11"/>
  <c r="O1386" i="11" s="1"/>
  <c r="L1395" i="11"/>
  <c r="O1395" i="11" s="1"/>
  <c r="L1389" i="11"/>
  <c r="O1389" i="11" s="1"/>
  <c r="L1393" i="11"/>
  <c r="O1393" i="11" s="1"/>
  <c r="L5189" i="11"/>
  <c r="O5189" i="11" s="1"/>
  <c r="L5184" i="11"/>
  <c r="O5184" i="11" s="1"/>
  <c r="L5182" i="11"/>
  <c r="O5182" i="11" s="1"/>
  <c r="L5188" i="11"/>
  <c r="O5188" i="11" s="1"/>
  <c r="L5186" i="11"/>
  <c r="O5186" i="11" s="1"/>
  <c r="L5191" i="11"/>
  <c r="O5191" i="11" s="1"/>
  <c r="L5185" i="11"/>
  <c r="O5185" i="11" s="1"/>
  <c r="L5183" i="11"/>
  <c r="O5183" i="11" s="1"/>
  <c r="L5190" i="11"/>
  <c r="O5190" i="11" s="1"/>
  <c r="L5187" i="11"/>
  <c r="O5187" i="11" s="1"/>
  <c r="L5181" i="11"/>
  <c r="O5181" i="11" s="1"/>
  <c r="L5180" i="11"/>
  <c r="O5180" i="11" s="1"/>
  <c r="J6865" i="11"/>
  <c r="K6865" i="11" s="1"/>
  <c r="P6865" i="11" s="1"/>
  <c r="J4928" i="11"/>
  <c r="K4928" i="11" s="1"/>
  <c r="L4928" i="11" s="1"/>
  <c r="J5643" i="11"/>
  <c r="K5643" i="11" s="1"/>
  <c r="J807" i="11"/>
  <c r="K807" i="11" s="1"/>
  <c r="L807" i="11" s="1"/>
  <c r="J6891" i="11"/>
  <c r="K6891" i="11" s="1"/>
  <c r="L6891" i="11" s="1"/>
  <c r="J6994" i="11"/>
  <c r="K6994" i="11" s="1"/>
  <c r="P6994" i="11" s="1"/>
  <c r="J4824" i="11"/>
  <c r="K4824" i="11" s="1"/>
  <c r="J2094" i="11"/>
  <c r="K2094" i="11" s="1"/>
  <c r="P2094" i="11" s="1"/>
  <c r="J6462" i="11"/>
  <c r="K6462" i="11" s="1"/>
  <c r="L6462" i="11" s="1"/>
  <c r="J3407" i="11"/>
  <c r="K3407" i="11" s="1"/>
  <c r="P3407" i="11" s="1"/>
  <c r="J7580" i="11"/>
  <c r="K7580" i="11" s="1"/>
  <c r="J3522" i="11"/>
  <c r="K3522" i="11" s="1"/>
  <c r="P3522" i="11" s="1"/>
  <c r="J3510" i="11"/>
  <c r="K3510" i="11" s="1"/>
  <c r="L3510" i="11" s="1"/>
  <c r="P6773" i="11"/>
  <c r="P792" i="11"/>
  <c r="J4044" i="11"/>
  <c r="K4044" i="11" s="1"/>
  <c r="P4044" i="11" s="1"/>
  <c r="J5539" i="11"/>
  <c r="K5539" i="11" s="1"/>
  <c r="P5539" i="11" s="1"/>
  <c r="J5369" i="11"/>
  <c r="P5369" i="11" s="1"/>
  <c r="J6774" i="11"/>
  <c r="K6774" i="11" s="1"/>
  <c r="J4681" i="11"/>
  <c r="K4681" i="11" s="1"/>
  <c r="J3030" i="11"/>
  <c r="K3030" i="11" s="1"/>
  <c r="P3030" i="11" s="1"/>
  <c r="J235" i="11"/>
  <c r="K235" i="11" s="1"/>
  <c r="P235" i="11" s="1"/>
  <c r="J6826" i="11"/>
  <c r="K6826" i="11" s="1"/>
  <c r="P6826" i="11" s="1"/>
  <c r="J3433" i="11"/>
  <c r="K3433" i="11" s="1"/>
  <c r="J3186" i="11"/>
  <c r="K3186" i="11" s="1"/>
  <c r="L3186" i="11" s="1"/>
  <c r="J2263" i="11"/>
  <c r="K2263" i="11" s="1"/>
  <c r="P2263" i="11" s="1"/>
  <c r="J2276" i="11"/>
  <c r="K2276" i="11" s="1"/>
  <c r="P2276" i="11" s="1"/>
  <c r="J5994" i="11"/>
  <c r="K5994" i="11" s="1"/>
  <c r="J4096" i="11"/>
  <c r="K4096" i="11" s="1"/>
  <c r="P4096" i="11" s="1"/>
  <c r="J2872" i="11"/>
  <c r="K2872" i="11" s="1"/>
  <c r="P2872" i="11" s="1"/>
  <c r="J6474" i="11"/>
  <c r="K6474" i="11" s="1"/>
  <c r="L6474" i="11" s="1"/>
  <c r="J3757" i="11"/>
  <c r="K3757" i="11" s="1"/>
  <c r="L3757" i="11" s="1"/>
  <c r="J2990" i="11"/>
  <c r="K2990" i="11" s="1"/>
  <c r="P2990" i="11" s="1"/>
  <c r="J5461" i="11"/>
  <c r="K5461" i="11" s="1"/>
  <c r="P5461" i="11" s="1"/>
  <c r="J4018" i="11"/>
  <c r="K4018" i="11" s="1"/>
  <c r="L4018" i="11" s="1"/>
  <c r="J547" i="11"/>
  <c r="K547" i="11" s="1"/>
  <c r="P547" i="11" s="1"/>
  <c r="J820" i="11"/>
  <c r="K820" i="11" s="1"/>
  <c r="J1975" i="11"/>
  <c r="K1975" i="11" s="1"/>
  <c r="L1975" i="11" s="1"/>
  <c r="J2445" i="11"/>
  <c r="K2445" i="11" s="1"/>
  <c r="P2445" i="11" s="1"/>
  <c r="J4187" i="11"/>
  <c r="K4187" i="11" s="1"/>
  <c r="L4187" i="11" s="1"/>
  <c r="J898" i="11"/>
  <c r="K898" i="11" s="1"/>
  <c r="P898" i="11" s="1"/>
  <c r="J716" i="11"/>
  <c r="K716" i="11" s="1"/>
  <c r="L716" i="11" s="1"/>
  <c r="K6057" i="11"/>
  <c r="L6057" i="11" s="1"/>
  <c r="J2807" i="11"/>
  <c r="K2807" i="11" s="1"/>
  <c r="P2807" i="11" s="1"/>
  <c r="J2430" i="11"/>
  <c r="K2430" i="11" s="1"/>
  <c r="P2430" i="11" s="1"/>
  <c r="J2235" i="11"/>
  <c r="K2235" i="11" s="1"/>
  <c r="P2235" i="11" s="1"/>
  <c r="J3158" i="11"/>
  <c r="K3158" i="11" s="1"/>
  <c r="L3158" i="11" s="1"/>
  <c r="J1897" i="11"/>
  <c r="K1897" i="11" s="1"/>
  <c r="P1897" i="11" s="1"/>
  <c r="J6838" i="11"/>
  <c r="K6838" i="11" s="1"/>
  <c r="P6838" i="11" s="1"/>
  <c r="J6864" i="11"/>
  <c r="K6864" i="11" s="1"/>
  <c r="L6864" i="11" s="1"/>
  <c r="J5383" i="11"/>
  <c r="K5383" i="11" s="1"/>
  <c r="L5383" i="11" s="1"/>
  <c r="J2456" i="11"/>
  <c r="K2456" i="11" s="1"/>
  <c r="L2456" i="11" s="1"/>
  <c r="G7683" i="11"/>
  <c r="G7684" i="11"/>
  <c r="J2432" i="11"/>
  <c r="K2432" i="11" s="1"/>
  <c r="L2432" i="11" s="1"/>
  <c r="J4757" i="11"/>
  <c r="K4757" i="11" s="1"/>
  <c r="P4757" i="11" s="1"/>
  <c r="J3238" i="11"/>
  <c r="K3238" i="11" s="1"/>
  <c r="P3238" i="11" s="1"/>
  <c r="J5058" i="11"/>
  <c r="K5058" i="11" s="1"/>
  <c r="L5058" i="11" s="1"/>
  <c r="J3563" i="11"/>
  <c r="K3563" i="11" s="1"/>
  <c r="J7086" i="11"/>
  <c r="K7086" i="11" s="1"/>
  <c r="J3667" i="11"/>
  <c r="K3667" i="11" s="1"/>
  <c r="P3667" i="11" s="1"/>
  <c r="J1052" i="11"/>
  <c r="K1052" i="11" s="1"/>
  <c r="L1052" i="11" s="1"/>
  <c r="K6644" i="11"/>
  <c r="K5578" i="11"/>
  <c r="K430" i="11"/>
  <c r="K5630" i="11"/>
  <c r="L5630" i="11" s="1"/>
  <c r="K287" i="11"/>
  <c r="L287" i="11" s="1"/>
  <c r="K6371" i="11"/>
  <c r="K6202" i="11"/>
  <c r="L6202" i="11" s="1"/>
  <c r="K246" i="11"/>
  <c r="L246" i="11" s="1"/>
  <c r="K403" i="11"/>
  <c r="L403" i="11" s="1"/>
  <c r="K6434" i="11"/>
  <c r="L6434" i="11" s="1"/>
  <c r="K7617" i="11"/>
  <c r="L7617" i="11" s="1"/>
  <c r="K6343" i="11"/>
  <c r="K5628" i="11"/>
  <c r="K5694" i="11"/>
  <c r="K6370" i="11"/>
  <c r="K7527" i="11"/>
  <c r="L7527" i="11" s="1"/>
  <c r="K7593" i="11"/>
  <c r="K6344" i="11"/>
  <c r="K7648" i="11"/>
  <c r="K6174" i="11"/>
  <c r="K5695" i="11"/>
  <c r="L5695" i="11" s="1"/>
  <c r="K285" i="11"/>
  <c r="K6409" i="11"/>
  <c r="L6409" i="11" s="1"/>
  <c r="K7565" i="11"/>
  <c r="L7565" i="11" s="1"/>
  <c r="K404" i="11"/>
  <c r="J1197" i="11"/>
  <c r="K1197" i="11" s="1"/>
  <c r="J2887" i="11"/>
  <c r="K2887" i="11" s="1"/>
  <c r="P2887" i="11" s="1"/>
  <c r="J5201" i="11"/>
  <c r="K5201" i="11" s="1"/>
  <c r="P5201" i="11" s="1"/>
  <c r="J2913" i="11"/>
  <c r="K2913" i="11" s="1"/>
  <c r="J2952" i="11"/>
  <c r="K2952" i="11" s="1"/>
  <c r="P2952" i="11" s="1"/>
  <c r="J144" i="11"/>
  <c r="K144" i="11" s="1"/>
  <c r="L144" i="11" s="1"/>
  <c r="J2898" i="11"/>
  <c r="K2898" i="11" s="1"/>
  <c r="P2898" i="11" s="1"/>
  <c r="J3782" i="11"/>
  <c r="K3782" i="11" s="1"/>
  <c r="L3782" i="11" s="1"/>
  <c r="J3537" i="11"/>
  <c r="K3537" i="11" s="1"/>
  <c r="P3537" i="11" s="1"/>
  <c r="J2510" i="11"/>
  <c r="K2510" i="11" s="1"/>
  <c r="P2510" i="11" s="1"/>
  <c r="J4837" i="11"/>
  <c r="K4837" i="11" s="1"/>
  <c r="P4837" i="11" s="1"/>
  <c r="J3615" i="11"/>
  <c r="K3615" i="11" s="1"/>
  <c r="P3615" i="11" s="1"/>
  <c r="J5513" i="11"/>
  <c r="K5513" i="11" s="1"/>
  <c r="J5006" i="11"/>
  <c r="K5006" i="11" s="1"/>
  <c r="P5006" i="11" s="1"/>
  <c r="J5240" i="11"/>
  <c r="K5240" i="11" s="1"/>
  <c r="L5240" i="11" s="1"/>
  <c r="J5448" i="11"/>
  <c r="K5448" i="11" s="1"/>
  <c r="J7267" i="11"/>
  <c r="J2210" i="11"/>
  <c r="K2210" i="11" s="1"/>
  <c r="P2210" i="11" s="1"/>
  <c r="J3719" i="11"/>
  <c r="K3719" i="11" s="1"/>
  <c r="P3719" i="11" s="1"/>
  <c r="J6187" i="11"/>
  <c r="K6187" i="11" s="1"/>
  <c r="P6187" i="11" s="1"/>
  <c r="J3938" i="11"/>
  <c r="K3938" i="11" s="1"/>
  <c r="L3938" i="11" s="1"/>
  <c r="J7502" i="11"/>
  <c r="K7502" i="11" s="1"/>
  <c r="P7502" i="11" s="1"/>
  <c r="J7606" i="11"/>
  <c r="K7606" i="11" s="1"/>
  <c r="P7606" i="11" s="1"/>
  <c r="J5903" i="11"/>
  <c r="K5903" i="11" s="1"/>
  <c r="P5903" i="11" s="1"/>
  <c r="J7190" i="11"/>
  <c r="K7190" i="11" s="1"/>
  <c r="P7190" i="11" s="1"/>
  <c r="J6449" i="11"/>
  <c r="K6449" i="11" s="1"/>
  <c r="P6449" i="11" s="1"/>
  <c r="J5069" i="11"/>
  <c r="K5069" i="11" s="1"/>
  <c r="P5069" i="11" s="1"/>
  <c r="J7097" i="11"/>
  <c r="K7097" i="11" s="1"/>
  <c r="L7097" i="11" s="1"/>
  <c r="J260" i="11"/>
  <c r="K260" i="11" s="1"/>
  <c r="P260" i="11" s="1"/>
  <c r="K7645" i="11"/>
  <c r="L7645" i="11" s="1"/>
  <c r="K7643" i="11"/>
  <c r="J1508" i="11"/>
  <c r="K1508" i="11" s="1"/>
  <c r="P1508" i="11" s="1"/>
  <c r="J6396" i="11"/>
  <c r="K6396" i="11" s="1"/>
  <c r="P6396" i="11" s="1"/>
  <c r="J1741" i="11"/>
  <c r="K1741" i="11" s="1"/>
  <c r="J508" i="11"/>
  <c r="K508" i="11" s="1"/>
  <c r="L508" i="11" s="1"/>
  <c r="J1806" i="11"/>
  <c r="K1806" i="11" s="1"/>
  <c r="P1806" i="11" s="1"/>
  <c r="J6630" i="11"/>
  <c r="K6630" i="11" s="1"/>
  <c r="P6630" i="11" s="1"/>
  <c r="J1625" i="11"/>
  <c r="K1625" i="11" s="1"/>
  <c r="P1625" i="11" s="1"/>
  <c r="J5824" i="11"/>
  <c r="K5824" i="11" s="1"/>
  <c r="P5824" i="11" s="1"/>
  <c r="J7462" i="11"/>
  <c r="K7462" i="11" s="1"/>
  <c r="P7462" i="11" s="1"/>
  <c r="J2692" i="11"/>
  <c r="K2692" i="11" s="1"/>
  <c r="J2002" i="11"/>
  <c r="K2002" i="11" s="1"/>
  <c r="P2002" i="11" s="1"/>
  <c r="J1145" i="11"/>
  <c r="K1145" i="11" s="1"/>
  <c r="L1145" i="11" s="1"/>
  <c r="J5017" i="11"/>
  <c r="K5017" i="11" s="1"/>
  <c r="P5017" i="11" s="1"/>
  <c r="J2964" i="11"/>
  <c r="K2964" i="11" s="1"/>
  <c r="P2964" i="11" s="1"/>
  <c r="J1638" i="11"/>
  <c r="K1638" i="11" s="1"/>
  <c r="P1638" i="11" s="1"/>
  <c r="J3692" i="11"/>
  <c r="K3692" i="11" s="1"/>
  <c r="P3692" i="11" s="1"/>
  <c r="J1262" i="11"/>
  <c r="K1262" i="11" s="1"/>
  <c r="L1262" i="11" s="1"/>
  <c r="J1470" i="11"/>
  <c r="K1470" i="11" s="1"/>
  <c r="J1678" i="11"/>
  <c r="K1678" i="11" s="1"/>
  <c r="P1678" i="11" s="1"/>
  <c r="J4343" i="11"/>
  <c r="K4343" i="11" s="1"/>
  <c r="P4343" i="11" s="1"/>
  <c r="J2379" i="11"/>
  <c r="K2379" i="11" s="1"/>
  <c r="P2379" i="11" s="1"/>
  <c r="J2757" i="11"/>
  <c r="K2757" i="11" s="1"/>
  <c r="P2757" i="11" s="1"/>
  <c r="J4017" i="11"/>
  <c r="K4017" i="11" s="1"/>
  <c r="P4017" i="11" s="1"/>
  <c r="J1299" i="11"/>
  <c r="K1299" i="11" s="1"/>
  <c r="P1299" i="11" s="1"/>
  <c r="J7280" i="11"/>
  <c r="K7280" i="11" s="1"/>
  <c r="P7280" i="11" s="1"/>
  <c r="J2939" i="11"/>
  <c r="K2939" i="11" s="1"/>
  <c r="P2939" i="11" s="1"/>
  <c r="J6500" i="11"/>
  <c r="K6500" i="11" s="1"/>
  <c r="P6500" i="11" s="1"/>
  <c r="J7110" i="11"/>
  <c r="K7110" i="11" s="1"/>
  <c r="P7110" i="11" s="1"/>
  <c r="J7136" i="11"/>
  <c r="K7136" i="11" s="1"/>
  <c r="P7136" i="11" s="1"/>
  <c r="J4823" i="11"/>
  <c r="K4823" i="11" s="1"/>
  <c r="J6279" i="11"/>
  <c r="K6279" i="11" s="1"/>
  <c r="P6279" i="11" s="1"/>
  <c r="J521" i="11"/>
  <c r="K521" i="11" s="1"/>
  <c r="P521" i="11" s="1"/>
  <c r="J2822" i="11"/>
  <c r="K2822" i="11" s="1"/>
  <c r="L2822" i="11" s="1"/>
  <c r="J6228" i="11"/>
  <c r="K6228" i="11" s="1"/>
  <c r="L6228" i="11" s="1"/>
  <c r="J3068" i="11"/>
  <c r="K3068" i="11" s="1"/>
  <c r="P3068" i="11" s="1"/>
  <c r="J1378" i="11"/>
  <c r="K1378" i="11" s="1"/>
  <c r="P1378" i="11" s="1"/>
  <c r="J3602" i="11"/>
  <c r="K3602" i="11" s="1"/>
  <c r="P3602" i="11" s="1"/>
  <c r="J3379" i="11"/>
  <c r="K3379" i="11" s="1"/>
  <c r="P3379" i="11" s="1"/>
  <c r="J7085" i="11"/>
  <c r="K7085" i="11" s="1"/>
  <c r="P7085" i="11" s="1"/>
  <c r="J6202" i="11"/>
  <c r="J6629" i="11"/>
  <c r="K6629" i="11" s="1"/>
  <c r="P6629" i="11" s="1"/>
  <c r="J6552" i="11"/>
  <c r="K6552" i="11" s="1"/>
  <c r="L6552" i="11" s="1"/>
  <c r="J7112" i="11"/>
  <c r="K7112" i="11" s="1"/>
  <c r="L7112" i="11" s="1"/>
  <c r="J5813" i="11"/>
  <c r="K5813" i="11" s="1"/>
  <c r="P5813" i="11" s="1"/>
  <c r="J6813" i="11"/>
  <c r="K6813" i="11" s="1"/>
  <c r="P6813" i="11" s="1"/>
  <c r="J2926" i="11"/>
  <c r="K2926" i="11" s="1"/>
  <c r="L2926" i="11" s="1"/>
  <c r="J2588" i="11"/>
  <c r="K2588" i="11" s="1"/>
  <c r="P2588" i="11" s="1"/>
  <c r="J2549" i="11"/>
  <c r="K2549" i="11" s="1"/>
  <c r="L2549" i="11" s="1"/>
  <c r="J1860" i="11"/>
  <c r="K1860" i="11" s="1"/>
  <c r="L1860" i="11" s="1"/>
  <c r="J5370" i="11"/>
  <c r="P5370" i="11" s="1"/>
  <c r="J1769" i="11"/>
  <c r="K1769" i="11" s="1"/>
  <c r="P1769" i="11" s="1"/>
  <c r="J6124" i="11"/>
  <c r="K6124" i="11" s="1"/>
  <c r="P6124" i="11" s="1"/>
  <c r="J3418" i="11"/>
  <c r="K3418" i="11" s="1"/>
  <c r="P3418" i="11" s="1"/>
  <c r="J805" i="11"/>
  <c r="K805" i="11" s="1"/>
  <c r="P805" i="11" s="1"/>
  <c r="J5446" i="11"/>
  <c r="K5446" i="11" s="1"/>
  <c r="P5446" i="11" s="1"/>
  <c r="J3172" i="11"/>
  <c r="K3172" i="11" s="1"/>
  <c r="P3172" i="11" s="1"/>
  <c r="J2211" i="11"/>
  <c r="K2211" i="11" s="1"/>
  <c r="L2211" i="11" s="1"/>
  <c r="J6617" i="11"/>
  <c r="K6617" i="11" s="1"/>
  <c r="P6617" i="11" s="1"/>
  <c r="J7228" i="11"/>
  <c r="K7228" i="11" s="1"/>
  <c r="P7228" i="11" s="1"/>
  <c r="J846" i="11"/>
  <c r="K846" i="11" s="1"/>
  <c r="P846" i="11" s="1"/>
  <c r="J1210" i="11"/>
  <c r="K1210" i="11" s="1"/>
  <c r="L1210" i="11" s="1"/>
  <c r="J7632" i="11"/>
  <c r="K7632" i="11" s="1"/>
  <c r="P7632" i="11" s="1"/>
  <c r="J806" i="11"/>
  <c r="K806" i="11" s="1"/>
  <c r="P806" i="11" s="1"/>
  <c r="J1990" i="11"/>
  <c r="K1990" i="11" s="1"/>
  <c r="L1990" i="11" s="1"/>
  <c r="J4121" i="11"/>
  <c r="K4121" i="11" s="1"/>
  <c r="P4121" i="11" s="1"/>
  <c r="J6787" i="11"/>
  <c r="K6787" i="11" s="1"/>
  <c r="L6787" i="11" s="1"/>
  <c r="J638" i="11"/>
  <c r="K638" i="11" s="1"/>
  <c r="L638" i="11" s="1"/>
  <c r="J1821" i="11"/>
  <c r="K1821" i="11" s="1"/>
  <c r="L1821" i="11" s="1"/>
  <c r="J1717" i="11"/>
  <c r="K1717" i="11" s="1"/>
  <c r="P1717" i="11" s="1"/>
  <c r="J7320" i="11"/>
  <c r="K7320" i="11" s="1"/>
  <c r="P7320" i="11" s="1"/>
  <c r="J5071" i="11"/>
  <c r="K5071" i="11" s="1"/>
  <c r="L5071" i="11" s="1"/>
  <c r="J1236" i="11"/>
  <c r="K1236" i="11" s="1"/>
  <c r="P1236" i="11" s="1"/>
  <c r="J2003" i="11"/>
  <c r="K2003" i="11" s="1"/>
  <c r="L2003" i="11" s="1"/>
  <c r="J1886" i="11"/>
  <c r="K1886" i="11" s="1"/>
  <c r="L1886" i="11" s="1"/>
  <c r="J5603" i="11"/>
  <c r="K5603" i="11" s="1"/>
  <c r="P5603" i="11" s="1"/>
  <c r="J6162" i="11"/>
  <c r="K6162" i="11" s="1"/>
  <c r="P6162" i="11" s="1"/>
  <c r="J1755" i="11"/>
  <c r="K1755" i="11" s="1"/>
  <c r="P1755" i="11" s="1"/>
  <c r="J4069" i="11"/>
  <c r="K4069" i="11" s="1"/>
  <c r="P4069" i="11" s="1"/>
  <c r="J4967" i="11"/>
  <c r="K4967" i="11" s="1"/>
  <c r="L4967" i="11" s="1"/>
  <c r="J5578" i="11"/>
  <c r="J7463" i="11"/>
  <c r="K7463" i="11" s="1"/>
  <c r="P7463" i="11" s="1"/>
  <c r="J7605" i="11"/>
  <c r="K7605" i="11" s="1"/>
  <c r="P7605" i="11" s="1"/>
  <c r="J2289" i="11"/>
  <c r="K2289" i="11" s="1"/>
  <c r="L2289" i="11" s="1"/>
  <c r="J5941" i="11"/>
  <c r="K5941" i="11" s="1"/>
  <c r="P5941" i="11" s="1"/>
  <c r="J1847" i="11"/>
  <c r="K1847" i="11" s="1"/>
  <c r="L1847" i="11" s="1"/>
  <c r="J3548" i="11"/>
  <c r="K3548" i="11" s="1"/>
  <c r="P3548" i="11" s="1"/>
  <c r="J6033" i="11"/>
  <c r="J2560" i="11"/>
  <c r="K2560" i="11" s="1"/>
  <c r="P2560" i="11" s="1"/>
  <c r="J3562" i="11"/>
  <c r="K3562" i="11" s="1"/>
  <c r="P3562" i="11" s="1"/>
  <c r="J3835" i="11"/>
  <c r="K3835" i="11" s="1"/>
  <c r="P3835" i="11" s="1"/>
  <c r="J7177" i="11"/>
  <c r="K7177" i="11" s="1"/>
  <c r="P7177" i="11" s="1"/>
  <c r="J7552" i="11"/>
  <c r="K7552" i="11" s="1"/>
  <c r="P7552" i="11" s="1"/>
  <c r="J196" i="11"/>
  <c r="K196" i="11" s="1"/>
  <c r="P196" i="11" s="1"/>
  <c r="J1976" i="11"/>
  <c r="K1976" i="11" s="1"/>
  <c r="P1976" i="11" s="1"/>
  <c r="J1235" i="11"/>
  <c r="K1235" i="11" s="1"/>
  <c r="P1235" i="11" s="1"/>
  <c r="J6655" i="11"/>
  <c r="K6655" i="11" s="1"/>
  <c r="P6655" i="11" s="1"/>
  <c r="J1353" i="11"/>
  <c r="K1353" i="11" s="1"/>
  <c r="P1353" i="11" s="1"/>
  <c r="J961" i="11"/>
  <c r="K961" i="11" s="1"/>
  <c r="J4252" i="11"/>
  <c r="K4252" i="11" s="1"/>
  <c r="P4252" i="11" s="1"/>
  <c r="J1743" i="11"/>
  <c r="K1743" i="11" s="1"/>
  <c r="P1743" i="11" s="1"/>
  <c r="J3990" i="11"/>
  <c r="K3990" i="11" s="1"/>
  <c r="P3990" i="11" s="1"/>
  <c r="J1600" i="11"/>
  <c r="K1600" i="11" s="1"/>
  <c r="J1325" i="11"/>
  <c r="K1325" i="11" s="1"/>
  <c r="P1325" i="11" s="1"/>
  <c r="J3069" i="11"/>
  <c r="K3069" i="11" s="1"/>
  <c r="P3069" i="11" s="1"/>
  <c r="J7216" i="11"/>
  <c r="K7216" i="11" s="1"/>
  <c r="P7216" i="11" s="1"/>
  <c r="J6189" i="11"/>
  <c r="K6189" i="11" s="1"/>
  <c r="P6189" i="11" s="1"/>
  <c r="J3134" i="11"/>
  <c r="K3134" i="11" s="1"/>
  <c r="L3134" i="11" s="1"/>
  <c r="J2744" i="11"/>
  <c r="K2744" i="11" s="1"/>
  <c r="L2744" i="11" s="1"/>
  <c r="J7138" i="11"/>
  <c r="K7138" i="11" s="1"/>
  <c r="P7138" i="11" s="1"/>
  <c r="J4616" i="11"/>
  <c r="K4616" i="11" s="1"/>
  <c r="L4616" i="11" s="1"/>
  <c r="J4512" i="11"/>
  <c r="K4512" i="11" s="1"/>
  <c r="L4512" i="11" s="1"/>
  <c r="J4408" i="11"/>
  <c r="K4408" i="11" s="1"/>
  <c r="L4408" i="11" s="1"/>
  <c r="J2835" i="11"/>
  <c r="K2835" i="11" s="1"/>
  <c r="P2835" i="11" s="1"/>
  <c r="J3199" i="11"/>
  <c r="K3199" i="11" s="1"/>
  <c r="J3095" i="11"/>
  <c r="K3095" i="11" s="1"/>
  <c r="P3095" i="11" s="1"/>
  <c r="J5019" i="11"/>
  <c r="K5019" i="11" s="1"/>
  <c r="P5019" i="11" s="1"/>
  <c r="J4915" i="11"/>
  <c r="K4915" i="11" s="1"/>
  <c r="L4915" i="11" s="1"/>
  <c r="J4603" i="11"/>
  <c r="K4603" i="11" s="1"/>
  <c r="L4603" i="11" s="1"/>
  <c r="J4499" i="11"/>
  <c r="K4499" i="11" s="1"/>
  <c r="L4499" i="11" s="1"/>
  <c r="J1457" i="11"/>
  <c r="K1457" i="11" s="1"/>
  <c r="P1457" i="11" s="1"/>
  <c r="J4213" i="11"/>
  <c r="K4213" i="11" s="1"/>
  <c r="P4213" i="11" s="1"/>
  <c r="J4746" i="11"/>
  <c r="K4746" i="11" s="1"/>
  <c r="J612" i="11"/>
  <c r="K612" i="11" s="1"/>
  <c r="P612" i="11" s="1"/>
  <c r="J4356" i="11"/>
  <c r="K4356" i="11" s="1"/>
  <c r="P4356" i="11" s="1"/>
  <c r="J573" i="11"/>
  <c r="K573" i="11" s="1"/>
  <c r="J1626" i="11"/>
  <c r="K1626" i="11" s="1"/>
  <c r="J1964" i="11"/>
  <c r="K1964" i="11" s="1"/>
  <c r="L1964" i="11" s="1"/>
  <c r="J6904" i="11"/>
  <c r="K6904" i="11" s="1"/>
  <c r="P6904" i="11" s="1"/>
  <c r="J7265" i="11"/>
  <c r="J6540" i="11"/>
  <c r="K6540" i="11" s="1"/>
  <c r="J5656" i="11"/>
  <c r="K5656" i="11" s="1"/>
  <c r="L5656" i="11" s="1"/>
  <c r="J4980" i="11"/>
  <c r="K4980" i="11" s="1"/>
  <c r="P4980" i="11" s="1"/>
  <c r="J1275" i="11"/>
  <c r="K1275" i="11" s="1"/>
  <c r="L1275" i="11" s="1"/>
  <c r="J3251" i="11"/>
  <c r="K3251" i="11" s="1"/>
  <c r="J7281" i="11"/>
  <c r="K7281" i="11" s="1"/>
  <c r="P7281" i="11" s="1"/>
  <c r="J4759" i="11"/>
  <c r="K4759" i="11" s="1"/>
  <c r="P4759" i="11" s="1"/>
  <c r="J4447" i="11"/>
  <c r="K4447" i="11" s="1"/>
  <c r="P4447" i="11" s="1"/>
  <c r="J729" i="11"/>
  <c r="K729" i="11" s="1"/>
  <c r="P729" i="11" s="1"/>
  <c r="J4369" i="11"/>
  <c r="K4369" i="11" s="1"/>
  <c r="P4369" i="11" s="1"/>
  <c r="J2783" i="11"/>
  <c r="K2783" i="11" s="1"/>
  <c r="P2783" i="11" s="1"/>
  <c r="J3992" i="11"/>
  <c r="K3992" i="11" s="1"/>
  <c r="P3992" i="11" s="1"/>
  <c r="J5396" i="11"/>
  <c r="K5396" i="11" s="1"/>
  <c r="P5396" i="11" s="1"/>
  <c r="J4081" i="11"/>
  <c r="K4081" i="11" s="1"/>
  <c r="P4081" i="11" s="1"/>
  <c r="J6031" i="11"/>
  <c r="J7214" i="11"/>
  <c r="K7214" i="11" s="1"/>
  <c r="L7214" i="11" s="1"/>
  <c r="J6967" i="11"/>
  <c r="K6967" i="11" s="1"/>
  <c r="L6967" i="11" s="1"/>
  <c r="J6837" i="11"/>
  <c r="K6837" i="11" s="1"/>
  <c r="J7604" i="11"/>
  <c r="K7604" i="11" s="1"/>
  <c r="P7604" i="11" s="1"/>
  <c r="J5862" i="11"/>
  <c r="K5862" i="11" s="1"/>
  <c r="P5862" i="11" s="1"/>
  <c r="J6785" i="11"/>
  <c r="K6785" i="11" s="1"/>
  <c r="P6785" i="11" s="1"/>
  <c r="J6110" i="11"/>
  <c r="K6110" i="11" s="1"/>
  <c r="L6110" i="11" s="1"/>
  <c r="J7059" i="11"/>
  <c r="K7059" i="11" s="1"/>
  <c r="P7059" i="11" s="1"/>
  <c r="J5278" i="11"/>
  <c r="K5278" i="11" s="1"/>
  <c r="P5278" i="11" s="1"/>
  <c r="J2249" i="11"/>
  <c r="K2249" i="11" s="1"/>
  <c r="P2249" i="11" s="1"/>
  <c r="J3913" i="11"/>
  <c r="K3913" i="11" s="1"/>
  <c r="P3913" i="11" s="1"/>
  <c r="J6825" i="11"/>
  <c r="K6825" i="11" s="1"/>
  <c r="P6825" i="11" s="1"/>
  <c r="J7254" i="11"/>
  <c r="K7254" i="11" s="1"/>
  <c r="P7254" i="11" s="1"/>
  <c r="J5993" i="11"/>
  <c r="K5993" i="11" s="1"/>
  <c r="J6330" i="11"/>
  <c r="J6331" i="11"/>
  <c r="J5655" i="11"/>
  <c r="K5655" i="11" s="1"/>
  <c r="P5655" i="11" s="1"/>
  <c r="L5044" i="11"/>
  <c r="J4147" i="11"/>
  <c r="K4147" i="11" s="1"/>
  <c r="P4147" i="11" s="1"/>
  <c r="J6981" i="11"/>
  <c r="K6981" i="11" s="1"/>
  <c r="P6981" i="11" s="1"/>
  <c r="J1677" i="11"/>
  <c r="K1677" i="11" s="1"/>
  <c r="P1677" i="11" s="1"/>
  <c r="J702" i="11"/>
  <c r="K702" i="11" s="1"/>
  <c r="P702" i="11" s="1"/>
  <c r="J766" i="11"/>
  <c r="K766" i="11" s="1"/>
  <c r="L766" i="11" s="1"/>
  <c r="J962" i="11"/>
  <c r="K962" i="11" s="1"/>
  <c r="J3225" i="11"/>
  <c r="K3225" i="11" s="1"/>
  <c r="P3225" i="11" s="1"/>
  <c r="J1274" i="11"/>
  <c r="K1274" i="11" s="1"/>
  <c r="L1274" i="11" s="1"/>
  <c r="J169" i="11"/>
  <c r="K169" i="11" s="1"/>
  <c r="L169" i="11" s="1"/>
  <c r="J1509" i="11"/>
  <c r="K1509" i="11" s="1"/>
  <c r="P1509" i="11" s="1"/>
  <c r="J457" i="11"/>
  <c r="J974" i="11"/>
  <c r="K974" i="11" s="1"/>
  <c r="P974" i="11" s="1"/>
  <c r="J1273" i="11"/>
  <c r="K1273" i="11" s="1"/>
  <c r="J1520" i="11"/>
  <c r="K1520" i="11" s="1"/>
  <c r="L1520" i="11" s="1"/>
  <c r="J768" i="11"/>
  <c r="K768" i="11" s="1"/>
  <c r="P768" i="11" s="1"/>
  <c r="J324" i="11"/>
  <c r="J117" i="11"/>
  <c r="K117" i="11" s="1"/>
  <c r="L117" i="11" s="1"/>
  <c r="J753" i="11"/>
  <c r="K753" i="11" s="1"/>
  <c r="P753" i="11" s="1"/>
  <c r="J5409" i="11"/>
  <c r="K5409" i="11" s="1"/>
  <c r="J6928" i="11"/>
  <c r="K6928" i="11" s="1"/>
  <c r="J5863" i="11"/>
  <c r="K5863" i="11" s="1"/>
  <c r="P5863" i="11" s="1"/>
  <c r="J1910" i="11"/>
  <c r="K1910" i="11" s="1"/>
  <c r="P1910" i="11" s="1"/>
  <c r="J6889" i="11"/>
  <c r="K6889" i="11" s="1"/>
  <c r="P6889" i="11" s="1"/>
  <c r="J1676" i="11"/>
  <c r="K1676" i="11" s="1"/>
  <c r="P1676" i="11" s="1"/>
  <c r="J6956" i="11"/>
  <c r="K6956" i="11" s="1"/>
  <c r="J6175" i="11"/>
  <c r="J3810" i="11"/>
  <c r="K3810" i="11" s="1"/>
  <c r="P3810" i="11" s="1"/>
  <c r="J1819" i="11"/>
  <c r="K1819" i="11" s="1"/>
  <c r="J2796" i="11"/>
  <c r="K2796" i="11" s="1"/>
  <c r="P2796" i="11" s="1"/>
  <c r="J5162" i="11"/>
  <c r="K5162" i="11" s="1"/>
  <c r="P5162" i="11" s="1"/>
  <c r="J5147" i="11"/>
  <c r="K5147" i="11" s="1"/>
  <c r="P5147" i="11" s="1"/>
  <c r="J2599" i="11"/>
  <c r="K2599" i="11" s="1"/>
  <c r="P2599" i="11" s="1"/>
  <c r="J3015" i="11"/>
  <c r="K3015" i="11" s="1"/>
  <c r="P3015" i="11" s="1"/>
  <c r="J5381" i="11"/>
  <c r="K5381" i="11" s="1"/>
  <c r="P5381" i="11" s="1"/>
  <c r="J7293" i="11"/>
  <c r="K7293" i="11" s="1"/>
  <c r="P7293" i="11" s="1"/>
  <c r="J2326" i="11"/>
  <c r="K2326" i="11" s="1"/>
  <c r="P2326" i="11" s="1"/>
  <c r="J2536" i="11"/>
  <c r="K2536" i="11" s="1"/>
  <c r="P2536" i="11" s="1"/>
  <c r="J1858" i="11"/>
  <c r="K1858" i="11" s="1"/>
  <c r="P1858" i="11" s="1"/>
  <c r="J2315" i="11"/>
  <c r="K2315" i="11" s="1"/>
  <c r="J3770" i="11"/>
  <c r="K3770" i="11" s="1"/>
  <c r="P3770" i="11" s="1"/>
  <c r="J7008" i="11"/>
  <c r="K7008" i="11" s="1"/>
  <c r="P7008" i="11" s="1"/>
  <c r="J4226" i="11"/>
  <c r="K4226" i="11" s="1"/>
  <c r="P4226" i="11" s="1"/>
  <c r="J1014" i="11"/>
  <c r="K1014" i="11" s="1"/>
  <c r="J2846" i="11"/>
  <c r="K2846" i="11" s="1"/>
  <c r="P2846" i="11" s="1"/>
  <c r="J5876" i="11"/>
  <c r="K5876" i="11" s="1"/>
  <c r="P5876" i="11" s="1"/>
  <c r="J4224" i="11"/>
  <c r="K4224" i="11" s="1"/>
  <c r="J5615" i="11"/>
  <c r="K5615" i="11" s="1"/>
  <c r="P5615" i="11" s="1"/>
  <c r="J1988" i="11"/>
  <c r="K1988" i="11" s="1"/>
  <c r="P1988" i="11" s="1"/>
  <c r="J2261" i="11"/>
  <c r="K2261" i="11" s="1"/>
  <c r="L2261" i="11" s="1"/>
  <c r="J624" i="11"/>
  <c r="K624" i="11" s="1"/>
  <c r="P624" i="11" s="1"/>
  <c r="J248" i="11"/>
  <c r="J430" i="11"/>
  <c r="J3147" i="11"/>
  <c r="K3147" i="11" s="1"/>
  <c r="P3147" i="11" s="1"/>
  <c r="J6656" i="11"/>
  <c r="K6656" i="11" s="1"/>
  <c r="P6656" i="11" s="1"/>
  <c r="J4239" i="11"/>
  <c r="K4239" i="11" s="1"/>
  <c r="P4239" i="11" s="1"/>
  <c r="J5447" i="11"/>
  <c r="K5447" i="11" s="1"/>
  <c r="P5447" i="11" s="1"/>
  <c r="J2042" i="11"/>
  <c r="K2042" i="11" s="1"/>
  <c r="P2042" i="11" s="1"/>
  <c r="J4380" i="11"/>
  <c r="K4380" i="11" s="1"/>
  <c r="P4380" i="11" s="1"/>
  <c r="J1028" i="11"/>
  <c r="K1028" i="11" s="1"/>
  <c r="L1028" i="11" s="1"/>
  <c r="J6253" i="11"/>
  <c r="K6253" i="11" s="1"/>
  <c r="P6253" i="11" s="1"/>
  <c r="J5823" i="11"/>
  <c r="K5823" i="11" s="1"/>
  <c r="P5823" i="11" s="1"/>
  <c r="J1561" i="11"/>
  <c r="K1561" i="11" s="1"/>
  <c r="P1561" i="11" s="1"/>
  <c r="J611" i="11"/>
  <c r="K611" i="11" s="1"/>
  <c r="P611" i="11" s="1"/>
  <c r="J1144" i="11"/>
  <c r="K1144" i="11" s="1"/>
  <c r="P1144" i="11" s="1"/>
  <c r="J5199" i="11"/>
  <c r="K5199" i="11" s="1"/>
  <c r="P5199" i="11" s="1"/>
  <c r="J4498" i="11"/>
  <c r="K4498" i="11" s="1"/>
  <c r="P4498" i="11" s="1"/>
  <c r="J350" i="11"/>
  <c r="J2120" i="11"/>
  <c r="K2120" i="11" s="1"/>
  <c r="P2120" i="11" s="1"/>
  <c r="J5110" i="11"/>
  <c r="K5110" i="11" s="1"/>
  <c r="P5110" i="11" s="1"/>
  <c r="J6123" i="11"/>
  <c r="K6123" i="11" s="1"/>
  <c r="P6123" i="11" s="1"/>
  <c r="J4394" i="11"/>
  <c r="K4394" i="11" s="1"/>
  <c r="P4394" i="11" s="1"/>
  <c r="J6890" i="11"/>
  <c r="K6890" i="11" s="1"/>
  <c r="J6045" i="11"/>
  <c r="K6045" i="11" s="1"/>
  <c r="P6045" i="11" s="1"/>
  <c r="J3004" i="11"/>
  <c r="J715" i="11"/>
  <c r="K715" i="11" s="1"/>
  <c r="P715" i="11" s="1"/>
  <c r="J6473" i="11"/>
  <c r="K6473" i="11" s="1"/>
  <c r="P6473" i="11" s="1"/>
  <c r="J1444" i="11"/>
  <c r="K1444" i="11" s="1"/>
  <c r="J7475" i="11"/>
  <c r="K7475" i="11" s="1"/>
  <c r="P7475" i="11" s="1"/>
  <c r="J3485" i="11"/>
  <c r="K3485" i="11" s="1"/>
  <c r="P3485" i="11" s="1"/>
  <c r="J3628" i="11"/>
  <c r="K3628" i="11" s="1"/>
  <c r="P3628" i="11" s="1"/>
  <c r="J4393" i="11"/>
  <c r="K4393" i="11" s="1"/>
  <c r="P4393" i="11" s="1"/>
  <c r="J7073" i="11"/>
  <c r="K7073" i="11" s="1"/>
  <c r="P7073" i="11" s="1"/>
  <c r="J4772" i="11"/>
  <c r="K4772" i="11" s="1"/>
  <c r="P4772" i="11" s="1"/>
  <c r="J5252" i="11"/>
  <c r="K5252" i="11" s="1"/>
  <c r="P5252" i="11" s="1"/>
  <c r="J1494" i="11"/>
  <c r="K1494" i="11" s="1"/>
  <c r="P1494" i="11" s="1"/>
  <c r="J7240" i="11"/>
  <c r="K7240" i="11" s="1"/>
  <c r="P7240" i="11" s="1"/>
  <c r="J5330" i="11"/>
  <c r="K5330" i="11" s="1"/>
  <c r="P5330" i="11" s="1"/>
  <c r="J7162" i="11"/>
  <c r="K7162" i="11" s="1"/>
  <c r="P7162" i="11" s="1"/>
  <c r="J1587" i="11"/>
  <c r="K1587" i="11" s="1"/>
  <c r="P1587" i="11" s="1"/>
  <c r="J6917" i="11"/>
  <c r="K6917" i="11" s="1"/>
  <c r="L6917" i="11" s="1"/>
  <c r="J4458" i="11"/>
  <c r="K4458" i="11" s="1"/>
  <c r="P4458" i="11" s="1"/>
  <c r="J3212" i="11"/>
  <c r="K3212" i="11" s="1"/>
  <c r="P3212" i="11" s="1"/>
  <c r="J6812" i="11"/>
  <c r="K6812" i="11" s="1"/>
  <c r="P6812" i="11" s="1"/>
  <c r="J1651" i="11"/>
  <c r="K1651" i="11" s="1"/>
  <c r="P1651" i="11" s="1"/>
  <c r="J4329" i="11"/>
  <c r="K4329" i="11" s="1"/>
  <c r="P4329" i="11" s="1"/>
  <c r="J2731" i="11"/>
  <c r="K2731" i="11" s="1"/>
  <c r="P2731" i="11" s="1"/>
  <c r="J2105" i="11"/>
  <c r="K2105" i="11" s="1"/>
  <c r="P2105" i="11" s="1"/>
  <c r="J5798" i="11"/>
  <c r="K5798" i="11" s="1"/>
  <c r="P5798" i="11" s="1"/>
  <c r="J4330" i="11"/>
  <c r="K4330" i="11" s="1"/>
  <c r="J5473" i="11"/>
  <c r="K5473" i="11" s="1"/>
  <c r="P5473" i="11" s="1"/>
  <c r="J6382" i="11"/>
  <c r="K6382" i="11" s="1"/>
  <c r="P6382" i="11" s="1"/>
  <c r="J6930" i="11"/>
  <c r="K6930" i="11" s="1"/>
  <c r="J4511" i="11"/>
  <c r="K4511" i="11" s="1"/>
  <c r="P4511" i="11" s="1"/>
  <c r="J1000" i="11"/>
  <c r="K1000" i="11" s="1"/>
  <c r="P1000" i="11" s="1"/>
  <c r="J1704" i="11"/>
  <c r="K1704" i="11" s="1"/>
  <c r="P1704" i="11" s="1"/>
  <c r="J5968" i="11"/>
  <c r="K5968" i="11" s="1"/>
  <c r="L5968" i="11" s="1"/>
  <c r="J4629" i="11"/>
  <c r="K4629" i="11" s="1"/>
  <c r="J1845" i="11"/>
  <c r="K1845" i="11" s="1"/>
  <c r="J6644" i="11"/>
  <c r="J3043" i="11"/>
  <c r="K3043" i="11" s="1"/>
  <c r="P3043" i="11" s="1"/>
  <c r="J5914" i="11"/>
  <c r="K5914" i="11" s="1"/>
  <c r="P5914" i="11" s="1"/>
  <c r="J1418" i="11"/>
  <c r="K1418" i="11" s="1"/>
  <c r="P1418" i="11" s="1"/>
  <c r="J3471" i="11"/>
  <c r="K3471" i="11" s="1"/>
  <c r="P3471" i="11" s="1"/>
  <c r="J5811" i="11"/>
  <c r="K5811" i="11" s="1"/>
  <c r="P5811" i="11" s="1"/>
  <c r="J3705" i="11"/>
  <c r="K3705" i="11" s="1"/>
  <c r="P3705" i="11" s="1"/>
  <c r="J105" i="11"/>
  <c r="K105" i="11" s="1"/>
  <c r="L105" i="11" s="1"/>
  <c r="J3264" i="11"/>
  <c r="K3264" i="11" s="1"/>
  <c r="J6136" i="11"/>
  <c r="K6136" i="11" s="1"/>
  <c r="P6136" i="11" s="1"/>
  <c r="J6436" i="11"/>
  <c r="J5591" i="11"/>
  <c r="K5591" i="11" s="1"/>
  <c r="P5591" i="11" s="1"/>
  <c r="J7242" i="11"/>
  <c r="K7242" i="11" s="1"/>
  <c r="P7242" i="11" s="1"/>
  <c r="J586" i="11"/>
  <c r="K586" i="11" s="1"/>
  <c r="L3290" i="11"/>
  <c r="J4031" i="11"/>
  <c r="K4031" i="11" s="1"/>
  <c r="J5955" i="11"/>
  <c r="K5955" i="11" s="1"/>
  <c r="P5955" i="11" s="1"/>
  <c r="J1379" i="11"/>
  <c r="K1379" i="11" s="1"/>
  <c r="P1379" i="11" s="1"/>
  <c r="J4497" i="11"/>
  <c r="K4497" i="11" s="1"/>
  <c r="P4497" i="11" s="1"/>
  <c r="J2873" i="11"/>
  <c r="K2873" i="11" s="1"/>
  <c r="P2873" i="11" s="1"/>
  <c r="J3756" i="11"/>
  <c r="K3756" i="11" s="1"/>
  <c r="J6306" i="11"/>
  <c r="K6306" i="11" s="1"/>
  <c r="J6397" i="11"/>
  <c r="K6397" i="11" s="1"/>
  <c r="L6397" i="11" s="1"/>
  <c r="J7644" i="11"/>
  <c r="J637" i="11"/>
  <c r="K637" i="11" s="1"/>
  <c r="P637" i="11" s="1"/>
  <c r="J5890" i="11"/>
  <c r="K5890" i="11" s="1"/>
  <c r="P5890" i="11" s="1"/>
  <c r="J1650" i="11"/>
  <c r="K1650" i="11" s="1"/>
  <c r="P1650" i="11" s="1"/>
  <c r="J2132" i="11"/>
  <c r="K2132" i="11" s="1"/>
  <c r="P2132" i="11" s="1"/>
  <c r="J5915" i="11"/>
  <c r="K5915" i="11" s="1"/>
  <c r="P5915" i="11" s="1"/>
  <c r="J3862" i="11"/>
  <c r="K3862" i="11" s="1"/>
  <c r="P3862" i="11" s="1"/>
  <c r="J5525" i="11"/>
  <c r="K5525" i="11" s="1"/>
  <c r="P5525" i="11" s="1"/>
  <c r="J5928" i="11"/>
  <c r="K5928" i="11" s="1"/>
  <c r="J923" i="11"/>
  <c r="K923" i="11" s="1"/>
  <c r="P923" i="11" s="1"/>
  <c r="L1066" i="11"/>
  <c r="P1066" i="11"/>
  <c r="J1535" i="11"/>
  <c r="K1535" i="11" s="1"/>
  <c r="J649" i="11"/>
  <c r="K649" i="11" s="1"/>
  <c r="L649" i="11" s="1"/>
  <c r="J352" i="11"/>
  <c r="J325" i="11"/>
  <c r="J4291" i="11"/>
  <c r="K4291" i="11" s="1"/>
  <c r="L4291" i="11" s="1"/>
  <c r="J2900" i="11"/>
  <c r="K2900" i="11" s="1"/>
  <c r="L2900" i="11" s="1"/>
  <c r="J2055" i="11"/>
  <c r="K2055" i="11" s="1"/>
  <c r="L2055" i="11" s="1"/>
  <c r="J1288" i="11"/>
  <c r="K1288" i="11" s="1"/>
  <c r="P1288" i="11" s="1"/>
  <c r="J872" i="11"/>
  <c r="K872" i="11" s="1"/>
  <c r="L872" i="11" s="1"/>
  <c r="J1366" i="11"/>
  <c r="K1366" i="11" s="1"/>
  <c r="J79" i="11"/>
  <c r="K79" i="11" s="1"/>
  <c r="P79" i="11" s="1"/>
  <c r="J5617" i="11"/>
  <c r="K5617" i="11" s="1"/>
  <c r="L5617" i="11" s="1"/>
  <c r="J2354" i="11"/>
  <c r="K2354" i="11" s="1"/>
  <c r="L2354" i="11" s="1"/>
  <c r="J5227" i="11"/>
  <c r="K5227" i="11" s="1"/>
  <c r="L5227" i="11" s="1"/>
  <c r="J2705" i="11"/>
  <c r="K2705" i="11" s="1"/>
  <c r="J3082" i="11"/>
  <c r="K3082" i="11" s="1"/>
  <c r="P3082" i="11" s="1"/>
  <c r="J2770" i="11"/>
  <c r="K2770" i="11" s="1"/>
  <c r="P2770" i="11" s="1"/>
  <c r="J6174" i="11"/>
  <c r="J675" i="11"/>
  <c r="K675" i="11" s="1"/>
  <c r="P675" i="11" s="1"/>
  <c r="J103" i="11"/>
  <c r="K103" i="11" s="1"/>
  <c r="J5511" i="11"/>
  <c r="K5511" i="11" s="1"/>
  <c r="P5511" i="11" s="1"/>
  <c r="J6226" i="11"/>
  <c r="K6226" i="11" s="1"/>
  <c r="P6226" i="11" s="1"/>
  <c r="J6395" i="11"/>
  <c r="K6395" i="11" s="1"/>
  <c r="L6395" i="11" s="1"/>
  <c r="J3704" i="11"/>
  <c r="K3704" i="11" s="1"/>
  <c r="J4537" i="11"/>
  <c r="K4537" i="11" s="1"/>
  <c r="P4537" i="11" s="1"/>
  <c r="J1963" i="11"/>
  <c r="K1963" i="11" s="1"/>
  <c r="P1963" i="11" s="1"/>
  <c r="J7046" i="11"/>
  <c r="K7046" i="11" s="1"/>
  <c r="P7046" i="11" s="1"/>
  <c r="J7371" i="11"/>
  <c r="K7371" i="11" s="1"/>
  <c r="J6435" i="11"/>
  <c r="J2860" i="11"/>
  <c r="K2860" i="11" s="1"/>
  <c r="P2860" i="11" s="1"/>
  <c r="J1482" i="11"/>
  <c r="K1482" i="11" s="1"/>
  <c r="P1482" i="11" s="1"/>
  <c r="J3431" i="11"/>
  <c r="K3431" i="11" s="1"/>
  <c r="P3431" i="11" s="1"/>
  <c r="J6305" i="11"/>
  <c r="K6305" i="11" s="1"/>
  <c r="P6305" i="11" s="1"/>
  <c r="J170" i="11"/>
  <c r="K170" i="11" s="1"/>
  <c r="P170" i="11" s="1"/>
  <c r="J2535" i="11"/>
  <c r="K2535" i="11" s="1"/>
  <c r="P2535" i="11" s="1"/>
  <c r="J3366" i="11"/>
  <c r="K3366" i="11" s="1"/>
  <c r="P3366" i="11" s="1"/>
  <c r="J6357" i="11"/>
  <c r="K6357" i="11" s="1"/>
  <c r="P6357" i="11" s="1"/>
  <c r="J4641" i="11"/>
  <c r="K4641" i="11" s="1"/>
  <c r="J6878" i="11"/>
  <c r="K6878" i="11" s="1"/>
  <c r="J2248" i="11"/>
  <c r="K2248" i="11" s="1"/>
  <c r="P2248" i="11" s="1"/>
  <c r="J2664" i="11"/>
  <c r="K2664" i="11" s="1"/>
  <c r="P2664" i="11" s="1"/>
  <c r="J3080" i="11"/>
  <c r="K3080" i="11" s="1"/>
  <c r="P3080" i="11" s="1"/>
  <c r="J377" i="11"/>
  <c r="K377" i="11" s="1"/>
  <c r="P377" i="11" s="1"/>
  <c r="J2547" i="11"/>
  <c r="K2547" i="11" s="1"/>
  <c r="P2547" i="11" s="1"/>
  <c r="J5459" i="11"/>
  <c r="K5459" i="11" s="1"/>
  <c r="P5459" i="11" s="1"/>
  <c r="J5759" i="11"/>
  <c r="K5759" i="11" s="1"/>
  <c r="P5759" i="11" s="1"/>
  <c r="J6266" i="11"/>
  <c r="K6266" i="11" s="1"/>
  <c r="J2029" i="11"/>
  <c r="K2029" i="11" s="1"/>
  <c r="P2029" i="11" s="1"/>
  <c r="J2991" i="11"/>
  <c r="K2991" i="11" s="1"/>
  <c r="J5966" i="11"/>
  <c r="K5966" i="11" s="1"/>
  <c r="P5966" i="11" s="1"/>
  <c r="J3784" i="11"/>
  <c r="K3784" i="11" s="1"/>
  <c r="P3784" i="11" s="1"/>
  <c r="J4731" i="11"/>
  <c r="K4731" i="11" s="1"/>
  <c r="P4731" i="11" s="1"/>
  <c r="J6032" i="11"/>
  <c r="J3666" i="11"/>
  <c r="K3666" i="11" s="1"/>
  <c r="J4148" i="11"/>
  <c r="K4148" i="11" s="1"/>
  <c r="P4148" i="11" s="1"/>
  <c r="J3381" i="11"/>
  <c r="K3381" i="11" s="1"/>
  <c r="J6215" i="11"/>
  <c r="K6215" i="11" s="1"/>
  <c r="P6215" i="11" s="1"/>
  <c r="J5695" i="11"/>
  <c r="J6657" i="11"/>
  <c r="K6657" i="11" s="1"/>
  <c r="J6579" i="11"/>
  <c r="K6579" i="11" s="1"/>
  <c r="J2405" i="11"/>
  <c r="K2405" i="11" s="1"/>
  <c r="P2405" i="11" s="1"/>
  <c r="J338" i="11"/>
  <c r="K338" i="11" s="1"/>
  <c r="J7476" i="11"/>
  <c r="K7476" i="11" s="1"/>
  <c r="P7476" i="11" s="1"/>
  <c r="J7269" i="11"/>
  <c r="J1158" i="11"/>
  <c r="K1158" i="11" s="1"/>
  <c r="P1158" i="11" s="1"/>
  <c r="J6084" i="11"/>
  <c r="K6084" i="11" s="1"/>
  <c r="P6084" i="11" s="1"/>
  <c r="J5953" i="11"/>
  <c r="K5953" i="11" s="1"/>
  <c r="P5953" i="11" s="1"/>
  <c r="J1132" i="11"/>
  <c r="K1132" i="11" s="1"/>
  <c r="P1132" i="11" s="1"/>
  <c r="J3693" i="11"/>
  <c r="K3693" i="11" s="1"/>
  <c r="P3693" i="11" s="1"/>
  <c r="J6995" i="11"/>
  <c r="K6995" i="11" s="1"/>
  <c r="J7189" i="11"/>
  <c r="K7189" i="11" s="1"/>
  <c r="P7189" i="11" s="1"/>
  <c r="J6618" i="11"/>
  <c r="K6618" i="11" s="1"/>
  <c r="J5043" i="11"/>
  <c r="K5043" i="11" s="1"/>
  <c r="P5043" i="11" s="1"/>
  <c r="J3587" i="11"/>
  <c r="K3587" i="11" s="1"/>
  <c r="P3587" i="11" s="1"/>
  <c r="J3327" i="11"/>
  <c r="K3327" i="11" s="1"/>
  <c r="P3327" i="11" s="1"/>
  <c r="J4849" i="11"/>
  <c r="K4849" i="11" s="1"/>
  <c r="P4849" i="11" s="1"/>
  <c r="J6188" i="11"/>
  <c r="K6188" i="11" s="1"/>
  <c r="P6188" i="11" s="1"/>
  <c r="J5967" i="11"/>
  <c r="K5967" i="11" s="1"/>
  <c r="P5967" i="11" s="1"/>
  <c r="J2833" i="11"/>
  <c r="K2833" i="11" s="1"/>
  <c r="P2833" i="11" s="1"/>
  <c r="J4146" i="11"/>
  <c r="K4146" i="11" s="1"/>
  <c r="P4146" i="11" s="1"/>
  <c r="J4250" i="11"/>
  <c r="K4250" i="11" s="1"/>
  <c r="P4250" i="11" s="1"/>
  <c r="J7332" i="11"/>
  <c r="K7332" i="11" s="1"/>
  <c r="P7332" i="11" s="1"/>
  <c r="J3966" i="11"/>
  <c r="K3966" i="11" s="1"/>
  <c r="P3966" i="11" s="1"/>
  <c r="J2367" i="11"/>
  <c r="K2367" i="11" s="1"/>
  <c r="J3888" i="11"/>
  <c r="K3888" i="11" s="1"/>
  <c r="P3888" i="11" s="1"/>
  <c r="J3861" i="11"/>
  <c r="K3861" i="11" s="1"/>
  <c r="P3861" i="11" s="1"/>
  <c r="J3459" i="11"/>
  <c r="K3459" i="11" s="1"/>
  <c r="L3459" i="11" s="1"/>
  <c r="J7372" i="11"/>
  <c r="K7372" i="11" s="1"/>
  <c r="L7372" i="11" s="1"/>
  <c r="J2133" i="11"/>
  <c r="K2133" i="11" s="1"/>
  <c r="P2133" i="11" s="1"/>
  <c r="J4523" i="11"/>
  <c r="K4523" i="11" s="1"/>
  <c r="J5721" i="11"/>
  <c r="K5721" i="11" s="1"/>
  <c r="L5721" i="11" s="1"/>
  <c r="J1013" i="11"/>
  <c r="K1013" i="11" s="1"/>
  <c r="P1013" i="11" s="1"/>
  <c r="J4551" i="11"/>
  <c r="K4551" i="11" s="1"/>
  <c r="P4551" i="11" s="1"/>
  <c r="J3198" i="11"/>
  <c r="K3198" i="11" s="1"/>
  <c r="P3198" i="11" s="1"/>
  <c r="J5239" i="11"/>
  <c r="K5239" i="11" s="1"/>
  <c r="P5239" i="11" s="1"/>
  <c r="J4549" i="11"/>
  <c r="K4549" i="11" s="1"/>
  <c r="P4549" i="11" s="1"/>
  <c r="J5747" i="11"/>
  <c r="K5747" i="11" s="1"/>
  <c r="J7437" i="11"/>
  <c r="K7437" i="11" s="1"/>
  <c r="J2638" i="11"/>
  <c r="P2638" i="11" s="1"/>
  <c r="J3809" i="11"/>
  <c r="K3809" i="11" s="1"/>
  <c r="P3809" i="11" s="1"/>
  <c r="J1039" i="11"/>
  <c r="K1039" i="11" s="1"/>
  <c r="P1039" i="11" s="1"/>
  <c r="J1730" i="11"/>
  <c r="K1730" i="11" s="1"/>
  <c r="P1730" i="11" s="1"/>
  <c r="J7306" i="11"/>
  <c r="K7306" i="11" s="1"/>
  <c r="P7306" i="11" s="1"/>
  <c r="J742" i="11"/>
  <c r="K742" i="11" s="1"/>
  <c r="L742" i="11" s="1"/>
  <c r="J7500" i="11"/>
  <c r="K7500" i="11" s="1"/>
  <c r="P7500" i="11" s="1"/>
  <c r="J3874" i="11"/>
  <c r="K3874" i="11" s="1"/>
  <c r="P3874" i="11" s="1"/>
  <c r="J7578" i="11"/>
  <c r="K7578" i="11" s="1"/>
  <c r="P7578" i="11" s="1"/>
  <c r="J5669" i="11"/>
  <c r="K5669" i="11" s="1"/>
  <c r="L5669" i="11" s="1"/>
  <c r="J5850" i="11"/>
  <c r="K5850" i="11" s="1"/>
  <c r="J2586" i="11"/>
  <c r="K2586" i="11" s="1"/>
  <c r="P2586" i="11" s="1"/>
  <c r="J4798" i="11"/>
  <c r="K4798" i="11" s="1"/>
  <c r="L4798" i="11" s="1"/>
  <c r="J3094" i="11"/>
  <c r="K3094" i="11" s="1"/>
  <c r="J4276" i="11"/>
  <c r="K4276" i="11" s="1"/>
  <c r="P4276" i="11" s="1"/>
  <c r="J6098" i="11"/>
  <c r="K6098" i="11" s="1"/>
  <c r="P6098" i="11" s="1"/>
  <c r="J2250" i="11"/>
  <c r="K2250" i="11" s="1"/>
  <c r="P2250" i="11" s="1"/>
  <c r="J3925" i="11"/>
  <c r="K3925" i="11" s="1"/>
  <c r="P3925" i="11" s="1"/>
  <c r="J1534" i="11"/>
  <c r="K1534" i="11" s="1"/>
  <c r="P1534" i="11" s="1"/>
  <c r="J1261" i="11"/>
  <c r="K1261" i="11" s="1"/>
  <c r="P1261" i="11" s="1"/>
  <c r="J2352" i="11"/>
  <c r="K2352" i="11" s="1"/>
  <c r="J3184" i="11"/>
  <c r="K3184" i="11" s="1"/>
  <c r="J286" i="11"/>
  <c r="J3718" i="11"/>
  <c r="K3718" i="11" s="1"/>
  <c r="P3718" i="11" s="1"/>
  <c r="J4225" i="11"/>
  <c r="K4225" i="11" s="1"/>
  <c r="P4225" i="11" s="1"/>
  <c r="J3769" i="11"/>
  <c r="K3769" i="11" s="1"/>
  <c r="J6982" i="11"/>
  <c r="K6982" i="11" s="1"/>
  <c r="J129" i="11"/>
  <c r="K129" i="11" s="1"/>
  <c r="J4668" i="11"/>
  <c r="K4668" i="11" s="1"/>
  <c r="L4668" i="11" s="1"/>
  <c r="J6019" i="11"/>
  <c r="K6019" i="11" s="1"/>
  <c r="P6019" i="11" s="1"/>
  <c r="J6811" i="11"/>
  <c r="K6811" i="11" s="1"/>
  <c r="P6811" i="11" s="1"/>
  <c r="J5422" i="11"/>
  <c r="K5422" i="11" s="1"/>
  <c r="J155" i="11"/>
  <c r="K155" i="11" s="1"/>
  <c r="P155" i="11" s="1"/>
  <c r="J4614" i="11"/>
  <c r="K4614" i="11" s="1"/>
  <c r="J417" i="11"/>
  <c r="K417" i="11" s="1"/>
  <c r="L417" i="11" s="1"/>
  <c r="J870" i="11"/>
  <c r="K870" i="11" s="1"/>
  <c r="P870" i="11" s="1"/>
  <c r="J507" i="11"/>
  <c r="K507" i="11" s="1"/>
  <c r="P507" i="11" s="1"/>
  <c r="J7567" i="11"/>
  <c r="J4395" i="11"/>
  <c r="K4395" i="11" s="1"/>
  <c r="L4395" i="11" s="1"/>
  <c r="J1080" i="11"/>
  <c r="K1080" i="11" s="1"/>
  <c r="P1080" i="11" s="1"/>
  <c r="J6020" i="11"/>
  <c r="K6020" i="11" s="1"/>
  <c r="P6020" i="11" s="1"/>
  <c r="K6605" i="11"/>
  <c r="J5097" i="11"/>
  <c r="K5097" i="11" s="1"/>
  <c r="P5097" i="11" s="1"/>
  <c r="J4785" i="11"/>
  <c r="K4785" i="11" s="1"/>
  <c r="P4785" i="11" s="1"/>
  <c r="J4473" i="11"/>
  <c r="K4473" i="11" s="1"/>
  <c r="P4473" i="11" s="1"/>
  <c r="J2809" i="11"/>
  <c r="K2809" i="11" s="1"/>
  <c r="P2809" i="11" s="1"/>
  <c r="J2601" i="11"/>
  <c r="K2601" i="11" s="1"/>
  <c r="P2601" i="11" s="1"/>
  <c r="J6566" i="11"/>
  <c r="K6566" i="11" s="1"/>
  <c r="J2874" i="11"/>
  <c r="K2874" i="11" s="1"/>
  <c r="P2874" i="11" s="1"/>
  <c r="J1574" i="11"/>
  <c r="K1574" i="11" s="1"/>
  <c r="L1574" i="11" s="1"/>
  <c r="J274" i="11"/>
  <c r="K274" i="11" s="1"/>
  <c r="J4642" i="11"/>
  <c r="K4642" i="11" s="1"/>
  <c r="P4642" i="11" s="1"/>
  <c r="J1431" i="11"/>
  <c r="K1431" i="11" s="1"/>
  <c r="J2562" i="11"/>
  <c r="K2562" i="11" s="1"/>
  <c r="J2458" i="11"/>
  <c r="K2458" i="11" s="1"/>
  <c r="P2458" i="11" s="1"/>
  <c r="J2224" i="11"/>
  <c r="K2224" i="11" s="1"/>
  <c r="L2224" i="11" s="1"/>
  <c r="J7528" i="11"/>
  <c r="J3641" i="11"/>
  <c r="K3641" i="11" s="1"/>
  <c r="P3641" i="11" s="1"/>
  <c r="J1301" i="11"/>
  <c r="K1301" i="11" s="1"/>
  <c r="P1301" i="11" s="1"/>
  <c r="J6592" i="11"/>
  <c r="K6592" i="11" s="1"/>
  <c r="J5786" i="11"/>
  <c r="K5786" i="11" s="1"/>
  <c r="L5786" i="11" s="1"/>
  <c r="J4265" i="11"/>
  <c r="K4265" i="11" s="1"/>
  <c r="P4265" i="11" s="1"/>
  <c r="J4057" i="11"/>
  <c r="K4057" i="11" s="1"/>
  <c r="P4057" i="11" s="1"/>
  <c r="J3745" i="11"/>
  <c r="K3745" i="11" s="1"/>
  <c r="J1808" i="11"/>
  <c r="K1808" i="11" s="1"/>
  <c r="P1808" i="11" s="1"/>
  <c r="J2471" i="11"/>
  <c r="K2471" i="11" s="1"/>
  <c r="P2471" i="11" s="1"/>
  <c r="J911" i="11"/>
  <c r="K911" i="11" s="1"/>
  <c r="P911" i="11" s="1"/>
  <c r="J2978" i="11"/>
  <c r="K2978" i="11" s="1"/>
  <c r="P2978" i="11" s="1"/>
  <c r="J701" i="11"/>
  <c r="K701" i="11" s="1"/>
  <c r="P701" i="11" s="1"/>
  <c r="J3132" i="11"/>
  <c r="K3132" i="11" s="1"/>
  <c r="P3132" i="11" s="1"/>
  <c r="J2729" i="11"/>
  <c r="K2729" i="11" s="1"/>
  <c r="L2729" i="11" s="1"/>
  <c r="J1624" i="11"/>
  <c r="K1624" i="11" s="1"/>
  <c r="L1624" i="11" s="1"/>
  <c r="J2313" i="11"/>
  <c r="K2313" i="11" s="1"/>
  <c r="P2313" i="11" s="1"/>
  <c r="J4471" i="11"/>
  <c r="K4471" i="11" s="1"/>
  <c r="L4471" i="11" s="1"/>
  <c r="J4706" i="11"/>
  <c r="K4706" i="11" s="1"/>
  <c r="J4875" i="11"/>
  <c r="K4875" i="11" s="1"/>
  <c r="L4875" i="11" s="1"/>
  <c r="J4368" i="11"/>
  <c r="K4368" i="11" s="1"/>
  <c r="J7020" i="11"/>
  <c r="K7020" i="11" s="1"/>
  <c r="P7020" i="11" s="1"/>
  <c r="J4940" i="11"/>
  <c r="K4940" i="11" s="1"/>
  <c r="P4940" i="11" s="1"/>
  <c r="O6765" i="11"/>
  <c r="J3860" i="11"/>
  <c r="K3860" i="11" s="1"/>
  <c r="P3860" i="11" s="1"/>
  <c r="J5057" i="11"/>
  <c r="K5057" i="11" s="1"/>
  <c r="P3717" i="11"/>
  <c r="P2274" i="11"/>
  <c r="P4016" i="11"/>
  <c r="L1585" i="11"/>
  <c r="P4302" i="11"/>
  <c r="P3808" i="11"/>
  <c r="P7188" i="11"/>
  <c r="P6577" i="11"/>
  <c r="P1326" i="11"/>
  <c r="P1611" i="11"/>
  <c r="P1312" i="11"/>
  <c r="P4159" i="11"/>
  <c r="P5807" i="11"/>
  <c r="L1533" i="11"/>
  <c r="P6551" i="11"/>
  <c r="P3262" i="11"/>
  <c r="P3665" i="11"/>
  <c r="P2066" i="11"/>
  <c r="L487" i="11"/>
  <c r="K499" i="11"/>
  <c r="L259" i="11"/>
  <c r="P6980" i="11"/>
  <c r="J7593" i="11"/>
  <c r="L488" i="11"/>
  <c r="O488" i="11" s="1"/>
  <c r="P488" i="11" s="1"/>
  <c r="L497" i="11"/>
  <c r="O497" i="11" s="1"/>
  <c r="L492" i="11"/>
  <c r="O492" i="11" s="1"/>
  <c r="P492" i="11" s="1"/>
  <c r="L490" i="11"/>
  <c r="O490" i="11" s="1"/>
  <c r="P490" i="11" s="1"/>
  <c r="L495" i="11"/>
  <c r="O495" i="11" s="1"/>
  <c r="L494" i="11"/>
  <c r="O494" i="11" s="1"/>
  <c r="L496" i="11"/>
  <c r="O496" i="11" s="1"/>
  <c r="L493" i="11"/>
  <c r="O493" i="11" s="1"/>
  <c r="J5500" i="11"/>
  <c r="K5500" i="11" s="1"/>
  <c r="J4562" i="11"/>
  <c r="K4562" i="11" s="1"/>
  <c r="J311" i="11"/>
  <c r="K311" i="11" s="1"/>
  <c r="P311" i="11" s="1"/>
  <c r="J2431" i="11"/>
  <c r="K2431" i="11" s="1"/>
  <c r="P2431" i="11" s="1"/>
  <c r="L6686" i="11"/>
  <c r="O6686" i="11" s="1"/>
  <c r="P6686" i="11" s="1"/>
  <c r="L6682" i="11"/>
  <c r="O6682" i="11" s="1"/>
  <c r="L6678" i="11"/>
  <c r="O6678" i="11" s="1"/>
  <c r="L6677" i="11"/>
  <c r="O6677" i="11" s="1"/>
  <c r="L6685" i="11"/>
  <c r="O6685" i="11" s="1"/>
  <c r="P6685" i="11" s="1"/>
  <c r="L6681" i="11"/>
  <c r="O6681" i="11" s="1"/>
  <c r="L6684" i="11"/>
  <c r="O6684" i="11" s="1"/>
  <c r="P6684" i="11" s="1"/>
  <c r="L6680" i="11"/>
  <c r="O6680" i="11" s="1"/>
  <c r="L6676" i="11"/>
  <c r="O6676" i="11" s="1"/>
  <c r="L6683" i="11"/>
  <c r="O6683" i="11" s="1"/>
  <c r="L6679" i="11"/>
  <c r="O6679" i="11" s="1"/>
  <c r="L5555" i="11"/>
  <c r="O5555" i="11" s="1"/>
  <c r="P5555" i="11" s="1"/>
  <c r="L5551" i="11"/>
  <c r="O5551" i="11" s="1"/>
  <c r="L5547" i="11"/>
  <c r="O5547" i="11" s="1"/>
  <c r="L5550" i="11"/>
  <c r="O5550" i="11" s="1"/>
  <c r="L5545" i="11"/>
  <c r="O5545" i="11" s="1"/>
  <c r="L5554" i="11"/>
  <c r="O5554" i="11" s="1"/>
  <c r="P5554" i="11" s="1"/>
  <c r="L5546" i="11"/>
  <c r="O5546" i="11" s="1"/>
  <c r="L5553" i="11"/>
  <c r="O5553" i="11" s="1"/>
  <c r="P5553" i="11" s="1"/>
  <c r="L5549" i="11"/>
  <c r="O5549" i="11" s="1"/>
  <c r="L5552" i="11"/>
  <c r="O5552" i="11" s="1"/>
  <c r="P5552" i="11" s="1"/>
  <c r="L5548" i="11"/>
  <c r="O5548" i="11" s="1"/>
  <c r="L446" i="11"/>
  <c r="O446" i="11" s="1"/>
  <c r="L442" i="11"/>
  <c r="O442" i="11" s="1"/>
  <c r="P442" i="11" s="1"/>
  <c r="L438" i="11"/>
  <c r="O438" i="11" s="1"/>
  <c r="L445" i="11"/>
  <c r="O445" i="11" s="1"/>
  <c r="L441" i="11"/>
  <c r="O441" i="11" s="1"/>
  <c r="L437" i="11"/>
  <c r="O437" i="11" s="1"/>
  <c r="L444" i="11"/>
  <c r="O444" i="11" s="1"/>
  <c r="L440" i="11"/>
  <c r="O440" i="11" s="1"/>
  <c r="L443" i="11"/>
  <c r="O443" i="11" s="1"/>
  <c r="L439" i="11"/>
  <c r="O439" i="11" s="1"/>
  <c r="L436" i="11"/>
  <c r="O436" i="11" s="1"/>
  <c r="L6699" i="11"/>
  <c r="O6699" i="11" s="1"/>
  <c r="P6699" i="11" s="1"/>
  <c r="L6695" i="11"/>
  <c r="O6695" i="11" s="1"/>
  <c r="P6695" i="11" s="1"/>
  <c r="L6691" i="11"/>
  <c r="O6691" i="11" s="1"/>
  <c r="L6694" i="11"/>
  <c r="O6694" i="11" s="1"/>
  <c r="L6690" i="11"/>
  <c r="O6690" i="11" s="1"/>
  <c r="L6697" i="11"/>
  <c r="O6697" i="11" s="1"/>
  <c r="P6697" i="11" s="1"/>
  <c r="L6693" i="11"/>
  <c r="O6693" i="11" s="1"/>
  <c r="L6689" i="11"/>
  <c r="O6689" i="11" s="1"/>
  <c r="L6696" i="11"/>
  <c r="O6696" i="11" s="1"/>
  <c r="P6696" i="11" s="1"/>
  <c r="L6692" i="11"/>
  <c r="O6692" i="11" s="1"/>
  <c r="L5568" i="11"/>
  <c r="O5568" i="11" s="1"/>
  <c r="P5568" i="11" s="1"/>
  <c r="L5564" i="11"/>
  <c r="O5564" i="11" s="1"/>
  <c r="L5560" i="11"/>
  <c r="O5560" i="11" s="1"/>
  <c r="L5563" i="11"/>
  <c r="O5563" i="11" s="1"/>
  <c r="L5559" i="11"/>
  <c r="O5559" i="11" s="1"/>
  <c r="L5558" i="11"/>
  <c r="O5558" i="11" s="1"/>
  <c r="L5567" i="11"/>
  <c r="O5567" i="11" s="1"/>
  <c r="P5567" i="11" s="1"/>
  <c r="L5566" i="11"/>
  <c r="O5566" i="11" s="1"/>
  <c r="L5562" i="11"/>
  <c r="O5562" i="11" s="1"/>
  <c r="L5561" i="11"/>
  <c r="O5561" i="11" s="1"/>
  <c r="L5565" i="11"/>
  <c r="O5565" i="11" s="1"/>
  <c r="L303" i="11"/>
  <c r="O303" i="11" s="1"/>
  <c r="L299" i="11"/>
  <c r="O299" i="11" s="1"/>
  <c r="L295" i="11"/>
  <c r="O295" i="11" s="1"/>
  <c r="L302" i="11"/>
  <c r="O302" i="11" s="1"/>
  <c r="L298" i="11"/>
  <c r="O298" i="11" s="1"/>
  <c r="L294" i="11"/>
  <c r="O294" i="11" s="1"/>
  <c r="L296" i="11"/>
  <c r="O296" i="11" s="1"/>
  <c r="L293" i="11"/>
  <c r="O293" i="11" s="1"/>
  <c r="L300" i="11"/>
  <c r="O300" i="11" s="1"/>
  <c r="P300" i="11" s="1"/>
  <c r="L297" i="11"/>
  <c r="O297" i="11" s="1"/>
  <c r="L6803" i="11"/>
  <c r="O6803" i="11" s="1"/>
  <c r="L6799" i="11"/>
  <c r="O6799" i="11" s="1"/>
  <c r="L6795" i="11"/>
  <c r="O6795" i="11" s="1"/>
  <c r="L6802" i="11"/>
  <c r="O6802" i="11" s="1"/>
  <c r="L6798" i="11"/>
  <c r="O6798" i="11" s="1"/>
  <c r="L6794" i="11"/>
  <c r="O6794" i="11" s="1"/>
  <c r="L6801" i="11"/>
  <c r="O6801" i="11" s="1"/>
  <c r="P6801" i="11" s="1"/>
  <c r="L6797" i="11"/>
  <c r="O6797" i="11" s="1"/>
  <c r="L6793" i="11"/>
  <c r="O6793" i="11" s="1"/>
  <c r="L6800" i="11"/>
  <c r="O6800" i="11" s="1"/>
  <c r="L6796" i="11"/>
  <c r="O6796" i="11" s="1"/>
  <c r="L485" i="11"/>
  <c r="O485" i="11" s="1"/>
  <c r="L481" i="11"/>
  <c r="O481" i="11" s="1"/>
  <c r="L477" i="11"/>
  <c r="O477" i="11" s="1"/>
  <c r="L484" i="11"/>
  <c r="O484" i="11" s="1"/>
  <c r="L480" i="11"/>
  <c r="O480" i="11" s="1"/>
  <c r="P480" i="11" s="1"/>
  <c r="L476" i="11"/>
  <c r="O476" i="11" s="1"/>
  <c r="L479" i="11"/>
  <c r="O479" i="11" s="1"/>
  <c r="L483" i="11"/>
  <c r="O483" i="11" s="1"/>
  <c r="P483" i="11" s="1"/>
  <c r="L475" i="11"/>
  <c r="O475" i="11" s="1"/>
  <c r="L482" i="11"/>
  <c r="O482" i="11" s="1"/>
  <c r="L478" i="11"/>
  <c r="O478" i="11" s="1"/>
  <c r="L468" i="11"/>
  <c r="O468" i="11" s="1"/>
  <c r="P468" i="11" s="1"/>
  <c r="L464" i="11"/>
  <c r="O464" i="11" s="1"/>
  <c r="L471" i="11"/>
  <c r="O471" i="11" s="1"/>
  <c r="L467" i="11"/>
  <c r="O467" i="11" s="1"/>
  <c r="P467" i="11" s="1"/>
  <c r="L463" i="11"/>
  <c r="O463" i="11" s="1"/>
  <c r="L466" i="11"/>
  <c r="O466" i="11" s="1"/>
  <c r="L462" i="11"/>
  <c r="O462" i="11" s="1"/>
  <c r="L470" i="11"/>
  <c r="O470" i="11" s="1"/>
  <c r="L465" i="11"/>
  <c r="O465" i="11" s="1"/>
  <c r="L469" i="11"/>
  <c r="O469" i="11" s="1"/>
  <c r="L459" i="11"/>
  <c r="O459" i="11" s="1"/>
  <c r="P459" i="11" s="1"/>
  <c r="L455" i="11"/>
  <c r="O455" i="11" s="1"/>
  <c r="L451" i="11"/>
  <c r="O451" i="11" s="1"/>
  <c r="L454" i="11"/>
  <c r="O454" i="11" s="1"/>
  <c r="L450" i="11"/>
  <c r="O450" i="11" s="1"/>
  <c r="L449" i="11"/>
  <c r="O449" i="11" s="1"/>
  <c r="L457" i="11"/>
  <c r="O457" i="11" s="1"/>
  <c r="P457" i="11" s="1"/>
  <c r="L453" i="11"/>
  <c r="O453" i="11" s="1"/>
  <c r="L456" i="11"/>
  <c r="O456" i="11" s="1"/>
  <c r="P456" i="11" s="1"/>
  <c r="L452" i="11"/>
  <c r="O452" i="11" s="1"/>
  <c r="J428" i="11"/>
  <c r="J5292" i="11"/>
  <c r="K5292" i="11" s="1"/>
  <c r="L5292" i="11" s="1"/>
  <c r="J6605" i="11"/>
  <c r="J5123" i="11"/>
  <c r="K5123" i="11" s="1"/>
  <c r="P5123" i="11" s="1"/>
  <c r="J6280" i="11"/>
  <c r="K6280" i="11" s="1"/>
  <c r="J5864" i="11"/>
  <c r="K5864" i="11" s="1"/>
  <c r="P5864" i="11" s="1"/>
  <c r="J4863" i="11"/>
  <c r="K4863" i="11" s="1"/>
  <c r="P4863" i="11" s="1"/>
  <c r="J6539" i="11"/>
  <c r="K6539" i="11" s="1"/>
  <c r="P6539" i="11" s="1"/>
  <c r="J7072" i="11"/>
  <c r="K7072" i="11" s="1"/>
  <c r="P7072" i="11" s="1"/>
  <c r="J2418" i="11"/>
  <c r="K2418" i="11" s="1"/>
  <c r="J7111" i="11"/>
  <c r="K7111" i="11" s="1"/>
  <c r="J1521" i="11"/>
  <c r="K1521" i="11" s="1"/>
  <c r="J7203" i="11"/>
  <c r="K7203" i="11" s="1"/>
  <c r="P7203" i="11" s="1"/>
  <c r="J3342" i="11"/>
  <c r="K3342" i="11" s="1"/>
  <c r="P3342" i="11" s="1"/>
  <c r="L4199" i="11"/>
  <c r="J4901" i="11"/>
  <c r="K4901" i="11" s="1"/>
  <c r="P4901" i="11" s="1"/>
  <c r="J2925" i="11"/>
  <c r="K2925" i="11" s="1"/>
  <c r="P2925" i="11" s="1"/>
  <c r="J755" i="11"/>
  <c r="K755" i="11" s="1"/>
  <c r="P755" i="11" s="1"/>
  <c r="J924" i="11"/>
  <c r="K924" i="11" s="1"/>
  <c r="J1780" i="11"/>
  <c r="K1780" i="11" s="1"/>
  <c r="J5434" i="11"/>
  <c r="K5434" i="11" s="1"/>
  <c r="L5434" i="11" s="1"/>
  <c r="J6876" i="11"/>
  <c r="K6876" i="11" s="1"/>
  <c r="L6876" i="11" s="1"/>
  <c r="J7098" i="11"/>
  <c r="K7098" i="11" s="1"/>
  <c r="J3732" i="11"/>
  <c r="K3732" i="11" s="1"/>
  <c r="J3735" i="11"/>
  <c r="K3735" i="11" s="1"/>
  <c r="J53" i="11"/>
  <c r="K53" i="11" s="1"/>
  <c r="J3734" i="11"/>
  <c r="K3734" i="11" s="1"/>
  <c r="J51" i="11"/>
  <c r="K51" i="11" s="1"/>
  <c r="J4811" i="11"/>
  <c r="K4811" i="11" s="1"/>
  <c r="J4174" i="11"/>
  <c r="K4174" i="11" s="1"/>
  <c r="P4174" i="11" s="1"/>
  <c r="J3706" i="11"/>
  <c r="K3706" i="11" s="1"/>
  <c r="J5108" i="11"/>
  <c r="K5108" i="11" s="1"/>
  <c r="L6980" i="11"/>
  <c r="J3730" i="11"/>
  <c r="K3730" i="11" s="1"/>
  <c r="J56" i="11"/>
  <c r="K56" i="11" s="1"/>
  <c r="J52" i="11"/>
  <c r="K52" i="11" s="1"/>
  <c r="J3733" i="11"/>
  <c r="K3733" i="11" s="1"/>
  <c r="J54" i="11"/>
  <c r="K54" i="11" s="1"/>
  <c r="P54" i="11" s="1"/>
  <c r="J55" i="11"/>
  <c r="K55" i="11" s="1"/>
  <c r="J4993" i="11"/>
  <c r="K4993" i="11" s="1"/>
  <c r="J7333" i="11"/>
  <c r="K7333" i="11" s="1"/>
  <c r="P7333" i="11" s="1"/>
  <c r="J7671" i="11"/>
  <c r="P5343" i="11"/>
  <c r="J5706" i="11"/>
  <c r="K5706" i="11" s="1"/>
  <c r="P5706" i="11" s="1"/>
  <c r="L4355" i="11"/>
  <c r="J3979" i="11"/>
  <c r="K3979" i="11" s="1"/>
  <c r="J4564" i="11"/>
  <c r="K4564" i="11" s="1"/>
  <c r="L4564" i="11" s="1"/>
  <c r="J6163" i="11"/>
  <c r="K6163" i="11" s="1"/>
  <c r="J3613" i="11"/>
  <c r="K3613" i="11" s="1"/>
  <c r="J4978" i="11"/>
  <c r="K4978" i="11" s="1"/>
  <c r="L4978" i="11" s="1"/>
  <c r="J2509" i="11"/>
  <c r="K2509" i="11" s="1"/>
  <c r="L2509" i="11" s="1"/>
  <c r="J5512" i="11"/>
  <c r="K5512" i="11" s="1"/>
  <c r="J4889" i="11"/>
  <c r="K4889" i="11" s="1"/>
  <c r="P4889" i="11" s="1"/>
  <c r="J3771" i="11"/>
  <c r="K3771" i="11" s="1"/>
  <c r="P3771" i="11" s="1"/>
  <c r="J7554" i="11"/>
  <c r="K7554" i="11" s="1"/>
  <c r="J3589" i="11"/>
  <c r="K3589" i="11" s="1"/>
  <c r="L3901" i="11"/>
  <c r="J885" i="11"/>
  <c r="K885" i="11" s="1"/>
  <c r="P885" i="11" s="1"/>
  <c r="J261" i="11"/>
  <c r="K261" i="11" s="1"/>
  <c r="P261" i="11" s="1"/>
  <c r="J1691" i="11"/>
  <c r="K1691" i="11" s="1"/>
  <c r="J4070" i="11"/>
  <c r="K4070" i="11" s="1"/>
  <c r="P4070" i="11" s="1"/>
  <c r="J6475" i="11"/>
  <c r="K6475" i="11" s="1"/>
  <c r="L6475" i="11" s="1"/>
  <c r="J5708" i="11"/>
  <c r="K5708" i="11" s="1"/>
  <c r="J6514" i="11"/>
  <c r="K6514" i="11" s="1"/>
  <c r="P6514" i="11" s="1"/>
  <c r="J4304" i="11"/>
  <c r="K4304" i="11" s="1"/>
  <c r="J4991" i="11"/>
  <c r="K4991" i="11" s="1"/>
  <c r="J6304" i="11"/>
  <c r="K6304" i="11" s="1"/>
  <c r="L6304" i="11" s="1"/>
  <c r="J5225" i="11"/>
  <c r="K5225" i="11" s="1"/>
  <c r="J1351" i="11"/>
  <c r="K1351" i="11" s="1"/>
  <c r="J1742" i="11"/>
  <c r="K1742" i="11" s="1"/>
  <c r="J455" i="11"/>
  <c r="J1729" i="11"/>
  <c r="K1729" i="11" s="1"/>
  <c r="J2483" i="11"/>
  <c r="K2483" i="11" s="1"/>
  <c r="J1157" i="11"/>
  <c r="K1157" i="11" s="1"/>
  <c r="P1157" i="11" s="1"/>
  <c r="J5200" i="11"/>
  <c r="K5200" i="11" s="1"/>
  <c r="P5200" i="11" s="1"/>
  <c r="L5460" i="11"/>
  <c r="J3017" i="11"/>
  <c r="K3017" i="11" s="1"/>
  <c r="P3017" i="11" s="1"/>
  <c r="J3420" i="11"/>
  <c r="K3420" i="11" s="1"/>
  <c r="P3420" i="11" s="1"/>
  <c r="J4720" i="11"/>
  <c r="K4720" i="11" s="1"/>
  <c r="L2977" i="11"/>
  <c r="J4707" i="11"/>
  <c r="K4707" i="11" s="1"/>
  <c r="P4707" i="11" s="1"/>
  <c r="J6943" i="11"/>
  <c r="K6943" i="11" s="1"/>
  <c r="P6943" i="11" s="1"/>
  <c r="J6059" i="11"/>
  <c r="J1795" i="11"/>
  <c r="K1795" i="11" s="1"/>
  <c r="P1795" i="11" s="1"/>
  <c r="J5382" i="11"/>
  <c r="K5382" i="11" s="1"/>
  <c r="J6317" i="11"/>
  <c r="K6317" i="11" s="1"/>
  <c r="J3639" i="11"/>
  <c r="K3639" i="11" s="1"/>
  <c r="J2404" i="11"/>
  <c r="K2404" i="11" s="1"/>
  <c r="J1300" i="11"/>
  <c r="K1300" i="11" s="1"/>
  <c r="J1872" i="11"/>
  <c r="K1872" i="11" s="1"/>
  <c r="P1872" i="11" s="1"/>
  <c r="J78" i="11"/>
  <c r="K78" i="11" s="1"/>
  <c r="L78" i="11" s="1"/>
  <c r="J1209" i="11"/>
  <c r="K1209" i="11" s="1"/>
  <c r="P1209" i="11" s="1"/>
  <c r="J2821" i="11"/>
  <c r="K2821" i="11" s="1"/>
  <c r="P2821" i="11" s="1"/>
  <c r="J285" i="11"/>
  <c r="J7279" i="11"/>
  <c r="K7279" i="11" s="1"/>
  <c r="J3250" i="11"/>
  <c r="K3250" i="11" s="1"/>
  <c r="P3250" i="11" s="1"/>
  <c r="J4810" i="11"/>
  <c r="K4810" i="11" s="1"/>
  <c r="J2938" i="11"/>
  <c r="K2938" i="11" s="1"/>
  <c r="J5526" i="11"/>
  <c r="K5526" i="11" s="1"/>
  <c r="P5526" i="11" s="1"/>
  <c r="J6085" i="11"/>
  <c r="K6085" i="11" s="1"/>
  <c r="P6085" i="11" s="1"/>
  <c r="J5981" i="11"/>
  <c r="K5981" i="11" s="1"/>
  <c r="J677" i="11"/>
  <c r="K677" i="11" s="1"/>
  <c r="P677" i="11" s="1"/>
  <c r="J1756" i="11"/>
  <c r="K1756" i="11" s="1"/>
  <c r="P1756" i="11" s="1"/>
  <c r="L1326" i="11"/>
  <c r="J3394" i="11"/>
  <c r="K3394" i="11" s="1"/>
  <c r="P3394" i="11" s="1"/>
  <c r="J2107" i="11"/>
  <c r="K2107" i="11" s="1"/>
  <c r="P2107" i="11" s="1"/>
  <c r="J2081" i="11"/>
  <c r="K2081" i="11" s="1"/>
  <c r="P2081" i="11" s="1"/>
  <c r="J4317" i="11"/>
  <c r="K4317" i="11" s="1"/>
  <c r="P4317" i="11" s="1"/>
  <c r="J3797" i="11"/>
  <c r="K3797" i="11" s="1"/>
  <c r="J6631" i="11"/>
  <c r="K6631" i="11" s="1"/>
  <c r="P6631" i="11" s="1"/>
  <c r="J5942" i="11"/>
  <c r="K5942" i="11" s="1"/>
  <c r="P5942" i="11" s="1"/>
  <c r="J4876" i="11"/>
  <c r="K4876" i="11" s="1"/>
  <c r="P4876" i="11" s="1"/>
  <c r="J7294" i="11"/>
  <c r="K7294" i="11" s="1"/>
  <c r="J3277" i="11"/>
  <c r="K3277" i="11" s="1"/>
  <c r="P3277" i="11" s="1"/>
  <c r="J2016" i="11"/>
  <c r="K2016" i="11" s="1"/>
  <c r="P2016" i="11" s="1"/>
  <c r="L858" i="11"/>
  <c r="J5551" i="11"/>
  <c r="J2378" i="11"/>
  <c r="K2378" i="11" s="1"/>
  <c r="J1546" i="11"/>
  <c r="K1546" i="11" s="1"/>
  <c r="J6499" i="11"/>
  <c r="K6499" i="11" s="1"/>
  <c r="J3185" i="11"/>
  <c r="K3185" i="11" s="1"/>
  <c r="L5681" i="11"/>
  <c r="J2665" i="11"/>
  <c r="K2665" i="11" s="1"/>
  <c r="J6448" i="11"/>
  <c r="K6448" i="11" s="1"/>
  <c r="P6448" i="11" s="1"/>
  <c r="J3081" i="11"/>
  <c r="K3081" i="11" s="1"/>
  <c r="P3081" i="11" s="1"/>
  <c r="J1053" i="11"/>
  <c r="K1053" i="11" s="1"/>
  <c r="P1053" i="11" s="1"/>
  <c r="J2834" i="11"/>
  <c r="K2834" i="11" s="1"/>
  <c r="J7631" i="11"/>
  <c r="K7631" i="11" s="1"/>
  <c r="J1417" i="11"/>
  <c r="K1417" i="11" s="1"/>
  <c r="J650" i="11"/>
  <c r="K650" i="11" s="1"/>
  <c r="J6564" i="11"/>
  <c r="K6564" i="11" s="1"/>
  <c r="J195" i="11"/>
  <c r="K195" i="11" s="1"/>
  <c r="J7241" i="11"/>
  <c r="K7241" i="11" s="1"/>
  <c r="J4667" i="11"/>
  <c r="K4667" i="11" s="1"/>
  <c r="J3497" i="11"/>
  <c r="K3497" i="11" s="1"/>
  <c r="J1313" i="11"/>
  <c r="K1313" i="11" s="1"/>
  <c r="J2457" i="11"/>
  <c r="K2457" i="11" s="1"/>
  <c r="J6487" i="11"/>
  <c r="J6786" i="11"/>
  <c r="K6786" i="11" s="1"/>
  <c r="J3991" i="11"/>
  <c r="K3991" i="11" s="1"/>
  <c r="J2314" i="11"/>
  <c r="K2314" i="11" s="1"/>
  <c r="J2730" i="11"/>
  <c r="K2730" i="11" s="1"/>
  <c r="J3146" i="11"/>
  <c r="K3146" i="11" s="1"/>
  <c r="J3042" i="11"/>
  <c r="K3042" i="11" s="1"/>
  <c r="P3042" i="11" s="1"/>
  <c r="J5760" i="11"/>
  <c r="K5760" i="11" s="1"/>
  <c r="J5552" i="11"/>
  <c r="J5279" i="11"/>
  <c r="K5279" i="11" s="1"/>
  <c r="P5279" i="11" s="1"/>
  <c r="J1171" i="11"/>
  <c r="K1171" i="11" s="1"/>
  <c r="J5331" i="11"/>
  <c r="K5331" i="11" s="1"/>
  <c r="J1665" i="11"/>
  <c r="K1665" i="11" s="1"/>
  <c r="J1249" i="11"/>
  <c r="K1249" i="11" s="1"/>
  <c r="P1249" i="11" s="1"/>
  <c r="J6423" i="11"/>
  <c r="K6423" i="11" s="1"/>
  <c r="J6111" i="11"/>
  <c r="K6111" i="11" s="1"/>
  <c r="P6111" i="11" s="1"/>
  <c r="J3680" i="11"/>
  <c r="K3680" i="11" s="1"/>
  <c r="P3680" i="11" s="1"/>
  <c r="J3472" i="11"/>
  <c r="K3472" i="11" s="1"/>
  <c r="P3472" i="11" s="1"/>
  <c r="L1170" i="11"/>
  <c r="J3654" i="11"/>
  <c r="K3654" i="11" s="1"/>
  <c r="J3446" i="11"/>
  <c r="K3446" i="11" s="1"/>
  <c r="J3121" i="11"/>
  <c r="K3121" i="11" s="1"/>
  <c r="P3121" i="11" s="1"/>
  <c r="J2198" i="11"/>
  <c r="K2198" i="11" s="1"/>
  <c r="J4135" i="11"/>
  <c r="K4135" i="11" s="1"/>
  <c r="P4135" i="11" s="1"/>
  <c r="J3823" i="11"/>
  <c r="K3823" i="11" s="1"/>
  <c r="P3823" i="11" s="1"/>
  <c r="J625" i="11"/>
  <c r="K625" i="11" s="1"/>
  <c r="J1067" i="11"/>
  <c r="K1067" i="11" s="1"/>
  <c r="J859" i="11"/>
  <c r="K859" i="11" s="1"/>
  <c r="J3498" i="11"/>
  <c r="K3498" i="11" s="1"/>
  <c r="P3498" i="11" s="1"/>
  <c r="J3953" i="11"/>
  <c r="K3953" i="11" s="1"/>
  <c r="P3953" i="11" s="1"/>
  <c r="J3368" i="11"/>
  <c r="K3368" i="11" s="1"/>
  <c r="P3368" i="11" s="1"/>
  <c r="J1652" i="11"/>
  <c r="K1652" i="11" s="1"/>
  <c r="J703" i="11"/>
  <c r="K703" i="11" s="1"/>
  <c r="J7229" i="11"/>
  <c r="K7229" i="11" s="1"/>
  <c r="P7229" i="11" s="1"/>
  <c r="J5577" i="11"/>
  <c r="J584" i="11"/>
  <c r="K584" i="11" s="1"/>
  <c r="J3314" i="11"/>
  <c r="K3314" i="11" s="1"/>
  <c r="J571" i="11"/>
  <c r="K571" i="11" s="1"/>
  <c r="J3964" i="11"/>
  <c r="K3964" i="11" s="1"/>
  <c r="J6344" i="11"/>
  <c r="J4745" i="11"/>
  <c r="K4745" i="11" s="1"/>
  <c r="L4745" i="11" s="1"/>
  <c r="J910" i="11"/>
  <c r="K910" i="11" s="1"/>
  <c r="J1950" i="11"/>
  <c r="K1950" i="11" s="1"/>
  <c r="J156" i="11"/>
  <c r="K156" i="11" s="1"/>
  <c r="J4095" i="11"/>
  <c r="K4095" i="11" s="1"/>
  <c r="J5304" i="11"/>
  <c r="J1377" i="11"/>
  <c r="K1377" i="11" s="1"/>
  <c r="J402" i="11"/>
  <c r="J754" i="11"/>
  <c r="K754" i="11" s="1"/>
  <c r="J3275" i="11"/>
  <c r="K3275" i="11" s="1"/>
  <c r="J4107" i="11"/>
  <c r="K4107" i="11" s="1"/>
  <c r="J4043" i="11"/>
  <c r="K4043" i="11" s="1"/>
  <c r="J2561" i="11"/>
  <c r="K2561" i="11" s="1"/>
  <c r="J5265" i="11"/>
  <c r="K5265" i="11" s="1"/>
  <c r="J1455" i="11"/>
  <c r="K1455" i="11" s="1"/>
  <c r="J1469" i="11"/>
  <c r="K1469" i="11" s="1"/>
  <c r="J3783" i="11"/>
  <c r="K3783" i="11" s="1"/>
  <c r="J2028" i="11"/>
  <c r="K2028" i="11" s="1"/>
  <c r="J3016" i="11"/>
  <c r="K3016" i="11" s="1"/>
  <c r="J6149" i="11"/>
  <c r="K6149" i="11" s="1"/>
  <c r="J6227" i="11"/>
  <c r="K6227" i="11" s="1"/>
  <c r="P4615" i="11"/>
  <c r="P259" i="11"/>
  <c r="J1782" i="11"/>
  <c r="K1782" i="11" s="1"/>
  <c r="P1782" i="11" s="1"/>
  <c r="L949" i="11"/>
  <c r="J5927" i="11"/>
  <c r="K5927" i="11" s="1"/>
  <c r="L6838" i="11"/>
  <c r="L7150" i="11"/>
  <c r="L6955" i="11"/>
  <c r="L7188" i="11"/>
  <c r="P1001" i="11"/>
  <c r="P5044" i="11"/>
  <c r="P6955" i="11"/>
  <c r="L4719" i="11"/>
  <c r="J6696" i="11"/>
  <c r="P1533" i="11"/>
  <c r="J6200" i="11"/>
  <c r="P741" i="11"/>
  <c r="L6877" i="11"/>
  <c r="P6240" i="11"/>
  <c r="J1338" i="11"/>
  <c r="K1338" i="11" s="1"/>
  <c r="J3574" i="11"/>
  <c r="K3574" i="11" s="1"/>
  <c r="P7513" i="11"/>
  <c r="L3393" i="11"/>
  <c r="L4159" i="11"/>
  <c r="L7644" i="11"/>
  <c r="P1222" i="11"/>
  <c r="L4927" i="11"/>
  <c r="P4927" i="11"/>
  <c r="P3393" i="11"/>
  <c r="L4732" i="11"/>
  <c r="P5460" i="11"/>
  <c r="L1573" i="11"/>
  <c r="L6383" i="11"/>
  <c r="J6643" i="11"/>
  <c r="J3223" i="11"/>
  <c r="K3223" i="11" s="1"/>
  <c r="J6345" i="11"/>
  <c r="J610" i="11"/>
  <c r="K610" i="11" s="1"/>
  <c r="J6006" i="11"/>
  <c r="L5733" i="11"/>
  <c r="L4160" i="11"/>
  <c r="L2912" i="11"/>
  <c r="L13" i="11"/>
  <c r="J3496" i="11"/>
  <c r="K3496" i="11" s="1"/>
  <c r="J1442" i="11"/>
  <c r="K1442" i="11" s="1"/>
  <c r="J6293" i="11"/>
  <c r="J4315" i="11"/>
  <c r="K4315" i="11" s="1"/>
  <c r="J4744" i="11"/>
  <c r="K4744" i="11" s="1"/>
  <c r="P3978" i="11"/>
  <c r="L5317" i="11"/>
  <c r="J2196" i="11"/>
  <c r="K2196" i="11" s="1"/>
  <c r="J3249" i="11"/>
  <c r="K3249" i="11" s="1"/>
  <c r="L4432" i="11"/>
  <c r="L2197" i="11"/>
  <c r="J1117" i="11"/>
  <c r="K1117" i="11" s="1"/>
  <c r="J4082" i="11"/>
  <c r="K4082" i="11" s="1"/>
  <c r="J6695" i="11"/>
  <c r="J5694" i="11"/>
  <c r="L6214" i="11"/>
  <c r="P6214" i="11"/>
  <c r="J4341" i="11"/>
  <c r="K4341" i="11" s="1"/>
  <c r="L7215" i="11"/>
  <c r="L5772" i="11"/>
  <c r="L4433" i="11"/>
  <c r="P6903" i="11"/>
  <c r="J247" i="11"/>
  <c r="P4770" i="11"/>
  <c r="J6005" i="11"/>
  <c r="J3899" i="11"/>
  <c r="K3899" i="11" s="1"/>
  <c r="L182" i="11"/>
  <c r="J5889" i="11"/>
  <c r="K5889" i="11" s="1"/>
  <c r="J7643" i="11"/>
  <c r="P182" i="11"/>
  <c r="J6343" i="11"/>
  <c r="L506" i="11"/>
  <c r="J142" i="11"/>
  <c r="K142" i="11" s="1"/>
  <c r="L1312" i="11"/>
  <c r="J5628" i="11"/>
  <c r="J6642" i="11"/>
  <c r="J3457" i="11"/>
  <c r="K3457" i="11" s="1"/>
  <c r="J5629" i="11"/>
  <c r="J6370" i="11"/>
  <c r="J5565" i="11"/>
  <c r="J6176" i="11"/>
  <c r="J92" i="11"/>
  <c r="K92" i="11" s="1"/>
  <c r="P92" i="11" s="1"/>
  <c r="J2508" i="11"/>
  <c r="K2508" i="11" s="1"/>
  <c r="J844" i="11"/>
  <c r="K844" i="11" s="1"/>
  <c r="P1169" i="11"/>
  <c r="J4733" i="11"/>
  <c r="K4733" i="11" s="1"/>
  <c r="P4733" i="11" s="1"/>
  <c r="J7566" i="11"/>
  <c r="J2677" i="11"/>
  <c r="K2677" i="11" s="1"/>
  <c r="J6669" i="11"/>
  <c r="K6669" i="11" s="1"/>
  <c r="J6850" i="11"/>
  <c r="K6850" i="11" s="1"/>
  <c r="J4003" i="11"/>
  <c r="K4003" i="11" s="1"/>
  <c r="L3808" i="11"/>
  <c r="J688" i="11"/>
  <c r="K688" i="11" s="1"/>
  <c r="P5394" i="11"/>
  <c r="P5290" i="11"/>
  <c r="J6486" i="11"/>
  <c r="J2924" i="11"/>
  <c r="K2924" i="11" s="1"/>
  <c r="J6683" i="11"/>
  <c r="J5693" i="11"/>
  <c r="J104" i="11"/>
  <c r="K104" i="11" s="1"/>
  <c r="J2068" i="11"/>
  <c r="K2068" i="11" s="1"/>
  <c r="P2068" i="11" s="1"/>
  <c r="J6603" i="11"/>
  <c r="J1507" i="11"/>
  <c r="K1507" i="11" s="1"/>
  <c r="J4848" i="11"/>
  <c r="K4848" i="11" s="1"/>
  <c r="J7591" i="11"/>
  <c r="L3912" i="11"/>
  <c r="P3912" i="11"/>
  <c r="J6800" i="11"/>
  <c r="J5563" i="11"/>
  <c r="P1585" i="11"/>
  <c r="J2287" i="11"/>
  <c r="K2287" i="11" s="1"/>
  <c r="J1884" i="11"/>
  <c r="K1884" i="11" s="1"/>
  <c r="J3093" i="11"/>
  <c r="K3093" i="11" s="1"/>
  <c r="L4120" i="11"/>
  <c r="P4120" i="11"/>
  <c r="L3731" i="11"/>
  <c r="L4302" i="11"/>
  <c r="J4029" i="11"/>
  <c r="K4029" i="11" s="1"/>
  <c r="P3731" i="11"/>
  <c r="J1702" i="11"/>
  <c r="K1702" i="11" s="1"/>
  <c r="J3614" i="11"/>
  <c r="K3614" i="11" s="1"/>
  <c r="J2951" i="11"/>
  <c r="K2951" i="11" s="1"/>
  <c r="J4966" i="11"/>
  <c r="K4966" i="11" s="1"/>
  <c r="J5109" i="11"/>
  <c r="K5109" i="11" s="1"/>
  <c r="J2496" i="11"/>
  <c r="K2496" i="11" s="1"/>
  <c r="J4367" i="11"/>
  <c r="K4367" i="11" s="1"/>
  <c r="J6578" i="11"/>
  <c r="K6578" i="11" s="1"/>
  <c r="J2366" i="11"/>
  <c r="K2366" i="11" s="1"/>
  <c r="P7292" i="11"/>
  <c r="J7370" i="11"/>
  <c r="K7370" i="11" s="1"/>
  <c r="J1443" i="11"/>
  <c r="K1443" i="11" s="1"/>
  <c r="J975" i="11"/>
  <c r="K975" i="11" s="1"/>
  <c r="J4563" i="11"/>
  <c r="K4563" i="11" s="1"/>
  <c r="J5784" i="11"/>
  <c r="K5784" i="11" s="1"/>
  <c r="J6694" i="11"/>
  <c r="J6408" i="11"/>
  <c r="J5901" i="11"/>
  <c r="K5901" i="11" s="1"/>
  <c r="J6278" i="11"/>
  <c r="K6278" i="11" s="1"/>
  <c r="J6461" i="11"/>
  <c r="K6461" i="11" s="1"/>
  <c r="J1859" i="11"/>
  <c r="K1859" i="11" s="1"/>
  <c r="J7227" i="11"/>
  <c r="K7227" i="11" s="1"/>
  <c r="J4446" i="11"/>
  <c r="K4446" i="11" s="1"/>
  <c r="J2093" i="11"/>
  <c r="K2093" i="11" s="1"/>
  <c r="J5875" i="11"/>
  <c r="K5875" i="11" s="1"/>
  <c r="J4186" i="11"/>
  <c r="K4186" i="11" s="1"/>
  <c r="J3302" i="11"/>
  <c r="K3302" i="11" s="1"/>
  <c r="J3301" i="11"/>
  <c r="K3301" i="11" s="1"/>
  <c r="J1365" i="11"/>
  <c r="K1365" i="11" s="1"/>
  <c r="J546" i="11"/>
  <c r="K546" i="11" s="1"/>
  <c r="J2937" i="11"/>
  <c r="K2937" i="11" s="1"/>
  <c r="J4472" i="11"/>
  <c r="K4472" i="11" s="1"/>
  <c r="J2067" i="11"/>
  <c r="K2067" i="11" s="1"/>
  <c r="J936" i="11"/>
  <c r="K936" i="11" s="1"/>
  <c r="J4576" i="11"/>
  <c r="K4576" i="11" s="1"/>
  <c r="J1794" i="11"/>
  <c r="K1794" i="11" s="1"/>
  <c r="J208" i="11"/>
  <c r="K208" i="11" s="1"/>
  <c r="J4381" i="11"/>
  <c r="K4381" i="11" s="1"/>
  <c r="J2574" i="11"/>
  <c r="K2574" i="11" s="1"/>
  <c r="J6447" i="11"/>
  <c r="K6447" i="11" s="1"/>
  <c r="J7045" i="11"/>
  <c r="K7045" i="11" s="1"/>
  <c r="J4888" i="11"/>
  <c r="K4888" i="11" s="1"/>
  <c r="J2600" i="11"/>
  <c r="K2600" i="11" s="1"/>
  <c r="J871" i="11"/>
  <c r="K871" i="11" s="1"/>
  <c r="J6122" i="11"/>
  <c r="K6122" i="11" s="1"/>
  <c r="J5421" i="11"/>
  <c r="K5421" i="11" s="1"/>
  <c r="J2223" i="11"/>
  <c r="K2223" i="11" s="1"/>
  <c r="J884" i="11"/>
  <c r="K884" i="11" s="1"/>
  <c r="L6018" i="11"/>
  <c r="P6018" i="11"/>
  <c r="J7006" i="11"/>
  <c r="K7006" i="11" s="1"/>
  <c r="J2001" i="11"/>
  <c r="K2001" i="11" s="1"/>
  <c r="J1182" i="11"/>
  <c r="K1182" i="11" s="1"/>
  <c r="J819" i="11"/>
  <c r="K819" i="11" s="1"/>
  <c r="J3107" i="11"/>
  <c r="K3107" i="11" s="1"/>
  <c r="J2587" i="11"/>
  <c r="K2587" i="11" s="1"/>
  <c r="J7669" i="11"/>
  <c r="J780" i="11"/>
  <c r="K780" i="11" s="1"/>
  <c r="J4134" i="11"/>
  <c r="K4134" i="11" s="1"/>
  <c r="J7253" i="11"/>
  <c r="K7253" i="11" s="1"/>
  <c r="J2158" i="11"/>
  <c r="K2158" i="11" s="1"/>
  <c r="J7461" i="11"/>
  <c r="K7461" i="11" s="1"/>
  <c r="J4459" i="11"/>
  <c r="K4459" i="11" s="1"/>
  <c r="J2353" i="11"/>
  <c r="K2353" i="11" s="1"/>
  <c r="J5940" i="11"/>
  <c r="K5940" i="11" s="1"/>
  <c r="J572" i="11"/>
  <c r="K572" i="11" s="1"/>
  <c r="J5837" i="11"/>
  <c r="K5837" i="11" s="1"/>
  <c r="J7058" i="11"/>
  <c r="K7058" i="11" s="1"/>
  <c r="J5979" i="11"/>
  <c r="K5979" i="11" s="1"/>
  <c r="J7436" i="11"/>
  <c r="K7436" i="11" s="1"/>
  <c r="J832" i="11"/>
  <c r="K832" i="11" s="1"/>
  <c r="J143" i="11"/>
  <c r="K143" i="11" s="1"/>
  <c r="J6538" i="11"/>
  <c r="K6538" i="11" s="1"/>
  <c r="J5238" i="11"/>
  <c r="K5238" i="11" s="1"/>
  <c r="J5291" i="11"/>
  <c r="K5291" i="11" s="1"/>
  <c r="J5888" i="11"/>
  <c r="K5888" i="11" s="1"/>
  <c r="J5680" i="11"/>
  <c r="K5680" i="11" s="1"/>
  <c r="J2119" i="11"/>
  <c r="K2119" i="11" s="1"/>
  <c r="J1599" i="11"/>
  <c r="K1599" i="11" s="1"/>
  <c r="J1040" i="11"/>
  <c r="K1040" i="11" s="1"/>
  <c r="J5161" i="11"/>
  <c r="K5161" i="11" s="1"/>
  <c r="J5538" i="11"/>
  <c r="K5538" i="11" s="1"/>
  <c r="J3536" i="11"/>
  <c r="K3536" i="11" s="1"/>
  <c r="J3328" i="11"/>
  <c r="K3328" i="11" s="1"/>
  <c r="J6902" i="11"/>
  <c r="K6902" i="11" s="1"/>
  <c r="J3523" i="11"/>
  <c r="K3523" i="11" s="1"/>
  <c r="J3640" i="11"/>
  <c r="K3640" i="11" s="1"/>
  <c r="J7630" i="11"/>
  <c r="K7630" i="11" s="1"/>
  <c r="J6239" i="11"/>
  <c r="K6239" i="11" s="1"/>
  <c r="L5082" i="11"/>
  <c r="J6201" i="11"/>
  <c r="J1027" i="11"/>
  <c r="K1027" i="11" s="1"/>
  <c r="J2743" i="11"/>
  <c r="K2743" i="11" s="1"/>
  <c r="J4485" i="11"/>
  <c r="K4485" i="11" s="1"/>
  <c r="J312" i="11"/>
  <c r="K312" i="11" s="1"/>
  <c r="J4004" i="11"/>
  <c r="K4004" i="11" s="1"/>
  <c r="J4212" i="11"/>
  <c r="K4212" i="11" s="1"/>
  <c r="J2704" i="11"/>
  <c r="K2704" i="11" s="1"/>
  <c r="J1833" i="11"/>
  <c r="K1833" i="11" s="1"/>
  <c r="J6513" i="11"/>
  <c r="K6513" i="11" s="1"/>
  <c r="J5849" i="11"/>
  <c r="K5849" i="11" s="1"/>
  <c r="J3432" i="11"/>
  <c r="K3432" i="11" s="1"/>
  <c r="J6993" i="11"/>
  <c r="K6993" i="11" s="1"/>
  <c r="J1547" i="11"/>
  <c r="K1547" i="11" s="1"/>
  <c r="J4953" i="11"/>
  <c r="K4953" i="11" s="1"/>
  <c r="J689" i="11"/>
  <c r="K689" i="11" s="1"/>
  <c r="J2639" i="11"/>
  <c r="J3055" i="11"/>
  <c r="K3055" i="11" s="1"/>
  <c r="J3340" i="11"/>
  <c r="K3340" i="11" s="1"/>
  <c r="J5005" i="11"/>
  <c r="K5005" i="11" s="1"/>
  <c r="J3952" i="11"/>
  <c r="K3952" i="11" s="1"/>
  <c r="J4277" i="11"/>
  <c r="K4277" i="11" s="1"/>
  <c r="P5303" i="11"/>
  <c r="J1924" i="11"/>
  <c r="K1924" i="11" s="1"/>
  <c r="J4030" i="11"/>
  <c r="K4030" i="11" s="1"/>
  <c r="J5031" i="11"/>
  <c r="K5031" i="11" s="1"/>
  <c r="J5135" i="11"/>
  <c r="K5135" i="11" s="1"/>
  <c r="J728" i="11"/>
  <c r="K728" i="11" s="1"/>
  <c r="J1352" i="11"/>
  <c r="K1352" i="11" s="1"/>
  <c r="J5707" i="11"/>
  <c r="K5707" i="11" s="1"/>
  <c r="L6954" i="11"/>
  <c r="P6954" i="11"/>
  <c r="J3744" i="11"/>
  <c r="K3744" i="11" s="1"/>
  <c r="J5174" i="11"/>
  <c r="K5174" i="11" s="1"/>
  <c r="J4589" i="11"/>
  <c r="K4589" i="11" s="1"/>
  <c r="J5213" i="11"/>
  <c r="K5213" i="11" s="1"/>
  <c r="J1598" i="11"/>
  <c r="K1598" i="11" s="1"/>
  <c r="J2106" i="11"/>
  <c r="K2106" i="11" s="1"/>
  <c r="J7149" i="11"/>
  <c r="K7149" i="11" s="1"/>
  <c r="J3367" i="11"/>
  <c r="K3367" i="11" s="1"/>
  <c r="J4108" i="11"/>
  <c r="K4108" i="11" s="1"/>
  <c r="J273" i="11"/>
  <c r="K273" i="11" s="1"/>
  <c r="P6070" i="11"/>
  <c r="L6070" i="11"/>
  <c r="J5408" i="11"/>
  <c r="K5408" i="11" s="1"/>
  <c r="J1781" i="11"/>
  <c r="K1781" i="11" s="1"/>
  <c r="P12" i="11"/>
  <c r="L12" i="11"/>
  <c r="P2768" i="11"/>
  <c r="L2768" i="11"/>
  <c r="J2691" i="11"/>
  <c r="K2691" i="11" s="1"/>
  <c r="J3159" i="11"/>
  <c r="K3159" i="11" s="1"/>
  <c r="J2288" i="11"/>
  <c r="K2288" i="11" s="1"/>
  <c r="J77" i="11"/>
  <c r="K77" i="11" s="1"/>
  <c r="J5070" i="11"/>
  <c r="K5070" i="11" s="1"/>
  <c r="J4342" i="11"/>
  <c r="K4342" i="11" s="1"/>
  <c r="J6604" i="11"/>
  <c r="J5018" i="11"/>
  <c r="K5018" i="11" s="1"/>
  <c r="J6058" i="11"/>
  <c r="J1690" i="11"/>
  <c r="K1690" i="11" s="1"/>
  <c r="J1456" i="11"/>
  <c r="K1456" i="11" s="1"/>
  <c r="J7318" i="11"/>
  <c r="K7318" i="11" s="1"/>
  <c r="J4680" i="11"/>
  <c r="K4680" i="11" s="1"/>
  <c r="J3276" i="11"/>
  <c r="K3276" i="11" s="1"/>
  <c r="J1911" i="11"/>
  <c r="K1911" i="11" s="1"/>
  <c r="J1183" i="11"/>
  <c r="K1183" i="11" s="1"/>
  <c r="J6097" i="11"/>
  <c r="K6097" i="11" s="1"/>
  <c r="J5524" i="11"/>
  <c r="K5524" i="11" s="1"/>
  <c r="P5407" i="11"/>
  <c r="J2717" i="11"/>
  <c r="K2717" i="11" s="1"/>
  <c r="J2444" i="11"/>
  <c r="K2444" i="11" s="1"/>
  <c r="J2756" i="11"/>
  <c r="K2756" i="11" s="1"/>
  <c r="J5812" i="11"/>
  <c r="K5812" i="11" s="1"/>
  <c r="J2080" i="11"/>
  <c r="K2080" i="11" s="1"/>
  <c r="J6109" i="11"/>
  <c r="K6109" i="11" s="1"/>
  <c r="J6968" i="11"/>
  <c r="K6968" i="11" s="1"/>
  <c r="J4914" i="11"/>
  <c r="K4914" i="11" s="1"/>
  <c r="J2808" i="11"/>
  <c r="K2808" i="11" s="1"/>
  <c r="J663" i="11"/>
  <c r="K663" i="11" s="1"/>
  <c r="J3380" i="11"/>
  <c r="K3380" i="11" s="1"/>
  <c r="J533" i="11"/>
  <c r="K533" i="11" s="1"/>
  <c r="J3939" i="11"/>
  <c r="K3939" i="11" s="1"/>
  <c r="J7268" i="11"/>
  <c r="J5251" i="11"/>
  <c r="K5251" i="11" s="1"/>
  <c r="J7670" i="11"/>
  <c r="J5732" i="11"/>
  <c r="K5732" i="11" s="1"/>
  <c r="J7071" i="11"/>
  <c r="K7071" i="11" s="1"/>
  <c r="J4784" i="11"/>
  <c r="K4784" i="11" s="1"/>
  <c r="J416" i="11"/>
  <c r="K416" i="11" s="1"/>
  <c r="J7201" i="11"/>
  <c r="K7201" i="11" s="1"/>
  <c r="J4992" i="11"/>
  <c r="K4992" i="11" s="1"/>
  <c r="J6460" i="11"/>
  <c r="K6460" i="11" s="1"/>
  <c r="J3458" i="11"/>
  <c r="K3458" i="11" s="1"/>
  <c r="J4238" i="11"/>
  <c r="K4238" i="11" s="1"/>
  <c r="J3315" i="11"/>
  <c r="K3315" i="11" s="1"/>
  <c r="J7176" i="11"/>
  <c r="K7176" i="11" s="1"/>
  <c r="J3822" i="11"/>
  <c r="K3822" i="11" s="1"/>
  <c r="J5758" i="11"/>
  <c r="K5758" i="11" s="1"/>
  <c r="J5720" i="11"/>
  <c r="K5720" i="11" s="1"/>
  <c r="J3926" i="11"/>
  <c r="K3926" i="11" s="1"/>
  <c r="J5602" i="11"/>
  <c r="K5602" i="11" s="1"/>
  <c r="J1898" i="11"/>
  <c r="K1898" i="11" s="1"/>
  <c r="J5316" i="11"/>
  <c r="K5316" i="11" s="1"/>
  <c r="J2262" i="11"/>
  <c r="K2262" i="11" s="1"/>
  <c r="J4628" i="11"/>
  <c r="K4628" i="11" s="1"/>
  <c r="J5498" i="11"/>
  <c r="K5498" i="11" s="1"/>
  <c r="J5329" i="11"/>
  <c r="K5329" i="11" s="1"/>
  <c r="J2301" i="11"/>
  <c r="K2301" i="11" s="1"/>
  <c r="J1131" i="11"/>
  <c r="K1131" i="11" s="1"/>
  <c r="J1885" i="11"/>
  <c r="K1885" i="11" s="1"/>
  <c r="J5277" i="11"/>
  <c r="K5277" i="11" s="1"/>
  <c r="J5719" i="11"/>
  <c r="K5719" i="11" s="1"/>
  <c r="J7331" i="11"/>
  <c r="K7331" i="11" s="1"/>
  <c r="J2327" i="11"/>
  <c r="K2327" i="11" s="1"/>
  <c r="J6590" i="11"/>
  <c r="K6590" i="11" s="1"/>
  <c r="J7175" i="11"/>
  <c r="K7175" i="11" s="1"/>
  <c r="J5589" i="11"/>
  <c r="K5589" i="11" s="1"/>
  <c r="P2365" i="11"/>
  <c r="J1560" i="11"/>
  <c r="K1560" i="11" s="1"/>
  <c r="J1612" i="11"/>
  <c r="K1612" i="11" s="1"/>
  <c r="J6798" i="11"/>
  <c r="J5096" i="11"/>
  <c r="K5096" i="11" s="1"/>
  <c r="J3237" i="11"/>
  <c r="K3237" i="11" s="1"/>
  <c r="J2847" i="11"/>
  <c r="K2847" i="11" s="1"/>
  <c r="P6525" i="11"/>
  <c r="L6525" i="11"/>
  <c r="J3041" i="11"/>
  <c r="K3041" i="11" s="1"/>
  <c r="J4654" i="11"/>
  <c r="K4654" i="11" s="1"/>
  <c r="J4290" i="11"/>
  <c r="K4290" i="11" s="1"/>
  <c r="P5836" i="11"/>
  <c r="L5836" i="11"/>
  <c r="J6941" i="11"/>
  <c r="K6941" i="11" s="1"/>
  <c r="J6682" i="11"/>
  <c r="J5342" i="11"/>
  <c r="J2470" i="11"/>
  <c r="K2470" i="11" s="1"/>
  <c r="J767" i="11"/>
  <c r="K767" i="11" s="1"/>
  <c r="J364" i="11"/>
  <c r="K364" i="11" s="1"/>
  <c r="J5654" i="11"/>
  <c r="K5654" i="11" s="1"/>
  <c r="J5992" i="11"/>
  <c r="K5992" i="11" s="1"/>
  <c r="J585" i="11"/>
  <c r="K585" i="11" s="1"/>
  <c r="J6083" i="11"/>
  <c r="K6083" i="11" s="1"/>
  <c r="J1092" i="11"/>
  <c r="K1092" i="11" s="1"/>
  <c r="J6096" i="11"/>
  <c r="K6096" i="11" s="1"/>
  <c r="J6512" i="11"/>
  <c r="K6512" i="11" s="1"/>
  <c r="J3484" i="11"/>
  <c r="K3484" i="11" s="1"/>
  <c r="J1807" i="11"/>
  <c r="K1807" i="11" s="1"/>
  <c r="J7397" i="11"/>
  <c r="K7397" i="11" s="1"/>
  <c r="J2275" i="11"/>
  <c r="K2275" i="11" s="1"/>
  <c r="J1196" i="11"/>
  <c r="K1196" i="11" s="1"/>
  <c r="J4173" i="11"/>
  <c r="K4173" i="11" s="1"/>
  <c r="J6369" i="11"/>
  <c r="J1105" i="11"/>
  <c r="K1105" i="11" s="1"/>
  <c r="J7501" i="11"/>
  <c r="K7501" i="11" s="1"/>
  <c r="J6148" i="11"/>
  <c r="K6148" i="11" s="1"/>
  <c r="J7592" i="11"/>
  <c r="J5746" i="11"/>
  <c r="K5746" i="11" s="1"/>
  <c r="J3601" i="11"/>
  <c r="K3601" i="11" s="1"/>
  <c r="J5771" i="11"/>
  <c r="K5771" i="11" s="1"/>
  <c r="J4836" i="11"/>
  <c r="K4836" i="11" s="1"/>
  <c r="J6292" i="11"/>
  <c r="J5433" i="11"/>
  <c r="K5433" i="11" s="1"/>
  <c r="J7435" i="11"/>
  <c r="K7435" i="11" s="1"/>
  <c r="J1586" i="11"/>
  <c r="K1586" i="11" s="1"/>
  <c r="J3419" i="11"/>
  <c r="K3419" i="11" s="1"/>
  <c r="J1079" i="11"/>
  <c r="K1079" i="11" s="1"/>
  <c r="J6929" i="11"/>
  <c r="K6929" i="11" s="1"/>
  <c r="J3886" i="11"/>
  <c r="K3886" i="11" s="1"/>
  <c r="J897" i="11"/>
  <c r="K897" i="11" s="1"/>
  <c r="P6616" i="11"/>
  <c r="J2899" i="11"/>
  <c r="K2899" i="11" s="1"/>
  <c r="J181" i="11"/>
  <c r="K181" i="11" s="1"/>
  <c r="J5537" i="11"/>
  <c r="K5537" i="11" s="1"/>
  <c r="J4758" i="11"/>
  <c r="K4758" i="11" s="1"/>
  <c r="J3575" i="11"/>
  <c r="K3575" i="11" s="1"/>
  <c r="J3224" i="11"/>
  <c r="K3224" i="11" s="1"/>
  <c r="J4251" i="11"/>
  <c r="K4251" i="11" s="1"/>
  <c r="J65" i="11"/>
  <c r="K65" i="11" s="1"/>
  <c r="J6071" i="11"/>
  <c r="K6071" i="11" s="1"/>
  <c r="J130" i="11"/>
  <c r="K130" i="11" s="1"/>
  <c r="J1768" i="11"/>
  <c r="K1768" i="11" s="1"/>
  <c r="J7657" i="11"/>
  <c r="K7657" i="11" s="1"/>
  <c r="J5472" i="11"/>
  <c r="K5472" i="11" s="1"/>
  <c r="J7396" i="11"/>
  <c r="K7396" i="11" s="1"/>
  <c r="J2795" i="11"/>
  <c r="K2795" i="11" s="1"/>
  <c r="J3211" i="11"/>
  <c r="K3211" i="11" s="1"/>
  <c r="J6668" i="11"/>
  <c r="K6668" i="11" s="1"/>
  <c r="J4693" i="11"/>
  <c r="K4693" i="11" s="1"/>
  <c r="J2548" i="11"/>
  <c r="K2548" i="11" s="1"/>
  <c r="J5226" i="11"/>
  <c r="K5226" i="11" s="1"/>
  <c r="J4862" i="11"/>
  <c r="K4862" i="11" s="1"/>
  <c r="J4550" i="11"/>
  <c r="K4550" i="11" s="1"/>
  <c r="J3627" i="11"/>
  <c r="K3627" i="11" s="1"/>
  <c r="J7019" i="11"/>
  <c r="K7019" i="11" s="1"/>
  <c r="J3406" i="11"/>
  <c r="K3406" i="11" s="1"/>
  <c r="J1248" i="11"/>
  <c r="K1248" i="11" s="1"/>
  <c r="J5668" i="11"/>
  <c r="K5668" i="11" s="1"/>
  <c r="L5862" i="11"/>
  <c r="J6681" i="11"/>
  <c r="J2392" i="11"/>
  <c r="K2392" i="11" s="1"/>
  <c r="J4056" i="11"/>
  <c r="K4056" i="11" s="1"/>
  <c r="J4979" i="11"/>
  <c r="K4979" i="11" s="1"/>
  <c r="J4797" i="11"/>
  <c r="K4797" i="11" s="1"/>
  <c r="J6565" i="11"/>
  <c r="K6565" i="11" s="1"/>
  <c r="J7266" i="11"/>
  <c r="J3796" i="11"/>
  <c r="K3796" i="11" s="1"/>
  <c r="J1339" i="11"/>
  <c r="K1339" i="11" s="1"/>
  <c r="J3003" i="11"/>
  <c r="J3263" i="11"/>
  <c r="K3263" i="11" s="1"/>
  <c r="J1754" i="11"/>
  <c r="K1754" i="11" s="1"/>
  <c r="J3848" i="11"/>
  <c r="K3848" i="11" s="1"/>
  <c r="P7656" i="11"/>
  <c r="P6824" i="11"/>
  <c r="L6824" i="11"/>
  <c r="J1664" i="11"/>
  <c r="K1664" i="11" s="1"/>
  <c r="J5745" i="11"/>
  <c r="K5745" i="11" s="1"/>
  <c r="J3900" i="11"/>
  <c r="K3900" i="11" s="1"/>
  <c r="J3120" i="11"/>
  <c r="K3120" i="11" s="1"/>
  <c r="J2236" i="11"/>
  <c r="K2236" i="11" s="1"/>
  <c r="J520" i="11"/>
  <c r="K520" i="11" s="1"/>
  <c r="J988" i="11"/>
  <c r="K988" i="11" s="1"/>
  <c r="J1846" i="11"/>
  <c r="K1846" i="11" s="1"/>
  <c r="L6213" i="11"/>
  <c r="P6213" i="11"/>
  <c r="J2015" i="11"/>
  <c r="K2015" i="11" s="1"/>
  <c r="L7474" i="11"/>
  <c r="L6161" i="11"/>
  <c r="P6161" i="11"/>
  <c r="L3717" i="11"/>
  <c r="L207" i="11"/>
  <c r="J415" i="11"/>
  <c r="L2274" i="11"/>
  <c r="J5564" i="11"/>
  <c r="L4510" i="11"/>
  <c r="P4510" i="11"/>
  <c r="L1559" i="11"/>
  <c r="L3561" i="11"/>
  <c r="P1065" i="11"/>
  <c r="L1065" i="11"/>
  <c r="L3483" i="11"/>
  <c r="P3483" i="11"/>
  <c r="P1130" i="11"/>
  <c r="P4237" i="11"/>
  <c r="L4926" i="11"/>
  <c r="P4926" i="11"/>
  <c r="J4952" i="11"/>
  <c r="K4952" i="11" s="1"/>
  <c r="L4653" i="11"/>
  <c r="J3951" i="11"/>
  <c r="K3951" i="11" s="1"/>
  <c r="J3145" i="11"/>
  <c r="K3145" i="11" s="1"/>
  <c r="P4822" i="11"/>
  <c r="L4822" i="11"/>
  <c r="J441" i="11"/>
  <c r="J299" i="11"/>
  <c r="J5148" i="11"/>
  <c r="K5148" i="11" s="1"/>
  <c r="J376" i="11"/>
  <c r="K376" i="11" s="1"/>
  <c r="J1091" i="11"/>
  <c r="K1091" i="11" s="1"/>
  <c r="J2209" i="11"/>
  <c r="K2209" i="11" s="1"/>
  <c r="J1286" i="11"/>
  <c r="K1286" i="11" s="1"/>
  <c r="J4588" i="11"/>
  <c r="K4588" i="11" s="1"/>
  <c r="J3653" i="11"/>
  <c r="K3653" i="11" s="1"/>
  <c r="J2950" i="11"/>
  <c r="K2950" i="11" s="1"/>
  <c r="J883" i="11"/>
  <c r="K883" i="11" s="1"/>
  <c r="J1936" i="11"/>
  <c r="K1936" i="11" s="1"/>
  <c r="J1364" i="11"/>
  <c r="K1364" i="11" s="1"/>
  <c r="J2521" i="11"/>
  <c r="K2521" i="11" s="1"/>
  <c r="J740" i="11"/>
  <c r="K740" i="11" s="1"/>
  <c r="J467" i="11"/>
  <c r="J4679" i="11"/>
  <c r="K4679" i="11" s="1"/>
  <c r="J3002" i="11"/>
  <c r="J3549" i="11"/>
  <c r="K3549" i="11" s="1"/>
  <c r="J4900" i="11"/>
  <c r="K4900" i="11" s="1"/>
  <c r="J779" i="11"/>
  <c r="K779" i="11" s="1"/>
  <c r="J2027" i="11"/>
  <c r="K2027" i="11" s="1"/>
  <c r="J116" i="11"/>
  <c r="K116" i="11" s="1"/>
  <c r="J2573" i="11"/>
  <c r="K2573" i="11" s="1"/>
  <c r="J494" i="11"/>
  <c r="L2911" i="11"/>
  <c r="P2911" i="11"/>
  <c r="J2079" i="11"/>
  <c r="K2079" i="11" s="1"/>
  <c r="J4640" i="11"/>
  <c r="K4640" i="11" s="1"/>
  <c r="J2989" i="11"/>
  <c r="K2989" i="11" s="1"/>
  <c r="J4666" i="11"/>
  <c r="K4666" i="11" s="1"/>
  <c r="J2755" i="11"/>
  <c r="K2755" i="11" s="1"/>
  <c r="J3171" i="11"/>
  <c r="K3171" i="11" s="1"/>
  <c r="J4861" i="11"/>
  <c r="K4861" i="11" s="1"/>
  <c r="J4289" i="11"/>
  <c r="K4289" i="11" s="1"/>
  <c r="J2118" i="11"/>
  <c r="K2118" i="11" s="1"/>
  <c r="J2742" i="11"/>
  <c r="K2742" i="11" s="1"/>
  <c r="J4965" i="11"/>
  <c r="K4965" i="11" s="1"/>
  <c r="J1195" i="11"/>
  <c r="K1195" i="11" s="1"/>
  <c r="J3678" i="11"/>
  <c r="K3678" i="11" s="1"/>
  <c r="J948" i="11"/>
  <c r="K948" i="11" s="1"/>
  <c r="J404" i="11"/>
  <c r="L404" i="11" s="1"/>
  <c r="P1559" i="11"/>
  <c r="J2040" i="11"/>
  <c r="K2040" i="11" s="1"/>
  <c r="J3470" i="11"/>
  <c r="K3470" i="11" s="1"/>
  <c r="J4536" i="11"/>
  <c r="K4536" i="11" s="1"/>
  <c r="J3405" i="11"/>
  <c r="K3405" i="11" s="1"/>
  <c r="J2820" i="11"/>
  <c r="K2820" i="11" s="1"/>
  <c r="L3236" i="11"/>
  <c r="P3236" i="11"/>
  <c r="J3067" i="11"/>
  <c r="K3067" i="11" s="1"/>
  <c r="J4211" i="11"/>
  <c r="K4211" i="11" s="1"/>
  <c r="J5004" i="11"/>
  <c r="K5004" i="11" s="1"/>
  <c r="J1026" i="11"/>
  <c r="K1026" i="11" s="1"/>
  <c r="J442" i="11"/>
  <c r="P857" i="11"/>
  <c r="L857" i="11"/>
  <c r="P1078" i="11"/>
  <c r="L1078" i="11"/>
  <c r="J351" i="11"/>
  <c r="L636" i="11"/>
  <c r="J3288" i="11"/>
  <c r="K3288" i="11" s="1"/>
  <c r="J2885" i="11"/>
  <c r="K2885" i="11" s="1"/>
  <c r="J2703" i="11"/>
  <c r="K2703" i="11" s="1"/>
  <c r="J5121" i="11"/>
  <c r="K5121" i="11" s="1"/>
  <c r="J2222" i="11"/>
  <c r="K2222" i="11" s="1"/>
  <c r="J1234" i="11"/>
  <c r="K1234" i="11" s="1"/>
  <c r="J3821" i="11"/>
  <c r="K3821" i="11" s="1"/>
  <c r="P4718" i="11"/>
  <c r="J495" i="11"/>
  <c r="J4172" i="11"/>
  <c r="K4172" i="11" s="1"/>
  <c r="J5160" i="11"/>
  <c r="K5160" i="11" s="1"/>
  <c r="J1923" i="11"/>
  <c r="K1923" i="11" s="1"/>
  <c r="J1104" i="11"/>
  <c r="K1104" i="11" s="1"/>
  <c r="J1429" i="11"/>
  <c r="K1429" i="11" s="1"/>
  <c r="J1663" i="11"/>
  <c r="K1663" i="11" s="1"/>
  <c r="P4796" i="11"/>
  <c r="J4042" i="11"/>
  <c r="K4042" i="11" s="1"/>
  <c r="L727" i="11"/>
  <c r="P727" i="11"/>
  <c r="P3782" i="11"/>
  <c r="J1637" i="11"/>
  <c r="K1637" i="11" s="1"/>
  <c r="J4198" i="11"/>
  <c r="K4198" i="11" s="1"/>
  <c r="J429" i="11"/>
  <c r="P363" i="11"/>
  <c r="J2495" i="11"/>
  <c r="K2495" i="11" s="1"/>
  <c r="J481" i="11"/>
  <c r="P2417" i="11"/>
  <c r="L2417" i="11"/>
  <c r="J5212" i="11"/>
  <c r="K5212" i="11" s="1"/>
  <c r="J987" i="11"/>
  <c r="K987" i="11" s="1"/>
  <c r="J3444" i="11"/>
  <c r="K3444" i="11" s="1"/>
  <c r="J1703" i="11"/>
  <c r="K1703" i="11" s="1"/>
  <c r="J532" i="11"/>
  <c r="K532" i="11" s="1"/>
  <c r="J4094" i="11"/>
  <c r="K4094" i="11" s="1"/>
  <c r="J2794" i="11"/>
  <c r="K2794" i="11" s="1"/>
  <c r="J3588" i="11"/>
  <c r="K3588" i="11" s="1"/>
  <c r="J1143" i="11"/>
  <c r="K1143" i="11" s="1"/>
  <c r="J1572" i="11"/>
  <c r="K1572" i="11" s="1"/>
  <c r="J3509" i="11"/>
  <c r="K3509" i="11" s="1"/>
  <c r="J456" i="11"/>
  <c r="J714" i="11"/>
  <c r="K714" i="11" s="1"/>
  <c r="J194" i="11"/>
  <c r="K194" i="11" s="1"/>
  <c r="J233" i="11"/>
  <c r="K233" i="11" s="1"/>
  <c r="J3210" i="11"/>
  <c r="K3210" i="11" s="1"/>
  <c r="J4887" i="11"/>
  <c r="K4887" i="11" s="1"/>
  <c r="J4055" i="11"/>
  <c r="K4055" i="11" s="1"/>
  <c r="J298" i="11"/>
  <c r="J4913" i="11"/>
  <c r="K4913" i="11" s="1"/>
  <c r="P1689" i="11"/>
  <c r="P1221" i="11"/>
  <c r="L1221" i="11"/>
  <c r="J3119" i="11"/>
  <c r="K3119" i="11" s="1"/>
  <c r="J90" i="11"/>
  <c r="K90" i="11" s="1"/>
  <c r="J1156" i="11"/>
  <c r="K1156" i="11" s="1"/>
  <c r="J4575" i="11"/>
  <c r="K4575" i="11" s="1"/>
  <c r="J2300" i="11"/>
  <c r="K2300" i="11" s="1"/>
  <c r="J3028" i="11"/>
  <c r="K3028" i="11" s="1"/>
  <c r="J4484" i="11"/>
  <c r="K4484" i="11" s="1"/>
  <c r="J2963" i="11"/>
  <c r="K2963" i="11" s="1"/>
  <c r="J4601" i="11"/>
  <c r="K4601" i="11" s="1"/>
  <c r="J3834" i="11"/>
  <c r="K3834" i="11" s="1"/>
  <c r="J519" i="11"/>
  <c r="K519" i="11" s="1"/>
  <c r="L3262" i="11"/>
  <c r="J3106" i="11"/>
  <c r="K3106" i="11" s="1"/>
  <c r="J623" i="11"/>
  <c r="K623" i="11" s="1"/>
  <c r="J831" i="11"/>
  <c r="K831" i="11" s="1"/>
  <c r="J2157" i="11"/>
  <c r="K2157" i="11" s="1"/>
  <c r="J168" i="11"/>
  <c r="K168" i="11" s="1"/>
  <c r="J3600" i="11"/>
  <c r="K3600" i="11" s="1"/>
  <c r="L2391" i="11"/>
  <c r="P2391" i="11"/>
  <c r="L2092" i="11"/>
  <c r="P2092" i="11"/>
  <c r="J2053" i="11"/>
  <c r="K2053" i="11" s="1"/>
  <c r="P272" i="11"/>
  <c r="J4692" i="11"/>
  <c r="K4692" i="11" s="1"/>
  <c r="J4133" i="11"/>
  <c r="K4133" i="11" s="1"/>
  <c r="P1871" i="11"/>
  <c r="P4783" i="11"/>
  <c r="L4783" i="11"/>
  <c r="J2781" i="11"/>
  <c r="K2781" i="11" s="1"/>
  <c r="J2678" i="11"/>
  <c r="K2678" i="11" s="1"/>
  <c r="P4874" i="11"/>
  <c r="L4874" i="11"/>
  <c r="J2859" i="11"/>
  <c r="K2859" i="11" s="1"/>
  <c r="P1247" i="11"/>
  <c r="J3873" i="11"/>
  <c r="K3873" i="11" s="1"/>
  <c r="J1260" i="11"/>
  <c r="K1260" i="11" s="1"/>
  <c r="J818" i="11"/>
  <c r="K818" i="11" s="1"/>
  <c r="P662" i="11"/>
  <c r="J469" i="11"/>
  <c r="J2716" i="11"/>
  <c r="K2716" i="11" s="1"/>
  <c r="P4809" i="11"/>
  <c r="L4809" i="11"/>
  <c r="J1962" i="11"/>
  <c r="K1962" i="11" s="1"/>
  <c r="J909" i="11"/>
  <c r="K909" i="11" s="1"/>
  <c r="J1715" i="11"/>
  <c r="K1715" i="11" s="1"/>
  <c r="J4264" i="11"/>
  <c r="K4264" i="11" s="1"/>
  <c r="J2534" i="11"/>
  <c r="K2534" i="11" s="1"/>
  <c r="J545" i="11"/>
  <c r="K545" i="11" s="1"/>
  <c r="J4939" i="11"/>
  <c r="K4939" i="11" s="1"/>
  <c r="J4328" i="11"/>
  <c r="K4328" i="11" s="1"/>
  <c r="J3652" i="11"/>
  <c r="K3652" i="11" s="1"/>
  <c r="P1793" i="11"/>
  <c r="L1793" i="11"/>
  <c r="L5173" i="11"/>
  <c r="P5173" i="11"/>
  <c r="P1949" i="11"/>
  <c r="L2690" i="11"/>
  <c r="P1832" i="11"/>
  <c r="J4354" i="11"/>
  <c r="K4354" i="11" s="1"/>
  <c r="J5576" i="11"/>
  <c r="O510" i="11"/>
  <c r="O511" i="11"/>
  <c r="J5814" i="11"/>
  <c r="K5814" i="11" s="1"/>
  <c r="L5814" i="11" s="1"/>
  <c r="O4425" i="11"/>
  <c r="O4346" i="11"/>
  <c r="O4347" i="11" s="1"/>
  <c r="O4268" i="11"/>
  <c r="O4269" i="11" s="1"/>
  <c r="O6231" i="11"/>
  <c r="O6232" i="11" s="1"/>
  <c r="O1967" i="11"/>
  <c r="O1968" i="11" s="1"/>
  <c r="J497" i="11"/>
  <c r="O1902" i="11"/>
  <c r="O1903" i="11" s="1"/>
  <c r="O7258" i="11"/>
  <c r="O7259" i="11" s="1"/>
  <c r="O3670" i="11"/>
  <c r="O3671" i="11" s="1"/>
  <c r="O3657" i="11"/>
  <c r="O3658" i="11" s="1"/>
  <c r="O4281" i="11"/>
  <c r="O4282" i="11" s="1"/>
  <c r="O1993" i="11"/>
  <c r="O1994" i="11" s="1"/>
  <c r="O1486" i="11"/>
  <c r="O1487" i="11" s="1"/>
  <c r="O6114" i="11"/>
  <c r="O6115" i="11" s="1"/>
  <c r="O5087" i="11"/>
  <c r="O5088" i="11" s="1"/>
  <c r="O2162" i="11"/>
  <c r="O2163" i="11" s="1"/>
  <c r="O4112" i="11"/>
  <c r="O4113" i="11" s="1"/>
  <c r="O5906" i="11"/>
  <c r="O5907" i="11" s="1"/>
  <c r="O3852" i="11"/>
  <c r="O3853" i="11" s="1"/>
  <c r="O7089" i="11"/>
  <c r="O7090" i="11" s="1"/>
  <c r="O2150" i="11"/>
  <c r="O4385" i="11"/>
  <c r="O4386" i="11" s="1"/>
  <c r="O5724" i="11"/>
  <c r="O5725" i="11" s="1"/>
  <c r="O7167" i="11"/>
  <c r="O7168" i="11" s="1"/>
  <c r="O7635" i="11"/>
  <c r="O7636" i="11" s="1"/>
  <c r="O6959" i="11"/>
  <c r="O6960" i="11" s="1"/>
  <c r="O3566" i="11"/>
  <c r="O3567" i="11" s="1"/>
  <c r="O5737" i="11"/>
  <c r="O5738" i="11" s="1"/>
  <c r="O6868" i="11"/>
  <c r="O6869" i="11" s="1"/>
  <c r="O3008" i="11"/>
  <c r="O7193" i="11"/>
  <c r="O7194" i="11" s="1"/>
  <c r="O5451" i="11"/>
  <c r="O5452" i="11" s="1"/>
  <c r="O6816" i="11"/>
  <c r="O6817" i="11" s="1"/>
  <c r="O6946" i="11"/>
  <c r="O6947" i="11" s="1"/>
  <c r="O4190" i="11"/>
  <c r="O4191" i="11" s="1"/>
  <c r="O3228" i="11"/>
  <c r="O3229" i="11" s="1"/>
  <c r="O3956" i="11"/>
  <c r="O3957" i="11" s="1"/>
  <c r="O3293" i="11"/>
  <c r="O3294" i="11" s="1"/>
  <c r="O4944" i="11"/>
  <c r="O4945" i="11" s="1"/>
  <c r="O4008" i="11"/>
  <c r="O4009" i="11" s="1"/>
  <c r="O3774" i="11"/>
  <c r="O3775" i="11" s="1"/>
  <c r="O1681" i="11"/>
  <c r="O1682" i="11" s="1"/>
  <c r="O3384" i="11"/>
  <c r="O3385" i="11" s="1"/>
  <c r="O5516" i="11"/>
  <c r="O5517" i="11" s="1"/>
  <c r="O2097" i="11"/>
  <c r="O2098" i="11" s="1"/>
  <c r="O6673" i="11"/>
  <c r="O6674" i="11" s="1"/>
  <c r="O4476" i="11"/>
  <c r="O4477" i="11" s="1"/>
  <c r="O2955" i="11"/>
  <c r="O2956" i="11" s="1"/>
  <c r="O1785" i="11"/>
  <c r="O1786" i="11" s="1"/>
  <c r="O2552" i="11"/>
  <c r="O2553" i="11" s="1"/>
  <c r="O7440" i="11"/>
  <c r="O7441" i="11" s="1"/>
  <c r="O6985" i="11"/>
  <c r="O6986" i="11" s="1"/>
  <c r="O5100" i="11"/>
  <c r="O5101" i="11" s="1"/>
  <c r="O6244" i="11"/>
  <c r="O6245" i="11" s="1"/>
  <c r="O2227" i="11"/>
  <c r="O2228" i="11" s="1"/>
  <c r="O5958" i="11"/>
  <c r="O5959" i="11" s="1"/>
  <c r="O6283" i="11"/>
  <c r="O6284" i="11" s="1"/>
  <c r="O5165" i="11"/>
  <c r="O5166" i="11" s="1"/>
  <c r="O1317" i="11"/>
  <c r="O1318" i="11" s="1"/>
  <c r="O6530" i="11"/>
  <c r="O6531" i="11" s="1"/>
  <c r="O4021" i="11"/>
  <c r="O4022" i="11" s="1"/>
  <c r="O3176" i="11"/>
  <c r="O3177" i="11" s="1"/>
  <c r="O2058" i="11"/>
  <c r="O2059" i="11" s="1"/>
  <c r="O2786" i="11"/>
  <c r="O2787" i="11" s="1"/>
  <c r="O3540" i="11"/>
  <c r="O3541" i="11" s="1"/>
  <c r="O1629" i="11"/>
  <c r="O1630" i="11" s="1"/>
  <c r="O4242" i="11"/>
  <c r="O4243" i="11" s="1"/>
  <c r="O5880" i="11"/>
  <c r="O5881" i="11" s="1"/>
  <c r="O6842" i="11"/>
  <c r="O6843" i="11" s="1"/>
  <c r="O1655" i="11"/>
  <c r="O1656" i="11" s="1"/>
  <c r="O2994" i="11"/>
  <c r="O2995" i="11" s="1"/>
  <c r="O7428" i="11"/>
  <c r="O4463" i="11"/>
  <c r="O4464" i="11" s="1"/>
  <c r="O3059" i="11"/>
  <c r="O3060" i="11" s="1"/>
  <c r="O2526" i="11"/>
  <c r="O2527" i="11" s="1"/>
  <c r="O1330" i="11"/>
  <c r="O1331" i="11" s="1"/>
  <c r="O2189" i="11"/>
  <c r="O2539" i="11"/>
  <c r="O2540" i="11" s="1"/>
  <c r="O3137" i="11"/>
  <c r="O3138" i="11" s="1"/>
  <c r="O7232" i="11"/>
  <c r="O7233" i="11" s="1"/>
  <c r="O1850" i="11"/>
  <c r="O1851" i="11" s="1"/>
  <c r="O4762" i="11"/>
  <c r="O4763" i="11" s="1"/>
  <c r="O3592" i="11"/>
  <c r="O3593" i="11" s="1"/>
  <c r="O69" i="11"/>
  <c r="O70" i="11" s="1"/>
  <c r="O7284" i="11"/>
  <c r="O7285" i="11" s="1"/>
  <c r="O5828" i="11"/>
  <c r="O5829" i="11" s="1"/>
  <c r="O4177" i="11"/>
  <c r="O4178" i="11" s="1"/>
  <c r="O2500" i="11"/>
  <c r="O2501" i="11" s="1"/>
  <c r="O2487" i="11"/>
  <c r="O2488" i="11" s="1"/>
  <c r="O5048" i="11"/>
  <c r="O5049" i="11" s="1"/>
  <c r="O5269" i="11"/>
  <c r="O5270" i="11" s="1"/>
  <c r="O7050" i="11"/>
  <c r="O7051" i="11" s="1"/>
  <c r="O2851" i="11"/>
  <c r="O2852" i="11" s="1"/>
  <c r="O1564" i="11"/>
  <c r="O1565" i="11" s="1"/>
  <c r="O3332" i="11"/>
  <c r="O3333" i="11" s="1"/>
  <c r="O1811" i="11"/>
  <c r="O1812" i="11" s="1"/>
  <c r="O7154" i="11"/>
  <c r="O7155" i="11" s="1"/>
  <c r="O3163" i="11"/>
  <c r="O3164" i="11" s="1"/>
  <c r="O2864" i="11"/>
  <c r="O2865" i="11" s="1"/>
  <c r="O6088" i="11"/>
  <c r="O6089" i="11" s="1"/>
  <c r="O7141" i="11"/>
  <c r="O7142" i="11" s="1"/>
  <c r="O7102" i="11"/>
  <c r="O7103" i="11" s="1"/>
  <c r="O3215" i="11"/>
  <c r="O3216" i="11" s="1"/>
  <c r="O2578" i="11"/>
  <c r="O2579" i="11" s="1"/>
  <c r="O6595" i="11"/>
  <c r="O6596" i="11" s="1"/>
  <c r="O1707" i="11"/>
  <c r="O1708" i="11" s="1"/>
  <c r="O4736" i="11"/>
  <c r="O4737" i="11" s="1"/>
  <c r="O3280" i="11"/>
  <c r="O3281" i="11" s="1"/>
  <c r="O6452" i="11"/>
  <c r="O6453" i="11" s="1"/>
  <c r="O4554" i="11"/>
  <c r="O4555" i="11" s="1"/>
  <c r="O5178" i="11"/>
  <c r="O5179" i="11" s="1"/>
  <c r="O2838" i="11"/>
  <c r="O2839" i="11" s="1"/>
  <c r="O3800" i="11"/>
  <c r="O3801" i="11" s="1"/>
  <c r="O1421" i="11"/>
  <c r="O1422" i="11" s="1"/>
  <c r="O1876" i="11"/>
  <c r="O1877" i="11" s="1"/>
  <c r="O7505" i="11"/>
  <c r="O7506" i="11" s="1"/>
  <c r="O2682" i="11"/>
  <c r="O2683" i="11" s="1"/>
  <c r="O3436" i="11"/>
  <c r="O3437" i="11" s="1"/>
  <c r="O6400" i="11"/>
  <c r="O6401" i="11" s="1"/>
  <c r="O4307" i="11"/>
  <c r="O4308" i="11" s="1"/>
  <c r="O2123" i="11"/>
  <c r="O2124" i="11" s="1"/>
  <c r="O4671" i="11"/>
  <c r="O4672" i="11" s="1"/>
  <c r="O4450" i="11"/>
  <c r="O4451" i="11" s="1"/>
  <c r="O4827" i="11"/>
  <c r="O4828" i="11" s="1"/>
  <c r="O2890" i="11"/>
  <c r="O2891" i="11" s="1"/>
  <c r="O2695" i="11"/>
  <c r="O2696" i="11" s="1"/>
  <c r="O7583" i="11"/>
  <c r="O7584" i="11" s="1"/>
  <c r="O6543" i="11"/>
  <c r="O6544" i="11" s="1"/>
  <c r="O1590" i="11"/>
  <c r="O1591" i="11" s="1"/>
  <c r="O4957" i="11"/>
  <c r="O4958" i="11" s="1"/>
  <c r="O2565" i="11"/>
  <c r="O2566" i="11" s="1"/>
  <c r="O5984" i="11"/>
  <c r="O5985" i="11" s="1"/>
  <c r="O3371" i="11"/>
  <c r="O3372" i="11" s="1"/>
  <c r="O7389" i="11"/>
  <c r="O5971" i="11"/>
  <c r="O5972" i="11" s="1"/>
  <c r="O7609" i="11"/>
  <c r="O7610" i="11" s="1"/>
  <c r="O4710" i="11"/>
  <c r="O4711" i="11" s="1"/>
  <c r="O1798" i="11"/>
  <c r="O1799" i="11" s="1"/>
  <c r="J471" i="11"/>
  <c r="O3098" i="11"/>
  <c r="O3099" i="11" s="1"/>
  <c r="O1447" i="11"/>
  <c r="O1448" i="11" s="1"/>
  <c r="O4541" i="11"/>
  <c r="O4542" i="11" s="1"/>
  <c r="O2942" i="11"/>
  <c r="O2943" i="11" s="1"/>
  <c r="O7115" i="11"/>
  <c r="O7116" i="11" s="1"/>
  <c r="O2747" i="11"/>
  <c r="O2748" i="11" s="1"/>
  <c r="O1460" i="11"/>
  <c r="O1461" i="11" s="1"/>
  <c r="O2292" i="11"/>
  <c r="O2293" i="11" s="1"/>
  <c r="O3553" i="11"/>
  <c r="O3554" i="11" s="1"/>
  <c r="O2799" i="11"/>
  <c r="O2800" i="11" s="1"/>
  <c r="O3306" i="11"/>
  <c r="O3307" i="11" s="1"/>
  <c r="O6998" i="11"/>
  <c r="O6999" i="11" s="1"/>
  <c r="O1525" i="11"/>
  <c r="O1526" i="11" s="1"/>
  <c r="O2357" i="11"/>
  <c r="O2358" i="11" s="1"/>
  <c r="O4853" i="11"/>
  <c r="O4854" i="11" s="1"/>
  <c r="O7011" i="11"/>
  <c r="O7012" i="11" s="1"/>
  <c r="O2409" i="11"/>
  <c r="O2410" i="11" s="1"/>
  <c r="O6153" i="11"/>
  <c r="O6154" i="11" s="1"/>
  <c r="O7518" i="11"/>
  <c r="O7519" i="11" s="1"/>
  <c r="O5399" i="11"/>
  <c r="O5400" i="11" s="1"/>
  <c r="O6023" i="11"/>
  <c r="O6024" i="11" s="1"/>
  <c r="O5295" i="11"/>
  <c r="O5296" i="11" s="1"/>
  <c r="O5217" i="11"/>
  <c r="O5218" i="11" s="1"/>
  <c r="O4983" i="11"/>
  <c r="O4984" i="11" s="1"/>
  <c r="O4723" i="11"/>
  <c r="O4724" i="11" s="1"/>
  <c r="O5152" i="11"/>
  <c r="O5153" i="11" s="1"/>
  <c r="O5321" i="11"/>
  <c r="O5322" i="11" s="1"/>
  <c r="O4411" i="11"/>
  <c r="O4412" i="11" s="1"/>
  <c r="O3631" i="11"/>
  <c r="O3632" i="11" s="1"/>
  <c r="O5464" i="11"/>
  <c r="O5465" i="11" s="1"/>
  <c r="O2253" i="11"/>
  <c r="O2254" i="11" s="1"/>
  <c r="O5009" i="11"/>
  <c r="O5010" i="11" s="1"/>
  <c r="O3501" i="11"/>
  <c r="O3502" i="11" s="1"/>
  <c r="O4658" i="11"/>
  <c r="O4659" i="11" s="1"/>
  <c r="O1915" i="11"/>
  <c r="O1916" i="11" s="1"/>
  <c r="O6192" i="11"/>
  <c r="O6193" i="11" s="1"/>
  <c r="J458" i="11"/>
  <c r="O5815" i="11"/>
  <c r="O5816" i="11" s="1"/>
  <c r="O5893" i="11"/>
  <c r="O5894" i="11" s="1"/>
  <c r="O5374" i="11"/>
  <c r="O6257" i="11"/>
  <c r="O6258" i="11" s="1"/>
  <c r="O2331" i="11"/>
  <c r="O2332" i="11" s="1"/>
  <c r="O1980" i="11"/>
  <c r="O1981" i="11" s="1"/>
  <c r="O5529" i="11"/>
  <c r="O5530" i="11" s="1"/>
  <c r="O5854" i="11"/>
  <c r="O5855" i="11" s="1"/>
  <c r="O3254" i="11"/>
  <c r="O3255" i="11" s="1"/>
  <c r="O4372" i="11"/>
  <c r="O4373" i="11" s="1"/>
  <c r="O4437" i="11"/>
  <c r="O4438" i="11" s="1"/>
  <c r="O6713" i="11"/>
  <c r="O3644" i="11"/>
  <c r="O3645" i="11" s="1"/>
  <c r="O4528" i="11"/>
  <c r="O4529" i="11" s="1"/>
  <c r="O2136" i="11"/>
  <c r="O2137" i="11" s="1"/>
  <c r="O7063" i="11"/>
  <c r="O7064" i="11" s="1"/>
  <c r="O1941" i="11"/>
  <c r="O1942" i="11" s="1"/>
  <c r="O3696" i="11"/>
  <c r="O3697" i="11" s="1"/>
  <c r="O6582" i="11"/>
  <c r="O6583" i="11" s="1"/>
  <c r="O5659" i="11"/>
  <c r="O5660" i="11" s="1"/>
  <c r="O4333" i="11"/>
  <c r="O4334" i="11" s="1"/>
  <c r="O1577" i="11"/>
  <c r="O1578" i="11" s="1"/>
  <c r="O7363" i="11"/>
  <c r="O5672" i="11"/>
  <c r="O5673" i="11" s="1"/>
  <c r="O7180" i="11"/>
  <c r="O7181" i="11" s="1"/>
  <c r="O4801" i="11"/>
  <c r="O4802" i="11" s="1"/>
  <c r="O3826" i="11"/>
  <c r="O3827" i="11" s="1"/>
  <c r="O3202" i="11"/>
  <c r="O3203" i="11" s="1"/>
  <c r="O3995" i="11"/>
  <c r="O3996" i="11" s="1"/>
  <c r="O2383" i="11"/>
  <c r="O2384" i="11" s="1"/>
  <c r="O5594" i="11"/>
  <c r="O5595" i="11" s="1"/>
  <c r="O6855" i="11"/>
  <c r="O6856" i="11" s="1"/>
  <c r="O6790" i="11"/>
  <c r="O6791" i="11" s="1"/>
  <c r="O3865" i="11"/>
  <c r="O3866" i="11" s="1"/>
  <c r="O6894" i="11"/>
  <c r="O6895" i="11" s="1"/>
  <c r="O4229" i="11"/>
  <c r="O4230" i="11" s="1"/>
  <c r="O1616" i="11"/>
  <c r="O1617" i="11" s="1"/>
  <c r="O4073" i="11"/>
  <c r="O4074" i="11" s="1"/>
  <c r="O4580" i="11"/>
  <c r="O4581" i="11" s="1"/>
  <c r="O1694" i="11"/>
  <c r="O1695" i="11" s="1"/>
  <c r="O3241" i="11"/>
  <c r="O3242" i="11" s="1"/>
  <c r="O6660" i="11"/>
  <c r="O6661" i="11" s="1"/>
  <c r="O2669" i="11"/>
  <c r="O2670" i="11" s="1"/>
  <c r="O7336" i="11"/>
  <c r="O7337" i="11" s="1"/>
  <c r="O5061" i="11"/>
  <c r="O5062" i="11" s="1"/>
  <c r="O6127" i="11"/>
  <c r="O6128" i="11" s="1"/>
  <c r="O2201" i="11"/>
  <c r="O2202" i="11" s="1"/>
  <c r="O6465" i="11"/>
  <c r="O6466" i="11" s="1"/>
  <c r="O6933" i="11"/>
  <c r="O6934" i="11" s="1"/>
  <c r="O2396" i="11"/>
  <c r="O2397" i="11" s="1"/>
  <c r="O1889" i="11"/>
  <c r="O1890" i="11" s="1"/>
  <c r="O5425" i="11"/>
  <c r="O5426" i="11" s="1"/>
  <c r="O3423" i="11"/>
  <c r="O3424" i="11" s="1"/>
  <c r="O6322" i="11"/>
  <c r="O6323" i="11" s="1"/>
  <c r="O5997" i="11"/>
  <c r="O5998" i="11" s="1"/>
  <c r="O1954" i="11"/>
  <c r="O1955" i="11" s="1"/>
  <c r="O2721" i="11"/>
  <c r="O2722" i="11" s="1"/>
  <c r="O6361" i="11"/>
  <c r="O6362" i="11" s="1"/>
  <c r="O7375" i="11"/>
  <c r="O7376" i="11" s="1"/>
  <c r="O4749" i="11"/>
  <c r="O4750" i="11" s="1"/>
  <c r="O4918" i="11"/>
  <c r="O4919" i="11" s="1"/>
  <c r="O3189" i="11"/>
  <c r="O3190" i="11" s="1"/>
  <c r="O5386" i="11"/>
  <c r="O5387" i="11" s="1"/>
  <c r="O2461" i="11"/>
  <c r="O2462" i="11" s="1"/>
  <c r="O2825" i="11"/>
  <c r="O2826" i="11" s="1"/>
  <c r="O6504" i="11"/>
  <c r="O6505" i="11" s="1"/>
  <c r="O3917" i="11"/>
  <c r="O3918" i="11" s="1"/>
  <c r="O3345" i="11"/>
  <c r="O3346" i="11" s="1"/>
  <c r="O2305" i="11"/>
  <c r="O2306" i="11" s="1"/>
  <c r="O2981" i="11"/>
  <c r="O2982" i="11" s="1"/>
  <c r="O3020" i="11"/>
  <c r="O3021" i="11" s="1"/>
  <c r="O7206" i="11"/>
  <c r="O7207" i="11" s="1"/>
  <c r="O4151" i="11"/>
  <c r="O4152" i="11" s="1"/>
  <c r="O2422" i="11"/>
  <c r="O2423" i="11" s="1"/>
  <c r="O2591" i="11"/>
  <c r="O2592" i="11" s="1"/>
  <c r="O6556" i="11"/>
  <c r="O6557" i="11" s="1"/>
  <c r="O1928" i="11"/>
  <c r="O1929" i="11" s="1"/>
  <c r="O2279" i="11"/>
  <c r="O2280" i="11" s="1"/>
  <c r="O3930" i="11"/>
  <c r="O3931" i="11" s="1"/>
  <c r="O7024" i="11"/>
  <c r="O7025" i="11" s="1"/>
  <c r="O1473" i="11"/>
  <c r="O1474" i="11" s="1"/>
  <c r="J484" i="11"/>
  <c r="O1746" i="11"/>
  <c r="O1747" i="11" s="1"/>
  <c r="O3462" i="11"/>
  <c r="O3463" i="11" s="1"/>
  <c r="O4047" i="11"/>
  <c r="O4048" i="11" s="1"/>
  <c r="O5412" i="11"/>
  <c r="O5413" i="11" s="1"/>
  <c r="O2006" i="11"/>
  <c r="O2007" i="11" s="1"/>
  <c r="O6907" i="11"/>
  <c r="O6908" i="11" s="1"/>
  <c r="O5711" i="11"/>
  <c r="O5712" i="11" s="1"/>
  <c r="O2513" i="11"/>
  <c r="O2514" i="11" s="1"/>
  <c r="O4619" i="11"/>
  <c r="O4620" i="11" s="1"/>
  <c r="O3683" i="11"/>
  <c r="O3684" i="11" s="1"/>
  <c r="O4099" i="11"/>
  <c r="O4100" i="11" s="1"/>
  <c r="O3475" i="11"/>
  <c r="O3476" i="11" s="1"/>
  <c r="O4684" i="11"/>
  <c r="O4685" i="11" s="1"/>
  <c r="O4840" i="11"/>
  <c r="O4841" i="11" s="1"/>
  <c r="O3488" i="11"/>
  <c r="O3489" i="11" s="1"/>
  <c r="O1772" i="11"/>
  <c r="O1773" i="11" s="1"/>
  <c r="O5945" i="11"/>
  <c r="O5946" i="11" s="1"/>
  <c r="O6101" i="11"/>
  <c r="O6102" i="11" s="1"/>
  <c r="O2916" i="11"/>
  <c r="O2917" i="11" s="1"/>
  <c r="O2708" i="11"/>
  <c r="O2709" i="11" s="1"/>
  <c r="O2032" i="11"/>
  <c r="O2033" i="11" s="1"/>
  <c r="O6075" i="11"/>
  <c r="O6076" i="11" s="1"/>
  <c r="O4645" i="11"/>
  <c r="O4646" i="11" s="1"/>
  <c r="O1863" i="11"/>
  <c r="O1864" i="11" s="1"/>
  <c r="O2631" i="11"/>
  <c r="O6218" i="11"/>
  <c r="O6219" i="11" s="1"/>
  <c r="O4879" i="11"/>
  <c r="O4880" i="11" s="1"/>
  <c r="O2877" i="11"/>
  <c r="O2878" i="11" s="1"/>
  <c r="O2760" i="11"/>
  <c r="O2761" i="11" s="1"/>
  <c r="O3085" i="11"/>
  <c r="O3086" i="11" s="1"/>
  <c r="O2903" i="11"/>
  <c r="O2904" i="11" s="1"/>
  <c r="O3878" i="11"/>
  <c r="O3879" i="11" s="1"/>
  <c r="O4593" i="11"/>
  <c r="O4594" i="11" s="1"/>
  <c r="O7129" i="11"/>
  <c r="O5126" i="11"/>
  <c r="O5127" i="11" s="1"/>
  <c r="O4970" i="11"/>
  <c r="O4971" i="11" s="1"/>
  <c r="O3618" i="11"/>
  <c r="O3619" i="11" s="1"/>
  <c r="O1720" i="11"/>
  <c r="O1721" i="11" s="1"/>
  <c r="O4164" i="11"/>
  <c r="O4165" i="11" s="1"/>
  <c r="O3891" i="11"/>
  <c r="O3892" i="11" s="1"/>
  <c r="O1512" i="11"/>
  <c r="O1513" i="11" s="1"/>
  <c r="O6829" i="11"/>
  <c r="O6830" i="11" s="1"/>
  <c r="O5204" i="11"/>
  <c r="O5205" i="11" s="1"/>
  <c r="O5503" i="11"/>
  <c r="O5504" i="11" s="1"/>
  <c r="O4814" i="11"/>
  <c r="O4815" i="11" s="1"/>
  <c r="O4086" i="11"/>
  <c r="O4087" i="11" s="1"/>
  <c r="O4398" i="11"/>
  <c r="O4399" i="11" s="1"/>
  <c r="O6621" i="11"/>
  <c r="O6622" i="11" s="1"/>
  <c r="O3046" i="11"/>
  <c r="O3047" i="11" s="1"/>
  <c r="O4216" i="11"/>
  <c r="O4217" i="11" s="1"/>
  <c r="O3124" i="11"/>
  <c r="O3125" i="11" s="1"/>
  <c r="O7245" i="11"/>
  <c r="O7246" i="11" s="1"/>
  <c r="O4866" i="11"/>
  <c r="O4867" i="11" s="1"/>
  <c r="O4996" i="11"/>
  <c r="O4997" i="11" s="1"/>
  <c r="O4502" i="11"/>
  <c r="O4503" i="11" s="1"/>
  <c r="O5542" i="11"/>
  <c r="O5543" i="11" s="1"/>
  <c r="O5139" i="11"/>
  <c r="O5140" i="11" s="1"/>
  <c r="O2345" i="11"/>
  <c r="O5348" i="11"/>
  <c r="O1668" i="11"/>
  <c r="O1669" i="11" s="1"/>
  <c r="O4034" i="11"/>
  <c r="O4035" i="11" s="1"/>
  <c r="O4931" i="11"/>
  <c r="O4932" i="11" s="1"/>
  <c r="O2929" i="11"/>
  <c r="O2930" i="11" s="1"/>
  <c r="O6881" i="11"/>
  <c r="O6882" i="11" s="1"/>
  <c r="O7661" i="11"/>
  <c r="O7662" i="11" s="1"/>
  <c r="O5646" i="11"/>
  <c r="O5647" i="11" s="1"/>
  <c r="O6634" i="11"/>
  <c r="O6635" i="11" s="1"/>
  <c r="O3904" i="11"/>
  <c r="O3905" i="11" s="1"/>
  <c r="O4125" i="11"/>
  <c r="O4126" i="11" s="1"/>
  <c r="O3410" i="11"/>
  <c r="O3411" i="11" s="1"/>
  <c r="O3722" i="11"/>
  <c r="O3723" i="11" s="1"/>
  <c r="O3605" i="11"/>
  <c r="O3606" i="11" s="1"/>
  <c r="O7557" i="11"/>
  <c r="O7558" i="11" s="1"/>
  <c r="O5243" i="11"/>
  <c r="O5244" i="11" s="1"/>
  <c r="O5282" i="11"/>
  <c r="O5283" i="11" s="1"/>
  <c r="O6387" i="11"/>
  <c r="O6388" i="11" s="1"/>
  <c r="O7310" i="11"/>
  <c r="O7311" i="11" s="1"/>
  <c r="O2812" i="11"/>
  <c r="O2813" i="11" s="1"/>
  <c r="O3033" i="11"/>
  <c r="O3034" i="11" s="1"/>
  <c r="O7466" i="11"/>
  <c r="O7467" i="11" s="1"/>
  <c r="O3969" i="11"/>
  <c r="O3970" i="11" s="1"/>
  <c r="O5750" i="11"/>
  <c r="O5751" i="11" s="1"/>
  <c r="O6166" i="11"/>
  <c r="O6167" i="11" s="1"/>
  <c r="O4788" i="11"/>
  <c r="O4789" i="11" s="1"/>
  <c r="O4060" i="11"/>
  <c r="O4061" i="11" s="1"/>
  <c r="O5802" i="11"/>
  <c r="O5803" i="11" s="1"/>
  <c r="O5867" i="11"/>
  <c r="O5868" i="11" s="1"/>
  <c r="O3813" i="11"/>
  <c r="O3814" i="11" s="1"/>
  <c r="O1837" i="11"/>
  <c r="O1838" i="11" s="1"/>
  <c r="O3072" i="11"/>
  <c r="O3073" i="11" s="1"/>
  <c r="O2773" i="11"/>
  <c r="O2774" i="11" s="1"/>
  <c r="O6752" i="11"/>
  <c r="O7323" i="11"/>
  <c r="O7324" i="11" s="1"/>
  <c r="O2435" i="11"/>
  <c r="O2436" i="11" s="1"/>
  <c r="O4515" i="11"/>
  <c r="O4516" i="11" s="1"/>
  <c r="O1733" i="11"/>
  <c r="O1734" i="11" s="1"/>
  <c r="O2318" i="11"/>
  <c r="O2319" i="11" s="1"/>
  <c r="O6569" i="11"/>
  <c r="O6570" i="11" s="1"/>
  <c r="O1356" i="11"/>
  <c r="O1357" i="11" s="1"/>
  <c r="O3982" i="11"/>
  <c r="O3983" i="11" s="1"/>
  <c r="O1824" i="11"/>
  <c r="O1825" i="11" s="1"/>
  <c r="O5789" i="11"/>
  <c r="O5790" i="11" s="1"/>
  <c r="O5919" i="11"/>
  <c r="O5920" i="11" s="1"/>
  <c r="O4606" i="11"/>
  <c r="O4607" i="11" s="1"/>
  <c r="O1642" i="11"/>
  <c r="O1643" i="11" s="1"/>
  <c r="O5334" i="11"/>
  <c r="O5335" i="11" s="1"/>
  <c r="O5035" i="11"/>
  <c r="O5036" i="11" s="1"/>
  <c r="O1551" i="11"/>
  <c r="O1552" i="11" s="1"/>
  <c r="O3150" i="11"/>
  <c r="O3151" i="11" s="1"/>
  <c r="O5776" i="11"/>
  <c r="O5777" i="11" s="1"/>
  <c r="O3943" i="11"/>
  <c r="O3944" i="11" s="1"/>
  <c r="O5256" i="11"/>
  <c r="O5257" i="11" s="1"/>
  <c r="O7479" i="11"/>
  <c r="O7480" i="11" s="1"/>
  <c r="O5932" i="11"/>
  <c r="O5933" i="11" s="1"/>
  <c r="O2604" i="11"/>
  <c r="O2605" i="11" s="1"/>
  <c r="O6309" i="11"/>
  <c r="O6310" i="11" s="1"/>
  <c r="O4905" i="11"/>
  <c r="O4906" i="11" s="1"/>
  <c r="O2084" i="11"/>
  <c r="O2085" i="11" s="1"/>
  <c r="O2448" i="11"/>
  <c r="O2449" i="11" s="1"/>
  <c r="O5074" i="11"/>
  <c r="O5075" i="11" s="1"/>
  <c r="O2734" i="11"/>
  <c r="O2735" i="11" s="1"/>
  <c r="O7219" i="11"/>
  <c r="O7220" i="11" s="1"/>
  <c r="O2644" i="11"/>
  <c r="O1382" i="11"/>
  <c r="O1383" i="11" s="1"/>
  <c r="O3514" i="11"/>
  <c r="O3515" i="11" s="1"/>
  <c r="O3787" i="11"/>
  <c r="O3788" i="11" s="1"/>
  <c r="O3527" i="11"/>
  <c r="O3528" i="11" s="1"/>
  <c r="O1499" i="11"/>
  <c r="O1500" i="11" s="1"/>
  <c r="O6140" i="11"/>
  <c r="O6141" i="11" s="1"/>
  <c r="O5607" i="11"/>
  <c r="O5608" i="11" s="1"/>
  <c r="O5763" i="11"/>
  <c r="O5764" i="11" s="1"/>
  <c r="O3709" i="11"/>
  <c r="O3710" i="11" s="1"/>
  <c r="O4320" i="11"/>
  <c r="O4321" i="11" s="1"/>
  <c r="O5022" i="11"/>
  <c r="O5023" i="11" s="1"/>
  <c r="O1343" i="11"/>
  <c r="O1344" i="11" s="1"/>
  <c r="O7415" i="11"/>
  <c r="O4892" i="11"/>
  <c r="O4893" i="11" s="1"/>
  <c r="O4359" i="11"/>
  <c r="O4360" i="11" s="1"/>
  <c r="O6517" i="11"/>
  <c r="O6518" i="11" s="1"/>
  <c r="O3761" i="11"/>
  <c r="O3762" i="11" s="1"/>
  <c r="O4697" i="11"/>
  <c r="O4698" i="11" s="1"/>
  <c r="O2240" i="11"/>
  <c r="O2241" i="11" s="1"/>
  <c r="O3579" i="11"/>
  <c r="O3580" i="11" s="1"/>
  <c r="O2045" i="11"/>
  <c r="O2046" i="11" s="1"/>
  <c r="O1369" i="11"/>
  <c r="O1370" i="11" s="1"/>
  <c r="O3319" i="11"/>
  <c r="O3320" i="11" s="1"/>
  <c r="O2071" i="11"/>
  <c r="O2072" i="11" s="1"/>
  <c r="O5620" i="11"/>
  <c r="O5621" i="11" s="1"/>
  <c r="O6478" i="11"/>
  <c r="O6479" i="11" s="1"/>
  <c r="O5438" i="11"/>
  <c r="O5439" i="11" s="1"/>
  <c r="O4775" i="11"/>
  <c r="O4776" i="11" s="1"/>
  <c r="O3839" i="11"/>
  <c r="O3840" i="11" s="1"/>
  <c r="O6049" i="11"/>
  <c r="O6050" i="11" s="1"/>
  <c r="O3397" i="11"/>
  <c r="O3398" i="11" s="1"/>
  <c r="O4203" i="11"/>
  <c r="O4204" i="11" s="1"/>
  <c r="O1434" i="11"/>
  <c r="O1435" i="11" s="1"/>
  <c r="O5309" i="11"/>
  <c r="O4632" i="11"/>
  <c r="O4633" i="11" s="1"/>
  <c r="O5361" i="11"/>
  <c r="O7297" i="11"/>
  <c r="O7298" i="11" s="1"/>
  <c r="O1603" i="11"/>
  <c r="O1604" i="11" s="1"/>
  <c r="O2370" i="11"/>
  <c r="O2371" i="11" s="1"/>
  <c r="O6972" i="11"/>
  <c r="O6973" i="11" s="1"/>
  <c r="O3111" i="11"/>
  <c r="O3112" i="11" s="1"/>
  <c r="O2474" i="11"/>
  <c r="O2475" i="11" s="1"/>
  <c r="O3449" i="11"/>
  <c r="O3450" i="11" s="1"/>
  <c r="O5685" i="11"/>
  <c r="O5686" i="11" s="1"/>
  <c r="O5477" i="11"/>
  <c r="O5478" i="11" s="1"/>
  <c r="O2618" i="11"/>
  <c r="O5841" i="11"/>
  <c r="O5842" i="11" s="1"/>
  <c r="O5230" i="11"/>
  <c r="O5231" i="11" s="1"/>
  <c r="O2214" i="11"/>
  <c r="O2215" i="11" s="1"/>
  <c r="O3748" i="11"/>
  <c r="O3749" i="11" s="1"/>
  <c r="O1538" i="11"/>
  <c r="O1539" i="11" s="1"/>
  <c r="O6726" i="11"/>
  <c r="O7401" i="11"/>
  <c r="O7402" i="11" s="1"/>
  <c r="O1759" i="11"/>
  <c r="O1760" i="11" s="1"/>
  <c r="O2176" i="11"/>
  <c r="O2110" i="11"/>
  <c r="O2111" i="11" s="1"/>
  <c r="O5113" i="11"/>
  <c r="O5114" i="11" s="1"/>
  <c r="O6920" i="11"/>
  <c r="O6921" i="11" s="1"/>
  <c r="O2968" i="11"/>
  <c r="O2969" i="11" s="1"/>
  <c r="O2657" i="11"/>
  <c r="O6426" i="11"/>
  <c r="O6427" i="11" s="1"/>
  <c r="J5423" i="11"/>
  <c r="K5423" i="11" s="1"/>
  <c r="J5371" i="11"/>
  <c r="J5397" i="11"/>
  <c r="K5397" i="11" s="1"/>
  <c r="J4682" i="11"/>
  <c r="K4682" i="11" s="1"/>
  <c r="P4577" i="11"/>
  <c r="J7568" i="11"/>
  <c r="J4994" i="11"/>
  <c r="K4994" i="11" s="1"/>
  <c r="J4786" i="11"/>
  <c r="K4786" i="11" s="1"/>
  <c r="L4681" i="11"/>
  <c r="P4681" i="11"/>
  <c r="J3538" i="11"/>
  <c r="K3538" i="11" s="1"/>
  <c r="J2069" i="11"/>
  <c r="K2069" i="11" s="1"/>
  <c r="J1614" i="11"/>
  <c r="K1614" i="11" s="1"/>
  <c r="J1198" i="11"/>
  <c r="K1198" i="11" s="1"/>
  <c r="J782" i="11"/>
  <c r="K782" i="11" s="1"/>
  <c r="J6398" i="11"/>
  <c r="K6398" i="11" s="1"/>
  <c r="J6190" i="11"/>
  <c r="K6190" i="11" s="1"/>
  <c r="J5982" i="11"/>
  <c r="K5982" i="11" s="1"/>
  <c r="L5877" i="11"/>
  <c r="P5877" i="11"/>
  <c r="J4396" i="11"/>
  <c r="K4396" i="11" s="1"/>
  <c r="J4292" i="11"/>
  <c r="K4292" i="11" s="1"/>
  <c r="J4084" i="11"/>
  <c r="K4084" i="11" s="1"/>
  <c r="J3876" i="11"/>
  <c r="K3876" i="11" s="1"/>
  <c r="J3421" i="11"/>
  <c r="K3421" i="11" s="1"/>
  <c r="J3135" i="11"/>
  <c r="K3135" i="11" s="1"/>
  <c r="J2745" i="11"/>
  <c r="K2745" i="11" s="1"/>
  <c r="J2641" i="11"/>
  <c r="J2329" i="11"/>
  <c r="K2329" i="11" s="1"/>
  <c r="J1497" i="11"/>
  <c r="K1497" i="11" s="1"/>
  <c r="J873" i="11"/>
  <c r="K873" i="11" s="1"/>
  <c r="L378" i="11"/>
  <c r="P378" i="11"/>
  <c r="J236" i="11"/>
  <c r="K236" i="11" s="1"/>
  <c r="L6852" i="11"/>
  <c r="P6852" i="11"/>
  <c r="P5474" i="11"/>
  <c r="J5761" i="11"/>
  <c r="K5761" i="11" s="1"/>
  <c r="L5136" i="11"/>
  <c r="P5136" i="11"/>
  <c r="J5280" i="11"/>
  <c r="K5280" i="11" s="1"/>
  <c r="L5461" i="11"/>
  <c r="J1757" i="11"/>
  <c r="K1757" i="11" s="1"/>
  <c r="J210" i="11"/>
  <c r="K210" i="11" s="1"/>
  <c r="J7555" i="11"/>
  <c r="K7555" i="11" s="1"/>
  <c r="J6957" i="11"/>
  <c r="K6957" i="11" s="1"/>
  <c r="J6437" i="11"/>
  <c r="J6229" i="11"/>
  <c r="K6229" i="11" s="1"/>
  <c r="J6021" i="11"/>
  <c r="K6021" i="11" s="1"/>
  <c r="L5643" i="11"/>
  <c r="P5643" i="11"/>
  <c r="J5332" i="11"/>
  <c r="K5332" i="11" s="1"/>
  <c r="J5293" i="11"/>
  <c r="K5293" i="11" s="1"/>
  <c r="J5267" i="11"/>
  <c r="K5267" i="11" s="1"/>
  <c r="J4123" i="11"/>
  <c r="K4123" i="11" s="1"/>
  <c r="P3199" i="11"/>
  <c r="L1925" i="11"/>
  <c r="P1925" i="11"/>
  <c r="L1899" i="11"/>
  <c r="P1899" i="11"/>
  <c r="P1873" i="11"/>
  <c r="J1978" i="11"/>
  <c r="K1978" i="11" s="1"/>
  <c r="J1315" i="11"/>
  <c r="K1315" i="11" s="1"/>
  <c r="L1106" i="11"/>
  <c r="P1106" i="11"/>
  <c r="P339" i="11"/>
  <c r="P950" i="11"/>
  <c r="J7334" i="11"/>
  <c r="K7334" i="11" s="1"/>
  <c r="L6736" i="11"/>
  <c r="J6606" i="11"/>
  <c r="J5579" i="11"/>
  <c r="J5124" i="11"/>
  <c r="K5124" i="11" s="1"/>
  <c r="J4916" i="11"/>
  <c r="K4916" i="11" s="1"/>
  <c r="L2393" i="11"/>
  <c r="P2393" i="11"/>
  <c r="P1041" i="11"/>
  <c r="L313" i="11"/>
  <c r="P313" i="11"/>
  <c r="J7152" i="11"/>
  <c r="K7152" i="11" s="1"/>
  <c r="J6424" i="11"/>
  <c r="K6424" i="11" s="1"/>
  <c r="J6216" i="11"/>
  <c r="K6216" i="11" s="1"/>
  <c r="J6008" i="11"/>
  <c r="J5618" i="11"/>
  <c r="K5618" i="11" s="1"/>
  <c r="P3901" i="11"/>
  <c r="J3681" i="11"/>
  <c r="K3681" i="11" s="1"/>
  <c r="J3265" i="11"/>
  <c r="K3265" i="11" s="1"/>
  <c r="J3057" i="11"/>
  <c r="K3057" i="11" s="1"/>
  <c r="J2485" i="11"/>
  <c r="K2485" i="11" s="1"/>
  <c r="J2381" i="11"/>
  <c r="K2381" i="11" s="1"/>
  <c r="L1340" i="11"/>
  <c r="P1340" i="11"/>
  <c r="J925" i="11"/>
  <c r="K925" i="11" s="1"/>
  <c r="P716" i="11"/>
  <c r="L66" i="11"/>
  <c r="P66" i="11"/>
  <c r="J6879" i="11"/>
  <c r="K6879" i="11" s="1"/>
  <c r="J5059" i="11"/>
  <c r="K5059" i="11" s="1"/>
  <c r="J4851" i="11"/>
  <c r="K4851" i="11" s="1"/>
  <c r="J4643" i="11"/>
  <c r="K4643" i="11" s="1"/>
  <c r="J4435" i="11"/>
  <c r="K4435" i="11" s="1"/>
  <c r="P3303" i="11"/>
  <c r="L2679" i="11"/>
  <c r="P2679" i="11"/>
  <c r="L2523" i="11"/>
  <c r="P2523" i="11"/>
  <c r="J2043" i="11"/>
  <c r="K2043" i="11" s="1"/>
  <c r="J1432" i="11"/>
  <c r="K1432" i="11" s="1"/>
  <c r="J1016" i="11"/>
  <c r="K1016" i="11" s="1"/>
  <c r="J7464" i="11"/>
  <c r="K7464" i="11" s="1"/>
  <c r="L6813" i="11"/>
  <c r="J7607" i="11"/>
  <c r="K7607" i="11" s="1"/>
  <c r="L6046" i="11"/>
  <c r="P6046" i="11"/>
  <c r="L5838" i="11"/>
  <c r="P5838" i="11"/>
  <c r="J4149" i="11"/>
  <c r="K4149" i="11" s="1"/>
  <c r="J3941" i="11"/>
  <c r="K3941" i="11" s="1"/>
  <c r="J3837" i="11"/>
  <c r="K3837" i="11" s="1"/>
  <c r="J3226" i="11"/>
  <c r="K3226" i="11" s="1"/>
  <c r="J3018" i="11"/>
  <c r="K3018" i="11" s="1"/>
  <c r="J2199" i="11"/>
  <c r="K2199" i="11" s="1"/>
  <c r="J574" i="11"/>
  <c r="K574" i="11" s="1"/>
  <c r="J2563" i="11"/>
  <c r="K2563" i="11" s="1"/>
  <c r="J2459" i="11"/>
  <c r="K2459" i="11" s="1"/>
  <c r="J1627" i="11"/>
  <c r="K1627" i="11" s="1"/>
  <c r="J93" i="11"/>
  <c r="K93" i="11" s="1"/>
  <c r="J2251" i="11"/>
  <c r="K2251" i="11" s="1"/>
  <c r="J1471" i="11"/>
  <c r="K1471" i="11" s="1"/>
  <c r="J7061" i="11"/>
  <c r="K7061" i="11" s="1"/>
  <c r="J6944" i="11"/>
  <c r="K6944" i="11" s="1"/>
  <c r="J6827" i="11"/>
  <c r="K6827" i="11" s="1"/>
  <c r="L5773" i="11"/>
  <c r="P5773" i="11"/>
  <c r="P5384" i="11"/>
  <c r="J5228" i="11"/>
  <c r="K5228" i="11" s="1"/>
  <c r="J5202" i="11"/>
  <c r="K5202" i="11" s="1"/>
  <c r="J5176" i="11"/>
  <c r="K5176" i="11" s="1"/>
  <c r="J5150" i="11"/>
  <c r="K5150" i="11" s="1"/>
  <c r="J4942" i="11"/>
  <c r="K4942" i="11" s="1"/>
  <c r="P3433" i="11"/>
  <c r="J2914" i="11"/>
  <c r="K2914" i="11" s="1"/>
  <c r="J2238" i="11"/>
  <c r="K2238" i="11" s="1"/>
  <c r="P7099" i="11"/>
  <c r="J6346" i="11"/>
  <c r="K6346" i="11"/>
  <c r="J6138" i="11"/>
  <c r="K6138" i="11" s="1"/>
  <c r="J5930" i="11"/>
  <c r="K5930" i="11" s="1"/>
  <c r="L5825" i="11"/>
  <c r="P5825" i="11"/>
  <c r="J5670" i="11"/>
  <c r="K5670" i="11" s="1"/>
  <c r="J4344" i="11"/>
  <c r="K4344" i="11" s="1"/>
  <c r="J4240" i="11"/>
  <c r="K4240" i="11" s="1"/>
  <c r="J4032" i="11"/>
  <c r="K4032" i="11" s="1"/>
  <c r="J3824" i="11"/>
  <c r="K3824" i="11" s="1"/>
  <c r="L3524" i="11"/>
  <c r="P3524" i="11"/>
  <c r="J977" i="11"/>
  <c r="K977" i="11" s="1"/>
  <c r="J405" i="11"/>
  <c r="K405" i="11"/>
  <c r="J119" i="11"/>
  <c r="K119" i="11" s="1"/>
  <c r="P7021" i="11"/>
  <c r="J5657" i="11"/>
  <c r="K5657" i="11" s="1"/>
  <c r="J5085" i="11"/>
  <c r="K5085" i="11" s="1"/>
  <c r="J4877" i="11"/>
  <c r="K4877" i="11" s="1"/>
  <c r="J4669" i="11"/>
  <c r="K4669" i="11" s="1"/>
  <c r="J4461" i="11"/>
  <c r="K4461" i="11" s="1"/>
  <c r="J2940" i="11"/>
  <c r="K2940" i="11" s="1"/>
  <c r="J2420" i="11"/>
  <c r="K2420" i="11" s="1"/>
  <c r="J2264" i="11"/>
  <c r="K2264" i="11" s="1"/>
  <c r="L1938" i="11"/>
  <c r="P1938" i="11"/>
  <c r="L1483" i="11"/>
  <c r="P1483" i="11"/>
  <c r="J288" i="11"/>
  <c r="K288" i="11"/>
  <c r="P7515" i="11"/>
  <c r="J6593" i="11"/>
  <c r="K6593" i="11" s="1"/>
  <c r="P6670" i="11"/>
  <c r="J5540" i="11"/>
  <c r="K5540" i="11" s="1"/>
  <c r="J4383" i="11"/>
  <c r="K4383" i="11" s="1"/>
  <c r="P4278" i="11"/>
  <c r="J3291" i="11"/>
  <c r="K3291" i="11" s="1"/>
  <c r="J3252" i="11"/>
  <c r="K3252" i="11" s="1"/>
  <c r="J3044" i="11"/>
  <c r="K3044" i="11" s="1"/>
  <c r="J1419" i="11"/>
  <c r="K1419" i="11" s="1"/>
  <c r="J7282" i="11"/>
  <c r="K7282" i="11" s="1"/>
  <c r="P6527" i="11"/>
  <c r="L5682" i="11"/>
  <c r="P5682" i="11"/>
  <c r="J4760" i="11"/>
  <c r="K4760" i="11" s="1"/>
  <c r="L2965" i="11"/>
  <c r="P2965" i="11"/>
  <c r="J2017" i="11"/>
  <c r="K2017" i="11" s="1"/>
  <c r="L1353" i="11"/>
  <c r="P937" i="11"/>
  <c r="J548" i="11"/>
  <c r="K548" i="11" s="1"/>
  <c r="J587" i="11"/>
  <c r="K587" i="11" s="1"/>
  <c r="J535" i="11"/>
  <c r="K535" i="11" s="1"/>
  <c r="L183" i="11"/>
  <c r="P183" i="11"/>
  <c r="J7256" i="11"/>
  <c r="K7256" i="11" s="1"/>
  <c r="J7204" i="11"/>
  <c r="K7204" i="11" s="1"/>
  <c r="L6267" i="11"/>
  <c r="P6267" i="11"/>
  <c r="J5852" i="11"/>
  <c r="K5852" i="11" s="1"/>
  <c r="J5722" i="11"/>
  <c r="K5722" i="11" s="1"/>
  <c r="J5514" i="11"/>
  <c r="K5514" i="11" s="1"/>
  <c r="J4162" i="11"/>
  <c r="K4162" i="11" s="1"/>
  <c r="J3954" i="11"/>
  <c r="K3954" i="11" s="1"/>
  <c r="J3746" i="11"/>
  <c r="K3746" i="11" s="1"/>
  <c r="J3577" i="11"/>
  <c r="K3577" i="11" s="1"/>
  <c r="J3213" i="11"/>
  <c r="K3213" i="11" s="1"/>
  <c r="J3005" i="11"/>
  <c r="J2121" i="11"/>
  <c r="K2121" i="11" s="1"/>
  <c r="J2004" i="11"/>
  <c r="K2004" i="11" s="1"/>
  <c r="J1445" i="11"/>
  <c r="K1445" i="11" s="1"/>
  <c r="J821" i="11"/>
  <c r="K821" i="11" s="1"/>
  <c r="L651" i="11"/>
  <c r="P651" i="11"/>
  <c r="J418" i="11"/>
  <c r="K418" i="11" s="1"/>
  <c r="J6580" i="11"/>
  <c r="K6580" i="11" s="1"/>
  <c r="J5111" i="11"/>
  <c r="K5111" i="11" s="1"/>
  <c r="J4903" i="11"/>
  <c r="K4903" i="11" s="1"/>
  <c r="J4695" i="11"/>
  <c r="K4695" i="11" s="1"/>
  <c r="J4487" i="11"/>
  <c r="K4487" i="11" s="1"/>
  <c r="J2316" i="11"/>
  <c r="K2316" i="11" s="1"/>
  <c r="L1119" i="11"/>
  <c r="P1119" i="11"/>
  <c r="L157" i="11"/>
  <c r="P157" i="11"/>
  <c r="J7620" i="11"/>
  <c r="K7620" i="11"/>
  <c r="J6931" i="11"/>
  <c r="K6931" i="11" s="1"/>
  <c r="J7659" i="11"/>
  <c r="K7659" i="11" s="1"/>
  <c r="J7581" i="11"/>
  <c r="K7581" i="11" s="1"/>
  <c r="J6892" i="11"/>
  <c r="K6892" i="11" s="1"/>
  <c r="L5994" i="11"/>
  <c r="P5994" i="11"/>
  <c r="L5591" i="11"/>
  <c r="J5449" i="11"/>
  <c r="K5449" i="11" s="1"/>
  <c r="L3173" i="11"/>
  <c r="P3173" i="11"/>
  <c r="J2979" i="11"/>
  <c r="K2979" i="11" s="1"/>
  <c r="J1796" i="11"/>
  <c r="K1796" i="11" s="1"/>
  <c r="L664" i="11"/>
  <c r="P664" i="11"/>
  <c r="L989" i="11"/>
  <c r="P989" i="11"/>
  <c r="L6501" i="11"/>
  <c r="P6501" i="11"/>
  <c r="P2159" i="11"/>
  <c r="J379" i="11"/>
  <c r="K379" i="11" s="1"/>
  <c r="J6853" i="11"/>
  <c r="K6853" i="11" s="1"/>
  <c r="J5553" i="11"/>
  <c r="J5137" i="11"/>
  <c r="K5137" i="11" s="1"/>
  <c r="J4929" i="11"/>
  <c r="K4929" i="11" s="1"/>
  <c r="J4721" i="11"/>
  <c r="K4721" i="11" s="1"/>
  <c r="J4513" i="11"/>
  <c r="K4513" i="11" s="1"/>
  <c r="J1588" i="11"/>
  <c r="K1588" i="11" s="1"/>
  <c r="J1172" i="11"/>
  <c r="K1172" i="11" s="1"/>
  <c r="J756" i="11"/>
  <c r="K756" i="11" s="1"/>
  <c r="J301" i="11"/>
  <c r="L6332" i="11"/>
  <c r="L5916" i="11"/>
  <c r="P5916" i="11"/>
  <c r="J5644" i="11"/>
  <c r="K5644" i="11" s="1"/>
  <c r="L3914" i="11"/>
  <c r="P3914" i="11"/>
  <c r="L3810" i="11"/>
  <c r="J3200" i="11"/>
  <c r="K3200" i="11" s="1"/>
  <c r="J2992" i="11"/>
  <c r="K2992" i="11" s="1"/>
  <c r="J2511" i="11"/>
  <c r="K2511" i="11" s="1"/>
  <c r="J2407" i="11"/>
  <c r="K2407" i="11" s="1"/>
  <c r="J2303" i="11"/>
  <c r="K2303" i="11" s="1"/>
  <c r="J1926" i="11"/>
  <c r="K1926" i="11" s="1"/>
  <c r="J1900" i="11"/>
  <c r="K1900" i="11" s="1"/>
  <c r="J1874" i="11"/>
  <c r="K1874" i="11" s="1"/>
  <c r="J1848" i="11"/>
  <c r="K1848" i="11" s="1"/>
  <c r="J1822" i="11"/>
  <c r="K1822" i="11" s="1"/>
  <c r="J2108" i="11"/>
  <c r="K2108" i="11" s="1"/>
  <c r="J2095" i="11"/>
  <c r="K2095" i="11" s="1"/>
  <c r="J2082" i="11"/>
  <c r="K2082" i="11" s="1"/>
  <c r="J5411" i="11"/>
  <c r="K5411" i="11" s="1"/>
  <c r="J3382" i="11"/>
  <c r="K3382" i="11" s="1"/>
  <c r="J2394" i="11"/>
  <c r="K2394" i="11" s="1"/>
  <c r="J1458" i="11"/>
  <c r="K1458" i="11" s="1"/>
  <c r="J1042" i="11"/>
  <c r="K1042" i="11" s="1"/>
  <c r="P6319" i="11"/>
  <c r="J4110" i="11"/>
  <c r="K4110" i="11" s="1"/>
  <c r="J3902" i="11"/>
  <c r="K3902" i="11" s="1"/>
  <c r="P3160" i="11"/>
  <c r="J1341" i="11"/>
  <c r="K1341" i="11" s="1"/>
  <c r="J717" i="11"/>
  <c r="K717" i="11" s="1"/>
  <c r="J67" i="11"/>
  <c r="K67" i="11" s="1"/>
  <c r="J7243" i="11"/>
  <c r="K7243" i="11" s="1"/>
  <c r="J6801" i="11"/>
  <c r="L5214" i="11"/>
  <c r="P5214" i="11"/>
  <c r="P4954" i="11"/>
  <c r="P4746" i="11"/>
  <c r="L4538" i="11"/>
  <c r="P4538" i="11"/>
  <c r="J3304" i="11"/>
  <c r="K3304" i="11" s="1"/>
  <c r="J2680" i="11"/>
  <c r="K2680" i="11" s="1"/>
  <c r="J2524" i="11"/>
  <c r="K2524" i="11" s="1"/>
  <c r="L1223" i="11"/>
  <c r="P1223" i="11"/>
  <c r="J613" i="11"/>
  <c r="K613" i="11" s="1"/>
  <c r="J509" i="11"/>
  <c r="K509" i="11" s="1"/>
  <c r="J6814" i="11"/>
  <c r="K6814" i="11" s="1"/>
  <c r="J7270" i="11"/>
  <c r="J6463" i="11"/>
  <c r="K6463" i="11" s="1"/>
  <c r="J6255" i="11"/>
  <c r="K6255" i="11" s="1"/>
  <c r="J6047" i="11"/>
  <c r="K6047" i="11" s="1"/>
  <c r="J5839" i="11"/>
  <c r="K5839" i="11" s="1"/>
  <c r="P2666" i="11"/>
  <c r="L2718" i="11"/>
  <c r="P2718" i="11"/>
  <c r="P1002" i="11"/>
  <c r="L7164" i="11"/>
  <c r="P7164" i="11"/>
  <c r="L5734" i="11"/>
  <c r="P5734" i="11"/>
  <c r="L5045" i="11"/>
  <c r="P5045" i="11"/>
  <c r="J3434" i="11"/>
  <c r="K3434" i="11" s="1"/>
  <c r="L2497" i="11"/>
  <c r="P2497" i="11"/>
  <c r="J1965" i="11"/>
  <c r="K1965" i="11" s="1"/>
  <c r="J1302" i="11"/>
  <c r="K1302" i="11" s="1"/>
  <c r="J886" i="11"/>
  <c r="K886" i="11" s="1"/>
  <c r="J262" i="11"/>
  <c r="K262" i="11" s="1"/>
  <c r="L14" i="11"/>
  <c r="P14" i="11"/>
  <c r="J7100" i="11"/>
  <c r="K7100" i="11" s="1"/>
  <c r="L6241" i="11"/>
  <c r="P6241" i="11"/>
  <c r="L6033" i="11"/>
  <c r="J5826" i="11"/>
  <c r="K5826" i="11" s="1"/>
  <c r="L5318" i="11"/>
  <c r="P5318" i="11"/>
  <c r="L3927" i="11"/>
  <c r="P3927" i="11"/>
  <c r="J3525" i="11"/>
  <c r="K3525" i="11" s="1"/>
  <c r="J3187" i="11"/>
  <c r="K3187" i="11" s="1"/>
  <c r="L2952" i="11"/>
  <c r="L2692" i="11"/>
  <c r="P2692" i="11"/>
  <c r="P2211" i="11"/>
  <c r="J769" i="11"/>
  <c r="K769" i="11" s="1"/>
  <c r="J522" i="11"/>
  <c r="K522" i="11" s="1"/>
  <c r="J7022" i="11"/>
  <c r="K7022" i="11" s="1"/>
  <c r="J6684" i="11"/>
  <c r="J1939" i="11"/>
  <c r="K1939" i="11" s="1"/>
  <c r="J1484" i="11"/>
  <c r="K1484" i="11" s="1"/>
  <c r="J1068" i="11"/>
  <c r="K1068" i="11" s="1"/>
  <c r="J106" i="11"/>
  <c r="K106" i="11" s="1"/>
  <c r="J7672" i="11"/>
  <c r="J7516" i="11"/>
  <c r="K7516" i="11" s="1"/>
  <c r="J7295" i="11"/>
  <c r="K7295" i="11" s="1"/>
  <c r="J7633" i="11"/>
  <c r="K7633" i="11" s="1"/>
  <c r="J6788" i="11"/>
  <c r="K6788" i="11" s="1"/>
  <c r="J6671" i="11"/>
  <c r="K6671" i="11" s="1"/>
  <c r="J6619" i="11"/>
  <c r="K6619" i="11" s="1"/>
  <c r="J6385" i="11"/>
  <c r="K6385" i="11" s="1"/>
  <c r="J6177" i="11"/>
  <c r="J5969" i="11"/>
  <c r="K5969" i="11" s="1"/>
  <c r="J4279" i="11"/>
  <c r="K4279" i="11" s="1"/>
  <c r="J4175" i="11"/>
  <c r="K4175" i="11" s="1"/>
  <c r="J3967" i="11"/>
  <c r="K3967" i="11" s="1"/>
  <c r="J3863" i="11"/>
  <c r="K3863" i="11" s="1"/>
  <c r="L3758" i="11"/>
  <c r="P3758" i="11"/>
  <c r="J2927" i="11"/>
  <c r="K2927" i="11" s="1"/>
  <c r="J2771" i="11"/>
  <c r="K2771" i="11" s="1"/>
  <c r="J6528" i="11"/>
  <c r="K6528" i="11" s="1"/>
  <c r="J5787" i="11"/>
  <c r="K5787" i="11" s="1"/>
  <c r="J5683" i="11"/>
  <c r="K5683" i="11" s="1"/>
  <c r="J4968" i="11"/>
  <c r="K4968" i="11" s="1"/>
  <c r="J4656" i="11"/>
  <c r="K4656" i="11" s="1"/>
  <c r="J3486" i="11"/>
  <c r="K3486" i="11" s="1"/>
  <c r="J2966" i="11"/>
  <c r="K2966" i="11" s="1"/>
  <c r="J1354" i="11"/>
  <c r="K1354" i="11" s="1"/>
  <c r="J938" i="11"/>
  <c r="K938" i="11" s="1"/>
  <c r="J249" i="11"/>
  <c r="K249" i="11"/>
  <c r="J184" i="11"/>
  <c r="K184" i="11" s="1"/>
  <c r="J6476" i="11"/>
  <c r="K6476" i="11" s="1"/>
  <c r="J6268" i="11"/>
  <c r="K6268" i="11" s="1"/>
  <c r="J6060" i="11"/>
  <c r="P5344" i="11"/>
  <c r="P3849" i="11"/>
  <c r="L3108" i="11"/>
  <c r="P3108" i="11"/>
  <c r="J2537" i="11"/>
  <c r="K2537" i="11" s="1"/>
  <c r="J2433" i="11"/>
  <c r="K2433" i="11" s="1"/>
  <c r="J2277" i="11"/>
  <c r="K2277" i="11" s="1"/>
  <c r="J652" i="11"/>
  <c r="K652" i="11" s="1"/>
  <c r="J5709" i="11"/>
  <c r="K5709" i="11" s="1"/>
  <c r="L4590" i="11"/>
  <c r="P4590" i="11"/>
  <c r="J3668" i="11"/>
  <c r="K3668" i="11" s="1"/>
  <c r="L2575" i="11"/>
  <c r="P2575" i="11"/>
  <c r="J1991" i="11"/>
  <c r="K1991" i="11" s="1"/>
  <c r="J1536" i="11"/>
  <c r="K1536" i="11" s="1"/>
  <c r="J1120" i="11"/>
  <c r="K1120" i="11" s="1"/>
  <c r="J704" i="11"/>
  <c r="K704" i="11" s="1"/>
  <c r="J158" i="11"/>
  <c r="K158" i="11" s="1"/>
  <c r="J6697" i="11"/>
  <c r="J7230" i="11"/>
  <c r="K7230" i="11" s="1"/>
  <c r="L6839" i="11"/>
  <c r="P6839" i="11"/>
  <c r="J6411" i="11"/>
  <c r="K6411" i="11"/>
  <c r="J6203" i="11"/>
  <c r="K6203" i="11"/>
  <c r="J5995" i="11"/>
  <c r="K5995" i="11" s="1"/>
  <c r="J5748" i="11"/>
  <c r="K5748" i="11" s="1"/>
  <c r="J5592" i="11"/>
  <c r="K5592" i="11" s="1"/>
  <c r="J4305" i="11"/>
  <c r="K4305" i="11" s="1"/>
  <c r="J4097" i="11"/>
  <c r="K4097" i="11" s="1"/>
  <c r="J3343" i="11"/>
  <c r="K3343" i="11" s="1"/>
  <c r="J3174" i="11"/>
  <c r="K3174" i="11" s="1"/>
  <c r="J2030" i="11"/>
  <c r="K2030" i="11" s="1"/>
  <c r="J1055" i="11"/>
  <c r="K1055" i="11" s="1"/>
  <c r="J665" i="11"/>
  <c r="K665" i="11" s="1"/>
  <c r="L7307" i="11"/>
  <c r="P7307" i="11"/>
  <c r="J5527" i="11"/>
  <c r="K5527" i="11" s="1"/>
  <c r="P3329" i="11"/>
  <c r="J2810" i="11"/>
  <c r="K2810" i="11" s="1"/>
  <c r="J5878" i="11"/>
  <c r="K5878" i="11" s="1"/>
  <c r="P4187" i="11"/>
  <c r="J678" i="11"/>
  <c r="K678" i="11" s="1"/>
  <c r="J5475" i="11"/>
  <c r="K5475" i="11" s="1"/>
  <c r="J7438" i="11"/>
  <c r="K7438" i="11" s="1"/>
  <c r="P1522" i="11"/>
  <c r="J1107" i="11"/>
  <c r="K1107" i="11" s="1"/>
  <c r="J197" i="11"/>
  <c r="K197" i="11" s="1"/>
  <c r="J2875" i="11"/>
  <c r="K2875" i="11" s="1"/>
  <c r="J1575" i="11"/>
  <c r="K1575" i="11" s="1"/>
  <c r="J951" i="11"/>
  <c r="K951" i="11" s="1"/>
  <c r="J1211" i="11"/>
  <c r="K1211" i="11" s="1"/>
  <c r="J7308" i="11"/>
  <c r="K7308" i="11" s="1"/>
  <c r="P6553" i="11"/>
  <c r="J5098" i="11"/>
  <c r="K5098" i="11" s="1"/>
  <c r="J4890" i="11"/>
  <c r="K4890" i="11" s="1"/>
  <c r="J4578" i="11"/>
  <c r="K4578" i="11" s="1"/>
  <c r="J3330" i="11"/>
  <c r="K3330" i="11" s="1"/>
  <c r="J990" i="11"/>
  <c r="K990" i="11" s="1"/>
  <c r="L7047" i="11"/>
  <c r="P7047" i="11"/>
  <c r="J6502" i="11"/>
  <c r="K6502" i="11" s="1"/>
  <c r="J6294" i="11"/>
  <c r="J6086" i="11"/>
  <c r="K6086" i="11" s="1"/>
  <c r="J4188" i="11"/>
  <c r="K4188" i="11" s="1"/>
  <c r="J3980" i="11"/>
  <c r="K3980" i="11" s="1"/>
  <c r="J3772" i="11"/>
  <c r="K3772" i="11" s="1"/>
  <c r="J3629" i="11"/>
  <c r="K3629" i="11" s="1"/>
  <c r="J3239" i="11"/>
  <c r="K3239" i="11" s="1"/>
  <c r="J3031" i="11"/>
  <c r="K3031" i="11" s="1"/>
  <c r="J2901" i="11"/>
  <c r="K2901" i="11" s="1"/>
  <c r="J2160" i="11"/>
  <c r="K2160" i="11" s="1"/>
  <c r="J2056" i="11"/>
  <c r="K2056" i="11" s="1"/>
  <c r="J1289" i="11"/>
  <c r="K1289" i="11" s="1"/>
  <c r="L5032" i="11"/>
  <c r="P5032" i="11"/>
  <c r="P4616" i="11"/>
  <c r="L3511" i="11"/>
  <c r="P3511" i="11"/>
  <c r="J2836" i="11"/>
  <c r="K2836" i="11" s="1"/>
  <c r="J2368" i="11"/>
  <c r="K2368" i="11" s="1"/>
  <c r="L963" i="11"/>
  <c r="P963" i="11"/>
  <c r="J6645" i="11"/>
  <c r="J7594" i="11"/>
  <c r="J7503" i="11"/>
  <c r="K7503" i="11" s="1"/>
  <c r="J7347" i="11"/>
  <c r="L6969" i="11"/>
  <c r="P6969" i="11"/>
  <c r="J7074" i="11"/>
  <c r="K7074" i="11" s="1"/>
  <c r="J6567" i="11"/>
  <c r="K6567" i="11" s="1"/>
  <c r="J6333" i="11"/>
  <c r="J6125" i="11"/>
  <c r="K6125" i="11" s="1"/>
  <c r="J5917" i="11"/>
  <c r="K5917" i="11" s="1"/>
  <c r="J4331" i="11"/>
  <c r="K4331" i="11" s="1"/>
  <c r="J4227" i="11"/>
  <c r="K4227" i="11" s="1"/>
  <c r="J4019" i="11"/>
  <c r="K4019" i="11" s="1"/>
  <c r="J3915" i="11"/>
  <c r="K3915" i="11" s="1"/>
  <c r="J3811" i="11"/>
  <c r="K3811" i="11" s="1"/>
  <c r="J2134" i="11"/>
  <c r="K2134" i="11" s="1"/>
  <c r="J1523" i="11"/>
  <c r="K1523" i="11" s="1"/>
  <c r="J899" i="11"/>
  <c r="K899" i="11" s="1"/>
  <c r="P690" i="11"/>
  <c r="J353" i="11"/>
  <c r="J7477" i="11"/>
  <c r="K7477" i="11" s="1"/>
  <c r="J7113" i="11"/>
  <c r="K7113" i="11" s="1"/>
  <c r="J6918" i="11"/>
  <c r="K6918" i="11" s="1"/>
  <c r="L5410" i="11"/>
  <c r="P5410" i="11"/>
  <c r="J5020" i="11"/>
  <c r="K5020" i="11" s="1"/>
  <c r="J4812" i="11"/>
  <c r="K4812" i="11" s="1"/>
  <c r="L2861" i="11"/>
  <c r="P2861" i="11"/>
  <c r="P833" i="11"/>
  <c r="J275" i="11"/>
  <c r="K275" i="11" s="1"/>
  <c r="J80" i="11"/>
  <c r="K80" i="11" s="1"/>
  <c r="J6320" i="11"/>
  <c r="K6320" i="11" s="1"/>
  <c r="J6112" i="11"/>
  <c r="K6112" i="11" s="1"/>
  <c r="J5904" i="11"/>
  <c r="K5904" i="11" s="1"/>
  <c r="J4318" i="11"/>
  <c r="K4318" i="11" s="1"/>
  <c r="J3473" i="11"/>
  <c r="K3473" i="11" s="1"/>
  <c r="J3161" i="11"/>
  <c r="K3161" i="11" s="1"/>
  <c r="J366" i="11"/>
  <c r="K366" i="11" s="1"/>
  <c r="J6632" i="11"/>
  <c r="K6632" i="11" s="1"/>
  <c r="L5604" i="11"/>
  <c r="P5604" i="11"/>
  <c r="J5215" i="11"/>
  <c r="K5215" i="11" s="1"/>
  <c r="J5163" i="11"/>
  <c r="K5163" i="11" s="1"/>
  <c r="J4955" i="11"/>
  <c r="K4955" i="11" s="1"/>
  <c r="J4747" i="11"/>
  <c r="K4747" i="11" s="1"/>
  <c r="J4539" i="11"/>
  <c r="K4539" i="11" s="1"/>
  <c r="J1640" i="11"/>
  <c r="K1640" i="11" s="1"/>
  <c r="J1224" i="11"/>
  <c r="K1224" i="11" s="1"/>
  <c r="J808" i="11"/>
  <c r="K808" i="11" s="1"/>
  <c r="J7373" i="11"/>
  <c r="K7373" i="11" s="1"/>
  <c r="P7086" i="11"/>
  <c r="L6358" i="11"/>
  <c r="P6358" i="11"/>
  <c r="L6150" i="11"/>
  <c r="P6150" i="11"/>
  <c r="J5437" i="11"/>
  <c r="K5437" i="11" s="1"/>
  <c r="J4357" i="11"/>
  <c r="K4357" i="11" s="1"/>
  <c r="J4253" i="11"/>
  <c r="K4253" i="11" s="1"/>
  <c r="J4045" i="11"/>
  <c r="K4045" i="11" s="1"/>
  <c r="J3655" i="11"/>
  <c r="K3655" i="11" s="1"/>
  <c r="J3447" i="11"/>
  <c r="K3447" i="11" s="1"/>
  <c r="J3122" i="11"/>
  <c r="K3122" i="11" s="1"/>
  <c r="J2667" i="11"/>
  <c r="K2667" i="11" s="1"/>
  <c r="J2355" i="11"/>
  <c r="K2355" i="11" s="1"/>
  <c r="P742" i="11"/>
  <c r="J444" i="11"/>
  <c r="J2719" i="11"/>
  <c r="K2719" i="11" s="1"/>
  <c r="J2225" i="11"/>
  <c r="K2225" i="11" s="1"/>
  <c r="J1003" i="11"/>
  <c r="K1003" i="11" s="1"/>
  <c r="J639" i="11"/>
  <c r="K639" i="11" s="1"/>
  <c r="J1679" i="11"/>
  <c r="K1679" i="11" s="1"/>
  <c r="J7165" i="11"/>
  <c r="K7165" i="11" s="1"/>
  <c r="J6658" i="11"/>
  <c r="K6658" i="11" s="1"/>
  <c r="J5735" i="11"/>
  <c r="K5735" i="11" s="1"/>
  <c r="J5631" i="11"/>
  <c r="J5046" i="11"/>
  <c r="K5046" i="11" s="1"/>
  <c r="J4838" i="11"/>
  <c r="K4838" i="11" s="1"/>
  <c r="J4734" i="11"/>
  <c r="K4734" i="11" s="1"/>
  <c r="J4630" i="11"/>
  <c r="K4630" i="11" s="1"/>
  <c r="J4526" i="11"/>
  <c r="K4526" i="11" s="1"/>
  <c r="J2706" i="11"/>
  <c r="K2706" i="11" s="1"/>
  <c r="J2498" i="11"/>
  <c r="K2498" i="11" s="1"/>
  <c r="J15" i="11"/>
  <c r="K15" i="11" s="1"/>
  <c r="P131" i="11"/>
  <c r="J6450" i="11"/>
  <c r="K6450" i="11" s="1"/>
  <c r="J6242" i="11"/>
  <c r="K6242" i="11" s="1"/>
  <c r="J6034" i="11"/>
  <c r="J5319" i="11"/>
  <c r="K5319" i="11" s="1"/>
  <c r="J4136" i="11"/>
  <c r="K4136" i="11" s="1"/>
  <c r="J3928" i="11"/>
  <c r="K3928" i="11" s="1"/>
  <c r="L3316" i="11"/>
  <c r="P3316" i="11"/>
  <c r="J2953" i="11"/>
  <c r="K2953" i="11" s="1"/>
  <c r="J2797" i="11"/>
  <c r="K2797" i="11" s="1"/>
  <c r="J2693" i="11"/>
  <c r="K2693" i="11" s="1"/>
  <c r="J2589" i="11"/>
  <c r="K2589" i="11" s="1"/>
  <c r="J2212" i="11"/>
  <c r="K2212" i="11" s="1"/>
  <c r="L1951" i="11"/>
  <c r="P1951" i="11"/>
  <c r="P1600" i="11"/>
  <c r="L1184" i="11"/>
  <c r="P1184" i="11"/>
  <c r="J626" i="11"/>
  <c r="K626" i="11" s="1"/>
  <c r="L6904" i="11"/>
  <c r="P6540" i="11"/>
  <c r="J4981" i="11"/>
  <c r="K4981" i="11" s="1"/>
  <c r="J4773" i="11"/>
  <c r="K4773" i="11" s="1"/>
  <c r="J4565" i="11"/>
  <c r="K4565" i="11" s="1"/>
  <c r="J2732" i="11"/>
  <c r="K2732" i="11" s="1"/>
  <c r="P7398" i="11"/>
  <c r="J7178" i="11"/>
  <c r="K7178" i="11" s="1"/>
  <c r="L6072" i="11"/>
  <c r="P6072" i="11"/>
  <c r="J5800" i="11"/>
  <c r="K5800" i="11" s="1"/>
  <c r="J3759" i="11"/>
  <c r="K3759" i="11" s="1"/>
  <c r="J3707" i="11"/>
  <c r="K3707" i="11" s="1"/>
  <c r="J3499" i="11"/>
  <c r="K3499" i="11" s="1"/>
  <c r="J3148" i="11"/>
  <c r="K3148" i="11" s="1"/>
  <c r="J1263" i="11"/>
  <c r="K1263" i="11" s="1"/>
  <c r="J847" i="11"/>
  <c r="K847" i="11" s="1"/>
  <c r="J6996" i="11"/>
  <c r="K6996" i="11" s="1"/>
  <c r="J4552" i="11"/>
  <c r="K4552" i="11" s="1"/>
  <c r="L4447" i="11"/>
  <c r="L534" i="11"/>
  <c r="P534" i="11"/>
  <c r="J6983" i="11"/>
  <c r="K6983" i="11" s="1"/>
  <c r="L6371" i="11"/>
  <c r="J5345" i="11"/>
  <c r="J4370" i="11"/>
  <c r="K4370" i="11" s="1"/>
  <c r="J4058" i="11"/>
  <c r="K4058" i="11" s="1"/>
  <c r="J3850" i="11"/>
  <c r="K3850" i="11" s="1"/>
  <c r="J3369" i="11"/>
  <c r="K3369" i="11" s="1"/>
  <c r="J3109" i="11"/>
  <c r="K3109" i="11" s="1"/>
  <c r="P1912" i="11"/>
  <c r="L1834" i="11"/>
  <c r="P1834" i="11"/>
  <c r="J1718" i="11"/>
  <c r="K1718" i="11" s="1"/>
  <c r="J1653" i="11"/>
  <c r="K1653" i="11" s="1"/>
  <c r="J1237" i="11"/>
  <c r="K1237" i="11" s="1"/>
  <c r="J171" i="11"/>
  <c r="K171" i="11" s="1"/>
  <c r="J5007" i="11"/>
  <c r="K5007" i="11" s="1"/>
  <c r="J4799" i="11"/>
  <c r="K4799" i="11" s="1"/>
  <c r="J4591" i="11"/>
  <c r="K4591" i="11" s="1"/>
  <c r="J2784" i="11"/>
  <c r="K2784" i="11" s="1"/>
  <c r="J2576" i="11"/>
  <c r="K2576" i="11" s="1"/>
  <c r="J2472" i="11"/>
  <c r="K2472" i="11" s="1"/>
  <c r="L1327" i="11"/>
  <c r="P1327" i="11"/>
  <c r="J7321" i="11"/>
  <c r="K7321" i="11" s="1"/>
  <c r="J6840" i="11"/>
  <c r="K6840" i="11" s="1"/>
  <c r="P6306" i="11"/>
  <c r="L5253" i="11"/>
  <c r="P5253" i="11"/>
  <c r="L4200" i="11"/>
  <c r="P4200" i="11"/>
  <c r="L3550" i="11"/>
  <c r="P3550" i="11"/>
  <c r="J7217" i="11"/>
  <c r="K7217" i="11" s="1"/>
  <c r="J6554" i="11"/>
  <c r="K6554" i="11" s="1"/>
  <c r="J4474" i="11"/>
  <c r="K4474" i="11" s="1"/>
  <c r="J2602" i="11"/>
  <c r="K2602" i="11" s="1"/>
  <c r="J2446" i="11"/>
  <c r="K2446" i="11" s="1"/>
  <c r="P1613" i="11"/>
  <c r="P1197" i="11"/>
  <c r="P781" i="11"/>
  <c r="J7048" i="11"/>
  <c r="K7048" i="11" s="1"/>
  <c r="L6189" i="11"/>
  <c r="J5566" i="11"/>
  <c r="P4083" i="11"/>
  <c r="L3875" i="11"/>
  <c r="P3875" i="11"/>
  <c r="L2640" i="11"/>
  <c r="P2640" i="11"/>
  <c r="P2328" i="11"/>
  <c r="L1496" i="11"/>
  <c r="P1496" i="11"/>
  <c r="J1081" i="11"/>
  <c r="K1081" i="11" s="1"/>
  <c r="J7139" i="11"/>
  <c r="K7139" i="11" s="1"/>
  <c r="J5033" i="11"/>
  <c r="K5033" i="11" s="1"/>
  <c r="J4825" i="11"/>
  <c r="K4825" i="11" s="1"/>
  <c r="J4617" i="11"/>
  <c r="K4617" i="11" s="1"/>
  <c r="J4409" i="11"/>
  <c r="K4409" i="11" s="1"/>
  <c r="J5462" i="11"/>
  <c r="K5462" i="11" s="1"/>
  <c r="J3720" i="11"/>
  <c r="K3720" i="11" s="1"/>
  <c r="J3512" i="11"/>
  <c r="K3512" i="11" s="1"/>
  <c r="J3460" i="11"/>
  <c r="K3460" i="11" s="1"/>
  <c r="J1380" i="11"/>
  <c r="K1380" i="11" s="1"/>
  <c r="J964" i="11"/>
  <c r="K964" i="11" s="1"/>
  <c r="L209" i="11"/>
  <c r="P209" i="11"/>
  <c r="J7646" i="11"/>
  <c r="J6970" i="11"/>
  <c r="K6970" i="11" s="1"/>
  <c r="P6228" i="11"/>
  <c r="L5266" i="11"/>
  <c r="P5266" i="11"/>
  <c r="J3603" i="11"/>
  <c r="K3603" i="11" s="1"/>
  <c r="J3395" i="11"/>
  <c r="K3395" i="11" s="1"/>
  <c r="J3096" i="11"/>
  <c r="K3096" i="11" s="1"/>
  <c r="J2823" i="11"/>
  <c r="K2823" i="11" s="1"/>
  <c r="P1977" i="11"/>
  <c r="P1314" i="11"/>
  <c r="J691" i="11"/>
  <c r="K691" i="11" s="1"/>
  <c r="J340" i="11"/>
  <c r="K340" i="11" s="1"/>
  <c r="J1367" i="11"/>
  <c r="K1367" i="11" s="1"/>
  <c r="L5578" i="11"/>
  <c r="J4708" i="11"/>
  <c r="K4708" i="11" s="1"/>
  <c r="J4604" i="11"/>
  <c r="K4604" i="11" s="1"/>
  <c r="J4500" i="11"/>
  <c r="K4500" i="11" s="1"/>
  <c r="J3590" i="11"/>
  <c r="K3590" i="11" s="1"/>
  <c r="J2862" i="11"/>
  <c r="K2862" i="11" s="1"/>
  <c r="J2550" i="11"/>
  <c r="K2550" i="11" s="1"/>
  <c r="J1666" i="11"/>
  <c r="K1666" i="11" s="1"/>
  <c r="J1250" i="11"/>
  <c r="K1250" i="11" s="1"/>
  <c r="J834" i="11"/>
  <c r="K834" i="11" s="1"/>
  <c r="J314" i="11"/>
  <c r="K314" i="11" s="1"/>
  <c r="L7151" i="11"/>
  <c r="P7151" i="11"/>
  <c r="J4214" i="11"/>
  <c r="K4214" i="11" s="1"/>
  <c r="J4006" i="11"/>
  <c r="K4006" i="11" s="1"/>
  <c r="J3798" i="11"/>
  <c r="K3798" i="11" s="1"/>
  <c r="L2484" i="11"/>
  <c r="P2484" i="11"/>
  <c r="P2380" i="11"/>
  <c r="J1549" i="11"/>
  <c r="K1549" i="11" s="1"/>
  <c r="J1133" i="11"/>
  <c r="K1133" i="11" s="1"/>
  <c r="L365" i="11"/>
  <c r="P365" i="11"/>
  <c r="J5605" i="11"/>
  <c r="K5605" i="11" s="1"/>
  <c r="P5058" i="11"/>
  <c r="L4850" i="11"/>
  <c r="P4850" i="11"/>
  <c r="L4434" i="11"/>
  <c r="P4434" i="11"/>
  <c r="J3564" i="11"/>
  <c r="K3564" i="11" s="1"/>
  <c r="J2888" i="11"/>
  <c r="K2888" i="11" s="1"/>
  <c r="J1770" i="11"/>
  <c r="K1770" i="11" s="1"/>
  <c r="P1015" i="11"/>
  <c r="P508" i="11"/>
  <c r="L7463" i="11"/>
  <c r="J7191" i="11"/>
  <c r="K7191" i="11" s="1"/>
  <c r="J7087" i="11"/>
  <c r="K7087" i="11" s="1"/>
  <c r="J6359" i="11"/>
  <c r="K6359" i="11" s="1"/>
  <c r="J6151" i="11"/>
  <c r="K6151" i="11" s="1"/>
  <c r="J5943" i="11"/>
  <c r="K5943" i="11" s="1"/>
  <c r="J5696" i="11"/>
  <c r="L5436" i="11"/>
  <c r="P5436" i="11"/>
  <c r="L3225" i="11"/>
  <c r="J1744" i="11"/>
  <c r="K1744" i="11" s="1"/>
  <c r="J1159" i="11"/>
  <c r="K1159" i="11" s="1"/>
  <c r="J743" i="11"/>
  <c r="K743" i="11" s="1"/>
  <c r="J431" i="11"/>
  <c r="K431" i="11"/>
  <c r="P1626" i="11"/>
  <c r="L1470" i="11"/>
  <c r="P1470" i="11"/>
  <c r="J7529" i="11"/>
  <c r="L7060" i="11"/>
  <c r="P7060" i="11"/>
  <c r="J5774" i="11"/>
  <c r="K5774" i="11" s="1"/>
  <c r="J5385" i="11"/>
  <c r="K5385" i="11" s="1"/>
  <c r="P5175" i="11"/>
  <c r="P5149" i="11"/>
  <c r="L4941" i="11"/>
  <c r="P4941" i="11"/>
  <c r="J3642" i="11"/>
  <c r="K3642" i="11" s="1"/>
  <c r="P2237" i="11"/>
  <c r="J1510" i="11"/>
  <c r="K1510" i="11" s="1"/>
  <c r="J1094" i="11"/>
  <c r="K1094" i="11" s="1"/>
  <c r="J132" i="11"/>
  <c r="K132" i="11" s="1"/>
  <c r="L5929" i="11"/>
  <c r="P5929" i="11"/>
  <c r="L4239" i="11"/>
  <c r="J3317" i="11"/>
  <c r="K3317" i="11" s="1"/>
  <c r="J3083" i="11"/>
  <c r="K3083" i="11" s="1"/>
  <c r="J1783" i="11"/>
  <c r="K1783" i="11" s="1"/>
  <c r="J1952" i="11"/>
  <c r="K1952" i="11" s="1"/>
  <c r="J1601" i="11"/>
  <c r="K1601" i="11" s="1"/>
  <c r="J1185" i="11"/>
  <c r="K1185" i="11" s="1"/>
  <c r="L976" i="11"/>
  <c r="P976" i="11"/>
  <c r="P118" i="11"/>
  <c r="J6905" i="11"/>
  <c r="K6905" i="11" s="1"/>
  <c r="J6541" i="11"/>
  <c r="K6541" i="11" s="1"/>
  <c r="L5084" i="11"/>
  <c r="P5084" i="11"/>
  <c r="L4460" i="11"/>
  <c r="P4460" i="11"/>
  <c r="J3616" i="11"/>
  <c r="K3616" i="11" s="1"/>
  <c r="L2419" i="11"/>
  <c r="P2419" i="11"/>
  <c r="J1692" i="11"/>
  <c r="K1692" i="11" s="1"/>
  <c r="J1276" i="11"/>
  <c r="K1276" i="11" s="1"/>
  <c r="J860" i="11"/>
  <c r="K860" i="11" s="1"/>
  <c r="J7399" i="11"/>
  <c r="K7399" i="11" s="1"/>
  <c r="J6866" i="11"/>
  <c r="K6866" i="11" s="1"/>
  <c r="J6489" i="11"/>
  <c r="K6489" i="11"/>
  <c r="J6281" i="11"/>
  <c r="K6281" i="11" s="1"/>
  <c r="J6073" i="11"/>
  <c r="K6073" i="11" s="1"/>
  <c r="J5865" i="11"/>
  <c r="K5865" i="11" s="1"/>
  <c r="L5799" i="11"/>
  <c r="P5799" i="11"/>
  <c r="L4382" i="11"/>
  <c r="P4382" i="11"/>
  <c r="J4071" i="11"/>
  <c r="K4071" i="11" s="1"/>
  <c r="P3290" i="11"/>
  <c r="L3251" i="11"/>
  <c r="P3251" i="11"/>
  <c r="J145" i="11"/>
  <c r="K145" i="11" s="1"/>
  <c r="J5072" i="11"/>
  <c r="K5072" i="11" s="1"/>
  <c r="J4864" i="11"/>
  <c r="K4864" i="11" s="1"/>
  <c r="J4448" i="11"/>
  <c r="K4448" i="11" s="1"/>
  <c r="J3694" i="11"/>
  <c r="K3694" i="11" s="1"/>
  <c r="J3278" i="11"/>
  <c r="K3278" i="11" s="1"/>
  <c r="J2758" i="11"/>
  <c r="K2758" i="11" s="1"/>
  <c r="J2290" i="11"/>
  <c r="K2290" i="11" s="1"/>
  <c r="J1731" i="11"/>
  <c r="K1731" i="11" s="1"/>
  <c r="J1562" i="11"/>
  <c r="K1562" i="11" s="1"/>
  <c r="J1146" i="11"/>
  <c r="K1146" i="11" s="1"/>
  <c r="J730" i="11"/>
  <c r="K730" i="11" s="1"/>
  <c r="L7255" i="11"/>
  <c r="P7255" i="11"/>
  <c r="J6372" i="11"/>
  <c r="K6372" i="11"/>
  <c r="J6164" i="11"/>
  <c r="K6164" i="11" s="1"/>
  <c r="J5956" i="11"/>
  <c r="K5956" i="11" s="1"/>
  <c r="P5851" i="11"/>
  <c r="P5513" i="11"/>
  <c r="J4266" i="11"/>
  <c r="K4266" i="11" s="1"/>
  <c r="L4161" i="11"/>
  <c r="P4161" i="11"/>
  <c r="J2849" i="11"/>
  <c r="K2849" i="11" s="1"/>
  <c r="J1913" i="11"/>
  <c r="K1913" i="11" s="1"/>
  <c r="J1887" i="11"/>
  <c r="K1887" i="11" s="1"/>
  <c r="J1861" i="11"/>
  <c r="K1861" i="11" s="1"/>
  <c r="J1835" i="11"/>
  <c r="K1835" i="11" s="1"/>
  <c r="J1809" i="11"/>
  <c r="K1809" i="11" s="1"/>
  <c r="P2003" i="11"/>
  <c r="J1029" i="11"/>
  <c r="K1029" i="11" s="1"/>
  <c r="P820" i="11"/>
  <c r="J5501" i="11"/>
  <c r="K5501" i="11" s="1"/>
  <c r="L4902" i="11"/>
  <c r="P4902" i="11"/>
  <c r="L4694" i="11"/>
  <c r="P4694" i="11"/>
  <c r="L4486" i="11"/>
  <c r="P4486" i="11"/>
  <c r="J5241" i="11"/>
  <c r="K5241" i="11" s="1"/>
  <c r="J3408" i="11"/>
  <c r="K3408" i="11" s="1"/>
  <c r="P2315" i="11"/>
  <c r="J1705" i="11"/>
  <c r="K1705" i="11" s="1"/>
  <c r="J1328" i="11"/>
  <c r="K1328" i="11" s="1"/>
  <c r="J912" i="11"/>
  <c r="K912" i="11" s="1"/>
  <c r="J326" i="11"/>
  <c r="K326" i="11"/>
  <c r="L7658" i="11"/>
  <c r="P7658" i="11"/>
  <c r="P7580" i="11"/>
  <c r="J7009" i="11"/>
  <c r="K7009" i="11" s="1"/>
  <c r="J6515" i="11"/>
  <c r="K6515" i="11" s="1"/>
  <c r="J6307" i="11"/>
  <c r="K6307" i="11" s="1"/>
  <c r="J6099" i="11"/>
  <c r="K6099" i="11" s="1"/>
  <c r="J5891" i="11"/>
  <c r="K5891" i="11" s="1"/>
  <c r="J5306" i="11"/>
  <c r="J5254" i="11"/>
  <c r="K5254" i="11" s="1"/>
  <c r="J4201" i="11"/>
  <c r="K4201" i="11" s="1"/>
  <c r="J3993" i="11"/>
  <c r="K3993" i="11" s="1"/>
  <c r="J3889" i="11"/>
  <c r="K3889" i="11" s="1"/>
  <c r="J3785" i="11"/>
  <c r="K3785" i="11" s="1"/>
  <c r="J3551" i="11"/>
  <c r="K3551" i="11" s="1"/>
  <c r="J3070" i="11"/>
  <c r="K3070" i="11" s="1"/>
  <c r="P4395" i="11" l="1"/>
  <c r="L1897" i="11"/>
  <c r="L5435" i="11"/>
  <c r="L3341" i="11"/>
  <c r="L1820" i="11"/>
  <c r="P2261" i="11"/>
  <c r="P2744" i="11"/>
  <c r="P3940" i="11"/>
  <c r="P3134" i="11"/>
  <c r="P2848" i="11"/>
  <c r="P1145" i="11"/>
  <c r="P6462" i="11"/>
  <c r="P2302" i="11"/>
  <c r="L2886" i="11"/>
  <c r="L521" i="11"/>
  <c r="P2549" i="11"/>
  <c r="L5539" i="11"/>
  <c r="P144" i="11"/>
  <c r="P4408" i="11"/>
  <c r="L4406" i="11"/>
  <c r="P5810" i="11"/>
  <c r="P5968" i="11"/>
  <c r="P3197" i="11"/>
  <c r="P7112" i="11"/>
  <c r="P6915" i="11"/>
  <c r="L7126" i="11"/>
  <c r="L1676" i="11"/>
  <c r="L7202" i="11"/>
  <c r="P3757" i="11"/>
  <c r="P2148" i="11"/>
  <c r="P417" i="11"/>
  <c r="L3693" i="11"/>
  <c r="L4473" i="11"/>
  <c r="L2313" i="11"/>
  <c r="P4668" i="11"/>
  <c r="L5890" i="11"/>
  <c r="P7361" i="11"/>
  <c r="P5356" i="11"/>
  <c r="P649" i="11"/>
  <c r="P2900" i="11"/>
  <c r="P922" i="11"/>
  <c r="P4627" i="11"/>
  <c r="L5110" i="11"/>
  <c r="P5071" i="11"/>
  <c r="P3186" i="11"/>
  <c r="L6643" i="11"/>
  <c r="L612" i="11"/>
  <c r="L2406" i="11"/>
  <c r="P2014" i="11"/>
  <c r="P766" i="11"/>
  <c r="P1287" i="11"/>
  <c r="L2990" i="11"/>
  <c r="L2185" i="11"/>
  <c r="P7127" i="11"/>
  <c r="L2651" i="11"/>
  <c r="L6422" i="11"/>
  <c r="P5641" i="11"/>
  <c r="L558" i="11"/>
  <c r="P7128" i="11"/>
  <c r="L601" i="11"/>
  <c r="L5954" i="11"/>
  <c r="P6552" i="11"/>
  <c r="L3392" i="11"/>
  <c r="L4537" i="11"/>
  <c r="L5499" i="11"/>
  <c r="L6733" i="11"/>
  <c r="P6746" i="11"/>
  <c r="L2629" i="11"/>
  <c r="L2807" i="11"/>
  <c r="L5030" i="11"/>
  <c r="L5264" i="11"/>
  <c r="P7084" i="11"/>
  <c r="P597" i="11"/>
  <c r="P2341" i="11"/>
  <c r="L6762" i="11"/>
  <c r="P1574" i="11"/>
  <c r="L3795" i="11"/>
  <c r="L559" i="11"/>
  <c r="L797" i="11"/>
  <c r="P6760" i="11"/>
  <c r="P6891" i="11"/>
  <c r="P3056" i="11"/>
  <c r="P5305" i="11"/>
  <c r="L6124" i="11"/>
  <c r="P4798" i="11"/>
  <c r="L5162" i="11"/>
  <c r="P2432" i="11"/>
  <c r="P4928" i="11"/>
  <c r="L3522" i="11"/>
  <c r="L337" i="11"/>
  <c r="L6772" i="11"/>
  <c r="P5797" i="11"/>
  <c r="P3847" i="11"/>
  <c r="L7387" i="11"/>
  <c r="P6750" i="11"/>
  <c r="P2145" i="11"/>
  <c r="P5134" i="11"/>
  <c r="L2976" i="11"/>
  <c r="P5383" i="11"/>
  <c r="P7383" i="11"/>
  <c r="L5359" i="11"/>
  <c r="L4148" i="11"/>
  <c r="P5617" i="11"/>
  <c r="L2835" i="11"/>
  <c r="P1990" i="11"/>
  <c r="L3626" i="11"/>
  <c r="P1052" i="11"/>
  <c r="P2469" i="11"/>
  <c r="L6252" i="11"/>
  <c r="P5667" i="11"/>
  <c r="P2614" i="11"/>
  <c r="L2172" i="11"/>
  <c r="L7362" i="11"/>
  <c r="P7410" i="11"/>
  <c r="P1274" i="11"/>
  <c r="L7020" i="11"/>
  <c r="P6474" i="11"/>
  <c r="L2054" i="11"/>
  <c r="P2144" i="11"/>
  <c r="P602" i="11"/>
  <c r="L896" i="11"/>
  <c r="P3158" i="11"/>
  <c r="L6735" i="11"/>
  <c r="P7413" i="11"/>
  <c r="P2652" i="11"/>
  <c r="P6711" i="11"/>
  <c r="P2615" i="11"/>
  <c r="P2628" i="11"/>
  <c r="L4303" i="11"/>
  <c r="L6851" i="11"/>
  <c r="P2186" i="11"/>
  <c r="P6712" i="11"/>
  <c r="P4421" i="11"/>
  <c r="L390" i="11"/>
  <c r="P6747" i="11"/>
  <c r="O7645" i="11"/>
  <c r="O7641" i="11"/>
  <c r="O7637" i="11"/>
  <c r="O7648" i="11"/>
  <c r="O7644" i="11"/>
  <c r="O7640" i="11"/>
  <c r="O7647" i="11"/>
  <c r="O7643" i="11"/>
  <c r="O7639" i="11"/>
  <c r="O7646" i="11"/>
  <c r="O7642" i="11"/>
  <c r="O7638" i="11"/>
  <c r="L4422" i="11"/>
  <c r="L2627" i="11"/>
  <c r="L598" i="11"/>
  <c r="P2339" i="11"/>
  <c r="P5357" i="11"/>
  <c r="L796" i="11"/>
  <c r="L2235" i="11"/>
  <c r="L4185" i="11"/>
  <c r="L6734" i="11"/>
  <c r="P391" i="11"/>
  <c r="L7385" i="11"/>
  <c r="P6721" i="11"/>
  <c r="L2175" i="11"/>
  <c r="L2147" i="11"/>
  <c r="P6725" i="11"/>
  <c r="L7386" i="11"/>
  <c r="L5360" i="11"/>
  <c r="L2626" i="11"/>
  <c r="P6751" i="11"/>
  <c r="P2344" i="11"/>
  <c r="L561" i="11"/>
  <c r="P6724" i="11"/>
  <c r="P2149" i="11"/>
  <c r="L7423" i="11"/>
  <c r="P6722" i="11"/>
  <c r="L7124" i="11"/>
  <c r="L7384" i="11"/>
  <c r="L2655" i="11"/>
  <c r="L794" i="11"/>
  <c r="L6707" i="11"/>
  <c r="P6708" i="11"/>
  <c r="L7357" i="11"/>
  <c r="L7125" i="11"/>
  <c r="L7412" i="11"/>
  <c r="L599" i="11"/>
  <c r="P2613" i="11"/>
  <c r="L6748" i="11"/>
  <c r="L1625" i="11"/>
  <c r="L6605" i="11"/>
  <c r="L7476" i="11"/>
  <c r="P3938" i="11"/>
  <c r="L6655" i="11"/>
  <c r="L5655" i="11"/>
  <c r="L392" i="11"/>
  <c r="L2184" i="11"/>
  <c r="L2340" i="11"/>
  <c r="L6761" i="11"/>
  <c r="L6763" i="11"/>
  <c r="L2612" i="11"/>
  <c r="L7358" i="11"/>
  <c r="L4419" i="11"/>
  <c r="L7422" i="11"/>
  <c r="L2171" i="11"/>
  <c r="L7320" i="11"/>
  <c r="P1821" i="11"/>
  <c r="L5370" i="11"/>
  <c r="P7214" i="11"/>
  <c r="L5278" i="11"/>
  <c r="L5355" i="11"/>
  <c r="P2173" i="11"/>
  <c r="P2183" i="11"/>
  <c r="P7425" i="11"/>
  <c r="L6709" i="11"/>
  <c r="L6759" i="11"/>
  <c r="L2630" i="11"/>
  <c r="L7123" i="11"/>
  <c r="P7360" i="11"/>
  <c r="L7414" i="11"/>
  <c r="L7426" i="11"/>
  <c r="P6710" i="11"/>
  <c r="P562" i="11"/>
  <c r="L2210" i="11"/>
  <c r="P3459" i="11"/>
  <c r="L7177" i="11"/>
  <c r="P4512" i="11"/>
  <c r="L196" i="11"/>
  <c r="L1457" i="11"/>
  <c r="P5721" i="11"/>
  <c r="P2822" i="11"/>
  <c r="P1262" i="11"/>
  <c r="P2170" i="11"/>
  <c r="P389" i="11"/>
  <c r="P2146" i="11"/>
  <c r="P6749" i="11"/>
  <c r="P2625" i="11"/>
  <c r="P4018" i="11"/>
  <c r="P5669" i="11"/>
  <c r="L5201" i="11"/>
  <c r="P4915" i="11"/>
  <c r="L3069" i="11"/>
  <c r="L4369" i="11"/>
  <c r="P2224" i="11"/>
  <c r="L5069" i="11"/>
  <c r="P4471" i="11"/>
  <c r="P6864" i="11"/>
  <c r="P2456" i="11"/>
  <c r="P3510" i="11"/>
  <c r="L6344" i="11"/>
  <c r="L3965" i="11"/>
  <c r="P2656" i="11"/>
  <c r="P7359" i="11"/>
  <c r="P2617" i="11"/>
  <c r="P2653" i="11"/>
  <c r="P795" i="11"/>
  <c r="P6764" i="11"/>
  <c r="P2342" i="11"/>
  <c r="P393" i="11"/>
  <c r="P600" i="11"/>
  <c r="P7411" i="11"/>
  <c r="L4226" i="11"/>
  <c r="P1964" i="11"/>
  <c r="L2430" i="11"/>
  <c r="L5511" i="11"/>
  <c r="L3705" i="11"/>
  <c r="L4096" i="11"/>
  <c r="L690" i="11"/>
  <c r="L5395" i="11"/>
  <c r="L6592" i="11"/>
  <c r="L573" i="11"/>
  <c r="L1741" i="11"/>
  <c r="L4824" i="11"/>
  <c r="L3563" i="11"/>
  <c r="P4122" i="11"/>
  <c r="L3992" i="11"/>
  <c r="L729" i="11"/>
  <c r="P2289" i="11"/>
  <c r="L1158" i="11"/>
  <c r="P3563" i="11"/>
  <c r="P4824" i="11"/>
  <c r="L1678" i="11"/>
  <c r="P807" i="11"/>
  <c r="L3199" i="11"/>
  <c r="P1975" i="11"/>
  <c r="L5056" i="11"/>
  <c r="L4081" i="11"/>
  <c r="L1468" i="11"/>
  <c r="L4757" i="11"/>
  <c r="L4263" i="11"/>
  <c r="P5395" i="11"/>
  <c r="L7292" i="11"/>
  <c r="L7007" i="11"/>
  <c r="L2041" i="11"/>
  <c r="L1118" i="11"/>
  <c r="L4706" i="11"/>
  <c r="L7371" i="11"/>
  <c r="L103" i="11"/>
  <c r="L1273" i="11"/>
  <c r="L5993" i="11"/>
  <c r="L2188" i="11"/>
  <c r="P560" i="11"/>
  <c r="L820" i="11"/>
  <c r="L6137" i="11"/>
  <c r="L3537" i="11"/>
  <c r="L2445" i="11"/>
  <c r="L3030" i="11"/>
  <c r="L2471" i="11"/>
  <c r="L5006" i="11"/>
  <c r="L3238" i="11"/>
  <c r="L7099" i="11"/>
  <c r="L1041" i="11"/>
  <c r="L6775" i="11"/>
  <c r="L272" i="11"/>
  <c r="L1728" i="11"/>
  <c r="L363" i="11"/>
  <c r="L5095" i="11"/>
  <c r="P1481" i="11"/>
  <c r="L6577" i="11"/>
  <c r="L6044" i="11"/>
  <c r="L6785" i="11"/>
  <c r="L3133" i="11"/>
  <c r="L3679" i="11"/>
  <c r="L5368" i="11"/>
  <c r="L4445" i="11"/>
  <c r="L6318" i="11"/>
  <c r="L7631" i="11"/>
  <c r="L4562" i="11"/>
  <c r="L2991" i="11"/>
  <c r="L3704" i="11"/>
  <c r="L3836" i="11"/>
  <c r="L3615" i="11"/>
  <c r="L3602" i="11"/>
  <c r="L7073" i="11"/>
  <c r="L2588" i="11"/>
  <c r="L1002" i="11"/>
  <c r="L2276" i="11"/>
  <c r="L1587" i="11"/>
  <c r="L3665" i="11"/>
  <c r="L2872" i="11"/>
  <c r="L5369" i="11"/>
  <c r="L6994" i="11"/>
  <c r="L1989" i="11"/>
  <c r="L4368" i="11"/>
  <c r="L7604" i="11"/>
  <c r="L7580" i="11"/>
  <c r="L4759" i="11"/>
  <c r="P5656" i="11"/>
  <c r="L2380" i="11"/>
  <c r="P5240" i="11"/>
  <c r="P1275" i="11"/>
  <c r="L131" i="11"/>
  <c r="P4499" i="11"/>
  <c r="L6553" i="11"/>
  <c r="P573" i="11"/>
  <c r="L1639" i="11"/>
  <c r="L7021" i="11"/>
  <c r="P6592" i="11"/>
  <c r="L6826" i="11"/>
  <c r="L1314" i="11"/>
  <c r="P1860" i="11"/>
  <c r="L1509" i="11"/>
  <c r="L3095" i="11"/>
  <c r="L2029" i="11"/>
  <c r="P2926" i="11"/>
  <c r="L768" i="11"/>
  <c r="P1847" i="11"/>
  <c r="L4577" i="11"/>
  <c r="P1741" i="11"/>
  <c r="L7281" i="11"/>
  <c r="L7086" i="11"/>
  <c r="L2887" i="11"/>
  <c r="L7138" i="11"/>
  <c r="L3054" i="11"/>
  <c r="L5384" i="11"/>
  <c r="P1520" i="11"/>
  <c r="P6395" i="11"/>
  <c r="L5967" i="11"/>
  <c r="L5330" i="11"/>
  <c r="L7553" i="11"/>
  <c r="L3835" i="11"/>
  <c r="L260" i="11"/>
  <c r="L4017" i="11"/>
  <c r="L7085" i="11"/>
  <c r="L3769" i="11"/>
  <c r="L702" i="11"/>
  <c r="L1495" i="11"/>
  <c r="L1937" i="11"/>
  <c r="L4109" i="11"/>
  <c r="P5358" i="11"/>
  <c r="P6723" i="11"/>
  <c r="K6331" i="11"/>
  <c r="L6331" i="11" s="1"/>
  <c r="L2616" i="11"/>
  <c r="P6720" i="11"/>
  <c r="P4420" i="11"/>
  <c r="L2343" i="11"/>
  <c r="L793" i="11"/>
  <c r="L5303" i="11"/>
  <c r="L1611" i="11"/>
  <c r="L6889" i="11"/>
  <c r="L7254" i="11"/>
  <c r="L6837" i="11"/>
  <c r="L4213" i="11"/>
  <c r="P7424" i="11"/>
  <c r="P2187" i="11"/>
  <c r="P4423" i="11"/>
  <c r="P7388" i="11"/>
  <c r="P7427" i="11"/>
  <c r="P394" i="11"/>
  <c r="P7409" i="11"/>
  <c r="P2654" i="11"/>
  <c r="P2174" i="11"/>
  <c r="P563" i="11"/>
  <c r="P4424" i="11"/>
  <c r="L5980" i="11"/>
  <c r="L1013" i="11"/>
  <c r="L3132" i="11"/>
  <c r="P3769" i="11"/>
  <c r="L6187" i="11"/>
  <c r="L155" i="11"/>
  <c r="L3289" i="11"/>
  <c r="L5902" i="11"/>
  <c r="L2132" i="11"/>
  <c r="L6240" i="11"/>
  <c r="K6031" i="11"/>
  <c r="L6031" i="11" s="1"/>
  <c r="L5343" i="11"/>
  <c r="L1222" i="11"/>
  <c r="L3978" i="11"/>
  <c r="O7701" i="11"/>
  <c r="L6540" i="11"/>
  <c r="L5513" i="11"/>
  <c r="L6174" i="11"/>
  <c r="L1431" i="11"/>
  <c r="L1626" i="11"/>
  <c r="L6774" i="11"/>
  <c r="P6774" i="11"/>
  <c r="O7684" i="11"/>
  <c r="K7684" i="11"/>
  <c r="C15" i="18"/>
  <c r="C16" i="19"/>
  <c r="O7683" i="11"/>
  <c r="K7683" i="11"/>
  <c r="L2913" i="11"/>
  <c r="L3718" i="11"/>
  <c r="L6942" i="11"/>
  <c r="L5043" i="11"/>
  <c r="G7685" i="11"/>
  <c r="L4225" i="11"/>
  <c r="L2757" i="11"/>
  <c r="L961" i="11"/>
  <c r="L1299" i="11"/>
  <c r="L5448" i="11"/>
  <c r="L2263" i="11"/>
  <c r="L2939" i="11"/>
  <c r="L7606" i="11"/>
  <c r="L1977" i="11"/>
  <c r="L781" i="11"/>
  <c r="L911" i="11"/>
  <c r="L3719" i="11"/>
  <c r="L1288" i="11"/>
  <c r="L1717" i="11"/>
  <c r="L3147" i="11"/>
  <c r="L4837" i="11"/>
  <c r="L4044" i="11"/>
  <c r="L1054" i="11"/>
  <c r="L3667" i="11"/>
  <c r="L6384" i="11"/>
  <c r="L2510" i="11"/>
  <c r="L662" i="11"/>
  <c r="L1806" i="11"/>
  <c r="P6967" i="11"/>
  <c r="L7136" i="11"/>
  <c r="P5227" i="11"/>
  <c r="L4083" i="11"/>
  <c r="L7008" i="11"/>
  <c r="L3160" i="11"/>
  <c r="L6319" i="11"/>
  <c r="P6917" i="11"/>
  <c r="P4967" i="11"/>
  <c r="P6787" i="11"/>
  <c r="P1210" i="11"/>
  <c r="P961" i="11"/>
  <c r="P103" i="11"/>
  <c r="P7097" i="11"/>
  <c r="L64" i="11"/>
  <c r="P2913" i="11"/>
  <c r="P1886" i="11"/>
  <c r="P4603" i="11"/>
  <c r="P5448" i="11"/>
  <c r="L1418" i="11"/>
  <c r="L1704" i="11"/>
  <c r="P1028" i="11"/>
  <c r="L547" i="11"/>
  <c r="L4356" i="11"/>
  <c r="P105" i="11"/>
  <c r="L3303" i="11"/>
  <c r="L339" i="11"/>
  <c r="L5396" i="11"/>
  <c r="L2482" i="11"/>
  <c r="L4796" i="11"/>
  <c r="P6110" i="11"/>
  <c r="L6370" i="11"/>
  <c r="L7280" i="11"/>
  <c r="L7163" i="11"/>
  <c r="L5694" i="11"/>
  <c r="L6162" i="11"/>
  <c r="L6981" i="11"/>
  <c r="L806" i="11"/>
  <c r="L3198" i="11"/>
  <c r="L6526" i="11"/>
  <c r="P5993" i="11"/>
  <c r="L6280" i="11"/>
  <c r="L4549" i="11"/>
  <c r="L1677" i="11"/>
  <c r="L6644" i="11"/>
  <c r="L7593" i="11"/>
  <c r="L5500" i="11"/>
  <c r="L3966" i="11"/>
  <c r="L3080" i="11"/>
  <c r="L1014" i="11"/>
  <c r="L1600" i="11"/>
  <c r="L2248" i="11"/>
  <c r="L3366" i="11"/>
  <c r="L7306" i="11"/>
  <c r="L6617" i="11"/>
  <c r="P117" i="11"/>
  <c r="L2560" i="11"/>
  <c r="L5122" i="11"/>
  <c r="L3379" i="11"/>
  <c r="L7605" i="11"/>
  <c r="L4343" i="11"/>
  <c r="L5175" i="11"/>
  <c r="L1613" i="11"/>
  <c r="L4551" i="11"/>
  <c r="L4980" i="11"/>
  <c r="L4525" i="11"/>
  <c r="L2770" i="11"/>
  <c r="L6670" i="11"/>
  <c r="L935" i="11"/>
  <c r="L2326" i="11"/>
  <c r="L805" i="11"/>
  <c r="L675" i="11"/>
  <c r="L701" i="11"/>
  <c r="L2898" i="11"/>
  <c r="L6863" i="11"/>
  <c r="L5459" i="11"/>
  <c r="L7552" i="11"/>
  <c r="L5966" i="11"/>
  <c r="L3913" i="11"/>
  <c r="L2002" i="11"/>
  <c r="P1014" i="11"/>
  <c r="L2249" i="11"/>
  <c r="L7189" i="11"/>
  <c r="P4368" i="11"/>
  <c r="L2638" i="11"/>
  <c r="L1858" i="11"/>
  <c r="L5953" i="11"/>
  <c r="P6837" i="11"/>
  <c r="L5941" i="11"/>
  <c r="L2431" i="11"/>
  <c r="L3770" i="11"/>
  <c r="L1508" i="11"/>
  <c r="L2379" i="11"/>
  <c r="L6136" i="11"/>
  <c r="L4771" i="11"/>
  <c r="L7462" i="11"/>
  <c r="L6551" i="11"/>
  <c r="L3327" i="11"/>
  <c r="L6435" i="11"/>
  <c r="L974" i="11"/>
  <c r="L6226" i="11"/>
  <c r="L5824" i="11"/>
  <c r="P169" i="11"/>
  <c r="L1235" i="11"/>
  <c r="L1378" i="11"/>
  <c r="K7529" i="11"/>
  <c r="L7529" i="11" s="1"/>
  <c r="K5696" i="11"/>
  <c r="L5696" i="11" s="1"/>
  <c r="K6034" i="11"/>
  <c r="L6034" i="11" s="1"/>
  <c r="K5631" i="11"/>
  <c r="L5631" i="11" s="1"/>
  <c r="K353" i="11"/>
  <c r="L353" i="11" s="1"/>
  <c r="K6333" i="11"/>
  <c r="L6333" i="11" s="1"/>
  <c r="K7594" i="11"/>
  <c r="L7594" i="11" s="1"/>
  <c r="K6645" i="11"/>
  <c r="L6645" i="11" s="1"/>
  <c r="K6294" i="11"/>
  <c r="L6294" i="11" s="1"/>
  <c r="K6060" i="11"/>
  <c r="L6060" i="11" s="1"/>
  <c r="K6177" i="11"/>
  <c r="L6177" i="11" s="1"/>
  <c r="K7672" i="11"/>
  <c r="L7672" i="11" s="1"/>
  <c r="K6008" i="11"/>
  <c r="L6008" i="11" s="1"/>
  <c r="K5579" i="11"/>
  <c r="L5579" i="11" s="1"/>
  <c r="K6606" i="11"/>
  <c r="L6606" i="11" s="1"/>
  <c r="K6437" i="11"/>
  <c r="K7568" i="11"/>
  <c r="L7568" i="11" s="1"/>
  <c r="K5576" i="11"/>
  <c r="L5576" i="11" s="1"/>
  <c r="K429" i="11"/>
  <c r="L429" i="11" s="1"/>
  <c r="K351" i="11"/>
  <c r="L351" i="11" s="1"/>
  <c r="K7591" i="11"/>
  <c r="L7591" i="11" s="1"/>
  <c r="K6292" i="11"/>
  <c r="L6292" i="11" s="1"/>
  <c r="K7592" i="11"/>
  <c r="L7592" i="11" s="1"/>
  <c r="K6369" i="11"/>
  <c r="L6369" i="11" s="1"/>
  <c r="K7670" i="11"/>
  <c r="L7670" i="11" s="1"/>
  <c r="K6058" i="11"/>
  <c r="L6058" i="11" s="1"/>
  <c r="K6604" i="11"/>
  <c r="L6604" i="11" s="1"/>
  <c r="K6201" i="11"/>
  <c r="L6201" i="11" s="1"/>
  <c r="K7669" i="11"/>
  <c r="L7669" i="11" s="1"/>
  <c r="K6408" i="11"/>
  <c r="L6408" i="11" s="1"/>
  <c r="K7526" i="11"/>
  <c r="L7526" i="11" s="1"/>
  <c r="K6603" i="11"/>
  <c r="L6603" i="11" s="1"/>
  <c r="K5693" i="11"/>
  <c r="L5693" i="11" s="1"/>
  <c r="K6486" i="11"/>
  <c r="L6486" i="11" s="1"/>
  <c r="K6291" i="11"/>
  <c r="L6291" i="11" s="1"/>
  <c r="K7566" i="11"/>
  <c r="L7566" i="11" s="1"/>
  <c r="K5629" i="11"/>
  <c r="L5629" i="11" s="1"/>
  <c r="K6176" i="11"/>
  <c r="L6176" i="11" s="1"/>
  <c r="K247" i="11"/>
  <c r="L247" i="11" s="1"/>
  <c r="K6005" i="11"/>
  <c r="L6005" i="11" s="1"/>
  <c r="K6293" i="11"/>
  <c r="L6293" i="11" s="1"/>
  <c r="K6006" i="11"/>
  <c r="L6006" i="11" s="1"/>
  <c r="K6345" i="11"/>
  <c r="L6345" i="11" s="1"/>
  <c r="K6642" i="11"/>
  <c r="L6642" i="11" s="1"/>
  <c r="K402" i="11"/>
  <c r="L402" i="11" s="1"/>
  <c r="K6059" i="11"/>
  <c r="L6059" i="11" s="1"/>
  <c r="K6487" i="11"/>
  <c r="L6487" i="11" s="1"/>
  <c r="K7671" i="11"/>
  <c r="L7671" i="11" s="1"/>
  <c r="K5577" i="11"/>
  <c r="L5577" i="11" s="1"/>
  <c r="K7618" i="11"/>
  <c r="L7618" i="11" s="1"/>
  <c r="K428" i="11"/>
  <c r="L428" i="11" s="1"/>
  <c r="K6436" i="11"/>
  <c r="L6436" i="11" s="1"/>
  <c r="K286" i="11"/>
  <c r="L286" i="11" s="1"/>
  <c r="K6032" i="11"/>
  <c r="L6032" i="11" s="1"/>
  <c r="K325" i="11"/>
  <c r="L325" i="11" s="1"/>
  <c r="K352" i="11"/>
  <c r="L352" i="11" s="1"/>
  <c r="K7528" i="11"/>
  <c r="L7528" i="11" s="1"/>
  <c r="K350" i="11"/>
  <c r="L350" i="11" s="1"/>
  <c r="K248" i="11"/>
  <c r="L248" i="11" s="1"/>
  <c r="K6007" i="11"/>
  <c r="L6007" i="11" s="1"/>
  <c r="K6175" i="11"/>
  <c r="L6175" i="11" s="1"/>
  <c r="K7567" i="11"/>
  <c r="L7567" i="11" s="1"/>
  <c r="K324" i="11"/>
  <c r="L324" i="11" s="1"/>
  <c r="K6410" i="11"/>
  <c r="L6410" i="11" s="1"/>
  <c r="K6330" i="11"/>
  <c r="L6330" i="11" s="1"/>
  <c r="K6488" i="11"/>
  <c r="L6488" i="11" s="1"/>
  <c r="K7619" i="11"/>
  <c r="L7619" i="11" s="1"/>
  <c r="L3823" i="11"/>
  <c r="L7190" i="11"/>
  <c r="L4316" i="11"/>
  <c r="L4746" i="11"/>
  <c r="L4252" i="11"/>
  <c r="L1561" i="11"/>
  <c r="P6304" i="11"/>
  <c r="L2405" i="11"/>
  <c r="L1755" i="11"/>
  <c r="L3068" i="11"/>
  <c r="L4823" i="11"/>
  <c r="L7110" i="11"/>
  <c r="L5017" i="11"/>
  <c r="P3704" i="11"/>
  <c r="L3745" i="11"/>
  <c r="L5097" i="11"/>
  <c r="L2042" i="11"/>
  <c r="L5409" i="11"/>
  <c r="L1301" i="11"/>
  <c r="L5760" i="11"/>
  <c r="L1236" i="11"/>
  <c r="L846" i="11"/>
  <c r="L3418" i="11"/>
  <c r="L2458" i="11"/>
  <c r="L6215" i="11"/>
  <c r="L7216" i="11"/>
  <c r="L1650" i="11"/>
  <c r="L3990" i="11"/>
  <c r="L3212" i="11"/>
  <c r="L2250" i="11"/>
  <c r="L5955" i="11"/>
  <c r="L4863" i="11"/>
  <c r="L1743" i="11"/>
  <c r="L1769" i="11"/>
  <c r="L2601" i="11"/>
  <c r="L4954" i="11"/>
  <c r="L5019" i="11"/>
  <c r="L3433" i="11"/>
  <c r="L7242" i="11"/>
  <c r="P2991" i="11"/>
  <c r="L1689" i="11"/>
  <c r="P1273" i="11"/>
  <c r="L1208" i="11"/>
  <c r="L6629" i="11"/>
  <c r="L4069" i="11"/>
  <c r="L4121" i="11"/>
  <c r="L6825" i="11"/>
  <c r="L3692" i="11"/>
  <c r="L6500" i="11"/>
  <c r="L2705" i="11"/>
  <c r="L79" i="11"/>
  <c r="L923" i="11"/>
  <c r="L6930" i="11"/>
  <c r="L6890" i="11"/>
  <c r="L7293" i="11"/>
  <c r="L3172" i="11"/>
  <c r="P3745" i="11"/>
  <c r="L5149" i="11"/>
  <c r="P6397" i="11"/>
  <c r="L1197" i="11"/>
  <c r="P638" i="11"/>
  <c r="L7632" i="11"/>
  <c r="L4276" i="11"/>
  <c r="L5446" i="11"/>
  <c r="L3548" i="11"/>
  <c r="L5813" i="11"/>
  <c r="L1325" i="11"/>
  <c r="L6591" i="11"/>
  <c r="L6279" i="11"/>
  <c r="L4498" i="11"/>
  <c r="L6253" i="11"/>
  <c r="L234" i="11"/>
  <c r="P5409" i="11"/>
  <c r="L3860" i="11"/>
  <c r="L6903" i="11"/>
  <c r="L5473" i="11"/>
  <c r="L2562" i="11"/>
  <c r="L1379" i="11"/>
  <c r="L5422" i="11"/>
  <c r="L129" i="11"/>
  <c r="L2352" i="11"/>
  <c r="L3094" i="11"/>
  <c r="L7437" i="11"/>
  <c r="L4523" i="11"/>
  <c r="L6995" i="11"/>
  <c r="L6579" i="11"/>
  <c r="L3666" i="11"/>
  <c r="L4731" i="11"/>
  <c r="L6266" i="11"/>
  <c r="L4641" i="11"/>
  <c r="L5928" i="11"/>
  <c r="L586" i="11"/>
  <c r="L3264" i="11"/>
  <c r="L4629" i="11"/>
  <c r="L4394" i="11"/>
  <c r="L5823" i="11"/>
  <c r="L1819" i="11"/>
  <c r="L1910" i="11"/>
  <c r="L6928" i="11"/>
  <c r="L1976" i="11"/>
  <c r="L1638" i="11"/>
  <c r="L6630" i="11"/>
  <c r="L6396" i="11"/>
  <c r="P5786" i="11"/>
  <c r="L2783" i="11"/>
  <c r="L4772" i="11"/>
  <c r="L6254" i="11"/>
  <c r="L4250" i="11"/>
  <c r="L5603" i="11"/>
  <c r="L3562" i="11"/>
  <c r="L1169" i="11"/>
  <c r="L7059" i="11"/>
  <c r="L676" i="11"/>
  <c r="P4823" i="11"/>
  <c r="L2964" i="11"/>
  <c r="L3471" i="11"/>
  <c r="L7228" i="11"/>
  <c r="L637" i="11"/>
  <c r="L4147" i="11"/>
  <c r="P7371" i="11"/>
  <c r="L962" i="11"/>
  <c r="P962" i="11"/>
  <c r="P6280" i="11"/>
  <c r="L7656" i="11"/>
  <c r="L5747" i="11"/>
  <c r="L4330" i="11"/>
  <c r="L1444" i="11"/>
  <c r="P6579" i="11"/>
  <c r="P3264" i="11"/>
  <c r="L6098" i="11"/>
  <c r="P586" i="11"/>
  <c r="P7437" i="11"/>
  <c r="L2809" i="11"/>
  <c r="L4718" i="11"/>
  <c r="L7500" i="11"/>
  <c r="L5381" i="11"/>
  <c r="L5876" i="11"/>
  <c r="L6812" i="11"/>
  <c r="L6123" i="11"/>
  <c r="L6045" i="11"/>
  <c r="L2664" i="11"/>
  <c r="L6019" i="11"/>
  <c r="L507" i="11"/>
  <c r="L7046" i="11"/>
  <c r="P5928" i="11"/>
  <c r="P2729" i="11"/>
  <c r="P4330" i="11"/>
  <c r="L4057" i="11"/>
  <c r="P2354" i="11"/>
  <c r="L6527" i="11"/>
  <c r="P1819" i="11"/>
  <c r="P1444" i="11"/>
  <c r="L3576" i="11"/>
  <c r="L3888" i="11"/>
  <c r="L1912" i="11"/>
  <c r="L3082" i="11"/>
  <c r="L833" i="11"/>
  <c r="L3771" i="11"/>
  <c r="P4629" i="11"/>
  <c r="P7372" i="11"/>
  <c r="P2055" i="11"/>
  <c r="L3485" i="11"/>
  <c r="P4523" i="11"/>
  <c r="L4393" i="11"/>
  <c r="L6382" i="11"/>
  <c r="P6928" i="11"/>
  <c r="L7578" i="11"/>
  <c r="L6656" i="11"/>
  <c r="L7332" i="11"/>
  <c r="L5863" i="11"/>
  <c r="L715" i="11"/>
  <c r="L1261" i="11"/>
  <c r="L2860" i="11"/>
  <c r="P4641" i="11"/>
  <c r="L261" i="11"/>
  <c r="L1535" i="11"/>
  <c r="L4031" i="11"/>
  <c r="L4642" i="11"/>
  <c r="L3004" i="11"/>
  <c r="L6956" i="11"/>
  <c r="L4785" i="11"/>
  <c r="L1080" i="11"/>
  <c r="L5344" i="11"/>
  <c r="L1871" i="11"/>
  <c r="L753" i="11"/>
  <c r="L2978" i="11"/>
  <c r="P2562" i="11"/>
  <c r="P5747" i="11"/>
  <c r="L2874" i="11"/>
  <c r="L2094" i="11"/>
  <c r="L5199" i="11"/>
  <c r="K7038" i="11"/>
  <c r="L5615" i="11"/>
  <c r="L2599" i="11"/>
  <c r="P4706" i="11"/>
  <c r="L3445" i="11"/>
  <c r="L7514" i="11"/>
  <c r="L3925" i="11"/>
  <c r="L1494" i="11"/>
  <c r="L274" i="11"/>
  <c r="L6566" i="11"/>
  <c r="L4614" i="11"/>
  <c r="L6982" i="11"/>
  <c r="L3184" i="11"/>
  <c r="L5850" i="11"/>
  <c r="L2367" i="11"/>
  <c r="L4146" i="11"/>
  <c r="L6618" i="11"/>
  <c r="L1132" i="11"/>
  <c r="L338" i="11"/>
  <c r="L6657" i="11"/>
  <c r="L3381" i="11"/>
  <c r="L6878" i="11"/>
  <c r="L1366" i="11"/>
  <c r="L3756" i="11"/>
  <c r="L3043" i="11"/>
  <c r="L1845" i="11"/>
  <c r="L4511" i="11"/>
  <c r="L4458" i="11"/>
  <c r="L7240" i="11"/>
  <c r="L611" i="11"/>
  <c r="L624" i="11"/>
  <c r="L4224" i="11"/>
  <c r="L2315" i="11"/>
  <c r="L5147" i="11"/>
  <c r="L2120" i="11"/>
  <c r="P872" i="11"/>
  <c r="L6306" i="11"/>
  <c r="L1808" i="11"/>
  <c r="L1522" i="11"/>
  <c r="P6566" i="11"/>
  <c r="P2705" i="11"/>
  <c r="L2666" i="11"/>
  <c r="L3862" i="11"/>
  <c r="L2547" i="11"/>
  <c r="L3015" i="11"/>
  <c r="L870" i="11"/>
  <c r="L3587" i="11"/>
  <c r="L3809" i="11"/>
  <c r="L5447" i="11"/>
  <c r="L5525" i="11"/>
  <c r="P6890" i="11"/>
  <c r="L377" i="11"/>
  <c r="P6930" i="11"/>
  <c r="P3004" i="11"/>
  <c r="L4876" i="11"/>
  <c r="P4031" i="11"/>
  <c r="P1431" i="11"/>
  <c r="P6878" i="11"/>
  <c r="P6956" i="11"/>
  <c r="L2328" i="11"/>
  <c r="P4291" i="11"/>
  <c r="L3407" i="11"/>
  <c r="P5500" i="11"/>
  <c r="L4265" i="11"/>
  <c r="L1730" i="11"/>
  <c r="L5864" i="11"/>
  <c r="P1366" i="11"/>
  <c r="L3628" i="11"/>
  <c r="L3849" i="11"/>
  <c r="P6982" i="11"/>
  <c r="P6995" i="11"/>
  <c r="L2731" i="11"/>
  <c r="P6657" i="11"/>
  <c r="P274" i="11"/>
  <c r="P2367" i="11"/>
  <c r="L2159" i="11"/>
  <c r="P1535" i="11"/>
  <c r="P6475" i="11"/>
  <c r="P6618" i="11"/>
  <c r="P3381" i="11"/>
  <c r="P5422" i="11"/>
  <c r="P1845" i="11"/>
  <c r="L1988" i="11"/>
  <c r="P4224" i="11"/>
  <c r="L2105" i="11"/>
  <c r="L2833" i="11"/>
  <c r="P2352" i="11"/>
  <c r="P129" i="11"/>
  <c r="L4497" i="11"/>
  <c r="L7162" i="11"/>
  <c r="L6473" i="11"/>
  <c r="L5914" i="11"/>
  <c r="L5642" i="11"/>
  <c r="P3756" i="11"/>
  <c r="L6357" i="11"/>
  <c r="L3874" i="11"/>
  <c r="L1651" i="11"/>
  <c r="L5759" i="11"/>
  <c r="L4940" i="11"/>
  <c r="L6084" i="11"/>
  <c r="L5798" i="11"/>
  <c r="L4407" i="11"/>
  <c r="P4614" i="11"/>
  <c r="L2016" i="11"/>
  <c r="L1144" i="11"/>
  <c r="L6305" i="11"/>
  <c r="L1482" i="11"/>
  <c r="L6188" i="11"/>
  <c r="P6266" i="11"/>
  <c r="L3641" i="11"/>
  <c r="P1624" i="11"/>
  <c r="P3184" i="11"/>
  <c r="L4329" i="11"/>
  <c r="L118" i="11"/>
  <c r="L3784" i="11"/>
  <c r="L6865" i="11"/>
  <c r="L2133" i="11"/>
  <c r="L4380" i="11"/>
  <c r="L1039" i="11"/>
  <c r="L1000" i="11"/>
  <c r="P5850" i="11"/>
  <c r="P338" i="11"/>
  <c r="L235" i="11"/>
  <c r="L7398" i="11"/>
  <c r="L1093" i="11"/>
  <c r="L1548" i="11"/>
  <c r="L898" i="11"/>
  <c r="L2796" i="11"/>
  <c r="L6449" i="11"/>
  <c r="L7229" i="11"/>
  <c r="L937" i="11"/>
  <c r="L950" i="11"/>
  <c r="L2131" i="11"/>
  <c r="L2586" i="11"/>
  <c r="L2846" i="11"/>
  <c r="L6135" i="11"/>
  <c r="L6421" i="11"/>
  <c r="L5811" i="11"/>
  <c r="L5407" i="11"/>
  <c r="L6265" i="11"/>
  <c r="L6811" i="11"/>
  <c r="L5252" i="11"/>
  <c r="L3977" i="11"/>
  <c r="L5239" i="11"/>
  <c r="L1963" i="11"/>
  <c r="L6916" i="11"/>
  <c r="P4875" i="11"/>
  <c r="L7475" i="11"/>
  <c r="L4849" i="11"/>
  <c r="P3666" i="11"/>
  <c r="L2535" i="11"/>
  <c r="P3094" i="11"/>
  <c r="L2198" i="11"/>
  <c r="L1665" i="11"/>
  <c r="L5331" i="11"/>
  <c r="L3797" i="11"/>
  <c r="L5915" i="11"/>
  <c r="L1534" i="11"/>
  <c r="L3861" i="11"/>
  <c r="L2873" i="11"/>
  <c r="L5057" i="11"/>
  <c r="L6514" i="11"/>
  <c r="O1409" i="11"/>
  <c r="L5420" i="11"/>
  <c r="P78" i="11"/>
  <c r="P5057" i="11"/>
  <c r="O7038" i="11"/>
  <c r="P1300" i="11"/>
  <c r="L1780" i="11"/>
  <c r="P7111" i="11"/>
  <c r="L448" i="11"/>
  <c r="K460" i="11"/>
  <c r="L5544" i="11"/>
  <c r="K5556" i="11"/>
  <c r="L6020" i="11"/>
  <c r="O512" i="11"/>
  <c r="P4029" i="11"/>
  <c r="P1507" i="11"/>
  <c r="P104" i="11"/>
  <c r="P688" i="11"/>
  <c r="L2677" i="11"/>
  <c r="L844" i="11"/>
  <c r="O1396" i="11"/>
  <c r="L1442" i="11"/>
  <c r="P3964" i="11"/>
  <c r="P7241" i="11"/>
  <c r="P3185" i="11"/>
  <c r="P2404" i="11"/>
  <c r="P6317" i="11"/>
  <c r="P2483" i="11"/>
  <c r="L1742" i="11"/>
  <c r="P5225" i="11"/>
  <c r="P5512" i="11"/>
  <c r="L5706" i="11"/>
  <c r="P6876" i="11"/>
  <c r="P2418" i="11"/>
  <c r="L435" i="11"/>
  <c r="K447" i="11"/>
  <c r="P4562" i="11"/>
  <c r="O487" i="11"/>
  <c r="L499" i="11"/>
  <c r="P4304" i="11"/>
  <c r="K1409" i="11"/>
  <c r="O7454" i="11"/>
  <c r="L1702" i="11"/>
  <c r="P1884" i="11"/>
  <c r="P2924" i="11"/>
  <c r="K3359" i="11"/>
  <c r="P2508" i="11"/>
  <c r="K1396" i="11"/>
  <c r="O3359" i="11"/>
  <c r="O7702" i="11" s="1"/>
  <c r="P2196" i="11"/>
  <c r="L4315" i="11"/>
  <c r="L3496" i="11"/>
  <c r="O5192" i="11"/>
  <c r="P1338" i="11"/>
  <c r="P156" i="11"/>
  <c r="P3314" i="11"/>
  <c r="P6423" i="11"/>
  <c r="L2834" i="11"/>
  <c r="P2665" i="11"/>
  <c r="L6499" i="11"/>
  <c r="P2378" i="11"/>
  <c r="L3639" i="11"/>
  <c r="L5382" i="11"/>
  <c r="P4978" i="11"/>
  <c r="K57" i="11"/>
  <c r="P924" i="11"/>
  <c r="L461" i="11"/>
  <c r="K473" i="11"/>
  <c r="L474" i="11"/>
  <c r="K486" i="11"/>
  <c r="L6688" i="11"/>
  <c r="K6700" i="11"/>
  <c r="L6675" i="11"/>
  <c r="K6687" i="11"/>
  <c r="L4848" i="11"/>
  <c r="L4003" i="11"/>
  <c r="P142" i="11"/>
  <c r="L6343" i="11"/>
  <c r="L3899" i="11"/>
  <c r="K5491" i="11"/>
  <c r="P4341" i="11"/>
  <c r="P1117" i="11"/>
  <c r="P3249" i="11"/>
  <c r="L4744" i="11"/>
  <c r="L610" i="11"/>
  <c r="K5192" i="11"/>
  <c r="L3223" i="11"/>
  <c r="L3574" i="11"/>
  <c r="P571" i="11"/>
  <c r="P1652" i="11"/>
  <c r="P1067" i="11"/>
  <c r="P1171" i="11"/>
  <c r="P1546" i="11"/>
  <c r="L7294" i="11"/>
  <c r="P1351" i="11"/>
  <c r="L3613" i="11"/>
  <c r="P5108" i="11"/>
  <c r="L7098" i="11"/>
  <c r="L6792" i="11"/>
  <c r="K6804" i="11"/>
  <c r="L292" i="11"/>
  <c r="K304" i="11"/>
  <c r="L7203" i="11"/>
  <c r="K7454" i="11"/>
  <c r="P3093" i="11"/>
  <c r="P2287" i="11"/>
  <c r="L311" i="11"/>
  <c r="O5491" i="11"/>
  <c r="L5628" i="11"/>
  <c r="L6200" i="11"/>
  <c r="L5927" i="11"/>
  <c r="P1950" i="11"/>
  <c r="L584" i="11"/>
  <c r="P859" i="11"/>
  <c r="L6631" i="11"/>
  <c r="L285" i="11"/>
  <c r="P1729" i="11"/>
  <c r="P4991" i="11"/>
  <c r="P7554" i="11"/>
  <c r="K3736" i="11"/>
  <c r="L5557" i="11"/>
  <c r="K5569" i="11"/>
  <c r="L5279" i="11"/>
  <c r="L7279" i="11"/>
  <c r="L5123" i="11"/>
  <c r="L1247" i="11"/>
  <c r="L6085" i="11"/>
  <c r="L3029" i="11"/>
  <c r="P3613" i="11"/>
  <c r="P2198" i="11"/>
  <c r="L4707" i="11"/>
  <c r="L885" i="11"/>
  <c r="P5331" i="11"/>
  <c r="P5760" i="11"/>
  <c r="P3797" i="11"/>
  <c r="P1665" i="11"/>
  <c r="P7294" i="11"/>
  <c r="L6539" i="11"/>
  <c r="L472" i="11"/>
  <c r="O472" i="11" s="1"/>
  <c r="L7554" i="11"/>
  <c r="L3498" i="11"/>
  <c r="L1884" i="11"/>
  <c r="L2769" i="11"/>
  <c r="L703" i="11"/>
  <c r="L3394" i="11"/>
  <c r="L458" i="11"/>
  <c r="O458" i="11" s="1"/>
  <c r="P458" i="11" s="1"/>
  <c r="L301" i="11"/>
  <c r="O301" i="11" s="1"/>
  <c r="P301" i="11" s="1"/>
  <c r="L6698" i="11"/>
  <c r="O6698" i="11" s="1"/>
  <c r="P5292" i="11"/>
  <c r="L5526" i="11"/>
  <c r="L4237" i="11"/>
  <c r="P5566" i="11"/>
  <c r="L5200" i="11"/>
  <c r="L1782" i="11"/>
  <c r="L3446" i="11"/>
  <c r="L5942" i="11"/>
  <c r="L3017" i="11"/>
  <c r="L4317" i="11"/>
  <c r="L7072" i="11"/>
  <c r="L2536" i="11"/>
  <c r="P5565" i="11"/>
  <c r="L1416" i="11"/>
  <c r="L3431" i="11"/>
  <c r="P453" i="11"/>
  <c r="P476" i="11"/>
  <c r="P6795" i="11"/>
  <c r="P297" i="11"/>
  <c r="P296" i="11"/>
  <c r="P295" i="11"/>
  <c r="P6693" i="11"/>
  <c r="P436" i="11"/>
  <c r="P440" i="11"/>
  <c r="P5546" i="11"/>
  <c r="P5547" i="11"/>
  <c r="P6679" i="11"/>
  <c r="P6678" i="11"/>
  <c r="P452" i="11"/>
  <c r="P462" i="11"/>
  <c r="P475" i="11"/>
  <c r="P6794" i="11"/>
  <c r="P294" i="11"/>
  <c r="P5560" i="11"/>
  <c r="P6692" i="11"/>
  <c r="P6691" i="11"/>
  <c r="P439" i="11"/>
  <c r="P438" i="11"/>
  <c r="L4135" i="11"/>
  <c r="P449" i="11"/>
  <c r="P451" i="11"/>
  <c r="P466" i="11"/>
  <c r="P464" i="11"/>
  <c r="P482" i="11"/>
  <c r="P6793" i="11"/>
  <c r="P5561" i="11"/>
  <c r="P5558" i="11"/>
  <c r="P6690" i="11"/>
  <c r="P437" i="11"/>
  <c r="P5549" i="11"/>
  <c r="P5545" i="11"/>
  <c r="P6676" i="11"/>
  <c r="P450" i="11"/>
  <c r="P465" i="11"/>
  <c r="P463" i="11"/>
  <c r="P478" i="11"/>
  <c r="P479" i="11"/>
  <c r="P477" i="11"/>
  <c r="P6796" i="11"/>
  <c r="P6797" i="11"/>
  <c r="P293" i="11"/>
  <c r="P5562" i="11"/>
  <c r="P5559" i="11"/>
  <c r="P6689" i="11"/>
  <c r="P5548" i="11"/>
  <c r="P6680" i="11"/>
  <c r="P6677" i="11"/>
  <c r="L7111" i="11"/>
  <c r="L5108" i="11"/>
  <c r="L4705" i="11"/>
  <c r="L5590" i="11"/>
  <c r="L4835" i="11"/>
  <c r="L7137" i="11"/>
  <c r="P2509" i="11"/>
  <c r="L3654" i="11"/>
  <c r="L677" i="11"/>
  <c r="L3979" i="11"/>
  <c r="P1521" i="11"/>
  <c r="L1521" i="11"/>
  <c r="L5981" i="11"/>
  <c r="L5903" i="11"/>
  <c r="L3329" i="11"/>
  <c r="L3121" i="11"/>
  <c r="L4889" i="11"/>
  <c r="P703" i="11"/>
  <c r="L755" i="11"/>
  <c r="L6616" i="11"/>
  <c r="P4564" i="11"/>
  <c r="P3654" i="11"/>
  <c r="P3979" i="11"/>
  <c r="P1780" i="11"/>
  <c r="L5225" i="11"/>
  <c r="L4770" i="11"/>
  <c r="L1209" i="11"/>
  <c r="L5512" i="11"/>
  <c r="P7279" i="11"/>
  <c r="L3420" i="11"/>
  <c r="L4720" i="11"/>
  <c r="L3706" i="11"/>
  <c r="L3953" i="11"/>
  <c r="L6423" i="11"/>
  <c r="L1756" i="11"/>
  <c r="L3368" i="11"/>
  <c r="L3472" i="11"/>
  <c r="L3342" i="11"/>
  <c r="L4174" i="11"/>
  <c r="L2107" i="11"/>
  <c r="L4070" i="11"/>
  <c r="L170" i="11"/>
  <c r="L1652" i="11"/>
  <c r="P3706" i="11"/>
  <c r="P3446" i="11"/>
  <c r="L1873" i="11"/>
  <c r="P4720" i="11"/>
  <c r="L5474" i="11"/>
  <c r="L2378" i="11"/>
  <c r="P5434" i="11"/>
  <c r="L5785" i="11"/>
  <c r="L2522" i="11"/>
  <c r="L859" i="11"/>
  <c r="L1249" i="11"/>
  <c r="L7502" i="11"/>
  <c r="L1067" i="11"/>
  <c r="L1171" i="11"/>
  <c r="L2081" i="11"/>
  <c r="L5708" i="11"/>
  <c r="L1691" i="11"/>
  <c r="L3589" i="11"/>
  <c r="L6163" i="11"/>
  <c r="L4993" i="11"/>
  <c r="L4811" i="11"/>
  <c r="P5981" i="11"/>
  <c r="P4993" i="11"/>
  <c r="P6163" i="11"/>
  <c r="L4005" i="11"/>
  <c r="L2365" i="11"/>
  <c r="L2237" i="11"/>
  <c r="L6943" i="11"/>
  <c r="L1015" i="11"/>
  <c r="L3680" i="11"/>
  <c r="L3277" i="11"/>
  <c r="P1691" i="11"/>
  <c r="P3589" i="11"/>
  <c r="P4811" i="11"/>
  <c r="P5708" i="11"/>
  <c r="L1729" i="11"/>
  <c r="L4901" i="11"/>
  <c r="L1795" i="11"/>
  <c r="L5851" i="11"/>
  <c r="L6111" i="11"/>
  <c r="L4655" i="11"/>
  <c r="L5290" i="11"/>
  <c r="L4991" i="11"/>
  <c r="L3535" i="11"/>
  <c r="L1716" i="11"/>
  <c r="L156" i="11"/>
  <c r="L7305" i="11"/>
  <c r="L2443" i="11"/>
  <c r="L1430" i="11"/>
  <c r="L7241" i="11"/>
  <c r="L6448" i="11"/>
  <c r="L3691" i="11"/>
  <c r="L1351" i="11"/>
  <c r="L1157" i="11"/>
  <c r="L142" i="11"/>
  <c r="L6317" i="11"/>
  <c r="P6499" i="11"/>
  <c r="L3185" i="11"/>
  <c r="P5382" i="11"/>
  <c r="L1767" i="11"/>
  <c r="P7098" i="11"/>
  <c r="L625" i="11"/>
  <c r="L3314" i="11"/>
  <c r="P5927" i="11"/>
  <c r="L571" i="11"/>
  <c r="L3743" i="11"/>
  <c r="P52" i="11"/>
  <c r="L52" i="11"/>
  <c r="P3730" i="11"/>
  <c r="L3730" i="11"/>
  <c r="P51" i="11"/>
  <c r="L51" i="11"/>
  <c r="P53" i="11"/>
  <c r="L53" i="11"/>
  <c r="P3732" i="11"/>
  <c r="L3732" i="11"/>
  <c r="L1300" i="11"/>
  <c r="L55" i="11"/>
  <c r="P55" i="11"/>
  <c r="L3733" i="11"/>
  <c r="P3733" i="11"/>
  <c r="P56" i="11"/>
  <c r="L56" i="11"/>
  <c r="L3734" i="11"/>
  <c r="P3734" i="11"/>
  <c r="L3042" i="11"/>
  <c r="L2418" i="11"/>
  <c r="L54" i="11"/>
  <c r="L3735" i="11"/>
  <c r="P3735" i="11"/>
  <c r="P584" i="11"/>
  <c r="P2834" i="11"/>
  <c r="L1001" i="11"/>
  <c r="L2821" i="11"/>
  <c r="L1546" i="11"/>
  <c r="L4068" i="11"/>
  <c r="L4615" i="11"/>
  <c r="P625" i="11"/>
  <c r="L3964" i="11"/>
  <c r="L2925" i="11"/>
  <c r="L2404" i="11"/>
  <c r="L7319" i="11"/>
  <c r="L845" i="11"/>
  <c r="P3639" i="11"/>
  <c r="L2483" i="11"/>
  <c r="L924" i="11"/>
  <c r="L7333" i="11"/>
  <c r="L4304" i="11"/>
  <c r="L1872" i="11"/>
  <c r="P4745" i="11"/>
  <c r="P1742" i="11"/>
  <c r="L1053" i="11"/>
  <c r="P7631" i="11"/>
  <c r="L2665" i="11"/>
  <c r="L6149" i="11"/>
  <c r="P6149" i="11"/>
  <c r="L3016" i="11"/>
  <c r="P3016" i="11"/>
  <c r="P2028" i="11"/>
  <c r="L2028" i="11"/>
  <c r="P3783" i="11"/>
  <c r="L3783" i="11"/>
  <c r="P1469" i="11"/>
  <c r="L1469" i="11"/>
  <c r="L5265" i="11"/>
  <c r="P5265" i="11"/>
  <c r="L2561" i="11"/>
  <c r="P2561" i="11"/>
  <c r="L4107" i="11"/>
  <c r="P4107" i="11"/>
  <c r="L3146" i="11"/>
  <c r="P3146" i="11"/>
  <c r="P2314" i="11"/>
  <c r="L2314" i="11"/>
  <c r="L1313" i="11"/>
  <c r="P1313" i="11"/>
  <c r="L650" i="11"/>
  <c r="P650" i="11"/>
  <c r="L7513" i="11"/>
  <c r="L3275" i="11"/>
  <c r="P3275" i="11"/>
  <c r="L754" i="11"/>
  <c r="P754" i="11"/>
  <c r="P4095" i="11"/>
  <c r="L4095" i="11"/>
  <c r="P910" i="11"/>
  <c r="L910" i="11"/>
  <c r="P3991" i="11"/>
  <c r="L3991" i="11"/>
  <c r="L6564" i="11"/>
  <c r="P6564" i="11"/>
  <c r="L4810" i="11"/>
  <c r="P4810" i="11"/>
  <c r="L1338" i="11"/>
  <c r="L3250" i="11"/>
  <c r="L6227" i="11"/>
  <c r="P6227" i="11"/>
  <c r="L7579" i="11"/>
  <c r="L4602" i="11"/>
  <c r="L4043" i="11"/>
  <c r="P4043" i="11"/>
  <c r="P1377" i="11"/>
  <c r="L1377" i="11"/>
  <c r="L2730" i="11"/>
  <c r="P2730" i="11"/>
  <c r="P3497" i="11"/>
  <c r="L3497" i="11"/>
  <c r="P1417" i="11"/>
  <c r="L1417" i="11"/>
  <c r="L3081" i="11"/>
  <c r="L1950" i="11"/>
  <c r="P1455" i="11"/>
  <c r="L1455" i="11"/>
  <c r="L5304" i="11"/>
  <c r="P5304" i="11"/>
  <c r="L5616" i="11"/>
  <c r="P6786" i="11"/>
  <c r="L6786" i="11"/>
  <c r="L2457" i="11"/>
  <c r="P2457" i="11"/>
  <c r="L4667" i="11"/>
  <c r="P4667" i="11"/>
  <c r="L195" i="11"/>
  <c r="P195" i="11"/>
  <c r="P2938" i="11"/>
  <c r="L2938" i="11"/>
  <c r="L4524" i="11"/>
  <c r="P493" i="11"/>
  <c r="P4315" i="11"/>
  <c r="P5551" i="11"/>
  <c r="P610" i="11"/>
  <c r="L2508" i="11"/>
  <c r="P3223" i="11"/>
  <c r="P3574" i="11"/>
  <c r="L1117" i="11"/>
  <c r="L688" i="11"/>
  <c r="L7643" i="11"/>
  <c r="P3899" i="11"/>
  <c r="L3249" i="11"/>
  <c r="P3496" i="11"/>
  <c r="P298" i="11"/>
  <c r="P1442" i="11"/>
  <c r="P485" i="11"/>
  <c r="L4733" i="11"/>
  <c r="L2196" i="11"/>
  <c r="P2677" i="11"/>
  <c r="P4744" i="11"/>
  <c r="P4082" i="11"/>
  <c r="L4082" i="11"/>
  <c r="P455" i="11"/>
  <c r="P4003" i="11"/>
  <c r="L2287" i="11"/>
  <c r="P5814" i="11"/>
  <c r="P1396" i="11"/>
  <c r="L2068" i="11"/>
  <c r="L3093" i="11"/>
  <c r="P5889" i="11"/>
  <c r="L5889" i="11"/>
  <c r="L4341" i="11"/>
  <c r="P5563" i="11"/>
  <c r="L3457" i="11"/>
  <c r="P3457" i="11"/>
  <c r="L92" i="11"/>
  <c r="P6802" i="11"/>
  <c r="L2924" i="11"/>
  <c r="P495" i="11"/>
  <c r="P6682" i="11"/>
  <c r="P844" i="11"/>
  <c r="P4848" i="11"/>
  <c r="P6683" i="11"/>
  <c r="L6669" i="11"/>
  <c r="P6669" i="11"/>
  <c r="L1507" i="11"/>
  <c r="L91" i="11"/>
  <c r="L104" i="11"/>
  <c r="P6850" i="11"/>
  <c r="L6850" i="11"/>
  <c r="P6798" i="11"/>
  <c r="P1702" i="11"/>
  <c r="L4029" i="11"/>
  <c r="F18" i="25"/>
  <c r="F40" i="25"/>
  <c r="F24" i="25"/>
  <c r="F15" i="25"/>
  <c r="F14" i="25"/>
  <c r="F54" i="25"/>
  <c r="F31" i="25"/>
  <c r="F34" i="25"/>
  <c r="F42" i="25"/>
  <c r="F53" i="25"/>
  <c r="F27" i="25"/>
  <c r="F29" i="25"/>
  <c r="F17" i="25"/>
  <c r="F20" i="25"/>
  <c r="F44" i="25"/>
  <c r="F30" i="25"/>
  <c r="P5564" i="11"/>
  <c r="L3887" i="11"/>
  <c r="L5083" i="11"/>
  <c r="L1846" i="11"/>
  <c r="P1846" i="11"/>
  <c r="L3900" i="11"/>
  <c r="P3900" i="11"/>
  <c r="L3263" i="11"/>
  <c r="P3263" i="11"/>
  <c r="L3796" i="11"/>
  <c r="P3796" i="11"/>
  <c r="L2392" i="11"/>
  <c r="P2392" i="11"/>
  <c r="L3406" i="11"/>
  <c r="P3406" i="11"/>
  <c r="P3627" i="11"/>
  <c r="L3627" i="11"/>
  <c r="L2795" i="11"/>
  <c r="P2795" i="11"/>
  <c r="L7657" i="11"/>
  <c r="P7657" i="11"/>
  <c r="L6071" i="11"/>
  <c r="P6071" i="11"/>
  <c r="P4758" i="11"/>
  <c r="L4758" i="11"/>
  <c r="L2899" i="11"/>
  <c r="P2899" i="11"/>
  <c r="L3419" i="11"/>
  <c r="P3419" i="11"/>
  <c r="P4836" i="11"/>
  <c r="L4836" i="11"/>
  <c r="L1105" i="11"/>
  <c r="P1105" i="11"/>
  <c r="L3484" i="11"/>
  <c r="P3484" i="11"/>
  <c r="L6096" i="11"/>
  <c r="P6096" i="11"/>
  <c r="P5654" i="11"/>
  <c r="L5654" i="11"/>
  <c r="P364" i="11"/>
  <c r="L364" i="11"/>
  <c r="L5342" i="11"/>
  <c r="P5342" i="11"/>
  <c r="L6941" i="11"/>
  <c r="P6941" i="11"/>
  <c r="P1560" i="11"/>
  <c r="L1560" i="11"/>
  <c r="P2327" i="11"/>
  <c r="L2327" i="11"/>
  <c r="L5277" i="11"/>
  <c r="P5277" i="11"/>
  <c r="L5758" i="11"/>
  <c r="P5758" i="11"/>
  <c r="P7176" i="11"/>
  <c r="L7176" i="11"/>
  <c r="L3315" i="11"/>
  <c r="P3315" i="11"/>
  <c r="L4992" i="11"/>
  <c r="P4992" i="11"/>
  <c r="P4784" i="11"/>
  <c r="L4784" i="11"/>
  <c r="L5732" i="11"/>
  <c r="P5732" i="11"/>
  <c r="L533" i="11"/>
  <c r="P533" i="11"/>
  <c r="L4914" i="11"/>
  <c r="P4914" i="11"/>
  <c r="P3367" i="11"/>
  <c r="L3367" i="11"/>
  <c r="P4589" i="11"/>
  <c r="L4589" i="11"/>
  <c r="L3744" i="11"/>
  <c r="P3744" i="11"/>
  <c r="L5707" i="11"/>
  <c r="P5707" i="11"/>
  <c r="L728" i="11"/>
  <c r="P728" i="11"/>
  <c r="P3952" i="11"/>
  <c r="L3952" i="11"/>
  <c r="P5849" i="11"/>
  <c r="L5849" i="11"/>
  <c r="P312" i="11"/>
  <c r="L312" i="11"/>
  <c r="L3640" i="11"/>
  <c r="P3640" i="11"/>
  <c r="L6902" i="11"/>
  <c r="P6902" i="11"/>
  <c r="L5538" i="11"/>
  <c r="P5538" i="11"/>
  <c r="L5161" i="11"/>
  <c r="P5161" i="11"/>
  <c r="L1599" i="11"/>
  <c r="P1599" i="11"/>
  <c r="L5680" i="11"/>
  <c r="P5680" i="11"/>
  <c r="L3107" i="11"/>
  <c r="P3107" i="11"/>
  <c r="P1182" i="11"/>
  <c r="L1182" i="11"/>
  <c r="P6681" i="11"/>
  <c r="L884" i="11"/>
  <c r="P884" i="11"/>
  <c r="L5421" i="11"/>
  <c r="P5421" i="11"/>
  <c r="P4888" i="11"/>
  <c r="L4888" i="11"/>
  <c r="P2574" i="11"/>
  <c r="L2574" i="11"/>
  <c r="L208" i="11"/>
  <c r="P208" i="11"/>
  <c r="L546" i="11"/>
  <c r="P546" i="11"/>
  <c r="L3301" i="11"/>
  <c r="P3301" i="11"/>
  <c r="P4186" i="11"/>
  <c r="L4186" i="11"/>
  <c r="L5875" i="11"/>
  <c r="P5875" i="11"/>
  <c r="P1859" i="11"/>
  <c r="L1859" i="11"/>
  <c r="L1443" i="11"/>
  <c r="P1443" i="11"/>
  <c r="L2366" i="11"/>
  <c r="P2366" i="11"/>
  <c r="P5550" i="11"/>
  <c r="P2015" i="11"/>
  <c r="L2015" i="11"/>
  <c r="L988" i="11"/>
  <c r="P988" i="11"/>
  <c r="L1754" i="11"/>
  <c r="P1754" i="11"/>
  <c r="L4979" i="11"/>
  <c r="P4979" i="11"/>
  <c r="L7019" i="11"/>
  <c r="P7019" i="11"/>
  <c r="P4550" i="11"/>
  <c r="L4550" i="11"/>
  <c r="L5226" i="11"/>
  <c r="P5226" i="11"/>
  <c r="L4693" i="11"/>
  <c r="P4693" i="11"/>
  <c r="L5472" i="11"/>
  <c r="P5472" i="11"/>
  <c r="P130" i="11"/>
  <c r="L130" i="11"/>
  <c r="P65" i="11"/>
  <c r="L65" i="11"/>
  <c r="P3224" i="11"/>
  <c r="L3224" i="11"/>
  <c r="P5537" i="11"/>
  <c r="L5537" i="11"/>
  <c r="P471" i="11"/>
  <c r="P3886" i="11"/>
  <c r="L3886" i="11"/>
  <c r="L7435" i="11"/>
  <c r="P7435" i="11"/>
  <c r="P5433" i="11"/>
  <c r="L5433" i="11"/>
  <c r="P5771" i="11"/>
  <c r="L5771" i="11"/>
  <c r="P7501" i="11"/>
  <c r="L7501" i="11"/>
  <c r="L4173" i="11"/>
  <c r="P4173" i="11"/>
  <c r="L2275" i="11"/>
  <c r="P2275" i="11"/>
  <c r="P1807" i="11"/>
  <c r="L1807" i="11"/>
  <c r="P6083" i="11"/>
  <c r="L6083" i="11"/>
  <c r="L5992" i="11"/>
  <c r="P5992" i="11"/>
  <c r="P2470" i="11"/>
  <c r="L2470" i="11"/>
  <c r="L5589" i="11"/>
  <c r="P5589" i="11"/>
  <c r="L2301" i="11"/>
  <c r="P2301" i="11"/>
  <c r="L5329" i="11"/>
  <c r="P5329" i="11"/>
  <c r="P2262" i="11"/>
  <c r="L2262" i="11"/>
  <c r="L1898" i="11"/>
  <c r="P1898" i="11"/>
  <c r="L5602" i="11"/>
  <c r="P5602" i="11"/>
  <c r="L5720" i="11"/>
  <c r="P5720" i="11"/>
  <c r="L4238" i="11"/>
  <c r="P4238" i="11"/>
  <c r="L7071" i="11"/>
  <c r="P7071" i="11"/>
  <c r="P5251" i="11"/>
  <c r="L5251" i="11"/>
  <c r="P663" i="11"/>
  <c r="L663" i="11"/>
  <c r="L2080" i="11"/>
  <c r="P2080" i="11"/>
  <c r="L2756" i="11"/>
  <c r="P2756" i="11"/>
  <c r="L6097" i="11"/>
  <c r="P6097" i="11"/>
  <c r="P1183" i="11"/>
  <c r="L1183" i="11"/>
  <c r="P4680" i="11"/>
  <c r="L4680" i="11"/>
  <c r="L7318" i="11"/>
  <c r="P7318" i="11"/>
  <c r="L1456" i="11"/>
  <c r="P1456" i="11"/>
  <c r="P4342" i="11"/>
  <c r="L4342" i="11"/>
  <c r="L2288" i="11"/>
  <c r="P2288" i="11"/>
  <c r="L2691" i="11"/>
  <c r="P2691" i="11"/>
  <c r="P1781" i="11"/>
  <c r="L1781" i="11"/>
  <c r="P7149" i="11"/>
  <c r="L7149" i="11"/>
  <c r="L2106" i="11"/>
  <c r="P2106" i="11"/>
  <c r="L5031" i="11"/>
  <c r="P5031" i="11"/>
  <c r="L1924" i="11"/>
  <c r="P1924" i="11"/>
  <c r="L4277" i="11"/>
  <c r="P4277" i="11"/>
  <c r="P6800" i="11"/>
  <c r="L3055" i="11"/>
  <c r="P3055" i="11"/>
  <c r="L689" i="11"/>
  <c r="P689" i="11"/>
  <c r="P6694" i="11"/>
  <c r="L1547" i="11"/>
  <c r="P1547" i="11"/>
  <c r="L4004" i="11"/>
  <c r="P4004" i="11"/>
  <c r="L4485" i="11"/>
  <c r="P4485" i="11"/>
  <c r="P2743" i="11"/>
  <c r="L2743" i="11"/>
  <c r="L7630" i="11"/>
  <c r="P7630" i="11"/>
  <c r="P3328" i="11"/>
  <c r="L3328" i="11"/>
  <c r="P6803" i="11"/>
  <c r="P2119" i="11"/>
  <c r="L2119" i="11"/>
  <c r="L5291" i="11"/>
  <c r="P5291" i="11"/>
  <c r="L5238" i="11"/>
  <c r="P5238" i="11"/>
  <c r="L832" i="11"/>
  <c r="P832" i="11"/>
  <c r="L7058" i="11"/>
  <c r="P7058" i="11"/>
  <c r="P5940" i="11"/>
  <c r="L5940" i="11"/>
  <c r="L2158" i="11"/>
  <c r="P2158" i="11"/>
  <c r="L2001" i="11"/>
  <c r="P2001" i="11"/>
  <c r="P871" i="11"/>
  <c r="L871" i="11"/>
  <c r="P4576" i="11"/>
  <c r="L4576" i="11"/>
  <c r="L2067" i="11"/>
  <c r="P2067" i="11"/>
  <c r="L6278" i="11"/>
  <c r="P6278" i="11"/>
  <c r="L5901" i="11"/>
  <c r="P5901" i="11"/>
  <c r="L4563" i="11"/>
  <c r="P4563" i="11"/>
  <c r="L4367" i="11"/>
  <c r="P4367" i="11"/>
  <c r="L5109" i="11"/>
  <c r="P5109" i="11"/>
  <c r="L2951" i="11"/>
  <c r="P2951" i="11"/>
  <c r="L520" i="11"/>
  <c r="P520" i="11"/>
  <c r="L3120" i="11"/>
  <c r="P3120" i="11"/>
  <c r="L5745" i="11"/>
  <c r="P5745" i="11"/>
  <c r="L1664" i="11"/>
  <c r="P1664" i="11"/>
  <c r="P3003" i="11"/>
  <c r="L3003" i="11"/>
  <c r="P1339" i="11"/>
  <c r="L1339" i="11"/>
  <c r="L4056" i="11"/>
  <c r="P4056" i="11"/>
  <c r="L5668" i="11"/>
  <c r="P5668" i="11"/>
  <c r="L1248" i="11"/>
  <c r="P1248" i="11"/>
  <c r="L2548" i="11"/>
  <c r="P2548" i="11"/>
  <c r="P3211" i="11"/>
  <c r="L3211" i="11"/>
  <c r="P7396" i="11"/>
  <c r="L7396" i="11"/>
  <c r="L181" i="11"/>
  <c r="P181" i="11"/>
  <c r="L2782" i="11"/>
  <c r="P6512" i="11"/>
  <c r="L6512" i="11"/>
  <c r="P767" i="11"/>
  <c r="L767" i="11"/>
  <c r="P4290" i="11"/>
  <c r="L4290" i="11"/>
  <c r="P3041" i="11"/>
  <c r="L3041" i="11"/>
  <c r="L2847" i="11"/>
  <c r="P2847" i="11"/>
  <c r="P5096" i="11"/>
  <c r="L5096" i="11"/>
  <c r="P1612" i="11"/>
  <c r="L1612" i="11"/>
  <c r="L5719" i="11"/>
  <c r="P5719" i="11"/>
  <c r="P3926" i="11"/>
  <c r="L3926" i="11"/>
  <c r="L3822" i="11"/>
  <c r="P3822" i="11"/>
  <c r="L6460" i="11"/>
  <c r="P6460" i="11"/>
  <c r="L416" i="11"/>
  <c r="P416" i="11"/>
  <c r="P3939" i="11"/>
  <c r="L3939" i="11"/>
  <c r="L3380" i="11"/>
  <c r="P3380" i="11"/>
  <c r="L2808" i="11"/>
  <c r="P2808" i="11"/>
  <c r="L2444" i="11"/>
  <c r="P2444" i="11"/>
  <c r="P1911" i="11"/>
  <c r="L1911" i="11"/>
  <c r="L1690" i="11"/>
  <c r="P1690" i="11"/>
  <c r="L77" i="11"/>
  <c r="P77" i="11"/>
  <c r="L4108" i="11"/>
  <c r="P4108" i="11"/>
  <c r="P1352" i="11"/>
  <c r="L1352" i="11"/>
  <c r="P5005" i="11"/>
  <c r="L5005" i="11"/>
  <c r="L3432" i="11"/>
  <c r="P3432" i="11"/>
  <c r="L6513" i="11"/>
  <c r="P6513" i="11"/>
  <c r="L2704" i="11"/>
  <c r="P2704" i="11"/>
  <c r="L6239" i="11"/>
  <c r="P6239" i="11"/>
  <c r="L3523" i="11"/>
  <c r="P3523" i="11"/>
  <c r="L1040" i="11"/>
  <c r="P1040" i="11"/>
  <c r="L7436" i="11"/>
  <c r="P7436" i="11"/>
  <c r="L5979" i="11"/>
  <c r="P5979" i="11"/>
  <c r="L572" i="11"/>
  <c r="P572" i="11"/>
  <c r="L4459" i="11"/>
  <c r="P4459" i="11"/>
  <c r="L7461" i="11"/>
  <c r="P7461" i="11"/>
  <c r="L780" i="11"/>
  <c r="P780" i="11"/>
  <c r="P819" i="11"/>
  <c r="L819" i="11"/>
  <c r="P7006" i="11"/>
  <c r="L7006" i="11"/>
  <c r="L2223" i="11"/>
  <c r="P2223" i="11"/>
  <c r="P2600" i="11"/>
  <c r="L2600" i="11"/>
  <c r="P6447" i="11"/>
  <c r="L6447" i="11"/>
  <c r="L4381" i="11"/>
  <c r="P4381" i="11"/>
  <c r="L936" i="11"/>
  <c r="P936" i="11"/>
  <c r="L2093" i="11"/>
  <c r="P2093" i="11"/>
  <c r="P7227" i="11"/>
  <c r="L7227" i="11"/>
  <c r="L6461" i="11"/>
  <c r="P6461" i="11"/>
  <c r="L6578" i="11"/>
  <c r="P6578" i="11"/>
  <c r="L2496" i="11"/>
  <c r="P2496" i="11"/>
  <c r="P3614" i="11"/>
  <c r="L3614" i="11"/>
  <c r="L2236" i="11"/>
  <c r="P2236" i="11"/>
  <c r="L3848" i="11"/>
  <c r="P3848" i="11"/>
  <c r="L6565" i="11"/>
  <c r="P6565" i="11"/>
  <c r="L4797" i="11"/>
  <c r="P4797" i="11"/>
  <c r="P4862" i="11"/>
  <c r="L4862" i="11"/>
  <c r="L6668" i="11"/>
  <c r="P6668" i="11"/>
  <c r="L1768" i="11"/>
  <c r="P1768" i="11"/>
  <c r="L4251" i="11"/>
  <c r="P4251" i="11"/>
  <c r="P3575" i="11"/>
  <c r="L3575" i="11"/>
  <c r="P897" i="11"/>
  <c r="L897" i="11"/>
  <c r="L6929" i="11"/>
  <c r="P6929" i="11"/>
  <c r="P1079" i="11"/>
  <c r="L1079" i="11"/>
  <c r="L1586" i="11"/>
  <c r="P1586" i="11"/>
  <c r="L3601" i="11"/>
  <c r="P3601" i="11"/>
  <c r="L5746" i="11"/>
  <c r="P5746" i="11"/>
  <c r="L6148" i="11"/>
  <c r="P6148" i="11"/>
  <c r="L1196" i="11"/>
  <c r="P1196" i="11"/>
  <c r="L7397" i="11"/>
  <c r="P7397" i="11"/>
  <c r="P1092" i="11"/>
  <c r="L1092" i="11"/>
  <c r="L585" i="11"/>
  <c r="P585" i="11"/>
  <c r="P4654" i="11"/>
  <c r="L4654" i="11"/>
  <c r="P3237" i="11"/>
  <c r="L3237" i="11"/>
  <c r="L7175" i="11"/>
  <c r="P7175" i="11"/>
  <c r="L6590" i="11"/>
  <c r="P6590" i="11"/>
  <c r="L7331" i="11"/>
  <c r="P7331" i="11"/>
  <c r="L1885" i="11"/>
  <c r="P1885" i="11"/>
  <c r="P1131" i="11"/>
  <c r="L1131" i="11"/>
  <c r="L5498" i="11"/>
  <c r="P5498" i="11"/>
  <c r="P4628" i="11"/>
  <c r="L4628" i="11"/>
  <c r="L5316" i="11"/>
  <c r="P5316" i="11"/>
  <c r="L3458" i="11"/>
  <c r="P3458" i="11"/>
  <c r="P7201" i="11"/>
  <c r="L7201" i="11"/>
  <c r="P6968" i="11"/>
  <c r="L6968" i="11"/>
  <c r="L6109" i="11"/>
  <c r="P6109" i="11"/>
  <c r="L5812" i="11"/>
  <c r="P5812" i="11"/>
  <c r="L2717" i="11"/>
  <c r="P2717" i="11"/>
  <c r="L5524" i="11"/>
  <c r="P5524" i="11"/>
  <c r="P3276" i="11"/>
  <c r="L3276" i="11"/>
  <c r="L5018" i="11"/>
  <c r="P5018" i="11"/>
  <c r="P5070" i="11"/>
  <c r="L5070" i="11"/>
  <c r="L3159" i="11"/>
  <c r="P3159" i="11"/>
  <c r="L5408" i="11"/>
  <c r="P5408" i="11"/>
  <c r="P273" i="11"/>
  <c r="L273" i="11"/>
  <c r="L1598" i="11"/>
  <c r="P1598" i="11"/>
  <c r="L5213" i="11"/>
  <c r="P5213" i="11"/>
  <c r="L5174" i="11"/>
  <c r="P5174" i="11"/>
  <c r="L5135" i="11"/>
  <c r="P5135" i="11"/>
  <c r="L4030" i="11"/>
  <c r="P4030" i="11"/>
  <c r="L3340" i="11"/>
  <c r="P3340" i="11"/>
  <c r="L2639" i="11"/>
  <c r="P2639" i="11"/>
  <c r="L4953" i="11"/>
  <c r="P4953" i="11"/>
  <c r="L6993" i="11"/>
  <c r="P6993" i="11"/>
  <c r="L1833" i="11"/>
  <c r="P1833" i="11"/>
  <c r="L4212" i="11"/>
  <c r="P4212" i="11"/>
  <c r="P1027" i="11"/>
  <c r="L1027" i="11"/>
  <c r="L3536" i="11"/>
  <c r="P3536" i="11"/>
  <c r="P5888" i="11"/>
  <c r="L5888" i="11"/>
  <c r="P6538" i="11"/>
  <c r="L6538" i="11"/>
  <c r="L143" i="11"/>
  <c r="P143" i="11"/>
  <c r="L5837" i="11"/>
  <c r="P5837" i="11"/>
  <c r="P2353" i="11"/>
  <c r="L2353" i="11"/>
  <c r="L7253" i="11"/>
  <c r="P7253" i="11"/>
  <c r="P4134" i="11"/>
  <c r="L4134" i="11"/>
  <c r="L2587" i="11"/>
  <c r="P2587" i="11"/>
  <c r="L6122" i="11"/>
  <c r="P6122" i="11"/>
  <c r="L7045" i="11"/>
  <c r="P7045" i="11"/>
  <c r="P1794" i="11"/>
  <c r="L1794" i="11"/>
  <c r="P4472" i="11"/>
  <c r="L4472" i="11"/>
  <c r="L2937" i="11"/>
  <c r="P2937" i="11"/>
  <c r="P1365" i="11"/>
  <c r="L1365" i="11"/>
  <c r="L3302" i="11"/>
  <c r="P3302" i="11"/>
  <c r="P4446" i="11"/>
  <c r="L4446" i="11"/>
  <c r="L5784" i="11"/>
  <c r="P5784" i="11"/>
  <c r="P975" i="11"/>
  <c r="L975" i="11"/>
  <c r="L7370" i="11"/>
  <c r="P7370" i="11"/>
  <c r="L4966" i="11"/>
  <c r="P4966" i="11"/>
  <c r="P303" i="11"/>
  <c r="P446" i="11"/>
  <c r="P484" i="11"/>
  <c r="P299" i="11"/>
  <c r="P441" i="11"/>
  <c r="P497" i="11"/>
  <c r="P445" i="11"/>
  <c r="O420" i="11"/>
  <c r="O421" i="11" s="1"/>
  <c r="K415" i="11"/>
  <c r="L2678" i="11"/>
  <c r="P2678" i="11"/>
  <c r="L4692" i="11"/>
  <c r="P4692" i="11"/>
  <c r="L2053" i="11"/>
  <c r="P2053" i="11"/>
  <c r="L623" i="11"/>
  <c r="P623" i="11"/>
  <c r="L4601" i="11"/>
  <c r="P4601" i="11"/>
  <c r="L2963" i="11"/>
  <c r="P2963" i="11"/>
  <c r="L90" i="11"/>
  <c r="P90" i="11"/>
  <c r="L4055" i="11"/>
  <c r="P4055" i="11"/>
  <c r="L233" i="11"/>
  <c r="P233" i="11"/>
  <c r="P194" i="11"/>
  <c r="L194" i="11"/>
  <c r="P1143" i="11"/>
  <c r="L1143" i="11"/>
  <c r="L987" i="11"/>
  <c r="P987" i="11"/>
  <c r="L4198" i="11"/>
  <c r="P4198" i="11"/>
  <c r="L1923" i="11"/>
  <c r="P1923" i="11"/>
  <c r="L3821" i="11"/>
  <c r="P3821" i="11"/>
  <c r="L3678" i="11"/>
  <c r="P3678" i="11"/>
  <c r="L4965" i="11"/>
  <c r="P4965" i="11"/>
  <c r="P2742" i="11"/>
  <c r="L2742" i="11"/>
  <c r="L4289" i="11"/>
  <c r="P4289" i="11"/>
  <c r="P2027" i="11"/>
  <c r="L2027" i="11"/>
  <c r="L3549" i="11"/>
  <c r="P3549" i="11"/>
  <c r="P740" i="11"/>
  <c r="L740" i="11"/>
  <c r="L4588" i="11"/>
  <c r="P4588" i="11"/>
  <c r="L376" i="11"/>
  <c r="P376" i="11"/>
  <c r="L3145" i="11"/>
  <c r="P3145" i="11"/>
  <c r="L3951" i="11"/>
  <c r="P3951" i="11"/>
  <c r="L4939" i="11"/>
  <c r="P4939" i="11"/>
  <c r="L1962" i="11"/>
  <c r="P1962" i="11"/>
  <c r="L4354" i="11"/>
  <c r="P4354" i="11"/>
  <c r="P3652" i="11"/>
  <c r="L3652" i="11"/>
  <c r="L4328" i="11"/>
  <c r="P4328" i="11"/>
  <c r="L2534" i="11"/>
  <c r="P2534" i="11"/>
  <c r="L4264" i="11"/>
  <c r="P4264" i="11"/>
  <c r="L1715" i="11"/>
  <c r="P1715" i="11"/>
  <c r="L2716" i="11"/>
  <c r="P2716" i="11"/>
  <c r="L818" i="11"/>
  <c r="P818" i="11"/>
  <c r="P1260" i="11"/>
  <c r="L1260" i="11"/>
  <c r="P481" i="11"/>
  <c r="L4133" i="11"/>
  <c r="P4133" i="11"/>
  <c r="L831" i="11"/>
  <c r="P831" i="11"/>
  <c r="P3834" i="11"/>
  <c r="L3834" i="11"/>
  <c r="L3028" i="11"/>
  <c r="P3028" i="11"/>
  <c r="P2300" i="11"/>
  <c r="L2300" i="11"/>
  <c r="L1703" i="11"/>
  <c r="P1703" i="11"/>
  <c r="L3444" i="11"/>
  <c r="P3444" i="11"/>
  <c r="P1637" i="11"/>
  <c r="L1637" i="11"/>
  <c r="L4042" i="11"/>
  <c r="P4042" i="11"/>
  <c r="L1104" i="11"/>
  <c r="P1104" i="11"/>
  <c r="P1234" i="11"/>
  <c r="L1234" i="11"/>
  <c r="L2222" i="11"/>
  <c r="P2222" i="11"/>
  <c r="P3288" i="11"/>
  <c r="L3288" i="11"/>
  <c r="L3405" i="11"/>
  <c r="P3405" i="11"/>
  <c r="L4536" i="11"/>
  <c r="P4536" i="11"/>
  <c r="P443" i="11"/>
  <c r="L4666" i="11"/>
  <c r="P4666" i="11"/>
  <c r="L2573" i="11"/>
  <c r="P2573" i="11"/>
  <c r="L779" i="11"/>
  <c r="P779" i="11"/>
  <c r="L4900" i="11"/>
  <c r="P4900" i="11"/>
  <c r="L1364" i="11"/>
  <c r="P1364" i="11"/>
  <c r="L3653" i="11"/>
  <c r="P3653" i="11"/>
  <c r="P2209" i="11"/>
  <c r="L2209" i="11"/>
  <c r="P1091" i="11"/>
  <c r="L1091" i="11"/>
  <c r="P454" i="11"/>
  <c r="P444" i="11"/>
  <c r="L168" i="11"/>
  <c r="P168" i="11"/>
  <c r="P3106" i="11"/>
  <c r="L3106" i="11"/>
  <c r="L519" i="11"/>
  <c r="P519" i="11"/>
  <c r="L4484" i="11"/>
  <c r="P4484" i="11"/>
  <c r="L4575" i="11"/>
  <c r="P4575" i="11"/>
  <c r="L1156" i="11"/>
  <c r="P1156" i="11"/>
  <c r="L3119" i="11"/>
  <c r="P3119" i="11"/>
  <c r="L4887" i="11"/>
  <c r="P4887" i="11"/>
  <c r="L3210" i="11"/>
  <c r="P3210" i="11"/>
  <c r="P714" i="11"/>
  <c r="L714" i="11"/>
  <c r="P3509" i="11"/>
  <c r="L3509" i="11"/>
  <c r="L1572" i="11"/>
  <c r="P1572" i="11"/>
  <c r="L3588" i="11"/>
  <c r="P3588" i="11"/>
  <c r="L2794" i="11"/>
  <c r="P2794" i="11"/>
  <c r="L1429" i="11"/>
  <c r="P1429" i="11"/>
  <c r="P4172" i="11"/>
  <c r="L4172" i="11"/>
  <c r="L5121" i="11"/>
  <c r="P5121" i="11"/>
  <c r="L2703" i="11"/>
  <c r="P2703" i="11"/>
  <c r="L2885" i="11"/>
  <c r="P2885" i="11"/>
  <c r="P494" i="11"/>
  <c r="P3470" i="11"/>
  <c r="L3470" i="11"/>
  <c r="P2040" i="11"/>
  <c r="L2040" i="11"/>
  <c r="L948" i="11"/>
  <c r="P948" i="11"/>
  <c r="L1195" i="11"/>
  <c r="P1195" i="11"/>
  <c r="P496" i="11"/>
  <c r="P2118" i="11"/>
  <c r="L2118" i="11"/>
  <c r="P2755" i="11"/>
  <c r="L2755" i="11"/>
  <c r="L4640" i="11"/>
  <c r="P4640" i="11"/>
  <c r="P2079" i="11"/>
  <c r="L2079" i="11"/>
  <c r="P469" i="11"/>
  <c r="P3002" i="11"/>
  <c r="L3002" i="11"/>
  <c r="L4679" i="11"/>
  <c r="P4679" i="11"/>
  <c r="L2521" i="11"/>
  <c r="P2521" i="11"/>
  <c r="L2950" i="11"/>
  <c r="P2950" i="11"/>
  <c r="L1286" i="11"/>
  <c r="P1286" i="11"/>
  <c r="L5148" i="11"/>
  <c r="P5148" i="11"/>
  <c r="P545" i="11"/>
  <c r="L545" i="11"/>
  <c r="L909" i="11"/>
  <c r="P909" i="11"/>
  <c r="P3873" i="11"/>
  <c r="L3873" i="11"/>
  <c r="L2859" i="11"/>
  <c r="P2859" i="11"/>
  <c r="L2781" i="11"/>
  <c r="P2781" i="11"/>
  <c r="L3600" i="11"/>
  <c r="P3600" i="11"/>
  <c r="L2157" i="11"/>
  <c r="P2157" i="11"/>
  <c r="P302" i="11"/>
  <c r="P470" i="11"/>
  <c r="P4913" i="11"/>
  <c r="L4913" i="11"/>
  <c r="P4094" i="11"/>
  <c r="L4094" i="11"/>
  <c r="P532" i="11"/>
  <c r="L532" i="11"/>
  <c r="L5212" i="11"/>
  <c r="P5212" i="11"/>
  <c r="P2495" i="11"/>
  <c r="L2495" i="11"/>
  <c r="L1663" i="11"/>
  <c r="P1663" i="11"/>
  <c r="L5160" i="11"/>
  <c r="P5160" i="11"/>
  <c r="P1026" i="11"/>
  <c r="L1026" i="11"/>
  <c r="L5004" i="11"/>
  <c r="P5004" i="11"/>
  <c r="L4211" i="11"/>
  <c r="P4211" i="11"/>
  <c r="L3067" i="11"/>
  <c r="P3067" i="11"/>
  <c r="P2820" i="11"/>
  <c r="L2820" i="11"/>
  <c r="P4861" i="11"/>
  <c r="L4861" i="11"/>
  <c r="L3171" i="11"/>
  <c r="P3171" i="11"/>
  <c r="L2989" i="11"/>
  <c r="P2989" i="11"/>
  <c r="L116" i="11"/>
  <c r="P116" i="11"/>
  <c r="P1936" i="11"/>
  <c r="L1936" i="11"/>
  <c r="L883" i="11"/>
  <c r="P883" i="11"/>
  <c r="P4952" i="11"/>
  <c r="L4952" i="11"/>
  <c r="P6799" i="11"/>
  <c r="J5815" i="11"/>
  <c r="K5815" i="11" s="1"/>
  <c r="K5816" i="11" s="1"/>
  <c r="J498" i="11"/>
  <c r="J485" i="11"/>
  <c r="J472" i="11"/>
  <c r="J459" i="11"/>
  <c r="L5397" i="11"/>
  <c r="P5397" i="11"/>
  <c r="J5372" i="11"/>
  <c r="J5398" i="11"/>
  <c r="K5398" i="11" s="1"/>
  <c r="L5371" i="11"/>
  <c r="P5371" i="11"/>
  <c r="J5424" i="11"/>
  <c r="K5424" i="11" s="1"/>
  <c r="L5423" i="11"/>
  <c r="P5423" i="11"/>
  <c r="J3552" i="11"/>
  <c r="K3552" i="11" s="1"/>
  <c r="L3785" i="11"/>
  <c r="P3785" i="11"/>
  <c r="L3889" i="11"/>
  <c r="P3889" i="11"/>
  <c r="L3993" i="11"/>
  <c r="P3993" i="11"/>
  <c r="L3070" i="11"/>
  <c r="P3070" i="11"/>
  <c r="J3786" i="11"/>
  <c r="K3786" i="11" s="1"/>
  <c r="J3890" i="11"/>
  <c r="K3890" i="11" s="1"/>
  <c r="J3994" i="11"/>
  <c r="K3994" i="11" s="1"/>
  <c r="J5892" i="11"/>
  <c r="K5892" i="11" s="1"/>
  <c r="J6100" i="11"/>
  <c r="K6100" i="11" s="1"/>
  <c r="J6308" i="11"/>
  <c r="K6308" i="11" s="1"/>
  <c r="J6516" i="11"/>
  <c r="K6516" i="11" s="1"/>
  <c r="L3408" i="11"/>
  <c r="P3408" i="11"/>
  <c r="J1810" i="11"/>
  <c r="K1810" i="11" s="1"/>
  <c r="J1836" i="11"/>
  <c r="K1836" i="11" s="1"/>
  <c r="J1862" i="11"/>
  <c r="K1862" i="11" s="1"/>
  <c r="J1888" i="11"/>
  <c r="K1888" i="11" s="1"/>
  <c r="J1914" i="11"/>
  <c r="K1914" i="11" s="1"/>
  <c r="L4266" i="11"/>
  <c r="P4266" i="11"/>
  <c r="J5957" i="11"/>
  <c r="K5957" i="11" s="1"/>
  <c r="J6165" i="11"/>
  <c r="K6165" i="11" s="1"/>
  <c r="J6373" i="11"/>
  <c r="L2290" i="11"/>
  <c r="P2290" i="11"/>
  <c r="L2758" i="11"/>
  <c r="P2758" i="11"/>
  <c r="L4864" i="11"/>
  <c r="P4864" i="11"/>
  <c r="L4071" i="11"/>
  <c r="P4071" i="11"/>
  <c r="L6281" i="11"/>
  <c r="P6281" i="11"/>
  <c r="L6489" i="11"/>
  <c r="J6867" i="11"/>
  <c r="K6867" i="11" s="1"/>
  <c r="J861" i="11"/>
  <c r="K861" i="11" s="1"/>
  <c r="J1277" i="11"/>
  <c r="K1277" i="11" s="1"/>
  <c r="J1693" i="11"/>
  <c r="K1693" i="11" s="1"/>
  <c r="J3617" i="11"/>
  <c r="K3617" i="11" s="1"/>
  <c r="J6906" i="11"/>
  <c r="K6906" i="11" s="1"/>
  <c r="J1602" i="11"/>
  <c r="K1602" i="11" s="1"/>
  <c r="J1953" i="11"/>
  <c r="K1953" i="11" s="1"/>
  <c r="L1783" i="11"/>
  <c r="P1783" i="11"/>
  <c r="J3084" i="11"/>
  <c r="K3084" i="11" s="1"/>
  <c r="J3318" i="11"/>
  <c r="K3318" i="11" s="1"/>
  <c r="J133" i="11"/>
  <c r="K133" i="11" s="1"/>
  <c r="L1094" i="11"/>
  <c r="P1094" i="11"/>
  <c r="L3642" i="11"/>
  <c r="P3642" i="11"/>
  <c r="L431" i="11"/>
  <c r="L743" i="11"/>
  <c r="P743" i="11"/>
  <c r="L1159" i="11"/>
  <c r="P1159" i="11"/>
  <c r="L1744" i="11"/>
  <c r="P1744" i="11"/>
  <c r="J5944" i="11"/>
  <c r="K5944" i="11" s="1"/>
  <c r="L2888" i="11"/>
  <c r="P2888" i="11"/>
  <c r="J1550" i="11"/>
  <c r="K1550" i="11" s="1"/>
  <c r="J3799" i="11"/>
  <c r="K3799" i="11" s="1"/>
  <c r="J4215" i="11"/>
  <c r="K4215" i="11" s="1"/>
  <c r="L314" i="11"/>
  <c r="P314" i="11"/>
  <c r="J1667" i="11"/>
  <c r="K1667" i="11" s="1"/>
  <c r="J2551" i="11"/>
  <c r="K2551" i="11" s="1"/>
  <c r="J2863" i="11"/>
  <c r="K2863" i="11" s="1"/>
  <c r="J3591" i="11"/>
  <c r="K3591" i="11" s="1"/>
  <c r="L4500" i="11"/>
  <c r="P4500" i="11"/>
  <c r="L4604" i="11"/>
  <c r="P4604" i="11"/>
  <c r="L4708" i="11"/>
  <c r="P4708" i="11"/>
  <c r="L1367" i="11"/>
  <c r="P1367" i="11"/>
  <c r="L340" i="11"/>
  <c r="P340" i="11"/>
  <c r="J6971" i="11"/>
  <c r="K6971" i="11" s="1"/>
  <c r="L964" i="11"/>
  <c r="P964" i="11"/>
  <c r="L1380" i="11"/>
  <c r="P1380" i="11"/>
  <c r="J4618" i="11"/>
  <c r="K4618" i="11" s="1"/>
  <c r="L7139" i="11"/>
  <c r="P7139" i="11"/>
  <c r="J5567" i="11"/>
  <c r="J7218" i="11"/>
  <c r="K7218" i="11" s="1"/>
  <c r="L7321" i="11"/>
  <c r="P7321" i="11"/>
  <c r="J5008" i="11"/>
  <c r="K5008" i="11" s="1"/>
  <c r="J1238" i="11"/>
  <c r="K1238" i="11" s="1"/>
  <c r="L3109" i="11"/>
  <c r="P3109" i="11"/>
  <c r="L3369" i="11"/>
  <c r="P3369" i="11"/>
  <c r="L3850" i="11"/>
  <c r="P3850" i="11"/>
  <c r="L4058" i="11"/>
  <c r="P4058" i="11"/>
  <c r="L4552" i="11"/>
  <c r="P4552" i="11"/>
  <c r="J6997" i="11"/>
  <c r="K6997" i="11" s="1"/>
  <c r="J848" i="11"/>
  <c r="K848" i="11" s="1"/>
  <c r="J1264" i="11"/>
  <c r="K1264" i="11" s="1"/>
  <c r="L3148" i="11"/>
  <c r="P3148" i="11"/>
  <c r="L5800" i="11"/>
  <c r="P5800" i="11"/>
  <c r="L7178" i="11"/>
  <c r="P7178" i="11"/>
  <c r="J4566" i="11"/>
  <c r="K4566" i="11" s="1"/>
  <c r="J4774" i="11"/>
  <c r="K4774" i="11" s="1"/>
  <c r="L626" i="11"/>
  <c r="P626" i="11"/>
  <c r="J2213" i="11"/>
  <c r="K2213" i="11" s="1"/>
  <c r="J2590" i="11"/>
  <c r="K2590" i="11" s="1"/>
  <c r="J2694" i="11"/>
  <c r="K2694" i="11" s="1"/>
  <c r="J2798" i="11"/>
  <c r="K2798" i="11" s="1"/>
  <c r="J2954" i="11"/>
  <c r="K2954" i="11" s="1"/>
  <c r="J3929" i="11"/>
  <c r="K3929" i="11" s="1"/>
  <c r="J4137" i="11"/>
  <c r="K4137" i="11" s="1"/>
  <c r="L5319" i="11"/>
  <c r="P5319" i="11"/>
  <c r="J6243" i="11"/>
  <c r="K6243" i="11" s="1"/>
  <c r="J6451" i="11"/>
  <c r="K6451" i="11" s="1"/>
  <c r="J16" i="11"/>
  <c r="K16" i="11" s="1"/>
  <c r="J2499" i="11"/>
  <c r="K2499" i="11" s="1"/>
  <c r="J2707" i="11"/>
  <c r="K2707" i="11" s="1"/>
  <c r="L4526" i="11"/>
  <c r="P4526" i="11"/>
  <c r="L4630" i="11"/>
  <c r="P4630" i="11"/>
  <c r="L4734" i="11"/>
  <c r="P4734" i="11"/>
  <c r="L4838" i="11"/>
  <c r="P4838" i="11"/>
  <c r="J1680" i="11"/>
  <c r="K1680" i="11" s="1"/>
  <c r="L2225" i="11"/>
  <c r="P2225" i="11"/>
  <c r="L2719" i="11"/>
  <c r="P2719" i="11"/>
  <c r="J445" i="11"/>
  <c r="J2356" i="11"/>
  <c r="K2356" i="11" s="1"/>
  <c r="J2668" i="11"/>
  <c r="K2668" i="11" s="1"/>
  <c r="L3122" i="11"/>
  <c r="P3122" i="11"/>
  <c r="L3447" i="11"/>
  <c r="P3447" i="11"/>
  <c r="L3655" i="11"/>
  <c r="P3655" i="11"/>
  <c r="J5438" i="11"/>
  <c r="K5438" i="11" s="1"/>
  <c r="K5439" i="11" s="1"/>
  <c r="J7374" i="11"/>
  <c r="K7374" i="11" s="1"/>
  <c r="J4540" i="11"/>
  <c r="K4540" i="11" s="1"/>
  <c r="J4956" i="11"/>
  <c r="K4956" i="11" s="1"/>
  <c r="J5164" i="11"/>
  <c r="K5164" i="11" s="1"/>
  <c r="J5216" i="11"/>
  <c r="K5216" i="11" s="1"/>
  <c r="J6633" i="11"/>
  <c r="K6633" i="11" s="1"/>
  <c r="J4319" i="11"/>
  <c r="K4319" i="11" s="1"/>
  <c r="L80" i="11"/>
  <c r="P80" i="11"/>
  <c r="J276" i="11"/>
  <c r="K276" i="11" s="1"/>
  <c r="J4813" i="11"/>
  <c r="K4813" i="11" s="1"/>
  <c r="J354" i="11"/>
  <c r="J900" i="11"/>
  <c r="K900" i="11" s="1"/>
  <c r="L4227" i="11"/>
  <c r="P4227" i="11"/>
  <c r="L4331" i="11"/>
  <c r="P4331" i="11"/>
  <c r="J5918" i="11"/>
  <c r="K5918" i="11" s="1"/>
  <c r="J6126" i="11"/>
  <c r="K6126" i="11" s="1"/>
  <c r="J6334" i="11"/>
  <c r="L6567" i="11"/>
  <c r="P6567" i="11"/>
  <c r="L7074" i="11"/>
  <c r="P7074" i="11"/>
  <c r="L2056" i="11"/>
  <c r="P2056" i="11"/>
  <c r="L3239" i="11"/>
  <c r="P3239" i="11"/>
  <c r="L3772" i="11"/>
  <c r="P3772" i="11"/>
  <c r="J6087" i="11"/>
  <c r="K6087" i="11" s="1"/>
  <c r="J6295" i="11"/>
  <c r="J6503" i="11"/>
  <c r="K6503" i="11" s="1"/>
  <c r="J991" i="11"/>
  <c r="K991" i="11" s="1"/>
  <c r="J3331" i="11"/>
  <c r="K3331" i="11" s="1"/>
  <c r="J5099" i="11"/>
  <c r="K5099" i="11" s="1"/>
  <c r="L1211" i="11"/>
  <c r="P1211" i="11"/>
  <c r="L5475" i="11"/>
  <c r="P5475" i="11"/>
  <c r="J5528" i="11"/>
  <c r="K5528" i="11" s="1"/>
  <c r="L665" i="11"/>
  <c r="P665" i="11"/>
  <c r="L1055" i="11"/>
  <c r="P1055" i="11"/>
  <c r="L2030" i="11"/>
  <c r="P2030" i="11"/>
  <c r="L3174" i="11"/>
  <c r="P3174" i="11"/>
  <c r="L3343" i="11"/>
  <c r="P3343" i="11"/>
  <c r="J4306" i="11"/>
  <c r="K4306" i="11" s="1"/>
  <c r="J5996" i="11"/>
  <c r="K5996" i="11" s="1"/>
  <c r="J6698" i="11"/>
  <c r="J159" i="11"/>
  <c r="K159" i="11" s="1"/>
  <c r="J705" i="11"/>
  <c r="K705" i="11" s="1"/>
  <c r="J1121" i="11"/>
  <c r="K1121" i="11" s="1"/>
  <c r="J653" i="11"/>
  <c r="K653" i="11" s="1"/>
  <c r="L6268" i="11"/>
  <c r="P6268" i="11"/>
  <c r="L6476" i="11"/>
  <c r="P6476" i="11"/>
  <c r="L938" i="11"/>
  <c r="P938" i="11"/>
  <c r="L1354" i="11"/>
  <c r="P1354" i="11"/>
  <c r="L4656" i="11"/>
  <c r="P4656" i="11"/>
  <c r="L4968" i="11"/>
  <c r="P4968" i="11"/>
  <c r="L5683" i="11"/>
  <c r="P5683" i="11"/>
  <c r="J5788" i="11"/>
  <c r="K5788" i="11" s="1"/>
  <c r="J3864" i="11"/>
  <c r="K3864" i="11" s="1"/>
  <c r="J3968" i="11"/>
  <c r="K3968" i="11" s="1"/>
  <c r="L5969" i="11"/>
  <c r="P5969" i="11"/>
  <c r="L7633" i="11"/>
  <c r="P7633" i="11"/>
  <c r="L7295" i="11"/>
  <c r="P7295" i="11"/>
  <c r="L7516" i="11"/>
  <c r="P7516" i="11"/>
  <c r="J1069" i="11"/>
  <c r="K1069" i="11" s="1"/>
  <c r="J6685" i="11"/>
  <c r="L769" i="11"/>
  <c r="P769" i="11"/>
  <c r="L5826" i="11"/>
  <c r="P5826" i="11"/>
  <c r="L7100" i="11"/>
  <c r="P7100" i="11"/>
  <c r="J1966" i="11"/>
  <c r="K1966" i="11" s="1"/>
  <c r="L6255" i="11"/>
  <c r="P6255" i="11"/>
  <c r="L6463" i="11"/>
  <c r="P6463" i="11"/>
  <c r="J6815" i="11"/>
  <c r="K6815" i="11" s="1"/>
  <c r="J7244" i="11"/>
  <c r="K7244" i="11" s="1"/>
  <c r="J68" i="11"/>
  <c r="K68" i="11" s="1"/>
  <c r="L717" i="11"/>
  <c r="P717" i="11"/>
  <c r="L1341" i="11"/>
  <c r="P1341" i="11"/>
  <c r="J2304" i="11"/>
  <c r="K2304" i="11" s="1"/>
  <c r="J2408" i="11"/>
  <c r="K2408" i="11" s="1"/>
  <c r="J2512" i="11"/>
  <c r="K2512" i="11" s="1"/>
  <c r="J2993" i="11"/>
  <c r="K2993" i="11" s="1"/>
  <c r="J3201" i="11"/>
  <c r="K3201" i="11" s="1"/>
  <c r="L5644" i="11"/>
  <c r="P5644" i="11"/>
  <c r="J757" i="11"/>
  <c r="K757" i="11" s="1"/>
  <c r="J1173" i="11"/>
  <c r="K1173" i="11" s="1"/>
  <c r="L4721" i="11"/>
  <c r="P4721" i="11"/>
  <c r="L6853" i="11"/>
  <c r="P6853" i="11"/>
  <c r="J380" i="11"/>
  <c r="K380" i="11" s="1"/>
  <c r="J2317" i="11"/>
  <c r="K2317" i="11" s="1"/>
  <c r="J4488" i="11"/>
  <c r="K4488" i="11" s="1"/>
  <c r="J4696" i="11"/>
  <c r="K4696" i="11" s="1"/>
  <c r="J4904" i="11"/>
  <c r="K4904" i="11" s="1"/>
  <c r="J5112" i="11"/>
  <c r="K5112" i="11" s="1"/>
  <c r="J6581" i="11"/>
  <c r="K6581" i="11" s="1"/>
  <c r="J822" i="11"/>
  <c r="K822" i="11" s="1"/>
  <c r="J1446" i="11"/>
  <c r="K1446" i="11" s="1"/>
  <c r="L3577" i="11"/>
  <c r="P3577" i="11"/>
  <c r="L3746" i="11"/>
  <c r="P3746" i="11"/>
  <c r="J5515" i="11"/>
  <c r="K5515" i="11" s="1"/>
  <c r="J5723" i="11"/>
  <c r="K5723" i="11" s="1"/>
  <c r="J5853" i="11"/>
  <c r="K5853" i="11" s="1"/>
  <c r="J7205" i="11"/>
  <c r="K7205" i="11" s="1"/>
  <c r="J7257" i="11"/>
  <c r="K7257" i="11" s="1"/>
  <c r="J536" i="11"/>
  <c r="K536" i="11" s="1"/>
  <c r="J588" i="11"/>
  <c r="K588" i="11" s="1"/>
  <c r="L548" i="11"/>
  <c r="P548" i="11"/>
  <c r="J1420" i="11"/>
  <c r="K1420" i="11" s="1"/>
  <c r="J3045" i="11"/>
  <c r="K3045" i="11" s="1"/>
  <c r="J3253" i="11"/>
  <c r="K3253" i="11" s="1"/>
  <c r="J3292" i="11"/>
  <c r="K3292" i="11" s="1"/>
  <c r="J5541" i="11"/>
  <c r="K5541" i="11" s="1"/>
  <c r="L6593" i="11"/>
  <c r="P6593" i="11"/>
  <c r="J289" i="11"/>
  <c r="J2265" i="11"/>
  <c r="K2265" i="11" s="1"/>
  <c r="J2421" i="11"/>
  <c r="K2421" i="11" s="1"/>
  <c r="J2941" i="11"/>
  <c r="K2941" i="11" s="1"/>
  <c r="J4462" i="11"/>
  <c r="K4462" i="11" s="1"/>
  <c r="J4670" i="11"/>
  <c r="K4670" i="11" s="1"/>
  <c r="J4878" i="11"/>
  <c r="K4878" i="11" s="1"/>
  <c r="J5086" i="11"/>
  <c r="K5086" i="11" s="1"/>
  <c r="L5657" i="11"/>
  <c r="P5657" i="11"/>
  <c r="J978" i="11"/>
  <c r="K978" i="11" s="1"/>
  <c r="L3824" i="11"/>
  <c r="P3824" i="11"/>
  <c r="L4240" i="11"/>
  <c r="P4240" i="11"/>
  <c r="L4344" i="11"/>
  <c r="P4344" i="11"/>
  <c r="J6139" i="11"/>
  <c r="K6139" i="11" s="1"/>
  <c r="J6347" i="11"/>
  <c r="J2239" i="11"/>
  <c r="K2239" i="11" s="1"/>
  <c r="J2915" i="11"/>
  <c r="K2915" i="11" s="1"/>
  <c r="J4943" i="11"/>
  <c r="K4943" i="11" s="1"/>
  <c r="J5151" i="11"/>
  <c r="K5151" i="11" s="1"/>
  <c r="J5177" i="11"/>
  <c r="K5177" i="11" s="1"/>
  <c r="J5203" i="11"/>
  <c r="K5203" i="11" s="1"/>
  <c r="J5229" i="11"/>
  <c r="K5229" i="11" s="1"/>
  <c r="J6945" i="11"/>
  <c r="K6945" i="11" s="1"/>
  <c r="J7062" i="11"/>
  <c r="K7062" i="11" s="1"/>
  <c r="J1628" i="11"/>
  <c r="K1628" i="11" s="1"/>
  <c r="L430" i="11"/>
  <c r="J2200" i="11"/>
  <c r="K2200" i="11" s="1"/>
  <c r="L3018" i="11"/>
  <c r="P3018" i="11"/>
  <c r="L3226" i="11"/>
  <c r="P3226" i="11"/>
  <c r="J3838" i="11"/>
  <c r="K3838" i="11" s="1"/>
  <c r="J3942" i="11"/>
  <c r="K3942" i="11" s="1"/>
  <c r="J4150" i="11"/>
  <c r="K4150" i="11" s="1"/>
  <c r="J7608" i="11"/>
  <c r="K7608" i="11" s="1"/>
  <c r="J1017" i="11"/>
  <c r="K1017" i="11" s="1"/>
  <c r="J1433" i="11"/>
  <c r="K1433" i="11" s="1"/>
  <c r="J2044" i="11"/>
  <c r="K2044" i="11" s="1"/>
  <c r="J4436" i="11"/>
  <c r="K4436" i="11" s="1"/>
  <c r="J4852" i="11"/>
  <c r="K4852" i="11" s="1"/>
  <c r="J5060" i="11"/>
  <c r="K5060" i="11" s="1"/>
  <c r="J926" i="11"/>
  <c r="K926" i="11" s="1"/>
  <c r="L3681" i="11"/>
  <c r="P3681" i="11"/>
  <c r="J7335" i="11"/>
  <c r="K7335" i="11" s="1"/>
  <c r="L1315" i="11"/>
  <c r="P1315" i="11"/>
  <c r="J4124" i="11"/>
  <c r="K4124" i="11" s="1"/>
  <c r="L5267" i="11"/>
  <c r="P5267" i="11"/>
  <c r="L5293" i="11"/>
  <c r="P5293" i="11"/>
  <c r="L5332" i="11"/>
  <c r="P5332" i="11"/>
  <c r="L6229" i="11"/>
  <c r="P6229" i="11"/>
  <c r="J6958" i="11"/>
  <c r="K6958" i="11" s="1"/>
  <c r="L7555" i="11"/>
  <c r="P7555" i="11"/>
  <c r="L210" i="11"/>
  <c r="P210" i="11"/>
  <c r="L5761" i="11"/>
  <c r="P5761" i="11"/>
  <c r="L236" i="11"/>
  <c r="P236" i="11"/>
  <c r="L4084" i="11"/>
  <c r="P4084" i="11"/>
  <c r="J5983" i="11"/>
  <c r="K5983" i="11" s="1"/>
  <c r="J6191" i="11"/>
  <c r="K6191" i="11" s="1"/>
  <c r="J6399" i="11"/>
  <c r="K6399" i="11" s="1"/>
  <c r="L782" i="11"/>
  <c r="P782" i="11"/>
  <c r="L1198" i="11"/>
  <c r="P1198" i="11"/>
  <c r="L4786" i="11"/>
  <c r="P4786" i="11"/>
  <c r="L4994" i="11"/>
  <c r="P4994" i="11"/>
  <c r="L7399" i="11"/>
  <c r="P7399" i="11"/>
  <c r="L6541" i="11"/>
  <c r="P6541" i="11"/>
  <c r="J1784" i="11"/>
  <c r="K1784" i="11" s="1"/>
  <c r="L6151" i="11"/>
  <c r="P6151" i="11"/>
  <c r="L6359" i="11"/>
  <c r="P6359" i="11"/>
  <c r="L7087" i="11"/>
  <c r="P7087" i="11"/>
  <c r="L7191" i="11"/>
  <c r="P7191" i="11"/>
  <c r="J315" i="11"/>
  <c r="K315" i="11" s="1"/>
  <c r="L834" i="11"/>
  <c r="P834" i="11"/>
  <c r="L1250" i="11"/>
  <c r="P1250" i="11"/>
  <c r="J4501" i="11"/>
  <c r="K4501" i="11" s="1"/>
  <c r="J4605" i="11"/>
  <c r="K4605" i="11" s="1"/>
  <c r="J4709" i="11"/>
  <c r="K4709" i="11" s="1"/>
  <c r="J1368" i="11"/>
  <c r="K1368" i="11" s="1"/>
  <c r="J341" i="11"/>
  <c r="K341" i="11" s="1"/>
  <c r="L4409" i="11"/>
  <c r="P4409" i="11"/>
  <c r="L4825" i="11"/>
  <c r="P4825" i="11"/>
  <c r="L5033" i="11"/>
  <c r="P5033" i="11"/>
  <c r="J7140" i="11"/>
  <c r="K7140" i="11" s="1"/>
  <c r="L171" i="11"/>
  <c r="P171" i="11"/>
  <c r="J5320" i="11"/>
  <c r="K5320" i="11" s="1"/>
  <c r="J4527" i="11"/>
  <c r="K4527" i="11" s="1"/>
  <c r="J4631" i="11"/>
  <c r="K4631" i="11" s="1"/>
  <c r="J4735" i="11"/>
  <c r="K4735" i="11" s="1"/>
  <c r="J4839" i="11"/>
  <c r="K4839" i="11" s="1"/>
  <c r="J2226" i="11"/>
  <c r="K2226" i="11" s="1"/>
  <c r="J2720" i="11"/>
  <c r="K2720" i="11" s="1"/>
  <c r="J3123" i="11"/>
  <c r="K3123" i="11" s="1"/>
  <c r="J3448" i="11"/>
  <c r="K3448" i="11" s="1"/>
  <c r="J3656" i="11"/>
  <c r="K3656" i="11" s="1"/>
  <c r="L4045" i="11"/>
  <c r="P4045" i="11"/>
  <c r="L4253" i="11"/>
  <c r="P4253" i="11"/>
  <c r="L4357" i="11"/>
  <c r="P4357" i="11"/>
  <c r="L4747" i="11"/>
  <c r="P4747" i="11"/>
  <c r="P5904" i="11"/>
  <c r="L5904" i="11"/>
  <c r="L6112" i="11"/>
  <c r="P6112" i="11"/>
  <c r="L6320" i="11"/>
  <c r="P6320" i="11"/>
  <c r="J81" i="11"/>
  <c r="K81" i="11" s="1"/>
  <c r="L275" i="11"/>
  <c r="P275" i="11"/>
  <c r="L5020" i="11"/>
  <c r="P5020" i="11"/>
  <c r="L6918" i="11"/>
  <c r="P6918" i="11"/>
  <c r="L7113" i="11"/>
  <c r="P7113" i="11"/>
  <c r="L7477" i="11"/>
  <c r="P7477" i="11"/>
  <c r="L1523" i="11"/>
  <c r="P1523" i="11"/>
  <c r="L2134" i="11"/>
  <c r="P2134" i="11"/>
  <c r="J4228" i="11"/>
  <c r="K4228" i="11" s="1"/>
  <c r="J4332" i="11"/>
  <c r="K4332" i="11" s="1"/>
  <c r="J6568" i="11"/>
  <c r="K6568" i="11" s="1"/>
  <c r="J7075" i="11"/>
  <c r="K7075" i="11" s="1"/>
  <c r="L2368" i="11"/>
  <c r="P2368" i="11"/>
  <c r="L2836" i="11"/>
  <c r="P2836" i="11"/>
  <c r="J2057" i="11"/>
  <c r="K2057" i="11" s="1"/>
  <c r="L2160" i="11"/>
  <c r="P2160" i="11"/>
  <c r="L2901" i="11"/>
  <c r="P2901" i="11"/>
  <c r="J3240" i="11"/>
  <c r="K3240" i="11" s="1"/>
  <c r="J3773" i="11"/>
  <c r="K3773" i="11" s="1"/>
  <c r="L4578" i="11"/>
  <c r="P4578" i="11"/>
  <c r="L4890" i="11"/>
  <c r="P4890" i="11"/>
  <c r="L7308" i="11"/>
  <c r="P7308" i="11"/>
  <c r="J1212" i="11"/>
  <c r="K1212" i="11" s="1"/>
  <c r="L951" i="11"/>
  <c r="P951" i="11"/>
  <c r="L1575" i="11"/>
  <c r="P1575" i="11"/>
  <c r="L2875" i="11"/>
  <c r="P2875" i="11"/>
  <c r="L197" i="11"/>
  <c r="P197" i="11"/>
  <c r="L7438" i="11"/>
  <c r="P7438" i="11"/>
  <c r="J5476" i="11"/>
  <c r="K5476" i="11" s="1"/>
  <c r="L5878" i="11"/>
  <c r="P5878" i="11"/>
  <c r="J666" i="11"/>
  <c r="K666" i="11" s="1"/>
  <c r="J1056" i="11"/>
  <c r="K1056" i="11" s="1"/>
  <c r="J2031" i="11"/>
  <c r="K2031" i="11" s="1"/>
  <c r="J3175" i="11"/>
  <c r="K3175" i="11" s="1"/>
  <c r="J3344" i="11"/>
  <c r="K3344" i="11" s="1"/>
  <c r="L4097" i="11"/>
  <c r="P4097" i="11"/>
  <c r="L5748" i="11"/>
  <c r="P5748" i="11"/>
  <c r="L6203" i="11"/>
  <c r="L6411" i="11"/>
  <c r="L7230" i="11"/>
  <c r="P7230" i="11"/>
  <c r="L1536" i="11"/>
  <c r="P1536" i="11"/>
  <c r="L1991" i="11"/>
  <c r="P1991" i="11"/>
  <c r="L2277" i="11"/>
  <c r="P2277" i="11"/>
  <c r="L2433" i="11"/>
  <c r="P2433" i="11"/>
  <c r="L2537" i="11"/>
  <c r="P2537" i="11"/>
  <c r="J6269" i="11"/>
  <c r="K6269" i="11" s="1"/>
  <c r="J6477" i="11"/>
  <c r="K6477" i="11" s="1"/>
  <c r="L184" i="11"/>
  <c r="P184" i="11"/>
  <c r="J250" i="11"/>
  <c r="J939" i="11"/>
  <c r="K939" i="11" s="1"/>
  <c r="J1355" i="11"/>
  <c r="K1355" i="11" s="1"/>
  <c r="L2966" i="11"/>
  <c r="P2966" i="11"/>
  <c r="L3486" i="11"/>
  <c r="P3486" i="11"/>
  <c r="J4657" i="11"/>
  <c r="K4657" i="11" s="1"/>
  <c r="J4969" i="11"/>
  <c r="K4969" i="11" s="1"/>
  <c r="J5684" i="11"/>
  <c r="K5684" i="11" s="1"/>
  <c r="L5787" i="11"/>
  <c r="P5787" i="11"/>
  <c r="L6528" i="11"/>
  <c r="P6528" i="11"/>
  <c r="L2771" i="11"/>
  <c r="P2771" i="11"/>
  <c r="L4175" i="11"/>
  <c r="P4175" i="11"/>
  <c r="L4279" i="11"/>
  <c r="P4279" i="11"/>
  <c r="J5970" i="11"/>
  <c r="K5970" i="11" s="1"/>
  <c r="J7634" i="11"/>
  <c r="K7634" i="11" s="1"/>
  <c r="J7296" i="11"/>
  <c r="K7296" i="11" s="1"/>
  <c r="J7517" i="11"/>
  <c r="K7517" i="11" s="1"/>
  <c r="J7673" i="11"/>
  <c r="K7673" i="11"/>
  <c r="L106" i="11"/>
  <c r="P106" i="11"/>
  <c r="L1484" i="11"/>
  <c r="P1484" i="11"/>
  <c r="L1939" i="11"/>
  <c r="P1939" i="11"/>
  <c r="L7022" i="11"/>
  <c r="P7022" i="11"/>
  <c r="J523" i="11"/>
  <c r="K523" i="11" s="1"/>
  <c r="J770" i="11"/>
  <c r="K770" i="11" s="1"/>
  <c r="L3187" i="11"/>
  <c r="P3187" i="11"/>
  <c r="L3525" i="11"/>
  <c r="P3525" i="11"/>
  <c r="J5827" i="11"/>
  <c r="K5827" i="11" s="1"/>
  <c r="J7101" i="11"/>
  <c r="K7101" i="11" s="1"/>
  <c r="L262" i="11"/>
  <c r="P262" i="11"/>
  <c r="L886" i="11"/>
  <c r="P886" i="11"/>
  <c r="L1302" i="11"/>
  <c r="P1302" i="11"/>
  <c r="J6256" i="11"/>
  <c r="K6256" i="11" s="1"/>
  <c r="J6464" i="11"/>
  <c r="K6464" i="11" s="1"/>
  <c r="J7271" i="11"/>
  <c r="L2524" i="11"/>
  <c r="P2524" i="11"/>
  <c r="L2680" i="11"/>
  <c r="P2680" i="11"/>
  <c r="L3304" i="11"/>
  <c r="P3304" i="11"/>
  <c r="J718" i="11"/>
  <c r="K718" i="11" s="1"/>
  <c r="J1342" i="11"/>
  <c r="K1342" i="11" s="1"/>
  <c r="L3902" i="11"/>
  <c r="P3902" i="11"/>
  <c r="L4110" i="11"/>
  <c r="P4110" i="11"/>
  <c r="L1042" i="11"/>
  <c r="P1042" i="11"/>
  <c r="L1458" i="11"/>
  <c r="P1458" i="11"/>
  <c r="L2394" i="11"/>
  <c r="P2394" i="11"/>
  <c r="L3382" i="11"/>
  <c r="P3382" i="11"/>
  <c r="L5411" i="11"/>
  <c r="P5411" i="11"/>
  <c r="L2082" i="11"/>
  <c r="P2082" i="11"/>
  <c r="L2095" i="11"/>
  <c r="P2095" i="11"/>
  <c r="L2108" i="11"/>
  <c r="P2108" i="11"/>
  <c r="L1822" i="11"/>
  <c r="P1822" i="11"/>
  <c r="L1848" i="11"/>
  <c r="P1848" i="11"/>
  <c r="L1874" i="11"/>
  <c r="P1874" i="11"/>
  <c r="L1900" i="11"/>
  <c r="P1900" i="11"/>
  <c r="L1926" i="11"/>
  <c r="P1926" i="11"/>
  <c r="J5645" i="11"/>
  <c r="K5645" i="11" s="1"/>
  <c r="L1588" i="11"/>
  <c r="P1588" i="11"/>
  <c r="J4722" i="11"/>
  <c r="K4722" i="11" s="1"/>
  <c r="J6854" i="11"/>
  <c r="K6854" i="11" s="1"/>
  <c r="L379" i="11"/>
  <c r="P379" i="11"/>
  <c r="J5450" i="11"/>
  <c r="K5450" i="11" s="1"/>
  <c r="L7581" i="11"/>
  <c r="P7581" i="11"/>
  <c r="L7659" i="11"/>
  <c r="P7659" i="11"/>
  <c r="L6931" i="11"/>
  <c r="P6931" i="11"/>
  <c r="J419" i="11"/>
  <c r="K419" i="11" s="1"/>
  <c r="L2004" i="11"/>
  <c r="P2004" i="11"/>
  <c r="L2121" i="11"/>
  <c r="P2121" i="11"/>
  <c r="J3578" i="11"/>
  <c r="K3578" i="11" s="1"/>
  <c r="J3747" i="11"/>
  <c r="K3747" i="11" s="1"/>
  <c r="L535" i="11"/>
  <c r="P535" i="11"/>
  <c r="L587" i="11"/>
  <c r="P587" i="11"/>
  <c r="L2017" i="11"/>
  <c r="P2017" i="11"/>
  <c r="L4383" i="11"/>
  <c r="P4383" i="11"/>
  <c r="J6594" i="11"/>
  <c r="K6594" i="11" s="1"/>
  <c r="J5658" i="11"/>
  <c r="K5658" i="11" s="1"/>
  <c r="L119" i="11"/>
  <c r="P119" i="11"/>
  <c r="L405" i="11"/>
  <c r="J3825" i="11"/>
  <c r="K3825" i="11" s="1"/>
  <c r="J4241" i="11"/>
  <c r="K4241" i="11" s="1"/>
  <c r="J4345" i="11"/>
  <c r="K4345" i="11" s="1"/>
  <c r="P5930" i="11"/>
  <c r="L5930" i="11"/>
  <c r="L2459" i="11"/>
  <c r="P2459" i="11"/>
  <c r="L2563" i="11"/>
  <c r="P2563" i="11"/>
  <c r="J3019" i="11"/>
  <c r="K3019" i="11" s="1"/>
  <c r="J3227" i="11"/>
  <c r="K3227" i="11" s="1"/>
  <c r="L7464" i="11"/>
  <c r="P7464" i="11"/>
  <c r="L4643" i="11"/>
  <c r="P4643" i="11"/>
  <c r="L6879" i="11"/>
  <c r="P6879" i="11"/>
  <c r="L2381" i="11"/>
  <c r="P2381" i="11"/>
  <c r="L2485" i="11"/>
  <c r="P2485" i="11"/>
  <c r="J3682" i="11"/>
  <c r="K3682" i="11" s="1"/>
  <c r="L4916" i="11"/>
  <c r="P4916" i="11"/>
  <c r="L5124" i="11"/>
  <c r="P5124" i="11"/>
  <c r="J1316" i="11"/>
  <c r="K1316" i="11" s="1"/>
  <c r="J5268" i="11"/>
  <c r="K5268" i="11" s="1"/>
  <c r="J5294" i="11"/>
  <c r="K5294" i="11" s="1"/>
  <c r="J5333" i="11"/>
  <c r="K5333" i="11" s="1"/>
  <c r="J6230" i="11"/>
  <c r="K6230" i="11" s="1"/>
  <c r="J7556" i="11"/>
  <c r="K7556" i="11" s="1"/>
  <c r="J211" i="11"/>
  <c r="K211" i="11" s="1"/>
  <c r="L1757" i="11"/>
  <c r="P1757" i="11"/>
  <c r="L5280" i="11"/>
  <c r="P5280" i="11"/>
  <c r="J5762" i="11"/>
  <c r="K5762" i="11" s="1"/>
  <c r="J237" i="11"/>
  <c r="K237" i="11" s="1"/>
  <c r="J4085" i="11"/>
  <c r="K4085" i="11" s="1"/>
  <c r="J783" i="11"/>
  <c r="K783" i="11" s="1"/>
  <c r="J1199" i="11"/>
  <c r="K1199" i="11" s="1"/>
  <c r="L3538" i="11"/>
  <c r="P3538" i="11"/>
  <c r="J4787" i="11"/>
  <c r="K4787" i="11" s="1"/>
  <c r="J4995" i="11"/>
  <c r="K4995" i="11" s="1"/>
  <c r="J3071" i="11"/>
  <c r="K3071" i="11" s="1"/>
  <c r="L912" i="11"/>
  <c r="P912" i="11"/>
  <c r="L1328" i="11"/>
  <c r="P1328" i="11"/>
  <c r="J3409" i="11"/>
  <c r="K3409" i="11" s="1"/>
  <c r="L5501" i="11"/>
  <c r="P5501" i="11"/>
  <c r="J4267" i="11"/>
  <c r="K4267" i="11" s="1"/>
  <c r="L730" i="11"/>
  <c r="P730" i="11"/>
  <c r="L1562" i="11"/>
  <c r="P1562" i="11"/>
  <c r="J2291" i="11"/>
  <c r="K2291" i="11" s="1"/>
  <c r="J2759" i="11"/>
  <c r="K2759" i="11" s="1"/>
  <c r="L1185" i="11"/>
  <c r="P1185" i="11"/>
  <c r="J1095" i="11"/>
  <c r="K1095" i="11" s="1"/>
  <c r="J3643" i="11"/>
  <c r="K3643" i="11" s="1"/>
  <c r="L5385" i="11"/>
  <c r="P5385" i="11"/>
  <c r="J5775" i="11"/>
  <c r="K5775" i="11" s="1"/>
  <c r="J432" i="11"/>
  <c r="J744" i="11"/>
  <c r="K744" i="11" s="1"/>
  <c r="J1160" i="11"/>
  <c r="K1160" i="11" s="1"/>
  <c r="J1745" i="11"/>
  <c r="K1745" i="11" s="1"/>
  <c r="J2889" i="11"/>
  <c r="K2889" i="11" s="1"/>
  <c r="L3564" i="11"/>
  <c r="P3564" i="11"/>
  <c r="L5605" i="11"/>
  <c r="P5605" i="11"/>
  <c r="L1133" i="11"/>
  <c r="P1133" i="11"/>
  <c r="L4006" i="11"/>
  <c r="P4006" i="11"/>
  <c r="L7646" i="11"/>
  <c r="J965" i="11"/>
  <c r="K965" i="11" s="1"/>
  <c r="J1381" i="11"/>
  <c r="K1381" i="11" s="1"/>
  <c r="L2446" i="11"/>
  <c r="P2446" i="11"/>
  <c r="L2602" i="11"/>
  <c r="P2602" i="11"/>
  <c r="L4474" i="11"/>
  <c r="P4474" i="11"/>
  <c r="J7322" i="11"/>
  <c r="K7322" i="11" s="1"/>
  <c r="L4591" i="11"/>
  <c r="P4591" i="11"/>
  <c r="L4799" i="11"/>
  <c r="P4799" i="11"/>
  <c r="L1653" i="11"/>
  <c r="P1653" i="11"/>
  <c r="L1718" i="11"/>
  <c r="P1718" i="11"/>
  <c r="J3110" i="11"/>
  <c r="K3110" i="11" s="1"/>
  <c r="J3370" i="11"/>
  <c r="K3370" i="11" s="1"/>
  <c r="J3851" i="11"/>
  <c r="K3851" i="11" s="1"/>
  <c r="J4059" i="11"/>
  <c r="K4059" i="11" s="1"/>
  <c r="J4553" i="11"/>
  <c r="K4553" i="11" s="1"/>
  <c r="J3149" i="11"/>
  <c r="K3149" i="11" s="1"/>
  <c r="L3759" i="11"/>
  <c r="P3759" i="11"/>
  <c r="J7179" i="11"/>
  <c r="K7179" i="11" s="1"/>
  <c r="L2732" i="11"/>
  <c r="P2732" i="11"/>
  <c r="L4981" i="11"/>
  <c r="P4981" i="11"/>
  <c r="J627" i="11"/>
  <c r="K627" i="11" s="1"/>
  <c r="L3551" i="11"/>
  <c r="P3551" i="11"/>
  <c r="J4202" i="11"/>
  <c r="K4202" i="11" s="1"/>
  <c r="J5255" i="11"/>
  <c r="K5255" i="11" s="1"/>
  <c r="J5307" i="11"/>
  <c r="L7009" i="11"/>
  <c r="P7009" i="11"/>
  <c r="L326" i="11"/>
  <c r="J913" i="11"/>
  <c r="K913" i="11" s="1"/>
  <c r="J1329" i="11"/>
  <c r="K1329" i="11" s="1"/>
  <c r="J1706" i="11"/>
  <c r="K1706" i="11" s="1"/>
  <c r="L5241" i="11"/>
  <c r="P5241" i="11"/>
  <c r="J5502" i="11"/>
  <c r="K5502" i="11" s="1"/>
  <c r="L1029" i="11"/>
  <c r="P1029" i="11"/>
  <c r="L2849" i="11"/>
  <c r="P2849" i="11"/>
  <c r="J731" i="11"/>
  <c r="K731" i="11" s="1"/>
  <c r="J1147" i="11"/>
  <c r="K1147" i="11" s="1"/>
  <c r="J1563" i="11"/>
  <c r="K1563" i="11" s="1"/>
  <c r="J1732" i="11"/>
  <c r="K1732" i="11" s="1"/>
  <c r="J3279" i="11"/>
  <c r="K3279" i="11" s="1"/>
  <c r="J3695" i="11"/>
  <c r="K3695" i="11" s="1"/>
  <c r="L4448" i="11"/>
  <c r="P4448" i="11"/>
  <c r="L5072" i="11"/>
  <c r="P5072" i="11"/>
  <c r="L145" i="11"/>
  <c r="P145" i="11"/>
  <c r="L5865" i="11"/>
  <c r="P5865" i="11"/>
  <c r="L6073" i="11"/>
  <c r="P6073" i="11"/>
  <c r="J7400" i="11"/>
  <c r="K7400" i="11" s="1"/>
  <c r="J6542" i="11"/>
  <c r="K6542" i="11" s="1"/>
  <c r="J1186" i="11"/>
  <c r="K1186" i="11" s="1"/>
  <c r="L1510" i="11"/>
  <c r="P1510" i="11"/>
  <c r="J5386" i="11"/>
  <c r="K5386" i="11" s="1"/>
  <c r="K5387" i="11" s="1"/>
  <c r="L5774" i="11"/>
  <c r="P5774" i="11"/>
  <c r="J7530" i="11"/>
  <c r="J6152" i="11"/>
  <c r="K6152" i="11" s="1"/>
  <c r="J6360" i="11"/>
  <c r="K6360" i="11" s="1"/>
  <c r="J7088" i="11"/>
  <c r="K7088" i="11" s="1"/>
  <c r="J7192" i="11"/>
  <c r="K7192" i="11" s="1"/>
  <c r="L1770" i="11"/>
  <c r="P1770" i="11"/>
  <c r="J3565" i="11"/>
  <c r="K3565" i="11" s="1"/>
  <c r="J5606" i="11"/>
  <c r="K5606" i="11" s="1"/>
  <c r="J1134" i="11"/>
  <c r="K1134" i="11" s="1"/>
  <c r="J4007" i="11"/>
  <c r="K4007" i="11" s="1"/>
  <c r="J835" i="11"/>
  <c r="K835" i="11" s="1"/>
  <c r="J1251" i="11"/>
  <c r="K1251" i="11" s="1"/>
  <c r="L691" i="11"/>
  <c r="P691" i="11"/>
  <c r="L2823" i="11"/>
  <c r="P2823" i="11"/>
  <c r="L3096" i="11"/>
  <c r="P3096" i="11"/>
  <c r="L3395" i="11"/>
  <c r="P3395" i="11"/>
  <c r="L3603" i="11"/>
  <c r="P3603" i="11"/>
  <c r="J7647" i="11"/>
  <c r="L3460" i="11"/>
  <c r="P3460" i="11"/>
  <c r="L3512" i="11"/>
  <c r="P3512" i="11"/>
  <c r="L3720" i="11"/>
  <c r="P3720" i="11"/>
  <c r="J5463" i="11"/>
  <c r="K5463" i="11" s="1"/>
  <c r="J4410" i="11"/>
  <c r="K4410" i="11" s="1"/>
  <c r="J4826" i="11"/>
  <c r="K4826" i="11" s="1"/>
  <c r="J5034" i="11"/>
  <c r="K5034" i="11" s="1"/>
  <c r="L1081" i="11"/>
  <c r="P1081" i="11"/>
  <c r="L7048" i="11"/>
  <c r="P7048" i="11"/>
  <c r="J2447" i="11"/>
  <c r="K2447" i="11" s="1"/>
  <c r="J2603" i="11"/>
  <c r="K2603" i="11" s="1"/>
  <c r="J4475" i="11"/>
  <c r="K4475" i="11" s="1"/>
  <c r="L6554" i="11"/>
  <c r="P6554" i="11"/>
  <c r="L6840" i="11"/>
  <c r="P6840" i="11"/>
  <c r="L2472" i="11"/>
  <c r="P2472" i="11"/>
  <c r="L2576" i="11"/>
  <c r="P2576" i="11"/>
  <c r="L2784" i="11"/>
  <c r="P2784" i="11"/>
  <c r="J4592" i="11"/>
  <c r="K4592" i="11" s="1"/>
  <c r="J4800" i="11"/>
  <c r="K4800" i="11" s="1"/>
  <c r="J172" i="11"/>
  <c r="K172" i="11" s="1"/>
  <c r="J1654" i="11"/>
  <c r="K1654" i="11" s="1"/>
  <c r="J1719" i="11"/>
  <c r="K1719" i="11" s="1"/>
  <c r="L4370" i="11"/>
  <c r="P4370" i="11"/>
  <c r="L5345" i="11"/>
  <c r="P5345" i="11"/>
  <c r="L6983" i="11"/>
  <c r="P6983" i="11"/>
  <c r="L3499" i="11"/>
  <c r="P3499" i="11"/>
  <c r="L3707" i="11"/>
  <c r="P3707" i="11"/>
  <c r="J3760" i="11"/>
  <c r="K3760" i="11" s="1"/>
  <c r="J2733" i="11"/>
  <c r="K2733" i="11" s="1"/>
  <c r="J4982" i="11"/>
  <c r="K4982" i="11" s="1"/>
  <c r="J6035" i="11"/>
  <c r="L5046" i="11"/>
  <c r="P5046" i="11"/>
  <c r="L5735" i="11"/>
  <c r="P5735" i="11"/>
  <c r="L6658" i="11"/>
  <c r="P6658" i="11"/>
  <c r="L7165" i="11"/>
  <c r="P7165" i="11"/>
  <c r="L639" i="11"/>
  <c r="P639" i="11"/>
  <c r="L1003" i="11"/>
  <c r="P1003" i="11"/>
  <c r="J4046" i="11"/>
  <c r="K4046" i="11" s="1"/>
  <c r="J4254" i="11"/>
  <c r="K4254" i="11" s="1"/>
  <c r="J4358" i="11"/>
  <c r="K4358" i="11" s="1"/>
  <c r="L808" i="11"/>
  <c r="P808" i="11"/>
  <c r="L1224" i="11"/>
  <c r="P1224" i="11"/>
  <c r="L1640" i="11"/>
  <c r="P1640" i="11"/>
  <c r="J4748" i="11"/>
  <c r="K4748" i="11" s="1"/>
  <c r="L366" i="11"/>
  <c r="P366" i="11"/>
  <c r="L3161" i="11"/>
  <c r="P3161" i="11"/>
  <c r="L3473" i="11"/>
  <c r="P3473" i="11"/>
  <c r="J5905" i="11"/>
  <c r="K5905" i="11" s="1"/>
  <c r="J6113" i="11"/>
  <c r="K6113" i="11" s="1"/>
  <c r="J6321" i="11"/>
  <c r="K6321" i="11" s="1"/>
  <c r="J5021" i="11"/>
  <c r="K5021" i="11" s="1"/>
  <c r="J6919" i="11"/>
  <c r="K6919" i="11" s="1"/>
  <c r="J7114" i="11"/>
  <c r="K7114" i="11" s="1"/>
  <c r="J7478" i="11"/>
  <c r="K7478" i="11" s="1"/>
  <c r="J1524" i="11"/>
  <c r="K1524" i="11" s="1"/>
  <c r="J2135" i="11"/>
  <c r="K2135" i="11" s="1"/>
  <c r="L3811" i="11"/>
  <c r="P3811" i="11"/>
  <c r="L3915" i="11"/>
  <c r="P3915" i="11"/>
  <c r="L4019" i="11"/>
  <c r="P4019" i="11"/>
  <c r="L7503" i="11"/>
  <c r="P7503" i="11"/>
  <c r="J2369" i="11"/>
  <c r="K2369" i="11" s="1"/>
  <c r="J2837" i="11"/>
  <c r="K2837" i="11" s="1"/>
  <c r="L1289" i="11"/>
  <c r="P1289" i="11"/>
  <c r="J2161" i="11"/>
  <c r="K2161" i="11" s="1"/>
  <c r="J2902" i="11"/>
  <c r="K2902" i="11" s="1"/>
  <c r="L3031" i="11"/>
  <c r="P3031" i="11"/>
  <c r="L3629" i="11"/>
  <c r="P3629" i="11"/>
  <c r="L3980" i="11"/>
  <c r="P3980" i="11"/>
  <c r="L4188" i="11"/>
  <c r="P4188" i="11"/>
  <c r="J4579" i="11"/>
  <c r="K4579" i="11" s="1"/>
  <c r="J4891" i="11"/>
  <c r="K4891" i="11" s="1"/>
  <c r="J7309" i="11"/>
  <c r="K7309" i="11" s="1"/>
  <c r="J952" i="11"/>
  <c r="K952" i="11" s="1"/>
  <c r="J1576" i="11"/>
  <c r="K1576" i="11" s="1"/>
  <c r="J2876" i="11"/>
  <c r="K2876" i="11" s="1"/>
  <c r="J198" i="11"/>
  <c r="K198" i="11" s="1"/>
  <c r="L1107" i="11"/>
  <c r="P1107" i="11"/>
  <c r="J7439" i="11"/>
  <c r="K7439" i="11" s="1"/>
  <c r="L678" i="11"/>
  <c r="P678" i="11"/>
  <c r="J5879" i="11"/>
  <c r="K5879" i="11" s="1"/>
  <c r="L2810" i="11"/>
  <c r="P2810" i="11"/>
  <c r="J4098" i="11"/>
  <c r="K4098" i="11" s="1"/>
  <c r="L5592" i="11"/>
  <c r="P5592" i="11"/>
  <c r="J5749" i="11"/>
  <c r="K5749" i="11" s="1"/>
  <c r="J6204" i="11"/>
  <c r="J6412" i="11"/>
  <c r="J7231" i="11"/>
  <c r="K7231" i="11" s="1"/>
  <c r="J1537" i="11"/>
  <c r="K1537" i="11" s="1"/>
  <c r="J1992" i="11"/>
  <c r="K1992" i="11" s="1"/>
  <c r="L3668" i="11"/>
  <c r="P3668" i="11"/>
  <c r="L5709" i="11"/>
  <c r="P5709" i="11"/>
  <c r="J2278" i="11"/>
  <c r="K2278" i="11" s="1"/>
  <c r="J2434" i="11"/>
  <c r="K2434" i="11" s="1"/>
  <c r="J2538" i="11"/>
  <c r="K2538" i="11" s="1"/>
  <c r="J185" i="11"/>
  <c r="K185" i="11" s="1"/>
  <c r="L249" i="11"/>
  <c r="J2967" i="11"/>
  <c r="K2967" i="11" s="1"/>
  <c r="J3487" i="11"/>
  <c r="K3487" i="11" s="1"/>
  <c r="J6529" i="11"/>
  <c r="K6529" i="11" s="1"/>
  <c r="J2772" i="11"/>
  <c r="K2772" i="11" s="1"/>
  <c r="L2927" i="11"/>
  <c r="P2927" i="11"/>
  <c r="J4176" i="11"/>
  <c r="K4176" i="11" s="1"/>
  <c r="J4280" i="11"/>
  <c r="K4280" i="11" s="1"/>
  <c r="L6385" i="11"/>
  <c r="P6385" i="11"/>
  <c r="L6619" i="11"/>
  <c r="P6619" i="11"/>
  <c r="L6671" i="11"/>
  <c r="P6671" i="11"/>
  <c r="L6788" i="11"/>
  <c r="P6788" i="11"/>
  <c r="J107" i="11"/>
  <c r="K107" i="11" s="1"/>
  <c r="J1485" i="11"/>
  <c r="K1485" i="11" s="1"/>
  <c r="J1940" i="11"/>
  <c r="K1940" i="11" s="1"/>
  <c r="J7023" i="11"/>
  <c r="K7023" i="11" s="1"/>
  <c r="L522" i="11"/>
  <c r="P522" i="11"/>
  <c r="J3188" i="11"/>
  <c r="K3188" i="11" s="1"/>
  <c r="J3526" i="11"/>
  <c r="K3526" i="11" s="1"/>
  <c r="J263" i="11"/>
  <c r="K263" i="11" s="1"/>
  <c r="J887" i="11"/>
  <c r="K887" i="11" s="1"/>
  <c r="J1303" i="11"/>
  <c r="K1303" i="11" s="1"/>
  <c r="L3434" i="11"/>
  <c r="P3434" i="11"/>
  <c r="L5839" i="11"/>
  <c r="P5839" i="11"/>
  <c r="L6047" i="11"/>
  <c r="P6047" i="11"/>
  <c r="J510" i="11"/>
  <c r="K510" i="11" s="1"/>
  <c r="J614" i="11"/>
  <c r="K614" i="11" s="1"/>
  <c r="J2525" i="11"/>
  <c r="K2525" i="11" s="1"/>
  <c r="J2681" i="11"/>
  <c r="K2681" i="11" s="1"/>
  <c r="J3305" i="11"/>
  <c r="K3305" i="11" s="1"/>
  <c r="J3903" i="11"/>
  <c r="K3903" i="11" s="1"/>
  <c r="J4111" i="11"/>
  <c r="K4111" i="11" s="1"/>
  <c r="J1043" i="11"/>
  <c r="K1043" i="11" s="1"/>
  <c r="J1459" i="11"/>
  <c r="K1459" i="11" s="1"/>
  <c r="J2395" i="11"/>
  <c r="K2395" i="11" s="1"/>
  <c r="J3383" i="11"/>
  <c r="K3383" i="11" s="1"/>
  <c r="J5412" i="11"/>
  <c r="K5412" i="11" s="1"/>
  <c r="K5413" i="11" s="1"/>
  <c r="J2083" i="11"/>
  <c r="K2083" i="11" s="1"/>
  <c r="J2096" i="11"/>
  <c r="K2096" i="11" s="1"/>
  <c r="J2109" i="11"/>
  <c r="K2109" i="11" s="1"/>
  <c r="J1823" i="11"/>
  <c r="K1823" i="11" s="1"/>
  <c r="J1849" i="11"/>
  <c r="K1849" i="11" s="1"/>
  <c r="J1875" i="11"/>
  <c r="K1875" i="11" s="1"/>
  <c r="J1901" i="11"/>
  <c r="K1901" i="11" s="1"/>
  <c r="J1927" i="11"/>
  <c r="K1927" i="11" s="1"/>
  <c r="J1589" i="11"/>
  <c r="K1589" i="11" s="1"/>
  <c r="L4513" i="11"/>
  <c r="P4513" i="11"/>
  <c r="L4929" i="11"/>
  <c r="P4929" i="11"/>
  <c r="L5137" i="11"/>
  <c r="P5137" i="11"/>
  <c r="L1796" i="11"/>
  <c r="P1796" i="11"/>
  <c r="L2979" i="11"/>
  <c r="P2979" i="11"/>
  <c r="L5449" i="11"/>
  <c r="P5449" i="11"/>
  <c r="L6892" i="11"/>
  <c r="P6892" i="11"/>
  <c r="J7582" i="11"/>
  <c r="K7582" i="11" s="1"/>
  <c r="J7660" i="11"/>
  <c r="K7660" i="11" s="1"/>
  <c r="J6932" i="11"/>
  <c r="K6932" i="11" s="1"/>
  <c r="L7620" i="11"/>
  <c r="L418" i="11"/>
  <c r="P418" i="11"/>
  <c r="J2005" i="11"/>
  <c r="K2005" i="11" s="1"/>
  <c r="J2122" i="11"/>
  <c r="K2122" i="11" s="1"/>
  <c r="L3005" i="11"/>
  <c r="P3005" i="11"/>
  <c r="L3213" i="11"/>
  <c r="P3213" i="11"/>
  <c r="L3954" i="11"/>
  <c r="P3954" i="11"/>
  <c r="L4162" i="11"/>
  <c r="P4162" i="11"/>
  <c r="J2018" i="11"/>
  <c r="K2018" i="11" s="1"/>
  <c r="L4760" i="11"/>
  <c r="P4760" i="11"/>
  <c r="L7282" i="11"/>
  <c r="P7282" i="11"/>
  <c r="J4384" i="11"/>
  <c r="K4384" i="11" s="1"/>
  <c r="J120" i="11"/>
  <c r="K120" i="11" s="1"/>
  <c r="J406" i="11"/>
  <c r="L4032" i="11"/>
  <c r="P4032" i="11"/>
  <c r="L5670" i="11"/>
  <c r="P5670" i="11"/>
  <c r="J5931" i="11"/>
  <c r="K5931" i="11" s="1"/>
  <c r="L6827" i="11"/>
  <c r="P6827" i="11"/>
  <c r="L1471" i="11"/>
  <c r="P1471" i="11"/>
  <c r="L2251" i="11"/>
  <c r="P2251" i="11"/>
  <c r="L93" i="11"/>
  <c r="P93" i="11"/>
  <c r="J2460" i="11"/>
  <c r="K2460" i="11" s="1"/>
  <c r="J2564" i="11"/>
  <c r="K2564" i="11" s="1"/>
  <c r="J575" i="11"/>
  <c r="K575" i="11" s="1"/>
  <c r="J7465" i="11"/>
  <c r="K7465" i="11" s="1"/>
  <c r="J4644" i="11"/>
  <c r="K4644" i="11" s="1"/>
  <c r="J6880" i="11"/>
  <c r="K6880" i="11" s="1"/>
  <c r="J2382" i="11"/>
  <c r="K2382" i="11" s="1"/>
  <c r="J2486" i="11"/>
  <c r="K2486" i="11" s="1"/>
  <c r="L3057" i="11"/>
  <c r="P3057" i="11"/>
  <c r="L3265" i="11"/>
  <c r="P3265" i="11"/>
  <c r="L5618" i="11"/>
  <c r="P5618" i="11"/>
  <c r="L6216" i="11"/>
  <c r="P6216" i="11"/>
  <c r="L6424" i="11"/>
  <c r="P6424" i="11"/>
  <c r="L7152" i="11"/>
  <c r="P7152" i="11"/>
  <c r="J4917" i="11"/>
  <c r="K4917" i="11" s="1"/>
  <c r="J5125" i="11"/>
  <c r="K5125" i="11" s="1"/>
  <c r="J5580" i="11"/>
  <c r="K5580" i="11"/>
  <c r="J6607" i="11"/>
  <c r="K6607" i="11"/>
  <c r="L6737" i="11"/>
  <c r="L6776" i="11"/>
  <c r="L1978" i="11"/>
  <c r="P1978" i="11"/>
  <c r="L6021" i="11"/>
  <c r="P6021" i="11"/>
  <c r="L6437" i="11"/>
  <c r="J1758" i="11"/>
  <c r="K1758" i="11" s="1"/>
  <c r="J5281" i="11"/>
  <c r="K5281" i="11" s="1"/>
  <c r="L873" i="11"/>
  <c r="P873" i="11"/>
  <c r="L1497" i="11"/>
  <c r="P1497" i="11"/>
  <c r="L2329" i="11"/>
  <c r="P2329" i="11"/>
  <c r="L2641" i="11"/>
  <c r="P2641" i="11"/>
  <c r="L2745" i="11"/>
  <c r="P2745" i="11"/>
  <c r="L3135" i="11"/>
  <c r="P3135" i="11"/>
  <c r="L3421" i="11"/>
  <c r="P3421" i="11"/>
  <c r="L3876" i="11"/>
  <c r="P3876" i="11"/>
  <c r="L4292" i="11"/>
  <c r="P4292" i="11"/>
  <c r="L4396" i="11"/>
  <c r="P4396" i="11"/>
  <c r="L1614" i="11"/>
  <c r="P1614" i="11"/>
  <c r="L2069" i="11"/>
  <c r="P2069" i="11"/>
  <c r="J3539" i="11"/>
  <c r="K3539" i="11" s="1"/>
  <c r="L4682" i="11"/>
  <c r="P4682" i="11"/>
  <c r="L4201" i="11"/>
  <c r="P4201" i="11"/>
  <c r="L5254" i="11"/>
  <c r="P5254" i="11"/>
  <c r="L5306" i="11"/>
  <c r="P5306" i="11"/>
  <c r="L1705" i="11"/>
  <c r="P1705" i="11"/>
  <c r="L1146" i="11"/>
  <c r="P1146" i="11"/>
  <c r="L1731" i="11"/>
  <c r="P1731" i="11"/>
  <c r="L3278" i="11"/>
  <c r="P3278" i="11"/>
  <c r="L3694" i="11"/>
  <c r="P3694" i="11"/>
  <c r="J4865" i="11"/>
  <c r="K4865" i="11" s="1"/>
  <c r="J4072" i="11"/>
  <c r="K4072" i="11" s="1"/>
  <c r="J6282" i="11"/>
  <c r="K6282" i="11" s="1"/>
  <c r="J6490" i="11"/>
  <c r="L5891" i="11"/>
  <c r="P5891" i="11"/>
  <c r="L6099" i="11"/>
  <c r="P6099" i="11"/>
  <c r="L6307" i="11"/>
  <c r="P6307" i="11"/>
  <c r="L6515" i="11"/>
  <c r="P6515" i="11"/>
  <c r="J7010" i="11"/>
  <c r="K7010" i="11" s="1"/>
  <c r="J327" i="11"/>
  <c r="J5242" i="11"/>
  <c r="K5242" i="11" s="1"/>
  <c r="J1030" i="11"/>
  <c r="K1030" i="11" s="1"/>
  <c r="L1809" i="11"/>
  <c r="P1809" i="11"/>
  <c r="L1835" i="11"/>
  <c r="P1835" i="11"/>
  <c r="L1861" i="11"/>
  <c r="P1861" i="11"/>
  <c r="L1887" i="11"/>
  <c r="P1887" i="11"/>
  <c r="L1913" i="11"/>
  <c r="P1913" i="11"/>
  <c r="J2850" i="11"/>
  <c r="K2850" i="11" s="1"/>
  <c r="P5956" i="11"/>
  <c r="L5956" i="11"/>
  <c r="L6164" i="11"/>
  <c r="P6164" i="11"/>
  <c r="L6372" i="11"/>
  <c r="J4449" i="11"/>
  <c r="K4449" i="11" s="1"/>
  <c r="J5073" i="11"/>
  <c r="K5073" i="11" s="1"/>
  <c r="J146" i="11"/>
  <c r="K146" i="11" s="1"/>
  <c r="J5866" i="11"/>
  <c r="K5866" i="11" s="1"/>
  <c r="J6074" i="11"/>
  <c r="K6074" i="11" s="1"/>
  <c r="L6866" i="11"/>
  <c r="P6866" i="11"/>
  <c r="L860" i="11"/>
  <c r="P860" i="11"/>
  <c r="L1276" i="11"/>
  <c r="P1276" i="11"/>
  <c r="L1692" i="11"/>
  <c r="P1692" i="11"/>
  <c r="L3616" i="11"/>
  <c r="P3616" i="11"/>
  <c r="L6905" i="11"/>
  <c r="P6905" i="11"/>
  <c r="L1601" i="11"/>
  <c r="P1601" i="11"/>
  <c r="L1952" i="11"/>
  <c r="P1952" i="11"/>
  <c r="L3083" i="11"/>
  <c r="P3083" i="11"/>
  <c r="L3317" i="11"/>
  <c r="P3317" i="11"/>
  <c r="L132" i="11"/>
  <c r="P132" i="11"/>
  <c r="J1511" i="11"/>
  <c r="K1511" i="11" s="1"/>
  <c r="J5697" i="11"/>
  <c r="L5943" i="11"/>
  <c r="P5943" i="11"/>
  <c r="J1771" i="11"/>
  <c r="K1771" i="11" s="1"/>
  <c r="L1549" i="11"/>
  <c r="P1549" i="11"/>
  <c r="L3798" i="11"/>
  <c r="P3798" i="11"/>
  <c r="L4214" i="11"/>
  <c r="P4214" i="11"/>
  <c r="L1666" i="11"/>
  <c r="P1666" i="11"/>
  <c r="L2550" i="11"/>
  <c r="P2550" i="11"/>
  <c r="L2862" i="11"/>
  <c r="P2862" i="11"/>
  <c r="L3590" i="11"/>
  <c r="P3590" i="11"/>
  <c r="J692" i="11"/>
  <c r="K692" i="11" s="1"/>
  <c r="J2824" i="11"/>
  <c r="K2824" i="11" s="1"/>
  <c r="J3097" i="11"/>
  <c r="K3097" i="11" s="1"/>
  <c r="J3396" i="11"/>
  <c r="K3396" i="11" s="1"/>
  <c r="J3604" i="11"/>
  <c r="K3604" i="11" s="1"/>
  <c r="L6970" i="11"/>
  <c r="P6970" i="11"/>
  <c r="J3461" i="11"/>
  <c r="K3461" i="11" s="1"/>
  <c r="J3513" i="11"/>
  <c r="K3513" i="11" s="1"/>
  <c r="J3721" i="11"/>
  <c r="K3721" i="11" s="1"/>
  <c r="L5462" i="11"/>
  <c r="P5462" i="11"/>
  <c r="L4617" i="11"/>
  <c r="P4617" i="11"/>
  <c r="J1082" i="11"/>
  <c r="K1082" i="11" s="1"/>
  <c r="J7049" i="11"/>
  <c r="K7049" i="11" s="1"/>
  <c r="J6555" i="11"/>
  <c r="K6555" i="11" s="1"/>
  <c r="L7217" i="11"/>
  <c r="P7217" i="11"/>
  <c r="J6841" i="11"/>
  <c r="K6841" i="11" s="1"/>
  <c r="J2473" i="11"/>
  <c r="K2473" i="11" s="1"/>
  <c r="J2577" i="11"/>
  <c r="K2577" i="11" s="1"/>
  <c r="J2785" i="11"/>
  <c r="K2785" i="11" s="1"/>
  <c r="L5007" i="11"/>
  <c r="P5007" i="11"/>
  <c r="L1237" i="11"/>
  <c r="P1237" i="11"/>
  <c r="J4371" i="11"/>
  <c r="K4371" i="11" s="1"/>
  <c r="J5346" i="11"/>
  <c r="J6984" i="11"/>
  <c r="K6984" i="11" s="1"/>
  <c r="L6996" i="11"/>
  <c r="P6996" i="11"/>
  <c r="L847" i="11"/>
  <c r="P847" i="11"/>
  <c r="L1263" i="11"/>
  <c r="P1263" i="11"/>
  <c r="J3500" i="11"/>
  <c r="K3500" i="11" s="1"/>
  <c r="J3708" i="11"/>
  <c r="K3708" i="11" s="1"/>
  <c r="J5801" i="11"/>
  <c r="K5801" i="11" s="1"/>
  <c r="L4565" i="11"/>
  <c r="P4565" i="11"/>
  <c r="L4773" i="11"/>
  <c r="P4773" i="11"/>
  <c r="L2212" i="11"/>
  <c r="P2212" i="11"/>
  <c r="L2589" i="11"/>
  <c r="P2589" i="11"/>
  <c r="L2693" i="11"/>
  <c r="P2693" i="11"/>
  <c r="L2797" i="11"/>
  <c r="P2797" i="11"/>
  <c r="L2953" i="11"/>
  <c r="P2953" i="11"/>
  <c r="L3928" i="11"/>
  <c r="P3928" i="11"/>
  <c r="L4136" i="11"/>
  <c r="P4136" i="11"/>
  <c r="L6242" i="11"/>
  <c r="P6242" i="11"/>
  <c r="L6450" i="11"/>
  <c r="P6450" i="11"/>
  <c r="L15" i="11"/>
  <c r="P15" i="11"/>
  <c r="L2498" i="11"/>
  <c r="P2498" i="11"/>
  <c r="L2706" i="11"/>
  <c r="P2706" i="11"/>
  <c r="J5047" i="11"/>
  <c r="K5047" i="11" s="1"/>
  <c r="J5632" i="11"/>
  <c r="J5736" i="11"/>
  <c r="K5736" i="11" s="1"/>
  <c r="J6659" i="11"/>
  <c r="K6659" i="11" s="1"/>
  <c r="J7166" i="11"/>
  <c r="K7166" i="11" s="1"/>
  <c r="L1679" i="11"/>
  <c r="P1679" i="11"/>
  <c r="J640" i="11"/>
  <c r="K640" i="11" s="1"/>
  <c r="J1004" i="11"/>
  <c r="K1004" i="11" s="1"/>
  <c r="L2355" i="11"/>
  <c r="P2355" i="11"/>
  <c r="L2667" i="11"/>
  <c r="P2667" i="11"/>
  <c r="L5437" i="11"/>
  <c r="P5437" i="11"/>
  <c r="L7373" i="11"/>
  <c r="P7373" i="11"/>
  <c r="J809" i="11"/>
  <c r="K809" i="11" s="1"/>
  <c r="J1225" i="11"/>
  <c r="K1225" i="11" s="1"/>
  <c r="J1641" i="11"/>
  <c r="K1641" i="11" s="1"/>
  <c r="L4539" i="11"/>
  <c r="P4539" i="11"/>
  <c r="L4955" i="11"/>
  <c r="P4955" i="11"/>
  <c r="L5163" i="11"/>
  <c r="P5163" i="11"/>
  <c r="L5215" i="11"/>
  <c r="P5215" i="11"/>
  <c r="L6632" i="11"/>
  <c r="P6632" i="11"/>
  <c r="J367" i="11"/>
  <c r="K367" i="11" s="1"/>
  <c r="J3162" i="11"/>
  <c r="K3162" i="11" s="1"/>
  <c r="J3474" i="11"/>
  <c r="K3474" i="11" s="1"/>
  <c r="L4318" i="11"/>
  <c r="P4318" i="11"/>
  <c r="L4812" i="11"/>
  <c r="P4812" i="11"/>
  <c r="L899" i="11"/>
  <c r="P899" i="11"/>
  <c r="J3812" i="11"/>
  <c r="K3812" i="11" s="1"/>
  <c r="J3916" i="11"/>
  <c r="K3916" i="11" s="1"/>
  <c r="J4020" i="11"/>
  <c r="K4020" i="11" s="1"/>
  <c r="L5917" i="11"/>
  <c r="P5917" i="11"/>
  <c r="L6125" i="11"/>
  <c r="P6125" i="11"/>
  <c r="J7348" i="11"/>
  <c r="J7504" i="11"/>
  <c r="K7504" i="11" s="1"/>
  <c r="J7595" i="11"/>
  <c r="J6646" i="11"/>
  <c r="J1290" i="11"/>
  <c r="K1290" i="11" s="1"/>
  <c r="J3032" i="11"/>
  <c r="K3032" i="11" s="1"/>
  <c r="J3630" i="11"/>
  <c r="K3630" i="11" s="1"/>
  <c r="J3981" i="11"/>
  <c r="K3981" i="11" s="1"/>
  <c r="J4189" i="11"/>
  <c r="K4189" i="11" s="1"/>
  <c r="L6086" i="11"/>
  <c r="P6086" i="11"/>
  <c r="L6502" i="11"/>
  <c r="P6502" i="11"/>
  <c r="L990" i="11"/>
  <c r="P990" i="11"/>
  <c r="L3330" i="11"/>
  <c r="P3330" i="11"/>
  <c r="L5098" i="11"/>
  <c r="P5098" i="11"/>
  <c r="J1108" i="11"/>
  <c r="K1108" i="11" s="1"/>
  <c r="J679" i="11"/>
  <c r="K679" i="11" s="1"/>
  <c r="J2811" i="11"/>
  <c r="K2811" i="11" s="1"/>
  <c r="L5527" i="11"/>
  <c r="P5527" i="11"/>
  <c r="L4305" i="11"/>
  <c r="P4305" i="11"/>
  <c r="J5593" i="11"/>
  <c r="K5593" i="11" s="1"/>
  <c r="L5995" i="11"/>
  <c r="P5995" i="11"/>
  <c r="L158" i="11"/>
  <c r="P158" i="11"/>
  <c r="L704" i="11"/>
  <c r="P704" i="11"/>
  <c r="L1120" i="11"/>
  <c r="P1120" i="11"/>
  <c r="J3669" i="11"/>
  <c r="K3669" i="11" s="1"/>
  <c r="J5710" i="11"/>
  <c r="K5710" i="11" s="1"/>
  <c r="L652" i="11"/>
  <c r="P652" i="11"/>
  <c r="J6061" i="11"/>
  <c r="K6061" i="11"/>
  <c r="J2928" i="11"/>
  <c r="K2928" i="11" s="1"/>
  <c r="L3863" i="11"/>
  <c r="P3863" i="11"/>
  <c r="L3967" i="11"/>
  <c r="P3967" i="11"/>
  <c r="J6178" i="11"/>
  <c r="K6178" i="11"/>
  <c r="J6386" i="11"/>
  <c r="K6386" i="11" s="1"/>
  <c r="J6620" i="11"/>
  <c r="K6620" i="11" s="1"/>
  <c r="J6672" i="11"/>
  <c r="K6672" i="11" s="1"/>
  <c r="J6789" i="11"/>
  <c r="K6789" i="11" s="1"/>
  <c r="L1068" i="11"/>
  <c r="P1068" i="11"/>
  <c r="L1965" i="11"/>
  <c r="P1965" i="11"/>
  <c r="J3435" i="11"/>
  <c r="K3435" i="11" s="1"/>
  <c r="J5840" i="11"/>
  <c r="K5840" i="11" s="1"/>
  <c r="J6048" i="11"/>
  <c r="K6048" i="11" s="1"/>
  <c r="L6814" i="11"/>
  <c r="P6814" i="11"/>
  <c r="L509" i="11"/>
  <c r="P509" i="11"/>
  <c r="L613" i="11"/>
  <c r="P613" i="11"/>
  <c r="J6802" i="11"/>
  <c r="L7243" i="11"/>
  <c r="P7243" i="11"/>
  <c r="L67" i="11"/>
  <c r="P67" i="11"/>
  <c r="L2303" i="11"/>
  <c r="P2303" i="11"/>
  <c r="L2407" i="11"/>
  <c r="P2407" i="11"/>
  <c r="L2511" i="11"/>
  <c r="P2511" i="11"/>
  <c r="L2992" i="11"/>
  <c r="P2992" i="11"/>
  <c r="L3200" i="11"/>
  <c r="P3200" i="11"/>
  <c r="J302" i="11"/>
  <c r="L756" i="11"/>
  <c r="P756" i="11"/>
  <c r="L1172" i="11"/>
  <c r="P1172" i="11"/>
  <c r="J4514" i="11"/>
  <c r="K4514" i="11" s="1"/>
  <c r="J4930" i="11"/>
  <c r="K4930" i="11" s="1"/>
  <c r="J5138" i="11"/>
  <c r="K5138" i="11" s="1"/>
  <c r="J5554" i="11"/>
  <c r="J1797" i="11"/>
  <c r="K1797" i="11" s="1"/>
  <c r="J2980" i="11"/>
  <c r="K2980" i="11" s="1"/>
  <c r="J6893" i="11"/>
  <c r="K6893" i="11" s="1"/>
  <c r="J7621" i="11"/>
  <c r="L2316" i="11"/>
  <c r="P2316" i="11"/>
  <c r="L4487" i="11"/>
  <c r="P4487" i="11"/>
  <c r="L4695" i="11"/>
  <c r="P4695" i="11"/>
  <c r="L4903" i="11"/>
  <c r="P4903" i="11"/>
  <c r="L5111" i="11"/>
  <c r="P5111" i="11"/>
  <c r="L6580" i="11"/>
  <c r="P6580" i="11"/>
  <c r="L821" i="11"/>
  <c r="P821" i="11"/>
  <c r="L1445" i="11"/>
  <c r="P1445" i="11"/>
  <c r="J3006" i="11"/>
  <c r="J3214" i="11"/>
  <c r="K3214" i="11" s="1"/>
  <c r="J3955" i="11"/>
  <c r="K3955" i="11" s="1"/>
  <c r="J4163" i="11"/>
  <c r="K4163" i="11" s="1"/>
  <c r="L5514" i="11"/>
  <c r="P5514" i="11"/>
  <c r="L5722" i="11"/>
  <c r="P5722" i="11"/>
  <c r="L5852" i="11"/>
  <c r="P5852" i="11"/>
  <c r="L7204" i="11"/>
  <c r="P7204" i="11"/>
  <c r="L7256" i="11"/>
  <c r="P7256" i="11"/>
  <c r="J549" i="11"/>
  <c r="K549" i="11" s="1"/>
  <c r="J4761" i="11"/>
  <c r="K4761" i="11" s="1"/>
  <c r="J7283" i="11"/>
  <c r="K7283" i="11" s="1"/>
  <c r="L1419" i="11"/>
  <c r="P1419" i="11"/>
  <c r="L3044" i="11"/>
  <c r="P3044" i="11"/>
  <c r="L3252" i="11"/>
  <c r="P3252" i="11"/>
  <c r="L3291" i="11"/>
  <c r="P3291" i="11"/>
  <c r="L5540" i="11"/>
  <c r="P5540" i="11"/>
  <c r="L288" i="11"/>
  <c r="L2264" i="11"/>
  <c r="P2264" i="11"/>
  <c r="L2420" i="11"/>
  <c r="P2420" i="11"/>
  <c r="L2940" i="11"/>
  <c r="P2940" i="11"/>
  <c r="L4461" i="11"/>
  <c r="P4461" i="11"/>
  <c r="L4669" i="11"/>
  <c r="P4669" i="11"/>
  <c r="L4877" i="11"/>
  <c r="P4877" i="11"/>
  <c r="L5085" i="11"/>
  <c r="P5085" i="11"/>
  <c r="L977" i="11"/>
  <c r="P977" i="11"/>
  <c r="J4033" i="11"/>
  <c r="K4033" i="11" s="1"/>
  <c r="J5671" i="11"/>
  <c r="K5671" i="11" s="1"/>
  <c r="L6138" i="11"/>
  <c r="P6138" i="11"/>
  <c r="L6346" i="11"/>
  <c r="L2238" i="11"/>
  <c r="P2238" i="11"/>
  <c r="L2914" i="11"/>
  <c r="P2914" i="11"/>
  <c r="L4942" i="11"/>
  <c r="P4942" i="11"/>
  <c r="L5150" i="11"/>
  <c r="P5150" i="11"/>
  <c r="L5176" i="11"/>
  <c r="P5176" i="11"/>
  <c r="L5202" i="11"/>
  <c r="P5202" i="11"/>
  <c r="L5228" i="11"/>
  <c r="P5228" i="11"/>
  <c r="J6828" i="11"/>
  <c r="K6828" i="11" s="1"/>
  <c r="L6944" i="11"/>
  <c r="P6944" i="11"/>
  <c r="L7061" i="11"/>
  <c r="P7061" i="11"/>
  <c r="J1472" i="11"/>
  <c r="K1472" i="11" s="1"/>
  <c r="J2252" i="11"/>
  <c r="K2252" i="11" s="1"/>
  <c r="J94" i="11"/>
  <c r="K94" i="11" s="1"/>
  <c r="L1627" i="11"/>
  <c r="P1627" i="11"/>
  <c r="L574" i="11"/>
  <c r="P574" i="11"/>
  <c r="L2199" i="11"/>
  <c r="P2199" i="11"/>
  <c r="L3837" i="11"/>
  <c r="P3837" i="11"/>
  <c r="L3941" i="11"/>
  <c r="P3941" i="11"/>
  <c r="L4149" i="11"/>
  <c r="P4149" i="11"/>
  <c r="L7607" i="11"/>
  <c r="P7607" i="11"/>
  <c r="L1016" i="11"/>
  <c r="P1016" i="11"/>
  <c r="L1432" i="11"/>
  <c r="P1432" i="11"/>
  <c r="L2043" i="11"/>
  <c r="P2043" i="11"/>
  <c r="L4435" i="11"/>
  <c r="P4435" i="11"/>
  <c r="L4851" i="11"/>
  <c r="P4851" i="11"/>
  <c r="L5059" i="11"/>
  <c r="P5059" i="11"/>
  <c r="L925" i="11"/>
  <c r="P925" i="11"/>
  <c r="J3058" i="11"/>
  <c r="K3058" i="11" s="1"/>
  <c r="J3266" i="11"/>
  <c r="K3266" i="11" s="1"/>
  <c r="J5619" i="11"/>
  <c r="K5619" i="11" s="1"/>
  <c r="J6009" i="11"/>
  <c r="K6009" i="11"/>
  <c r="J6217" i="11"/>
  <c r="K6217" i="11" s="1"/>
  <c r="J6425" i="11"/>
  <c r="K6425" i="11" s="1"/>
  <c r="J7153" i="11"/>
  <c r="K7153" i="11" s="1"/>
  <c r="L7334" i="11"/>
  <c r="P7334" i="11"/>
  <c r="J1979" i="11"/>
  <c r="K1979" i="11" s="1"/>
  <c r="L4123" i="11"/>
  <c r="P4123" i="11"/>
  <c r="J6022" i="11"/>
  <c r="K6022" i="11" s="1"/>
  <c r="J6438" i="11"/>
  <c r="K6438" i="11"/>
  <c r="L6957" i="11"/>
  <c r="P6957" i="11"/>
  <c r="J874" i="11"/>
  <c r="K874" i="11" s="1"/>
  <c r="J1498" i="11"/>
  <c r="K1498" i="11" s="1"/>
  <c r="J2330" i="11"/>
  <c r="K2330" i="11" s="1"/>
  <c r="J2642" i="11"/>
  <c r="J2746" i="11"/>
  <c r="K2746" i="11" s="1"/>
  <c r="J3136" i="11"/>
  <c r="K3136" i="11" s="1"/>
  <c r="J3422" i="11"/>
  <c r="K3422" i="11" s="1"/>
  <c r="J3877" i="11"/>
  <c r="K3877" i="11" s="1"/>
  <c r="J4293" i="11"/>
  <c r="K4293" i="11" s="1"/>
  <c r="J4397" i="11"/>
  <c r="K4397" i="11" s="1"/>
  <c r="L5982" i="11"/>
  <c r="P5982" i="11"/>
  <c r="L6190" i="11"/>
  <c r="P6190" i="11"/>
  <c r="L6398" i="11"/>
  <c r="P6398" i="11"/>
  <c r="J1615" i="11"/>
  <c r="K1615" i="11" s="1"/>
  <c r="J2070" i="11"/>
  <c r="K2070" i="11" s="1"/>
  <c r="J7569" i="11"/>
  <c r="K7569" i="11"/>
  <c r="J4683" i="11"/>
  <c r="K4683" i="11" s="1"/>
  <c r="D16" i="19" l="1"/>
  <c r="C16" i="23" s="1"/>
  <c r="D16" i="23"/>
  <c r="O7700" i="11"/>
  <c r="O7703" i="11" s="1"/>
  <c r="D15" i="21"/>
  <c r="O7685" i="11"/>
  <c r="D15" i="18"/>
  <c r="K7685" i="11"/>
  <c r="E16" i="19"/>
  <c r="K7621" i="11"/>
  <c r="L7621" i="11" s="1"/>
  <c r="K6646" i="11"/>
  <c r="L6646" i="11" s="1"/>
  <c r="K7595" i="11"/>
  <c r="L7595" i="11" s="1"/>
  <c r="K5632" i="11"/>
  <c r="K5697" i="11"/>
  <c r="L5697" i="11" s="1"/>
  <c r="K327" i="11"/>
  <c r="L327" i="11" s="1"/>
  <c r="K6490" i="11"/>
  <c r="L6490" i="11" s="1"/>
  <c r="K406" i="11"/>
  <c r="L406" i="11" s="1"/>
  <c r="K6412" i="11"/>
  <c r="K6204" i="11"/>
  <c r="L6204" i="11" s="1"/>
  <c r="K6035" i="11"/>
  <c r="L6035" i="11" s="1"/>
  <c r="K7530" i="11"/>
  <c r="L7530" i="11" s="1"/>
  <c r="K432" i="11"/>
  <c r="K250" i="11"/>
  <c r="L250" i="11" s="1"/>
  <c r="K6347" i="11"/>
  <c r="L6347" i="11" s="1"/>
  <c r="K289" i="11"/>
  <c r="L289" i="11" s="1"/>
  <c r="K6295" i="11"/>
  <c r="L6295" i="11" s="1"/>
  <c r="K6334" i="11"/>
  <c r="L6334" i="11" s="1"/>
  <c r="K354" i="11"/>
  <c r="L354" i="11" s="1"/>
  <c r="K6373" i="11"/>
  <c r="O7693" i="11"/>
  <c r="L3736" i="11"/>
  <c r="P1409" i="11"/>
  <c r="O5557" i="11"/>
  <c r="L5569" i="11"/>
  <c r="O6792" i="11"/>
  <c r="L6804" i="11"/>
  <c r="O6675" i="11"/>
  <c r="L6687" i="11"/>
  <c r="O474" i="11"/>
  <c r="L486" i="11"/>
  <c r="P5192" i="11"/>
  <c r="P3736" i="11"/>
  <c r="O448" i="11"/>
  <c r="L460" i="11"/>
  <c r="P7454" i="11"/>
  <c r="L57" i="11"/>
  <c r="O292" i="11"/>
  <c r="L304" i="11"/>
  <c r="O6688" i="11"/>
  <c r="L6700" i="11"/>
  <c r="O461" i="11"/>
  <c r="L473" i="11"/>
  <c r="P3359" i="11"/>
  <c r="P7038" i="11"/>
  <c r="P57" i="11"/>
  <c r="P5491" i="11"/>
  <c r="O499" i="11"/>
  <c r="P487" i="11"/>
  <c r="P499" i="11" s="1"/>
  <c r="O435" i="11"/>
  <c r="L447" i="11"/>
  <c r="O5544" i="11"/>
  <c r="L5556" i="11"/>
  <c r="P6698" i="11"/>
  <c r="P472" i="11"/>
  <c r="L7271" i="11"/>
  <c r="O7271" i="11" s="1"/>
  <c r="P7271" i="11" s="1"/>
  <c r="L7267" i="11"/>
  <c r="O7267" i="11" s="1"/>
  <c r="L7263" i="11"/>
  <c r="O7263" i="11" s="1"/>
  <c r="L7270" i="11"/>
  <c r="O7270" i="11" s="1"/>
  <c r="L7266" i="11"/>
  <c r="O7266" i="11" s="1"/>
  <c r="L7262" i="11"/>
  <c r="O7262" i="11" s="1"/>
  <c r="L7269" i="11"/>
  <c r="O7269" i="11" s="1"/>
  <c r="L7265" i="11"/>
  <c r="O7265" i="11" s="1"/>
  <c r="L7261" i="11"/>
  <c r="O7261" i="11" s="1"/>
  <c r="L7264" i="11"/>
  <c r="O7264" i="11" s="1"/>
  <c r="L7268" i="11"/>
  <c r="O7268" i="11" s="1"/>
  <c r="L415" i="11"/>
  <c r="P415" i="11"/>
  <c r="P5815" i="11"/>
  <c r="P5816" i="11" s="1"/>
  <c r="L5815" i="11"/>
  <c r="L5816" i="11" s="1"/>
  <c r="L5424" i="11"/>
  <c r="P5424" i="11"/>
  <c r="L5372" i="11"/>
  <c r="P5372" i="11"/>
  <c r="L5398" i="11"/>
  <c r="P5398" i="11"/>
  <c r="J5425" i="11"/>
  <c r="K5425" i="11" s="1"/>
  <c r="K5426" i="11" s="1"/>
  <c r="J5399" i="11"/>
  <c r="K5399" i="11" s="1"/>
  <c r="K5400" i="11" s="1"/>
  <c r="J5373" i="11"/>
  <c r="K5374" i="11" s="1"/>
  <c r="J1616" i="11"/>
  <c r="K1616" i="11" s="1"/>
  <c r="K1617" i="11" s="1"/>
  <c r="J4294" i="11"/>
  <c r="K4294" i="11" s="1"/>
  <c r="K4295" i="11" s="1"/>
  <c r="P3136" i="11"/>
  <c r="L3136" i="11"/>
  <c r="L2642" i="11"/>
  <c r="P2642" i="11"/>
  <c r="L1498" i="11"/>
  <c r="P1498" i="11"/>
  <c r="L6022" i="11"/>
  <c r="P6022" i="11"/>
  <c r="L7153" i="11"/>
  <c r="P7153" i="11"/>
  <c r="L6425" i="11"/>
  <c r="P6425" i="11"/>
  <c r="L6217" i="11"/>
  <c r="P6217" i="11"/>
  <c r="L5619" i="11"/>
  <c r="P5619" i="11"/>
  <c r="L94" i="11"/>
  <c r="P94" i="11"/>
  <c r="L2252" i="11"/>
  <c r="P2252" i="11"/>
  <c r="L1472" i="11"/>
  <c r="P1472" i="11"/>
  <c r="J6439" i="11"/>
  <c r="J1980" i="11"/>
  <c r="K1980" i="11" s="1"/>
  <c r="K1981" i="11" s="1"/>
  <c r="J3267" i="11"/>
  <c r="K3267" i="11" s="1"/>
  <c r="K3268" i="11" s="1"/>
  <c r="J3059" i="11"/>
  <c r="K3059" i="11" s="1"/>
  <c r="K3060" i="11" s="1"/>
  <c r="J6829" i="11"/>
  <c r="K6829" i="11" s="1"/>
  <c r="K6830" i="11" s="1"/>
  <c r="J5672" i="11"/>
  <c r="K5672" i="11" s="1"/>
  <c r="K5673" i="11" s="1"/>
  <c r="J4762" i="11"/>
  <c r="K4762" i="11" s="1"/>
  <c r="K4763" i="11" s="1"/>
  <c r="J550" i="11"/>
  <c r="K550" i="11" s="1"/>
  <c r="K551" i="11" s="1"/>
  <c r="L3214" i="11"/>
  <c r="P3214" i="11"/>
  <c r="P3006" i="11"/>
  <c r="L3006" i="11"/>
  <c r="L6893" i="11"/>
  <c r="P6893" i="11"/>
  <c r="L1797" i="11"/>
  <c r="P1797" i="11"/>
  <c r="J5555" i="11"/>
  <c r="J5139" i="11"/>
  <c r="K5139" i="11" s="1"/>
  <c r="K5140" i="11" s="1"/>
  <c r="J4931" i="11"/>
  <c r="K4931" i="11" s="1"/>
  <c r="K4932" i="11" s="1"/>
  <c r="L4514" i="11"/>
  <c r="P4514" i="11"/>
  <c r="J6049" i="11"/>
  <c r="K6049" i="11" s="1"/>
  <c r="K6050" i="11" s="1"/>
  <c r="J5841" i="11"/>
  <c r="K5841" i="11" s="1"/>
  <c r="K5842" i="11" s="1"/>
  <c r="L3435" i="11"/>
  <c r="P3435" i="11"/>
  <c r="L2928" i="11"/>
  <c r="P2928" i="11"/>
  <c r="L6061" i="11"/>
  <c r="J5594" i="11"/>
  <c r="K5594" i="11" s="1"/>
  <c r="K5595" i="11" s="1"/>
  <c r="L4189" i="11"/>
  <c r="P4189" i="11"/>
  <c r="L3981" i="11"/>
  <c r="P3981" i="11"/>
  <c r="L3630" i="11"/>
  <c r="P3630" i="11"/>
  <c r="P3032" i="11"/>
  <c r="L3032" i="11"/>
  <c r="L1290" i="11"/>
  <c r="P1290" i="11"/>
  <c r="J6647" i="11"/>
  <c r="J7596" i="11"/>
  <c r="K7545" i="11"/>
  <c r="J7505" i="11"/>
  <c r="K7505" i="11" s="1"/>
  <c r="K7506" i="11" s="1"/>
  <c r="J7349" i="11"/>
  <c r="G7694" i="11"/>
  <c r="L3474" i="11"/>
  <c r="P3474" i="11"/>
  <c r="P3162" i="11"/>
  <c r="L3162" i="11"/>
  <c r="J368" i="11"/>
  <c r="K368" i="11" s="1"/>
  <c r="K369" i="11" s="1"/>
  <c r="J1005" i="11"/>
  <c r="K1005" i="11" s="1"/>
  <c r="K1006" i="11" s="1"/>
  <c r="J641" i="11"/>
  <c r="K641" i="11" s="1"/>
  <c r="K642" i="11" s="1"/>
  <c r="L5801" i="11"/>
  <c r="P5801" i="11"/>
  <c r="L4371" i="11"/>
  <c r="P4371" i="11"/>
  <c r="L6555" i="11"/>
  <c r="P6555" i="11"/>
  <c r="L7049" i="11"/>
  <c r="P7049" i="11"/>
  <c r="J1083" i="11"/>
  <c r="K1083" i="11" s="1"/>
  <c r="K1084" i="11" s="1"/>
  <c r="L3604" i="11"/>
  <c r="P3604" i="11"/>
  <c r="L3396" i="11"/>
  <c r="P3396" i="11"/>
  <c r="L3097" i="11"/>
  <c r="P3097" i="11"/>
  <c r="L2824" i="11"/>
  <c r="P2824" i="11"/>
  <c r="L692" i="11"/>
  <c r="P692" i="11"/>
  <c r="J1772" i="11"/>
  <c r="K1772" i="11" s="1"/>
  <c r="K1773" i="11" s="1"/>
  <c r="J5698" i="11"/>
  <c r="J1512" i="11"/>
  <c r="K1512" i="11" s="1"/>
  <c r="K1513" i="11" s="1"/>
  <c r="L6074" i="11"/>
  <c r="P6074" i="11"/>
  <c r="L5866" i="11"/>
  <c r="P5866" i="11"/>
  <c r="J4450" i="11"/>
  <c r="K4450" i="11" s="1"/>
  <c r="K4451" i="11" s="1"/>
  <c r="J2851" i="11"/>
  <c r="K2851" i="11" s="1"/>
  <c r="K2852" i="11" s="1"/>
  <c r="L5242" i="11"/>
  <c r="P5242" i="11"/>
  <c r="J4073" i="11"/>
  <c r="K4073" i="11" s="1"/>
  <c r="K4074" i="11" s="1"/>
  <c r="J3540" i="11"/>
  <c r="K3540" i="11" s="1"/>
  <c r="K3541" i="11" s="1"/>
  <c r="L5281" i="11"/>
  <c r="P5281" i="11"/>
  <c r="J1759" i="11"/>
  <c r="K1759" i="11" s="1"/>
  <c r="K1760" i="11" s="1"/>
  <c r="L6607" i="11"/>
  <c r="J6881" i="11"/>
  <c r="K6881" i="11" s="1"/>
  <c r="K6882" i="11" s="1"/>
  <c r="L4644" i="11"/>
  <c r="P4644" i="11"/>
  <c r="J7466" i="11"/>
  <c r="K7466" i="11" s="1"/>
  <c r="K7467" i="11" s="1"/>
  <c r="J576" i="11"/>
  <c r="K576" i="11" s="1"/>
  <c r="K577" i="11" s="1"/>
  <c r="J2565" i="11"/>
  <c r="K2565" i="11" s="1"/>
  <c r="K2566" i="11" s="1"/>
  <c r="J2461" i="11"/>
  <c r="K2461" i="11" s="1"/>
  <c r="K2462" i="11" s="1"/>
  <c r="L4384" i="11"/>
  <c r="P4384" i="11"/>
  <c r="L2018" i="11"/>
  <c r="P2018" i="11"/>
  <c r="L2122" i="11"/>
  <c r="P2122" i="11"/>
  <c r="L2005" i="11"/>
  <c r="P2005" i="11"/>
  <c r="J1590" i="11"/>
  <c r="K1590" i="11" s="1"/>
  <c r="K1591" i="11" s="1"/>
  <c r="L4111" i="11"/>
  <c r="P4111" i="11"/>
  <c r="L3903" i="11"/>
  <c r="P3903" i="11"/>
  <c r="L1303" i="11"/>
  <c r="P1303" i="11"/>
  <c r="L887" i="11"/>
  <c r="P887" i="11"/>
  <c r="L263" i="11"/>
  <c r="P263" i="11"/>
  <c r="L3526" i="11"/>
  <c r="P3526" i="11"/>
  <c r="L3188" i="11"/>
  <c r="P3188" i="11"/>
  <c r="L1940" i="11"/>
  <c r="P1940" i="11"/>
  <c r="L1485" i="11"/>
  <c r="P1485" i="11"/>
  <c r="J3488" i="11"/>
  <c r="K3488" i="11" s="1"/>
  <c r="K3489" i="11" s="1"/>
  <c r="J2968" i="11"/>
  <c r="K2968" i="11" s="1"/>
  <c r="K2969" i="11" s="1"/>
  <c r="J186" i="11"/>
  <c r="K186" i="11" s="1"/>
  <c r="K187" i="11" s="1"/>
  <c r="J2539" i="11"/>
  <c r="K2539" i="11" s="1"/>
  <c r="K2540" i="11" s="1"/>
  <c r="J2435" i="11"/>
  <c r="K2435" i="11" s="1"/>
  <c r="K2436" i="11" s="1"/>
  <c r="J2279" i="11"/>
  <c r="K2279" i="11" s="1"/>
  <c r="K2280" i="11" s="1"/>
  <c r="J7232" i="11"/>
  <c r="K7232" i="11" s="1"/>
  <c r="K7233" i="11" s="1"/>
  <c r="J6413" i="11"/>
  <c r="J6205" i="11"/>
  <c r="L5749" i="11"/>
  <c r="P5749" i="11"/>
  <c r="J2877" i="11"/>
  <c r="K2877" i="11" s="1"/>
  <c r="K2878" i="11" s="1"/>
  <c r="J1577" i="11"/>
  <c r="K1577" i="11" s="1"/>
  <c r="K1578" i="11" s="1"/>
  <c r="J953" i="11"/>
  <c r="K953" i="11" s="1"/>
  <c r="K954" i="11" s="1"/>
  <c r="J7310" i="11"/>
  <c r="K7310" i="11" s="1"/>
  <c r="K7311" i="11" s="1"/>
  <c r="J4892" i="11"/>
  <c r="K4892" i="11" s="1"/>
  <c r="K4893" i="11" s="1"/>
  <c r="J4580" i="11"/>
  <c r="K4580" i="11" s="1"/>
  <c r="K4581" i="11" s="1"/>
  <c r="L2902" i="11"/>
  <c r="P2902" i="11"/>
  <c r="L2161" i="11"/>
  <c r="P2161" i="11"/>
  <c r="L2837" i="11"/>
  <c r="P2837" i="11"/>
  <c r="L2369" i="11"/>
  <c r="P2369" i="11"/>
  <c r="J7479" i="11"/>
  <c r="K7479" i="11" s="1"/>
  <c r="K7480" i="11" s="1"/>
  <c r="J7115" i="11"/>
  <c r="K7115" i="11" s="1"/>
  <c r="K7116" i="11" s="1"/>
  <c r="J6920" i="11"/>
  <c r="K6920" i="11" s="1"/>
  <c r="K6921" i="11" s="1"/>
  <c r="J5022" i="11"/>
  <c r="K5022" i="11" s="1"/>
  <c r="K5023" i="11" s="1"/>
  <c r="L6321" i="11"/>
  <c r="P6321" i="11"/>
  <c r="L6113" i="11"/>
  <c r="P6113" i="11"/>
  <c r="L5905" i="11"/>
  <c r="P5905" i="11"/>
  <c r="J4749" i="11"/>
  <c r="K4749" i="11" s="1"/>
  <c r="K4750" i="11" s="1"/>
  <c r="J6036" i="11"/>
  <c r="L4982" i="11"/>
  <c r="P4982" i="11"/>
  <c r="L2733" i="11"/>
  <c r="P2733" i="11"/>
  <c r="J1720" i="11"/>
  <c r="K1720" i="11" s="1"/>
  <c r="K1721" i="11" s="1"/>
  <c r="J1655" i="11"/>
  <c r="K1655" i="11" s="1"/>
  <c r="K1656" i="11" s="1"/>
  <c r="J173" i="11"/>
  <c r="K173" i="11" s="1"/>
  <c r="K174" i="11" s="1"/>
  <c r="J4801" i="11"/>
  <c r="K4801" i="11" s="1"/>
  <c r="K4802" i="11" s="1"/>
  <c r="J4593" i="11"/>
  <c r="K4593" i="11" s="1"/>
  <c r="K4594" i="11" s="1"/>
  <c r="J4476" i="11"/>
  <c r="K4476" i="11" s="1"/>
  <c r="K4477" i="11" s="1"/>
  <c r="J2604" i="11"/>
  <c r="K2604" i="11" s="1"/>
  <c r="K2605" i="11" s="1"/>
  <c r="J2448" i="11"/>
  <c r="K2448" i="11" s="1"/>
  <c r="K2449" i="11" s="1"/>
  <c r="K2345" i="11"/>
  <c r="J5464" i="11"/>
  <c r="K5464" i="11" s="1"/>
  <c r="K5465" i="11" s="1"/>
  <c r="J7648" i="11"/>
  <c r="K7493" i="11"/>
  <c r="J4008" i="11"/>
  <c r="K4008" i="11" s="1"/>
  <c r="K4009" i="11" s="1"/>
  <c r="J1135" i="11"/>
  <c r="K1135" i="11" s="1"/>
  <c r="K1136" i="11" s="1"/>
  <c r="J5607" i="11"/>
  <c r="K5607" i="11" s="1"/>
  <c r="K5608" i="11" s="1"/>
  <c r="L7192" i="11"/>
  <c r="P7192" i="11"/>
  <c r="L7088" i="11"/>
  <c r="P7088" i="11"/>
  <c r="L6360" i="11"/>
  <c r="P6360" i="11"/>
  <c r="L6152" i="11"/>
  <c r="P6152" i="11"/>
  <c r="J7531" i="11"/>
  <c r="L6542" i="11"/>
  <c r="P6542" i="11"/>
  <c r="J5503" i="11"/>
  <c r="K5503" i="11" s="1"/>
  <c r="K5504" i="11" s="1"/>
  <c r="J3150" i="11"/>
  <c r="K3150" i="11" s="1"/>
  <c r="K3151" i="11" s="1"/>
  <c r="L4553" i="11"/>
  <c r="P4553" i="11"/>
  <c r="L7322" i="11"/>
  <c r="P7322" i="11"/>
  <c r="L1381" i="11"/>
  <c r="P1381" i="11"/>
  <c r="L965" i="11"/>
  <c r="P965" i="11"/>
  <c r="L2889" i="11"/>
  <c r="P2889" i="11"/>
  <c r="J5776" i="11"/>
  <c r="K5776" i="11" s="1"/>
  <c r="K5777" i="11" s="1"/>
  <c r="L2759" i="11"/>
  <c r="P2759" i="11"/>
  <c r="L2291" i="11"/>
  <c r="P2291" i="11"/>
  <c r="J3072" i="11"/>
  <c r="K3072" i="11" s="1"/>
  <c r="K3073" i="11" s="1"/>
  <c r="J4996" i="11"/>
  <c r="K4996" i="11" s="1"/>
  <c r="K4997" i="11" s="1"/>
  <c r="J4788" i="11"/>
  <c r="K4788" i="11" s="1"/>
  <c r="K4789" i="11" s="1"/>
  <c r="J1200" i="11"/>
  <c r="K1200" i="11" s="1"/>
  <c r="K1201" i="11" s="1"/>
  <c r="J784" i="11"/>
  <c r="K784" i="11" s="1"/>
  <c r="K785" i="11" s="1"/>
  <c r="J4086" i="11"/>
  <c r="K4086" i="11" s="1"/>
  <c r="K4087" i="11" s="1"/>
  <c r="L237" i="11"/>
  <c r="P237" i="11"/>
  <c r="L5762" i="11"/>
  <c r="P5762" i="11"/>
  <c r="J7557" i="11"/>
  <c r="K7557" i="11" s="1"/>
  <c r="K7558" i="11" s="1"/>
  <c r="L6230" i="11"/>
  <c r="P6230" i="11"/>
  <c r="L5294" i="11"/>
  <c r="P5294" i="11"/>
  <c r="L5658" i="11"/>
  <c r="P5658" i="11"/>
  <c r="J3748" i="11"/>
  <c r="K3748" i="11" s="1"/>
  <c r="K3749" i="11" s="1"/>
  <c r="J3579" i="11"/>
  <c r="K3579" i="11" s="1"/>
  <c r="K3580" i="11" s="1"/>
  <c r="J5451" i="11"/>
  <c r="K5451" i="11" s="1"/>
  <c r="K5452" i="11" s="1"/>
  <c r="L5645" i="11"/>
  <c r="P5645" i="11"/>
  <c r="L7101" i="11"/>
  <c r="P7101" i="11"/>
  <c r="L5827" i="11"/>
  <c r="P5827" i="11"/>
  <c r="L5970" i="11"/>
  <c r="P5970" i="11"/>
  <c r="L5684" i="11"/>
  <c r="P5684" i="11"/>
  <c r="L4969" i="11"/>
  <c r="P4969" i="11"/>
  <c r="L4657" i="11"/>
  <c r="P4657" i="11"/>
  <c r="J1356" i="11"/>
  <c r="K1356" i="11" s="1"/>
  <c r="K1357" i="11" s="1"/>
  <c r="J940" i="11"/>
  <c r="K940" i="11" s="1"/>
  <c r="K941" i="11" s="1"/>
  <c r="L3344" i="11"/>
  <c r="P3344" i="11"/>
  <c r="L3175" i="11"/>
  <c r="P3175" i="11"/>
  <c r="L2031" i="11"/>
  <c r="P2031" i="11"/>
  <c r="L1056" i="11"/>
  <c r="P1056" i="11"/>
  <c r="L666" i="11"/>
  <c r="P666" i="11"/>
  <c r="L5476" i="11"/>
  <c r="P5476" i="11"/>
  <c r="L7075" i="11"/>
  <c r="P7075" i="11"/>
  <c r="L6568" i="11"/>
  <c r="P6568" i="11"/>
  <c r="L4332" i="11"/>
  <c r="P4332" i="11"/>
  <c r="L4228" i="11"/>
  <c r="P4228" i="11"/>
  <c r="J82" i="11"/>
  <c r="K82" i="11" s="1"/>
  <c r="K83" i="11" s="1"/>
  <c r="L3656" i="11"/>
  <c r="P3656" i="11"/>
  <c r="L3448" i="11"/>
  <c r="P3448" i="11"/>
  <c r="L3123" i="11"/>
  <c r="P3123" i="11"/>
  <c r="J2721" i="11"/>
  <c r="K2721" i="11" s="1"/>
  <c r="K2722" i="11" s="1"/>
  <c r="J2227" i="11"/>
  <c r="K2227" i="11" s="1"/>
  <c r="K2228" i="11" s="1"/>
  <c r="L4124" i="11"/>
  <c r="P4124" i="11"/>
  <c r="J2045" i="11"/>
  <c r="K2045" i="11" s="1"/>
  <c r="K2046" i="11" s="1"/>
  <c r="J1434" i="11"/>
  <c r="K1434" i="11" s="1"/>
  <c r="K1435" i="11" s="1"/>
  <c r="J1018" i="11"/>
  <c r="K1018" i="11" s="1"/>
  <c r="K1019" i="11" s="1"/>
  <c r="J7609" i="11"/>
  <c r="K7609" i="11" s="1"/>
  <c r="K7610" i="11" s="1"/>
  <c r="L2200" i="11"/>
  <c r="P2200" i="11"/>
  <c r="L1628" i="11"/>
  <c r="P1628" i="11"/>
  <c r="J5230" i="11"/>
  <c r="K5230" i="11" s="1"/>
  <c r="K5231" i="11" s="1"/>
  <c r="J5204" i="11"/>
  <c r="K5204" i="11" s="1"/>
  <c r="K5205" i="11" s="1"/>
  <c r="J5178" i="11"/>
  <c r="K5178" i="11" s="1"/>
  <c r="K5179" i="11" s="1"/>
  <c r="J5152" i="11"/>
  <c r="K5152" i="11" s="1"/>
  <c r="K5153" i="11" s="1"/>
  <c r="J4944" i="11"/>
  <c r="K4944" i="11" s="1"/>
  <c r="K4945" i="11" s="1"/>
  <c r="L2915" i="11"/>
  <c r="P2915" i="11"/>
  <c r="L2239" i="11"/>
  <c r="P2239" i="11"/>
  <c r="L6139" i="11"/>
  <c r="P6139" i="11"/>
  <c r="L978" i="11"/>
  <c r="P978" i="11"/>
  <c r="L5086" i="11"/>
  <c r="P5086" i="11"/>
  <c r="L4878" i="11"/>
  <c r="P4878" i="11"/>
  <c r="L4670" i="11"/>
  <c r="P4670" i="11"/>
  <c r="L4462" i="11"/>
  <c r="P4462" i="11"/>
  <c r="L2941" i="11"/>
  <c r="P2941" i="11"/>
  <c r="L2421" i="11"/>
  <c r="P2421" i="11"/>
  <c r="L2265" i="11"/>
  <c r="P2265" i="11"/>
  <c r="J5542" i="11"/>
  <c r="K5542" i="11" s="1"/>
  <c r="K5543" i="11" s="1"/>
  <c r="L3292" i="11"/>
  <c r="P3292" i="11"/>
  <c r="L3253" i="11"/>
  <c r="P3253" i="11"/>
  <c r="L3045" i="11"/>
  <c r="P3045" i="11"/>
  <c r="L1446" i="11"/>
  <c r="P1446" i="11"/>
  <c r="L822" i="11"/>
  <c r="P822" i="11"/>
  <c r="J2318" i="11"/>
  <c r="K2318" i="11" s="1"/>
  <c r="K2319" i="11" s="1"/>
  <c r="J381" i="11"/>
  <c r="K381" i="11" s="1"/>
  <c r="K382" i="11" s="1"/>
  <c r="J69" i="11"/>
  <c r="K69" i="11" s="1"/>
  <c r="K70" i="11" s="1"/>
  <c r="J7245" i="11"/>
  <c r="K7245" i="11" s="1"/>
  <c r="K7246" i="11" s="1"/>
  <c r="L3968" i="11"/>
  <c r="P3968" i="11"/>
  <c r="L3864" i="11"/>
  <c r="P3864" i="11"/>
  <c r="J654" i="11"/>
  <c r="K654" i="11" s="1"/>
  <c r="K655" i="11" s="1"/>
  <c r="J1122" i="11"/>
  <c r="K1122" i="11" s="1"/>
  <c r="K1123" i="11" s="1"/>
  <c r="J706" i="11"/>
  <c r="K706" i="11" s="1"/>
  <c r="K707" i="11" s="1"/>
  <c r="J160" i="11"/>
  <c r="K160" i="11" s="1"/>
  <c r="K161" i="11" s="1"/>
  <c r="K6752" i="11"/>
  <c r="J6699" i="11"/>
  <c r="J5529" i="11"/>
  <c r="K5529" i="11" s="1"/>
  <c r="K5530" i="11" s="1"/>
  <c r="J5100" i="11"/>
  <c r="K5100" i="11" s="1"/>
  <c r="K5101" i="11" s="1"/>
  <c r="J3332" i="11"/>
  <c r="K3332" i="11" s="1"/>
  <c r="K3333" i="11" s="1"/>
  <c r="J992" i="11"/>
  <c r="K992" i="11" s="1"/>
  <c r="K993" i="11" s="1"/>
  <c r="J6504" i="11"/>
  <c r="K6504" i="11" s="1"/>
  <c r="K6505" i="11" s="1"/>
  <c r="J6296" i="11"/>
  <c r="J6088" i="11"/>
  <c r="K6088" i="11" s="1"/>
  <c r="K6089" i="11" s="1"/>
  <c r="L900" i="11"/>
  <c r="P900" i="11"/>
  <c r="J355" i="11"/>
  <c r="L4813" i="11"/>
  <c r="P4813" i="11"/>
  <c r="J277" i="11"/>
  <c r="K277" i="11" s="1"/>
  <c r="K278" i="11" s="1"/>
  <c r="L6633" i="11"/>
  <c r="P6633" i="11"/>
  <c r="L5216" i="11"/>
  <c r="P5216" i="11"/>
  <c r="L5164" i="11"/>
  <c r="P5164" i="11"/>
  <c r="L4956" i="11"/>
  <c r="P4956" i="11"/>
  <c r="L4540" i="11"/>
  <c r="P4540" i="11"/>
  <c r="L2668" i="11"/>
  <c r="P2668" i="11"/>
  <c r="L2356" i="11"/>
  <c r="P2356" i="11"/>
  <c r="J4138" i="11"/>
  <c r="K4138" i="11" s="1"/>
  <c r="K4139" i="11" s="1"/>
  <c r="J3930" i="11"/>
  <c r="K3930" i="11" s="1"/>
  <c r="K3931" i="11" s="1"/>
  <c r="L2954" i="11"/>
  <c r="P2954" i="11"/>
  <c r="L2798" i="11"/>
  <c r="P2798" i="11"/>
  <c r="L2694" i="11"/>
  <c r="P2694" i="11"/>
  <c r="L2590" i="11"/>
  <c r="P2590" i="11"/>
  <c r="L2213" i="11"/>
  <c r="P2213" i="11"/>
  <c r="J1239" i="11"/>
  <c r="K1239" i="11" s="1"/>
  <c r="K1240" i="11" s="1"/>
  <c r="J7219" i="11"/>
  <c r="K7219" i="11" s="1"/>
  <c r="K7220" i="11" s="1"/>
  <c r="J4619" i="11"/>
  <c r="K4619" i="11" s="1"/>
  <c r="K4620" i="11" s="1"/>
  <c r="L6971" i="11"/>
  <c r="P6971" i="11"/>
  <c r="J3319" i="11"/>
  <c r="K3319" i="11" s="1"/>
  <c r="K3320" i="11" s="1"/>
  <c r="J3085" i="11"/>
  <c r="K3085" i="11" s="1"/>
  <c r="K3086" i="11" s="1"/>
  <c r="J1954" i="11"/>
  <c r="K1954" i="11" s="1"/>
  <c r="K1955" i="11" s="1"/>
  <c r="J1603" i="11"/>
  <c r="K1603" i="11" s="1"/>
  <c r="K1604" i="11" s="1"/>
  <c r="J6868" i="11"/>
  <c r="K6868" i="11" s="1"/>
  <c r="K6869" i="11" s="1"/>
  <c r="L6373" i="11"/>
  <c r="L6165" i="11"/>
  <c r="P6165" i="11"/>
  <c r="L5957" i="11"/>
  <c r="P5957" i="11"/>
  <c r="L6516" i="11"/>
  <c r="P6516" i="11"/>
  <c r="L6308" i="11"/>
  <c r="P6308" i="11"/>
  <c r="L6100" i="11"/>
  <c r="P6100" i="11"/>
  <c r="L5892" i="11"/>
  <c r="P5892" i="11"/>
  <c r="L3994" i="11"/>
  <c r="P3994" i="11"/>
  <c r="L3890" i="11"/>
  <c r="P3890" i="11"/>
  <c r="L3786" i="11"/>
  <c r="P3786" i="11"/>
  <c r="J3553" i="11"/>
  <c r="K3553" i="11" s="1"/>
  <c r="K3554" i="11" s="1"/>
  <c r="J4034" i="11"/>
  <c r="K4034" i="11" s="1"/>
  <c r="K4035" i="11" s="1"/>
  <c r="L7283" i="11"/>
  <c r="P7283" i="11"/>
  <c r="L549" i="11"/>
  <c r="P549" i="11"/>
  <c r="L4163" i="11"/>
  <c r="P4163" i="11"/>
  <c r="L3955" i="11"/>
  <c r="P3955" i="11"/>
  <c r="L4683" i="11"/>
  <c r="P4683" i="11"/>
  <c r="L7569" i="11"/>
  <c r="J4684" i="11"/>
  <c r="K4684" i="11" s="1"/>
  <c r="K4685" i="11" s="1"/>
  <c r="J7570" i="11"/>
  <c r="K7415" i="11"/>
  <c r="L2070" i="11"/>
  <c r="P2070" i="11"/>
  <c r="L1615" i="11"/>
  <c r="P1615" i="11"/>
  <c r="L4397" i="11"/>
  <c r="P4397" i="11"/>
  <c r="L4293" i="11"/>
  <c r="P4293" i="11"/>
  <c r="L4033" i="11"/>
  <c r="P4033" i="11"/>
  <c r="J3215" i="11"/>
  <c r="K3215" i="11" s="1"/>
  <c r="K3216" i="11" s="1"/>
  <c r="J3007" i="11"/>
  <c r="K3008" i="11" s="1"/>
  <c r="J7622" i="11"/>
  <c r="J6894" i="11"/>
  <c r="K6894" i="11" s="1"/>
  <c r="K6895" i="11" s="1"/>
  <c r="L2980" i="11"/>
  <c r="P2980" i="11"/>
  <c r="J1798" i="11"/>
  <c r="K1798" i="11" s="1"/>
  <c r="K1799" i="11" s="1"/>
  <c r="J4515" i="11"/>
  <c r="K4515" i="11" s="1"/>
  <c r="K4516" i="11" s="1"/>
  <c r="J303" i="11"/>
  <c r="J3436" i="11"/>
  <c r="K3436" i="11" s="1"/>
  <c r="K3437" i="11" s="1"/>
  <c r="L6789" i="11"/>
  <c r="P6789" i="11"/>
  <c r="L6672" i="11"/>
  <c r="P6672" i="11"/>
  <c r="L6620" i="11"/>
  <c r="P6620" i="11"/>
  <c r="L6386" i="11"/>
  <c r="P6386" i="11"/>
  <c r="L6178" i="11"/>
  <c r="J2929" i="11"/>
  <c r="K2929" i="11" s="1"/>
  <c r="K2930" i="11" s="1"/>
  <c r="J6062" i="11"/>
  <c r="L2811" i="11"/>
  <c r="P2811" i="11"/>
  <c r="L1108" i="11"/>
  <c r="P1108" i="11"/>
  <c r="J4190" i="11"/>
  <c r="K4190" i="11" s="1"/>
  <c r="K4191" i="11" s="1"/>
  <c r="J3982" i="11"/>
  <c r="K3982" i="11" s="1"/>
  <c r="K3983" i="11" s="1"/>
  <c r="J3631" i="11"/>
  <c r="K3631" i="11" s="1"/>
  <c r="K3632" i="11" s="1"/>
  <c r="J3033" i="11"/>
  <c r="K3033" i="11" s="1"/>
  <c r="K3034" i="11" s="1"/>
  <c r="J1291" i="11"/>
  <c r="K1291" i="11" s="1"/>
  <c r="K1292" i="11" s="1"/>
  <c r="L4020" i="11"/>
  <c r="P4020" i="11"/>
  <c r="L3916" i="11"/>
  <c r="P3916" i="11"/>
  <c r="L3812" i="11"/>
  <c r="P3812" i="11"/>
  <c r="J3475" i="11"/>
  <c r="K3475" i="11" s="1"/>
  <c r="K3476" i="11" s="1"/>
  <c r="J3163" i="11"/>
  <c r="K3163" i="11" s="1"/>
  <c r="K3164" i="11" s="1"/>
  <c r="L3708" i="11"/>
  <c r="P3708" i="11"/>
  <c r="L3500" i="11"/>
  <c r="P3500" i="11"/>
  <c r="L6984" i="11"/>
  <c r="P6984" i="11"/>
  <c r="L5346" i="11"/>
  <c r="P5346" i="11"/>
  <c r="J4372" i="11"/>
  <c r="K4372" i="11" s="1"/>
  <c r="K4373" i="11" s="1"/>
  <c r="L2785" i="11"/>
  <c r="P2785" i="11"/>
  <c r="L2577" i="11"/>
  <c r="P2577" i="11"/>
  <c r="L2473" i="11"/>
  <c r="P2473" i="11"/>
  <c r="J6556" i="11"/>
  <c r="K6556" i="11" s="1"/>
  <c r="K6557" i="11" s="1"/>
  <c r="J7050" i="11"/>
  <c r="K7050" i="11" s="1"/>
  <c r="K7051" i="11" s="1"/>
  <c r="J3605" i="11"/>
  <c r="K3605" i="11" s="1"/>
  <c r="K3606" i="11" s="1"/>
  <c r="J3397" i="11"/>
  <c r="K3397" i="11" s="1"/>
  <c r="K3398" i="11" s="1"/>
  <c r="J3098" i="11"/>
  <c r="K3098" i="11" s="1"/>
  <c r="K3099" i="11" s="1"/>
  <c r="J2825" i="11"/>
  <c r="K2825" i="11" s="1"/>
  <c r="K2826" i="11" s="1"/>
  <c r="J693" i="11"/>
  <c r="K693" i="11" s="1"/>
  <c r="K694" i="11" s="1"/>
  <c r="J6075" i="11"/>
  <c r="K6075" i="11" s="1"/>
  <c r="K6076" i="11" s="1"/>
  <c r="J5867" i="11"/>
  <c r="K5867" i="11" s="1"/>
  <c r="K5868" i="11" s="1"/>
  <c r="L146" i="11"/>
  <c r="P146" i="11"/>
  <c r="L5073" i="11"/>
  <c r="P5073" i="11"/>
  <c r="J5243" i="11"/>
  <c r="K5243" i="11" s="1"/>
  <c r="K5244" i="11" s="1"/>
  <c r="L6282" i="11"/>
  <c r="P6282" i="11"/>
  <c r="L4865" i="11"/>
  <c r="P4865" i="11"/>
  <c r="J5282" i="11"/>
  <c r="K5282" i="11" s="1"/>
  <c r="K5283" i="11" s="1"/>
  <c r="L6777" i="11"/>
  <c r="L6738" i="11"/>
  <c r="J6608" i="11"/>
  <c r="L2486" i="11"/>
  <c r="P2486" i="11"/>
  <c r="L2382" i="11"/>
  <c r="P2382" i="11"/>
  <c r="J4645" i="11"/>
  <c r="K4645" i="11" s="1"/>
  <c r="K4646" i="11" s="1"/>
  <c r="L5931" i="11"/>
  <c r="P5931" i="11"/>
  <c r="L120" i="11"/>
  <c r="P120" i="11"/>
  <c r="J4385" i="11"/>
  <c r="K4385" i="11" s="1"/>
  <c r="K4386" i="11" s="1"/>
  <c r="J2019" i="11"/>
  <c r="K2019" i="11" s="1"/>
  <c r="K2020" i="11" s="1"/>
  <c r="J2123" i="11"/>
  <c r="K2123" i="11" s="1"/>
  <c r="K2124" i="11" s="1"/>
  <c r="J2006" i="11"/>
  <c r="K2006" i="11" s="1"/>
  <c r="K2007" i="11" s="1"/>
  <c r="L1927" i="11"/>
  <c r="P1927" i="11"/>
  <c r="L1901" i="11"/>
  <c r="P1901" i="11"/>
  <c r="L1875" i="11"/>
  <c r="P1875" i="11"/>
  <c r="L1849" i="11"/>
  <c r="P1849" i="11"/>
  <c r="L1823" i="11"/>
  <c r="P1823" i="11"/>
  <c r="L2109" i="11"/>
  <c r="P2109" i="11"/>
  <c r="L2096" i="11"/>
  <c r="P2096" i="11"/>
  <c r="L2083" i="11"/>
  <c r="P2083" i="11"/>
  <c r="J4112" i="11"/>
  <c r="K4112" i="11" s="1"/>
  <c r="K4113" i="11" s="1"/>
  <c r="J3904" i="11"/>
  <c r="K3904" i="11" s="1"/>
  <c r="K3905" i="11" s="1"/>
  <c r="J615" i="11"/>
  <c r="K615" i="11" s="1"/>
  <c r="K616" i="11" s="1"/>
  <c r="K564" i="11"/>
  <c r="J511" i="11"/>
  <c r="K511" i="11" s="1"/>
  <c r="K512" i="11" s="1"/>
  <c r="J1304" i="11"/>
  <c r="K1304" i="11" s="1"/>
  <c r="K1305" i="11" s="1"/>
  <c r="J888" i="11"/>
  <c r="K888" i="11" s="1"/>
  <c r="K889" i="11" s="1"/>
  <c r="J264" i="11"/>
  <c r="K264" i="11" s="1"/>
  <c r="K265" i="11" s="1"/>
  <c r="J3527" i="11"/>
  <c r="K3527" i="11" s="1"/>
  <c r="K3528" i="11" s="1"/>
  <c r="J3189" i="11"/>
  <c r="K3189" i="11" s="1"/>
  <c r="K3190" i="11" s="1"/>
  <c r="J1941" i="11"/>
  <c r="K1941" i="11" s="1"/>
  <c r="J1486" i="11"/>
  <c r="K1486" i="11" s="1"/>
  <c r="K1487" i="11" s="1"/>
  <c r="L4280" i="11"/>
  <c r="P4280" i="11"/>
  <c r="L4176" i="11"/>
  <c r="P4176" i="11"/>
  <c r="J5750" i="11"/>
  <c r="K5750" i="11" s="1"/>
  <c r="K5751" i="11" s="1"/>
  <c r="L4098" i="11"/>
  <c r="P4098" i="11"/>
  <c r="L7439" i="11"/>
  <c r="P7439" i="11"/>
  <c r="J2903" i="11"/>
  <c r="K2903" i="11" s="1"/>
  <c r="K2904" i="11" s="1"/>
  <c r="J2162" i="11"/>
  <c r="K2162" i="11" s="1"/>
  <c r="K2163" i="11" s="1"/>
  <c r="J2838" i="11"/>
  <c r="K2838" i="11" s="1"/>
  <c r="K2839" i="11" s="1"/>
  <c r="K2631" i="11"/>
  <c r="J2370" i="11"/>
  <c r="K2370" i="11" s="1"/>
  <c r="K2371" i="11" s="1"/>
  <c r="J6322" i="11"/>
  <c r="K6322" i="11" s="1"/>
  <c r="K6323" i="11" s="1"/>
  <c r="J6114" i="11"/>
  <c r="K6114" i="11" s="1"/>
  <c r="K6115" i="11" s="1"/>
  <c r="J5906" i="11"/>
  <c r="K5906" i="11" s="1"/>
  <c r="K5907" i="11" s="1"/>
  <c r="L4358" i="11"/>
  <c r="P4358" i="11"/>
  <c r="L4254" i="11"/>
  <c r="P4254" i="11"/>
  <c r="L4046" i="11"/>
  <c r="P4046" i="11"/>
  <c r="J4983" i="11"/>
  <c r="K4983" i="11" s="1"/>
  <c r="K4984" i="11" s="1"/>
  <c r="J2734" i="11"/>
  <c r="K2734" i="11" s="1"/>
  <c r="K2735" i="11" s="1"/>
  <c r="L5034" i="11"/>
  <c r="P5034" i="11"/>
  <c r="L4826" i="11"/>
  <c r="P4826" i="11"/>
  <c r="L4410" i="11"/>
  <c r="P4410" i="11"/>
  <c r="L5463" i="11"/>
  <c r="P5463" i="11"/>
  <c r="L3565" i="11"/>
  <c r="P3565" i="11"/>
  <c r="J7193" i="11"/>
  <c r="K7193" i="11" s="1"/>
  <c r="K7194" i="11" s="1"/>
  <c r="J7089" i="11"/>
  <c r="K7089" i="11" s="1"/>
  <c r="K7090" i="11" s="1"/>
  <c r="J6361" i="11"/>
  <c r="K6361" i="11" s="1"/>
  <c r="K6362" i="11" s="1"/>
  <c r="J6153" i="11"/>
  <c r="K6153" i="11" s="1"/>
  <c r="K6154" i="11" s="1"/>
  <c r="J6543" i="11"/>
  <c r="K6543" i="11" s="1"/>
  <c r="K6544" i="11" s="1"/>
  <c r="L7400" i="11"/>
  <c r="P7400" i="11"/>
  <c r="L3695" i="11"/>
  <c r="P3695" i="11"/>
  <c r="L3279" i="11"/>
  <c r="P3279" i="11"/>
  <c r="L1732" i="11"/>
  <c r="P1732" i="11"/>
  <c r="L1563" i="11"/>
  <c r="P1563" i="11"/>
  <c r="L1147" i="11"/>
  <c r="P1147" i="11"/>
  <c r="L731" i="11"/>
  <c r="P731" i="11"/>
  <c r="L5307" i="11"/>
  <c r="P5307" i="11"/>
  <c r="L5255" i="11"/>
  <c r="P5255" i="11"/>
  <c r="L4202" i="11"/>
  <c r="P4202" i="11"/>
  <c r="J4554" i="11"/>
  <c r="K4554" i="11" s="1"/>
  <c r="K4555" i="11" s="1"/>
  <c r="L4059" i="11"/>
  <c r="P4059" i="11"/>
  <c r="L3851" i="11"/>
  <c r="P3851" i="11"/>
  <c r="L3370" i="11"/>
  <c r="P3370" i="11"/>
  <c r="P3110" i="11"/>
  <c r="L3110" i="11"/>
  <c r="J7323" i="11"/>
  <c r="K7323" i="11" s="1"/>
  <c r="K7324" i="11" s="1"/>
  <c r="J1382" i="11"/>
  <c r="K1382" i="11" s="1"/>
  <c r="K1383" i="11" s="1"/>
  <c r="J966" i="11"/>
  <c r="K966" i="11" s="1"/>
  <c r="K967" i="11" s="1"/>
  <c r="J2890" i="11"/>
  <c r="K2890" i="11" s="1"/>
  <c r="K2891" i="11" s="1"/>
  <c r="K5361" i="11"/>
  <c r="L1745" i="11"/>
  <c r="P1745" i="11"/>
  <c r="L1160" i="11"/>
  <c r="P1160" i="11"/>
  <c r="L744" i="11"/>
  <c r="P744" i="11"/>
  <c r="J2760" i="11"/>
  <c r="K2760" i="11" s="1"/>
  <c r="K2761" i="11" s="1"/>
  <c r="J2292" i="11"/>
  <c r="K2292" i="11" s="1"/>
  <c r="K2293" i="11" s="1"/>
  <c r="L4267" i="11"/>
  <c r="P4267" i="11"/>
  <c r="L3409" i="11"/>
  <c r="P3409" i="11"/>
  <c r="J238" i="11"/>
  <c r="K238" i="11" s="1"/>
  <c r="K239" i="11" s="1"/>
  <c r="J5763" i="11"/>
  <c r="K5763" i="11" s="1"/>
  <c r="K5764" i="11" s="1"/>
  <c r="J6231" i="11"/>
  <c r="K6231" i="11" s="1"/>
  <c r="K6232" i="11" s="1"/>
  <c r="L5333" i="11"/>
  <c r="P5333" i="11"/>
  <c r="J5295" i="11"/>
  <c r="K5295" i="11" s="1"/>
  <c r="K5296" i="11" s="1"/>
  <c r="L5268" i="11"/>
  <c r="P5268" i="11"/>
  <c r="L4345" i="11"/>
  <c r="P4345" i="11"/>
  <c r="L4241" i="11"/>
  <c r="P4241" i="11"/>
  <c r="J5659" i="11"/>
  <c r="K5659" i="11" s="1"/>
  <c r="K5660" i="11" s="1"/>
  <c r="J420" i="11"/>
  <c r="K420" i="11" s="1"/>
  <c r="K421" i="11" s="1"/>
  <c r="L5450" i="11"/>
  <c r="P5450" i="11"/>
  <c r="L6854" i="11"/>
  <c r="P6854" i="11"/>
  <c r="L4722" i="11"/>
  <c r="P4722" i="11"/>
  <c r="J5646" i="11"/>
  <c r="K5646" i="11" s="1"/>
  <c r="K5647" i="11" s="1"/>
  <c r="J7102" i="11"/>
  <c r="K7102" i="11" s="1"/>
  <c r="K7103" i="11" s="1"/>
  <c r="J5828" i="11"/>
  <c r="K5828" i="11" s="1"/>
  <c r="K5829" i="11" s="1"/>
  <c r="L523" i="11"/>
  <c r="P523" i="11"/>
  <c r="J5971" i="11"/>
  <c r="K5971" i="11" s="1"/>
  <c r="K5972" i="11" s="1"/>
  <c r="J5685" i="11"/>
  <c r="K5685" i="11" s="1"/>
  <c r="K5686" i="11" s="1"/>
  <c r="J4970" i="11"/>
  <c r="K4970" i="11" s="1"/>
  <c r="K4971" i="11" s="1"/>
  <c r="J4658" i="11"/>
  <c r="K4658" i="11" s="1"/>
  <c r="K4659" i="11" s="1"/>
  <c r="J3345" i="11"/>
  <c r="K3345" i="11" s="1"/>
  <c r="K3346" i="11" s="1"/>
  <c r="J3176" i="11"/>
  <c r="K3176" i="11" s="1"/>
  <c r="K3177" i="11" s="1"/>
  <c r="J2032" i="11"/>
  <c r="K2032" i="11" s="1"/>
  <c r="K2033" i="11" s="1"/>
  <c r="J1057" i="11"/>
  <c r="K1057" i="11" s="1"/>
  <c r="K1058" i="11" s="1"/>
  <c r="J667" i="11"/>
  <c r="K667" i="11" s="1"/>
  <c r="K668" i="11" s="1"/>
  <c r="J5477" i="11"/>
  <c r="K5477" i="11" s="1"/>
  <c r="K5478" i="11" s="1"/>
  <c r="L1212" i="11"/>
  <c r="P1212" i="11"/>
  <c r="L3773" i="11"/>
  <c r="P3773" i="11"/>
  <c r="L3240" i="11"/>
  <c r="P3240" i="11"/>
  <c r="J7076" i="11"/>
  <c r="K7076" i="11" s="1"/>
  <c r="K7077" i="11" s="1"/>
  <c r="J6569" i="11"/>
  <c r="K6569" i="11" s="1"/>
  <c r="K6570" i="11" s="1"/>
  <c r="J4333" i="11"/>
  <c r="K4333" i="11" s="1"/>
  <c r="K4334" i="11" s="1"/>
  <c r="J4229" i="11"/>
  <c r="K4229" i="11" s="1"/>
  <c r="K4230" i="11" s="1"/>
  <c r="J3657" i="11"/>
  <c r="K3657" i="11" s="1"/>
  <c r="K3658" i="11" s="1"/>
  <c r="J3449" i="11"/>
  <c r="K3449" i="11" s="1"/>
  <c r="K3450" i="11" s="1"/>
  <c r="J3124" i="11"/>
  <c r="K3124" i="11" s="1"/>
  <c r="K3125" i="11" s="1"/>
  <c r="L4839" i="11"/>
  <c r="P4839" i="11"/>
  <c r="L4735" i="11"/>
  <c r="P4735" i="11"/>
  <c r="L4631" i="11"/>
  <c r="P4631" i="11"/>
  <c r="L4527" i="11"/>
  <c r="P4527" i="11"/>
  <c r="L1784" i="11"/>
  <c r="P1784" i="11"/>
  <c r="J4125" i="11"/>
  <c r="K4125" i="11" s="1"/>
  <c r="K4126" i="11" s="1"/>
  <c r="L7335" i="11"/>
  <c r="P7335" i="11"/>
  <c r="L4150" i="11"/>
  <c r="P4150" i="11"/>
  <c r="L3942" i="11"/>
  <c r="P3942" i="11"/>
  <c r="L3838" i="11"/>
  <c r="P3838" i="11"/>
  <c r="J2201" i="11"/>
  <c r="K2201" i="11" s="1"/>
  <c r="K2202" i="11" s="1"/>
  <c r="J1629" i="11"/>
  <c r="K1629" i="11" s="1"/>
  <c r="K1630" i="11" s="1"/>
  <c r="L7062" i="11"/>
  <c r="P7062" i="11"/>
  <c r="L6945" i="11"/>
  <c r="P6945" i="11"/>
  <c r="J2916" i="11"/>
  <c r="K2916" i="11" s="1"/>
  <c r="K2917" i="11" s="1"/>
  <c r="J2240" i="11"/>
  <c r="K2240" i="11" s="1"/>
  <c r="K2241" i="11" s="1"/>
  <c r="J6348" i="11"/>
  <c r="J6140" i="11"/>
  <c r="K6140" i="11" s="1"/>
  <c r="K6141" i="11" s="1"/>
  <c r="J979" i="11"/>
  <c r="K979" i="11" s="1"/>
  <c r="K980" i="11" s="1"/>
  <c r="J5087" i="11"/>
  <c r="K5087" i="11" s="1"/>
  <c r="K5088" i="11" s="1"/>
  <c r="J4879" i="11"/>
  <c r="K4879" i="11" s="1"/>
  <c r="K4880" i="11" s="1"/>
  <c r="J4671" i="11"/>
  <c r="K4671" i="11" s="1"/>
  <c r="K4672" i="11" s="1"/>
  <c r="J4463" i="11"/>
  <c r="K4463" i="11" s="1"/>
  <c r="K4464" i="11" s="1"/>
  <c r="J2942" i="11"/>
  <c r="K2942" i="11" s="1"/>
  <c r="K2943" i="11" s="1"/>
  <c r="J2422" i="11"/>
  <c r="K2422" i="11" s="1"/>
  <c r="K2423" i="11" s="1"/>
  <c r="J2266" i="11"/>
  <c r="K2266" i="11" s="1"/>
  <c r="K2267" i="11" s="1"/>
  <c r="J290" i="11"/>
  <c r="J3293" i="11"/>
  <c r="K3293" i="11" s="1"/>
  <c r="K3294" i="11" s="1"/>
  <c r="J3254" i="11"/>
  <c r="K3254" i="11" s="1"/>
  <c r="K3255" i="11" s="1"/>
  <c r="J3046" i="11"/>
  <c r="K3046" i="11" s="1"/>
  <c r="K3047" i="11" s="1"/>
  <c r="L1420" i="11"/>
  <c r="P1420" i="11"/>
  <c r="J589" i="11"/>
  <c r="K589" i="11" s="1"/>
  <c r="K590" i="11" s="1"/>
  <c r="J537" i="11"/>
  <c r="K537" i="11" s="1"/>
  <c r="K538" i="11" s="1"/>
  <c r="J1447" i="11"/>
  <c r="K1447" i="11" s="1"/>
  <c r="K1448" i="11" s="1"/>
  <c r="J823" i="11"/>
  <c r="K823" i="11" s="1"/>
  <c r="K824" i="11" s="1"/>
  <c r="L380" i="11"/>
  <c r="P380" i="11"/>
  <c r="L1173" i="11"/>
  <c r="P1173" i="11"/>
  <c r="L757" i="11"/>
  <c r="P757" i="11"/>
  <c r="L3201" i="11"/>
  <c r="P3201" i="11"/>
  <c r="L2993" i="11"/>
  <c r="P2993" i="11"/>
  <c r="L2512" i="11"/>
  <c r="P2512" i="11"/>
  <c r="L2408" i="11"/>
  <c r="P2408" i="11"/>
  <c r="L2304" i="11"/>
  <c r="P2304" i="11"/>
  <c r="K7363" i="11"/>
  <c r="L1966" i="11"/>
  <c r="P1966" i="11"/>
  <c r="L1069" i="11"/>
  <c r="P1069" i="11"/>
  <c r="J3969" i="11"/>
  <c r="K3969" i="11" s="1"/>
  <c r="K3970" i="11" s="1"/>
  <c r="J3865" i="11"/>
  <c r="K3865" i="11" s="1"/>
  <c r="K3866" i="11" s="1"/>
  <c r="J5789" i="11"/>
  <c r="K5789" i="11" s="1"/>
  <c r="K5790" i="11" s="1"/>
  <c r="L5996" i="11"/>
  <c r="P5996" i="11"/>
  <c r="L4306" i="11"/>
  <c r="P4306" i="11"/>
  <c r="L6126" i="11"/>
  <c r="P6126" i="11"/>
  <c r="L5918" i="11"/>
  <c r="P5918" i="11"/>
  <c r="J901" i="11"/>
  <c r="K901" i="11" s="1"/>
  <c r="K902" i="11" s="1"/>
  <c r="J4814" i="11"/>
  <c r="K4814" i="11" s="1"/>
  <c r="K4815" i="11" s="1"/>
  <c r="L276" i="11"/>
  <c r="P276" i="11"/>
  <c r="J6634" i="11"/>
  <c r="K6634" i="11" s="1"/>
  <c r="K6635" i="11" s="1"/>
  <c r="J5217" i="11"/>
  <c r="K5217" i="11" s="1"/>
  <c r="K5218" i="11" s="1"/>
  <c r="J5165" i="11"/>
  <c r="K5165" i="11" s="1"/>
  <c r="K5166" i="11" s="1"/>
  <c r="J4957" i="11"/>
  <c r="K4957" i="11" s="1"/>
  <c r="K4958" i="11" s="1"/>
  <c r="J4541" i="11"/>
  <c r="K4541" i="11" s="1"/>
  <c r="K4542" i="11" s="1"/>
  <c r="L7374" i="11"/>
  <c r="P7374" i="11"/>
  <c r="L5438" i="11"/>
  <c r="L5439" i="11" s="1"/>
  <c r="P5438" i="11"/>
  <c r="P5439" i="11" s="1"/>
  <c r="J2669" i="11"/>
  <c r="K2669" i="11" s="1"/>
  <c r="K2670" i="11" s="1"/>
  <c r="J2357" i="11"/>
  <c r="K2357" i="11" s="1"/>
  <c r="K2358" i="11" s="1"/>
  <c r="J446" i="11"/>
  <c r="L2707" i="11"/>
  <c r="P2707" i="11"/>
  <c r="L2499" i="11"/>
  <c r="P2499" i="11"/>
  <c r="L16" i="11"/>
  <c r="P16" i="11"/>
  <c r="L6451" i="11"/>
  <c r="P6451" i="11"/>
  <c r="L6243" i="11"/>
  <c r="P6243" i="11"/>
  <c r="J2955" i="11"/>
  <c r="K2955" i="11" s="1"/>
  <c r="K2956" i="11" s="1"/>
  <c r="J2799" i="11"/>
  <c r="K2799" i="11" s="1"/>
  <c r="K2800" i="11" s="1"/>
  <c r="J2695" i="11"/>
  <c r="K2695" i="11" s="1"/>
  <c r="K2696" i="11" s="1"/>
  <c r="J2591" i="11"/>
  <c r="K2591" i="11" s="1"/>
  <c r="K2592" i="11" s="1"/>
  <c r="J2214" i="11"/>
  <c r="K2214" i="11" s="1"/>
  <c r="K2215" i="11" s="1"/>
  <c r="L1264" i="11"/>
  <c r="P1264" i="11"/>
  <c r="L848" i="11"/>
  <c r="P848" i="11"/>
  <c r="L6997" i="11"/>
  <c r="P6997" i="11"/>
  <c r="L5008" i="11"/>
  <c r="P5008" i="11"/>
  <c r="J5568" i="11"/>
  <c r="J6972" i="11"/>
  <c r="K6972" i="11" s="1"/>
  <c r="K6973" i="11" s="1"/>
  <c r="L4215" i="11"/>
  <c r="P4215" i="11"/>
  <c r="L3799" i="11"/>
  <c r="P3799" i="11"/>
  <c r="L5944" i="11"/>
  <c r="P5944" i="11"/>
  <c r="L133" i="11"/>
  <c r="P133" i="11"/>
  <c r="L3617" i="11"/>
  <c r="P3617" i="11"/>
  <c r="L1693" i="11"/>
  <c r="P1693" i="11"/>
  <c r="L1277" i="11"/>
  <c r="P1277" i="11"/>
  <c r="L861" i="11"/>
  <c r="P861" i="11"/>
  <c r="J6374" i="11"/>
  <c r="J6166" i="11"/>
  <c r="K6166" i="11" s="1"/>
  <c r="K6167" i="11" s="1"/>
  <c r="J5958" i="11"/>
  <c r="K5958" i="11" s="1"/>
  <c r="K5959" i="11" s="1"/>
  <c r="J6517" i="11"/>
  <c r="K6517" i="11" s="1"/>
  <c r="K6518" i="11" s="1"/>
  <c r="J6309" i="11"/>
  <c r="K6309" i="11" s="1"/>
  <c r="K6310" i="11" s="1"/>
  <c r="J6101" i="11"/>
  <c r="K6101" i="11" s="1"/>
  <c r="K6102" i="11" s="1"/>
  <c r="J5893" i="11"/>
  <c r="K5893" i="11" s="1"/>
  <c r="K5894" i="11" s="1"/>
  <c r="J3995" i="11"/>
  <c r="K3995" i="11" s="1"/>
  <c r="K3996" i="11" s="1"/>
  <c r="J3891" i="11"/>
  <c r="K3891" i="11" s="1"/>
  <c r="K3892" i="11" s="1"/>
  <c r="J3787" i="11"/>
  <c r="K3787" i="11" s="1"/>
  <c r="K3788" i="11" s="1"/>
  <c r="J2071" i="11"/>
  <c r="K2071" i="11" s="1"/>
  <c r="K2072" i="11" s="1"/>
  <c r="J4398" i="11"/>
  <c r="K4398" i="11" s="1"/>
  <c r="K4399" i="11" s="1"/>
  <c r="L3877" i="11"/>
  <c r="P3877" i="11"/>
  <c r="L3422" i="11"/>
  <c r="P3422" i="11"/>
  <c r="L2746" i="11"/>
  <c r="P2746" i="11"/>
  <c r="L2330" i="11"/>
  <c r="P2330" i="11"/>
  <c r="L874" i="11"/>
  <c r="P874" i="11"/>
  <c r="L6009" i="11"/>
  <c r="K7129" i="11"/>
  <c r="L5710" i="11"/>
  <c r="P5710" i="11"/>
  <c r="L3669" i="11"/>
  <c r="P3669" i="11"/>
  <c r="J2812" i="11"/>
  <c r="K2812" i="11" s="1"/>
  <c r="K2813" i="11" s="1"/>
  <c r="L679" i="11"/>
  <c r="P679" i="11"/>
  <c r="J1109" i="11"/>
  <c r="K1109" i="11" s="1"/>
  <c r="K1110" i="11" s="1"/>
  <c r="J4021" i="11"/>
  <c r="K4021" i="11" s="1"/>
  <c r="K4022" i="11" s="1"/>
  <c r="J3917" i="11"/>
  <c r="K3917" i="11" s="1"/>
  <c r="K3918" i="11" s="1"/>
  <c r="J3813" i="11"/>
  <c r="K3813" i="11" s="1"/>
  <c r="K3814" i="11" s="1"/>
  <c r="L1641" i="11"/>
  <c r="P1641" i="11"/>
  <c r="L1225" i="11"/>
  <c r="P1225" i="11"/>
  <c r="L809" i="11"/>
  <c r="P809" i="11"/>
  <c r="L7166" i="11"/>
  <c r="P7166" i="11"/>
  <c r="L6659" i="11"/>
  <c r="P6659" i="11"/>
  <c r="L5736" i="11"/>
  <c r="P5736" i="11"/>
  <c r="L5632" i="11"/>
  <c r="L5047" i="11"/>
  <c r="P5047" i="11"/>
  <c r="J5802" i="11"/>
  <c r="K5802" i="11" s="1"/>
  <c r="K5803" i="11" s="1"/>
  <c r="J3709" i="11"/>
  <c r="K3709" i="11" s="1"/>
  <c r="K3710" i="11" s="1"/>
  <c r="J3501" i="11"/>
  <c r="K3501" i="11" s="1"/>
  <c r="K3502" i="11" s="1"/>
  <c r="J6985" i="11"/>
  <c r="K6985" i="11" s="1"/>
  <c r="K6986" i="11" s="1"/>
  <c r="J5347" i="11"/>
  <c r="K5348" i="11" s="1"/>
  <c r="J2786" i="11"/>
  <c r="K2786" i="11" s="1"/>
  <c r="K2787" i="11" s="1"/>
  <c r="J2578" i="11"/>
  <c r="K2578" i="11" s="1"/>
  <c r="K2579" i="11" s="1"/>
  <c r="J2474" i="11"/>
  <c r="K2474" i="11" s="1"/>
  <c r="K2475" i="11" s="1"/>
  <c r="L6841" i="11"/>
  <c r="P6841" i="11"/>
  <c r="K2150" i="11"/>
  <c r="L3721" i="11"/>
  <c r="P3721" i="11"/>
  <c r="L3513" i="11"/>
  <c r="P3513" i="11"/>
  <c r="L3461" i="11"/>
  <c r="P3461" i="11"/>
  <c r="J147" i="11"/>
  <c r="K147" i="11" s="1"/>
  <c r="K148" i="11" s="1"/>
  <c r="J5074" i="11"/>
  <c r="K5074" i="11" s="1"/>
  <c r="K5075" i="11" s="1"/>
  <c r="L1030" i="11"/>
  <c r="P1030" i="11"/>
  <c r="J328" i="11"/>
  <c r="L7010" i="11"/>
  <c r="P7010" i="11"/>
  <c r="J6491" i="11"/>
  <c r="J6283" i="11"/>
  <c r="K6283" i="11" s="1"/>
  <c r="K6284" i="11" s="1"/>
  <c r="J4866" i="11"/>
  <c r="K4866" i="11" s="1"/>
  <c r="K4867" i="11" s="1"/>
  <c r="L5580" i="11"/>
  <c r="L5125" i="11"/>
  <c r="P5125" i="11"/>
  <c r="L4917" i="11"/>
  <c r="P4917" i="11"/>
  <c r="J2487" i="11"/>
  <c r="K2487" i="11" s="1"/>
  <c r="K2488" i="11" s="1"/>
  <c r="J2383" i="11"/>
  <c r="K2383" i="11" s="1"/>
  <c r="K2384" i="11" s="1"/>
  <c r="L575" i="11"/>
  <c r="P575" i="11"/>
  <c r="J5932" i="11"/>
  <c r="K5932" i="11" s="1"/>
  <c r="K5933" i="11" s="1"/>
  <c r="J407" i="11"/>
  <c r="J121" i="11"/>
  <c r="K121" i="11" s="1"/>
  <c r="K122" i="11" s="1"/>
  <c r="L6932" i="11"/>
  <c r="P6932" i="11"/>
  <c r="L7660" i="11"/>
  <c r="P7660" i="11"/>
  <c r="L7582" i="11"/>
  <c r="P7582" i="11"/>
  <c r="J1928" i="11"/>
  <c r="K1928" i="11" s="1"/>
  <c r="K1929" i="11" s="1"/>
  <c r="J1902" i="11"/>
  <c r="K1902" i="11" s="1"/>
  <c r="K1903" i="11" s="1"/>
  <c r="J1876" i="11"/>
  <c r="K1876" i="11" s="1"/>
  <c r="K1877" i="11" s="1"/>
  <c r="J1850" i="11"/>
  <c r="K1850" i="11" s="1"/>
  <c r="K1851" i="11" s="1"/>
  <c r="J1824" i="11"/>
  <c r="K1824" i="11" s="1"/>
  <c r="K1825" i="11" s="1"/>
  <c r="J2110" i="11"/>
  <c r="K2110" i="11" s="1"/>
  <c r="K2111" i="11" s="1"/>
  <c r="J2097" i="11"/>
  <c r="K2097" i="11" s="1"/>
  <c r="K2098" i="11" s="1"/>
  <c r="J2084" i="11"/>
  <c r="K2084" i="11" s="1"/>
  <c r="K2085" i="11" s="1"/>
  <c r="L3383" i="11"/>
  <c r="P3383" i="11"/>
  <c r="L2395" i="11"/>
  <c r="P2395" i="11"/>
  <c r="L1459" i="11"/>
  <c r="P1459" i="11"/>
  <c r="L1043" i="11"/>
  <c r="P1043" i="11"/>
  <c r="L3305" i="11"/>
  <c r="P3305" i="11"/>
  <c r="L2681" i="11"/>
  <c r="P2681" i="11"/>
  <c r="L2525" i="11"/>
  <c r="P2525" i="11"/>
  <c r="L614" i="11"/>
  <c r="P614" i="11"/>
  <c r="L510" i="11"/>
  <c r="P510" i="11"/>
  <c r="L7023" i="11"/>
  <c r="P7023" i="11"/>
  <c r="L107" i="11"/>
  <c r="P107" i="11"/>
  <c r="J4281" i="11"/>
  <c r="K4281" i="11" s="1"/>
  <c r="K4282" i="11" s="1"/>
  <c r="J4177" i="11"/>
  <c r="K4177" i="11" s="1"/>
  <c r="K4178" i="11" s="1"/>
  <c r="L2772" i="11"/>
  <c r="P2772" i="11"/>
  <c r="L6529" i="11"/>
  <c r="P6529" i="11"/>
  <c r="L1992" i="11"/>
  <c r="P1992" i="11"/>
  <c r="L1537" i="11"/>
  <c r="P1537" i="11"/>
  <c r="J4099" i="11"/>
  <c r="K4099" i="11" s="1"/>
  <c r="K4100" i="11" s="1"/>
  <c r="L5879" i="11"/>
  <c r="P5879" i="11"/>
  <c r="J7440" i="11"/>
  <c r="K7440" i="11" s="1"/>
  <c r="K7441" i="11" s="1"/>
  <c r="L198" i="11"/>
  <c r="P198" i="11"/>
  <c r="L2135" i="11"/>
  <c r="P2135" i="11"/>
  <c r="L1524" i="11"/>
  <c r="P1524" i="11"/>
  <c r="J4359" i="11"/>
  <c r="K4359" i="11" s="1"/>
  <c r="K4360" i="11" s="1"/>
  <c r="J4255" i="11"/>
  <c r="K4255" i="11" s="1"/>
  <c r="K4256" i="11" s="1"/>
  <c r="J4047" i="11"/>
  <c r="K4047" i="11" s="1"/>
  <c r="K4048" i="11" s="1"/>
  <c r="L3760" i="11"/>
  <c r="P3760" i="11"/>
  <c r="J5035" i="11"/>
  <c r="K5035" i="11" s="1"/>
  <c r="K5036" i="11" s="1"/>
  <c r="J4827" i="11"/>
  <c r="K4827" i="11" s="1"/>
  <c r="K4828" i="11" s="1"/>
  <c r="J4411" i="11"/>
  <c r="K4411" i="11" s="1"/>
  <c r="K4412" i="11" s="1"/>
  <c r="L1251" i="11"/>
  <c r="P1251" i="11"/>
  <c r="L835" i="11"/>
  <c r="P835" i="11"/>
  <c r="J3566" i="11"/>
  <c r="K3566" i="11" s="1"/>
  <c r="K3567" i="11" s="1"/>
  <c r="L5386" i="11"/>
  <c r="L5387" i="11" s="1"/>
  <c r="P5386" i="11"/>
  <c r="P5387" i="11" s="1"/>
  <c r="L1186" i="11"/>
  <c r="P1186" i="11"/>
  <c r="K603" i="11"/>
  <c r="J7401" i="11"/>
  <c r="K7401" i="11" s="1"/>
  <c r="K7402" i="11" s="1"/>
  <c r="J3696" i="11"/>
  <c r="K3696" i="11" s="1"/>
  <c r="K3697" i="11" s="1"/>
  <c r="J3280" i="11"/>
  <c r="K3280" i="11" s="1"/>
  <c r="K3281" i="11" s="1"/>
  <c r="J1733" i="11"/>
  <c r="K1733" i="11" s="1"/>
  <c r="K1734" i="11" s="1"/>
  <c r="J1564" i="11"/>
  <c r="K1564" i="11" s="1"/>
  <c r="K1565" i="11" s="1"/>
  <c r="J1148" i="11"/>
  <c r="K1148" i="11" s="1"/>
  <c r="K1149" i="11" s="1"/>
  <c r="J732" i="11"/>
  <c r="K732" i="11" s="1"/>
  <c r="K733" i="11" s="1"/>
  <c r="L1706" i="11"/>
  <c r="P1706" i="11"/>
  <c r="L1329" i="11"/>
  <c r="P1329" i="11"/>
  <c r="L913" i="11"/>
  <c r="P913" i="11"/>
  <c r="J5308" i="11"/>
  <c r="K5309" i="11" s="1"/>
  <c r="J5256" i="11"/>
  <c r="K5256" i="11" s="1"/>
  <c r="K5257" i="11" s="1"/>
  <c r="J4203" i="11"/>
  <c r="K4203" i="11" s="1"/>
  <c r="K4204" i="11" s="1"/>
  <c r="L627" i="11"/>
  <c r="P627" i="11"/>
  <c r="L7179" i="11"/>
  <c r="P7179" i="11"/>
  <c r="J4060" i="11"/>
  <c r="K4060" i="11" s="1"/>
  <c r="K4061" i="11" s="1"/>
  <c r="J3852" i="11"/>
  <c r="K3852" i="11" s="1"/>
  <c r="K3853" i="11" s="1"/>
  <c r="J3371" i="11"/>
  <c r="K3371" i="11" s="1"/>
  <c r="K3372" i="11" s="1"/>
  <c r="J3111" i="11"/>
  <c r="K3111" i="11" s="1"/>
  <c r="K3112" i="11" s="1"/>
  <c r="J1746" i="11"/>
  <c r="K1746" i="11" s="1"/>
  <c r="K1747" i="11" s="1"/>
  <c r="J1161" i="11"/>
  <c r="K1161" i="11" s="1"/>
  <c r="K1162" i="11" s="1"/>
  <c r="J745" i="11"/>
  <c r="K745" i="11" s="1"/>
  <c r="K746" i="11" s="1"/>
  <c r="J433" i="11"/>
  <c r="L5775" i="11"/>
  <c r="P5775" i="11"/>
  <c r="L3643" i="11"/>
  <c r="P3643" i="11"/>
  <c r="L1095" i="11"/>
  <c r="P1095" i="11"/>
  <c r="J4268" i="11"/>
  <c r="K4268" i="11" s="1"/>
  <c r="K4269" i="11" s="1"/>
  <c r="J3410" i="11"/>
  <c r="K3410" i="11" s="1"/>
  <c r="K3411" i="11" s="1"/>
  <c r="L211" i="11"/>
  <c r="P211" i="11"/>
  <c r="J5334" i="11"/>
  <c r="K5334" i="11" s="1"/>
  <c r="K5335" i="11" s="1"/>
  <c r="J5269" i="11"/>
  <c r="K5269" i="11" s="1"/>
  <c r="K5270" i="11" s="1"/>
  <c r="L1316" i="11"/>
  <c r="P1316" i="11"/>
  <c r="L3682" i="11"/>
  <c r="P3682" i="11"/>
  <c r="L3227" i="11"/>
  <c r="P3227" i="11"/>
  <c r="L3019" i="11"/>
  <c r="P3019" i="11"/>
  <c r="J4346" i="11"/>
  <c r="K4346" i="11" s="1"/>
  <c r="K4347" i="11" s="1"/>
  <c r="J4242" i="11"/>
  <c r="K4242" i="11" s="1"/>
  <c r="K4243" i="11" s="1"/>
  <c r="L3825" i="11"/>
  <c r="P3825" i="11"/>
  <c r="L6594" i="11"/>
  <c r="P6594" i="11"/>
  <c r="L419" i="11"/>
  <c r="P419" i="11"/>
  <c r="J6855" i="11"/>
  <c r="K6855" i="11" s="1"/>
  <c r="K6856" i="11" s="1"/>
  <c r="J4723" i="11"/>
  <c r="K4723" i="11" s="1"/>
  <c r="K4724" i="11" s="1"/>
  <c r="L1342" i="11"/>
  <c r="P1342" i="11"/>
  <c r="L718" i="11"/>
  <c r="P718" i="11"/>
  <c r="L6464" i="11"/>
  <c r="P6464" i="11"/>
  <c r="L6256" i="11"/>
  <c r="P6256" i="11"/>
  <c r="L770" i="11"/>
  <c r="P770" i="11"/>
  <c r="L7673" i="11"/>
  <c r="L7517" i="11"/>
  <c r="P7517" i="11"/>
  <c r="L7296" i="11"/>
  <c r="P7296" i="11"/>
  <c r="L7634" i="11"/>
  <c r="P7634" i="11"/>
  <c r="L6477" i="11"/>
  <c r="P6477" i="11"/>
  <c r="L6269" i="11"/>
  <c r="P6269" i="11"/>
  <c r="J1213" i="11"/>
  <c r="K1213" i="11" s="1"/>
  <c r="K1214" i="11" s="1"/>
  <c r="K798" i="11"/>
  <c r="J3774" i="11"/>
  <c r="K3774" i="11" s="1"/>
  <c r="K3775" i="11" s="1"/>
  <c r="J3241" i="11"/>
  <c r="K3241" i="11" s="1"/>
  <c r="K3242" i="11" s="1"/>
  <c r="L2057" i="11"/>
  <c r="P2057" i="11"/>
  <c r="J4840" i="11"/>
  <c r="K4840" i="11" s="1"/>
  <c r="K4841" i="11" s="1"/>
  <c r="J4736" i="11"/>
  <c r="K4736" i="11" s="1"/>
  <c r="K4737" i="11" s="1"/>
  <c r="J4632" i="11"/>
  <c r="K4632" i="11" s="1"/>
  <c r="K4633" i="11" s="1"/>
  <c r="J4528" i="11"/>
  <c r="K4528" i="11" s="1"/>
  <c r="K4529" i="11" s="1"/>
  <c r="K4425" i="11"/>
  <c r="L5320" i="11"/>
  <c r="P5320" i="11"/>
  <c r="L7140" i="11"/>
  <c r="P7140" i="11"/>
  <c r="L341" i="11"/>
  <c r="P341" i="11"/>
  <c r="L1368" i="11"/>
  <c r="P1368" i="11"/>
  <c r="L4709" i="11"/>
  <c r="P4709" i="11"/>
  <c r="L4605" i="11"/>
  <c r="P4605" i="11"/>
  <c r="L4501" i="11"/>
  <c r="P4501" i="11"/>
  <c r="L315" i="11"/>
  <c r="P315" i="11"/>
  <c r="J1785" i="11"/>
  <c r="K1785" i="11" s="1"/>
  <c r="K1786" i="11" s="1"/>
  <c r="L6399" i="11"/>
  <c r="P6399" i="11"/>
  <c r="L6191" i="11"/>
  <c r="P6191" i="11"/>
  <c r="L5983" i="11"/>
  <c r="P5983" i="11"/>
  <c r="L6958" i="11"/>
  <c r="P6958" i="11"/>
  <c r="J7336" i="11"/>
  <c r="K7336" i="11" s="1"/>
  <c r="K7337" i="11" s="1"/>
  <c r="L926" i="11"/>
  <c r="P926" i="11"/>
  <c r="L5060" i="11"/>
  <c r="P5060" i="11"/>
  <c r="L4852" i="11"/>
  <c r="P4852" i="11"/>
  <c r="L4436" i="11"/>
  <c r="P4436" i="11"/>
  <c r="J4151" i="11"/>
  <c r="K4151" i="11" s="1"/>
  <c r="K4152" i="11" s="1"/>
  <c r="J3943" i="11"/>
  <c r="K3943" i="11" s="1"/>
  <c r="K3944" i="11" s="1"/>
  <c r="J3839" i="11"/>
  <c r="K3839" i="11" s="1"/>
  <c r="K3840" i="11" s="1"/>
  <c r="J7063" i="11"/>
  <c r="K7063" i="11" s="1"/>
  <c r="K7064" i="11" s="1"/>
  <c r="J6946" i="11"/>
  <c r="K6946" i="11" s="1"/>
  <c r="K6947" i="11" s="1"/>
  <c r="J1421" i="11"/>
  <c r="K1421" i="11" s="1"/>
  <c r="K1422" i="11" s="1"/>
  <c r="L588" i="11"/>
  <c r="P588" i="11"/>
  <c r="L536" i="11"/>
  <c r="P536" i="11"/>
  <c r="L7257" i="11"/>
  <c r="P7257" i="11"/>
  <c r="L7205" i="11"/>
  <c r="P7205" i="11"/>
  <c r="L5853" i="11"/>
  <c r="P5853" i="11"/>
  <c r="L5723" i="11"/>
  <c r="P5723" i="11"/>
  <c r="L5515" i="11"/>
  <c r="P5515" i="11"/>
  <c r="L6581" i="11"/>
  <c r="P6581" i="11"/>
  <c r="L5112" i="11"/>
  <c r="P5112" i="11"/>
  <c r="L4904" i="11"/>
  <c r="P4904" i="11"/>
  <c r="L4696" i="11"/>
  <c r="P4696" i="11"/>
  <c r="L4488" i="11"/>
  <c r="P4488" i="11"/>
  <c r="J1174" i="11"/>
  <c r="K1174" i="11" s="1"/>
  <c r="K1175" i="11" s="1"/>
  <c r="J758" i="11"/>
  <c r="K758" i="11" s="1"/>
  <c r="K759" i="11" s="1"/>
  <c r="J3202" i="11"/>
  <c r="K3202" i="11" s="1"/>
  <c r="K3203" i="11" s="1"/>
  <c r="J2994" i="11"/>
  <c r="K2994" i="11" s="1"/>
  <c r="K2995" i="11" s="1"/>
  <c r="K2618" i="11"/>
  <c r="J2513" i="11"/>
  <c r="K2513" i="11" s="1"/>
  <c r="K2514" i="11" s="1"/>
  <c r="J2409" i="11"/>
  <c r="K2409" i="11" s="1"/>
  <c r="K2410" i="11" s="1"/>
  <c r="J2305" i="11"/>
  <c r="K2305" i="11" s="1"/>
  <c r="K2306" i="11" s="1"/>
  <c r="L6815" i="11"/>
  <c r="P6815" i="11"/>
  <c r="J1967" i="11"/>
  <c r="K1967" i="11" s="1"/>
  <c r="K1968" i="11" s="1"/>
  <c r="J1070" i="11"/>
  <c r="K1070" i="11" s="1"/>
  <c r="K1071" i="11" s="1"/>
  <c r="L5788" i="11"/>
  <c r="P5788" i="11"/>
  <c r="J5997" i="11"/>
  <c r="K5997" i="11" s="1"/>
  <c r="K5998" i="11" s="1"/>
  <c r="J4307" i="11"/>
  <c r="K4307" i="11" s="1"/>
  <c r="K4308" i="11" s="1"/>
  <c r="K6726" i="11"/>
  <c r="J6335" i="11"/>
  <c r="J6127" i="11"/>
  <c r="K6127" i="11" s="1"/>
  <c r="K6128" i="11" s="1"/>
  <c r="J5919" i="11"/>
  <c r="K5919" i="11" s="1"/>
  <c r="K5920" i="11" s="1"/>
  <c r="L4319" i="11"/>
  <c r="P4319" i="11"/>
  <c r="J7375" i="11"/>
  <c r="K7375" i="11" s="1"/>
  <c r="K7376" i="11" s="1"/>
  <c r="L1680" i="11"/>
  <c r="P1680" i="11"/>
  <c r="J2708" i="11"/>
  <c r="K2708" i="11" s="1"/>
  <c r="K2709" i="11" s="1"/>
  <c r="J2500" i="11"/>
  <c r="K2500" i="11" s="1"/>
  <c r="K2501" i="11" s="1"/>
  <c r="J17" i="11"/>
  <c r="K17" i="11" s="1"/>
  <c r="J6452" i="11"/>
  <c r="K6452" i="11" s="1"/>
  <c r="K6453" i="11" s="1"/>
  <c r="J6244" i="11"/>
  <c r="K6244" i="11" s="1"/>
  <c r="K6245" i="11" s="1"/>
  <c r="L4774" i="11"/>
  <c r="P4774" i="11"/>
  <c r="L4566" i="11"/>
  <c r="P4566" i="11"/>
  <c r="J1265" i="11"/>
  <c r="K1265" i="11" s="1"/>
  <c r="K1266" i="11" s="1"/>
  <c r="J849" i="11"/>
  <c r="K849" i="11" s="1"/>
  <c r="K850" i="11" s="1"/>
  <c r="K7389" i="11"/>
  <c r="J6998" i="11"/>
  <c r="K6998" i="11" s="1"/>
  <c r="K6999" i="11" s="1"/>
  <c r="K6713" i="11"/>
  <c r="J5009" i="11"/>
  <c r="K5009" i="11" s="1"/>
  <c r="K5010" i="11" s="1"/>
  <c r="L3591" i="11"/>
  <c r="P3591" i="11"/>
  <c r="L2863" i="11"/>
  <c r="P2863" i="11"/>
  <c r="L2551" i="11"/>
  <c r="P2551" i="11"/>
  <c r="L1667" i="11"/>
  <c r="P1667" i="11"/>
  <c r="J4216" i="11"/>
  <c r="K4216" i="11" s="1"/>
  <c r="K4217" i="11" s="1"/>
  <c r="J3800" i="11"/>
  <c r="K3800" i="11" s="1"/>
  <c r="K3801" i="11" s="1"/>
  <c r="L1550" i="11"/>
  <c r="P1550" i="11"/>
  <c r="J5945" i="11"/>
  <c r="K5945" i="11" s="1"/>
  <c r="K5946" i="11" s="1"/>
  <c r="J134" i="11"/>
  <c r="K134" i="11" s="1"/>
  <c r="K135" i="11" s="1"/>
  <c r="L6906" i="11"/>
  <c r="P6906" i="11"/>
  <c r="J3618" i="11"/>
  <c r="K3618" i="11" s="1"/>
  <c r="K3619" i="11" s="1"/>
  <c r="J1694" i="11"/>
  <c r="K1694" i="11" s="1"/>
  <c r="K1695" i="11" s="1"/>
  <c r="J1278" i="11"/>
  <c r="K1278" i="11" s="1"/>
  <c r="K1279" i="11" s="1"/>
  <c r="J862" i="11"/>
  <c r="K862" i="11" s="1"/>
  <c r="K863" i="11" s="1"/>
  <c r="L1914" i="11"/>
  <c r="P1914" i="11"/>
  <c r="L1888" i="11"/>
  <c r="P1888" i="11"/>
  <c r="L1862" i="11"/>
  <c r="P1862" i="11"/>
  <c r="L1836" i="11"/>
  <c r="P1836" i="11"/>
  <c r="L1810" i="11"/>
  <c r="P1810" i="11"/>
  <c r="J2981" i="11"/>
  <c r="K2981" i="11" s="1"/>
  <c r="K2982" i="11" s="1"/>
  <c r="J6790" i="11"/>
  <c r="K6790" i="11" s="1"/>
  <c r="K6791" i="11" s="1"/>
  <c r="J6673" i="11"/>
  <c r="K6673" i="11" s="1"/>
  <c r="K6674" i="11" s="1"/>
  <c r="J6621" i="11"/>
  <c r="K6621" i="11" s="1"/>
  <c r="K6622" i="11" s="1"/>
  <c r="J6387" i="11"/>
  <c r="K6387" i="11" s="1"/>
  <c r="K6388" i="11" s="1"/>
  <c r="J6179" i="11"/>
  <c r="J3878" i="11"/>
  <c r="K3878" i="11" s="1"/>
  <c r="K3879" i="11" s="1"/>
  <c r="J3423" i="11"/>
  <c r="K3423" i="11" s="1"/>
  <c r="K3424" i="11" s="1"/>
  <c r="J3137" i="11"/>
  <c r="K3137" i="11" s="1"/>
  <c r="K3138" i="11" s="1"/>
  <c r="J2747" i="11"/>
  <c r="K2747" i="11" s="1"/>
  <c r="K2748" i="11" s="1"/>
  <c r="J2643" i="11"/>
  <c r="K2644" i="11" s="1"/>
  <c r="J2331" i="11"/>
  <c r="K2331" i="11" s="1"/>
  <c r="K2332" i="11" s="1"/>
  <c r="J1499" i="11"/>
  <c r="K1499" i="11" s="1"/>
  <c r="K1500" i="11" s="1"/>
  <c r="J875" i="11"/>
  <c r="K875" i="11" s="1"/>
  <c r="K876" i="11" s="1"/>
  <c r="L6438" i="11"/>
  <c r="J6023" i="11"/>
  <c r="K6023" i="11" s="1"/>
  <c r="K6024" i="11" s="1"/>
  <c r="L1979" i="11"/>
  <c r="P1979" i="11"/>
  <c r="J7154" i="11"/>
  <c r="K7154" i="11" s="1"/>
  <c r="K7155" i="11" s="1"/>
  <c r="J6426" i="11"/>
  <c r="K6426" i="11" s="1"/>
  <c r="K6427" i="11" s="1"/>
  <c r="J6218" i="11"/>
  <c r="K6218" i="11" s="1"/>
  <c r="K6219" i="11" s="1"/>
  <c r="J6010" i="11"/>
  <c r="J5620" i="11"/>
  <c r="K5620" i="11" s="1"/>
  <c r="K5621" i="11" s="1"/>
  <c r="L3266" i="11"/>
  <c r="P3266" i="11"/>
  <c r="P3058" i="11"/>
  <c r="L3058" i="11"/>
  <c r="J95" i="11"/>
  <c r="K95" i="11" s="1"/>
  <c r="K96" i="11" s="1"/>
  <c r="J2253" i="11"/>
  <c r="K2253" i="11" s="1"/>
  <c r="K2254" i="11" s="1"/>
  <c r="J1473" i="11"/>
  <c r="K1473" i="11" s="1"/>
  <c r="K1474" i="11" s="1"/>
  <c r="L6828" i="11"/>
  <c r="P6828" i="11"/>
  <c r="L5671" i="11"/>
  <c r="P5671" i="11"/>
  <c r="J7284" i="11"/>
  <c r="K7284" i="11" s="1"/>
  <c r="K7285" i="11" s="1"/>
  <c r="L4761" i="11"/>
  <c r="P4761" i="11"/>
  <c r="J4164" i="11"/>
  <c r="K4164" i="11" s="1"/>
  <c r="K4165" i="11" s="1"/>
  <c r="J3956" i="11"/>
  <c r="K3956" i="11" s="1"/>
  <c r="K3957" i="11" s="1"/>
  <c r="L5138" i="11"/>
  <c r="P5138" i="11"/>
  <c r="L4930" i="11"/>
  <c r="P4930" i="11"/>
  <c r="J6803" i="11"/>
  <c r="L6048" i="11"/>
  <c r="P6048" i="11"/>
  <c r="L5840" i="11"/>
  <c r="P5840" i="11"/>
  <c r="J5711" i="11"/>
  <c r="K5711" i="11" s="1"/>
  <c r="K5712" i="11" s="1"/>
  <c r="J3670" i="11"/>
  <c r="K3670" i="11" s="1"/>
  <c r="K3671" i="11" s="1"/>
  <c r="L5593" i="11"/>
  <c r="P5593" i="11"/>
  <c r="J680" i="11"/>
  <c r="K680" i="11" s="1"/>
  <c r="K681" i="11" s="1"/>
  <c r="L7504" i="11"/>
  <c r="P7504" i="11"/>
  <c r="L367" i="11"/>
  <c r="P367" i="11"/>
  <c r="J1642" i="11"/>
  <c r="K1642" i="11" s="1"/>
  <c r="K1643" i="11" s="1"/>
  <c r="J1226" i="11"/>
  <c r="K1226" i="11" s="1"/>
  <c r="K1227" i="11" s="1"/>
  <c r="J810" i="11"/>
  <c r="K810" i="11" s="1"/>
  <c r="K811" i="11" s="1"/>
  <c r="L1004" i="11"/>
  <c r="P1004" i="11"/>
  <c r="L640" i="11"/>
  <c r="P640" i="11"/>
  <c r="J7167" i="11"/>
  <c r="K7167" i="11" s="1"/>
  <c r="K7168" i="11" s="1"/>
  <c r="J6660" i="11"/>
  <c r="K6660" i="11" s="1"/>
  <c r="K6661" i="11" s="1"/>
  <c r="J5737" i="11"/>
  <c r="K5737" i="11" s="1"/>
  <c r="K5738" i="11" s="1"/>
  <c r="J5633" i="11"/>
  <c r="J5048" i="11"/>
  <c r="K5048" i="11" s="1"/>
  <c r="K5049" i="11" s="1"/>
  <c r="J6842" i="11"/>
  <c r="K6842" i="11" s="1"/>
  <c r="K6843" i="11" s="1"/>
  <c r="L1082" i="11"/>
  <c r="P1082" i="11"/>
  <c r="J3722" i="11"/>
  <c r="K3722" i="11" s="1"/>
  <c r="K3723" i="11" s="1"/>
  <c r="J3514" i="11"/>
  <c r="K3514" i="11" s="1"/>
  <c r="K3515" i="11" s="1"/>
  <c r="J3462" i="11"/>
  <c r="K3462" i="11" s="1"/>
  <c r="K3463" i="11" s="1"/>
  <c r="L1771" i="11"/>
  <c r="P1771" i="11"/>
  <c r="L1511" i="11"/>
  <c r="P1511" i="11"/>
  <c r="L4449" i="11"/>
  <c r="P4449" i="11"/>
  <c r="L2850" i="11"/>
  <c r="P2850" i="11"/>
  <c r="J1031" i="11"/>
  <c r="K1031" i="11" s="1"/>
  <c r="K1032" i="11" s="1"/>
  <c r="J7011" i="11"/>
  <c r="K7011" i="11" s="1"/>
  <c r="K7012" i="11" s="1"/>
  <c r="L4072" i="11"/>
  <c r="P4072" i="11"/>
  <c r="L3539" i="11"/>
  <c r="P3539" i="11"/>
  <c r="L1758" i="11"/>
  <c r="P1758" i="11"/>
  <c r="J5581" i="11"/>
  <c r="J5126" i="11"/>
  <c r="K5126" i="11" s="1"/>
  <c r="K5127" i="11" s="1"/>
  <c r="J4918" i="11"/>
  <c r="K4918" i="11" s="1"/>
  <c r="K4919" i="11" s="1"/>
  <c r="L6880" i="11"/>
  <c r="P6880" i="11"/>
  <c r="L7465" i="11"/>
  <c r="P7465" i="11"/>
  <c r="L2564" i="11"/>
  <c r="P2564" i="11"/>
  <c r="L2460" i="11"/>
  <c r="P2460" i="11"/>
  <c r="J6933" i="11"/>
  <c r="K6933" i="11" s="1"/>
  <c r="K6934" i="11" s="1"/>
  <c r="J7661" i="11"/>
  <c r="K7661" i="11" s="1"/>
  <c r="K7662" i="11" s="1"/>
  <c r="J7583" i="11"/>
  <c r="K7583" i="11" s="1"/>
  <c r="K7584" i="11" s="1"/>
  <c r="L1589" i="11"/>
  <c r="P1589" i="11"/>
  <c r="L5412" i="11"/>
  <c r="L5413" i="11" s="1"/>
  <c r="P5412" i="11"/>
  <c r="P5413" i="11" s="1"/>
  <c r="J3384" i="11"/>
  <c r="K3384" i="11" s="1"/>
  <c r="K3385" i="11" s="1"/>
  <c r="K2657" i="11"/>
  <c r="J2396" i="11"/>
  <c r="K2396" i="11" s="1"/>
  <c r="K2397" i="11" s="1"/>
  <c r="J1460" i="11"/>
  <c r="K1460" i="11" s="1"/>
  <c r="K1461" i="11" s="1"/>
  <c r="J1044" i="11"/>
  <c r="K1044" i="11" s="1"/>
  <c r="K1045" i="11" s="1"/>
  <c r="J3306" i="11"/>
  <c r="K3306" i="11" s="1"/>
  <c r="K3307" i="11" s="1"/>
  <c r="J2682" i="11"/>
  <c r="K2682" i="11" s="1"/>
  <c r="K2683" i="11" s="1"/>
  <c r="J2526" i="11"/>
  <c r="K2526" i="11" s="1"/>
  <c r="K2527" i="11" s="1"/>
  <c r="J7024" i="11"/>
  <c r="K7024" i="11" s="1"/>
  <c r="K7025" i="11" s="1"/>
  <c r="J108" i="11"/>
  <c r="K108" i="11" s="1"/>
  <c r="K109" i="11" s="1"/>
  <c r="J2773" i="11"/>
  <c r="K2773" i="11" s="1"/>
  <c r="K2774" i="11" s="1"/>
  <c r="K395" i="11"/>
  <c r="K6765" i="11"/>
  <c r="J6530" i="11"/>
  <c r="K6530" i="11" s="1"/>
  <c r="K6531" i="11" s="1"/>
  <c r="L3487" i="11"/>
  <c r="P3487" i="11"/>
  <c r="L2967" i="11"/>
  <c r="P2967" i="11"/>
  <c r="L185" i="11"/>
  <c r="P185" i="11"/>
  <c r="L2538" i="11"/>
  <c r="P2538" i="11"/>
  <c r="L2434" i="11"/>
  <c r="P2434" i="11"/>
  <c r="L2278" i="11"/>
  <c r="P2278" i="11"/>
  <c r="J1993" i="11"/>
  <c r="K1993" i="11" s="1"/>
  <c r="K1994" i="11" s="1"/>
  <c r="J1538" i="11"/>
  <c r="K1538" i="11" s="1"/>
  <c r="K1539" i="11" s="1"/>
  <c r="L7231" i="11"/>
  <c r="P7231" i="11"/>
  <c r="L6412" i="11"/>
  <c r="J5880" i="11"/>
  <c r="K5880" i="11" s="1"/>
  <c r="K5881" i="11" s="1"/>
  <c r="J199" i="11"/>
  <c r="K199" i="11" s="1"/>
  <c r="K200" i="11" s="1"/>
  <c r="L2876" i="11"/>
  <c r="P2876" i="11"/>
  <c r="L1576" i="11"/>
  <c r="P1576" i="11"/>
  <c r="L952" i="11"/>
  <c r="P952" i="11"/>
  <c r="L7309" i="11"/>
  <c r="P7309" i="11"/>
  <c r="L4891" i="11"/>
  <c r="P4891" i="11"/>
  <c r="L4579" i="11"/>
  <c r="P4579" i="11"/>
  <c r="J2136" i="11"/>
  <c r="K2136" i="11" s="1"/>
  <c r="K2137" i="11" s="1"/>
  <c r="J1525" i="11"/>
  <c r="K1525" i="11" s="1"/>
  <c r="K1526" i="11" s="1"/>
  <c r="L7478" i="11"/>
  <c r="P7478" i="11"/>
  <c r="L7114" i="11"/>
  <c r="P7114" i="11"/>
  <c r="L6919" i="11"/>
  <c r="P6919" i="11"/>
  <c r="L5021" i="11"/>
  <c r="P5021" i="11"/>
  <c r="L4748" i="11"/>
  <c r="P4748" i="11"/>
  <c r="J3761" i="11"/>
  <c r="K3761" i="11" s="1"/>
  <c r="K3762" i="11" s="1"/>
  <c r="L1719" i="11"/>
  <c r="P1719" i="11"/>
  <c r="L1654" i="11"/>
  <c r="P1654" i="11"/>
  <c r="L172" i="11"/>
  <c r="P172" i="11"/>
  <c r="L4800" i="11"/>
  <c r="P4800" i="11"/>
  <c r="L4592" i="11"/>
  <c r="P4592" i="11"/>
  <c r="L4475" i="11"/>
  <c r="P4475" i="11"/>
  <c r="L2603" i="11"/>
  <c r="P2603" i="11"/>
  <c r="L2447" i="11"/>
  <c r="P2447" i="11"/>
  <c r="L7647" i="11"/>
  <c r="J1252" i="11"/>
  <c r="K1252" i="11" s="1"/>
  <c r="K1253" i="11" s="1"/>
  <c r="J836" i="11"/>
  <c r="K836" i="11" s="1"/>
  <c r="K837" i="11" s="1"/>
  <c r="L4007" i="11"/>
  <c r="P4007" i="11"/>
  <c r="L1134" i="11"/>
  <c r="P1134" i="11"/>
  <c r="L5606" i="11"/>
  <c r="P5606" i="11"/>
  <c r="J1187" i="11"/>
  <c r="K1187" i="11" s="1"/>
  <c r="K1188" i="11" s="1"/>
  <c r="L5502" i="11"/>
  <c r="P5502" i="11"/>
  <c r="J1707" i="11"/>
  <c r="K1707" i="11" s="1"/>
  <c r="K1708" i="11" s="1"/>
  <c r="J1330" i="11"/>
  <c r="K1330" i="11" s="1"/>
  <c r="K1331" i="11" s="1"/>
  <c r="J914" i="11"/>
  <c r="K914" i="11" s="1"/>
  <c r="K915" i="11" s="1"/>
  <c r="J628" i="11"/>
  <c r="K628" i="11" s="1"/>
  <c r="K629" i="11" s="1"/>
  <c r="J7180" i="11"/>
  <c r="K7180" i="11" s="1"/>
  <c r="K7181" i="11" s="1"/>
  <c r="L3149" i="11"/>
  <c r="P3149" i="11"/>
  <c r="J3644" i="11"/>
  <c r="K3644" i="11" s="1"/>
  <c r="K3645" i="11" s="1"/>
  <c r="J1096" i="11"/>
  <c r="K1096" i="11" s="1"/>
  <c r="K1097" i="11" s="1"/>
  <c r="L3071" i="11"/>
  <c r="P3071" i="11"/>
  <c r="L4995" i="11"/>
  <c r="P4995" i="11"/>
  <c r="L4787" i="11"/>
  <c r="P4787" i="11"/>
  <c r="L1199" i="11"/>
  <c r="P1199" i="11"/>
  <c r="L783" i="11"/>
  <c r="P783" i="11"/>
  <c r="L4085" i="11"/>
  <c r="P4085" i="11"/>
  <c r="J212" i="11"/>
  <c r="K212" i="11" s="1"/>
  <c r="K213" i="11" s="1"/>
  <c r="L7556" i="11"/>
  <c r="P7556" i="11"/>
  <c r="J1317" i="11"/>
  <c r="K1317" i="11" s="1"/>
  <c r="K1318" i="11" s="1"/>
  <c r="J3683" i="11"/>
  <c r="K3683" i="11" s="1"/>
  <c r="K3684" i="11" s="1"/>
  <c r="J3228" i="11"/>
  <c r="K3228" i="11" s="1"/>
  <c r="K3229" i="11" s="1"/>
  <c r="J3020" i="11"/>
  <c r="K3020" i="11" s="1"/>
  <c r="K3021" i="11" s="1"/>
  <c r="J3826" i="11"/>
  <c r="K3826" i="11" s="1"/>
  <c r="K3827" i="11" s="1"/>
  <c r="J6595" i="11"/>
  <c r="K6595" i="11" s="1"/>
  <c r="K6596" i="11" s="1"/>
  <c r="L3747" i="11"/>
  <c r="P3747" i="11"/>
  <c r="L3578" i="11"/>
  <c r="P3578" i="11"/>
  <c r="J1343" i="11"/>
  <c r="K1343" i="11" s="1"/>
  <c r="K1344" i="11" s="1"/>
  <c r="J719" i="11"/>
  <c r="K719" i="11" s="1"/>
  <c r="K720" i="11" s="1"/>
  <c r="J6465" i="11"/>
  <c r="K6465" i="11" s="1"/>
  <c r="K6466" i="11" s="1"/>
  <c r="J6257" i="11"/>
  <c r="K6257" i="11" s="1"/>
  <c r="K6258" i="11" s="1"/>
  <c r="J771" i="11"/>
  <c r="K771" i="11" s="1"/>
  <c r="K772" i="11" s="1"/>
  <c r="J524" i="11"/>
  <c r="K524" i="11" s="1"/>
  <c r="K525" i="11" s="1"/>
  <c r="J7674" i="11"/>
  <c r="J7518" i="11"/>
  <c r="K7518" i="11" s="1"/>
  <c r="K7519" i="11" s="1"/>
  <c r="J7297" i="11"/>
  <c r="K7297" i="11" s="1"/>
  <c r="K7298" i="11" s="1"/>
  <c r="J7635" i="11"/>
  <c r="K7635" i="11" s="1"/>
  <c r="K7636" i="11" s="1"/>
  <c r="L1355" i="11"/>
  <c r="P1355" i="11"/>
  <c r="L939" i="11"/>
  <c r="P939" i="11"/>
  <c r="J251" i="11"/>
  <c r="J6478" i="11"/>
  <c r="K6478" i="11" s="1"/>
  <c r="K6479" i="11" s="1"/>
  <c r="J6270" i="11"/>
  <c r="K6270" i="11" s="1"/>
  <c r="K6271" i="11" s="1"/>
  <c r="J2058" i="11"/>
  <c r="K2058" i="11" s="1"/>
  <c r="K2059" i="11" s="1"/>
  <c r="L81" i="11"/>
  <c r="P81" i="11"/>
  <c r="K2189" i="11"/>
  <c r="L2720" i="11"/>
  <c r="P2720" i="11"/>
  <c r="L2226" i="11"/>
  <c r="P2226" i="11"/>
  <c r="J5321" i="11"/>
  <c r="K5321" i="11" s="1"/>
  <c r="K5322" i="11" s="1"/>
  <c r="K7428" i="11"/>
  <c r="J7141" i="11"/>
  <c r="K7141" i="11" s="1"/>
  <c r="K7142" i="11" s="1"/>
  <c r="K2176" i="11"/>
  <c r="J342" i="11"/>
  <c r="K342" i="11" s="1"/>
  <c r="K343" i="11" s="1"/>
  <c r="J1369" i="11"/>
  <c r="K1369" i="11" s="1"/>
  <c r="K1370" i="11" s="1"/>
  <c r="J4710" i="11"/>
  <c r="K4710" i="11" s="1"/>
  <c r="K4711" i="11" s="1"/>
  <c r="J4606" i="11"/>
  <c r="K4606" i="11" s="1"/>
  <c r="K4607" i="11" s="1"/>
  <c r="J4502" i="11"/>
  <c r="K4502" i="11" s="1"/>
  <c r="K4503" i="11" s="1"/>
  <c r="J316" i="11"/>
  <c r="K316" i="11" s="1"/>
  <c r="K317" i="11" s="1"/>
  <c r="J6400" i="11"/>
  <c r="K6400" i="11" s="1"/>
  <c r="K6401" i="11" s="1"/>
  <c r="J6192" i="11"/>
  <c r="K6192" i="11" s="1"/>
  <c r="K6193" i="11" s="1"/>
  <c r="J5984" i="11"/>
  <c r="K5984" i="11" s="1"/>
  <c r="K5985" i="11" s="1"/>
  <c r="J6959" i="11"/>
  <c r="K6959" i="11" s="1"/>
  <c r="K6960" i="11" s="1"/>
  <c r="J927" i="11"/>
  <c r="K927" i="11" s="1"/>
  <c r="K928" i="11" s="1"/>
  <c r="J5061" i="11"/>
  <c r="K5061" i="11" s="1"/>
  <c r="K5062" i="11" s="1"/>
  <c r="J4853" i="11"/>
  <c r="K4853" i="11" s="1"/>
  <c r="K4854" i="11" s="1"/>
  <c r="J4437" i="11"/>
  <c r="K4437" i="11" s="1"/>
  <c r="K4438" i="11" s="1"/>
  <c r="L2044" i="11"/>
  <c r="P2044" i="11"/>
  <c r="L1433" i="11"/>
  <c r="P1433" i="11"/>
  <c r="L1017" i="11"/>
  <c r="P1017" i="11"/>
  <c r="L7608" i="11"/>
  <c r="P7608" i="11"/>
  <c r="L5229" i="11"/>
  <c r="P5229" i="11"/>
  <c r="L5203" i="11"/>
  <c r="P5203" i="11"/>
  <c r="L5177" i="11"/>
  <c r="P5177" i="11"/>
  <c r="L5151" i="11"/>
  <c r="P5151" i="11"/>
  <c r="L4943" i="11"/>
  <c r="P4943" i="11"/>
  <c r="L5541" i="11"/>
  <c r="P5541" i="11"/>
  <c r="J7258" i="11"/>
  <c r="K7258" i="11" s="1"/>
  <c r="K7259" i="11" s="1"/>
  <c r="J7206" i="11"/>
  <c r="K7206" i="11" s="1"/>
  <c r="K7207" i="11" s="1"/>
  <c r="J5854" i="11"/>
  <c r="K5854" i="11" s="1"/>
  <c r="K5855" i="11" s="1"/>
  <c r="J5724" i="11"/>
  <c r="K5724" i="11" s="1"/>
  <c r="K5725" i="11" s="1"/>
  <c r="J5516" i="11"/>
  <c r="K5516" i="11" s="1"/>
  <c r="K5517" i="11" s="1"/>
  <c r="J6582" i="11"/>
  <c r="K6582" i="11" s="1"/>
  <c r="K6583" i="11" s="1"/>
  <c r="J5113" i="11"/>
  <c r="K5113" i="11" s="1"/>
  <c r="K5114" i="11" s="1"/>
  <c r="J4905" i="11"/>
  <c r="K4905" i="11" s="1"/>
  <c r="K4906" i="11" s="1"/>
  <c r="J4697" i="11"/>
  <c r="K4697" i="11" s="1"/>
  <c r="K4698" i="11" s="1"/>
  <c r="J4489" i="11"/>
  <c r="K4489" i="11" s="1"/>
  <c r="K4490" i="11" s="1"/>
  <c r="L2317" i="11"/>
  <c r="P2317" i="11"/>
  <c r="L68" i="11"/>
  <c r="P68" i="11"/>
  <c r="L7244" i="11"/>
  <c r="P7244" i="11"/>
  <c r="J6816" i="11"/>
  <c r="K6816" i="11" s="1"/>
  <c r="K6817" i="11" s="1"/>
  <c r="J6686" i="11"/>
  <c r="L653" i="11"/>
  <c r="P653" i="11"/>
  <c r="L1121" i="11"/>
  <c r="P1121" i="11"/>
  <c r="L705" i="11"/>
  <c r="P705" i="11"/>
  <c r="L159" i="11"/>
  <c r="P159" i="11"/>
  <c r="L5528" i="11"/>
  <c r="P5528" i="11"/>
  <c r="L5099" i="11"/>
  <c r="P5099" i="11"/>
  <c r="L3331" i="11"/>
  <c r="P3331" i="11"/>
  <c r="L991" i="11"/>
  <c r="P991" i="11"/>
  <c r="L6503" i="11"/>
  <c r="P6503" i="11"/>
  <c r="L6087" i="11"/>
  <c r="P6087" i="11"/>
  <c r="J4320" i="11"/>
  <c r="K4320" i="11" s="1"/>
  <c r="K4321" i="11" s="1"/>
  <c r="J1681" i="11"/>
  <c r="K1681" i="11" s="1"/>
  <c r="K1682" i="11" s="1"/>
  <c r="L4137" i="11"/>
  <c r="P4137" i="11"/>
  <c r="L3929" i="11"/>
  <c r="P3929" i="11"/>
  <c r="J4775" i="11"/>
  <c r="K4775" i="11" s="1"/>
  <c r="K4776" i="11" s="1"/>
  <c r="J4567" i="11"/>
  <c r="K4567" i="11" s="1"/>
  <c r="K4568" i="11" s="1"/>
  <c r="L1238" i="11"/>
  <c r="P1238" i="11"/>
  <c r="L7218" i="11"/>
  <c r="P7218" i="11"/>
  <c r="L4618" i="11"/>
  <c r="P4618" i="11"/>
  <c r="J3592" i="11"/>
  <c r="K3592" i="11" s="1"/>
  <c r="K3593" i="11" s="1"/>
  <c r="J2864" i="11"/>
  <c r="K2864" i="11" s="1"/>
  <c r="K2865" i="11" s="1"/>
  <c r="J2552" i="11"/>
  <c r="K2552" i="11" s="1"/>
  <c r="K2553" i="11" s="1"/>
  <c r="J1668" i="11"/>
  <c r="K1668" i="11" s="1"/>
  <c r="K1669" i="11" s="1"/>
  <c r="J1551" i="11"/>
  <c r="K1551" i="11" s="1"/>
  <c r="K1552" i="11" s="1"/>
  <c r="L3318" i="11"/>
  <c r="P3318" i="11"/>
  <c r="P3084" i="11"/>
  <c r="L3084" i="11"/>
  <c r="L1953" i="11"/>
  <c r="P1953" i="11"/>
  <c r="L1602" i="11"/>
  <c r="P1602" i="11"/>
  <c r="J6907" i="11"/>
  <c r="K6907" i="11" s="1"/>
  <c r="K6908" i="11" s="1"/>
  <c r="L6867" i="11"/>
  <c r="P6867" i="11"/>
  <c r="J1915" i="11"/>
  <c r="K1915" i="11" s="1"/>
  <c r="K1916" i="11" s="1"/>
  <c r="J1889" i="11"/>
  <c r="K1889" i="11" s="1"/>
  <c r="K1890" i="11" s="1"/>
  <c r="J1863" i="11"/>
  <c r="K1863" i="11" s="1"/>
  <c r="K1864" i="11" s="1"/>
  <c r="J1837" i="11"/>
  <c r="K1837" i="11" s="1"/>
  <c r="K1838" i="11" s="1"/>
  <c r="J1811" i="11"/>
  <c r="K1811" i="11" s="1"/>
  <c r="K1812" i="11" s="1"/>
  <c r="L3552" i="11"/>
  <c r="P3552" i="11"/>
  <c r="E15" i="18" l="1"/>
  <c r="K7702" i="11"/>
  <c r="K7700" i="11"/>
  <c r="E16" i="23"/>
  <c r="C15" i="21"/>
  <c r="K251" i="11"/>
  <c r="K7674" i="11"/>
  <c r="L7674" i="11" s="1"/>
  <c r="L7675" i="11" s="1"/>
  <c r="K5581" i="11"/>
  <c r="K5633" i="11"/>
  <c r="K6010" i="11"/>
  <c r="K6179" i="11"/>
  <c r="K6335" i="11"/>
  <c r="K433" i="11"/>
  <c r="K407" i="11"/>
  <c r="K6491" i="11"/>
  <c r="K328" i="11"/>
  <c r="L328" i="11" s="1"/>
  <c r="K6374" i="11"/>
  <c r="K290" i="11"/>
  <c r="K6348" i="11"/>
  <c r="K6608" i="11"/>
  <c r="K6062" i="11"/>
  <c r="K7622" i="11"/>
  <c r="K7570" i="11"/>
  <c r="K355" i="11"/>
  <c r="K6296" i="11"/>
  <c r="K7531" i="11"/>
  <c r="K6036" i="11"/>
  <c r="K6205" i="11"/>
  <c r="K6413" i="11"/>
  <c r="K5698" i="11"/>
  <c r="K7596" i="11"/>
  <c r="K6647" i="11"/>
  <c r="K6439" i="11"/>
  <c r="K6739" i="11"/>
  <c r="K7649" i="11"/>
  <c r="L7260" i="11"/>
  <c r="K7272" i="11"/>
  <c r="O6804" i="11"/>
  <c r="P6792" i="11"/>
  <c r="P6804" i="11" s="1"/>
  <c r="O5556" i="11"/>
  <c r="P5544" i="11"/>
  <c r="P5556" i="11" s="1"/>
  <c r="O447" i="11"/>
  <c r="P435" i="11"/>
  <c r="P447" i="11" s="1"/>
  <c r="O6700" i="11"/>
  <c r="P6688" i="11"/>
  <c r="P6700" i="11" s="1"/>
  <c r="O304" i="11"/>
  <c r="P292" i="11"/>
  <c r="P304" i="11" s="1"/>
  <c r="O460" i="11"/>
  <c r="P448" i="11"/>
  <c r="P460" i="11" s="1"/>
  <c r="O6687" i="11"/>
  <c r="P6675" i="11"/>
  <c r="P6687" i="11" s="1"/>
  <c r="O5569" i="11"/>
  <c r="P5557" i="11"/>
  <c r="P5569" i="11" s="1"/>
  <c r="O473" i="11"/>
  <c r="P461" i="11"/>
  <c r="P473" i="11" s="1"/>
  <c r="O486" i="11"/>
  <c r="P474" i="11"/>
  <c r="P486" i="11" s="1"/>
  <c r="P7269" i="11"/>
  <c r="P7263" i="11"/>
  <c r="L7349" i="11"/>
  <c r="O7349" i="11" s="1"/>
  <c r="P7349" i="11" s="1"/>
  <c r="L7345" i="11"/>
  <c r="O7345" i="11" s="1"/>
  <c r="L7341" i="11"/>
  <c r="O7341" i="11" s="1"/>
  <c r="P7341" i="11" s="1"/>
  <c r="L7348" i="11"/>
  <c r="O7348" i="11" s="1"/>
  <c r="P7348" i="11" s="1"/>
  <c r="L7344" i="11"/>
  <c r="O7344" i="11" s="1"/>
  <c r="P7344" i="11" s="1"/>
  <c r="L7340" i="11"/>
  <c r="O7340" i="11" s="1"/>
  <c r="L7347" i="11"/>
  <c r="O7347" i="11" s="1"/>
  <c r="P7347" i="11" s="1"/>
  <c r="L7343" i="11"/>
  <c r="O7343" i="11" s="1"/>
  <c r="P7343" i="11" s="1"/>
  <c r="L7339" i="11"/>
  <c r="O7339" i="11" s="1"/>
  <c r="P7339" i="11" s="1"/>
  <c r="L7346" i="11"/>
  <c r="O7346" i="11" s="1"/>
  <c r="L7342" i="11"/>
  <c r="O7342" i="11" s="1"/>
  <c r="P7342" i="11" s="1"/>
  <c r="P7264" i="11"/>
  <c r="P7262" i="11"/>
  <c r="P7267" i="11"/>
  <c r="P7261" i="11"/>
  <c r="P7266" i="11"/>
  <c r="P7268" i="11"/>
  <c r="P7265" i="11"/>
  <c r="P7270" i="11"/>
  <c r="P7648" i="11"/>
  <c r="P7644" i="11"/>
  <c r="P7640" i="11"/>
  <c r="P7647" i="11"/>
  <c r="P7643" i="11"/>
  <c r="P7639" i="11"/>
  <c r="P7646" i="11"/>
  <c r="P7642" i="11"/>
  <c r="P7638" i="11"/>
  <c r="P7645" i="11"/>
  <c r="P7641" i="11"/>
  <c r="L5373" i="11"/>
  <c r="L5374" i="11" s="1"/>
  <c r="P5373" i="11"/>
  <c r="P5374" i="11" s="1"/>
  <c r="L5425" i="11"/>
  <c r="L5426" i="11" s="1"/>
  <c r="P5425" i="11"/>
  <c r="P5426" i="11" s="1"/>
  <c r="L5399" i="11"/>
  <c r="L5400" i="11" s="1"/>
  <c r="P5399" i="11"/>
  <c r="P5400" i="11" s="1"/>
  <c r="L1811" i="11"/>
  <c r="L1812" i="11" s="1"/>
  <c r="P1811" i="11"/>
  <c r="P1812" i="11" s="1"/>
  <c r="L3592" i="11"/>
  <c r="L3593" i="11" s="1"/>
  <c r="P3592" i="11"/>
  <c r="P3593" i="11" s="1"/>
  <c r="L4567" i="11"/>
  <c r="L4568" i="11" s="1"/>
  <c r="P4567" i="11"/>
  <c r="P4568" i="11" s="1"/>
  <c r="L1681" i="11"/>
  <c r="L1682" i="11" s="1"/>
  <c r="P1681" i="11"/>
  <c r="P1682" i="11" s="1"/>
  <c r="L4320" i="11"/>
  <c r="L4321" i="11" s="1"/>
  <c r="P4320" i="11"/>
  <c r="P4321" i="11" s="1"/>
  <c r="L1837" i="11"/>
  <c r="L1838" i="11" s="1"/>
  <c r="P1837" i="11"/>
  <c r="P1838" i="11" s="1"/>
  <c r="L1668" i="11"/>
  <c r="L1669" i="11" s="1"/>
  <c r="P1668" i="11"/>
  <c r="P1669" i="11" s="1"/>
  <c r="L4775" i="11"/>
  <c r="L4776" i="11" s="1"/>
  <c r="P4775" i="11"/>
  <c r="P4776" i="11" s="1"/>
  <c r="L6816" i="11"/>
  <c r="L6817" i="11" s="1"/>
  <c r="P6816" i="11"/>
  <c r="P6817" i="11" s="1"/>
  <c r="L5113" i="11"/>
  <c r="L5114" i="11" s="1"/>
  <c r="P5113" i="11"/>
  <c r="P5114" i="11" s="1"/>
  <c r="L5516" i="11"/>
  <c r="L5517" i="11" s="1"/>
  <c r="P5516" i="11"/>
  <c r="P5517" i="11" s="1"/>
  <c r="L7258" i="11"/>
  <c r="L7259" i="11" s="1"/>
  <c r="P7258" i="11"/>
  <c r="P7259" i="11" s="1"/>
  <c r="L5061" i="11"/>
  <c r="L5062" i="11" s="1"/>
  <c r="P5061" i="11"/>
  <c r="P5062" i="11" s="1"/>
  <c r="L6400" i="11"/>
  <c r="L6401" i="11" s="1"/>
  <c r="P6400" i="11"/>
  <c r="P6401" i="11" s="1"/>
  <c r="L316" i="11"/>
  <c r="L317" i="11" s="1"/>
  <c r="P316" i="11"/>
  <c r="P317" i="11" s="1"/>
  <c r="L1369" i="11"/>
  <c r="L1370" i="11" s="1"/>
  <c r="P1369" i="11"/>
  <c r="P1370" i="11" s="1"/>
  <c r="L6270" i="11"/>
  <c r="L6271" i="11" s="1"/>
  <c r="P6270" i="11"/>
  <c r="P6271" i="11" s="1"/>
  <c r="L7635" i="11"/>
  <c r="L7636" i="11" s="1"/>
  <c r="P7635" i="11"/>
  <c r="P7636" i="11" s="1"/>
  <c r="L524" i="11"/>
  <c r="L525" i="11" s="1"/>
  <c r="P524" i="11"/>
  <c r="P525" i="11" s="1"/>
  <c r="L6257" i="11"/>
  <c r="L6258" i="11" s="1"/>
  <c r="P6257" i="11"/>
  <c r="P6258" i="11" s="1"/>
  <c r="L719" i="11"/>
  <c r="L720" i="11" s="1"/>
  <c r="P719" i="11"/>
  <c r="P720" i="11" s="1"/>
  <c r="L6595" i="11"/>
  <c r="L6596" i="11" s="1"/>
  <c r="P6595" i="11"/>
  <c r="P6596" i="11" s="1"/>
  <c r="L3826" i="11"/>
  <c r="L3827" i="11" s="1"/>
  <c r="P3826" i="11"/>
  <c r="P3827" i="11" s="1"/>
  <c r="L3228" i="11"/>
  <c r="L3229" i="11" s="1"/>
  <c r="P3228" i="11"/>
  <c r="P3229" i="11" s="1"/>
  <c r="L914" i="11"/>
  <c r="L915" i="11" s="1"/>
  <c r="P914" i="11"/>
  <c r="P915" i="11" s="1"/>
  <c r="L1187" i="11"/>
  <c r="L1188" i="11" s="1"/>
  <c r="P1187" i="11"/>
  <c r="P1188" i="11" s="1"/>
  <c r="L1538" i="11"/>
  <c r="L1539" i="11" s="1"/>
  <c r="P1538" i="11"/>
  <c r="P1539" i="11" s="1"/>
  <c r="L6530" i="11"/>
  <c r="L6531" i="11" s="1"/>
  <c r="P6530" i="11"/>
  <c r="P6531" i="11" s="1"/>
  <c r="L108" i="11"/>
  <c r="L109" i="11" s="1"/>
  <c r="P108" i="11"/>
  <c r="P109" i="11" s="1"/>
  <c r="L1460" i="11"/>
  <c r="L1461" i="11" s="1"/>
  <c r="P1460" i="11"/>
  <c r="P1461" i="11" s="1"/>
  <c r="L7661" i="11"/>
  <c r="L7662" i="11" s="1"/>
  <c r="P7661" i="11"/>
  <c r="P7662" i="11" s="1"/>
  <c r="L4918" i="11"/>
  <c r="L4919" i="11" s="1"/>
  <c r="P4918" i="11"/>
  <c r="P4919" i="11" s="1"/>
  <c r="L7011" i="11"/>
  <c r="L7012" i="11" s="1"/>
  <c r="P7011" i="11"/>
  <c r="P7012" i="11" s="1"/>
  <c r="L3462" i="11"/>
  <c r="L3463" i="11" s="1"/>
  <c r="P3462" i="11"/>
  <c r="P3463" i="11" s="1"/>
  <c r="L6842" i="11"/>
  <c r="L6843" i="11" s="1"/>
  <c r="P6842" i="11"/>
  <c r="P6843" i="11" s="1"/>
  <c r="L5048" i="11"/>
  <c r="L5049" i="11" s="1"/>
  <c r="P5048" i="11"/>
  <c r="P5049" i="11" s="1"/>
  <c r="L7167" i="11"/>
  <c r="L7168" i="11" s="1"/>
  <c r="P7167" i="11"/>
  <c r="P7168" i="11" s="1"/>
  <c r="L1226" i="11"/>
  <c r="L1227" i="11" s="1"/>
  <c r="P1226" i="11"/>
  <c r="P1227" i="11" s="1"/>
  <c r="L5711" i="11"/>
  <c r="L5712" i="11" s="1"/>
  <c r="P5711" i="11"/>
  <c r="P5712" i="11" s="1"/>
  <c r="L95" i="11"/>
  <c r="L96" i="11" s="1"/>
  <c r="P95" i="11"/>
  <c r="P96" i="11" s="1"/>
  <c r="L5620" i="11"/>
  <c r="L5621" i="11" s="1"/>
  <c r="P5620" i="11"/>
  <c r="P5621" i="11" s="1"/>
  <c r="L7154" i="11"/>
  <c r="L7155" i="11" s="1"/>
  <c r="P7154" i="11"/>
  <c r="P7155" i="11" s="1"/>
  <c r="L2331" i="11"/>
  <c r="L2332" i="11" s="1"/>
  <c r="P2331" i="11"/>
  <c r="P2332" i="11" s="1"/>
  <c r="L3423" i="11"/>
  <c r="L3424" i="11" s="1"/>
  <c r="P3423" i="11"/>
  <c r="P3424" i="11" s="1"/>
  <c r="L6790" i="11"/>
  <c r="L6791" i="11" s="1"/>
  <c r="P6790" i="11"/>
  <c r="P6791" i="11" s="1"/>
  <c r="L862" i="11"/>
  <c r="L863" i="11" s="1"/>
  <c r="P862" i="11"/>
  <c r="P863" i="11" s="1"/>
  <c r="L3618" i="11"/>
  <c r="L3619" i="11" s="1"/>
  <c r="P3618" i="11"/>
  <c r="P3619" i="11" s="1"/>
  <c r="L3800" i="11"/>
  <c r="L3801" i="11" s="1"/>
  <c r="P3800" i="11"/>
  <c r="P3801" i="11" s="1"/>
  <c r="L1265" i="11"/>
  <c r="L1266" i="11" s="1"/>
  <c r="P1265" i="11"/>
  <c r="P1266" i="11" s="1"/>
  <c r="L6244" i="11"/>
  <c r="L6245" i="11" s="1"/>
  <c r="P6244" i="11"/>
  <c r="P6245" i="11" s="1"/>
  <c r="L2708" i="11"/>
  <c r="L2709" i="11" s="1"/>
  <c r="P2708" i="11"/>
  <c r="P2709" i="11" s="1"/>
  <c r="L7375" i="11"/>
  <c r="L7376" i="11" s="1"/>
  <c r="P7375" i="11"/>
  <c r="P7376" i="11" s="1"/>
  <c r="L6726" i="11"/>
  <c r="P6726" i="11"/>
  <c r="L4307" i="11"/>
  <c r="L4308" i="11" s="1"/>
  <c r="P4307" i="11"/>
  <c r="P4308" i="11" s="1"/>
  <c r="L2409" i="11"/>
  <c r="L2410" i="11" s="1"/>
  <c r="P2409" i="11"/>
  <c r="P2410" i="11" s="1"/>
  <c r="L3202" i="11"/>
  <c r="L3203" i="11" s="1"/>
  <c r="P3202" i="11"/>
  <c r="P3203" i="11" s="1"/>
  <c r="L4528" i="11"/>
  <c r="L4529" i="11" s="1"/>
  <c r="P4528" i="11"/>
  <c r="P4529" i="11" s="1"/>
  <c r="L1213" i="11"/>
  <c r="L1214" i="11" s="1"/>
  <c r="P1213" i="11"/>
  <c r="P1214" i="11" s="1"/>
  <c r="L4242" i="11"/>
  <c r="L4243" i="11" s="1"/>
  <c r="P4242" i="11"/>
  <c r="P4243" i="11" s="1"/>
  <c r="L3371" i="11"/>
  <c r="L3372" i="11" s="1"/>
  <c r="P3371" i="11"/>
  <c r="P3372" i="11" s="1"/>
  <c r="L4203" i="11"/>
  <c r="L4204" i="11" s="1"/>
  <c r="P4203" i="11"/>
  <c r="P4204" i="11" s="1"/>
  <c r="L732" i="11"/>
  <c r="L733" i="11" s="1"/>
  <c r="P732" i="11"/>
  <c r="P733" i="11" s="1"/>
  <c r="L3280" i="11"/>
  <c r="L3281" i="11" s="1"/>
  <c r="P3280" i="11"/>
  <c r="P3281" i="11" s="1"/>
  <c r="L7401" i="11"/>
  <c r="L7402" i="11" s="1"/>
  <c r="P7401" i="11"/>
  <c r="P7402" i="11" s="1"/>
  <c r="L4359" i="11"/>
  <c r="L4360" i="11" s="1"/>
  <c r="P4359" i="11"/>
  <c r="P4360" i="11" s="1"/>
  <c r="L4281" i="11"/>
  <c r="L4282" i="11" s="1"/>
  <c r="P4281" i="11"/>
  <c r="P4282" i="11" s="1"/>
  <c r="L2110" i="11"/>
  <c r="L2111" i="11" s="1"/>
  <c r="P2110" i="11"/>
  <c r="P2111" i="11" s="1"/>
  <c r="L1902" i="11"/>
  <c r="L1903" i="11" s="1"/>
  <c r="P1902" i="11"/>
  <c r="P1903" i="11" s="1"/>
  <c r="L147" i="11"/>
  <c r="L148" i="11" s="1"/>
  <c r="P147" i="11"/>
  <c r="P148" i="11" s="1"/>
  <c r="L2150" i="11"/>
  <c r="P2150" i="11"/>
  <c r="L2578" i="11"/>
  <c r="L2579" i="11" s="1"/>
  <c r="P2578" i="11"/>
  <c r="P2579" i="11" s="1"/>
  <c r="L3501" i="11"/>
  <c r="L3502" i="11" s="1"/>
  <c r="P3501" i="11"/>
  <c r="P3502" i="11" s="1"/>
  <c r="L3813" i="11"/>
  <c r="L3814" i="11" s="1"/>
  <c r="P3813" i="11"/>
  <c r="P3814" i="11" s="1"/>
  <c r="L7129" i="11"/>
  <c r="P7129" i="11"/>
  <c r="L3995" i="11"/>
  <c r="L3996" i="11" s="1"/>
  <c r="P3995" i="11"/>
  <c r="P3996" i="11" s="1"/>
  <c r="P5893" i="11"/>
  <c r="P5894" i="11" s="1"/>
  <c r="L5893" i="11"/>
  <c r="L5894" i="11" s="1"/>
  <c r="L6166" i="11"/>
  <c r="L6167" i="11" s="1"/>
  <c r="P6166" i="11"/>
  <c r="P6167" i="11" s="1"/>
  <c r="L6972" i="11"/>
  <c r="L6973" i="11" s="1"/>
  <c r="P6972" i="11"/>
  <c r="P6973" i="11" s="1"/>
  <c r="L2591" i="11"/>
  <c r="L2592" i="11" s="1"/>
  <c r="P2591" i="11"/>
  <c r="P2592" i="11" s="1"/>
  <c r="L5165" i="11"/>
  <c r="L5166" i="11" s="1"/>
  <c r="P5165" i="11"/>
  <c r="P5166" i="11" s="1"/>
  <c r="L901" i="11"/>
  <c r="L902" i="11" s="1"/>
  <c r="P901" i="11"/>
  <c r="P902" i="11" s="1"/>
  <c r="L5789" i="11"/>
  <c r="L5790" i="11" s="1"/>
  <c r="P5789" i="11"/>
  <c r="P5790" i="11" s="1"/>
  <c r="L3969" i="11"/>
  <c r="L3970" i="11" s="1"/>
  <c r="P3969" i="11"/>
  <c r="P3970" i="11" s="1"/>
  <c r="L823" i="11"/>
  <c r="L824" i="11" s="1"/>
  <c r="P823" i="11"/>
  <c r="P824" i="11" s="1"/>
  <c r="L589" i="11"/>
  <c r="L590" i="11" s="1"/>
  <c r="P589" i="11"/>
  <c r="P590" i="11" s="1"/>
  <c r="L3293" i="11"/>
  <c r="L3294" i="11" s="1"/>
  <c r="P3293" i="11"/>
  <c r="P3294" i="11" s="1"/>
  <c r="L2942" i="11"/>
  <c r="L2943" i="11" s="1"/>
  <c r="P2942" i="11"/>
  <c r="P2943" i="11" s="1"/>
  <c r="L5087" i="11"/>
  <c r="L5088" i="11" s="1"/>
  <c r="P5087" i="11"/>
  <c r="P5088" i="11" s="1"/>
  <c r="L2240" i="11"/>
  <c r="L2241" i="11" s="1"/>
  <c r="P2240" i="11"/>
  <c r="P2241" i="11" s="1"/>
  <c r="L3449" i="11"/>
  <c r="L3450" i="11" s="1"/>
  <c r="P3449" i="11"/>
  <c r="P3450" i="11" s="1"/>
  <c r="L7076" i="11"/>
  <c r="L7077" i="11" s="1"/>
  <c r="P7076" i="11"/>
  <c r="P7077" i="11" s="1"/>
  <c r="L1057" i="11"/>
  <c r="L1058" i="11" s="1"/>
  <c r="P1057" i="11"/>
  <c r="P1058" i="11" s="1"/>
  <c r="L4970" i="11"/>
  <c r="L4971" i="11" s="1"/>
  <c r="P4970" i="11"/>
  <c r="P4971" i="11" s="1"/>
  <c r="P5971" i="11"/>
  <c r="P5972" i="11" s="1"/>
  <c r="L5971" i="11"/>
  <c r="L5972" i="11" s="1"/>
  <c r="L7102" i="11"/>
  <c r="L7103" i="11" s="1"/>
  <c r="P7102" i="11"/>
  <c r="P7103" i="11" s="1"/>
  <c r="L5646" i="11"/>
  <c r="L5647" i="11" s="1"/>
  <c r="P5646" i="11"/>
  <c r="P5647" i="11" s="1"/>
  <c r="L5295" i="11"/>
  <c r="L5296" i="11" s="1"/>
  <c r="P5295" i="11"/>
  <c r="P5296" i="11" s="1"/>
  <c r="L5763" i="11"/>
  <c r="L5764" i="11" s="1"/>
  <c r="P5763" i="11"/>
  <c r="P5764" i="11" s="1"/>
  <c r="L2760" i="11"/>
  <c r="L2761" i="11" s="1"/>
  <c r="P2760" i="11"/>
  <c r="P2761" i="11" s="1"/>
  <c r="L2890" i="11"/>
  <c r="L2891" i="11" s="1"/>
  <c r="P2890" i="11"/>
  <c r="P2891" i="11" s="1"/>
  <c r="L7089" i="11"/>
  <c r="L7090" i="11" s="1"/>
  <c r="P7089" i="11"/>
  <c r="P7090" i="11" s="1"/>
  <c r="L4983" i="11"/>
  <c r="L4984" i="11" s="1"/>
  <c r="P4983" i="11"/>
  <c r="P4984" i="11" s="1"/>
  <c r="L2838" i="11"/>
  <c r="L2839" i="11" s="1"/>
  <c r="P2838" i="11"/>
  <c r="P2839" i="11" s="1"/>
  <c r="L1486" i="11"/>
  <c r="L1487" i="11" s="1"/>
  <c r="P1486" i="11"/>
  <c r="P1487" i="11" s="1"/>
  <c r="L264" i="11"/>
  <c r="L265" i="11" s="1"/>
  <c r="P264" i="11"/>
  <c r="P265" i="11" s="1"/>
  <c r="L615" i="11"/>
  <c r="L616" i="11" s="1"/>
  <c r="P615" i="11"/>
  <c r="P616" i="11" s="1"/>
  <c r="L4645" i="11"/>
  <c r="L4646" i="11" s="1"/>
  <c r="P4645" i="11"/>
  <c r="P4646" i="11" s="1"/>
  <c r="L6739" i="11"/>
  <c r="L2825" i="11"/>
  <c r="L2826" i="11" s="1"/>
  <c r="P2825" i="11"/>
  <c r="P2826" i="11" s="1"/>
  <c r="L7050" i="11"/>
  <c r="L7051" i="11" s="1"/>
  <c r="P7050" i="11"/>
  <c r="P7051" i="11" s="1"/>
  <c r="L1291" i="11"/>
  <c r="L1292" i="11" s="1"/>
  <c r="P1291" i="11"/>
  <c r="P1292" i="11" s="1"/>
  <c r="L4190" i="11"/>
  <c r="L4191" i="11" s="1"/>
  <c r="P4190" i="11"/>
  <c r="P4191" i="11" s="1"/>
  <c r="L4034" i="11"/>
  <c r="L4035" i="11" s="1"/>
  <c r="P4034" i="11"/>
  <c r="P4035" i="11" s="1"/>
  <c r="L3085" i="11"/>
  <c r="L3086" i="11" s="1"/>
  <c r="P3085" i="11"/>
  <c r="P3086" i="11" s="1"/>
  <c r="L7219" i="11"/>
  <c r="L7220" i="11" s="1"/>
  <c r="P7219" i="11"/>
  <c r="P7220" i="11" s="1"/>
  <c r="L1239" i="11"/>
  <c r="L1240" i="11" s="1"/>
  <c r="P1239" i="11"/>
  <c r="P1240" i="11" s="1"/>
  <c r="L3930" i="11"/>
  <c r="L3931" i="11" s="1"/>
  <c r="P3930" i="11"/>
  <c r="P3931" i="11" s="1"/>
  <c r="L277" i="11"/>
  <c r="L278" i="11" s="1"/>
  <c r="P277" i="11"/>
  <c r="P278" i="11" s="1"/>
  <c r="L3332" i="11"/>
  <c r="L3333" i="11" s="1"/>
  <c r="P3332" i="11"/>
  <c r="P3333" i="11" s="1"/>
  <c r="L6752" i="11"/>
  <c r="P6752" i="11"/>
  <c r="L69" i="11"/>
  <c r="L70" i="11" s="1"/>
  <c r="P69" i="11"/>
  <c r="P70" i="11" s="1"/>
  <c r="L5204" i="11"/>
  <c r="L5205" i="11" s="1"/>
  <c r="P5204" i="11"/>
  <c r="P5205" i="11" s="1"/>
  <c r="L7609" i="11"/>
  <c r="L7610" i="11" s="1"/>
  <c r="P7609" i="11"/>
  <c r="P7610" i="11" s="1"/>
  <c r="L82" i="11"/>
  <c r="L83" i="11" s="1"/>
  <c r="P82" i="11"/>
  <c r="P83" i="11" s="1"/>
  <c r="L4996" i="11"/>
  <c r="L4997" i="11" s="1"/>
  <c r="P4996" i="11"/>
  <c r="P4997" i="11" s="1"/>
  <c r="L3150" i="11"/>
  <c r="L3151" i="11" s="1"/>
  <c r="P3150" i="11"/>
  <c r="P3151" i="11" s="1"/>
  <c r="L5503" i="11"/>
  <c r="L5504" i="11" s="1"/>
  <c r="P5503" i="11"/>
  <c r="P5504" i="11" s="1"/>
  <c r="L4008" i="11"/>
  <c r="L4009" i="11" s="1"/>
  <c r="P4008" i="11"/>
  <c r="P4009" i="11" s="1"/>
  <c r="L7493" i="11"/>
  <c r="L2448" i="11"/>
  <c r="L2449" i="11" s="1"/>
  <c r="P2448" i="11"/>
  <c r="P2449" i="11" s="1"/>
  <c r="L173" i="11"/>
  <c r="L174" i="11" s="1"/>
  <c r="P173" i="11"/>
  <c r="P174" i="11" s="1"/>
  <c r="L7479" i="11"/>
  <c r="L7480" i="11" s="1"/>
  <c r="P7479" i="11"/>
  <c r="P7480" i="11" s="1"/>
  <c r="L4580" i="11"/>
  <c r="L4581" i="11" s="1"/>
  <c r="P4580" i="11"/>
  <c r="P4581" i="11" s="1"/>
  <c r="L1577" i="11"/>
  <c r="L1578" i="11" s="1"/>
  <c r="P1577" i="11"/>
  <c r="P1578" i="11" s="1"/>
  <c r="L2435" i="11"/>
  <c r="L2436" i="11" s="1"/>
  <c r="P2435" i="11"/>
  <c r="P2436" i="11" s="1"/>
  <c r="L3488" i="11"/>
  <c r="L3489" i="11" s="1"/>
  <c r="P3488" i="11"/>
  <c r="P3489" i="11" s="1"/>
  <c r="L7466" i="11"/>
  <c r="L7467" i="11" s="1"/>
  <c r="P7466" i="11"/>
  <c r="P7467" i="11" s="1"/>
  <c r="L2851" i="11"/>
  <c r="L2852" i="11" s="1"/>
  <c r="P2851" i="11"/>
  <c r="P2852" i="11" s="1"/>
  <c r="L1512" i="11"/>
  <c r="L1513" i="11" s="1"/>
  <c r="P1512" i="11"/>
  <c r="P1513" i="11" s="1"/>
  <c r="L368" i="11"/>
  <c r="L369" i="11" s="1"/>
  <c r="P368" i="11"/>
  <c r="P369" i="11" s="1"/>
  <c r="L7545" i="11"/>
  <c r="L6049" i="11"/>
  <c r="L6050" i="11" s="1"/>
  <c r="P6049" i="11"/>
  <c r="P6050" i="11" s="1"/>
  <c r="L4931" i="11"/>
  <c r="L4932" i="11" s="1"/>
  <c r="P4931" i="11"/>
  <c r="P4932" i="11" s="1"/>
  <c r="L550" i="11"/>
  <c r="L551" i="11" s="1"/>
  <c r="P550" i="11"/>
  <c r="P551" i="11" s="1"/>
  <c r="L5672" i="11"/>
  <c r="L5673" i="11" s="1"/>
  <c r="P5672" i="11"/>
  <c r="P5673" i="11" s="1"/>
  <c r="L1980" i="11"/>
  <c r="L1981" i="11" s="1"/>
  <c r="P1980" i="11"/>
  <c r="P1981" i="11" s="1"/>
  <c r="L4294" i="11"/>
  <c r="L4295" i="11" s="1"/>
  <c r="P4294" i="11"/>
  <c r="P4295" i="11" s="1"/>
  <c r="L4905" i="11"/>
  <c r="L4906" i="11" s="1"/>
  <c r="P4905" i="11"/>
  <c r="P4906" i="11" s="1"/>
  <c r="L7206" i="11"/>
  <c r="L7207" i="11" s="1"/>
  <c r="P7206" i="11"/>
  <c r="P7207" i="11" s="1"/>
  <c r="L4853" i="11"/>
  <c r="L4854" i="11" s="1"/>
  <c r="P4853" i="11"/>
  <c r="P4854" i="11" s="1"/>
  <c r="L6959" i="11"/>
  <c r="L6960" i="11" s="1"/>
  <c r="P6959" i="11"/>
  <c r="P6960" i="11" s="1"/>
  <c r="L6192" i="11"/>
  <c r="L6193" i="11" s="1"/>
  <c r="P6192" i="11"/>
  <c r="P6193" i="11" s="1"/>
  <c r="L4710" i="11"/>
  <c r="L4711" i="11" s="1"/>
  <c r="P4710" i="11"/>
  <c r="P4711" i="11" s="1"/>
  <c r="L7428" i="11"/>
  <c r="P7428" i="11"/>
  <c r="L5321" i="11"/>
  <c r="L5322" i="11" s="1"/>
  <c r="P5321" i="11"/>
  <c r="P5322" i="11" s="1"/>
  <c r="L2189" i="11"/>
  <c r="P2189" i="11"/>
  <c r="L2058" i="11"/>
  <c r="L2059" i="11" s="1"/>
  <c r="P2058" i="11"/>
  <c r="P2059" i="11" s="1"/>
  <c r="L3020" i="11"/>
  <c r="L3021" i="11" s="1"/>
  <c r="P3020" i="11"/>
  <c r="P3021" i="11" s="1"/>
  <c r="L1317" i="11"/>
  <c r="L1318" i="11" s="1"/>
  <c r="P1317" i="11"/>
  <c r="P1318" i="11" s="1"/>
  <c r="L212" i="11"/>
  <c r="L213" i="11" s="1"/>
  <c r="P212" i="11"/>
  <c r="P213" i="11" s="1"/>
  <c r="L3644" i="11"/>
  <c r="L3645" i="11" s="1"/>
  <c r="P3644" i="11"/>
  <c r="P3645" i="11" s="1"/>
  <c r="L628" i="11"/>
  <c r="L629" i="11" s="1"/>
  <c r="P628" i="11"/>
  <c r="P629" i="11" s="1"/>
  <c r="L2773" i="11"/>
  <c r="L2774" i="11" s="1"/>
  <c r="P2773" i="11"/>
  <c r="P2774" i="11" s="1"/>
  <c r="L7024" i="11"/>
  <c r="L7025" i="11" s="1"/>
  <c r="P7024" i="11"/>
  <c r="P7025" i="11" s="1"/>
  <c r="L3306" i="11"/>
  <c r="L3307" i="11" s="1"/>
  <c r="P3306" i="11"/>
  <c r="P3307" i="11" s="1"/>
  <c r="L1044" i="11"/>
  <c r="L1045" i="11" s="1"/>
  <c r="P1044" i="11"/>
  <c r="P1045" i="11" s="1"/>
  <c r="L3384" i="11"/>
  <c r="L3385" i="11" s="1"/>
  <c r="P3384" i="11"/>
  <c r="P3385" i="11" s="1"/>
  <c r="L7583" i="11"/>
  <c r="L7584" i="11" s="1"/>
  <c r="P7583" i="11"/>
  <c r="P7584" i="11" s="1"/>
  <c r="L1031" i="11"/>
  <c r="L1032" i="11" s="1"/>
  <c r="P1031" i="11"/>
  <c r="P1032" i="11" s="1"/>
  <c r="L6660" i="11"/>
  <c r="L6661" i="11" s="1"/>
  <c r="P6660" i="11"/>
  <c r="P6661" i="11" s="1"/>
  <c r="L810" i="11"/>
  <c r="L811" i="11" s="1"/>
  <c r="P810" i="11"/>
  <c r="P811" i="11" s="1"/>
  <c r="L680" i="11"/>
  <c r="L681" i="11" s="1"/>
  <c r="P680" i="11"/>
  <c r="P681" i="11" s="1"/>
  <c r="L3670" i="11"/>
  <c r="L3671" i="11" s="1"/>
  <c r="P3670" i="11"/>
  <c r="P3671" i="11" s="1"/>
  <c r="L4164" i="11"/>
  <c r="L4165" i="11" s="1"/>
  <c r="P4164" i="11"/>
  <c r="P4165" i="11" s="1"/>
  <c r="L2253" i="11"/>
  <c r="L2254" i="11" s="1"/>
  <c r="P2253" i="11"/>
  <c r="P2254" i="11" s="1"/>
  <c r="L6426" i="11"/>
  <c r="L6427" i="11" s="1"/>
  <c r="P6426" i="11"/>
  <c r="P6427" i="11" s="1"/>
  <c r="L6023" i="11"/>
  <c r="L6024" i="11" s="1"/>
  <c r="P6023" i="11"/>
  <c r="P6024" i="11" s="1"/>
  <c r="L1499" i="11"/>
  <c r="L1500" i="11" s="1"/>
  <c r="P1499" i="11"/>
  <c r="P1500" i="11" s="1"/>
  <c r="L3137" i="11"/>
  <c r="L3138" i="11" s="1"/>
  <c r="P3137" i="11"/>
  <c r="P3138" i="11" s="1"/>
  <c r="L6673" i="11"/>
  <c r="L6674" i="11" s="1"/>
  <c r="P6673" i="11"/>
  <c r="P6674" i="11" s="1"/>
  <c r="L2981" i="11"/>
  <c r="L2982" i="11" s="1"/>
  <c r="P2981" i="11"/>
  <c r="P2982" i="11" s="1"/>
  <c r="L3359" i="11"/>
  <c r="L134" i="11"/>
  <c r="L135" i="11" s="1"/>
  <c r="P134" i="11"/>
  <c r="P135" i="11" s="1"/>
  <c r="L849" i="11"/>
  <c r="L850" i="11" s="1"/>
  <c r="P849" i="11"/>
  <c r="P850" i="11" s="1"/>
  <c r="L2500" i="11"/>
  <c r="L2501" i="11" s="1"/>
  <c r="P2500" i="11"/>
  <c r="P2501" i="11" s="1"/>
  <c r="L2305" i="11"/>
  <c r="L2306" i="11" s="1"/>
  <c r="P2305" i="11"/>
  <c r="P2306" i="11" s="1"/>
  <c r="L2994" i="11"/>
  <c r="L2995" i="11" s="1"/>
  <c r="P2994" i="11"/>
  <c r="P2995" i="11" s="1"/>
  <c r="L4151" i="11"/>
  <c r="L4152" i="11" s="1"/>
  <c r="P4151" i="11"/>
  <c r="P4152" i="11" s="1"/>
  <c r="L4425" i="11"/>
  <c r="P4425" i="11"/>
  <c r="L4840" i="11"/>
  <c r="L4841" i="11" s="1"/>
  <c r="P4840" i="11"/>
  <c r="P4841" i="11" s="1"/>
  <c r="L798" i="11"/>
  <c r="P798" i="11"/>
  <c r="L6855" i="11"/>
  <c r="L6856" i="11" s="1"/>
  <c r="P6855" i="11"/>
  <c r="P6856" i="11" s="1"/>
  <c r="L4268" i="11"/>
  <c r="L4269" i="11" s="1"/>
  <c r="P4268" i="11"/>
  <c r="P4269" i="11" s="1"/>
  <c r="L1746" i="11"/>
  <c r="L1747" i="11" s="1"/>
  <c r="P1746" i="11"/>
  <c r="P1747" i="11" s="1"/>
  <c r="L3111" i="11"/>
  <c r="L3112" i="11" s="1"/>
  <c r="P3111" i="11"/>
  <c r="P3112" i="11" s="1"/>
  <c r="L1733" i="11"/>
  <c r="L1734" i="11" s="1"/>
  <c r="P1733" i="11"/>
  <c r="P1734" i="11" s="1"/>
  <c r="L5035" i="11"/>
  <c r="L5036" i="11" s="1"/>
  <c r="P5035" i="11"/>
  <c r="P5036" i="11" s="1"/>
  <c r="L4255" i="11"/>
  <c r="L4256" i="11" s="1"/>
  <c r="P4255" i="11"/>
  <c r="P4256" i="11" s="1"/>
  <c r="L7440" i="11"/>
  <c r="L7441" i="11" s="1"/>
  <c r="P7440" i="11"/>
  <c r="P7441" i="11" s="1"/>
  <c r="L4177" i="11"/>
  <c r="L4178" i="11" s="1"/>
  <c r="P4177" i="11"/>
  <c r="P4178" i="11" s="1"/>
  <c r="L2097" i="11"/>
  <c r="L2098" i="11" s="1"/>
  <c r="P2097" i="11"/>
  <c r="P2098" i="11" s="1"/>
  <c r="L1876" i="11"/>
  <c r="L1877" i="11" s="1"/>
  <c r="P1876" i="11"/>
  <c r="P1877" i="11" s="1"/>
  <c r="L121" i="11"/>
  <c r="L122" i="11" s="1"/>
  <c r="P121" i="11"/>
  <c r="P122" i="11" s="1"/>
  <c r="L2487" i="11"/>
  <c r="L2488" i="11" s="1"/>
  <c r="P2487" i="11"/>
  <c r="P2488" i="11" s="1"/>
  <c r="L5074" i="11"/>
  <c r="L5075" i="11" s="1"/>
  <c r="P5074" i="11"/>
  <c r="P5075" i="11" s="1"/>
  <c r="L2474" i="11"/>
  <c r="L2475" i="11" s="1"/>
  <c r="P2474" i="11"/>
  <c r="P2475" i="11" s="1"/>
  <c r="L6985" i="11"/>
  <c r="L6986" i="11" s="1"/>
  <c r="P6985" i="11"/>
  <c r="P6986" i="11" s="1"/>
  <c r="L1109" i="11"/>
  <c r="L1110" i="11" s="1"/>
  <c r="P1109" i="11"/>
  <c r="P1110" i="11" s="1"/>
  <c r="L2071" i="11"/>
  <c r="L2072" i="11" s="1"/>
  <c r="P2071" i="11"/>
  <c r="P2072" i="11" s="1"/>
  <c r="L3891" i="11"/>
  <c r="L3892" i="11" s="1"/>
  <c r="P3891" i="11"/>
  <c r="P3892" i="11" s="1"/>
  <c r="L6517" i="11"/>
  <c r="L6518" i="11" s="1"/>
  <c r="P6517" i="11"/>
  <c r="P6518" i="11" s="1"/>
  <c r="L5958" i="11"/>
  <c r="L5959" i="11" s="1"/>
  <c r="P5958" i="11"/>
  <c r="P5959" i="11" s="1"/>
  <c r="L2214" i="11"/>
  <c r="L2215" i="11" s="1"/>
  <c r="P2214" i="11"/>
  <c r="P2215" i="11" s="1"/>
  <c r="L2955" i="11"/>
  <c r="L2956" i="11" s="1"/>
  <c r="P2955" i="11"/>
  <c r="P2956" i="11" s="1"/>
  <c r="L4957" i="11"/>
  <c r="L4958" i="11" s="1"/>
  <c r="P4957" i="11"/>
  <c r="P4958" i="11" s="1"/>
  <c r="L6634" i="11"/>
  <c r="L6635" i="11" s="1"/>
  <c r="P6634" i="11"/>
  <c r="P6635" i="11" s="1"/>
  <c r="L3865" i="11"/>
  <c r="L3866" i="11" s="1"/>
  <c r="P3865" i="11"/>
  <c r="P3866" i="11" s="1"/>
  <c r="L7363" i="11"/>
  <c r="P7363" i="11"/>
  <c r="L537" i="11"/>
  <c r="L538" i="11" s="1"/>
  <c r="P537" i="11"/>
  <c r="P538" i="11" s="1"/>
  <c r="L3254" i="11"/>
  <c r="L3255" i="11" s="1"/>
  <c r="P3254" i="11"/>
  <c r="P3255" i="11" s="1"/>
  <c r="L2422" i="11"/>
  <c r="L2423" i="11" s="1"/>
  <c r="P2422" i="11"/>
  <c r="P2423" i="11" s="1"/>
  <c r="L4879" i="11"/>
  <c r="L4880" i="11" s="1"/>
  <c r="P4879" i="11"/>
  <c r="P4880" i="11" s="1"/>
  <c r="L2201" i="11"/>
  <c r="L2202" i="11" s="1"/>
  <c r="P2201" i="11"/>
  <c r="P2202" i="11" s="1"/>
  <c r="L3124" i="11"/>
  <c r="L3125" i="11" s="1"/>
  <c r="P3124" i="11"/>
  <c r="P3125" i="11" s="1"/>
  <c r="L6569" i="11"/>
  <c r="L6570" i="11" s="1"/>
  <c r="P6569" i="11"/>
  <c r="P6570" i="11" s="1"/>
  <c r="L667" i="11"/>
  <c r="L668" i="11" s="1"/>
  <c r="P667" i="11"/>
  <c r="P668" i="11" s="1"/>
  <c r="L3345" i="11"/>
  <c r="L3346" i="11" s="1"/>
  <c r="P3345" i="11"/>
  <c r="P3346" i="11" s="1"/>
  <c r="L4658" i="11"/>
  <c r="L4659" i="11" s="1"/>
  <c r="P4658" i="11"/>
  <c r="P4659" i="11" s="1"/>
  <c r="L5828" i="11"/>
  <c r="L5829" i="11" s="1"/>
  <c r="P5828" i="11"/>
  <c r="P5829" i="11" s="1"/>
  <c r="L420" i="11"/>
  <c r="L421" i="11" s="1"/>
  <c r="P420" i="11"/>
  <c r="P421" i="11" s="1"/>
  <c r="L2292" i="11"/>
  <c r="L2293" i="11" s="1"/>
  <c r="P2292" i="11"/>
  <c r="P2293" i="11" s="1"/>
  <c r="L5361" i="11"/>
  <c r="P5361" i="11"/>
  <c r="L7323" i="11"/>
  <c r="L7324" i="11" s="1"/>
  <c r="P7323" i="11"/>
  <c r="P7324" i="11" s="1"/>
  <c r="L6361" i="11"/>
  <c r="L6362" i="11" s="1"/>
  <c r="P6361" i="11"/>
  <c r="P6362" i="11" s="1"/>
  <c r="L2734" i="11"/>
  <c r="L2735" i="11" s="1"/>
  <c r="P2734" i="11"/>
  <c r="P2735" i="11" s="1"/>
  <c r="L6322" i="11"/>
  <c r="L6323" i="11" s="1"/>
  <c r="P6322" i="11"/>
  <c r="P6323" i="11" s="1"/>
  <c r="L2631" i="11"/>
  <c r="P2631" i="11"/>
  <c r="L3527" i="11"/>
  <c r="L3528" i="11" s="1"/>
  <c r="P3527" i="11"/>
  <c r="P3528" i="11" s="1"/>
  <c r="L564" i="11"/>
  <c r="P564" i="11"/>
  <c r="L4112" i="11"/>
  <c r="L4113" i="11" s="1"/>
  <c r="P4112" i="11"/>
  <c r="P4113" i="11" s="1"/>
  <c r="L4385" i="11"/>
  <c r="L4386" i="11" s="1"/>
  <c r="P4385" i="11"/>
  <c r="P4386" i="11" s="1"/>
  <c r="L5282" i="11"/>
  <c r="L5283" i="11" s="1"/>
  <c r="P5282" i="11"/>
  <c r="P5283" i="11" s="1"/>
  <c r="L6075" i="11"/>
  <c r="L6076" i="11" s="1"/>
  <c r="P6075" i="11"/>
  <c r="P6076" i="11" s="1"/>
  <c r="L693" i="11"/>
  <c r="L694" i="11" s="1"/>
  <c r="P693" i="11"/>
  <c r="P694" i="11" s="1"/>
  <c r="L3605" i="11"/>
  <c r="L3606" i="11" s="1"/>
  <c r="P3605" i="11"/>
  <c r="P3606" i="11" s="1"/>
  <c r="L4372" i="11"/>
  <c r="L4373" i="11" s="1"/>
  <c r="P4372" i="11"/>
  <c r="P4373" i="11" s="1"/>
  <c r="L3982" i="11"/>
  <c r="L3983" i="11" s="1"/>
  <c r="P3982" i="11"/>
  <c r="P3983" i="11" s="1"/>
  <c r="L4515" i="11"/>
  <c r="L4516" i="11" s="1"/>
  <c r="P4515" i="11"/>
  <c r="P4516" i="11" s="1"/>
  <c r="L6894" i="11"/>
  <c r="L6895" i="11" s="1"/>
  <c r="P6894" i="11"/>
  <c r="P6895" i="11" s="1"/>
  <c r="L4684" i="11"/>
  <c r="L4685" i="11" s="1"/>
  <c r="P4684" i="11"/>
  <c r="P4685" i="11" s="1"/>
  <c r="L6868" i="11"/>
  <c r="L6869" i="11" s="1"/>
  <c r="P6868" i="11"/>
  <c r="P6869" i="11" s="1"/>
  <c r="L1954" i="11"/>
  <c r="L1955" i="11" s="1"/>
  <c r="P1954" i="11"/>
  <c r="P1955" i="11" s="1"/>
  <c r="L6088" i="11"/>
  <c r="L6089" i="11" s="1"/>
  <c r="P6088" i="11"/>
  <c r="P6089" i="11" s="1"/>
  <c r="L1409" i="11"/>
  <c r="L1122" i="11"/>
  <c r="L1123" i="11" s="1"/>
  <c r="P1122" i="11"/>
  <c r="P1123" i="11" s="1"/>
  <c r="L654" i="11"/>
  <c r="L655" i="11" s="1"/>
  <c r="P654" i="11"/>
  <c r="P655" i="11" s="1"/>
  <c r="L7245" i="11"/>
  <c r="L7246" i="11" s="1"/>
  <c r="P7245" i="11"/>
  <c r="P7246" i="11" s="1"/>
  <c r="L5178" i="11"/>
  <c r="L5179" i="11" s="1"/>
  <c r="P5178" i="11"/>
  <c r="P5179" i="11" s="1"/>
  <c r="L2045" i="11"/>
  <c r="L2046" i="11" s="1"/>
  <c r="P2045" i="11"/>
  <c r="P2046" i="11" s="1"/>
  <c r="L1200" i="11"/>
  <c r="L1201" i="11" s="1"/>
  <c r="P1200" i="11"/>
  <c r="P1201" i="11" s="1"/>
  <c r="L4788" i="11"/>
  <c r="L4789" i="11" s="1"/>
  <c r="P4788" i="11"/>
  <c r="P4789" i="11" s="1"/>
  <c r="L1135" i="11"/>
  <c r="L1136" i="11" s="1"/>
  <c r="P1135" i="11"/>
  <c r="P1136" i="11" s="1"/>
  <c r="L5464" i="11"/>
  <c r="L5465" i="11" s="1"/>
  <c r="P5464" i="11"/>
  <c r="P5465" i="11" s="1"/>
  <c r="L2345" i="11"/>
  <c r="P2345" i="11"/>
  <c r="L4801" i="11"/>
  <c r="L4802" i="11" s="1"/>
  <c r="P4801" i="11"/>
  <c r="P4802" i="11" s="1"/>
  <c r="L4749" i="11"/>
  <c r="L4750" i="11" s="1"/>
  <c r="P4749" i="11"/>
  <c r="P4750" i="11" s="1"/>
  <c r="L7115" i="11"/>
  <c r="L7116" i="11" s="1"/>
  <c r="P7115" i="11"/>
  <c r="P7116" i="11" s="1"/>
  <c r="L953" i="11"/>
  <c r="L954" i="11" s="1"/>
  <c r="P953" i="11"/>
  <c r="P954" i="11" s="1"/>
  <c r="L2279" i="11"/>
  <c r="L2280" i="11" s="1"/>
  <c r="P2279" i="11"/>
  <c r="P2280" i="11" s="1"/>
  <c r="L2968" i="11"/>
  <c r="L2969" i="11" s="1"/>
  <c r="P2968" i="11"/>
  <c r="P2969" i="11" s="1"/>
  <c r="L576" i="11"/>
  <c r="L577" i="11" s="1"/>
  <c r="P576" i="11"/>
  <c r="P577" i="11" s="1"/>
  <c r="L1759" i="11"/>
  <c r="L1760" i="11" s="1"/>
  <c r="P1759" i="11"/>
  <c r="P1760" i="11" s="1"/>
  <c r="L1772" i="11"/>
  <c r="L1773" i="11" s="1"/>
  <c r="P1772" i="11"/>
  <c r="P1773" i="11" s="1"/>
  <c r="L1005" i="11"/>
  <c r="L1006" i="11" s="1"/>
  <c r="P1005" i="11"/>
  <c r="P1006" i="11" s="1"/>
  <c r="L7505" i="11"/>
  <c r="L7506" i="11" s="1"/>
  <c r="P7505" i="11"/>
  <c r="P7506" i="11" s="1"/>
  <c r="L5841" i="11"/>
  <c r="L5842" i="11" s="1"/>
  <c r="P5841" i="11"/>
  <c r="P5842" i="11" s="1"/>
  <c r="L3267" i="11"/>
  <c r="L3268" i="11" s="1"/>
  <c r="P3267" i="11"/>
  <c r="P3268" i="11" s="1"/>
  <c r="L1915" i="11"/>
  <c r="L1916" i="11" s="1"/>
  <c r="P1915" i="11"/>
  <c r="P1916" i="11" s="1"/>
  <c r="L6907" i="11"/>
  <c r="L6908" i="11" s="1"/>
  <c r="P6907" i="11"/>
  <c r="P6908" i="11" s="1"/>
  <c r="L1551" i="11"/>
  <c r="L1552" i="11" s="1"/>
  <c r="P1551" i="11"/>
  <c r="P1552" i="11" s="1"/>
  <c r="L1889" i="11"/>
  <c r="L1890" i="11" s="1"/>
  <c r="P1889" i="11"/>
  <c r="P1890" i="11" s="1"/>
  <c r="L2864" i="11"/>
  <c r="L2865" i="11" s="1"/>
  <c r="P2864" i="11"/>
  <c r="P2865" i="11" s="1"/>
  <c r="L4437" i="11"/>
  <c r="L4438" i="11" s="1"/>
  <c r="P4437" i="11"/>
  <c r="P4438" i="11" s="1"/>
  <c r="L5984" i="11"/>
  <c r="L5985" i="11" s="1"/>
  <c r="P5984" i="11"/>
  <c r="P5985" i="11" s="1"/>
  <c r="L2176" i="11"/>
  <c r="P2176" i="11"/>
  <c r="L7141" i="11"/>
  <c r="L7142" i="11" s="1"/>
  <c r="P7141" i="11"/>
  <c r="P7142" i="11" s="1"/>
  <c r="L7518" i="11"/>
  <c r="L7519" i="11" s="1"/>
  <c r="P7518" i="11"/>
  <c r="P7519" i="11" s="1"/>
  <c r="L1396" i="11"/>
  <c r="L1096" i="11"/>
  <c r="L1097" i="11" s="1"/>
  <c r="P1096" i="11"/>
  <c r="P1097" i="11" s="1"/>
  <c r="L7180" i="11"/>
  <c r="L7181" i="11" s="1"/>
  <c r="P7180" i="11"/>
  <c r="P7181" i="11" s="1"/>
  <c r="L1707" i="11"/>
  <c r="L1708" i="11" s="1"/>
  <c r="P1707" i="11"/>
  <c r="P1708" i="11" s="1"/>
  <c r="L1252" i="11"/>
  <c r="L1253" i="11" s="1"/>
  <c r="P1252" i="11"/>
  <c r="P1253" i="11" s="1"/>
  <c r="L2136" i="11"/>
  <c r="L2137" i="11" s="1"/>
  <c r="P2136" i="11"/>
  <c r="P2137" i="11" s="1"/>
  <c r="L199" i="11"/>
  <c r="L200" i="11" s="1"/>
  <c r="P199" i="11"/>
  <c r="P200" i="11" s="1"/>
  <c r="L5880" i="11"/>
  <c r="L5881" i="11" s="1"/>
  <c r="P5880" i="11"/>
  <c r="P5881" i="11" s="1"/>
  <c r="L395" i="11"/>
  <c r="P395" i="11"/>
  <c r="L2682" i="11"/>
  <c r="L2683" i="11" s="1"/>
  <c r="P2682" i="11"/>
  <c r="P2683" i="11" s="1"/>
  <c r="L2657" i="11"/>
  <c r="P2657" i="11"/>
  <c r="L3722" i="11"/>
  <c r="L3723" i="11" s="1"/>
  <c r="P3722" i="11"/>
  <c r="P3723" i="11" s="1"/>
  <c r="L5737" i="11"/>
  <c r="L5738" i="11" s="1"/>
  <c r="P5737" i="11"/>
  <c r="P5738" i="11" s="1"/>
  <c r="L3956" i="11"/>
  <c r="L3957" i="11" s="1"/>
  <c r="P3956" i="11"/>
  <c r="P3957" i="11" s="1"/>
  <c r="L7284" i="11"/>
  <c r="L7285" i="11" s="1"/>
  <c r="P7284" i="11"/>
  <c r="P7285" i="11" s="1"/>
  <c r="L1473" i="11"/>
  <c r="L1474" i="11" s="1"/>
  <c r="P1473" i="11"/>
  <c r="P1474" i="11" s="1"/>
  <c r="L6218" i="11"/>
  <c r="L6219" i="11" s="1"/>
  <c r="P6218" i="11"/>
  <c r="P6219" i="11" s="1"/>
  <c r="L875" i="11"/>
  <c r="L876" i="11" s="1"/>
  <c r="P875" i="11"/>
  <c r="P876" i="11" s="1"/>
  <c r="L2747" i="11"/>
  <c r="L2748" i="11" s="1"/>
  <c r="P2747" i="11"/>
  <c r="P2748" i="11" s="1"/>
  <c r="L6621" i="11"/>
  <c r="L6622" i="11" s="1"/>
  <c r="P6621" i="11"/>
  <c r="P6622" i="11" s="1"/>
  <c r="L1694" i="11"/>
  <c r="L1695" i="11" s="1"/>
  <c r="P1694" i="11"/>
  <c r="P1695" i="11" s="1"/>
  <c r="P5945" i="11"/>
  <c r="P5946" i="11" s="1"/>
  <c r="L5945" i="11"/>
  <c r="L5946" i="11" s="1"/>
  <c r="L6713" i="11"/>
  <c r="P6713" i="11"/>
  <c r="L7389" i="11"/>
  <c r="P7389" i="11"/>
  <c r="L17" i="11"/>
  <c r="L18" i="11" s="1"/>
  <c r="P17" i="11"/>
  <c r="P18" i="11" s="1"/>
  <c r="L6127" i="11"/>
  <c r="L6128" i="11" s="1"/>
  <c r="P6127" i="11"/>
  <c r="P6128" i="11" s="1"/>
  <c r="L2618" i="11"/>
  <c r="P2618" i="11"/>
  <c r="L1174" i="11"/>
  <c r="L1175" i="11" s="1"/>
  <c r="P1174" i="11"/>
  <c r="P1175" i="11" s="1"/>
  <c r="L7063" i="11"/>
  <c r="L7064" i="11" s="1"/>
  <c r="P7063" i="11"/>
  <c r="P7064" i="11" s="1"/>
  <c r="L3943" i="11"/>
  <c r="L3944" i="11" s="1"/>
  <c r="P3943" i="11"/>
  <c r="P3944" i="11" s="1"/>
  <c r="L1785" i="11"/>
  <c r="L1786" i="11" s="1"/>
  <c r="P1785" i="11"/>
  <c r="P1786" i="11" s="1"/>
  <c r="L4736" i="11"/>
  <c r="L4737" i="11" s="1"/>
  <c r="P4736" i="11"/>
  <c r="P4737" i="11" s="1"/>
  <c r="L3774" i="11"/>
  <c r="L3775" i="11" s="1"/>
  <c r="P3774" i="11"/>
  <c r="P3775" i="11" s="1"/>
  <c r="L4723" i="11"/>
  <c r="L4724" i="11" s="1"/>
  <c r="P4723" i="11"/>
  <c r="P4724" i="11" s="1"/>
  <c r="L5334" i="11"/>
  <c r="L5335" i="11" s="1"/>
  <c r="P5334" i="11"/>
  <c r="P5335" i="11" s="1"/>
  <c r="L3410" i="11"/>
  <c r="L3411" i="11" s="1"/>
  <c r="P3410" i="11"/>
  <c r="P3411" i="11" s="1"/>
  <c r="L1161" i="11"/>
  <c r="L1162" i="11" s="1"/>
  <c r="P1161" i="11"/>
  <c r="P1162" i="11" s="1"/>
  <c r="L4060" i="11"/>
  <c r="L4061" i="11" s="1"/>
  <c r="P4060" i="11"/>
  <c r="P4061" i="11" s="1"/>
  <c r="L5308" i="11"/>
  <c r="L5309" i="11" s="1"/>
  <c r="P5308" i="11"/>
  <c r="P5309" i="11" s="1"/>
  <c r="L1564" i="11"/>
  <c r="L1565" i="11" s="1"/>
  <c r="P1564" i="11"/>
  <c r="P1565" i="11" s="1"/>
  <c r="L603" i="11"/>
  <c r="P603" i="11"/>
  <c r="L4827" i="11"/>
  <c r="L4828" i="11" s="1"/>
  <c r="P4827" i="11"/>
  <c r="P4828" i="11" s="1"/>
  <c r="L4047" i="11"/>
  <c r="L4048" i="11" s="1"/>
  <c r="P4047" i="11"/>
  <c r="P4048" i="11" s="1"/>
  <c r="L4099" i="11"/>
  <c r="L4100" i="11" s="1"/>
  <c r="P4099" i="11"/>
  <c r="P4100" i="11" s="1"/>
  <c r="L2084" i="11"/>
  <c r="L2085" i="11" s="1"/>
  <c r="P2084" i="11"/>
  <c r="P2085" i="11" s="1"/>
  <c r="L1850" i="11"/>
  <c r="L1851" i="11" s="1"/>
  <c r="P1850" i="11"/>
  <c r="P1851" i="11" s="1"/>
  <c r="L2383" i="11"/>
  <c r="L2384" i="11" s="1"/>
  <c r="P2383" i="11"/>
  <c r="P2384" i="11" s="1"/>
  <c r="L6283" i="11"/>
  <c r="L6284" i="11" s="1"/>
  <c r="P6283" i="11"/>
  <c r="P6284" i="11" s="1"/>
  <c r="L5347" i="11"/>
  <c r="L5348" i="11" s="1"/>
  <c r="P5347" i="11"/>
  <c r="P5348" i="11" s="1"/>
  <c r="L5802" i="11"/>
  <c r="L5803" i="11" s="1"/>
  <c r="P5802" i="11"/>
  <c r="P5803" i="11" s="1"/>
  <c r="L4021" i="11"/>
  <c r="L4022" i="11" s="1"/>
  <c r="P4021" i="11"/>
  <c r="P4022" i="11" s="1"/>
  <c r="L2812" i="11"/>
  <c r="L2813" i="11" s="1"/>
  <c r="P2812" i="11"/>
  <c r="P2813" i="11" s="1"/>
  <c r="L4398" i="11"/>
  <c r="L4399" i="11" s="1"/>
  <c r="P4398" i="11"/>
  <c r="P4399" i="11" s="1"/>
  <c r="L3787" i="11"/>
  <c r="L3788" i="11" s="1"/>
  <c r="P3787" i="11"/>
  <c r="P3788" i="11" s="1"/>
  <c r="L6309" i="11"/>
  <c r="L6310" i="11" s="1"/>
  <c r="P6309" i="11"/>
  <c r="P6310" i="11" s="1"/>
  <c r="L2799" i="11"/>
  <c r="L2800" i="11" s="1"/>
  <c r="P2799" i="11"/>
  <c r="P2800" i="11" s="1"/>
  <c r="L2669" i="11"/>
  <c r="L2670" i="11" s="1"/>
  <c r="P2669" i="11"/>
  <c r="P2670" i="11" s="1"/>
  <c r="L4541" i="11"/>
  <c r="L4542" i="11" s="1"/>
  <c r="P4541" i="11"/>
  <c r="P4542" i="11" s="1"/>
  <c r="L5217" i="11"/>
  <c r="L5218" i="11" s="1"/>
  <c r="P5217" i="11"/>
  <c r="P5218" i="11" s="1"/>
  <c r="L3046" i="11"/>
  <c r="L3047" i="11" s="1"/>
  <c r="P3046" i="11"/>
  <c r="P3047" i="11" s="1"/>
  <c r="L2266" i="11"/>
  <c r="L2267" i="11" s="1"/>
  <c r="P2266" i="11"/>
  <c r="P2267" i="11" s="1"/>
  <c r="L4671" i="11"/>
  <c r="L4672" i="11" s="1"/>
  <c r="P4671" i="11"/>
  <c r="P4672" i="11" s="1"/>
  <c r="L6140" i="11"/>
  <c r="L6141" i="11" s="1"/>
  <c r="P6140" i="11"/>
  <c r="P6141" i="11" s="1"/>
  <c r="L1629" i="11"/>
  <c r="L1630" i="11" s="1"/>
  <c r="P1629" i="11"/>
  <c r="P1630" i="11" s="1"/>
  <c r="L4333" i="11"/>
  <c r="L4334" i="11" s="1"/>
  <c r="P4333" i="11"/>
  <c r="P4334" i="11" s="1"/>
  <c r="L5477" i="11"/>
  <c r="L5478" i="11" s="1"/>
  <c r="P5477" i="11"/>
  <c r="P5478" i="11" s="1"/>
  <c r="L3176" i="11"/>
  <c r="L3177" i="11" s="1"/>
  <c r="P3176" i="11"/>
  <c r="P3177" i="11" s="1"/>
  <c r="L5659" i="11"/>
  <c r="L5660" i="11" s="1"/>
  <c r="P5659" i="11"/>
  <c r="P5660" i="11" s="1"/>
  <c r="L6231" i="11"/>
  <c r="L6232" i="11" s="1"/>
  <c r="P6231" i="11"/>
  <c r="P6232" i="11" s="1"/>
  <c r="L1382" i="11"/>
  <c r="L1383" i="11" s="1"/>
  <c r="P1382" i="11"/>
  <c r="P1383" i="11" s="1"/>
  <c r="L4554" i="11"/>
  <c r="L4555" i="11" s="1"/>
  <c r="P4554" i="11"/>
  <c r="P4555" i="11" s="1"/>
  <c r="L6153" i="11"/>
  <c r="L6154" i="11" s="1"/>
  <c r="P6153" i="11"/>
  <c r="P6154" i="11" s="1"/>
  <c r="L6114" i="11"/>
  <c r="L6115" i="11" s="1"/>
  <c r="P6114" i="11"/>
  <c r="P6115" i="11" s="1"/>
  <c r="L2370" i="11"/>
  <c r="L2371" i="11" s="1"/>
  <c r="P2370" i="11"/>
  <c r="P2371" i="11" s="1"/>
  <c r="L2903" i="11"/>
  <c r="L2904" i="11" s="1"/>
  <c r="P2903" i="11"/>
  <c r="P2904" i="11" s="1"/>
  <c r="L3189" i="11"/>
  <c r="L3190" i="11" s="1"/>
  <c r="P3189" i="11"/>
  <c r="P3190" i="11" s="1"/>
  <c r="L1304" i="11"/>
  <c r="L1305" i="11" s="1"/>
  <c r="P1304" i="11"/>
  <c r="P1305" i="11" s="1"/>
  <c r="L511" i="11"/>
  <c r="L512" i="11" s="1"/>
  <c r="P511" i="11"/>
  <c r="P512" i="11" s="1"/>
  <c r="L3904" i="11"/>
  <c r="L3905" i="11" s="1"/>
  <c r="P3904" i="11"/>
  <c r="P3905" i="11" s="1"/>
  <c r="L2123" i="11"/>
  <c r="L2124" i="11" s="1"/>
  <c r="P2123" i="11"/>
  <c r="P2124" i="11" s="1"/>
  <c r="L2019" i="11"/>
  <c r="L2020" i="11" s="1"/>
  <c r="P2019" i="11"/>
  <c r="P2020" i="11" s="1"/>
  <c r="L5243" i="11"/>
  <c r="L5244" i="11" s="1"/>
  <c r="P5243" i="11"/>
  <c r="P5244" i="11" s="1"/>
  <c r="L5867" i="11"/>
  <c r="L5868" i="11" s="1"/>
  <c r="P5867" i="11"/>
  <c r="P5868" i="11" s="1"/>
  <c r="L3397" i="11"/>
  <c r="L3398" i="11" s="1"/>
  <c r="P3397" i="11"/>
  <c r="P3398" i="11" s="1"/>
  <c r="L3475" i="11"/>
  <c r="L3476" i="11" s="1"/>
  <c r="P3475" i="11"/>
  <c r="P3476" i="11" s="1"/>
  <c r="L3631" i="11"/>
  <c r="L3632" i="11" s="1"/>
  <c r="P3631" i="11"/>
  <c r="P3632" i="11" s="1"/>
  <c r="L3215" i="11"/>
  <c r="L3216" i="11" s="1"/>
  <c r="P3215" i="11"/>
  <c r="P3216" i="11" s="1"/>
  <c r="L1603" i="11"/>
  <c r="L1604" i="11" s="1"/>
  <c r="P1603" i="11"/>
  <c r="P1604" i="11" s="1"/>
  <c r="L992" i="11"/>
  <c r="L993" i="11" s="1"/>
  <c r="P992" i="11"/>
  <c r="P993" i="11" s="1"/>
  <c r="L5529" i="11"/>
  <c r="L5530" i="11" s="1"/>
  <c r="P5529" i="11"/>
  <c r="P5530" i="11" s="1"/>
  <c r="L706" i="11"/>
  <c r="L707" i="11" s="1"/>
  <c r="P706" i="11"/>
  <c r="P707" i="11" s="1"/>
  <c r="L381" i="11"/>
  <c r="L382" i="11" s="1"/>
  <c r="P381" i="11"/>
  <c r="P382" i="11" s="1"/>
  <c r="L2318" i="11"/>
  <c r="L2319" i="11" s="1"/>
  <c r="P2318" i="11"/>
  <c r="P2319" i="11" s="1"/>
  <c r="L5152" i="11"/>
  <c r="L5153" i="11" s="1"/>
  <c r="P5152" i="11"/>
  <c r="P5153" i="11" s="1"/>
  <c r="L1434" i="11"/>
  <c r="L1435" i="11" s="1"/>
  <c r="P1434" i="11"/>
  <c r="P1435" i="11" s="1"/>
  <c r="L2721" i="11"/>
  <c r="L2722" i="11" s="1"/>
  <c r="P2721" i="11"/>
  <c r="P2722" i="11" s="1"/>
  <c r="L1356" i="11"/>
  <c r="L1357" i="11" s="1"/>
  <c r="P1356" i="11"/>
  <c r="P1357" i="11" s="1"/>
  <c r="L3748" i="11"/>
  <c r="L3749" i="11" s="1"/>
  <c r="P3748" i="11"/>
  <c r="P3749" i="11" s="1"/>
  <c r="L7557" i="11"/>
  <c r="L7558" i="11" s="1"/>
  <c r="P7557" i="11"/>
  <c r="P7558" i="11" s="1"/>
  <c r="L784" i="11"/>
  <c r="L785" i="11" s="1"/>
  <c r="P784" i="11"/>
  <c r="P785" i="11" s="1"/>
  <c r="L7038" i="11"/>
  <c r="L5607" i="11"/>
  <c r="L5608" i="11" s="1"/>
  <c r="P5607" i="11"/>
  <c r="P5608" i="11" s="1"/>
  <c r="L4476" i="11"/>
  <c r="L4477" i="11" s="1"/>
  <c r="P4476" i="11"/>
  <c r="P4477" i="11" s="1"/>
  <c r="L4593" i="11"/>
  <c r="L4594" i="11" s="1"/>
  <c r="P4593" i="11"/>
  <c r="P4594" i="11" s="1"/>
  <c r="L1720" i="11"/>
  <c r="L1721" i="11" s="1"/>
  <c r="P1720" i="11"/>
  <c r="P1721" i="11" s="1"/>
  <c r="L6920" i="11"/>
  <c r="L6921" i="11" s="1"/>
  <c r="P6920" i="11"/>
  <c r="P6921" i="11" s="1"/>
  <c r="L7310" i="11"/>
  <c r="L7311" i="11" s="1"/>
  <c r="P7310" i="11"/>
  <c r="P7311" i="11" s="1"/>
  <c r="L7232" i="11"/>
  <c r="L7233" i="11" s="1"/>
  <c r="P7232" i="11"/>
  <c r="P7233" i="11" s="1"/>
  <c r="L186" i="11"/>
  <c r="L187" i="11" s="1"/>
  <c r="P186" i="11"/>
  <c r="P187" i="11" s="1"/>
  <c r="L1590" i="11"/>
  <c r="L1591" i="11" s="1"/>
  <c r="P1590" i="11"/>
  <c r="P1591" i="11" s="1"/>
  <c r="L2565" i="11"/>
  <c r="L2566" i="11" s="1"/>
  <c r="P2565" i="11"/>
  <c r="P2566" i="11" s="1"/>
  <c r="L6881" i="11"/>
  <c r="L6882" i="11" s="1"/>
  <c r="P6881" i="11"/>
  <c r="P6882" i="11" s="1"/>
  <c r="L1083" i="11"/>
  <c r="L1084" i="11" s="1"/>
  <c r="P1083" i="11"/>
  <c r="P1084" i="11" s="1"/>
  <c r="L641" i="11"/>
  <c r="L642" i="11" s="1"/>
  <c r="P641" i="11"/>
  <c r="P642" i="11" s="1"/>
  <c r="L5594" i="11"/>
  <c r="L5595" i="11" s="1"/>
  <c r="P5594" i="11"/>
  <c r="P5595" i="11" s="1"/>
  <c r="L6829" i="11"/>
  <c r="L6830" i="11" s="1"/>
  <c r="P6829" i="11"/>
  <c r="P6830" i="11" s="1"/>
  <c r="L3059" i="11"/>
  <c r="L3060" i="11" s="1"/>
  <c r="P3059" i="11"/>
  <c r="P3060" i="11" s="1"/>
  <c r="L4697" i="11"/>
  <c r="L4698" i="11" s="1"/>
  <c r="P4697" i="11"/>
  <c r="P4698" i="11" s="1"/>
  <c r="L5854" i="11"/>
  <c r="L5855" i="11" s="1"/>
  <c r="P5854" i="11"/>
  <c r="P5855" i="11" s="1"/>
  <c r="L4606" i="11"/>
  <c r="L4607" i="11" s="1"/>
  <c r="P4606" i="11"/>
  <c r="P4607" i="11" s="1"/>
  <c r="L1863" i="11"/>
  <c r="L1864" i="11" s="1"/>
  <c r="P1863" i="11"/>
  <c r="P1864" i="11" s="1"/>
  <c r="L2552" i="11"/>
  <c r="L2553" i="11" s="1"/>
  <c r="P2552" i="11"/>
  <c r="P2553" i="11" s="1"/>
  <c r="L4489" i="11"/>
  <c r="L4490" i="11" s="1"/>
  <c r="P4489" i="11"/>
  <c r="P4490" i="11" s="1"/>
  <c r="L6582" i="11"/>
  <c r="L6583" i="11" s="1"/>
  <c r="P6582" i="11"/>
  <c r="P6583" i="11" s="1"/>
  <c r="L5724" i="11"/>
  <c r="L5725" i="11" s="1"/>
  <c r="P5724" i="11"/>
  <c r="P5725" i="11" s="1"/>
  <c r="L927" i="11"/>
  <c r="L928" i="11" s="1"/>
  <c r="P927" i="11"/>
  <c r="P928" i="11" s="1"/>
  <c r="L4502" i="11"/>
  <c r="L4503" i="11" s="1"/>
  <c r="P4502" i="11"/>
  <c r="P4503" i="11" s="1"/>
  <c r="L342" i="11"/>
  <c r="L343" i="11" s="1"/>
  <c r="P342" i="11"/>
  <c r="P343" i="11" s="1"/>
  <c r="L6478" i="11"/>
  <c r="L6479" i="11" s="1"/>
  <c r="P6478" i="11"/>
  <c r="P6479" i="11" s="1"/>
  <c r="L7297" i="11"/>
  <c r="L7298" i="11" s="1"/>
  <c r="P7297" i="11"/>
  <c r="P7298" i="11" s="1"/>
  <c r="L771" i="11"/>
  <c r="L772" i="11" s="1"/>
  <c r="P771" i="11"/>
  <c r="P772" i="11" s="1"/>
  <c r="L6465" i="11"/>
  <c r="L6466" i="11" s="1"/>
  <c r="P6465" i="11"/>
  <c r="P6466" i="11" s="1"/>
  <c r="L1343" i="11"/>
  <c r="L1344" i="11" s="1"/>
  <c r="P1343" i="11"/>
  <c r="P1344" i="11" s="1"/>
  <c r="L3683" i="11"/>
  <c r="L3684" i="11" s="1"/>
  <c r="P3683" i="11"/>
  <c r="P3684" i="11" s="1"/>
  <c r="L1330" i="11"/>
  <c r="L1331" i="11" s="1"/>
  <c r="P1330" i="11"/>
  <c r="P1331" i="11" s="1"/>
  <c r="L836" i="11"/>
  <c r="L837" i="11" s="1"/>
  <c r="P836" i="11"/>
  <c r="P837" i="11" s="1"/>
  <c r="L3761" i="11"/>
  <c r="L3762" i="11" s="1"/>
  <c r="P3761" i="11"/>
  <c r="P3762" i="11" s="1"/>
  <c r="L1525" i="11"/>
  <c r="L1526" i="11" s="1"/>
  <c r="P1525" i="11"/>
  <c r="P1526" i="11" s="1"/>
  <c r="L1993" i="11"/>
  <c r="L1994" i="11" s="1"/>
  <c r="P1993" i="11"/>
  <c r="P1994" i="11" s="1"/>
  <c r="L6765" i="11"/>
  <c r="P6765" i="11"/>
  <c r="L2526" i="11"/>
  <c r="L2527" i="11" s="1"/>
  <c r="P2526" i="11"/>
  <c r="P2527" i="11" s="1"/>
  <c r="L2396" i="11"/>
  <c r="L2397" i="11" s="1"/>
  <c r="P2396" i="11"/>
  <c r="P2397" i="11" s="1"/>
  <c r="L6933" i="11"/>
  <c r="L6934" i="11" s="1"/>
  <c r="P6933" i="11"/>
  <c r="P6934" i="11" s="1"/>
  <c r="L5126" i="11"/>
  <c r="L5127" i="11" s="1"/>
  <c r="P5126" i="11"/>
  <c r="P5127" i="11" s="1"/>
  <c r="L3514" i="11"/>
  <c r="L3515" i="11" s="1"/>
  <c r="P3514" i="11"/>
  <c r="P3515" i="11" s="1"/>
  <c r="L1642" i="11"/>
  <c r="L1643" i="11" s="1"/>
  <c r="P1642" i="11"/>
  <c r="P1643" i="11" s="1"/>
  <c r="L2643" i="11"/>
  <c r="L2644" i="11" s="1"/>
  <c r="P2643" i="11"/>
  <c r="P2644" i="11" s="1"/>
  <c r="L3878" i="11"/>
  <c r="L3879" i="11" s="1"/>
  <c r="P3878" i="11"/>
  <c r="P3879" i="11" s="1"/>
  <c r="L6387" i="11"/>
  <c r="L6388" i="11" s="1"/>
  <c r="P6387" i="11"/>
  <c r="P6388" i="11" s="1"/>
  <c r="L1278" i="11"/>
  <c r="L1279" i="11" s="1"/>
  <c r="P1278" i="11"/>
  <c r="P1279" i="11" s="1"/>
  <c r="L4216" i="11"/>
  <c r="L4217" i="11" s="1"/>
  <c r="P4216" i="11"/>
  <c r="P4217" i="11" s="1"/>
  <c r="L5009" i="11"/>
  <c r="L5010" i="11" s="1"/>
  <c r="P5009" i="11"/>
  <c r="P5010" i="11" s="1"/>
  <c r="L6998" i="11"/>
  <c r="L6999" i="11" s="1"/>
  <c r="P6998" i="11"/>
  <c r="P6999" i="11" s="1"/>
  <c r="L6452" i="11"/>
  <c r="L6453" i="11" s="1"/>
  <c r="P6452" i="11"/>
  <c r="P6453" i="11" s="1"/>
  <c r="P5919" i="11"/>
  <c r="P5920" i="11" s="1"/>
  <c r="L5919" i="11"/>
  <c r="L5920" i="11" s="1"/>
  <c r="L5997" i="11"/>
  <c r="L5998" i="11" s="1"/>
  <c r="P5997" i="11"/>
  <c r="P5998" i="11" s="1"/>
  <c r="L1070" i="11"/>
  <c r="L1071" i="11" s="1"/>
  <c r="P1070" i="11"/>
  <c r="P1071" i="11" s="1"/>
  <c r="L1967" i="11"/>
  <c r="L1968" i="11" s="1"/>
  <c r="P1967" i="11"/>
  <c r="P1968" i="11" s="1"/>
  <c r="L2513" i="11"/>
  <c r="L2514" i="11" s="1"/>
  <c r="P2513" i="11"/>
  <c r="P2514" i="11" s="1"/>
  <c r="L758" i="11"/>
  <c r="L759" i="11" s="1"/>
  <c r="P758" i="11"/>
  <c r="P759" i="11" s="1"/>
  <c r="L1421" i="11"/>
  <c r="L1422" i="11" s="1"/>
  <c r="P1421" i="11"/>
  <c r="P1422" i="11" s="1"/>
  <c r="L6946" i="11"/>
  <c r="L6947" i="11" s="1"/>
  <c r="P6946" i="11"/>
  <c r="P6947" i="11" s="1"/>
  <c r="L3839" i="11"/>
  <c r="L3840" i="11" s="1"/>
  <c r="P3839" i="11"/>
  <c r="P3840" i="11" s="1"/>
  <c r="L7336" i="11"/>
  <c r="L7337" i="11" s="1"/>
  <c r="P7336" i="11"/>
  <c r="P7337" i="11" s="1"/>
  <c r="L4632" i="11"/>
  <c r="L4633" i="11" s="1"/>
  <c r="P4632" i="11"/>
  <c r="P4633" i="11" s="1"/>
  <c r="L3241" i="11"/>
  <c r="L3242" i="11" s="1"/>
  <c r="P3241" i="11"/>
  <c r="P3242" i="11" s="1"/>
  <c r="L4346" i="11"/>
  <c r="L4347" i="11" s="1"/>
  <c r="P4346" i="11"/>
  <c r="P4347" i="11" s="1"/>
  <c r="L5269" i="11"/>
  <c r="L5270" i="11" s="1"/>
  <c r="P5269" i="11"/>
  <c r="P5270" i="11" s="1"/>
  <c r="L745" i="11"/>
  <c r="L746" i="11" s="1"/>
  <c r="P745" i="11"/>
  <c r="P746" i="11" s="1"/>
  <c r="L3852" i="11"/>
  <c r="L3853" i="11" s="1"/>
  <c r="P3852" i="11"/>
  <c r="P3853" i="11" s="1"/>
  <c r="L5256" i="11"/>
  <c r="L5257" i="11" s="1"/>
  <c r="P5256" i="11"/>
  <c r="P5257" i="11" s="1"/>
  <c r="L1148" i="11"/>
  <c r="L1149" i="11" s="1"/>
  <c r="P1148" i="11"/>
  <c r="P1149" i="11" s="1"/>
  <c r="L3696" i="11"/>
  <c r="L3697" i="11" s="1"/>
  <c r="P3696" i="11"/>
  <c r="P3697" i="11" s="1"/>
  <c r="L7454" i="11"/>
  <c r="L3566" i="11"/>
  <c r="L3567" i="11" s="1"/>
  <c r="P3566" i="11"/>
  <c r="P3567" i="11" s="1"/>
  <c r="L4411" i="11"/>
  <c r="L4412" i="11" s="1"/>
  <c r="P4411" i="11"/>
  <c r="P4412" i="11" s="1"/>
  <c r="L1824" i="11"/>
  <c r="L1825" i="11" s="1"/>
  <c r="P1824" i="11"/>
  <c r="P1825" i="11" s="1"/>
  <c r="L1928" i="11"/>
  <c r="L1929" i="11" s="1"/>
  <c r="P1928" i="11"/>
  <c r="P1929" i="11" s="1"/>
  <c r="L5932" i="11"/>
  <c r="L5933" i="11" s="1"/>
  <c r="P5932" i="11"/>
  <c r="P5933" i="11" s="1"/>
  <c r="L4866" i="11"/>
  <c r="L4867" i="11" s="1"/>
  <c r="P4866" i="11"/>
  <c r="P4867" i="11" s="1"/>
  <c r="J329" i="11"/>
  <c r="L2786" i="11"/>
  <c r="L2787" i="11" s="1"/>
  <c r="P2786" i="11"/>
  <c r="P2787" i="11" s="1"/>
  <c r="L3709" i="11"/>
  <c r="L3710" i="11" s="1"/>
  <c r="P3709" i="11"/>
  <c r="P3710" i="11" s="1"/>
  <c r="L3917" i="11"/>
  <c r="L3918" i="11" s="1"/>
  <c r="P3917" i="11"/>
  <c r="P3918" i="11" s="1"/>
  <c r="L6101" i="11"/>
  <c r="L6102" i="11" s="1"/>
  <c r="P6101" i="11"/>
  <c r="P6102" i="11" s="1"/>
  <c r="L2695" i="11"/>
  <c r="L2696" i="11" s="1"/>
  <c r="P2695" i="11"/>
  <c r="P2696" i="11" s="1"/>
  <c r="K18" i="11"/>
  <c r="L2357" i="11"/>
  <c r="L2358" i="11" s="1"/>
  <c r="P2357" i="11"/>
  <c r="P2358" i="11" s="1"/>
  <c r="L5192" i="11"/>
  <c r="L4814" i="11"/>
  <c r="L4815" i="11" s="1"/>
  <c r="P4814" i="11"/>
  <c r="P4815" i="11" s="1"/>
  <c r="L1447" i="11"/>
  <c r="L1448" i="11" s="1"/>
  <c r="P1447" i="11"/>
  <c r="P1448" i="11" s="1"/>
  <c r="L4463" i="11"/>
  <c r="L4464" i="11" s="1"/>
  <c r="P4463" i="11"/>
  <c r="P4464" i="11" s="1"/>
  <c r="L979" i="11"/>
  <c r="L980" i="11" s="1"/>
  <c r="P979" i="11"/>
  <c r="P980" i="11" s="1"/>
  <c r="L2916" i="11"/>
  <c r="L2917" i="11" s="1"/>
  <c r="P2916" i="11"/>
  <c r="P2917" i="11" s="1"/>
  <c r="L4125" i="11"/>
  <c r="L4126" i="11" s="1"/>
  <c r="P4125" i="11"/>
  <c r="P4126" i="11" s="1"/>
  <c r="L3657" i="11"/>
  <c r="L3658" i="11" s="1"/>
  <c r="P3657" i="11"/>
  <c r="P3658" i="11" s="1"/>
  <c r="L4229" i="11"/>
  <c r="L4230" i="11" s="1"/>
  <c r="P4229" i="11"/>
  <c r="P4230" i="11" s="1"/>
  <c r="L2032" i="11"/>
  <c r="L2033" i="11" s="1"/>
  <c r="P2032" i="11"/>
  <c r="P2033" i="11" s="1"/>
  <c r="L5685" i="11"/>
  <c r="L5686" i="11" s="1"/>
  <c r="P5685" i="11"/>
  <c r="P5686" i="11" s="1"/>
  <c r="L238" i="11"/>
  <c r="L239" i="11" s="1"/>
  <c r="P238" i="11"/>
  <c r="P239" i="11" s="1"/>
  <c r="L432" i="11"/>
  <c r="L966" i="11"/>
  <c r="L967" i="11" s="1"/>
  <c r="P966" i="11"/>
  <c r="P967" i="11" s="1"/>
  <c r="L6543" i="11"/>
  <c r="L6544" i="11" s="1"/>
  <c r="P6543" i="11"/>
  <c r="P6544" i="11" s="1"/>
  <c r="L7193" i="11"/>
  <c r="L7194" i="11" s="1"/>
  <c r="P7193" i="11"/>
  <c r="P7194" i="11" s="1"/>
  <c r="L5906" i="11"/>
  <c r="L5907" i="11" s="1"/>
  <c r="P5906" i="11"/>
  <c r="P5907" i="11" s="1"/>
  <c r="L2162" i="11"/>
  <c r="L2163" i="11" s="1"/>
  <c r="P2162" i="11"/>
  <c r="P2163" i="11" s="1"/>
  <c r="L5750" i="11"/>
  <c r="L5751" i="11" s="1"/>
  <c r="P5750" i="11"/>
  <c r="P5751" i="11" s="1"/>
  <c r="L1941" i="11"/>
  <c r="P1941" i="11"/>
  <c r="L888" i="11"/>
  <c r="L889" i="11" s="1"/>
  <c r="P888" i="11"/>
  <c r="P889" i="11" s="1"/>
  <c r="L2006" i="11"/>
  <c r="L2007" i="11" s="1"/>
  <c r="P2006" i="11"/>
  <c r="P2007" i="11" s="1"/>
  <c r="L3098" i="11"/>
  <c r="L3099" i="11" s="1"/>
  <c r="P3098" i="11"/>
  <c r="P3099" i="11" s="1"/>
  <c r="L6556" i="11"/>
  <c r="L6557" i="11" s="1"/>
  <c r="P6556" i="11"/>
  <c r="P6557" i="11" s="1"/>
  <c r="L3163" i="11"/>
  <c r="L3164" i="11" s="1"/>
  <c r="P3163" i="11"/>
  <c r="P3164" i="11" s="1"/>
  <c r="L3033" i="11"/>
  <c r="L3034" i="11" s="1"/>
  <c r="P3033" i="11"/>
  <c r="P3034" i="11" s="1"/>
  <c r="L2929" i="11"/>
  <c r="L2930" i="11" s="1"/>
  <c r="P2929" i="11"/>
  <c r="P2930" i="11" s="1"/>
  <c r="L3436" i="11"/>
  <c r="L3437" i="11" s="1"/>
  <c r="P3436" i="11"/>
  <c r="P3437" i="11" s="1"/>
  <c r="L1798" i="11"/>
  <c r="L1799" i="11" s="1"/>
  <c r="P1798" i="11"/>
  <c r="P1799" i="11" s="1"/>
  <c r="L3007" i="11"/>
  <c r="L3008" i="11" s="1"/>
  <c r="P3007" i="11"/>
  <c r="P3008" i="11" s="1"/>
  <c r="L7415" i="11"/>
  <c r="P7415" i="11"/>
  <c r="L3553" i="11"/>
  <c r="L3554" i="11" s="1"/>
  <c r="P3553" i="11"/>
  <c r="P3554" i="11" s="1"/>
  <c r="L3319" i="11"/>
  <c r="L3320" i="11" s="1"/>
  <c r="P3319" i="11"/>
  <c r="P3320" i="11" s="1"/>
  <c r="L4619" i="11"/>
  <c r="L4620" i="11" s="1"/>
  <c r="P4619" i="11"/>
  <c r="P4620" i="11" s="1"/>
  <c r="L4138" i="11"/>
  <c r="L4139" i="11" s="1"/>
  <c r="P4138" i="11"/>
  <c r="P4139" i="11" s="1"/>
  <c r="L6504" i="11"/>
  <c r="L6505" i="11" s="1"/>
  <c r="P6504" i="11"/>
  <c r="P6505" i="11" s="1"/>
  <c r="L5100" i="11"/>
  <c r="L5101" i="11" s="1"/>
  <c r="P5100" i="11"/>
  <c r="P5101" i="11" s="1"/>
  <c r="L160" i="11"/>
  <c r="L161" i="11" s="1"/>
  <c r="P160" i="11"/>
  <c r="P161" i="11" s="1"/>
  <c r="L5542" i="11"/>
  <c r="L5543" i="11" s="1"/>
  <c r="P5542" i="11"/>
  <c r="P5543" i="11" s="1"/>
  <c r="L4944" i="11"/>
  <c r="L4945" i="11" s="1"/>
  <c r="P4944" i="11"/>
  <c r="P4945" i="11" s="1"/>
  <c r="L5230" i="11"/>
  <c r="L5231" i="11" s="1"/>
  <c r="P5230" i="11"/>
  <c r="P5231" i="11" s="1"/>
  <c r="L1018" i="11"/>
  <c r="L1019" i="11" s="1"/>
  <c r="P1018" i="11"/>
  <c r="P1019" i="11" s="1"/>
  <c r="L2227" i="11"/>
  <c r="L2228" i="11" s="1"/>
  <c r="P2227" i="11"/>
  <c r="P2228" i="11" s="1"/>
  <c r="L940" i="11"/>
  <c r="L941" i="11" s="1"/>
  <c r="P940" i="11"/>
  <c r="P941" i="11" s="1"/>
  <c r="L5451" i="11"/>
  <c r="L5452" i="11" s="1"/>
  <c r="P5451" i="11"/>
  <c r="P5452" i="11" s="1"/>
  <c r="L3579" i="11"/>
  <c r="L3580" i="11" s="1"/>
  <c r="P3579" i="11"/>
  <c r="P3580" i="11" s="1"/>
  <c r="L4086" i="11"/>
  <c r="L4087" i="11" s="1"/>
  <c r="P4086" i="11"/>
  <c r="P4087" i="11" s="1"/>
  <c r="L3072" i="11"/>
  <c r="L3073" i="11" s="1"/>
  <c r="P3072" i="11"/>
  <c r="P3073" i="11" s="1"/>
  <c r="L5776" i="11"/>
  <c r="L5777" i="11" s="1"/>
  <c r="P5776" i="11"/>
  <c r="P5777" i="11" s="1"/>
  <c r="L7648" i="11"/>
  <c r="L7649" i="11" s="1"/>
  <c r="L2604" i="11"/>
  <c r="L2605" i="11" s="1"/>
  <c r="P2604" i="11"/>
  <c r="P2605" i="11" s="1"/>
  <c r="L1655" i="11"/>
  <c r="L1656" i="11" s="1"/>
  <c r="P1655" i="11"/>
  <c r="P1656" i="11" s="1"/>
  <c r="L5022" i="11"/>
  <c r="L5023" i="11" s="1"/>
  <c r="P5022" i="11"/>
  <c r="P5023" i="11" s="1"/>
  <c r="L4892" i="11"/>
  <c r="L4893" i="11" s="1"/>
  <c r="P4892" i="11"/>
  <c r="P4893" i="11" s="1"/>
  <c r="L2877" i="11"/>
  <c r="L2878" i="11" s="1"/>
  <c r="P2877" i="11"/>
  <c r="P2878" i="11" s="1"/>
  <c r="L2539" i="11"/>
  <c r="L2540" i="11" s="1"/>
  <c r="P2539" i="11"/>
  <c r="P2540" i="11" s="1"/>
  <c r="L5491" i="11"/>
  <c r="L2461" i="11"/>
  <c r="L2462" i="11" s="1"/>
  <c r="P2461" i="11"/>
  <c r="P2462" i="11" s="1"/>
  <c r="L3540" i="11"/>
  <c r="L3541" i="11" s="1"/>
  <c r="P3540" i="11"/>
  <c r="P3541" i="11" s="1"/>
  <c r="L4073" i="11"/>
  <c r="L4074" i="11" s="1"/>
  <c r="P4073" i="11"/>
  <c r="P4074" i="11" s="1"/>
  <c r="L4450" i="11"/>
  <c r="L4451" i="11" s="1"/>
  <c r="P4450" i="11"/>
  <c r="P4451" i="11" s="1"/>
  <c r="L5139" i="11"/>
  <c r="L5140" i="11" s="1"/>
  <c r="P5139" i="11"/>
  <c r="P5140" i="11" s="1"/>
  <c r="L4762" i="11"/>
  <c r="L4763" i="11" s="1"/>
  <c r="P4762" i="11"/>
  <c r="P4763" i="11" s="1"/>
  <c r="L1616" i="11"/>
  <c r="L1617" i="11" s="1"/>
  <c r="P1616" i="11"/>
  <c r="P1617" i="11" s="1"/>
  <c r="P7702" i="11" l="1"/>
  <c r="P7700" i="11"/>
  <c r="K6440" i="11"/>
  <c r="O6436" i="11"/>
  <c r="P6436" i="11" s="1"/>
  <c r="O6432" i="11"/>
  <c r="P6432" i="11" s="1"/>
  <c r="O6428" i="11"/>
  <c r="O6439" i="11"/>
  <c r="O6435" i="11"/>
  <c r="P6435" i="11" s="1"/>
  <c r="O6431" i="11"/>
  <c r="P6431" i="11" s="1"/>
  <c r="O6438" i="11"/>
  <c r="P6438" i="11" s="1"/>
  <c r="O6434" i="11"/>
  <c r="P6434" i="11" s="1"/>
  <c r="O6430" i="11"/>
  <c r="P6430" i="11" s="1"/>
  <c r="O6437" i="11"/>
  <c r="P6437" i="11" s="1"/>
  <c r="O6433" i="11"/>
  <c r="P6433" i="11" s="1"/>
  <c r="O6429" i="11"/>
  <c r="P6429" i="11" s="1"/>
  <c r="K6648" i="11"/>
  <c r="O6644" i="11"/>
  <c r="P6644" i="11" s="1"/>
  <c r="O6640" i="11"/>
  <c r="P6640" i="11" s="1"/>
  <c r="O6636" i="11"/>
  <c r="P6636" i="11" s="1"/>
  <c r="O6647" i="11"/>
  <c r="P6647" i="11" s="1"/>
  <c r="O6643" i="11"/>
  <c r="P6643" i="11" s="1"/>
  <c r="O6639" i="11"/>
  <c r="P6639" i="11" s="1"/>
  <c r="O6646" i="11"/>
  <c r="P6646" i="11" s="1"/>
  <c r="O6642" i="11"/>
  <c r="P6642" i="11" s="1"/>
  <c r="O6638" i="11"/>
  <c r="P6638" i="11" s="1"/>
  <c r="O6645" i="11"/>
  <c r="P6645" i="11" s="1"/>
  <c r="O6641" i="11"/>
  <c r="P6641" i="11" s="1"/>
  <c r="O6637" i="11"/>
  <c r="P6637" i="11" s="1"/>
  <c r="K7597" i="11"/>
  <c r="O7593" i="11"/>
  <c r="P7593" i="11" s="1"/>
  <c r="O7589" i="11"/>
  <c r="P7589" i="11" s="1"/>
  <c r="O7585" i="11"/>
  <c r="P7585" i="11" s="1"/>
  <c r="O7596" i="11"/>
  <c r="O7592" i="11"/>
  <c r="P7592" i="11" s="1"/>
  <c r="O7588" i="11"/>
  <c r="P7588" i="11" s="1"/>
  <c r="O7595" i="11"/>
  <c r="P7595" i="11" s="1"/>
  <c r="O7591" i="11"/>
  <c r="P7591" i="11" s="1"/>
  <c r="O7587" i="11"/>
  <c r="P7587" i="11" s="1"/>
  <c r="O7594" i="11"/>
  <c r="P7594" i="11" s="1"/>
  <c r="O7590" i="11"/>
  <c r="P7590" i="11" s="1"/>
  <c r="O7586" i="11"/>
  <c r="P7586" i="11" s="1"/>
  <c r="K5699" i="11"/>
  <c r="O5695" i="11"/>
  <c r="P5695" i="11" s="1"/>
  <c r="O5691" i="11"/>
  <c r="P5691" i="11" s="1"/>
  <c r="O5687" i="11"/>
  <c r="P5687" i="11" s="1"/>
  <c r="O5698" i="11"/>
  <c r="P5698" i="11" s="1"/>
  <c r="O5694" i="11"/>
  <c r="P5694" i="11" s="1"/>
  <c r="O5690" i="11"/>
  <c r="P5690" i="11" s="1"/>
  <c r="O5696" i="11"/>
  <c r="P5696" i="11" s="1"/>
  <c r="O5689" i="11"/>
  <c r="P5689" i="11" s="1"/>
  <c r="O5697" i="11"/>
  <c r="P5697" i="11" s="1"/>
  <c r="O5688" i="11"/>
  <c r="P5688" i="11" s="1"/>
  <c r="O5693" i="11"/>
  <c r="P5693" i="11" s="1"/>
  <c r="O5692" i="11"/>
  <c r="P5692" i="11" s="1"/>
  <c r="K6414" i="11"/>
  <c r="O6410" i="11"/>
  <c r="P6410" i="11" s="1"/>
  <c r="O6406" i="11"/>
  <c r="P6406" i="11" s="1"/>
  <c r="O6402" i="11"/>
  <c r="P6402" i="11" s="1"/>
  <c r="O6413" i="11"/>
  <c r="P6413" i="11" s="1"/>
  <c r="O6409" i="11"/>
  <c r="P6409" i="11" s="1"/>
  <c r="O6405" i="11"/>
  <c r="P6405" i="11" s="1"/>
  <c r="O6412" i="11"/>
  <c r="P6412" i="11" s="1"/>
  <c r="O6408" i="11"/>
  <c r="P6408" i="11" s="1"/>
  <c r="O6404" i="11"/>
  <c r="P6404" i="11" s="1"/>
  <c r="O6411" i="11"/>
  <c r="P6411" i="11" s="1"/>
  <c r="O6407" i="11"/>
  <c r="P6407" i="11" s="1"/>
  <c r="O6403" i="11"/>
  <c r="P6403" i="11" s="1"/>
  <c r="K6206" i="11"/>
  <c r="O6202" i="11"/>
  <c r="P6202" i="11" s="1"/>
  <c r="O6198" i="11"/>
  <c r="P6198" i="11" s="1"/>
  <c r="O6194" i="11"/>
  <c r="P6194" i="11" s="1"/>
  <c r="O6205" i="11"/>
  <c r="P6205" i="11" s="1"/>
  <c r="O6201" i="11"/>
  <c r="P6201" i="11" s="1"/>
  <c r="O6197" i="11"/>
  <c r="P6197" i="11" s="1"/>
  <c r="O6204" i="11"/>
  <c r="P6204" i="11" s="1"/>
  <c r="O6200" i="11"/>
  <c r="P6200" i="11" s="1"/>
  <c r="O6196" i="11"/>
  <c r="P6196" i="11" s="1"/>
  <c r="O6203" i="11"/>
  <c r="P6203" i="11" s="1"/>
  <c r="O6199" i="11"/>
  <c r="P6199" i="11" s="1"/>
  <c r="O6195" i="11"/>
  <c r="P6195" i="11" s="1"/>
  <c r="K6037" i="11"/>
  <c r="O6033" i="11"/>
  <c r="P6033" i="11" s="1"/>
  <c r="O6029" i="11"/>
  <c r="P6029" i="11" s="1"/>
  <c r="O6025" i="11"/>
  <c r="P6025" i="11" s="1"/>
  <c r="O6036" i="11"/>
  <c r="P6036" i="11" s="1"/>
  <c r="O6032" i="11"/>
  <c r="P6032" i="11" s="1"/>
  <c r="O6028" i="11"/>
  <c r="P6028" i="11" s="1"/>
  <c r="O6035" i="11"/>
  <c r="P6035" i="11" s="1"/>
  <c r="O6031" i="11"/>
  <c r="P6031" i="11" s="1"/>
  <c r="O6027" i="11"/>
  <c r="P6027" i="11" s="1"/>
  <c r="O6034" i="11"/>
  <c r="P6034" i="11" s="1"/>
  <c r="O6030" i="11"/>
  <c r="P6030" i="11" s="1"/>
  <c r="O6026" i="11"/>
  <c r="P6026" i="11" s="1"/>
  <c r="K7532" i="11"/>
  <c r="O7528" i="11"/>
  <c r="P7528" i="11" s="1"/>
  <c r="O7524" i="11"/>
  <c r="P7524" i="11" s="1"/>
  <c r="O7520" i="11"/>
  <c r="O7531" i="11"/>
  <c r="P7531" i="11" s="1"/>
  <c r="O7527" i="11"/>
  <c r="P7527" i="11" s="1"/>
  <c r="O7523" i="11"/>
  <c r="P7523" i="11" s="1"/>
  <c r="O7530" i="11"/>
  <c r="P7530" i="11" s="1"/>
  <c r="O7526" i="11"/>
  <c r="P7526" i="11" s="1"/>
  <c r="O7522" i="11"/>
  <c r="P7522" i="11" s="1"/>
  <c r="O7529" i="11"/>
  <c r="P7529" i="11" s="1"/>
  <c r="O7525" i="11"/>
  <c r="P7525" i="11" s="1"/>
  <c r="O7521" i="11"/>
  <c r="P7521" i="11" s="1"/>
  <c r="K6297" i="11"/>
  <c r="O6293" i="11"/>
  <c r="P6293" i="11" s="1"/>
  <c r="O6289" i="11"/>
  <c r="P6289" i="11" s="1"/>
  <c r="O6285" i="11"/>
  <c r="O6296" i="11"/>
  <c r="P6296" i="11" s="1"/>
  <c r="O6292" i="11"/>
  <c r="P6292" i="11" s="1"/>
  <c r="O6288" i="11"/>
  <c r="P6288" i="11" s="1"/>
  <c r="O6295" i="11"/>
  <c r="P6295" i="11" s="1"/>
  <c r="O6291" i="11"/>
  <c r="P6291" i="11" s="1"/>
  <c r="O6287" i="11"/>
  <c r="P6287" i="11" s="1"/>
  <c r="O6294" i="11"/>
  <c r="P6294" i="11" s="1"/>
  <c r="O6290" i="11"/>
  <c r="P6290" i="11" s="1"/>
  <c r="O6286" i="11"/>
  <c r="P6286" i="11" s="1"/>
  <c r="K356" i="11"/>
  <c r="O355" i="11"/>
  <c r="P355" i="11" s="1"/>
  <c r="O351" i="11"/>
  <c r="P351" i="11" s="1"/>
  <c r="O347" i="11"/>
  <c r="P347" i="11" s="1"/>
  <c r="O350" i="11"/>
  <c r="P350" i="11" s="1"/>
  <c r="O345" i="11"/>
  <c r="P345" i="11" s="1"/>
  <c r="O352" i="11"/>
  <c r="P352" i="11" s="1"/>
  <c r="O354" i="11"/>
  <c r="P354" i="11" s="1"/>
  <c r="O349" i="11"/>
  <c r="P349" i="11" s="1"/>
  <c r="O344" i="11"/>
  <c r="P344" i="11" s="1"/>
  <c r="O353" i="11"/>
  <c r="P353" i="11" s="1"/>
  <c r="O348" i="11"/>
  <c r="P348" i="11" s="1"/>
  <c r="O346" i="11"/>
  <c r="P346" i="11" s="1"/>
  <c r="K7571" i="11"/>
  <c r="O7567" i="11"/>
  <c r="P7567" i="11" s="1"/>
  <c r="O7563" i="11"/>
  <c r="P7563" i="11" s="1"/>
  <c r="O7559" i="11"/>
  <c r="P7559" i="11" s="1"/>
  <c r="O7570" i="11"/>
  <c r="P7570" i="11" s="1"/>
  <c r="O7566" i="11"/>
  <c r="P7566" i="11" s="1"/>
  <c r="O7562" i="11"/>
  <c r="P7562" i="11" s="1"/>
  <c r="O7569" i="11"/>
  <c r="P7569" i="11" s="1"/>
  <c r="O7565" i="11"/>
  <c r="P7565" i="11" s="1"/>
  <c r="O7561" i="11"/>
  <c r="P7561" i="11" s="1"/>
  <c r="O7568" i="11"/>
  <c r="P7568" i="11" s="1"/>
  <c r="O7564" i="11"/>
  <c r="P7564" i="11" s="1"/>
  <c r="O7560" i="11"/>
  <c r="P7560" i="11" s="1"/>
  <c r="K7623" i="11"/>
  <c r="O7619" i="11"/>
  <c r="P7619" i="11" s="1"/>
  <c r="O7615" i="11"/>
  <c r="P7615" i="11" s="1"/>
  <c r="O7611" i="11"/>
  <c r="P7611" i="11" s="1"/>
  <c r="O7622" i="11"/>
  <c r="P7622" i="11" s="1"/>
  <c r="O7618" i="11"/>
  <c r="P7618" i="11" s="1"/>
  <c r="O7614" i="11"/>
  <c r="P7614" i="11" s="1"/>
  <c r="O7621" i="11"/>
  <c r="P7621" i="11" s="1"/>
  <c r="O7617" i="11"/>
  <c r="P7617" i="11" s="1"/>
  <c r="O7613" i="11"/>
  <c r="P7613" i="11" s="1"/>
  <c r="O7620" i="11"/>
  <c r="P7620" i="11" s="1"/>
  <c r="O7616" i="11"/>
  <c r="P7616" i="11" s="1"/>
  <c r="O7612" i="11"/>
  <c r="P7612" i="11" s="1"/>
  <c r="K6063" i="11"/>
  <c r="O6059" i="11"/>
  <c r="P6059" i="11" s="1"/>
  <c r="O6055" i="11"/>
  <c r="P6055" i="11" s="1"/>
  <c r="O6051" i="11"/>
  <c r="P6051" i="11" s="1"/>
  <c r="O6062" i="11"/>
  <c r="P6062" i="11" s="1"/>
  <c r="O6058" i="11"/>
  <c r="P6058" i="11" s="1"/>
  <c r="O6054" i="11"/>
  <c r="P6054" i="11" s="1"/>
  <c r="O6061" i="11"/>
  <c r="P6061" i="11" s="1"/>
  <c r="O6057" i="11"/>
  <c r="P6057" i="11" s="1"/>
  <c r="O6053" i="11"/>
  <c r="P6053" i="11" s="1"/>
  <c r="O6060" i="11"/>
  <c r="P6060" i="11" s="1"/>
  <c r="O6056" i="11"/>
  <c r="P6056" i="11" s="1"/>
  <c r="O6052" i="11"/>
  <c r="P6052" i="11" s="1"/>
  <c r="K6609" i="11"/>
  <c r="O6605" i="11"/>
  <c r="P6605" i="11" s="1"/>
  <c r="O6601" i="11"/>
  <c r="P6601" i="11" s="1"/>
  <c r="O6597" i="11"/>
  <c r="P6597" i="11" s="1"/>
  <c r="O6608" i="11"/>
  <c r="P6608" i="11" s="1"/>
  <c r="O6604" i="11"/>
  <c r="P6604" i="11" s="1"/>
  <c r="O6600" i="11"/>
  <c r="P6600" i="11" s="1"/>
  <c r="O6607" i="11"/>
  <c r="P6607" i="11" s="1"/>
  <c r="O6603" i="11"/>
  <c r="P6603" i="11" s="1"/>
  <c r="O6599" i="11"/>
  <c r="P6599" i="11" s="1"/>
  <c r="O6606" i="11"/>
  <c r="P6606" i="11" s="1"/>
  <c r="O6602" i="11"/>
  <c r="P6602" i="11" s="1"/>
  <c r="O6598" i="11"/>
  <c r="P6598" i="11" s="1"/>
  <c r="K6349" i="11"/>
  <c r="O6345" i="11"/>
  <c r="P6345" i="11" s="1"/>
  <c r="O6341" i="11"/>
  <c r="P6341" i="11" s="1"/>
  <c r="O6337" i="11"/>
  <c r="P6337" i="11" s="1"/>
  <c r="O6348" i="11"/>
  <c r="P6348" i="11" s="1"/>
  <c r="O6344" i="11"/>
  <c r="P6344" i="11" s="1"/>
  <c r="O6340" i="11"/>
  <c r="P6340" i="11" s="1"/>
  <c r="O6347" i="11"/>
  <c r="P6347" i="11" s="1"/>
  <c r="O6343" i="11"/>
  <c r="P6343" i="11" s="1"/>
  <c r="O6339" i="11"/>
  <c r="P6339" i="11" s="1"/>
  <c r="O6346" i="11"/>
  <c r="P6346" i="11" s="1"/>
  <c r="O6342" i="11"/>
  <c r="P6342" i="11" s="1"/>
  <c r="O6338" i="11"/>
  <c r="P6338" i="11" s="1"/>
  <c r="K291" i="11"/>
  <c r="O287" i="11"/>
  <c r="P287" i="11" s="1"/>
  <c r="O283" i="11"/>
  <c r="P283" i="11" s="1"/>
  <c r="O279" i="11"/>
  <c r="P279" i="11" s="1"/>
  <c r="O280" i="11"/>
  <c r="P280" i="11" s="1"/>
  <c r="O290" i="11"/>
  <c r="P290" i="11" s="1"/>
  <c r="O286" i="11"/>
  <c r="P286" i="11" s="1"/>
  <c r="O282" i="11"/>
  <c r="P282" i="11" s="1"/>
  <c r="O284" i="11"/>
  <c r="P284" i="11" s="1"/>
  <c r="O289" i="11"/>
  <c r="P289" i="11" s="1"/>
  <c r="O285" i="11"/>
  <c r="P285" i="11" s="1"/>
  <c r="O281" i="11"/>
  <c r="P281" i="11" s="1"/>
  <c r="O288" i="11"/>
  <c r="P288" i="11" s="1"/>
  <c r="K6375" i="11"/>
  <c r="O6371" i="11"/>
  <c r="P6371" i="11" s="1"/>
  <c r="O6367" i="11"/>
  <c r="P6367" i="11" s="1"/>
  <c r="O6363" i="11"/>
  <c r="O6374" i="11"/>
  <c r="P6374" i="11" s="1"/>
  <c r="O6370" i="11"/>
  <c r="P6370" i="11" s="1"/>
  <c r="O6366" i="11"/>
  <c r="P6366" i="11" s="1"/>
  <c r="O6373" i="11"/>
  <c r="P6373" i="11" s="1"/>
  <c r="O6369" i="11"/>
  <c r="P6369" i="11" s="1"/>
  <c r="O6365" i="11"/>
  <c r="P6365" i="11" s="1"/>
  <c r="O6372" i="11"/>
  <c r="P6372" i="11" s="1"/>
  <c r="O6368" i="11"/>
  <c r="P6368" i="11" s="1"/>
  <c r="O6364" i="11"/>
  <c r="P6364" i="11" s="1"/>
  <c r="K6492" i="11"/>
  <c r="O6488" i="11"/>
  <c r="P6488" i="11" s="1"/>
  <c r="O6484" i="11"/>
  <c r="P6484" i="11" s="1"/>
  <c r="O6480" i="11"/>
  <c r="P6480" i="11" s="1"/>
  <c r="O6491" i="11"/>
  <c r="P6491" i="11" s="1"/>
  <c r="O6487" i="11"/>
  <c r="P6487" i="11" s="1"/>
  <c r="O6483" i="11"/>
  <c r="P6483" i="11" s="1"/>
  <c r="O6490" i="11"/>
  <c r="P6490" i="11" s="1"/>
  <c r="O6486" i="11"/>
  <c r="P6486" i="11" s="1"/>
  <c r="O6482" i="11"/>
  <c r="P6482" i="11" s="1"/>
  <c r="O6489" i="11"/>
  <c r="P6489" i="11" s="1"/>
  <c r="O6485" i="11"/>
  <c r="P6485" i="11" s="1"/>
  <c r="O6481" i="11"/>
  <c r="P6481" i="11" s="1"/>
  <c r="K408" i="11"/>
  <c r="O407" i="11"/>
  <c r="P407" i="11" s="1"/>
  <c r="O403" i="11"/>
  <c r="P403" i="11" s="1"/>
  <c r="O399" i="11"/>
  <c r="P399" i="11" s="1"/>
  <c r="O397" i="11"/>
  <c r="P397" i="11" s="1"/>
  <c r="O406" i="11"/>
  <c r="P406" i="11" s="1"/>
  <c r="O401" i="11"/>
  <c r="P401" i="11" s="1"/>
  <c r="O396" i="11"/>
  <c r="P396" i="11" s="1"/>
  <c r="O405" i="11"/>
  <c r="P405" i="11" s="1"/>
  <c r="O400" i="11"/>
  <c r="P400" i="11" s="1"/>
  <c r="O402" i="11"/>
  <c r="P402" i="11" s="1"/>
  <c r="O404" i="11"/>
  <c r="P404" i="11" s="1"/>
  <c r="O398" i="11"/>
  <c r="P398" i="11" s="1"/>
  <c r="O433" i="11"/>
  <c r="P433" i="11" s="1"/>
  <c r="O429" i="11"/>
  <c r="P429" i="11" s="1"/>
  <c r="O425" i="11"/>
  <c r="P425" i="11" s="1"/>
  <c r="O432" i="11"/>
  <c r="P432" i="11" s="1"/>
  <c r="O427" i="11"/>
  <c r="P427" i="11" s="1"/>
  <c r="O431" i="11"/>
  <c r="P431" i="11" s="1"/>
  <c r="O426" i="11"/>
  <c r="P426" i="11" s="1"/>
  <c r="O430" i="11"/>
  <c r="P430" i="11" s="1"/>
  <c r="O424" i="11"/>
  <c r="P424" i="11" s="1"/>
  <c r="O428" i="11"/>
  <c r="P428" i="11" s="1"/>
  <c r="O423" i="11"/>
  <c r="P423" i="11" s="1"/>
  <c r="O422" i="11"/>
  <c r="P422" i="11" s="1"/>
  <c r="K6336" i="11"/>
  <c r="O6332" i="11"/>
  <c r="P6332" i="11" s="1"/>
  <c r="O6328" i="11"/>
  <c r="P6328" i="11" s="1"/>
  <c r="O6324" i="11"/>
  <c r="P6324" i="11" s="1"/>
  <c r="O6335" i="11"/>
  <c r="P6335" i="11" s="1"/>
  <c r="O6331" i="11"/>
  <c r="P6331" i="11" s="1"/>
  <c r="O6327" i="11"/>
  <c r="P6327" i="11" s="1"/>
  <c r="O6334" i="11"/>
  <c r="P6334" i="11" s="1"/>
  <c r="O6330" i="11"/>
  <c r="P6330" i="11" s="1"/>
  <c r="O6326" i="11"/>
  <c r="P6326" i="11" s="1"/>
  <c r="O6333" i="11"/>
  <c r="P6333" i="11" s="1"/>
  <c r="O6329" i="11"/>
  <c r="P6329" i="11" s="1"/>
  <c r="O6325" i="11"/>
  <c r="P6325" i="11" s="1"/>
  <c r="K6180" i="11"/>
  <c r="O6176" i="11"/>
  <c r="P6176" i="11" s="1"/>
  <c r="O6172" i="11"/>
  <c r="P6172" i="11" s="1"/>
  <c r="O6168" i="11"/>
  <c r="O6179" i="11"/>
  <c r="P6179" i="11" s="1"/>
  <c r="O6175" i="11"/>
  <c r="P6175" i="11" s="1"/>
  <c r="O6171" i="11"/>
  <c r="P6171" i="11" s="1"/>
  <c r="O6178" i="11"/>
  <c r="P6178" i="11" s="1"/>
  <c r="O6174" i="11"/>
  <c r="P6174" i="11" s="1"/>
  <c r="O6170" i="11"/>
  <c r="P6170" i="11" s="1"/>
  <c r="O6177" i="11"/>
  <c r="P6177" i="11" s="1"/>
  <c r="O6173" i="11"/>
  <c r="P6173" i="11" s="1"/>
  <c r="O6169" i="11"/>
  <c r="P6169" i="11" s="1"/>
  <c r="K6011" i="11"/>
  <c r="O6007" i="11"/>
  <c r="P6007" i="11" s="1"/>
  <c r="O6003" i="11"/>
  <c r="P6003" i="11" s="1"/>
  <c r="O5999" i="11"/>
  <c r="P5999" i="11" s="1"/>
  <c r="O6010" i="11"/>
  <c r="P6010" i="11" s="1"/>
  <c r="O6006" i="11"/>
  <c r="P6006" i="11" s="1"/>
  <c r="O6002" i="11"/>
  <c r="P6002" i="11" s="1"/>
  <c r="O6009" i="11"/>
  <c r="P6009" i="11" s="1"/>
  <c r="O6005" i="11"/>
  <c r="P6005" i="11" s="1"/>
  <c r="O6008" i="11"/>
  <c r="P6008" i="11" s="1"/>
  <c r="O6004" i="11"/>
  <c r="P6004" i="11" s="1"/>
  <c r="O6000" i="11"/>
  <c r="P6000" i="11" s="1"/>
  <c r="O6001" i="11"/>
  <c r="P6001" i="11" s="1"/>
  <c r="K5634" i="11"/>
  <c r="O5630" i="11"/>
  <c r="P5630" i="11" s="1"/>
  <c r="O5626" i="11"/>
  <c r="P5626" i="11" s="1"/>
  <c r="O5622" i="11"/>
  <c r="P5622" i="11" s="1"/>
  <c r="O5633" i="11"/>
  <c r="P5633" i="11" s="1"/>
  <c r="O5629" i="11"/>
  <c r="P5629" i="11" s="1"/>
  <c r="O5625" i="11"/>
  <c r="P5625" i="11" s="1"/>
  <c r="O5628" i="11"/>
  <c r="P5628" i="11" s="1"/>
  <c r="O5627" i="11"/>
  <c r="P5627" i="11" s="1"/>
  <c r="O5632" i="11"/>
  <c r="P5632" i="11" s="1"/>
  <c r="O5624" i="11"/>
  <c r="P5624" i="11" s="1"/>
  <c r="O5631" i="11"/>
  <c r="P5631" i="11" s="1"/>
  <c r="O5623" i="11"/>
  <c r="P5623" i="11" s="1"/>
  <c r="K5582" i="11"/>
  <c r="O5578" i="11"/>
  <c r="P5578" i="11" s="1"/>
  <c r="O5581" i="11"/>
  <c r="P5581" i="11" s="1"/>
  <c r="O5577" i="11"/>
  <c r="P5577" i="11" s="1"/>
  <c r="O5573" i="11"/>
  <c r="P5573" i="11" s="1"/>
  <c r="O5580" i="11"/>
  <c r="P5580" i="11" s="1"/>
  <c r="O5574" i="11"/>
  <c r="P5574" i="11" s="1"/>
  <c r="O5579" i="11"/>
  <c r="P5579" i="11" s="1"/>
  <c r="O5572" i="11"/>
  <c r="P5572" i="11" s="1"/>
  <c r="O5576" i="11"/>
  <c r="P5576" i="11" s="1"/>
  <c r="O5571" i="11"/>
  <c r="P5571" i="11" s="1"/>
  <c r="O5575" i="11"/>
  <c r="P5575" i="11" s="1"/>
  <c r="O5570" i="11"/>
  <c r="P5570" i="11" s="1"/>
  <c r="K7675" i="11"/>
  <c r="O7671" i="11"/>
  <c r="P7671" i="11" s="1"/>
  <c r="O7667" i="11"/>
  <c r="P7667" i="11" s="1"/>
  <c r="O7663" i="11"/>
  <c r="P7663" i="11" s="1"/>
  <c r="O7674" i="11"/>
  <c r="P7674" i="11" s="1"/>
  <c r="O7670" i="11"/>
  <c r="P7670" i="11" s="1"/>
  <c r="O7666" i="11"/>
  <c r="P7666" i="11" s="1"/>
  <c r="O7673" i="11"/>
  <c r="P7673" i="11" s="1"/>
  <c r="O7669" i="11"/>
  <c r="P7669" i="11" s="1"/>
  <c r="O7665" i="11"/>
  <c r="P7665" i="11" s="1"/>
  <c r="O7672" i="11"/>
  <c r="P7672" i="11" s="1"/>
  <c r="O7668" i="11"/>
  <c r="P7668" i="11" s="1"/>
  <c r="O7664" i="11"/>
  <c r="P7664" i="11" s="1"/>
  <c r="K252" i="11"/>
  <c r="O240" i="11"/>
  <c r="P240" i="11" s="1"/>
  <c r="O249" i="11"/>
  <c r="P249" i="11" s="1"/>
  <c r="O248" i="11"/>
  <c r="P248" i="11" s="1"/>
  <c r="O244" i="11"/>
  <c r="P244" i="11" s="1"/>
  <c r="O251" i="11"/>
  <c r="P251" i="11" s="1"/>
  <c r="O243" i="11"/>
  <c r="P243" i="11" s="1"/>
  <c r="O247" i="11"/>
  <c r="P247" i="11" s="1"/>
  <c r="O241" i="11"/>
  <c r="P241" i="11" s="1"/>
  <c r="O250" i="11"/>
  <c r="P250" i="11" s="1"/>
  <c r="O246" i="11"/>
  <c r="P246" i="11" s="1"/>
  <c r="O242" i="11"/>
  <c r="P242" i="11" s="1"/>
  <c r="O245" i="11"/>
  <c r="P245" i="11" s="1"/>
  <c r="L6179" i="11"/>
  <c r="L6180" i="11" s="1"/>
  <c r="L7570" i="11"/>
  <c r="L7571" i="11" s="1"/>
  <c r="L251" i="11"/>
  <c r="L252" i="11" s="1"/>
  <c r="L6374" i="11"/>
  <c r="L6375" i="11" s="1"/>
  <c r="G7700" i="11"/>
  <c r="G7702" i="11"/>
  <c r="L6296" i="11"/>
  <c r="L6297" i="11" s="1"/>
  <c r="E15" i="21"/>
  <c r="G7680" i="11"/>
  <c r="G7688" i="11"/>
  <c r="K7680" i="11"/>
  <c r="P7596" i="11"/>
  <c r="L7622" i="11"/>
  <c r="L7623" i="11" s="1"/>
  <c r="L7596" i="11"/>
  <c r="L7597" i="11" s="1"/>
  <c r="L5633" i="11"/>
  <c r="L5634" i="11" s="1"/>
  <c r="L6348" i="11"/>
  <c r="L6349" i="11" s="1"/>
  <c r="L6205" i="11"/>
  <c r="L6206" i="11" s="1"/>
  <c r="L6778" i="11"/>
  <c r="P6439" i="11"/>
  <c r="L407" i="11"/>
  <c r="L408" i="11" s="1"/>
  <c r="L5698" i="11"/>
  <c r="L5699" i="11" s="1"/>
  <c r="L290" i="11"/>
  <c r="L291" i="11" s="1"/>
  <c r="L5581" i="11"/>
  <c r="L5582" i="11" s="1"/>
  <c r="L6062" i="11"/>
  <c r="L6063" i="11" s="1"/>
  <c r="L355" i="11"/>
  <c r="L356" i="11" s="1"/>
  <c r="L6491" i="11"/>
  <c r="L6492" i="11" s="1"/>
  <c r="L6335" i="11"/>
  <c r="L6336" i="11" s="1"/>
  <c r="L6010" i="11"/>
  <c r="L6011" i="11" s="1"/>
  <c r="L7531" i="11"/>
  <c r="L7532" i="11" s="1"/>
  <c r="L6608" i="11"/>
  <c r="L6609" i="11" s="1"/>
  <c r="L6413" i="11"/>
  <c r="L6414" i="11" s="1"/>
  <c r="L6439" i="11"/>
  <c r="L6440" i="11" s="1"/>
  <c r="L6036" i="11"/>
  <c r="L6037" i="11" s="1"/>
  <c r="L6647" i="11"/>
  <c r="L6648" i="11" s="1"/>
  <c r="G7695" i="11"/>
  <c r="K329" i="11"/>
  <c r="K7694" i="11"/>
  <c r="K6778" i="11"/>
  <c r="P6739" i="11"/>
  <c r="O6739" i="11"/>
  <c r="O7493" i="11"/>
  <c r="O7545" i="11"/>
  <c r="O7260" i="11"/>
  <c r="L7272" i="11"/>
  <c r="L433" i="11"/>
  <c r="L434" i="11" s="1"/>
  <c r="K434" i="11"/>
  <c r="O7649" i="11"/>
  <c r="L7338" i="11"/>
  <c r="K7350" i="11"/>
  <c r="P7346" i="11"/>
  <c r="P7340" i="11"/>
  <c r="P7345" i="11"/>
  <c r="D17" i="25"/>
  <c r="E42" i="25"/>
  <c r="E55" i="25"/>
  <c r="E28" i="25"/>
  <c r="E19" i="25"/>
  <c r="E27" i="25"/>
  <c r="E44" i="25"/>
  <c r="E18" i="25"/>
  <c r="E17" i="25"/>
  <c r="E30" i="25"/>
  <c r="G30" i="25" s="1"/>
  <c r="E32" i="25"/>
  <c r="E20" i="25"/>
  <c r="E31" i="25"/>
  <c r="E43" i="25"/>
  <c r="E29" i="25"/>
  <c r="E16" i="25"/>
  <c r="E45" i="25"/>
  <c r="E10" i="25"/>
  <c r="E53" i="25"/>
  <c r="E54" i="25"/>
  <c r="E34" i="25"/>
  <c r="E33" i="25"/>
  <c r="E15" i="25"/>
  <c r="E11" i="25"/>
  <c r="E41" i="25"/>
  <c r="E40" i="25"/>
  <c r="E26" i="25"/>
  <c r="E14" i="25"/>
  <c r="E24" i="25"/>
  <c r="D43" i="25"/>
  <c r="D45" i="25"/>
  <c r="D10" i="25"/>
  <c r="D20" i="25"/>
  <c r="D27" i="25"/>
  <c r="D32" i="25"/>
  <c r="D42" i="25"/>
  <c r="D30" i="25"/>
  <c r="D34" i="25"/>
  <c r="D55" i="25"/>
  <c r="D26" i="25"/>
  <c r="D19" i="25"/>
  <c r="D16" i="25"/>
  <c r="D40" i="25"/>
  <c r="D44" i="25"/>
  <c r="D31" i="25"/>
  <c r="D15" i="25"/>
  <c r="D28" i="25"/>
  <c r="D14" i="25"/>
  <c r="D53" i="25"/>
  <c r="D41" i="25"/>
  <c r="D18" i="25"/>
  <c r="D29" i="25"/>
  <c r="D33" i="25"/>
  <c r="D11" i="25"/>
  <c r="D54" i="25"/>
  <c r="D24" i="25"/>
  <c r="P7545" i="11"/>
  <c r="P7637" i="11"/>
  <c r="P7649" i="11" s="1"/>
  <c r="P7493" i="11"/>
  <c r="P7520" i="11"/>
  <c r="O7623" i="11" l="1"/>
  <c r="O6336" i="11"/>
  <c r="O6297" i="11"/>
  <c r="O6440" i="11"/>
  <c r="O7597" i="11"/>
  <c r="O6349" i="11"/>
  <c r="O6180" i="11"/>
  <c r="O6375" i="11"/>
  <c r="P6428" i="11"/>
  <c r="P6440" i="11" s="1"/>
  <c r="O6063" i="11"/>
  <c r="O5634" i="11"/>
  <c r="O6609" i="11"/>
  <c r="O434" i="11"/>
  <c r="O408" i="11"/>
  <c r="O6492" i="11"/>
  <c r="O356" i="11"/>
  <c r="O6037" i="11"/>
  <c r="O291" i="11"/>
  <c r="P6168" i="11"/>
  <c r="P6180" i="11" s="1"/>
  <c r="P6363" i="11"/>
  <c r="P6375" i="11" s="1"/>
  <c r="P6285" i="11"/>
  <c r="P6297" i="11" s="1"/>
  <c r="O6414" i="11"/>
  <c r="O6206" i="11"/>
  <c r="O7532" i="11"/>
  <c r="P7571" i="11"/>
  <c r="O5699" i="11"/>
  <c r="O6648" i="11"/>
  <c r="O7571" i="11"/>
  <c r="O7677" i="11"/>
  <c r="O252" i="11"/>
  <c r="O7675" i="11"/>
  <c r="O5582" i="11"/>
  <c r="P7675" i="11"/>
  <c r="O6011" i="11"/>
  <c r="K330" i="11"/>
  <c r="O329" i="11"/>
  <c r="P329" i="11" s="1"/>
  <c r="O319" i="11"/>
  <c r="P319" i="11" s="1"/>
  <c r="O326" i="11"/>
  <c r="P326" i="11" s="1"/>
  <c r="O322" i="11"/>
  <c r="P322" i="11" s="1"/>
  <c r="O318" i="11"/>
  <c r="P318" i="11" s="1"/>
  <c r="O323" i="11"/>
  <c r="P323" i="11" s="1"/>
  <c r="O325" i="11"/>
  <c r="P325" i="11" s="1"/>
  <c r="O321" i="11"/>
  <c r="P321" i="11" s="1"/>
  <c r="O327" i="11"/>
  <c r="P327" i="11" s="1"/>
  <c r="O328" i="11"/>
  <c r="P328" i="11" s="1"/>
  <c r="O324" i="11"/>
  <c r="P324" i="11" s="1"/>
  <c r="O320" i="11"/>
  <c r="P320" i="11" s="1"/>
  <c r="P252" i="11"/>
  <c r="P6063" i="11"/>
  <c r="P7623" i="11"/>
  <c r="P6609" i="11"/>
  <c r="P6011" i="11"/>
  <c r="P6336" i="11"/>
  <c r="P356" i="11"/>
  <c r="P6206" i="11"/>
  <c r="P6648" i="11"/>
  <c r="P5699" i="11"/>
  <c r="P6492" i="11"/>
  <c r="P291" i="11"/>
  <c r="P7597" i="11"/>
  <c r="P7532" i="11"/>
  <c r="P6349" i="11"/>
  <c r="P6414" i="11"/>
  <c r="K7695" i="11"/>
  <c r="L7695" i="11" s="1"/>
  <c r="P408" i="11"/>
  <c r="P6037" i="11"/>
  <c r="P5634" i="11"/>
  <c r="P5582" i="11"/>
  <c r="D13" i="19"/>
  <c r="K7688" i="11"/>
  <c r="C13" i="19"/>
  <c r="L329" i="11"/>
  <c r="L330" i="11" s="1"/>
  <c r="L7694" i="11"/>
  <c r="P6778" i="11"/>
  <c r="O6778" i="11"/>
  <c r="G27" i="25"/>
  <c r="G42" i="25"/>
  <c r="G34" i="25"/>
  <c r="G31" i="25"/>
  <c r="G17" i="25"/>
  <c r="G14" i="25"/>
  <c r="G54" i="25"/>
  <c r="G20" i="25"/>
  <c r="G18" i="25"/>
  <c r="G15" i="25"/>
  <c r="G29" i="25"/>
  <c r="G44" i="25"/>
  <c r="O7338" i="11"/>
  <c r="O7694" i="11" s="1"/>
  <c r="L7350" i="11"/>
  <c r="O7272" i="11"/>
  <c r="P7260" i="11"/>
  <c r="P7272" i="11" s="1"/>
  <c r="P434" i="11"/>
  <c r="D35" i="25"/>
  <c r="F16" i="25"/>
  <c r="F26" i="25"/>
  <c r="F32" i="25"/>
  <c r="F19" i="25"/>
  <c r="F33" i="25"/>
  <c r="G33" i="25" s="1"/>
  <c r="F11" i="25"/>
  <c r="G11" i="25" s="1"/>
  <c r="F43" i="25"/>
  <c r="F45" i="25"/>
  <c r="F55" i="25"/>
  <c r="F41" i="25"/>
  <c r="F28" i="25"/>
  <c r="F10" i="25"/>
  <c r="D57" i="25"/>
  <c r="E35" i="25"/>
  <c r="G24" i="25"/>
  <c r="D21" i="25"/>
  <c r="D46" i="25"/>
  <c r="E57" i="25"/>
  <c r="G53" i="25"/>
  <c r="E46" i="25"/>
  <c r="G40" i="25"/>
  <c r="E21" i="25"/>
  <c r="D12" i="21" l="1"/>
  <c r="O7695" i="11"/>
  <c r="P7695" i="11" s="1"/>
  <c r="O330" i="11"/>
  <c r="O7688" i="11"/>
  <c r="P330" i="11"/>
  <c r="O7680" i="11"/>
  <c r="C13" i="23"/>
  <c r="P7694" i="11"/>
  <c r="G16" i="25"/>
  <c r="G45" i="25"/>
  <c r="G19" i="25"/>
  <c r="G28" i="25"/>
  <c r="G43" i="25"/>
  <c r="G32" i="25"/>
  <c r="O7350" i="11"/>
  <c r="P7338" i="11"/>
  <c r="P7350" i="11" s="1"/>
  <c r="D60" i="25"/>
  <c r="G10" i="25"/>
  <c r="F21" i="25"/>
  <c r="E60" i="25"/>
  <c r="G41" i="25"/>
  <c r="F46" i="25"/>
  <c r="G26" i="25"/>
  <c r="F35" i="25"/>
  <c r="G55" i="25"/>
  <c r="G57" i="25" s="1"/>
  <c r="F57" i="25"/>
  <c r="E13" i="19"/>
  <c r="D13" i="23" l="1"/>
  <c r="O7692" i="11"/>
  <c r="G35" i="25"/>
  <c r="G21" i="25"/>
  <c r="G46" i="25"/>
  <c r="F60" i="25"/>
  <c r="G60" i="25" l="1"/>
  <c r="E13" i="23" l="1"/>
  <c r="N20" i="19" l="1"/>
  <c r="J1930" i="11" l="1"/>
  <c r="K1930" i="11" s="1"/>
  <c r="K7677" i="11" s="1"/>
  <c r="G7693" i="11" l="1"/>
  <c r="G7677" i="11"/>
  <c r="D12" i="18"/>
  <c r="K1942" i="11"/>
  <c r="K7693" i="11"/>
  <c r="G7701" i="11"/>
  <c r="L1930" i="11"/>
  <c r="L1942" i="11" s="1"/>
  <c r="L7703" i="11" s="1"/>
  <c r="P1930" i="11"/>
  <c r="P1942" i="11" s="1"/>
  <c r="P7701" i="11" s="1"/>
  <c r="P7703" i="11" s="1"/>
  <c r="G7703" i="11" l="1"/>
  <c r="K7692" i="11"/>
  <c r="K7701" i="11"/>
  <c r="C12" i="21"/>
  <c r="C12" i="18"/>
  <c r="L7693" i="11"/>
  <c r="P7693" i="11"/>
  <c r="G7692" i="11"/>
  <c r="K7703" i="11" l="1"/>
  <c r="P7692" i="11"/>
  <c r="P7696" i="11" s="1"/>
  <c r="K7696" i="11"/>
  <c r="G7696" i="11"/>
  <c r="L7692" i="11"/>
  <c r="E12" i="21"/>
  <c r="E12" i="18" l="1"/>
  <c r="N19" i="18" l="1"/>
  <c r="N21" i="18" l="1"/>
  <c r="I9" i="34" l="1"/>
  <c r="J9" i="34" s="1"/>
  <c r="I8" i="34"/>
  <c r="J8" i="34" l="1"/>
  <c r="J13" i="34" s="1"/>
  <c r="J15" i="34" s="1"/>
  <c r="E28" i="19" s="1"/>
  <c r="I13" i="34"/>
  <c r="I15" i="34" s="1"/>
  <c r="E27" i="18" s="1"/>
  <c r="G7717" i="11" l="1"/>
  <c r="B26" i="32" l="1"/>
  <c r="B31" i="32"/>
  <c r="K29" i="32" l="1"/>
  <c r="K31" i="32" s="1"/>
  <c r="D29" i="32"/>
  <c r="D31" i="32" s="1"/>
  <c r="L29" i="32"/>
  <c r="L31" i="32" s="1"/>
  <c r="I29" i="32"/>
  <c r="I31" i="32" s="1"/>
  <c r="C29" i="32"/>
  <c r="C31" i="32" s="1"/>
  <c r="E29" i="32"/>
  <c r="E31" i="32" s="1"/>
  <c r="F29" i="32"/>
  <c r="F31" i="32" s="1"/>
  <c r="G29" i="32"/>
  <c r="G31" i="32" s="1"/>
  <c r="J29" i="32"/>
  <c r="J31" i="32" s="1"/>
  <c r="M29" i="32"/>
  <c r="M31" i="32" s="1"/>
  <c r="H29" i="32"/>
  <c r="H31" i="32" s="1"/>
  <c r="N29" i="32"/>
  <c r="G7713" i="11"/>
  <c r="G7715" i="11"/>
  <c r="N31" i="32" l="1"/>
  <c r="C36" i="32"/>
  <c r="I36" i="32"/>
  <c r="I38" i="32" s="1"/>
  <c r="L36" i="32"/>
  <c r="L38" i="32" s="1"/>
  <c r="H36" i="32"/>
  <c r="H38" i="32" s="1"/>
  <c r="D36" i="32"/>
  <c r="D38" i="32" s="1"/>
  <c r="K36" i="32"/>
  <c r="K38" i="32" s="1"/>
  <c r="G36" i="32"/>
  <c r="G38" i="32" s="1"/>
  <c r="N36" i="32"/>
  <c r="N38" i="32" s="1"/>
  <c r="J36" i="32"/>
  <c r="J38" i="32" s="1"/>
  <c r="F36" i="32"/>
  <c r="F38" i="32" s="1"/>
  <c r="M36" i="32"/>
  <c r="M38" i="32" s="1"/>
  <c r="E36" i="32"/>
  <c r="E38" i="32" s="1"/>
  <c r="G7718" i="11"/>
  <c r="B36" i="32" l="1"/>
  <c r="B38" i="32" s="1"/>
  <c r="C38" i="32"/>
  <c r="K7712" i="11" l="1"/>
  <c r="K7710" i="11"/>
  <c r="K7711" i="11"/>
  <c r="O7711" i="11" l="1"/>
  <c r="L7711" i="11"/>
  <c r="K7716" i="11"/>
  <c r="L7716" i="11" s="1"/>
  <c r="L7710" i="11"/>
  <c r="O7710" i="11"/>
  <c r="K7713" i="11"/>
  <c r="K7715" i="11"/>
  <c r="L7715" i="11" s="1"/>
  <c r="L7712" i="11"/>
  <c r="O7712" i="11"/>
  <c r="K7717" i="11"/>
  <c r="L7713" i="11" l="1"/>
  <c r="K7718" i="11"/>
  <c r="L7717" i="11"/>
  <c r="L7718" i="11" s="1"/>
  <c r="P7712" i="11"/>
  <c r="O7717" i="11"/>
  <c r="P7717" i="11" s="1"/>
  <c r="O7713" i="11"/>
  <c r="P7710" i="11"/>
  <c r="O7715" i="11"/>
  <c r="P7711" i="11"/>
  <c r="O7716" i="11"/>
  <c r="P7716" i="11" s="1"/>
  <c r="P7713" i="11" l="1"/>
  <c r="P7715" i="11"/>
  <c r="P7718" i="11" s="1"/>
  <c r="O7718" i="11"/>
  <c r="H7677" i="11" l="1"/>
  <c r="H7689" i="11" l="1"/>
  <c r="K7689" i="11" l="1"/>
  <c r="K7678" i="11" s="1"/>
  <c r="O7689" i="11"/>
  <c r="O7678" i="11" s="1"/>
  <c r="G7689" i="11"/>
  <c r="G7678" i="11" s="1"/>
  <c r="H7690" i="11"/>
  <c r="H7683" i="11" l="1"/>
  <c r="O7690" i="11"/>
  <c r="O7681" i="11" s="1"/>
  <c r="G7690" i="11"/>
  <c r="G7681" i="11" s="1"/>
  <c r="K7690" i="11"/>
  <c r="K7681" i="11" s="1"/>
  <c r="C13" i="18"/>
  <c r="C14" i="18" s="1"/>
  <c r="C17" i="18" s="1"/>
  <c r="G7679" i="11"/>
  <c r="D13" i="21"/>
  <c r="O7679" i="11"/>
  <c r="K7679" i="11"/>
  <c r="D13" i="18"/>
  <c r="H7684" i="11" l="1"/>
  <c r="D14" i="21"/>
  <c r="D17" i="21" s="1"/>
  <c r="G7682" i="11"/>
  <c r="G7686" i="11" s="1"/>
  <c r="G7687" i="11" s="1"/>
  <c r="C14" i="19"/>
  <c r="C15" i="19" s="1"/>
  <c r="C18" i="19" s="1"/>
  <c r="D14" i="19"/>
  <c r="K7682" i="11"/>
  <c r="K7686" i="11" s="1"/>
  <c r="K7687" i="11" s="1"/>
  <c r="H7678" i="11"/>
  <c r="D14" i="18"/>
  <c r="D17" i="18" s="1"/>
  <c r="C13" i="21"/>
  <c r="C14" i="21" s="1"/>
  <c r="C17" i="21" s="1"/>
  <c r="E13" i="18"/>
  <c r="E14" i="18" s="1"/>
  <c r="E17" i="18" s="1"/>
  <c r="E19" i="18" s="1"/>
  <c r="D14" i="23"/>
  <c r="O7682" i="11"/>
  <c r="O7686" i="11" s="1"/>
  <c r="O7687" i="11" s="1"/>
  <c r="H7685" i="11" l="1"/>
  <c r="H7679" i="11"/>
  <c r="E16" i="17"/>
  <c r="E21" i="18"/>
  <c r="E22" i="18" s="1"/>
  <c r="E25" i="18"/>
  <c r="E13" i="21"/>
  <c r="E14" i="21" s="1"/>
  <c r="E17" i="21" s="1"/>
  <c r="E19" i="21" s="1"/>
  <c r="D15" i="23"/>
  <c r="D18" i="23" s="1"/>
  <c r="H7681" i="11"/>
  <c r="D15" i="19"/>
  <c r="D18" i="19" s="1"/>
  <c r="E14" i="19"/>
  <c r="E15" i="19" s="1"/>
  <c r="E18" i="19" s="1"/>
  <c r="E20" i="19" s="1"/>
  <c r="C14" i="23"/>
  <c r="C15" i="23" s="1"/>
  <c r="C18" i="23" s="1"/>
  <c r="C18" i="18"/>
  <c r="H7682" i="11" l="1"/>
  <c r="E25" i="21"/>
  <c r="E21" i="21"/>
  <c r="E22" i="21" s="1"/>
  <c r="E16" i="22"/>
  <c r="E14" i="23"/>
  <c r="E15" i="23" s="1"/>
  <c r="E18" i="23" s="1"/>
  <c r="E20" i="23" s="1"/>
  <c r="E22" i="19"/>
  <c r="E23" i="19" s="1"/>
  <c r="E16" i="20"/>
  <c r="E26" i="19"/>
  <c r="G16" i="17"/>
  <c r="L16" i="17" s="1"/>
  <c r="E17" i="17"/>
  <c r="K16" i="17"/>
  <c r="O16" i="17" l="1"/>
  <c r="Q16" i="17" s="1"/>
  <c r="S16" i="17" s="1"/>
  <c r="U16" i="17" s="1"/>
  <c r="K17" i="17"/>
  <c r="G16" i="20"/>
  <c r="L16" i="20" s="1"/>
  <c r="K16" i="20"/>
  <c r="E17" i="20"/>
  <c r="G17" i="17"/>
  <c r="L17" i="17" s="1"/>
  <c r="E18" i="17"/>
  <c r="E16" i="24"/>
  <c r="E26" i="23"/>
  <c r="E22" i="23"/>
  <c r="E23" i="23" s="1"/>
  <c r="E17" i="22"/>
  <c r="G16" i="22"/>
  <c r="L16" i="22" s="1"/>
  <c r="K16" i="22"/>
  <c r="K16" i="24" l="1"/>
  <c r="E17" i="24"/>
  <c r="G16" i="24"/>
  <c r="L16" i="24" s="1"/>
  <c r="O16" i="20"/>
  <c r="Q16" i="20" s="1"/>
  <c r="S16" i="20" s="1"/>
  <c r="U16" i="20" s="1"/>
  <c r="K17" i="20"/>
  <c r="G17" i="22"/>
  <c r="L17" i="22" s="1"/>
  <c r="E18" i="22"/>
  <c r="O17" i="17"/>
  <c r="Q17" i="17" s="1"/>
  <c r="S17" i="17" s="1"/>
  <c r="U17" i="17" s="1"/>
  <c r="K18" i="17"/>
  <c r="G18" i="17"/>
  <c r="L18" i="17" s="1"/>
  <c r="E19" i="17"/>
  <c r="O16" i="22"/>
  <c r="Q16" i="22" s="1"/>
  <c r="S16" i="22" s="1"/>
  <c r="U16" i="22" s="1"/>
  <c r="K17" i="22"/>
  <c r="E18" i="20"/>
  <c r="G17" i="20"/>
  <c r="L17" i="20" s="1"/>
  <c r="E20" i="17" l="1"/>
  <c r="G19" i="17"/>
  <c r="L19" i="17" s="1"/>
  <c r="G18" i="22"/>
  <c r="L18" i="22" s="1"/>
  <c r="E19" i="22"/>
  <c r="E18" i="24"/>
  <c r="G17" i="24"/>
  <c r="L17" i="24" s="1"/>
  <c r="E19" i="20"/>
  <c r="G18" i="20"/>
  <c r="L18" i="20" s="1"/>
  <c r="K18" i="22"/>
  <c r="O17" i="22"/>
  <c r="Q17" i="22" s="1"/>
  <c r="S17" i="22" s="1"/>
  <c r="U17" i="22" s="1"/>
  <c r="K19" i="17"/>
  <c r="O18" i="17"/>
  <c r="Q18" i="17" s="1"/>
  <c r="S18" i="17" s="1"/>
  <c r="U18" i="17" s="1"/>
  <c r="K18" i="20"/>
  <c r="O17" i="20"/>
  <c r="Q17" i="20" s="1"/>
  <c r="S17" i="20" s="1"/>
  <c r="U17" i="20" s="1"/>
  <c r="K17" i="24"/>
  <c r="O16" i="24"/>
  <c r="Q16" i="24" s="1"/>
  <c r="S16" i="24" s="1"/>
  <c r="U16" i="24" s="1"/>
  <c r="G19" i="22" l="1"/>
  <c r="L19" i="22" s="1"/>
  <c r="E20" i="22"/>
  <c r="O17" i="24"/>
  <c r="Q17" i="24" s="1"/>
  <c r="S17" i="24" s="1"/>
  <c r="U17" i="24" s="1"/>
  <c r="K18" i="24"/>
  <c r="G19" i="20"/>
  <c r="L19" i="20" s="1"/>
  <c r="E20" i="20"/>
  <c r="O19" i="17"/>
  <c r="Q19" i="17" s="1"/>
  <c r="S19" i="17" s="1"/>
  <c r="U19" i="17" s="1"/>
  <c r="K20" i="17"/>
  <c r="O18" i="20"/>
  <c r="Q18" i="20" s="1"/>
  <c r="S18" i="20" s="1"/>
  <c r="U18" i="20" s="1"/>
  <c r="K19" i="20"/>
  <c r="K19" i="22"/>
  <c r="O18" i="22"/>
  <c r="Q18" i="22" s="1"/>
  <c r="S18" i="22" s="1"/>
  <c r="U18" i="22" s="1"/>
  <c r="G18" i="24"/>
  <c r="L18" i="24" s="1"/>
  <c r="E19" i="24"/>
  <c r="E21" i="17"/>
  <c r="G20" i="17"/>
  <c r="L20" i="17" s="1"/>
  <c r="K21" i="17" l="1"/>
  <c r="O20" i="17"/>
  <c r="Q20" i="17" s="1"/>
  <c r="S20" i="17" s="1"/>
  <c r="U20" i="17" s="1"/>
  <c r="O18" i="24"/>
  <c r="Q18" i="24" s="1"/>
  <c r="S18" i="24" s="1"/>
  <c r="U18" i="24" s="1"/>
  <c r="K19" i="24"/>
  <c r="G21" i="17"/>
  <c r="L21" i="17" s="1"/>
  <c r="E22" i="17"/>
  <c r="G19" i="24"/>
  <c r="L19" i="24" s="1"/>
  <c r="E20" i="24"/>
  <c r="O19" i="20"/>
  <c r="Q19" i="20" s="1"/>
  <c r="S19" i="20" s="1"/>
  <c r="U19" i="20" s="1"/>
  <c r="K20" i="20"/>
  <c r="E21" i="20"/>
  <c r="G20" i="20"/>
  <c r="L20" i="20" s="1"/>
  <c r="E21" i="22"/>
  <c r="G20" i="22"/>
  <c r="L20" i="22" s="1"/>
  <c r="K20" i="22"/>
  <c r="O19" i="22"/>
  <c r="Q19" i="22" s="1"/>
  <c r="S19" i="22" s="1"/>
  <c r="U19" i="22" s="1"/>
  <c r="G20" i="24" l="1"/>
  <c r="L20" i="24" s="1"/>
  <c r="E21" i="24"/>
  <c r="O19" i="24"/>
  <c r="Q19" i="24" s="1"/>
  <c r="S19" i="24" s="1"/>
  <c r="U19" i="24" s="1"/>
  <c r="K20" i="24"/>
  <c r="E22" i="20"/>
  <c r="G21" i="20"/>
  <c r="L21" i="20" s="1"/>
  <c r="O20" i="22"/>
  <c r="Q20" i="22" s="1"/>
  <c r="S20" i="22" s="1"/>
  <c r="U20" i="22" s="1"/>
  <c r="K21" i="22"/>
  <c r="K21" i="20"/>
  <c r="O20" i="20"/>
  <c r="Q20" i="20" s="1"/>
  <c r="S20" i="20" s="1"/>
  <c r="U20" i="20" s="1"/>
  <c r="E23" i="17"/>
  <c r="G22" i="17"/>
  <c r="L22" i="17" s="1"/>
  <c r="E22" i="22"/>
  <c r="G21" i="22"/>
  <c r="L21" i="22" s="1"/>
  <c r="O21" i="17"/>
  <c r="Q21" i="17" s="1"/>
  <c r="S21" i="17" s="1"/>
  <c r="U21" i="17" s="1"/>
  <c r="K22" i="17"/>
  <c r="O21" i="22" l="1"/>
  <c r="Q21" i="22" s="1"/>
  <c r="S21" i="22" s="1"/>
  <c r="U21" i="22" s="1"/>
  <c r="K22" i="22"/>
  <c r="O20" i="24"/>
  <c r="Q20" i="24" s="1"/>
  <c r="S20" i="24" s="1"/>
  <c r="U20" i="24" s="1"/>
  <c r="K21" i="24"/>
  <c r="K23" i="17"/>
  <c r="O22" i="17"/>
  <c r="Q22" i="17" s="1"/>
  <c r="S22" i="17" s="1"/>
  <c r="U22" i="17" s="1"/>
  <c r="G21" i="24"/>
  <c r="L21" i="24" s="1"/>
  <c r="E22" i="24"/>
  <c r="G23" i="17"/>
  <c r="L23" i="17" s="1"/>
  <c r="E24" i="17"/>
  <c r="G22" i="22"/>
  <c r="L22" i="22" s="1"/>
  <c r="E23" i="22"/>
  <c r="O21" i="20"/>
  <c r="Q21" i="20" s="1"/>
  <c r="S21" i="20" s="1"/>
  <c r="U21" i="20" s="1"/>
  <c r="K22" i="20"/>
  <c r="E23" i="20"/>
  <c r="G22" i="20"/>
  <c r="L22" i="20" s="1"/>
  <c r="G23" i="20" l="1"/>
  <c r="L23" i="20" s="1"/>
  <c r="E24" i="20"/>
  <c r="G23" i="22"/>
  <c r="L23" i="22" s="1"/>
  <c r="E24" i="22"/>
  <c r="G22" i="24"/>
  <c r="L22" i="24" s="1"/>
  <c r="E23" i="24"/>
  <c r="O21" i="24"/>
  <c r="Q21" i="24" s="1"/>
  <c r="S21" i="24" s="1"/>
  <c r="U21" i="24" s="1"/>
  <c r="K22" i="24"/>
  <c r="O22" i="22"/>
  <c r="Q22" i="22" s="1"/>
  <c r="S22" i="22" s="1"/>
  <c r="U22" i="22" s="1"/>
  <c r="K23" i="22"/>
  <c r="O22" i="20"/>
  <c r="Q22" i="20" s="1"/>
  <c r="S22" i="20" s="1"/>
  <c r="U22" i="20" s="1"/>
  <c r="K23" i="20"/>
  <c r="E25" i="17"/>
  <c r="G24" i="17"/>
  <c r="L24" i="17" s="1"/>
  <c r="K24" i="17"/>
  <c r="O23" i="17"/>
  <c r="Q23" i="17" s="1"/>
  <c r="S23" i="17" s="1"/>
  <c r="U23" i="17" s="1"/>
  <c r="K24" i="20" l="1"/>
  <c r="O23" i="20"/>
  <c r="Q23" i="20" s="1"/>
  <c r="S23" i="20" s="1"/>
  <c r="U23" i="20" s="1"/>
  <c r="K23" i="24"/>
  <c r="O22" i="24"/>
  <c r="Q22" i="24" s="1"/>
  <c r="S22" i="24" s="1"/>
  <c r="U22" i="24" s="1"/>
  <c r="E25" i="22"/>
  <c r="G24" i="22"/>
  <c r="L24" i="22" s="1"/>
  <c r="K24" i="22"/>
  <c r="O23" i="22"/>
  <c r="Q23" i="22" s="1"/>
  <c r="S23" i="22" s="1"/>
  <c r="U23" i="22" s="1"/>
  <c r="G23" i="24"/>
  <c r="L23" i="24" s="1"/>
  <c r="E24" i="24"/>
  <c r="E25" i="20"/>
  <c r="G24" i="20"/>
  <c r="L24" i="20" s="1"/>
  <c r="K25" i="17"/>
  <c r="O24" i="17"/>
  <c r="Q24" i="17" s="1"/>
  <c r="S24" i="17" s="1"/>
  <c r="U24" i="17" s="1"/>
  <c r="G25" i="17"/>
  <c r="L25" i="17" s="1"/>
  <c r="E26" i="17"/>
  <c r="G26" i="17" l="1"/>
  <c r="L26" i="17" s="1"/>
  <c r="E27" i="17"/>
  <c r="G27" i="17" s="1"/>
  <c r="E26" i="20"/>
  <c r="G25" i="20"/>
  <c r="L25" i="20" s="1"/>
  <c r="O23" i="24"/>
  <c r="Q23" i="24" s="1"/>
  <c r="S23" i="24" s="1"/>
  <c r="U23" i="24" s="1"/>
  <c r="K24" i="24"/>
  <c r="O24" i="22"/>
  <c r="Q24" i="22" s="1"/>
  <c r="S24" i="22" s="1"/>
  <c r="U24" i="22" s="1"/>
  <c r="K25" i="22"/>
  <c r="G24" i="24"/>
  <c r="L24" i="24" s="1"/>
  <c r="E25" i="24"/>
  <c r="K26" i="17"/>
  <c r="O25" i="17"/>
  <c r="Q25" i="17" s="1"/>
  <c r="S25" i="17" s="1"/>
  <c r="U25" i="17" s="1"/>
  <c r="E26" i="22"/>
  <c r="G25" i="22"/>
  <c r="L25" i="22" s="1"/>
  <c r="K25" i="20"/>
  <c r="O24" i="20"/>
  <c r="Q24" i="20" s="1"/>
  <c r="S24" i="20" s="1"/>
  <c r="U24" i="20" s="1"/>
  <c r="O25" i="22" l="1"/>
  <c r="Q25" i="22" s="1"/>
  <c r="S25" i="22" s="1"/>
  <c r="U25" i="22" s="1"/>
  <c r="K26" i="22"/>
  <c r="O25" i="20"/>
  <c r="Q25" i="20" s="1"/>
  <c r="S25" i="20" s="1"/>
  <c r="U25" i="20" s="1"/>
  <c r="K26" i="20"/>
  <c r="O26" i="17"/>
  <c r="Q26" i="17" s="1"/>
  <c r="S26" i="17" s="1"/>
  <c r="U26" i="17" s="1"/>
  <c r="K27" i="17"/>
  <c r="O27" i="17" s="1"/>
  <c r="Q27" i="17" s="1"/>
  <c r="S27" i="17" s="1"/>
  <c r="G26" i="20"/>
  <c r="L26" i="20" s="1"/>
  <c r="E27" i="20"/>
  <c r="G27" i="20" s="1"/>
  <c r="G25" i="24"/>
  <c r="L25" i="24" s="1"/>
  <c r="E26" i="24"/>
  <c r="O24" i="24"/>
  <c r="Q24" i="24" s="1"/>
  <c r="S24" i="24" s="1"/>
  <c r="U24" i="24" s="1"/>
  <c r="K25" i="24"/>
  <c r="G26" i="22"/>
  <c r="L26" i="22" s="1"/>
  <c r="E27" i="22"/>
  <c r="G27" i="22" s="1"/>
  <c r="L27" i="17"/>
  <c r="L27" i="20" l="1"/>
  <c r="K26" i="24"/>
  <c r="O25" i="24"/>
  <c r="Q25" i="24" s="1"/>
  <c r="S25" i="24" s="1"/>
  <c r="U25" i="24" s="1"/>
  <c r="K27" i="20"/>
  <c r="O27" i="20" s="1"/>
  <c r="Q27" i="20" s="1"/>
  <c r="S27" i="20" s="1"/>
  <c r="O26" i="20"/>
  <c r="Q26" i="20" s="1"/>
  <c r="S26" i="20" s="1"/>
  <c r="U26" i="20" s="1"/>
  <c r="G26" i="24"/>
  <c r="L26" i="24" s="1"/>
  <c r="E27" i="24"/>
  <c r="G27" i="24" s="1"/>
  <c r="S29" i="17"/>
  <c r="E26" i="18" s="1"/>
  <c r="E28" i="18" s="1"/>
  <c r="U27" i="17"/>
  <c r="K27" i="22"/>
  <c r="O27" i="22" s="1"/>
  <c r="Q27" i="22" s="1"/>
  <c r="S27" i="22" s="1"/>
  <c r="O26" i="22"/>
  <c r="Q26" i="22" s="1"/>
  <c r="S26" i="22" s="1"/>
  <c r="U26" i="22" s="1"/>
  <c r="L27" i="22"/>
  <c r="U27" i="20" l="1"/>
  <c r="S29" i="20"/>
  <c r="E27" i="19" s="1"/>
  <c r="E29" i="19" s="1"/>
  <c r="U27" i="22"/>
  <c r="S29" i="22"/>
  <c r="E26" i="21" s="1"/>
  <c r="E28" i="21" s="1"/>
  <c r="L27" i="24"/>
  <c r="K27" i="24"/>
  <c r="O27" i="24" s="1"/>
  <c r="Q27" i="24" s="1"/>
  <c r="S27" i="24" s="1"/>
  <c r="O26" i="24"/>
  <c r="Q26" i="24" s="1"/>
  <c r="S26" i="24" s="1"/>
  <c r="U26" i="24" s="1"/>
  <c r="S29" i="24" l="1"/>
  <c r="E27" i="23" s="1"/>
  <c r="E29" i="23" s="1"/>
  <c r="U27" i="24"/>
</calcChain>
</file>

<file path=xl/sharedStrings.xml><?xml version="1.0" encoding="utf-8"?>
<sst xmlns="http://schemas.openxmlformats.org/spreadsheetml/2006/main" count="30981" uniqueCount="7939">
  <si>
    <t>Row Labels</t>
  </si>
  <si>
    <t>C389 CMN Easements</t>
  </si>
  <si>
    <t>C3900 CMN Str/Impv, Elliott Avenue</t>
  </si>
  <si>
    <t>C3900 CMN Str/Impv, ESO</t>
  </si>
  <si>
    <t>C3900 CMN Str/Impv, Factoria Svc Ct</t>
  </si>
  <si>
    <t>C3900 CMN Str/Impv, Factoria Trailr</t>
  </si>
  <si>
    <t>C3900 CMN Str/Impv, Fleet Svc Facl</t>
  </si>
  <si>
    <t>C3900 CMN Str/Impv, Howell Bldg</t>
  </si>
  <si>
    <t>C3900 CMN Str/Impv, Kittitas Svc Ct</t>
  </si>
  <si>
    <t>C3900 CMN Str/Impv, Olympia Bus/Eng</t>
  </si>
  <si>
    <t>C3900 CMN Str/Impv, Olympia Svc Ctr</t>
  </si>
  <si>
    <t>C3900 CMN Str/Impv, Puyallup Svc Ct</t>
  </si>
  <si>
    <t>C3900 CMN Str/Impv, S King Complex</t>
  </si>
  <si>
    <t>C3900 CMN Str/Impv, Tacoma Office</t>
  </si>
  <si>
    <t>C3900 CMN Structure &amp; Improvement</t>
  </si>
  <si>
    <t>C3911 CMN Office Furn &amp; Eq, new</t>
  </si>
  <si>
    <t>C3911 CMN Office Furn &amp; Eq, old</t>
  </si>
  <si>
    <t>C3912 CMN Computer Eq, new</t>
  </si>
  <si>
    <t>C3920 GEN Trans Equip, new</t>
  </si>
  <si>
    <t>C3920 GEN Trans Equip, old</t>
  </si>
  <si>
    <t>C3922 CMN Aircraft Engine Rebuild</t>
  </si>
  <si>
    <t>C393 CMN Stores Equipment new</t>
  </si>
  <si>
    <t>C393 CMN Stores Equipment old</t>
  </si>
  <si>
    <t>C3940 CMN Tools/Shop/Garage new</t>
  </si>
  <si>
    <t>C3940 CMN Tools/Shop/Garage old</t>
  </si>
  <si>
    <t>C396 GEN Power Op Equip, new</t>
  </si>
  <si>
    <t>C3970 CMN Comm Equip, AMI Network</t>
  </si>
  <si>
    <t>C3970 CMN Comm Equip, new</t>
  </si>
  <si>
    <t>C3970 CMN Comm Equip, old</t>
  </si>
  <si>
    <t>C3980 CMN Misc Equipment, new</t>
  </si>
  <si>
    <t>C3980 CMN Misc Equipment, old</t>
  </si>
  <si>
    <t>E302 INT Franchises</t>
  </si>
  <si>
    <t>E302 INT Franchises, Baker Project</t>
  </si>
  <si>
    <t xml:space="preserve">E302 INT Franchises, Snoqualmie </t>
  </si>
  <si>
    <t>E303 INT Misc Intangible Plant</t>
  </si>
  <si>
    <t xml:space="preserve">E303 INT Whitehorn 2 &amp; 3 </t>
  </si>
  <si>
    <t>E311 STM Str/Imprv, Mint Farm OP</t>
  </si>
  <si>
    <t xml:space="preserve">E311 STM Str/Imprv, Sumas </t>
  </si>
  <si>
    <t>E311 STM Str/Imprv, Sumas OP</t>
  </si>
  <si>
    <t>E311 STM Str/Impv, Colstrip 1</t>
  </si>
  <si>
    <t>E311 STM Str/Impv, Colstrip 1-2 Com</t>
  </si>
  <si>
    <t>E311 STM Str/Impv, Colstrip 2</t>
  </si>
  <si>
    <t>E311 STM Str/Impv, Colstrip 3</t>
  </si>
  <si>
    <t>E311 STM Str/Impv, Colstrip 3-4 Com</t>
  </si>
  <si>
    <t>E311 STM Str/Impv, Colstrip 4</t>
  </si>
  <si>
    <t>E311 STM Str/Impv, Encogen-RET</t>
  </si>
  <si>
    <t>E311 STM Str/Impv, Ferndale</t>
  </si>
  <si>
    <t>E311 STM Str/Impv, Fred 1/APC</t>
  </si>
  <si>
    <t>E311 STM Str/Impv, Goldendale</t>
  </si>
  <si>
    <t>E311 STM Str/Impv, Goldendale OP</t>
  </si>
  <si>
    <t>E312 STM Boiler, Colstrip 1</t>
  </si>
  <si>
    <t>E312 STM Boiler, Colstrip 1-2 Com</t>
  </si>
  <si>
    <t>E312 STM Boiler, Colstrip 2</t>
  </si>
  <si>
    <t>E312 STM Boiler, Colstrip 3</t>
  </si>
  <si>
    <t>E312 STM Boiler, Colstrip 3-4 Com</t>
  </si>
  <si>
    <t>E312 STM Boiler, Colstrip 4</t>
  </si>
  <si>
    <t>E312 STM Boiler, Encogen</t>
  </si>
  <si>
    <t>E312 STM Boiler, Ferndale</t>
  </si>
  <si>
    <t>E312 STM Boiler, Fred 1/APC</t>
  </si>
  <si>
    <t>E312 STM Boiler, Goldendale</t>
  </si>
  <si>
    <t>E312 STM Boiler, Goldendale OP</t>
  </si>
  <si>
    <t xml:space="preserve">E312 STM Boiler, Mint Farm </t>
  </si>
  <si>
    <t>E312 STM Boiler, Mint Farm OP</t>
  </si>
  <si>
    <t>E312 STM Boiler, Sumas OP</t>
  </si>
  <si>
    <t>E314 STM Turbogen, Colstrip 1</t>
  </si>
  <si>
    <t>E314 STM Turbogen, Colstrip 1-2 Com</t>
  </si>
  <si>
    <t>E314 STM Turbogen, Colstrip 2</t>
  </si>
  <si>
    <t>E314 STM Turbogen, Colstrip 3</t>
  </si>
  <si>
    <t>E314 STM Turbogen, Colstrip 4</t>
  </si>
  <si>
    <t>E314 STM Turbogen, Encogen</t>
  </si>
  <si>
    <t>E314 STM Turbogen, Ferndale</t>
  </si>
  <si>
    <t>E314 STM Turbogen, Fred 1/APC</t>
  </si>
  <si>
    <t>E314 STM Turbogen, Goldendale</t>
  </si>
  <si>
    <t>E314 STM Turbogen, Goldendale OP</t>
  </si>
  <si>
    <t>E314 STM Turbogen, Mint Farm</t>
  </si>
  <si>
    <t>E314 STM Turbogen, Mint Farm OP</t>
  </si>
  <si>
    <t xml:space="preserve">E314 STM Turbogen, Sumas </t>
  </si>
  <si>
    <t>E314 STM Turbogen, Sumas OP</t>
  </si>
  <si>
    <t>E315 STM Accessory, Colstrip 1</t>
  </si>
  <si>
    <t>E315 STM Accessory, Colstrip 1-2 Cm</t>
  </si>
  <si>
    <t>E315 STM Accessory, Colstrip 2</t>
  </si>
  <si>
    <t>E315 STM Accessory, Colstrip 3</t>
  </si>
  <si>
    <t>E315 STM Accessory, Colstrip 3-4 Cm</t>
  </si>
  <si>
    <t>E315 STM Accessory, Colstrip 4</t>
  </si>
  <si>
    <t>E315 STM Accessory, Encogen</t>
  </si>
  <si>
    <t>E315 STM Accessory, Ferndale</t>
  </si>
  <si>
    <t>E315 STM Accessory, Fred 1/APC</t>
  </si>
  <si>
    <t>E315 STM Accessory, Goldendale OP</t>
  </si>
  <si>
    <t>E315 STM Accessory, Mint Farm OP</t>
  </si>
  <si>
    <t>E315 STM Accessory, Sumas</t>
  </si>
  <si>
    <t>E315 STM Accessory, Sumas OP</t>
  </si>
  <si>
    <t>E316 STM Misc, Colstrip 1</t>
  </si>
  <si>
    <t>E316 STM Misc, Colstrip 1-2 Com</t>
  </si>
  <si>
    <t>E316 STM Misc, Colstrip 1-4 Com</t>
  </si>
  <si>
    <t>E316 STM Misc, Colstrip 2</t>
  </si>
  <si>
    <t>E316 STM Misc, Colstrip 3</t>
  </si>
  <si>
    <t>E316 STM Misc, Colstrip 3-4 Com</t>
  </si>
  <si>
    <t>E316 STM Misc, Colstrip 4</t>
  </si>
  <si>
    <t>E316 STM Misc, Ferndale</t>
  </si>
  <si>
    <t>E316 STM Misc, Fred 1/APC</t>
  </si>
  <si>
    <t>E316 STM Misc, Goldendale OP</t>
  </si>
  <si>
    <t>E316 STM Misc, Mint Farm OP</t>
  </si>
  <si>
    <t xml:space="preserve">E316 STM Misc, Sumas </t>
  </si>
  <si>
    <t>E316 STM Misc, Sumas OP</t>
  </si>
  <si>
    <t xml:space="preserve">E3170 STM ARO Steam Prd </t>
  </si>
  <si>
    <t>E3171 STM ARO Steam Production</t>
  </si>
  <si>
    <t>E33010 HYD Easements, Snoqualmie 1</t>
  </si>
  <si>
    <t>E331 HYD S/I, LB AdultFishTrap2010</t>
  </si>
  <si>
    <t>E331 HYD S/I, UB FishHatchery2010</t>
  </si>
  <si>
    <t>E331 HYD Str/Impv, LB-2013</t>
  </si>
  <si>
    <t>E331 HYD Str/Impv, Lower Baker</t>
  </si>
  <si>
    <t>E331 HYD Str/Impv, Snoq 1 - 2013</t>
  </si>
  <si>
    <t>E331 HYD Str/Impv, Snoq 2 - 2013</t>
  </si>
  <si>
    <t>E331 HYD Str/Impv, Snoq Park</t>
  </si>
  <si>
    <t>E331 HYD Str/Impv, Snoqualmie 1</t>
  </si>
  <si>
    <t>E331 HYD Str/Impv, UB Koma Kulshan</t>
  </si>
  <si>
    <t>E331 HYD Str/Impv, Upper Baker</t>
  </si>
  <si>
    <t>E332 HYD R/D/W, Snoq 1 - 2013</t>
  </si>
  <si>
    <t>E332 HYD R/D/W, Snoq 2 - 2013</t>
  </si>
  <si>
    <t>E332 HYD R/D/W,LBAdultFishTr2010</t>
  </si>
  <si>
    <t>E332 HYD R/D/W,UB FishHatch2010</t>
  </si>
  <si>
    <t>E332 HYD Res/Dam/Wwy, LB FSC</t>
  </si>
  <si>
    <t>E332 HYD Res/Dam/Wwy, LB-2013</t>
  </si>
  <si>
    <t>E332 HYD Res/Dam/Wwy, Lower Baker</t>
  </si>
  <si>
    <t>E332 HYD Res/Dam/Wwy, Snoqualmie 1</t>
  </si>
  <si>
    <t>E332 HYD Res/Dam/Wwy, Snoqualmie 2</t>
  </si>
  <si>
    <t>E332 HYD Res/Dam/Wwy, UB FSC</t>
  </si>
  <si>
    <t>E332 HYD Res/Dam/Wwy, Upper Baker</t>
  </si>
  <si>
    <t>E333 HYD Wtrwhl/Trbn, LB-2013</t>
  </si>
  <si>
    <t>E333 HYD Wtrwhl/Trbn, Lower Baker</t>
  </si>
  <si>
    <t>E333 HYD Wtrwhl/Trbn, Snoq 1-2013</t>
  </si>
  <si>
    <t>E333 HYD Wtrwhl/Trbn, Snoq 2-2013</t>
  </si>
  <si>
    <t>E333 HYD Wtrwhl/Trbn, Snoqualmie 1</t>
  </si>
  <si>
    <t>E333 HYD Wtrwhl/Trbn, Snoqualmie 2</t>
  </si>
  <si>
    <t>E333 HYD Wtrwhl/Trbn, Upper Baker</t>
  </si>
  <si>
    <t>E334 HYD Accessory, LB-2013</t>
  </si>
  <si>
    <t>E334 HYD Accessory, Lower Baker</t>
  </si>
  <si>
    <t>E334 HYD Accessory, Snoq 1 - 2013</t>
  </si>
  <si>
    <t>E334 HYD Accessory, Snoq 2 - 2013</t>
  </si>
  <si>
    <t>E334 HYD Accessory, Upper Baker</t>
  </si>
  <si>
    <t>E335 HYD Misc, LB-2013</t>
  </si>
  <si>
    <t>E335 HYD Misc, Lower Baker</t>
  </si>
  <si>
    <t>E335 HYD Misc, Lower Baker FSC</t>
  </si>
  <si>
    <t>E335 HYD Misc, Snoq 1 - 2013</t>
  </si>
  <si>
    <t>E335 HYD Misc, Snoq 2 - 2013</t>
  </si>
  <si>
    <t>E335 HYD Misc, Snoq Park</t>
  </si>
  <si>
    <t>E335 HYD Misc, Snoqualmie 1</t>
  </si>
  <si>
    <t>E335 HYD Misc, Snoqualmie 2</t>
  </si>
  <si>
    <t>E335 HYD Misc, UB Hatchery</t>
  </si>
  <si>
    <t>E335 HYD Misc, UB Koma Kulshan</t>
  </si>
  <si>
    <t>E335 HYD Misc, Upper Baker</t>
  </si>
  <si>
    <t>E3351 HYD S/M/Tools, Snoq 1-2013</t>
  </si>
  <si>
    <t>E3351 HYD Sta Main Tool, Upper Bker</t>
  </si>
  <si>
    <t>E3351 HYD Sta Main Tools, LB-2013</t>
  </si>
  <si>
    <t>E3351 HYD Sta Main Tools, Lwer Bker</t>
  </si>
  <si>
    <t>E3351 HYD Sta Main Tools, Snoq 2</t>
  </si>
  <si>
    <t>E336 HYD RR/Bridges, LB-2013</t>
  </si>
  <si>
    <t>E336 HYD RR/Bridges, Lower Baker</t>
  </si>
  <si>
    <t>E336 HYD RR/Bridges, Snoq 1 - 2013</t>
  </si>
  <si>
    <t>E336 HYD RR/Bridges, Snoq 2 - 2013</t>
  </si>
  <si>
    <t>E336 HYD RR/Bridges, Upper Baker</t>
  </si>
  <si>
    <t>E3401 PRD Easements, Fredonia</t>
  </si>
  <si>
    <t>E3410 PRD Str/Impv, Crystal Mtn</t>
  </si>
  <si>
    <t>E3410 PRD Str/Impv, Encogen</t>
  </si>
  <si>
    <t>E3410 PRD Str/Impv, Ferndale</t>
  </si>
  <si>
    <t>E3410 PRD Str/Impv, Fred 1/APC</t>
  </si>
  <si>
    <t>E3410 PRD Str/Impv, Frederickson</t>
  </si>
  <si>
    <t>E3410 PRD Str/Impv, Fredonia</t>
  </si>
  <si>
    <t>E3410 PRD Str/Impv, Fredonia 3&amp;4 OP</t>
  </si>
  <si>
    <t>E3410 PRD Str/Impv, Goldendale</t>
  </si>
  <si>
    <t>E3410 PRD Str/Impv, Goldendale OP</t>
  </si>
  <si>
    <t>E3410 PRD Str/Impv, Mint Farm</t>
  </si>
  <si>
    <t>E3410 PRD Str/Impv, Mint Farm OP</t>
  </si>
  <si>
    <t xml:space="preserve">E3410 PRD Str/Impv, Sumas </t>
  </si>
  <si>
    <t>E3410 PRD Str/Impv, Sumas OP</t>
  </si>
  <si>
    <t>E3410 PRD Str/Impv, Whitehorn 2-3Cm</t>
  </si>
  <si>
    <t>E34101 PRD Str/Impv, Hopkins Ridge</t>
  </si>
  <si>
    <t>E34101 PRD Str/Impv, LSR</t>
  </si>
  <si>
    <t>E34101 PRD Str/Impv, Wild Horse</t>
  </si>
  <si>
    <t>E34101 PRD Str/Impv,Wild Horse Expa</t>
  </si>
  <si>
    <t>E342 PRD Fuel Hldr, Fredonia 3&amp;4 OP</t>
  </si>
  <si>
    <t>E342 PRD Fuel Holder, Cystal Mtn</t>
  </si>
  <si>
    <t>E342 PRD Fuel Holder, Encogen</t>
  </si>
  <si>
    <t>E342 PRD Fuel Holder, Ferndale</t>
  </si>
  <si>
    <t>E342 PRD Fuel Holder, Fred 1/APC</t>
  </si>
  <si>
    <t>E342 PRD Fuel Holder, Frederickson</t>
  </si>
  <si>
    <t>E342 PRD Fuel Holder, Fredonia</t>
  </si>
  <si>
    <t>E342 PRD Fuel Holder, Goldendale OP</t>
  </si>
  <si>
    <t>E342 PRD Fuel Holder, Mint Farm OP</t>
  </si>
  <si>
    <t>E342 PRD Fuel Holder, Sumas OP</t>
  </si>
  <si>
    <t>E342 PRD Fuel Holder, Whitehorn 2-3</t>
  </si>
  <si>
    <t>E3440 PRD Gen, Crystal Mtn</t>
  </si>
  <si>
    <t>E3440 PRD Gen, Frederickson</t>
  </si>
  <si>
    <t>E3440 PRD Gen, Fredonia</t>
  </si>
  <si>
    <t>E3440 PRD Gen, Fredonia 3&amp;4 OP</t>
  </si>
  <si>
    <t>E3440 PRD Gen, Whitehorn 2&amp;3 purch</t>
  </si>
  <si>
    <t>E3440 PRD Gen, Whitehorn 2-3 Com</t>
  </si>
  <si>
    <t>E34401 PRD Gen, Hopkins Expansion</t>
  </si>
  <si>
    <t>E34401 PRD Gen, Hopkins Ridge</t>
  </si>
  <si>
    <t>E34401 PRD Gen, LSR</t>
  </si>
  <si>
    <t>E34401 PRD Gen, Wild Horse Solar</t>
  </si>
  <si>
    <t>E34401 PRD Gen, Wild Horse Wind</t>
  </si>
  <si>
    <t>E34401 PRD Gen,Wild Horse Expansion</t>
  </si>
  <si>
    <t>E34420 PRD Gen, Encogen</t>
  </si>
  <si>
    <t xml:space="preserve">E34420 PRD Gen, Ferndale </t>
  </si>
  <si>
    <t>E34420 PRD Gen, Fred 1/APC</t>
  </si>
  <si>
    <t>E34420 PRD Gen, Goldendale</t>
  </si>
  <si>
    <t>E34420 PRD Gen, Goldendale OP</t>
  </si>
  <si>
    <t>E34420 PRD Gen, Mint Farm</t>
  </si>
  <si>
    <t>E34420 PRD Gen, Mint Farm OP</t>
  </si>
  <si>
    <t xml:space="preserve">E34420 PRD Gen, Sumas </t>
  </si>
  <si>
    <t>E34420 PRD Gen, Sumas OP</t>
  </si>
  <si>
    <t>E345 PRD Accessory, Cystal Mtn</t>
  </si>
  <si>
    <t>E345 PRD Accessory, Encogen</t>
  </si>
  <si>
    <t>E345 PRD Accessory, Ferndale</t>
  </si>
  <si>
    <t>E345 PRD Accessory, Fred 1/APC</t>
  </si>
  <si>
    <t>E345 PRD Accessory, Frederickson</t>
  </si>
  <si>
    <t>E345 PRD Accessory, Fredonia</t>
  </si>
  <si>
    <t>E345 PRD Accessory, Fredonia 3&amp;4 OP</t>
  </si>
  <si>
    <t>E345 PRD Accessory, Goldendale OP</t>
  </si>
  <si>
    <t>E345 PRD Accessory, Mint Farm OP</t>
  </si>
  <si>
    <t>E345 PRD Accessory, Sumas</t>
  </si>
  <si>
    <t>E345 PRD Accessory, Sumas OP</t>
  </si>
  <si>
    <t>E345 PRD Accessory, Whitehorn 2-3 C</t>
  </si>
  <si>
    <t>E34501 PRD Accessory, Hopkins Ridge</t>
  </si>
  <si>
    <t>E34501 PRD Accessory, LSR</t>
  </si>
  <si>
    <t>E34501 PRD Accessory,Wild Horse Exp</t>
  </si>
  <si>
    <t>E34501 PRD Accessory,Wild HorseWind</t>
  </si>
  <si>
    <t>E34501 PRD Accessory,WildHorseSolar</t>
  </si>
  <si>
    <t>E346 PRD Other, Encogen</t>
  </si>
  <si>
    <t>E346 PRD Other, Ferndale</t>
  </si>
  <si>
    <t>E346 PRD Other, Frederickson</t>
  </si>
  <si>
    <t>E346 PRD Other, Fredonia</t>
  </si>
  <si>
    <t>E346 PRD Other, Fredonia 3&amp;4 OP</t>
  </si>
  <si>
    <t>E346 PRD Other, Goldendale OP</t>
  </si>
  <si>
    <t xml:space="preserve">E346 PRD Other, Mint Farm </t>
  </si>
  <si>
    <t>E346 PRD Other, Mint Farm OP</t>
  </si>
  <si>
    <t>E346 PRD Other, Sumas OP</t>
  </si>
  <si>
    <t>E346 PRD Other, Whitehorn 2-3 Com</t>
  </si>
  <si>
    <t>E34601 PRD Other, Hopkins Ridge</t>
  </si>
  <si>
    <t>E34601 PRD Other, LSR</t>
  </si>
  <si>
    <t>E34601 PRD Other, Wild Horse</t>
  </si>
  <si>
    <t>E34601 PRD Other, Wild Horse Expan</t>
  </si>
  <si>
    <t>E3461 PRD Sta Main Tools, Encogen</t>
  </si>
  <si>
    <t>E3461 PRD Sta Main Tools, Fredonia</t>
  </si>
  <si>
    <t>E3461 PRD Sta Main Tools, Mint Farm</t>
  </si>
  <si>
    <t>E3461 PRD Sta Main Tools, Sumas</t>
  </si>
  <si>
    <t>E3461 PRD Sta Main Tools,Goldendale</t>
  </si>
  <si>
    <t xml:space="preserve">E3461 PRD Sta MainTools, Whitehorn </t>
  </si>
  <si>
    <t>E3461 PRD Sta MainTools,Crystal Mtn</t>
  </si>
  <si>
    <t>E3461 PRD Sta MainTools,Fred1/Epcor</t>
  </si>
  <si>
    <t>E3461 PRD Sta MainTools,Frederickso</t>
  </si>
  <si>
    <t>E34611 PRD Sta Main Tools, Hopkins</t>
  </si>
  <si>
    <t>E34611 PRD Sta Main Tools, LSR</t>
  </si>
  <si>
    <t>E34611 PRD Sta Main Tools,WildHorse</t>
  </si>
  <si>
    <t xml:space="preserve">E347 PRD ARO, Other Prod </t>
  </si>
  <si>
    <t>E348 PRD Energy Storage Equipment</t>
  </si>
  <si>
    <t>E35010 TSM Easement</t>
  </si>
  <si>
    <t>E35010 TSM Easement,Colstrip 1-2Com</t>
  </si>
  <si>
    <t>E35010 TSM Easement,Colstrip 3-4Com</t>
  </si>
  <si>
    <t>E35016 TSM Easements</t>
  </si>
  <si>
    <t>E35017 TSM Easements</t>
  </si>
  <si>
    <t>E35017 TSM Easements, Baker Com</t>
  </si>
  <si>
    <t>E35017 TSM Easements, Upper Baker</t>
  </si>
  <si>
    <t>E35099 (GIF) Easement, Colstrip 1-2</t>
  </si>
  <si>
    <t>E35099 (GIF) Easement, Hopkins</t>
  </si>
  <si>
    <t>E35099 (GIF) Easement, Poison Sprin</t>
  </si>
  <si>
    <t>E35099 (GIF) Easement, Upper Baker</t>
  </si>
  <si>
    <t>E35099 (GIF) Easement, Wild Horse</t>
  </si>
  <si>
    <t>E352 TSM Str/Impv, 3rd AC Line</t>
  </si>
  <si>
    <t>E352 TSM Str/Impv, Colstrip 3-4 Com</t>
  </si>
  <si>
    <t>E352 TSM Structures &amp; Improvement</t>
  </si>
  <si>
    <t>E3526 TSM Structures &amp; Improvement</t>
  </si>
  <si>
    <t>E3527 TSM Structures &amp; Improvement</t>
  </si>
  <si>
    <t>E3529 (GIF) Str/Impr, Fredonia 1&amp;2</t>
  </si>
  <si>
    <t>E3529 (GIF) Struc/Improv, LSR</t>
  </si>
  <si>
    <t>E3529 (GIF) Struc/Improv, Mint Farm</t>
  </si>
  <si>
    <t>E3529 (GIF) Struc/Improv, Whitehorn</t>
  </si>
  <si>
    <t>E353 TSM Sta Eq, 3rd AC Line</t>
  </si>
  <si>
    <t xml:space="preserve">E353 TSM Sta Eq, Colstrip 3-4 </t>
  </si>
  <si>
    <t>E353 TSM Sta Eq, Wild Horse-WindRid</t>
  </si>
  <si>
    <t>E353 TSM Sta Eq, Wind Ridge-NonProj</t>
  </si>
  <si>
    <t>E353 TSM Station Equipment</t>
  </si>
  <si>
    <t>E3536 TSM Sta Eq, Sumas SMS</t>
  </si>
  <si>
    <t>E3537 TSM Sta Eq, Fredonia3&amp;4 OP</t>
  </si>
  <si>
    <t>E3537 TSM Sta Eq, Hopkins Ridge Exp</t>
  </si>
  <si>
    <t>E3537 TSM Sub Eq, Sumas OP-SMS</t>
  </si>
  <si>
    <t>E3537 TSM Substation Equipment</t>
  </si>
  <si>
    <t>E3538 (LIF) Sta Eq, Sub-Txe</t>
  </si>
  <si>
    <t>E3539 (GIF) Sta Eq, Arco Central</t>
  </si>
  <si>
    <t>E3539 (GIF) Sta Eq, Baker River Sw</t>
  </si>
  <si>
    <t>E3539 (GIF) Sta Eq, Colstrip 1-2</t>
  </si>
  <si>
    <t xml:space="preserve">E3539 (GIF) Sta Eq, Colstrip 3-4 </t>
  </si>
  <si>
    <t>E3539 (GIF) Sta Eq, Electron Height</t>
  </si>
  <si>
    <t>E3539 (GIF) Sta Eq, Encogen</t>
  </si>
  <si>
    <t>E3539 (GIF) Sta Eq, Ferndale</t>
  </si>
  <si>
    <t>E3539 (GIF) Sta Eq, Fred 1/APC</t>
  </si>
  <si>
    <t>E3539 (GIF) Sta Eq, Frederickson</t>
  </si>
  <si>
    <t>E3539 (GIF) Sta Eq, Fredonia 1&amp;2</t>
  </si>
  <si>
    <t>E3539 (GIF) Sta Eq, Fredonia 3&amp;4</t>
  </si>
  <si>
    <t>E3539 (GIF) Sta Eq, Goldendale</t>
  </si>
  <si>
    <t>E3539 (GIF) Sta Eq, Hopkins Ridge</t>
  </si>
  <si>
    <t>E3539 (GIF) Sta Eq, HPK sub@plant</t>
  </si>
  <si>
    <t>E3539 (GIF) Sta Eq, LB#4 -2013</t>
  </si>
  <si>
    <t>E3539 (GIF) Sta Eq, Lower Baker</t>
  </si>
  <si>
    <t>E3539 (GIF) Sta Eq, LSR</t>
  </si>
  <si>
    <t>E3539 (GIF) Sta Eq, Mint Farm</t>
  </si>
  <si>
    <t>E3539 (GIF) Sta Eq, Nooksack</t>
  </si>
  <si>
    <t>E3539 (GIF) Sta Eq, Poison Spring</t>
  </si>
  <si>
    <t>E3539 (GIF) Sta Eq, Shannon</t>
  </si>
  <si>
    <t>E3539 (GIF) Sta Eq, Snoq 1-2013</t>
  </si>
  <si>
    <t>E3539 (GIF) Sta Eq, Snoq 2-2013</t>
  </si>
  <si>
    <t>E3539 (GIF) Sta Eq, Snoqualmie 2</t>
  </si>
  <si>
    <t>E3539 (GIF) Sta Eq, Snoqualmie Sw</t>
  </si>
  <si>
    <t>E3539 (GIF) Sta Eq, Stillwater</t>
  </si>
  <si>
    <t>E3539 (GIF) Sta Eq, SUB-BRL4-2013</t>
  </si>
  <si>
    <t>E3539 (GIF) Sta Eq, Sumas OP-SMC</t>
  </si>
  <si>
    <t>E3539 (GIF) Sta Eq, Terrell</t>
  </si>
  <si>
    <t>E3539 (GIF) Sta Eq, Texaco West</t>
  </si>
  <si>
    <t>E3539 (GIF) Sta Eq, Upper Baker</t>
  </si>
  <si>
    <t>E3539 (GIF) Sta Eq, WHDE sub@plant</t>
  </si>
  <si>
    <t>E3539 (GIF) Sta Eq, Whitehorn</t>
  </si>
  <si>
    <t>E3539 (GIF) Sta Eq, Wild H sub@plt</t>
  </si>
  <si>
    <t xml:space="preserve">E3539 (GIF) Sta Eq, Wild Horse </t>
  </si>
  <si>
    <t>E3539 (GIF) Sta Eq, Wild Horse Exp</t>
  </si>
  <si>
    <t>E3539 (GIF) Sta Eq, Wind Ridge</t>
  </si>
  <si>
    <t>E3539 (GIF) Sta Eq, WindRid NonProj</t>
  </si>
  <si>
    <t>E354 TSM Towers &amp; Fixtures</t>
  </si>
  <si>
    <t>E354 TSM Twr/Fixt, 3rd AC Line</t>
  </si>
  <si>
    <t>E354 TSM Twr/Fixt, Colstrip 1-2 Com</t>
  </si>
  <si>
    <t>E354 TSM Twr/Fixt, Colstrip 3-4 Com</t>
  </si>
  <si>
    <t>E354 TSM Twr/Fixt, N Intertie</t>
  </si>
  <si>
    <t>E3547 TSM Towers/Fixtures</t>
  </si>
  <si>
    <t xml:space="preserve">E3549 (GIF) Twr/Fixt, Colstrip 1-2 </t>
  </si>
  <si>
    <t>E3549 (GIF) Twr/Fixt, Colstrip 3-4</t>
  </si>
  <si>
    <t>E3549 (GIF) Twr/Fixt, Ferndale</t>
  </si>
  <si>
    <t>E355 TSM Poles &amp; Fixtures</t>
  </si>
  <si>
    <t>E355 TSM Poles, 3rd AC Line</t>
  </si>
  <si>
    <t>E355 TSM Poles, N Intertie</t>
  </si>
  <si>
    <t>E355 TSM Poles, Wild Horse-WindRidg</t>
  </si>
  <si>
    <t>E355 TSM Poles, Wind Ridge-NonProje</t>
  </si>
  <si>
    <t xml:space="preserve">E3556 TSM Poles </t>
  </si>
  <si>
    <t xml:space="preserve">E3557 TSM Poles </t>
  </si>
  <si>
    <t>E3557 TSM Poles, Baker Common</t>
  </si>
  <si>
    <t>E3557 TSM Poles, Upper Baker</t>
  </si>
  <si>
    <t>E3559 (GIF) Poles, Colstrip 1-2</t>
  </si>
  <si>
    <t>E3559 (GIF) Poles, Colstrip 3-4</t>
  </si>
  <si>
    <t>E3559 (GIF) Poles, Hopkins Ridge</t>
  </si>
  <si>
    <t>E3559 (GIF) Poles, Lower Baker</t>
  </si>
  <si>
    <t>E3559 (GIF) Poles, Poison Spring</t>
  </si>
  <si>
    <t>E3559 (GIF) Poles, Scl-Tolt</t>
  </si>
  <si>
    <t>E3559 (GIF) Poles, Snoqualmie 1</t>
  </si>
  <si>
    <t>E3559 (GIF) Poles, Snoqualmie 2</t>
  </si>
  <si>
    <t>E3559 (GIF) Poles, Sumas</t>
  </si>
  <si>
    <t>E3559 (GIF) Poles, TLN-HPK@plant</t>
  </si>
  <si>
    <t>E3559 (GIF) Poles, Upper Baker</t>
  </si>
  <si>
    <t>E3559 (GIF) Poles, Wild Horse</t>
  </si>
  <si>
    <t>E3559 (GIF) TSM Poles, LSR</t>
  </si>
  <si>
    <t>E356 TSM O/H Cond, 3rd AC Line</t>
  </si>
  <si>
    <t>E356 TSM O/H Cond, Colstrip 1-2 Com</t>
  </si>
  <si>
    <t>E356 TSM O/H Cond, Colstrip 3-4 Com</t>
  </si>
  <si>
    <t>E356 TSM O/H Cond, N Intertie</t>
  </si>
  <si>
    <t>E356 TSM O/H Cond, Wild Horse-WindR</t>
  </si>
  <si>
    <t>E356 TSM O/H Cond, Wind Ridge-NonPr</t>
  </si>
  <si>
    <t>E356 TSM O/H Conductor &amp; Devices</t>
  </si>
  <si>
    <t>E3566 TSM O/H Conductor/Devices</t>
  </si>
  <si>
    <t>E3567 TSM O/H Cond, Baker Common</t>
  </si>
  <si>
    <t>E3567 TSM O/H Cond, Upper Baker</t>
  </si>
  <si>
    <t>E3567 TSM O/H Conductor/Devices</t>
  </si>
  <si>
    <t>E3569 (GIF) O/H Cond, Colstrip 1-2</t>
  </si>
  <si>
    <t>E3569 (GIF) O/H Cond, Colstrip 3-4</t>
  </si>
  <si>
    <t>E3569 (GIF) O/H Cond, Hopkins</t>
  </si>
  <si>
    <t>E3569 (GIF) O/H Cond, Lower Baker</t>
  </si>
  <si>
    <t>E3569 (GIF) O/H Cond, Poison Spring</t>
  </si>
  <si>
    <t>E3569 (GIF) O/H Cond, Scl-Tolt</t>
  </si>
  <si>
    <t>E3569 (GIF) O/H Cond, Snoqualmie 1</t>
  </si>
  <si>
    <t>E3569 (GIF) O/H Cond, Snoqualmie 2</t>
  </si>
  <si>
    <t>E3569 (GIF) O/H Cond, Sumas</t>
  </si>
  <si>
    <t>E3569 (GIF) O/H Cond, TLN-HPK@plant</t>
  </si>
  <si>
    <t>E3569 (GIF) O/H Cond, Upper Baker</t>
  </si>
  <si>
    <t>E3569 (GIF) O/H Cond, Wild Horse</t>
  </si>
  <si>
    <t>E3569 (GIF) O/H Conductor, LSR</t>
  </si>
  <si>
    <t>E3577 TSM U/G Conduit</t>
  </si>
  <si>
    <t>E3579 (GIF)U/G Conduit,TLN-WHD@plnt</t>
  </si>
  <si>
    <t>E3587 TSM U/G Conductor/Devices</t>
  </si>
  <si>
    <t>E3589 (GIF) U/G Cond, Fred 1/APC</t>
  </si>
  <si>
    <t>E3589 (GIF) UG Conductor, LSR</t>
  </si>
  <si>
    <t>E3589 (GIF)U/G Cond,TLN-HPK@plt</t>
  </si>
  <si>
    <t>E3589 (GIF)U/G Cond,TLN-WHD@plnt</t>
  </si>
  <si>
    <t>E3589 (GIF)U/G Cond,TLN-WHDE@plt</t>
  </si>
  <si>
    <t>E3590 TSM Roads &amp; Trails</t>
  </si>
  <si>
    <t>E3590 TSM Roads, 3rd AC Line</t>
  </si>
  <si>
    <t>E3590 TSM Roads, Colstrip 1-2 Com</t>
  </si>
  <si>
    <t>E3590 TSM Roads, Colstrip 3-4 Com</t>
  </si>
  <si>
    <t>E3597 TSM Roads &amp; Trails</t>
  </si>
  <si>
    <t>E3599 TSM ARO Transmission</t>
  </si>
  <si>
    <t>E35999 (GIF) Rd/Trail, Upper Baker</t>
  </si>
  <si>
    <t>E36010 DST Easements</t>
  </si>
  <si>
    <t>E3610 DST Structures &amp; Improvement</t>
  </si>
  <si>
    <t>E3620 DONOTUSE, Arco Central</t>
  </si>
  <si>
    <t>E3620 DONOTUSE, Clover Vally</t>
  </si>
  <si>
    <t>E3620 DONOTUSE, Crescent Hbr</t>
  </si>
  <si>
    <t>E3620 DONOTUSE, Liquid Air</t>
  </si>
  <si>
    <t>E3620 DONOTUSE, Weyerhauser</t>
  </si>
  <si>
    <t>E3620 DST Sub Eq Wild Horse Solar</t>
  </si>
  <si>
    <t>E3620 DST Substation Equipment</t>
  </si>
  <si>
    <t>E3630 DST Battery Storage Equipment</t>
  </si>
  <si>
    <t>E3640 DST Poles, Wild Horse Solar</t>
  </si>
  <si>
    <t>E3640 DST Poles/Towers/Fixtures</t>
  </si>
  <si>
    <t>E3650 DST O/H Cond, WildHorse Solar</t>
  </si>
  <si>
    <t>E3650 DST O/H Conductor/Devices</t>
  </si>
  <si>
    <t>E3660 DST U/G Conduit</t>
  </si>
  <si>
    <t>E3670 DST U/G Conductor/Devices</t>
  </si>
  <si>
    <t>E368 DST Line Transformers</t>
  </si>
  <si>
    <t>E369 DST Services</t>
  </si>
  <si>
    <t>E370 DST Meters AMR</t>
  </si>
  <si>
    <t>E3701 DST Meters AMI</t>
  </si>
  <si>
    <t>E373 DST Street Lighting &amp; Signal</t>
  </si>
  <si>
    <t>E374 DST ARO Distribution</t>
  </si>
  <si>
    <t>E3900 GEN Str&amp;Impv, Burlington/Skag</t>
  </si>
  <si>
    <t>E3900 GEN Str/Impv, Colstrip 3-4</t>
  </si>
  <si>
    <t>E3900 GEN Str/Impv, Wildhorse</t>
  </si>
  <si>
    <t>E3900 GEN Structures &amp; Improvement</t>
  </si>
  <si>
    <t>E3901 GEN LH, Bellingham</t>
  </si>
  <si>
    <t>E3901 GEN LH, Dayton</t>
  </si>
  <si>
    <t>E3911 GEN Off F&amp;E Sumas OP old</t>
  </si>
  <si>
    <t>E3911 GEN Off Furn &amp; Eq, LSR</t>
  </si>
  <si>
    <t>E3911 GEN Off Furn &amp; Eq, MTF OP</t>
  </si>
  <si>
    <t>E3911 GEN Off Furn &amp; Eq, WildHorse</t>
  </si>
  <si>
    <t>E3911 GEN Office F&amp;E, GLD OP old</t>
  </si>
  <si>
    <t>E3911 GEN Office F&amp;E, LBK #3</t>
  </si>
  <si>
    <t>E3911 GEN Office F&amp;E, Snoqualmie 1</t>
  </si>
  <si>
    <t>E3911 GEN Office Furn &amp; Eq, Gold</t>
  </si>
  <si>
    <t>E3911 GEN Office Furn &amp; Eq, new</t>
  </si>
  <si>
    <t>E3911 GEN Office Furn &amp; Eq, old</t>
  </si>
  <si>
    <t>E3911 GEN Office Furn &amp; Eq, UBK</t>
  </si>
  <si>
    <t>E3912 GEN Computer Eq, Encogen</t>
  </si>
  <si>
    <t>E3912 GEN Computer Eq, Frederickson</t>
  </si>
  <si>
    <t>E3912 GEN Computer Eq, Fredonia</t>
  </si>
  <si>
    <t>E3912 GEN Computer Eq, Goldendale</t>
  </si>
  <si>
    <t>E3912 GEN Computer Eq, HPK Ridge</t>
  </si>
  <si>
    <t>E3912 GEN Computer Eq, LB#4-2013</t>
  </si>
  <si>
    <t>E3912 GEN Computer Eq, LBK FSC</t>
  </si>
  <si>
    <t>E3912 GEN Computer Eq, LSR</t>
  </si>
  <si>
    <t>E3912 GEN Computer Eq, Mint Farm</t>
  </si>
  <si>
    <t>E3912 GEN Computer Eq, new</t>
  </si>
  <si>
    <t>E3912 GEN Computer Eq, Snoqualmie 1</t>
  </si>
  <si>
    <t>E3912 GEN Computer Eq, Snoqualmie 2</t>
  </si>
  <si>
    <t>E3912 GEN Computer Eq, Sumas</t>
  </si>
  <si>
    <t>E3912 GEN Computer Eq, WHH #2-3</t>
  </si>
  <si>
    <t>E3912 GEN Computer Eq, Wild Horse</t>
  </si>
  <si>
    <t>E3912 GEN Computer Eq, Wild Hrs Exp</t>
  </si>
  <si>
    <t>E3912 GEN Computer Equip, UBK</t>
  </si>
  <si>
    <t>E392 GEN Trans Equip, Colstrip 1</t>
  </si>
  <si>
    <t>E392 GEN Trans Equip, Colstrip 2</t>
  </si>
  <si>
    <t>E392 GEN Trans Equip, Colstrip 3</t>
  </si>
  <si>
    <t>E392 GEN Trans Equip, Colstrip 4</t>
  </si>
  <si>
    <t>E392 GEN Trans Equip, new</t>
  </si>
  <si>
    <t>E392 GEN Trans Equip, old</t>
  </si>
  <si>
    <t>E392 GEN Trans Equip, Snoq Park</t>
  </si>
  <si>
    <t>E392 GEN Transp Eq, Encogen old</t>
  </si>
  <si>
    <t>E3930 GEN Stores Equip, new</t>
  </si>
  <si>
    <t>E3930 GEN Stores Equip, old</t>
  </si>
  <si>
    <t>E3940 GEN Tools Hopkins Ridge, new</t>
  </si>
  <si>
    <t>E3940 GEN Tools LSR</t>
  </si>
  <si>
    <t>E3940 GEN Tools, Colstrip 1</t>
  </si>
  <si>
    <t>E3940 GEN Tools, Colstrip 2</t>
  </si>
  <si>
    <t>E3940 GEN Tools, Colstrip 3</t>
  </si>
  <si>
    <t>E3940 GEN Tools, Colstrip 4</t>
  </si>
  <si>
    <t>E3940 GEN Tools/Garage,  MTF OP</t>
  </si>
  <si>
    <t>E3940 GEN Tools/Garage/Shop, new</t>
  </si>
  <si>
    <t>E3940 GEN Tools/Garage/Shop, old</t>
  </si>
  <si>
    <t>E3950 GEN Laboratory Equip, new</t>
  </si>
  <si>
    <t>E3950 GEN Laboratory Equip, old</t>
  </si>
  <si>
    <t>E396 GEN Power-Op Equip, Colstrip 1</t>
  </si>
  <si>
    <t>E396 GEN Power-Op Equip, Colstrip 2</t>
  </si>
  <si>
    <t>E396 GEN Power-Op Equip, Colstrip 3</t>
  </si>
  <si>
    <t>E396 GEN Power-Op Equip, Colstrip 4</t>
  </si>
  <si>
    <t>E396 GEN Power-Op Equip, new</t>
  </si>
  <si>
    <t>E3970 GEN Comm Equip, new</t>
  </si>
  <si>
    <t>E3970 GEN Comm Equip, old</t>
  </si>
  <si>
    <t>E3970 GEN Comm Equip, Snoqualmie 1</t>
  </si>
  <si>
    <t>E3970 GEN CommEq, 3rd AC new</t>
  </si>
  <si>
    <t>E3970 GEN CommEq, 3rd AC old</t>
  </si>
  <si>
    <t>E3970 GEN CommEq, Colstrip 1-2 old</t>
  </si>
  <si>
    <t>E3970 GEN CommEq, Colstrip 1-4 new</t>
  </si>
  <si>
    <t>E3970 GEN CommEq, Colstrip 1-4 old</t>
  </si>
  <si>
    <t>E3970 GEN CommEq, Encogen</t>
  </si>
  <si>
    <t>E3970 GEN CommEq, Fred 1/APC new</t>
  </si>
  <si>
    <t>E3970 GEN CommEq, Fred 1/APC old</t>
  </si>
  <si>
    <t>E3970 GEN CommEq, Frederickson</t>
  </si>
  <si>
    <t>E3970 GEN CommEq, GLD OP old</t>
  </si>
  <si>
    <t>E3970 GEN CommEq, Goldendale new</t>
  </si>
  <si>
    <t>E3970 GEN CommEq, Hopkins Exp</t>
  </si>
  <si>
    <t>E3970 GEN CommEq, Hopkins Ridge new</t>
  </si>
  <si>
    <t>E3970 GEN CommEq, Hopkins Ridge old</t>
  </si>
  <si>
    <t>E3970 GEN CommEq, LB #3</t>
  </si>
  <si>
    <t>E3970 GEN CommEq, LB#4-2013</t>
  </si>
  <si>
    <t>E3970 GEN CommEq, LSR</t>
  </si>
  <si>
    <t>E3970 GEN CommEq, MFT OP</t>
  </si>
  <si>
    <t>E3970 GEN CommEq, Mint Farm</t>
  </si>
  <si>
    <t>E3970 GEN CommEq, Sumas new</t>
  </si>
  <si>
    <t>E3970 GEN CommEq, UBK</t>
  </si>
  <si>
    <t>E3970 GEN CommEq, Wild Horse new</t>
  </si>
  <si>
    <t>E3970 GEN CommEq, Wild Horse old</t>
  </si>
  <si>
    <t>E3980 GEN Misc Equip, Frederick</t>
  </si>
  <si>
    <t>E3980 GEN Misc Equipment, new</t>
  </si>
  <si>
    <t>E3980 GEN Misc Equipment, old</t>
  </si>
  <si>
    <t>E3980 GEN Misc Equipment, Sumas</t>
  </si>
  <si>
    <t>E3980 GEN Misc Equipment, UBK</t>
  </si>
  <si>
    <t>G302 INT Franchises &amp; Consents</t>
  </si>
  <si>
    <t>G303 INT Misc Intangible Plant</t>
  </si>
  <si>
    <t>G305 PRD Str/Impv, Dieringer</t>
  </si>
  <si>
    <t>G305 PRD Str/Impv, Swarr</t>
  </si>
  <si>
    <t>G305 PRD Structures&amp;Improvement-RET</t>
  </si>
  <si>
    <t>G311 PRD Liq Gas Equip, Dieringer</t>
  </si>
  <si>
    <t>G311 PRD Liq Gas Equip, Swarr</t>
  </si>
  <si>
    <t>G311 PRD Liquid Gas Equipment-RET</t>
  </si>
  <si>
    <t>G320 PRD Other Equipment</t>
  </si>
  <si>
    <t>G3502 UGS Right of Way</t>
  </si>
  <si>
    <t>G3504 UGS Easement</t>
  </si>
  <si>
    <t>G3511 UGS Well Structures</t>
  </si>
  <si>
    <t>G3512 UGS Compressor Sta Structures</t>
  </si>
  <si>
    <t>G3513 UGS Regulator Sta Structures</t>
  </si>
  <si>
    <t>G3514 UGS Other Structures</t>
  </si>
  <si>
    <t>G3520 UGS Wells</t>
  </si>
  <si>
    <t>G3522 UGS Reservoirs</t>
  </si>
  <si>
    <t>G3523 UGS Cushion Gas</t>
  </si>
  <si>
    <t>G353 UGS Lines</t>
  </si>
  <si>
    <t>G354 UGS Compressor Station</t>
  </si>
  <si>
    <t>G355 UGS Regulating Station</t>
  </si>
  <si>
    <t>G356 UGS Purification Equipment</t>
  </si>
  <si>
    <t>G357 UGS Other Equipment</t>
  </si>
  <si>
    <t>G361 OSP Structures &amp; Improvements</t>
  </si>
  <si>
    <t>G362 OSP Gas Holders</t>
  </si>
  <si>
    <t>G363 OSP Purification Equipment</t>
  </si>
  <si>
    <t>G3644 LNG Transportation Equipment</t>
  </si>
  <si>
    <t>G3649 PRD ARO LNG</t>
  </si>
  <si>
    <t>G3742 DST Easements</t>
  </si>
  <si>
    <t>G3743 DST Easements, From Transmsn</t>
  </si>
  <si>
    <t>G3743 DST Easements, Trans, Everett</t>
  </si>
  <si>
    <t>G3750 Centralia Office</t>
  </si>
  <si>
    <t>G3750 DST Structures &amp; Improvements</t>
  </si>
  <si>
    <t>G3751 DST Structures &amp; Imprv, Trans</t>
  </si>
  <si>
    <t>G3762 DST Mains, Plastic</t>
  </si>
  <si>
    <t>G3764 DST Mains, Wrap Stl, Kittitas</t>
  </si>
  <si>
    <t>G3764 DST Mains, Wrapped Steel</t>
  </si>
  <si>
    <t>G3765 DST Mains, Cathodic Protectio</t>
  </si>
  <si>
    <t>G3766 DST Mains, Frm Trans, St Wrap</t>
  </si>
  <si>
    <t>G3766 DST Mains, Trans, Everett</t>
  </si>
  <si>
    <t>G3780 DST Measuring &amp; Reg Station</t>
  </si>
  <si>
    <t>G3781 DST Measuring &amp; Reg Sta, Tran</t>
  </si>
  <si>
    <t>G3801 DST Services, Cathodic Protec</t>
  </si>
  <si>
    <t>G3802 DST Services, Plastic</t>
  </si>
  <si>
    <t>G3803 DST Services, Steel Wrapped</t>
  </si>
  <si>
    <t>G3804 DST Services, Bare Steel-RET</t>
  </si>
  <si>
    <t>G3810 DST Meters (AMR)</t>
  </si>
  <si>
    <t>G3820 DST Meter Installations (AMR)</t>
  </si>
  <si>
    <t>G383 DST House Regulators</t>
  </si>
  <si>
    <t>G384 DST House Regulator Installs</t>
  </si>
  <si>
    <t>G385 DST Industrial M&amp;R Sta Eq</t>
  </si>
  <si>
    <t>G38601 DST CNG Kent station</t>
  </si>
  <si>
    <t>G3861 DST Com Water Heater</t>
  </si>
  <si>
    <t>G3861 DST Com Water Heater&lt;1994-RET</t>
  </si>
  <si>
    <t>G3862 DST Res Water Heater</t>
  </si>
  <si>
    <t>G3862 DST ResWaterHeater &lt; 1994-RET</t>
  </si>
  <si>
    <t>G3863 DST Res Conv Burner</t>
  </si>
  <si>
    <t>G3865 DST Com Conv Burner</t>
  </si>
  <si>
    <t>G387 DST Other Equipment</t>
  </si>
  <si>
    <t>G388 DST ARO Distribution</t>
  </si>
  <si>
    <t>G390 GEN Structures &amp; Improvements</t>
  </si>
  <si>
    <t>G3911 GEN Office Furn &amp; Eq, new</t>
  </si>
  <si>
    <t>G3911 GEN Office Furn &amp; Eq, old</t>
  </si>
  <si>
    <t>G3912 GEN Computer Eq, new</t>
  </si>
  <si>
    <t>G392 GEN Trans Equip, new</t>
  </si>
  <si>
    <t>G392 GEN Trans Equip, old</t>
  </si>
  <si>
    <t>G3930 GEN Stores Equip, old</t>
  </si>
  <si>
    <t>G3940 GEN Tools/Garage/Shop, new</t>
  </si>
  <si>
    <t>G3940 GEN Tools/Garage/Shop, old</t>
  </si>
  <si>
    <t>G3950 GEN Laboratory Equip, new</t>
  </si>
  <si>
    <t>G3950 GEN Laboratory Equip, old</t>
  </si>
  <si>
    <t>G396 GEN Power Op Equip, new</t>
  </si>
  <si>
    <t>G396 GEN Power Op Equip, old</t>
  </si>
  <si>
    <t>G3970 GEN Comm Equip, new</t>
  </si>
  <si>
    <t>G3970 GEN Comm Equip, old</t>
  </si>
  <si>
    <t>G3980 GEN Misc Equip, new</t>
  </si>
  <si>
    <t>G3980 GEN Misc Equip, old</t>
  </si>
  <si>
    <t>Grand Total</t>
  </si>
  <si>
    <t>New Rate</t>
  </si>
  <si>
    <t>Test Year</t>
  </si>
  <si>
    <t>EOP Amounts</t>
  </si>
  <si>
    <t>Adjustment</t>
  </si>
  <si>
    <t>Annualizing Amounts</t>
  </si>
  <si>
    <t>EOP</t>
  </si>
  <si>
    <t>Annualized</t>
  </si>
  <si>
    <t>Annualizing</t>
  </si>
  <si>
    <t>Month</t>
  </si>
  <si>
    <t>Expense</t>
  </si>
  <si>
    <t>a</t>
  </si>
  <si>
    <t>b</t>
  </si>
  <si>
    <t>g = f - c</t>
  </si>
  <si>
    <t>h = d</t>
  </si>
  <si>
    <t>i</t>
  </si>
  <si>
    <t>k = j - f</t>
  </si>
  <si>
    <t>^</t>
  </si>
  <si>
    <t>|</t>
  </si>
  <si>
    <t>Total</t>
  </si>
  <si>
    <t>Depreciation Expense</t>
  </si>
  <si>
    <t>E3536 TSM Substation Equipment</t>
  </si>
  <si>
    <t>DESCRIPTION</t>
  </si>
  <si>
    <t>June 2018 Depreciable Balance</t>
  </si>
  <si>
    <t>d</t>
  </si>
  <si>
    <t>Old Rate</t>
  </si>
  <si>
    <t>e=b</t>
  </si>
  <si>
    <t>EOP Deprec Expense</t>
  </si>
  <si>
    <t>EOP Adjustment</t>
  </si>
  <si>
    <t>Annualized EOP Dep Expense</t>
  </si>
  <si>
    <t>Annualizing Adjustment</t>
  </si>
  <si>
    <t>f = (d × e) / 12</t>
  </si>
  <si>
    <t>j = (h × i) / 12</t>
  </si>
  <si>
    <t>C303 INT Misc Intangible Plant</t>
  </si>
  <si>
    <t>C302 INT Franchises &amp; Consents</t>
  </si>
  <si>
    <t>Difference</t>
  </si>
  <si>
    <t>Test Year Rate</t>
  </si>
  <si>
    <t>302.NS</t>
  </si>
  <si>
    <t>303.NS</t>
  </si>
  <si>
    <t>317.01.NS</t>
  </si>
  <si>
    <t>317.02.NS</t>
  </si>
  <si>
    <t>347.NS</t>
  </si>
  <si>
    <t>359.90.NS</t>
  </si>
  <si>
    <t>374.NS</t>
  </si>
  <si>
    <t>390.10.NS</t>
  </si>
  <si>
    <t>--</t>
  </si>
  <si>
    <t>Not Studied</t>
  </si>
  <si>
    <t>Category</t>
  </si>
  <si>
    <t>Lookup Label</t>
  </si>
  <si>
    <t>FERC</t>
  </si>
  <si>
    <t>STM</t>
  </si>
  <si>
    <t>HYD</t>
  </si>
  <si>
    <t>ETSM</t>
  </si>
  <si>
    <t>EDST</t>
  </si>
  <si>
    <t>EGEN</t>
  </si>
  <si>
    <t>EPRD</t>
  </si>
  <si>
    <t>GINT</t>
  </si>
  <si>
    <t>GPRD</t>
  </si>
  <si>
    <t>GUGS</t>
  </si>
  <si>
    <t>GOSP</t>
  </si>
  <si>
    <t>GLNG</t>
  </si>
  <si>
    <t>GDST</t>
  </si>
  <si>
    <t>GGEN</t>
  </si>
  <si>
    <t>CGEN</t>
  </si>
  <si>
    <t>EINT</t>
  </si>
  <si>
    <t>C389 CMN Easements-7</t>
  </si>
  <si>
    <t>C389 CMN Easements-8</t>
  </si>
  <si>
    <t>C389 CMN Easements-9</t>
  </si>
  <si>
    <t>C389 CMN Easements-10</t>
  </si>
  <si>
    <t>C389 CMN Easements-11</t>
  </si>
  <si>
    <t>C389 CMN Easements-12</t>
  </si>
  <si>
    <t>C389 CMN Easements-1</t>
  </si>
  <si>
    <t>C389 CMN Easements-2</t>
  </si>
  <si>
    <t>C389 CMN Easements-3</t>
  </si>
  <si>
    <t>C389 CMN Easements-4</t>
  </si>
  <si>
    <t>C389 CMN Easements-5</t>
  </si>
  <si>
    <t>C389 CMN Easements-6</t>
  </si>
  <si>
    <t>C3900 CMN Str/Impv, Elliott Avenue-7</t>
  </si>
  <si>
    <t>C3900 CMN Str/Impv, ESO-11</t>
  </si>
  <si>
    <t>C3900 CMN Str/Impv, ESO-12</t>
  </si>
  <si>
    <t>C3900 CMN Str/Impv, ESO-1</t>
  </si>
  <si>
    <t>C3900 CMN Str/Impv, ESO-2</t>
  </si>
  <si>
    <t>C3900 CMN Str/Impv, ESO-3</t>
  </si>
  <si>
    <t>C3900 CMN Str/Impv, ESO-4</t>
  </si>
  <si>
    <t>C3900 CMN Str/Impv, ESO-5</t>
  </si>
  <si>
    <t>C3900 CMN Str/Impv, ESO-6</t>
  </si>
  <si>
    <t>C3900 CMN Str/Impv, Factoria Svc Ct-7</t>
  </si>
  <si>
    <t>C3900 CMN Str/Impv, Factoria Svc Ct-8</t>
  </si>
  <si>
    <t>C3900 CMN Str/Impv, Factoria Svc Ct-9</t>
  </si>
  <si>
    <t>C3900 CMN Str/Impv, Factoria Svc Ct-10</t>
  </si>
  <si>
    <t>C3900 CMN Str/Impv, Factoria Svc Ct-11</t>
  </si>
  <si>
    <t>C3900 CMN Str/Impv, Factoria Svc Ct-12</t>
  </si>
  <si>
    <t>C3900 CMN Str/Impv, Factoria Svc Ct-1</t>
  </si>
  <si>
    <t>C3900 CMN Str/Impv, Factoria Svc Ct-2</t>
  </si>
  <si>
    <t>C3900 CMN Str/Impv, Factoria Svc Ct-3</t>
  </si>
  <si>
    <t>C3900 CMN Str/Impv, Factoria Svc Ct-4</t>
  </si>
  <si>
    <t>C3900 CMN Str/Impv, Factoria Svc Ct-5</t>
  </si>
  <si>
    <t>C3900 CMN Str/Impv, Factoria Svc Ct-6</t>
  </si>
  <si>
    <t>C3900 CMN Str/Impv, Factoria Trailr-7</t>
  </si>
  <si>
    <t>C3900 CMN Str/Impv, Factoria Trailr-8</t>
  </si>
  <si>
    <t>C3900 CMN Str/Impv, Factoria Trailr-9</t>
  </si>
  <si>
    <t>C3900 CMN Str/Impv, Factoria Trailr-10</t>
  </si>
  <si>
    <t>C3900 CMN Str/Impv, Factoria Trailr-11</t>
  </si>
  <si>
    <t>C3900 CMN Str/Impv, Factoria Trailr-12</t>
  </si>
  <si>
    <t>C3900 CMN Str/Impv, Factoria Trailr-1</t>
  </si>
  <si>
    <t>C3900 CMN Str/Impv, Factoria Trailr-2</t>
  </si>
  <si>
    <t>C3900 CMN Str/Impv, Factoria Trailr-3</t>
  </si>
  <si>
    <t>C3900 CMN Str/Impv, Factoria Trailr-4</t>
  </si>
  <si>
    <t>C3900 CMN Str/Impv, Factoria Trailr-5</t>
  </si>
  <si>
    <t>C3900 CMN Str/Impv, Factoria Trailr-6</t>
  </si>
  <si>
    <t>C3900 CMN Str/Impv, Fleet Svc Facl-7</t>
  </si>
  <si>
    <t>C3900 CMN Str/Impv, Fleet Svc Facl-8</t>
  </si>
  <si>
    <t>C3900 CMN Str/Impv, Fleet Svc Facl-9</t>
  </si>
  <si>
    <t>C3900 CMN Str/Impv, Fleet Svc Facl-10</t>
  </si>
  <si>
    <t>C3900 CMN Str/Impv, Fleet Svc Facl-11</t>
  </si>
  <si>
    <t>C3900 CMN Str/Impv, Fleet Svc Facl-12</t>
  </si>
  <si>
    <t>C3900 CMN Str/Impv, Fleet Svc Facl-1</t>
  </si>
  <si>
    <t>C3900 CMN Str/Impv, Fleet Svc Facl-2</t>
  </si>
  <si>
    <t>C3900 CMN Str/Impv, Fleet Svc Facl-3</t>
  </si>
  <si>
    <t>C3900 CMN Str/Impv, Fleet Svc Facl-4</t>
  </si>
  <si>
    <t>C3900 CMN Str/Impv, Fleet Svc Facl-5</t>
  </si>
  <si>
    <t>C3900 CMN Str/Impv, Fleet Svc Facl-6</t>
  </si>
  <si>
    <t>C3900 CMN Str/Impv, Howell Bldg-7</t>
  </si>
  <si>
    <t>C3900 CMN Str/Impv, Howell Bldg-8</t>
  </si>
  <si>
    <t>C3900 CMN Str/Impv, Howell Bldg-9</t>
  </si>
  <si>
    <t>C3900 CMN Str/Impv, Howell Bldg-10</t>
  </si>
  <si>
    <t>C3900 CMN Str/Impv, Howell Bldg-11</t>
  </si>
  <si>
    <t>C3900 CMN Str/Impv, Howell Bldg-12</t>
  </si>
  <si>
    <t>C3900 CMN Str/Impv, Howell Bldg-1</t>
  </si>
  <si>
    <t>C3900 CMN Str/Impv, Howell Bldg-2</t>
  </si>
  <si>
    <t>C3900 CMN Str/Impv, Howell Bldg-3</t>
  </si>
  <si>
    <t>C3900 CMN Str/Impv, Howell Bldg-4</t>
  </si>
  <si>
    <t>C3900 CMN Str/Impv, Howell Bldg-5</t>
  </si>
  <si>
    <t>C3900 CMN Str/Impv, Howell Bldg-6</t>
  </si>
  <si>
    <t>C3900 CMN Str/Impv, Kittitas Svc Ct-7</t>
  </si>
  <si>
    <t>C3900 CMN Str/Impv, Kittitas Svc Ct-8</t>
  </si>
  <si>
    <t>C3900 CMN Str/Impv, Kittitas Svc Ct-9</t>
  </si>
  <si>
    <t>C3900 CMN Str/Impv, Kittitas Svc Ct-10</t>
  </si>
  <si>
    <t>C3900 CMN Str/Impv, Kittitas Svc Ct-11</t>
  </si>
  <si>
    <t>C3900 CMN Str/Impv, Kittitas Svc Ct-12</t>
  </si>
  <si>
    <t>C3900 CMN Str/Impv, Kittitas Svc Ct-1</t>
  </si>
  <si>
    <t>C3900 CMN Str/Impv, Kittitas Svc Ct-2</t>
  </si>
  <si>
    <t>C3900 CMN Str/Impv, Kittitas Svc Ct-3</t>
  </si>
  <si>
    <t>C3900 CMN Str/Impv, Kittitas Svc Ct-4</t>
  </si>
  <si>
    <t>C3900 CMN Str/Impv, Kittitas Svc Ct-5</t>
  </si>
  <si>
    <t>C3900 CMN Str/Impv, Kittitas Svc Ct-6</t>
  </si>
  <si>
    <t>C3900 CMN Str/Impv, Olympia Bus/Eng-7</t>
  </si>
  <si>
    <t>C3900 CMN Str/Impv, Olympia Bus/Eng-8</t>
  </si>
  <si>
    <t>C3900 CMN Str/Impv, Olympia Bus/Eng-9</t>
  </si>
  <si>
    <t>C3900 CMN Str/Impv, Olympia Bus/Eng-10</t>
  </si>
  <si>
    <t>C3900 CMN Str/Impv, Olympia Bus/Eng-11</t>
  </si>
  <si>
    <t>C3900 CMN Str/Impv, Olympia Bus/Eng-12</t>
  </si>
  <si>
    <t>C3900 CMN Str/Impv, Olympia Bus/Eng-1</t>
  </si>
  <si>
    <t>C3900 CMN Str/Impv, Olympia Bus/Eng-2</t>
  </si>
  <si>
    <t>C3900 CMN Str/Impv, Olympia Bus/Eng-3</t>
  </si>
  <si>
    <t>C3900 CMN Str/Impv, Olympia Bus/Eng-4</t>
  </si>
  <si>
    <t>C3900 CMN Str/Impv, Olympia Bus/Eng-5</t>
  </si>
  <si>
    <t>C3900 CMN Str/Impv, Olympia Bus/Eng-6</t>
  </si>
  <si>
    <t>C3900 CMN Str/Impv, Olympia Svc Ctr-7</t>
  </si>
  <si>
    <t>C3900 CMN Str/Impv, Olympia Svc Ctr-8</t>
  </si>
  <si>
    <t>C3900 CMN Str/Impv, Olympia Svc Ctr-9</t>
  </si>
  <si>
    <t>C3900 CMN Str/Impv, Olympia Svc Ctr-10</t>
  </si>
  <si>
    <t>C3900 CMN Str/Impv, Olympia Svc Ctr-11</t>
  </si>
  <si>
    <t>C3900 CMN Str/Impv, Olympia Svc Ctr-12</t>
  </si>
  <si>
    <t>C3900 CMN Str/Impv, Olympia Svc Ctr-1</t>
  </si>
  <si>
    <t>C3900 CMN Str/Impv, Olympia Svc Ctr-2</t>
  </si>
  <si>
    <t>C3900 CMN Str/Impv, Olympia Svc Ctr-3</t>
  </si>
  <si>
    <t>C3900 CMN Str/Impv, Olympia Svc Ctr-4</t>
  </si>
  <si>
    <t>C3900 CMN Str/Impv, Olympia Svc Ctr-5</t>
  </si>
  <si>
    <t>C3900 CMN Str/Impv, Olympia Svc Ctr-6</t>
  </si>
  <si>
    <t>C3900 CMN Str/Impv, Puyallup Svc Ct-7</t>
  </si>
  <si>
    <t>C3900 CMN Str/Impv, Puyallup Svc Ct-8</t>
  </si>
  <si>
    <t>C3900 CMN Str/Impv, Puyallup Svc Ct-9</t>
  </si>
  <si>
    <t>C3900 CMN Str/Impv, Puyallup Svc Ct-10</t>
  </si>
  <si>
    <t>C3900 CMN Str/Impv, Puyallup Svc Ct-11</t>
  </si>
  <si>
    <t>C3900 CMN Str/Impv, Puyallup Svc Ct-12</t>
  </si>
  <si>
    <t>C3900 CMN Str/Impv, Puyallup Svc Ct-1</t>
  </si>
  <si>
    <t>C3900 CMN Str/Impv, Puyallup Svc Ct-2</t>
  </si>
  <si>
    <t>C3900 CMN Str/Impv, Puyallup Svc Ct-3</t>
  </si>
  <si>
    <t>C3900 CMN Str/Impv, Puyallup Svc Ct-4</t>
  </si>
  <si>
    <t>C3900 CMN Str/Impv, Puyallup Svc Ct-5</t>
  </si>
  <si>
    <t>C3900 CMN Str/Impv, Puyallup Svc Ct-6</t>
  </si>
  <si>
    <t>C3900 CMN Str/Impv, S King Complex-7</t>
  </si>
  <si>
    <t>C3900 CMN Str/Impv, S King Complex-8</t>
  </si>
  <si>
    <t>C3900 CMN Str/Impv, S King Complex-9</t>
  </si>
  <si>
    <t>C3900 CMN Str/Impv, S King Complex-10</t>
  </si>
  <si>
    <t>C3900 CMN Str/Impv, S King Complex-11</t>
  </si>
  <si>
    <t>C3900 CMN Str/Impv, S King Complex-12</t>
  </si>
  <si>
    <t>C3900 CMN Str/Impv, S King Complex-1</t>
  </si>
  <si>
    <t>C3900 CMN Str/Impv, S King Complex-2</t>
  </si>
  <si>
    <t>C3900 CMN Str/Impv, S King Complex-3</t>
  </si>
  <si>
    <t>C3900 CMN Str/Impv, S King Complex-4</t>
  </si>
  <si>
    <t>C3900 CMN Str/Impv, S King Complex-5</t>
  </si>
  <si>
    <t>C3900 CMN Str/Impv, S King Complex-6</t>
  </si>
  <si>
    <t>C3900 CMN Str/Impv, Tacoma Office-7</t>
  </si>
  <si>
    <t>C3900 CMN Str/Impv, Tacoma Office-8</t>
  </si>
  <si>
    <t>C3900 CMN Str/Impv, Tacoma Office-9</t>
  </si>
  <si>
    <t>C3900 CMN Str/Impv, Tacoma Office-10</t>
  </si>
  <si>
    <t>C3900 CMN Str/Impv, Tacoma Office-11</t>
  </si>
  <si>
    <t>C3900 CMN Str/Impv, Tacoma Office-12</t>
  </si>
  <si>
    <t>C3900 CMN Str/Impv, Tacoma Office-1</t>
  </si>
  <si>
    <t>C3900 CMN Str/Impv, Tacoma Office-2</t>
  </si>
  <si>
    <t>C3900 CMN Str/Impv, Tacoma Office-3</t>
  </si>
  <si>
    <t>C3900 CMN Str/Impv, Tacoma Office-4</t>
  </si>
  <si>
    <t>C3900 CMN Str/Impv, Tacoma Office-5</t>
  </si>
  <si>
    <t>C3900 CMN Str/Impv, Tacoma Office-6</t>
  </si>
  <si>
    <t>C3900 CMN Structure &amp; Improvement-7</t>
  </si>
  <si>
    <t>C3900 CMN Structure &amp; Improvement-8</t>
  </si>
  <si>
    <t>C3900 CMN Structure &amp; Improvement-9</t>
  </si>
  <si>
    <t>C3900 CMN Structure &amp; Improvement-10</t>
  </si>
  <si>
    <t>C3900 CMN Structure &amp; Improvement-11</t>
  </si>
  <si>
    <t>C3900 CMN Structure &amp; Improvement-12</t>
  </si>
  <si>
    <t>C3900 CMN Structure &amp; Improvement-1</t>
  </si>
  <si>
    <t>C3900 CMN Structure &amp; Improvement-2</t>
  </si>
  <si>
    <t>C3900 CMN Structure &amp; Improvement-3</t>
  </si>
  <si>
    <t>C3900 CMN Structure &amp; Improvement-4</t>
  </si>
  <si>
    <t>C3900 CMN Structure &amp; Improvement-5</t>
  </si>
  <si>
    <t>C3900 CMN Structure &amp; Improvement-6</t>
  </si>
  <si>
    <t>C3911 CMN Office Furn &amp; Eq, new-7</t>
  </si>
  <si>
    <t>C3911 CMN Office Furn &amp; Eq, new-8</t>
  </si>
  <si>
    <t>C3911 CMN Office Furn &amp; Eq, new-9</t>
  </si>
  <si>
    <t>C3911 CMN Office Furn &amp; Eq, new-10</t>
  </si>
  <si>
    <t>C3911 CMN Office Furn &amp; Eq, new-11</t>
  </si>
  <si>
    <t>C3911 CMN Office Furn &amp; Eq, new-12</t>
  </si>
  <si>
    <t>C3911 CMN Office Furn &amp; Eq, new-1</t>
  </si>
  <si>
    <t>C3911 CMN Office Furn &amp; Eq, new-2</t>
  </si>
  <si>
    <t>C3911 CMN Office Furn &amp; Eq, new-3</t>
  </si>
  <si>
    <t>C3911 CMN Office Furn &amp; Eq, new-4</t>
  </si>
  <si>
    <t>C3911 CMN Office Furn &amp; Eq, new-5</t>
  </si>
  <si>
    <t>C3911 CMN Office Furn &amp; Eq, new-6</t>
  </si>
  <si>
    <t>C3911 CMN Office Furn &amp; Eq, old-7</t>
  </si>
  <si>
    <t>C3911 CMN Office Furn &amp; Eq, old-8</t>
  </si>
  <si>
    <t>C3911 CMN Office Furn &amp; Eq, old-9</t>
  </si>
  <si>
    <t>C3911 CMN Office Furn &amp; Eq, old-10</t>
  </si>
  <si>
    <t>C3911 CMN Office Furn &amp; Eq, old-11</t>
  </si>
  <si>
    <t>C3911 CMN Office Furn &amp; Eq, old-12</t>
  </si>
  <si>
    <t>C3911 CMN Office Furn &amp; Eq, old-1</t>
  </si>
  <si>
    <t>C3911 CMN Office Furn &amp; Eq, old-2</t>
  </si>
  <si>
    <t>C3911 CMN Office Furn &amp; Eq, old-3</t>
  </si>
  <si>
    <t>C3911 CMN Office Furn &amp; Eq, old-4</t>
  </si>
  <si>
    <t>C3911 CMN Office Furn &amp; Eq, old-5</t>
  </si>
  <si>
    <t>C3911 CMN Office Furn &amp; Eq, old-6</t>
  </si>
  <si>
    <t>C3912 CMN Computer Eq, new-7</t>
  </si>
  <si>
    <t>C3912 CMN Computer Eq, new-8</t>
  </si>
  <si>
    <t>C3912 CMN Computer Eq, new-9</t>
  </si>
  <si>
    <t>C3912 CMN Computer Eq, new-10</t>
  </si>
  <si>
    <t>C3912 CMN Computer Eq, new-11</t>
  </si>
  <si>
    <t>C3912 CMN Computer Eq, new-12</t>
  </si>
  <si>
    <t>C3912 CMN Computer Eq, new-1</t>
  </si>
  <si>
    <t>C3912 CMN Computer Eq, new-2</t>
  </si>
  <si>
    <t>C3912 CMN Computer Eq, new-3</t>
  </si>
  <si>
    <t>C3912 CMN Computer Eq, new-4</t>
  </si>
  <si>
    <t>C3912 CMN Computer Eq, new-5</t>
  </si>
  <si>
    <t>C3912 CMN Computer Eq, new-6</t>
  </si>
  <si>
    <t>C3920 GEN Trans Equip, new-7</t>
  </si>
  <si>
    <t>C3920 GEN Trans Equip, new-8</t>
  </si>
  <si>
    <t>C3920 GEN Trans Equip, new-9</t>
  </si>
  <si>
    <t>C3920 GEN Trans Equip, new-10</t>
  </si>
  <si>
    <t>C3920 GEN Trans Equip, new-11</t>
  </si>
  <si>
    <t>C3920 GEN Trans Equip, new-12</t>
  </si>
  <si>
    <t>C3920 GEN Trans Equip, new-1</t>
  </si>
  <si>
    <t>C3920 GEN Trans Equip, new-2</t>
  </si>
  <si>
    <t>C3920 GEN Trans Equip, new-3</t>
  </si>
  <si>
    <t>C3920 GEN Trans Equip, new-4</t>
  </si>
  <si>
    <t>C3920 GEN Trans Equip, new-5</t>
  </si>
  <si>
    <t>C3920 GEN Trans Equip, new-6</t>
  </si>
  <si>
    <t>C3920 GEN Trans Equip, old-7</t>
  </si>
  <si>
    <t>C3920 GEN Trans Equip, old-8</t>
  </si>
  <si>
    <t>C3920 GEN Trans Equip, old-9</t>
  </si>
  <si>
    <t>C3920 GEN Trans Equip, old-10</t>
  </si>
  <si>
    <t>C3920 GEN Trans Equip, old-11</t>
  </si>
  <si>
    <t>C3920 GEN Trans Equip, old-12</t>
  </si>
  <si>
    <t>C3920 GEN Trans Equip, old-1</t>
  </si>
  <si>
    <t>C3920 GEN Trans Equip, old-2</t>
  </si>
  <si>
    <t>C3920 GEN Trans Equip, old-3</t>
  </si>
  <si>
    <t>C3920 GEN Trans Equip, old-4</t>
  </si>
  <si>
    <t>C3920 GEN Trans Equip, old-5</t>
  </si>
  <si>
    <t>C3920 GEN Trans Equip, old-6</t>
  </si>
  <si>
    <t>C3922 CMN Aircraft Engine Rebuild-7</t>
  </si>
  <si>
    <t>C3922 CMN Aircraft Engine Rebuild-8</t>
  </si>
  <si>
    <t>C3922 CMN Aircraft Engine Rebuild-9</t>
  </si>
  <si>
    <t>C3922 CMN Aircraft Engine Rebuild-10</t>
  </si>
  <si>
    <t>C3922 CMN Aircraft Engine Rebuild-11</t>
  </si>
  <si>
    <t>C3922 CMN Aircraft Engine Rebuild-12</t>
  </si>
  <si>
    <t>C3922 CMN Aircraft Engine Rebuild-1</t>
  </si>
  <si>
    <t>C3922 CMN Aircraft Engine Rebuild-2</t>
  </si>
  <si>
    <t>C3922 CMN Aircraft Engine Rebuild-3</t>
  </si>
  <si>
    <t>C3922 CMN Aircraft Engine Rebuild-4</t>
  </si>
  <si>
    <t>C3922 CMN Aircraft Engine Rebuild-5</t>
  </si>
  <si>
    <t>C3922 CMN Aircraft Engine Rebuild-6</t>
  </si>
  <si>
    <t>C393 CMN Stores Equipment new-7</t>
  </si>
  <si>
    <t>C393 CMN Stores Equipment new-8</t>
  </si>
  <si>
    <t>C393 CMN Stores Equipment new-9</t>
  </si>
  <si>
    <t>C393 CMN Stores Equipment new-10</t>
  </si>
  <si>
    <t>C393 CMN Stores Equipment new-11</t>
  </si>
  <si>
    <t>C393 CMN Stores Equipment new-12</t>
  </si>
  <si>
    <t>C393 CMN Stores Equipment new-1</t>
  </si>
  <si>
    <t>C393 CMN Stores Equipment new-2</t>
  </si>
  <si>
    <t>C393 CMN Stores Equipment new-3</t>
  </si>
  <si>
    <t>C393 CMN Stores Equipment new-4</t>
  </si>
  <si>
    <t>C393 CMN Stores Equipment new-5</t>
  </si>
  <si>
    <t>C393 CMN Stores Equipment new-6</t>
  </si>
  <si>
    <t>C393 CMN Stores Equipment old-7</t>
  </si>
  <si>
    <t>C393 CMN Stores Equipment old-8</t>
  </si>
  <si>
    <t>C393 CMN Stores Equipment old-9</t>
  </si>
  <si>
    <t>C393 CMN Stores Equipment old-10</t>
  </si>
  <si>
    <t>C393 CMN Stores Equipment old-11</t>
  </si>
  <si>
    <t>C393 CMN Stores Equipment old-12</t>
  </si>
  <si>
    <t>C393 CMN Stores Equipment old-1</t>
  </si>
  <si>
    <t>C393 CMN Stores Equipment old-2</t>
  </si>
  <si>
    <t>C393 CMN Stores Equipment old-3</t>
  </si>
  <si>
    <t>C393 CMN Stores Equipment old-4</t>
  </si>
  <si>
    <t>C393 CMN Stores Equipment old-5</t>
  </si>
  <si>
    <t>C393 CMN Stores Equipment old-6</t>
  </si>
  <si>
    <t>C3940 CMN Tools/Shop/Garage new-7</t>
  </si>
  <si>
    <t>C3940 CMN Tools/Shop/Garage new-8</t>
  </si>
  <si>
    <t>C3940 CMN Tools/Shop/Garage new-9</t>
  </si>
  <si>
    <t>C3940 CMN Tools/Shop/Garage new-10</t>
  </si>
  <si>
    <t>C3940 CMN Tools/Shop/Garage new-11</t>
  </si>
  <si>
    <t>C3940 CMN Tools/Shop/Garage new-12</t>
  </si>
  <si>
    <t>C3940 CMN Tools/Shop/Garage new-1</t>
  </si>
  <si>
    <t>C3940 CMN Tools/Shop/Garage new-2</t>
  </si>
  <si>
    <t>C3940 CMN Tools/Shop/Garage new-3</t>
  </si>
  <si>
    <t>C3940 CMN Tools/Shop/Garage new-4</t>
  </si>
  <si>
    <t>C3940 CMN Tools/Shop/Garage new-5</t>
  </si>
  <si>
    <t>C3940 CMN Tools/Shop/Garage new-6</t>
  </si>
  <si>
    <t>C3940 CMN Tools/Shop/Garage old-7</t>
  </si>
  <si>
    <t>C3940 CMN Tools/Shop/Garage old-8</t>
  </si>
  <si>
    <t>C3940 CMN Tools/Shop/Garage old-9</t>
  </si>
  <si>
    <t>C3940 CMN Tools/Shop/Garage old-10</t>
  </si>
  <si>
    <t>C3940 CMN Tools/Shop/Garage old-11</t>
  </si>
  <si>
    <t>C3940 CMN Tools/Shop/Garage old-12</t>
  </si>
  <si>
    <t>C3940 CMN Tools/Shop/Garage old-1</t>
  </si>
  <si>
    <t>C3940 CMN Tools/Shop/Garage old-2</t>
  </si>
  <si>
    <t>C3940 CMN Tools/Shop/Garage old-3</t>
  </si>
  <si>
    <t>C3940 CMN Tools/Shop/Garage old-4</t>
  </si>
  <si>
    <t>C3940 CMN Tools/Shop/Garage old-5</t>
  </si>
  <si>
    <t>C3940 CMN Tools/Shop/Garage old-6</t>
  </si>
  <si>
    <t>C396 GEN Power Op Equip, new-7</t>
  </si>
  <si>
    <t>C396 GEN Power Op Equip, new-8</t>
  </si>
  <si>
    <t>C396 GEN Power Op Equip, new-9</t>
  </si>
  <si>
    <t>C396 GEN Power Op Equip, new-10</t>
  </si>
  <si>
    <t>C396 GEN Power Op Equip, new-11</t>
  </si>
  <si>
    <t>C396 GEN Power Op Equip, new-12</t>
  </si>
  <si>
    <t>C396 GEN Power Op Equip, new-1</t>
  </si>
  <si>
    <t>C396 GEN Power Op Equip, new-2</t>
  </si>
  <si>
    <t>C396 GEN Power Op Equip, new-3</t>
  </si>
  <si>
    <t>C396 GEN Power Op Equip, new-4</t>
  </si>
  <si>
    <t>C396 GEN Power Op Equip, new-5</t>
  </si>
  <si>
    <t>C396 GEN Power Op Equip, new-6</t>
  </si>
  <si>
    <t>C3970 CMN Comm Equip, AMI Network-7</t>
  </si>
  <si>
    <t>C3970 CMN Comm Equip, AMI Network-8</t>
  </si>
  <si>
    <t>C3970 CMN Comm Equip, AMI Network-9</t>
  </si>
  <si>
    <t>C3970 CMN Comm Equip, AMI Network-10</t>
  </si>
  <si>
    <t>C3970 CMN Comm Equip, AMI Network-11</t>
  </si>
  <si>
    <t>C3970 CMN Comm Equip, AMI Network-12</t>
  </si>
  <si>
    <t>C3970 CMN Comm Equip, AMI Network-1</t>
  </si>
  <si>
    <t>C3970 CMN Comm Equip, AMI Network-2</t>
  </si>
  <si>
    <t>C3970 CMN Comm Equip, AMI Network-3</t>
  </si>
  <si>
    <t>C3970 CMN Comm Equip, AMI Network-4</t>
  </si>
  <si>
    <t>C3970 CMN Comm Equip, AMI Network-5</t>
  </si>
  <si>
    <t>C3970 CMN Comm Equip, AMI Network-6</t>
  </si>
  <si>
    <t>C3970 CMN Comm Equip, new-7</t>
  </si>
  <si>
    <t>C3970 CMN Comm Equip, new-8</t>
  </si>
  <si>
    <t>C3970 CMN Comm Equip, new-9</t>
  </si>
  <si>
    <t>C3970 CMN Comm Equip, new-10</t>
  </si>
  <si>
    <t>C3970 CMN Comm Equip, new-11</t>
  </si>
  <si>
    <t>C3970 CMN Comm Equip, new-12</t>
  </si>
  <si>
    <t>C3970 CMN Comm Equip, new-1</t>
  </si>
  <si>
    <t>C3970 CMN Comm Equip, new-2</t>
  </si>
  <si>
    <t>C3970 CMN Comm Equip, new-3</t>
  </si>
  <si>
    <t>C3970 CMN Comm Equip, new-4</t>
  </si>
  <si>
    <t>C3970 CMN Comm Equip, new-5</t>
  </si>
  <si>
    <t>C3970 CMN Comm Equip, new-6</t>
  </si>
  <si>
    <t>C3970 CMN Comm Equip, old-7</t>
  </si>
  <si>
    <t>C3970 CMN Comm Equip, old-8</t>
  </si>
  <si>
    <t>C3970 CMN Comm Equip, old-9</t>
  </si>
  <si>
    <t>C3970 CMN Comm Equip, old-10</t>
  </si>
  <si>
    <t>C3970 CMN Comm Equip, old-11</t>
  </si>
  <si>
    <t>C3970 CMN Comm Equip, old-12</t>
  </si>
  <si>
    <t>C3970 CMN Comm Equip, old-1</t>
  </si>
  <si>
    <t>C3970 CMN Comm Equip, old-2</t>
  </si>
  <si>
    <t>C3970 CMN Comm Equip, old-3</t>
  </si>
  <si>
    <t>C3970 CMN Comm Equip, old-4</t>
  </si>
  <si>
    <t>C3970 CMN Comm Equip, old-5</t>
  </si>
  <si>
    <t>C3970 CMN Comm Equip, old-6</t>
  </si>
  <si>
    <t>C3980 CMN Misc Equipment, new-7</t>
  </si>
  <si>
    <t>C3980 CMN Misc Equipment, new-8</t>
  </si>
  <si>
    <t>C3980 CMN Misc Equipment, new-9</t>
  </si>
  <si>
    <t>C3980 CMN Misc Equipment, new-10</t>
  </si>
  <si>
    <t>C3980 CMN Misc Equipment, new-11</t>
  </si>
  <si>
    <t>C3980 CMN Misc Equipment, new-12</t>
  </si>
  <si>
    <t>C3980 CMN Misc Equipment, new-1</t>
  </si>
  <si>
    <t>C3980 CMN Misc Equipment, new-2</t>
  </si>
  <si>
    <t>C3980 CMN Misc Equipment, new-3</t>
  </si>
  <si>
    <t>C3980 CMN Misc Equipment, new-4</t>
  </si>
  <si>
    <t>C3980 CMN Misc Equipment, new-5</t>
  </si>
  <si>
    <t>C3980 CMN Misc Equipment, new-6</t>
  </si>
  <si>
    <t>C3980 CMN Misc Equipment, old-7</t>
  </si>
  <si>
    <t>C3980 CMN Misc Equipment, old-8</t>
  </si>
  <si>
    <t>C3980 CMN Misc Equipment, old-9</t>
  </si>
  <si>
    <t>C3980 CMN Misc Equipment, old-10</t>
  </si>
  <si>
    <t>C3980 CMN Misc Equipment, old-11</t>
  </si>
  <si>
    <t>C3980 CMN Misc Equipment, old-12</t>
  </si>
  <si>
    <t>C3980 CMN Misc Equipment, old-1</t>
  </si>
  <si>
    <t>C3980 CMN Misc Equipment, old-2</t>
  </si>
  <si>
    <t>C3980 CMN Misc Equipment, old-3</t>
  </si>
  <si>
    <t>C3980 CMN Misc Equipment, old-4</t>
  </si>
  <si>
    <t>C3980 CMN Misc Equipment, old-5</t>
  </si>
  <si>
    <t>C3980 CMN Misc Equipment, old-6</t>
  </si>
  <si>
    <t>E302 INT Franchises-7</t>
  </si>
  <si>
    <t>E302 INT Franchises-8</t>
  </si>
  <si>
    <t>E302 INT Franchises-9</t>
  </si>
  <si>
    <t>E302 INT Franchises-10</t>
  </si>
  <si>
    <t>E302 INT Franchises-11</t>
  </si>
  <si>
    <t>E302 INT Franchises-12</t>
  </si>
  <si>
    <t>E302 INT Franchises-1</t>
  </si>
  <si>
    <t>E302 INT Franchises-2</t>
  </si>
  <si>
    <t>E302 INT Franchises-3</t>
  </si>
  <si>
    <t>E302 INT Franchises-4</t>
  </si>
  <si>
    <t>E302 INT Franchises-5</t>
  </si>
  <si>
    <t>E302 INT Franchises-6</t>
  </si>
  <si>
    <t>E302 INT Franchises, Baker Project-7</t>
  </si>
  <si>
    <t>E302 INT Franchises, Baker Project-8</t>
  </si>
  <si>
    <t>E302 INT Franchises, Baker Project-9</t>
  </si>
  <si>
    <t>E302 INT Franchises, Baker Project-10</t>
  </si>
  <si>
    <t>E302 INT Franchises, Baker Project-11</t>
  </si>
  <si>
    <t>E302 INT Franchises, Baker Project-12</t>
  </si>
  <si>
    <t>E302 INT Franchises, Baker Project-1</t>
  </si>
  <si>
    <t>E302 INT Franchises, Baker Project-2</t>
  </si>
  <si>
    <t>E302 INT Franchises, Baker Project-3</t>
  </si>
  <si>
    <t>E302 INT Franchises, Baker Project-4</t>
  </si>
  <si>
    <t>E302 INT Franchises, Baker Project-5</t>
  </si>
  <si>
    <t>E302 INT Franchises, Baker Project-6</t>
  </si>
  <si>
    <t>E302 INT Franchises, Snoqualmie -7</t>
  </si>
  <si>
    <t>E302 INT Franchises, Snoqualmie -8</t>
  </si>
  <si>
    <t>E302 INT Franchises, Snoqualmie -9</t>
  </si>
  <si>
    <t>E302 INT Franchises, Snoqualmie -10</t>
  </si>
  <si>
    <t>E302 INT Franchises, Snoqualmie -11</t>
  </si>
  <si>
    <t>E302 INT Franchises, Snoqualmie -12</t>
  </si>
  <si>
    <t>E302 INT Franchises, Snoqualmie -1</t>
  </si>
  <si>
    <t>E302 INT Franchises, Snoqualmie -2</t>
  </si>
  <si>
    <t>E302 INT Franchises, Snoqualmie -3</t>
  </si>
  <si>
    <t>E302 INT Franchises, Snoqualmie -4</t>
  </si>
  <si>
    <t>E302 INT Franchises, Snoqualmie -5</t>
  </si>
  <si>
    <t>E302 INT Franchises, Snoqualmie -6</t>
  </si>
  <si>
    <t>E303 INT Misc Intangible Plant-7</t>
  </si>
  <si>
    <t>E303 INT Misc Intangible Plant-8</t>
  </si>
  <si>
    <t>E303 INT Misc Intangible Plant-9</t>
  </si>
  <si>
    <t>E303 INT Misc Intangible Plant-10</t>
  </si>
  <si>
    <t>E303 INT Misc Intangible Plant-11</t>
  </si>
  <si>
    <t>E303 INT Misc Intangible Plant-12</t>
  </si>
  <si>
    <t>E303 INT Misc Intangible Plant-1</t>
  </si>
  <si>
    <t>E303 INT Misc Intangible Plant-2</t>
  </si>
  <si>
    <t>E303 INT Misc Intangible Plant-3</t>
  </si>
  <si>
    <t>E303 INT Misc Intangible Plant-4</t>
  </si>
  <si>
    <t>E303 INT Misc Intangible Plant-5</t>
  </si>
  <si>
    <t>E303 INT Misc Intangible Plant-6</t>
  </si>
  <si>
    <t>E303 INT Whitehorn 2 &amp; 3 -7</t>
  </si>
  <si>
    <t>E303 INT Whitehorn 2 &amp; 3 -8</t>
  </si>
  <si>
    <t>E303 INT Whitehorn 2 &amp; 3 -9</t>
  </si>
  <si>
    <t>E303 INT Whitehorn 2 &amp; 3 -10</t>
  </si>
  <si>
    <t>E303 INT Whitehorn 2 &amp; 3 -11</t>
  </si>
  <si>
    <t>E303 INT Whitehorn 2 &amp; 3 -12</t>
  </si>
  <si>
    <t>E303 INT Whitehorn 2 &amp; 3 -1</t>
  </si>
  <si>
    <t>E303 INT Whitehorn 2 &amp; 3 -2</t>
  </si>
  <si>
    <t>E303 INT Whitehorn 2 &amp; 3 -3</t>
  </si>
  <si>
    <t>E303 INT Whitehorn 2 &amp; 3 -4</t>
  </si>
  <si>
    <t>E303 INT Whitehorn 2 &amp; 3 -5</t>
  </si>
  <si>
    <t>E303 INT Whitehorn 2 &amp; 3 -6</t>
  </si>
  <si>
    <t>E311 STM Str/Imprv, Mint Farm OP-7</t>
  </si>
  <si>
    <t>E311 STM Str/Imprv, Mint Farm OP-8</t>
  </si>
  <si>
    <t>E311 STM Str/Imprv, Mint Farm OP-9</t>
  </si>
  <si>
    <t>E311 STM Str/Imprv, Mint Farm OP-10</t>
  </si>
  <si>
    <t>E311 STM Str/Imprv, Mint Farm OP-11</t>
  </si>
  <si>
    <t>E311 STM Str/Imprv, Mint Farm OP-12</t>
  </si>
  <si>
    <t>E311 STM Str/Imprv, Mint Farm OP-1</t>
  </si>
  <si>
    <t>E311 STM Str/Imprv, Mint Farm OP-2</t>
  </si>
  <si>
    <t>E311 STM Str/Imprv, Mint Farm OP-3</t>
  </si>
  <si>
    <t>E311 STM Str/Imprv, Mint Farm OP-4</t>
  </si>
  <si>
    <t>E311 STM Str/Imprv, Mint Farm OP-5</t>
  </si>
  <si>
    <t>E311 STM Str/Imprv, Mint Farm OP-6</t>
  </si>
  <si>
    <t>E311 STM Str/Imprv, Sumas -7</t>
  </si>
  <si>
    <t>E311 STM Str/Imprv, Sumas -8</t>
  </si>
  <si>
    <t>E311 STM Str/Imprv, Sumas -9</t>
  </si>
  <si>
    <t>E311 STM Str/Imprv, Sumas -10</t>
  </si>
  <si>
    <t>E311 STM Str/Imprv, Sumas -11</t>
  </si>
  <si>
    <t>E311 STM Str/Imprv, Sumas -12</t>
  </si>
  <si>
    <t>E311 STM Str/Imprv, Sumas -1</t>
  </si>
  <si>
    <t>E311 STM Str/Imprv, Sumas -2</t>
  </si>
  <si>
    <t>E311 STM Str/Imprv, Sumas -3</t>
  </si>
  <si>
    <t>E311 STM Str/Imprv, Sumas -4</t>
  </si>
  <si>
    <t>E311 STM Str/Imprv, Sumas -5</t>
  </si>
  <si>
    <t>E311 STM Str/Imprv, Sumas -6</t>
  </si>
  <si>
    <t>E311 STM Str/Imprv, Sumas OP-7</t>
  </si>
  <si>
    <t>E311 STM Str/Imprv, Sumas OP-8</t>
  </si>
  <si>
    <t>E311 STM Str/Imprv, Sumas OP-9</t>
  </si>
  <si>
    <t>E311 STM Str/Imprv, Sumas OP-10</t>
  </si>
  <si>
    <t>E311 STM Str/Imprv, Sumas OP-11</t>
  </si>
  <si>
    <t>E311 STM Str/Imprv, Sumas OP-12</t>
  </si>
  <si>
    <t>E311 STM Str/Imprv, Sumas OP-1</t>
  </si>
  <si>
    <t>E311 STM Str/Imprv, Sumas OP-2</t>
  </si>
  <si>
    <t>E311 STM Str/Imprv, Sumas OP-3</t>
  </si>
  <si>
    <t>E311 STM Str/Imprv, Sumas OP-4</t>
  </si>
  <si>
    <t>E311 STM Str/Imprv, Sumas OP-5</t>
  </si>
  <si>
    <t>E311 STM Str/Imprv, Sumas OP-6</t>
  </si>
  <si>
    <t>E311 STM Str/Impv, Colstrip 1-7</t>
  </si>
  <si>
    <t>E311 STM Str/Impv, Colstrip 1-8</t>
  </si>
  <si>
    <t>E311 STM Str/Impv, Colstrip 1-9</t>
  </si>
  <si>
    <t>E311 STM Str/Impv, Colstrip 1-10</t>
  </si>
  <si>
    <t>E311 STM Str/Impv, Colstrip 1-11</t>
  </si>
  <si>
    <t>E311 STM Str/Impv, Colstrip 1-12</t>
  </si>
  <si>
    <t>E311 STM Str/Impv, Colstrip 1-1</t>
  </si>
  <si>
    <t>E311 STM Str/Impv, Colstrip 1-2</t>
  </si>
  <si>
    <t>E311 STM Str/Impv, Colstrip 1-3</t>
  </si>
  <si>
    <t>E311 STM Str/Impv, Colstrip 1-4</t>
  </si>
  <si>
    <t>E311 STM Str/Impv, Colstrip 1-5</t>
  </si>
  <si>
    <t>E311 STM Str/Impv, Colstrip 1-6</t>
  </si>
  <si>
    <t>E311 STM Str/Impv, Colstrip 1-2 Com-7</t>
  </si>
  <si>
    <t>E311 STM Str/Impv, Colstrip 1-2 Com-8</t>
  </si>
  <si>
    <t>E311 STM Str/Impv, Colstrip 1-2 Com-9</t>
  </si>
  <si>
    <t>E311 STM Str/Impv, Colstrip 1-2 Com-10</t>
  </si>
  <si>
    <t>E311 STM Str/Impv, Colstrip 1-2 Com-11</t>
  </si>
  <si>
    <t>E311 STM Str/Impv, Colstrip 1-2 Com-12</t>
  </si>
  <si>
    <t>E311 STM Str/Impv, Colstrip 1-2 Com-1</t>
  </si>
  <si>
    <t>E311 STM Str/Impv, Colstrip 1-2 Com-2</t>
  </si>
  <si>
    <t>E311 STM Str/Impv, Colstrip 1-2 Com-3</t>
  </si>
  <si>
    <t>E311 STM Str/Impv, Colstrip 1-2 Com-4</t>
  </si>
  <si>
    <t>E311 STM Str/Impv, Colstrip 1-2 Com-5</t>
  </si>
  <si>
    <t>E311 STM Str/Impv, Colstrip 1-2 Com-6</t>
  </si>
  <si>
    <t>E311 STM Str/Impv, Colstrip 2-7</t>
  </si>
  <si>
    <t>E311 STM Str/Impv, Colstrip 2-8</t>
  </si>
  <si>
    <t>E311 STM Str/Impv, Colstrip 2-9</t>
  </si>
  <si>
    <t>E311 STM Str/Impv, Colstrip 2-10</t>
  </si>
  <si>
    <t>E311 STM Str/Impv, Colstrip 2-11</t>
  </si>
  <si>
    <t>E311 STM Str/Impv, Colstrip 2-12</t>
  </si>
  <si>
    <t>E311 STM Str/Impv, Colstrip 2-1</t>
  </si>
  <si>
    <t>E311 STM Str/Impv, Colstrip 2-2</t>
  </si>
  <si>
    <t>E311 STM Str/Impv, Colstrip 2-3</t>
  </si>
  <si>
    <t>E311 STM Str/Impv, Colstrip 2-4</t>
  </si>
  <si>
    <t>E311 STM Str/Impv, Colstrip 2-5</t>
  </si>
  <si>
    <t>E311 STM Str/Impv, Colstrip 2-6</t>
  </si>
  <si>
    <t>E311 STM Str/Impv, Colstrip 3-7</t>
  </si>
  <si>
    <t>E311 STM Str/Impv, Colstrip 3-8</t>
  </si>
  <si>
    <t>E311 STM Str/Impv, Colstrip 3-9</t>
  </si>
  <si>
    <t>E311 STM Str/Impv, Colstrip 3-10</t>
  </si>
  <si>
    <t>E311 STM Str/Impv, Colstrip 3-11</t>
  </si>
  <si>
    <t>E311 STM Str/Impv, Colstrip 3-12</t>
  </si>
  <si>
    <t>E311 STM Str/Impv, Colstrip 3-1</t>
  </si>
  <si>
    <t>E311 STM Str/Impv, Colstrip 3-2</t>
  </si>
  <si>
    <t>E311 STM Str/Impv, Colstrip 3-3</t>
  </si>
  <si>
    <t>E311 STM Str/Impv, Colstrip 3-4</t>
  </si>
  <si>
    <t>E311 STM Str/Impv, Colstrip 3-5</t>
  </si>
  <si>
    <t>E311 STM Str/Impv, Colstrip 3-6</t>
  </si>
  <si>
    <t>E311 STM Str/Impv, Colstrip 3-4 Com-7</t>
  </si>
  <si>
    <t>E311 STM Str/Impv, Colstrip 3-4 Com-8</t>
  </si>
  <si>
    <t>E311 STM Str/Impv, Colstrip 3-4 Com-9</t>
  </si>
  <si>
    <t>E311 STM Str/Impv, Colstrip 3-4 Com-10</t>
  </si>
  <si>
    <t>E311 STM Str/Impv, Colstrip 3-4 Com-11</t>
  </si>
  <si>
    <t>E311 STM Str/Impv, Colstrip 3-4 Com-12</t>
  </si>
  <si>
    <t>E311 STM Str/Impv, Colstrip 3-4 Com-1</t>
  </si>
  <si>
    <t>E311 STM Str/Impv, Colstrip 3-4 Com-2</t>
  </si>
  <si>
    <t>E311 STM Str/Impv, Colstrip 3-4 Com-3</t>
  </si>
  <si>
    <t>E311 STM Str/Impv, Colstrip 3-4 Com-4</t>
  </si>
  <si>
    <t>E311 STM Str/Impv, Colstrip 3-4 Com-5</t>
  </si>
  <si>
    <t>E311 STM Str/Impv, Colstrip 3-4 Com-6</t>
  </si>
  <si>
    <t>E311 STM Str/Impv, Colstrip 4-7</t>
  </si>
  <si>
    <t>E311 STM Str/Impv, Colstrip 4-8</t>
  </si>
  <si>
    <t>E311 STM Str/Impv, Colstrip 4-9</t>
  </si>
  <si>
    <t>E311 STM Str/Impv, Colstrip 4-10</t>
  </si>
  <si>
    <t>E311 STM Str/Impv, Colstrip 4-11</t>
  </si>
  <si>
    <t>E311 STM Str/Impv, Colstrip 4-12</t>
  </si>
  <si>
    <t>E311 STM Str/Impv, Colstrip 4-1</t>
  </si>
  <si>
    <t>E311 STM Str/Impv, Colstrip 4-2</t>
  </si>
  <si>
    <t>E311 STM Str/Impv, Colstrip 4-3</t>
  </si>
  <si>
    <t>E311 STM Str/Impv, Colstrip 4-4</t>
  </si>
  <si>
    <t>E311 STM Str/Impv, Colstrip 4-5</t>
  </si>
  <si>
    <t>E311 STM Str/Impv, Colstrip 4-6</t>
  </si>
  <si>
    <t>E311 STM Str/Impv, Encogen-RET-7</t>
  </si>
  <si>
    <t>E311 STM Str/Impv, Encogen-RET-8</t>
  </si>
  <si>
    <t>E311 STM Str/Impv, Encogen-RET-9</t>
  </si>
  <si>
    <t>E311 STM Str/Impv, Encogen-RET-10</t>
  </si>
  <si>
    <t>E311 STM Str/Impv, Encogen-RET-11</t>
  </si>
  <si>
    <t>E311 STM Str/Impv, Encogen-RET-12</t>
  </si>
  <si>
    <t>E311 STM Str/Impv, Encogen-RET-1</t>
  </si>
  <si>
    <t>E311 STM Str/Impv, Encogen-RET-2</t>
  </si>
  <si>
    <t>E311 STM Str/Impv, Encogen-RET-3</t>
  </si>
  <si>
    <t>E311 STM Str/Impv, Encogen-RET-4</t>
  </si>
  <si>
    <t>E311 STM Str/Impv, Encogen-RET-5</t>
  </si>
  <si>
    <t>E311 STM Str/Impv, Encogen-RET-6</t>
  </si>
  <si>
    <t>E311 STM Str/Impv, Ferndale-7</t>
  </si>
  <si>
    <t>E311 STM Str/Impv, Ferndale-8</t>
  </si>
  <si>
    <t>E311 STM Str/Impv, Ferndale-9</t>
  </si>
  <si>
    <t>E311 STM Str/Impv, Ferndale-10</t>
  </si>
  <si>
    <t>E311 STM Str/Impv, Ferndale-11</t>
  </si>
  <si>
    <t>E311 STM Str/Impv, Ferndale-12</t>
  </si>
  <si>
    <t>E311 STM Str/Impv, Ferndale-1</t>
  </si>
  <si>
    <t>E311 STM Str/Impv, Ferndale-2</t>
  </si>
  <si>
    <t>E311 STM Str/Impv, Ferndale-3</t>
  </si>
  <si>
    <t>E311 STM Str/Impv, Ferndale-4</t>
  </si>
  <si>
    <t>E311 STM Str/Impv, Ferndale-5</t>
  </si>
  <si>
    <t>E311 STM Str/Impv, Ferndale-6</t>
  </si>
  <si>
    <t>E311 STM Str/Impv, Fred 1/APC-7</t>
  </si>
  <si>
    <t>E311 STM Str/Impv, Fred 1/APC-8</t>
  </si>
  <si>
    <t>E311 STM Str/Impv, Fred 1/APC-9</t>
  </si>
  <si>
    <t>E311 STM Str/Impv, Fred 1/APC-10</t>
  </si>
  <si>
    <t>E311 STM Str/Impv, Fred 1/APC-11</t>
  </si>
  <si>
    <t>E311 STM Str/Impv, Fred 1/APC-12</t>
  </si>
  <si>
    <t>E311 STM Str/Impv, Fred 1/APC-1</t>
  </si>
  <si>
    <t>E311 STM Str/Impv, Fred 1/APC-2</t>
  </si>
  <si>
    <t>E311 STM Str/Impv, Fred 1/APC-3</t>
  </si>
  <si>
    <t>E311 STM Str/Impv, Fred 1/APC-4</t>
  </si>
  <si>
    <t>E311 STM Str/Impv, Fred 1/APC-5</t>
  </si>
  <si>
    <t>E311 STM Str/Impv, Fred 1/APC-6</t>
  </si>
  <si>
    <t>E311 STM Str/Impv, Goldendale-7</t>
  </si>
  <si>
    <t>E311 STM Str/Impv, Goldendale-8</t>
  </si>
  <si>
    <t>E311 STM Str/Impv, Goldendale-9</t>
  </si>
  <si>
    <t>E311 STM Str/Impv, Goldendale-10</t>
  </si>
  <si>
    <t>E311 STM Str/Impv, Goldendale-11</t>
  </si>
  <si>
    <t>E311 STM Str/Impv, Goldendale-12</t>
  </si>
  <si>
    <t>E311 STM Str/Impv, Goldendale-1</t>
  </si>
  <si>
    <t>E311 STM Str/Impv, Goldendale-2</t>
  </si>
  <si>
    <t>E311 STM Str/Impv, Goldendale-3</t>
  </si>
  <si>
    <t>E311 STM Str/Impv, Goldendale-4</t>
  </si>
  <si>
    <t>E311 STM Str/Impv, Goldendale-5</t>
  </si>
  <si>
    <t>E311 STM Str/Impv, Goldendale-6</t>
  </si>
  <si>
    <t>E311 STM Str/Impv, Goldendale OP-7</t>
  </si>
  <si>
    <t>E311 STM Str/Impv, Goldendale OP-8</t>
  </si>
  <si>
    <t>E311 STM Str/Impv, Goldendale OP-9</t>
  </si>
  <si>
    <t>E311 STM Str/Impv, Goldendale OP-10</t>
  </si>
  <si>
    <t>E311 STM Str/Impv, Goldendale OP-11</t>
  </si>
  <si>
    <t>E311 STM Str/Impv, Goldendale OP-12</t>
  </si>
  <si>
    <t>E311 STM Str/Impv, Goldendale OP-1</t>
  </si>
  <si>
    <t>E311 STM Str/Impv, Goldendale OP-2</t>
  </si>
  <si>
    <t>E311 STM Str/Impv, Goldendale OP-3</t>
  </si>
  <si>
    <t>E311 STM Str/Impv, Goldendale OP-4</t>
  </si>
  <si>
    <t>E311 STM Str/Impv, Goldendale OP-5</t>
  </si>
  <si>
    <t>E311 STM Str/Impv, Goldendale OP-6</t>
  </si>
  <si>
    <t>E312 STM Boiler, Colstrip 1-7</t>
  </si>
  <si>
    <t>E312 STM Boiler, Colstrip 1-8</t>
  </si>
  <si>
    <t>E312 STM Boiler, Colstrip 1-9</t>
  </si>
  <si>
    <t>E312 STM Boiler, Colstrip 1-10</t>
  </si>
  <si>
    <t>E312 STM Boiler, Colstrip 1-11</t>
  </si>
  <si>
    <t>E312 STM Boiler, Colstrip 1-12</t>
  </si>
  <si>
    <t>E312 STM Boiler, Colstrip 1-1</t>
  </si>
  <si>
    <t>E312 STM Boiler, Colstrip 1-2</t>
  </si>
  <si>
    <t>E312 STM Boiler, Colstrip 1-3</t>
  </si>
  <si>
    <t>E312 STM Boiler, Colstrip 1-4</t>
  </si>
  <si>
    <t>E312 STM Boiler, Colstrip 1-5</t>
  </si>
  <si>
    <t>E312 STM Boiler, Colstrip 1-6</t>
  </si>
  <si>
    <t>E312 STM Boiler, Colstrip 1-2 Com-7</t>
  </si>
  <si>
    <t>E312 STM Boiler, Colstrip 1-2 Com-8</t>
  </si>
  <si>
    <t>E312 STM Boiler, Colstrip 1-2 Com-9</t>
  </si>
  <si>
    <t>E312 STM Boiler, Colstrip 1-2 Com-10</t>
  </si>
  <si>
    <t>E312 STM Boiler, Colstrip 1-2 Com-11</t>
  </si>
  <si>
    <t>E312 STM Boiler, Colstrip 1-2 Com-12</t>
  </si>
  <si>
    <t>E312 STM Boiler, Colstrip 1-2 Com-1</t>
  </si>
  <si>
    <t>E312 STM Boiler, Colstrip 1-2 Com-2</t>
  </si>
  <si>
    <t>E312 STM Boiler, Colstrip 1-2 Com-3</t>
  </si>
  <si>
    <t>E312 STM Boiler, Colstrip 1-2 Com-4</t>
  </si>
  <si>
    <t>E312 STM Boiler, Colstrip 1-2 Com-5</t>
  </si>
  <si>
    <t>E312 STM Boiler, Colstrip 1-2 Com-6</t>
  </si>
  <si>
    <t>E312 STM Boiler, Colstrip 2-7</t>
  </si>
  <si>
    <t>E312 STM Boiler, Colstrip 2-8</t>
  </si>
  <si>
    <t>E312 STM Boiler, Colstrip 2-9</t>
  </si>
  <si>
    <t>E312 STM Boiler, Colstrip 2-10</t>
  </si>
  <si>
    <t>E312 STM Boiler, Colstrip 2-11</t>
  </si>
  <si>
    <t>E312 STM Boiler, Colstrip 2-12</t>
  </si>
  <si>
    <t>E312 STM Boiler, Colstrip 2-1</t>
  </si>
  <si>
    <t>E312 STM Boiler, Colstrip 2-2</t>
  </si>
  <si>
    <t>E312 STM Boiler, Colstrip 2-3</t>
  </si>
  <si>
    <t>E312 STM Boiler, Colstrip 2-4</t>
  </si>
  <si>
    <t>E312 STM Boiler, Colstrip 2-5</t>
  </si>
  <si>
    <t>E312 STM Boiler, Colstrip 2-6</t>
  </si>
  <si>
    <t>E312 STM Boiler, Colstrip 3-7</t>
  </si>
  <si>
    <t>E312 STM Boiler, Colstrip 3-8</t>
  </si>
  <si>
    <t>E312 STM Boiler, Colstrip 3-9</t>
  </si>
  <si>
    <t>E312 STM Boiler, Colstrip 3-10</t>
  </si>
  <si>
    <t>E312 STM Boiler, Colstrip 3-11</t>
  </si>
  <si>
    <t>E312 STM Boiler, Colstrip 3-12</t>
  </si>
  <si>
    <t>E312 STM Boiler, Colstrip 3-1</t>
  </si>
  <si>
    <t>E312 STM Boiler, Colstrip 3-2</t>
  </si>
  <si>
    <t>E312 STM Boiler, Colstrip 3-3</t>
  </si>
  <si>
    <t>E312 STM Boiler, Colstrip 3-4</t>
  </si>
  <si>
    <t>E312 STM Boiler, Colstrip 3-5</t>
  </si>
  <si>
    <t>E312 STM Boiler, Colstrip 3-6</t>
  </si>
  <si>
    <t>E312 STM Boiler, Colstrip 3-4 Com-7</t>
  </si>
  <si>
    <t>E312 STM Boiler, Colstrip 3-4 Com-8</t>
  </si>
  <si>
    <t>E312 STM Boiler, Colstrip 3-4 Com-9</t>
  </si>
  <si>
    <t>E312 STM Boiler, Colstrip 3-4 Com-10</t>
  </si>
  <si>
    <t>E312 STM Boiler, Colstrip 3-4 Com-11</t>
  </si>
  <si>
    <t>E312 STM Boiler, Colstrip 3-4 Com-12</t>
  </si>
  <si>
    <t>E312 STM Boiler, Colstrip 3-4 Com-1</t>
  </si>
  <si>
    <t>E312 STM Boiler, Colstrip 3-4 Com-2</t>
  </si>
  <si>
    <t>E312 STM Boiler, Colstrip 3-4 Com-3</t>
  </si>
  <si>
    <t>E312 STM Boiler, Colstrip 3-4 Com-4</t>
  </si>
  <si>
    <t>E312 STM Boiler, Colstrip 3-4 Com-5</t>
  </si>
  <si>
    <t>E312 STM Boiler, Colstrip 3-4 Com-6</t>
  </si>
  <si>
    <t>E312 STM Boiler, Colstrip 4-7</t>
  </si>
  <si>
    <t>E312 STM Boiler, Colstrip 4-8</t>
  </si>
  <si>
    <t>E312 STM Boiler, Colstrip 4-9</t>
  </si>
  <si>
    <t>E312 STM Boiler, Colstrip 4-10</t>
  </si>
  <si>
    <t>E312 STM Boiler, Colstrip 4-11</t>
  </si>
  <si>
    <t>E312 STM Boiler, Colstrip 4-12</t>
  </si>
  <si>
    <t>E312 STM Boiler, Colstrip 4-1</t>
  </si>
  <si>
    <t>E312 STM Boiler, Colstrip 4-2</t>
  </si>
  <si>
    <t>E312 STM Boiler, Colstrip 4-3</t>
  </si>
  <si>
    <t>E312 STM Boiler, Colstrip 4-4</t>
  </si>
  <si>
    <t>E312 STM Boiler, Colstrip 4-5</t>
  </si>
  <si>
    <t>E312 STM Boiler, Colstrip 4-6</t>
  </si>
  <si>
    <t>E312 STM Boiler, Encogen-7</t>
  </si>
  <si>
    <t>E312 STM Boiler, Encogen-8</t>
  </si>
  <si>
    <t>E312 STM Boiler, Encogen-9</t>
  </si>
  <si>
    <t>E312 STM Boiler, Encogen-10</t>
  </si>
  <si>
    <t>E312 STM Boiler, Encogen-11</t>
  </si>
  <si>
    <t>E312 STM Boiler, Encogen-12</t>
  </si>
  <si>
    <t>E312 STM Boiler, Encogen-1</t>
  </si>
  <si>
    <t>E312 STM Boiler, Encogen-2</t>
  </si>
  <si>
    <t>E312 STM Boiler, Encogen-3</t>
  </si>
  <si>
    <t>E312 STM Boiler, Encogen-4</t>
  </si>
  <si>
    <t>E312 STM Boiler, Encogen-5</t>
  </si>
  <si>
    <t>E312 STM Boiler, Encogen-6</t>
  </si>
  <si>
    <t>E312 STM Boiler, Ferndale-7</t>
  </si>
  <si>
    <t>E312 STM Boiler, Ferndale-8</t>
  </si>
  <si>
    <t>E312 STM Boiler, Ferndale-9</t>
  </si>
  <si>
    <t>E312 STM Boiler, Ferndale-10</t>
  </si>
  <si>
    <t>E312 STM Boiler, Ferndale-11</t>
  </si>
  <si>
    <t>E312 STM Boiler, Ferndale-12</t>
  </si>
  <si>
    <t>E312 STM Boiler, Ferndale-1</t>
  </si>
  <si>
    <t>E312 STM Boiler, Ferndale-2</t>
  </si>
  <si>
    <t>E312 STM Boiler, Ferndale-3</t>
  </si>
  <si>
    <t>E312 STM Boiler, Ferndale-4</t>
  </si>
  <si>
    <t>E312 STM Boiler, Ferndale-5</t>
  </si>
  <si>
    <t>E312 STM Boiler, Ferndale-6</t>
  </si>
  <si>
    <t>E312 STM Boiler, Fred 1/APC-7</t>
  </si>
  <si>
    <t>E312 STM Boiler, Fred 1/APC-8</t>
  </si>
  <si>
    <t>E312 STM Boiler, Fred 1/APC-9</t>
  </si>
  <si>
    <t>E312 STM Boiler, Fred 1/APC-10</t>
  </si>
  <si>
    <t>E312 STM Boiler, Fred 1/APC-11</t>
  </si>
  <si>
    <t>E312 STM Boiler, Fred 1/APC-12</t>
  </si>
  <si>
    <t>E312 STM Boiler, Fred 1/APC-1</t>
  </si>
  <si>
    <t>E312 STM Boiler, Fred 1/APC-2</t>
  </si>
  <si>
    <t>E312 STM Boiler, Fred 1/APC-3</t>
  </si>
  <si>
    <t>E312 STM Boiler, Fred 1/APC-4</t>
  </si>
  <si>
    <t>E312 STM Boiler, Fred 1/APC-5</t>
  </si>
  <si>
    <t>E312 STM Boiler, Fred 1/APC-6</t>
  </si>
  <si>
    <t>E312 STM Boiler, Goldendale-7</t>
  </si>
  <si>
    <t>E312 STM Boiler, Goldendale-8</t>
  </si>
  <si>
    <t>E312 STM Boiler, Goldendale-9</t>
  </si>
  <si>
    <t>E312 STM Boiler, Goldendale-10</t>
  </si>
  <si>
    <t>E312 STM Boiler, Goldendale-11</t>
  </si>
  <si>
    <t>E312 STM Boiler, Goldendale-12</t>
  </si>
  <si>
    <t>E312 STM Boiler, Goldendale-1</t>
  </si>
  <si>
    <t>E312 STM Boiler, Goldendale-2</t>
  </si>
  <si>
    <t>E312 STM Boiler, Goldendale-3</t>
  </si>
  <si>
    <t>E312 STM Boiler, Goldendale-4</t>
  </si>
  <si>
    <t>E312 STM Boiler, Goldendale-5</t>
  </si>
  <si>
    <t>E312 STM Boiler, Goldendale-6</t>
  </si>
  <si>
    <t>E312 STM Boiler, Goldendale OP-7</t>
  </si>
  <si>
    <t>E312 STM Boiler, Goldendale OP-8</t>
  </si>
  <si>
    <t>E312 STM Boiler, Goldendale OP-9</t>
  </si>
  <si>
    <t>E312 STM Boiler, Goldendale OP-10</t>
  </si>
  <si>
    <t>E312 STM Boiler, Goldendale OP-11</t>
  </si>
  <si>
    <t>E312 STM Boiler, Goldendale OP-12</t>
  </si>
  <si>
    <t>E312 STM Boiler, Goldendale OP-1</t>
  </si>
  <si>
    <t>E312 STM Boiler, Goldendale OP-2</t>
  </si>
  <si>
    <t>E312 STM Boiler, Goldendale OP-3</t>
  </si>
  <si>
    <t>E312 STM Boiler, Goldendale OP-4</t>
  </si>
  <si>
    <t>E312 STM Boiler, Goldendale OP-5</t>
  </si>
  <si>
    <t>E312 STM Boiler, Goldendale OP-6</t>
  </si>
  <si>
    <t>E312 STM Boiler, Mint Farm -7</t>
  </si>
  <si>
    <t>E312 STM Boiler, Mint Farm -8</t>
  </si>
  <si>
    <t>E312 STM Boiler, Mint Farm -9</t>
  </si>
  <si>
    <t>E312 STM Boiler, Mint Farm -10</t>
  </si>
  <si>
    <t>E312 STM Boiler, Mint Farm -11</t>
  </si>
  <si>
    <t>E312 STM Boiler, Mint Farm -12</t>
  </si>
  <si>
    <t>E312 STM Boiler, Mint Farm -1</t>
  </si>
  <si>
    <t>E312 STM Boiler, Mint Farm -2</t>
  </si>
  <si>
    <t>E312 STM Boiler, Mint Farm -3</t>
  </si>
  <si>
    <t>E312 STM Boiler, Mint Farm -4</t>
  </si>
  <si>
    <t>E312 STM Boiler, Mint Farm -5</t>
  </si>
  <si>
    <t>E312 STM Boiler, Mint Farm -6</t>
  </si>
  <si>
    <t>E312 STM Boiler, Mint Farm OP-7</t>
  </si>
  <si>
    <t>E312 STM Boiler, Mint Farm OP-8</t>
  </si>
  <si>
    <t>E312 STM Boiler, Mint Farm OP-9</t>
  </si>
  <si>
    <t>E312 STM Boiler, Mint Farm OP-10</t>
  </si>
  <si>
    <t>E312 STM Boiler, Mint Farm OP-11</t>
  </si>
  <si>
    <t>E312 STM Boiler, Mint Farm OP-12</t>
  </si>
  <si>
    <t>E312 STM Boiler, Mint Farm OP-1</t>
  </si>
  <si>
    <t>E312 STM Boiler, Mint Farm OP-2</t>
  </si>
  <si>
    <t>E312 STM Boiler, Mint Farm OP-3</t>
  </si>
  <si>
    <t>E312 STM Boiler, Mint Farm OP-4</t>
  </si>
  <si>
    <t>E312 STM Boiler, Mint Farm OP-5</t>
  </si>
  <si>
    <t>E312 STM Boiler, Mint Farm OP-6</t>
  </si>
  <si>
    <t>E312 STM Boiler, Sumas OP-7</t>
  </si>
  <si>
    <t>E312 STM Boiler, Sumas OP-8</t>
  </si>
  <si>
    <t>E312 STM Boiler, Sumas OP-9</t>
  </si>
  <si>
    <t>E312 STM Boiler, Sumas OP-10</t>
  </si>
  <si>
    <t>E312 STM Boiler, Sumas OP-11</t>
  </si>
  <si>
    <t>E312 STM Boiler, Sumas OP-12</t>
  </si>
  <si>
    <t>E312 STM Boiler, Sumas OP-1</t>
  </si>
  <si>
    <t>E312 STM Boiler, Sumas OP-2</t>
  </si>
  <si>
    <t>E312 STM Boiler, Sumas OP-3</t>
  </si>
  <si>
    <t>E312 STM Boiler, Sumas OP-4</t>
  </si>
  <si>
    <t>E312 STM Boiler, Sumas OP-5</t>
  </si>
  <si>
    <t>E312 STM Boiler, Sumas OP-6</t>
  </si>
  <si>
    <t>E314 STM Turbogen, Colstrip 1-7</t>
  </si>
  <si>
    <t>E314 STM Turbogen, Colstrip 1-8</t>
  </si>
  <si>
    <t>E314 STM Turbogen, Colstrip 1-9</t>
  </si>
  <si>
    <t>E314 STM Turbogen, Colstrip 1-10</t>
  </si>
  <si>
    <t>E314 STM Turbogen, Colstrip 1-11</t>
  </si>
  <si>
    <t>E314 STM Turbogen, Colstrip 1-12</t>
  </si>
  <si>
    <t>E314 STM Turbogen, Colstrip 1-1</t>
  </si>
  <si>
    <t>E314 STM Turbogen, Colstrip 1-2</t>
  </si>
  <si>
    <t>E314 STM Turbogen, Colstrip 1-3</t>
  </si>
  <si>
    <t>E314 STM Turbogen, Colstrip 1-4</t>
  </si>
  <si>
    <t>E314 STM Turbogen, Colstrip 1-5</t>
  </si>
  <si>
    <t>E314 STM Turbogen, Colstrip 1-6</t>
  </si>
  <si>
    <t>E314 STM Turbogen, Colstrip 1-2 Com-7</t>
  </si>
  <si>
    <t>E314 STM Turbogen, Colstrip 1-2 Com-8</t>
  </si>
  <si>
    <t>E314 STM Turbogen, Colstrip 1-2 Com-9</t>
  </si>
  <si>
    <t>E314 STM Turbogen, Colstrip 1-2 Com-10</t>
  </si>
  <si>
    <t>E314 STM Turbogen, Colstrip 1-2 Com-11</t>
  </si>
  <si>
    <t>E314 STM Turbogen, Colstrip 1-2 Com-12</t>
  </si>
  <si>
    <t>E314 STM Turbogen, Colstrip 1-2 Com-1</t>
  </si>
  <si>
    <t>E314 STM Turbogen, Colstrip 1-2 Com-2</t>
  </si>
  <si>
    <t>E314 STM Turbogen, Colstrip 1-2 Com-3</t>
  </si>
  <si>
    <t>E314 STM Turbogen, Colstrip 1-2 Com-4</t>
  </si>
  <si>
    <t>E314 STM Turbogen, Colstrip 1-2 Com-5</t>
  </si>
  <si>
    <t>E314 STM Turbogen, Colstrip 1-2 Com-6</t>
  </si>
  <si>
    <t>E314 STM Turbogen, Colstrip 2-7</t>
  </si>
  <si>
    <t>E314 STM Turbogen, Colstrip 2-8</t>
  </si>
  <si>
    <t>E314 STM Turbogen, Colstrip 2-9</t>
  </si>
  <si>
    <t>E314 STM Turbogen, Colstrip 2-10</t>
  </si>
  <si>
    <t>E314 STM Turbogen, Colstrip 2-11</t>
  </si>
  <si>
    <t>E314 STM Turbogen, Colstrip 2-12</t>
  </si>
  <si>
    <t>E314 STM Turbogen, Colstrip 2-1</t>
  </si>
  <si>
    <t>E314 STM Turbogen, Colstrip 2-2</t>
  </si>
  <si>
    <t>E314 STM Turbogen, Colstrip 2-3</t>
  </si>
  <si>
    <t>E314 STM Turbogen, Colstrip 2-4</t>
  </si>
  <si>
    <t>E314 STM Turbogen, Colstrip 2-5</t>
  </si>
  <si>
    <t>E314 STM Turbogen, Colstrip 2-6</t>
  </si>
  <si>
    <t>E314 STM Turbogen, Colstrip 3-7</t>
  </si>
  <si>
    <t>E314 STM Turbogen, Colstrip 3-8</t>
  </si>
  <si>
    <t>E314 STM Turbogen, Colstrip 3-9</t>
  </si>
  <si>
    <t>E314 STM Turbogen, Colstrip 3-10</t>
  </si>
  <si>
    <t>E314 STM Turbogen, Colstrip 3-11</t>
  </si>
  <si>
    <t>E314 STM Turbogen, Colstrip 3-12</t>
  </si>
  <si>
    <t>E314 STM Turbogen, Colstrip 3-1</t>
  </si>
  <si>
    <t>E314 STM Turbogen, Colstrip 3-2</t>
  </si>
  <si>
    <t>E314 STM Turbogen, Colstrip 3-3</t>
  </si>
  <si>
    <t>E314 STM Turbogen, Colstrip 3-4</t>
  </si>
  <si>
    <t>E314 STM Turbogen, Colstrip 3-5</t>
  </si>
  <si>
    <t>E314 STM Turbogen, Colstrip 3-6</t>
  </si>
  <si>
    <t>E314 STM Turbogen, Colstrip 4-7</t>
  </si>
  <si>
    <t>E314 STM Turbogen, Colstrip 4-8</t>
  </si>
  <si>
    <t>E314 STM Turbogen, Colstrip 4-9</t>
  </si>
  <si>
    <t>E314 STM Turbogen, Colstrip 4-10</t>
  </si>
  <si>
    <t>E314 STM Turbogen, Colstrip 4-11</t>
  </si>
  <si>
    <t>E314 STM Turbogen, Colstrip 4-12</t>
  </si>
  <si>
    <t>E314 STM Turbogen, Colstrip 4-1</t>
  </si>
  <si>
    <t>E314 STM Turbogen, Colstrip 4-2</t>
  </si>
  <si>
    <t>E314 STM Turbogen, Colstrip 4-3</t>
  </si>
  <si>
    <t>E314 STM Turbogen, Colstrip 4-4</t>
  </si>
  <si>
    <t>E314 STM Turbogen, Colstrip 4-5</t>
  </si>
  <si>
    <t>E314 STM Turbogen, Colstrip 4-6</t>
  </si>
  <si>
    <t>E314 STM Turbogen, Encogen-7</t>
  </si>
  <si>
    <t>E314 STM Turbogen, Encogen-8</t>
  </si>
  <si>
    <t>E314 STM Turbogen, Encogen-9</t>
  </si>
  <si>
    <t>E314 STM Turbogen, Encogen-10</t>
  </si>
  <si>
    <t>E314 STM Turbogen, Encogen-11</t>
  </si>
  <si>
    <t>E314 STM Turbogen, Encogen-12</t>
  </si>
  <si>
    <t>E314 STM Turbogen, Encogen-1</t>
  </si>
  <si>
    <t>E314 STM Turbogen, Encogen-2</t>
  </si>
  <si>
    <t>E314 STM Turbogen, Encogen-3</t>
  </si>
  <si>
    <t>E314 STM Turbogen, Encogen-4</t>
  </si>
  <si>
    <t>E314 STM Turbogen, Encogen-5</t>
  </si>
  <si>
    <t>E314 STM Turbogen, Encogen-6</t>
  </si>
  <si>
    <t>E314 STM Turbogen, Ferndale-7</t>
  </si>
  <si>
    <t>E314 STM Turbogen, Ferndale-8</t>
  </si>
  <si>
    <t>E314 STM Turbogen, Ferndale-9</t>
  </si>
  <si>
    <t>E314 STM Turbogen, Ferndale-10</t>
  </si>
  <si>
    <t>E314 STM Turbogen, Ferndale-11</t>
  </si>
  <si>
    <t>E314 STM Turbogen, Ferndale-12</t>
  </si>
  <si>
    <t>E314 STM Turbogen, Ferndale-1</t>
  </si>
  <si>
    <t>E314 STM Turbogen, Ferndale-2</t>
  </si>
  <si>
    <t>E314 STM Turbogen, Ferndale-3</t>
  </si>
  <si>
    <t>E314 STM Turbogen, Ferndale-4</t>
  </si>
  <si>
    <t>E314 STM Turbogen, Ferndale-5</t>
  </si>
  <si>
    <t>E314 STM Turbogen, Ferndale-6</t>
  </si>
  <si>
    <t>E314 STM Turbogen, Fred 1/APC-7</t>
  </si>
  <si>
    <t>E314 STM Turbogen, Fred 1/APC-8</t>
  </si>
  <si>
    <t>E314 STM Turbogen, Fred 1/APC-9</t>
  </si>
  <si>
    <t>E314 STM Turbogen, Fred 1/APC-10</t>
  </si>
  <si>
    <t>E314 STM Turbogen, Fred 1/APC-11</t>
  </si>
  <si>
    <t>E314 STM Turbogen, Fred 1/APC-12</t>
  </si>
  <si>
    <t>E314 STM Turbogen, Fred 1/APC-1</t>
  </si>
  <si>
    <t>E314 STM Turbogen, Fred 1/APC-2</t>
  </si>
  <si>
    <t>E314 STM Turbogen, Fred 1/APC-3</t>
  </si>
  <si>
    <t>E314 STM Turbogen, Fred 1/APC-4</t>
  </si>
  <si>
    <t>E314 STM Turbogen, Fred 1/APC-5</t>
  </si>
  <si>
    <t>E314 STM Turbogen, Fred 1/APC-6</t>
  </si>
  <si>
    <t>E314 STM Turbogen, Goldendale-7</t>
  </si>
  <si>
    <t>E314 STM Turbogen, Goldendale-8</t>
  </si>
  <si>
    <t>E314 STM Turbogen, Goldendale-9</t>
  </si>
  <si>
    <t>E314 STM Turbogen, Goldendale-10</t>
  </si>
  <si>
    <t>E314 STM Turbogen, Goldendale-11</t>
  </si>
  <si>
    <t>E314 STM Turbogen, Goldendale-12</t>
  </si>
  <si>
    <t>E314 STM Turbogen, Goldendale-1</t>
  </si>
  <si>
    <t>E314 STM Turbogen, Goldendale-2</t>
  </si>
  <si>
    <t>E314 STM Turbogen, Goldendale-3</t>
  </si>
  <si>
    <t>E314 STM Turbogen, Goldendale-4</t>
  </si>
  <si>
    <t>E314 STM Turbogen, Goldendale-5</t>
  </si>
  <si>
    <t>E314 STM Turbogen, Goldendale-6</t>
  </si>
  <si>
    <t>E314 STM Turbogen, Goldendale OP-7</t>
  </si>
  <si>
    <t>E314 STM Turbogen, Goldendale OP-8</t>
  </si>
  <si>
    <t>E314 STM Turbogen, Goldendale OP-9</t>
  </si>
  <si>
    <t>E314 STM Turbogen, Goldendale OP-10</t>
  </si>
  <si>
    <t>E314 STM Turbogen, Goldendale OP-11</t>
  </si>
  <si>
    <t>E314 STM Turbogen, Goldendale OP-12</t>
  </si>
  <si>
    <t>E314 STM Turbogen, Goldendale OP-1</t>
  </si>
  <si>
    <t>E314 STM Turbogen, Goldendale OP-2</t>
  </si>
  <si>
    <t>E314 STM Turbogen, Goldendale OP-3</t>
  </si>
  <si>
    <t>E314 STM Turbogen, Goldendale OP-4</t>
  </si>
  <si>
    <t>E314 STM Turbogen, Goldendale OP-5</t>
  </si>
  <si>
    <t>E314 STM Turbogen, Goldendale OP-6</t>
  </si>
  <si>
    <t>E314 STM Turbogen, Mint Farm-7</t>
  </si>
  <si>
    <t>E314 STM Turbogen, Mint Farm-8</t>
  </si>
  <si>
    <t>E314 STM Turbogen, Mint Farm-9</t>
  </si>
  <si>
    <t>E314 STM Turbogen, Mint Farm-10</t>
  </si>
  <si>
    <t>E314 STM Turbogen, Mint Farm-11</t>
  </si>
  <si>
    <t>E314 STM Turbogen, Mint Farm-12</t>
  </si>
  <si>
    <t>E314 STM Turbogen, Mint Farm-1</t>
  </si>
  <si>
    <t>E314 STM Turbogen, Mint Farm-2</t>
  </si>
  <si>
    <t>E314 STM Turbogen, Mint Farm-3</t>
  </si>
  <si>
    <t>E314 STM Turbogen, Mint Farm-4</t>
  </si>
  <si>
    <t>E314 STM Turbogen, Mint Farm-5</t>
  </si>
  <si>
    <t>E314 STM Turbogen, Mint Farm-6</t>
  </si>
  <si>
    <t>E314 STM Turbogen, Mint Farm OP-7</t>
  </si>
  <si>
    <t>E314 STM Turbogen, Mint Farm OP-8</t>
  </si>
  <si>
    <t>E314 STM Turbogen, Mint Farm OP-9</t>
  </si>
  <si>
    <t>E314 STM Turbogen, Mint Farm OP-10</t>
  </si>
  <si>
    <t>E314 STM Turbogen, Mint Farm OP-11</t>
  </si>
  <si>
    <t>E314 STM Turbogen, Mint Farm OP-12</t>
  </si>
  <si>
    <t>E314 STM Turbogen, Mint Farm OP-1</t>
  </si>
  <si>
    <t>E314 STM Turbogen, Mint Farm OP-2</t>
  </si>
  <si>
    <t>E314 STM Turbogen, Mint Farm OP-3</t>
  </si>
  <si>
    <t>E314 STM Turbogen, Mint Farm OP-4</t>
  </si>
  <si>
    <t>E314 STM Turbogen, Mint Farm OP-5</t>
  </si>
  <si>
    <t>E314 STM Turbogen, Mint Farm OP-6</t>
  </si>
  <si>
    <t>E314 STM Turbogen, Sumas -7</t>
  </si>
  <si>
    <t>E314 STM Turbogen, Sumas -8</t>
  </si>
  <si>
    <t>E314 STM Turbogen, Sumas -9</t>
  </si>
  <si>
    <t>E314 STM Turbogen, Sumas -10</t>
  </si>
  <si>
    <t>E314 STM Turbogen, Sumas -11</t>
  </si>
  <si>
    <t>E314 STM Turbogen, Sumas -12</t>
  </si>
  <si>
    <t>E314 STM Turbogen, Sumas -1</t>
  </si>
  <si>
    <t>E314 STM Turbogen, Sumas -2</t>
  </si>
  <si>
    <t>E314 STM Turbogen, Sumas -3</t>
  </si>
  <si>
    <t>E314 STM Turbogen, Sumas -4</t>
  </si>
  <si>
    <t>E314 STM Turbogen, Sumas -5</t>
  </si>
  <si>
    <t>E314 STM Turbogen, Sumas -6</t>
  </si>
  <si>
    <t>E314 STM Turbogen, Sumas OP-7</t>
  </si>
  <si>
    <t>E314 STM Turbogen, Sumas OP-8</t>
  </si>
  <si>
    <t>E314 STM Turbogen, Sumas OP-9</t>
  </si>
  <si>
    <t>E314 STM Turbogen, Sumas OP-10</t>
  </si>
  <si>
    <t>E314 STM Turbogen, Sumas OP-11</t>
  </si>
  <si>
    <t>E314 STM Turbogen, Sumas OP-12</t>
  </si>
  <si>
    <t>E314 STM Turbogen, Sumas OP-1</t>
  </si>
  <si>
    <t>E314 STM Turbogen, Sumas OP-2</t>
  </si>
  <si>
    <t>E314 STM Turbogen, Sumas OP-3</t>
  </si>
  <si>
    <t>E314 STM Turbogen, Sumas OP-4</t>
  </si>
  <si>
    <t>E314 STM Turbogen, Sumas OP-5</t>
  </si>
  <si>
    <t>E314 STM Turbogen, Sumas OP-6</t>
  </si>
  <si>
    <t>E315 STM Accessory, Colstrip 1-7</t>
  </si>
  <si>
    <t>E315 STM Accessory, Colstrip 1-8</t>
  </si>
  <si>
    <t>E315 STM Accessory, Colstrip 1-9</t>
  </si>
  <si>
    <t>E315 STM Accessory, Colstrip 1-10</t>
  </si>
  <si>
    <t>E315 STM Accessory, Colstrip 1-11</t>
  </si>
  <si>
    <t>E315 STM Accessory, Colstrip 1-12</t>
  </si>
  <si>
    <t>E315 STM Accessory, Colstrip 1-1</t>
  </si>
  <si>
    <t>E315 STM Accessory, Colstrip 1-2</t>
  </si>
  <si>
    <t>E315 STM Accessory, Colstrip 1-3</t>
  </si>
  <si>
    <t>E315 STM Accessory, Colstrip 1-4</t>
  </si>
  <si>
    <t>E315 STM Accessory, Colstrip 1-5</t>
  </si>
  <si>
    <t>E315 STM Accessory, Colstrip 1-6</t>
  </si>
  <si>
    <t>E315 STM Accessory, Colstrip 1-2 Cm-7</t>
  </si>
  <si>
    <t>E315 STM Accessory, Colstrip 1-2 Cm-8</t>
  </si>
  <si>
    <t>E315 STM Accessory, Colstrip 1-2 Cm-9</t>
  </si>
  <si>
    <t>E315 STM Accessory, Colstrip 1-2 Cm-10</t>
  </si>
  <si>
    <t>E315 STM Accessory, Colstrip 1-2 Cm-11</t>
  </si>
  <si>
    <t>E315 STM Accessory, Colstrip 1-2 Cm-12</t>
  </si>
  <si>
    <t>E315 STM Accessory, Colstrip 1-2 Cm-1</t>
  </si>
  <si>
    <t>E315 STM Accessory, Colstrip 1-2 Cm-2</t>
  </si>
  <si>
    <t>E315 STM Accessory, Colstrip 1-2 Cm-3</t>
  </si>
  <si>
    <t>E315 STM Accessory, Colstrip 1-2 Cm-4</t>
  </si>
  <si>
    <t>E315 STM Accessory, Colstrip 1-2 Cm-5</t>
  </si>
  <si>
    <t>E315 STM Accessory, Colstrip 1-2 Cm-6</t>
  </si>
  <si>
    <t>E315 STM Accessory, Colstrip 2-7</t>
  </si>
  <si>
    <t>E315 STM Accessory, Colstrip 2-8</t>
  </si>
  <si>
    <t>E315 STM Accessory, Colstrip 2-9</t>
  </si>
  <si>
    <t>E315 STM Accessory, Colstrip 2-10</t>
  </si>
  <si>
    <t>E315 STM Accessory, Colstrip 2-11</t>
  </si>
  <si>
    <t>E315 STM Accessory, Colstrip 2-12</t>
  </si>
  <si>
    <t>E315 STM Accessory, Colstrip 2-1</t>
  </si>
  <si>
    <t>E315 STM Accessory, Colstrip 2-2</t>
  </si>
  <si>
    <t>E315 STM Accessory, Colstrip 2-3</t>
  </si>
  <si>
    <t>E315 STM Accessory, Colstrip 2-4</t>
  </si>
  <si>
    <t>E315 STM Accessory, Colstrip 2-5</t>
  </si>
  <si>
    <t>E315 STM Accessory, Colstrip 2-6</t>
  </si>
  <si>
    <t>E315 STM Accessory, Colstrip 3-7</t>
  </si>
  <si>
    <t>E315 STM Accessory, Colstrip 3-8</t>
  </si>
  <si>
    <t>E315 STM Accessory, Colstrip 3-9</t>
  </si>
  <si>
    <t>E315 STM Accessory, Colstrip 3-10</t>
  </si>
  <si>
    <t>E315 STM Accessory, Colstrip 3-11</t>
  </si>
  <si>
    <t>E315 STM Accessory, Colstrip 3-12</t>
  </si>
  <si>
    <t>E315 STM Accessory, Colstrip 3-1</t>
  </si>
  <si>
    <t>E315 STM Accessory, Colstrip 3-2</t>
  </si>
  <si>
    <t>E315 STM Accessory, Colstrip 3-3</t>
  </si>
  <si>
    <t>E315 STM Accessory, Colstrip 3-4</t>
  </si>
  <si>
    <t>E315 STM Accessory, Colstrip 3-5</t>
  </si>
  <si>
    <t>E315 STM Accessory, Colstrip 3-6</t>
  </si>
  <si>
    <t>E315 STM Accessory, Colstrip 3-4 Cm-7</t>
  </si>
  <si>
    <t>E315 STM Accessory, Colstrip 3-4 Cm-8</t>
  </si>
  <si>
    <t>E315 STM Accessory, Colstrip 3-4 Cm-9</t>
  </si>
  <si>
    <t>E315 STM Accessory, Colstrip 3-4 Cm-10</t>
  </si>
  <si>
    <t>E315 STM Accessory, Colstrip 3-4 Cm-11</t>
  </si>
  <si>
    <t>E315 STM Accessory, Colstrip 3-4 Cm-12</t>
  </si>
  <si>
    <t>E315 STM Accessory, Colstrip 3-4 Cm-1</t>
  </si>
  <si>
    <t>E315 STM Accessory, Colstrip 3-4 Cm-2</t>
  </si>
  <si>
    <t>E315 STM Accessory, Colstrip 3-4 Cm-3</t>
  </si>
  <si>
    <t>E315 STM Accessory, Colstrip 3-4 Cm-4</t>
  </si>
  <si>
    <t>E315 STM Accessory, Colstrip 3-4 Cm-5</t>
  </si>
  <si>
    <t>E315 STM Accessory, Colstrip 3-4 Cm-6</t>
  </si>
  <si>
    <t>E315 STM Accessory, Colstrip 4-7</t>
  </si>
  <si>
    <t>E315 STM Accessory, Colstrip 4-8</t>
  </si>
  <si>
    <t>E315 STM Accessory, Colstrip 4-9</t>
  </si>
  <si>
    <t>E315 STM Accessory, Colstrip 4-10</t>
  </si>
  <si>
    <t>E315 STM Accessory, Colstrip 4-11</t>
  </si>
  <si>
    <t>E315 STM Accessory, Colstrip 4-12</t>
  </si>
  <si>
    <t>E315 STM Accessory, Colstrip 4-1</t>
  </si>
  <si>
    <t>E315 STM Accessory, Colstrip 4-2</t>
  </si>
  <si>
    <t>E315 STM Accessory, Colstrip 4-3</t>
  </si>
  <si>
    <t>E315 STM Accessory, Colstrip 4-4</t>
  </si>
  <si>
    <t>E315 STM Accessory, Colstrip 4-5</t>
  </si>
  <si>
    <t>E315 STM Accessory, Colstrip 4-6</t>
  </si>
  <si>
    <t>E315 STM Accessory, Encogen-7</t>
  </si>
  <si>
    <t>E315 STM Accessory, Encogen-8</t>
  </si>
  <si>
    <t>E315 STM Accessory, Encogen-9</t>
  </si>
  <si>
    <t>E315 STM Accessory, Encogen-10</t>
  </si>
  <si>
    <t>E315 STM Accessory, Encogen-11</t>
  </si>
  <si>
    <t>E315 STM Accessory, Encogen-12</t>
  </si>
  <si>
    <t>E315 STM Accessory, Encogen-1</t>
  </si>
  <si>
    <t>E315 STM Accessory, Encogen-2</t>
  </si>
  <si>
    <t>E315 STM Accessory, Encogen-3</t>
  </si>
  <si>
    <t>E315 STM Accessory, Encogen-4</t>
  </si>
  <si>
    <t>E315 STM Accessory, Encogen-5</t>
  </si>
  <si>
    <t>E315 STM Accessory, Encogen-6</t>
  </si>
  <si>
    <t>E315 STM Accessory, Ferndale-7</t>
  </si>
  <si>
    <t>E315 STM Accessory, Ferndale-8</t>
  </si>
  <si>
    <t>E315 STM Accessory, Ferndale-9</t>
  </si>
  <si>
    <t>E315 STM Accessory, Ferndale-10</t>
  </si>
  <si>
    <t>E315 STM Accessory, Ferndale-11</t>
  </si>
  <si>
    <t>E315 STM Accessory, Ferndale-12</t>
  </si>
  <si>
    <t>E315 STM Accessory, Ferndale-1</t>
  </si>
  <si>
    <t>E315 STM Accessory, Ferndale-2</t>
  </si>
  <si>
    <t>E315 STM Accessory, Ferndale-3</t>
  </si>
  <si>
    <t>E315 STM Accessory, Ferndale-4</t>
  </si>
  <si>
    <t>E315 STM Accessory, Ferndale-5</t>
  </si>
  <si>
    <t>E315 STM Accessory, Ferndale-6</t>
  </si>
  <si>
    <t>E315 STM Accessory, Fred 1/APC-7</t>
  </si>
  <si>
    <t>E315 STM Accessory, Fred 1/APC-8</t>
  </si>
  <si>
    <t>E315 STM Accessory, Fred 1/APC-9</t>
  </si>
  <si>
    <t>E315 STM Accessory, Fred 1/APC-10</t>
  </si>
  <si>
    <t>E315 STM Accessory, Fred 1/APC-11</t>
  </si>
  <si>
    <t>E315 STM Accessory, Fred 1/APC-12</t>
  </si>
  <si>
    <t>E315 STM Accessory, Fred 1/APC-1</t>
  </si>
  <si>
    <t>E315 STM Accessory, Fred 1/APC-2</t>
  </si>
  <si>
    <t>E315 STM Accessory, Fred 1/APC-3</t>
  </si>
  <si>
    <t>E315 STM Accessory, Fred 1/APC-4</t>
  </si>
  <si>
    <t>E315 STM Accessory, Fred 1/APC-5</t>
  </si>
  <si>
    <t>E315 STM Accessory, Fred 1/APC-6</t>
  </si>
  <si>
    <t>E315 STM Accessory, Goldendale OP-7</t>
  </si>
  <si>
    <t>E315 STM Accessory, Goldendale OP-8</t>
  </si>
  <si>
    <t>E315 STM Accessory, Goldendale OP-9</t>
  </si>
  <si>
    <t>E315 STM Accessory, Goldendale OP-10</t>
  </si>
  <si>
    <t>E315 STM Accessory, Goldendale OP-11</t>
  </si>
  <si>
    <t>E315 STM Accessory, Goldendale OP-12</t>
  </si>
  <si>
    <t>E315 STM Accessory, Goldendale OP-1</t>
  </si>
  <si>
    <t>E315 STM Accessory, Goldendale OP-2</t>
  </si>
  <si>
    <t>E315 STM Accessory, Goldendale OP-3</t>
  </si>
  <si>
    <t>E315 STM Accessory, Goldendale OP-4</t>
  </si>
  <si>
    <t>E315 STM Accessory, Goldendale OP-5</t>
  </si>
  <si>
    <t>E315 STM Accessory, Goldendale OP-6</t>
  </si>
  <si>
    <t>E315 STM Accessory, Mint Farm OP-7</t>
  </si>
  <si>
    <t>E315 STM Accessory, Mint Farm OP-8</t>
  </si>
  <si>
    <t>E315 STM Accessory, Mint Farm OP-9</t>
  </si>
  <si>
    <t>E315 STM Accessory, Mint Farm OP-10</t>
  </si>
  <si>
    <t>E315 STM Accessory, Mint Farm OP-11</t>
  </si>
  <si>
    <t>E315 STM Accessory, Mint Farm OP-12</t>
  </si>
  <si>
    <t>E315 STM Accessory, Mint Farm OP-1</t>
  </si>
  <si>
    <t>E315 STM Accessory, Mint Farm OP-2</t>
  </si>
  <si>
    <t>E315 STM Accessory, Mint Farm OP-3</t>
  </si>
  <si>
    <t>E315 STM Accessory, Mint Farm OP-4</t>
  </si>
  <si>
    <t>E315 STM Accessory, Mint Farm OP-5</t>
  </si>
  <si>
    <t>E315 STM Accessory, Mint Farm OP-6</t>
  </si>
  <si>
    <t>E315 STM Accessory, Sumas-7</t>
  </si>
  <si>
    <t>E315 STM Accessory, Sumas-8</t>
  </si>
  <si>
    <t>E315 STM Accessory, Sumas-9</t>
  </si>
  <si>
    <t>E315 STM Accessory, Sumas-10</t>
  </si>
  <si>
    <t>E315 STM Accessory, Sumas-11</t>
  </si>
  <si>
    <t>E315 STM Accessory, Sumas-12</t>
  </si>
  <si>
    <t>E315 STM Accessory, Sumas-1</t>
  </si>
  <si>
    <t>E315 STM Accessory, Sumas-2</t>
  </si>
  <si>
    <t>E315 STM Accessory, Sumas-3</t>
  </si>
  <si>
    <t>E315 STM Accessory, Sumas-4</t>
  </si>
  <si>
    <t>E315 STM Accessory, Sumas-5</t>
  </si>
  <si>
    <t>E315 STM Accessory, Sumas-6</t>
  </si>
  <si>
    <t>E315 STM Accessory, Sumas OP-7</t>
  </si>
  <si>
    <t>E315 STM Accessory, Sumas OP-8</t>
  </si>
  <si>
    <t>E315 STM Accessory, Sumas OP-9</t>
  </si>
  <si>
    <t>E315 STM Accessory, Sumas OP-10</t>
  </si>
  <si>
    <t>E315 STM Accessory, Sumas OP-11</t>
  </si>
  <si>
    <t>E315 STM Accessory, Sumas OP-12</t>
  </si>
  <si>
    <t>E315 STM Accessory, Sumas OP-1</t>
  </si>
  <si>
    <t>E315 STM Accessory, Sumas OP-2</t>
  </si>
  <si>
    <t>E315 STM Accessory, Sumas OP-3</t>
  </si>
  <si>
    <t>E315 STM Accessory, Sumas OP-4</t>
  </si>
  <si>
    <t>E315 STM Accessory, Sumas OP-5</t>
  </si>
  <si>
    <t>E315 STM Accessory, Sumas OP-6</t>
  </si>
  <si>
    <t>E316 STM Misc, Colstrip 1-7</t>
  </si>
  <si>
    <t>E316 STM Misc, Colstrip 1-8</t>
  </si>
  <si>
    <t>E316 STM Misc, Colstrip 1-9</t>
  </si>
  <si>
    <t>E316 STM Misc, Colstrip 1-10</t>
  </si>
  <si>
    <t>E316 STM Misc, Colstrip 1-11</t>
  </si>
  <si>
    <t>E316 STM Misc, Colstrip 1-12</t>
  </si>
  <si>
    <t>E316 STM Misc, Colstrip 1-1</t>
  </si>
  <si>
    <t>E316 STM Misc, Colstrip 1-2</t>
  </si>
  <si>
    <t>E316 STM Misc, Colstrip 1-3</t>
  </si>
  <si>
    <t>E316 STM Misc, Colstrip 1-4</t>
  </si>
  <si>
    <t>E316 STM Misc, Colstrip 1-5</t>
  </si>
  <si>
    <t>E316 STM Misc, Colstrip 1-6</t>
  </si>
  <si>
    <t>E316 STM Misc, Colstrip 1-2 Com-7</t>
  </si>
  <si>
    <t>E316 STM Misc, Colstrip 1-2 Com-8</t>
  </si>
  <si>
    <t>E316 STM Misc, Colstrip 1-2 Com-9</t>
  </si>
  <si>
    <t>E316 STM Misc, Colstrip 1-2 Com-10</t>
  </si>
  <si>
    <t>E316 STM Misc, Colstrip 1-2 Com-11</t>
  </si>
  <si>
    <t>E316 STM Misc, Colstrip 1-2 Com-12</t>
  </si>
  <si>
    <t>E316 STM Misc, Colstrip 1-2 Com-1</t>
  </si>
  <si>
    <t>E316 STM Misc, Colstrip 1-2 Com-2</t>
  </si>
  <si>
    <t>E316 STM Misc, Colstrip 1-2 Com-3</t>
  </si>
  <si>
    <t>E316 STM Misc, Colstrip 1-2 Com-4</t>
  </si>
  <si>
    <t>E316 STM Misc, Colstrip 1-2 Com-5</t>
  </si>
  <si>
    <t>E316 STM Misc, Colstrip 1-2 Com-6</t>
  </si>
  <si>
    <t>E316 STM Misc, Colstrip 1-4 Com-7</t>
  </si>
  <si>
    <t>E316 STM Misc, Colstrip 1-4 Com-8</t>
  </si>
  <si>
    <t>E316 STM Misc, Colstrip 1-4 Com-9</t>
  </si>
  <si>
    <t>E316 STM Misc, Colstrip 1-4 Com-10</t>
  </si>
  <si>
    <t>E316 STM Misc, Colstrip 1-4 Com-11</t>
  </si>
  <si>
    <t>E316 STM Misc, Colstrip 1-4 Com-12</t>
  </si>
  <si>
    <t>E316 STM Misc, Colstrip 1-4 Com-1</t>
  </si>
  <si>
    <t>E316 STM Misc, Colstrip 1-4 Com-2</t>
  </si>
  <si>
    <t>E316 STM Misc, Colstrip 1-4 Com-3</t>
  </si>
  <si>
    <t>E316 STM Misc, Colstrip 1-4 Com-4</t>
  </si>
  <si>
    <t>E316 STM Misc, Colstrip 1-4 Com-5</t>
  </si>
  <si>
    <t>E316 STM Misc, Colstrip 1-4 Com-6</t>
  </si>
  <si>
    <t>E316 STM Misc, Colstrip 2-7</t>
  </si>
  <si>
    <t>E316 STM Misc, Colstrip 2-8</t>
  </si>
  <si>
    <t>E316 STM Misc, Colstrip 2-9</t>
  </si>
  <si>
    <t>E316 STM Misc, Colstrip 2-10</t>
  </si>
  <si>
    <t>E316 STM Misc, Colstrip 2-11</t>
  </si>
  <si>
    <t>E316 STM Misc, Colstrip 2-12</t>
  </si>
  <si>
    <t>E316 STM Misc, Colstrip 2-1</t>
  </si>
  <si>
    <t>E316 STM Misc, Colstrip 2-2</t>
  </si>
  <si>
    <t>E316 STM Misc, Colstrip 2-3</t>
  </si>
  <si>
    <t>E316 STM Misc, Colstrip 2-4</t>
  </si>
  <si>
    <t>E316 STM Misc, Colstrip 2-5</t>
  </si>
  <si>
    <t>E316 STM Misc, Colstrip 2-6</t>
  </si>
  <si>
    <t>E316 STM Misc, Colstrip 3-7</t>
  </si>
  <si>
    <t>E316 STM Misc, Colstrip 3-8</t>
  </si>
  <si>
    <t>E316 STM Misc, Colstrip 3-9</t>
  </si>
  <si>
    <t>E316 STM Misc, Colstrip 3-10</t>
  </si>
  <si>
    <t>E316 STM Misc, Colstrip 3-11</t>
  </si>
  <si>
    <t>E316 STM Misc, Colstrip 3-12</t>
  </si>
  <si>
    <t>E316 STM Misc, Colstrip 3-1</t>
  </si>
  <si>
    <t>E316 STM Misc, Colstrip 3-2</t>
  </si>
  <si>
    <t>E316 STM Misc, Colstrip 3-3</t>
  </si>
  <si>
    <t>E316 STM Misc, Colstrip 3-4</t>
  </si>
  <si>
    <t>E316 STM Misc, Colstrip 3-5</t>
  </si>
  <si>
    <t>E316 STM Misc, Colstrip 3-6</t>
  </si>
  <si>
    <t>E316 STM Misc, Colstrip 3-4 Com-7</t>
  </si>
  <si>
    <t>E316 STM Misc, Colstrip 3-4 Com-8</t>
  </si>
  <si>
    <t>E316 STM Misc, Colstrip 3-4 Com-9</t>
  </si>
  <si>
    <t>E316 STM Misc, Colstrip 3-4 Com-10</t>
  </si>
  <si>
    <t>E316 STM Misc, Colstrip 3-4 Com-11</t>
  </si>
  <si>
    <t>E316 STM Misc, Colstrip 3-4 Com-12</t>
  </si>
  <si>
    <t>E316 STM Misc, Colstrip 3-4 Com-1</t>
  </si>
  <si>
    <t>E316 STM Misc, Colstrip 3-4 Com-2</t>
  </si>
  <si>
    <t>E316 STM Misc, Colstrip 3-4 Com-3</t>
  </si>
  <si>
    <t>E316 STM Misc, Colstrip 3-4 Com-4</t>
  </si>
  <si>
    <t>E316 STM Misc, Colstrip 3-4 Com-5</t>
  </si>
  <si>
    <t>E316 STM Misc, Colstrip 3-4 Com-6</t>
  </si>
  <si>
    <t>E316 STM Misc, Colstrip 4-7</t>
  </si>
  <si>
    <t>E316 STM Misc, Colstrip 4-8</t>
  </si>
  <si>
    <t>E316 STM Misc, Colstrip 4-9</t>
  </si>
  <si>
    <t>E316 STM Misc, Colstrip 4-10</t>
  </si>
  <si>
    <t>E316 STM Misc, Colstrip 4-11</t>
  </si>
  <si>
    <t>E316 STM Misc, Colstrip 4-12</t>
  </si>
  <si>
    <t>E316 STM Misc, Colstrip 4-1</t>
  </si>
  <si>
    <t>E316 STM Misc, Colstrip 4-2</t>
  </si>
  <si>
    <t>E316 STM Misc, Colstrip 4-3</t>
  </si>
  <si>
    <t>E316 STM Misc, Colstrip 4-4</t>
  </si>
  <si>
    <t>E316 STM Misc, Colstrip 4-5</t>
  </si>
  <si>
    <t>E316 STM Misc, Colstrip 4-6</t>
  </si>
  <si>
    <t>E316 STM Misc, Ferndale-7</t>
  </si>
  <si>
    <t>E316 STM Misc, Ferndale-8</t>
  </si>
  <si>
    <t>E316 STM Misc, Ferndale-9</t>
  </si>
  <si>
    <t>E316 STM Misc, Ferndale-10</t>
  </si>
  <si>
    <t>E316 STM Misc, Ferndale-11</t>
  </si>
  <si>
    <t>E316 STM Misc, Ferndale-12</t>
  </si>
  <si>
    <t>E316 STM Misc, Ferndale-1</t>
  </si>
  <si>
    <t>E316 STM Misc, Ferndale-2</t>
  </si>
  <si>
    <t>E316 STM Misc, Ferndale-3</t>
  </si>
  <si>
    <t>E316 STM Misc, Ferndale-4</t>
  </si>
  <si>
    <t>E316 STM Misc, Ferndale-5</t>
  </si>
  <si>
    <t>E316 STM Misc, Ferndale-6</t>
  </si>
  <si>
    <t>E316 STM Misc, Fred 1/APC-7</t>
  </si>
  <si>
    <t>E316 STM Misc, Fred 1/APC-8</t>
  </si>
  <si>
    <t>E316 STM Misc, Fred 1/APC-9</t>
  </si>
  <si>
    <t>E316 STM Misc, Fred 1/APC-10</t>
  </si>
  <si>
    <t>E316 STM Misc, Fred 1/APC-11</t>
  </si>
  <si>
    <t>E316 STM Misc, Fred 1/APC-12</t>
  </si>
  <si>
    <t>E316 STM Misc, Fred 1/APC-1</t>
  </si>
  <si>
    <t>E316 STM Misc, Fred 1/APC-2</t>
  </si>
  <si>
    <t>E316 STM Misc, Fred 1/APC-3</t>
  </si>
  <si>
    <t>E316 STM Misc, Fred 1/APC-4</t>
  </si>
  <si>
    <t>E316 STM Misc, Fred 1/APC-5</t>
  </si>
  <si>
    <t>E316 STM Misc, Fred 1/APC-6</t>
  </si>
  <si>
    <t>E316 STM Misc, Goldendale OP-7</t>
  </si>
  <si>
    <t>E316 STM Misc, Goldendale OP-8</t>
  </si>
  <si>
    <t>E316 STM Misc, Goldendale OP-9</t>
  </si>
  <si>
    <t>E316 STM Misc, Goldendale OP-10</t>
  </si>
  <si>
    <t>E316 STM Misc, Goldendale OP-11</t>
  </si>
  <si>
    <t>E316 STM Misc, Goldendale OP-12</t>
  </si>
  <si>
    <t>E316 STM Misc, Goldendale OP-1</t>
  </si>
  <si>
    <t>E316 STM Misc, Goldendale OP-2</t>
  </si>
  <si>
    <t>E316 STM Misc, Goldendale OP-3</t>
  </si>
  <si>
    <t>E316 STM Misc, Goldendale OP-4</t>
  </si>
  <si>
    <t>E316 STM Misc, Goldendale OP-5</t>
  </si>
  <si>
    <t>E316 STM Misc, Goldendale OP-6</t>
  </si>
  <si>
    <t>E316 STM Misc, Mint Farm OP-7</t>
  </si>
  <si>
    <t>E316 STM Misc, Mint Farm OP-8</t>
  </si>
  <si>
    <t>E316 STM Misc, Mint Farm OP-9</t>
  </si>
  <si>
    <t>E316 STM Misc, Mint Farm OP-10</t>
  </si>
  <si>
    <t>E316 STM Misc, Mint Farm OP-11</t>
  </si>
  <si>
    <t>E316 STM Misc, Mint Farm OP-12</t>
  </si>
  <si>
    <t>E316 STM Misc, Mint Farm OP-1</t>
  </si>
  <si>
    <t>E316 STM Misc, Mint Farm OP-2</t>
  </si>
  <si>
    <t>E316 STM Misc, Mint Farm OP-3</t>
  </si>
  <si>
    <t>E316 STM Misc, Mint Farm OP-4</t>
  </si>
  <si>
    <t>E316 STM Misc, Mint Farm OP-5</t>
  </si>
  <si>
    <t>E316 STM Misc, Mint Farm OP-6</t>
  </si>
  <si>
    <t>E316 STM Misc, Sumas -7</t>
  </si>
  <si>
    <t>E316 STM Misc, Sumas -8</t>
  </si>
  <si>
    <t>E316 STM Misc, Sumas -9</t>
  </si>
  <si>
    <t>E316 STM Misc, Sumas -10</t>
  </si>
  <si>
    <t>E316 STM Misc, Sumas -11</t>
  </si>
  <si>
    <t>E316 STM Misc, Sumas -12</t>
  </si>
  <si>
    <t>E316 STM Misc, Sumas -1</t>
  </si>
  <si>
    <t>E316 STM Misc, Sumas -2</t>
  </si>
  <si>
    <t>E316 STM Misc, Sumas -3</t>
  </si>
  <si>
    <t>E316 STM Misc, Sumas -4</t>
  </si>
  <si>
    <t>E316 STM Misc, Sumas -5</t>
  </si>
  <si>
    <t>E316 STM Misc, Sumas -6</t>
  </si>
  <si>
    <t>E316 STM Misc, Sumas OP-7</t>
  </si>
  <si>
    <t>E316 STM Misc, Sumas OP-8</t>
  </si>
  <si>
    <t>E316 STM Misc, Sumas OP-9</t>
  </si>
  <si>
    <t>E316 STM Misc, Sumas OP-10</t>
  </si>
  <si>
    <t>E316 STM Misc, Sumas OP-11</t>
  </si>
  <si>
    <t>E316 STM Misc, Sumas OP-12</t>
  </si>
  <si>
    <t>E316 STM Misc, Sumas OP-1</t>
  </si>
  <si>
    <t>E316 STM Misc, Sumas OP-2</t>
  </si>
  <si>
    <t>E316 STM Misc, Sumas OP-3</t>
  </si>
  <si>
    <t>E316 STM Misc, Sumas OP-4</t>
  </si>
  <si>
    <t>E316 STM Misc, Sumas OP-5</t>
  </si>
  <si>
    <t>E316 STM Misc, Sumas OP-6</t>
  </si>
  <si>
    <t>E3170 STM ARO Steam Prd -7</t>
  </si>
  <si>
    <t>E3170 STM ARO Steam Prd -8</t>
  </si>
  <si>
    <t>E3170 STM ARO Steam Prd -9</t>
  </si>
  <si>
    <t>E3170 STM ARO Steam Prd -10</t>
  </si>
  <si>
    <t>E3170 STM ARO Steam Prd -11</t>
  </si>
  <si>
    <t>E3170 STM ARO Steam Prd -12</t>
  </si>
  <si>
    <t>E3170 STM ARO Steam Prd -1</t>
  </si>
  <si>
    <t>E3170 STM ARO Steam Prd -2</t>
  </si>
  <si>
    <t>E3170 STM ARO Steam Prd -3</t>
  </si>
  <si>
    <t>E3170 STM ARO Steam Prd -4</t>
  </si>
  <si>
    <t>E3170 STM ARO Steam Prd -5</t>
  </si>
  <si>
    <t>E3170 STM ARO Steam Prd -6</t>
  </si>
  <si>
    <t>E3171 STM ARO Steam Production-7</t>
  </si>
  <si>
    <t>E3171 STM ARO Steam Production-8</t>
  </si>
  <si>
    <t>E3171 STM ARO Steam Production-9</t>
  </si>
  <si>
    <t>E3171 STM ARO Steam Production-10</t>
  </si>
  <si>
    <t>E3171 STM ARO Steam Production-11</t>
  </si>
  <si>
    <t>E3171 STM ARO Steam Production-12</t>
  </si>
  <si>
    <t>E3171 STM ARO Steam Production-1</t>
  </si>
  <si>
    <t>E3171 STM ARO Steam Production-2</t>
  </si>
  <si>
    <t>E3171 STM ARO Steam Production-3</t>
  </si>
  <si>
    <t>E3171 STM ARO Steam Production-4</t>
  </si>
  <si>
    <t>E3171 STM ARO Steam Production-5</t>
  </si>
  <si>
    <t>E3171 STM ARO Steam Production-6</t>
  </si>
  <si>
    <t>E33010 HYD Easements, Snoqualmie 1-7</t>
  </si>
  <si>
    <t>E33010 HYD Easements, Snoqualmie 1-8</t>
  </si>
  <si>
    <t>E33010 HYD Easements, Snoqualmie 1-9</t>
  </si>
  <si>
    <t>E33010 HYD Easements, Snoqualmie 1-10</t>
  </si>
  <si>
    <t>E33010 HYD Easements, Snoqualmie 1-11</t>
  </si>
  <si>
    <t>E33010 HYD Easements, Snoqualmie 1-12</t>
  </si>
  <si>
    <t>E33010 HYD Easements, Snoqualmie 1-1</t>
  </si>
  <si>
    <t>E33010 HYD Easements, Snoqualmie 1-2</t>
  </si>
  <si>
    <t>E33010 HYD Easements, Snoqualmie 1-3</t>
  </si>
  <si>
    <t>E33010 HYD Easements, Snoqualmie 1-4</t>
  </si>
  <si>
    <t>E33010 HYD Easements, Snoqualmie 1-5</t>
  </si>
  <si>
    <t>E33010 HYD Easements, Snoqualmie 1-6</t>
  </si>
  <si>
    <t>E331 HYD S/I, LB AdultFishTrap2010-7</t>
  </si>
  <si>
    <t>E331 HYD S/I, LB AdultFishTrap2010-8</t>
  </si>
  <si>
    <t>E331 HYD S/I, LB AdultFishTrap2010-9</t>
  </si>
  <si>
    <t>E331 HYD S/I, LB AdultFishTrap2010-10</t>
  </si>
  <si>
    <t>E331 HYD S/I, LB AdultFishTrap2010-11</t>
  </si>
  <si>
    <t>E331 HYD S/I, LB AdultFishTrap2010-12</t>
  </si>
  <si>
    <t>E331 HYD S/I, LB AdultFishTrap2010-1</t>
  </si>
  <si>
    <t>E331 HYD S/I, LB AdultFishTrap2010-2</t>
  </si>
  <si>
    <t>E331 HYD S/I, LB AdultFishTrap2010-3</t>
  </si>
  <si>
    <t>E331 HYD S/I, LB AdultFishTrap2010-4</t>
  </si>
  <si>
    <t>E331 HYD S/I, LB AdultFishTrap2010-5</t>
  </si>
  <si>
    <t>E331 HYD S/I, LB AdultFishTrap2010-6</t>
  </si>
  <si>
    <t>E331 HYD S/I, UB FishHatchery2010-7</t>
  </si>
  <si>
    <t>E331 HYD S/I, UB FishHatchery2010-8</t>
  </si>
  <si>
    <t>E331 HYD S/I, UB FishHatchery2010-9</t>
  </si>
  <si>
    <t>E331 HYD S/I, UB FishHatchery2010-10</t>
  </si>
  <si>
    <t>E331 HYD S/I, UB FishHatchery2010-11</t>
  </si>
  <si>
    <t>E331 HYD S/I, UB FishHatchery2010-12</t>
  </si>
  <si>
    <t>E331 HYD S/I, UB FishHatchery2010-1</t>
  </si>
  <si>
    <t>E331 HYD S/I, UB FishHatchery2010-2</t>
  </si>
  <si>
    <t>E331 HYD S/I, UB FishHatchery2010-3</t>
  </si>
  <si>
    <t>E331 HYD S/I, UB FishHatchery2010-4</t>
  </si>
  <si>
    <t>E331 HYD S/I, UB FishHatchery2010-5</t>
  </si>
  <si>
    <t>E331 HYD S/I, UB FishHatchery2010-6</t>
  </si>
  <si>
    <t>E331 HYD Str/Impv, LB-2013-7</t>
  </si>
  <si>
    <t>E331 HYD Str/Impv, LB-2013-8</t>
  </si>
  <si>
    <t>E331 HYD Str/Impv, LB-2013-9</t>
  </si>
  <si>
    <t>E331 HYD Str/Impv, LB-2013-10</t>
  </si>
  <si>
    <t>E331 HYD Str/Impv, LB-2013-11</t>
  </si>
  <si>
    <t>E331 HYD Str/Impv, LB-2013-12</t>
  </si>
  <si>
    <t>E331 HYD Str/Impv, LB-2013-1</t>
  </si>
  <si>
    <t>E331 HYD Str/Impv, LB-2013-2</t>
  </si>
  <si>
    <t>E331 HYD Str/Impv, LB-2013-3</t>
  </si>
  <si>
    <t>E331 HYD Str/Impv, LB-2013-4</t>
  </si>
  <si>
    <t>E331 HYD Str/Impv, LB-2013-5</t>
  </si>
  <si>
    <t>E331 HYD Str/Impv, LB-2013-6</t>
  </si>
  <si>
    <t>E331 HYD Str/Impv, Lower Baker-7</t>
  </si>
  <si>
    <t>E331 HYD Str/Impv, Lower Baker-8</t>
  </si>
  <si>
    <t>E331 HYD Str/Impv, Lower Baker-9</t>
  </si>
  <si>
    <t>E331 HYD Str/Impv, Lower Baker-10</t>
  </si>
  <si>
    <t>E331 HYD Str/Impv, Lower Baker-11</t>
  </si>
  <si>
    <t>E331 HYD Str/Impv, Lower Baker-12</t>
  </si>
  <si>
    <t>E331 HYD Str/Impv, Lower Baker-1</t>
  </si>
  <si>
    <t>E331 HYD Str/Impv, Lower Baker-2</t>
  </si>
  <si>
    <t>E331 HYD Str/Impv, Lower Baker-3</t>
  </si>
  <si>
    <t>E331 HYD Str/Impv, Lower Baker-4</t>
  </si>
  <si>
    <t>E331 HYD Str/Impv, Lower Baker-5</t>
  </si>
  <si>
    <t>E331 HYD Str/Impv, Lower Baker-6</t>
  </si>
  <si>
    <t>E331 HYD Str/Impv, Snoq 1 - 2013-7</t>
  </si>
  <si>
    <t>E331 HYD Str/Impv, Snoq 1 - 2013-8</t>
  </si>
  <si>
    <t>E331 HYD Str/Impv, Snoq 1 - 2013-9</t>
  </si>
  <si>
    <t>E331 HYD Str/Impv, Snoq 1 - 2013-10</t>
  </si>
  <si>
    <t>E331 HYD Str/Impv, Snoq 1 - 2013-11</t>
  </si>
  <si>
    <t>E331 HYD Str/Impv, Snoq 1 - 2013-12</t>
  </si>
  <si>
    <t>E331 HYD Str/Impv, Snoq 1 - 2013-1</t>
  </si>
  <si>
    <t>E331 HYD Str/Impv, Snoq 1 - 2013-2</t>
  </si>
  <si>
    <t>E331 HYD Str/Impv, Snoq 1 - 2013-3</t>
  </si>
  <si>
    <t>E331 HYD Str/Impv, Snoq 1 - 2013-4</t>
  </si>
  <si>
    <t>E331 HYD Str/Impv, Snoq 1 - 2013-5</t>
  </si>
  <si>
    <t>E331 HYD Str/Impv, Snoq 1 - 2013-6</t>
  </si>
  <si>
    <t>E331 HYD Str/Impv, Snoq 2 - 2013-7</t>
  </si>
  <si>
    <t>E331 HYD Str/Impv, Snoq 2 - 2013-8</t>
  </si>
  <si>
    <t>E331 HYD Str/Impv, Snoq 2 - 2013-9</t>
  </si>
  <si>
    <t>E331 HYD Str/Impv, Snoq 2 - 2013-10</t>
  </si>
  <si>
    <t>E331 HYD Str/Impv, Snoq 2 - 2013-11</t>
  </si>
  <si>
    <t>E331 HYD Str/Impv, Snoq 2 - 2013-12</t>
  </si>
  <si>
    <t>E331 HYD Str/Impv, Snoq 2 - 2013-1</t>
  </si>
  <si>
    <t>E331 HYD Str/Impv, Snoq 2 - 2013-2</t>
  </si>
  <si>
    <t>E331 HYD Str/Impv, Snoq 2 - 2013-3</t>
  </si>
  <si>
    <t>E331 HYD Str/Impv, Snoq 2 - 2013-4</t>
  </si>
  <si>
    <t>E331 HYD Str/Impv, Snoq 2 - 2013-5</t>
  </si>
  <si>
    <t>E331 HYD Str/Impv, Snoq 2 - 2013-6</t>
  </si>
  <si>
    <t>E331 HYD Str/Impv, Snoq Park-7</t>
  </si>
  <si>
    <t>E331 HYD Str/Impv, Snoq Park-8</t>
  </si>
  <si>
    <t>E331 HYD Str/Impv, Snoq Park-9</t>
  </si>
  <si>
    <t>E331 HYD Str/Impv, Snoq Park-10</t>
  </si>
  <si>
    <t>E331 HYD Str/Impv, Snoq Park-11</t>
  </si>
  <si>
    <t>E331 HYD Str/Impv, Snoq Park-12</t>
  </si>
  <si>
    <t>E331 HYD Str/Impv, Snoq Park-1</t>
  </si>
  <si>
    <t>E331 HYD Str/Impv, Snoq Park-2</t>
  </si>
  <si>
    <t>E331 HYD Str/Impv, Snoq Park-3</t>
  </si>
  <si>
    <t>E331 HYD Str/Impv, Snoq Park-4</t>
  </si>
  <si>
    <t>E331 HYD Str/Impv, Snoq Park-5</t>
  </si>
  <si>
    <t>E331 HYD Str/Impv, Snoq Park-6</t>
  </si>
  <si>
    <t>E331 HYD Str/Impv, Snoqualmie 1-7</t>
  </si>
  <si>
    <t>E331 HYD Str/Impv, Snoqualmie 1-8</t>
  </si>
  <si>
    <t>E331 HYD Str/Impv, Snoqualmie 1-9</t>
  </si>
  <si>
    <t>E331 HYD Str/Impv, Snoqualmie 1-10</t>
  </si>
  <si>
    <t>E331 HYD Str/Impv, Snoqualmie 1-11</t>
  </si>
  <si>
    <t>E331 HYD Str/Impv, Snoqualmie 1-12</t>
  </si>
  <si>
    <t>E331 HYD Str/Impv, Snoqualmie 1-1</t>
  </si>
  <si>
    <t>E331 HYD Str/Impv, Snoqualmie 1-2</t>
  </si>
  <si>
    <t>E331 HYD Str/Impv, Snoqualmie 1-3</t>
  </si>
  <si>
    <t>E331 HYD Str/Impv, Snoqualmie 1-4</t>
  </si>
  <si>
    <t>E331 HYD Str/Impv, Snoqualmie 1-5</t>
  </si>
  <si>
    <t>E331 HYD Str/Impv, Snoqualmie 1-6</t>
  </si>
  <si>
    <t>E331 HYD Str/Impv, UB Koma Kulshan-7</t>
  </si>
  <si>
    <t>E331 HYD Str/Impv, UB Koma Kulshan-8</t>
  </si>
  <si>
    <t>E331 HYD Str/Impv, UB Koma Kulshan-9</t>
  </si>
  <si>
    <t>E331 HYD Str/Impv, UB Koma Kulshan-10</t>
  </si>
  <si>
    <t>E331 HYD Str/Impv, UB Koma Kulshan-11</t>
  </si>
  <si>
    <t>E331 HYD Str/Impv, UB Koma Kulshan-12</t>
  </si>
  <si>
    <t>E331 HYD Str/Impv, UB Koma Kulshan-1</t>
  </si>
  <si>
    <t>E331 HYD Str/Impv, UB Koma Kulshan-2</t>
  </si>
  <si>
    <t>E331 HYD Str/Impv, UB Koma Kulshan-3</t>
  </si>
  <si>
    <t>E331 HYD Str/Impv, UB Koma Kulshan-4</t>
  </si>
  <si>
    <t>E331 HYD Str/Impv, UB Koma Kulshan-5</t>
  </si>
  <si>
    <t>E331 HYD Str/Impv, UB Koma Kulshan-6</t>
  </si>
  <si>
    <t>E331 HYD Str/Impv, Upper Baker-7</t>
  </si>
  <si>
    <t>E331 HYD Str/Impv, Upper Baker-8</t>
  </si>
  <si>
    <t>E331 HYD Str/Impv, Upper Baker-9</t>
  </si>
  <si>
    <t>E331 HYD Str/Impv, Upper Baker-10</t>
  </si>
  <si>
    <t>E331 HYD Str/Impv, Upper Baker-11</t>
  </si>
  <si>
    <t>E331 HYD Str/Impv, Upper Baker-12</t>
  </si>
  <si>
    <t>E331 HYD Str/Impv, Upper Baker-1</t>
  </si>
  <si>
    <t>E331 HYD Str/Impv, Upper Baker-2</t>
  </si>
  <si>
    <t>E331 HYD Str/Impv, Upper Baker-3</t>
  </si>
  <si>
    <t>E331 HYD Str/Impv, Upper Baker-4</t>
  </si>
  <si>
    <t>E331 HYD Str/Impv, Upper Baker-5</t>
  </si>
  <si>
    <t>E331 HYD Str/Impv, Upper Baker-6</t>
  </si>
  <si>
    <t>E332 HYD R/D/W, Snoq 1 - 2013-7</t>
  </si>
  <si>
    <t>E332 HYD R/D/W, Snoq 1 - 2013-8</t>
  </si>
  <si>
    <t>E332 HYD R/D/W, Snoq 1 - 2013-9</t>
  </si>
  <si>
    <t>E332 HYD R/D/W, Snoq 1 - 2013-10</t>
  </si>
  <si>
    <t>E332 HYD R/D/W, Snoq 1 - 2013-11</t>
  </si>
  <si>
    <t>E332 HYD R/D/W, Snoq 1 - 2013-12</t>
  </si>
  <si>
    <t>E332 HYD R/D/W, Snoq 1 - 2013-1</t>
  </si>
  <si>
    <t>E332 HYD R/D/W, Snoq 1 - 2013-2</t>
  </si>
  <si>
    <t>E332 HYD R/D/W, Snoq 1 - 2013-3</t>
  </si>
  <si>
    <t>E332 HYD R/D/W, Snoq 1 - 2013-4</t>
  </si>
  <si>
    <t>E332 HYD R/D/W, Snoq 1 - 2013-5</t>
  </si>
  <si>
    <t>E332 HYD R/D/W, Snoq 1 - 2013-6</t>
  </si>
  <si>
    <t>E332 HYD R/D/W, Snoq 2 - 2013-7</t>
  </si>
  <si>
    <t>E332 HYD R/D/W, Snoq 2 - 2013-8</t>
  </si>
  <si>
    <t>E332 HYD R/D/W, Snoq 2 - 2013-9</t>
  </si>
  <si>
    <t>E332 HYD R/D/W, Snoq 2 - 2013-10</t>
  </si>
  <si>
    <t>E332 HYD R/D/W, Snoq 2 - 2013-11</t>
  </si>
  <si>
    <t>E332 HYD R/D/W, Snoq 2 - 2013-12</t>
  </si>
  <si>
    <t>E332 HYD R/D/W, Snoq 2 - 2013-1</t>
  </si>
  <si>
    <t>E332 HYD R/D/W, Snoq 2 - 2013-2</t>
  </si>
  <si>
    <t>E332 HYD R/D/W, Snoq 2 - 2013-3</t>
  </si>
  <si>
    <t>E332 HYD R/D/W, Snoq 2 - 2013-4</t>
  </si>
  <si>
    <t>E332 HYD R/D/W, Snoq 2 - 2013-5</t>
  </si>
  <si>
    <t>E332 HYD R/D/W, Snoq 2 - 2013-6</t>
  </si>
  <si>
    <t>E332 HYD R/D/W,LBAdultFishTr2010-7</t>
  </si>
  <si>
    <t>E332 HYD R/D/W,LBAdultFishTr2010-8</t>
  </si>
  <si>
    <t>E332 HYD R/D/W,LBAdultFishTr2010-9</t>
  </si>
  <si>
    <t>E332 HYD R/D/W,LBAdultFishTr2010-10</t>
  </si>
  <si>
    <t>E332 HYD R/D/W,LBAdultFishTr2010-11</t>
  </si>
  <si>
    <t>E332 HYD R/D/W,LBAdultFishTr2010-12</t>
  </si>
  <si>
    <t>E332 HYD R/D/W,LBAdultFishTr2010-1</t>
  </si>
  <si>
    <t>E332 HYD R/D/W,LBAdultFishTr2010-2</t>
  </si>
  <si>
    <t>E332 HYD R/D/W,LBAdultFishTr2010-3</t>
  </si>
  <si>
    <t>E332 HYD R/D/W,LBAdultFishTr2010-4</t>
  </si>
  <si>
    <t>E332 HYD R/D/W,LBAdultFishTr2010-5</t>
  </si>
  <si>
    <t>E332 HYD R/D/W,LBAdultFishTr2010-6</t>
  </si>
  <si>
    <t>E332 HYD R/D/W,UB FishHatch2010-7</t>
  </si>
  <si>
    <t>E332 HYD R/D/W,UB FishHatch2010-8</t>
  </si>
  <si>
    <t>E332 HYD R/D/W,UB FishHatch2010-9</t>
  </si>
  <si>
    <t>E332 HYD R/D/W,UB FishHatch2010-10</t>
  </si>
  <si>
    <t>E332 HYD R/D/W,UB FishHatch2010-11</t>
  </si>
  <si>
    <t>E332 HYD R/D/W,UB FishHatch2010-12</t>
  </si>
  <si>
    <t>E332 HYD R/D/W,UB FishHatch2010-1</t>
  </si>
  <si>
    <t>E332 HYD R/D/W,UB FishHatch2010-2</t>
  </si>
  <si>
    <t>E332 HYD R/D/W,UB FishHatch2010-3</t>
  </si>
  <si>
    <t>E332 HYD R/D/W,UB FishHatch2010-4</t>
  </si>
  <si>
    <t>E332 HYD R/D/W,UB FishHatch2010-5</t>
  </si>
  <si>
    <t>E332 HYD R/D/W,UB FishHatch2010-6</t>
  </si>
  <si>
    <t>E332 HYD Res/Dam/Wwy, LB FSC-7</t>
  </si>
  <si>
    <t>E332 HYD Res/Dam/Wwy, LB FSC-8</t>
  </si>
  <si>
    <t>E332 HYD Res/Dam/Wwy, LB FSC-9</t>
  </si>
  <si>
    <t>E332 HYD Res/Dam/Wwy, LB FSC-10</t>
  </si>
  <si>
    <t>E332 HYD Res/Dam/Wwy, LB FSC-11</t>
  </si>
  <si>
    <t>E332 HYD Res/Dam/Wwy, LB FSC-12</t>
  </si>
  <si>
    <t>E332 HYD Res/Dam/Wwy, LB FSC-1</t>
  </si>
  <si>
    <t>E332 HYD Res/Dam/Wwy, LB FSC-2</t>
  </si>
  <si>
    <t>E332 HYD Res/Dam/Wwy, LB FSC-3</t>
  </si>
  <si>
    <t>E332 HYD Res/Dam/Wwy, LB FSC-4</t>
  </si>
  <si>
    <t>E332 HYD Res/Dam/Wwy, LB FSC-5</t>
  </si>
  <si>
    <t>E332 HYD Res/Dam/Wwy, LB FSC-6</t>
  </si>
  <si>
    <t>E332 HYD Res/Dam/Wwy, LB-2013-7</t>
  </si>
  <si>
    <t>E332 HYD Res/Dam/Wwy, LB-2013-8</t>
  </si>
  <si>
    <t>E332 HYD Res/Dam/Wwy, LB-2013-9</t>
  </si>
  <si>
    <t>E332 HYD Res/Dam/Wwy, LB-2013-10</t>
  </si>
  <si>
    <t>E332 HYD Res/Dam/Wwy, LB-2013-11</t>
  </si>
  <si>
    <t>E332 HYD Res/Dam/Wwy, LB-2013-12</t>
  </si>
  <si>
    <t>E332 HYD Res/Dam/Wwy, LB-2013-1</t>
  </si>
  <si>
    <t>E332 HYD Res/Dam/Wwy, LB-2013-2</t>
  </si>
  <si>
    <t>E332 HYD Res/Dam/Wwy, LB-2013-3</t>
  </si>
  <si>
    <t>E332 HYD Res/Dam/Wwy, LB-2013-4</t>
  </si>
  <si>
    <t>E332 HYD Res/Dam/Wwy, LB-2013-5</t>
  </si>
  <si>
    <t>E332 HYD Res/Dam/Wwy, LB-2013-6</t>
  </si>
  <si>
    <t>E332 HYD Res/Dam/Wwy, Lower Baker-7</t>
  </si>
  <si>
    <t>E332 HYD Res/Dam/Wwy, Lower Baker-8</t>
  </si>
  <si>
    <t>E332 HYD Res/Dam/Wwy, Lower Baker-9</t>
  </si>
  <si>
    <t>E332 HYD Res/Dam/Wwy, Lower Baker-10</t>
  </si>
  <si>
    <t>E332 HYD Res/Dam/Wwy, Lower Baker-11</t>
  </si>
  <si>
    <t>E332 HYD Res/Dam/Wwy, Lower Baker-12</t>
  </si>
  <si>
    <t>E332 HYD Res/Dam/Wwy, Lower Baker-1</t>
  </si>
  <si>
    <t>E332 HYD Res/Dam/Wwy, Lower Baker-2</t>
  </si>
  <si>
    <t>E332 HYD Res/Dam/Wwy, Lower Baker-3</t>
  </si>
  <si>
    <t>E332 HYD Res/Dam/Wwy, Lower Baker-4</t>
  </si>
  <si>
    <t>E332 HYD Res/Dam/Wwy, Lower Baker-5</t>
  </si>
  <si>
    <t>E332 HYD Res/Dam/Wwy, Lower Baker-6</t>
  </si>
  <si>
    <t>E332 HYD Res/Dam/Wwy, Snoqualmie 1-7</t>
  </si>
  <si>
    <t>E332 HYD Res/Dam/Wwy, Snoqualmie 1-8</t>
  </si>
  <si>
    <t>E332 HYD Res/Dam/Wwy, Snoqualmie 1-9</t>
  </si>
  <si>
    <t>E332 HYD Res/Dam/Wwy, Snoqualmie 1-10</t>
  </si>
  <si>
    <t>E332 HYD Res/Dam/Wwy, Snoqualmie 1-11</t>
  </si>
  <si>
    <t>E332 HYD Res/Dam/Wwy, Snoqualmie 1-12</t>
  </si>
  <si>
    <t>E332 HYD Res/Dam/Wwy, Snoqualmie 1-1</t>
  </si>
  <si>
    <t>E332 HYD Res/Dam/Wwy, Snoqualmie 1-2</t>
  </si>
  <si>
    <t>E332 HYD Res/Dam/Wwy, Snoqualmie 1-3</t>
  </si>
  <si>
    <t>E332 HYD Res/Dam/Wwy, Snoqualmie 1-4</t>
  </si>
  <si>
    <t>E332 HYD Res/Dam/Wwy, Snoqualmie 1-5</t>
  </si>
  <si>
    <t>E332 HYD Res/Dam/Wwy, Snoqualmie 1-6</t>
  </si>
  <si>
    <t>E332 HYD Res/Dam/Wwy, Snoqualmie 2-7</t>
  </si>
  <si>
    <t>E332 HYD Res/Dam/Wwy, Snoqualmie 2-8</t>
  </si>
  <si>
    <t>E332 HYD Res/Dam/Wwy, Snoqualmie 2-9</t>
  </si>
  <si>
    <t>E332 HYD Res/Dam/Wwy, Snoqualmie 2-10</t>
  </si>
  <si>
    <t>E332 HYD Res/Dam/Wwy, Snoqualmie 2-11</t>
  </si>
  <si>
    <t>E332 HYD Res/Dam/Wwy, Snoqualmie 2-12</t>
  </si>
  <si>
    <t>E332 HYD Res/Dam/Wwy, Snoqualmie 2-1</t>
  </si>
  <si>
    <t>E332 HYD Res/Dam/Wwy, Snoqualmie 2-2</t>
  </si>
  <si>
    <t>E332 HYD Res/Dam/Wwy, Snoqualmie 2-3</t>
  </si>
  <si>
    <t>E332 HYD Res/Dam/Wwy, Snoqualmie 2-4</t>
  </si>
  <si>
    <t>E332 HYD Res/Dam/Wwy, Snoqualmie 2-5</t>
  </si>
  <si>
    <t>E332 HYD Res/Dam/Wwy, Snoqualmie 2-6</t>
  </si>
  <si>
    <t>E332 HYD Res/Dam/Wwy, UB FSC-7</t>
  </si>
  <si>
    <t>E332 HYD Res/Dam/Wwy, UB FSC-8</t>
  </si>
  <si>
    <t>E332 HYD Res/Dam/Wwy, UB FSC-9</t>
  </si>
  <si>
    <t>E332 HYD Res/Dam/Wwy, UB FSC-10</t>
  </si>
  <si>
    <t>E332 HYD Res/Dam/Wwy, UB FSC-11</t>
  </si>
  <si>
    <t>E332 HYD Res/Dam/Wwy, UB FSC-12</t>
  </si>
  <si>
    <t>E332 HYD Res/Dam/Wwy, UB FSC-1</t>
  </si>
  <si>
    <t>E332 HYD Res/Dam/Wwy, UB FSC-2</t>
  </si>
  <si>
    <t>E332 HYD Res/Dam/Wwy, UB FSC-3</t>
  </si>
  <si>
    <t>E332 HYD Res/Dam/Wwy, UB FSC-4</t>
  </si>
  <si>
    <t>E332 HYD Res/Dam/Wwy, UB FSC-5</t>
  </si>
  <si>
    <t>E332 HYD Res/Dam/Wwy, UB FSC-6</t>
  </si>
  <si>
    <t>E332 HYD Res/Dam/Wwy, Upper Baker-7</t>
  </si>
  <si>
    <t>E332 HYD Res/Dam/Wwy, Upper Baker-8</t>
  </si>
  <si>
    <t>E332 HYD Res/Dam/Wwy, Upper Baker-9</t>
  </si>
  <si>
    <t>E332 HYD Res/Dam/Wwy, Upper Baker-10</t>
  </si>
  <si>
    <t>E332 HYD Res/Dam/Wwy, Upper Baker-11</t>
  </si>
  <si>
    <t>E332 HYD Res/Dam/Wwy, Upper Baker-12</t>
  </si>
  <si>
    <t>E332 HYD Res/Dam/Wwy, Upper Baker-1</t>
  </si>
  <si>
    <t>E332 HYD Res/Dam/Wwy, Upper Baker-2</t>
  </si>
  <si>
    <t>E332 HYD Res/Dam/Wwy, Upper Baker-3</t>
  </si>
  <si>
    <t>E332 HYD Res/Dam/Wwy, Upper Baker-4</t>
  </si>
  <si>
    <t>E332 HYD Res/Dam/Wwy, Upper Baker-5</t>
  </si>
  <si>
    <t>E332 HYD Res/Dam/Wwy, Upper Baker-6</t>
  </si>
  <si>
    <t>E333 HYD Wtrwhl/Trbn, LB-2013-7</t>
  </si>
  <si>
    <t>E333 HYD Wtrwhl/Trbn, LB-2013-8</t>
  </si>
  <si>
    <t>E333 HYD Wtrwhl/Trbn, LB-2013-9</t>
  </si>
  <si>
    <t>E333 HYD Wtrwhl/Trbn, LB-2013-10</t>
  </si>
  <si>
    <t>E333 HYD Wtrwhl/Trbn, LB-2013-11</t>
  </si>
  <si>
    <t>E333 HYD Wtrwhl/Trbn, LB-2013-12</t>
  </si>
  <si>
    <t>E333 HYD Wtrwhl/Trbn, LB-2013-1</t>
  </si>
  <si>
    <t>E333 HYD Wtrwhl/Trbn, LB-2013-2</t>
  </si>
  <si>
    <t>E333 HYD Wtrwhl/Trbn, LB-2013-3</t>
  </si>
  <si>
    <t>E333 HYD Wtrwhl/Trbn, LB-2013-4</t>
  </si>
  <si>
    <t>E333 HYD Wtrwhl/Trbn, LB-2013-5</t>
  </si>
  <si>
    <t>E333 HYD Wtrwhl/Trbn, LB-2013-6</t>
  </si>
  <si>
    <t>E333 HYD Wtrwhl/Trbn, Lower Baker-7</t>
  </si>
  <si>
    <t>E333 HYD Wtrwhl/Trbn, Lower Baker-8</t>
  </si>
  <si>
    <t>E333 HYD Wtrwhl/Trbn, Lower Baker-9</t>
  </si>
  <si>
    <t>E333 HYD Wtrwhl/Trbn, Lower Baker-10</t>
  </si>
  <si>
    <t>E333 HYD Wtrwhl/Trbn, Lower Baker-11</t>
  </si>
  <si>
    <t>E333 HYD Wtrwhl/Trbn, Lower Baker-12</t>
  </si>
  <si>
    <t>E333 HYD Wtrwhl/Trbn, Lower Baker-1</t>
  </si>
  <si>
    <t>E333 HYD Wtrwhl/Trbn, Lower Baker-2</t>
  </si>
  <si>
    <t>E333 HYD Wtrwhl/Trbn, Lower Baker-3</t>
  </si>
  <si>
    <t>E333 HYD Wtrwhl/Trbn, Lower Baker-4</t>
  </si>
  <si>
    <t>E333 HYD Wtrwhl/Trbn, Lower Baker-5</t>
  </si>
  <si>
    <t>E333 HYD Wtrwhl/Trbn, Lower Baker-6</t>
  </si>
  <si>
    <t>E333 HYD Wtrwhl/Trbn, Snoq 1-2013-7</t>
  </si>
  <si>
    <t>E333 HYD Wtrwhl/Trbn, Snoq 1-2013-8</t>
  </si>
  <si>
    <t>E333 HYD Wtrwhl/Trbn, Snoq 1-2013-9</t>
  </si>
  <si>
    <t>E333 HYD Wtrwhl/Trbn, Snoq 1-2013-10</t>
  </si>
  <si>
    <t>E333 HYD Wtrwhl/Trbn, Snoq 1-2013-11</t>
  </si>
  <si>
    <t>E333 HYD Wtrwhl/Trbn, Snoq 1-2013-12</t>
  </si>
  <si>
    <t>E333 HYD Wtrwhl/Trbn, Snoq 1-2013-1</t>
  </si>
  <si>
    <t>E333 HYD Wtrwhl/Trbn, Snoq 1-2013-2</t>
  </si>
  <si>
    <t>E333 HYD Wtrwhl/Trbn, Snoq 1-2013-3</t>
  </si>
  <si>
    <t>E333 HYD Wtrwhl/Trbn, Snoq 1-2013-4</t>
  </si>
  <si>
    <t>E333 HYD Wtrwhl/Trbn, Snoq 1-2013-5</t>
  </si>
  <si>
    <t>E333 HYD Wtrwhl/Trbn, Snoq 1-2013-6</t>
  </si>
  <si>
    <t>E333 HYD Wtrwhl/Trbn, Snoq 2-2013-7</t>
  </si>
  <si>
    <t>E333 HYD Wtrwhl/Trbn, Snoq 2-2013-8</t>
  </si>
  <si>
    <t>E333 HYD Wtrwhl/Trbn, Snoq 2-2013-9</t>
  </si>
  <si>
    <t>E333 HYD Wtrwhl/Trbn, Snoq 2-2013-10</t>
  </si>
  <si>
    <t>E333 HYD Wtrwhl/Trbn, Snoq 2-2013-11</t>
  </si>
  <si>
    <t>E333 HYD Wtrwhl/Trbn, Snoq 2-2013-12</t>
  </si>
  <si>
    <t>E333 HYD Wtrwhl/Trbn, Snoq 2-2013-1</t>
  </si>
  <si>
    <t>E333 HYD Wtrwhl/Trbn, Snoq 2-2013-2</t>
  </si>
  <si>
    <t>E333 HYD Wtrwhl/Trbn, Snoq 2-2013-3</t>
  </si>
  <si>
    <t>E333 HYD Wtrwhl/Trbn, Snoq 2-2013-4</t>
  </si>
  <si>
    <t>E333 HYD Wtrwhl/Trbn, Snoq 2-2013-5</t>
  </si>
  <si>
    <t>E333 HYD Wtrwhl/Trbn, Snoq 2-2013-6</t>
  </si>
  <si>
    <t>E333 HYD Wtrwhl/Trbn, Snoqualmie 1-7</t>
  </si>
  <si>
    <t>E333 HYD Wtrwhl/Trbn, Snoqualmie 1-8</t>
  </si>
  <si>
    <t>E333 HYD Wtrwhl/Trbn, Snoqualmie 1-9</t>
  </si>
  <si>
    <t>E333 HYD Wtrwhl/Trbn, Snoqualmie 1-10</t>
  </si>
  <si>
    <t>E333 HYD Wtrwhl/Trbn, Snoqualmie 1-11</t>
  </si>
  <si>
    <t>E333 HYD Wtrwhl/Trbn, Snoqualmie 1-12</t>
  </si>
  <si>
    <t>E333 HYD Wtrwhl/Trbn, Snoqualmie 1-1</t>
  </si>
  <si>
    <t>E333 HYD Wtrwhl/Trbn, Snoqualmie 1-2</t>
  </si>
  <si>
    <t>E333 HYD Wtrwhl/Trbn, Snoqualmie 1-3</t>
  </si>
  <si>
    <t>E333 HYD Wtrwhl/Trbn, Snoqualmie 1-4</t>
  </si>
  <si>
    <t>E333 HYD Wtrwhl/Trbn, Snoqualmie 1-5</t>
  </si>
  <si>
    <t>E333 HYD Wtrwhl/Trbn, Snoqualmie 1-6</t>
  </si>
  <si>
    <t>E333 HYD Wtrwhl/Trbn, Snoqualmie 2-7</t>
  </si>
  <si>
    <t>E333 HYD Wtrwhl/Trbn, Snoqualmie 2-8</t>
  </si>
  <si>
    <t>E333 HYD Wtrwhl/Trbn, Snoqualmie 2-9</t>
  </si>
  <si>
    <t>E333 HYD Wtrwhl/Trbn, Snoqualmie 2-10</t>
  </si>
  <si>
    <t>E333 HYD Wtrwhl/Trbn, Snoqualmie 2-11</t>
  </si>
  <si>
    <t>E333 HYD Wtrwhl/Trbn, Snoqualmie 2-12</t>
  </si>
  <si>
    <t>E333 HYD Wtrwhl/Trbn, Snoqualmie 2-1</t>
  </si>
  <si>
    <t>E333 HYD Wtrwhl/Trbn, Snoqualmie 2-2</t>
  </si>
  <si>
    <t>E333 HYD Wtrwhl/Trbn, Snoqualmie 2-3</t>
  </si>
  <si>
    <t>E333 HYD Wtrwhl/Trbn, Snoqualmie 2-4</t>
  </si>
  <si>
    <t>E333 HYD Wtrwhl/Trbn, Snoqualmie 2-5</t>
  </si>
  <si>
    <t>E333 HYD Wtrwhl/Trbn, Snoqualmie 2-6</t>
  </si>
  <si>
    <t>E333 HYD Wtrwhl/Trbn, Upper Baker-12</t>
  </si>
  <si>
    <t>E333 HYD Wtrwhl/Trbn, Upper Baker-1</t>
  </si>
  <si>
    <t>E333 HYD Wtrwhl/Trbn, Upper Baker-2</t>
  </si>
  <si>
    <t>E333 HYD Wtrwhl/Trbn, Upper Baker-3</t>
  </si>
  <si>
    <t>E333 HYD Wtrwhl/Trbn, Upper Baker-4</t>
  </si>
  <si>
    <t>E333 HYD Wtrwhl/Trbn, Upper Baker-5</t>
  </si>
  <si>
    <t>E333 HYD Wtrwhl/Trbn, Upper Baker-6</t>
  </si>
  <si>
    <t>E334 HYD Accessory, LB-2013-7</t>
  </si>
  <si>
    <t>E334 HYD Accessory, LB-2013-8</t>
  </si>
  <si>
    <t>E334 HYD Accessory, LB-2013-9</t>
  </si>
  <si>
    <t>E334 HYD Accessory, LB-2013-10</t>
  </si>
  <si>
    <t>E334 HYD Accessory, LB-2013-11</t>
  </si>
  <si>
    <t>E334 HYD Accessory, LB-2013-12</t>
  </si>
  <si>
    <t>E334 HYD Accessory, LB-2013-1</t>
  </si>
  <si>
    <t>E334 HYD Accessory, LB-2013-2</t>
  </si>
  <si>
    <t>E334 HYD Accessory, LB-2013-3</t>
  </si>
  <si>
    <t>E334 HYD Accessory, LB-2013-4</t>
  </si>
  <si>
    <t>E334 HYD Accessory, LB-2013-5</t>
  </si>
  <si>
    <t>E334 HYD Accessory, LB-2013-6</t>
  </si>
  <si>
    <t>E334 HYD Accessory, Lower Baker-7</t>
  </si>
  <si>
    <t>E334 HYD Accessory, Lower Baker-8</t>
  </si>
  <si>
    <t>E334 HYD Accessory, Lower Baker-9</t>
  </si>
  <si>
    <t>E334 HYD Accessory, Lower Baker-10</t>
  </si>
  <si>
    <t>E334 HYD Accessory, Lower Baker-11</t>
  </si>
  <si>
    <t>E334 HYD Accessory, Lower Baker-12</t>
  </si>
  <si>
    <t>E334 HYD Accessory, Lower Baker-1</t>
  </si>
  <si>
    <t>E334 HYD Accessory, Lower Baker-2</t>
  </si>
  <si>
    <t>E334 HYD Accessory, Lower Baker-3</t>
  </si>
  <si>
    <t>E334 HYD Accessory, Lower Baker-4</t>
  </si>
  <si>
    <t>E334 HYD Accessory, Lower Baker-5</t>
  </si>
  <si>
    <t>E334 HYD Accessory, Lower Baker-6</t>
  </si>
  <si>
    <t>E334 HYD Accessory, Snoq 1 - 2013-7</t>
  </si>
  <si>
    <t>E334 HYD Accessory, Snoq 1 - 2013-8</t>
  </si>
  <si>
    <t>E334 HYD Accessory, Snoq 1 - 2013-9</t>
  </si>
  <si>
    <t>E334 HYD Accessory, Snoq 1 - 2013-10</t>
  </si>
  <si>
    <t>E334 HYD Accessory, Snoq 1 - 2013-11</t>
  </si>
  <si>
    <t>E334 HYD Accessory, Snoq 1 - 2013-12</t>
  </si>
  <si>
    <t>E334 HYD Accessory, Snoq 1 - 2013-1</t>
  </si>
  <si>
    <t>E334 HYD Accessory, Snoq 1 - 2013-2</t>
  </si>
  <si>
    <t>E334 HYD Accessory, Snoq 1 - 2013-3</t>
  </si>
  <si>
    <t>E334 HYD Accessory, Snoq 1 - 2013-4</t>
  </si>
  <si>
    <t>E334 HYD Accessory, Snoq 1 - 2013-5</t>
  </si>
  <si>
    <t>E334 HYD Accessory, Snoq 1 - 2013-6</t>
  </si>
  <si>
    <t>E334 HYD Accessory, Snoq 2 - 2013-7</t>
  </si>
  <si>
    <t>E334 HYD Accessory, Snoq 2 - 2013-8</t>
  </si>
  <si>
    <t>E334 HYD Accessory, Snoq 2 - 2013-9</t>
  </si>
  <si>
    <t>E334 HYD Accessory, Snoq 2 - 2013-10</t>
  </si>
  <si>
    <t>E334 HYD Accessory, Snoq 2 - 2013-11</t>
  </si>
  <si>
    <t>E334 HYD Accessory, Snoq 2 - 2013-12</t>
  </si>
  <si>
    <t>E334 HYD Accessory, Snoq 2 - 2013-1</t>
  </si>
  <si>
    <t>E334 HYD Accessory, Snoq 2 - 2013-2</t>
  </si>
  <si>
    <t>E334 HYD Accessory, Snoq 2 - 2013-3</t>
  </si>
  <si>
    <t>E334 HYD Accessory, Snoq 2 - 2013-4</t>
  </si>
  <si>
    <t>E334 HYD Accessory, Snoq 2 - 2013-5</t>
  </si>
  <si>
    <t>E334 HYD Accessory, Snoq 2 - 2013-6</t>
  </si>
  <si>
    <t>E334 HYD Accessory, Upper Baker-7</t>
  </si>
  <si>
    <t>E334 HYD Accessory, Upper Baker-8</t>
  </si>
  <si>
    <t>E334 HYD Accessory, Upper Baker-9</t>
  </si>
  <si>
    <t>E334 HYD Accessory, Upper Baker-10</t>
  </si>
  <si>
    <t>E334 HYD Accessory, Upper Baker-11</t>
  </si>
  <si>
    <t>E334 HYD Accessory, Upper Baker-12</t>
  </si>
  <si>
    <t>E334 HYD Accessory, Upper Baker-1</t>
  </si>
  <si>
    <t>E334 HYD Accessory, Upper Baker-2</t>
  </si>
  <si>
    <t>E334 HYD Accessory, Upper Baker-3</t>
  </si>
  <si>
    <t>E334 HYD Accessory, Upper Baker-4</t>
  </si>
  <si>
    <t>E334 HYD Accessory, Upper Baker-5</t>
  </si>
  <si>
    <t>E334 HYD Accessory, Upper Baker-6</t>
  </si>
  <si>
    <t>E335 HYD Misc, LB-2013-7</t>
  </si>
  <si>
    <t>E335 HYD Misc, LB-2013-8</t>
  </si>
  <si>
    <t>E335 HYD Misc, LB-2013-9</t>
  </si>
  <si>
    <t>E335 HYD Misc, LB-2013-10</t>
  </si>
  <si>
    <t>E335 HYD Misc, LB-2013-11</t>
  </si>
  <si>
    <t>E335 HYD Misc, LB-2013-12</t>
  </si>
  <si>
    <t>E335 HYD Misc, LB-2013-1</t>
  </si>
  <si>
    <t>E335 HYD Misc, LB-2013-2</t>
  </si>
  <si>
    <t>E335 HYD Misc, LB-2013-3</t>
  </si>
  <si>
    <t>E335 HYD Misc, LB-2013-4</t>
  </si>
  <si>
    <t>E335 HYD Misc, LB-2013-5</t>
  </si>
  <si>
    <t>E335 HYD Misc, LB-2013-6</t>
  </si>
  <si>
    <t>E335 HYD Misc, Lower Baker-7</t>
  </si>
  <si>
    <t>E335 HYD Misc, Lower Baker-8</t>
  </si>
  <si>
    <t>E335 HYD Misc, Lower Baker-9</t>
  </si>
  <si>
    <t>E335 HYD Misc, Lower Baker-10</t>
  </si>
  <si>
    <t>E335 HYD Misc, Lower Baker-11</t>
  </si>
  <si>
    <t>E335 HYD Misc, Lower Baker-12</t>
  </si>
  <si>
    <t>E335 HYD Misc, Lower Baker-1</t>
  </si>
  <si>
    <t>E335 HYD Misc, Lower Baker-2</t>
  </si>
  <si>
    <t>E335 HYD Misc, Lower Baker-3</t>
  </si>
  <si>
    <t>E335 HYD Misc, Lower Baker-4</t>
  </si>
  <si>
    <t>E335 HYD Misc, Lower Baker-5</t>
  </si>
  <si>
    <t>E335 HYD Misc, Lower Baker-6</t>
  </si>
  <si>
    <t>E335 HYD Misc, Lower Baker FSC-7</t>
  </si>
  <si>
    <t>E335 HYD Misc, Lower Baker FSC-8</t>
  </si>
  <si>
    <t>E335 HYD Misc, Lower Baker FSC-9</t>
  </si>
  <si>
    <t>E335 HYD Misc, Lower Baker FSC-10</t>
  </si>
  <si>
    <t>E335 HYD Misc, Lower Baker FSC-11</t>
  </si>
  <si>
    <t>E335 HYD Misc, Lower Baker FSC-12</t>
  </si>
  <si>
    <t>E335 HYD Misc, Lower Baker FSC-1</t>
  </si>
  <si>
    <t>E335 HYD Misc, Lower Baker FSC-2</t>
  </si>
  <si>
    <t>E335 HYD Misc, Lower Baker FSC-3</t>
  </si>
  <si>
    <t>E335 HYD Misc, Lower Baker FSC-4</t>
  </si>
  <si>
    <t>E335 HYD Misc, Lower Baker FSC-5</t>
  </si>
  <si>
    <t>E335 HYD Misc, Lower Baker FSC-6</t>
  </si>
  <si>
    <t>E335 HYD Misc, Snoq 1 - 2013-7</t>
  </si>
  <si>
    <t>E335 HYD Misc, Snoq 1 - 2013-8</t>
  </si>
  <si>
    <t>E335 HYD Misc, Snoq 1 - 2013-9</t>
  </si>
  <si>
    <t>E335 HYD Misc, Snoq 1 - 2013-10</t>
  </si>
  <si>
    <t>E335 HYD Misc, Snoq 1 - 2013-11</t>
  </si>
  <si>
    <t>E335 HYD Misc, Snoq 1 - 2013-12</t>
  </si>
  <si>
    <t>E335 HYD Misc, Snoq 1 - 2013-1</t>
  </si>
  <si>
    <t>E335 HYD Misc, Snoq 1 - 2013-2</t>
  </si>
  <si>
    <t>E335 HYD Misc, Snoq 1 - 2013-3</t>
  </si>
  <si>
    <t>E335 HYD Misc, Snoq 1 - 2013-4</t>
  </si>
  <si>
    <t>E335 HYD Misc, Snoq 1 - 2013-5</t>
  </si>
  <si>
    <t>E335 HYD Misc, Snoq 1 - 2013-6</t>
  </si>
  <si>
    <t>E335 HYD Misc, Snoq 2 - 2013-7</t>
  </si>
  <si>
    <t>E335 HYD Misc, Snoq 2 - 2013-8</t>
  </si>
  <si>
    <t>E335 HYD Misc, Snoq 2 - 2013-9</t>
  </si>
  <si>
    <t>E335 HYD Misc, Snoq 2 - 2013-10</t>
  </si>
  <si>
    <t>E335 HYD Misc, Snoq 2 - 2013-11</t>
  </si>
  <si>
    <t>E335 HYD Misc, Snoq 2 - 2013-12</t>
  </si>
  <si>
    <t>E335 HYD Misc, Snoq 2 - 2013-1</t>
  </si>
  <si>
    <t>E335 HYD Misc, Snoq 2 - 2013-2</t>
  </si>
  <si>
    <t>E335 HYD Misc, Snoq 2 - 2013-3</t>
  </si>
  <si>
    <t>E335 HYD Misc, Snoq 2 - 2013-4</t>
  </si>
  <si>
    <t>E335 HYD Misc, Snoq 2 - 2013-5</t>
  </si>
  <si>
    <t>E335 HYD Misc, Snoq 2 - 2013-6</t>
  </si>
  <si>
    <t>E335 HYD Misc, Snoq Park-7</t>
  </si>
  <si>
    <t>E335 HYD Misc, Snoq Park-8</t>
  </si>
  <si>
    <t>E335 HYD Misc, Snoq Park-9</t>
  </si>
  <si>
    <t>E335 HYD Misc, Snoq Park-10</t>
  </si>
  <si>
    <t>E335 HYD Misc, Snoq Park-11</t>
  </si>
  <si>
    <t>E335 HYD Misc, Snoq Park-12</t>
  </si>
  <si>
    <t>E335 HYD Misc, Snoq Park-1</t>
  </si>
  <si>
    <t>E335 HYD Misc, Snoq Park-2</t>
  </si>
  <si>
    <t>E335 HYD Misc, Snoq Park-3</t>
  </si>
  <si>
    <t>E335 HYD Misc, Snoq Park-4</t>
  </si>
  <si>
    <t>E335 HYD Misc, Snoq Park-5</t>
  </si>
  <si>
    <t>E335 HYD Misc, Snoq Park-6</t>
  </si>
  <si>
    <t>E335 HYD Misc, Snoqualmie 1-12</t>
  </si>
  <si>
    <t>E335 HYD Misc, Snoqualmie 1-1</t>
  </si>
  <si>
    <t>E335 HYD Misc, Snoqualmie 1-2</t>
  </si>
  <si>
    <t>E335 HYD Misc, Snoqualmie 1-3</t>
  </si>
  <si>
    <t>E335 HYD Misc, Snoqualmie 1-4</t>
  </si>
  <si>
    <t>E335 HYD Misc, Snoqualmie 1-5</t>
  </si>
  <si>
    <t>E335 HYD Misc, Snoqualmie 1-6</t>
  </si>
  <si>
    <t>E335 HYD Misc, Snoqualmie 2-7</t>
  </si>
  <si>
    <t>E335 HYD Misc, Snoqualmie 2-8</t>
  </si>
  <si>
    <t>E335 HYD Misc, Snoqualmie 2-9</t>
  </si>
  <si>
    <t>E335 HYD Misc, Snoqualmie 2-10</t>
  </si>
  <si>
    <t>E335 HYD Misc, Snoqualmie 2-11</t>
  </si>
  <si>
    <t>E335 HYD Misc, Snoqualmie 2-12</t>
  </si>
  <si>
    <t>E335 HYD Misc, Snoqualmie 2-1</t>
  </si>
  <si>
    <t>E335 HYD Misc, Snoqualmie 2-2</t>
  </si>
  <si>
    <t>E335 HYD Misc, Snoqualmie 2-3</t>
  </si>
  <si>
    <t>E335 HYD Misc, Snoqualmie 2-4</t>
  </si>
  <si>
    <t>E335 HYD Misc, Snoqualmie 2-5</t>
  </si>
  <si>
    <t>E335 HYD Misc, Snoqualmie 2-6</t>
  </si>
  <si>
    <t>E335 HYD Misc, UB Hatchery-7</t>
  </si>
  <si>
    <t>E335 HYD Misc, UB Hatchery-8</t>
  </si>
  <si>
    <t>E335 HYD Misc, UB Hatchery-9</t>
  </si>
  <si>
    <t>E335 HYD Misc, UB Hatchery-10</t>
  </si>
  <si>
    <t>E335 HYD Misc, UB Hatchery-11</t>
  </si>
  <si>
    <t>E335 HYD Misc, UB Hatchery-12</t>
  </si>
  <si>
    <t>E335 HYD Misc, UB Hatchery-1</t>
  </si>
  <si>
    <t>E335 HYD Misc, UB Hatchery-2</t>
  </si>
  <si>
    <t>E335 HYD Misc, UB Hatchery-3</t>
  </si>
  <si>
    <t>E335 HYD Misc, UB Hatchery-4</t>
  </si>
  <si>
    <t>E335 HYD Misc, UB Hatchery-5</t>
  </si>
  <si>
    <t>E335 HYD Misc, UB Hatchery-6</t>
  </si>
  <si>
    <t>E335 HYD Misc, UB Koma Kulshan-7</t>
  </si>
  <si>
    <t>E335 HYD Misc, UB Koma Kulshan-8</t>
  </si>
  <si>
    <t>E335 HYD Misc, UB Koma Kulshan-9</t>
  </si>
  <si>
    <t>E335 HYD Misc, UB Koma Kulshan-10</t>
  </si>
  <si>
    <t>E335 HYD Misc, UB Koma Kulshan-11</t>
  </si>
  <si>
    <t>E335 HYD Misc, UB Koma Kulshan-12</t>
  </si>
  <si>
    <t>E335 HYD Misc, UB Koma Kulshan-1</t>
  </si>
  <si>
    <t>E335 HYD Misc, UB Koma Kulshan-2</t>
  </si>
  <si>
    <t>E335 HYD Misc, UB Koma Kulshan-3</t>
  </si>
  <si>
    <t>E335 HYD Misc, UB Koma Kulshan-4</t>
  </si>
  <si>
    <t>E335 HYD Misc, UB Koma Kulshan-5</t>
  </si>
  <si>
    <t>E335 HYD Misc, UB Koma Kulshan-6</t>
  </si>
  <si>
    <t>E335 HYD Misc, Upper Baker-7</t>
  </si>
  <si>
    <t>E335 HYD Misc, Upper Baker-8</t>
  </si>
  <si>
    <t>E335 HYD Misc, Upper Baker-9</t>
  </si>
  <si>
    <t>E335 HYD Misc, Upper Baker-10</t>
  </si>
  <si>
    <t>E335 HYD Misc, Upper Baker-11</t>
  </si>
  <si>
    <t>E335 HYD Misc, Upper Baker-12</t>
  </si>
  <si>
    <t>E335 HYD Misc, Upper Baker-1</t>
  </si>
  <si>
    <t>E335 HYD Misc, Upper Baker-2</t>
  </si>
  <si>
    <t>E335 HYD Misc, Upper Baker-3</t>
  </si>
  <si>
    <t>E335 HYD Misc, Upper Baker-4</t>
  </si>
  <si>
    <t>E335 HYD Misc, Upper Baker-5</t>
  </si>
  <si>
    <t>E335 HYD Misc, Upper Baker-6</t>
  </si>
  <si>
    <t>E3351 HYD S/M/Tools, Snoq 1-2013-7</t>
  </si>
  <si>
    <t>E3351 HYD S/M/Tools, Snoq 1-2013-8</t>
  </si>
  <si>
    <t>E3351 HYD S/M/Tools, Snoq 1-2013-9</t>
  </si>
  <si>
    <t>E3351 HYD S/M/Tools, Snoq 1-2013-10</t>
  </si>
  <si>
    <t>E3351 HYD S/M/Tools, Snoq 1-2013-11</t>
  </si>
  <si>
    <t>E3351 HYD S/M/Tools, Snoq 1-2013-12</t>
  </si>
  <si>
    <t>E3351 HYD S/M/Tools, Snoq 1-2013-1</t>
  </si>
  <si>
    <t>E3351 HYD S/M/Tools, Snoq 1-2013-2</t>
  </si>
  <si>
    <t>E3351 HYD S/M/Tools, Snoq 1-2013-3</t>
  </si>
  <si>
    <t>E3351 HYD S/M/Tools, Snoq 1-2013-4</t>
  </si>
  <si>
    <t>E3351 HYD S/M/Tools, Snoq 1-2013-5</t>
  </si>
  <si>
    <t>E3351 HYD S/M/Tools, Snoq 1-2013-6</t>
  </si>
  <si>
    <t>E3351 HYD Sta Main Tool, Upper Bker-7</t>
  </si>
  <si>
    <t>E3351 HYD Sta Main Tool, Upper Bker-8</t>
  </si>
  <si>
    <t>E3351 HYD Sta Main Tool, Upper Bker-9</t>
  </si>
  <si>
    <t>E3351 HYD Sta Main Tool, Upper Bker-10</t>
  </si>
  <si>
    <t>E3351 HYD Sta Main Tool, Upper Bker-11</t>
  </si>
  <si>
    <t>E3351 HYD Sta Main Tool, Upper Bker-12</t>
  </si>
  <si>
    <t>E3351 HYD Sta Main Tool, Upper Bker-1</t>
  </si>
  <si>
    <t>E3351 HYD Sta Main Tool, Upper Bker-2</t>
  </si>
  <si>
    <t>E3351 HYD Sta Main Tool, Upper Bker-3</t>
  </si>
  <si>
    <t>E3351 HYD Sta Main Tool, Upper Bker-4</t>
  </si>
  <si>
    <t>E3351 HYD Sta Main Tool, Upper Bker-5</t>
  </si>
  <si>
    <t>E3351 HYD Sta Main Tool, Upper Bker-6</t>
  </si>
  <si>
    <t>E3351 HYD Sta Main Tools, LB-2013-7</t>
  </si>
  <si>
    <t>E3351 HYD Sta Main Tools, LB-2013-8</t>
  </si>
  <si>
    <t>E3351 HYD Sta Main Tools, LB-2013-9</t>
  </si>
  <si>
    <t>E3351 HYD Sta Main Tools, LB-2013-10</t>
  </si>
  <si>
    <t>E3351 HYD Sta Main Tools, LB-2013-11</t>
  </si>
  <si>
    <t>E3351 HYD Sta Main Tools, LB-2013-12</t>
  </si>
  <si>
    <t>E3351 HYD Sta Main Tools, LB-2013-1</t>
  </si>
  <si>
    <t>E3351 HYD Sta Main Tools, LB-2013-2</t>
  </si>
  <si>
    <t>E3351 HYD Sta Main Tools, LB-2013-3</t>
  </si>
  <si>
    <t>E3351 HYD Sta Main Tools, LB-2013-4</t>
  </si>
  <si>
    <t>E3351 HYD Sta Main Tools, LB-2013-5</t>
  </si>
  <si>
    <t>E3351 HYD Sta Main Tools, LB-2013-6</t>
  </si>
  <si>
    <t>E3351 HYD Sta Main Tools, Lwer Bker-7</t>
  </si>
  <si>
    <t>E3351 HYD Sta Main Tools, Lwer Bker-8</t>
  </si>
  <si>
    <t>E3351 HYD Sta Main Tools, Lwer Bker-9</t>
  </si>
  <si>
    <t>E3351 HYD Sta Main Tools, Lwer Bker-10</t>
  </si>
  <si>
    <t>E3351 HYD Sta Main Tools, Lwer Bker-11</t>
  </si>
  <si>
    <t>E3351 HYD Sta Main Tools, Lwer Bker-12</t>
  </si>
  <si>
    <t>E3351 HYD Sta Main Tools, Lwer Bker-1</t>
  </si>
  <si>
    <t>E3351 HYD Sta Main Tools, Lwer Bker-2</t>
  </si>
  <si>
    <t>E3351 HYD Sta Main Tools, Lwer Bker-3</t>
  </si>
  <si>
    <t>E3351 HYD Sta Main Tools, Lwer Bker-4</t>
  </si>
  <si>
    <t>E3351 HYD Sta Main Tools, Lwer Bker-5</t>
  </si>
  <si>
    <t>E3351 HYD Sta Main Tools, Lwer Bker-6</t>
  </si>
  <si>
    <t>E3351 HYD Sta Main Tools, Snoq 2-7</t>
  </si>
  <si>
    <t>E3351 HYD Sta Main Tools, Snoq 2-8</t>
  </si>
  <si>
    <t>E3351 HYD Sta Main Tools, Snoq 2-9</t>
  </si>
  <si>
    <t>E3351 HYD Sta Main Tools, Snoq 2-10</t>
  </si>
  <si>
    <t>E3351 HYD Sta Main Tools, Snoq 2-11</t>
  </si>
  <si>
    <t>E3351 HYD Sta Main Tools, Snoq 2-12</t>
  </si>
  <si>
    <t>E3351 HYD Sta Main Tools, Snoq 2-1</t>
  </si>
  <si>
    <t>E3351 HYD Sta Main Tools, Snoq 2-2</t>
  </si>
  <si>
    <t>E3351 HYD Sta Main Tools, Snoq 2-3</t>
  </si>
  <si>
    <t>E3351 HYD Sta Main Tools, Snoq 2-4</t>
  </si>
  <si>
    <t>E3351 HYD Sta Main Tools, Snoq 2-5</t>
  </si>
  <si>
    <t>E3351 HYD Sta Main Tools, Snoq 2-6</t>
  </si>
  <si>
    <t>E336 HYD RR/Bridges, LB-2013-7</t>
  </si>
  <si>
    <t>E336 HYD RR/Bridges, LB-2013-8</t>
  </si>
  <si>
    <t>E336 HYD RR/Bridges, LB-2013-9</t>
  </si>
  <si>
    <t>E336 HYD RR/Bridges, LB-2013-10</t>
  </si>
  <si>
    <t>E336 HYD RR/Bridges, LB-2013-11</t>
  </si>
  <si>
    <t>E336 HYD RR/Bridges, LB-2013-12</t>
  </si>
  <si>
    <t>E336 HYD RR/Bridges, LB-2013-1</t>
  </si>
  <si>
    <t>E336 HYD RR/Bridges, LB-2013-2</t>
  </si>
  <si>
    <t>E336 HYD RR/Bridges, LB-2013-3</t>
  </si>
  <si>
    <t>E336 HYD RR/Bridges, LB-2013-4</t>
  </si>
  <si>
    <t>E336 HYD RR/Bridges, LB-2013-5</t>
  </si>
  <si>
    <t>E336 HYD RR/Bridges, LB-2013-6</t>
  </si>
  <si>
    <t>E336 HYD RR/Bridges, Lower Baker-7</t>
  </si>
  <si>
    <t>E336 HYD RR/Bridges, Lower Baker-8</t>
  </si>
  <si>
    <t>E336 HYD RR/Bridges, Lower Baker-9</t>
  </si>
  <si>
    <t>E336 HYD RR/Bridges, Lower Baker-10</t>
  </si>
  <si>
    <t>E336 HYD RR/Bridges, Lower Baker-11</t>
  </si>
  <si>
    <t>E336 HYD RR/Bridges, Lower Baker-12</t>
  </si>
  <si>
    <t>E336 HYD RR/Bridges, Lower Baker-1</t>
  </si>
  <si>
    <t>E336 HYD RR/Bridges, Lower Baker-2</t>
  </si>
  <si>
    <t>E336 HYD RR/Bridges, Lower Baker-3</t>
  </si>
  <si>
    <t>E336 HYD RR/Bridges, Lower Baker-4</t>
  </si>
  <si>
    <t>E336 HYD RR/Bridges, Lower Baker-5</t>
  </si>
  <si>
    <t>E336 HYD RR/Bridges, Lower Baker-6</t>
  </si>
  <si>
    <t>E336 HYD RR/Bridges, Snoq 1 - 2013-7</t>
  </si>
  <si>
    <t>E336 HYD RR/Bridges, Snoq 1 - 2013-8</t>
  </si>
  <si>
    <t>E336 HYD RR/Bridges, Snoq 1 - 2013-9</t>
  </si>
  <si>
    <t>E336 HYD RR/Bridges, Snoq 1 - 2013-10</t>
  </si>
  <si>
    <t>E336 HYD RR/Bridges, Snoq 1 - 2013-11</t>
  </si>
  <si>
    <t>E336 HYD RR/Bridges, Snoq 1 - 2013-12</t>
  </si>
  <si>
    <t>E336 HYD RR/Bridges, Snoq 1 - 2013-1</t>
  </si>
  <si>
    <t>E336 HYD RR/Bridges, Snoq 1 - 2013-2</t>
  </si>
  <si>
    <t>E336 HYD RR/Bridges, Snoq 1 - 2013-3</t>
  </si>
  <si>
    <t>E336 HYD RR/Bridges, Snoq 1 - 2013-4</t>
  </si>
  <si>
    <t>E336 HYD RR/Bridges, Snoq 1 - 2013-5</t>
  </si>
  <si>
    <t>E336 HYD RR/Bridges, Snoq 1 - 2013-6</t>
  </si>
  <si>
    <t>E336 HYD RR/Bridges, Snoq 2 - 2013-7</t>
  </si>
  <si>
    <t>E336 HYD RR/Bridges, Snoq 2 - 2013-8</t>
  </si>
  <si>
    <t>E336 HYD RR/Bridges, Snoq 2 - 2013-9</t>
  </si>
  <si>
    <t>E336 HYD RR/Bridges, Snoq 2 - 2013-10</t>
  </si>
  <si>
    <t>E336 HYD RR/Bridges, Snoq 2 - 2013-11</t>
  </si>
  <si>
    <t>E336 HYD RR/Bridges, Snoq 2 - 2013-12</t>
  </si>
  <si>
    <t>E336 HYD RR/Bridges, Snoq 2 - 2013-1</t>
  </si>
  <si>
    <t>E336 HYD RR/Bridges, Snoq 2 - 2013-2</t>
  </si>
  <si>
    <t>E336 HYD RR/Bridges, Snoq 2 - 2013-3</t>
  </si>
  <si>
    <t>E336 HYD RR/Bridges, Snoq 2 - 2013-4</t>
  </si>
  <si>
    <t>E336 HYD RR/Bridges, Snoq 2 - 2013-5</t>
  </si>
  <si>
    <t>E336 HYD RR/Bridges, Snoq 2 - 2013-6</t>
  </si>
  <si>
    <t>E336 HYD RR/Bridges, Upper Baker-12</t>
  </si>
  <si>
    <t>E336 HYD RR/Bridges, Upper Baker-1</t>
  </si>
  <si>
    <t>E336 HYD RR/Bridges, Upper Baker-2</t>
  </si>
  <si>
    <t>E336 HYD RR/Bridges, Upper Baker-3</t>
  </si>
  <si>
    <t>E336 HYD RR/Bridges, Upper Baker-4</t>
  </si>
  <si>
    <t>E336 HYD RR/Bridges, Upper Baker-5</t>
  </si>
  <si>
    <t>E336 HYD RR/Bridges, Upper Baker-6</t>
  </si>
  <si>
    <t>E3401 PRD Easements, Fredonia-7</t>
  </si>
  <si>
    <t>E3401 PRD Easements, Fredonia-8</t>
  </si>
  <si>
    <t>E3401 PRD Easements, Fredonia-9</t>
  </si>
  <si>
    <t>E3401 PRD Easements, Fredonia-10</t>
  </si>
  <si>
    <t>E3401 PRD Easements, Fredonia-11</t>
  </si>
  <si>
    <t>E3401 PRD Easements, Fredonia-12</t>
  </si>
  <si>
    <t>E3401 PRD Easements, Fredonia-1</t>
  </si>
  <si>
    <t>E3401 PRD Easements, Fredonia-2</t>
  </si>
  <si>
    <t>E3401 PRD Easements, Fredonia-3</t>
  </si>
  <si>
    <t>E3401 PRD Easements, Fredonia-4</t>
  </si>
  <si>
    <t>E3401 PRD Easements, Fredonia-5</t>
  </si>
  <si>
    <t>E3401 PRD Easements, Fredonia-6</t>
  </si>
  <si>
    <t>E3410 PRD Str/Impv, Crystal Mtn-7</t>
  </si>
  <si>
    <t>E3410 PRD Str/Impv, Crystal Mtn-8</t>
  </si>
  <si>
    <t>E3410 PRD Str/Impv, Crystal Mtn-9</t>
  </si>
  <si>
    <t>E3410 PRD Str/Impv, Crystal Mtn-10</t>
  </si>
  <si>
    <t>E3410 PRD Str/Impv, Crystal Mtn-11</t>
  </si>
  <si>
    <t>E3410 PRD Str/Impv, Crystal Mtn-12</t>
  </si>
  <si>
    <t>E3410 PRD Str/Impv, Crystal Mtn-1</t>
  </si>
  <si>
    <t>E3410 PRD Str/Impv, Crystal Mtn-2</t>
  </si>
  <si>
    <t>E3410 PRD Str/Impv, Crystal Mtn-3</t>
  </si>
  <si>
    <t>E3410 PRD Str/Impv, Crystal Mtn-4</t>
  </si>
  <si>
    <t>E3410 PRD Str/Impv, Crystal Mtn-5</t>
  </si>
  <si>
    <t>E3410 PRD Str/Impv, Crystal Mtn-6</t>
  </si>
  <si>
    <t>E3410 PRD Str/Impv, Encogen-7</t>
  </si>
  <si>
    <t>E3410 PRD Str/Impv, Encogen-8</t>
  </si>
  <si>
    <t>E3410 PRD Str/Impv, Encogen-9</t>
  </si>
  <si>
    <t>E3410 PRD Str/Impv, Encogen-10</t>
  </si>
  <si>
    <t>E3410 PRD Str/Impv, Encogen-11</t>
  </si>
  <si>
    <t>E3410 PRD Str/Impv, Encogen-12</t>
  </si>
  <si>
    <t>E3410 PRD Str/Impv, Encogen-1</t>
  </si>
  <si>
    <t>E3410 PRD Str/Impv, Encogen-2</t>
  </si>
  <si>
    <t>E3410 PRD Str/Impv, Encogen-3</t>
  </si>
  <si>
    <t>E3410 PRD Str/Impv, Encogen-4</t>
  </si>
  <si>
    <t>E3410 PRD Str/Impv, Encogen-5</t>
  </si>
  <si>
    <t>E3410 PRD Str/Impv, Encogen-6</t>
  </si>
  <si>
    <t>E3410 PRD Str/Impv, Ferndale-7</t>
  </si>
  <si>
    <t>E3410 PRD Str/Impv, Ferndale-8</t>
  </si>
  <si>
    <t>E3410 PRD Str/Impv, Ferndale-9</t>
  </si>
  <si>
    <t>E3410 PRD Str/Impv, Ferndale-10</t>
  </si>
  <si>
    <t>E3410 PRD Str/Impv, Ferndale-11</t>
  </si>
  <si>
    <t>E3410 PRD Str/Impv, Ferndale-12</t>
  </si>
  <si>
    <t>E3410 PRD Str/Impv, Ferndale-1</t>
  </si>
  <si>
    <t>E3410 PRD Str/Impv, Ferndale-2</t>
  </si>
  <si>
    <t>E3410 PRD Str/Impv, Ferndale-3</t>
  </si>
  <si>
    <t>E3410 PRD Str/Impv, Ferndale-4</t>
  </si>
  <si>
    <t>E3410 PRD Str/Impv, Ferndale-5</t>
  </si>
  <si>
    <t>E3410 PRD Str/Impv, Ferndale-6</t>
  </si>
  <si>
    <t>E3410 PRD Str/Impv, Fred 1/APC-7</t>
  </si>
  <si>
    <t>E3410 PRD Str/Impv, Fred 1/APC-8</t>
  </si>
  <si>
    <t>E3410 PRD Str/Impv, Fred 1/APC-9</t>
  </si>
  <si>
    <t>E3410 PRD Str/Impv, Fred 1/APC-10</t>
  </si>
  <si>
    <t>E3410 PRD Str/Impv, Fred 1/APC-11</t>
  </si>
  <si>
    <t>E3410 PRD Str/Impv, Fred 1/APC-12</t>
  </si>
  <si>
    <t>E3410 PRD Str/Impv, Fred 1/APC-1</t>
  </si>
  <si>
    <t>E3410 PRD Str/Impv, Fred 1/APC-2</t>
  </si>
  <si>
    <t>E3410 PRD Str/Impv, Fred 1/APC-3</t>
  </si>
  <si>
    <t>E3410 PRD Str/Impv, Fred 1/APC-4</t>
  </si>
  <si>
    <t>E3410 PRD Str/Impv, Fred 1/APC-5</t>
  </si>
  <si>
    <t>E3410 PRD Str/Impv, Fred 1/APC-6</t>
  </si>
  <si>
    <t>E3410 PRD Str/Impv, Frederickson-7</t>
  </si>
  <si>
    <t>E3410 PRD Str/Impv, Frederickson-8</t>
  </si>
  <si>
    <t>E3410 PRD Str/Impv, Frederickson-9</t>
  </si>
  <si>
    <t>E3410 PRD Str/Impv, Frederickson-10</t>
  </si>
  <si>
    <t>E3410 PRD Str/Impv, Frederickson-11</t>
  </si>
  <si>
    <t>E3410 PRD Str/Impv, Frederickson-12</t>
  </si>
  <si>
    <t>E3410 PRD Str/Impv, Frederickson-1</t>
  </si>
  <si>
    <t>E3410 PRD Str/Impv, Frederickson-2</t>
  </si>
  <si>
    <t>E3410 PRD Str/Impv, Frederickson-3</t>
  </si>
  <si>
    <t>E3410 PRD Str/Impv, Frederickson-4</t>
  </si>
  <si>
    <t>E3410 PRD Str/Impv, Frederickson-5</t>
  </si>
  <si>
    <t>E3410 PRD Str/Impv, Frederickson-6</t>
  </si>
  <si>
    <t>E3410 PRD Str/Impv, Fredonia-7</t>
  </si>
  <si>
    <t>E3410 PRD Str/Impv, Fredonia-8</t>
  </si>
  <si>
    <t>E3410 PRD Str/Impv, Fredonia-9</t>
  </si>
  <si>
    <t>E3410 PRD Str/Impv, Fredonia-10</t>
  </si>
  <si>
    <t>E3410 PRD Str/Impv, Fredonia-11</t>
  </si>
  <si>
    <t>E3410 PRD Str/Impv, Fredonia-12</t>
  </si>
  <si>
    <t>E3410 PRD Str/Impv, Fredonia-1</t>
  </si>
  <si>
    <t>E3410 PRD Str/Impv, Fredonia-2</t>
  </si>
  <si>
    <t>E3410 PRD Str/Impv, Fredonia-3</t>
  </si>
  <si>
    <t>E3410 PRD Str/Impv, Fredonia-4</t>
  </si>
  <si>
    <t>E3410 PRD Str/Impv, Fredonia-5</t>
  </si>
  <si>
    <t>E3410 PRD Str/Impv, Fredonia-6</t>
  </si>
  <si>
    <t>E3410 PRD Str/Impv, Fredonia 3&amp;4 OP-7</t>
  </si>
  <si>
    <t>E3410 PRD Str/Impv, Fredonia 3&amp;4 OP-8</t>
  </si>
  <si>
    <t>E3410 PRD Str/Impv, Fredonia 3&amp;4 OP-9</t>
  </si>
  <si>
    <t>E3410 PRD Str/Impv, Fredonia 3&amp;4 OP-10</t>
  </si>
  <si>
    <t>E3410 PRD Str/Impv, Fredonia 3&amp;4 OP-11</t>
  </si>
  <si>
    <t>E3410 PRD Str/Impv, Fredonia 3&amp;4 OP-12</t>
  </si>
  <si>
    <t>E3410 PRD Str/Impv, Fredonia 3&amp;4 OP-1</t>
  </si>
  <si>
    <t>E3410 PRD Str/Impv, Fredonia 3&amp;4 OP-2</t>
  </si>
  <si>
    <t>E3410 PRD Str/Impv, Fredonia 3&amp;4 OP-3</t>
  </si>
  <si>
    <t>E3410 PRD Str/Impv, Fredonia 3&amp;4 OP-4</t>
  </si>
  <si>
    <t>E3410 PRD Str/Impv, Fredonia 3&amp;4 OP-5</t>
  </si>
  <si>
    <t>E3410 PRD Str/Impv, Fredonia 3&amp;4 OP-6</t>
  </si>
  <si>
    <t>E3410 PRD Str/Impv, Goldendale-7</t>
  </si>
  <si>
    <t>E3410 PRD Str/Impv, Goldendale-8</t>
  </si>
  <si>
    <t>E3410 PRD Str/Impv, Goldendale-9</t>
  </si>
  <si>
    <t>E3410 PRD Str/Impv, Goldendale-10</t>
  </si>
  <si>
    <t>E3410 PRD Str/Impv, Goldendale-11</t>
  </si>
  <si>
    <t>E3410 PRD Str/Impv, Goldendale-12</t>
  </si>
  <si>
    <t>E3410 PRD Str/Impv, Goldendale-1</t>
  </si>
  <si>
    <t>E3410 PRD Str/Impv, Goldendale-2</t>
  </si>
  <si>
    <t>E3410 PRD Str/Impv, Goldendale-3</t>
  </si>
  <si>
    <t>E3410 PRD Str/Impv, Goldendale-4</t>
  </si>
  <si>
    <t>E3410 PRD Str/Impv, Goldendale-5</t>
  </si>
  <si>
    <t>E3410 PRD Str/Impv, Goldendale-6</t>
  </si>
  <si>
    <t>E3410 PRD Str/Impv, Goldendale OP-7</t>
  </si>
  <si>
    <t>E3410 PRD Str/Impv, Goldendale OP-8</t>
  </si>
  <si>
    <t>E3410 PRD Str/Impv, Goldendale OP-9</t>
  </si>
  <si>
    <t>E3410 PRD Str/Impv, Goldendale OP-10</t>
  </si>
  <si>
    <t>E3410 PRD Str/Impv, Goldendale OP-11</t>
  </si>
  <si>
    <t>E3410 PRD Str/Impv, Goldendale OP-12</t>
  </si>
  <si>
    <t>E3410 PRD Str/Impv, Goldendale OP-1</t>
  </si>
  <si>
    <t>E3410 PRD Str/Impv, Goldendale OP-2</t>
  </si>
  <si>
    <t>E3410 PRD Str/Impv, Goldendale OP-3</t>
  </si>
  <si>
    <t>E3410 PRD Str/Impv, Goldendale OP-4</t>
  </si>
  <si>
    <t>E3410 PRD Str/Impv, Goldendale OP-5</t>
  </si>
  <si>
    <t>E3410 PRD Str/Impv, Goldendale OP-6</t>
  </si>
  <si>
    <t>E3410 PRD Str/Impv, Mint Farm-7</t>
  </si>
  <si>
    <t>E3410 PRD Str/Impv, Mint Farm-8</t>
  </si>
  <si>
    <t>E3410 PRD Str/Impv, Mint Farm-9</t>
  </si>
  <si>
    <t>E3410 PRD Str/Impv, Mint Farm-10</t>
  </si>
  <si>
    <t>E3410 PRD Str/Impv, Mint Farm-11</t>
  </si>
  <si>
    <t>E3410 PRD Str/Impv, Mint Farm-12</t>
  </si>
  <si>
    <t>E3410 PRD Str/Impv, Mint Farm-1</t>
  </si>
  <si>
    <t>E3410 PRD Str/Impv, Mint Farm-2</t>
  </si>
  <si>
    <t>E3410 PRD Str/Impv, Mint Farm-3</t>
  </si>
  <si>
    <t>E3410 PRD Str/Impv, Mint Farm-4</t>
  </si>
  <si>
    <t>E3410 PRD Str/Impv, Mint Farm-5</t>
  </si>
  <si>
    <t>E3410 PRD Str/Impv, Mint Farm-6</t>
  </si>
  <si>
    <t>E3410 PRD Str/Impv, Mint Farm OP-7</t>
  </si>
  <si>
    <t>E3410 PRD Str/Impv, Mint Farm OP-8</t>
  </si>
  <si>
    <t>E3410 PRD Str/Impv, Mint Farm OP-9</t>
  </si>
  <si>
    <t>E3410 PRD Str/Impv, Mint Farm OP-10</t>
  </si>
  <si>
    <t>E3410 PRD Str/Impv, Mint Farm OP-11</t>
  </si>
  <si>
    <t>E3410 PRD Str/Impv, Mint Farm OP-12</t>
  </si>
  <si>
    <t>E3410 PRD Str/Impv, Mint Farm OP-1</t>
  </si>
  <si>
    <t>E3410 PRD Str/Impv, Mint Farm OP-2</t>
  </si>
  <si>
    <t>E3410 PRD Str/Impv, Mint Farm OP-3</t>
  </si>
  <si>
    <t>E3410 PRD Str/Impv, Mint Farm OP-4</t>
  </si>
  <si>
    <t>E3410 PRD Str/Impv, Mint Farm OP-5</t>
  </si>
  <si>
    <t>E3410 PRD Str/Impv, Mint Farm OP-6</t>
  </si>
  <si>
    <t>E3410 PRD Str/Impv, Sumas -7</t>
  </si>
  <si>
    <t>E3410 PRD Str/Impv, Sumas -8</t>
  </si>
  <si>
    <t>E3410 PRD Str/Impv, Sumas -9</t>
  </si>
  <si>
    <t>E3410 PRD Str/Impv, Sumas -10</t>
  </si>
  <si>
    <t>E3410 PRD Str/Impv, Sumas -11</t>
  </si>
  <si>
    <t>E3410 PRD Str/Impv, Sumas -12</t>
  </si>
  <si>
    <t>E3410 PRD Str/Impv, Sumas -1</t>
  </si>
  <si>
    <t>E3410 PRD Str/Impv, Sumas -2</t>
  </si>
  <si>
    <t>E3410 PRD Str/Impv, Sumas -3</t>
  </si>
  <si>
    <t>E3410 PRD Str/Impv, Sumas -4</t>
  </si>
  <si>
    <t>E3410 PRD Str/Impv, Sumas -5</t>
  </si>
  <si>
    <t>E3410 PRD Str/Impv, Sumas -6</t>
  </si>
  <si>
    <t>E3410 PRD Str/Impv, Sumas OP-7</t>
  </si>
  <si>
    <t>E3410 PRD Str/Impv, Sumas OP-8</t>
  </si>
  <si>
    <t>E3410 PRD Str/Impv, Sumas OP-9</t>
  </si>
  <si>
    <t>E3410 PRD Str/Impv, Sumas OP-10</t>
  </si>
  <si>
    <t>E3410 PRD Str/Impv, Sumas OP-11</t>
  </si>
  <si>
    <t>E3410 PRD Str/Impv, Sumas OP-12</t>
  </si>
  <si>
    <t>E3410 PRD Str/Impv, Sumas OP-1</t>
  </si>
  <si>
    <t>E3410 PRD Str/Impv, Sumas OP-2</t>
  </si>
  <si>
    <t>E3410 PRD Str/Impv, Sumas OP-3</t>
  </si>
  <si>
    <t>E3410 PRD Str/Impv, Sumas OP-4</t>
  </si>
  <si>
    <t>E3410 PRD Str/Impv, Sumas OP-5</t>
  </si>
  <si>
    <t>E3410 PRD Str/Impv, Sumas OP-6</t>
  </si>
  <si>
    <t>E3410 PRD Str/Impv, Whitehorn 2-3Cm-7</t>
  </si>
  <si>
    <t>E3410 PRD Str/Impv, Whitehorn 2-3Cm-8</t>
  </si>
  <si>
    <t>E3410 PRD Str/Impv, Whitehorn 2-3Cm-9</t>
  </si>
  <si>
    <t>E3410 PRD Str/Impv, Whitehorn 2-3Cm-10</t>
  </si>
  <si>
    <t>E3410 PRD Str/Impv, Whitehorn 2-3Cm-11</t>
  </si>
  <si>
    <t>E3410 PRD Str/Impv, Whitehorn 2-3Cm-12</t>
  </si>
  <si>
    <t>E3410 PRD Str/Impv, Whitehorn 2-3Cm-1</t>
  </si>
  <si>
    <t>E3410 PRD Str/Impv, Whitehorn 2-3Cm-2</t>
  </si>
  <si>
    <t>E3410 PRD Str/Impv, Whitehorn 2-3Cm-3</t>
  </si>
  <si>
    <t>E3410 PRD Str/Impv, Whitehorn 2-3Cm-4</t>
  </si>
  <si>
    <t>E3410 PRD Str/Impv, Whitehorn 2-3Cm-5</t>
  </si>
  <si>
    <t>E3410 PRD Str/Impv, Whitehorn 2-3Cm-6</t>
  </si>
  <si>
    <t>E34101 PRD Str/Impv, Hopkins Ridge-7</t>
  </si>
  <si>
    <t>E34101 PRD Str/Impv, Hopkins Ridge-8</t>
  </si>
  <si>
    <t>E34101 PRD Str/Impv, Hopkins Ridge-9</t>
  </si>
  <si>
    <t>E34101 PRD Str/Impv, Hopkins Ridge-10</t>
  </si>
  <si>
    <t>E34101 PRD Str/Impv, Hopkins Ridge-11</t>
  </si>
  <si>
    <t>E34101 PRD Str/Impv, Hopkins Ridge-12</t>
  </si>
  <si>
    <t>E34101 PRD Str/Impv, Hopkins Ridge-1</t>
  </si>
  <si>
    <t>E34101 PRD Str/Impv, Hopkins Ridge-2</t>
  </si>
  <si>
    <t>E34101 PRD Str/Impv, Hopkins Ridge-3</t>
  </si>
  <si>
    <t>E34101 PRD Str/Impv, Hopkins Ridge-4</t>
  </si>
  <si>
    <t>E34101 PRD Str/Impv, Hopkins Ridge-5</t>
  </si>
  <si>
    <t>E34101 PRD Str/Impv, Hopkins Ridge-6</t>
  </si>
  <si>
    <t>E34101 PRD Str/Impv, LSR-7</t>
  </si>
  <si>
    <t>E34101 PRD Str/Impv, LSR-8</t>
  </si>
  <si>
    <t>E34101 PRD Str/Impv, LSR-9</t>
  </si>
  <si>
    <t>E34101 PRD Str/Impv, LSR-10</t>
  </si>
  <si>
    <t>E34101 PRD Str/Impv, LSR-11</t>
  </si>
  <si>
    <t>E34101 PRD Str/Impv, LSR-12</t>
  </si>
  <si>
    <t>E34101 PRD Str/Impv, LSR-1</t>
  </si>
  <si>
    <t>E34101 PRD Str/Impv, LSR-2</t>
  </si>
  <si>
    <t>E34101 PRD Str/Impv, LSR-3</t>
  </si>
  <si>
    <t>E34101 PRD Str/Impv, LSR-4</t>
  </si>
  <si>
    <t>E34101 PRD Str/Impv, LSR-5</t>
  </si>
  <si>
    <t>E34101 PRD Str/Impv, LSR-6</t>
  </si>
  <si>
    <t>E34101 PRD Str/Impv, Wild Horse-7</t>
  </si>
  <si>
    <t>E34101 PRD Str/Impv, Wild Horse-8</t>
  </si>
  <si>
    <t>E34101 PRD Str/Impv, Wild Horse-9</t>
  </si>
  <si>
    <t>E34101 PRD Str/Impv, Wild Horse-10</t>
  </si>
  <si>
    <t>E34101 PRD Str/Impv, Wild Horse-11</t>
  </si>
  <si>
    <t>E34101 PRD Str/Impv, Wild Horse-12</t>
  </si>
  <si>
    <t>E34101 PRD Str/Impv, Wild Horse-1</t>
  </si>
  <si>
    <t>E34101 PRD Str/Impv, Wild Horse-2</t>
  </si>
  <si>
    <t>E34101 PRD Str/Impv, Wild Horse-3</t>
  </si>
  <si>
    <t>E34101 PRD Str/Impv, Wild Horse-4</t>
  </si>
  <si>
    <t>E34101 PRD Str/Impv, Wild Horse-5</t>
  </si>
  <si>
    <t>E34101 PRD Str/Impv, Wild Horse-6</t>
  </si>
  <si>
    <t>E34101 PRD Str/Impv,Wild Horse Expa-7</t>
  </si>
  <si>
    <t>E34101 PRD Str/Impv,Wild Horse Expa-8</t>
  </si>
  <si>
    <t>E34101 PRD Str/Impv,Wild Horse Expa-9</t>
  </si>
  <si>
    <t>E34101 PRD Str/Impv,Wild Horse Expa-10</t>
  </si>
  <si>
    <t>E34101 PRD Str/Impv,Wild Horse Expa-11</t>
  </si>
  <si>
    <t>E34101 PRD Str/Impv,Wild Horse Expa-12</t>
  </si>
  <si>
    <t>E34101 PRD Str/Impv,Wild Horse Expa-1</t>
  </si>
  <si>
    <t>E34101 PRD Str/Impv,Wild Horse Expa-2</t>
  </si>
  <si>
    <t>E34101 PRD Str/Impv,Wild Horse Expa-3</t>
  </si>
  <si>
    <t>E34101 PRD Str/Impv,Wild Horse Expa-4</t>
  </si>
  <si>
    <t>E34101 PRD Str/Impv,Wild Horse Expa-5</t>
  </si>
  <si>
    <t>E34101 PRD Str/Impv,Wild Horse Expa-6</t>
  </si>
  <si>
    <t>E342 PRD Fuel Hldr, Fredonia 3&amp;4 OP-7</t>
  </si>
  <si>
    <t>E342 PRD Fuel Hldr, Fredonia 3&amp;4 OP-8</t>
  </si>
  <si>
    <t>E342 PRD Fuel Hldr, Fredonia 3&amp;4 OP-9</t>
  </si>
  <si>
    <t>E342 PRD Fuel Hldr, Fredonia 3&amp;4 OP-10</t>
  </si>
  <si>
    <t>E342 PRD Fuel Hldr, Fredonia 3&amp;4 OP-11</t>
  </si>
  <si>
    <t>E342 PRD Fuel Hldr, Fredonia 3&amp;4 OP-12</t>
  </si>
  <si>
    <t>E342 PRD Fuel Hldr, Fredonia 3&amp;4 OP-1</t>
  </si>
  <si>
    <t>E342 PRD Fuel Hldr, Fredonia 3&amp;4 OP-2</t>
  </si>
  <si>
    <t>E342 PRD Fuel Hldr, Fredonia 3&amp;4 OP-3</t>
  </si>
  <si>
    <t>E342 PRD Fuel Hldr, Fredonia 3&amp;4 OP-4</t>
  </si>
  <si>
    <t>E342 PRD Fuel Hldr, Fredonia 3&amp;4 OP-5</t>
  </si>
  <si>
    <t>E342 PRD Fuel Hldr, Fredonia 3&amp;4 OP-6</t>
  </si>
  <si>
    <t>E342 PRD Fuel Holder, Cystal Mtn-7</t>
  </si>
  <si>
    <t>E342 PRD Fuel Holder, Cystal Mtn-8</t>
  </si>
  <si>
    <t>E342 PRD Fuel Holder, Cystal Mtn-9</t>
  </si>
  <si>
    <t>E342 PRD Fuel Holder, Cystal Mtn-10</t>
  </si>
  <si>
    <t>E342 PRD Fuel Holder, Cystal Mtn-11</t>
  </si>
  <si>
    <t>E342 PRD Fuel Holder, Cystal Mtn-12</t>
  </si>
  <si>
    <t>E342 PRD Fuel Holder, Cystal Mtn-1</t>
  </si>
  <si>
    <t>E342 PRD Fuel Holder, Cystal Mtn-2</t>
  </si>
  <si>
    <t>E342 PRD Fuel Holder, Cystal Mtn-3</t>
  </si>
  <si>
    <t>E342 PRD Fuel Holder, Cystal Mtn-4</t>
  </si>
  <si>
    <t>E342 PRD Fuel Holder, Cystal Mtn-5</t>
  </si>
  <si>
    <t>E342 PRD Fuel Holder, Cystal Mtn-6</t>
  </si>
  <si>
    <t>E342 PRD Fuel Holder, Encogen-7</t>
  </si>
  <si>
    <t>E342 PRD Fuel Holder, Encogen-8</t>
  </si>
  <si>
    <t>E342 PRD Fuel Holder, Encogen-9</t>
  </si>
  <si>
    <t>E342 PRD Fuel Holder, Encogen-10</t>
  </si>
  <si>
    <t>E342 PRD Fuel Holder, Encogen-11</t>
  </si>
  <si>
    <t>E342 PRD Fuel Holder, Encogen-12</t>
  </si>
  <si>
    <t>E342 PRD Fuel Holder, Encogen-1</t>
  </si>
  <si>
    <t>E342 PRD Fuel Holder, Encogen-2</t>
  </si>
  <si>
    <t>E342 PRD Fuel Holder, Encogen-3</t>
  </si>
  <si>
    <t>E342 PRD Fuel Holder, Encogen-4</t>
  </si>
  <si>
    <t>E342 PRD Fuel Holder, Encogen-5</t>
  </si>
  <si>
    <t>E342 PRD Fuel Holder, Encogen-6</t>
  </si>
  <si>
    <t>E342 PRD Fuel Holder, Ferndale-7</t>
  </si>
  <si>
    <t>E342 PRD Fuel Holder, Ferndale-8</t>
  </si>
  <si>
    <t>E342 PRD Fuel Holder, Ferndale-9</t>
  </si>
  <si>
    <t>E342 PRD Fuel Holder, Ferndale-10</t>
  </si>
  <si>
    <t>E342 PRD Fuel Holder, Ferndale-11</t>
  </si>
  <si>
    <t>E342 PRD Fuel Holder, Ferndale-12</t>
  </si>
  <si>
    <t>E342 PRD Fuel Holder, Ferndale-1</t>
  </si>
  <si>
    <t>E342 PRD Fuel Holder, Ferndale-2</t>
  </si>
  <si>
    <t>E342 PRD Fuel Holder, Ferndale-3</t>
  </si>
  <si>
    <t>E342 PRD Fuel Holder, Ferndale-4</t>
  </si>
  <si>
    <t>E342 PRD Fuel Holder, Ferndale-5</t>
  </si>
  <si>
    <t>E342 PRD Fuel Holder, Ferndale-6</t>
  </si>
  <si>
    <t>E342 PRD Fuel Holder, Fred 1/APC-7</t>
  </si>
  <si>
    <t>E342 PRD Fuel Holder, Fred 1/APC-8</t>
  </si>
  <si>
    <t>E342 PRD Fuel Holder, Fred 1/APC-9</t>
  </si>
  <si>
    <t>E342 PRD Fuel Holder, Fred 1/APC-10</t>
  </si>
  <si>
    <t>E342 PRD Fuel Holder, Fred 1/APC-11</t>
  </si>
  <si>
    <t>E342 PRD Fuel Holder, Fred 1/APC-12</t>
  </si>
  <si>
    <t>E342 PRD Fuel Holder, Fred 1/APC-1</t>
  </si>
  <si>
    <t>E342 PRD Fuel Holder, Fred 1/APC-2</t>
  </si>
  <si>
    <t>E342 PRD Fuel Holder, Fred 1/APC-3</t>
  </si>
  <si>
    <t>E342 PRD Fuel Holder, Fred 1/APC-4</t>
  </si>
  <si>
    <t>E342 PRD Fuel Holder, Fred 1/APC-5</t>
  </si>
  <si>
    <t>E342 PRD Fuel Holder, Fred 1/APC-6</t>
  </si>
  <si>
    <t>E342 PRD Fuel Holder, Frederickson-7</t>
  </si>
  <si>
    <t>E342 PRD Fuel Holder, Frederickson-8</t>
  </si>
  <si>
    <t>E342 PRD Fuel Holder, Frederickson-9</t>
  </si>
  <si>
    <t>E342 PRD Fuel Holder, Frederickson-10</t>
  </si>
  <si>
    <t>E342 PRD Fuel Holder, Frederickson-11</t>
  </si>
  <si>
    <t>E342 PRD Fuel Holder, Frederickson-12</t>
  </si>
  <si>
    <t>E342 PRD Fuel Holder, Frederickson-1</t>
  </si>
  <si>
    <t>E342 PRD Fuel Holder, Frederickson-2</t>
  </si>
  <si>
    <t>E342 PRD Fuel Holder, Frederickson-3</t>
  </si>
  <si>
    <t>E342 PRD Fuel Holder, Frederickson-4</t>
  </si>
  <si>
    <t>E342 PRD Fuel Holder, Frederickson-5</t>
  </si>
  <si>
    <t>E342 PRD Fuel Holder, Frederickson-6</t>
  </si>
  <si>
    <t>E342 PRD Fuel Holder, Fredonia-7</t>
  </si>
  <si>
    <t>E342 PRD Fuel Holder, Fredonia-8</t>
  </si>
  <si>
    <t>E342 PRD Fuel Holder, Fredonia-9</t>
  </si>
  <si>
    <t>E342 PRD Fuel Holder, Fredonia-10</t>
  </si>
  <si>
    <t>E342 PRD Fuel Holder, Fredonia-11</t>
  </si>
  <si>
    <t>E342 PRD Fuel Holder, Fredonia-12</t>
  </si>
  <si>
    <t>E342 PRD Fuel Holder, Fredonia-1</t>
  </si>
  <si>
    <t>E342 PRD Fuel Holder, Fredonia-2</t>
  </si>
  <si>
    <t>E342 PRD Fuel Holder, Fredonia-3</t>
  </si>
  <si>
    <t>E342 PRD Fuel Holder, Fredonia-4</t>
  </si>
  <si>
    <t>E342 PRD Fuel Holder, Fredonia-5</t>
  </si>
  <si>
    <t>E342 PRD Fuel Holder, Fredonia-6</t>
  </si>
  <si>
    <t>E342 PRD Fuel Holder, Goldendale OP-7</t>
  </si>
  <si>
    <t>E342 PRD Fuel Holder, Goldendale OP-8</t>
  </si>
  <si>
    <t>E342 PRD Fuel Holder, Goldendale OP-9</t>
  </si>
  <si>
    <t>E342 PRD Fuel Holder, Goldendale OP-10</t>
  </si>
  <si>
    <t>E342 PRD Fuel Holder, Goldendale OP-11</t>
  </si>
  <si>
    <t>E342 PRD Fuel Holder, Goldendale OP-12</t>
  </si>
  <si>
    <t>E342 PRD Fuel Holder, Goldendale OP-1</t>
  </si>
  <si>
    <t>E342 PRD Fuel Holder, Goldendale OP-2</t>
  </si>
  <si>
    <t>E342 PRD Fuel Holder, Goldendale OP-3</t>
  </si>
  <si>
    <t>E342 PRD Fuel Holder, Goldendale OP-4</t>
  </si>
  <si>
    <t>E342 PRD Fuel Holder, Goldendale OP-5</t>
  </si>
  <si>
    <t>E342 PRD Fuel Holder, Goldendale OP-6</t>
  </si>
  <si>
    <t>E342 PRD Fuel Holder, Mint Farm OP-7</t>
  </si>
  <si>
    <t>E342 PRD Fuel Holder, Mint Farm OP-8</t>
  </si>
  <si>
    <t>E342 PRD Fuel Holder, Mint Farm OP-9</t>
  </si>
  <si>
    <t>E342 PRD Fuel Holder, Mint Farm OP-10</t>
  </si>
  <si>
    <t>E342 PRD Fuel Holder, Mint Farm OP-11</t>
  </si>
  <si>
    <t>E342 PRD Fuel Holder, Mint Farm OP-12</t>
  </si>
  <si>
    <t>E342 PRD Fuel Holder, Mint Farm OP-1</t>
  </si>
  <si>
    <t>E342 PRD Fuel Holder, Mint Farm OP-2</t>
  </si>
  <si>
    <t>E342 PRD Fuel Holder, Mint Farm OP-3</t>
  </si>
  <si>
    <t>E342 PRD Fuel Holder, Mint Farm OP-4</t>
  </si>
  <si>
    <t>E342 PRD Fuel Holder, Mint Farm OP-5</t>
  </si>
  <si>
    <t>E342 PRD Fuel Holder, Mint Farm OP-6</t>
  </si>
  <si>
    <t>E342 PRD Fuel Holder, Sumas OP-7</t>
  </si>
  <si>
    <t>E342 PRD Fuel Holder, Sumas OP-8</t>
  </si>
  <si>
    <t>E342 PRD Fuel Holder, Sumas OP-9</t>
  </si>
  <si>
    <t>E342 PRD Fuel Holder, Sumas OP-10</t>
  </si>
  <si>
    <t>E342 PRD Fuel Holder, Sumas OP-11</t>
  </si>
  <si>
    <t>E342 PRD Fuel Holder, Sumas OP-12</t>
  </si>
  <si>
    <t>E342 PRD Fuel Holder, Sumas OP-1</t>
  </si>
  <si>
    <t>E342 PRD Fuel Holder, Sumas OP-2</t>
  </si>
  <si>
    <t>E342 PRD Fuel Holder, Sumas OP-3</t>
  </si>
  <si>
    <t>E342 PRD Fuel Holder, Sumas OP-4</t>
  </si>
  <si>
    <t>E342 PRD Fuel Holder, Sumas OP-5</t>
  </si>
  <si>
    <t>E342 PRD Fuel Holder, Sumas OP-6</t>
  </si>
  <si>
    <t>E342 PRD Fuel Holder, Whitehorn 2-3-7</t>
  </si>
  <si>
    <t>E342 PRD Fuel Holder, Whitehorn 2-3-8</t>
  </si>
  <si>
    <t>E342 PRD Fuel Holder, Whitehorn 2-3-9</t>
  </si>
  <si>
    <t>E342 PRD Fuel Holder, Whitehorn 2-3-10</t>
  </si>
  <si>
    <t>E342 PRD Fuel Holder, Whitehorn 2-3-11</t>
  </si>
  <si>
    <t>E342 PRD Fuel Holder, Whitehorn 2-3-12</t>
  </si>
  <si>
    <t>E342 PRD Fuel Holder, Whitehorn 2-3-1</t>
  </si>
  <si>
    <t>E342 PRD Fuel Holder, Whitehorn 2-3-2</t>
  </si>
  <si>
    <t>E342 PRD Fuel Holder, Whitehorn 2-3-3</t>
  </si>
  <si>
    <t>E342 PRD Fuel Holder, Whitehorn 2-3-4</t>
  </si>
  <si>
    <t>E342 PRD Fuel Holder, Whitehorn 2-3-5</t>
  </si>
  <si>
    <t>E342 PRD Fuel Holder, Whitehorn 2-3-6</t>
  </si>
  <si>
    <t>E3440 PRD Gen, Crystal Mtn-7</t>
  </si>
  <si>
    <t>E3440 PRD Gen, Crystal Mtn-8</t>
  </si>
  <si>
    <t>E3440 PRD Gen, Crystal Mtn-9</t>
  </si>
  <si>
    <t>E3440 PRD Gen, Crystal Mtn-10</t>
  </si>
  <si>
    <t>E3440 PRD Gen, Crystal Mtn-11</t>
  </si>
  <si>
    <t>E3440 PRD Gen, Crystal Mtn-12</t>
  </si>
  <si>
    <t>E3440 PRD Gen, Crystal Mtn-1</t>
  </si>
  <si>
    <t>E3440 PRD Gen, Crystal Mtn-2</t>
  </si>
  <si>
    <t>E3440 PRD Gen, Crystal Mtn-3</t>
  </si>
  <si>
    <t>E3440 PRD Gen, Crystal Mtn-4</t>
  </si>
  <si>
    <t>E3440 PRD Gen, Crystal Mtn-5</t>
  </si>
  <si>
    <t>E3440 PRD Gen, Crystal Mtn-6</t>
  </si>
  <si>
    <t>E3440 PRD Gen, Frederickson-7</t>
  </si>
  <si>
    <t>E3440 PRD Gen, Frederickson-8</t>
  </si>
  <si>
    <t>E3440 PRD Gen, Frederickson-9</t>
  </si>
  <si>
    <t>E3440 PRD Gen, Frederickson-10</t>
  </si>
  <si>
    <t>E3440 PRD Gen, Frederickson-11</t>
  </si>
  <si>
    <t>E3440 PRD Gen, Frederickson-12</t>
  </si>
  <si>
    <t>E3440 PRD Gen, Frederickson-1</t>
  </si>
  <si>
    <t>E3440 PRD Gen, Frederickson-2</t>
  </si>
  <si>
    <t>E3440 PRD Gen, Frederickson-3</t>
  </si>
  <si>
    <t>E3440 PRD Gen, Frederickson-4</t>
  </si>
  <si>
    <t>E3440 PRD Gen, Frederickson-5</t>
  </si>
  <si>
    <t>E3440 PRD Gen, Frederickson-6</t>
  </si>
  <si>
    <t>E3440 PRD Gen, Fredonia-7</t>
  </si>
  <si>
    <t>E3440 PRD Gen, Fredonia-8</t>
  </si>
  <si>
    <t>E3440 PRD Gen, Fredonia-9</t>
  </si>
  <si>
    <t>E3440 PRD Gen, Fredonia-10</t>
  </si>
  <si>
    <t>E3440 PRD Gen, Fredonia-11</t>
  </si>
  <si>
    <t>E3440 PRD Gen, Fredonia-12</t>
  </si>
  <si>
    <t>E3440 PRD Gen, Fredonia-1</t>
  </si>
  <si>
    <t>E3440 PRD Gen, Fredonia-2</t>
  </si>
  <si>
    <t>E3440 PRD Gen, Fredonia-3</t>
  </si>
  <si>
    <t>E3440 PRD Gen, Fredonia-4</t>
  </si>
  <si>
    <t>E3440 PRD Gen, Fredonia-5</t>
  </si>
  <si>
    <t>E3440 PRD Gen, Fredonia-6</t>
  </si>
  <si>
    <t>E3440 PRD Gen, Fredonia 3&amp;4 OP-7</t>
  </si>
  <si>
    <t>E3440 PRD Gen, Fredonia 3&amp;4 OP-8</t>
  </si>
  <si>
    <t>E3440 PRD Gen, Fredonia 3&amp;4 OP-9</t>
  </si>
  <si>
    <t>E3440 PRD Gen, Fredonia 3&amp;4 OP-10</t>
  </si>
  <si>
    <t>E3440 PRD Gen, Fredonia 3&amp;4 OP-11</t>
  </si>
  <si>
    <t>E3440 PRD Gen, Fredonia 3&amp;4 OP-12</t>
  </si>
  <si>
    <t>E3440 PRD Gen, Fredonia 3&amp;4 OP-1</t>
  </si>
  <si>
    <t>E3440 PRD Gen, Fredonia 3&amp;4 OP-2</t>
  </si>
  <si>
    <t>E3440 PRD Gen, Fredonia 3&amp;4 OP-3</t>
  </si>
  <si>
    <t>E3440 PRD Gen, Fredonia 3&amp;4 OP-4</t>
  </si>
  <si>
    <t>E3440 PRD Gen, Fredonia 3&amp;4 OP-5</t>
  </si>
  <si>
    <t>E3440 PRD Gen, Fredonia 3&amp;4 OP-6</t>
  </si>
  <si>
    <t>E3440 PRD Gen, Whitehorn 2&amp;3 purch-7</t>
  </si>
  <si>
    <t>E3440 PRD Gen, Whitehorn 2&amp;3 purch-8</t>
  </si>
  <si>
    <t>E3440 PRD Gen, Whitehorn 2&amp;3 purch-9</t>
  </si>
  <si>
    <t>E3440 PRD Gen, Whitehorn 2&amp;3 purch-10</t>
  </si>
  <si>
    <t>E3440 PRD Gen, Whitehorn 2&amp;3 purch-11</t>
  </si>
  <si>
    <t>E3440 PRD Gen, Whitehorn 2&amp;3 purch-12</t>
  </si>
  <si>
    <t>E3440 PRD Gen, Whitehorn 2&amp;3 purch-1</t>
  </si>
  <si>
    <t>E3440 PRD Gen, Whitehorn 2&amp;3 purch-2</t>
  </si>
  <si>
    <t>E3440 PRD Gen, Whitehorn 2&amp;3 purch-3</t>
  </si>
  <si>
    <t>E3440 PRD Gen, Whitehorn 2&amp;3 purch-4</t>
  </si>
  <si>
    <t>E3440 PRD Gen, Whitehorn 2&amp;3 purch-5</t>
  </si>
  <si>
    <t>E3440 PRD Gen, Whitehorn 2&amp;3 purch-6</t>
  </si>
  <si>
    <t>E3440 PRD Gen, Whitehorn 2-3 Com-7</t>
  </si>
  <si>
    <t>E3440 PRD Gen, Whitehorn 2-3 Com-8</t>
  </si>
  <si>
    <t>E3440 PRD Gen, Whitehorn 2-3 Com-9</t>
  </si>
  <si>
    <t>E3440 PRD Gen, Whitehorn 2-3 Com-10</t>
  </si>
  <si>
    <t>E3440 PRD Gen, Whitehorn 2-3 Com-11</t>
  </si>
  <si>
    <t>E3440 PRD Gen, Whitehorn 2-3 Com-12</t>
  </si>
  <si>
    <t>E3440 PRD Gen, Whitehorn 2-3 Com-1</t>
  </si>
  <si>
    <t>E3440 PRD Gen, Whitehorn 2-3 Com-2</t>
  </si>
  <si>
    <t>E3440 PRD Gen, Whitehorn 2-3 Com-3</t>
  </si>
  <si>
    <t>E3440 PRD Gen, Whitehorn 2-3 Com-4</t>
  </si>
  <si>
    <t>E3440 PRD Gen, Whitehorn 2-3 Com-5</t>
  </si>
  <si>
    <t>E3440 PRD Gen, Whitehorn 2-3 Com-6</t>
  </si>
  <si>
    <t>E34401 PRD Gen, Hopkins Expansion-7</t>
  </si>
  <si>
    <t>E34401 PRD Gen, Hopkins Expansion-8</t>
  </si>
  <si>
    <t>E34401 PRD Gen, Hopkins Expansion-9</t>
  </si>
  <si>
    <t>E34401 PRD Gen, Hopkins Expansion-10</t>
  </si>
  <si>
    <t>E34401 PRD Gen, Hopkins Expansion-11</t>
  </si>
  <si>
    <t>E34401 PRD Gen, Hopkins Expansion-12</t>
  </si>
  <si>
    <t>E34401 PRD Gen, Hopkins Expansion-1</t>
  </si>
  <si>
    <t>E34401 PRD Gen, Hopkins Expansion-2</t>
  </si>
  <si>
    <t>E34401 PRD Gen, Hopkins Expansion-3</t>
  </si>
  <si>
    <t>E34401 PRD Gen, Hopkins Expansion-4</t>
  </si>
  <si>
    <t>E34401 PRD Gen, Hopkins Expansion-5</t>
  </si>
  <si>
    <t>E34401 PRD Gen, Hopkins Expansion-6</t>
  </si>
  <si>
    <t>E34401 PRD Gen, Hopkins Ridge-7</t>
  </si>
  <si>
    <t>E34401 PRD Gen, Hopkins Ridge-8</t>
  </si>
  <si>
    <t>E34401 PRD Gen, Hopkins Ridge-9</t>
  </si>
  <si>
    <t>E34401 PRD Gen, Hopkins Ridge-10</t>
  </si>
  <si>
    <t>E34401 PRD Gen, Hopkins Ridge-11</t>
  </si>
  <si>
    <t>E34401 PRD Gen, Hopkins Ridge-12</t>
  </si>
  <si>
    <t>E34401 PRD Gen, Hopkins Ridge-1</t>
  </si>
  <si>
    <t>E34401 PRD Gen, Hopkins Ridge-2</t>
  </si>
  <si>
    <t>E34401 PRD Gen, Hopkins Ridge-3</t>
  </si>
  <si>
    <t>E34401 PRD Gen, Hopkins Ridge-4</t>
  </si>
  <si>
    <t>E34401 PRD Gen, Hopkins Ridge-5</t>
  </si>
  <si>
    <t>E34401 PRD Gen, Hopkins Ridge-6</t>
  </si>
  <si>
    <t>E34401 PRD Gen, LSR-7</t>
  </si>
  <si>
    <t>E34401 PRD Gen, LSR-8</t>
  </si>
  <si>
    <t>E34401 PRD Gen, LSR-9</t>
  </si>
  <si>
    <t>E34401 PRD Gen, LSR-10</t>
  </si>
  <si>
    <t>E34401 PRD Gen, LSR-11</t>
  </si>
  <si>
    <t>E34401 PRD Gen, LSR-12</t>
  </si>
  <si>
    <t>E34401 PRD Gen, LSR-1</t>
  </si>
  <si>
    <t>E34401 PRD Gen, LSR-2</t>
  </si>
  <si>
    <t>E34401 PRD Gen, LSR-3</t>
  </si>
  <si>
    <t>E34401 PRD Gen, LSR-4</t>
  </si>
  <si>
    <t>E34401 PRD Gen, LSR-5</t>
  </si>
  <si>
    <t>E34401 PRD Gen, LSR-6</t>
  </si>
  <si>
    <t>E34401 PRD Gen, Wild Horse Solar-7</t>
  </si>
  <si>
    <t>E34401 PRD Gen, Wild Horse Solar-8</t>
  </si>
  <si>
    <t>E34401 PRD Gen, Wild Horse Solar-9</t>
  </si>
  <si>
    <t>E34401 PRD Gen, Wild Horse Solar-10</t>
  </si>
  <si>
    <t>E34401 PRD Gen, Wild Horse Solar-11</t>
  </si>
  <si>
    <t>E34401 PRD Gen, Wild Horse Solar-12</t>
  </si>
  <si>
    <t>E34401 PRD Gen, Wild Horse Solar-1</t>
  </si>
  <si>
    <t>E34401 PRD Gen, Wild Horse Solar-2</t>
  </si>
  <si>
    <t>E34401 PRD Gen, Wild Horse Solar-3</t>
  </si>
  <si>
    <t>E34401 PRD Gen, Wild Horse Solar-4</t>
  </si>
  <si>
    <t>E34401 PRD Gen, Wild Horse Solar-5</t>
  </si>
  <si>
    <t>E34401 PRD Gen, Wild Horse Solar-6</t>
  </si>
  <si>
    <t>E34401 PRD Gen, Wild Horse Wind-7</t>
  </si>
  <si>
    <t>E34401 PRD Gen, Wild Horse Wind-8</t>
  </si>
  <si>
    <t>E34401 PRD Gen, Wild Horse Wind-9</t>
  </si>
  <si>
    <t>E34401 PRD Gen, Wild Horse Wind-10</t>
  </si>
  <si>
    <t>E34401 PRD Gen, Wild Horse Wind-11</t>
  </si>
  <si>
    <t>E34401 PRD Gen, Wild Horse Wind-12</t>
  </si>
  <si>
    <t>E34401 PRD Gen, Wild Horse Wind-1</t>
  </si>
  <si>
    <t>E34401 PRD Gen, Wild Horse Wind-2</t>
  </si>
  <si>
    <t>E34401 PRD Gen, Wild Horse Wind-3</t>
  </si>
  <si>
    <t>E34401 PRD Gen, Wild Horse Wind-4</t>
  </si>
  <si>
    <t>E34401 PRD Gen, Wild Horse Wind-5</t>
  </si>
  <si>
    <t>E34401 PRD Gen, Wild Horse Wind-6</t>
  </si>
  <si>
    <t>E34401 PRD Gen,Wild Horse Expansion-7</t>
  </si>
  <si>
    <t>E34401 PRD Gen,Wild Horse Expansion-8</t>
  </si>
  <si>
    <t>E34401 PRD Gen,Wild Horse Expansion-9</t>
  </si>
  <si>
    <t>E34401 PRD Gen,Wild Horse Expansion-10</t>
  </si>
  <si>
    <t>E34401 PRD Gen,Wild Horse Expansion-11</t>
  </si>
  <si>
    <t>E34401 PRD Gen,Wild Horse Expansion-12</t>
  </si>
  <si>
    <t>E34401 PRD Gen,Wild Horse Expansion-1</t>
  </si>
  <si>
    <t>E34401 PRD Gen,Wild Horse Expansion-2</t>
  </si>
  <si>
    <t>E34401 PRD Gen,Wild Horse Expansion-3</t>
  </si>
  <si>
    <t>E34401 PRD Gen,Wild Horse Expansion-4</t>
  </si>
  <si>
    <t>E34401 PRD Gen,Wild Horse Expansion-5</t>
  </si>
  <si>
    <t>E34401 PRD Gen,Wild Horse Expansion-6</t>
  </si>
  <si>
    <t>E34420 PRD Gen, Encogen-7</t>
  </si>
  <si>
    <t>E34420 PRD Gen, Encogen-8</t>
  </si>
  <si>
    <t>E34420 PRD Gen, Encogen-9</t>
  </si>
  <si>
    <t>E34420 PRD Gen, Encogen-10</t>
  </si>
  <si>
    <t>E34420 PRD Gen, Encogen-11</t>
  </si>
  <si>
    <t>E34420 PRD Gen, Encogen-12</t>
  </si>
  <si>
    <t>E34420 PRD Gen, Encogen-1</t>
  </si>
  <si>
    <t>E34420 PRD Gen, Encogen-2</t>
  </si>
  <si>
    <t>E34420 PRD Gen, Encogen-3</t>
  </si>
  <si>
    <t>E34420 PRD Gen, Encogen-4</t>
  </si>
  <si>
    <t>E34420 PRD Gen, Encogen-5</t>
  </si>
  <si>
    <t>E34420 PRD Gen, Encogen-6</t>
  </si>
  <si>
    <t>E34420 PRD Gen, Ferndale -7</t>
  </si>
  <si>
    <t>E34420 PRD Gen, Ferndale -8</t>
  </si>
  <si>
    <t>E34420 PRD Gen, Ferndale -9</t>
  </si>
  <si>
    <t>E34420 PRD Gen, Ferndale -10</t>
  </si>
  <si>
    <t>E34420 PRD Gen, Ferndale -11</t>
  </si>
  <si>
    <t>E34420 PRD Gen, Ferndale -12</t>
  </si>
  <si>
    <t>E34420 PRD Gen, Ferndale -1</t>
  </si>
  <si>
    <t>E34420 PRD Gen, Ferndale -2</t>
  </si>
  <si>
    <t>E34420 PRD Gen, Ferndale -3</t>
  </si>
  <si>
    <t>E34420 PRD Gen, Ferndale -4</t>
  </si>
  <si>
    <t>E34420 PRD Gen, Ferndale -5</t>
  </si>
  <si>
    <t>E34420 PRD Gen, Ferndale -6</t>
  </si>
  <si>
    <t>E34420 PRD Gen, Fred 1/APC-7</t>
  </si>
  <si>
    <t>E34420 PRD Gen, Fred 1/APC-8</t>
  </si>
  <si>
    <t>E34420 PRD Gen, Fred 1/APC-9</t>
  </si>
  <si>
    <t>E34420 PRD Gen, Fred 1/APC-10</t>
  </si>
  <si>
    <t>E34420 PRD Gen, Fred 1/APC-11</t>
  </si>
  <si>
    <t>E34420 PRD Gen, Fred 1/APC-12</t>
  </si>
  <si>
    <t>E34420 PRD Gen, Fred 1/APC-1</t>
  </si>
  <si>
    <t>E34420 PRD Gen, Fred 1/APC-2</t>
  </si>
  <si>
    <t>E34420 PRD Gen, Fred 1/APC-3</t>
  </si>
  <si>
    <t>E34420 PRD Gen, Fred 1/APC-4</t>
  </si>
  <si>
    <t>E34420 PRD Gen, Fred 1/APC-5</t>
  </si>
  <si>
    <t>E34420 PRD Gen, Fred 1/APC-6</t>
  </si>
  <si>
    <t>E34420 PRD Gen, Goldendale-7</t>
  </si>
  <si>
    <t>E34420 PRD Gen, Goldendale-8</t>
  </si>
  <si>
    <t>E34420 PRD Gen, Goldendale-9</t>
  </si>
  <si>
    <t>E34420 PRD Gen, Goldendale-10</t>
  </si>
  <si>
    <t>E34420 PRD Gen, Goldendale-11</t>
  </si>
  <si>
    <t>E34420 PRD Gen, Goldendale-12</t>
  </si>
  <si>
    <t>E34420 PRD Gen, Goldendale-1</t>
  </si>
  <si>
    <t>E34420 PRD Gen, Goldendale-2</t>
  </si>
  <si>
    <t>E34420 PRD Gen, Goldendale-3</t>
  </si>
  <si>
    <t>E34420 PRD Gen, Goldendale-4</t>
  </si>
  <si>
    <t>E34420 PRD Gen, Goldendale-5</t>
  </si>
  <si>
    <t>E34420 PRD Gen, Goldendale-6</t>
  </si>
  <si>
    <t>E34420 PRD Gen, Goldendale OP-7</t>
  </si>
  <si>
    <t>E34420 PRD Gen, Goldendale OP-8</t>
  </si>
  <si>
    <t>E34420 PRD Gen, Goldendale OP-9</t>
  </si>
  <si>
    <t>E34420 PRD Gen, Goldendale OP-10</t>
  </si>
  <si>
    <t>E34420 PRD Gen, Goldendale OP-11</t>
  </si>
  <si>
    <t>E34420 PRD Gen, Goldendale OP-12</t>
  </si>
  <si>
    <t>E34420 PRD Gen, Goldendale OP-1</t>
  </si>
  <si>
    <t>E34420 PRD Gen, Goldendale OP-2</t>
  </si>
  <si>
    <t>E34420 PRD Gen, Goldendale OP-3</t>
  </si>
  <si>
    <t>E34420 PRD Gen, Goldendale OP-4</t>
  </si>
  <si>
    <t>E34420 PRD Gen, Goldendale OP-5</t>
  </si>
  <si>
    <t>E34420 PRD Gen, Goldendale OP-6</t>
  </si>
  <si>
    <t>E34420 PRD Gen, Mint Farm-7</t>
  </si>
  <si>
    <t>E34420 PRD Gen, Mint Farm-8</t>
  </si>
  <si>
    <t>E34420 PRD Gen, Mint Farm-9</t>
  </si>
  <si>
    <t>E34420 PRD Gen, Mint Farm-10</t>
  </si>
  <si>
    <t>E34420 PRD Gen, Mint Farm-11</t>
  </si>
  <si>
    <t>E34420 PRD Gen, Mint Farm-12</t>
  </si>
  <si>
    <t>E34420 PRD Gen, Mint Farm-1</t>
  </si>
  <si>
    <t>E34420 PRD Gen, Mint Farm-2</t>
  </si>
  <si>
    <t>E34420 PRD Gen, Mint Farm-3</t>
  </si>
  <si>
    <t>E34420 PRD Gen, Mint Farm-4</t>
  </si>
  <si>
    <t>E34420 PRD Gen, Mint Farm-5</t>
  </si>
  <si>
    <t>E34420 PRD Gen, Mint Farm-6</t>
  </si>
  <si>
    <t>E34420 PRD Gen, Mint Farm OP-7</t>
  </si>
  <si>
    <t>E34420 PRD Gen, Mint Farm OP-8</t>
  </si>
  <si>
    <t>E34420 PRD Gen, Mint Farm OP-9</t>
  </si>
  <si>
    <t>E34420 PRD Gen, Mint Farm OP-10</t>
  </si>
  <si>
    <t>E34420 PRD Gen, Mint Farm OP-11</t>
  </si>
  <si>
    <t>E34420 PRD Gen, Mint Farm OP-12</t>
  </si>
  <si>
    <t>E34420 PRD Gen, Mint Farm OP-1</t>
  </si>
  <si>
    <t>E34420 PRD Gen, Mint Farm OP-2</t>
  </si>
  <si>
    <t>E34420 PRD Gen, Mint Farm OP-3</t>
  </si>
  <si>
    <t>E34420 PRD Gen, Mint Farm OP-4</t>
  </si>
  <si>
    <t>E34420 PRD Gen, Mint Farm OP-5</t>
  </si>
  <si>
    <t>E34420 PRD Gen, Mint Farm OP-6</t>
  </si>
  <si>
    <t>E34420 PRD Gen, Sumas -7</t>
  </si>
  <si>
    <t>E34420 PRD Gen, Sumas -8</t>
  </si>
  <si>
    <t>E34420 PRD Gen, Sumas -9</t>
  </si>
  <si>
    <t>E34420 PRD Gen, Sumas -10</t>
  </si>
  <si>
    <t>E34420 PRD Gen, Sumas -11</t>
  </si>
  <si>
    <t>E34420 PRD Gen, Sumas -12</t>
  </si>
  <si>
    <t>E34420 PRD Gen, Sumas -1</t>
  </si>
  <si>
    <t>E34420 PRD Gen, Sumas -2</t>
  </si>
  <si>
    <t>E34420 PRD Gen, Sumas -3</t>
  </si>
  <si>
    <t>E34420 PRD Gen, Sumas -4</t>
  </si>
  <si>
    <t>E34420 PRD Gen, Sumas -5</t>
  </si>
  <si>
    <t>E34420 PRD Gen, Sumas -6</t>
  </si>
  <si>
    <t>E34420 PRD Gen, Sumas OP-7</t>
  </si>
  <si>
    <t>E34420 PRD Gen, Sumas OP-8</t>
  </si>
  <si>
    <t>E34420 PRD Gen, Sumas OP-9</t>
  </si>
  <si>
    <t>E34420 PRD Gen, Sumas OP-10</t>
  </si>
  <si>
    <t>E34420 PRD Gen, Sumas OP-11</t>
  </si>
  <si>
    <t>E34420 PRD Gen, Sumas OP-12</t>
  </si>
  <si>
    <t>E34420 PRD Gen, Sumas OP-1</t>
  </si>
  <si>
    <t>E34420 PRD Gen, Sumas OP-2</t>
  </si>
  <si>
    <t>E34420 PRD Gen, Sumas OP-3</t>
  </si>
  <si>
    <t>E34420 PRD Gen, Sumas OP-4</t>
  </si>
  <si>
    <t>E34420 PRD Gen, Sumas OP-5</t>
  </si>
  <si>
    <t>E34420 PRD Gen, Sumas OP-6</t>
  </si>
  <si>
    <t>E345 PRD Accessory, Cystal Mtn-7</t>
  </si>
  <si>
    <t>E345 PRD Accessory, Cystal Mtn-8</t>
  </si>
  <si>
    <t>E345 PRD Accessory, Cystal Mtn-9</t>
  </si>
  <si>
    <t>E345 PRD Accessory, Cystal Mtn-10</t>
  </si>
  <si>
    <t>E345 PRD Accessory, Cystal Mtn-11</t>
  </si>
  <si>
    <t>E345 PRD Accessory, Cystal Mtn-12</t>
  </si>
  <si>
    <t>E345 PRD Accessory, Cystal Mtn-1</t>
  </si>
  <si>
    <t>E345 PRD Accessory, Cystal Mtn-2</t>
  </si>
  <si>
    <t>E345 PRD Accessory, Cystal Mtn-3</t>
  </si>
  <si>
    <t>E345 PRD Accessory, Cystal Mtn-4</t>
  </si>
  <si>
    <t>E345 PRD Accessory, Cystal Mtn-5</t>
  </si>
  <si>
    <t>E345 PRD Accessory, Cystal Mtn-6</t>
  </si>
  <si>
    <t>E345 PRD Accessory, Encogen-7</t>
  </si>
  <si>
    <t>E345 PRD Accessory, Encogen-8</t>
  </si>
  <si>
    <t>E345 PRD Accessory, Encogen-9</t>
  </si>
  <si>
    <t>E345 PRD Accessory, Encogen-10</t>
  </si>
  <si>
    <t>E345 PRD Accessory, Encogen-11</t>
  </si>
  <si>
    <t>E345 PRD Accessory, Encogen-12</t>
  </si>
  <si>
    <t>E345 PRD Accessory, Encogen-1</t>
  </si>
  <si>
    <t>E345 PRD Accessory, Encogen-2</t>
  </si>
  <si>
    <t>E345 PRD Accessory, Encogen-3</t>
  </si>
  <si>
    <t>E345 PRD Accessory, Encogen-4</t>
  </si>
  <si>
    <t>E345 PRD Accessory, Encogen-5</t>
  </si>
  <si>
    <t>E345 PRD Accessory, Encogen-6</t>
  </si>
  <si>
    <t>E345 PRD Accessory, Ferndale-7</t>
  </si>
  <si>
    <t>E345 PRD Accessory, Ferndale-8</t>
  </si>
  <si>
    <t>E345 PRD Accessory, Ferndale-9</t>
  </si>
  <si>
    <t>E345 PRD Accessory, Ferndale-10</t>
  </si>
  <si>
    <t>E345 PRD Accessory, Ferndale-11</t>
  </si>
  <si>
    <t>E345 PRD Accessory, Ferndale-12</t>
  </si>
  <si>
    <t>E345 PRD Accessory, Ferndale-1</t>
  </si>
  <si>
    <t>E345 PRD Accessory, Ferndale-2</t>
  </si>
  <si>
    <t>E345 PRD Accessory, Ferndale-3</t>
  </si>
  <si>
    <t>E345 PRD Accessory, Ferndale-4</t>
  </si>
  <si>
    <t>E345 PRD Accessory, Ferndale-5</t>
  </si>
  <si>
    <t>E345 PRD Accessory, Ferndale-6</t>
  </si>
  <si>
    <t>E345 PRD Accessory, Fred 1/APC-7</t>
  </si>
  <si>
    <t>E345 PRD Accessory, Fred 1/APC-8</t>
  </si>
  <si>
    <t>E345 PRD Accessory, Fred 1/APC-9</t>
  </si>
  <si>
    <t>E345 PRD Accessory, Fred 1/APC-10</t>
  </si>
  <si>
    <t>E345 PRD Accessory, Fred 1/APC-11</t>
  </si>
  <si>
    <t>E345 PRD Accessory, Fred 1/APC-12</t>
  </si>
  <si>
    <t>E345 PRD Accessory, Fred 1/APC-1</t>
  </si>
  <si>
    <t>E345 PRD Accessory, Fred 1/APC-2</t>
  </si>
  <si>
    <t>E345 PRD Accessory, Fred 1/APC-3</t>
  </si>
  <si>
    <t>E345 PRD Accessory, Fred 1/APC-4</t>
  </si>
  <si>
    <t>E345 PRD Accessory, Fred 1/APC-5</t>
  </si>
  <si>
    <t>E345 PRD Accessory, Fred 1/APC-6</t>
  </si>
  <si>
    <t>E345 PRD Accessory, Frederickson-7</t>
  </si>
  <si>
    <t>E345 PRD Accessory, Frederickson-8</t>
  </si>
  <si>
    <t>E345 PRD Accessory, Frederickson-9</t>
  </si>
  <si>
    <t>E345 PRD Accessory, Frederickson-10</t>
  </si>
  <si>
    <t>E345 PRD Accessory, Frederickson-11</t>
  </si>
  <si>
    <t>E345 PRD Accessory, Frederickson-12</t>
  </si>
  <si>
    <t>E345 PRD Accessory, Frederickson-1</t>
  </si>
  <si>
    <t>E345 PRD Accessory, Frederickson-2</t>
  </si>
  <si>
    <t>E345 PRD Accessory, Frederickson-3</t>
  </si>
  <si>
    <t>E345 PRD Accessory, Frederickson-4</t>
  </si>
  <si>
    <t>E345 PRD Accessory, Frederickson-5</t>
  </si>
  <si>
    <t>E345 PRD Accessory, Frederickson-6</t>
  </si>
  <si>
    <t>E345 PRD Accessory, Fredonia-7</t>
  </si>
  <si>
    <t>E345 PRD Accessory, Fredonia-8</t>
  </si>
  <si>
    <t>E345 PRD Accessory, Fredonia-9</t>
  </si>
  <si>
    <t>E345 PRD Accessory, Fredonia-10</t>
  </si>
  <si>
    <t>E345 PRD Accessory, Fredonia-11</t>
  </si>
  <si>
    <t>E345 PRD Accessory, Fredonia-12</t>
  </si>
  <si>
    <t>E345 PRD Accessory, Fredonia-1</t>
  </si>
  <si>
    <t>E345 PRD Accessory, Fredonia-2</t>
  </si>
  <si>
    <t>E345 PRD Accessory, Fredonia-3</t>
  </si>
  <si>
    <t>E345 PRD Accessory, Fredonia-4</t>
  </si>
  <si>
    <t>E345 PRD Accessory, Fredonia-5</t>
  </si>
  <si>
    <t>E345 PRD Accessory, Fredonia-6</t>
  </si>
  <si>
    <t>E345 PRD Accessory, Fredonia 3&amp;4 OP-7</t>
  </si>
  <si>
    <t>E345 PRD Accessory, Fredonia 3&amp;4 OP-8</t>
  </si>
  <si>
    <t>E345 PRD Accessory, Fredonia 3&amp;4 OP-9</t>
  </si>
  <si>
    <t>E345 PRD Accessory, Fredonia 3&amp;4 OP-10</t>
  </si>
  <si>
    <t>E345 PRD Accessory, Fredonia 3&amp;4 OP-11</t>
  </si>
  <si>
    <t>E345 PRD Accessory, Fredonia 3&amp;4 OP-12</t>
  </si>
  <si>
    <t>E345 PRD Accessory, Fredonia 3&amp;4 OP-1</t>
  </si>
  <si>
    <t>E345 PRD Accessory, Fredonia 3&amp;4 OP-2</t>
  </si>
  <si>
    <t>E345 PRD Accessory, Fredonia 3&amp;4 OP-3</t>
  </si>
  <si>
    <t>E345 PRD Accessory, Fredonia 3&amp;4 OP-4</t>
  </si>
  <si>
    <t>E345 PRD Accessory, Fredonia 3&amp;4 OP-5</t>
  </si>
  <si>
    <t>E345 PRD Accessory, Fredonia 3&amp;4 OP-6</t>
  </si>
  <si>
    <t>E345 PRD Accessory, Goldendale OP-7</t>
  </si>
  <si>
    <t>E345 PRD Accessory, Goldendale OP-8</t>
  </si>
  <si>
    <t>E345 PRD Accessory, Goldendale OP-9</t>
  </si>
  <si>
    <t>E345 PRD Accessory, Goldendale OP-10</t>
  </si>
  <si>
    <t>E345 PRD Accessory, Goldendale OP-11</t>
  </si>
  <si>
    <t>E345 PRD Accessory, Goldendale OP-12</t>
  </si>
  <si>
    <t>E345 PRD Accessory, Goldendale OP-1</t>
  </si>
  <si>
    <t>E345 PRD Accessory, Goldendale OP-2</t>
  </si>
  <si>
    <t>E345 PRD Accessory, Goldendale OP-3</t>
  </si>
  <si>
    <t>E345 PRD Accessory, Goldendale OP-4</t>
  </si>
  <si>
    <t>E345 PRD Accessory, Goldendale OP-5</t>
  </si>
  <si>
    <t>E345 PRD Accessory, Goldendale OP-6</t>
  </si>
  <si>
    <t>E345 PRD Accessory, Mint Farm OP-7</t>
  </si>
  <si>
    <t>E345 PRD Accessory, Mint Farm OP-8</t>
  </si>
  <si>
    <t>E345 PRD Accessory, Mint Farm OP-9</t>
  </si>
  <si>
    <t>E345 PRD Accessory, Mint Farm OP-10</t>
  </si>
  <si>
    <t>E345 PRD Accessory, Mint Farm OP-11</t>
  </si>
  <si>
    <t>E345 PRD Accessory, Mint Farm OP-12</t>
  </si>
  <si>
    <t>E345 PRD Accessory, Mint Farm OP-1</t>
  </si>
  <si>
    <t>E345 PRD Accessory, Mint Farm OP-2</t>
  </si>
  <si>
    <t>E345 PRD Accessory, Mint Farm OP-3</t>
  </si>
  <si>
    <t>E345 PRD Accessory, Mint Farm OP-4</t>
  </si>
  <si>
    <t>E345 PRD Accessory, Mint Farm OP-5</t>
  </si>
  <si>
    <t>E345 PRD Accessory, Mint Farm OP-6</t>
  </si>
  <si>
    <t>E345 PRD Accessory, Sumas-7</t>
  </si>
  <si>
    <t>E345 PRD Accessory, Sumas-8</t>
  </si>
  <si>
    <t>E345 PRD Accessory, Sumas-9</t>
  </si>
  <si>
    <t>E345 PRD Accessory, Sumas-10</t>
  </si>
  <si>
    <t>E345 PRD Accessory, Sumas-11</t>
  </si>
  <si>
    <t>E345 PRD Accessory, Sumas-12</t>
  </si>
  <si>
    <t>E345 PRD Accessory, Sumas-1</t>
  </si>
  <si>
    <t>E345 PRD Accessory, Sumas-2</t>
  </si>
  <si>
    <t>E345 PRD Accessory, Sumas-3</t>
  </si>
  <si>
    <t>E345 PRD Accessory, Sumas-4</t>
  </si>
  <si>
    <t>E345 PRD Accessory, Sumas-5</t>
  </si>
  <si>
    <t>E345 PRD Accessory, Sumas-6</t>
  </si>
  <si>
    <t>E345 PRD Accessory, Sumas OP-7</t>
  </si>
  <si>
    <t>E345 PRD Accessory, Sumas OP-8</t>
  </si>
  <si>
    <t>E345 PRD Accessory, Sumas OP-9</t>
  </si>
  <si>
    <t>E345 PRD Accessory, Sumas OP-10</t>
  </si>
  <si>
    <t>E345 PRD Accessory, Sumas OP-11</t>
  </si>
  <si>
    <t>E345 PRD Accessory, Sumas OP-12</t>
  </si>
  <si>
    <t>E345 PRD Accessory, Sumas OP-1</t>
  </si>
  <si>
    <t>E345 PRD Accessory, Sumas OP-2</t>
  </si>
  <si>
    <t>E345 PRD Accessory, Sumas OP-3</t>
  </si>
  <si>
    <t>E345 PRD Accessory, Sumas OP-4</t>
  </si>
  <si>
    <t>E345 PRD Accessory, Sumas OP-5</t>
  </si>
  <si>
    <t>E345 PRD Accessory, Sumas OP-6</t>
  </si>
  <si>
    <t>E345 PRD Accessory, Whitehorn 2-3 C-7</t>
  </si>
  <si>
    <t>E345 PRD Accessory, Whitehorn 2-3 C-8</t>
  </si>
  <si>
    <t>E345 PRD Accessory, Whitehorn 2-3 C-9</t>
  </si>
  <si>
    <t>E345 PRD Accessory, Whitehorn 2-3 C-10</t>
  </si>
  <si>
    <t>E345 PRD Accessory, Whitehorn 2-3 C-11</t>
  </si>
  <si>
    <t>E345 PRD Accessory, Whitehorn 2-3 C-12</t>
  </si>
  <si>
    <t>E345 PRD Accessory, Whitehorn 2-3 C-1</t>
  </si>
  <si>
    <t>E345 PRD Accessory, Whitehorn 2-3 C-2</t>
  </si>
  <si>
    <t>E345 PRD Accessory, Whitehorn 2-3 C-3</t>
  </si>
  <si>
    <t>E345 PRD Accessory, Whitehorn 2-3 C-4</t>
  </si>
  <si>
    <t>E345 PRD Accessory, Whitehorn 2-3 C-5</t>
  </si>
  <si>
    <t>E345 PRD Accessory, Whitehorn 2-3 C-6</t>
  </si>
  <si>
    <t>E34501 PRD Accessory, Hopkins Ridge-7</t>
  </si>
  <si>
    <t>E34501 PRD Accessory, Hopkins Ridge-8</t>
  </si>
  <si>
    <t>E34501 PRD Accessory, Hopkins Ridge-9</t>
  </si>
  <si>
    <t>E34501 PRD Accessory, Hopkins Ridge-10</t>
  </si>
  <si>
    <t>E34501 PRD Accessory, Hopkins Ridge-11</t>
  </si>
  <si>
    <t>E34501 PRD Accessory, Hopkins Ridge-12</t>
  </si>
  <si>
    <t>E34501 PRD Accessory, Hopkins Ridge-1</t>
  </si>
  <si>
    <t>E34501 PRD Accessory, Hopkins Ridge-2</t>
  </si>
  <si>
    <t>E34501 PRD Accessory, Hopkins Ridge-3</t>
  </si>
  <si>
    <t>E34501 PRD Accessory, Hopkins Ridge-4</t>
  </si>
  <si>
    <t>E34501 PRD Accessory, Hopkins Ridge-5</t>
  </si>
  <si>
    <t>E34501 PRD Accessory, Hopkins Ridge-6</t>
  </si>
  <si>
    <t>E34501 PRD Accessory, LSR-7</t>
  </si>
  <si>
    <t>E34501 PRD Accessory, LSR-8</t>
  </si>
  <si>
    <t>E34501 PRD Accessory, LSR-9</t>
  </si>
  <si>
    <t>E34501 PRD Accessory, LSR-10</t>
  </si>
  <si>
    <t>E34501 PRD Accessory, LSR-11</t>
  </si>
  <si>
    <t>E34501 PRD Accessory, LSR-12</t>
  </si>
  <si>
    <t>E34501 PRD Accessory, LSR-1</t>
  </si>
  <si>
    <t>E34501 PRD Accessory, LSR-2</t>
  </si>
  <si>
    <t>E34501 PRD Accessory, LSR-3</t>
  </si>
  <si>
    <t>E34501 PRD Accessory, LSR-4</t>
  </si>
  <si>
    <t>E34501 PRD Accessory, LSR-5</t>
  </si>
  <si>
    <t>E34501 PRD Accessory, LSR-6</t>
  </si>
  <si>
    <t>E34501 PRD Accessory,Wild Horse Exp-7</t>
  </si>
  <si>
    <t>E34501 PRD Accessory,Wild Horse Exp-8</t>
  </si>
  <si>
    <t>E34501 PRD Accessory,Wild Horse Exp-9</t>
  </si>
  <si>
    <t>E34501 PRD Accessory,Wild Horse Exp-10</t>
  </si>
  <si>
    <t>E34501 PRD Accessory,Wild Horse Exp-11</t>
  </si>
  <si>
    <t>E34501 PRD Accessory,Wild Horse Exp-12</t>
  </si>
  <si>
    <t>E34501 PRD Accessory,Wild Horse Exp-1</t>
  </si>
  <si>
    <t>E34501 PRD Accessory,Wild Horse Exp-2</t>
  </si>
  <si>
    <t>E34501 PRD Accessory,Wild Horse Exp-3</t>
  </si>
  <si>
    <t>E34501 PRD Accessory,Wild Horse Exp-4</t>
  </si>
  <si>
    <t>E34501 PRD Accessory,Wild Horse Exp-5</t>
  </si>
  <si>
    <t>E34501 PRD Accessory,Wild Horse Exp-6</t>
  </si>
  <si>
    <t>E34501 PRD Accessory,Wild HorseWind-7</t>
  </si>
  <si>
    <t>E34501 PRD Accessory,Wild HorseWind-8</t>
  </si>
  <si>
    <t>E34501 PRD Accessory,Wild HorseWind-9</t>
  </si>
  <si>
    <t>E34501 PRD Accessory,Wild HorseWind-10</t>
  </si>
  <si>
    <t>E34501 PRD Accessory,Wild HorseWind-11</t>
  </si>
  <si>
    <t>E34501 PRD Accessory,Wild HorseWind-12</t>
  </si>
  <si>
    <t>E34501 PRD Accessory,Wild HorseWind-1</t>
  </si>
  <si>
    <t>E34501 PRD Accessory,Wild HorseWind-2</t>
  </si>
  <si>
    <t>E34501 PRD Accessory,Wild HorseWind-3</t>
  </si>
  <si>
    <t>E34501 PRD Accessory,Wild HorseWind-4</t>
  </si>
  <si>
    <t>E34501 PRD Accessory,Wild HorseWind-5</t>
  </si>
  <si>
    <t>E34501 PRD Accessory,Wild HorseWind-6</t>
  </si>
  <si>
    <t>E34501 PRD Accessory,WildHorseSolar-7</t>
  </si>
  <si>
    <t>E34501 PRD Accessory,WildHorseSolar-8</t>
  </si>
  <si>
    <t>E34501 PRD Accessory,WildHorseSolar-9</t>
  </si>
  <si>
    <t>E34501 PRD Accessory,WildHorseSolar-10</t>
  </si>
  <si>
    <t>E34501 PRD Accessory,WildHorseSolar-11</t>
  </si>
  <si>
    <t>E34501 PRD Accessory,WildHorseSolar-12</t>
  </si>
  <si>
    <t>E34501 PRD Accessory,WildHorseSolar-1</t>
  </si>
  <si>
    <t>E34501 PRD Accessory,WildHorseSolar-2</t>
  </si>
  <si>
    <t>E34501 PRD Accessory,WildHorseSolar-3</t>
  </si>
  <si>
    <t>E34501 PRD Accessory,WildHorseSolar-4</t>
  </si>
  <si>
    <t>E34501 PRD Accessory,WildHorseSolar-5</t>
  </si>
  <si>
    <t>E34501 PRD Accessory,WildHorseSolar-6</t>
  </si>
  <si>
    <t>E346 PRD Other, Encogen-7</t>
  </si>
  <si>
    <t>E346 PRD Other, Encogen-8</t>
  </si>
  <si>
    <t>E346 PRD Other, Encogen-9</t>
  </si>
  <si>
    <t>E346 PRD Other, Encogen-10</t>
  </si>
  <si>
    <t>E346 PRD Other, Encogen-11</t>
  </si>
  <si>
    <t>E346 PRD Other, Encogen-12</t>
  </si>
  <si>
    <t>E346 PRD Other, Encogen-1</t>
  </si>
  <si>
    <t>E346 PRD Other, Encogen-2</t>
  </si>
  <si>
    <t>E346 PRD Other, Encogen-3</t>
  </si>
  <si>
    <t>E346 PRD Other, Encogen-4</t>
  </si>
  <si>
    <t>E346 PRD Other, Encogen-5</t>
  </si>
  <si>
    <t>E346 PRD Other, Encogen-6</t>
  </si>
  <si>
    <t>E346 PRD Other, Ferndale-7</t>
  </si>
  <si>
    <t>E346 PRD Other, Ferndale-8</t>
  </si>
  <si>
    <t>E346 PRD Other, Ferndale-9</t>
  </si>
  <si>
    <t>E346 PRD Other, Ferndale-10</t>
  </si>
  <si>
    <t>E346 PRD Other, Ferndale-11</t>
  </si>
  <si>
    <t>E346 PRD Other, Ferndale-12</t>
  </si>
  <si>
    <t>E346 PRD Other, Ferndale-1</t>
  </si>
  <si>
    <t>E346 PRD Other, Ferndale-2</t>
  </si>
  <si>
    <t>E346 PRD Other, Ferndale-3</t>
  </si>
  <si>
    <t>E346 PRD Other, Ferndale-4</t>
  </si>
  <si>
    <t>E346 PRD Other, Ferndale-5</t>
  </si>
  <si>
    <t>E346 PRD Other, Ferndale-6</t>
  </si>
  <si>
    <t>E346 PRD Other, Frederickson-7</t>
  </si>
  <si>
    <t>E346 PRD Other, Frederickson-8</t>
  </si>
  <si>
    <t>E346 PRD Other, Frederickson-9</t>
  </si>
  <si>
    <t>E346 PRD Other, Frederickson-10</t>
  </si>
  <si>
    <t>E346 PRD Other, Frederickson-11</t>
  </si>
  <si>
    <t>E346 PRD Other, Frederickson-12</t>
  </si>
  <si>
    <t>E346 PRD Other, Frederickson-1</t>
  </si>
  <si>
    <t>E346 PRD Other, Frederickson-2</t>
  </si>
  <si>
    <t>E346 PRD Other, Frederickson-3</t>
  </si>
  <si>
    <t>E346 PRD Other, Frederickson-4</t>
  </si>
  <si>
    <t>E346 PRD Other, Frederickson-5</t>
  </si>
  <si>
    <t>E346 PRD Other, Frederickson-6</t>
  </si>
  <si>
    <t>E346 PRD Other, Fredonia-7</t>
  </si>
  <si>
    <t>E346 PRD Other, Fredonia-8</t>
  </si>
  <si>
    <t>E346 PRD Other, Fredonia-9</t>
  </si>
  <si>
    <t>E346 PRD Other, Fredonia-10</t>
  </si>
  <si>
    <t>E346 PRD Other, Fredonia-11</t>
  </si>
  <si>
    <t>E346 PRD Other, Fredonia-12</t>
  </si>
  <si>
    <t>E346 PRD Other, Fredonia-1</t>
  </si>
  <si>
    <t>E346 PRD Other, Fredonia-2</t>
  </si>
  <si>
    <t>E346 PRD Other, Fredonia-3</t>
  </si>
  <si>
    <t>E346 PRD Other, Fredonia-4</t>
  </si>
  <si>
    <t>E346 PRD Other, Fredonia-5</t>
  </si>
  <si>
    <t>E346 PRD Other, Fredonia-6</t>
  </si>
  <si>
    <t>E346 PRD Other, Fredonia 3&amp;4 OP-7</t>
  </si>
  <si>
    <t>E346 PRD Other, Fredonia 3&amp;4 OP-8</t>
  </si>
  <si>
    <t>E346 PRD Other, Fredonia 3&amp;4 OP-9</t>
  </si>
  <si>
    <t>E346 PRD Other, Fredonia 3&amp;4 OP-10</t>
  </si>
  <si>
    <t>E346 PRD Other, Fredonia 3&amp;4 OP-11</t>
  </si>
  <si>
    <t>E346 PRD Other, Fredonia 3&amp;4 OP-12</t>
  </si>
  <si>
    <t>E346 PRD Other, Fredonia 3&amp;4 OP-1</t>
  </si>
  <si>
    <t>E346 PRD Other, Fredonia 3&amp;4 OP-2</t>
  </si>
  <si>
    <t>E346 PRD Other, Fredonia 3&amp;4 OP-3</t>
  </si>
  <si>
    <t>E346 PRD Other, Fredonia 3&amp;4 OP-4</t>
  </si>
  <si>
    <t>E346 PRD Other, Fredonia 3&amp;4 OP-5</t>
  </si>
  <si>
    <t>E346 PRD Other, Fredonia 3&amp;4 OP-6</t>
  </si>
  <si>
    <t>E346 PRD Other, Goldendale OP-7</t>
  </si>
  <si>
    <t>E346 PRD Other, Goldendale OP-8</t>
  </si>
  <si>
    <t>E346 PRD Other, Goldendale OP-9</t>
  </si>
  <si>
    <t>E346 PRD Other, Goldendale OP-10</t>
  </si>
  <si>
    <t>E346 PRD Other, Goldendale OP-11</t>
  </si>
  <si>
    <t>E346 PRD Other, Goldendale OP-12</t>
  </si>
  <si>
    <t>E346 PRD Other, Goldendale OP-1</t>
  </si>
  <si>
    <t>E346 PRD Other, Goldendale OP-2</t>
  </si>
  <si>
    <t>E346 PRD Other, Goldendale OP-3</t>
  </si>
  <si>
    <t>E346 PRD Other, Goldendale OP-4</t>
  </si>
  <si>
    <t>E346 PRD Other, Goldendale OP-5</t>
  </si>
  <si>
    <t>E346 PRD Other, Goldendale OP-6</t>
  </si>
  <si>
    <t>E346 PRD Other, Mint Farm -7</t>
  </si>
  <si>
    <t>E346 PRD Other, Mint Farm -8</t>
  </si>
  <si>
    <t>E346 PRD Other, Mint Farm -9</t>
  </si>
  <si>
    <t>E346 PRD Other, Mint Farm -10</t>
  </si>
  <si>
    <t>E346 PRD Other, Mint Farm -11</t>
  </si>
  <si>
    <t>E346 PRD Other, Mint Farm -12</t>
  </si>
  <si>
    <t>E346 PRD Other, Mint Farm -1</t>
  </si>
  <si>
    <t>E346 PRD Other, Mint Farm -2</t>
  </si>
  <si>
    <t>E346 PRD Other, Mint Farm -3</t>
  </si>
  <si>
    <t>E346 PRD Other, Mint Farm -4</t>
  </si>
  <si>
    <t>E346 PRD Other, Mint Farm -5</t>
  </si>
  <si>
    <t>E346 PRD Other, Mint Farm -6</t>
  </si>
  <si>
    <t>E346 PRD Other, Mint Farm OP-7</t>
  </si>
  <si>
    <t>E346 PRD Other, Mint Farm OP-8</t>
  </si>
  <si>
    <t>E346 PRD Other, Mint Farm OP-9</t>
  </si>
  <si>
    <t>E346 PRD Other, Mint Farm OP-10</t>
  </si>
  <si>
    <t>E346 PRD Other, Mint Farm OP-11</t>
  </si>
  <si>
    <t>E346 PRD Other, Mint Farm OP-12</t>
  </si>
  <si>
    <t>E346 PRD Other, Mint Farm OP-1</t>
  </si>
  <si>
    <t>E346 PRD Other, Mint Farm OP-2</t>
  </si>
  <si>
    <t>E346 PRD Other, Mint Farm OP-3</t>
  </si>
  <si>
    <t>E346 PRD Other, Mint Farm OP-4</t>
  </si>
  <si>
    <t>E346 PRD Other, Mint Farm OP-5</t>
  </si>
  <si>
    <t>E346 PRD Other, Mint Farm OP-6</t>
  </si>
  <si>
    <t>E346 PRD Other, Sumas OP-7</t>
  </si>
  <si>
    <t>E346 PRD Other, Sumas OP-8</t>
  </si>
  <si>
    <t>E346 PRD Other, Sumas OP-9</t>
  </si>
  <si>
    <t>E346 PRD Other, Sumas OP-10</t>
  </si>
  <si>
    <t>E346 PRD Other, Sumas OP-11</t>
  </si>
  <si>
    <t>E346 PRD Other, Sumas OP-12</t>
  </si>
  <si>
    <t>E346 PRD Other, Sumas OP-1</t>
  </si>
  <si>
    <t>E346 PRD Other, Sumas OP-2</t>
  </si>
  <si>
    <t>E346 PRD Other, Sumas OP-3</t>
  </si>
  <si>
    <t>E346 PRD Other, Sumas OP-4</t>
  </si>
  <si>
    <t>E346 PRD Other, Sumas OP-5</t>
  </si>
  <si>
    <t>E346 PRD Other, Sumas OP-6</t>
  </si>
  <si>
    <t>E346 PRD Other, Whitehorn 2-3 Com-7</t>
  </si>
  <si>
    <t>E346 PRD Other, Whitehorn 2-3 Com-8</t>
  </si>
  <si>
    <t>E346 PRD Other, Whitehorn 2-3 Com-9</t>
  </si>
  <si>
    <t>E346 PRD Other, Whitehorn 2-3 Com-10</t>
  </si>
  <si>
    <t>E346 PRD Other, Whitehorn 2-3 Com-11</t>
  </si>
  <si>
    <t>E346 PRD Other, Whitehorn 2-3 Com-12</t>
  </si>
  <si>
    <t>E346 PRD Other, Whitehorn 2-3 Com-1</t>
  </si>
  <si>
    <t>E346 PRD Other, Whitehorn 2-3 Com-2</t>
  </si>
  <si>
    <t>E346 PRD Other, Whitehorn 2-3 Com-3</t>
  </si>
  <si>
    <t>E346 PRD Other, Whitehorn 2-3 Com-4</t>
  </si>
  <si>
    <t>E346 PRD Other, Whitehorn 2-3 Com-5</t>
  </si>
  <si>
    <t>E346 PRD Other, Whitehorn 2-3 Com-6</t>
  </si>
  <si>
    <t>E34601 PRD Other, Hopkins Ridge-7</t>
  </si>
  <si>
    <t>E34601 PRD Other, Hopkins Ridge-8</t>
  </si>
  <si>
    <t>E34601 PRD Other, Hopkins Ridge-9</t>
  </si>
  <si>
    <t>E34601 PRD Other, Hopkins Ridge-10</t>
  </si>
  <si>
    <t>E34601 PRD Other, Hopkins Ridge-11</t>
  </si>
  <si>
    <t>E34601 PRD Other, Hopkins Ridge-12</t>
  </si>
  <si>
    <t>E34601 PRD Other, Hopkins Ridge-1</t>
  </si>
  <si>
    <t>E34601 PRD Other, Hopkins Ridge-2</t>
  </si>
  <si>
    <t>E34601 PRD Other, Hopkins Ridge-3</t>
  </si>
  <si>
    <t>E34601 PRD Other, Hopkins Ridge-4</t>
  </si>
  <si>
    <t>E34601 PRD Other, Hopkins Ridge-5</t>
  </si>
  <si>
    <t>E34601 PRD Other, Hopkins Ridge-6</t>
  </si>
  <si>
    <t>E34601 PRD Other, LSR-7</t>
  </si>
  <si>
    <t>E34601 PRD Other, LSR-8</t>
  </si>
  <si>
    <t>E34601 PRD Other, LSR-9</t>
  </si>
  <si>
    <t>E34601 PRD Other, LSR-10</t>
  </si>
  <si>
    <t>E34601 PRD Other, LSR-11</t>
  </si>
  <si>
    <t>E34601 PRD Other, LSR-12</t>
  </si>
  <si>
    <t>E34601 PRD Other, LSR-1</t>
  </si>
  <si>
    <t>E34601 PRD Other, LSR-2</t>
  </si>
  <si>
    <t>E34601 PRD Other, LSR-3</t>
  </si>
  <si>
    <t>E34601 PRD Other, LSR-4</t>
  </si>
  <si>
    <t>E34601 PRD Other, LSR-5</t>
  </si>
  <si>
    <t>E34601 PRD Other, LSR-6</t>
  </si>
  <si>
    <t>E34601 PRD Other, Wild Horse-7</t>
  </si>
  <si>
    <t>E34601 PRD Other, Wild Horse-8</t>
  </si>
  <si>
    <t>E34601 PRD Other, Wild Horse-9</t>
  </si>
  <si>
    <t>E34601 PRD Other, Wild Horse-10</t>
  </si>
  <si>
    <t>E34601 PRD Other, Wild Horse-11</t>
  </si>
  <si>
    <t>E34601 PRD Other, Wild Horse-12</t>
  </si>
  <si>
    <t>E34601 PRD Other, Wild Horse-1</t>
  </si>
  <si>
    <t>E34601 PRD Other, Wild Horse-2</t>
  </si>
  <si>
    <t>E34601 PRD Other, Wild Horse-3</t>
  </si>
  <si>
    <t>E34601 PRD Other, Wild Horse-4</t>
  </si>
  <si>
    <t>E34601 PRD Other, Wild Horse-5</t>
  </si>
  <si>
    <t>E34601 PRD Other, Wild Horse-6</t>
  </si>
  <si>
    <t>E34601 PRD Other, Wild Horse Expan-7</t>
  </si>
  <si>
    <t>E34601 PRD Other, Wild Horse Expan-8</t>
  </si>
  <si>
    <t>E34601 PRD Other, Wild Horse Expan-9</t>
  </si>
  <si>
    <t>E34601 PRD Other, Wild Horse Expan-10</t>
  </si>
  <si>
    <t>E34601 PRD Other, Wild Horse Expan-11</t>
  </si>
  <si>
    <t>E34601 PRD Other, Wild Horse Expan-12</t>
  </si>
  <si>
    <t>E34601 PRD Other, Wild Horse Expan-1</t>
  </si>
  <si>
    <t>E34601 PRD Other, Wild Horse Expan-2</t>
  </si>
  <si>
    <t>E34601 PRD Other, Wild Horse Expan-3</t>
  </si>
  <si>
    <t>E34601 PRD Other, Wild Horse Expan-4</t>
  </si>
  <si>
    <t>E34601 PRD Other, Wild Horse Expan-5</t>
  </si>
  <si>
    <t>E34601 PRD Other, Wild Horse Expan-6</t>
  </si>
  <si>
    <t>E3461 PRD Sta Main Tools, Encogen-7</t>
  </si>
  <si>
    <t>E3461 PRD Sta Main Tools, Encogen-8</t>
  </si>
  <si>
    <t>E3461 PRD Sta Main Tools, Encogen-9</t>
  </si>
  <si>
    <t>E3461 PRD Sta Main Tools, Encogen-10</t>
  </si>
  <si>
    <t>E3461 PRD Sta Main Tools, Encogen-11</t>
  </si>
  <si>
    <t>E3461 PRD Sta Main Tools, Encogen-12</t>
  </si>
  <si>
    <t>E3461 PRD Sta Main Tools, Encogen-1</t>
  </si>
  <si>
    <t>E3461 PRD Sta Main Tools, Encogen-2</t>
  </si>
  <si>
    <t>E3461 PRD Sta Main Tools, Encogen-3</t>
  </si>
  <si>
    <t>E3461 PRD Sta Main Tools, Encogen-4</t>
  </si>
  <si>
    <t>E3461 PRD Sta Main Tools, Encogen-5</t>
  </si>
  <si>
    <t>E3461 PRD Sta Main Tools, Encogen-6</t>
  </si>
  <si>
    <t>E3461 PRD Sta Main Tools, Fredonia-7</t>
  </si>
  <si>
    <t>E3461 PRD Sta Main Tools, Fredonia-8</t>
  </si>
  <si>
    <t>E3461 PRD Sta Main Tools, Fredonia-9</t>
  </si>
  <si>
    <t>E3461 PRD Sta Main Tools, Fredonia-10</t>
  </si>
  <si>
    <t>E3461 PRD Sta Main Tools, Fredonia-11</t>
  </si>
  <si>
    <t>E3461 PRD Sta Main Tools, Fredonia-12</t>
  </si>
  <si>
    <t>E3461 PRD Sta Main Tools, Fredonia-1</t>
  </si>
  <si>
    <t>E3461 PRD Sta Main Tools, Fredonia-2</t>
  </si>
  <si>
    <t>E3461 PRD Sta Main Tools, Fredonia-3</t>
  </si>
  <si>
    <t>E3461 PRD Sta Main Tools, Fredonia-4</t>
  </si>
  <si>
    <t>E3461 PRD Sta Main Tools, Fredonia-5</t>
  </si>
  <si>
    <t>E3461 PRD Sta Main Tools, Fredonia-6</t>
  </si>
  <si>
    <t>E3461 PRD Sta Main Tools, Mint Farm-7</t>
  </si>
  <si>
    <t>E3461 PRD Sta Main Tools, Mint Farm-8</t>
  </si>
  <si>
    <t>E3461 PRD Sta Main Tools, Mint Farm-9</t>
  </si>
  <si>
    <t>E3461 PRD Sta Main Tools, Mint Farm-10</t>
  </si>
  <si>
    <t>E3461 PRD Sta Main Tools, Mint Farm-11</t>
  </si>
  <si>
    <t>E3461 PRD Sta Main Tools, Mint Farm-12</t>
  </si>
  <si>
    <t>E3461 PRD Sta Main Tools, Mint Farm-1</t>
  </si>
  <si>
    <t>E3461 PRD Sta Main Tools, Mint Farm-2</t>
  </si>
  <si>
    <t>E3461 PRD Sta Main Tools, Mint Farm-3</t>
  </si>
  <si>
    <t>E3461 PRD Sta Main Tools, Mint Farm-4</t>
  </si>
  <si>
    <t>E3461 PRD Sta Main Tools, Mint Farm-5</t>
  </si>
  <si>
    <t>E3461 PRD Sta Main Tools, Mint Farm-6</t>
  </si>
  <si>
    <t>E3461 PRD Sta Main Tools, Sumas-7</t>
  </si>
  <si>
    <t>E3461 PRD Sta Main Tools, Sumas-8</t>
  </si>
  <si>
    <t>E3461 PRD Sta Main Tools, Sumas-9</t>
  </si>
  <si>
    <t>E3461 PRD Sta Main Tools, Sumas-10</t>
  </si>
  <si>
    <t>E3461 PRD Sta Main Tools, Sumas-11</t>
  </si>
  <si>
    <t>E3461 PRD Sta Main Tools, Sumas-12</t>
  </si>
  <si>
    <t>E3461 PRD Sta Main Tools, Sumas-1</t>
  </si>
  <si>
    <t>E3461 PRD Sta Main Tools, Sumas-2</t>
  </si>
  <si>
    <t>E3461 PRD Sta Main Tools, Sumas-3</t>
  </si>
  <si>
    <t>E3461 PRD Sta Main Tools, Sumas-4</t>
  </si>
  <si>
    <t>E3461 PRD Sta Main Tools, Sumas-5</t>
  </si>
  <si>
    <t>E3461 PRD Sta Main Tools, Sumas-6</t>
  </si>
  <si>
    <t>E3461 PRD Sta Main Tools,Goldendale-7</t>
  </si>
  <si>
    <t>E3461 PRD Sta Main Tools,Goldendale-8</t>
  </si>
  <si>
    <t>E3461 PRD Sta Main Tools,Goldendale-9</t>
  </si>
  <si>
    <t>E3461 PRD Sta Main Tools,Goldendale-10</t>
  </si>
  <si>
    <t>E3461 PRD Sta Main Tools,Goldendale-11</t>
  </si>
  <si>
    <t>E3461 PRD Sta Main Tools,Goldendale-12</t>
  </si>
  <si>
    <t>E3461 PRD Sta Main Tools,Goldendale-1</t>
  </si>
  <si>
    <t>E3461 PRD Sta Main Tools,Goldendale-2</t>
  </si>
  <si>
    <t>E3461 PRD Sta Main Tools,Goldendale-3</t>
  </si>
  <si>
    <t>E3461 PRD Sta Main Tools,Goldendale-4</t>
  </si>
  <si>
    <t>E3461 PRD Sta Main Tools,Goldendale-5</t>
  </si>
  <si>
    <t>E3461 PRD Sta Main Tools,Goldendale-6</t>
  </si>
  <si>
    <t>E3461 PRD Sta MainTools, Whitehorn -7</t>
  </si>
  <si>
    <t>E3461 PRD Sta MainTools, Whitehorn -8</t>
  </si>
  <si>
    <t>E3461 PRD Sta MainTools, Whitehorn -9</t>
  </si>
  <si>
    <t>E3461 PRD Sta MainTools, Whitehorn -10</t>
  </si>
  <si>
    <t>E3461 PRD Sta MainTools, Whitehorn -11</t>
  </si>
  <si>
    <t>E3461 PRD Sta MainTools, Whitehorn -12</t>
  </si>
  <si>
    <t>E3461 PRD Sta MainTools, Whitehorn -1</t>
  </si>
  <si>
    <t>E3461 PRD Sta MainTools, Whitehorn -2</t>
  </si>
  <si>
    <t>E3461 PRD Sta MainTools, Whitehorn -3</t>
  </si>
  <si>
    <t>E3461 PRD Sta MainTools, Whitehorn -4</t>
  </si>
  <si>
    <t>E3461 PRD Sta MainTools, Whitehorn -5</t>
  </si>
  <si>
    <t>E3461 PRD Sta MainTools, Whitehorn -6</t>
  </si>
  <si>
    <t>E3461 PRD Sta MainTools,Crystal Mtn-7</t>
  </si>
  <si>
    <t>E3461 PRD Sta MainTools,Crystal Mtn-8</t>
  </si>
  <si>
    <t>E3461 PRD Sta MainTools,Crystal Mtn-9</t>
  </si>
  <si>
    <t>E3461 PRD Sta MainTools,Crystal Mtn-10</t>
  </si>
  <si>
    <t>E3461 PRD Sta MainTools,Crystal Mtn-11</t>
  </si>
  <si>
    <t>E3461 PRD Sta MainTools,Crystal Mtn-12</t>
  </si>
  <si>
    <t>E3461 PRD Sta MainTools,Crystal Mtn-1</t>
  </si>
  <si>
    <t>E3461 PRD Sta MainTools,Crystal Mtn-2</t>
  </si>
  <si>
    <t>E3461 PRD Sta MainTools,Crystal Mtn-3</t>
  </si>
  <si>
    <t>E3461 PRD Sta MainTools,Crystal Mtn-4</t>
  </si>
  <si>
    <t>E3461 PRD Sta MainTools,Crystal Mtn-5</t>
  </si>
  <si>
    <t>E3461 PRD Sta MainTools,Crystal Mtn-6</t>
  </si>
  <si>
    <t>E3461 PRD Sta MainTools,Fred1/Epcor-7</t>
  </si>
  <si>
    <t>E3461 PRD Sta MainTools,Fred1/Epcor-8</t>
  </si>
  <si>
    <t>E3461 PRD Sta MainTools,Fred1/Epcor-9</t>
  </si>
  <si>
    <t>E3461 PRD Sta MainTools,Fred1/Epcor-10</t>
  </si>
  <si>
    <t>E3461 PRD Sta MainTools,Fred1/Epcor-11</t>
  </si>
  <si>
    <t>E3461 PRD Sta MainTools,Fred1/Epcor-12</t>
  </si>
  <si>
    <t>E3461 PRD Sta MainTools,Fred1/Epcor-1</t>
  </si>
  <si>
    <t>E3461 PRD Sta MainTools,Fred1/Epcor-2</t>
  </si>
  <si>
    <t>E3461 PRD Sta MainTools,Fred1/Epcor-3</t>
  </si>
  <si>
    <t>E3461 PRD Sta MainTools,Fred1/Epcor-4</t>
  </si>
  <si>
    <t>E3461 PRD Sta MainTools,Fred1/Epcor-5</t>
  </si>
  <si>
    <t>E3461 PRD Sta MainTools,Fred1/Epcor-6</t>
  </si>
  <si>
    <t>E3461 PRD Sta MainTools,Frederickso-7</t>
  </si>
  <si>
    <t>E3461 PRD Sta MainTools,Frederickso-8</t>
  </si>
  <si>
    <t>E3461 PRD Sta MainTools,Frederickso-9</t>
  </si>
  <si>
    <t>E3461 PRD Sta MainTools,Frederickso-10</t>
  </si>
  <si>
    <t>E3461 PRD Sta MainTools,Frederickso-11</t>
  </si>
  <si>
    <t>E3461 PRD Sta MainTools,Frederickso-12</t>
  </si>
  <si>
    <t>E3461 PRD Sta MainTools,Frederickso-1</t>
  </si>
  <si>
    <t>E3461 PRD Sta MainTools,Frederickso-2</t>
  </si>
  <si>
    <t>E3461 PRD Sta MainTools,Frederickso-3</t>
  </si>
  <si>
    <t>E3461 PRD Sta MainTools,Frederickso-4</t>
  </si>
  <si>
    <t>E3461 PRD Sta MainTools,Frederickso-5</t>
  </si>
  <si>
    <t>E3461 PRD Sta MainTools,Frederickso-6</t>
  </si>
  <si>
    <t>E34611 PRD Sta Main Tools, Hopkins-7</t>
  </si>
  <si>
    <t>E34611 PRD Sta Main Tools, Hopkins-8</t>
  </si>
  <si>
    <t>E34611 PRD Sta Main Tools, Hopkins-9</t>
  </si>
  <si>
    <t>E34611 PRD Sta Main Tools, Hopkins-10</t>
  </si>
  <si>
    <t>E34611 PRD Sta Main Tools, Hopkins-11</t>
  </si>
  <si>
    <t>E34611 PRD Sta Main Tools, Hopkins-12</t>
  </si>
  <si>
    <t>E34611 PRD Sta Main Tools, Hopkins-1</t>
  </si>
  <si>
    <t>E34611 PRD Sta Main Tools, Hopkins-2</t>
  </si>
  <si>
    <t>E34611 PRD Sta Main Tools, Hopkins-3</t>
  </si>
  <si>
    <t>E34611 PRD Sta Main Tools, Hopkins-4</t>
  </si>
  <si>
    <t>E34611 PRD Sta Main Tools, Hopkins-5</t>
  </si>
  <si>
    <t>E34611 PRD Sta Main Tools, Hopkins-6</t>
  </si>
  <si>
    <t>E34611 PRD Sta Main Tools, LSR-7</t>
  </si>
  <si>
    <t>E34611 PRD Sta Main Tools, LSR-8</t>
  </si>
  <si>
    <t>E34611 PRD Sta Main Tools, LSR-9</t>
  </si>
  <si>
    <t>E34611 PRD Sta Main Tools, LSR-10</t>
  </si>
  <si>
    <t>E34611 PRD Sta Main Tools, LSR-11</t>
  </si>
  <si>
    <t>E34611 PRD Sta Main Tools, LSR-12</t>
  </si>
  <si>
    <t>E34611 PRD Sta Main Tools, LSR-1</t>
  </si>
  <si>
    <t>E34611 PRD Sta Main Tools, LSR-2</t>
  </si>
  <si>
    <t>E34611 PRD Sta Main Tools, LSR-3</t>
  </si>
  <si>
    <t>E34611 PRD Sta Main Tools, LSR-4</t>
  </si>
  <si>
    <t>E34611 PRD Sta Main Tools, LSR-5</t>
  </si>
  <si>
    <t>E34611 PRD Sta Main Tools, LSR-6</t>
  </si>
  <si>
    <t>E34611 PRD Sta Main Tools,WildHorse-7</t>
  </si>
  <si>
    <t>E34611 PRD Sta Main Tools,WildHorse-8</t>
  </si>
  <si>
    <t>E34611 PRD Sta Main Tools,WildHorse-9</t>
  </si>
  <si>
    <t>E34611 PRD Sta Main Tools,WildHorse-10</t>
  </si>
  <si>
    <t>E34611 PRD Sta Main Tools,WildHorse-11</t>
  </si>
  <si>
    <t>E34611 PRD Sta Main Tools,WildHorse-12</t>
  </si>
  <si>
    <t>E34611 PRD Sta Main Tools,WildHorse-1</t>
  </si>
  <si>
    <t>E34611 PRD Sta Main Tools,WildHorse-2</t>
  </si>
  <si>
    <t>E34611 PRD Sta Main Tools,WildHorse-3</t>
  </si>
  <si>
    <t>E34611 PRD Sta Main Tools,WildHorse-4</t>
  </si>
  <si>
    <t>E34611 PRD Sta Main Tools,WildHorse-5</t>
  </si>
  <si>
    <t>E34611 PRD Sta Main Tools,WildHorse-6</t>
  </si>
  <si>
    <t>E347 PRD ARO, Other Prod -7</t>
  </si>
  <si>
    <t>E347 PRD ARO, Other Prod -8</t>
  </si>
  <si>
    <t>E347 PRD ARO, Other Prod -9</t>
  </si>
  <si>
    <t>E347 PRD ARO, Other Prod -10</t>
  </si>
  <si>
    <t>E347 PRD ARO, Other Prod -11</t>
  </si>
  <si>
    <t>E347 PRD ARO, Other Prod -12</t>
  </si>
  <si>
    <t>E347 PRD ARO, Other Prod -1</t>
  </si>
  <si>
    <t>E347 PRD ARO, Other Prod -2</t>
  </si>
  <si>
    <t>E347 PRD ARO, Other Prod -3</t>
  </si>
  <si>
    <t>E347 PRD ARO, Other Prod -4</t>
  </si>
  <si>
    <t>E347 PRD ARO, Other Prod -5</t>
  </si>
  <si>
    <t>E347 PRD ARO, Other Prod -6</t>
  </si>
  <si>
    <t>E348 PRD Energy Storage Equipment-7</t>
  </si>
  <si>
    <t>E348 PRD Energy Storage Equipment-8</t>
  </si>
  <si>
    <t>E348 PRD Energy Storage Equipment-9</t>
  </si>
  <si>
    <t>E348 PRD Energy Storage Equipment-10</t>
  </si>
  <si>
    <t>E348 PRD Energy Storage Equipment-11</t>
  </si>
  <si>
    <t>E348 PRD Energy Storage Equipment-12</t>
  </si>
  <si>
    <t>E348 PRD Energy Storage Equipment-1</t>
  </si>
  <si>
    <t>E348 PRD Energy Storage Equipment-2</t>
  </si>
  <si>
    <t>E348 PRD Energy Storage Equipment-3</t>
  </si>
  <si>
    <t>E348 PRD Energy Storage Equipment-4</t>
  </si>
  <si>
    <t>E348 PRD Energy Storage Equipment-5</t>
  </si>
  <si>
    <t>E348 PRD Energy Storage Equipment-6</t>
  </si>
  <si>
    <t>E35010 TSM Easement-7</t>
  </si>
  <si>
    <t>E35010 TSM Easement-8</t>
  </si>
  <si>
    <t>E35010 TSM Easement-9</t>
  </si>
  <si>
    <t>E35010 TSM Easement-10</t>
  </si>
  <si>
    <t>E35010 TSM Easement-11</t>
  </si>
  <si>
    <t>E35010 TSM Easement-12</t>
  </si>
  <si>
    <t>E35010 TSM Easement-1</t>
  </si>
  <si>
    <t>E35010 TSM Easement-2</t>
  </si>
  <si>
    <t>E35010 TSM Easement-3</t>
  </si>
  <si>
    <t>E35010 TSM Easement-4</t>
  </si>
  <si>
    <t>E35010 TSM Easement-5</t>
  </si>
  <si>
    <t>E35010 TSM Easement-6</t>
  </si>
  <si>
    <t>E35010 TSM Easement,Colstrip 1-2Com-7</t>
  </si>
  <si>
    <t>E35010 TSM Easement,Colstrip 1-2Com-8</t>
  </si>
  <si>
    <t>E35010 TSM Easement,Colstrip 1-2Com-9</t>
  </si>
  <si>
    <t>E35010 TSM Easement,Colstrip 1-2Com-10</t>
  </si>
  <si>
    <t>E35010 TSM Easement,Colstrip 1-2Com-11</t>
  </si>
  <si>
    <t>E35010 TSM Easement,Colstrip 1-2Com-12</t>
  </si>
  <si>
    <t>E35010 TSM Easement,Colstrip 1-2Com-1</t>
  </si>
  <si>
    <t>E35010 TSM Easement,Colstrip 1-2Com-2</t>
  </si>
  <si>
    <t>E35010 TSM Easement,Colstrip 1-2Com-3</t>
  </si>
  <si>
    <t>E35010 TSM Easement,Colstrip 1-2Com-4</t>
  </si>
  <si>
    <t>E35010 TSM Easement,Colstrip 1-2Com-5</t>
  </si>
  <si>
    <t>E35010 TSM Easement,Colstrip 1-2Com-6</t>
  </si>
  <si>
    <t>E35010 TSM Easement,Colstrip 3-4Com-7</t>
  </si>
  <si>
    <t>E35010 TSM Easement,Colstrip 3-4Com-8</t>
  </si>
  <si>
    <t>E35010 TSM Easement,Colstrip 3-4Com-9</t>
  </si>
  <si>
    <t>E35010 TSM Easement,Colstrip 3-4Com-10</t>
  </si>
  <si>
    <t>E35010 TSM Easement,Colstrip 3-4Com-11</t>
  </si>
  <si>
    <t>E35010 TSM Easement,Colstrip 3-4Com-12</t>
  </si>
  <si>
    <t>E35010 TSM Easement,Colstrip 3-4Com-1</t>
  </si>
  <si>
    <t>E35010 TSM Easement,Colstrip 3-4Com-2</t>
  </si>
  <si>
    <t>E35010 TSM Easement,Colstrip 3-4Com-3</t>
  </si>
  <si>
    <t>E35010 TSM Easement,Colstrip 3-4Com-4</t>
  </si>
  <si>
    <t>E35010 TSM Easement,Colstrip 3-4Com-5</t>
  </si>
  <si>
    <t>E35010 TSM Easement,Colstrip 3-4Com-6</t>
  </si>
  <si>
    <t>E35016 TSM Easements-7</t>
  </si>
  <si>
    <t>E35016 TSM Easements-8</t>
  </si>
  <si>
    <t>E35016 TSM Easements-9</t>
  </si>
  <si>
    <t>E35016 TSM Easements-10</t>
  </si>
  <si>
    <t>E35016 TSM Easements-11</t>
  </si>
  <si>
    <t>E35016 TSM Easements-12</t>
  </si>
  <si>
    <t>E35016 TSM Easements-1</t>
  </si>
  <si>
    <t>E35016 TSM Easements-2</t>
  </si>
  <si>
    <t>E35016 TSM Easements-3</t>
  </si>
  <si>
    <t>E35016 TSM Easements-4</t>
  </si>
  <si>
    <t>E35016 TSM Easements-5</t>
  </si>
  <si>
    <t>E35016 TSM Easements-6</t>
  </si>
  <si>
    <t>E35017 TSM Easements-7</t>
  </si>
  <si>
    <t>E35017 TSM Easements-8</t>
  </si>
  <si>
    <t>E35017 TSM Easements-9</t>
  </si>
  <si>
    <t>E35017 TSM Easements-10</t>
  </si>
  <si>
    <t>E35017 TSM Easements-11</t>
  </si>
  <si>
    <t>E35017 TSM Easements-12</t>
  </si>
  <si>
    <t>E35017 TSM Easements-1</t>
  </si>
  <si>
    <t>E35017 TSM Easements-2</t>
  </si>
  <si>
    <t>E35017 TSM Easements-3</t>
  </si>
  <si>
    <t>E35017 TSM Easements-4</t>
  </si>
  <si>
    <t>E35017 TSM Easements-5</t>
  </si>
  <si>
    <t>E35017 TSM Easements-6</t>
  </si>
  <si>
    <t>E35017 TSM Easements, Baker Com-7</t>
  </si>
  <si>
    <t>E35017 TSM Easements, Baker Com-8</t>
  </si>
  <si>
    <t>E35017 TSM Easements, Baker Com-9</t>
  </si>
  <si>
    <t>E35017 TSM Easements, Baker Com-10</t>
  </si>
  <si>
    <t>E35017 TSM Easements, Baker Com-11</t>
  </si>
  <si>
    <t>E35017 TSM Easements, Baker Com-12</t>
  </si>
  <si>
    <t>E35017 TSM Easements, Baker Com-1</t>
  </si>
  <si>
    <t>E35017 TSM Easements, Baker Com-2</t>
  </si>
  <si>
    <t>E35017 TSM Easements, Baker Com-3</t>
  </si>
  <si>
    <t>E35017 TSM Easements, Baker Com-4</t>
  </si>
  <si>
    <t>E35017 TSM Easements, Baker Com-5</t>
  </si>
  <si>
    <t>E35017 TSM Easements, Baker Com-6</t>
  </si>
  <si>
    <t>E35017 TSM Easements, Upper Baker-7</t>
  </si>
  <si>
    <t>E35017 TSM Easements, Upper Baker-8</t>
  </si>
  <si>
    <t>E35017 TSM Easements, Upper Baker-9</t>
  </si>
  <si>
    <t>E35017 TSM Easements, Upper Baker-10</t>
  </si>
  <si>
    <t>E35017 TSM Easements, Upper Baker-11</t>
  </si>
  <si>
    <t>E35017 TSM Easements, Upper Baker-12</t>
  </si>
  <si>
    <t>E35017 TSM Easements, Upper Baker-1</t>
  </si>
  <si>
    <t>E35017 TSM Easements, Upper Baker-2</t>
  </si>
  <si>
    <t>E35017 TSM Easements, Upper Baker-3</t>
  </si>
  <si>
    <t>E35017 TSM Easements, Upper Baker-4</t>
  </si>
  <si>
    <t>E35017 TSM Easements, Upper Baker-5</t>
  </si>
  <si>
    <t>E35017 TSM Easements, Upper Baker-6</t>
  </si>
  <si>
    <t>E35099 (GIF) Easement, Colstrip 1-2-7</t>
  </si>
  <si>
    <t>E35099 (GIF) Easement, Colstrip 1-2-8</t>
  </si>
  <si>
    <t>E35099 (GIF) Easement, Colstrip 1-2-9</t>
  </si>
  <si>
    <t>E35099 (GIF) Easement, Colstrip 1-2-10</t>
  </si>
  <si>
    <t>E35099 (GIF) Easement, Colstrip 1-2-11</t>
  </si>
  <si>
    <t>E35099 (GIF) Easement, Colstrip 1-2-12</t>
  </si>
  <si>
    <t>E35099 (GIF) Easement, Colstrip 1-2-1</t>
  </si>
  <si>
    <t>E35099 (GIF) Easement, Colstrip 1-2-2</t>
  </si>
  <si>
    <t>E35099 (GIF) Easement, Colstrip 1-2-3</t>
  </si>
  <si>
    <t>E35099 (GIF) Easement, Colstrip 1-2-4</t>
  </si>
  <si>
    <t>E35099 (GIF) Easement, Colstrip 1-2-5</t>
  </si>
  <si>
    <t>E35099 (GIF) Easement, Colstrip 1-2-6</t>
  </si>
  <si>
    <t>E35099 (GIF) Easement, Hopkins-7</t>
  </si>
  <si>
    <t>E35099 (GIF) Easement, Hopkins-8</t>
  </si>
  <si>
    <t>E35099 (GIF) Easement, Hopkins-9</t>
  </si>
  <si>
    <t>E35099 (GIF) Easement, Hopkins-10</t>
  </si>
  <si>
    <t>E35099 (GIF) Easement, Hopkins-11</t>
  </si>
  <si>
    <t>E35099 (GIF) Easement, Hopkins-12</t>
  </si>
  <si>
    <t>E35099 (GIF) Easement, Hopkins-1</t>
  </si>
  <si>
    <t>E35099 (GIF) Easement, Hopkins-2</t>
  </si>
  <si>
    <t>E35099 (GIF) Easement, Hopkins-3</t>
  </si>
  <si>
    <t>E35099 (GIF) Easement, Hopkins-4</t>
  </si>
  <si>
    <t>E35099 (GIF) Easement, Hopkins-5</t>
  </si>
  <si>
    <t>E35099 (GIF) Easement, Hopkins-6</t>
  </si>
  <si>
    <t>E35099 (GIF) Easement, Poison Sprin-7</t>
  </si>
  <si>
    <t>E35099 (GIF) Easement, Poison Sprin-8</t>
  </si>
  <si>
    <t>E35099 (GIF) Easement, Poison Sprin-9</t>
  </si>
  <si>
    <t>E35099 (GIF) Easement, Poison Sprin-10</t>
  </si>
  <si>
    <t>E35099 (GIF) Easement, Poison Sprin-11</t>
  </si>
  <si>
    <t>E35099 (GIF) Easement, Poison Sprin-12</t>
  </si>
  <si>
    <t>E35099 (GIF) Easement, Poison Sprin-1</t>
  </si>
  <si>
    <t>E35099 (GIF) Easement, Poison Sprin-2</t>
  </si>
  <si>
    <t>E35099 (GIF) Easement, Poison Sprin-3</t>
  </si>
  <si>
    <t>E35099 (GIF) Easement, Poison Sprin-4</t>
  </si>
  <si>
    <t>E35099 (GIF) Easement, Poison Sprin-5</t>
  </si>
  <si>
    <t>E35099 (GIF) Easement, Poison Sprin-6</t>
  </si>
  <si>
    <t>E35099 (GIF) Easement, Upper Baker-7</t>
  </si>
  <si>
    <t>E35099 (GIF) Easement, Upper Baker-8</t>
  </si>
  <si>
    <t>E35099 (GIF) Easement, Upper Baker-9</t>
  </si>
  <si>
    <t>E35099 (GIF) Easement, Upper Baker-10</t>
  </si>
  <si>
    <t>E35099 (GIF) Easement, Upper Baker-11</t>
  </si>
  <si>
    <t>E35099 (GIF) Easement, Upper Baker-12</t>
  </si>
  <si>
    <t>E35099 (GIF) Easement, Upper Baker-1</t>
  </si>
  <si>
    <t>E35099 (GIF) Easement, Upper Baker-2</t>
  </si>
  <si>
    <t>E35099 (GIF) Easement, Upper Baker-3</t>
  </si>
  <si>
    <t>E35099 (GIF) Easement, Upper Baker-4</t>
  </si>
  <si>
    <t>E35099 (GIF) Easement, Upper Baker-5</t>
  </si>
  <si>
    <t>E35099 (GIF) Easement, Upper Baker-6</t>
  </si>
  <si>
    <t>E35099 (GIF) Easement, Wild Horse-7</t>
  </si>
  <si>
    <t>E35099 (GIF) Easement, Wild Horse-8</t>
  </si>
  <si>
    <t>E35099 (GIF) Easement, Wild Horse-9</t>
  </si>
  <si>
    <t>E35099 (GIF) Easement, Wild Horse-10</t>
  </si>
  <si>
    <t>E35099 (GIF) Easement, Wild Horse-11</t>
  </si>
  <si>
    <t>E35099 (GIF) Easement, Wild Horse-12</t>
  </si>
  <si>
    <t>E35099 (GIF) Easement, Wild Horse-1</t>
  </si>
  <si>
    <t>E35099 (GIF) Easement, Wild Horse-2</t>
  </si>
  <si>
    <t>E35099 (GIF) Easement, Wild Horse-3</t>
  </si>
  <si>
    <t>E35099 (GIF) Easement, Wild Horse-4</t>
  </si>
  <si>
    <t>E35099 (GIF) Easement, Wild Horse-5</t>
  </si>
  <si>
    <t>E35099 (GIF) Easement, Wild Horse-6</t>
  </si>
  <si>
    <t>E352 TSM Str/Impv, 3rd AC Line-7</t>
  </si>
  <si>
    <t>E352 TSM Str/Impv, 3rd AC Line-8</t>
  </si>
  <si>
    <t>E352 TSM Str/Impv, 3rd AC Line-9</t>
  </si>
  <si>
    <t>E352 TSM Str/Impv, 3rd AC Line-10</t>
  </si>
  <si>
    <t>E352 TSM Str/Impv, 3rd AC Line-11</t>
  </si>
  <si>
    <t>E352 TSM Str/Impv, 3rd AC Line-12</t>
  </si>
  <si>
    <t>E352 TSM Str/Impv, 3rd AC Line-1</t>
  </si>
  <si>
    <t>E352 TSM Str/Impv, 3rd AC Line-2</t>
  </si>
  <si>
    <t>E352 TSM Str/Impv, 3rd AC Line-3</t>
  </si>
  <si>
    <t>E352 TSM Str/Impv, 3rd AC Line-4</t>
  </si>
  <si>
    <t>E352 TSM Str/Impv, 3rd AC Line-5</t>
  </si>
  <si>
    <t>E352 TSM Str/Impv, 3rd AC Line-6</t>
  </si>
  <si>
    <t>E352 TSM Str/Impv, Colstrip 3-4 Com-7</t>
  </si>
  <si>
    <t>E352 TSM Str/Impv, Colstrip 3-4 Com-8</t>
  </si>
  <si>
    <t>E352 TSM Str/Impv, Colstrip 3-4 Com-9</t>
  </si>
  <si>
    <t>E352 TSM Str/Impv, Colstrip 3-4 Com-10</t>
  </si>
  <si>
    <t>E352 TSM Str/Impv, Colstrip 3-4 Com-11</t>
  </si>
  <si>
    <t>E352 TSM Str/Impv, Colstrip 3-4 Com-12</t>
  </si>
  <si>
    <t>E352 TSM Str/Impv, Colstrip 3-4 Com-1</t>
  </si>
  <si>
    <t>E352 TSM Str/Impv, Colstrip 3-4 Com-2</t>
  </si>
  <si>
    <t>E352 TSM Str/Impv, Colstrip 3-4 Com-3</t>
  </si>
  <si>
    <t>E352 TSM Str/Impv, Colstrip 3-4 Com-4</t>
  </si>
  <si>
    <t>E352 TSM Str/Impv, Colstrip 3-4 Com-5</t>
  </si>
  <si>
    <t>E352 TSM Str/Impv, Colstrip 3-4 Com-6</t>
  </si>
  <si>
    <t>E352 TSM Structures &amp; Improvement-7</t>
  </si>
  <si>
    <t>E352 TSM Structures &amp; Improvement-8</t>
  </si>
  <si>
    <t>E352 TSM Structures &amp; Improvement-9</t>
  </si>
  <si>
    <t>E352 TSM Structures &amp; Improvement-10</t>
  </si>
  <si>
    <t>E352 TSM Structures &amp; Improvement-11</t>
  </si>
  <si>
    <t>E352 TSM Structures &amp; Improvement-12</t>
  </si>
  <si>
    <t>E352 TSM Structures &amp; Improvement-1</t>
  </si>
  <si>
    <t>E352 TSM Structures &amp; Improvement-2</t>
  </si>
  <si>
    <t>E352 TSM Structures &amp; Improvement-3</t>
  </si>
  <si>
    <t>E352 TSM Structures &amp; Improvement-4</t>
  </si>
  <si>
    <t>E352 TSM Structures &amp; Improvement-5</t>
  </si>
  <si>
    <t>E352 TSM Structures &amp; Improvement-6</t>
  </si>
  <si>
    <t>E3526 TSM Structures &amp; Improvement-7</t>
  </si>
  <si>
    <t>E3526 TSM Structures &amp; Improvement-8</t>
  </si>
  <si>
    <t>E3526 TSM Structures &amp; Improvement-9</t>
  </si>
  <si>
    <t>E3526 TSM Structures &amp; Improvement-10</t>
  </si>
  <si>
    <t>E3526 TSM Structures &amp; Improvement-11</t>
  </si>
  <si>
    <t>E3526 TSM Structures &amp; Improvement-12</t>
  </si>
  <si>
    <t>E3526 TSM Structures &amp; Improvement-1</t>
  </si>
  <si>
    <t>E3526 TSM Structures &amp; Improvement-2</t>
  </si>
  <si>
    <t>E3526 TSM Structures &amp; Improvement-3</t>
  </si>
  <si>
    <t>E3526 TSM Structures &amp; Improvement-4</t>
  </si>
  <si>
    <t>E3526 TSM Structures &amp; Improvement-5</t>
  </si>
  <si>
    <t>E3526 TSM Structures &amp; Improvement-6</t>
  </si>
  <si>
    <t>E3527 TSM Structures &amp; Improvement-7</t>
  </si>
  <si>
    <t>E3527 TSM Structures &amp; Improvement-8</t>
  </si>
  <si>
    <t>E3527 TSM Structures &amp; Improvement-9</t>
  </si>
  <si>
    <t>E3527 TSM Structures &amp; Improvement-10</t>
  </si>
  <si>
    <t>E3527 TSM Structures &amp; Improvement-11</t>
  </si>
  <si>
    <t>E3527 TSM Structures &amp; Improvement-12</t>
  </si>
  <si>
    <t>E3527 TSM Structures &amp; Improvement-1</t>
  </si>
  <si>
    <t>E3527 TSM Structures &amp; Improvement-2</t>
  </si>
  <si>
    <t>E3527 TSM Structures &amp; Improvement-3</t>
  </si>
  <si>
    <t>E3527 TSM Structures &amp; Improvement-4</t>
  </si>
  <si>
    <t>E3527 TSM Structures &amp; Improvement-5</t>
  </si>
  <si>
    <t>E3527 TSM Structures &amp; Improvement-6</t>
  </si>
  <si>
    <t>E3529 (GIF) Str/Impr, Fredonia 1&amp;2-7</t>
  </si>
  <si>
    <t>E3529 (GIF) Str/Impr, Fredonia 1&amp;2-8</t>
  </si>
  <si>
    <t>E3529 (GIF) Str/Impr, Fredonia 1&amp;2-9</t>
  </si>
  <si>
    <t>E3529 (GIF) Str/Impr, Fredonia 1&amp;2-10</t>
  </si>
  <si>
    <t>E3529 (GIF) Str/Impr, Fredonia 1&amp;2-11</t>
  </si>
  <si>
    <t>E3529 (GIF) Str/Impr, Fredonia 1&amp;2-12</t>
  </si>
  <si>
    <t>E3529 (GIF) Str/Impr, Fredonia 1&amp;2-1</t>
  </si>
  <si>
    <t>E3529 (GIF) Str/Impr, Fredonia 1&amp;2-2</t>
  </si>
  <si>
    <t>E3529 (GIF) Str/Impr, Fredonia 1&amp;2-3</t>
  </si>
  <si>
    <t>E3529 (GIF) Str/Impr, Fredonia 1&amp;2-4</t>
  </si>
  <si>
    <t>E3529 (GIF) Str/Impr, Fredonia 1&amp;2-5</t>
  </si>
  <si>
    <t>E3529 (GIF) Str/Impr, Fredonia 1&amp;2-6</t>
  </si>
  <si>
    <t>E3529 (GIF) Struc/Improv, LSR-7</t>
  </si>
  <si>
    <t>E3529 (GIF) Struc/Improv, LSR-8</t>
  </si>
  <si>
    <t>E3529 (GIF) Struc/Improv, LSR-9</t>
  </si>
  <si>
    <t>E3529 (GIF) Struc/Improv, LSR-10</t>
  </si>
  <si>
    <t>E3529 (GIF) Struc/Improv, LSR-11</t>
  </si>
  <si>
    <t>E3529 (GIF) Struc/Improv, LSR-12</t>
  </si>
  <si>
    <t>E3529 (GIF) Struc/Improv, LSR-1</t>
  </si>
  <si>
    <t>E3529 (GIF) Struc/Improv, LSR-2</t>
  </si>
  <si>
    <t>E3529 (GIF) Struc/Improv, LSR-3</t>
  </si>
  <si>
    <t>E3529 (GIF) Struc/Improv, LSR-4</t>
  </si>
  <si>
    <t>E3529 (GIF) Struc/Improv, LSR-5</t>
  </si>
  <si>
    <t>E3529 (GIF) Struc/Improv, LSR-6</t>
  </si>
  <si>
    <t>E3529 (GIF) Struc/Improv, Mint Farm-7</t>
  </si>
  <si>
    <t>E3529 (GIF) Struc/Improv, Mint Farm-8</t>
  </si>
  <si>
    <t>E3529 (GIF) Struc/Improv, Mint Farm-9</t>
  </si>
  <si>
    <t>E3529 (GIF) Struc/Improv, Mint Farm-10</t>
  </si>
  <si>
    <t>E3529 (GIF) Struc/Improv, Mint Farm-11</t>
  </si>
  <si>
    <t>E3529 (GIF) Struc/Improv, Mint Farm-12</t>
  </si>
  <si>
    <t>E3529 (GIF) Struc/Improv, Mint Farm-1</t>
  </si>
  <si>
    <t>E3529 (GIF) Struc/Improv, Mint Farm-2</t>
  </si>
  <si>
    <t>E3529 (GIF) Struc/Improv, Mint Farm-3</t>
  </si>
  <si>
    <t>E3529 (GIF) Struc/Improv, Mint Farm-4</t>
  </si>
  <si>
    <t>E3529 (GIF) Struc/Improv, Mint Farm-5</t>
  </si>
  <si>
    <t>E3529 (GIF) Struc/Improv, Mint Farm-6</t>
  </si>
  <si>
    <t>E3529 (GIF) Struc/Improv, Whitehorn-7</t>
  </si>
  <si>
    <t>E3529 (GIF) Struc/Improv, Whitehorn-8</t>
  </si>
  <si>
    <t>E3529 (GIF) Struc/Improv, Whitehorn-9</t>
  </si>
  <si>
    <t>E3529 (GIF) Struc/Improv, Whitehorn-10</t>
  </si>
  <si>
    <t>E3529 (GIF) Struc/Improv, Whitehorn-11</t>
  </si>
  <si>
    <t>E3529 (GIF) Struc/Improv, Whitehorn-12</t>
  </si>
  <si>
    <t>E3529 (GIF) Struc/Improv, Whitehorn-1</t>
  </si>
  <si>
    <t>E3529 (GIF) Struc/Improv, Whitehorn-2</t>
  </si>
  <si>
    <t>E3529 (GIF) Struc/Improv, Whitehorn-3</t>
  </si>
  <si>
    <t>E3529 (GIF) Struc/Improv, Whitehorn-4</t>
  </si>
  <si>
    <t>E3529 (GIF) Struc/Improv, Whitehorn-5</t>
  </si>
  <si>
    <t>E3529 (GIF) Struc/Improv, Whitehorn-6</t>
  </si>
  <si>
    <t>E353 TSM Sta Eq, 3rd AC Line-7</t>
  </si>
  <si>
    <t>E353 TSM Sta Eq, 3rd AC Line-8</t>
  </si>
  <si>
    <t>E353 TSM Sta Eq, 3rd AC Line-9</t>
  </si>
  <si>
    <t>E353 TSM Sta Eq, 3rd AC Line-10</t>
  </si>
  <si>
    <t>E353 TSM Sta Eq, 3rd AC Line-11</t>
  </si>
  <si>
    <t>E353 TSM Sta Eq, 3rd AC Line-12</t>
  </si>
  <si>
    <t>E353 TSM Sta Eq, 3rd AC Line-1</t>
  </si>
  <si>
    <t>E353 TSM Sta Eq, 3rd AC Line-2</t>
  </si>
  <si>
    <t>E353 TSM Sta Eq, 3rd AC Line-3</t>
  </si>
  <si>
    <t>E353 TSM Sta Eq, 3rd AC Line-4</t>
  </si>
  <si>
    <t>E353 TSM Sta Eq, 3rd AC Line-5</t>
  </si>
  <si>
    <t>E353 TSM Sta Eq, 3rd AC Line-6</t>
  </si>
  <si>
    <t>E353 TSM Sta Eq, Colstrip 3-4 -7</t>
  </si>
  <si>
    <t>E353 TSM Sta Eq, Colstrip 3-4 -8</t>
  </si>
  <si>
    <t>E353 TSM Sta Eq, Colstrip 3-4 -9</t>
  </si>
  <si>
    <t>E353 TSM Sta Eq, Colstrip 3-4 -10</t>
  </si>
  <si>
    <t>E353 TSM Sta Eq, Colstrip 3-4 -11</t>
  </si>
  <si>
    <t>E353 TSM Sta Eq, Colstrip 3-4 -12</t>
  </si>
  <si>
    <t>E353 TSM Sta Eq, Colstrip 3-4 -1</t>
  </si>
  <si>
    <t>E353 TSM Sta Eq, Colstrip 3-4 -2</t>
  </si>
  <si>
    <t>E353 TSM Sta Eq, Colstrip 3-4 -3</t>
  </si>
  <si>
    <t>E353 TSM Sta Eq, Colstrip 3-4 -4</t>
  </si>
  <si>
    <t>E353 TSM Sta Eq, Colstrip 3-4 -5</t>
  </si>
  <si>
    <t>E353 TSM Sta Eq, Colstrip 3-4 -6</t>
  </si>
  <si>
    <t>E353 TSM Sta Eq, Wild Horse-WindRid-7</t>
  </si>
  <si>
    <t>E353 TSM Sta Eq, Wild Horse-WindRid-8</t>
  </si>
  <si>
    <t>E353 TSM Sta Eq, Wild Horse-WindRid-9</t>
  </si>
  <si>
    <t>E353 TSM Sta Eq, Wild Horse-WindRid-10</t>
  </si>
  <si>
    <t>E353 TSM Sta Eq, Wild Horse-WindRid-11</t>
  </si>
  <si>
    <t>E353 TSM Sta Eq, Wild Horse-WindRid-12</t>
  </si>
  <si>
    <t>E353 TSM Sta Eq, Wild Horse-WindRid-1</t>
  </si>
  <si>
    <t>E353 TSM Sta Eq, Wild Horse-WindRid-2</t>
  </si>
  <si>
    <t>E353 TSM Sta Eq, Wild Horse-WindRid-3</t>
  </si>
  <si>
    <t>E353 TSM Sta Eq, Wild Horse-WindRid-4</t>
  </si>
  <si>
    <t>E353 TSM Sta Eq, Wild Horse-WindRid-5</t>
  </si>
  <si>
    <t>E353 TSM Sta Eq, Wild Horse-WindRid-6</t>
  </si>
  <si>
    <t>E353 TSM Sta Eq, Wind Ridge-NonProj-7</t>
  </si>
  <si>
    <t>E353 TSM Sta Eq, Wind Ridge-NonProj-8</t>
  </si>
  <si>
    <t>E353 TSM Sta Eq, Wind Ridge-NonProj-9</t>
  </si>
  <si>
    <t>E353 TSM Sta Eq, Wind Ridge-NonProj-10</t>
  </si>
  <si>
    <t>E353 TSM Sta Eq, Wind Ridge-NonProj-11</t>
  </si>
  <si>
    <t>E353 TSM Sta Eq, Wind Ridge-NonProj-12</t>
  </si>
  <si>
    <t>E353 TSM Sta Eq, Wind Ridge-NonProj-1</t>
  </si>
  <si>
    <t>E353 TSM Sta Eq, Wind Ridge-NonProj-2</t>
  </si>
  <si>
    <t>E353 TSM Sta Eq, Wind Ridge-NonProj-3</t>
  </si>
  <si>
    <t>E353 TSM Sta Eq, Wind Ridge-NonProj-4</t>
  </si>
  <si>
    <t>E353 TSM Sta Eq, Wind Ridge-NonProj-5</t>
  </si>
  <si>
    <t>E353 TSM Sta Eq, Wind Ridge-NonProj-6</t>
  </si>
  <si>
    <t>E353 TSM Station Equipment-7</t>
  </si>
  <si>
    <t>E353 TSM Station Equipment-8</t>
  </si>
  <si>
    <t>E353 TSM Station Equipment-9</t>
  </si>
  <si>
    <t>E353 TSM Station Equipment-10</t>
  </si>
  <si>
    <t>E353 TSM Station Equipment-11</t>
  </si>
  <si>
    <t>E353 TSM Station Equipment-12</t>
  </si>
  <si>
    <t>E353 TSM Station Equipment-1</t>
  </si>
  <si>
    <t>E353 TSM Station Equipment-2</t>
  </si>
  <si>
    <t>E353 TSM Station Equipment-3</t>
  </si>
  <si>
    <t>E353 TSM Station Equipment-4</t>
  </si>
  <si>
    <t>E353 TSM Station Equipment-5</t>
  </si>
  <si>
    <t>E353 TSM Station Equipment-6</t>
  </si>
  <si>
    <t>E3536 TSM Sta Eq, Sumas SMS-7</t>
  </si>
  <si>
    <t>E3536 TSM Sta Eq, Sumas SMS-8</t>
  </si>
  <si>
    <t>E3536 TSM Sta Eq, Sumas SMS-9</t>
  </si>
  <si>
    <t>E3536 TSM Sta Eq, Sumas SMS-10</t>
  </si>
  <si>
    <t>E3536 TSM Sta Eq, Sumas SMS-11</t>
  </si>
  <si>
    <t>E3536 TSM Sta Eq, Sumas SMS-12</t>
  </si>
  <si>
    <t>E3536 TSM Sta Eq, Sumas SMS-1</t>
  </si>
  <si>
    <t>E3536 TSM Sta Eq, Sumas SMS-2</t>
  </si>
  <si>
    <t>E3536 TSM Sta Eq, Sumas SMS-3</t>
  </si>
  <si>
    <t>E3536 TSM Sta Eq, Sumas SMS-4</t>
  </si>
  <si>
    <t>E3536 TSM Sta Eq, Sumas SMS-5</t>
  </si>
  <si>
    <t>E3536 TSM Sta Eq, Sumas SMS-6</t>
  </si>
  <si>
    <t>E3537 TSM Sta Eq, Fredonia3&amp;4 OP-7</t>
  </si>
  <si>
    <t>E3537 TSM Sta Eq, Fredonia3&amp;4 OP-8</t>
  </si>
  <si>
    <t>E3537 TSM Sta Eq, Fredonia3&amp;4 OP-9</t>
  </si>
  <si>
    <t>E3537 TSM Sta Eq, Fredonia3&amp;4 OP-10</t>
  </si>
  <si>
    <t>E3537 TSM Sta Eq, Fredonia3&amp;4 OP-11</t>
  </si>
  <si>
    <t>E3537 TSM Sta Eq, Fredonia3&amp;4 OP-12</t>
  </si>
  <si>
    <t>E3537 TSM Sta Eq, Fredonia3&amp;4 OP-1</t>
  </si>
  <si>
    <t>E3537 TSM Sta Eq, Fredonia3&amp;4 OP-2</t>
  </si>
  <si>
    <t>E3537 TSM Sta Eq, Fredonia3&amp;4 OP-3</t>
  </si>
  <si>
    <t>E3537 TSM Sta Eq, Fredonia3&amp;4 OP-4</t>
  </si>
  <si>
    <t>E3537 TSM Sta Eq, Fredonia3&amp;4 OP-5</t>
  </si>
  <si>
    <t>E3537 TSM Sta Eq, Fredonia3&amp;4 OP-6</t>
  </si>
  <si>
    <t>E3537 TSM Sta Eq, Hopkins Ridge Exp-7</t>
  </si>
  <si>
    <t>E3537 TSM Sta Eq, Hopkins Ridge Exp-8</t>
  </si>
  <si>
    <t>E3537 TSM Sta Eq, Hopkins Ridge Exp-9</t>
  </si>
  <si>
    <t>E3537 TSM Sta Eq, Hopkins Ridge Exp-10</t>
  </si>
  <si>
    <t>E3537 TSM Sta Eq, Hopkins Ridge Exp-11</t>
  </si>
  <si>
    <t>E3537 TSM Sta Eq, Hopkins Ridge Exp-12</t>
  </si>
  <si>
    <t>E3537 TSM Sta Eq, Hopkins Ridge Exp-1</t>
  </si>
  <si>
    <t>E3537 TSM Sta Eq, Hopkins Ridge Exp-2</t>
  </si>
  <si>
    <t>E3537 TSM Sta Eq, Hopkins Ridge Exp-3</t>
  </si>
  <si>
    <t>E3537 TSM Sta Eq, Hopkins Ridge Exp-4</t>
  </si>
  <si>
    <t>E3537 TSM Sta Eq, Hopkins Ridge Exp-5</t>
  </si>
  <si>
    <t>E3537 TSM Sta Eq, Hopkins Ridge Exp-6</t>
  </si>
  <si>
    <t>E3537 TSM Sub Eq, Sumas OP-SMS-7</t>
  </si>
  <si>
    <t>E3537 TSM Sub Eq, Sumas OP-SMS-8</t>
  </si>
  <si>
    <t>E3537 TSM Sub Eq, Sumas OP-SMS-9</t>
  </si>
  <si>
    <t>E3537 TSM Sub Eq, Sumas OP-SMS-10</t>
  </si>
  <si>
    <t>E3537 TSM Sub Eq, Sumas OP-SMS-11</t>
  </si>
  <si>
    <t>E3537 TSM Sub Eq, Sumas OP-SMS-12</t>
  </si>
  <si>
    <t>E3537 TSM Sub Eq, Sumas OP-SMS-1</t>
  </si>
  <si>
    <t>E3537 TSM Sub Eq, Sumas OP-SMS-2</t>
  </si>
  <si>
    <t>E3537 TSM Sub Eq, Sumas OP-SMS-3</t>
  </si>
  <si>
    <t>E3537 TSM Sub Eq, Sumas OP-SMS-4</t>
  </si>
  <si>
    <t>E3537 TSM Sub Eq, Sumas OP-SMS-5</t>
  </si>
  <si>
    <t>E3537 TSM Sub Eq, Sumas OP-SMS-6</t>
  </si>
  <si>
    <t>E3537 TSM Substation Equipment-7</t>
  </si>
  <si>
    <t>E3537 TSM Substation Equipment-8</t>
  </si>
  <si>
    <t>E3537 TSM Substation Equipment-9</t>
  </si>
  <si>
    <t>E3537 TSM Substation Equipment-10</t>
  </si>
  <si>
    <t>E3537 TSM Substation Equipment-11</t>
  </si>
  <si>
    <t>E3537 TSM Substation Equipment-12</t>
  </si>
  <si>
    <t>E3537 TSM Substation Equipment-1</t>
  </si>
  <si>
    <t>E3537 TSM Substation Equipment-2</t>
  </si>
  <si>
    <t>E3537 TSM Substation Equipment-3</t>
  </si>
  <si>
    <t>E3537 TSM Substation Equipment-4</t>
  </si>
  <si>
    <t>E3537 TSM Substation Equipment-5</t>
  </si>
  <si>
    <t>E3537 TSM Substation Equipment-6</t>
  </si>
  <si>
    <t>E3538 (LIF) Sta Eq, Sub-Txe-7</t>
  </si>
  <si>
    <t>E3538 (LIF) Sta Eq, Sub-Txe-8</t>
  </si>
  <si>
    <t>E3538 (LIF) Sta Eq, Sub-Txe-9</t>
  </si>
  <si>
    <t>E3538 (LIF) Sta Eq, Sub-Txe-10</t>
  </si>
  <si>
    <t>E3538 (LIF) Sta Eq, Sub-Txe-11</t>
  </si>
  <si>
    <t>E3538 (LIF) Sta Eq, Sub-Txe-12</t>
  </si>
  <si>
    <t>E3538 (LIF) Sta Eq, Sub-Txe-1</t>
  </si>
  <si>
    <t>E3538 (LIF) Sta Eq, Sub-Txe-2</t>
  </si>
  <si>
    <t>E3538 (LIF) Sta Eq, Sub-Txe-3</t>
  </si>
  <si>
    <t>E3538 (LIF) Sta Eq, Sub-Txe-4</t>
  </si>
  <si>
    <t>E3538 (LIF) Sta Eq, Sub-Txe-5</t>
  </si>
  <si>
    <t>E3538 (LIF) Sta Eq, Sub-Txe-6</t>
  </si>
  <si>
    <t>E3539 (GIF) Sta Eq, Arco Central-7</t>
  </si>
  <si>
    <t>E3539 (GIF) Sta Eq, Arco Central-8</t>
  </si>
  <si>
    <t>E3539 (GIF) Sta Eq, Arco Central-9</t>
  </si>
  <si>
    <t>E3539 (GIF) Sta Eq, Arco Central-10</t>
  </si>
  <si>
    <t>E3539 (GIF) Sta Eq, Arco Central-11</t>
  </si>
  <si>
    <t>E3539 (GIF) Sta Eq, Arco Central-12</t>
  </si>
  <si>
    <t>E3539 (GIF) Sta Eq, Arco Central-1</t>
  </si>
  <si>
    <t>E3539 (GIF) Sta Eq, Arco Central-2</t>
  </si>
  <si>
    <t>E3539 (GIF) Sta Eq, Arco Central-3</t>
  </si>
  <si>
    <t>E3539 (GIF) Sta Eq, Arco Central-4</t>
  </si>
  <si>
    <t>E3539 (GIF) Sta Eq, Arco Central-5</t>
  </si>
  <si>
    <t>E3539 (GIF) Sta Eq, Arco Central-6</t>
  </si>
  <si>
    <t>E3539 (GIF) Sta Eq, Baker River Sw-7</t>
  </si>
  <si>
    <t>E3539 (GIF) Sta Eq, Baker River Sw-8</t>
  </si>
  <si>
    <t>E3539 (GIF) Sta Eq, Baker River Sw-9</t>
  </si>
  <si>
    <t>E3539 (GIF) Sta Eq, Baker River Sw-10</t>
  </si>
  <si>
    <t>E3539 (GIF) Sta Eq, Baker River Sw-11</t>
  </si>
  <si>
    <t>E3539 (GIF) Sta Eq, Baker River Sw-12</t>
  </si>
  <si>
    <t>E3539 (GIF) Sta Eq, Baker River Sw-1</t>
  </si>
  <si>
    <t>E3539 (GIF) Sta Eq, Baker River Sw-2</t>
  </si>
  <si>
    <t>E3539 (GIF) Sta Eq, Baker River Sw-3</t>
  </si>
  <si>
    <t>E3539 (GIF) Sta Eq, Baker River Sw-4</t>
  </si>
  <si>
    <t>E3539 (GIF) Sta Eq, Baker River Sw-5</t>
  </si>
  <si>
    <t>E3539 (GIF) Sta Eq, Baker River Sw-6</t>
  </si>
  <si>
    <t>E3539 (GIF) Sta Eq, Colstrip 1-2-7</t>
  </si>
  <si>
    <t>E3539 (GIF) Sta Eq, Colstrip 1-2-8</t>
  </si>
  <si>
    <t>E3539 (GIF) Sta Eq, Colstrip 1-2-9</t>
  </si>
  <si>
    <t>E3539 (GIF) Sta Eq, Colstrip 1-2-10</t>
  </si>
  <si>
    <t>E3539 (GIF) Sta Eq, Colstrip 1-2-11</t>
  </si>
  <si>
    <t>E3539 (GIF) Sta Eq, Colstrip 1-2-12</t>
  </si>
  <si>
    <t>E3539 (GIF) Sta Eq, Colstrip 1-2-1</t>
  </si>
  <si>
    <t>E3539 (GIF) Sta Eq, Colstrip 1-2-2</t>
  </si>
  <si>
    <t>E3539 (GIF) Sta Eq, Colstrip 1-2-3</t>
  </si>
  <si>
    <t>E3539 (GIF) Sta Eq, Colstrip 1-2-4</t>
  </si>
  <si>
    <t>E3539 (GIF) Sta Eq, Colstrip 1-2-5</t>
  </si>
  <si>
    <t>E3539 (GIF) Sta Eq, Colstrip 1-2-6</t>
  </si>
  <si>
    <t>E3539 (GIF) Sta Eq, Colstrip 3-4 -7</t>
  </si>
  <si>
    <t>E3539 (GIF) Sta Eq, Colstrip 3-4 -8</t>
  </si>
  <si>
    <t>E3539 (GIF) Sta Eq, Colstrip 3-4 -9</t>
  </si>
  <si>
    <t>E3539 (GIF) Sta Eq, Colstrip 3-4 -10</t>
  </si>
  <si>
    <t>E3539 (GIF) Sta Eq, Colstrip 3-4 -11</t>
  </si>
  <si>
    <t>E3539 (GIF) Sta Eq, Colstrip 3-4 -12</t>
  </si>
  <si>
    <t>E3539 (GIF) Sta Eq, Colstrip 3-4 -1</t>
  </si>
  <si>
    <t>E3539 (GIF) Sta Eq, Colstrip 3-4 -2</t>
  </si>
  <si>
    <t>E3539 (GIF) Sta Eq, Colstrip 3-4 -3</t>
  </si>
  <si>
    <t>E3539 (GIF) Sta Eq, Colstrip 3-4 -4</t>
  </si>
  <si>
    <t>E3539 (GIF) Sta Eq, Colstrip 3-4 -5</t>
  </si>
  <si>
    <t>E3539 (GIF) Sta Eq, Colstrip 3-4 -6</t>
  </si>
  <si>
    <t>E3539 (GIF) Sta Eq, Electron Height-7</t>
  </si>
  <si>
    <t>E3539 (GIF) Sta Eq, Electron Height-8</t>
  </si>
  <si>
    <t>E3539 (GIF) Sta Eq, Electron Height-9</t>
  </si>
  <si>
    <t>E3539 (GIF) Sta Eq, Electron Height-10</t>
  </si>
  <si>
    <t>E3539 (GIF) Sta Eq, Electron Height-11</t>
  </si>
  <si>
    <t>E3539 (GIF) Sta Eq, Electron Height-12</t>
  </si>
  <si>
    <t>E3539 (GIF) Sta Eq, Electron Height-1</t>
  </si>
  <si>
    <t>E3539 (GIF) Sta Eq, Electron Height-2</t>
  </si>
  <si>
    <t>E3539 (GIF) Sta Eq, Electron Height-3</t>
  </si>
  <si>
    <t>E3539 (GIF) Sta Eq, Electron Height-4</t>
  </si>
  <si>
    <t>E3539 (GIF) Sta Eq, Electron Height-5</t>
  </si>
  <si>
    <t>E3539 (GIF) Sta Eq, Electron Height-6</t>
  </si>
  <si>
    <t>E3539 (GIF) Sta Eq, Encogen-7</t>
  </si>
  <si>
    <t>E3539 (GIF) Sta Eq, Encogen-8</t>
  </si>
  <si>
    <t>E3539 (GIF) Sta Eq, Encogen-9</t>
  </si>
  <si>
    <t>E3539 (GIF) Sta Eq, Encogen-10</t>
  </si>
  <si>
    <t>E3539 (GIF) Sta Eq, Encogen-11</t>
  </si>
  <si>
    <t>E3539 (GIF) Sta Eq, Encogen-12</t>
  </si>
  <si>
    <t>E3539 (GIF) Sta Eq, Encogen-1</t>
  </si>
  <si>
    <t>E3539 (GIF) Sta Eq, Encogen-2</t>
  </si>
  <si>
    <t>E3539 (GIF) Sta Eq, Encogen-3</t>
  </si>
  <si>
    <t>E3539 (GIF) Sta Eq, Encogen-4</t>
  </si>
  <si>
    <t>E3539 (GIF) Sta Eq, Encogen-5</t>
  </si>
  <si>
    <t>E3539 (GIF) Sta Eq, Encogen-6</t>
  </si>
  <si>
    <t>E3539 (GIF) Sta Eq, Ferndale-7</t>
  </si>
  <si>
    <t>E3539 (GIF) Sta Eq, Ferndale-8</t>
  </si>
  <si>
    <t>E3539 (GIF) Sta Eq, Ferndale-9</t>
  </si>
  <si>
    <t>E3539 (GIF) Sta Eq, Ferndale-10</t>
  </si>
  <si>
    <t>E3539 (GIF) Sta Eq, Ferndale-11</t>
  </si>
  <si>
    <t>E3539 (GIF) Sta Eq, Ferndale-12</t>
  </si>
  <si>
    <t>E3539 (GIF) Sta Eq, Ferndale-1</t>
  </si>
  <si>
    <t>E3539 (GIF) Sta Eq, Ferndale-2</t>
  </si>
  <si>
    <t>E3539 (GIF) Sta Eq, Ferndale-3</t>
  </si>
  <si>
    <t>E3539 (GIF) Sta Eq, Ferndale-4</t>
  </si>
  <si>
    <t>E3539 (GIF) Sta Eq, Ferndale-5</t>
  </si>
  <si>
    <t>E3539 (GIF) Sta Eq, Ferndale-6</t>
  </si>
  <si>
    <t>E3539 (GIF) Sta Eq, Fred 1/APC-7</t>
  </si>
  <si>
    <t>E3539 (GIF) Sta Eq, Fred 1/APC-8</t>
  </si>
  <si>
    <t>E3539 (GIF) Sta Eq, Fred 1/APC-9</t>
  </si>
  <si>
    <t>E3539 (GIF) Sta Eq, Fred 1/APC-10</t>
  </si>
  <si>
    <t>E3539 (GIF) Sta Eq, Fred 1/APC-11</t>
  </si>
  <si>
    <t>E3539 (GIF) Sta Eq, Fred 1/APC-12</t>
  </si>
  <si>
    <t>E3539 (GIF) Sta Eq, Fred 1/APC-1</t>
  </si>
  <si>
    <t>E3539 (GIF) Sta Eq, Fred 1/APC-2</t>
  </si>
  <si>
    <t>E3539 (GIF) Sta Eq, Fred 1/APC-3</t>
  </si>
  <si>
    <t>E3539 (GIF) Sta Eq, Fred 1/APC-4</t>
  </si>
  <si>
    <t>E3539 (GIF) Sta Eq, Fred 1/APC-5</t>
  </si>
  <si>
    <t>E3539 (GIF) Sta Eq, Fred 1/APC-6</t>
  </si>
  <si>
    <t>E3539 (GIF) Sta Eq, Frederickson-7</t>
  </si>
  <si>
    <t>E3539 (GIF) Sta Eq, Frederickson-8</t>
  </si>
  <si>
    <t>E3539 (GIF) Sta Eq, Frederickson-9</t>
  </si>
  <si>
    <t>E3539 (GIF) Sta Eq, Frederickson-10</t>
  </si>
  <si>
    <t>E3539 (GIF) Sta Eq, Frederickson-11</t>
  </si>
  <si>
    <t>E3539 (GIF) Sta Eq, Frederickson-12</t>
  </si>
  <si>
    <t>E3539 (GIF) Sta Eq, Frederickson-1</t>
  </si>
  <si>
    <t>E3539 (GIF) Sta Eq, Frederickson-2</t>
  </si>
  <si>
    <t>E3539 (GIF) Sta Eq, Frederickson-3</t>
  </si>
  <si>
    <t>E3539 (GIF) Sta Eq, Frederickson-4</t>
  </si>
  <si>
    <t>E3539 (GIF) Sta Eq, Frederickson-5</t>
  </si>
  <si>
    <t>E3539 (GIF) Sta Eq, Frederickson-6</t>
  </si>
  <si>
    <t>E3539 (GIF) Sta Eq, Fredonia 1&amp;2-7</t>
  </si>
  <si>
    <t>E3539 (GIF) Sta Eq, Fredonia 1&amp;2-8</t>
  </si>
  <si>
    <t>E3539 (GIF) Sta Eq, Fredonia 1&amp;2-9</t>
  </si>
  <si>
    <t>E3539 (GIF) Sta Eq, Fredonia 1&amp;2-10</t>
  </si>
  <si>
    <t>E3539 (GIF) Sta Eq, Fredonia 1&amp;2-11</t>
  </si>
  <si>
    <t>E3539 (GIF) Sta Eq, Fredonia 1&amp;2-12</t>
  </si>
  <si>
    <t>E3539 (GIF) Sta Eq, Fredonia 1&amp;2-1</t>
  </si>
  <si>
    <t>E3539 (GIF) Sta Eq, Fredonia 1&amp;2-2</t>
  </si>
  <si>
    <t>E3539 (GIF) Sta Eq, Fredonia 1&amp;2-3</t>
  </si>
  <si>
    <t>E3539 (GIF) Sta Eq, Fredonia 1&amp;2-4</t>
  </si>
  <si>
    <t>E3539 (GIF) Sta Eq, Fredonia 1&amp;2-5</t>
  </si>
  <si>
    <t>E3539 (GIF) Sta Eq, Fredonia 1&amp;2-6</t>
  </si>
  <si>
    <t>E3539 (GIF) Sta Eq, Fredonia 3&amp;4-7</t>
  </si>
  <si>
    <t>E3539 (GIF) Sta Eq, Fredonia 3&amp;4-8</t>
  </si>
  <si>
    <t>E3539 (GIF) Sta Eq, Fredonia 3&amp;4-9</t>
  </si>
  <si>
    <t>E3539 (GIF) Sta Eq, Fredonia 3&amp;4-10</t>
  </si>
  <si>
    <t>E3539 (GIF) Sta Eq, Fredonia 3&amp;4-11</t>
  </si>
  <si>
    <t>E3539 (GIF) Sta Eq, Fredonia 3&amp;4-12</t>
  </si>
  <si>
    <t>E3539 (GIF) Sta Eq, Fredonia 3&amp;4-1</t>
  </si>
  <si>
    <t>E3539 (GIF) Sta Eq, Fredonia 3&amp;4-2</t>
  </si>
  <si>
    <t>E3539 (GIF) Sta Eq, Fredonia 3&amp;4-3</t>
  </si>
  <si>
    <t>E3539 (GIF) Sta Eq, Fredonia 3&amp;4-4</t>
  </si>
  <si>
    <t>E3539 (GIF) Sta Eq, Fredonia 3&amp;4-5</t>
  </si>
  <si>
    <t>E3539 (GIF) Sta Eq, Fredonia 3&amp;4-6</t>
  </si>
  <si>
    <t>E3539 (GIF) Sta Eq, Goldendale-7</t>
  </si>
  <si>
    <t>E3539 (GIF) Sta Eq, Goldendale-8</t>
  </si>
  <si>
    <t>E3539 (GIF) Sta Eq, Goldendale-9</t>
  </si>
  <si>
    <t>E3539 (GIF) Sta Eq, Goldendale-10</t>
  </si>
  <si>
    <t>E3539 (GIF) Sta Eq, Goldendale-11</t>
  </si>
  <si>
    <t>E3539 (GIF) Sta Eq, Goldendale-12</t>
  </si>
  <si>
    <t>E3539 (GIF) Sta Eq, Goldendale-1</t>
  </si>
  <si>
    <t>E3539 (GIF) Sta Eq, Goldendale-2</t>
  </si>
  <si>
    <t>E3539 (GIF) Sta Eq, Goldendale-3</t>
  </si>
  <si>
    <t>E3539 (GIF) Sta Eq, Goldendale-4</t>
  </si>
  <si>
    <t>E3539 (GIF) Sta Eq, Goldendale-5</t>
  </si>
  <si>
    <t>E3539 (GIF) Sta Eq, Goldendale-6</t>
  </si>
  <si>
    <t>E3539 (GIF) Sta Eq, Hopkins Ridge-7</t>
  </si>
  <si>
    <t>E3539 (GIF) Sta Eq, Hopkins Ridge-8</t>
  </si>
  <si>
    <t>E3539 (GIF) Sta Eq, Hopkins Ridge-9</t>
  </si>
  <si>
    <t>E3539 (GIF) Sta Eq, Hopkins Ridge-10</t>
  </si>
  <si>
    <t>E3539 (GIF) Sta Eq, Hopkins Ridge-11</t>
  </si>
  <si>
    <t>E3539 (GIF) Sta Eq, Hopkins Ridge-12</t>
  </si>
  <si>
    <t>E3539 (GIF) Sta Eq, Hopkins Ridge-1</t>
  </si>
  <si>
    <t>E3539 (GIF) Sta Eq, Hopkins Ridge-2</t>
  </si>
  <si>
    <t>E3539 (GIF) Sta Eq, Hopkins Ridge-3</t>
  </si>
  <si>
    <t>E3539 (GIF) Sta Eq, Hopkins Ridge-4</t>
  </si>
  <si>
    <t>E3539 (GIF) Sta Eq, Hopkins Ridge-5</t>
  </si>
  <si>
    <t>E3539 (GIF) Sta Eq, Hopkins Ridge-6</t>
  </si>
  <si>
    <t>E3539 (GIF) Sta Eq, HPK sub@plant-7</t>
  </si>
  <si>
    <t>E3539 (GIF) Sta Eq, HPK sub@plant-8</t>
  </si>
  <si>
    <t>E3539 (GIF) Sta Eq, HPK sub@plant-9</t>
  </si>
  <si>
    <t>E3539 (GIF) Sta Eq, HPK sub@plant-10</t>
  </si>
  <si>
    <t>E3539 (GIF) Sta Eq, HPK sub@plant-11</t>
  </si>
  <si>
    <t>E3539 (GIF) Sta Eq, HPK sub@plant-12</t>
  </si>
  <si>
    <t>E3539 (GIF) Sta Eq, HPK sub@plant-1</t>
  </si>
  <si>
    <t>E3539 (GIF) Sta Eq, HPK sub@plant-2</t>
  </si>
  <si>
    <t>E3539 (GIF) Sta Eq, HPK sub@plant-3</t>
  </si>
  <si>
    <t>E3539 (GIF) Sta Eq, HPK sub@plant-4</t>
  </si>
  <si>
    <t>E3539 (GIF) Sta Eq, HPK sub@plant-5</t>
  </si>
  <si>
    <t>E3539 (GIF) Sta Eq, HPK sub@plant-6</t>
  </si>
  <si>
    <t>E3539 (GIF) Sta Eq, LB#4 -2013-7</t>
  </si>
  <si>
    <t>E3539 (GIF) Sta Eq, LB#4 -2013-8</t>
  </si>
  <si>
    <t>E3539 (GIF) Sta Eq, LB#4 -2013-9</t>
  </si>
  <si>
    <t>E3539 (GIF) Sta Eq, LB#4 -2013-10</t>
  </si>
  <si>
    <t>E3539 (GIF) Sta Eq, LB#4 -2013-11</t>
  </si>
  <si>
    <t>E3539 (GIF) Sta Eq, LB#4 -2013-12</t>
  </si>
  <si>
    <t>E3539 (GIF) Sta Eq, LB#4 -2013-1</t>
  </si>
  <si>
    <t>E3539 (GIF) Sta Eq, LB#4 -2013-2</t>
  </si>
  <si>
    <t>E3539 (GIF) Sta Eq, LB#4 -2013-3</t>
  </si>
  <si>
    <t>E3539 (GIF) Sta Eq, LB#4 -2013-4</t>
  </si>
  <si>
    <t>E3539 (GIF) Sta Eq, LB#4 -2013-5</t>
  </si>
  <si>
    <t>E3539 (GIF) Sta Eq, LB#4 -2013-6</t>
  </si>
  <si>
    <t>E3539 (GIF) Sta Eq, Lower Baker-7</t>
  </si>
  <si>
    <t>E3539 (GIF) Sta Eq, Lower Baker-8</t>
  </si>
  <si>
    <t>E3539 (GIF) Sta Eq, Lower Baker-9</t>
  </si>
  <si>
    <t>E3539 (GIF) Sta Eq, Lower Baker-10</t>
  </si>
  <si>
    <t>E3539 (GIF) Sta Eq, Lower Baker-11</t>
  </si>
  <si>
    <t>E3539 (GIF) Sta Eq, Lower Baker-12</t>
  </si>
  <si>
    <t>E3539 (GIF) Sta Eq, Lower Baker-1</t>
  </si>
  <si>
    <t>E3539 (GIF) Sta Eq, Lower Baker-2</t>
  </si>
  <si>
    <t>E3539 (GIF) Sta Eq, Lower Baker-3</t>
  </si>
  <si>
    <t>E3539 (GIF) Sta Eq, Lower Baker-4</t>
  </si>
  <si>
    <t>E3539 (GIF) Sta Eq, Lower Baker-5</t>
  </si>
  <si>
    <t>E3539 (GIF) Sta Eq, Lower Baker-6</t>
  </si>
  <si>
    <t>E3539 (GIF) Sta Eq, LSR-7</t>
  </si>
  <si>
    <t>E3539 (GIF) Sta Eq, LSR-8</t>
  </si>
  <si>
    <t>E3539 (GIF) Sta Eq, LSR-9</t>
  </si>
  <si>
    <t>E3539 (GIF) Sta Eq, LSR-10</t>
  </si>
  <si>
    <t>E3539 (GIF) Sta Eq, LSR-11</t>
  </si>
  <si>
    <t>E3539 (GIF) Sta Eq, LSR-12</t>
  </si>
  <si>
    <t>E3539 (GIF) Sta Eq, LSR-1</t>
  </si>
  <si>
    <t>E3539 (GIF) Sta Eq, LSR-2</t>
  </si>
  <si>
    <t>E3539 (GIF) Sta Eq, LSR-3</t>
  </si>
  <si>
    <t>E3539 (GIF) Sta Eq, LSR-4</t>
  </si>
  <si>
    <t>E3539 (GIF) Sta Eq, LSR-5</t>
  </si>
  <si>
    <t>E3539 (GIF) Sta Eq, LSR-6</t>
  </si>
  <si>
    <t>E3539 (GIF) Sta Eq, Mint Farm-7</t>
  </si>
  <si>
    <t>E3539 (GIF) Sta Eq, Mint Farm-8</t>
  </si>
  <si>
    <t>E3539 (GIF) Sta Eq, Mint Farm-9</t>
  </si>
  <si>
    <t>E3539 (GIF) Sta Eq, Mint Farm-10</t>
  </si>
  <si>
    <t>E3539 (GIF) Sta Eq, Mint Farm-11</t>
  </si>
  <si>
    <t>E3539 (GIF) Sta Eq, Mint Farm-12</t>
  </si>
  <si>
    <t>E3539 (GIF) Sta Eq, Mint Farm-1</t>
  </si>
  <si>
    <t>E3539 (GIF) Sta Eq, Mint Farm-2</t>
  </si>
  <si>
    <t>E3539 (GIF) Sta Eq, Mint Farm-3</t>
  </si>
  <si>
    <t>E3539 (GIF) Sta Eq, Mint Farm-4</t>
  </si>
  <si>
    <t>E3539 (GIF) Sta Eq, Mint Farm-5</t>
  </si>
  <si>
    <t>E3539 (GIF) Sta Eq, Mint Farm-6</t>
  </si>
  <si>
    <t>E3539 (GIF) Sta Eq, Nooksack-7</t>
  </si>
  <si>
    <t>E3539 (GIF) Sta Eq, Nooksack-8</t>
  </si>
  <si>
    <t>E3539 (GIF) Sta Eq, Nooksack-9</t>
  </si>
  <si>
    <t>E3539 (GIF) Sta Eq, Nooksack-10</t>
  </si>
  <si>
    <t>E3539 (GIF) Sta Eq, Nooksack-11</t>
  </si>
  <si>
    <t>E3539 (GIF) Sta Eq, Nooksack-12</t>
  </si>
  <si>
    <t>E3539 (GIF) Sta Eq, Nooksack-1</t>
  </si>
  <si>
    <t>E3539 (GIF) Sta Eq, Nooksack-2</t>
  </si>
  <si>
    <t>E3539 (GIF) Sta Eq, Nooksack-3</t>
  </si>
  <si>
    <t>E3539 (GIF) Sta Eq, Nooksack-4</t>
  </si>
  <si>
    <t>E3539 (GIF) Sta Eq, Nooksack-5</t>
  </si>
  <si>
    <t>E3539 (GIF) Sta Eq, Nooksack-6</t>
  </si>
  <si>
    <t>E3539 (GIF) Sta Eq, Poison Spring-7</t>
  </si>
  <si>
    <t>E3539 (GIF) Sta Eq, Poison Spring-8</t>
  </si>
  <si>
    <t>E3539 (GIF) Sta Eq, Poison Spring-9</t>
  </si>
  <si>
    <t>E3539 (GIF) Sta Eq, Poison Spring-10</t>
  </si>
  <si>
    <t>E3539 (GIF) Sta Eq, Poison Spring-11</t>
  </si>
  <si>
    <t>E3539 (GIF) Sta Eq, Poison Spring-12</t>
  </si>
  <si>
    <t>E3539 (GIF) Sta Eq, Poison Spring-1</t>
  </si>
  <si>
    <t>E3539 (GIF) Sta Eq, Poison Spring-2</t>
  </si>
  <si>
    <t>E3539 (GIF) Sta Eq, Poison Spring-3</t>
  </si>
  <si>
    <t>E3539 (GIF) Sta Eq, Poison Spring-4</t>
  </si>
  <si>
    <t>E3539 (GIF) Sta Eq, Poison Spring-5</t>
  </si>
  <si>
    <t>E3539 (GIF) Sta Eq, Poison Spring-6</t>
  </si>
  <si>
    <t>E3539 (GIF) Sta Eq, Shannon-7</t>
  </si>
  <si>
    <t>E3539 (GIF) Sta Eq, Shannon-8</t>
  </si>
  <si>
    <t>E3539 (GIF) Sta Eq, Shannon-9</t>
  </si>
  <si>
    <t>E3539 (GIF) Sta Eq, Shannon-10</t>
  </si>
  <si>
    <t>E3539 (GIF) Sta Eq, Shannon-11</t>
  </si>
  <si>
    <t>E3539 (GIF) Sta Eq, Shannon-12</t>
  </si>
  <si>
    <t>E3539 (GIF) Sta Eq, Shannon-1</t>
  </si>
  <si>
    <t>E3539 (GIF) Sta Eq, Shannon-2</t>
  </si>
  <si>
    <t>E3539 (GIF) Sta Eq, Shannon-3</t>
  </si>
  <si>
    <t>E3539 (GIF) Sta Eq, Shannon-4</t>
  </si>
  <si>
    <t>E3539 (GIF) Sta Eq, Shannon-5</t>
  </si>
  <si>
    <t>E3539 (GIF) Sta Eq, Shannon-6</t>
  </si>
  <si>
    <t>E3539 (GIF) Sta Eq, Snoq 1-2013-7</t>
  </si>
  <si>
    <t>E3539 (GIF) Sta Eq, Snoq 1-2013-8</t>
  </si>
  <si>
    <t>E3539 (GIF) Sta Eq, Snoq 1-2013-9</t>
  </si>
  <si>
    <t>E3539 (GIF) Sta Eq, Snoq 1-2013-10</t>
  </si>
  <si>
    <t>E3539 (GIF) Sta Eq, Snoq 1-2013-11</t>
  </si>
  <si>
    <t>E3539 (GIF) Sta Eq, Snoq 1-2013-12</t>
  </si>
  <si>
    <t>E3539 (GIF) Sta Eq, Snoq 1-2013-1</t>
  </si>
  <si>
    <t>E3539 (GIF) Sta Eq, Snoq 1-2013-2</t>
  </si>
  <si>
    <t>E3539 (GIF) Sta Eq, Snoq 1-2013-3</t>
  </si>
  <si>
    <t>E3539 (GIF) Sta Eq, Snoq 1-2013-4</t>
  </si>
  <si>
    <t>E3539 (GIF) Sta Eq, Snoq 1-2013-5</t>
  </si>
  <si>
    <t>E3539 (GIF) Sta Eq, Snoq 1-2013-6</t>
  </si>
  <si>
    <t>E3539 (GIF) Sta Eq, Snoq 2-2013-7</t>
  </si>
  <si>
    <t>E3539 (GIF) Sta Eq, Snoq 2-2013-8</t>
  </si>
  <si>
    <t>E3539 (GIF) Sta Eq, Snoq 2-2013-9</t>
  </si>
  <si>
    <t>E3539 (GIF) Sta Eq, Snoq 2-2013-10</t>
  </si>
  <si>
    <t>E3539 (GIF) Sta Eq, Snoq 2-2013-11</t>
  </si>
  <si>
    <t>E3539 (GIF) Sta Eq, Snoq 2-2013-12</t>
  </si>
  <si>
    <t>E3539 (GIF) Sta Eq, Snoq 2-2013-1</t>
  </si>
  <si>
    <t>E3539 (GIF) Sta Eq, Snoq 2-2013-2</t>
  </si>
  <si>
    <t>E3539 (GIF) Sta Eq, Snoq 2-2013-3</t>
  </si>
  <si>
    <t>E3539 (GIF) Sta Eq, Snoq 2-2013-4</t>
  </si>
  <si>
    <t>E3539 (GIF) Sta Eq, Snoq 2-2013-5</t>
  </si>
  <si>
    <t>E3539 (GIF) Sta Eq, Snoq 2-2013-6</t>
  </si>
  <si>
    <t>E3539 (GIF) Sta Eq, Snoqualmie 2-7</t>
  </si>
  <si>
    <t>E3539 (GIF) Sta Eq, Snoqualmie 2-8</t>
  </si>
  <si>
    <t>E3539 (GIF) Sta Eq, Snoqualmie 2-9</t>
  </si>
  <si>
    <t>E3539 (GIF) Sta Eq, Snoqualmie 2-10</t>
  </si>
  <si>
    <t>E3539 (GIF) Sta Eq, Snoqualmie 2-11</t>
  </si>
  <si>
    <t>E3539 (GIF) Sta Eq, Snoqualmie 2-12</t>
  </si>
  <si>
    <t>E3539 (GIF) Sta Eq, Snoqualmie 2-1</t>
  </si>
  <si>
    <t>E3539 (GIF) Sta Eq, Snoqualmie 2-2</t>
  </si>
  <si>
    <t>E3539 (GIF) Sta Eq, Snoqualmie 2-3</t>
  </si>
  <si>
    <t>E3539 (GIF) Sta Eq, Snoqualmie 2-4</t>
  </si>
  <si>
    <t>E3539 (GIF) Sta Eq, Snoqualmie 2-5</t>
  </si>
  <si>
    <t>E3539 (GIF) Sta Eq, Snoqualmie 2-6</t>
  </si>
  <si>
    <t>E3539 (GIF) Sta Eq, Snoqualmie Sw-7</t>
  </si>
  <si>
    <t>E3539 (GIF) Sta Eq, Snoqualmie Sw-8</t>
  </si>
  <si>
    <t>E3539 (GIF) Sta Eq, Snoqualmie Sw-9</t>
  </si>
  <si>
    <t>E3539 (GIF) Sta Eq, Snoqualmie Sw-10</t>
  </si>
  <si>
    <t>E3539 (GIF) Sta Eq, Snoqualmie Sw-11</t>
  </si>
  <si>
    <t>E3539 (GIF) Sta Eq, Snoqualmie Sw-12</t>
  </si>
  <si>
    <t>E3539 (GIF) Sta Eq, Snoqualmie Sw-1</t>
  </si>
  <si>
    <t>E3539 (GIF) Sta Eq, Snoqualmie Sw-2</t>
  </si>
  <si>
    <t>E3539 (GIF) Sta Eq, Snoqualmie Sw-3</t>
  </si>
  <si>
    <t>E3539 (GIF) Sta Eq, Snoqualmie Sw-4</t>
  </si>
  <si>
    <t>E3539 (GIF) Sta Eq, Snoqualmie Sw-5</t>
  </si>
  <si>
    <t>E3539 (GIF) Sta Eq, Snoqualmie Sw-6</t>
  </si>
  <si>
    <t>E3539 (GIF) Sta Eq, Stillwater-7</t>
  </si>
  <si>
    <t>E3539 (GIF) Sta Eq, Stillwater-8</t>
  </si>
  <si>
    <t>E3539 (GIF) Sta Eq, Stillwater-9</t>
  </si>
  <si>
    <t>E3539 (GIF) Sta Eq, Stillwater-10</t>
  </si>
  <si>
    <t>E3539 (GIF) Sta Eq, Stillwater-11</t>
  </si>
  <si>
    <t>E3539 (GIF) Sta Eq, Stillwater-12</t>
  </si>
  <si>
    <t>E3539 (GIF) Sta Eq, Stillwater-1</t>
  </si>
  <si>
    <t>E3539 (GIF) Sta Eq, Stillwater-2</t>
  </si>
  <si>
    <t>E3539 (GIF) Sta Eq, Stillwater-3</t>
  </si>
  <si>
    <t>E3539 (GIF) Sta Eq, Stillwater-4</t>
  </si>
  <si>
    <t>E3539 (GIF) Sta Eq, Stillwater-5</t>
  </si>
  <si>
    <t>E3539 (GIF) Sta Eq, Stillwater-6</t>
  </si>
  <si>
    <t>E3539 (GIF) Sta Eq, SUB-BRL4-2013-7</t>
  </si>
  <si>
    <t>E3539 (GIF) Sta Eq, SUB-BRL4-2013-8</t>
  </si>
  <si>
    <t>E3539 (GIF) Sta Eq, SUB-BRL4-2013-9</t>
  </si>
  <si>
    <t>E3539 (GIF) Sta Eq, SUB-BRL4-2013-10</t>
  </si>
  <si>
    <t>E3539 (GIF) Sta Eq, SUB-BRL4-2013-11</t>
  </si>
  <si>
    <t>E3539 (GIF) Sta Eq, SUB-BRL4-2013-12</t>
  </si>
  <si>
    <t>E3539 (GIF) Sta Eq, SUB-BRL4-2013-1</t>
  </si>
  <si>
    <t>E3539 (GIF) Sta Eq, SUB-BRL4-2013-2</t>
  </si>
  <si>
    <t>E3539 (GIF) Sta Eq, SUB-BRL4-2013-3</t>
  </si>
  <si>
    <t>E3539 (GIF) Sta Eq, SUB-BRL4-2013-4</t>
  </si>
  <si>
    <t>E3539 (GIF) Sta Eq, SUB-BRL4-2013-5</t>
  </si>
  <si>
    <t>E3539 (GIF) Sta Eq, SUB-BRL4-2013-6</t>
  </si>
  <si>
    <t>E3539 (GIF) Sta Eq, Sumas OP-SMC-7</t>
  </si>
  <si>
    <t>E3539 (GIF) Sta Eq, Sumas OP-SMC-8</t>
  </si>
  <si>
    <t>E3539 (GIF) Sta Eq, Sumas OP-SMC-9</t>
  </si>
  <si>
    <t>E3539 (GIF) Sta Eq, Sumas OP-SMC-10</t>
  </si>
  <si>
    <t>E3539 (GIF) Sta Eq, Sumas OP-SMC-11</t>
  </si>
  <si>
    <t>E3539 (GIF) Sta Eq, Sumas OP-SMC-12</t>
  </si>
  <si>
    <t>E3539 (GIF) Sta Eq, Sumas OP-SMC-1</t>
  </si>
  <si>
    <t>E3539 (GIF) Sta Eq, Sumas OP-SMC-2</t>
  </si>
  <si>
    <t>E3539 (GIF) Sta Eq, Sumas OP-SMC-3</t>
  </si>
  <si>
    <t>E3539 (GIF) Sta Eq, Sumas OP-SMC-4</t>
  </si>
  <si>
    <t>E3539 (GIF) Sta Eq, Sumas OP-SMC-5</t>
  </si>
  <si>
    <t>E3539 (GIF) Sta Eq, Sumas OP-SMC-6</t>
  </si>
  <si>
    <t>E3539 (GIF) Sta Eq, Terrell-7</t>
  </si>
  <si>
    <t>E3539 (GIF) Sta Eq, Terrell-8</t>
  </si>
  <si>
    <t>E3539 (GIF) Sta Eq, Terrell-9</t>
  </si>
  <si>
    <t>E3539 (GIF) Sta Eq, Terrell-10</t>
  </si>
  <si>
    <t>E3539 (GIF) Sta Eq, Terrell-11</t>
  </si>
  <si>
    <t>E3539 (GIF) Sta Eq, Terrell-12</t>
  </si>
  <si>
    <t>E3539 (GIF) Sta Eq, Terrell-1</t>
  </si>
  <si>
    <t>E3539 (GIF) Sta Eq, Terrell-2</t>
  </si>
  <si>
    <t>E3539 (GIF) Sta Eq, Terrell-3</t>
  </si>
  <si>
    <t>E3539 (GIF) Sta Eq, Terrell-4</t>
  </si>
  <si>
    <t>E3539 (GIF) Sta Eq, Terrell-5</t>
  </si>
  <si>
    <t>E3539 (GIF) Sta Eq, Terrell-6</t>
  </si>
  <si>
    <t>E3539 (GIF) Sta Eq, Texaco West-7</t>
  </si>
  <si>
    <t>E3539 (GIF) Sta Eq, Texaco West-8</t>
  </si>
  <si>
    <t>E3539 (GIF) Sta Eq, Texaco West-9</t>
  </si>
  <si>
    <t>E3539 (GIF) Sta Eq, Texaco West-10</t>
  </si>
  <si>
    <t>E3539 (GIF) Sta Eq, Texaco West-11</t>
  </si>
  <si>
    <t>E3539 (GIF) Sta Eq, Texaco West-12</t>
  </si>
  <si>
    <t>E3539 (GIF) Sta Eq, Texaco West-1</t>
  </si>
  <si>
    <t>E3539 (GIF) Sta Eq, Texaco West-2</t>
  </si>
  <si>
    <t>E3539 (GIF) Sta Eq, Texaco West-3</t>
  </si>
  <si>
    <t>E3539 (GIF) Sta Eq, Texaco West-4</t>
  </si>
  <si>
    <t>E3539 (GIF) Sta Eq, Texaco West-5</t>
  </si>
  <si>
    <t>E3539 (GIF) Sta Eq, Texaco West-6</t>
  </si>
  <si>
    <t>E3539 (GIF) Sta Eq, Upper Baker-7</t>
  </si>
  <si>
    <t>E3539 (GIF) Sta Eq, Upper Baker-8</t>
  </si>
  <si>
    <t>E3539 (GIF) Sta Eq, Upper Baker-9</t>
  </si>
  <si>
    <t>E3539 (GIF) Sta Eq, Upper Baker-10</t>
  </si>
  <si>
    <t>E3539 (GIF) Sta Eq, Upper Baker-11</t>
  </si>
  <si>
    <t>E3539 (GIF) Sta Eq, Upper Baker-12</t>
  </si>
  <si>
    <t>E3539 (GIF) Sta Eq, Upper Baker-1</t>
  </si>
  <si>
    <t>E3539 (GIF) Sta Eq, Upper Baker-2</t>
  </si>
  <si>
    <t>E3539 (GIF) Sta Eq, Upper Baker-3</t>
  </si>
  <si>
    <t>E3539 (GIF) Sta Eq, Upper Baker-4</t>
  </si>
  <si>
    <t>E3539 (GIF) Sta Eq, Upper Baker-5</t>
  </si>
  <si>
    <t>E3539 (GIF) Sta Eq, Upper Baker-6</t>
  </si>
  <si>
    <t>E3539 (GIF) Sta Eq, WHDE sub@plant-7</t>
  </si>
  <si>
    <t>E3539 (GIF) Sta Eq, WHDE sub@plant-8</t>
  </si>
  <si>
    <t>E3539 (GIF) Sta Eq, WHDE sub@plant-9</t>
  </si>
  <si>
    <t>E3539 (GIF) Sta Eq, WHDE sub@plant-10</t>
  </si>
  <si>
    <t>E3539 (GIF) Sta Eq, WHDE sub@plant-11</t>
  </si>
  <si>
    <t>E3539 (GIF) Sta Eq, WHDE sub@plant-12</t>
  </si>
  <si>
    <t>E3539 (GIF) Sta Eq, WHDE sub@plant-1</t>
  </si>
  <si>
    <t>E3539 (GIF) Sta Eq, WHDE sub@plant-2</t>
  </si>
  <si>
    <t>E3539 (GIF) Sta Eq, WHDE sub@plant-3</t>
  </si>
  <si>
    <t>E3539 (GIF) Sta Eq, WHDE sub@plant-4</t>
  </si>
  <si>
    <t>E3539 (GIF) Sta Eq, WHDE sub@plant-5</t>
  </si>
  <si>
    <t>E3539 (GIF) Sta Eq, WHDE sub@plant-6</t>
  </si>
  <si>
    <t>E3539 (GIF) Sta Eq, Whitehorn-7</t>
  </si>
  <si>
    <t>E3539 (GIF) Sta Eq, Whitehorn-8</t>
  </si>
  <si>
    <t>E3539 (GIF) Sta Eq, Whitehorn-9</t>
  </si>
  <si>
    <t>E3539 (GIF) Sta Eq, Whitehorn-10</t>
  </si>
  <si>
    <t>E3539 (GIF) Sta Eq, Whitehorn-11</t>
  </si>
  <si>
    <t>E3539 (GIF) Sta Eq, Whitehorn-12</t>
  </si>
  <si>
    <t>E3539 (GIF) Sta Eq, Whitehorn-1</t>
  </si>
  <si>
    <t>E3539 (GIF) Sta Eq, Whitehorn-2</t>
  </si>
  <si>
    <t>E3539 (GIF) Sta Eq, Whitehorn-3</t>
  </si>
  <si>
    <t>E3539 (GIF) Sta Eq, Whitehorn-4</t>
  </si>
  <si>
    <t>E3539 (GIF) Sta Eq, Whitehorn-5</t>
  </si>
  <si>
    <t>E3539 (GIF) Sta Eq, Whitehorn-6</t>
  </si>
  <si>
    <t>E3539 (GIF) Sta Eq, Wild H sub@plt-7</t>
  </si>
  <si>
    <t>E3539 (GIF) Sta Eq, Wild H sub@plt-8</t>
  </si>
  <si>
    <t>E3539 (GIF) Sta Eq, Wild H sub@plt-9</t>
  </si>
  <si>
    <t>E3539 (GIF) Sta Eq, Wild H sub@plt-10</t>
  </si>
  <si>
    <t>E3539 (GIF) Sta Eq, Wild H sub@plt-11</t>
  </si>
  <si>
    <t>E3539 (GIF) Sta Eq, Wild H sub@plt-12</t>
  </si>
  <si>
    <t>E3539 (GIF) Sta Eq, Wild H sub@plt-1</t>
  </si>
  <si>
    <t>E3539 (GIF) Sta Eq, Wild H sub@plt-2</t>
  </si>
  <si>
    <t>E3539 (GIF) Sta Eq, Wild H sub@plt-3</t>
  </si>
  <si>
    <t>E3539 (GIF) Sta Eq, Wild H sub@plt-4</t>
  </si>
  <si>
    <t>E3539 (GIF) Sta Eq, Wild H sub@plt-5</t>
  </si>
  <si>
    <t>E3539 (GIF) Sta Eq, Wild H sub@plt-6</t>
  </si>
  <si>
    <t>E3539 (GIF) Sta Eq, Wild Horse -7</t>
  </si>
  <si>
    <t>E3539 (GIF) Sta Eq, Wild Horse -8</t>
  </si>
  <si>
    <t>E3539 (GIF) Sta Eq, Wild Horse -9</t>
  </si>
  <si>
    <t>E3539 (GIF) Sta Eq, Wild Horse -10</t>
  </si>
  <si>
    <t>E3539 (GIF) Sta Eq, Wild Horse -11</t>
  </si>
  <si>
    <t>E3539 (GIF) Sta Eq, Wild Horse -12</t>
  </si>
  <si>
    <t>E3539 (GIF) Sta Eq, Wild Horse -1</t>
  </si>
  <si>
    <t>E3539 (GIF) Sta Eq, Wild Horse -2</t>
  </si>
  <si>
    <t>E3539 (GIF) Sta Eq, Wild Horse -3</t>
  </si>
  <si>
    <t>E3539 (GIF) Sta Eq, Wild Horse -4</t>
  </si>
  <si>
    <t>E3539 (GIF) Sta Eq, Wild Horse -5</t>
  </si>
  <si>
    <t>E3539 (GIF) Sta Eq, Wild Horse -6</t>
  </si>
  <si>
    <t>E3539 (GIF) Sta Eq, Wild Horse Exp-7</t>
  </si>
  <si>
    <t>E3539 (GIF) Sta Eq, Wild Horse Exp-8</t>
  </si>
  <si>
    <t>E3539 (GIF) Sta Eq, Wild Horse Exp-9</t>
  </si>
  <si>
    <t>E3539 (GIF) Sta Eq, Wild Horse Exp-10</t>
  </si>
  <si>
    <t>E3539 (GIF) Sta Eq, Wild Horse Exp-11</t>
  </si>
  <si>
    <t>E3539 (GIF) Sta Eq, Wild Horse Exp-12</t>
  </si>
  <si>
    <t>E3539 (GIF) Sta Eq, Wild Horse Exp-1</t>
  </si>
  <si>
    <t>E3539 (GIF) Sta Eq, Wild Horse Exp-2</t>
  </si>
  <si>
    <t>E3539 (GIF) Sta Eq, Wild Horse Exp-3</t>
  </si>
  <si>
    <t>E3539 (GIF) Sta Eq, Wild Horse Exp-4</t>
  </si>
  <si>
    <t>E3539 (GIF) Sta Eq, Wild Horse Exp-5</t>
  </si>
  <si>
    <t>E3539 (GIF) Sta Eq, Wild Horse Exp-6</t>
  </si>
  <si>
    <t>E3539 (GIF) Sta Eq, Wind Ridge-7</t>
  </si>
  <si>
    <t>E3539 (GIF) Sta Eq, Wind Ridge-8</t>
  </si>
  <si>
    <t>E3539 (GIF) Sta Eq, Wind Ridge-9</t>
  </si>
  <si>
    <t>E3539 (GIF) Sta Eq, Wind Ridge-10</t>
  </si>
  <si>
    <t>E3539 (GIF) Sta Eq, Wind Ridge-11</t>
  </si>
  <si>
    <t>E3539 (GIF) Sta Eq, Wind Ridge-12</t>
  </si>
  <si>
    <t>E3539 (GIF) Sta Eq, Wind Ridge-1</t>
  </si>
  <si>
    <t>E3539 (GIF) Sta Eq, Wind Ridge-2</t>
  </si>
  <si>
    <t>E3539 (GIF) Sta Eq, Wind Ridge-3</t>
  </si>
  <si>
    <t>E3539 (GIF) Sta Eq, Wind Ridge-4</t>
  </si>
  <si>
    <t>E3539 (GIF) Sta Eq, Wind Ridge-5</t>
  </si>
  <si>
    <t>E3539 (GIF) Sta Eq, Wind Ridge-6</t>
  </si>
  <si>
    <t>E3539 (GIF) Sta Eq, WindRid NonProj-7</t>
  </si>
  <si>
    <t>E3539 (GIF) Sta Eq, WindRid NonProj-8</t>
  </si>
  <si>
    <t>E3539 (GIF) Sta Eq, WindRid NonProj-9</t>
  </si>
  <si>
    <t>E3539 (GIF) Sta Eq, WindRid NonProj-10</t>
  </si>
  <si>
    <t>E3539 (GIF) Sta Eq, WindRid NonProj-11</t>
  </si>
  <si>
    <t>E3539 (GIF) Sta Eq, WindRid NonProj-12</t>
  </si>
  <si>
    <t>E3539 (GIF) Sta Eq, WindRid NonProj-1</t>
  </si>
  <si>
    <t>E3539 (GIF) Sta Eq, WindRid NonProj-2</t>
  </si>
  <si>
    <t>E3539 (GIF) Sta Eq, WindRid NonProj-3</t>
  </si>
  <si>
    <t>E3539 (GIF) Sta Eq, WindRid NonProj-4</t>
  </si>
  <si>
    <t>E3539 (GIF) Sta Eq, WindRid NonProj-5</t>
  </si>
  <si>
    <t>E3539 (GIF) Sta Eq, WindRid NonProj-6</t>
  </si>
  <si>
    <t>E354 TSM Towers &amp; Fixtures-7</t>
  </si>
  <si>
    <t>E354 TSM Towers &amp; Fixtures-8</t>
  </si>
  <si>
    <t>E354 TSM Towers &amp; Fixtures-9</t>
  </si>
  <si>
    <t>E354 TSM Towers &amp; Fixtures-10</t>
  </si>
  <si>
    <t>E354 TSM Towers &amp; Fixtures-11</t>
  </si>
  <si>
    <t>E354 TSM Towers &amp; Fixtures-12</t>
  </si>
  <si>
    <t>E354 TSM Towers &amp; Fixtures-1</t>
  </si>
  <si>
    <t>E354 TSM Towers &amp; Fixtures-2</t>
  </si>
  <si>
    <t>E354 TSM Towers &amp; Fixtures-3</t>
  </si>
  <si>
    <t>E354 TSM Towers &amp; Fixtures-4</t>
  </si>
  <si>
    <t>E354 TSM Towers &amp; Fixtures-5</t>
  </si>
  <si>
    <t>E354 TSM Towers &amp; Fixtures-6</t>
  </si>
  <si>
    <t>E354 TSM Twr/Fixt, 3rd AC Line-7</t>
  </si>
  <si>
    <t>E354 TSM Twr/Fixt, 3rd AC Line-8</t>
  </si>
  <si>
    <t>E354 TSM Twr/Fixt, 3rd AC Line-9</t>
  </si>
  <si>
    <t>E354 TSM Twr/Fixt, 3rd AC Line-10</t>
  </si>
  <si>
    <t>E354 TSM Twr/Fixt, 3rd AC Line-11</t>
  </si>
  <si>
    <t>E354 TSM Twr/Fixt, 3rd AC Line-12</t>
  </si>
  <si>
    <t>E354 TSM Twr/Fixt, 3rd AC Line-1</t>
  </si>
  <si>
    <t>E354 TSM Twr/Fixt, 3rd AC Line-2</t>
  </si>
  <si>
    <t>E354 TSM Twr/Fixt, 3rd AC Line-3</t>
  </si>
  <si>
    <t>E354 TSM Twr/Fixt, 3rd AC Line-4</t>
  </si>
  <si>
    <t>E354 TSM Twr/Fixt, 3rd AC Line-5</t>
  </si>
  <si>
    <t>E354 TSM Twr/Fixt, 3rd AC Line-6</t>
  </si>
  <si>
    <t>E354 TSM Twr/Fixt, Colstrip 1-2 Com-7</t>
  </si>
  <si>
    <t>E354 TSM Twr/Fixt, Colstrip 1-2 Com-8</t>
  </si>
  <si>
    <t>E354 TSM Twr/Fixt, Colstrip 1-2 Com-9</t>
  </si>
  <si>
    <t>E354 TSM Twr/Fixt, Colstrip 1-2 Com-10</t>
  </si>
  <si>
    <t>E354 TSM Twr/Fixt, Colstrip 1-2 Com-11</t>
  </si>
  <si>
    <t>E354 TSM Twr/Fixt, Colstrip 1-2 Com-12</t>
  </si>
  <si>
    <t>E354 TSM Twr/Fixt, Colstrip 1-2 Com-1</t>
  </si>
  <si>
    <t>E354 TSM Twr/Fixt, Colstrip 1-2 Com-2</t>
  </si>
  <si>
    <t>E354 TSM Twr/Fixt, Colstrip 1-2 Com-3</t>
  </si>
  <si>
    <t>E354 TSM Twr/Fixt, Colstrip 1-2 Com-4</t>
  </si>
  <si>
    <t>E354 TSM Twr/Fixt, Colstrip 1-2 Com-5</t>
  </si>
  <si>
    <t>E354 TSM Twr/Fixt, Colstrip 1-2 Com-6</t>
  </si>
  <si>
    <t>E354 TSM Twr/Fixt, Colstrip 3-4 Com-7</t>
  </si>
  <si>
    <t>E354 TSM Twr/Fixt, Colstrip 3-4 Com-8</t>
  </si>
  <si>
    <t>E354 TSM Twr/Fixt, Colstrip 3-4 Com-9</t>
  </si>
  <si>
    <t>E354 TSM Twr/Fixt, Colstrip 3-4 Com-10</t>
  </si>
  <si>
    <t>E354 TSM Twr/Fixt, Colstrip 3-4 Com-11</t>
  </si>
  <si>
    <t>E354 TSM Twr/Fixt, Colstrip 3-4 Com-12</t>
  </si>
  <si>
    <t>E354 TSM Twr/Fixt, Colstrip 3-4 Com-1</t>
  </si>
  <si>
    <t>E354 TSM Twr/Fixt, Colstrip 3-4 Com-2</t>
  </si>
  <si>
    <t>E354 TSM Twr/Fixt, Colstrip 3-4 Com-3</t>
  </si>
  <si>
    <t>E354 TSM Twr/Fixt, Colstrip 3-4 Com-4</t>
  </si>
  <si>
    <t>E354 TSM Twr/Fixt, Colstrip 3-4 Com-5</t>
  </si>
  <si>
    <t>E354 TSM Twr/Fixt, Colstrip 3-4 Com-6</t>
  </si>
  <si>
    <t>E354 TSM Twr/Fixt, N Intertie-7</t>
  </si>
  <si>
    <t>E354 TSM Twr/Fixt, N Intertie-8</t>
  </si>
  <si>
    <t>E354 TSM Twr/Fixt, N Intertie-9</t>
  </si>
  <si>
    <t>E354 TSM Twr/Fixt, N Intertie-10</t>
  </si>
  <si>
    <t>E354 TSM Twr/Fixt, N Intertie-11</t>
  </si>
  <si>
    <t>E354 TSM Twr/Fixt, N Intertie-12</t>
  </si>
  <si>
    <t>E354 TSM Twr/Fixt, N Intertie-1</t>
  </si>
  <si>
    <t>E354 TSM Twr/Fixt, N Intertie-2</t>
  </si>
  <si>
    <t>E354 TSM Twr/Fixt, N Intertie-3</t>
  </si>
  <si>
    <t>E354 TSM Twr/Fixt, N Intertie-4</t>
  </si>
  <si>
    <t>E354 TSM Twr/Fixt, N Intertie-5</t>
  </si>
  <si>
    <t>E354 TSM Twr/Fixt, N Intertie-6</t>
  </si>
  <si>
    <t>E3547 TSM Towers/Fixtures-7</t>
  </si>
  <si>
    <t>E3547 TSM Towers/Fixtures-8</t>
  </si>
  <si>
    <t>E3547 TSM Towers/Fixtures-9</t>
  </si>
  <si>
    <t>E3547 TSM Towers/Fixtures-10</t>
  </si>
  <si>
    <t>E3547 TSM Towers/Fixtures-11</t>
  </si>
  <si>
    <t>E3547 TSM Towers/Fixtures-12</t>
  </si>
  <si>
    <t>E3547 TSM Towers/Fixtures-1</t>
  </si>
  <si>
    <t>E3547 TSM Towers/Fixtures-2</t>
  </si>
  <si>
    <t>E3547 TSM Towers/Fixtures-3</t>
  </si>
  <si>
    <t>E3547 TSM Towers/Fixtures-4</t>
  </si>
  <si>
    <t>E3547 TSM Towers/Fixtures-5</t>
  </si>
  <si>
    <t>E3547 TSM Towers/Fixtures-6</t>
  </si>
  <si>
    <t>E3549 (GIF) Twr/Fixt, Colstrip 1-2 -7</t>
  </si>
  <si>
    <t>E3549 (GIF) Twr/Fixt, Colstrip 1-2 -8</t>
  </si>
  <si>
    <t>E3549 (GIF) Twr/Fixt, Colstrip 1-2 -9</t>
  </si>
  <si>
    <t>E3549 (GIF) Twr/Fixt, Colstrip 1-2 -10</t>
  </si>
  <si>
    <t>E3549 (GIF) Twr/Fixt, Colstrip 1-2 -11</t>
  </si>
  <si>
    <t>E3549 (GIF) Twr/Fixt, Colstrip 1-2 -12</t>
  </si>
  <si>
    <t>E3549 (GIF) Twr/Fixt, Colstrip 1-2 -1</t>
  </si>
  <si>
    <t>E3549 (GIF) Twr/Fixt, Colstrip 1-2 -2</t>
  </si>
  <si>
    <t>E3549 (GIF) Twr/Fixt, Colstrip 1-2 -3</t>
  </si>
  <si>
    <t>E3549 (GIF) Twr/Fixt, Colstrip 1-2 -4</t>
  </si>
  <si>
    <t>E3549 (GIF) Twr/Fixt, Colstrip 1-2 -5</t>
  </si>
  <si>
    <t>E3549 (GIF) Twr/Fixt, Colstrip 1-2 -6</t>
  </si>
  <si>
    <t>E3549 (GIF) Twr/Fixt, Colstrip 3-4-7</t>
  </si>
  <si>
    <t>E3549 (GIF) Twr/Fixt, Colstrip 3-4-8</t>
  </si>
  <si>
    <t>E3549 (GIF) Twr/Fixt, Colstrip 3-4-9</t>
  </si>
  <si>
    <t>E3549 (GIF) Twr/Fixt, Colstrip 3-4-10</t>
  </si>
  <si>
    <t>E3549 (GIF) Twr/Fixt, Colstrip 3-4-11</t>
  </si>
  <si>
    <t>E3549 (GIF) Twr/Fixt, Colstrip 3-4-12</t>
  </si>
  <si>
    <t>E3549 (GIF) Twr/Fixt, Colstrip 3-4-1</t>
  </si>
  <si>
    <t>E3549 (GIF) Twr/Fixt, Colstrip 3-4-2</t>
  </si>
  <si>
    <t>E3549 (GIF) Twr/Fixt, Colstrip 3-4-3</t>
  </si>
  <si>
    <t>E3549 (GIF) Twr/Fixt, Colstrip 3-4-4</t>
  </si>
  <si>
    <t>E3549 (GIF) Twr/Fixt, Colstrip 3-4-5</t>
  </si>
  <si>
    <t>E3549 (GIF) Twr/Fixt, Colstrip 3-4-6</t>
  </si>
  <si>
    <t>E3549 (GIF) Twr/Fixt, Ferndale-7</t>
  </si>
  <si>
    <t>E3549 (GIF) Twr/Fixt, Ferndale-8</t>
  </si>
  <si>
    <t>E3549 (GIF) Twr/Fixt, Ferndale-9</t>
  </si>
  <si>
    <t>E3549 (GIF) Twr/Fixt, Ferndale-10</t>
  </si>
  <si>
    <t>E3549 (GIF) Twr/Fixt, Ferndale-11</t>
  </si>
  <si>
    <t>E3549 (GIF) Twr/Fixt, Ferndale-12</t>
  </si>
  <si>
    <t>E3549 (GIF) Twr/Fixt, Ferndale-1</t>
  </si>
  <si>
    <t>E3549 (GIF) Twr/Fixt, Ferndale-2</t>
  </si>
  <si>
    <t>E3549 (GIF) Twr/Fixt, Ferndale-3</t>
  </si>
  <si>
    <t>E3549 (GIF) Twr/Fixt, Ferndale-4</t>
  </si>
  <si>
    <t>E3549 (GIF) Twr/Fixt, Ferndale-5</t>
  </si>
  <si>
    <t>E3549 (GIF) Twr/Fixt, Ferndale-6</t>
  </si>
  <si>
    <t>E355 TSM Poles &amp; Fixtures-7</t>
  </si>
  <si>
    <t>E355 TSM Poles &amp; Fixtures-8</t>
  </si>
  <si>
    <t>E355 TSM Poles &amp; Fixtures-9</t>
  </si>
  <si>
    <t>E355 TSM Poles &amp; Fixtures-10</t>
  </si>
  <si>
    <t>E355 TSM Poles &amp; Fixtures-11</t>
  </si>
  <si>
    <t>E355 TSM Poles &amp; Fixtures-12</t>
  </si>
  <si>
    <t>E355 TSM Poles &amp; Fixtures-1</t>
  </si>
  <si>
    <t>E355 TSM Poles &amp; Fixtures-2</t>
  </si>
  <si>
    <t>E355 TSM Poles &amp; Fixtures-3</t>
  </si>
  <si>
    <t>E355 TSM Poles &amp; Fixtures-4</t>
  </si>
  <si>
    <t>E355 TSM Poles &amp; Fixtures-5</t>
  </si>
  <si>
    <t>E355 TSM Poles &amp; Fixtures-6</t>
  </si>
  <si>
    <t>E355 TSM Poles, 3rd AC Line-7</t>
  </si>
  <si>
    <t>E355 TSM Poles, 3rd AC Line-8</t>
  </si>
  <si>
    <t>E355 TSM Poles, 3rd AC Line-9</t>
  </si>
  <si>
    <t>E355 TSM Poles, 3rd AC Line-10</t>
  </si>
  <si>
    <t>E355 TSM Poles, 3rd AC Line-11</t>
  </si>
  <si>
    <t>E355 TSM Poles, 3rd AC Line-12</t>
  </si>
  <si>
    <t>E355 TSM Poles, 3rd AC Line-1</t>
  </si>
  <si>
    <t>E355 TSM Poles, 3rd AC Line-2</t>
  </si>
  <si>
    <t>E355 TSM Poles, 3rd AC Line-3</t>
  </si>
  <si>
    <t>E355 TSM Poles, 3rd AC Line-4</t>
  </si>
  <si>
    <t>E355 TSM Poles, 3rd AC Line-5</t>
  </si>
  <si>
    <t>E355 TSM Poles, 3rd AC Line-6</t>
  </si>
  <si>
    <t>E355 TSM Poles, N Intertie-7</t>
  </si>
  <si>
    <t>E355 TSM Poles, N Intertie-8</t>
  </si>
  <si>
    <t>E355 TSM Poles, N Intertie-9</t>
  </si>
  <si>
    <t>E355 TSM Poles, N Intertie-10</t>
  </si>
  <si>
    <t>E355 TSM Poles, N Intertie-11</t>
  </si>
  <si>
    <t>E355 TSM Poles, N Intertie-12</t>
  </si>
  <si>
    <t>E355 TSM Poles, N Intertie-1</t>
  </si>
  <si>
    <t>E355 TSM Poles, N Intertie-2</t>
  </si>
  <si>
    <t>E355 TSM Poles, N Intertie-3</t>
  </si>
  <si>
    <t>E355 TSM Poles, N Intertie-4</t>
  </si>
  <si>
    <t>E355 TSM Poles, N Intertie-5</t>
  </si>
  <si>
    <t>E355 TSM Poles, N Intertie-6</t>
  </si>
  <si>
    <t>E355 TSM Poles, Wild Horse-WindRidg-7</t>
  </si>
  <si>
    <t>E355 TSM Poles, Wild Horse-WindRidg-8</t>
  </si>
  <si>
    <t>E355 TSM Poles, Wild Horse-WindRidg-9</t>
  </si>
  <si>
    <t>E355 TSM Poles, Wild Horse-WindRidg-10</t>
  </si>
  <si>
    <t>E355 TSM Poles, Wild Horse-WindRidg-11</t>
  </si>
  <si>
    <t>E355 TSM Poles, Wild Horse-WindRidg-12</t>
  </si>
  <si>
    <t>E355 TSM Poles, Wild Horse-WindRidg-1</t>
  </si>
  <si>
    <t>E355 TSM Poles, Wild Horse-WindRidg-2</t>
  </si>
  <si>
    <t>E355 TSM Poles, Wild Horse-WindRidg-3</t>
  </si>
  <si>
    <t>E355 TSM Poles, Wild Horse-WindRidg-4</t>
  </si>
  <si>
    <t>E355 TSM Poles, Wild Horse-WindRidg-5</t>
  </si>
  <si>
    <t>E355 TSM Poles, Wild Horse-WindRidg-6</t>
  </si>
  <si>
    <t>E355 TSM Poles, Wind Ridge-NonProje-7</t>
  </si>
  <si>
    <t>E355 TSM Poles, Wind Ridge-NonProje-8</t>
  </si>
  <si>
    <t>E355 TSM Poles, Wind Ridge-NonProje-9</t>
  </si>
  <si>
    <t>E355 TSM Poles, Wind Ridge-NonProje-10</t>
  </si>
  <si>
    <t>E355 TSM Poles, Wind Ridge-NonProje-11</t>
  </si>
  <si>
    <t>E355 TSM Poles, Wind Ridge-NonProje-12</t>
  </si>
  <si>
    <t>E355 TSM Poles, Wind Ridge-NonProje-1</t>
  </si>
  <si>
    <t>E355 TSM Poles, Wind Ridge-NonProje-2</t>
  </si>
  <si>
    <t>E355 TSM Poles, Wind Ridge-NonProje-3</t>
  </si>
  <si>
    <t>E355 TSM Poles, Wind Ridge-NonProje-4</t>
  </si>
  <si>
    <t>E355 TSM Poles, Wind Ridge-NonProje-5</t>
  </si>
  <si>
    <t>E355 TSM Poles, Wind Ridge-NonProje-6</t>
  </si>
  <si>
    <t>E3556 TSM Poles -7</t>
  </si>
  <si>
    <t>E3556 TSM Poles -8</t>
  </si>
  <si>
    <t>E3556 TSM Poles -9</t>
  </si>
  <si>
    <t>E3556 TSM Poles -10</t>
  </si>
  <si>
    <t>E3556 TSM Poles -11</t>
  </si>
  <si>
    <t>E3556 TSM Poles -12</t>
  </si>
  <si>
    <t>E3556 TSM Poles -1</t>
  </si>
  <si>
    <t>E3556 TSM Poles -2</t>
  </si>
  <si>
    <t>E3556 TSM Poles -3</t>
  </si>
  <si>
    <t>E3556 TSM Poles -4</t>
  </si>
  <si>
    <t>E3556 TSM Poles -5</t>
  </si>
  <si>
    <t>E3556 TSM Poles -6</t>
  </si>
  <si>
    <t>E3557 TSM Poles -7</t>
  </si>
  <si>
    <t>E3557 TSM Poles -8</t>
  </si>
  <si>
    <t>E3557 TSM Poles -9</t>
  </si>
  <si>
    <t>E3557 TSM Poles -10</t>
  </si>
  <si>
    <t>E3557 TSM Poles -11</t>
  </si>
  <si>
    <t>E3557 TSM Poles -12</t>
  </si>
  <si>
    <t>E3557 TSM Poles -1</t>
  </si>
  <si>
    <t>E3557 TSM Poles -2</t>
  </si>
  <si>
    <t>E3557 TSM Poles -3</t>
  </si>
  <si>
    <t>E3557 TSM Poles -4</t>
  </si>
  <si>
    <t>E3557 TSM Poles -5</t>
  </si>
  <si>
    <t>E3557 TSM Poles -6</t>
  </si>
  <si>
    <t>E3557 TSM Poles, Baker Common-7</t>
  </si>
  <si>
    <t>E3557 TSM Poles, Baker Common-8</t>
  </si>
  <si>
    <t>E3557 TSM Poles, Baker Common-9</t>
  </si>
  <si>
    <t>E3557 TSM Poles, Baker Common-10</t>
  </si>
  <si>
    <t>E3557 TSM Poles, Baker Common-11</t>
  </si>
  <si>
    <t>E3557 TSM Poles, Baker Common-12</t>
  </si>
  <si>
    <t>E3557 TSM Poles, Baker Common-1</t>
  </si>
  <si>
    <t>E3557 TSM Poles, Baker Common-2</t>
  </si>
  <si>
    <t>E3557 TSM Poles, Baker Common-3</t>
  </si>
  <si>
    <t>E3557 TSM Poles, Baker Common-4</t>
  </si>
  <si>
    <t>E3557 TSM Poles, Baker Common-5</t>
  </si>
  <si>
    <t>E3557 TSM Poles, Baker Common-6</t>
  </si>
  <si>
    <t>E3557 TSM Poles, Upper Baker-7</t>
  </si>
  <si>
    <t>E3557 TSM Poles, Upper Baker-8</t>
  </si>
  <si>
    <t>E3557 TSM Poles, Upper Baker-9</t>
  </si>
  <si>
    <t>E3557 TSM Poles, Upper Baker-10</t>
  </si>
  <si>
    <t>E3557 TSM Poles, Upper Baker-11</t>
  </si>
  <si>
    <t>E3557 TSM Poles, Upper Baker-12</t>
  </si>
  <si>
    <t>E3557 TSM Poles, Upper Baker-1</t>
  </si>
  <si>
    <t>E3557 TSM Poles, Upper Baker-2</t>
  </si>
  <si>
    <t>E3557 TSM Poles, Upper Baker-3</t>
  </si>
  <si>
    <t>E3557 TSM Poles, Upper Baker-4</t>
  </si>
  <si>
    <t>E3557 TSM Poles, Upper Baker-5</t>
  </si>
  <si>
    <t>E3557 TSM Poles, Upper Baker-6</t>
  </si>
  <si>
    <t>E3559 (GIF) Poles, Colstrip 1-2-7</t>
  </si>
  <si>
    <t>E3559 (GIF) Poles, Colstrip 1-2-8</t>
  </si>
  <si>
    <t>E3559 (GIF) Poles, Colstrip 1-2-9</t>
  </si>
  <si>
    <t>E3559 (GIF) Poles, Colstrip 1-2-10</t>
  </si>
  <si>
    <t>E3559 (GIF) Poles, Colstrip 1-2-11</t>
  </si>
  <si>
    <t>E3559 (GIF) Poles, Colstrip 1-2-12</t>
  </si>
  <si>
    <t>E3559 (GIF) Poles, Colstrip 1-2-1</t>
  </si>
  <si>
    <t>E3559 (GIF) Poles, Colstrip 1-2-2</t>
  </si>
  <si>
    <t>E3559 (GIF) Poles, Colstrip 1-2-3</t>
  </si>
  <si>
    <t>E3559 (GIF) Poles, Colstrip 1-2-4</t>
  </si>
  <si>
    <t>E3559 (GIF) Poles, Colstrip 1-2-5</t>
  </si>
  <si>
    <t>E3559 (GIF) Poles, Colstrip 1-2-6</t>
  </si>
  <si>
    <t>E3559 (GIF) Poles, Colstrip 3-4-7</t>
  </si>
  <si>
    <t>E3559 (GIF) Poles, Colstrip 3-4-8</t>
  </si>
  <si>
    <t>E3559 (GIF) Poles, Colstrip 3-4-9</t>
  </si>
  <si>
    <t>E3559 (GIF) Poles, Colstrip 3-4-10</t>
  </si>
  <si>
    <t>E3559 (GIF) Poles, Colstrip 3-4-11</t>
  </si>
  <si>
    <t>E3559 (GIF) Poles, Colstrip 3-4-12</t>
  </si>
  <si>
    <t>E3559 (GIF) Poles, Colstrip 3-4-1</t>
  </si>
  <si>
    <t>E3559 (GIF) Poles, Colstrip 3-4-2</t>
  </si>
  <si>
    <t>E3559 (GIF) Poles, Colstrip 3-4-3</t>
  </si>
  <si>
    <t>E3559 (GIF) Poles, Colstrip 3-4-4</t>
  </si>
  <si>
    <t>E3559 (GIF) Poles, Colstrip 3-4-5</t>
  </si>
  <si>
    <t>E3559 (GIF) Poles, Colstrip 3-4-6</t>
  </si>
  <si>
    <t>E3559 (GIF) Poles, Hopkins Ridge-7</t>
  </si>
  <si>
    <t>E3559 (GIF) Poles, Hopkins Ridge-8</t>
  </si>
  <si>
    <t>E3559 (GIF) Poles, Hopkins Ridge-9</t>
  </si>
  <si>
    <t>E3559 (GIF) Poles, Hopkins Ridge-10</t>
  </si>
  <si>
    <t>E3559 (GIF) Poles, Hopkins Ridge-11</t>
  </si>
  <si>
    <t>E3559 (GIF) Poles, Hopkins Ridge-12</t>
  </si>
  <si>
    <t>E3559 (GIF) Poles, Hopkins Ridge-1</t>
  </si>
  <si>
    <t>E3559 (GIF) Poles, Hopkins Ridge-2</t>
  </si>
  <si>
    <t>E3559 (GIF) Poles, Hopkins Ridge-3</t>
  </si>
  <si>
    <t>E3559 (GIF) Poles, Hopkins Ridge-4</t>
  </si>
  <si>
    <t>E3559 (GIF) Poles, Hopkins Ridge-5</t>
  </si>
  <si>
    <t>E3559 (GIF) Poles, Hopkins Ridge-6</t>
  </si>
  <si>
    <t>E3559 (GIF) Poles, Lower Baker-7</t>
  </si>
  <si>
    <t>E3559 (GIF) Poles, Lower Baker-8</t>
  </si>
  <si>
    <t>E3559 (GIF) Poles, Lower Baker-9</t>
  </si>
  <si>
    <t>E3559 (GIF) Poles, Lower Baker-10</t>
  </si>
  <si>
    <t>E3559 (GIF) Poles, Lower Baker-11</t>
  </si>
  <si>
    <t>E3559 (GIF) Poles, Lower Baker-12</t>
  </si>
  <si>
    <t>E3559 (GIF) Poles, Lower Baker-1</t>
  </si>
  <si>
    <t>E3559 (GIF) Poles, Lower Baker-2</t>
  </si>
  <si>
    <t>E3559 (GIF) Poles, Lower Baker-3</t>
  </si>
  <si>
    <t>E3559 (GIF) Poles, Lower Baker-4</t>
  </si>
  <si>
    <t>E3559 (GIF) Poles, Lower Baker-5</t>
  </si>
  <si>
    <t>E3559 (GIF) Poles, Lower Baker-6</t>
  </si>
  <si>
    <t>E3559 (GIF) Poles, Poison Spring-7</t>
  </si>
  <si>
    <t>E3559 (GIF) Poles, Poison Spring-8</t>
  </si>
  <si>
    <t>E3559 (GIF) Poles, Poison Spring-9</t>
  </si>
  <si>
    <t>E3559 (GIF) Poles, Poison Spring-10</t>
  </si>
  <si>
    <t>E3559 (GIF) Poles, Poison Spring-11</t>
  </si>
  <si>
    <t>E3559 (GIF) Poles, Poison Spring-12</t>
  </si>
  <si>
    <t>E3559 (GIF) Poles, Poison Spring-1</t>
  </si>
  <si>
    <t>E3559 (GIF) Poles, Poison Spring-2</t>
  </si>
  <si>
    <t>E3559 (GIF) Poles, Poison Spring-3</t>
  </si>
  <si>
    <t>E3559 (GIF) Poles, Poison Spring-4</t>
  </si>
  <si>
    <t>E3559 (GIF) Poles, Poison Spring-5</t>
  </si>
  <si>
    <t>E3559 (GIF) Poles, Poison Spring-6</t>
  </si>
  <si>
    <t>E3559 (GIF) Poles, Scl-Tolt-7</t>
  </si>
  <si>
    <t>E3559 (GIF) Poles, Scl-Tolt-8</t>
  </si>
  <si>
    <t>E3559 (GIF) Poles, Scl-Tolt-9</t>
  </si>
  <si>
    <t>E3559 (GIF) Poles, Scl-Tolt-10</t>
  </si>
  <si>
    <t>E3559 (GIF) Poles, Scl-Tolt-11</t>
  </si>
  <si>
    <t>E3559 (GIF) Poles, Scl-Tolt-12</t>
  </si>
  <si>
    <t>E3559 (GIF) Poles, Scl-Tolt-1</t>
  </si>
  <si>
    <t>E3559 (GIF) Poles, Scl-Tolt-2</t>
  </si>
  <si>
    <t>E3559 (GIF) Poles, Scl-Tolt-3</t>
  </si>
  <si>
    <t>E3559 (GIF) Poles, Scl-Tolt-4</t>
  </si>
  <si>
    <t>E3559 (GIF) Poles, Scl-Tolt-5</t>
  </si>
  <si>
    <t>E3559 (GIF) Poles, Scl-Tolt-6</t>
  </si>
  <si>
    <t>E3559 (GIF) Poles, Snoqualmie 1-7</t>
  </si>
  <si>
    <t>E3559 (GIF) Poles, Snoqualmie 1-8</t>
  </si>
  <si>
    <t>E3559 (GIF) Poles, Snoqualmie 1-9</t>
  </si>
  <si>
    <t>E3559 (GIF) Poles, Snoqualmie 1-10</t>
  </si>
  <si>
    <t>E3559 (GIF) Poles, Snoqualmie 1-11</t>
  </si>
  <si>
    <t>E3559 (GIF) Poles, Snoqualmie 1-12</t>
  </si>
  <si>
    <t>E3559 (GIF) Poles, Snoqualmie 1-1</t>
  </si>
  <si>
    <t>E3559 (GIF) Poles, Snoqualmie 1-2</t>
  </si>
  <si>
    <t>E3559 (GIF) Poles, Snoqualmie 1-3</t>
  </si>
  <si>
    <t>E3559 (GIF) Poles, Snoqualmie 1-4</t>
  </si>
  <si>
    <t>E3559 (GIF) Poles, Snoqualmie 1-5</t>
  </si>
  <si>
    <t>E3559 (GIF) Poles, Snoqualmie 1-6</t>
  </si>
  <si>
    <t>E3559 (GIF) Poles, Snoqualmie 2-7</t>
  </si>
  <si>
    <t>E3559 (GIF) Poles, Snoqualmie 2-8</t>
  </si>
  <si>
    <t>E3559 (GIF) Poles, Snoqualmie 2-9</t>
  </si>
  <si>
    <t>E3559 (GIF) Poles, Snoqualmie 2-10</t>
  </si>
  <si>
    <t>E3559 (GIF) Poles, Snoqualmie 2-11</t>
  </si>
  <si>
    <t>E3559 (GIF) Poles, Snoqualmie 2-12</t>
  </si>
  <si>
    <t>E3559 (GIF) Poles, Snoqualmie 2-1</t>
  </si>
  <si>
    <t>E3559 (GIF) Poles, Snoqualmie 2-2</t>
  </si>
  <si>
    <t>E3559 (GIF) Poles, Snoqualmie 2-3</t>
  </si>
  <si>
    <t>E3559 (GIF) Poles, Snoqualmie 2-4</t>
  </si>
  <si>
    <t>E3559 (GIF) Poles, Snoqualmie 2-5</t>
  </si>
  <si>
    <t>E3559 (GIF) Poles, Snoqualmie 2-6</t>
  </si>
  <si>
    <t>E3559 (GIF) Poles, Sumas-7</t>
  </si>
  <si>
    <t>E3559 (GIF) Poles, Sumas-8</t>
  </si>
  <si>
    <t>E3559 (GIF) Poles, Sumas-9</t>
  </si>
  <si>
    <t>E3559 (GIF) Poles, Sumas-10</t>
  </si>
  <si>
    <t>E3559 (GIF) Poles, Sumas-11</t>
  </si>
  <si>
    <t>E3559 (GIF) Poles, Sumas-12</t>
  </si>
  <si>
    <t>E3559 (GIF) Poles, Sumas-1</t>
  </si>
  <si>
    <t>E3559 (GIF) Poles, Sumas-2</t>
  </si>
  <si>
    <t>E3559 (GIF) Poles, Sumas-3</t>
  </si>
  <si>
    <t>E3559 (GIF) Poles, Sumas-4</t>
  </si>
  <si>
    <t>E3559 (GIF) Poles, Sumas-5</t>
  </si>
  <si>
    <t>E3559 (GIF) Poles, Sumas-6</t>
  </si>
  <si>
    <t>E3559 (GIF) Poles, TLN-HPK@plant-7</t>
  </si>
  <si>
    <t>E3559 (GIF) Poles, TLN-HPK@plant-8</t>
  </si>
  <si>
    <t>E3559 (GIF) Poles, TLN-HPK@plant-9</t>
  </si>
  <si>
    <t>E3559 (GIF) Poles, TLN-HPK@plant-10</t>
  </si>
  <si>
    <t>E3559 (GIF) Poles, TLN-HPK@plant-11</t>
  </si>
  <si>
    <t>E3559 (GIF) Poles, TLN-HPK@plant-12</t>
  </si>
  <si>
    <t>E3559 (GIF) Poles, TLN-HPK@plant-1</t>
  </si>
  <si>
    <t>E3559 (GIF) Poles, TLN-HPK@plant-2</t>
  </si>
  <si>
    <t>E3559 (GIF) Poles, TLN-HPK@plant-3</t>
  </si>
  <si>
    <t>E3559 (GIF) Poles, TLN-HPK@plant-4</t>
  </si>
  <si>
    <t>E3559 (GIF) Poles, TLN-HPK@plant-5</t>
  </si>
  <si>
    <t>E3559 (GIF) Poles, TLN-HPK@plant-6</t>
  </si>
  <si>
    <t>E3559 (GIF) Poles, Upper Baker-7</t>
  </si>
  <si>
    <t>E3559 (GIF) Poles, Upper Baker-8</t>
  </si>
  <si>
    <t>E3559 (GIF) Poles, Upper Baker-9</t>
  </si>
  <si>
    <t>E3559 (GIF) Poles, Upper Baker-10</t>
  </si>
  <si>
    <t>E3559 (GIF) Poles, Upper Baker-11</t>
  </si>
  <si>
    <t>E3559 (GIF) Poles, Upper Baker-12</t>
  </si>
  <si>
    <t>E3559 (GIF) Poles, Upper Baker-1</t>
  </si>
  <si>
    <t>E3559 (GIF) Poles, Upper Baker-2</t>
  </si>
  <si>
    <t>E3559 (GIF) Poles, Upper Baker-3</t>
  </si>
  <si>
    <t>E3559 (GIF) Poles, Upper Baker-4</t>
  </si>
  <si>
    <t>E3559 (GIF) Poles, Upper Baker-5</t>
  </si>
  <si>
    <t>E3559 (GIF) Poles, Upper Baker-6</t>
  </si>
  <si>
    <t>E3559 (GIF) Poles, Wild Horse-7</t>
  </si>
  <si>
    <t>E3559 (GIF) Poles, Wild Horse-8</t>
  </si>
  <si>
    <t>E3559 (GIF) Poles, Wild Horse-9</t>
  </si>
  <si>
    <t>E3559 (GIF) Poles, Wild Horse-10</t>
  </si>
  <si>
    <t>E3559 (GIF) Poles, Wild Horse-11</t>
  </si>
  <si>
    <t>E3559 (GIF) Poles, Wild Horse-12</t>
  </si>
  <si>
    <t>E3559 (GIF) Poles, Wild Horse-1</t>
  </si>
  <si>
    <t>E3559 (GIF) Poles, Wild Horse-2</t>
  </si>
  <si>
    <t>E3559 (GIF) Poles, Wild Horse-3</t>
  </si>
  <si>
    <t>E3559 (GIF) Poles, Wild Horse-4</t>
  </si>
  <si>
    <t>E3559 (GIF) Poles, Wild Horse-5</t>
  </si>
  <si>
    <t>E3559 (GIF) Poles, Wild Horse-6</t>
  </si>
  <si>
    <t>E3559 (GIF) TSM Poles, LSR-7</t>
  </si>
  <si>
    <t>E3559 (GIF) TSM Poles, LSR-8</t>
  </si>
  <si>
    <t>E3559 (GIF) TSM Poles, LSR-9</t>
  </si>
  <si>
    <t>E3559 (GIF) TSM Poles, LSR-10</t>
  </si>
  <si>
    <t>E3559 (GIF) TSM Poles, LSR-11</t>
  </si>
  <si>
    <t>E3559 (GIF) TSM Poles, LSR-12</t>
  </si>
  <si>
    <t>E3559 (GIF) TSM Poles, LSR-1</t>
  </si>
  <si>
    <t>E3559 (GIF) TSM Poles, LSR-2</t>
  </si>
  <si>
    <t>E3559 (GIF) TSM Poles, LSR-3</t>
  </si>
  <si>
    <t>E3559 (GIF) TSM Poles, LSR-4</t>
  </si>
  <si>
    <t>E3559 (GIF) TSM Poles, LSR-5</t>
  </si>
  <si>
    <t>E3559 (GIF) TSM Poles, LSR-6</t>
  </si>
  <si>
    <t>E356 TSM O/H Cond, 3rd AC Line-7</t>
  </si>
  <si>
    <t>E356 TSM O/H Cond, 3rd AC Line-8</t>
  </si>
  <si>
    <t>E356 TSM O/H Cond, 3rd AC Line-9</t>
  </si>
  <si>
    <t>E356 TSM O/H Cond, 3rd AC Line-10</t>
  </si>
  <si>
    <t>E356 TSM O/H Cond, 3rd AC Line-11</t>
  </si>
  <si>
    <t>E356 TSM O/H Cond, 3rd AC Line-12</t>
  </si>
  <si>
    <t>E356 TSM O/H Cond, 3rd AC Line-1</t>
  </si>
  <si>
    <t>E356 TSM O/H Cond, 3rd AC Line-2</t>
  </si>
  <si>
    <t>E356 TSM O/H Cond, 3rd AC Line-3</t>
  </si>
  <si>
    <t>E356 TSM O/H Cond, 3rd AC Line-4</t>
  </si>
  <si>
    <t>E356 TSM O/H Cond, 3rd AC Line-5</t>
  </si>
  <si>
    <t>E356 TSM O/H Cond, 3rd AC Line-6</t>
  </si>
  <si>
    <t>E356 TSM O/H Cond, Colstrip 1-2 Com-7</t>
  </si>
  <si>
    <t>E356 TSM O/H Cond, Colstrip 1-2 Com-8</t>
  </si>
  <si>
    <t>E356 TSM O/H Cond, Colstrip 1-2 Com-9</t>
  </si>
  <si>
    <t>E356 TSM O/H Cond, Colstrip 1-2 Com-10</t>
  </si>
  <si>
    <t>E356 TSM O/H Cond, Colstrip 1-2 Com-11</t>
  </si>
  <si>
    <t>E356 TSM O/H Cond, Colstrip 1-2 Com-12</t>
  </si>
  <si>
    <t>E356 TSM O/H Cond, Colstrip 1-2 Com-1</t>
  </si>
  <si>
    <t>E356 TSM O/H Cond, Colstrip 1-2 Com-2</t>
  </si>
  <si>
    <t>E356 TSM O/H Cond, Colstrip 1-2 Com-3</t>
  </si>
  <si>
    <t>E356 TSM O/H Cond, Colstrip 1-2 Com-4</t>
  </si>
  <si>
    <t>E356 TSM O/H Cond, Colstrip 1-2 Com-5</t>
  </si>
  <si>
    <t>E356 TSM O/H Cond, Colstrip 1-2 Com-6</t>
  </si>
  <si>
    <t>E356 TSM O/H Cond, Colstrip 3-4 Com-7</t>
  </si>
  <si>
    <t>E356 TSM O/H Cond, Colstrip 3-4 Com-8</t>
  </si>
  <si>
    <t>E356 TSM O/H Cond, Colstrip 3-4 Com-9</t>
  </si>
  <si>
    <t>E356 TSM O/H Cond, Colstrip 3-4 Com-10</t>
  </si>
  <si>
    <t>E356 TSM O/H Cond, Colstrip 3-4 Com-11</t>
  </si>
  <si>
    <t>E356 TSM O/H Cond, Colstrip 3-4 Com-12</t>
  </si>
  <si>
    <t>E356 TSM O/H Cond, Colstrip 3-4 Com-1</t>
  </si>
  <si>
    <t>E356 TSM O/H Cond, Colstrip 3-4 Com-2</t>
  </si>
  <si>
    <t>E356 TSM O/H Cond, Colstrip 3-4 Com-3</t>
  </si>
  <si>
    <t>E356 TSM O/H Cond, Colstrip 3-4 Com-4</t>
  </si>
  <si>
    <t>E356 TSM O/H Cond, Colstrip 3-4 Com-5</t>
  </si>
  <si>
    <t>E356 TSM O/H Cond, Colstrip 3-4 Com-6</t>
  </si>
  <si>
    <t>E356 TSM O/H Cond, N Intertie-7</t>
  </si>
  <si>
    <t>E356 TSM O/H Cond, N Intertie-8</t>
  </si>
  <si>
    <t>E356 TSM O/H Cond, N Intertie-9</t>
  </si>
  <si>
    <t>E356 TSM O/H Cond, N Intertie-10</t>
  </si>
  <si>
    <t>E356 TSM O/H Cond, N Intertie-11</t>
  </si>
  <si>
    <t>E356 TSM O/H Cond, N Intertie-12</t>
  </si>
  <si>
    <t>E356 TSM O/H Cond, N Intertie-1</t>
  </si>
  <si>
    <t>E356 TSM O/H Cond, N Intertie-2</t>
  </si>
  <si>
    <t>E356 TSM O/H Cond, N Intertie-3</t>
  </si>
  <si>
    <t>E356 TSM O/H Cond, N Intertie-4</t>
  </si>
  <si>
    <t>E356 TSM O/H Cond, N Intertie-5</t>
  </si>
  <si>
    <t>E356 TSM O/H Cond, N Intertie-6</t>
  </si>
  <si>
    <t>E356 TSM O/H Cond, Wild Horse-WindR-7</t>
  </si>
  <si>
    <t>E356 TSM O/H Cond, Wild Horse-WindR-8</t>
  </si>
  <si>
    <t>E356 TSM O/H Cond, Wild Horse-WindR-9</t>
  </si>
  <si>
    <t>E356 TSM O/H Cond, Wild Horse-WindR-10</t>
  </si>
  <si>
    <t>E356 TSM O/H Cond, Wild Horse-WindR-11</t>
  </si>
  <si>
    <t>E356 TSM O/H Cond, Wild Horse-WindR-12</t>
  </si>
  <si>
    <t>E356 TSM O/H Cond, Wild Horse-WindR-1</t>
  </si>
  <si>
    <t>E356 TSM O/H Cond, Wild Horse-WindR-2</t>
  </si>
  <si>
    <t>E356 TSM O/H Cond, Wild Horse-WindR-3</t>
  </si>
  <si>
    <t>E356 TSM O/H Cond, Wild Horse-WindR-4</t>
  </si>
  <si>
    <t>E356 TSM O/H Cond, Wild Horse-WindR-5</t>
  </si>
  <si>
    <t>E356 TSM O/H Cond, Wild Horse-WindR-6</t>
  </si>
  <si>
    <t>E356 TSM O/H Cond, Wind Ridge-NonPr-7</t>
  </si>
  <si>
    <t>E356 TSM O/H Cond, Wind Ridge-NonPr-8</t>
  </si>
  <si>
    <t>E356 TSM O/H Cond, Wind Ridge-NonPr-9</t>
  </si>
  <si>
    <t>E356 TSM O/H Cond, Wind Ridge-NonPr-10</t>
  </si>
  <si>
    <t>E356 TSM O/H Cond, Wind Ridge-NonPr-11</t>
  </si>
  <si>
    <t>E356 TSM O/H Cond, Wind Ridge-NonPr-12</t>
  </si>
  <si>
    <t>E356 TSM O/H Cond, Wind Ridge-NonPr-1</t>
  </si>
  <si>
    <t>E356 TSM O/H Cond, Wind Ridge-NonPr-2</t>
  </si>
  <si>
    <t>E356 TSM O/H Cond, Wind Ridge-NonPr-3</t>
  </si>
  <si>
    <t>E356 TSM O/H Cond, Wind Ridge-NonPr-4</t>
  </si>
  <si>
    <t>E356 TSM O/H Cond, Wind Ridge-NonPr-5</t>
  </si>
  <si>
    <t>E356 TSM O/H Cond, Wind Ridge-NonPr-6</t>
  </si>
  <si>
    <t>E356 TSM O/H Conductor &amp; Devices-7</t>
  </si>
  <si>
    <t>E356 TSM O/H Conductor &amp; Devices-8</t>
  </si>
  <si>
    <t>E356 TSM O/H Conductor &amp; Devices-9</t>
  </si>
  <si>
    <t>E356 TSM O/H Conductor &amp; Devices-10</t>
  </si>
  <si>
    <t>E356 TSM O/H Conductor &amp; Devices-11</t>
  </si>
  <si>
    <t>E356 TSM O/H Conductor &amp; Devices-12</t>
  </si>
  <si>
    <t>E356 TSM O/H Conductor &amp; Devices-1</t>
  </si>
  <si>
    <t>E356 TSM O/H Conductor &amp; Devices-2</t>
  </si>
  <si>
    <t>E356 TSM O/H Conductor &amp; Devices-3</t>
  </si>
  <si>
    <t>E356 TSM O/H Conductor &amp; Devices-4</t>
  </si>
  <si>
    <t>E356 TSM O/H Conductor &amp; Devices-5</t>
  </si>
  <si>
    <t>E356 TSM O/H Conductor &amp; Devices-6</t>
  </si>
  <si>
    <t>E3566 TSM O/H Conductor/Devices-7</t>
  </si>
  <si>
    <t>E3566 TSM O/H Conductor/Devices-8</t>
  </si>
  <si>
    <t>E3566 TSM O/H Conductor/Devices-9</t>
  </si>
  <si>
    <t>E3566 TSM O/H Conductor/Devices-10</t>
  </si>
  <si>
    <t>E3566 TSM O/H Conductor/Devices-11</t>
  </si>
  <si>
    <t>E3566 TSM O/H Conductor/Devices-12</t>
  </si>
  <si>
    <t>E3566 TSM O/H Conductor/Devices-1</t>
  </si>
  <si>
    <t>E3566 TSM O/H Conductor/Devices-2</t>
  </si>
  <si>
    <t>E3566 TSM O/H Conductor/Devices-3</t>
  </si>
  <si>
    <t>E3566 TSM O/H Conductor/Devices-4</t>
  </si>
  <si>
    <t>E3566 TSM O/H Conductor/Devices-5</t>
  </si>
  <si>
    <t>E3566 TSM O/H Conductor/Devices-6</t>
  </si>
  <si>
    <t>E3567 TSM O/H Cond, Baker Common-7</t>
  </si>
  <si>
    <t>E3567 TSM O/H Cond, Baker Common-8</t>
  </si>
  <si>
    <t>E3567 TSM O/H Cond, Baker Common-9</t>
  </si>
  <si>
    <t>E3567 TSM O/H Cond, Baker Common-10</t>
  </si>
  <si>
    <t>E3567 TSM O/H Cond, Baker Common-11</t>
  </si>
  <si>
    <t>E3567 TSM O/H Cond, Baker Common-12</t>
  </si>
  <si>
    <t>E3567 TSM O/H Cond, Baker Common-1</t>
  </si>
  <si>
    <t>E3567 TSM O/H Cond, Baker Common-2</t>
  </si>
  <si>
    <t>E3567 TSM O/H Cond, Baker Common-3</t>
  </si>
  <si>
    <t>E3567 TSM O/H Cond, Baker Common-4</t>
  </si>
  <si>
    <t>E3567 TSM O/H Cond, Baker Common-5</t>
  </si>
  <si>
    <t>E3567 TSM O/H Cond, Baker Common-6</t>
  </si>
  <si>
    <t>E3567 TSM O/H Cond, Upper Baker-7</t>
  </si>
  <si>
    <t>E3567 TSM O/H Cond, Upper Baker-8</t>
  </si>
  <si>
    <t>E3567 TSM O/H Cond, Upper Baker-9</t>
  </si>
  <si>
    <t>E3567 TSM O/H Cond, Upper Baker-10</t>
  </si>
  <si>
    <t>E3567 TSM O/H Cond, Upper Baker-11</t>
  </si>
  <si>
    <t>E3567 TSM O/H Cond, Upper Baker-12</t>
  </si>
  <si>
    <t>E3567 TSM O/H Cond, Upper Baker-1</t>
  </si>
  <si>
    <t>E3567 TSM O/H Cond, Upper Baker-2</t>
  </si>
  <si>
    <t>E3567 TSM O/H Cond, Upper Baker-3</t>
  </si>
  <si>
    <t>E3567 TSM O/H Cond, Upper Baker-4</t>
  </si>
  <si>
    <t>E3567 TSM O/H Cond, Upper Baker-5</t>
  </si>
  <si>
    <t>E3567 TSM O/H Cond, Upper Baker-6</t>
  </si>
  <si>
    <t>E3567 TSM O/H Conductor/Devices-7</t>
  </si>
  <si>
    <t>E3567 TSM O/H Conductor/Devices-8</t>
  </si>
  <si>
    <t>E3567 TSM O/H Conductor/Devices-9</t>
  </si>
  <si>
    <t>E3567 TSM O/H Conductor/Devices-10</t>
  </si>
  <si>
    <t>E3567 TSM O/H Conductor/Devices-11</t>
  </si>
  <si>
    <t>E3567 TSM O/H Conductor/Devices-12</t>
  </si>
  <si>
    <t>E3567 TSM O/H Conductor/Devices-1</t>
  </si>
  <si>
    <t>E3567 TSM O/H Conductor/Devices-2</t>
  </si>
  <si>
    <t>E3567 TSM O/H Conductor/Devices-3</t>
  </si>
  <si>
    <t>E3567 TSM O/H Conductor/Devices-4</t>
  </si>
  <si>
    <t>E3567 TSM O/H Conductor/Devices-5</t>
  </si>
  <si>
    <t>E3567 TSM O/H Conductor/Devices-6</t>
  </si>
  <si>
    <t>E3569 (GIF) O/H Cond, Colstrip 1-2-7</t>
  </si>
  <si>
    <t>E3569 (GIF) O/H Cond, Colstrip 1-2-8</t>
  </si>
  <si>
    <t>E3569 (GIF) O/H Cond, Colstrip 1-2-9</t>
  </si>
  <si>
    <t>E3569 (GIF) O/H Cond, Colstrip 1-2-10</t>
  </si>
  <si>
    <t>E3569 (GIF) O/H Cond, Colstrip 1-2-11</t>
  </si>
  <si>
    <t>E3569 (GIF) O/H Cond, Colstrip 1-2-12</t>
  </si>
  <si>
    <t>E3569 (GIF) O/H Cond, Colstrip 1-2-1</t>
  </si>
  <si>
    <t>E3569 (GIF) O/H Cond, Colstrip 1-2-2</t>
  </si>
  <si>
    <t>E3569 (GIF) O/H Cond, Colstrip 1-2-3</t>
  </si>
  <si>
    <t>E3569 (GIF) O/H Cond, Colstrip 1-2-4</t>
  </si>
  <si>
    <t>E3569 (GIF) O/H Cond, Colstrip 1-2-5</t>
  </si>
  <si>
    <t>E3569 (GIF) O/H Cond, Colstrip 1-2-6</t>
  </si>
  <si>
    <t>E3569 (GIF) O/H Cond, Colstrip 3-4-7</t>
  </si>
  <si>
    <t>E3569 (GIF) O/H Cond, Colstrip 3-4-8</t>
  </si>
  <si>
    <t>E3569 (GIF) O/H Cond, Colstrip 3-4-9</t>
  </si>
  <si>
    <t>E3569 (GIF) O/H Cond, Colstrip 3-4-10</t>
  </si>
  <si>
    <t>E3569 (GIF) O/H Cond, Colstrip 3-4-11</t>
  </si>
  <si>
    <t>E3569 (GIF) O/H Cond, Colstrip 3-4-12</t>
  </si>
  <si>
    <t>E3569 (GIF) O/H Cond, Colstrip 3-4-1</t>
  </si>
  <si>
    <t>E3569 (GIF) O/H Cond, Colstrip 3-4-2</t>
  </si>
  <si>
    <t>E3569 (GIF) O/H Cond, Colstrip 3-4-3</t>
  </si>
  <si>
    <t>E3569 (GIF) O/H Cond, Colstrip 3-4-4</t>
  </si>
  <si>
    <t>E3569 (GIF) O/H Cond, Colstrip 3-4-5</t>
  </si>
  <si>
    <t>E3569 (GIF) O/H Cond, Colstrip 3-4-6</t>
  </si>
  <si>
    <t>E3569 (GIF) O/H Cond, Hopkins-7</t>
  </si>
  <si>
    <t>E3569 (GIF) O/H Cond, Hopkins-8</t>
  </si>
  <si>
    <t>E3569 (GIF) O/H Cond, Hopkins-9</t>
  </si>
  <si>
    <t>E3569 (GIF) O/H Cond, Hopkins-10</t>
  </si>
  <si>
    <t>E3569 (GIF) O/H Cond, Hopkins-11</t>
  </si>
  <si>
    <t>E3569 (GIF) O/H Cond, Hopkins-12</t>
  </si>
  <si>
    <t>E3569 (GIF) O/H Cond, Hopkins-1</t>
  </si>
  <si>
    <t>E3569 (GIF) O/H Cond, Hopkins-2</t>
  </si>
  <si>
    <t>E3569 (GIF) O/H Cond, Hopkins-3</t>
  </si>
  <si>
    <t>E3569 (GIF) O/H Cond, Hopkins-4</t>
  </si>
  <si>
    <t>E3569 (GIF) O/H Cond, Hopkins-5</t>
  </si>
  <si>
    <t>E3569 (GIF) O/H Cond, Hopkins-6</t>
  </si>
  <si>
    <t>E3569 (GIF) O/H Cond, Lower Baker-7</t>
  </si>
  <si>
    <t>E3569 (GIF) O/H Cond, Lower Baker-8</t>
  </si>
  <si>
    <t>E3569 (GIF) O/H Cond, Lower Baker-9</t>
  </si>
  <si>
    <t>E3569 (GIF) O/H Cond, Lower Baker-10</t>
  </si>
  <si>
    <t>E3569 (GIF) O/H Cond, Lower Baker-11</t>
  </si>
  <si>
    <t>E3569 (GIF) O/H Cond, Lower Baker-12</t>
  </si>
  <si>
    <t>E3569 (GIF) O/H Cond, Lower Baker-1</t>
  </si>
  <si>
    <t>E3569 (GIF) O/H Cond, Lower Baker-2</t>
  </si>
  <si>
    <t>E3569 (GIF) O/H Cond, Lower Baker-3</t>
  </si>
  <si>
    <t>E3569 (GIF) O/H Cond, Lower Baker-4</t>
  </si>
  <si>
    <t>E3569 (GIF) O/H Cond, Lower Baker-5</t>
  </si>
  <si>
    <t>E3569 (GIF) O/H Cond, Lower Baker-6</t>
  </si>
  <si>
    <t>E3569 (GIF) O/H Cond, Poison Spring-7</t>
  </si>
  <si>
    <t>E3569 (GIF) O/H Cond, Poison Spring-8</t>
  </si>
  <si>
    <t>E3569 (GIF) O/H Cond, Poison Spring-9</t>
  </si>
  <si>
    <t>E3569 (GIF) O/H Cond, Poison Spring-10</t>
  </si>
  <si>
    <t>E3569 (GIF) O/H Cond, Poison Spring-11</t>
  </si>
  <si>
    <t>E3569 (GIF) O/H Cond, Poison Spring-12</t>
  </si>
  <si>
    <t>E3569 (GIF) O/H Cond, Poison Spring-1</t>
  </si>
  <si>
    <t>E3569 (GIF) O/H Cond, Poison Spring-2</t>
  </si>
  <si>
    <t>E3569 (GIF) O/H Cond, Poison Spring-3</t>
  </si>
  <si>
    <t>E3569 (GIF) O/H Cond, Poison Spring-4</t>
  </si>
  <si>
    <t>E3569 (GIF) O/H Cond, Poison Spring-5</t>
  </si>
  <si>
    <t>E3569 (GIF) O/H Cond, Poison Spring-6</t>
  </si>
  <si>
    <t>E3569 (GIF) O/H Cond, Scl-Tolt-7</t>
  </si>
  <si>
    <t>E3569 (GIF) O/H Cond, Scl-Tolt-8</t>
  </si>
  <si>
    <t>E3569 (GIF) O/H Cond, Scl-Tolt-9</t>
  </si>
  <si>
    <t>E3569 (GIF) O/H Cond, Scl-Tolt-10</t>
  </si>
  <si>
    <t>E3569 (GIF) O/H Cond, Scl-Tolt-11</t>
  </si>
  <si>
    <t>E3569 (GIF) O/H Cond, Scl-Tolt-12</t>
  </si>
  <si>
    <t>E3569 (GIF) O/H Cond, Scl-Tolt-1</t>
  </si>
  <si>
    <t>E3569 (GIF) O/H Cond, Scl-Tolt-2</t>
  </si>
  <si>
    <t>E3569 (GIF) O/H Cond, Scl-Tolt-3</t>
  </si>
  <si>
    <t>E3569 (GIF) O/H Cond, Scl-Tolt-4</t>
  </si>
  <si>
    <t>E3569 (GIF) O/H Cond, Scl-Tolt-5</t>
  </si>
  <si>
    <t>E3569 (GIF) O/H Cond, Scl-Tolt-6</t>
  </si>
  <si>
    <t>E3569 (GIF) O/H Cond, Snoqualmie 1-7</t>
  </si>
  <si>
    <t>E3569 (GIF) O/H Cond, Snoqualmie 1-8</t>
  </si>
  <si>
    <t>E3569 (GIF) O/H Cond, Snoqualmie 1-9</t>
  </si>
  <si>
    <t>E3569 (GIF) O/H Cond, Snoqualmie 1-10</t>
  </si>
  <si>
    <t>E3569 (GIF) O/H Cond, Snoqualmie 1-11</t>
  </si>
  <si>
    <t>E3569 (GIF) O/H Cond, Snoqualmie 1-12</t>
  </si>
  <si>
    <t>E3569 (GIF) O/H Cond, Snoqualmie 1-1</t>
  </si>
  <si>
    <t>E3569 (GIF) O/H Cond, Snoqualmie 1-2</t>
  </si>
  <si>
    <t>E3569 (GIF) O/H Cond, Snoqualmie 1-3</t>
  </si>
  <si>
    <t>E3569 (GIF) O/H Cond, Snoqualmie 1-4</t>
  </si>
  <si>
    <t>E3569 (GIF) O/H Cond, Snoqualmie 1-5</t>
  </si>
  <si>
    <t>E3569 (GIF) O/H Cond, Snoqualmie 1-6</t>
  </si>
  <si>
    <t>E3569 (GIF) O/H Cond, Snoqualmie 2-7</t>
  </si>
  <si>
    <t>E3569 (GIF) O/H Cond, Snoqualmie 2-8</t>
  </si>
  <si>
    <t>E3569 (GIF) O/H Cond, Snoqualmie 2-9</t>
  </si>
  <si>
    <t>E3569 (GIF) O/H Cond, Snoqualmie 2-10</t>
  </si>
  <si>
    <t>E3569 (GIF) O/H Cond, Snoqualmie 2-11</t>
  </si>
  <si>
    <t>E3569 (GIF) O/H Cond, Snoqualmie 2-12</t>
  </si>
  <si>
    <t>E3569 (GIF) O/H Cond, Snoqualmie 2-1</t>
  </si>
  <si>
    <t>E3569 (GIF) O/H Cond, Snoqualmie 2-2</t>
  </si>
  <si>
    <t>E3569 (GIF) O/H Cond, Snoqualmie 2-3</t>
  </si>
  <si>
    <t>E3569 (GIF) O/H Cond, Snoqualmie 2-4</t>
  </si>
  <si>
    <t>E3569 (GIF) O/H Cond, Snoqualmie 2-5</t>
  </si>
  <si>
    <t>E3569 (GIF) O/H Cond, Snoqualmie 2-6</t>
  </si>
  <si>
    <t>E3569 (GIF) O/H Cond, Sumas-7</t>
  </si>
  <si>
    <t>E3569 (GIF) O/H Cond, Sumas-8</t>
  </si>
  <si>
    <t>E3569 (GIF) O/H Cond, Sumas-9</t>
  </si>
  <si>
    <t>E3569 (GIF) O/H Cond, Sumas-10</t>
  </si>
  <si>
    <t>E3569 (GIF) O/H Cond, Sumas-11</t>
  </si>
  <si>
    <t>E3569 (GIF) O/H Cond, Sumas-12</t>
  </si>
  <si>
    <t>E3569 (GIF) O/H Cond, Sumas-1</t>
  </si>
  <si>
    <t>E3569 (GIF) O/H Cond, Sumas-2</t>
  </si>
  <si>
    <t>E3569 (GIF) O/H Cond, Sumas-3</t>
  </si>
  <si>
    <t>E3569 (GIF) O/H Cond, Sumas-4</t>
  </si>
  <si>
    <t>E3569 (GIF) O/H Cond, Sumas-5</t>
  </si>
  <si>
    <t>E3569 (GIF) O/H Cond, Sumas-6</t>
  </si>
  <si>
    <t>E3569 (GIF) O/H Cond, TLN-HPK@plant-7</t>
  </si>
  <si>
    <t>E3569 (GIF) O/H Cond, TLN-HPK@plant-8</t>
  </si>
  <si>
    <t>E3569 (GIF) O/H Cond, TLN-HPK@plant-9</t>
  </si>
  <si>
    <t>E3569 (GIF) O/H Cond, TLN-HPK@plant-10</t>
  </si>
  <si>
    <t>E3569 (GIF) O/H Cond, TLN-HPK@plant-11</t>
  </si>
  <si>
    <t>E3569 (GIF) O/H Cond, TLN-HPK@plant-12</t>
  </si>
  <si>
    <t>E3569 (GIF) O/H Cond, TLN-HPK@plant-1</t>
  </si>
  <si>
    <t>E3569 (GIF) O/H Cond, TLN-HPK@plant-2</t>
  </si>
  <si>
    <t>E3569 (GIF) O/H Cond, TLN-HPK@plant-3</t>
  </si>
  <si>
    <t>E3569 (GIF) O/H Cond, TLN-HPK@plant-4</t>
  </si>
  <si>
    <t>E3569 (GIF) O/H Cond, TLN-HPK@plant-5</t>
  </si>
  <si>
    <t>E3569 (GIF) O/H Cond, TLN-HPK@plant-6</t>
  </si>
  <si>
    <t>E3569 (GIF) O/H Cond, Upper Baker-7</t>
  </si>
  <si>
    <t>E3569 (GIF) O/H Cond, Upper Baker-8</t>
  </si>
  <si>
    <t>E3569 (GIF) O/H Cond, Upper Baker-9</t>
  </si>
  <si>
    <t>E3569 (GIF) O/H Cond, Upper Baker-10</t>
  </si>
  <si>
    <t>E3569 (GIF) O/H Cond, Upper Baker-11</t>
  </si>
  <si>
    <t>E3569 (GIF) O/H Cond, Upper Baker-12</t>
  </si>
  <si>
    <t>E3569 (GIF) O/H Cond, Upper Baker-1</t>
  </si>
  <si>
    <t>E3569 (GIF) O/H Cond, Upper Baker-2</t>
  </si>
  <si>
    <t>E3569 (GIF) O/H Cond, Upper Baker-3</t>
  </si>
  <si>
    <t>E3569 (GIF) O/H Cond, Upper Baker-4</t>
  </si>
  <si>
    <t>E3569 (GIF) O/H Cond, Upper Baker-5</t>
  </si>
  <si>
    <t>E3569 (GIF) O/H Cond, Upper Baker-6</t>
  </si>
  <si>
    <t>E3569 (GIF) O/H Cond, Wild Horse-7</t>
  </si>
  <si>
    <t>E3569 (GIF) O/H Cond, Wild Horse-8</t>
  </si>
  <si>
    <t>E3569 (GIF) O/H Cond, Wild Horse-9</t>
  </si>
  <si>
    <t>E3569 (GIF) O/H Cond, Wild Horse-10</t>
  </si>
  <si>
    <t>E3569 (GIF) O/H Cond, Wild Horse-11</t>
  </si>
  <si>
    <t>E3569 (GIF) O/H Cond, Wild Horse-12</t>
  </si>
  <si>
    <t>E3569 (GIF) O/H Cond, Wild Horse-1</t>
  </si>
  <si>
    <t>E3569 (GIF) O/H Cond, Wild Horse-2</t>
  </si>
  <si>
    <t>E3569 (GIF) O/H Cond, Wild Horse-3</t>
  </si>
  <si>
    <t>E3569 (GIF) O/H Cond, Wild Horse-4</t>
  </si>
  <si>
    <t>E3569 (GIF) O/H Cond, Wild Horse-5</t>
  </si>
  <si>
    <t>E3569 (GIF) O/H Cond, Wild Horse-6</t>
  </si>
  <si>
    <t>E3569 (GIF) O/H Conductor, LSR-7</t>
  </si>
  <si>
    <t>E3569 (GIF) O/H Conductor, LSR-8</t>
  </si>
  <si>
    <t>E3569 (GIF) O/H Conductor, LSR-9</t>
  </si>
  <si>
    <t>E3569 (GIF) O/H Conductor, LSR-10</t>
  </si>
  <si>
    <t>E3569 (GIF) O/H Conductor, LSR-11</t>
  </si>
  <si>
    <t>E3569 (GIF) O/H Conductor, LSR-12</t>
  </si>
  <si>
    <t>E3569 (GIF) O/H Conductor, LSR-1</t>
  </si>
  <si>
    <t>E3569 (GIF) O/H Conductor, LSR-2</t>
  </si>
  <si>
    <t>E3569 (GIF) O/H Conductor, LSR-3</t>
  </si>
  <si>
    <t>E3569 (GIF) O/H Conductor, LSR-4</t>
  </si>
  <si>
    <t>E3569 (GIF) O/H Conductor, LSR-5</t>
  </si>
  <si>
    <t>E3569 (GIF) O/H Conductor, LSR-6</t>
  </si>
  <si>
    <t>E3577 TSM U/G Conduit-7</t>
  </si>
  <si>
    <t>E3577 TSM U/G Conduit-8</t>
  </si>
  <si>
    <t>E3577 TSM U/G Conduit-9</t>
  </si>
  <si>
    <t>E3577 TSM U/G Conduit-10</t>
  </si>
  <si>
    <t>E3577 TSM U/G Conduit-11</t>
  </si>
  <si>
    <t>E3577 TSM U/G Conduit-12</t>
  </si>
  <si>
    <t>E3577 TSM U/G Conduit-1</t>
  </si>
  <si>
    <t>E3577 TSM U/G Conduit-2</t>
  </si>
  <si>
    <t>E3577 TSM U/G Conduit-3</t>
  </si>
  <si>
    <t>E3577 TSM U/G Conduit-4</t>
  </si>
  <si>
    <t>E3577 TSM U/G Conduit-5</t>
  </si>
  <si>
    <t>E3577 TSM U/G Conduit-6</t>
  </si>
  <si>
    <t>E3579 (GIF)U/G Conduit,TLN-WHD@plnt-7</t>
  </si>
  <si>
    <t>E3579 (GIF)U/G Conduit,TLN-WHD@plnt-8</t>
  </si>
  <si>
    <t>E3579 (GIF)U/G Conduit,TLN-WHD@plnt-9</t>
  </si>
  <si>
    <t>E3579 (GIF)U/G Conduit,TLN-WHD@plnt-10</t>
  </si>
  <si>
    <t>E3579 (GIF)U/G Conduit,TLN-WHD@plnt-11</t>
  </si>
  <si>
    <t>E3579 (GIF)U/G Conduit,TLN-WHD@plnt-12</t>
  </si>
  <si>
    <t>E3579 (GIF)U/G Conduit,TLN-WHD@plnt-1</t>
  </si>
  <si>
    <t>E3579 (GIF)U/G Conduit,TLN-WHD@plnt-2</t>
  </si>
  <si>
    <t>E3579 (GIF)U/G Conduit,TLN-WHD@plnt-3</t>
  </si>
  <si>
    <t>E3579 (GIF)U/G Conduit,TLN-WHD@plnt-4</t>
  </si>
  <si>
    <t>E3579 (GIF)U/G Conduit,TLN-WHD@plnt-5</t>
  </si>
  <si>
    <t>E3579 (GIF)U/G Conduit,TLN-WHD@plnt-6</t>
  </si>
  <si>
    <t>E3587 TSM U/G Conductor/Devices-7</t>
  </si>
  <si>
    <t>E3587 TSM U/G Conductor/Devices-8</t>
  </si>
  <si>
    <t>E3587 TSM U/G Conductor/Devices-9</t>
  </si>
  <si>
    <t>E3587 TSM U/G Conductor/Devices-10</t>
  </si>
  <si>
    <t>E3587 TSM U/G Conductor/Devices-11</t>
  </si>
  <si>
    <t>E3587 TSM U/G Conductor/Devices-12</t>
  </si>
  <si>
    <t>E3587 TSM U/G Conductor/Devices-1</t>
  </si>
  <si>
    <t>E3587 TSM U/G Conductor/Devices-2</t>
  </si>
  <si>
    <t>E3587 TSM U/G Conductor/Devices-3</t>
  </si>
  <si>
    <t>E3587 TSM U/G Conductor/Devices-4</t>
  </si>
  <si>
    <t>E3587 TSM U/G Conductor/Devices-5</t>
  </si>
  <si>
    <t>E3587 TSM U/G Conductor/Devices-6</t>
  </si>
  <si>
    <t>E3589 (GIF) U/G Cond, Fred 1/APC-7</t>
  </si>
  <si>
    <t>E3589 (GIF) U/G Cond, Fred 1/APC-8</t>
  </si>
  <si>
    <t>E3589 (GIF) U/G Cond, Fred 1/APC-9</t>
  </si>
  <si>
    <t>E3589 (GIF) U/G Cond, Fred 1/APC-10</t>
  </si>
  <si>
    <t>E3589 (GIF) U/G Cond, Fred 1/APC-11</t>
  </si>
  <si>
    <t>E3589 (GIF) U/G Cond, Fred 1/APC-12</t>
  </si>
  <si>
    <t>E3589 (GIF) U/G Cond, Fred 1/APC-1</t>
  </si>
  <si>
    <t>E3589 (GIF) U/G Cond, Fred 1/APC-2</t>
  </si>
  <si>
    <t>E3589 (GIF) U/G Cond, Fred 1/APC-3</t>
  </si>
  <si>
    <t>E3589 (GIF) U/G Cond, Fred 1/APC-4</t>
  </si>
  <si>
    <t>E3589 (GIF) U/G Cond, Fred 1/APC-5</t>
  </si>
  <si>
    <t>E3589 (GIF) U/G Cond, Fred 1/APC-6</t>
  </si>
  <si>
    <t>E3589 (GIF) UG Conductor, LSR-7</t>
  </si>
  <si>
    <t>E3589 (GIF) UG Conductor, LSR-8</t>
  </si>
  <si>
    <t>E3589 (GIF) UG Conductor, LSR-9</t>
  </si>
  <si>
    <t>E3589 (GIF) UG Conductor, LSR-10</t>
  </si>
  <si>
    <t>E3589 (GIF) UG Conductor, LSR-11</t>
  </si>
  <si>
    <t>E3589 (GIF) UG Conductor, LSR-12</t>
  </si>
  <si>
    <t>E3589 (GIF) UG Conductor, LSR-1</t>
  </si>
  <si>
    <t>E3589 (GIF) UG Conductor, LSR-2</t>
  </si>
  <si>
    <t>E3589 (GIF) UG Conductor, LSR-3</t>
  </si>
  <si>
    <t>E3589 (GIF) UG Conductor, LSR-4</t>
  </si>
  <si>
    <t>E3589 (GIF) UG Conductor, LSR-5</t>
  </si>
  <si>
    <t>E3589 (GIF) UG Conductor, LSR-6</t>
  </si>
  <si>
    <t>E3589 (GIF)U/G Cond,TLN-HPK@plt-7</t>
  </si>
  <si>
    <t>E3589 (GIF)U/G Cond,TLN-HPK@plt-8</t>
  </si>
  <si>
    <t>E3589 (GIF)U/G Cond,TLN-HPK@plt-9</t>
  </si>
  <si>
    <t>E3589 (GIF)U/G Cond,TLN-HPK@plt-10</t>
  </si>
  <si>
    <t>E3589 (GIF)U/G Cond,TLN-HPK@plt-11</t>
  </si>
  <si>
    <t>E3589 (GIF)U/G Cond,TLN-HPK@plt-12</t>
  </si>
  <si>
    <t>E3589 (GIF)U/G Cond,TLN-HPK@plt-1</t>
  </si>
  <si>
    <t>E3589 (GIF)U/G Cond,TLN-HPK@plt-2</t>
  </si>
  <si>
    <t>E3589 (GIF)U/G Cond,TLN-HPK@plt-3</t>
  </si>
  <si>
    <t>E3589 (GIF)U/G Cond,TLN-HPK@plt-4</t>
  </si>
  <si>
    <t>E3589 (GIF)U/G Cond,TLN-HPK@plt-5</t>
  </si>
  <si>
    <t>E3589 (GIF)U/G Cond,TLN-HPK@plt-6</t>
  </si>
  <si>
    <t>E3589 (GIF)U/G Cond,TLN-WHD@plnt-7</t>
  </si>
  <si>
    <t>E3589 (GIF)U/G Cond,TLN-WHD@plnt-8</t>
  </si>
  <si>
    <t>E3589 (GIF)U/G Cond,TLN-WHD@plnt-9</t>
  </si>
  <si>
    <t>E3589 (GIF)U/G Cond,TLN-WHD@plnt-10</t>
  </si>
  <si>
    <t>E3589 (GIF)U/G Cond,TLN-WHD@plnt-11</t>
  </si>
  <si>
    <t>E3589 (GIF)U/G Cond,TLN-WHD@plnt-12</t>
  </si>
  <si>
    <t>E3589 (GIF)U/G Cond,TLN-WHD@plnt-1</t>
  </si>
  <si>
    <t>E3589 (GIF)U/G Cond,TLN-WHD@plnt-2</t>
  </si>
  <si>
    <t>E3589 (GIF)U/G Cond,TLN-WHD@plnt-3</t>
  </si>
  <si>
    <t>E3589 (GIF)U/G Cond,TLN-WHD@plnt-4</t>
  </si>
  <si>
    <t>E3589 (GIF)U/G Cond,TLN-WHD@plnt-5</t>
  </si>
  <si>
    <t>E3589 (GIF)U/G Cond,TLN-WHD@plnt-6</t>
  </si>
  <si>
    <t>E3589 (GIF)U/G Cond,TLN-WHDE@plt-7</t>
  </si>
  <si>
    <t>E3589 (GIF)U/G Cond,TLN-WHDE@plt-8</t>
  </si>
  <si>
    <t>E3589 (GIF)U/G Cond,TLN-WHDE@plt-9</t>
  </si>
  <si>
    <t>E3589 (GIF)U/G Cond,TLN-WHDE@plt-10</t>
  </si>
  <si>
    <t>E3589 (GIF)U/G Cond,TLN-WHDE@plt-11</t>
  </si>
  <si>
    <t>E3589 (GIF)U/G Cond,TLN-WHDE@plt-12</t>
  </si>
  <si>
    <t>E3589 (GIF)U/G Cond,TLN-WHDE@plt-1</t>
  </si>
  <si>
    <t>E3589 (GIF)U/G Cond,TLN-WHDE@plt-2</t>
  </si>
  <si>
    <t>E3589 (GIF)U/G Cond,TLN-WHDE@plt-3</t>
  </si>
  <si>
    <t>E3589 (GIF)U/G Cond,TLN-WHDE@plt-4</t>
  </si>
  <si>
    <t>E3589 (GIF)U/G Cond,TLN-WHDE@plt-5</t>
  </si>
  <si>
    <t>E3589 (GIF)U/G Cond,TLN-WHDE@plt-6</t>
  </si>
  <si>
    <t>E3590 TSM Roads &amp; Trails-7</t>
  </si>
  <si>
    <t>E3590 TSM Roads &amp; Trails-8</t>
  </si>
  <si>
    <t>E3590 TSM Roads &amp; Trails-9</t>
  </si>
  <si>
    <t>E3590 TSM Roads &amp; Trails-10</t>
  </si>
  <si>
    <t>E3590 TSM Roads &amp; Trails-11</t>
  </si>
  <si>
    <t>E3590 TSM Roads &amp; Trails-12</t>
  </si>
  <si>
    <t>E3590 TSM Roads &amp; Trails-1</t>
  </si>
  <si>
    <t>E3590 TSM Roads &amp; Trails-2</t>
  </si>
  <si>
    <t>E3590 TSM Roads &amp; Trails-3</t>
  </si>
  <si>
    <t>E3590 TSM Roads &amp; Trails-4</t>
  </si>
  <si>
    <t>E3590 TSM Roads &amp; Trails-5</t>
  </si>
  <si>
    <t>E3590 TSM Roads &amp; Trails-6</t>
  </si>
  <si>
    <t>E3590 TSM Roads, 3rd AC Line-7</t>
  </si>
  <si>
    <t>E3590 TSM Roads, 3rd AC Line-8</t>
  </si>
  <si>
    <t>E3590 TSM Roads, 3rd AC Line-9</t>
  </si>
  <si>
    <t>E3590 TSM Roads, 3rd AC Line-10</t>
  </si>
  <si>
    <t>E3590 TSM Roads, 3rd AC Line-11</t>
  </si>
  <si>
    <t>E3590 TSM Roads, 3rd AC Line-12</t>
  </si>
  <si>
    <t>E3590 TSM Roads, 3rd AC Line-1</t>
  </si>
  <si>
    <t>E3590 TSM Roads, 3rd AC Line-2</t>
  </si>
  <si>
    <t>E3590 TSM Roads, 3rd AC Line-3</t>
  </si>
  <si>
    <t>E3590 TSM Roads, 3rd AC Line-4</t>
  </si>
  <si>
    <t>E3590 TSM Roads, 3rd AC Line-5</t>
  </si>
  <si>
    <t>E3590 TSM Roads, 3rd AC Line-6</t>
  </si>
  <si>
    <t>E3590 TSM Roads, Colstrip 1-2 Com-7</t>
  </si>
  <si>
    <t>E3590 TSM Roads, Colstrip 1-2 Com-8</t>
  </si>
  <si>
    <t>E3590 TSM Roads, Colstrip 1-2 Com-9</t>
  </si>
  <si>
    <t>E3590 TSM Roads, Colstrip 1-2 Com-10</t>
  </si>
  <si>
    <t>E3590 TSM Roads, Colstrip 1-2 Com-11</t>
  </si>
  <si>
    <t>E3590 TSM Roads, Colstrip 1-2 Com-12</t>
  </si>
  <si>
    <t>E3590 TSM Roads, Colstrip 1-2 Com-1</t>
  </si>
  <si>
    <t>E3590 TSM Roads, Colstrip 1-2 Com-2</t>
  </si>
  <si>
    <t>E3590 TSM Roads, Colstrip 1-2 Com-3</t>
  </si>
  <si>
    <t>E3590 TSM Roads, Colstrip 1-2 Com-4</t>
  </si>
  <si>
    <t>E3590 TSM Roads, Colstrip 1-2 Com-5</t>
  </si>
  <si>
    <t>E3590 TSM Roads, Colstrip 1-2 Com-6</t>
  </si>
  <si>
    <t>E3590 TSM Roads, Colstrip 3-4 Com-7</t>
  </si>
  <si>
    <t>E3590 TSM Roads, Colstrip 3-4 Com-8</t>
  </si>
  <si>
    <t>E3590 TSM Roads, Colstrip 3-4 Com-9</t>
  </si>
  <si>
    <t>E3590 TSM Roads, Colstrip 3-4 Com-10</t>
  </si>
  <si>
    <t>E3590 TSM Roads, Colstrip 3-4 Com-11</t>
  </si>
  <si>
    <t>E3590 TSM Roads, Colstrip 3-4 Com-12</t>
  </si>
  <si>
    <t>E3590 TSM Roads, Colstrip 3-4 Com-1</t>
  </si>
  <si>
    <t>E3590 TSM Roads, Colstrip 3-4 Com-2</t>
  </si>
  <si>
    <t>E3590 TSM Roads, Colstrip 3-4 Com-3</t>
  </si>
  <si>
    <t>E3590 TSM Roads, Colstrip 3-4 Com-4</t>
  </si>
  <si>
    <t>E3590 TSM Roads, Colstrip 3-4 Com-5</t>
  </si>
  <si>
    <t>E3590 TSM Roads, Colstrip 3-4 Com-6</t>
  </si>
  <si>
    <t>E3597 TSM Roads &amp; Trails-7</t>
  </si>
  <si>
    <t>E3597 TSM Roads &amp; Trails-8</t>
  </si>
  <si>
    <t>E3597 TSM Roads &amp; Trails-9</t>
  </si>
  <si>
    <t>E3597 TSM Roads &amp; Trails-10</t>
  </si>
  <si>
    <t>E3597 TSM Roads &amp; Trails-11</t>
  </si>
  <si>
    <t>E3597 TSM Roads &amp; Trails-12</t>
  </si>
  <si>
    <t>E3597 TSM Roads &amp; Trails-1</t>
  </si>
  <si>
    <t>E3597 TSM Roads &amp; Trails-2</t>
  </si>
  <si>
    <t>E3597 TSM Roads &amp; Trails-3</t>
  </si>
  <si>
    <t>E3597 TSM Roads &amp; Trails-4</t>
  </si>
  <si>
    <t>E3597 TSM Roads &amp; Trails-5</t>
  </si>
  <si>
    <t>E3597 TSM Roads &amp; Trails-6</t>
  </si>
  <si>
    <t>E3599 TSM ARO Transmission-7</t>
  </si>
  <si>
    <t>E3599 TSM ARO Transmission-8</t>
  </si>
  <si>
    <t>E3599 TSM ARO Transmission-9</t>
  </si>
  <si>
    <t>E3599 TSM ARO Transmission-10</t>
  </si>
  <si>
    <t>E3599 TSM ARO Transmission-11</t>
  </si>
  <si>
    <t>E3599 TSM ARO Transmission-12</t>
  </si>
  <si>
    <t>E3599 TSM ARO Transmission-1</t>
  </si>
  <si>
    <t>E3599 TSM ARO Transmission-2</t>
  </si>
  <si>
    <t>E3599 TSM ARO Transmission-3</t>
  </si>
  <si>
    <t>E3599 TSM ARO Transmission-4</t>
  </si>
  <si>
    <t>E3599 TSM ARO Transmission-5</t>
  </si>
  <si>
    <t>E3599 TSM ARO Transmission-6</t>
  </si>
  <si>
    <t>E35999 (GIF) Rd/Trail, Upper Baker-7</t>
  </si>
  <si>
    <t>E35999 (GIF) Rd/Trail, Upper Baker-8</t>
  </si>
  <si>
    <t>E35999 (GIF) Rd/Trail, Upper Baker-9</t>
  </si>
  <si>
    <t>E35999 (GIF) Rd/Trail, Upper Baker-10</t>
  </si>
  <si>
    <t>E35999 (GIF) Rd/Trail, Upper Baker-11</t>
  </si>
  <si>
    <t>E35999 (GIF) Rd/Trail, Upper Baker-12</t>
  </si>
  <si>
    <t>E35999 (GIF) Rd/Trail, Upper Baker-1</t>
  </si>
  <si>
    <t>E35999 (GIF) Rd/Trail, Upper Baker-2</t>
  </si>
  <si>
    <t>E35999 (GIF) Rd/Trail, Upper Baker-3</t>
  </si>
  <si>
    <t>E35999 (GIF) Rd/Trail, Upper Baker-4</t>
  </si>
  <si>
    <t>E35999 (GIF) Rd/Trail, Upper Baker-5</t>
  </si>
  <si>
    <t>E35999 (GIF) Rd/Trail, Upper Baker-6</t>
  </si>
  <si>
    <t>E36010 DST Easements-7</t>
  </si>
  <si>
    <t>E36010 DST Easements-8</t>
  </si>
  <si>
    <t>E36010 DST Easements-9</t>
  </si>
  <si>
    <t>E36010 DST Easements-10</t>
  </si>
  <si>
    <t>E36010 DST Easements-11</t>
  </si>
  <si>
    <t>E36010 DST Easements-12</t>
  </si>
  <si>
    <t>E36010 DST Easements-1</t>
  </si>
  <si>
    <t>E36010 DST Easements-2</t>
  </si>
  <si>
    <t>E36010 DST Easements-3</t>
  </si>
  <si>
    <t>E36010 DST Easements-4</t>
  </si>
  <si>
    <t>E36010 DST Easements-5</t>
  </si>
  <si>
    <t>E36010 DST Easements-6</t>
  </si>
  <si>
    <t>E3610 DST Structures &amp; Improvement-7</t>
  </si>
  <si>
    <t>E3610 DST Structures &amp; Improvement-8</t>
  </si>
  <si>
    <t>E3610 DST Structures &amp; Improvement-9</t>
  </si>
  <si>
    <t>E3610 DST Structures &amp; Improvement-10</t>
  </si>
  <si>
    <t>E3610 DST Structures &amp; Improvement-11</t>
  </si>
  <si>
    <t>E3610 DST Structures &amp; Improvement-12</t>
  </si>
  <si>
    <t>E3610 DST Structures &amp; Improvement-1</t>
  </si>
  <si>
    <t>E3610 DST Structures &amp; Improvement-2</t>
  </si>
  <si>
    <t>E3610 DST Structures &amp; Improvement-3</t>
  </si>
  <si>
    <t>E3610 DST Structures &amp; Improvement-4</t>
  </si>
  <si>
    <t>E3610 DST Structures &amp; Improvement-5</t>
  </si>
  <si>
    <t>E3610 DST Structures &amp; Improvement-6</t>
  </si>
  <si>
    <t>E3620 DONOTUSE, Arco Central-7</t>
  </si>
  <si>
    <t>E3620 DONOTUSE, Arco Central-8</t>
  </si>
  <si>
    <t>E3620 DONOTUSE, Arco Central-9</t>
  </si>
  <si>
    <t>E3620 DONOTUSE, Arco Central-10</t>
  </si>
  <si>
    <t>E3620 DONOTUSE, Arco Central-11</t>
  </si>
  <si>
    <t>E3620 DONOTUSE, Arco Central-12</t>
  </si>
  <si>
    <t>E3620 DONOTUSE, Arco Central-1</t>
  </si>
  <si>
    <t>E3620 DONOTUSE, Arco Central-2</t>
  </si>
  <si>
    <t>E3620 DONOTUSE, Arco Central-3</t>
  </si>
  <si>
    <t>E3620 DONOTUSE, Arco Central-4</t>
  </si>
  <si>
    <t>E3620 DONOTUSE, Arco Central-5</t>
  </si>
  <si>
    <t>E3620 DONOTUSE, Arco Central-6</t>
  </si>
  <si>
    <t>E3620 DONOTUSE, Clover Vally-7</t>
  </si>
  <si>
    <t>E3620 DONOTUSE, Clover Vally-8</t>
  </si>
  <si>
    <t>E3620 DONOTUSE, Clover Vally-9</t>
  </si>
  <si>
    <t>E3620 DONOTUSE, Clover Vally-10</t>
  </si>
  <si>
    <t>E3620 DONOTUSE, Clover Vally-11</t>
  </si>
  <si>
    <t>E3620 DONOTUSE, Clover Vally-12</t>
  </si>
  <si>
    <t>E3620 DONOTUSE, Clover Vally-1</t>
  </si>
  <si>
    <t>E3620 DONOTUSE, Clover Vally-2</t>
  </si>
  <si>
    <t>E3620 DONOTUSE, Clover Vally-3</t>
  </si>
  <si>
    <t>E3620 DONOTUSE, Clover Vally-4</t>
  </si>
  <si>
    <t>E3620 DONOTUSE, Clover Vally-5</t>
  </si>
  <si>
    <t>E3620 DONOTUSE, Clover Vally-6</t>
  </si>
  <si>
    <t>E3620 DONOTUSE, Crescent Hbr-9</t>
  </si>
  <si>
    <t>E3620 DONOTUSE, Crescent Hbr-10</t>
  </si>
  <si>
    <t>E3620 DONOTUSE, Crescent Hbr-11</t>
  </si>
  <si>
    <t>E3620 DONOTUSE, Crescent Hbr-12</t>
  </si>
  <si>
    <t>E3620 DONOTUSE, Crescent Hbr-1</t>
  </si>
  <si>
    <t>E3620 DONOTUSE, Crescent Hbr-2</t>
  </si>
  <si>
    <t>E3620 DONOTUSE, Crescent Hbr-3</t>
  </si>
  <si>
    <t>E3620 DONOTUSE, Crescent Hbr-4</t>
  </si>
  <si>
    <t>E3620 DONOTUSE, Crescent Hbr-5</t>
  </si>
  <si>
    <t>E3620 DONOTUSE, Crescent Hbr-6</t>
  </si>
  <si>
    <t>E3620 DONOTUSE, Liquid Air-11</t>
  </si>
  <si>
    <t>E3620 DONOTUSE, Liquid Air-12</t>
  </si>
  <si>
    <t>E3620 DONOTUSE, Liquid Air-1</t>
  </si>
  <si>
    <t>E3620 DONOTUSE, Liquid Air-2</t>
  </si>
  <si>
    <t>E3620 DONOTUSE, Liquid Air-3</t>
  </si>
  <si>
    <t>E3620 DONOTUSE, Liquid Air-4</t>
  </si>
  <si>
    <t>E3620 DONOTUSE, Liquid Air-5</t>
  </si>
  <si>
    <t>E3620 DONOTUSE, Liquid Air-6</t>
  </si>
  <si>
    <t>E3620 DONOTUSE, Weyerhauser-7</t>
  </si>
  <si>
    <t>E3620 DONOTUSE, Weyerhauser-8</t>
  </si>
  <si>
    <t>E3620 DONOTUSE, Weyerhauser-9</t>
  </si>
  <si>
    <t>E3620 DONOTUSE, Weyerhauser-10</t>
  </si>
  <si>
    <t>E3620 DONOTUSE, Weyerhauser-11</t>
  </si>
  <si>
    <t>E3620 DONOTUSE, Weyerhauser-12</t>
  </si>
  <si>
    <t>E3620 DONOTUSE, Weyerhauser-1</t>
  </si>
  <si>
    <t>E3620 DONOTUSE, Weyerhauser-2</t>
  </si>
  <si>
    <t>E3620 DONOTUSE, Weyerhauser-3</t>
  </si>
  <si>
    <t>E3620 DONOTUSE, Weyerhauser-4</t>
  </si>
  <si>
    <t>E3620 DONOTUSE, Weyerhauser-5</t>
  </si>
  <si>
    <t>E3620 DONOTUSE, Weyerhauser-6</t>
  </si>
  <si>
    <t>E3620 DST Sub Eq Wild Horse Solar-7</t>
  </si>
  <si>
    <t>E3620 DST Sub Eq Wild Horse Solar-8</t>
  </si>
  <si>
    <t>E3620 DST Sub Eq Wild Horse Solar-9</t>
  </si>
  <si>
    <t>E3620 DST Sub Eq Wild Horse Solar-10</t>
  </si>
  <si>
    <t>E3620 DST Sub Eq Wild Horse Solar-11</t>
  </si>
  <si>
    <t>E3620 DST Sub Eq Wild Horse Solar-12</t>
  </si>
  <si>
    <t>E3620 DST Sub Eq Wild Horse Solar-1</t>
  </si>
  <si>
    <t>E3620 DST Sub Eq Wild Horse Solar-2</t>
  </si>
  <si>
    <t>E3620 DST Sub Eq Wild Horse Solar-3</t>
  </si>
  <si>
    <t>E3620 DST Sub Eq Wild Horse Solar-4</t>
  </si>
  <si>
    <t>E3620 DST Sub Eq Wild Horse Solar-5</t>
  </si>
  <si>
    <t>E3620 DST Sub Eq Wild Horse Solar-6</t>
  </si>
  <si>
    <t>E3620 DST Substation Equipment-7</t>
  </si>
  <si>
    <t>E3620 DST Substation Equipment-8</t>
  </si>
  <si>
    <t>E3620 DST Substation Equipment-9</t>
  </si>
  <si>
    <t>E3620 DST Substation Equipment-10</t>
  </si>
  <si>
    <t>E3620 DST Substation Equipment-11</t>
  </si>
  <si>
    <t>E3620 DST Substation Equipment-12</t>
  </si>
  <si>
    <t>E3620 DST Substation Equipment-1</t>
  </si>
  <si>
    <t>E3620 DST Substation Equipment-2</t>
  </si>
  <si>
    <t>E3620 DST Substation Equipment-3</t>
  </si>
  <si>
    <t>E3620 DST Substation Equipment-4</t>
  </si>
  <si>
    <t>E3620 DST Substation Equipment-5</t>
  </si>
  <si>
    <t>E3620 DST Substation Equipment-6</t>
  </si>
  <si>
    <t>E3630 DST Battery Storage Equipment-7</t>
  </si>
  <si>
    <t>E3630 DST Battery Storage Equipment-8</t>
  </si>
  <si>
    <t>E3630 DST Battery Storage Equipment-9</t>
  </si>
  <si>
    <t>E3630 DST Battery Storage Equipment-10</t>
  </si>
  <si>
    <t>E3630 DST Battery Storage Equipment-11</t>
  </si>
  <si>
    <t>E3630 DST Battery Storage Equipment-12</t>
  </si>
  <si>
    <t>E3630 DST Battery Storage Equipment-1</t>
  </si>
  <si>
    <t>E3630 DST Battery Storage Equipment-2</t>
  </si>
  <si>
    <t>E3630 DST Battery Storage Equipment-3</t>
  </si>
  <si>
    <t>E3630 DST Battery Storage Equipment-4</t>
  </si>
  <si>
    <t>E3630 DST Battery Storage Equipment-5</t>
  </si>
  <si>
    <t>E3630 DST Battery Storage Equipment-6</t>
  </si>
  <si>
    <t>E3640 DST Poles, Wild Horse Solar-7</t>
  </si>
  <si>
    <t>E3640 DST Poles, Wild Horse Solar-8</t>
  </si>
  <si>
    <t>E3640 DST Poles, Wild Horse Solar-9</t>
  </si>
  <si>
    <t>E3640 DST Poles, Wild Horse Solar-10</t>
  </si>
  <si>
    <t>E3640 DST Poles, Wild Horse Solar-11</t>
  </si>
  <si>
    <t>E3640 DST Poles, Wild Horse Solar-12</t>
  </si>
  <si>
    <t>E3640 DST Poles, Wild Horse Solar-1</t>
  </si>
  <si>
    <t>E3640 DST Poles, Wild Horse Solar-2</t>
  </si>
  <si>
    <t>E3640 DST Poles, Wild Horse Solar-3</t>
  </si>
  <si>
    <t>E3640 DST Poles, Wild Horse Solar-4</t>
  </si>
  <si>
    <t>E3640 DST Poles, Wild Horse Solar-5</t>
  </si>
  <si>
    <t>E3640 DST Poles, Wild Horse Solar-6</t>
  </si>
  <si>
    <t>E3640 DST Poles/Towers/Fixtures-7</t>
  </si>
  <si>
    <t>E3640 DST Poles/Towers/Fixtures-8</t>
  </si>
  <si>
    <t>E3640 DST Poles/Towers/Fixtures-9</t>
  </si>
  <si>
    <t>E3640 DST Poles/Towers/Fixtures-10</t>
  </si>
  <si>
    <t>E3640 DST Poles/Towers/Fixtures-11</t>
  </si>
  <si>
    <t>E3640 DST Poles/Towers/Fixtures-12</t>
  </si>
  <si>
    <t>E3640 DST Poles/Towers/Fixtures-1</t>
  </si>
  <si>
    <t>E3640 DST Poles/Towers/Fixtures-2</t>
  </si>
  <si>
    <t>E3640 DST Poles/Towers/Fixtures-3</t>
  </si>
  <si>
    <t>E3640 DST Poles/Towers/Fixtures-4</t>
  </si>
  <si>
    <t>E3640 DST Poles/Towers/Fixtures-5</t>
  </si>
  <si>
    <t>E3640 DST Poles/Towers/Fixtures-6</t>
  </si>
  <si>
    <t>E3650 DST O/H Cond, WildHorse Solar-7</t>
  </si>
  <si>
    <t>E3650 DST O/H Cond, WildHorse Solar-8</t>
  </si>
  <si>
    <t>E3650 DST O/H Cond, WildHorse Solar-9</t>
  </si>
  <si>
    <t>E3650 DST O/H Cond, WildHorse Solar-10</t>
  </si>
  <si>
    <t>E3650 DST O/H Cond, WildHorse Solar-11</t>
  </si>
  <si>
    <t>E3650 DST O/H Cond, WildHorse Solar-12</t>
  </si>
  <si>
    <t>E3650 DST O/H Cond, WildHorse Solar-1</t>
  </si>
  <si>
    <t>E3650 DST O/H Cond, WildHorse Solar-2</t>
  </si>
  <si>
    <t>E3650 DST O/H Cond, WildHorse Solar-3</t>
  </si>
  <si>
    <t>E3650 DST O/H Cond, WildHorse Solar-4</t>
  </si>
  <si>
    <t>E3650 DST O/H Cond, WildHorse Solar-5</t>
  </si>
  <si>
    <t>E3650 DST O/H Cond, WildHorse Solar-6</t>
  </si>
  <si>
    <t>E3650 DST O/H Conductor/Devices-7</t>
  </si>
  <si>
    <t>E3650 DST O/H Conductor/Devices-8</t>
  </si>
  <si>
    <t>E3650 DST O/H Conductor/Devices-9</t>
  </si>
  <si>
    <t>E3650 DST O/H Conductor/Devices-10</t>
  </si>
  <si>
    <t>E3650 DST O/H Conductor/Devices-11</t>
  </si>
  <si>
    <t>E3650 DST O/H Conductor/Devices-12</t>
  </si>
  <si>
    <t>E3650 DST O/H Conductor/Devices-1</t>
  </si>
  <si>
    <t>E3650 DST O/H Conductor/Devices-2</t>
  </si>
  <si>
    <t>E3650 DST O/H Conductor/Devices-3</t>
  </si>
  <si>
    <t>E3650 DST O/H Conductor/Devices-4</t>
  </si>
  <si>
    <t>E3650 DST O/H Conductor/Devices-5</t>
  </si>
  <si>
    <t>E3650 DST O/H Conductor/Devices-6</t>
  </si>
  <si>
    <t>E3660 DST U/G Conduit-7</t>
  </si>
  <si>
    <t>E3660 DST U/G Conduit-8</t>
  </si>
  <si>
    <t>E3660 DST U/G Conduit-9</t>
  </si>
  <si>
    <t>E3660 DST U/G Conduit-10</t>
  </si>
  <si>
    <t>E3660 DST U/G Conduit-11</t>
  </si>
  <si>
    <t>E3660 DST U/G Conduit-12</t>
  </si>
  <si>
    <t>E3660 DST U/G Conduit-1</t>
  </si>
  <si>
    <t>E3660 DST U/G Conduit-2</t>
  </si>
  <si>
    <t>E3660 DST U/G Conduit-3</t>
  </si>
  <si>
    <t>E3660 DST U/G Conduit-4</t>
  </si>
  <si>
    <t>E3660 DST U/G Conduit-5</t>
  </si>
  <si>
    <t>E3660 DST U/G Conduit-6</t>
  </si>
  <si>
    <t>E3670 DST U/G Conductor/Devices-7</t>
  </si>
  <si>
    <t>E3670 DST U/G Conductor/Devices-8</t>
  </si>
  <si>
    <t>E3670 DST U/G Conductor/Devices-9</t>
  </si>
  <si>
    <t>E3670 DST U/G Conductor/Devices-10</t>
  </si>
  <si>
    <t>E3670 DST U/G Conductor/Devices-11</t>
  </si>
  <si>
    <t>E3670 DST U/G Conductor/Devices-12</t>
  </si>
  <si>
    <t>E3670 DST U/G Conductor/Devices-1</t>
  </si>
  <si>
    <t>E3670 DST U/G Conductor/Devices-2</t>
  </si>
  <si>
    <t>E3670 DST U/G Conductor/Devices-3</t>
  </si>
  <si>
    <t>E3670 DST U/G Conductor/Devices-4</t>
  </si>
  <si>
    <t>E3670 DST U/G Conductor/Devices-5</t>
  </si>
  <si>
    <t>E3670 DST U/G Conductor/Devices-6</t>
  </si>
  <si>
    <t>E368 DST Line Transformers-7</t>
  </si>
  <si>
    <t>E368 DST Line Transformers-8</t>
  </si>
  <si>
    <t>E368 DST Line Transformers-9</t>
  </si>
  <si>
    <t>E368 DST Line Transformers-10</t>
  </si>
  <si>
    <t>E368 DST Line Transformers-11</t>
  </si>
  <si>
    <t>E368 DST Line Transformers-12</t>
  </si>
  <si>
    <t>E368 DST Line Transformers-1</t>
  </si>
  <si>
    <t>E368 DST Line Transformers-2</t>
  </si>
  <si>
    <t>E368 DST Line Transformers-3</t>
  </si>
  <si>
    <t>E368 DST Line Transformers-4</t>
  </si>
  <si>
    <t>E368 DST Line Transformers-5</t>
  </si>
  <si>
    <t>E368 DST Line Transformers-6</t>
  </si>
  <si>
    <t>E369 DST Services-7</t>
  </si>
  <si>
    <t>E369 DST Services-8</t>
  </si>
  <si>
    <t>E369 DST Services-9</t>
  </si>
  <si>
    <t>E369 DST Services-10</t>
  </si>
  <si>
    <t>E369 DST Services-11</t>
  </si>
  <si>
    <t>E369 DST Services-12</t>
  </si>
  <si>
    <t>E369 DST Services-1</t>
  </si>
  <si>
    <t>E369 DST Services-2</t>
  </si>
  <si>
    <t>E369 DST Services-3</t>
  </si>
  <si>
    <t>E369 DST Services-4</t>
  </si>
  <si>
    <t>E369 DST Services-5</t>
  </si>
  <si>
    <t>E369 DST Services-6</t>
  </si>
  <si>
    <t>E370 DST Meters AMR-7</t>
  </si>
  <si>
    <t>E370 DST Meters AMR-8</t>
  </si>
  <si>
    <t>E370 DST Meters AMR-9</t>
  </si>
  <si>
    <t>E370 DST Meters AMR-10</t>
  </si>
  <si>
    <t>E370 DST Meters AMR-11</t>
  </si>
  <si>
    <t>E370 DST Meters AMR-12</t>
  </si>
  <si>
    <t>E370 DST Meters AMR-1</t>
  </si>
  <si>
    <t>E370 DST Meters AMR-2</t>
  </si>
  <si>
    <t>E370 DST Meters AMR-3</t>
  </si>
  <si>
    <t>E370 DST Meters AMR-4</t>
  </si>
  <si>
    <t>E370 DST Meters AMR-5</t>
  </si>
  <si>
    <t>E370 DST Meters AMR-6</t>
  </si>
  <si>
    <t>E3701 DST Meters AMI-12</t>
  </si>
  <si>
    <t>E3701 DST Meters AMI-1</t>
  </si>
  <si>
    <t>E3701 DST Meters AMI-2</t>
  </si>
  <si>
    <t>E3701 DST Meters AMI-3</t>
  </si>
  <si>
    <t>E3701 DST Meters AMI-4</t>
  </si>
  <si>
    <t>E3701 DST Meters AMI-5</t>
  </si>
  <si>
    <t>E3701 DST Meters AMI-6</t>
  </si>
  <si>
    <t>E373 DST Street Lighting &amp; Signal-7</t>
  </si>
  <si>
    <t>E373 DST Street Lighting &amp; Signal-8</t>
  </si>
  <si>
    <t>E373 DST Street Lighting &amp; Signal-9</t>
  </si>
  <si>
    <t>E373 DST Street Lighting &amp; Signal-10</t>
  </si>
  <si>
    <t>E373 DST Street Lighting &amp; Signal-11</t>
  </si>
  <si>
    <t>E373 DST Street Lighting &amp; Signal-12</t>
  </si>
  <si>
    <t>E373 DST Street Lighting &amp; Signal-1</t>
  </si>
  <si>
    <t>E373 DST Street Lighting &amp; Signal-2</t>
  </si>
  <si>
    <t>E373 DST Street Lighting &amp; Signal-3</t>
  </si>
  <si>
    <t>E373 DST Street Lighting &amp; Signal-4</t>
  </si>
  <si>
    <t>E373 DST Street Lighting &amp; Signal-5</t>
  </si>
  <si>
    <t>E373 DST Street Lighting &amp; Signal-6</t>
  </si>
  <si>
    <t>E374 DST ARO Distribution-7</t>
  </si>
  <si>
    <t>E374 DST ARO Distribution-8</t>
  </si>
  <si>
    <t>E374 DST ARO Distribution-9</t>
  </si>
  <si>
    <t>E374 DST ARO Distribution-10</t>
  </si>
  <si>
    <t>E374 DST ARO Distribution-11</t>
  </si>
  <si>
    <t>E374 DST ARO Distribution-12</t>
  </si>
  <si>
    <t>E374 DST ARO Distribution-1</t>
  </si>
  <si>
    <t>E374 DST ARO Distribution-2</t>
  </si>
  <si>
    <t>E374 DST ARO Distribution-3</t>
  </si>
  <si>
    <t>E374 DST ARO Distribution-4</t>
  </si>
  <si>
    <t>E374 DST ARO Distribution-5</t>
  </si>
  <si>
    <t>E374 DST ARO Distribution-6</t>
  </si>
  <si>
    <t>E3900 GEN Str&amp;Impv, Burlington/Skag-12</t>
  </si>
  <si>
    <t>E3900 GEN Str&amp;Impv, Burlington/Skag-1</t>
  </si>
  <si>
    <t>E3900 GEN Str&amp;Impv, Burlington/Skag-2</t>
  </si>
  <si>
    <t>E3900 GEN Str&amp;Impv, Burlington/Skag-3</t>
  </si>
  <si>
    <t>E3900 GEN Str&amp;Impv, Burlington/Skag-4</t>
  </si>
  <si>
    <t>E3900 GEN Str&amp;Impv, Burlington/Skag-5</t>
  </si>
  <si>
    <t>E3900 GEN Str&amp;Impv, Burlington/Skag-6</t>
  </si>
  <si>
    <t>E3900 GEN Str/Impv, Colstrip 3-4-7</t>
  </si>
  <si>
    <t>E3900 GEN Str/Impv, Colstrip 3-4-8</t>
  </si>
  <si>
    <t>E3900 GEN Str/Impv, Colstrip 3-4-9</t>
  </si>
  <si>
    <t>E3900 GEN Str/Impv, Colstrip 3-4-10</t>
  </si>
  <si>
    <t>E3900 GEN Str/Impv, Colstrip 3-4-11</t>
  </si>
  <si>
    <t>E3900 GEN Str/Impv, Colstrip 3-4-12</t>
  </si>
  <si>
    <t>E3900 GEN Str/Impv, Colstrip 3-4-1</t>
  </si>
  <si>
    <t>E3900 GEN Str/Impv, Colstrip 3-4-2</t>
  </si>
  <si>
    <t>E3900 GEN Str/Impv, Colstrip 3-4-3</t>
  </si>
  <si>
    <t>E3900 GEN Str/Impv, Colstrip 3-4-4</t>
  </si>
  <si>
    <t>E3900 GEN Str/Impv, Colstrip 3-4-5</t>
  </si>
  <si>
    <t>E3900 GEN Str/Impv, Colstrip 3-4-6</t>
  </si>
  <si>
    <t>E3900 GEN Str/Impv, Wildhorse-7</t>
  </si>
  <si>
    <t>E3900 GEN Str/Impv, Wildhorse-8</t>
  </si>
  <si>
    <t>E3900 GEN Str/Impv, Wildhorse-9</t>
  </si>
  <si>
    <t>E3900 GEN Str/Impv, Wildhorse-10</t>
  </si>
  <si>
    <t>E3900 GEN Str/Impv, Wildhorse-11</t>
  </si>
  <si>
    <t>E3900 GEN Str/Impv, Wildhorse-12</t>
  </si>
  <si>
    <t>E3900 GEN Str/Impv, Wildhorse-1</t>
  </si>
  <si>
    <t>E3900 GEN Str/Impv, Wildhorse-2</t>
  </si>
  <si>
    <t>E3900 GEN Str/Impv, Wildhorse-3</t>
  </si>
  <si>
    <t>E3900 GEN Str/Impv, Wildhorse-4</t>
  </si>
  <si>
    <t>E3900 GEN Str/Impv, Wildhorse-5</t>
  </si>
  <si>
    <t>E3900 GEN Str/Impv, Wildhorse-6</t>
  </si>
  <si>
    <t>E3900 GEN Structures &amp; Improvement-7</t>
  </si>
  <si>
    <t>E3900 GEN Structures &amp; Improvement-8</t>
  </si>
  <si>
    <t>E3900 GEN Structures &amp; Improvement-9</t>
  </si>
  <si>
    <t>E3900 GEN Structures &amp; Improvement-10</t>
  </si>
  <si>
    <t>E3900 GEN Structures &amp; Improvement-11</t>
  </si>
  <si>
    <t>E3900 GEN Structures &amp; Improvement-12</t>
  </si>
  <si>
    <t>E3900 GEN Structures &amp; Improvement-1</t>
  </si>
  <si>
    <t>E3900 GEN Structures &amp; Improvement-2</t>
  </si>
  <si>
    <t>E3900 GEN Structures &amp; Improvement-3</t>
  </si>
  <si>
    <t>E3900 GEN Structures &amp; Improvement-4</t>
  </si>
  <si>
    <t>E3900 GEN Structures &amp; Improvement-5</t>
  </si>
  <si>
    <t>E3900 GEN Structures &amp; Improvement-6</t>
  </si>
  <si>
    <t>E3901 GEN LH, Bellingham-7</t>
  </si>
  <si>
    <t>E3901 GEN LH, Bellingham-8</t>
  </si>
  <si>
    <t>E3901 GEN LH, Bellingham-9</t>
  </si>
  <si>
    <t>E3901 GEN LH, Bellingham-10</t>
  </si>
  <si>
    <t>E3901 GEN LH, Bellingham-11</t>
  </si>
  <si>
    <t>E3901 GEN LH, Bellingham-12</t>
  </si>
  <si>
    <t>E3901 GEN LH, Bellingham-1</t>
  </si>
  <si>
    <t>E3901 GEN LH, Bellingham-2</t>
  </si>
  <si>
    <t>E3901 GEN LH, Bellingham-3</t>
  </si>
  <si>
    <t>E3901 GEN LH, Bellingham-4</t>
  </si>
  <si>
    <t>E3901 GEN LH, Bellingham-5</t>
  </si>
  <si>
    <t>E3901 GEN LH, Bellingham-6</t>
  </si>
  <si>
    <t>E3901 GEN LH, Dayton-7</t>
  </si>
  <si>
    <t>E3901 GEN LH, Dayton-8</t>
  </si>
  <si>
    <t>E3901 GEN LH, Dayton-9</t>
  </si>
  <si>
    <t>E3901 GEN LH, Dayton-10</t>
  </si>
  <si>
    <t>E3901 GEN LH, Dayton-11</t>
  </si>
  <si>
    <t>E3901 GEN LH, Dayton-12</t>
  </si>
  <si>
    <t>E3901 GEN LH, Dayton-1</t>
  </si>
  <si>
    <t>E3901 GEN LH, Dayton-2</t>
  </si>
  <si>
    <t>E3901 GEN LH, Dayton-3</t>
  </si>
  <si>
    <t>E3901 GEN LH, Dayton-4</t>
  </si>
  <si>
    <t>E3901 GEN LH, Dayton-5</t>
  </si>
  <si>
    <t>E3901 GEN LH, Dayton-6</t>
  </si>
  <si>
    <t>E3911 GEN Off F&amp;E Sumas OP old-7</t>
  </si>
  <si>
    <t>E3911 GEN Off F&amp;E Sumas OP old-8</t>
  </si>
  <si>
    <t>E3911 GEN Off F&amp;E Sumas OP old-9</t>
  </si>
  <si>
    <t>E3911 GEN Off F&amp;E Sumas OP old-10</t>
  </si>
  <si>
    <t>E3911 GEN Off F&amp;E Sumas OP old-11</t>
  </si>
  <si>
    <t>E3911 GEN Off F&amp;E Sumas OP old-12</t>
  </si>
  <si>
    <t>E3911 GEN Off F&amp;E Sumas OP old-1</t>
  </si>
  <si>
    <t>E3911 GEN Off F&amp;E Sumas OP old-2</t>
  </si>
  <si>
    <t>E3911 GEN Off F&amp;E Sumas OP old-3</t>
  </si>
  <si>
    <t>E3911 GEN Off F&amp;E Sumas OP old-4</t>
  </si>
  <si>
    <t>E3911 GEN Off F&amp;E Sumas OP old-5</t>
  </si>
  <si>
    <t>E3911 GEN Off F&amp;E Sumas OP old-6</t>
  </si>
  <si>
    <t>E3911 GEN Off Furn &amp; Eq, LSR-7</t>
  </si>
  <si>
    <t>E3911 GEN Off Furn &amp; Eq, LSR-8</t>
  </si>
  <si>
    <t>E3911 GEN Off Furn &amp; Eq, LSR-9</t>
  </si>
  <si>
    <t>E3911 GEN Off Furn &amp; Eq, LSR-10</t>
  </si>
  <si>
    <t>E3911 GEN Off Furn &amp; Eq, LSR-11</t>
  </si>
  <si>
    <t>E3911 GEN Off Furn &amp; Eq, LSR-12</t>
  </si>
  <si>
    <t>E3911 GEN Off Furn &amp; Eq, LSR-1</t>
  </si>
  <si>
    <t>E3911 GEN Off Furn &amp; Eq, LSR-2</t>
  </si>
  <si>
    <t>E3911 GEN Off Furn &amp; Eq, LSR-3</t>
  </si>
  <si>
    <t>E3911 GEN Off Furn &amp; Eq, LSR-4</t>
  </si>
  <si>
    <t>E3911 GEN Off Furn &amp; Eq, LSR-5</t>
  </si>
  <si>
    <t>E3911 GEN Off Furn &amp; Eq, LSR-6</t>
  </si>
  <si>
    <t>E3911 GEN Off Furn &amp; Eq, MTF OP-7</t>
  </si>
  <si>
    <t>E3911 GEN Off Furn &amp; Eq, MTF OP-8</t>
  </si>
  <si>
    <t>E3911 GEN Off Furn &amp; Eq, MTF OP-9</t>
  </si>
  <si>
    <t>E3911 GEN Off Furn &amp; Eq, MTF OP-10</t>
  </si>
  <si>
    <t>E3911 GEN Off Furn &amp; Eq, MTF OP-11</t>
  </si>
  <si>
    <t>E3911 GEN Off Furn &amp; Eq, MTF OP-12</t>
  </si>
  <si>
    <t>E3911 GEN Off Furn &amp; Eq, MTF OP-1</t>
  </si>
  <si>
    <t>E3911 GEN Off Furn &amp; Eq, MTF OP-2</t>
  </si>
  <si>
    <t>E3911 GEN Off Furn &amp; Eq, MTF OP-3</t>
  </si>
  <si>
    <t>E3911 GEN Off Furn &amp; Eq, MTF OP-4</t>
  </si>
  <si>
    <t>E3911 GEN Off Furn &amp; Eq, MTF OP-5</t>
  </si>
  <si>
    <t>E3911 GEN Off Furn &amp; Eq, MTF OP-6</t>
  </si>
  <si>
    <t>E3911 GEN Off Furn &amp; Eq, WildHorse-7</t>
  </si>
  <si>
    <t>E3911 GEN Off Furn &amp; Eq, WildHorse-8</t>
  </si>
  <si>
    <t>E3911 GEN Off Furn &amp; Eq, WildHorse-9</t>
  </si>
  <si>
    <t>E3911 GEN Off Furn &amp; Eq, WildHorse-10</t>
  </si>
  <si>
    <t>E3911 GEN Off Furn &amp; Eq, WildHorse-11</t>
  </si>
  <si>
    <t>E3911 GEN Off Furn &amp; Eq, WildHorse-12</t>
  </si>
  <si>
    <t>E3911 GEN Off Furn &amp; Eq, WildHorse-1</t>
  </si>
  <si>
    <t>E3911 GEN Off Furn &amp; Eq, WildHorse-2</t>
  </si>
  <si>
    <t>E3911 GEN Off Furn &amp; Eq, WildHorse-3</t>
  </si>
  <si>
    <t>E3911 GEN Off Furn &amp; Eq, WildHorse-4</t>
  </si>
  <si>
    <t>E3911 GEN Off Furn &amp; Eq, WildHorse-5</t>
  </si>
  <si>
    <t>E3911 GEN Off Furn &amp; Eq, WildHorse-6</t>
  </si>
  <si>
    <t>E3911 GEN Office F&amp;E, GLD OP old-7</t>
  </si>
  <si>
    <t>E3911 GEN Office F&amp;E, GLD OP old-8</t>
  </si>
  <si>
    <t>E3911 GEN Office F&amp;E, GLD OP old-9</t>
  </si>
  <si>
    <t>E3911 GEN Office F&amp;E, GLD OP old-10</t>
  </si>
  <si>
    <t>E3911 GEN Office F&amp;E, GLD OP old-11</t>
  </si>
  <si>
    <t>E3911 GEN Office F&amp;E, GLD OP old-12</t>
  </si>
  <si>
    <t>E3911 GEN Office F&amp;E, GLD OP old-1</t>
  </si>
  <si>
    <t>E3911 GEN Office F&amp;E, GLD OP old-2</t>
  </si>
  <si>
    <t>E3911 GEN Office F&amp;E, GLD OP old-3</t>
  </si>
  <si>
    <t>E3911 GEN Office F&amp;E, GLD OP old-4</t>
  </si>
  <si>
    <t>E3911 GEN Office F&amp;E, GLD OP old-5</t>
  </si>
  <si>
    <t>E3911 GEN Office F&amp;E, GLD OP old-6</t>
  </si>
  <si>
    <t>E3911 GEN Office F&amp;E, LBK #3-7</t>
  </si>
  <si>
    <t>E3911 GEN Office F&amp;E, LBK #3-8</t>
  </si>
  <si>
    <t>E3911 GEN Office F&amp;E, LBK #3-9</t>
  </si>
  <si>
    <t>E3911 GEN Office F&amp;E, LBK #3-10</t>
  </si>
  <si>
    <t>E3911 GEN Office F&amp;E, LBK #3-11</t>
  </si>
  <si>
    <t>E3911 GEN Office F&amp;E, LBK #3-12</t>
  </si>
  <si>
    <t>E3911 GEN Office F&amp;E, LBK #3-1</t>
  </si>
  <si>
    <t>E3911 GEN Office F&amp;E, LBK #3-2</t>
  </si>
  <si>
    <t>E3911 GEN Office F&amp;E, LBK #3-3</t>
  </si>
  <si>
    <t>E3911 GEN Office F&amp;E, LBK #3-4</t>
  </si>
  <si>
    <t>E3911 GEN Office F&amp;E, LBK #3-5</t>
  </si>
  <si>
    <t>E3911 GEN Office F&amp;E, LBK #3-6</t>
  </si>
  <si>
    <t>E3911 GEN Office F&amp;E, Snoqualmie 1-7</t>
  </si>
  <si>
    <t>E3911 GEN Office F&amp;E, Snoqualmie 1-8</t>
  </si>
  <si>
    <t>E3911 GEN Office F&amp;E, Snoqualmie 1-9</t>
  </si>
  <si>
    <t>E3911 GEN Office F&amp;E, Snoqualmie 1-10</t>
  </si>
  <si>
    <t>E3911 GEN Office F&amp;E, Snoqualmie 1-11</t>
  </si>
  <si>
    <t>E3911 GEN Office F&amp;E, Snoqualmie 1-12</t>
  </si>
  <si>
    <t>E3911 GEN Office F&amp;E, Snoqualmie 1-1</t>
  </si>
  <si>
    <t>E3911 GEN Office F&amp;E, Snoqualmie 1-2</t>
  </si>
  <si>
    <t>E3911 GEN Office F&amp;E, Snoqualmie 1-3</t>
  </si>
  <si>
    <t>E3911 GEN Office F&amp;E, Snoqualmie 1-4</t>
  </si>
  <si>
    <t>E3911 GEN Office F&amp;E, Snoqualmie 1-5</t>
  </si>
  <si>
    <t>E3911 GEN Office F&amp;E, Snoqualmie 1-6</t>
  </si>
  <si>
    <t>E3911 GEN Office Furn &amp; Eq, Gold-7</t>
  </si>
  <si>
    <t>E3911 GEN Office Furn &amp; Eq, Gold-8</t>
  </si>
  <si>
    <t>E3911 GEN Office Furn &amp; Eq, Gold-9</t>
  </si>
  <si>
    <t>E3911 GEN Office Furn &amp; Eq, Gold-10</t>
  </si>
  <si>
    <t>E3911 GEN Office Furn &amp; Eq, Gold-11</t>
  </si>
  <si>
    <t>E3911 GEN Office Furn &amp; Eq, Gold-12</t>
  </si>
  <si>
    <t>E3911 GEN Office Furn &amp; Eq, Gold-1</t>
  </si>
  <si>
    <t>E3911 GEN Office Furn &amp; Eq, Gold-2</t>
  </si>
  <si>
    <t>E3911 GEN Office Furn &amp; Eq, Gold-3</t>
  </si>
  <si>
    <t>E3911 GEN Office Furn &amp; Eq, Gold-4</t>
  </si>
  <si>
    <t>E3911 GEN Office Furn &amp; Eq, Gold-5</t>
  </si>
  <si>
    <t>E3911 GEN Office Furn &amp; Eq, Gold-6</t>
  </si>
  <si>
    <t>E3911 GEN Office Furn &amp; Eq, new-7</t>
  </si>
  <si>
    <t>E3911 GEN Office Furn &amp; Eq, new-8</t>
  </si>
  <si>
    <t>E3911 GEN Office Furn &amp; Eq, new-9</t>
  </si>
  <si>
    <t>E3911 GEN Office Furn &amp; Eq, new-10</t>
  </si>
  <si>
    <t>E3911 GEN Office Furn &amp; Eq, new-11</t>
  </si>
  <si>
    <t>E3911 GEN Office Furn &amp; Eq, new-12</t>
  </si>
  <si>
    <t>E3911 GEN Office Furn &amp; Eq, new-1</t>
  </si>
  <si>
    <t>E3911 GEN Office Furn &amp; Eq, new-2</t>
  </si>
  <si>
    <t>E3911 GEN Office Furn &amp; Eq, new-3</t>
  </si>
  <si>
    <t>E3911 GEN Office Furn &amp; Eq, new-4</t>
  </si>
  <si>
    <t>E3911 GEN Office Furn &amp; Eq, new-5</t>
  </si>
  <si>
    <t>E3911 GEN Office Furn &amp; Eq, new-6</t>
  </si>
  <si>
    <t>E3911 GEN Office Furn &amp; Eq, old-7</t>
  </si>
  <si>
    <t>E3911 GEN Office Furn &amp; Eq, old-8</t>
  </si>
  <si>
    <t>E3911 GEN Office Furn &amp; Eq, old-9</t>
  </si>
  <si>
    <t>E3911 GEN Office Furn &amp; Eq, old-10</t>
  </si>
  <si>
    <t>E3911 GEN Office Furn &amp; Eq, old-11</t>
  </si>
  <si>
    <t>E3911 GEN Office Furn &amp; Eq, old-12</t>
  </si>
  <si>
    <t>E3911 GEN Office Furn &amp; Eq, old-1</t>
  </si>
  <si>
    <t>E3911 GEN Office Furn &amp; Eq, old-2</t>
  </si>
  <si>
    <t>E3911 GEN Office Furn &amp; Eq, old-3</t>
  </si>
  <si>
    <t>E3911 GEN Office Furn &amp; Eq, old-4</t>
  </si>
  <si>
    <t>E3911 GEN Office Furn &amp; Eq, old-5</t>
  </si>
  <si>
    <t>E3911 GEN Office Furn &amp; Eq, old-6</t>
  </si>
  <si>
    <t>E3911 GEN Office Furn &amp; Eq, UBK-7</t>
  </si>
  <si>
    <t>E3911 GEN Office Furn &amp; Eq, UBK-8</t>
  </si>
  <si>
    <t>E3911 GEN Office Furn &amp; Eq, UBK-9</t>
  </si>
  <si>
    <t>E3911 GEN Office Furn &amp; Eq, UBK-10</t>
  </si>
  <si>
    <t>E3911 GEN Office Furn &amp; Eq, UBK-11</t>
  </si>
  <si>
    <t>E3911 GEN Office Furn &amp; Eq, UBK-12</t>
  </si>
  <si>
    <t>E3911 GEN Office Furn &amp; Eq, UBK-1</t>
  </si>
  <si>
    <t>E3911 GEN Office Furn &amp; Eq, UBK-2</t>
  </si>
  <si>
    <t>E3911 GEN Office Furn &amp; Eq, UBK-3</t>
  </si>
  <si>
    <t>E3911 GEN Office Furn &amp; Eq, UBK-4</t>
  </si>
  <si>
    <t>E3911 GEN Office Furn &amp; Eq, UBK-5</t>
  </si>
  <si>
    <t>E3911 GEN Office Furn &amp; Eq, UBK-6</t>
  </si>
  <si>
    <t>E3912 GEN Computer Eq, Encogen-7</t>
  </si>
  <si>
    <t>E3912 GEN Computer Eq, Encogen-8</t>
  </si>
  <si>
    <t>E3912 GEN Computer Eq, Encogen-9</t>
  </si>
  <si>
    <t>E3912 GEN Computer Eq, Encogen-10</t>
  </si>
  <si>
    <t>E3912 GEN Computer Eq, Encogen-11</t>
  </si>
  <si>
    <t>E3912 GEN Computer Eq, Encogen-12</t>
  </si>
  <si>
    <t>E3912 GEN Computer Eq, Encogen-1</t>
  </si>
  <si>
    <t>E3912 GEN Computer Eq, Encogen-2</t>
  </si>
  <si>
    <t>E3912 GEN Computer Eq, Encogen-3</t>
  </si>
  <si>
    <t>E3912 GEN Computer Eq, Encogen-4</t>
  </si>
  <si>
    <t>E3912 GEN Computer Eq, Encogen-5</t>
  </si>
  <si>
    <t>E3912 GEN Computer Eq, Encogen-6</t>
  </si>
  <si>
    <t>E3912 GEN Computer Eq, Frederickson-7</t>
  </si>
  <si>
    <t>E3912 GEN Computer Eq, Frederickson-8</t>
  </si>
  <si>
    <t>E3912 GEN Computer Eq, Frederickson-9</t>
  </si>
  <si>
    <t>E3912 GEN Computer Eq, Frederickson-10</t>
  </si>
  <si>
    <t>E3912 GEN Computer Eq, Frederickson-11</t>
  </si>
  <si>
    <t>E3912 GEN Computer Eq, Frederickson-12</t>
  </si>
  <si>
    <t>E3912 GEN Computer Eq, Frederickson-1</t>
  </si>
  <si>
    <t>E3912 GEN Computer Eq, Frederickson-2</t>
  </si>
  <si>
    <t>E3912 GEN Computer Eq, Frederickson-3</t>
  </si>
  <si>
    <t>E3912 GEN Computer Eq, Frederickson-4</t>
  </si>
  <si>
    <t>E3912 GEN Computer Eq, Frederickson-5</t>
  </si>
  <si>
    <t>E3912 GEN Computer Eq, Frederickson-6</t>
  </si>
  <si>
    <t>E3912 GEN Computer Eq, Fredonia-7</t>
  </si>
  <si>
    <t>E3912 GEN Computer Eq, Fredonia-8</t>
  </si>
  <si>
    <t>E3912 GEN Computer Eq, Fredonia-9</t>
  </si>
  <si>
    <t>E3912 GEN Computer Eq, Fredonia-10</t>
  </si>
  <si>
    <t>E3912 GEN Computer Eq, Fredonia-11</t>
  </si>
  <si>
    <t>E3912 GEN Computer Eq, Fredonia-12</t>
  </si>
  <si>
    <t>E3912 GEN Computer Eq, Fredonia-1</t>
  </si>
  <si>
    <t>E3912 GEN Computer Eq, Fredonia-2</t>
  </si>
  <si>
    <t>E3912 GEN Computer Eq, Fredonia-3</t>
  </si>
  <si>
    <t>E3912 GEN Computer Eq, Fredonia-4</t>
  </si>
  <si>
    <t>E3912 GEN Computer Eq, Fredonia-5</t>
  </si>
  <si>
    <t>E3912 GEN Computer Eq, Fredonia-6</t>
  </si>
  <si>
    <t>E3912 GEN Computer Eq, Goldendale-7</t>
  </si>
  <si>
    <t>E3912 GEN Computer Eq, Goldendale-8</t>
  </si>
  <si>
    <t>E3912 GEN Computer Eq, Goldendale-9</t>
  </si>
  <si>
    <t>E3912 GEN Computer Eq, Goldendale-10</t>
  </si>
  <si>
    <t>E3912 GEN Computer Eq, Goldendale-11</t>
  </si>
  <si>
    <t>E3912 GEN Computer Eq, Goldendale-12</t>
  </si>
  <si>
    <t>E3912 GEN Computer Eq, Goldendale-1</t>
  </si>
  <si>
    <t>E3912 GEN Computer Eq, Goldendale-2</t>
  </si>
  <si>
    <t>E3912 GEN Computer Eq, Goldendale-3</t>
  </si>
  <si>
    <t>E3912 GEN Computer Eq, Goldendale-4</t>
  </si>
  <si>
    <t>E3912 GEN Computer Eq, Goldendale-5</t>
  </si>
  <si>
    <t>E3912 GEN Computer Eq, Goldendale-6</t>
  </si>
  <si>
    <t>E3912 GEN Computer Eq, HPK Ridge-7</t>
  </si>
  <si>
    <t>E3912 GEN Computer Eq, HPK Ridge-8</t>
  </si>
  <si>
    <t>E3912 GEN Computer Eq, HPK Ridge-9</t>
  </si>
  <si>
    <t>E3912 GEN Computer Eq, HPK Ridge-10</t>
  </si>
  <si>
    <t>E3912 GEN Computer Eq, HPK Ridge-11</t>
  </si>
  <si>
    <t>E3912 GEN Computer Eq, HPK Ridge-12</t>
  </si>
  <si>
    <t>E3912 GEN Computer Eq, HPK Ridge-1</t>
  </si>
  <si>
    <t>E3912 GEN Computer Eq, HPK Ridge-2</t>
  </si>
  <si>
    <t>E3912 GEN Computer Eq, HPK Ridge-3</t>
  </si>
  <si>
    <t>E3912 GEN Computer Eq, HPK Ridge-4</t>
  </si>
  <si>
    <t>E3912 GEN Computer Eq, HPK Ridge-5</t>
  </si>
  <si>
    <t>E3912 GEN Computer Eq, HPK Ridge-6</t>
  </si>
  <si>
    <t>E3912 GEN Computer Eq, LB#4-2013-7</t>
  </si>
  <si>
    <t>E3912 GEN Computer Eq, LB#4-2013-8</t>
  </si>
  <si>
    <t>E3912 GEN Computer Eq, LB#4-2013-9</t>
  </si>
  <si>
    <t>E3912 GEN Computer Eq, LB#4-2013-10</t>
  </si>
  <si>
    <t>E3912 GEN Computer Eq, LB#4-2013-11</t>
  </si>
  <si>
    <t>E3912 GEN Computer Eq, LB#4-2013-12</t>
  </si>
  <si>
    <t>E3912 GEN Computer Eq, LB#4-2013-1</t>
  </si>
  <si>
    <t>E3912 GEN Computer Eq, LB#4-2013-2</t>
  </si>
  <si>
    <t>E3912 GEN Computer Eq, LB#4-2013-3</t>
  </si>
  <si>
    <t>E3912 GEN Computer Eq, LB#4-2013-4</t>
  </si>
  <si>
    <t>E3912 GEN Computer Eq, LB#4-2013-5</t>
  </si>
  <si>
    <t>E3912 GEN Computer Eq, LB#4-2013-6</t>
  </si>
  <si>
    <t>E3912 GEN Computer Eq, LBK FSC-7</t>
  </si>
  <si>
    <t>E3912 GEN Computer Eq, LBK FSC-8</t>
  </si>
  <si>
    <t>E3912 GEN Computer Eq, LBK FSC-9</t>
  </si>
  <si>
    <t>E3912 GEN Computer Eq, LBK FSC-10</t>
  </si>
  <si>
    <t>E3912 GEN Computer Eq, LBK FSC-11</t>
  </si>
  <si>
    <t>E3912 GEN Computer Eq, LBK FSC-12</t>
  </si>
  <si>
    <t>E3912 GEN Computer Eq, LBK FSC-1</t>
  </si>
  <si>
    <t>E3912 GEN Computer Eq, LBK FSC-2</t>
  </si>
  <si>
    <t>E3912 GEN Computer Eq, LBK FSC-3</t>
  </si>
  <si>
    <t>E3912 GEN Computer Eq, LBK FSC-4</t>
  </si>
  <si>
    <t>E3912 GEN Computer Eq, LBK FSC-5</t>
  </si>
  <si>
    <t>E3912 GEN Computer Eq, LBK FSC-6</t>
  </si>
  <si>
    <t>E3912 GEN Computer Eq, LSR-7</t>
  </si>
  <si>
    <t>E3912 GEN Computer Eq, LSR-8</t>
  </si>
  <si>
    <t>E3912 GEN Computer Eq, LSR-9</t>
  </si>
  <si>
    <t>E3912 GEN Computer Eq, LSR-10</t>
  </si>
  <si>
    <t>E3912 GEN Computer Eq, LSR-11</t>
  </si>
  <si>
    <t>E3912 GEN Computer Eq, LSR-1</t>
  </si>
  <si>
    <t>E3912 GEN Computer Eq, LSR-2</t>
  </si>
  <si>
    <t>E3912 GEN Computer Eq, LSR-3</t>
  </si>
  <si>
    <t>E3912 GEN Computer Eq, LSR-4</t>
  </si>
  <si>
    <t>E3912 GEN Computer Eq, LSR-5</t>
  </si>
  <si>
    <t>E3912 GEN Computer Eq, LSR-6</t>
  </si>
  <si>
    <t>E3912 GEN Computer Eq, Mint Farm-7</t>
  </si>
  <si>
    <t>E3912 GEN Computer Eq, Mint Farm-8</t>
  </si>
  <si>
    <t>E3912 GEN Computer Eq, Mint Farm-9</t>
  </si>
  <si>
    <t>E3912 GEN Computer Eq, Mint Farm-10</t>
  </si>
  <si>
    <t>E3912 GEN Computer Eq, Mint Farm-11</t>
  </si>
  <si>
    <t>E3912 GEN Computer Eq, Mint Farm-12</t>
  </si>
  <si>
    <t>E3912 GEN Computer Eq, Mint Farm-1</t>
  </si>
  <si>
    <t>E3912 GEN Computer Eq, Mint Farm-2</t>
  </si>
  <si>
    <t>E3912 GEN Computer Eq, Mint Farm-3</t>
  </si>
  <si>
    <t>E3912 GEN Computer Eq, Mint Farm-4</t>
  </si>
  <si>
    <t>E3912 GEN Computer Eq, Mint Farm-5</t>
  </si>
  <si>
    <t>E3912 GEN Computer Eq, Mint Farm-6</t>
  </si>
  <si>
    <t>E3912 GEN Computer Eq, new-7</t>
  </si>
  <si>
    <t>E3912 GEN Computer Eq, new-8</t>
  </si>
  <si>
    <t>E3912 GEN Computer Eq, new-9</t>
  </si>
  <si>
    <t>E3912 GEN Computer Eq, new-10</t>
  </si>
  <si>
    <t>E3912 GEN Computer Eq, new-11</t>
  </si>
  <si>
    <t>E3912 GEN Computer Eq, new-12</t>
  </si>
  <si>
    <t>E3912 GEN Computer Eq, new-1</t>
  </si>
  <si>
    <t>E3912 GEN Computer Eq, new-2</t>
  </si>
  <si>
    <t>E3912 GEN Computer Eq, new-3</t>
  </si>
  <si>
    <t>E3912 GEN Computer Eq, new-4</t>
  </si>
  <si>
    <t>E3912 GEN Computer Eq, new-5</t>
  </si>
  <si>
    <t>E3912 GEN Computer Eq, new-6</t>
  </si>
  <si>
    <t>E3912 GEN Computer Eq, Snoqualmie 1-7</t>
  </si>
  <si>
    <t>E3912 GEN Computer Eq, Snoqualmie 1-8</t>
  </si>
  <si>
    <t>E3912 GEN Computer Eq, Snoqualmie 1-9</t>
  </si>
  <si>
    <t>E3912 GEN Computer Eq, Snoqualmie 1-10</t>
  </si>
  <si>
    <t>E3912 GEN Computer Eq, Snoqualmie 1-11</t>
  </si>
  <si>
    <t>E3912 GEN Computer Eq, Snoqualmie 1-12</t>
  </si>
  <si>
    <t>E3912 GEN Computer Eq, Snoqualmie 1-1</t>
  </si>
  <si>
    <t>E3912 GEN Computer Eq, Snoqualmie 1-2</t>
  </si>
  <si>
    <t>E3912 GEN Computer Eq, Snoqualmie 1-3</t>
  </si>
  <si>
    <t>E3912 GEN Computer Eq, Snoqualmie 1-4</t>
  </si>
  <si>
    <t>E3912 GEN Computer Eq, Snoqualmie 1-5</t>
  </si>
  <si>
    <t>E3912 GEN Computer Eq, Snoqualmie 1-6</t>
  </si>
  <si>
    <t>E3912 GEN Computer Eq, Snoqualmie 2-7</t>
  </si>
  <si>
    <t>E3912 GEN Computer Eq, Snoqualmie 2-8</t>
  </si>
  <si>
    <t>E3912 GEN Computer Eq, Snoqualmie 2-9</t>
  </si>
  <si>
    <t>E3912 GEN Computer Eq, Snoqualmie 2-10</t>
  </si>
  <si>
    <t>E3912 GEN Computer Eq, Snoqualmie 2-11</t>
  </si>
  <si>
    <t>E3912 GEN Computer Eq, Snoqualmie 2-12</t>
  </si>
  <si>
    <t>E3912 GEN Computer Eq, Snoqualmie 2-1</t>
  </si>
  <si>
    <t>E3912 GEN Computer Eq, Snoqualmie 2-2</t>
  </si>
  <si>
    <t>E3912 GEN Computer Eq, Snoqualmie 2-3</t>
  </si>
  <si>
    <t>E3912 GEN Computer Eq, Snoqualmie 2-4</t>
  </si>
  <si>
    <t>E3912 GEN Computer Eq, Snoqualmie 2-5</t>
  </si>
  <si>
    <t>E3912 GEN Computer Eq, Snoqualmie 2-6</t>
  </si>
  <si>
    <t>E3912 GEN Computer Eq, Sumas-7</t>
  </si>
  <si>
    <t>E3912 GEN Computer Eq, Sumas-8</t>
  </si>
  <si>
    <t>E3912 GEN Computer Eq, Sumas-9</t>
  </si>
  <si>
    <t>E3912 GEN Computer Eq, Sumas-10</t>
  </si>
  <si>
    <t>E3912 GEN Computer Eq, Sumas-11</t>
  </si>
  <si>
    <t>E3912 GEN Computer Eq, Sumas-12</t>
  </si>
  <si>
    <t>E3912 GEN Computer Eq, Sumas-1</t>
  </si>
  <si>
    <t>E3912 GEN Computer Eq, Sumas-2</t>
  </si>
  <si>
    <t>E3912 GEN Computer Eq, Sumas-3</t>
  </si>
  <si>
    <t>E3912 GEN Computer Eq, Sumas-4</t>
  </si>
  <si>
    <t>E3912 GEN Computer Eq, Sumas-5</t>
  </si>
  <si>
    <t>E3912 GEN Computer Eq, Sumas-6</t>
  </si>
  <si>
    <t>E3912 GEN Computer Eq, WHH #2-3-7</t>
  </si>
  <si>
    <t>E3912 GEN Computer Eq, WHH #2-3-8</t>
  </si>
  <si>
    <t>E3912 GEN Computer Eq, WHH #2-3-9</t>
  </si>
  <si>
    <t>E3912 GEN Computer Eq, WHH #2-3-10</t>
  </si>
  <si>
    <t>E3912 GEN Computer Eq, WHH #2-3-11</t>
  </si>
  <si>
    <t>E3912 GEN Computer Eq, WHH #2-3-12</t>
  </si>
  <si>
    <t>E3912 GEN Computer Eq, WHH #2-3-1</t>
  </si>
  <si>
    <t>E3912 GEN Computer Eq, WHH #2-3-2</t>
  </si>
  <si>
    <t>E3912 GEN Computer Eq, WHH #2-3-3</t>
  </si>
  <si>
    <t>E3912 GEN Computer Eq, WHH #2-3-4</t>
  </si>
  <si>
    <t>E3912 GEN Computer Eq, WHH #2-3-5</t>
  </si>
  <si>
    <t>E3912 GEN Computer Eq, WHH #2-3-6</t>
  </si>
  <si>
    <t>E3912 GEN Computer Eq, Wild Horse-7</t>
  </si>
  <si>
    <t>E3912 GEN Computer Eq, Wild Horse-8</t>
  </si>
  <si>
    <t>E3912 GEN Computer Eq, Wild Horse-9</t>
  </si>
  <si>
    <t>E3912 GEN Computer Eq, Wild Horse-10</t>
  </si>
  <si>
    <t>E3912 GEN Computer Eq, Wild Horse-11</t>
  </si>
  <si>
    <t>E3912 GEN Computer Eq, Wild Horse-12</t>
  </si>
  <si>
    <t>E3912 GEN Computer Eq, Wild Horse-1</t>
  </si>
  <si>
    <t>E3912 GEN Computer Eq, Wild Horse-2</t>
  </si>
  <si>
    <t>E3912 GEN Computer Eq, Wild Horse-3</t>
  </si>
  <si>
    <t>E3912 GEN Computer Eq, Wild Horse-4</t>
  </si>
  <si>
    <t>E3912 GEN Computer Eq, Wild Horse-5</t>
  </si>
  <si>
    <t>E3912 GEN Computer Eq, Wild Horse-6</t>
  </si>
  <si>
    <t>E3912 GEN Computer Eq, Wild Hrs Exp-7</t>
  </si>
  <si>
    <t>E3912 GEN Computer Eq, Wild Hrs Exp-8</t>
  </si>
  <si>
    <t>E3912 GEN Computer Eq, Wild Hrs Exp-9</t>
  </si>
  <si>
    <t>E3912 GEN Computer Eq, Wild Hrs Exp-10</t>
  </si>
  <si>
    <t>E3912 GEN Computer Eq, Wild Hrs Exp-11</t>
  </si>
  <si>
    <t>E3912 GEN Computer Eq, Wild Hrs Exp-12</t>
  </si>
  <si>
    <t>E3912 GEN Computer Eq, Wild Hrs Exp-1</t>
  </si>
  <si>
    <t>E3912 GEN Computer Eq, Wild Hrs Exp-2</t>
  </si>
  <si>
    <t>E3912 GEN Computer Eq, Wild Hrs Exp-3</t>
  </si>
  <si>
    <t>E3912 GEN Computer Eq, Wild Hrs Exp-4</t>
  </si>
  <si>
    <t>E3912 GEN Computer Eq, Wild Hrs Exp-5</t>
  </si>
  <si>
    <t>E3912 GEN Computer Eq, Wild Hrs Exp-6</t>
  </si>
  <si>
    <t>E3912 GEN Computer Equip, UBK-7</t>
  </si>
  <si>
    <t>E3912 GEN Computer Equip, UBK-8</t>
  </si>
  <si>
    <t>E3912 GEN Computer Equip, UBK-9</t>
  </si>
  <si>
    <t>E3912 GEN Computer Equip, UBK-10</t>
  </si>
  <si>
    <t>E3912 GEN Computer Equip, UBK-11</t>
  </si>
  <si>
    <t>E3912 GEN Computer Equip, UBK-12</t>
  </si>
  <si>
    <t>E3912 GEN Computer Equip, UBK-1</t>
  </si>
  <si>
    <t>E3912 GEN Computer Equip, UBK-2</t>
  </si>
  <si>
    <t>E3912 GEN Computer Equip, UBK-3</t>
  </si>
  <si>
    <t>E3912 GEN Computer Equip, UBK-4</t>
  </si>
  <si>
    <t>E3912 GEN Computer Equip, UBK-5</t>
  </si>
  <si>
    <t>E3912 GEN Computer Equip, UBK-6</t>
  </si>
  <si>
    <t>E392 GEN Trans Equip, Colstrip 1-7</t>
  </si>
  <si>
    <t>E392 GEN Trans Equip, Colstrip 1-8</t>
  </si>
  <si>
    <t>E392 GEN Trans Equip, Colstrip 1-9</t>
  </si>
  <si>
    <t>E392 GEN Trans Equip, Colstrip 1-10</t>
  </si>
  <si>
    <t>E392 GEN Trans Equip, Colstrip 1-11</t>
  </si>
  <si>
    <t>E392 GEN Trans Equip, Colstrip 1-12</t>
  </si>
  <si>
    <t>E392 GEN Trans Equip, Colstrip 1-1</t>
  </si>
  <si>
    <t>E392 GEN Trans Equip, Colstrip 1-2</t>
  </si>
  <si>
    <t>E392 GEN Trans Equip, Colstrip 1-3</t>
  </si>
  <si>
    <t>E392 GEN Trans Equip, Colstrip 1-4</t>
  </si>
  <si>
    <t>E392 GEN Trans Equip, Colstrip 1-5</t>
  </si>
  <si>
    <t>E392 GEN Trans Equip, Colstrip 1-6</t>
  </si>
  <si>
    <t>E392 GEN Trans Equip, Colstrip 2-7</t>
  </si>
  <si>
    <t>E392 GEN Trans Equip, Colstrip 2-8</t>
  </si>
  <si>
    <t>E392 GEN Trans Equip, Colstrip 2-9</t>
  </si>
  <si>
    <t>E392 GEN Trans Equip, Colstrip 2-10</t>
  </si>
  <si>
    <t>E392 GEN Trans Equip, Colstrip 2-11</t>
  </si>
  <si>
    <t>E392 GEN Trans Equip, Colstrip 2-12</t>
  </si>
  <si>
    <t>E392 GEN Trans Equip, Colstrip 2-1</t>
  </si>
  <si>
    <t>E392 GEN Trans Equip, Colstrip 2-2</t>
  </si>
  <si>
    <t>E392 GEN Trans Equip, Colstrip 2-3</t>
  </si>
  <si>
    <t>E392 GEN Trans Equip, Colstrip 2-4</t>
  </si>
  <si>
    <t>E392 GEN Trans Equip, Colstrip 2-5</t>
  </si>
  <si>
    <t>E392 GEN Trans Equip, Colstrip 2-6</t>
  </si>
  <si>
    <t>E392 GEN Trans Equip, Colstrip 3-7</t>
  </si>
  <si>
    <t>E392 GEN Trans Equip, Colstrip 3-8</t>
  </si>
  <si>
    <t>E392 GEN Trans Equip, Colstrip 3-9</t>
  </si>
  <si>
    <t>E392 GEN Trans Equip, Colstrip 3-10</t>
  </si>
  <si>
    <t>E392 GEN Trans Equip, Colstrip 3-11</t>
  </si>
  <si>
    <t>E392 GEN Trans Equip, Colstrip 3-12</t>
  </si>
  <si>
    <t>E392 GEN Trans Equip, Colstrip 3-1</t>
  </si>
  <si>
    <t>E392 GEN Trans Equip, Colstrip 3-2</t>
  </si>
  <si>
    <t>E392 GEN Trans Equip, Colstrip 3-3</t>
  </si>
  <si>
    <t>E392 GEN Trans Equip, Colstrip 3-4</t>
  </si>
  <si>
    <t>E392 GEN Trans Equip, Colstrip 3-5</t>
  </si>
  <si>
    <t>E392 GEN Trans Equip, Colstrip 3-6</t>
  </si>
  <si>
    <t>E392 GEN Trans Equip, Colstrip 4-7</t>
  </si>
  <si>
    <t>E392 GEN Trans Equip, Colstrip 4-8</t>
  </si>
  <si>
    <t>E392 GEN Trans Equip, Colstrip 4-9</t>
  </si>
  <si>
    <t>E392 GEN Trans Equip, Colstrip 4-10</t>
  </si>
  <si>
    <t>E392 GEN Trans Equip, Colstrip 4-11</t>
  </si>
  <si>
    <t>E392 GEN Trans Equip, Colstrip 4-12</t>
  </si>
  <si>
    <t>E392 GEN Trans Equip, Colstrip 4-1</t>
  </si>
  <si>
    <t>E392 GEN Trans Equip, Colstrip 4-2</t>
  </si>
  <si>
    <t>E392 GEN Trans Equip, Colstrip 4-3</t>
  </si>
  <si>
    <t>E392 GEN Trans Equip, Colstrip 4-4</t>
  </si>
  <si>
    <t>E392 GEN Trans Equip, Colstrip 4-5</t>
  </si>
  <si>
    <t>E392 GEN Trans Equip, Colstrip 4-6</t>
  </si>
  <si>
    <t>E392 GEN Trans Equip, new-7</t>
  </si>
  <si>
    <t>E392 GEN Trans Equip, new-8</t>
  </si>
  <si>
    <t>E392 GEN Trans Equip, new-9</t>
  </si>
  <si>
    <t>E392 GEN Trans Equip, new-10</t>
  </si>
  <si>
    <t>E392 GEN Trans Equip, new-11</t>
  </si>
  <si>
    <t>E392 GEN Trans Equip, new-12</t>
  </si>
  <si>
    <t>E392 GEN Trans Equip, new-1</t>
  </si>
  <si>
    <t>E392 GEN Trans Equip, new-2</t>
  </si>
  <si>
    <t>E392 GEN Trans Equip, new-3</t>
  </si>
  <si>
    <t>E392 GEN Trans Equip, new-4</t>
  </si>
  <si>
    <t>E392 GEN Trans Equip, new-5</t>
  </si>
  <si>
    <t>E392 GEN Trans Equip, new-6</t>
  </si>
  <si>
    <t>E392 GEN Trans Equip, old-7</t>
  </si>
  <si>
    <t>E392 GEN Trans Equip, old-8</t>
  </si>
  <si>
    <t>E392 GEN Trans Equip, old-9</t>
  </si>
  <si>
    <t>E392 GEN Trans Equip, old-10</t>
  </si>
  <si>
    <t>E392 GEN Trans Equip, old-11</t>
  </si>
  <si>
    <t>E392 GEN Trans Equip, old-12</t>
  </si>
  <si>
    <t>E392 GEN Trans Equip, old-1</t>
  </si>
  <si>
    <t>E392 GEN Trans Equip, old-2</t>
  </si>
  <si>
    <t>E392 GEN Trans Equip, old-3</t>
  </si>
  <si>
    <t>E392 GEN Trans Equip, old-4</t>
  </si>
  <si>
    <t>E392 GEN Trans Equip, old-5</t>
  </si>
  <si>
    <t>E392 GEN Trans Equip, old-6</t>
  </si>
  <si>
    <t>E392 GEN Trans Equip, Snoq Park-7</t>
  </si>
  <si>
    <t>E392 GEN Trans Equip, Snoq Park-8</t>
  </si>
  <si>
    <t>E392 GEN Trans Equip, Snoq Park-9</t>
  </si>
  <si>
    <t>E392 GEN Trans Equip, Snoq Park-10</t>
  </si>
  <si>
    <t>E392 GEN Trans Equip, Snoq Park-11</t>
  </si>
  <si>
    <t>E392 GEN Trans Equip, Snoq Park-12</t>
  </si>
  <si>
    <t>E392 GEN Trans Equip, Snoq Park-1</t>
  </si>
  <si>
    <t>E392 GEN Trans Equip, Snoq Park-2</t>
  </si>
  <si>
    <t>E392 GEN Trans Equip, Snoq Park-3</t>
  </si>
  <si>
    <t>E392 GEN Trans Equip, Snoq Park-4</t>
  </si>
  <si>
    <t>E392 GEN Trans Equip, Snoq Park-5</t>
  </si>
  <si>
    <t>E392 GEN Trans Equip, Snoq Park-6</t>
  </si>
  <si>
    <t>E392 GEN Transp Eq, Encogen old-7</t>
  </si>
  <si>
    <t>E392 GEN Transp Eq, Encogen old-8</t>
  </si>
  <si>
    <t>E392 GEN Transp Eq, Encogen old-9</t>
  </si>
  <si>
    <t>E392 GEN Transp Eq, Encogen old-10</t>
  </si>
  <si>
    <t>E392 GEN Transp Eq, Encogen old-11</t>
  </si>
  <si>
    <t>E392 GEN Transp Eq, Encogen old-12</t>
  </si>
  <si>
    <t>E392 GEN Transp Eq, Encogen old-1</t>
  </si>
  <si>
    <t>E392 GEN Transp Eq, Encogen old-2</t>
  </si>
  <si>
    <t>E392 GEN Transp Eq, Encogen old-3</t>
  </si>
  <si>
    <t>E392 GEN Transp Eq, Encogen old-4</t>
  </si>
  <si>
    <t>E392 GEN Transp Eq, Encogen old-5</t>
  </si>
  <si>
    <t>E392 GEN Transp Eq, Encogen old-6</t>
  </si>
  <si>
    <t>E3930 GEN Stores Equip, new-7</t>
  </si>
  <si>
    <t>E3930 GEN Stores Equip, new-8</t>
  </si>
  <si>
    <t>E3930 GEN Stores Equip, new-9</t>
  </si>
  <si>
    <t>E3930 GEN Stores Equip, new-10</t>
  </si>
  <si>
    <t>E3930 GEN Stores Equip, new-11</t>
  </si>
  <si>
    <t>E3930 GEN Stores Equip, new-12</t>
  </si>
  <si>
    <t>E3930 GEN Stores Equip, new-1</t>
  </si>
  <si>
    <t>E3930 GEN Stores Equip, new-2</t>
  </si>
  <si>
    <t>E3930 GEN Stores Equip, new-3</t>
  </si>
  <si>
    <t>E3930 GEN Stores Equip, new-4</t>
  </si>
  <si>
    <t>E3930 GEN Stores Equip, new-5</t>
  </si>
  <si>
    <t>E3930 GEN Stores Equip, new-6</t>
  </si>
  <si>
    <t>E3930 GEN Stores Equip, old-7</t>
  </si>
  <si>
    <t>E3930 GEN Stores Equip, old-8</t>
  </si>
  <si>
    <t>E3930 GEN Stores Equip, old-9</t>
  </si>
  <si>
    <t>E3930 GEN Stores Equip, old-10</t>
  </si>
  <si>
    <t>E3930 GEN Stores Equip, old-11</t>
  </si>
  <si>
    <t>E3930 GEN Stores Equip, old-12</t>
  </si>
  <si>
    <t>E3930 GEN Stores Equip, old-1</t>
  </si>
  <si>
    <t>E3930 GEN Stores Equip, old-2</t>
  </si>
  <si>
    <t>E3930 GEN Stores Equip, old-3</t>
  </si>
  <si>
    <t>E3930 GEN Stores Equip, old-4</t>
  </si>
  <si>
    <t>E3930 GEN Stores Equip, old-5</t>
  </si>
  <si>
    <t>E3930 GEN Stores Equip, old-6</t>
  </si>
  <si>
    <t>E3940 GEN Tools Hopkins Ridge, new-7</t>
  </si>
  <si>
    <t>E3940 GEN Tools Hopkins Ridge, new-8</t>
  </si>
  <si>
    <t>E3940 GEN Tools Hopkins Ridge, new-9</t>
  </si>
  <si>
    <t>E3940 GEN Tools Hopkins Ridge, new-10</t>
  </si>
  <si>
    <t>E3940 GEN Tools Hopkins Ridge, new-11</t>
  </si>
  <si>
    <t>E3940 GEN Tools Hopkins Ridge, new-12</t>
  </si>
  <si>
    <t>E3940 GEN Tools Hopkins Ridge, new-1</t>
  </si>
  <si>
    <t>E3940 GEN Tools Hopkins Ridge, new-2</t>
  </si>
  <si>
    <t>E3940 GEN Tools Hopkins Ridge, new-3</t>
  </si>
  <si>
    <t>E3940 GEN Tools Hopkins Ridge, new-4</t>
  </si>
  <si>
    <t>E3940 GEN Tools Hopkins Ridge, new-5</t>
  </si>
  <si>
    <t>E3940 GEN Tools Hopkins Ridge, new-6</t>
  </si>
  <si>
    <t>E3940 GEN Tools LSR-7</t>
  </si>
  <si>
    <t>E3940 GEN Tools LSR-8</t>
  </si>
  <si>
    <t>E3940 GEN Tools LSR-9</t>
  </si>
  <si>
    <t>E3940 GEN Tools LSR-10</t>
  </si>
  <si>
    <t>E3940 GEN Tools LSR-11</t>
  </si>
  <si>
    <t>E3940 GEN Tools LSR-12</t>
  </si>
  <si>
    <t>E3940 GEN Tools LSR-1</t>
  </si>
  <si>
    <t>E3940 GEN Tools LSR-2</t>
  </si>
  <si>
    <t>E3940 GEN Tools LSR-3</t>
  </si>
  <si>
    <t>E3940 GEN Tools LSR-4</t>
  </si>
  <si>
    <t>E3940 GEN Tools LSR-5</t>
  </si>
  <si>
    <t>E3940 GEN Tools LSR-6</t>
  </si>
  <si>
    <t>E3940 GEN Tools, Colstrip 1-7</t>
  </si>
  <si>
    <t>E3940 GEN Tools, Colstrip 1-8</t>
  </si>
  <si>
    <t>E3940 GEN Tools, Colstrip 1-9</t>
  </si>
  <si>
    <t>E3940 GEN Tools, Colstrip 1-10</t>
  </si>
  <si>
    <t>E3940 GEN Tools, Colstrip 1-11</t>
  </si>
  <si>
    <t>E3940 GEN Tools, Colstrip 1-12</t>
  </si>
  <si>
    <t>E3940 GEN Tools, Colstrip 1-1</t>
  </si>
  <si>
    <t>E3940 GEN Tools, Colstrip 1-2</t>
  </si>
  <si>
    <t>E3940 GEN Tools, Colstrip 1-3</t>
  </si>
  <si>
    <t>E3940 GEN Tools, Colstrip 1-4</t>
  </si>
  <si>
    <t>E3940 GEN Tools, Colstrip 1-5</t>
  </si>
  <si>
    <t>E3940 GEN Tools, Colstrip 1-6</t>
  </si>
  <si>
    <t>E3940 GEN Tools, Colstrip 2-7</t>
  </si>
  <si>
    <t>E3940 GEN Tools, Colstrip 2-8</t>
  </si>
  <si>
    <t>E3940 GEN Tools, Colstrip 2-9</t>
  </si>
  <si>
    <t>E3940 GEN Tools, Colstrip 2-10</t>
  </si>
  <si>
    <t>E3940 GEN Tools, Colstrip 2-11</t>
  </si>
  <si>
    <t>E3940 GEN Tools, Colstrip 2-12</t>
  </si>
  <si>
    <t>E3940 GEN Tools, Colstrip 2-1</t>
  </si>
  <si>
    <t>E3940 GEN Tools, Colstrip 2-2</t>
  </si>
  <si>
    <t>E3940 GEN Tools, Colstrip 2-3</t>
  </si>
  <si>
    <t>E3940 GEN Tools, Colstrip 2-4</t>
  </si>
  <si>
    <t>E3940 GEN Tools, Colstrip 2-5</t>
  </si>
  <si>
    <t>E3940 GEN Tools, Colstrip 2-6</t>
  </si>
  <si>
    <t>E3940 GEN Tools, Colstrip 3-7</t>
  </si>
  <si>
    <t>E3940 GEN Tools, Colstrip 3-8</t>
  </si>
  <si>
    <t>E3940 GEN Tools, Colstrip 3-9</t>
  </si>
  <si>
    <t>E3940 GEN Tools, Colstrip 3-10</t>
  </si>
  <si>
    <t>E3940 GEN Tools, Colstrip 3-11</t>
  </si>
  <si>
    <t>E3940 GEN Tools, Colstrip 3-12</t>
  </si>
  <si>
    <t>E3940 GEN Tools, Colstrip 3-1</t>
  </si>
  <si>
    <t>E3940 GEN Tools, Colstrip 3-2</t>
  </si>
  <si>
    <t>E3940 GEN Tools, Colstrip 3-3</t>
  </si>
  <si>
    <t>E3940 GEN Tools, Colstrip 3-4</t>
  </si>
  <si>
    <t>E3940 GEN Tools, Colstrip 3-5</t>
  </si>
  <si>
    <t>E3940 GEN Tools, Colstrip 3-6</t>
  </si>
  <si>
    <t>E3940 GEN Tools, Colstrip 4-7</t>
  </si>
  <si>
    <t>E3940 GEN Tools, Colstrip 4-8</t>
  </si>
  <si>
    <t>E3940 GEN Tools, Colstrip 4-9</t>
  </si>
  <si>
    <t>E3940 GEN Tools, Colstrip 4-10</t>
  </si>
  <si>
    <t>E3940 GEN Tools, Colstrip 4-11</t>
  </si>
  <si>
    <t>E3940 GEN Tools, Colstrip 4-12</t>
  </si>
  <si>
    <t>E3940 GEN Tools, Colstrip 4-1</t>
  </si>
  <si>
    <t>E3940 GEN Tools, Colstrip 4-2</t>
  </si>
  <si>
    <t>E3940 GEN Tools, Colstrip 4-3</t>
  </si>
  <si>
    <t>E3940 GEN Tools, Colstrip 4-4</t>
  </si>
  <si>
    <t>E3940 GEN Tools, Colstrip 4-5</t>
  </si>
  <si>
    <t>E3940 GEN Tools, Colstrip 4-6</t>
  </si>
  <si>
    <t>E3940 GEN Tools/Garage,  MTF OP-7</t>
  </si>
  <si>
    <t>E3940 GEN Tools/Garage,  MTF OP-8</t>
  </si>
  <si>
    <t>E3940 GEN Tools/Garage,  MTF OP-9</t>
  </si>
  <si>
    <t>E3940 GEN Tools/Garage,  MTF OP-10</t>
  </si>
  <si>
    <t>E3940 GEN Tools/Garage,  MTF OP-11</t>
  </si>
  <si>
    <t>E3940 GEN Tools/Garage,  MTF OP-12</t>
  </si>
  <si>
    <t>E3940 GEN Tools/Garage,  MTF OP-1</t>
  </si>
  <si>
    <t>E3940 GEN Tools/Garage,  MTF OP-2</t>
  </si>
  <si>
    <t>E3940 GEN Tools/Garage,  MTF OP-3</t>
  </si>
  <si>
    <t>E3940 GEN Tools/Garage,  MTF OP-4</t>
  </si>
  <si>
    <t>E3940 GEN Tools/Garage,  MTF OP-5</t>
  </si>
  <si>
    <t>E3940 GEN Tools/Garage,  MTF OP-6</t>
  </si>
  <si>
    <t>E3940 GEN Tools/Garage/Shop, new-7</t>
  </si>
  <si>
    <t>E3940 GEN Tools/Garage/Shop, new-8</t>
  </si>
  <si>
    <t>E3940 GEN Tools/Garage/Shop, new-9</t>
  </si>
  <si>
    <t>E3940 GEN Tools/Garage/Shop, new-10</t>
  </si>
  <si>
    <t>E3940 GEN Tools/Garage/Shop, new-11</t>
  </si>
  <si>
    <t>E3940 GEN Tools/Garage/Shop, new-12</t>
  </si>
  <si>
    <t>E3940 GEN Tools/Garage/Shop, new-1</t>
  </si>
  <si>
    <t>E3940 GEN Tools/Garage/Shop, new-2</t>
  </si>
  <si>
    <t>E3940 GEN Tools/Garage/Shop, new-3</t>
  </si>
  <si>
    <t>E3940 GEN Tools/Garage/Shop, new-4</t>
  </si>
  <si>
    <t>E3940 GEN Tools/Garage/Shop, new-5</t>
  </si>
  <si>
    <t>E3940 GEN Tools/Garage/Shop, new-6</t>
  </si>
  <si>
    <t>E3940 GEN Tools/Garage/Shop, old-7</t>
  </si>
  <si>
    <t>E3940 GEN Tools/Garage/Shop, old-8</t>
  </si>
  <si>
    <t>E3940 GEN Tools/Garage/Shop, old-9</t>
  </si>
  <si>
    <t>E3940 GEN Tools/Garage/Shop, old-10</t>
  </si>
  <si>
    <t>E3940 GEN Tools/Garage/Shop, old-11</t>
  </si>
  <si>
    <t>E3940 GEN Tools/Garage/Shop, old-12</t>
  </si>
  <si>
    <t>E3940 GEN Tools/Garage/Shop, old-1</t>
  </si>
  <si>
    <t>E3940 GEN Tools/Garage/Shop, old-2</t>
  </si>
  <si>
    <t>E3940 GEN Tools/Garage/Shop, old-3</t>
  </si>
  <si>
    <t>E3940 GEN Tools/Garage/Shop, old-4</t>
  </si>
  <si>
    <t>E3940 GEN Tools/Garage/Shop, old-5</t>
  </si>
  <si>
    <t>E3940 GEN Tools/Garage/Shop, old-6</t>
  </si>
  <si>
    <t>E3950 GEN Laboratory Equip, new-7</t>
  </si>
  <si>
    <t>E3950 GEN Laboratory Equip, new-8</t>
  </si>
  <si>
    <t>E3950 GEN Laboratory Equip, new-9</t>
  </si>
  <si>
    <t>E3950 GEN Laboratory Equip, new-10</t>
  </si>
  <si>
    <t>E3950 GEN Laboratory Equip, new-11</t>
  </si>
  <si>
    <t>E3950 GEN Laboratory Equip, new-12</t>
  </si>
  <si>
    <t>E3950 GEN Laboratory Equip, new-1</t>
  </si>
  <si>
    <t>E3950 GEN Laboratory Equip, new-2</t>
  </si>
  <si>
    <t>E3950 GEN Laboratory Equip, new-3</t>
  </si>
  <si>
    <t>E3950 GEN Laboratory Equip, new-4</t>
  </si>
  <si>
    <t>E3950 GEN Laboratory Equip, new-5</t>
  </si>
  <si>
    <t>E3950 GEN Laboratory Equip, new-6</t>
  </si>
  <si>
    <t>E3950 GEN Laboratory Equip, old-7</t>
  </si>
  <si>
    <t>E3950 GEN Laboratory Equip, old-8</t>
  </si>
  <si>
    <t>E3950 GEN Laboratory Equip, old-9</t>
  </si>
  <si>
    <t>E3950 GEN Laboratory Equip, old-10</t>
  </si>
  <si>
    <t>E3950 GEN Laboratory Equip, old-11</t>
  </si>
  <si>
    <t>E3950 GEN Laboratory Equip, old-12</t>
  </si>
  <si>
    <t>E3950 GEN Laboratory Equip, old-1</t>
  </si>
  <si>
    <t>E3950 GEN Laboratory Equip, old-2</t>
  </si>
  <si>
    <t>E3950 GEN Laboratory Equip, old-3</t>
  </si>
  <si>
    <t>E3950 GEN Laboratory Equip, old-4</t>
  </si>
  <si>
    <t>E3950 GEN Laboratory Equip, old-5</t>
  </si>
  <si>
    <t>E3950 GEN Laboratory Equip, old-6</t>
  </si>
  <si>
    <t>E396 GEN Power-Op Equip, Colstrip 1-7</t>
  </si>
  <si>
    <t>E396 GEN Power-Op Equip, Colstrip 1-8</t>
  </si>
  <si>
    <t>E396 GEN Power-Op Equip, Colstrip 1-9</t>
  </si>
  <si>
    <t>E396 GEN Power-Op Equip, Colstrip 1-10</t>
  </si>
  <si>
    <t>E396 GEN Power-Op Equip, Colstrip 1-11</t>
  </si>
  <si>
    <t>E396 GEN Power-Op Equip, Colstrip 1-12</t>
  </si>
  <si>
    <t>E396 GEN Power-Op Equip, Colstrip 1-1</t>
  </si>
  <si>
    <t>E396 GEN Power-Op Equip, Colstrip 1-2</t>
  </si>
  <si>
    <t>E396 GEN Power-Op Equip, Colstrip 1-3</t>
  </si>
  <si>
    <t>E396 GEN Power-Op Equip, Colstrip 1-4</t>
  </si>
  <si>
    <t>E396 GEN Power-Op Equip, Colstrip 1-5</t>
  </si>
  <si>
    <t>E396 GEN Power-Op Equip, Colstrip 1-6</t>
  </si>
  <si>
    <t>E396 GEN Power-Op Equip, Colstrip 2-7</t>
  </si>
  <si>
    <t>E396 GEN Power-Op Equip, Colstrip 2-8</t>
  </si>
  <si>
    <t>E396 GEN Power-Op Equip, Colstrip 2-9</t>
  </si>
  <si>
    <t>E396 GEN Power-Op Equip, Colstrip 2-10</t>
  </si>
  <si>
    <t>E396 GEN Power-Op Equip, Colstrip 2-11</t>
  </si>
  <si>
    <t>E396 GEN Power-Op Equip, Colstrip 2-12</t>
  </si>
  <si>
    <t>E396 GEN Power-Op Equip, Colstrip 2-1</t>
  </si>
  <si>
    <t>E396 GEN Power-Op Equip, Colstrip 2-2</t>
  </si>
  <si>
    <t>E396 GEN Power-Op Equip, Colstrip 2-3</t>
  </si>
  <si>
    <t>E396 GEN Power-Op Equip, Colstrip 2-4</t>
  </si>
  <si>
    <t>E396 GEN Power-Op Equip, Colstrip 2-5</t>
  </si>
  <si>
    <t>E396 GEN Power-Op Equip, Colstrip 2-6</t>
  </si>
  <si>
    <t>E396 GEN Power-Op Equip, Colstrip 3-7</t>
  </si>
  <si>
    <t>E396 GEN Power-Op Equip, Colstrip 3-8</t>
  </si>
  <si>
    <t>E396 GEN Power-Op Equip, Colstrip 3-9</t>
  </si>
  <si>
    <t>E396 GEN Power-Op Equip, Colstrip 3-10</t>
  </si>
  <si>
    <t>E396 GEN Power-Op Equip, Colstrip 3-11</t>
  </si>
  <si>
    <t>E396 GEN Power-Op Equip, Colstrip 3-12</t>
  </si>
  <si>
    <t>E396 GEN Power-Op Equip, Colstrip 3-1</t>
  </si>
  <si>
    <t>E396 GEN Power-Op Equip, Colstrip 3-2</t>
  </si>
  <si>
    <t>E396 GEN Power-Op Equip, Colstrip 3-3</t>
  </si>
  <si>
    <t>E396 GEN Power-Op Equip, Colstrip 3-4</t>
  </si>
  <si>
    <t>E396 GEN Power-Op Equip, Colstrip 3-5</t>
  </si>
  <si>
    <t>E396 GEN Power-Op Equip, Colstrip 3-6</t>
  </si>
  <si>
    <t>E396 GEN Power-Op Equip, Colstrip 4-7</t>
  </si>
  <si>
    <t>E396 GEN Power-Op Equip, Colstrip 4-8</t>
  </si>
  <si>
    <t>E396 GEN Power-Op Equip, Colstrip 4-9</t>
  </si>
  <si>
    <t>E396 GEN Power-Op Equip, Colstrip 4-10</t>
  </si>
  <si>
    <t>E396 GEN Power-Op Equip, Colstrip 4-11</t>
  </si>
  <si>
    <t>E396 GEN Power-Op Equip, Colstrip 4-12</t>
  </si>
  <si>
    <t>E396 GEN Power-Op Equip, Colstrip 4-1</t>
  </si>
  <si>
    <t>E396 GEN Power-Op Equip, Colstrip 4-2</t>
  </si>
  <si>
    <t>E396 GEN Power-Op Equip, Colstrip 4-3</t>
  </si>
  <si>
    <t>E396 GEN Power-Op Equip, Colstrip 4-4</t>
  </si>
  <si>
    <t>E396 GEN Power-Op Equip, Colstrip 4-5</t>
  </si>
  <si>
    <t>E396 GEN Power-Op Equip, Colstrip 4-6</t>
  </si>
  <si>
    <t>E396 GEN Power-Op Equip, new-7</t>
  </si>
  <si>
    <t>E396 GEN Power-Op Equip, new-8</t>
  </si>
  <si>
    <t>E396 GEN Power-Op Equip, new-9</t>
  </si>
  <si>
    <t>E396 GEN Power-Op Equip, new-10</t>
  </si>
  <si>
    <t>E396 GEN Power-Op Equip, new-11</t>
  </si>
  <si>
    <t>E396 GEN Power-Op Equip, new-12</t>
  </si>
  <si>
    <t>E396 GEN Power-Op Equip, new-1</t>
  </si>
  <si>
    <t>E396 GEN Power-Op Equip, new-2</t>
  </si>
  <si>
    <t>E396 GEN Power-Op Equip, new-3</t>
  </si>
  <si>
    <t>E396 GEN Power-Op Equip, new-4</t>
  </si>
  <si>
    <t>E396 GEN Power-Op Equip, new-5</t>
  </si>
  <si>
    <t>E396 GEN Power-Op Equip, new-6</t>
  </si>
  <si>
    <t>E3970 GEN Comm Equip, new-7</t>
  </si>
  <si>
    <t>E3970 GEN Comm Equip, new-8</t>
  </si>
  <si>
    <t>E3970 GEN Comm Equip, new-9</t>
  </si>
  <si>
    <t>E3970 GEN Comm Equip, new-10</t>
  </si>
  <si>
    <t>E3970 GEN Comm Equip, new-11</t>
  </si>
  <si>
    <t>E3970 GEN Comm Equip, new-12</t>
  </si>
  <si>
    <t>E3970 GEN Comm Equip, new-1</t>
  </si>
  <si>
    <t>E3970 GEN Comm Equip, new-2</t>
  </si>
  <si>
    <t>E3970 GEN Comm Equip, new-3</t>
  </si>
  <si>
    <t>E3970 GEN Comm Equip, new-4</t>
  </si>
  <si>
    <t>E3970 GEN Comm Equip, new-5</t>
  </si>
  <si>
    <t>E3970 GEN Comm Equip, new-6</t>
  </si>
  <si>
    <t>E3970 GEN Comm Equip, old-7</t>
  </si>
  <si>
    <t>E3970 GEN Comm Equip, old-8</t>
  </si>
  <si>
    <t>E3970 GEN Comm Equip, old-9</t>
  </si>
  <si>
    <t>E3970 GEN Comm Equip, old-10</t>
  </si>
  <si>
    <t>E3970 GEN Comm Equip, old-11</t>
  </si>
  <si>
    <t>E3970 GEN Comm Equip, old-12</t>
  </si>
  <si>
    <t>E3970 GEN Comm Equip, old-1</t>
  </si>
  <si>
    <t>E3970 GEN Comm Equip, old-2</t>
  </si>
  <si>
    <t>E3970 GEN Comm Equip, old-3</t>
  </si>
  <si>
    <t>E3970 GEN Comm Equip, old-4</t>
  </si>
  <si>
    <t>E3970 GEN Comm Equip, old-5</t>
  </si>
  <si>
    <t>E3970 GEN Comm Equip, old-6</t>
  </si>
  <si>
    <t>E3970 GEN Comm Equip, Snoqualmie 1-7</t>
  </si>
  <si>
    <t>E3970 GEN Comm Equip, Snoqualmie 1-8</t>
  </si>
  <si>
    <t>E3970 GEN Comm Equip, Snoqualmie 1-9</t>
  </si>
  <si>
    <t>E3970 GEN Comm Equip, Snoqualmie 1-10</t>
  </si>
  <si>
    <t>E3970 GEN Comm Equip, Snoqualmie 1-11</t>
  </si>
  <si>
    <t>E3970 GEN Comm Equip, Snoqualmie 1-12</t>
  </si>
  <si>
    <t>E3970 GEN Comm Equip, Snoqualmie 1-1</t>
  </si>
  <si>
    <t>E3970 GEN Comm Equip, Snoqualmie 1-2</t>
  </si>
  <si>
    <t>E3970 GEN Comm Equip, Snoqualmie 1-3</t>
  </si>
  <si>
    <t>E3970 GEN Comm Equip, Snoqualmie 1-4</t>
  </si>
  <si>
    <t>E3970 GEN Comm Equip, Snoqualmie 1-5</t>
  </si>
  <si>
    <t>E3970 GEN Comm Equip, Snoqualmie 1-6</t>
  </si>
  <si>
    <t>E3970 GEN CommEq, 3rd AC new-7</t>
  </si>
  <si>
    <t>E3970 GEN CommEq, 3rd AC new-8</t>
  </si>
  <si>
    <t>E3970 GEN CommEq, 3rd AC new-9</t>
  </si>
  <si>
    <t>E3970 GEN CommEq, 3rd AC new-10</t>
  </si>
  <si>
    <t>E3970 GEN CommEq, 3rd AC new-11</t>
  </si>
  <si>
    <t>E3970 GEN CommEq, 3rd AC new-12</t>
  </si>
  <si>
    <t>E3970 GEN CommEq, 3rd AC new-1</t>
  </si>
  <si>
    <t>E3970 GEN CommEq, 3rd AC new-2</t>
  </si>
  <si>
    <t>E3970 GEN CommEq, 3rd AC new-3</t>
  </si>
  <si>
    <t>E3970 GEN CommEq, 3rd AC new-4</t>
  </si>
  <si>
    <t>E3970 GEN CommEq, 3rd AC new-5</t>
  </si>
  <si>
    <t>E3970 GEN CommEq, 3rd AC new-6</t>
  </si>
  <si>
    <t>E3970 GEN CommEq, 3rd AC old-7</t>
  </si>
  <si>
    <t>E3970 GEN CommEq, 3rd AC old-8</t>
  </si>
  <si>
    <t>E3970 GEN CommEq, 3rd AC old-9</t>
  </si>
  <si>
    <t>E3970 GEN CommEq, 3rd AC old-10</t>
  </si>
  <si>
    <t>E3970 GEN CommEq, 3rd AC old-11</t>
  </si>
  <si>
    <t>E3970 GEN CommEq, 3rd AC old-12</t>
  </si>
  <si>
    <t>E3970 GEN CommEq, 3rd AC old-1</t>
  </si>
  <si>
    <t>E3970 GEN CommEq, 3rd AC old-2</t>
  </si>
  <si>
    <t>E3970 GEN CommEq, 3rd AC old-3</t>
  </si>
  <si>
    <t>E3970 GEN CommEq, 3rd AC old-4</t>
  </si>
  <si>
    <t>E3970 GEN CommEq, 3rd AC old-5</t>
  </si>
  <si>
    <t>E3970 GEN CommEq, 3rd AC old-6</t>
  </si>
  <si>
    <t>E3970 GEN CommEq, Colstrip 1-2 old-7</t>
  </si>
  <si>
    <t>E3970 GEN CommEq, Colstrip 1-2 old-8</t>
  </si>
  <si>
    <t>E3970 GEN CommEq, Colstrip 1-2 old-9</t>
  </si>
  <si>
    <t>E3970 GEN CommEq, Colstrip 1-2 old-10</t>
  </si>
  <si>
    <t>E3970 GEN CommEq, Colstrip 1-2 old-11</t>
  </si>
  <si>
    <t>E3970 GEN CommEq, Colstrip 1-2 old-12</t>
  </si>
  <si>
    <t>E3970 GEN CommEq, Colstrip 1-2 old-1</t>
  </si>
  <si>
    <t>E3970 GEN CommEq, Colstrip 1-2 old-2</t>
  </si>
  <si>
    <t>E3970 GEN CommEq, Colstrip 1-2 old-3</t>
  </si>
  <si>
    <t>E3970 GEN CommEq, Colstrip 1-2 old-4</t>
  </si>
  <si>
    <t>E3970 GEN CommEq, Colstrip 1-2 old-5</t>
  </si>
  <si>
    <t>E3970 GEN CommEq, Colstrip 1-2 old-6</t>
  </si>
  <si>
    <t>E3970 GEN CommEq, Colstrip 1-4 new-7</t>
  </si>
  <si>
    <t>E3970 GEN CommEq, Colstrip 1-4 new-8</t>
  </si>
  <si>
    <t>E3970 GEN CommEq, Colstrip 1-4 new-9</t>
  </si>
  <si>
    <t>E3970 GEN CommEq, Colstrip 1-4 new-10</t>
  </si>
  <si>
    <t>E3970 GEN CommEq, Colstrip 1-4 new-11</t>
  </si>
  <si>
    <t>E3970 GEN CommEq, Colstrip 1-4 new-12</t>
  </si>
  <si>
    <t>E3970 GEN CommEq, Colstrip 1-4 new-1</t>
  </si>
  <si>
    <t>E3970 GEN CommEq, Colstrip 1-4 new-2</t>
  </si>
  <si>
    <t>E3970 GEN CommEq, Colstrip 1-4 new-3</t>
  </si>
  <si>
    <t>E3970 GEN CommEq, Colstrip 1-4 new-4</t>
  </si>
  <si>
    <t>E3970 GEN CommEq, Colstrip 1-4 new-5</t>
  </si>
  <si>
    <t>E3970 GEN CommEq, Colstrip 1-4 new-6</t>
  </si>
  <si>
    <t>E3970 GEN CommEq, Colstrip 1-4 old-7</t>
  </si>
  <si>
    <t>E3970 GEN CommEq, Colstrip 1-4 old-8</t>
  </si>
  <si>
    <t>E3970 GEN CommEq, Colstrip 1-4 old-9</t>
  </si>
  <si>
    <t>E3970 GEN CommEq, Colstrip 1-4 old-10</t>
  </si>
  <si>
    <t>E3970 GEN CommEq, Colstrip 1-4 old-11</t>
  </si>
  <si>
    <t>E3970 GEN CommEq, Colstrip 1-4 old-12</t>
  </si>
  <si>
    <t>E3970 GEN CommEq, Colstrip 1-4 old-1</t>
  </si>
  <si>
    <t>E3970 GEN CommEq, Colstrip 1-4 old-2</t>
  </si>
  <si>
    <t>E3970 GEN CommEq, Colstrip 1-4 old-3</t>
  </si>
  <si>
    <t>E3970 GEN CommEq, Colstrip 1-4 old-4</t>
  </si>
  <si>
    <t>E3970 GEN CommEq, Colstrip 1-4 old-5</t>
  </si>
  <si>
    <t>E3970 GEN CommEq, Colstrip 1-4 old-6</t>
  </si>
  <si>
    <t>E3970 GEN CommEq, Encogen-7</t>
  </si>
  <si>
    <t>E3970 GEN CommEq, Encogen-8</t>
  </si>
  <si>
    <t>E3970 GEN CommEq, Encogen-9</t>
  </si>
  <si>
    <t>E3970 GEN CommEq, Encogen-10</t>
  </si>
  <si>
    <t>E3970 GEN CommEq, Encogen-11</t>
  </si>
  <si>
    <t>E3970 GEN CommEq, Encogen-12</t>
  </si>
  <si>
    <t>E3970 GEN CommEq, Encogen-1</t>
  </si>
  <si>
    <t>E3970 GEN CommEq, Encogen-2</t>
  </si>
  <si>
    <t>E3970 GEN CommEq, Encogen-3</t>
  </si>
  <si>
    <t>E3970 GEN CommEq, Encogen-4</t>
  </si>
  <si>
    <t>E3970 GEN CommEq, Encogen-5</t>
  </si>
  <si>
    <t>E3970 GEN CommEq, Encogen-6</t>
  </si>
  <si>
    <t>E3970 GEN CommEq, Fred 1/APC new-7</t>
  </si>
  <si>
    <t>E3970 GEN CommEq, Fred 1/APC new-8</t>
  </si>
  <si>
    <t>E3970 GEN CommEq, Fred 1/APC new-9</t>
  </si>
  <si>
    <t>E3970 GEN CommEq, Fred 1/APC new-10</t>
  </si>
  <si>
    <t>E3970 GEN CommEq, Fred 1/APC new-11</t>
  </si>
  <si>
    <t>E3970 GEN CommEq, Fred 1/APC new-12</t>
  </si>
  <si>
    <t>E3970 GEN CommEq, Fred 1/APC new-1</t>
  </si>
  <si>
    <t>E3970 GEN CommEq, Fred 1/APC new-2</t>
  </si>
  <si>
    <t>E3970 GEN CommEq, Fred 1/APC new-3</t>
  </si>
  <si>
    <t>E3970 GEN CommEq, Fred 1/APC new-4</t>
  </si>
  <si>
    <t>E3970 GEN CommEq, Fred 1/APC new-5</t>
  </si>
  <si>
    <t>E3970 GEN CommEq, Fred 1/APC new-6</t>
  </si>
  <si>
    <t>E3970 GEN CommEq, Fred 1/APC old-7</t>
  </si>
  <si>
    <t>E3970 GEN CommEq, Fred 1/APC old-8</t>
  </si>
  <si>
    <t>E3970 GEN CommEq, Fred 1/APC old-9</t>
  </si>
  <si>
    <t>E3970 GEN CommEq, Fred 1/APC old-10</t>
  </si>
  <si>
    <t>E3970 GEN CommEq, Fred 1/APC old-11</t>
  </si>
  <si>
    <t>E3970 GEN CommEq, Fred 1/APC old-12</t>
  </si>
  <si>
    <t>E3970 GEN CommEq, Fred 1/APC old-1</t>
  </si>
  <si>
    <t>E3970 GEN CommEq, Fred 1/APC old-2</t>
  </si>
  <si>
    <t>E3970 GEN CommEq, Fred 1/APC old-3</t>
  </si>
  <si>
    <t>E3970 GEN CommEq, Fred 1/APC old-4</t>
  </si>
  <si>
    <t>E3970 GEN CommEq, Fred 1/APC old-5</t>
  </si>
  <si>
    <t>E3970 GEN CommEq, Fred 1/APC old-6</t>
  </si>
  <si>
    <t>E3970 GEN CommEq, Frederickson-7</t>
  </si>
  <si>
    <t>E3970 GEN CommEq, Frederickson-8</t>
  </si>
  <si>
    <t>E3970 GEN CommEq, Frederickson-9</t>
  </si>
  <si>
    <t>E3970 GEN CommEq, Frederickson-10</t>
  </si>
  <si>
    <t>E3970 GEN CommEq, Frederickson-11</t>
  </si>
  <si>
    <t>E3970 GEN CommEq, Frederickson-12</t>
  </si>
  <si>
    <t>E3970 GEN CommEq, Frederickson-1</t>
  </si>
  <si>
    <t>E3970 GEN CommEq, Frederickson-2</t>
  </si>
  <si>
    <t>E3970 GEN CommEq, Frederickson-3</t>
  </si>
  <si>
    <t>E3970 GEN CommEq, Frederickson-4</t>
  </si>
  <si>
    <t>E3970 GEN CommEq, Frederickson-5</t>
  </si>
  <si>
    <t>E3970 GEN CommEq, Frederickson-6</t>
  </si>
  <si>
    <t>E3970 GEN CommEq, GLD OP old-7</t>
  </si>
  <si>
    <t>E3970 GEN CommEq, GLD OP old-8</t>
  </si>
  <si>
    <t>E3970 GEN CommEq, GLD OP old-9</t>
  </si>
  <si>
    <t>E3970 GEN CommEq, GLD OP old-10</t>
  </si>
  <si>
    <t>E3970 GEN CommEq, GLD OP old-11</t>
  </si>
  <si>
    <t>E3970 GEN CommEq, GLD OP old-12</t>
  </si>
  <si>
    <t>E3970 GEN CommEq, GLD OP old-1</t>
  </si>
  <si>
    <t>E3970 GEN CommEq, GLD OP old-2</t>
  </si>
  <si>
    <t>E3970 GEN CommEq, GLD OP old-3</t>
  </si>
  <si>
    <t>E3970 GEN CommEq, GLD OP old-4</t>
  </si>
  <si>
    <t>E3970 GEN CommEq, GLD OP old-5</t>
  </si>
  <si>
    <t>E3970 GEN CommEq, GLD OP old-6</t>
  </si>
  <si>
    <t>E3970 GEN CommEq, Goldendale new-7</t>
  </si>
  <si>
    <t>E3970 GEN CommEq, Goldendale new-8</t>
  </si>
  <si>
    <t>E3970 GEN CommEq, Goldendale new-9</t>
  </si>
  <si>
    <t>E3970 GEN CommEq, Goldendale new-10</t>
  </si>
  <si>
    <t>E3970 GEN CommEq, Goldendale new-11</t>
  </si>
  <si>
    <t>E3970 GEN CommEq, Goldendale new-12</t>
  </si>
  <si>
    <t>E3970 GEN CommEq, Goldendale new-1</t>
  </si>
  <si>
    <t>E3970 GEN CommEq, Goldendale new-2</t>
  </si>
  <si>
    <t>E3970 GEN CommEq, Goldendale new-3</t>
  </si>
  <si>
    <t>E3970 GEN CommEq, Goldendale new-4</t>
  </si>
  <si>
    <t>E3970 GEN CommEq, Goldendale new-5</t>
  </si>
  <si>
    <t>E3970 GEN CommEq, Goldendale new-6</t>
  </si>
  <si>
    <t>E3970 GEN CommEq, Hopkins Exp-7</t>
  </si>
  <si>
    <t>E3970 GEN CommEq, Hopkins Exp-8</t>
  </si>
  <si>
    <t>E3970 GEN CommEq, Hopkins Exp-9</t>
  </si>
  <si>
    <t>E3970 GEN CommEq, Hopkins Exp-10</t>
  </si>
  <si>
    <t>E3970 GEN CommEq, Hopkins Exp-11</t>
  </si>
  <si>
    <t>E3970 GEN CommEq, Hopkins Exp-12</t>
  </si>
  <si>
    <t>E3970 GEN CommEq, Hopkins Exp-1</t>
  </si>
  <si>
    <t>E3970 GEN CommEq, Hopkins Exp-2</t>
  </si>
  <si>
    <t>E3970 GEN CommEq, Hopkins Exp-3</t>
  </si>
  <si>
    <t>E3970 GEN CommEq, Hopkins Exp-4</t>
  </si>
  <si>
    <t>E3970 GEN CommEq, Hopkins Exp-5</t>
  </si>
  <si>
    <t>E3970 GEN CommEq, Hopkins Exp-6</t>
  </si>
  <si>
    <t>E3970 GEN CommEq, Hopkins Ridge new-7</t>
  </si>
  <si>
    <t>E3970 GEN CommEq, Hopkins Ridge new-8</t>
  </si>
  <si>
    <t>E3970 GEN CommEq, Hopkins Ridge new-9</t>
  </si>
  <si>
    <t>E3970 GEN CommEq, Hopkins Ridge new-10</t>
  </si>
  <si>
    <t>E3970 GEN CommEq, Hopkins Ridge new-11</t>
  </si>
  <si>
    <t>E3970 GEN CommEq, Hopkins Ridge new-12</t>
  </si>
  <si>
    <t>E3970 GEN CommEq, Hopkins Ridge new-1</t>
  </si>
  <si>
    <t>E3970 GEN CommEq, Hopkins Ridge new-2</t>
  </si>
  <si>
    <t>E3970 GEN CommEq, Hopkins Ridge new-3</t>
  </si>
  <si>
    <t>E3970 GEN CommEq, Hopkins Ridge new-4</t>
  </si>
  <si>
    <t>E3970 GEN CommEq, Hopkins Ridge new-5</t>
  </si>
  <si>
    <t>E3970 GEN CommEq, Hopkins Ridge new-6</t>
  </si>
  <si>
    <t>E3970 GEN CommEq, Hopkins Ridge old-7</t>
  </si>
  <si>
    <t>E3970 GEN CommEq, Hopkins Ridge old-8</t>
  </si>
  <si>
    <t>E3970 GEN CommEq, Hopkins Ridge old-9</t>
  </si>
  <si>
    <t>E3970 GEN CommEq, Hopkins Ridge old-10</t>
  </si>
  <si>
    <t>E3970 GEN CommEq, Hopkins Ridge old-11</t>
  </si>
  <si>
    <t>E3970 GEN CommEq, Hopkins Ridge old-12</t>
  </si>
  <si>
    <t>E3970 GEN CommEq, Hopkins Ridge old-1</t>
  </si>
  <si>
    <t>E3970 GEN CommEq, Hopkins Ridge old-2</t>
  </si>
  <si>
    <t>E3970 GEN CommEq, Hopkins Ridge old-3</t>
  </si>
  <si>
    <t>E3970 GEN CommEq, Hopkins Ridge old-4</t>
  </si>
  <si>
    <t>E3970 GEN CommEq, Hopkins Ridge old-5</t>
  </si>
  <si>
    <t>E3970 GEN CommEq, Hopkins Ridge old-6</t>
  </si>
  <si>
    <t>E3970 GEN CommEq, LB #3-7</t>
  </si>
  <si>
    <t>E3970 GEN CommEq, LB #3-8</t>
  </si>
  <si>
    <t>E3970 GEN CommEq, LB #3-9</t>
  </si>
  <si>
    <t>E3970 GEN CommEq, LB #3-10</t>
  </si>
  <si>
    <t>E3970 GEN CommEq, LB #3-11</t>
  </si>
  <si>
    <t>E3970 GEN CommEq, LB #3-12</t>
  </si>
  <si>
    <t>E3970 GEN CommEq, LB #3-1</t>
  </si>
  <si>
    <t>E3970 GEN CommEq, LB #3-2</t>
  </si>
  <si>
    <t>E3970 GEN CommEq, LB #3-3</t>
  </si>
  <si>
    <t>E3970 GEN CommEq, LB #3-4</t>
  </si>
  <si>
    <t>E3970 GEN CommEq, LB #3-5</t>
  </si>
  <si>
    <t>E3970 GEN CommEq, LB #3-6</t>
  </si>
  <si>
    <t>E3970 GEN CommEq, LB#4-2013-7</t>
  </si>
  <si>
    <t>E3970 GEN CommEq, LB#4-2013-8</t>
  </si>
  <si>
    <t>E3970 GEN CommEq, LB#4-2013-9</t>
  </si>
  <si>
    <t>E3970 GEN CommEq, LB#4-2013-10</t>
  </si>
  <si>
    <t>E3970 GEN CommEq, LB#4-2013-11</t>
  </si>
  <si>
    <t>E3970 GEN CommEq, LB#4-2013-12</t>
  </si>
  <si>
    <t>E3970 GEN CommEq, LB#4-2013-1</t>
  </si>
  <si>
    <t>E3970 GEN CommEq, LB#4-2013-2</t>
  </si>
  <si>
    <t>E3970 GEN CommEq, LB#4-2013-3</t>
  </si>
  <si>
    <t>E3970 GEN CommEq, LB#4-2013-4</t>
  </si>
  <si>
    <t>E3970 GEN CommEq, LB#4-2013-5</t>
  </si>
  <si>
    <t>E3970 GEN CommEq, LB#4-2013-6</t>
  </si>
  <si>
    <t>E3970 GEN CommEq, LSR-7</t>
  </si>
  <si>
    <t>E3970 GEN CommEq, LSR-8</t>
  </si>
  <si>
    <t>E3970 GEN CommEq, LSR-9</t>
  </si>
  <si>
    <t>E3970 GEN CommEq, LSR-10</t>
  </si>
  <si>
    <t>E3970 GEN CommEq, LSR-11</t>
  </si>
  <si>
    <t>E3970 GEN CommEq, LSR-12</t>
  </si>
  <si>
    <t>E3970 GEN CommEq, LSR-1</t>
  </si>
  <si>
    <t>E3970 GEN CommEq, LSR-2</t>
  </si>
  <si>
    <t>E3970 GEN CommEq, LSR-3</t>
  </si>
  <si>
    <t>E3970 GEN CommEq, LSR-4</t>
  </si>
  <si>
    <t>E3970 GEN CommEq, LSR-5</t>
  </si>
  <si>
    <t>E3970 GEN CommEq, LSR-6</t>
  </si>
  <si>
    <t>E3970 GEN CommEq, MFT OP-7</t>
  </si>
  <si>
    <t>E3970 GEN CommEq, MFT OP-8</t>
  </si>
  <si>
    <t>E3970 GEN CommEq, MFT OP-9</t>
  </si>
  <si>
    <t>E3970 GEN CommEq, MFT OP-10</t>
  </si>
  <si>
    <t>E3970 GEN CommEq, MFT OP-11</t>
  </si>
  <si>
    <t>E3970 GEN CommEq, MFT OP-12</t>
  </si>
  <si>
    <t>E3970 GEN CommEq, MFT OP-1</t>
  </si>
  <si>
    <t>E3970 GEN CommEq, MFT OP-2</t>
  </si>
  <si>
    <t>E3970 GEN CommEq, MFT OP-3</t>
  </si>
  <si>
    <t>E3970 GEN CommEq, MFT OP-4</t>
  </si>
  <si>
    <t>E3970 GEN CommEq, MFT OP-5</t>
  </si>
  <si>
    <t>E3970 GEN CommEq, MFT OP-6</t>
  </si>
  <si>
    <t>E3970 GEN CommEq, Mint Farm-7</t>
  </si>
  <si>
    <t>E3970 GEN CommEq, Mint Farm-8</t>
  </si>
  <si>
    <t>E3970 GEN CommEq, Mint Farm-9</t>
  </si>
  <si>
    <t>E3970 GEN CommEq, Mint Farm-10</t>
  </si>
  <si>
    <t>E3970 GEN CommEq, Mint Farm-11</t>
  </si>
  <si>
    <t>E3970 GEN CommEq, Mint Farm-12</t>
  </si>
  <si>
    <t>E3970 GEN CommEq, Mint Farm-1</t>
  </si>
  <si>
    <t>E3970 GEN CommEq, Mint Farm-2</t>
  </si>
  <si>
    <t>E3970 GEN CommEq, Mint Farm-3</t>
  </si>
  <si>
    <t>E3970 GEN CommEq, Mint Farm-4</t>
  </si>
  <si>
    <t>E3970 GEN CommEq, Mint Farm-5</t>
  </si>
  <si>
    <t>E3970 GEN CommEq, Mint Farm-6</t>
  </si>
  <si>
    <t>E3970 GEN CommEq, Sumas new-7</t>
  </si>
  <si>
    <t>E3970 GEN CommEq, Sumas new-8</t>
  </si>
  <si>
    <t>E3970 GEN CommEq, Sumas new-9</t>
  </si>
  <si>
    <t>E3970 GEN CommEq, Sumas new-10</t>
  </si>
  <si>
    <t>E3970 GEN CommEq, Sumas new-11</t>
  </si>
  <si>
    <t>E3970 GEN CommEq, Sumas new-12</t>
  </si>
  <si>
    <t>E3970 GEN CommEq, Sumas new-1</t>
  </si>
  <si>
    <t>E3970 GEN CommEq, Sumas new-2</t>
  </si>
  <si>
    <t>E3970 GEN CommEq, Sumas new-3</t>
  </si>
  <si>
    <t>E3970 GEN CommEq, Sumas new-4</t>
  </si>
  <si>
    <t>E3970 GEN CommEq, Sumas new-5</t>
  </si>
  <si>
    <t>E3970 GEN CommEq, Sumas new-6</t>
  </si>
  <si>
    <t>E3970 GEN CommEq, UBK-7</t>
  </si>
  <si>
    <t>E3970 GEN CommEq, UBK-8</t>
  </si>
  <si>
    <t>E3970 GEN CommEq, UBK-9</t>
  </si>
  <si>
    <t>E3970 GEN CommEq, UBK-10</t>
  </si>
  <si>
    <t>E3970 GEN CommEq, UBK-11</t>
  </si>
  <si>
    <t>E3970 GEN CommEq, UBK-12</t>
  </si>
  <si>
    <t>E3970 GEN CommEq, UBK-1</t>
  </si>
  <si>
    <t>E3970 GEN CommEq, UBK-2</t>
  </si>
  <si>
    <t>E3970 GEN CommEq, UBK-3</t>
  </si>
  <si>
    <t>E3970 GEN CommEq, UBK-4</t>
  </si>
  <si>
    <t>E3970 GEN CommEq, UBK-5</t>
  </si>
  <si>
    <t>E3970 GEN CommEq, UBK-6</t>
  </si>
  <si>
    <t>E3970 GEN CommEq, Wild Horse new-7</t>
  </si>
  <si>
    <t>E3970 GEN CommEq, Wild Horse new-8</t>
  </si>
  <si>
    <t>E3970 GEN CommEq, Wild Horse new-9</t>
  </si>
  <si>
    <t>E3970 GEN CommEq, Wild Horse new-10</t>
  </si>
  <si>
    <t>E3970 GEN CommEq, Wild Horse new-11</t>
  </si>
  <si>
    <t>E3970 GEN CommEq, Wild Horse new-12</t>
  </si>
  <si>
    <t>E3970 GEN CommEq, Wild Horse new-1</t>
  </si>
  <si>
    <t>E3970 GEN CommEq, Wild Horse new-2</t>
  </si>
  <si>
    <t>E3970 GEN CommEq, Wild Horse new-3</t>
  </si>
  <si>
    <t>E3970 GEN CommEq, Wild Horse new-4</t>
  </si>
  <si>
    <t>E3970 GEN CommEq, Wild Horse new-5</t>
  </si>
  <si>
    <t>E3970 GEN CommEq, Wild Horse new-6</t>
  </si>
  <si>
    <t>E3970 GEN CommEq, Wild Horse old-7</t>
  </si>
  <si>
    <t>E3970 GEN CommEq, Wild Horse old-8</t>
  </si>
  <si>
    <t>E3970 GEN CommEq, Wild Horse old-9</t>
  </si>
  <si>
    <t>E3970 GEN CommEq, Wild Horse old-10</t>
  </si>
  <si>
    <t>E3970 GEN CommEq, Wild Horse old-11</t>
  </si>
  <si>
    <t>E3970 GEN CommEq, Wild Horse old-12</t>
  </si>
  <si>
    <t>E3970 GEN CommEq, Wild Horse old-1</t>
  </si>
  <si>
    <t>E3970 GEN CommEq, Wild Horse old-2</t>
  </si>
  <si>
    <t>E3970 GEN CommEq, Wild Horse old-3</t>
  </si>
  <si>
    <t>E3970 GEN CommEq, Wild Horse old-4</t>
  </si>
  <si>
    <t>E3970 GEN CommEq, Wild Horse old-5</t>
  </si>
  <si>
    <t>E3970 GEN CommEq, Wild Horse old-6</t>
  </si>
  <si>
    <t>E3980 GEN Misc Equip, Frederick-7</t>
  </si>
  <si>
    <t>E3980 GEN Misc Equip, Frederick-8</t>
  </si>
  <si>
    <t>E3980 GEN Misc Equip, Frederick-9</t>
  </si>
  <si>
    <t>E3980 GEN Misc Equip, Frederick-10</t>
  </si>
  <si>
    <t>E3980 GEN Misc Equip, Frederick-11</t>
  </si>
  <si>
    <t>E3980 GEN Misc Equip, Frederick-12</t>
  </si>
  <si>
    <t>E3980 GEN Misc Equip, Frederick-1</t>
  </si>
  <si>
    <t>E3980 GEN Misc Equip, Frederick-2</t>
  </si>
  <si>
    <t>E3980 GEN Misc Equip, Frederick-3</t>
  </si>
  <si>
    <t>E3980 GEN Misc Equip, Frederick-4</t>
  </si>
  <si>
    <t>E3980 GEN Misc Equip, Frederick-5</t>
  </si>
  <si>
    <t>E3980 GEN Misc Equip, Frederick-6</t>
  </si>
  <si>
    <t>E3980 GEN Misc Equipment, new-7</t>
  </si>
  <si>
    <t>E3980 GEN Misc Equipment, new-8</t>
  </si>
  <si>
    <t>E3980 GEN Misc Equipment, new-9</t>
  </si>
  <si>
    <t>E3980 GEN Misc Equipment, new-10</t>
  </si>
  <si>
    <t>E3980 GEN Misc Equipment, new-11</t>
  </si>
  <si>
    <t>E3980 GEN Misc Equipment, new-12</t>
  </si>
  <si>
    <t>E3980 GEN Misc Equipment, new-1</t>
  </si>
  <si>
    <t>E3980 GEN Misc Equipment, new-2</t>
  </si>
  <si>
    <t>E3980 GEN Misc Equipment, new-3</t>
  </si>
  <si>
    <t>E3980 GEN Misc Equipment, new-4</t>
  </si>
  <si>
    <t>E3980 GEN Misc Equipment, new-5</t>
  </si>
  <si>
    <t>E3980 GEN Misc Equipment, new-6</t>
  </si>
  <si>
    <t>E3980 GEN Misc Equipment, old-7</t>
  </si>
  <si>
    <t>E3980 GEN Misc Equipment, old-8</t>
  </si>
  <si>
    <t>E3980 GEN Misc Equipment, old-9</t>
  </si>
  <si>
    <t>E3980 GEN Misc Equipment, old-10</t>
  </si>
  <si>
    <t>E3980 GEN Misc Equipment, old-11</t>
  </si>
  <si>
    <t>E3980 GEN Misc Equipment, old-12</t>
  </si>
  <si>
    <t>E3980 GEN Misc Equipment, old-1</t>
  </si>
  <si>
    <t>E3980 GEN Misc Equipment, old-2</t>
  </si>
  <si>
    <t>E3980 GEN Misc Equipment, old-3</t>
  </si>
  <si>
    <t>E3980 GEN Misc Equipment, old-4</t>
  </si>
  <si>
    <t>E3980 GEN Misc Equipment, old-5</t>
  </si>
  <si>
    <t>E3980 GEN Misc Equipment, old-6</t>
  </si>
  <si>
    <t>E3980 GEN Misc Equipment, Sumas-7</t>
  </si>
  <si>
    <t>E3980 GEN Misc Equipment, Sumas-8</t>
  </si>
  <si>
    <t>E3980 GEN Misc Equipment, Sumas-9</t>
  </si>
  <si>
    <t>E3980 GEN Misc Equipment, Sumas-10</t>
  </si>
  <si>
    <t>E3980 GEN Misc Equipment, Sumas-11</t>
  </si>
  <si>
    <t>E3980 GEN Misc Equipment, Sumas-12</t>
  </si>
  <si>
    <t>E3980 GEN Misc Equipment, Sumas-1</t>
  </si>
  <si>
    <t>E3980 GEN Misc Equipment, Sumas-2</t>
  </si>
  <si>
    <t>E3980 GEN Misc Equipment, Sumas-3</t>
  </si>
  <si>
    <t>E3980 GEN Misc Equipment, Sumas-4</t>
  </si>
  <si>
    <t>E3980 GEN Misc Equipment, Sumas-5</t>
  </si>
  <si>
    <t>E3980 GEN Misc Equipment, Sumas-6</t>
  </si>
  <si>
    <t>E3980 GEN Misc Equipment, UBK-7</t>
  </si>
  <si>
    <t>E3980 GEN Misc Equipment, UBK-8</t>
  </si>
  <si>
    <t>E3980 GEN Misc Equipment, UBK-9</t>
  </si>
  <si>
    <t>E3980 GEN Misc Equipment, UBK-10</t>
  </si>
  <si>
    <t>E3980 GEN Misc Equipment, UBK-11</t>
  </si>
  <si>
    <t>E3980 GEN Misc Equipment, UBK-12</t>
  </si>
  <si>
    <t>E3980 GEN Misc Equipment, UBK-1</t>
  </si>
  <si>
    <t>E3980 GEN Misc Equipment, UBK-2</t>
  </si>
  <si>
    <t>E3980 GEN Misc Equipment, UBK-3</t>
  </si>
  <si>
    <t>E3980 GEN Misc Equipment, UBK-4</t>
  </si>
  <si>
    <t>E3980 GEN Misc Equipment, UBK-5</t>
  </si>
  <si>
    <t>E3980 GEN Misc Equipment, UBK-6</t>
  </si>
  <si>
    <t>G302 INT Franchises &amp; Consents-7</t>
  </si>
  <si>
    <t>G302 INT Franchises &amp; Consents-8</t>
  </si>
  <si>
    <t>G302 INT Franchises &amp; Consents-9</t>
  </si>
  <si>
    <t>G302 INT Franchises &amp; Consents-10</t>
  </si>
  <si>
    <t>G302 INT Franchises &amp; Consents-11</t>
  </si>
  <si>
    <t>G302 INT Franchises &amp; Consents-12</t>
  </si>
  <si>
    <t>G302 INT Franchises &amp; Consents-1</t>
  </si>
  <si>
    <t>G302 INT Franchises &amp; Consents-2</t>
  </si>
  <si>
    <t>G302 INT Franchises &amp; Consents-3</t>
  </si>
  <si>
    <t>G302 INT Franchises &amp; Consents-4</t>
  </si>
  <si>
    <t>G302 INT Franchises &amp; Consents-5</t>
  </si>
  <si>
    <t>G302 INT Franchises &amp; Consents-6</t>
  </si>
  <si>
    <t>G303 INT Misc Intangible Plant-7</t>
  </si>
  <si>
    <t>G303 INT Misc Intangible Plant-8</t>
  </si>
  <si>
    <t>G303 INT Misc Intangible Plant-9</t>
  </si>
  <si>
    <t>G303 INT Misc Intangible Plant-10</t>
  </si>
  <si>
    <t>G303 INT Misc Intangible Plant-11</t>
  </si>
  <si>
    <t>G303 INT Misc Intangible Plant-12</t>
  </si>
  <si>
    <t>G303 INT Misc Intangible Plant-1</t>
  </si>
  <si>
    <t>G303 INT Misc Intangible Plant-2</t>
  </si>
  <si>
    <t>G303 INT Misc Intangible Plant-3</t>
  </si>
  <si>
    <t>G303 INT Misc Intangible Plant-4</t>
  </si>
  <si>
    <t>G303 INT Misc Intangible Plant-5</t>
  </si>
  <si>
    <t>G303 INT Misc Intangible Plant-6</t>
  </si>
  <si>
    <t>G305 PRD Str/Impv, Dieringer-11</t>
  </si>
  <si>
    <t>G305 PRD Str/Impv, Dieringer-12</t>
  </si>
  <si>
    <t>G305 PRD Str/Impv, Dieringer-1</t>
  </si>
  <si>
    <t>G305 PRD Str/Impv, Dieringer-2</t>
  </si>
  <si>
    <t>G305 PRD Str/Impv, Dieringer-3</t>
  </si>
  <si>
    <t>G305 PRD Str/Impv, Dieringer-4</t>
  </si>
  <si>
    <t>G305 PRD Str/Impv, Dieringer-5</t>
  </si>
  <si>
    <t>G305 PRD Str/Impv, Dieringer-6</t>
  </si>
  <si>
    <t>G305 PRD Str/Impv, Swarr-11</t>
  </si>
  <si>
    <t>G305 PRD Str/Impv, Swarr-12</t>
  </si>
  <si>
    <t>G305 PRD Str/Impv, Swarr-1</t>
  </si>
  <si>
    <t>G305 PRD Str/Impv, Swarr-2</t>
  </si>
  <si>
    <t>G305 PRD Str/Impv, Swarr-3</t>
  </si>
  <si>
    <t>G305 PRD Str/Impv, Swarr-4</t>
  </si>
  <si>
    <t>G305 PRD Str/Impv, Swarr-5</t>
  </si>
  <si>
    <t>G305 PRD Str/Impv, Swarr-6</t>
  </si>
  <si>
    <t>G305 PRD Structures&amp;Improvement-RET-7</t>
  </si>
  <si>
    <t>G305 PRD Structures&amp;Improvement-RET-8</t>
  </si>
  <si>
    <t>G305 PRD Structures&amp;Improvement-RET-9</t>
  </si>
  <si>
    <t>G305 PRD Structures&amp;Improvement-RET-10</t>
  </si>
  <si>
    <t>G305 PRD Structures&amp;Improvement-RET-11</t>
  </si>
  <si>
    <t>G305 PRD Structures&amp;Improvement-RET-12</t>
  </si>
  <si>
    <t>G305 PRD Structures&amp;Improvement-RET-1</t>
  </si>
  <si>
    <t>G305 PRD Structures&amp;Improvement-RET-2</t>
  </si>
  <si>
    <t>G305 PRD Structures&amp;Improvement-RET-3</t>
  </si>
  <si>
    <t>G305 PRD Structures&amp;Improvement-RET-4</t>
  </si>
  <si>
    <t>G305 PRD Structures&amp;Improvement-RET-5</t>
  </si>
  <si>
    <t>G305 PRD Structures&amp;Improvement-RET-6</t>
  </si>
  <si>
    <t>G311 PRD Liq Gas Equip, Dieringer-11</t>
  </si>
  <si>
    <t>G311 PRD Liq Gas Equip, Dieringer-12</t>
  </si>
  <si>
    <t>G311 PRD Liq Gas Equip, Dieringer-1</t>
  </si>
  <si>
    <t>G311 PRD Liq Gas Equip, Dieringer-2</t>
  </si>
  <si>
    <t>G311 PRD Liq Gas Equip, Dieringer-3</t>
  </si>
  <si>
    <t>G311 PRD Liq Gas Equip, Dieringer-4</t>
  </si>
  <si>
    <t>G311 PRD Liq Gas Equip, Dieringer-5</t>
  </si>
  <si>
    <t>G311 PRD Liq Gas Equip, Dieringer-6</t>
  </si>
  <si>
    <t>G311 PRD Liq Gas Equip, Swarr-11</t>
  </si>
  <si>
    <t>G311 PRD Liq Gas Equip, Swarr-12</t>
  </si>
  <si>
    <t>G311 PRD Liq Gas Equip, Swarr-1</t>
  </si>
  <si>
    <t>G311 PRD Liq Gas Equip, Swarr-2</t>
  </si>
  <si>
    <t>G311 PRD Liq Gas Equip, Swarr-3</t>
  </si>
  <si>
    <t>G311 PRD Liq Gas Equip, Swarr-4</t>
  </si>
  <si>
    <t>G311 PRD Liq Gas Equip, Swarr-5</t>
  </si>
  <si>
    <t>G311 PRD Liq Gas Equip, Swarr-6</t>
  </si>
  <si>
    <t>G311 PRD Liquid Gas Equipment-RET-7</t>
  </si>
  <si>
    <t>G311 PRD Liquid Gas Equipment-RET-8</t>
  </si>
  <si>
    <t>G311 PRD Liquid Gas Equipment-RET-9</t>
  </si>
  <si>
    <t>G311 PRD Liquid Gas Equipment-RET-10</t>
  </si>
  <si>
    <t>G311 PRD Liquid Gas Equipment-RET-11</t>
  </si>
  <si>
    <t>G311 PRD Liquid Gas Equipment-RET-12</t>
  </si>
  <si>
    <t>G311 PRD Liquid Gas Equipment-RET-1</t>
  </si>
  <si>
    <t>G311 PRD Liquid Gas Equipment-RET-2</t>
  </si>
  <si>
    <t>G311 PRD Liquid Gas Equipment-RET-3</t>
  </si>
  <si>
    <t>G311 PRD Liquid Gas Equipment-RET-4</t>
  </si>
  <si>
    <t>G311 PRD Liquid Gas Equipment-RET-5</t>
  </si>
  <si>
    <t>G311 PRD Liquid Gas Equipment-RET-6</t>
  </si>
  <si>
    <t>G320 PRD Other Equipment-7</t>
  </si>
  <si>
    <t>G320 PRD Other Equipment-8</t>
  </si>
  <si>
    <t>G320 PRD Other Equipment-9</t>
  </si>
  <si>
    <t>G320 PRD Other Equipment-10</t>
  </si>
  <si>
    <t>G320 PRD Other Equipment-11</t>
  </si>
  <si>
    <t>G320 PRD Other Equipment-12</t>
  </si>
  <si>
    <t>G320 PRD Other Equipment-1</t>
  </si>
  <si>
    <t>G320 PRD Other Equipment-2</t>
  </si>
  <si>
    <t>G320 PRD Other Equipment-3</t>
  </si>
  <si>
    <t>G320 PRD Other Equipment-4</t>
  </si>
  <si>
    <t>G320 PRD Other Equipment-5</t>
  </si>
  <si>
    <t>G320 PRD Other Equipment-6</t>
  </si>
  <si>
    <t>G3502 UGS Right of Way-7</t>
  </si>
  <si>
    <t>G3502 UGS Right of Way-8</t>
  </si>
  <si>
    <t>G3502 UGS Right of Way-9</t>
  </si>
  <si>
    <t>G3502 UGS Right of Way-10</t>
  </si>
  <si>
    <t>G3502 UGS Right of Way-11</t>
  </si>
  <si>
    <t>G3502 UGS Right of Way-12</t>
  </si>
  <si>
    <t>G3502 UGS Right of Way-1</t>
  </si>
  <si>
    <t>G3502 UGS Right of Way-2</t>
  </si>
  <si>
    <t>G3502 UGS Right of Way-3</t>
  </si>
  <si>
    <t>G3502 UGS Right of Way-4</t>
  </si>
  <si>
    <t>G3502 UGS Right of Way-5</t>
  </si>
  <si>
    <t>G3502 UGS Right of Way-6</t>
  </si>
  <si>
    <t>G3504 UGS Easement-7</t>
  </si>
  <si>
    <t>G3504 UGS Easement-8</t>
  </si>
  <si>
    <t>G3504 UGS Easement-9</t>
  </si>
  <si>
    <t>G3504 UGS Easement-10</t>
  </si>
  <si>
    <t>G3504 UGS Easement-11</t>
  </si>
  <si>
    <t>G3504 UGS Easement-12</t>
  </si>
  <si>
    <t>G3504 UGS Easement-1</t>
  </si>
  <si>
    <t>G3504 UGS Easement-2</t>
  </si>
  <si>
    <t>G3504 UGS Easement-3</t>
  </si>
  <si>
    <t>G3504 UGS Easement-4</t>
  </si>
  <si>
    <t>G3504 UGS Easement-5</t>
  </si>
  <si>
    <t>G3504 UGS Easement-6</t>
  </si>
  <si>
    <t>G3511 UGS Well Structures-7</t>
  </si>
  <si>
    <t>G3511 UGS Well Structures-8</t>
  </si>
  <si>
    <t>G3511 UGS Well Structures-9</t>
  </si>
  <si>
    <t>G3511 UGS Well Structures-10</t>
  </si>
  <si>
    <t>G3511 UGS Well Structures-11</t>
  </si>
  <si>
    <t>G3511 UGS Well Structures-12</t>
  </si>
  <si>
    <t>G3511 UGS Well Structures-1</t>
  </si>
  <si>
    <t>G3511 UGS Well Structures-2</t>
  </si>
  <si>
    <t>G3511 UGS Well Structures-3</t>
  </si>
  <si>
    <t>G3511 UGS Well Structures-4</t>
  </si>
  <si>
    <t>G3511 UGS Well Structures-5</t>
  </si>
  <si>
    <t>G3511 UGS Well Structures-6</t>
  </si>
  <si>
    <t>G3512 UGS Compressor Sta Structures-7</t>
  </si>
  <si>
    <t>G3512 UGS Compressor Sta Structures-8</t>
  </si>
  <si>
    <t>G3512 UGS Compressor Sta Structures-9</t>
  </si>
  <si>
    <t>G3512 UGS Compressor Sta Structures-10</t>
  </si>
  <si>
    <t>G3512 UGS Compressor Sta Structures-11</t>
  </si>
  <si>
    <t>G3512 UGS Compressor Sta Structures-12</t>
  </si>
  <si>
    <t>G3512 UGS Compressor Sta Structures-1</t>
  </si>
  <si>
    <t>G3512 UGS Compressor Sta Structures-2</t>
  </si>
  <si>
    <t>G3512 UGS Compressor Sta Structures-3</t>
  </si>
  <si>
    <t>G3512 UGS Compressor Sta Structures-4</t>
  </si>
  <si>
    <t>G3512 UGS Compressor Sta Structures-5</t>
  </si>
  <si>
    <t>G3512 UGS Compressor Sta Structures-6</t>
  </si>
  <si>
    <t>G3513 UGS Regulator Sta Structures-12</t>
  </si>
  <si>
    <t>G3513 UGS Regulator Sta Structures-1</t>
  </si>
  <si>
    <t>G3513 UGS Regulator Sta Structures-2</t>
  </si>
  <si>
    <t>G3513 UGS Regulator Sta Structures-3</t>
  </si>
  <si>
    <t>G3513 UGS Regulator Sta Structures-4</t>
  </si>
  <si>
    <t>G3513 UGS Regulator Sta Structures-5</t>
  </si>
  <si>
    <t>G3513 UGS Regulator Sta Structures-6</t>
  </si>
  <si>
    <t>G3514 UGS Other Structures-7</t>
  </si>
  <si>
    <t>G3514 UGS Other Structures-8</t>
  </si>
  <si>
    <t>G3514 UGS Other Structures-9</t>
  </si>
  <si>
    <t>G3514 UGS Other Structures-10</t>
  </si>
  <si>
    <t>G3514 UGS Other Structures-11</t>
  </si>
  <si>
    <t>G3514 UGS Other Structures-12</t>
  </si>
  <si>
    <t>G3514 UGS Other Structures-1</t>
  </si>
  <si>
    <t>G3514 UGS Other Structures-2</t>
  </si>
  <si>
    <t>G3514 UGS Other Structures-3</t>
  </si>
  <si>
    <t>G3514 UGS Other Structures-4</t>
  </si>
  <si>
    <t>G3514 UGS Other Structures-5</t>
  </si>
  <si>
    <t>G3514 UGS Other Structures-6</t>
  </si>
  <si>
    <t>G3520 UGS Wells-7</t>
  </si>
  <si>
    <t>G3520 UGS Wells-8</t>
  </si>
  <si>
    <t>G3520 UGS Wells-9</t>
  </si>
  <si>
    <t>G3520 UGS Wells-10</t>
  </si>
  <si>
    <t>G3520 UGS Wells-11</t>
  </si>
  <si>
    <t>G3520 UGS Wells-12</t>
  </si>
  <si>
    <t>G3520 UGS Wells-1</t>
  </si>
  <si>
    <t>G3520 UGS Wells-2</t>
  </si>
  <si>
    <t>G3520 UGS Wells-3</t>
  </si>
  <si>
    <t>G3520 UGS Wells-4</t>
  </si>
  <si>
    <t>G3520 UGS Wells-5</t>
  </si>
  <si>
    <t>G3520 UGS Wells-6</t>
  </si>
  <si>
    <t>G3522 UGS Reservoirs-7</t>
  </si>
  <si>
    <t>G3522 UGS Reservoirs-8</t>
  </si>
  <si>
    <t>G3522 UGS Reservoirs-9</t>
  </si>
  <si>
    <t>G3522 UGS Reservoirs-10</t>
  </si>
  <si>
    <t>G3522 UGS Reservoirs-11</t>
  </si>
  <si>
    <t>G3522 UGS Reservoirs-12</t>
  </si>
  <si>
    <t>G3522 UGS Reservoirs-1</t>
  </si>
  <si>
    <t>G3522 UGS Reservoirs-2</t>
  </si>
  <si>
    <t>G3522 UGS Reservoirs-3</t>
  </si>
  <si>
    <t>G3522 UGS Reservoirs-4</t>
  </si>
  <si>
    <t>G3522 UGS Reservoirs-5</t>
  </si>
  <si>
    <t>G3522 UGS Reservoirs-6</t>
  </si>
  <si>
    <t>G3523 UGS Cushion Gas-7</t>
  </si>
  <si>
    <t>G3523 UGS Cushion Gas-8</t>
  </si>
  <si>
    <t>G3523 UGS Cushion Gas-9</t>
  </si>
  <si>
    <t>G3523 UGS Cushion Gas-10</t>
  </si>
  <si>
    <t>G3523 UGS Cushion Gas-11</t>
  </si>
  <si>
    <t>G3523 UGS Cushion Gas-12</t>
  </si>
  <si>
    <t>G3523 UGS Cushion Gas-1</t>
  </si>
  <si>
    <t>G3523 UGS Cushion Gas-2</t>
  </si>
  <si>
    <t>G3523 UGS Cushion Gas-3</t>
  </si>
  <si>
    <t>G3523 UGS Cushion Gas-4</t>
  </si>
  <si>
    <t>G3523 UGS Cushion Gas-5</t>
  </si>
  <si>
    <t>G3523 UGS Cushion Gas-6</t>
  </si>
  <si>
    <t>G353 UGS Lines-7</t>
  </si>
  <si>
    <t>G353 UGS Lines-8</t>
  </si>
  <si>
    <t>G353 UGS Lines-9</t>
  </si>
  <si>
    <t>G353 UGS Lines-10</t>
  </si>
  <si>
    <t>G353 UGS Lines-11</t>
  </si>
  <si>
    <t>G353 UGS Lines-12</t>
  </si>
  <si>
    <t>G353 UGS Lines-1</t>
  </si>
  <si>
    <t>G353 UGS Lines-2</t>
  </si>
  <si>
    <t>G353 UGS Lines-3</t>
  </si>
  <si>
    <t>G353 UGS Lines-4</t>
  </si>
  <si>
    <t>G353 UGS Lines-5</t>
  </si>
  <si>
    <t>G353 UGS Lines-6</t>
  </si>
  <si>
    <t>G354 UGS Compressor Station-7</t>
  </si>
  <si>
    <t>G354 UGS Compressor Station-8</t>
  </si>
  <si>
    <t>G354 UGS Compressor Station-9</t>
  </si>
  <si>
    <t>G354 UGS Compressor Station-10</t>
  </si>
  <si>
    <t>G354 UGS Compressor Station-11</t>
  </si>
  <si>
    <t>G354 UGS Compressor Station-12</t>
  </si>
  <si>
    <t>G354 UGS Compressor Station-1</t>
  </si>
  <si>
    <t>G354 UGS Compressor Station-2</t>
  </si>
  <si>
    <t>G354 UGS Compressor Station-3</t>
  </si>
  <si>
    <t>G354 UGS Compressor Station-4</t>
  </si>
  <si>
    <t>G354 UGS Compressor Station-5</t>
  </si>
  <si>
    <t>G354 UGS Compressor Station-6</t>
  </si>
  <si>
    <t>G355 UGS Regulating Station-7</t>
  </si>
  <si>
    <t>G355 UGS Regulating Station-8</t>
  </si>
  <si>
    <t>G355 UGS Regulating Station-9</t>
  </si>
  <si>
    <t>G355 UGS Regulating Station-10</t>
  </si>
  <si>
    <t>G355 UGS Regulating Station-11</t>
  </si>
  <si>
    <t>G355 UGS Regulating Station-12</t>
  </si>
  <si>
    <t>G355 UGS Regulating Station-1</t>
  </si>
  <si>
    <t>G355 UGS Regulating Station-2</t>
  </si>
  <si>
    <t>G355 UGS Regulating Station-3</t>
  </si>
  <si>
    <t>G355 UGS Regulating Station-4</t>
  </si>
  <si>
    <t>G355 UGS Regulating Station-5</t>
  </si>
  <si>
    <t>G355 UGS Regulating Station-6</t>
  </si>
  <si>
    <t>G356 UGS Purification Equipment-7</t>
  </si>
  <si>
    <t>G356 UGS Purification Equipment-8</t>
  </si>
  <si>
    <t>G356 UGS Purification Equipment-9</t>
  </si>
  <si>
    <t>G356 UGS Purification Equipment-10</t>
  </si>
  <si>
    <t>G356 UGS Purification Equipment-11</t>
  </si>
  <si>
    <t>G356 UGS Purification Equipment-12</t>
  </si>
  <si>
    <t>G356 UGS Purification Equipment-1</t>
  </si>
  <si>
    <t>G356 UGS Purification Equipment-2</t>
  </si>
  <si>
    <t>G356 UGS Purification Equipment-3</t>
  </si>
  <si>
    <t>G356 UGS Purification Equipment-4</t>
  </si>
  <si>
    <t>G356 UGS Purification Equipment-5</t>
  </si>
  <si>
    <t>G356 UGS Purification Equipment-6</t>
  </si>
  <si>
    <t>G357 UGS Other Equipment-7</t>
  </si>
  <si>
    <t>G357 UGS Other Equipment-8</t>
  </si>
  <si>
    <t>G357 UGS Other Equipment-9</t>
  </si>
  <si>
    <t>G357 UGS Other Equipment-10</t>
  </si>
  <si>
    <t>G357 UGS Other Equipment-11</t>
  </si>
  <si>
    <t>G357 UGS Other Equipment-12</t>
  </si>
  <si>
    <t>G357 UGS Other Equipment-1</t>
  </si>
  <si>
    <t>G357 UGS Other Equipment-2</t>
  </si>
  <si>
    <t>G357 UGS Other Equipment-3</t>
  </si>
  <si>
    <t>G357 UGS Other Equipment-4</t>
  </si>
  <si>
    <t>G357 UGS Other Equipment-5</t>
  </si>
  <si>
    <t>G357 UGS Other Equipment-6</t>
  </si>
  <si>
    <t>G361 OSP Structures &amp; Improvements-7</t>
  </si>
  <si>
    <t>G361 OSP Structures &amp; Improvements-8</t>
  </si>
  <si>
    <t>G361 OSP Structures &amp; Improvements-9</t>
  </si>
  <si>
    <t>G361 OSP Structures &amp; Improvements-10</t>
  </si>
  <si>
    <t>G361 OSP Structures &amp; Improvements-11</t>
  </si>
  <si>
    <t>G361 OSP Structures &amp; Improvements-12</t>
  </si>
  <si>
    <t>G361 OSP Structures &amp; Improvements-1</t>
  </si>
  <si>
    <t>G361 OSP Structures &amp; Improvements-2</t>
  </si>
  <si>
    <t>G361 OSP Structures &amp; Improvements-3</t>
  </si>
  <si>
    <t>G361 OSP Structures &amp; Improvements-4</t>
  </si>
  <si>
    <t>G361 OSP Structures &amp; Improvements-5</t>
  </si>
  <si>
    <t>G361 OSP Structures &amp; Improvements-6</t>
  </si>
  <si>
    <t>G362 OSP Gas Holders-7</t>
  </si>
  <si>
    <t>G362 OSP Gas Holders-8</t>
  </si>
  <si>
    <t>G362 OSP Gas Holders-9</t>
  </si>
  <si>
    <t>G362 OSP Gas Holders-10</t>
  </si>
  <si>
    <t>G362 OSP Gas Holders-11</t>
  </si>
  <si>
    <t>G362 OSP Gas Holders-12</t>
  </si>
  <si>
    <t>G362 OSP Gas Holders-1</t>
  </si>
  <si>
    <t>G362 OSP Gas Holders-2</t>
  </si>
  <si>
    <t>G362 OSP Gas Holders-3</t>
  </si>
  <si>
    <t>G362 OSP Gas Holders-4</t>
  </si>
  <si>
    <t>G362 OSP Gas Holders-5</t>
  </si>
  <si>
    <t>G362 OSP Gas Holders-6</t>
  </si>
  <si>
    <t>G363 OSP Purification Equipment-7</t>
  </si>
  <si>
    <t>G363 OSP Purification Equipment-8</t>
  </si>
  <si>
    <t>G363 OSP Purification Equipment-9</t>
  </si>
  <si>
    <t>G363 OSP Purification Equipment-10</t>
  </si>
  <si>
    <t>G363 OSP Purification Equipment-11</t>
  </si>
  <si>
    <t>G363 OSP Purification Equipment-12</t>
  </si>
  <si>
    <t>G363 OSP Purification Equipment-1</t>
  </si>
  <si>
    <t>G363 OSP Purification Equipment-2</t>
  </si>
  <si>
    <t>G363 OSP Purification Equipment-3</t>
  </si>
  <si>
    <t>G363 OSP Purification Equipment-4</t>
  </si>
  <si>
    <t>G363 OSP Purification Equipment-5</t>
  </si>
  <si>
    <t>G363 OSP Purification Equipment-6</t>
  </si>
  <si>
    <t>G3644 LNG Transportation Equipment-7</t>
  </si>
  <si>
    <t>G3644 LNG Transportation Equipment-8</t>
  </si>
  <si>
    <t>G3644 LNG Transportation Equipment-9</t>
  </si>
  <si>
    <t>G3644 LNG Transportation Equipment-10</t>
  </si>
  <si>
    <t>G3644 LNG Transportation Equipment-11</t>
  </si>
  <si>
    <t>G3644 LNG Transportation Equipment-12</t>
  </si>
  <si>
    <t>G3644 LNG Transportation Equipment-1</t>
  </si>
  <si>
    <t>G3644 LNG Transportation Equipment-2</t>
  </si>
  <si>
    <t>G3644 LNG Transportation Equipment-3</t>
  </si>
  <si>
    <t>G3644 LNG Transportation Equipment-4</t>
  </si>
  <si>
    <t>G3644 LNG Transportation Equipment-5</t>
  </si>
  <si>
    <t>G3644 LNG Transportation Equipment-6</t>
  </si>
  <si>
    <t>G3649 PRD ARO LNG-9</t>
  </si>
  <si>
    <t>G3649 PRD ARO LNG-10</t>
  </si>
  <si>
    <t>G3649 PRD ARO LNG-11</t>
  </si>
  <si>
    <t>G3649 PRD ARO LNG-12</t>
  </si>
  <si>
    <t>G3649 PRD ARO LNG-1</t>
  </si>
  <si>
    <t>G3649 PRD ARO LNG-2</t>
  </si>
  <si>
    <t>G3649 PRD ARO LNG-3</t>
  </si>
  <si>
    <t>G3649 PRD ARO LNG-4</t>
  </si>
  <si>
    <t>G3649 PRD ARO LNG-5</t>
  </si>
  <si>
    <t>G3649 PRD ARO LNG-6</t>
  </si>
  <si>
    <t>G3742 DST Easements-7</t>
  </si>
  <si>
    <t>G3742 DST Easements-8</t>
  </si>
  <si>
    <t>G3742 DST Easements-9</t>
  </si>
  <si>
    <t>G3742 DST Easements-10</t>
  </si>
  <si>
    <t>G3742 DST Easements-11</t>
  </si>
  <si>
    <t>G3742 DST Easements-12</t>
  </si>
  <si>
    <t>G3742 DST Easements-1</t>
  </si>
  <si>
    <t>G3742 DST Easements-2</t>
  </si>
  <si>
    <t>G3742 DST Easements-3</t>
  </si>
  <si>
    <t>G3742 DST Easements-4</t>
  </si>
  <si>
    <t>G3742 DST Easements-5</t>
  </si>
  <si>
    <t>G3742 DST Easements-6</t>
  </si>
  <si>
    <t>G3743 DST Easements, From Transmsn-7</t>
  </si>
  <si>
    <t>G3743 DST Easements, From Transmsn-8</t>
  </si>
  <si>
    <t>G3743 DST Easements, From Transmsn-9</t>
  </si>
  <si>
    <t>G3743 DST Easements, From Transmsn-10</t>
  </si>
  <si>
    <t>G3743 DST Easements, From Transmsn-11</t>
  </si>
  <si>
    <t>G3743 DST Easements, From Transmsn-12</t>
  </si>
  <si>
    <t>G3743 DST Easements, From Transmsn-1</t>
  </si>
  <si>
    <t>G3743 DST Easements, From Transmsn-2</t>
  </si>
  <si>
    <t>G3743 DST Easements, From Transmsn-3</t>
  </si>
  <si>
    <t>G3743 DST Easements, From Transmsn-4</t>
  </si>
  <si>
    <t>G3743 DST Easements, From Transmsn-5</t>
  </si>
  <si>
    <t>G3743 DST Easements, From Transmsn-6</t>
  </si>
  <si>
    <t>G3743 DST Easements, Trans, Everett-7</t>
  </si>
  <si>
    <t>G3743 DST Easements, Trans, Everett-8</t>
  </si>
  <si>
    <t>G3743 DST Easements, Trans, Everett-9</t>
  </si>
  <si>
    <t>G3743 DST Easements, Trans, Everett-10</t>
  </si>
  <si>
    <t>G3743 DST Easements, Trans, Everett-11</t>
  </si>
  <si>
    <t>G3743 DST Easements, Trans, Everett-12</t>
  </si>
  <si>
    <t>G3743 DST Easements, Trans, Everett-1</t>
  </si>
  <si>
    <t>G3743 DST Easements, Trans, Everett-2</t>
  </si>
  <si>
    <t>G3743 DST Easements, Trans, Everett-3</t>
  </si>
  <si>
    <t>G3743 DST Easements, Trans, Everett-4</t>
  </si>
  <si>
    <t>G3743 DST Easements, Trans, Everett-5</t>
  </si>
  <si>
    <t>G3743 DST Easements, Trans, Everett-6</t>
  </si>
  <si>
    <t>G3750 Centralia Office-7</t>
  </si>
  <si>
    <t>G3750 Centralia Office-8</t>
  </si>
  <si>
    <t>G3750 Centralia Office-9</t>
  </si>
  <si>
    <t>G3750 Centralia Office-10</t>
  </si>
  <si>
    <t>G3750 Centralia Office-11</t>
  </si>
  <si>
    <t>G3750 Centralia Office-12</t>
  </si>
  <si>
    <t>G3750 Centralia Office-1</t>
  </si>
  <si>
    <t>G3750 Centralia Office-2</t>
  </si>
  <si>
    <t>G3750 Centralia Office-3</t>
  </si>
  <si>
    <t>G3750 Centralia Office-4</t>
  </si>
  <si>
    <t>G3750 Centralia Office-5</t>
  </si>
  <si>
    <t>G3750 Centralia Office-6</t>
  </si>
  <si>
    <t>G3750 DST Structures &amp; Improvements-7</t>
  </si>
  <si>
    <t>G3750 DST Structures &amp; Improvements-8</t>
  </si>
  <si>
    <t>G3750 DST Structures &amp; Improvements-9</t>
  </si>
  <si>
    <t>G3750 DST Structures &amp; Improvements-10</t>
  </si>
  <si>
    <t>G3750 DST Structures &amp; Improvements-11</t>
  </si>
  <si>
    <t>G3750 DST Structures &amp; Improvements-12</t>
  </si>
  <si>
    <t>G3750 DST Structures &amp; Improvements-1</t>
  </si>
  <si>
    <t>G3750 DST Structures &amp; Improvements-2</t>
  </si>
  <si>
    <t>G3750 DST Structures &amp; Improvements-3</t>
  </si>
  <si>
    <t>G3750 DST Structures &amp; Improvements-4</t>
  </si>
  <si>
    <t>G3750 DST Structures &amp; Improvements-5</t>
  </si>
  <si>
    <t>G3750 DST Structures &amp; Improvements-6</t>
  </si>
  <si>
    <t>G3751 DST Structures &amp; Imprv, Trans-7</t>
  </si>
  <si>
    <t>G3751 DST Structures &amp; Imprv, Trans-8</t>
  </si>
  <si>
    <t>G3751 DST Structures &amp; Imprv, Trans-9</t>
  </si>
  <si>
    <t>G3751 DST Structures &amp; Imprv, Trans-10</t>
  </si>
  <si>
    <t>G3751 DST Structures &amp; Imprv, Trans-11</t>
  </si>
  <si>
    <t>G3751 DST Structures &amp; Imprv, Trans-12</t>
  </si>
  <si>
    <t>G3751 DST Structures &amp; Imprv, Trans-1</t>
  </si>
  <si>
    <t>G3751 DST Structures &amp; Imprv, Trans-2</t>
  </si>
  <si>
    <t>G3751 DST Structures &amp; Imprv, Trans-3</t>
  </si>
  <si>
    <t>G3751 DST Structures &amp; Imprv, Trans-4</t>
  </si>
  <si>
    <t>G3751 DST Structures &amp; Imprv, Trans-5</t>
  </si>
  <si>
    <t>G3751 DST Structures &amp; Imprv, Trans-6</t>
  </si>
  <si>
    <t>G3762 DST Mains, Plastic-7</t>
  </si>
  <si>
    <t>G3762 DST Mains, Plastic-8</t>
  </si>
  <si>
    <t>G3762 DST Mains, Plastic-9</t>
  </si>
  <si>
    <t>G3762 DST Mains, Plastic-10</t>
  </si>
  <si>
    <t>G3762 DST Mains, Plastic-11</t>
  </si>
  <si>
    <t>G3762 DST Mains, Plastic-12</t>
  </si>
  <si>
    <t>G3762 DST Mains, Plastic-1</t>
  </si>
  <si>
    <t>G3762 DST Mains, Plastic-2</t>
  </si>
  <si>
    <t>G3762 DST Mains, Plastic-3</t>
  </si>
  <si>
    <t>G3762 DST Mains, Plastic-4</t>
  </si>
  <si>
    <t>G3762 DST Mains, Plastic-5</t>
  </si>
  <si>
    <t>G3762 DST Mains, Plastic-6</t>
  </si>
  <si>
    <t>G3764 DST Mains, Wrap Stl, Kittitas-7</t>
  </si>
  <si>
    <t>G3764 DST Mains, Wrap Stl, Kittitas-8</t>
  </si>
  <si>
    <t>G3764 DST Mains, Wrap Stl, Kittitas-9</t>
  </si>
  <si>
    <t>G3764 DST Mains, Wrap Stl, Kittitas-10</t>
  </si>
  <si>
    <t>G3764 DST Mains, Wrap Stl, Kittitas-11</t>
  </si>
  <si>
    <t>G3764 DST Mains, Wrap Stl, Kittitas-12</t>
  </si>
  <si>
    <t>G3764 DST Mains, Wrap Stl, Kittitas-1</t>
  </si>
  <si>
    <t>G3764 DST Mains, Wrap Stl, Kittitas-2</t>
  </si>
  <si>
    <t>G3764 DST Mains, Wrap Stl, Kittitas-3</t>
  </si>
  <si>
    <t>G3764 DST Mains, Wrap Stl, Kittitas-4</t>
  </si>
  <si>
    <t>G3764 DST Mains, Wrap Stl, Kittitas-5</t>
  </si>
  <si>
    <t>G3764 DST Mains, Wrap Stl, Kittitas-6</t>
  </si>
  <si>
    <t>G3764 DST Mains, Wrapped Steel-7</t>
  </si>
  <si>
    <t>G3764 DST Mains, Wrapped Steel-8</t>
  </si>
  <si>
    <t>G3764 DST Mains, Wrapped Steel-9</t>
  </si>
  <si>
    <t>G3764 DST Mains, Wrapped Steel-10</t>
  </si>
  <si>
    <t>G3764 DST Mains, Wrapped Steel-11</t>
  </si>
  <si>
    <t>G3764 DST Mains, Wrapped Steel-12</t>
  </si>
  <si>
    <t>G3764 DST Mains, Wrapped Steel-1</t>
  </si>
  <si>
    <t>G3764 DST Mains, Wrapped Steel-2</t>
  </si>
  <si>
    <t>G3764 DST Mains, Wrapped Steel-3</t>
  </si>
  <si>
    <t>G3764 DST Mains, Wrapped Steel-4</t>
  </si>
  <si>
    <t>G3764 DST Mains, Wrapped Steel-5</t>
  </si>
  <si>
    <t>G3764 DST Mains, Wrapped Steel-6</t>
  </si>
  <si>
    <t>G3765 DST Mains, Cathodic Protectio-7</t>
  </si>
  <si>
    <t>G3765 DST Mains, Cathodic Protectio-8</t>
  </si>
  <si>
    <t>G3765 DST Mains, Cathodic Protectio-9</t>
  </si>
  <si>
    <t>G3765 DST Mains, Cathodic Protectio-10</t>
  </si>
  <si>
    <t>G3765 DST Mains, Cathodic Protectio-11</t>
  </si>
  <si>
    <t>G3765 DST Mains, Cathodic Protectio-12</t>
  </si>
  <si>
    <t>G3765 DST Mains, Cathodic Protectio-1</t>
  </si>
  <si>
    <t>G3765 DST Mains, Cathodic Protectio-2</t>
  </si>
  <si>
    <t>G3765 DST Mains, Cathodic Protectio-3</t>
  </si>
  <si>
    <t>G3765 DST Mains, Cathodic Protectio-4</t>
  </si>
  <si>
    <t>G3765 DST Mains, Cathodic Protectio-5</t>
  </si>
  <si>
    <t>G3765 DST Mains, Cathodic Protectio-6</t>
  </si>
  <si>
    <t>G3766 DST Mains, Frm Trans, St Wrap-7</t>
  </si>
  <si>
    <t>G3766 DST Mains, Frm Trans, St Wrap-8</t>
  </si>
  <si>
    <t>G3766 DST Mains, Frm Trans, St Wrap-9</t>
  </si>
  <si>
    <t>G3766 DST Mains, Frm Trans, St Wrap-10</t>
  </si>
  <si>
    <t>G3766 DST Mains, Frm Trans, St Wrap-11</t>
  </si>
  <si>
    <t>G3766 DST Mains, Frm Trans, St Wrap-12</t>
  </si>
  <si>
    <t>G3766 DST Mains, Frm Trans, St Wrap-1</t>
  </si>
  <si>
    <t>G3766 DST Mains, Frm Trans, St Wrap-2</t>
  </si>
  <si>
    <t>G3766 DST Mains, Frm Trans, St Wrap-3</t>
  </si>
  <si>
    <t>G3766 DST Mains, Frm Trans, St Wrap-4</t>
  </si>
  <si>
    <t>G3766 DST Mains, Frm Trans, St Wrap-5</t>
  </si>
  <si>
    <t>G3766 DST Mains, Frm Trans, St Wrap-6</t>
  </si>
  <si>
    <t>G3766 DST Mains, Trans, Everett-7</t>
  </si>
  <si>
    <t>G3766 DST Mains, Trans, Everett-8</t>
  </si>
  <si>
    <t>G3766 DST Mains, Trans, Everett-9</t>
  </si>
  <si>
    <t>G3766 DST Mains, Trans, Everett-10</t>
  </si>
  <si>
    <t>G3766 DST Mains, Trans, Everett-11</t>
  </si>
  <si>
    <t>G3766 DST Mains, Trans, Everett-12</t>
  </si>
  <si>
    <t>G3766 DST Mains, Trans, Everett-1</t>
  </si>
  <si>
    <t>G3766 DST Mains, Trans, Everett-2</t>
  </si>
  <si>
    <t>G3766 DST Mains, Trans, Everett-3</t>
  </si>
  <si>
    <t>G3766 DST Mains, Trans, Everett-4</t>
  </si>
  <si>
    <t>G3766 DST Mains, Trans, Everett-5</t>
  </si>
  <si>
    <t>G3766 DST Mains, Trans, Everett-6</t>
  </si>
  <si>
    <t>G3780 DST Measuring &amp; Reg Station-7</t>
  </si>
  <si>
    <t>G3780 DST Measuring &amp; Reg Station-8</t>
  </si>
  <si>
    <t>G3780 DST Measuring &amp; Reg Station-9</t>
  </si>
  <si>
    <t>G3780 DST Measuring &amp; Reg Station-10</t>
  </si>
  <si>
    <t>G3780 DST Measuring &amp; Reg Station-11</t>
  </si>
  <si>
    <t>G3780 DST Measuring &amp; Reg Station-12</t>
  </si>
  <si>
    <t>G3780 DST Measuring &amp; Reg Station-1</t>
  </si>
  <si>
    <t>G3780 DST Measuring &amp; Reg Station-2</t>
  </si>
  <si>
    <t>G3780 DST Measuring &amp; Reg Station-3</t>
  </si>
  <si>
    <t>G3780 DST Measuring &amp; Reg Station-4</t>
  </si>
  <si>
    <t>G3780 DST Measuring &amp; Reg Station-5</t>
  </si>
  <si>
    <t>G3780 DST Measuring &amp; Reg Station-6</t>
  </si>
  <si>
    <t>G3781 DST Measuring &amp; Reg Sta, Tran-7</t>
  </si>
  <si>
    <t>G3781 DST Measuring &amp; Reg Sta, Tran-8</t>
  </si>
  <si>
    <t>G3781 DST Measuring &amp; Reg Sta, Tran-9</t>
  </si>
  <si>
    <t>G3781 DST Measuring &amp; Reg Sta, Tran-10</t>
  </si>
  <si>
    <t>G3781 DST Measuring &amp; Reg Sta, Tran-11</t>
  </si>
  <si>
    <t>G3781 DST Measuring &amp; Reg Sta, Tran-12</t>
  </si>
  <si>
    <t>G3781 DST Measuring &amp; Reg Sta, Tran-1</t>
  </si>
  <si>
    <t>G3781 DST Measuring &amp; Reg Sta, Tran-2</t>
  </si>
  <si>
    <t>G3781 DST Measuring &amp; Reg Sta, Tran-3</t>
  </si>
  <si>
    <t>G3781 DST Measuring &amp; Reg Sta, Tran-4</t>
  </si>
  <si>
    <t>G3781 DST Measuring &amp; Reg Sta, Tran-5</t>
  </si>
  <si>
    <t>G3781 DST Measuring &amp; Reg Sta, Tran-6</t>
  </si>
  <si>
    <t>G3801 DST Services, Cathodic Protec-7</t>
  </si>
  <si>
    <t>G3801 DST Services, Cathodic Protec-8</t>
  </si>
  <si>
    <t>G3801 DST Services, Cathodic Protec-9</t>
  </si>
  <si>
    <t>G3801 DST Services, Cathodic Protec-10</t>
  </si>
  <si>
    <t>G3801 DST Services, Cathodic Protec-11</t>
  </si>
  <si>
    <t>G3801 DST Services, Cathodic Protec-12</t>
  </si>
  <si>
    <t>G3801 DST Services, Cathodic Protec-1</t>
  </si>
  <si>
    <t>G3801 DST Services, Cathodic Protec-2</t>
  </si>
  <si>
    <t>G3801 DST Services, Cathodic Protec-3</t>
  </si>
  <si>
    <t>G3801 DST Services, Cathodic Protec-4</t>
  </si>
  <si>
    <t>G3801 DST Services, Cathodic Protec-5</t>
  </si>
  <si>
    <t>G3801 DST Services, Cathodic Protec-6</t>
  </si>
  <si>
    <t>G3802 DST Services, Plastic-7</t>
  </si>
  <si>
    <t>G3802 DST Services, Plastic-8</t>
  </si>
  <si>
    <t>G3802 DST Services, Plastic-9</t>
  </si>
  <si>
    <t>G3802 DST Services, Plastic-10</t>
  </si>
  <si>
    <t>G3802 DST Services, Plastic-11</t>
  </si>
  <si>
    <t>G3802 DST Services, Plastic-12</t>
  </si>
  <si>
    <t>G3802 DST Services, Plastic-1</t>
  </si>
  <si>
    <t>G3802 DST Services, Plastic-2</t>
  </si>
  <si>
    <t>G3802 DST Services, Plastic-3</t>
  </si>
  <si>
    <t>G3802 DST Services, Plastic-4</t>
  </si>
  <si>
    <t>G3802 DST Services, Plastic-5</t>
  </si>
  <si>
    <t>G3802 DST Services, Plastic-6</t>
  </si>
  <si>
    <t>G3803 DST Services, Steel Wrapped-7</t>
  </si>
  <si>
    <t>G3803 DST Services, Steel Wrapped-8</t>
  </si>
  <si>
    <t>G3803 DST Services, Steel Wrapped-9</t>
  </si>
  <si>
    <t>G3803 DST Services, Steel Wrapped-10</t>
  </si>
  <si>
    <t>G3803 DST Services, Steel Wrapped-11</t>
  </si>
  <si>
    <t>G3803 DST Services, Steel Wrapped-12</t>
  </si>
  <si>
    <t>G3803 DST Services, Steel Wrapped-1</t>
  </si>
  <si>
    <t>G3803 DST Services, Steel Wrapped-2</t>
  </si>
  <si>
    <t>G3803 DST Services, Steel Wrapped-3</t>
  </si>
  <si>
    <t>G3803 DST Services, Steel Wrapped-4</t>
  </si>
  <si>
    <t>G3803 DST Services, Steel Wrapped-5</t>
  </si>
  <si>
    <t>G3803 DST Services, Steel Wrapped-6</t>
  </si>
  <si>
    <t>G3804 DST Services, Bare Steel-RET-7</t>
  </si>
  <si>
    <t>G3804 DST Services, Bare Steel-RET-8</t>
  </si>
  <si>
    <t>G3804 DST Services, Bare Steel-RET-9</t>
  </si>
  <si>
    <t>G3804 DST Services, Bare Steel-RET-10</t>
  </si>
  <si>
    <t>G3804 DST Services, Bare Steel-RET-11</t>
  </si>
  <si>
    <t>G3804 DST Services, Bare Steel-RET-1</t>
  </si>
  <si>
    <t>G3804 DST Services, Bare Steel-RET-2</t>
  </si>
  <si>
    <t>G3804 DST Services, Bare Steel-RET-3</t>
  </si>
  <si>
    <t>G3804 DST Services, Bare Steel-RET-4</t>
  </si>
  <si>
    <t>G3804 DST Services, Bare Steel-RET-5</t>
  </si>
  <si>
    <t>G3804 DST Services, Bare Steel-RET-6</t>
  </si>
  <si>
    <t>G3810 DST Meters (AMR)-7</t>
  </si>
  <si>
    <t>G3810 DST Meters (AMR)-8</t>
  </si>
  <si>
    <t>G3810 DST Meters (AMR)-9</t>
  </si>
  <si>
    <t>G3810 DST Meters (AMR)-10</t>
  </si>
  <si>
    <t>G3810 DST Meters (AMR)-11</t>
  </si>
  <si>
    <t>G3810 DST Meters (AMR)-12</t>
  </si>
  <si>
    <t>G3810 DST Meters (AMR)-1</t>
  </si>
  <si>
    <t>G3810 DST Meters (AMR)-2</t>
  </si>
  <si>
    <t>G3810 DST Meters (AMR)-3</t>
  </si>
  <si>
    <t>G3810 DST Meters (AMR)-4</t>
  </si>
  <si>
    <t>G3810 DST Meters (AMR)-5</t>
  </si>
  <si>
    <t>G3810 DST Meters (AMR)-6</t>
  </si>
  <si>
    <t>G3820 DST Meter Installations (AMR)-7</t>
  </si>
  <si>
    <t>G3820 DST Meter Installations (AMR)-8</t>
  </si>
  <si>
    <t>G3820 DST Meter Installations (AMR)-9</t>
  </si>
  <si>
    <t>G3820 DST Meter Installations (AMR)-10</t>
  </si>
  <si>
    <t>G3820 DST Meter Installations (AMR)-11</t>
  </si>
  <si>
    <t>G3820 DST Meter Installations (AMR)-12</t>
  </si>
  <si>
    <t>G3820 DST Meter Installations (AMR)-1</t>
  </si>
  <si>
    <t>G3820 DST Meter Installations (AMR)-2</t>
  </si>
  <si>
    <t>G3820 DST Meter Installations (AMR)-3</t>
  </si>
  <si>
    <t>G3820 DST Meter Installations (AMR)-4</t>
  </si>
  <si>
    <t>G3820 DST Meter Installations (AMR)-5</t>
  </si>
  <si>
    <t>G3820 DST Meter Installations (AMR)-6</t>
  </si>
  <si>
    <t>G383 DST House Regulators-7</t>
  </si>
  <si>
    <t>G383 DST House Regulators-8</t>
  </si>
  <si>
    <t>G383 DST House Regulators-9</t>
  </si>
  <si>
    <t>G383 DST House Regulators-10</t>
  </si>
  <si>
    <t>G383 DST House Regulators-11</t>
  </si>
  <si>
    <t>G383 DST House Regulators-12</t>
  </si>
  <si>
    <t>G383 DST House Regulators-1</t>
  </si>
  <si>
    <t>G383 DST House Regulators-2</t>
  </si>
  <si>
    <t>G383 DST House Regulators-3</t>
  </si>
  <si>
    <t>G383 DST House Regulators-4</t>
  </si>
  <si>
    <t>G383 DST House Regulators-5</t>
  </si>
  <si>
    <t>G383 DST House Regulators-6</t>
  </si>
  <si>
    <t>G384 DST House Regulator Installs-7</t>
  </si>
  <si>
    <t>G384 DST House Regulator Installs-8</t>
  </si>
  <si>
    <t>G384 DST House Regulator Installs-9</t>
  </si>
  <si>
    <t>G384 DST House Regulator Installs-10</t>
  </si>
  <si>
    <t>G384 DST House Regulator Installs-11</t>
  </si>
  <si>
    <t>G384 DST House Regulator Installs-12</t>
  </si>
  <si>
    <t>G384 DST House Regulator Installs-1</t>
  </si>
  <si>
    <t>G384 DST House Regulator Installs-2</t>
  </si>
  <si>
    <t>G384 DST House Regulator Installs-3</t>
  </si>
  <si>
    <t>G384 DST House Regulator Installs-4</t>
  </si>
  <si>
    <t>G384 DST House Regulator Installs-5</t>
  </si>
  <si>
    <t>G384 DST House Regulator Installs-6</t>
  </si>
  <si>
    <t>G385 DST Industrial M&amp;R Sta Eq-7</t>
  </si>
  <si>
    <t>G385 DST Industrial M&amp;R Sta Eq-8</t>
  </si>
  <si>
    <t>G385 DST Industrial M&amp;R Sta Eq-9</t>
  </si>
  <si>
    <t>G385 DST Industrial M&amp;R Sta Eq-10</t>
  </si>
  <si>
    <t>G385 DST Industrial M&amp;R Sta Eq-11</t>
  </si>
  <si>
    <t>G385 DST Industrial M&amp;R Sta Eq-12</t>
  </si>
  <si>
    <t>G385 DST Industrial M&amp;R Sta Eq-1</t>
  </si>
  <si>
    <t>G385 DST Industrial M&amp;R Sta Eq-2</t>
  </si>
  <si>
    <t>G385 DST Industrial M&amp;R Sta Eq-3</t>
  </si>
  <si>
    <t>G385 DST Industrial M&amp;R Sta Eq-4</t>
  </si>
  <si>
    <t>G385 DST Industrial M&amp;R Sta Eq-5</t>
  </si>
  <si>
    <t>G385 DST Industrial M&amp;R Sta Eq-6</t>
  </si>
  <si>
    <t>G38601 DST CNG Kent station-7</t>
  </si>
  <si>
    <t>G38601 DST CNG Kent station-8</t>
  </si>
  <si>
    <t>G38601 DST CNG Kent station-9</t>
  </si>
  <si>
    <t>G38601 DST CNG Kent station-10</t>
  </si>
  <si>
    <t>G38601 DST CNG Kent station-11</t>
  </si>
  <si>
    <t>G38601 DST CNG Kent station-12</t>
  </si>
  <si>
    <t>G38601 DST CNG Kent station-1</t>
  </si>
  <si>
    <t>G38601 DST CNG Kent station-2</t>
  </si>
  <si>
    <t>G38601 DST CNG Kent station-3</t>
  </si>
  <si>
    <t>G38601 DST CNG Kent station-4</t>
  </si>
  <si>
    <t>G38601 DST CNG Kent station-5</t>
  </si>
  <si>
    <t>G38601 DST CNG Kent station-6</t>
  </si>
  <si>
    <t>G3861 DST Com Water Heater-7</t>
  </si>
  <si>
    <t>G3861 DST Com Water Heater-8</t>
  </si>
  <si>
    <t>G3861 DST Com Water Heater-9</t>
  </si>
  <si>
    <t>G3861 DST Com Water Heater-10</t>
  </si>
  <si>
    <t>G3861 DST Com Water Heater-11</t>
  </si>
  <si>
    <t>G3861 DST Com Water Heater-12</t>
  </si>
  <si>
    <t>G3861 DST Com Water Heater-1</t>
  </si>
  <si>
    <t>G3861 DST Com Water Heater-2</t>
  </si>
  <si>
    <t>G3861 DST Com Water Heater-3</t>
  </si>
  <si>
    <t>G3861 DST Com Water Heater-4</t>
  </si>
  <si>
    <t>G3861 DST Com Water Heater-5</t>
  </si>
  <si>
    <t>G3861 DST Com Water Heater-6</t>
  </si>
  <si>
    <t>G3861 DST Com Water Heater&lt;1994-RET-7</t>
  </si>
  <si>
    <t>G3861 DST Com Water Heater&lt;1994-RET-8</t>
  </si>
  <si>
    <t>G3861 DST Com Water Heater&lt;1994-RET-9</t>
  </si>
  <si>
    <t>G3861 DST Com Water Heater&lt;1994-RET-10</t>
  </si>
  <si>
    <t>G3861 DST Com Water Heater&lt;1994-RET-11</t>
  </si>
  <si>
    <t>G3861 DST Com Water Heater&lt;1994-RET-12</t>
  </si>
  <si>
    <t>G3861 DST Com Water Heater&lt;1994-RET-1</t>
  </si>
  <si>
    <t>G3861 DST Com Water Heater&lt;1994-RET-2</t>
  </si>
  <si>
    <t>G3861 DST Com Water Heater&lt;1994-RET-3</t>
  </si>
  <si>
    <t>G3861 DST Com Water Heater&lt;1994-RET-4</t>
  </si>
  <si>
    <t>G3861 DST Com Water Heater&lt;1994-RET-5</t>
  </si>
  <si>
    <t>G3861 DST Com Water Heater&lt;1994-RET-6</t>
  </si>
  <si>
    <t>G3862 DST Res Water Heater-7</t>
  </si>
  <si>
    <t>G3862 DST Res Water Heater-8</t>
  </si>
  <si>
    <t>G3862 DST Res Water Heater-9</t>
  </si>
  <si>
    <t>G3862 DST Res Water Heater-10</t>
  </si>
  <si>
    <t>G3862 DST Res Water Heater-11</t>
  </si>
  <si>
    <t>G3862 DST Res Water Heater-12</t>
  </si>
  <si>
    <t>G3862 DST Res Water Heater-1</t>
  </si>
  <si>
    <t>G3862 DST Res Water Heater-2</t>
  </si>
  <si>
    <t>G3862 DST Res Water Heater-3</t>
  </si>
  <si>
    <t>G3862 DST Res Water Heater-4</t>
  </si>
  <si>
    <t>G3862 DST Res Water Heater-5</t>
  </si>
  <si>
    <t>G3862 DST Res Water Heater-6</t>
  </si>
  <si>
    <t>G3862 DST ResWaterHeater &lt; 1994-RET-7</t>
  </si>
  <si>
    <t>G3862 DST ResWaterHeater &lt; 1994-RET-8</t>
  </si>
  <si>
    <t>G3862 DST ResWaterHeater &lt; 1994-RET-9</t>
  </si>
  <si>
    <t>G3862 DST ResWaterHeater &lt; 1994-RET-10</t>
  </si>
  <si>
    <t>G3862 DST ResWaterHeater &lt; 1994-RET-11</t>
  </si>
  <si>
    <t>G3862 DST ResWaterHeater &lt; 1994-RET-12</t>
  </si>
  <si>
    <t>G3862 DST ResWaterHeater &lt; 1994-RET-1</t>
  </si>
  <si>
    <t>G3862 DST ResWaterHeater &lt; 1994-RET-2</t>
  </si>
  <si>
    <t>G3862 DST ResWaterHeater &lt; 1994-RET-3</t>
  </si>
  <si>
    <t>G3862 DST ResWaterHeater &lt; 1994-RET-4</t>
  </si>
  <si>
    <t>G3862 DST ResWaterHeater &lt; 1994-RET-5</t>
  </si>
  <si>
    <t>G3862 DST ResWaterHeater &lt; 1994-RET-6</t>
  </si>
  <si>
    <t>G3863 DST Res Conv Burner-7</t>
  </si>
  <si>
    <t>G3863 DST Res Conv Burner-8</t>
  </si>
  <si>
    <t>G3863 DST Res Conv Burner-9</t>
  </si>
  <si>
    <t>G3863 DST Res Conv Burner-10</t>
  </si>
  <si>
    <t>G3863 DST Res Conv Burner-11</t>
  </si>
  <si>
    <t>G3863 DST Res Conv Burner-12</t>
  </si>
  <si>
    <t>G3863 DST Res Conv Burner-1</t>
  </si>
  <si>
    <t>G3863 DST Res Conv Burner-2</t>
  </si>
  <si>
    <t>G3863 DST Res Conv Burner-3</t>
  </si>
  <si>
    <t>G3863 DST Res Conv Burner-4</t>
  </si>
  <si>
    <t>G3863 DST Res Conv Burner-5</t>
  </si>
  <si>
    <t>G3863 DST Res Conv Burner-6</t>
  </si>
  <si>
    <t>G3865 DST Com Conv Burner-12</t>
  </si>
  <si>
    <t>G3865 DST Com Conv Burner-1</t>
  </si>
  <si>
    <t>G3865 DST Com Conv Burner-2</t>
  </si>
  <si>
    <t>G3865 DST Com Conv Burner-3</t>
  </si>
  <si>
    <t>G3865 DST Com Conv Burner-4</t>
  </si>
  <si>
    <t>G3865 DST Com Conv Burner-5</t>
  </si>
  <si>
    <t>G3865 DST Com Conv Burner-6</t>
  </si>
  <si>
    <t>G387 DST Other Equipment-7</t>
  </si>
  <si>
    <t>G387 DST Other Equipment-8</t>
  </si>
  <si>
    <t>G387 DST Other Equipment-9</t>
  </si>
  <si>
    <t>G387 DST Other Equipment-10</t>
  </si>
  <si>
    <t>G387 DST Other Equipment-11</t>
  </si>
  <si>
    <t>G387 DST Other Equipment-12</t>
  </si>
  <si>
    <t>G387 DST Other Equipment-1</t>
  </si>
  <si>
    <t>G387 DST Other Equipment-2</t>
  </si>
  <si>
    <t>G387 DST Other Equipment-3</t>
  </si>
  <si>
    <t>G387 DST Other Equipment-4</t>
  </si>
  <si>
    <t>G387 DST Other Equipment-5</t>
  </si>
  <si>
    <t>G387 DST Other Equipment-6</t>
  </si>
  <si>
    <t>G388 DST ARO Distribution-7</t>
  </si>
  <si>
    <t>G388 DST ARO Distribution-8</t>
  </si>
  <si>
    <t>G388 DST ARO Distribution-9</t>
  </si>
  <si>
    <t>G388 DST ARO Distribution-10</t>
  </si>
  <si>
    <t>G388 DST ARO Distribution-11</t>
  </si>
  <si>
    <t>G388 DST ARO Distribution-12</t>
  </si>
  <si>
    <t>G388 DST ARO Distribution-1</t>
  </si>
  <si>
    <t>G388 DST ARO Distribution-2</t>
  </si>
  <si>
    <t>G388 DST ARO Distribution-3</t>
  </si>
  <si>
    <t>G388 DST ARO Distribution-4</t>
  </si>
  <si>
    <t>G388 DST ARO Distribution-5</t>
  </si>
  <si>
    <t>G388 DST ARO Distribution-6</t>
  </si>
  <si>
    <t>G390 GEN Structures &amp; Improvements-12</t>
  </si>
  <si>
    <t>G390 GEN Structures &amp; Improvements-1</t>
  </si>
  <si>
    <t>G390 GEN Structures &amp; Improvements-2</t>
  </si>
  <si>
    <t>G390 GEN Structures &amp; Improvements-3</t>
  </si>
  <si>
    <t>G390 GEN Structures &amp; Improvements-4</t>
  </si>
  <si>
    <t>G390 GEN Structures &amp; Improvements-5</t>
  </si>
  <si>
    <t>G390 GEN Structures &amp; Improvements-6</t>
  </si>
  <si>
    <t>G3911 GEN Office Furn &amp; Eq, new-7</t>
  </si>
  <si>
    <t>G3911 GEN Office Furn &amp; Eq, new-8</t>
  </si>
  <si>
    <t>G3911 GEN Office Furn &amp; Eq, new-9</t>
  </si>
  <si>
    <t>G3911 GEN Office Furn &amp; Eq, new-10</t>
  </si>
  <si>
    <t>G3911 GEN Office Furn &amp; Eq, new-11</t>
  </si>
  <si>
    <t>G3911 GEN Office Furn &amp; Eq, new-12</t>
  </si>
  <si>
    <t>G3911 GEN Office Furn &amp; Eq, new-1</t>
  </si>
  <si>
    <t>G3911 GEN Office Furn &amp; Eq, new-2</t>
  </si>
  <si>
    <t>G3911 GEN Office Furn &amp; Eq, new-3</t>
  </si>
  <si>
    <t>G3911 GEN Office Furn &amp; Eq, new-4</t>
  </si>
  <si>
    <t>G3911 GEN Office Furn &amp; Eq, new-5</t>
  </si>
  <si>
    <t>G3911 GEN Office Furn &amp; Eq, new-6</t>
  </si>
  <si>
    <t>G3911 GEN Office Furn &amp; Eq, old-7</t>
  </si>
  <si>
    <t>G3911 GEN Office Furn &amp; Eq, old-8</t>
  </si>
  <si>
    <t>G3911 GEN Office Furn &amp; Eq, old-9</t>
  </si>
  <si>
    <t>G3911 GEN Office Furn &amp; Eq, old-10</t>
  </si>
  <si>
    <t>G3911 GEN Office Furn &amp; Eq, old-11</t>
  </si>
  <si>
    <t>G3911 GEN Office Furn &amp; Eq, old-12</t>
  </si>
  <si>
    <t>G3911 GEN Office Furn &amp; Eq, old-1</t>
  </si>
  <si>
    <t>G3911 GEN Office Furn &amp; Eq, old-2</t>
  </si>
  <si>
    <t>G3911 GEN Office Furn &amp; Eq, old-3</t>
  </si>
  <si>
    <t>G3911 GEN Office Furn &amp; Eq, old-4</t>
  </si>
  <si>
    <t>G3911 GEN Office Furn &amp; Eq, old-5</t>
  </si>
  <si>
    <t>G3911 GEN Office Furn &amp; Eq, old-6</t>
  </si>
  <si>
    <t>G3912 GEN Computer Eq, new-7</t>
  </si>
  <si>
    <t>G3912 GEN Computer Eq, new-8</t>
  </si>
  <si>
    <t>G3912 GEN Computer Eq, new-9</t>
  </si>
  <si>
    <t>G3912 GEN Computer Eq, new-10</t>
  </si>
  <si>
    <t>G3912 GEN Computer Eq, new-11</t>
  </si>
  <si>
    <t>G3912 GEN Computer Eq, new-12</t>
  </si>
  <si>
    <t>G3912 GEN Computer Eq, new-1</t>
  </si>
  <si>
    <t>G3912 GEN Computer Eq, new-2</t>
  </si>
  <si>
    <t>G3912 GEN Computer Eq, new-3</t>
  </si>
  <si>
    <t>G3912 GEN Computer Eq, new-4</t>
  </si>
  <si>
    <t>G3912 GEN Computer Eq, new-5</t>
  </si>
  <si>
    <t>G3912 GEN Computer Eq, new-6</t>
  </si>
  <si>
    <t>G392 GEN Trans Equip, new-7</t>
  </si>
  <si>
    <t>G392 GEN Trans Equip, new-8</t>
  </si>
  <si>
    <t>G392 GEN Trans Equip, new-9</t>
  </si>
  <si>
    <t>G392 GEN Trans Equip, new-10</t>
  </si>
  <si>
    <t>G392 GEN Trans Equip, new-11</t>
  </si>
  <si>
    <t>G392 GEN Trans Equip, new-12</t>
  </si>
  <si>
    <t>G392 GEN Trans Equip, new-1</t>
  </si>
  <si>
    <t>G392 GEN Trans Equip, new-2</t>
  </si>
  <si>
    <t>G392 GEN Trans Equip, new-3</t>
  </si>
  <si>
    <t>G392 GEN Trans Equip, new-4</t>
  </si>
  <si>
    <t>G392 GEN Trans Equip, new-5</t>
  </si>
  <si>
    <t>G392 GEN Trans Equip, new-6</t>
  </si>
  <si>
    <t>G392 GEN Trans Equip, old-7</t>
  </si>
  <si>
    <t>G392 GEN Trans Equip, old-8</t>
  </si>
  <si>
    <t>G392 GEN Trans Equip, old-9</t>
  </si>
  <si>
    <t>G392 GEN Trans Equip, old-10</t>
  </si>
  <si>
    <t>G392 GEN Trans Equip, old-11</t>
  </si>
  <si>
    <t>G392 GEN Trans Equip, old-12</t>
  </si>
  <si>
    <t>G392 GEN Trans Equip, old-1</t>
  </si>
  <si>
    <t>G392 GEN Trans Equip, old-2</t>
  </si>
  <si>
    <t>G392 GEN Trans Equip, old-3</t>
  </si>
  <si>
    <t>G392 GEN Trans Equip, old-4</t>
  </si>
  <si>
    <t>G392 GEN Trans Equip, old-5</t>
  </si>
  <si>
    <t>G392 GEN Trans Equip, old-6</t>
  </si>
  <si>
    <t>G3930 GEN Stores Equip, old-7</t>
  </si>
  <si>
    <t>G3930 GEN Stores Equip, old-8</t>
  </si>
  <si>
    <t>G3930 GEN Stores Equip, old-9</t>
  </si>
  <si>
    <t>G3930 GEN Stores Equip, old-10</t>
  </si>
  <si>
    <t>G3930 GEN Stores Equip, old-11</t>
  </si>
  <si>
    <t>G3930 GEN Stores Equip, old-12</t>
  </si>
  <si>
    <t>G3930 GEN Stores Equip, old-1</t>
  </si>
  <si>
    <t>G3930 GEN Stores Equip, old-2</t>
  </si>
  <si>
    <t>G3930 GEN Stores Equip, old-3</t>
  </si>
  <si>
    <t>G3930 GEN Stores Equip, old-4</t>
  </si>
  <si>
    <t>G3930 GEN Stores Equip, old-5</t>
  </si>
  <si>
    <t>G3930 GEN Stores Equip, old-6</t>
  </si>
  <si>
    <t>G3940 GEN Tools/Garage/Shop, new-7</t>
  </si>
  <si>
    <t>G3940 GEN Tools/Garage/Shop, new-8</t>
  </si>
  <si>
    <t>G3940 GEN Tools/Garage/Shop, new-9</t>
  </si>
  <si>
    <t>G3940 GEN Tools/Garage/Shop, new-10</t>
  </si>
  <si>
    <t>G3940 GEN Tools/Garage/Shop, new-11</t>
  </si>
  <si>
    <t>G3940 GEN Tools/Garage/Shop, new-12</t>
  </si>
  <si>
    <t>G3940 GEN Tools/Garage/Shop, new-1</t>
  </si>
  <si>
    <t>G3940 GEN Tools/Garage/Shop, new-2</t>
  </si>
  <si>
    <t>G3940 GEN Tools/Garage/Shop, new-3</t>
  </si>
  <si>
    <t>G3940 GEN Tools/Garage/Shop, new-4</t>
  </si>
  <si>
    <t>G3940 GEN Tools/Garage/Shop, new-5</t>
  </si>
  <si>
    <t>G3940 GEN Tools/Garage/Shop, new-6</t>
  </si>
  <si>
    <t>G3940 GEN Tools/Garage/Shop, old-7</t>
  </si>
  <si>
    <t>G3940 GEN Tools/Garage/Shop, old-8</t>
  </si>
  <si>
    <t>G3940 GEN Tools/Garage/Shop, old-9</t>
  </si>
  <si>
    <t>G3940 GEN Tools/Garage/Shop, old-10</t>
  </si>
  <si>
    <t>G3940 GEN Tools/Garage/Shop, old-11</t>
  </si>
  <si>
    <t>G3940 GEN Tools/Garage/Shop, old-12</t>
  </si>
  <si>
    <t>G3940 GEN Tools/Garage/Shop, old-1</t>
  </si>
  <si>
    <t>G3940 GEN Tools/Garage/Shop, old-2</t>
  </si>
  <si>
    <t>G3940 GEN Tools/Garage/Shop, old-3</t>
  </si>
  <si>
    <t>G3940 GEN Tools/Garage/Shop, old-4</t>
  </si>
  <si>
    <t>G3940 GEN Tools/Garage/Shop, old-5</t>
  </si>
  <si>
    <t>G3940 GEN Tools/Garage/Shop, old-6</t>
  </si>
  <si>
    <t>G3950 GEN Laboratory Equip, new-7</t>
  </si>
  <si>
    <t>G3950 GEN Laboratory Equip, new-8</t>
  </si>
  <si>
    <t>G3950 GEN Laboratory Equip, new-9</t>
  </si>
  <si>
    <t>G3950 GEN Laboratory Equip, new-10</t>
  </si>
  <si>
    <t>G3950 GEN Laboratory Equip, new-11</t>
  </si>
  <si>
    <t>G3950 GEN Laboratory Equip, new-12</t>
  </si>
  <si>
    <t>G3950 GEN Laboratory Equip, new-1</t>
  </si>
  <si>
    <t>G3950 GEN Laboratory Equip, new-2</t>
  </si>
  <si>
    <t>G3950 GEN Laboratory Equip, new-3</t>
  </si>
  <si>
    <t>G3950 GEN Laboratory Equip, new-4</t>
  </si>
  <si>
    <t>G3950 GEN Laboratory Equip, new-5</t>
  </si>
  <si>
    <t>G3950 GEN Laboratory Equip, new-6</t>
  </si>
  <si>
    <t>G3950 GEN Laboratory Equip, old-7</t>
  </si>
  <si>
    <t>G3950 GEN Laboratory Equip, old-8</t>
  </si>
  <si>
    <t>G3950 GEN Laboratory Equip, old-9</t>
  </si>
  <si>
    <t>G3950 GEN Laboratory Equip, old-10</t>
  </si>
  <si>
    <t>G3950 GEN Laboratory Equip, old-11</t>
  </si>
  <si>
    <t>G3950 GEN Laboratory Equip, old-12</t>
  </si>
  <si>
    <t>G3950 GEN Laboratory Equip, old-1</t>
  </si>
  <si>
    <t>G3950 GEN Laboratory Equip, old-2</t>
  </si>
  <si>
    <t>G3950 GEN Laboratory Equip, old-3</t>
  </si>
  <si>
    <t>G3950 GEN Laboratory Equip, old-4</t>
  </si>
  <si>
    <t>G3950 GEN Laboratory Equip, old-5</t>
  </si>
  <si>
    <t>G3950 GEN Laboratory Equip, old-6</t>
  </si>
  <si>
    <t>G396 GEN Power Op Equip, new-12</t>
  </si>
  <si>
    <t>G396 GEN Power Op Equip, new-1</t>
  </si>
  <si>
    <t>G396 GEN Power Op Equip, new-2</t>
  </si>
  <si>
    <t>G396 GEN Power Op Equip, new-3</t>
  </si>
  <si>
    <t>G396 GEN Power Op Equip, new-4</t>
  </si>
  <si>
    <t>G396 GEN Power Op Equip, new-5</t>
  </si>
  <si>
    <t>G396 GEN Power Op Equip, new-6</t>
  </si>
  <si>
    <t>G396 GEN Power Op Equip, old-7</t>
  </si>
  <si>
    <t>G396 GEN Power Op Equip, old-8</t>
  </si>
  <si>
    <t>G396 GEN Power Op Equip, old-9</t>
  </si>
  <si>
    <t>G396 GEN Power Op Equip, old-10</t>
  </si>
  <si>
    <t>G396 GEN Power Op Equip, old-11</t>
  </si>
  <si>
    <t>G396 GEN Power Op Equip, old-12</t>
  </si>
  <si>
    <t>G396 GEN Power Op Equip, old-1</t>
  </si>
  <si>
    <t>G396 GEN Power Op Equip, old-2</t>
  </si>
  <si>
    <t>G396 GEN Power Op Equip, old-3</t>
  </si>
  <si>
    <t>G396 GEN Power Op Equip, old-4</t>
  </si>
  <si>
    <t>G396 GEN Power Op Equip, old-5</t>
  </si>
  <si>
    <t>G396 GEN Power Op Equip, old-6</t>
  </si>
  <si>
    <t>G3970 GEN Comm Equip, new-7</t>
  </si>
  <si>
    <t>G3970 GEN Comm Equip, new-8</t>
  </si>
  <si>
    <t>G3970 GEN Comm Equip, new-9</t>
  </si>
  <si>
    <t>G3970 GEN Comm Equip, new-10</t>
  </si>
  <si>
    <t>G3970 GEN Comm Equip, new-11</t>
  </si>
  <si>
    <t>G3970 GEN Comm Equip, new-12</t>
  </si>
  <si>
    <t>G3970 GEN Comm Equip, new-1</t>
  </si>
  <si>
    <t>G3970 GEN Comm Equip, new-2</t>
  </si>
  <si>
    <t>G3970 GEN Comm Equip, new-3</t>
  </si>
  <si>
    <t>G3970 GEN Comm Equip, new-4</t>
  </si>
  <si>
    <t>G3970 GEN Comm Equip, new-5</t>
  </si>
  <si>
    <t>G3970 GEN Comm Equip, new-6</t>
  </si>
  <si>
    <t>G3970 GEN Comm Equip, old-7</t>
  </si>
  <si>
    <t>G3970 GEN Comm Equip, old-8</t>
  </si>
  <si>
    <t>G3970 GEN Comm Equip, old-9</t>
  </si>
  <si>
    <t>G3970 GEN Comm Equip, old-10</t>
  </si>
  <si>
    <t>G3970 GEN Comm Equip, old-11</t>
  </si>
  <si>
    <t>G3970 GEN Comm Equip, old-12</t>
  </si>
  <si>
    <t>G3970 GEN Comm Equip, old-1</t>
  </si>
  <si>
    <t>G3970 GEN Comm Equip, old-2</t>
  </si>
  <si>
    <t>G3970 GEN Comm Equip, old-3</t>
  </si>
  <si>
    <t>G3970 GEN Comm Equip, old-4</t>
  </si>
  <si>
    <t>G3970 GEN Comm Equip, old-5</t>
  </si>
  <si>
    <t>G3970 GEN Comm Equip, old-6</t>
  </si>
  <si>
    <t>G3980 GEN Misc Equip, new-7</t>
  </si>
  <si>
    <t>G3980 GEN Misc Equip, new-8</t>
  </si>
  <si>
    <t>G3980 GEN Misc Equip, new-9</t>
  </si>
  <si>
    <t>G3980 GEN Misc Equip, new-10</t>
  </si>
  <si>
    <t>G3980 GEN Misc Equip, new-11</t>
  </si>
  <si>
    <t>G3980 GEN Misc Equip, new-12</t>
  </si>
  <si>
    <t>G3980 GEN Misc Equip, new-1</t>
  </si>
  <si>
    <t>G3980 GEN Misc Equip, new-2</t>
  </si>
  <si>
    <t>G3980 GEN Misc Equip, new-3</t>
  </si>
  <si>
    <t>G3980 GEN Misc Equip, new-4</t>
  </si>
  <si>
    <t>G3980 GEN Misc Equip, new-5</t>
  </si>
  <si>
    <t>G3980 GEN Misc Equip, new-6</t>
  </si>
  <si>
    <t>G3980 GEN Misc Equip, old-7</t>
  </si>
  <si>
    <t>G3980 GEN Misc Equip, old-8</t>
  </si>
  <si>
    <t>G3980 GEN Misc Equip, old-9</t>
  </si>
  <si>
    <t>G3980 GEN Misc Equip, old-10</t>
  </si>
  <si>
    <t>G3980 GEN Misc Equip, old-11</t>
  </si>
  <si>
    <t>G3980 GEN Misc Equip, old-12</t>
  </si>
  <si>
    <t>G3980 GEN Misc Equip, old-1</t>
  </si>
  <si>
    <t>G3980 GEN Misc Equip, old-2</t>
  </si>
  <si>
    <t>G3980 GEN Misc Equip, old-3</t>
  </si>
  <si>
    <t>G3980 GEN Misc Equip, old-4</t>
  </si>
  <si>
    <t>G3980 GEN Misc Equip, old-5</t>
  </si>
  <si>
    <t>G3980 GEN Misc Equip, old-6</t>
  </si>
  <si>
    <t>302.00.NS</t>
  </si>
  <si>
    <t>303.00.NS</t>
  </si>
  <si>
    <t>350.20.NS</t>
  </si>
  <si>
    <t>388.00.NS</t>
  </si>
  <si>
    <t>364.90NS</t>
  </si>
  <si>
    <t>392.20.NS</t>
  </si>
  <si>
    <t>End of Life</t>
  </si>
  <si>
    <t>EOP 6/30/2018</t>
  </si>
  <si>
    <r>
      <t>¸</t>
    </r>
    <r>
      <rPr>
        <b/>
        <sz val="10"/>
        <rFont val="Arial"/>
        <family val="2"/>
      </rPr>
      <t xml:space="preserve"> 12 mos.</t>
    </r>
  </si>
  <si>
    <t>Table</t>
  </si>
  <si>
    <t>Net Difference</t>
  </si>
  <si>
    <t>Book &gt; Tax</t>
  </si>
  <si>
    <t>Book</t>
  </si>
  <si>
    <t>Tax</t>
  </si>
  <si>
    <t xml:space="preserve">Permanent </t>
  </si>
  <si>
    <t>Using Tax Basis</t>
  </si>
  <si>
    <t>BOOK</t>
  </si>
  <si>
    <t>Book Depr.</t>
  </si>
  <si>
    <t>DFIT</t>
  </si>
  <si>
    <t>ADFIT</t>
  </si>
  <si>
    <t>NBV Diff</t>
  </si>
  <si>
    <t>Net Book Value</t>
  </si>
  <si>
    <t>Accummulated Depreciation</t>
  </si>
  <si>
    <t>Date</t>
  </si>
  <si>
    <t>PUGET SOUND ENERGY-ELECTRIC 2018 ERF</t>
  </si>
  <si>
    <t>DEPRECIATION EXPENSE TO END OF PERIOD</t>
  </si>
  <si>
    <t>LINE</t>
  </si>
  <si>
    <t>NO.</t>
  </si>
  <si>
    <t>ADJUSTMENT</t>
  </si>
  <si>
    <t>403 ELEC. DEPRECIATION EXPENSE</t>
  </si>
  <si>
    <t>403 ELEC. PORTION OF COMMON</t>
  </si>
  <si>
    <t>SUBTOTAL DEPRECIATION EXPENSE 403</t>
  </si>
  <si>
    <t>INCREASE (DECREASE) EXPENSE</t>
  </si>
  <si>
    <t>INCREASE (DECREASE) FIT</t>
  </si>
  <si>
    <t>INCREASE (DECREASE) NOI</t>
  </si>
  <si>
    <t>ADJUSTMENT TO RATE BASE</t>
  </si>
  <si>
    <t>TOTAL  ADJUSTMENT TO RATEBASE</t>
  </si>
  <si>
    <t>FOR THE TWELVE MONTHS ENDED JUNE 30, 2018</t>
  </si>
  <si>
    <t>EXPEDITED RATE FILING</t>
  </si>
  <si>
    <t>PUGET SOUND ENERGY-GAS</t>
  </si>
  <si>
    <t>403 GAS DEPRECIATION EXPENSE</t>
  </si>
  <si>
    <t>403 GAS PORTION OF COMMON</t>
  </si>
  <si>
    <t>DEFERRED FEDERAL INCOME TAXES</t>
  </si>
  <si>
    <t>Gas Depreciation Restatement July 31, 20170 through June 30, 2018</t>
  </si>
  <si>
    <t>Electric Depreciation Restatement July 31, 20170 through June 30, 2018</t>
  </si>
  <si>
    <t>ADJUSTMENT TO ACCUM. DEPREC. AT 100% DEPREC. EXP. LINE 8</t>
  </si>
  <si>
    <t>ADJUSTMENT TO ACCUM. DEPREC. AT 100% DEPREC. EXP. LINE 7</t>
  </si>
  <si>
    <t xml:space="preserve">curr month </t>
  </si>
  <si>
    <t xml:space="preserve"> = - </t>
  </si>
  <si>
    <t>curr month</t>
  </si>
  <si>
    <t xml:space="preserve">ANNUALIZE DEPRECIATION EXPENSE </t>
  </si>
  <si>
    <t>E3536 TSM Substation Equipment-1</t>
  </si>
  <si>
    <t>E3536 TSM Substation Equipment-2</t>
  </si>
  <si>
    <t>E3536 TSM Substation Equipment-3</t>
  </si>
  <si>
    <t>E3536 TSM Substation Equipment-4</t>
  </si>
  <si>
    <t>E3536 TSM Substation Equipment-5</t>
  </si>
  <si>
    <t>E3536 TSM Substation Equipment-6</t>
  </si>
  <si>
    <t>E3536 TSM Substation Equipment-7</t>
  </si>
  <si>
    <t>E3536 TSM Substation Equipment-8</t>
  </si>
  <si>
    <t>E3536 TSM Substation Equipment-9</t>
  </si>
  <si>
    <t>E3536 TSM Substation Equipment-10</t>
  </si>
  <si>
    <t>E3536 TSM Substation Equipment-11</t>
  </si>
  <si>
    <t>E3536 TSM Substation Equipment-12</t>
  </si>
  <si>
    <t>Total Transmission</t>
  </si>
  <si>
    <t>TOTAL NORTHERN INTERTIE</t>
  </si>
  <si>
    <t>Roads &amp; Trails</t>
  </si>
  <si>
    <t>E359</t>
  </si>
  <si>
    <t>OH Conductors &amp; Devices</t>
  </si>
  <si>
    <t>E356</t>
  </si>
  <si>
    <t>Poles &amp; Fixtures</t>
  </si>
  <si>
    <t>E355</t>
  </si>
  <si>
    <t>Towers &amp; Fixtures</t>
  </si>
  <si>
    <t>E354</t>
  </si>
  <si>
    <t>Station Equipment</t>
  </si>
  <si>
    <t>E353</t>
  </si>
  <si>
    <t>Structures &amp; Improvements</t>
  </si>
  <si>
    <t>E352</t>
  </si>
  <si>
    <t>Easements</t>
  </si>
  <si>
    <t>E351</t>
  </si>
  <si>
    <t>Land and Land Rights</t>
  </si>
  <si>
    <t>E350</t>
  </si>
  <si>
    <t>TRANS - NORTHERN INTERTIE</t>
  </si>
  <si>
    <t>TOTAL 3RD NW-SW INTERTIE</t>
  </si>
  <si>
    <t>TRANS - 3RD AC INTERTIE</t>
  </si>
  <si>
    <t>TOTAL COLSTRIP 3&amp;4 TRANSMISSION</t>
  </si>
  <si>
    <t>TRANS - COLSTRIP 3 &amp; 4</t>
  </si>
  <si>
    <t>TOTAL COLSTRIP 1&amp;2 TRANSMISSION</t>
  </si>
  <si>
    <t>TRANS - COLSTRIP 1 &amp; 2</t>
  </si>
  <si>
    <t>ANNUALIZING Adjustment</t>
  </si>
  <si>
    <t>EOP Depreciation</t>
  </si>
  <si>
    <t>AMA Depreciation</t>
  </si>
  <si>
    <t>Description</t>
  </si>
  <si>
    <t>FOR THE TEST YEAR ENDED JUNE 30, 2018</t>
  </si>
  <si>
    <t>TRANSMISSION PLANT INFORMATION</t>
  </si>
  <si>
    <t>COLSTRIP, 3RD AC &amp; NORTHERN INTERTIE</t>
  </si>
  <si>
    <t>PUGET SOUND ENERGY</t>
  </si>
  <si>
    <t>E3701 DST Meters AMI-7</t>
  </si>
  <si>
    <t>E3701 DST Meters AMI-8</t>
  </si>
  <si>
    <t>E3701 DST Meters AMI-9</t>
  </si>
  <si>
    <t>E3701 DST Meters AMI-10</t>
  </si>
  <si>
    <t>E3701 DST Meters AMI-11</t>
  </si>
  <si>
    <t>C3900 CMN Str/Impv, Elliott Avenue-8</t>
  </si>
  <si>
    <t>C3900 CMN Str/Impv, Elliott Avenue-9</t>
  </si>
  <si>
    <t>C3900 CMN Str/Impv, Elliott Avenue-10</t>
  </si>
  <si>
    <t>C3900 CMN Str/Impv, Elliott Avenue-11</t>
  </si>
  <si>
    <t>C3900 CMN Str/Impv, Elliott Avenue-12</t>
  </si>
  <si>
    <t>C3900 CMN Str/Impv, Elliott Avenue-1</t>
  </si>
  <si>
    <t>C3900 CMN Str/Impv, Elliott Avenue-2</t>
  </si>
  <si>
    <t>C3900 CMN Str/Impv, Elliott Avenue-3</t>
  </si>
  <si>
    <t>C3900 CMN Str/Impv, Elliott Avenue-4</t>
  </si>
  <si>
    <t>C3900 CMN Str/Impv, Elliott Avenue-5</t>
  </si>
  <si>
    <t>C3900 CMN Str/Impv, Elliott Avenue-6</t>
  </si>
  <si>
    <t>C3900 CMN Str/Impv, ESO-7</t>
  </si>
  <si>
    <t>C3900 CMN Str/Impv, ESO-8</t>
  </si>
  <si>
    <t>C3900 CMN Str/Impv, ESO-9</t>
  </si>
  <si>
    <t>C3900 CMN Str/Impv, ESO-10</t>
  </si>
  <si>
    <t>E335 HYD Misc, Snoqualmie 1-7</t>
  </si>
  <si>
    <t>E335 HYD Misc, Snoqualmie 1-8</t>
  </si>
  <si>
    <t>E335 HYD Misc, Snoqualmie 1-9</t>
  </si>
  <si>
    <t>E335 HYD Misc, Snoqualmie 1-10</t>
  </si>
  <si>
    <t>E335 HYD Misc, Snoqualmie 1-11</t>
  </si>
  <si>
    <t>E336 HYD RR/Bridges, Upper Baker-7</t>
  </si>
  <si>
    <t>E336 HYD RR/Bridges, Upper Baker-8</t>
  </si>
  <si>
    <t>E336 HYD RR/Bridges, Upper Baker-9</t>
  </si>
  <si>
    <t>E336 HYD RR/Bridges, Upper Baker-10</t>
  </si>
  <si>
    <t>E336 HYD RR/Bridges, Upper Baker-11</t>
  </si>
  <si>
    <t>E3620 DONOTUSE, Crescent Hbr-7</t>
  </si>
  <si>
    <t>E3620 DONOTUSE, Crescent Hbr-8</t>
  </si>
  <si>
    <t>E3620 DONOTUSE, Liquid Air-7</t>
  </si>
  <si>
    <t>E3620 DONOTUSE, Liquid Air-8</t>
  </si>
  <si>
    <t>E3620 DONOTUSE, Liquid Air-9</t>
  </si>
  <si>
    <t>E3620 DONOTUSE, Liquid Air-10</t>
  </si>
  <si>
    <t>E3900 GEN Str&amp;Impv, Burlington/Skag-7</t>
  </si>
  <si>
    <t>E3900 GEN Str&amp;Impv, Burlington/Skag-8</t>
  </si>
  <si>
    <t>E3900 GEN Str&amp;Impv, Burlington/Skag-9</t>
  </si>
  <si>
    <t>E3900 GEN Str&amp;Impv, Burlington/Skag-10</t>
  </si>
  <si>
    <t>E3900 GEN Str&amp;Impv, Burlington/Skag-11</t>
  </si>
  <si>
    <t>E3912 GEN Computer Eq, LSR-12</t>
  </si>
  <si>
    <t>G305 PRD Str/Impv, Dieringer-7</t>
  </si>
  <si>
    <t>G305 PRD Str/Impv, Dieringer-8</t>
  </si>
  <si>
    <t>G305 PRD Str/Impv, Dieringer-9</t>
  </si>
  <si>
    <t>G305 PRD Str/Impv, Dieringer-10</t>
  </si>
  <si>
    <t>G305 PRD Str/Impv, Swarr-7</t>
  </si>
  <si>
    <t>G305 PRD Str/Impv, Swarr-8</t>
  </si>
  <si>
    <t>G305 PRD Str/Impv, Swarr-9</t>
  </si>
  <si>
    <t>G305 PRD Str/Impv, Swarr-10</t>
  </si>
  <si>
    <t>G311 PRD Liq Gas Equip, Dieringer-7</t>
  </si>
  <si>
    <t>G311 PRD Liq Gas Equip, Dieringer-8</t>
  </si>
  <si>
    <t>G311 PRD Liq Gas Equip, Dieringer-9</t>
  </si>
  <si>
    <t>G311 PRD Liq Gas Equip, Dieringer-10</t>
  </si>
  <si>
    <t>G311 PRD Liq Gas Equip, Swarr-7</t>
  </si>
  <si>
    <t>G311 PRD Liq Gas Equip, Swarr-8</t>
  </si>
  <si>
    <t>G311 PRD Liq Gas Equip, Swarr-9</t>
  </si>
  <si>
    <t>G311 PRD Liq Gas Equip, Swarr-10</t>
  </si>
  <si>
    <t>G3513 UGS Regulator Sta Structures-7</t>
  </si>
  <si>
    <t>G3513 UGS Regulator Sta Structures-8</t>
  </si>
  <si>
    <t>G3513 UGS Regulator Sta Structures-9</t>
  </si>
  <si>
    <t>G3513 UGS Regulator Sta Structures-10</t>
  </si>
  <si>
    <t>G3513 UGS Regulator Sta Structures-11</t>
  </si>
  <si>
    <t>G3649 PRD ARO LNG-7</t>
  </si>
  <si>
    <t>G3649 PRD ARO LNG-8</t>
  </si>
  <si>
    <t>G3865 DST Com Conv Burner-7</t>
  </si>
  <si>
    <t>G3865 DST Com Conv Burner-8</t>
  </si>
  <si>
    <t>G3865 DST Com Conv Burner-9</t>
  </si>
  <si>
    <t>G3865 DST Com Conv Burner-10</t>
  </si>
  <si>
    <t>G3865 DST Com Conv Burner-11</t>
  </si>
  <si>
    <t>G390 GEN Structures &amp; Improvements-7</t>
  </si>
  <si>
    <t>G390 GEN Structures &amp; Improvements-8</t>
  </si>
  <si>
    <t>G390 GEN Structures &amp; Improvements-9</t>
  </si>
  <si>
    <t>G390 GEN Structures &amp; Improvements-10</t>
  </si>
  <si>
    <t>G390 GEN Structures &amp; Improvements-11</t>
  </si>
  <si>
    <t>G396 GEN Power Op Equip, new-7</t>
  </si>
  <si>
    <t>G396 GEN Power Op Equip, new-8</t>
  </si>
  <si>
    <t>G396 GEN Power Op Equip, new-9</t>
  </si>
  <si>
    <t>G396 GEN Power Op Equip, new-10</t>
  </si>
  <si>
    <t>G396 GEN Power Op Equip, new-11</t>
  </si>
  <si>
    <t>E333 HYD Wtrwhl/Trbn, Upper Baker-7</t>
  </si>
  <si>
    <t>E333 HYD Wtrwhl/Trbn, Upper Baker-8</t>
  </si>
  <si>
    <t>E333 HYD Wtrwhl/Trbn, Upper Baker-9</t>
  </si>
  <si>
    <t>E333 HYD Wtrwhl/Trbn, Upper Baker-10</t>
  </si>
  <si>
    <t>E333 HYD Wtrwhl/Trbn, Upper Baker-11</t>
  </si>
  <si>
    <t>C302 INT Franchises &amp; Consents-7</t>
  </si>
  <si>
    <t>C302 INT Franchises &amp; Consents-8</t>
  </si>
  <si>
    <t>C302 INT Franchises &amp; Consents-9</t>
  </si>
  <si>
    <t>C302 INT Franchises &amp; Consents-10</t>
  </si>
  <si>
    <t>C302 INT Franchises &amp; Consents-11</t>
  </si>
  <si>
    <t>C302 INT Franchises &amp; Consents-12</t>
  </si>
  <si>
    <t>C302 INT Franchises &amp; Consents-1</t>
  </si>
  <si>
    <t>C302 INT Franchises &amp; Consents-2</t>
  </si>
  <si>
    <t>C302 INT Franchises &amp; Consents-3</t>
  </si>
  <si>
    <t>C302 INT Franchises &amp; Consents-4</t>
  </si>
  <si>
    <t>C302 INT Franchises &amp; Consents-5</t>
  </si>
  <si>
    <t>C302 INT Franchises &amp; Consents-6</t>
  </si>
  <si>
    <t>C303 INT Misc Intangible Plant-7</t>
  </si>
  <si>
    <t>C303 INT Misc Intangible Plant-8</t>
  </si>
  <si>
    <t>C303 INT Misc Intangible Plant-9</t>
  </si>
  <si>
    <t>C303 INT Misc Intangible Plant-10</t>
  </si>
  <si>
    <t>C303 INT Misc Intangible Plant-11</t>
  </si>
  <si>
    <t>C303 INT Misc Intangible Plant-12</t>
  </si>
  <si>
    <t>C303 INT Misc Intangible Plant-1</t>
  </si>
  <si>
    <t>C303 INT Misc Intangible Plant-2</t>
  </si>
  <si>
    <t>C303 INT Misc Intangible Plant-3</t>
  </si>
  <si>
    <t>C303 INT Misc Intangible Plant-4</t>
  </si>
  <si>
    <t>C303 INT Misc Intangible Plant-5</t>
  </si>
  <si>
    <t>C303 INT Misc Intangible Plant-6</t>
  </si>
  <si>
    <t>C3901 Leaseholds</t>
  </si>
  <si>
    <t>C3901 Leaseholds-7</t>
  </si>
  <si>
    <t>C3901 Leaseholds-8</t>
  </si>
  <si>
    <t>C3901 Leaseholds-9</t>
  </si>
  <si>
    <t>C3901 Leaseholds-10</t>
  </si>
  <si>
    <t>C3901 Leaseholds-11</t>
  </si>
  <si>
    <t>C3901 Leaseholds-12</t>
  </si>
  <si>
    <t>C3901 Leaseholds-1</t>
  </si>
  <si>
    <t>C3901 Leaseholds-2</t>
  </si>
  <si>
    <t>C3901 Leaseholds-3</t>
  </si>
  <si>
    <t>C3901 Leaseholds-4</t>
  </si>
  <si>
    <t>C3901 Leaseholds-5</t>
  </si>
  <si>
    <t>C3901 Leaseholds-6</t>
  </si>
  <si>
    <t>CINT</t>
  </si>
  <si>
    <t>EOP RESTATED</t>
  </si>
  <si>
    <t>RESULTS</t>
  </si>
  <si>
    <t>Standard</t>
  </si>
  <si>
    <t>Type</t>
  </si>
  <si>
    <t>403.1 ELEC. ASSET RETIREMENT COST DEPRECIATION</t>
  </si>
  <si>
    <t>411.10 ELEC. ASSET RETIREMENT OBLIGATION ACCRETION</t>
  </si>
  <si>
    <t>TOTAL DEPRECIATION AND ACCRETION</t>
  </si>
  <si>
    <t>403.1 GAS ASSET RETIREMENT COST DEPRECIATION</t>
  </si>
  <si>
    <t>411.10 GAS ASSET RETIREMENT OBLIGATION ACCRETION</t>
  </si>
  <si>
    <t>Total 403 + 403.1</t>
  </si>
  <si>
    <t>agrees  to income statement</t>
  </si>
  <si>
    <t>403 Depreciation Expense (Electric)</t>
  </si>
  <si>
    <t>403 Depreciation Expense (Electric Portion of Common)</t>
  </si>
  <si>
    <t>Total 403 Electric</t>
  </si>
  <si>
    <t>403 Depreciation Expense (Gas Portion of Common)</t>
  </si>
  <si>
    <t>Total 403 Gas</t>
  </si>
  <si>
    <t>403 Depreciation Expense (Gas)</t>
  </si>
  <si>
    <t>403.1 Depreciation Expense ARC (Electric)</t>
  </si>
  <si>
    <t>403.1 Depreciation Expense ARC (Gas)</t>
  </si>
  <si>
    <t>Total 403.1</t>
  </si>
  <si>
    <t>403 Depreciation Expense (Common)</t>
  </si>
  <si>
    <t>Four Factor Electric</t>
  </si>
  <si>
    <t>Four Factor Gas</t>
  </si>
  <si>
    <t>403C</t>
  </si>
  <si>
    <t>403.1E</t>
  </si>
  <si>
    <t>403E</t>
  </si>
  <si>
    <t>403G</t>
  </si>
  <si>
    <t>403.1G</t>
  </si>
  <si>
    <t>Orders</t>
  </si>
  <si>
    <t>12 Months</t>
  </si>
  <si>
    <t>6/2018</t>
  </si>
  <si>
    <t>5/2018</t>
  </si>
  <si>
    <t>4/2018</t>
  </si>
  <si>
    <t>3/2018</t>
  </si>
  <si>
    <t>2/2018</t>
  </si>
  <si>
    <t>1/2018</t>
  </si>
  <si>
    <t>12/2017</t>
  </si>
  <si>
    <t>11/2017</t>
  </si>
  <si>
    <t>10/2017</t>
  </si>
  <si>
    <t>9/2017</t>
  </si>
  <si>
    <t>8/2017</t>
  </si>
  <si>
    <t>7/2017</t>
  </si>
  <si>
    <t>*   Electric ARO Accretion Expense</t>
  </si>
  <si>
    <t>*   Gas ARO Accretion Expense</t>
  </si>
  <si>
    <t>Steam</t>
  </si>
  <si>
    <t xml:space="preserve">Hydro </t>
  </si>
  <si>
    <t>CBR RESTATED</t>
  </si>
  <si>
    <t>EOP ANNUALIZED</t>
  </si>
  <si>
    <t>ANNUALIZING</t>
  </si>
  <si>
    <t>Description of treatment of depreciation type in depreciation adjustments</t>
  </si>
  <si>
    <t>End of Period</t>
  </si>
  <si>
    <t>June 2018 balance x depreciation rate in effect each month of the CBR period</t>
  </si>
  <si>
    <t>June 2018 balance x June 2018 depreciation rate (would be from 2017 GRC approved depreciation study) for each month of the CBR period</t>
  </si>
  <si>
    <t>l</t>
  </si>
  <si>
    <t>This legend corresponds to the types listed in column L of the Restate Depr Tab</t>
  </si>
  <si>
    <t>Justification</t>
  </si>
  <si>
    <t>June 2018 depreciation expense is used for each month of the CBR period</t>
  </si>
  <si>
    <t>No annualizing adjustment is made for this category of depreciation</t>
  </si>
  <si>
    <t>No EOP adjustment is made for this category of depreciation</t>
  </si>
  <si>
    <t>An end of period adjustment recognizes the change in the depreciable balance over the CBR period.  But since this category of assets was not studied, no change in their depreciation rates occurred and so an Annualizing adjustmet is not warranted.</t>
  </si>
  <si>
    <t>Not Studied (includes ARO Accretion)</t>
  </si>
  <si>
    <t>c</t>
  </si>
  <si>
    <t>Depreciable Plant per SAP</t>
  </si>
  <si>
    <t>Depreciation Expense per SAP with CBR Adjustments</t>
  </si>
  <si>
    <t>These accounts were studied and so standard treatment can be used when determining end of period or annualized depreciation expense.</t>
  </si>
  <si>
    <t>The depreciation for this class of assets is based on the NBV of the assets amortized to a set termination date.  The NBV is based on a static gross plant value.  Therefore, an EOP adjustment is not warranted.  However, a change to the end of life assumption as a result of the depreciation study requires an annualizing adjustment fo this category of assets.</t>
  </si>
  <si>
    <t xml:space="preserve">Capital Additions </t>
  </si>
  <si>
    <t>Tax vs. book comparison</t>
  </si>
  <si>
    <t>June 30, 2018</t>
  </si>
  <si>
    <t>A</t>
  </si>
  <si>
    <t>B</t>
  </si>
  <si>
    <t>C</t>
  </si>
  <si>
    <t>D</t>
  </si>
  <si>
    <t>E</t>
  </si>
  <si>
    <t>E*D</t>
  </si>
  <si>
    <t>4 FACTORED</t>
  </si>
  <si>
    <t>Tax Class</t>
  </si>
  <si>
    <t>Rate</t>
  </si>
  <si>
    <t xml:space="preserve">Jan-June Actual Adds from Outlook </t>
  </si>
  <si>
    <t>Cap Additions used for June Provision</t>
  </si>
  <si>
    <t>50% of B</t>
  </si>
  <si>
    <t>Excess Adds in June Recorded</t>
  </si>
  <si>
    <t>First year tax depr rate</t>
  </si>
  <si>
    <t>Total Depr Adj. to fix ADIT</t>
  </si>
  <si>
    <t>Electric Adj</t>
  </si>
  <si>
    <t>Gas Adj</t>
  </si>
  <si>
    <t>Electric Distribution </t>
  </si>
  <si>
    <t>MACRS 20</t>
  </si>
  <si>
    <t>FERC Transmission </t>
  </si>
  <si>
    <t>MACRS 15</t>
  </si>
  <si>
    <t>Information Technology </t>
  </si>
  <si>
    <t>Common software - SL 3</t>
  </si>
  <si>
    <t>Other Common Plant</t>
  </si>
  <si>
    <t>Common communication equip - MACRS 7</t>
  </si>
  <si>
    <t>Other Electric Plant </t>
  </si>
  <si>
    <t>Elec plant - MACRS 39</t>
  </si>
  <si>
    <t>Other Gas Plant </t>
  </si>
  <si>
    <t>Gas  - MACRS 15</t>
  </si>
  <si>
    <t>Production Ratebase </t>
  </si>
  <si>
    <t>Elec prod - MACRS 15</t>
  </si>
  <si>
    <t>2018 tax rate</t>
  </si>
  <si>
    <t xml:space="preserve">Decrease to recorded June ADIT </t>
  </si>
  <si>
    <t xml:space="preserve">Electric </t>
  </si>
  <si>
    <t>Gas</t>
  </si>
  <si>
    <t>4-Factor Allocator</t>
  </si>
  <si>
    <t>Note:  the tax dept records entries to deferred tax evenly throughout the year based off of the projected 2018 capital additions.</t>
  </si>
  <si>
    <t xml:space="preserve">   As a result, June 30 balances reflected half of the capital additions expected in 2018, which was higher than the actual activity</t>
  </si>
  <si>
    <t xml:space="preserve">   for the first six months of the year.  Therefore, we need to slighlty dial back the June 30 DFIT amount on the balance sheet in</t>
  </si>
  <si>
    <t xml:space="preserve">   order to match the DFIT balance to the same population of assets in the ratebase.</t>
  </si>
  <si>
    <t>TOTAL ADJUSTMENT TO RATEBASE</t>
  </si>
  <si>
    <t>ADJUST DFIT TO REFLECT ACTUAL JUNE 30, 2018 PLANT BOOK BALANCES</t>
  </si>
  <si>
    <t>Total Production</t>
  </si>
  <si>
    <t>Other Production</t>
  </si>
  <si>
    <t>ARC</t>
  </si>
  <si>
    <t>ARO</t>
  </si>
  <si>
    <t>Production Only</t>
  </si>
  <si>
    <t>Electric Only</t>
  </si>
  <si>
    <t xml:space="preserve">   41113001  1150- Accretion Exp - ARO Electric Plant</t>
  </si>
  <si>
    <t xml:space="preserve">   41113002  Accre Exp- Colstrip 1&amp;2 Contra- Elec</t>
  </si>
  <si>
    <t>Annualize ARO Accretion Production Only</t>
  </si>
  <si>
    <t>End of Period ARO Accretion</t>
  </si>
  <si>
    <t>Test Year ARO Accretion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</si>
</sst>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0.000%"/>
    <numFmt numFmtId="167" formatCode="[$-409]mmmm\ d\,\ yyyy;@"/>
    <numFmt numFmtId="168" formatCode="0.000000"/>
    <numFmt numFmtId="169" formatCode="_(&quot;$&quot;* #,##0_);_(&quot;$&quot;* \(#,##0\);_(&quot;$&quot;* &quot;-&quot;??_);_(@_)"/>
    <numFmt numFmtId="170" formatCode="_(* #,##0.00000_);_(* \(#,##0.00000\);_(* &quot;-&quot;??_);_(@_)"/>
    <numFmt numFmtId="171" formatCode="0.0000000"/>
    <numFmt numFmtId="172" formatCode="0000"/>
    <numFmt numFmtId="173" formatCode="000000"/>
    <numFmt numFmtId="174" formatCode="d\.mmm\.yy"/>
    <numFmt numFmtId="175" formatCode="_(* #,##0.000_);_(* \(#,##0.000\);_(* &quot;-&quot;??_);_(@_)"/>
    <numFmt numFmtId="176" formatCode="[$-409]mmm\-yy;@"/>
    <numFmt numFmtId="177" formatCode="#."/>
    <numFmt numFmtId="178" formatCode="_(* ###0_);_(* \(###0\);_(* &quot;-&quot;_);_(@_)"/>
    <numFmt numFmtId="179" formatCode="_([$€-2]* #,##0.00_);_([$€-2]* \(#,##0.00\);_([$€-2]* &quot;-&quot;??_)"/>
    <numFmt numFmtId="180" formatCode="_(&quot;$&quot;* #,##0.0_);_(&quot;$&quot;* \(#,##0.0\);_(&quot;$&quot;* &quot;-&quot;??_);_(@_)"/>
    <numFmt numFmtId="181" formatCode="&quot;$&quot;#,##0;\-&quot;$&quot;#,##0"/>
    <numFmt numFmtId="182" formatCode="0.00_)"/>
    <numFmt numFmtId="183" formatCode="0000000"/>
    <numFmt numFmtId="184" formatCode="_(&quot;$&quot;* #,##0.000_);_(&quot;$&quot;* \(#,##0.000\);_(&quot;$&quot;* &quot;-&quot;??_);_(@_)"/>
    <numFmt numFmtId="185" formatCode="mmmm\ d\,\ yyyy"/>
    <numFmt numFmtId="186" formatCode="_(&quot;$&quot;* #,##0.0000_);_(&quot;$&quot;* \(#,##0.0000\);_(&quot;$&quot;* &quot;-&quot;????_);_(@_)"/>
    <numFmt numFmtId="187" formatCode="_(* #,##0.0_);_(* \(#,##0.0\);_(* &quot;-&quot;_);_(@_)"/>
    <numFmt numFmtId="188" formatCode="0.00000%"/>
    <numFmt numFmtId="189" formatCode="[$-409]d\-mmm\-yy;@"/>
    <numFmt numFmtId="190" formatCode="&quot;$&quot;#,##0.00"/>
    <numFmt numFmtId="191" formatCode="#,##0;\(#,##0\)"/>
    <numFmt numFmtId="192" formatCode="#,##0.00_-;#,##0.00\-;&quot; &quot;"/>
    <numFmt numFmtId="193" formatCode="_(&quot;$&quot;* #,##0.0000000_);_(&quot;$&quot;* \(#,##0.0000000\);_(&quot;$&quot;* &quot;-&quot;???????_);_(@_)"/>
  </numFmts>
  <fonts count="109">
    <font>
      <sz val="11"/>
      <color theme="1"/>
      <name val="Calibri"/>
      <family val="2"/>
      <scheme val="minor"/>
    </font>
    <font>
      <sz val="11"/>
      <color rgb="FFFF0000"/>
      <name val="Calibri"/>
      <family val="2"/>
      <scheme val="minor"/>
    </font>
    <font>
      <sz val="11"/>
      <color theme="1"/>
      <name val="Calibri"/>
      <family val="2"/>
      <scheme val="minor"/>
    </font>
    <font>
      <b/>
      <sz val="11"/>
      <color theme="1"/>
      <name val="Calibri"/>
      <family val="2"/>
      <scheme val="minor"/>
    </font>
    <font>
      <sz val="10"/>
      <name val="Arial"/>
      <family val="2"/>
    </font>
    <font>
      <sz val="10"/>
      <color rgb="FFFF0000"/>
      <name val="Arial"/>
      <family val="2"/>
    </font>
    <font>
      <b/>
      <sz val="10"/>
      <name val="Arial"/>
      <family val="2"/>
    </font>
    <font>
      <b/>
      <sz val="10"/>
      <color rgb="FFFF0000"/>
      <name val="Arial"/>
      <family val="2"/>
    </font>
    <font>
      <sz val="11"/>
      <name val="Calibri"/>
      <family val="2"/>
      <scheme val="minor"/>
    </font>
    <font>
      <b/>
      <sz val="11"/>
      <name val="Calibri"/>
      <family val="2"/>
      <scheme val="minor"/>
    </font>
    <font>
      <sz val="11"/>
      <color rgb="FF9C0006"/>
      <name val="Calibri"/>
      <family val="2"/>
      <scheme val="minor"/>
    </font>
    <font>
      <i/>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name val="Symbol"/>
      <family val="1"/>
      <charset val="2"/>
    </font>
    <font>
      <sz val="12"/>
      <name val="Times New Roman"/>
      <family val="1"/>
    </font>
    <font>
      <sz val="8"/>
      <name val="Antique Olive"/>
      <family val="2"/>
    </font>
    <font>
      <sz val="8"/>
      <name val="Geneva"/>
      <family val="2"/>
    </font>
    <font>
      <sz val="11"/>
      <color indexed="8"/>
      <name val="Calibri"/>
      <family val="2"/>
    </font>
    <font>
      <sz val="10"/>
      <color indexed="8"/>
      <name val="Arial"/>
      <family val="2"/>
    </font>
    <font>
      <sz val="10"/>
      <color indexed="9"/>
      <name val="Arial"/>
      <family val="2"/>
    </font>
    <font>
      <sz val="11"/>
      <color indexed="9"/>
      <name val="Calibri"/>
      <family val="2"/>
    </font>
    <font>
      <sz val="11"/>
      <color indexed="16"/>
      <name val="Calibri"/>
      <family val="2"/>
    </font>
    <font>
      <sz val="11"/>
      <color indexed="37"/>
      <name val="Calibri"/>
      <family val="2"/>
    </font>
    <font>
      <sz val="11"/>
      <color indexed="20"/>
      <name val="Calibri"/>
      <family val="2"/>
    </font>
    <font>
      <sz val="10"/>
      <color indexed="8"/>
      <name val="MS Sans Serif"/>
      <family val="2"/>
    </font>
    <font>
      <b/>
      <sz val="11"/>
      <color indexed="53"/>
      <name val="Calibri"/>
      <family val="2"/>
    </font>
    <font>
      <b/>
      <sz val="11"/>
      <color indexed="52"/>
      <name val="Calibri"/>
      <family val="2"/>
    </font>
    <font>
      <b/>
      <sz val="11"/>
      <color indexed="9"/>
      <name val="Calibri"/>
      <family val="2"/>
    </font>
    <font>
      <sz val="11"/>
      <name val="univers (E1)"/>
    </font>
    <font>
      <sz val="8"/>
      <name val="Helv"/>
    </font>
    <font>
      <b/>
      <sz val="10"/>
      <name val="Arial Unicode MS"/>
      <family val="2"/>
    </font>
    <font>
      <sz val="12"/>
      <name val="Arial"/>
      <family val="2"/>
    </font>
    <font>
      <sz val="10"/>
      <name val="MS Sans Serif"/>
      <family val="2"/>
    </font>
    <font>
      <sz val="11"/>
      <name val="Arial"/>
      <family val="2"/>
    </font>
    <font>
      <sz val="12"/>
      <color indexed="24"/>
      <name val="Arial"/>
      <family val="2"/>
    </font>
    <font>
      <sz val="10"/>
      <name val="Helv"/>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b/>
      <sz val="11"/>
      <color indexed="8"/>
      <name val="Calibri"/>
      <family val="2"/>
    </font>
    <font>
      <i/>
      <sz val="10"/>
      <color indexed="23"/>
      <name val="Arial"/>
      <family val="2"/>
    </font>
    <font>
      <i/>
      <sz val="11"/>
      <color indexed="23"/>
      <name val="Calibri"/>
      <family val="2"/>
    </font>
    <font>
      <sz val="11"/>
      <color indexed="17"/>
      <name val="Calibri"/>
      <family val="2"/>
    </font>
    <font>
      <sz val="8"/>
      <name val="Arial"/>
      <family val="2"/>
    </font>
    <font>
      <b/>
      <sz val="11"/>
      <name val="Arial"/>
      <family val="2"/>
    </font>
    <font>
      <b/>
      <sz val="12"/>
      <name val="Arial"/>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8"/>
      <name val="Arial"/>
      <family val="2"/>
    </font>
    <font>
      <sz val="11"/>
      <color indexed="62"/>
      <name val="Calibri"/>
      <family val="2"/>
    </font>
    <font>
      <sz val="11"/>
      <color indexed="48"/>
      <name val="Calibri"/>
      <family val="2"/>
    </font>
    <font>
      <sz val="10"/>
      <color indexed="12"/>
      <name val="Arial"/>
      <family val="2"/>
    </font>
    <font>
      <b/>
      <sz val="12"/>
      <color indexed="20"/>
      <name val="Arial"/>
      <family val="2"/>
    </font>
    <font>
      <sz val="11"/>
      <color indexed="53"/>
      <name val="Calibri"/>
      <family val="2"/>
    </font>
    <font>
      <sz val="11"/>
      <color indexed="52"/>
      <name val="Calibri"/>
      <family val="2"/>
    </font>
    <font>
      <sz val="11"/>
      <color indexed="60"/>
      <name val="Calibri"/>
      <family val="2"/>
    </font>
    <font>
      <sz val="7"/>
      <name val="Small Fonts"/>
      <family val="2"/>
    </font>
    <font>
      <b/>
      <i/>
      <sz val="16"/>
      <name val="Helv"/>
    </font>
    <font>
      <sz val="10"/>
      <name val="Geneva"/>
    </font>
    <font>
      <b/>
      <sz val="11"/>
      <color indexed="63"/>
      <name val="Calibri"/>
      <family val="2"/>
    </font>
    <font>
      <b/>
      <sz val="10"/>
      <name val="MS Sans Serif"/>
      <family val="2"/>
    </font>
    <font>
      <sz val="12"/>
      <color indexed="10"/>
      <name val="Arial"/>
      <family val="2"/>
    </font>
    <font>
      <sz val="12"/>
      <color indexed="10"/>
      <name val="Times"/>
      <family val="1"/>
    </font>
    <font>
      <b/>
      <sz val="10"/>
      <color indexed="8"/>
      <name val="Arial"/>
      <family val="2"/>
    </font>
    <font>
      <sz val="10"/>
      <color indexed="39"/>
      <name val="Arial"/>
      <family val="2"/>
    </font>
    <font>
      <b/>
      <sz val="10"/>
      <color indexed="39"/>
      <name val="Arial"/>
      <family val="2"/>
    </font>
    <font>
      <b/>
      <sz val="12"/>
      <color indexed="8"/>
      <name val="Arial"/>
      <family val="2"/>
    </font>
    <font>
      <b/>
      <sz val="16"/>
      <color indexed="23"/>
      <name val="Arial"/>
      <family val="2"/>
    </font>
    <font>
      <sz val="19"/>
      <color indexed="48"/>
      <name val="Arial"/>
      <family val="2"/>
    </font>
    <font>
      <sz val="10"/>
      <color indexed="10"/>
      <name val="Arial"/>
      <family val="2"/>
    </font>
    <font>
      <b/>
      <sz val="18"/>
      <color indexed="62"/>
      <name val="Cambria"/>
      <family val="2"/>
    </font>
    <font>
      <b/>
      <sz val="8"/>
      <color indexed="8"/>
      <name val="Helv"/>
    </font>
    <font>
      <b/>
      <i/>
      <sz val="10"/>
      <name val="Arial"/>
      <family val="2"/>
    </font>
    <font>
      <b/>
      <sz val="8"/>
      <name val="Times New Roman"/>
      <family val="1"/>
    </font>
    <font>
      <b/>
      <sz val="10"/>
      <color indexed="10"/>
      <name val="Arial"/>
      <family val="2"/>
    </font>
    <font>
      <b/>
      <sz val="18"/>
      <color indexed="56"/>
      <name val="Cambria"/>
      <family val="2"/>
    </font>
    <font>
      <b/>
      <sz val="12"/>
      <color indexed="56"/>
      <name val="Arial"/>
      <family val="2"/>
    </font>
    <font>
      <b/>
      <sz val="14"/>
      <color indexed="56"/>
      <name val="Arial"/>
      <family val="2"/>
    </font>
    <font>
      <sz val="11"/>
      <color indexed="10"/>
      <name val="Calibri"/>
      <family val="2"/>
    </font>
    <font>
      <sz val="11"/>
      <color indexed="14"/>
      <name val="Calibri"/>
      <family val="2"/>
    </font>
    <font>
      <b/>
      <sz val="10"/>
      <name val="Times New Roman"/>
      <family val="1"/>
    </font>
    <font>
      <sz val="10"/>
      <name val="Times New Roman"/>
      <family val="1"/>
    </font>
    <font>
      <b/>
      <sz val="10"/>
      <color rgb="FFFF0000"/>
      <name val="Times New Roman"/>
      <family val="1"/>
    </font>
    <font>
      <b/>
      <sz val="10"/>
      <color theme="0"/>
      <name val="Times New Roman"/>
      <family val="1"/>
    </font>
    <font>
      <u/>
      <sz val="10"/>
      <name val="Times New Roman"/>
      <family val="1"/>
    </font>
    <font>
      <b/>
      <sz val="10"/>
      <color rgb="FF0070C0"/>
      <name val="Times New Roman"/>
      <family val="1"/>
    </font>
    <font>
      <sz val="10"/>
      <color rgb="FFFF0000"/>
      <name val="Times New Roman"/>
      <family val="1"/>
    </font>
    <font>
      <b/>
      <sz val="12"/>
      <color theme="1"/>
      <name val="Times New Roman"/>
      <family val="1"/>
    </font>
    <font>
      <sz val="12"/>
      <color theme="1"/>
      <name val="Times New Roman"/>
      <family val="1"/>
    </font>
    <font>
      <i/>
      <sz val="11"/>
      <name val="Calibri"/>
      <family val="2"/>
      <scheme val="minor"/>
    </font>
  </fonts>
  <fills count="121">
    <fill>
      <patternFill patternType="none"/>
    </fill>
    <fill>
      <patternFill patternType="gray125"/>
    </fill>
    <fill>
      <patternFill patternType="solid">
        <fgColor theme="5" tint="0.79998168889431442"/>
        <bgColor indexed="64"/>
      </patternFill>
    </fill>
    <fill>
      <patternFill patternType="solid">
        <fgColor rgb="FFFFC7CE"/>
      </patternFill>
    </fill>
    <fill>
      <patternFill patternType="solid">
        <fgColor rgb="FFFF00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58"/>
        <bgColor indexed="5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11"/>
        <bgColor indexed="11"/>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35"/>
        <b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31"/>
        <bgColor indexed="31"/>
      </patternFil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s>
  <borders count="8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auto="1"/>
      </top>
      <bottom style="double">
        <color auto="1"/>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double">
        <color indexed="64"/>
      </bottom>
      <diagonal/>
    </border>
    <border>
      <left/>
      <right/>
      <top/>
      <bottom style="medium">
        <color indexed="64"/>
      </bottom>
      <diagonal/>
    </border>
    <border>
      <left/>
      <right style="thick">
        <color auto="1"/>
      </right>
      <top/>
      <bottom/>
      <diagonal/>
    </border>
    <border>
      <left/>
      <right style="thick">
        <color auto="1"/>
      </right>
      <top style="thin">
        <color auto="1"/>
      </top>
      <bottom style="double">
        <color auto="1"/>
      </bottom>
      <diagonal/>
    </border>
    <border>
      <left/>
      <right/>
      <top style="thin">
        <color auto="1"/>
      </top>
      <bottom style="double">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top/>
      <bottom/>
      <diagonal/>
    </border>
    <border>
      <left style="hair">
        <color indexed="64"/>
      </left>
      <right style="hair">
        <color indexed="64"/>
      </right>
      <top/>
      <bottom/>
      <diagonal/>
    </border>
    <border>
      <left style="hair">
        <color indexed="64"/>
      </left>
      <right style="hair">
        <color indexed="64"/>
      </right>
      <top style="hair">
        <color indexed="64"/>
      </top>
      <bottom style="double">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style="medium">
        <color indexed="64"/>
      </top>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24"/>
      </bottom>
      <diagonal/>
    </border>
    <border>
      <left/>
      <right/>
      <top/>
      <bottom style="medium">
        <color indexed="58"/>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hair">
        <color indexed="64"/>
      </left>
      <right style="hair">
        <color indexed="64"/>
      </right>
      <top style="hair">
        <color indexed="64"/>
      </top>
      <bottom style="hair">
        <color indexed="64"/>
      </bottom>
      <diagonal/>
    </border>
    <border>
      <left/>
      <right/>
      <top/>
      <bottom style="double">
        <color indexed="53"/>
      </bottom>
      <diagonal/>
    </border>
    <border>
      <left/>
      <right/>
      <top/>
      <bottom style="double">
        <color indexed="17"/>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thin">
        <color indexed="48"/>
      </top>
      <bottom style="double">
        <color indexed="48"/>
      </bottom>
      <diagonal/>
    </border>
    <border>
      <left/>
      <right/>
      <top style="thin">
        <color indexed="62"/>
      </top>
      <bottom style="double">
        <color indexed="62"/>
      </bottom>
      <diagonal/>
    </border>
    <border>
      <left/>
      <right/>
      <top style="double">
        <color indexed="8"/>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hair">
        <color indexed="64"/>
      </left>
      <right style="hair">
        <color indexed="64"/>
      </right>
      <top style="thin">
        <color indexed="64"/>
      </top>
      <bottom style="hair">
        <color indexed="64"/>
      </bottom>
      <diagonal/>
    </border>
    <border>
      <left/>
      <right/>
      <top style="medium">
        <color rgb="FF0000FF"/>
      </top>
      <bottom style="medium">
        <color rgb="FF0000FF"/>
      </bottom>
      <diagonal/>
    </border>
    <border>
      <left style="thick">
        <color auto="1"/>
      </left>
      <right/>
      <top/>
      <bottom/>
      <diagonal/>
    </border>
    <border>
      <left/>
      <right style="thick">
        <color auto="1"/>
      </right>
      <top style="thin">
        <color auto="1"/>
      </top>
      <bottom/>
      <diagonal/>
    </border>
    <border>
      <left/>
      <right style="thick">
        <color auto="1"/>
      </right>
      <top/>
      <bottom style="medium">
        <color rgb="FF0000FF"/>
      </bottom>
      <diagonal/>
    </border>
    <border>
      <left/>
      <right style="thick">
        <color auto="1"/>
      </right>
      <top style="thin">
        <color auto="1"/>
      </top>
      <bottom style="double">
        <color auto="1"/>
      </bottom>
      <diagonal/>
    </border>
    <border>
      <left/>
      <right style="thick">
        <color auto="1"/>
      </right>
      <top/>
      <bottom style="thin">
        <color indexed="64"/>
      </bottom>
      <diagonal/>
    </border>
    <border>
      <left/>
      <right style="medium">
        <color rgb="FF0000FF"/>
      </right>
      <top style="thin">
        <color indexed="64"/>
      </top>
      <bottom style="double">
        <color indexed="64"/>
      </bottom>
      <diagonal/>
    </border>
  </borders>
  <cellStyleXfs count="61790">
    <xf numFmtId="0" fontId="0" fillId="0" borderId="0"/>
    <xf numFmtId="43" fontId="2" fillId="0" borderId="0" applyFont="0" applyFill="0" applyBorder="0" applyAlignment="0" applyProtection="0"/>
    <xf numFmtId="0" fontId="4" fillId="0" borderId="0"/>
    <xf numFmtId="0" fontId="4" fillId="0" borderId="0"/>
    <xf numFmtId="170" fontId="4" fillId="0" borderId="0">
      <alignment horizontal="left" wrapText="1"/>
    </xf>
    <xf numFmtId="170" fontId="4" fillId="0" borderId="0">
      <alignment horizontal="left" wrapText="1"/>
    </xf>
    <xf numFmtId="0" fontId="4" fillId="0" borderId="0"/>
    <xf numFmtId="0" fontId="4" fillId="0" borderId="0"/>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168" fontId="4" fillId="0" borderId="0">
      <alignment horizontal="left" wrapText="1"/>
    </xf>
    <xf numFmtId="171"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0" fontId="4" fillId="0" borderId="0">
      <alignment horizontal="left" wrapText="1"/>
    </xf>
    <xf numFmtId="0" fontId="4"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0" fontId="4" fillId="0" borderId="0"/>
    <xf numFmtId="0" fontId="4" fillId="0" borderId="0"/>
    <xf numFmtId="0" fontId="4"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26" fillId="0" borderId="0"/>
    <xf numFmtId="0" fontId="26"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26"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26" fillId="0" borderId="0"/>
    <xf numFmtId="0" fontId="26" fillId="0" borderId="0"/>
    <xf numFmtId="0" fontId="26" fillId="0" borderId="0"/>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4" fillId="0" borderId="0"/>
    <xf numFmtId="0" fontId="4" fillId="0" borderId="0"/>
    <xf numFmtId="0" fontId="4" fillId="0" borderId="0"/>
    <xf numFmtId="0" fontId="4" fillId="0" borderId="0"/>
    <xf numFmtId="0" fontId="4" fillId="0" borderId="0"/>
    <xf numFmtId="170"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71"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68"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26" fillId="0" borderId="0"/>
    <xf numFmtId="0" fontId="26"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0" fontId="4" fillId="0" borderId="0"/>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68"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170" fontId="4" fillId="0" borderId="0">
      <alignment horizontal="left" wrapText="1"/>
    </xf>
    <xf numFmtId="0" fontId="26" fillId="0" borderId="0"/>
    <xf numFmtId="172" fontId="27" fillId="0" borderId="0">
      <alignment horizontal="left"/>
    </xf>
    <xf numFmtId="173" fontId="28" fillId="0" borderId="0">
      <alignment horizontal="left"/>
    </xf>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30" fillId="38"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9" fillId="37"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30" fillId="40"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9" fillId="39"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30" fillId="4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9"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30" fillId="44"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9" fillId="43"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30" fillId="46"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9" fillId="45"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30" fillId="39"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9" fillId="4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30" fillId="48"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9" fillId="4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30" fillId="40"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9" fillId="40"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30" fillId="50"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9" fillId="4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30" fillId="51"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9" fillId="4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30" fillId="48"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9" fillId="46"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30" fillId="47"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9" fillId="5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48" borderId="0" applyNumberFormat="0" applyBorder="0" applyAlignment="0" applyProtection="0"/>
    <xf numFmtId="0" fontId="32" fillId="53" borderId="0" applyNumberFormat="0" applyBorder="0" applyAlignment="0" applyProtection="0"/>
    <xf numFmtId="0" fontId="24" fillId="16" borderId="0" applyNumberFormat="0" applyBorder="0" applyAlignment="0" applyProtection="0"/>
    <xf numFmtId="0" fontId="32" fillId="5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31" fillId="40" borderId="0" applyNumberFormat="0" applyBorder="0" applyAlignment="0" applyProtection="0"/>
    <xf numFmtId="0" fontId="32" fillId="40" borderId="0" applyNumberFormat="0" applyBorder="0" applyAlignment="0" applyProtection="0"/>
    <xf numFmtId="0" fontId="24" fillId="20" borderId="0" applyNumberFormat="0" applyBorder="0" applyAlignment="0" applyProtection="0"/>
    <xf numFmtId="0" fontId="32" fillId="4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31" fillId="50" borderId="0" applyNumberFormat="0" applyBorder="0" applyAlignment="0" applyProtection="0"/>
    <xf numFmtId="0" fontId="32" fillId="49" borderId="0" applyNumberFormat="0" applyBorder="0" applyAlignment="0" applyProtection="0"/>
    <xf numFmtId="0" fontId="24" fillId="24" borderId="0" applyNumberFormat="0" applyBorder="0" applyAlignment="0" applyProtection="0"/>
    <xf numFmtId="0" fontId="32" fillId="49"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31" fillId="51" borderId="0" applyNumberFormat="0" applyBorder="0" applyAlignment="0" applyProtection="0"/>
    <xf numFmtId="0" fontId="32" fillId="54" borderId="0" applyNumberFormat="0" applyBorder="0" applyAlignment="0" applyProtection="0"/>
    <xf numFmtId="0" fontId="24" fillId="28" borderId="0" applyNumberFormat="0" applyBorder="0" applyAlignment="0" applyProtection="0"/>
    <xf numFmtId="0" fontId="32" fillId="5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31" fillId="48" borderId="0" applyNumberFormat="0" applyBorder="0" applyAlignment="0" applyProtection="0"/>
    <xf numFmtId="0" fontId="32" fillId="55" borderId="0" applyNumberFormat="0" applyBorder="0" applyAlignment="0" applyProtection="0"/>
    <xf numFmtId="0" fontId="24" fillId="32" borderId="0" applyNumberFormat="0" applyBorder="0" applyAlignment="0" applyProtection="0"/>
    <xf numFmtId="0" fontId="32" fillId="55"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31" fillId="47" borderId="0" applyNumberFormat="0" applyBorder="0" applyAlignment="0" applyProtection="0"/>
    <xf numFmtId="0" fontId="32" fillId="56" borderId="0" applyNumberFormat="0" applyBorder="0" applyAlignment="0" applyProtection="0"/>
    <xf numFmtId="0" fontId="24" fillId="36" borderId="0" applyNumberFormat="0" applyBorder="0" applyAlignment="0" applyProtection="0"/>
    <xf numFmtId="0" fontId="32" fillId="5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2" fillId="59"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2" fillId="60" borderId="0" applyNumberFormat="0" applyBorder="0" applyAlignment="0" applyProtection="0"/>
    <xf numFmtId="0" fontId="24" fillId="13" borderId="0" applyNumberFormat="0" applyBorder="0" applyAlignment="0" applyProtection="0"/>
    <xf numFmtId="0" fontId="32" fillId="61"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2" fillId="61"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32" fillId="6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32" fillId="64"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32" fillId="65" borderId="0" applyNumberFormat="0" applyBorder="0" applyAlignment="0" applyProtection="0"/>
    <xf numFmtId="0" fontId="24" fillId="17" borderId="0" applyNumberFormat="0" applyBorder="0" applyAlignment="0" applyProtection="0"/>
    <xf numFmtId="0" fontId="32" fillId="6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32" fillId="6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32" fillId="65"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9" fillId="67" borderId="0" applyNumberFormat="0" applyBorder="0" applyAlignment="0" applyProtection="0"/>
    <xf numFmtId="0" fontId="29" fillId="68" borderId="0" applyNumberFormat="0" applyBorder="0" applyAlignment="0" applyProtection="0"/>
    <xf numFmtId="0" fontId="32" fillId="69"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32" fillId="70" borderId="0" applyNumberFormat="0" applyBorder="0" applyAlignment="0" applyProtection="0"/>
    <xf numFmtId="0" fontId="24" fillId="21" borderId="0" applyNumberFormat="0" applyBorder="0" applyAlignment="0" applyProtection="0"/>
    <xf numFmtId="0" fontId="32" fillId="5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32" fillId="5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32" fillId="64"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9" fillId="68" borderId="0" applyNumberFormat="0" applyBorder="0" applyAlignment="0" applyProtection="0"/>
    <xf numFmtId="0" fontId="29" fillId="69" borderId="0" applyNumberFormat="0" applyBorder="0" applyAlignment="0" applyProtection="0"/>
    <xf numFmtId="0" fontId="32" fillId="69"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32" fillId="71" borderId="0" applyNumberFormat="0" applyBorder="0" applyAlignment="0" applyProtection="0"/>
    <xf numFmtId="0" fontId="24" fillId="25" borderId="0" applyNumberFormat="0" applyBorder="0" applyAlignment="0" applyProtection="0"/>
    <xf numFmtId="0" fontId="32" fillId="5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32" fillId="5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32" fillId="72"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2" fillId="5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32" fillId="73" borderId="0" applyNumberFormat="0" applyBorder="0" applyAlignment="0" applyProtection="0"/>
    <xf numFmtId="0" fontId="24" fillId="29" borderId="0" applyNumberFormat="0" applyBorder="0" applyAlignment="0" applyProtection="0"/>
    <xf numFmtId="0" fontId="32" fillId="5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32" fillId="5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32" fillId="74"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9" fillId="75" borderId="0" applyNumberFormat="0" applyBorder="0" applyAlignment="0" applyProtection="0"/>
    <xf numFmtId="0" fontId="29" fillId="63" borderId="0" applyNumberFormat="0" applyBorder="0" applyAlignment="0" applyProtection="0"/>
    <xf numFmtId="0" fontId="32" fillId="76"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2" fillId="77" borderId="0" applyNumberFormat="0" applyBorder="0" applyAlignment="0" applyProtection="0"/>
    <xf numFmtId="0" fontId="24" fillId="33" borderId="0" applyNumberFormat="0" applyBorder="0" applyAlignment="0" applyProtection="0"/>
    <xf numFmtId="0" fontId="32" fillId="78"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2" fillId="78"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2" fillId="7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3" fillId="63" borderId="0" applyNumberFormat="0" applyBorder="0" applyAlignment="0" applyProtection="0"/>
    <xf numFmtId="0" fontId="34" fillId="75" borderId="0" applyNumberFormat="0" applyBorder="0" applyAlignment="0" applyProtection="0"/>
    <xf numFmtId="0" fontId="10" fillId="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28" fillId="0" borderId="0" applyFont="0" applyFill="0" applyBorder="0" applyAlignment="0" applyProtection="0">
      <alignment horizontal="right"/>
    </xf>
    <xf numFmtId="174" fontId="36" fillId="0" borderId="0" applyFill="0" applyBorder="0" applyAlignment="0"/>
    <xf numFmtId="0" fontId="37" fillId="80" borderId="36" applyNumberFormat="0" applyAlignment="0" applyProtection="0"/>
    <xf numFmtId="0" fontId="20" fillId="10" borderId="20" applyNumberFormat="0" applyAlignment="0" applyProtection="0"/>
    <xf numFmtId="0" fontId="20" fillId="10" borderId="20" applyNumberFormat="0" applyAlignment="0" applyProtection="0"/>
    <xf numFmtId="0" fontId="38" fillId="51" borderId="36" applyNumberFormat="0" applyAlignment="0" applyProtection="0"/>
    <xf numFmtId="0" fontId="20" fillId="10" borderId="20" applyNumberFormat="0" applyAlignment="0" applyProtection="0"/>
    <xf numFmtId="0" fontId="20" fillId="10" borderId="20" applyNumberFormat="0" applyAlignment="0" applyProtection="0"/>
    <xf numFmtId="0" fontId="38" fillId="51" borderId="36"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20" fillId="10" borderId="20" applyNumberFormat="0" applyAlignment="0" applyProtection="0"/>
    <xf numFmtId="0" fontId="39" fillId="64" borderId="37" applyNumberFormat="0" applyAlignment="0" applyProtection="0"/>
    <xf numFmtId="0" fontId="39" fillId="71" borderId="37" applyNumberFormat="0" applyAlignment="0" applyProtection="0"/>
    <xf numFmtId="0" fontId="22" fillId="11" borderId="23" applyNumberFormat="0" applyAlignment="0" applyProtection="0"/>
    <xf numFmtId="0" fontId="39" fillId="81" borderId="37" applyNumberFormat="0" applyAlignment="0" applyProtection="0"/>
    <xf numFmtId="0" fontId="39" fillId="81" borderId="37"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0" fontId="22" fillId="11" borderId="23" applyNumberFormat="0" applyAlignment="0" applyProtection="0"/>
    <xf numFmtId="41" fontId="4" fillId="82" borderId="0"/>
    <xf numFmtId="43" fontId="4" fillId="0" borderId="0" applyFont="0" applyFill="0" applyBorder="0" applyAlignment="0" applyProtection="0"/>
    <xf numFmtId="43" fontId="4" fillId="0" borderId="0" applyFont="0" applyFill="0" applyBorder="0" applyAlignment="0" applyProtection="0"/>
    <xf numFmtId="4" fontId="4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6" fillId="0" borderId="0" applyFont="0" applyFill="0" applyBorder="0" applyAlignment="0" applyProtection="0"/>
    <xf numFmtId="0" fontId="47" fillId="0" borderId="0"/>
    <xf numFmtId="0" fontId="47" fillId="0" borderId="0"/>
    <xf numFmtId="0" fontId="48" fillId="0" borderId="0"/>
    <xf numFmtId="3" fontId="49" fillId="0" borderId="0" applyFont="0" applyFill="0" applyBorder="0" applyAlignment="0" applyProtection="0"/>
    <xf numFmtId="3" fontId="49" fillId="0" borderId="0" applyFont="0" applyFill="0" applyBorder="0" applyAlignment="0" applyProtection="0"/>
    <xf numFmtId="3" fontId="49" fillId="0" borderId="0" applyFont="0" applyFill="0" applyBorder="0" applyAlignment="0" applyProtection="0"/>
    <xf numFmtId="177" fontId="50" fillId="0" borderId="0">
      <protection locked="0"/>
    </xf>
    <xf numFmtId="0" fontId="48" fillId="0" borderId="0"/>
    <xf numFmtId="0" fontId="51" fillId="0" borderId="0" applyNumberFormat="0" applyAlignment="0">
      <alignment horizontal="left"/>
    </xf>
    <xf numFmtId="0" fontId="52" fillId="0" borderId="0" applyNumberFormat="0" applyAlignment="0"/>
    <xf numFmtId="0" fontId="47" fillId="0" borderId="0"/>
    <xf numFmtId="0" fontId="48" fillId="0" borderId="0"/>
    <xf numFmtId="0" fontId="47" fillId="0" borderId="0"/>
    <xf numFmtId="0" fontId="48" fillId="0" borderId="0"/>
    <xf numFmtId="8" fontId="4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6"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54" fillId="83" borderId="0" applyNumberFormat="0" applyBorder="0" applyAlignment="0" applyProtection="0"/>
    <xf numFmtId="0" fontId="54" fillId="84" borderId="0" applyNumberFormat="0" applyBorder="0" applyAlignment="0" applyProtection="0"/>
    <xf numFmtId="0" fontId="54" fillId="85" borderId="0" applyNumberFormat="0" applyBorder="0" applyAlignment="0" applyProtection="0"/>
    <xf numFmtId="168" fontId="4" fillId="0" borderId="0"/>
    <xf numFmtId="168" fontId="4" fillId="0" borderId="0"/>
    <xf numFmtId="168" fontId="4" fillId="0" borderId="0"/>
    <xf numFmtId="179" fontId="4" fillId="0" borderId="0" applyFont="0" applyFill="0" applyBorder="0" applyAlignment="0" applyProtection="0">
      <alignment horizontal="left" wrapText="1"/>
    </xf>
    <xf numFmtId="179" fontId="4" fillId="0" borderId="0" applyFont="0" applyFill="0" applyBorder="0" applyAlignment="0" applyProtection="0">
      <alignment horizontal="left" wrapText="1"/>
    </xf>
    <xf numFmtId="0" fontId="55" fillId="0" borderId="0" applyNumberFormat="0" applyFill="0" applyBorder="0" applyAlignment="0" applyProtection="0"/>
    <xf numFmtId="0" fontId="56" fillId="0" borderId="0" applyNumberFormat="0" applyFill="0" applyBorder="0" applyAlignment="0" applyProtection="0"/>
    <xf numFmtId="0" fontId="23" fillId="0" borderId="0" applyNumberFormat="0" applyFill="0" applyBorder="0" applyAlignment="0" applyProtection="0"/>
    <xf numFmtId="0" fontId="5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 fontId="46" fillId="0" borderId="0" applyFont="0" applyFill="0" applyBorder="0" applyAlignment="0" applyProtection="0"/>
    <xf numFmtId="0" fontId="47" fillId="0" borderId="0"/>
    <xf numFmtId="0" fontId="57" fillId="86" borderId="0" applyNumberFormat="0" applyBorder="0" applyAlignment="0" applyProtection="0"/>
    <xf numFmtId="0" fontId="29" fillId="87" borderId="0" applyNumberFormat="0" applyBorder="0" applyAlignment="0" applyProtection="0"/>
    <xf numFmtId="0" fontId="16" fillId="7"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38" fontId="58" fillId="82" borderId="0" applyNumberFormat="0" applyBorder="0" applyAlignment="0" applyProtection="0"/>
    <xf numFmtId="180" fontId="59" fillId="0" borderId="0" applyNumberFormat="0" applyFill="0" applyBorder="0" applyProtection="0">
      <alignment horizontal="right"/>
    </xf>
    <xf numFmtId="0" fontId="60" fillId="0" borderId="38" applyNumberFormat="0" applyAlignment="0" applyProtection="0">
      <alignment horizontal="left"/>
    </xf>
    <xf numFmtId="0" fontId="60" fillId="0" borderId="39">
      <alignment horizontal="left"/>
    </xf>
    <xf numFmtId="14" fontId="6" fillId="88" borderId="12">
      <alignment horizontal="center" vertical="center" wrapText="1"/>
    </xf>
    <xf numFmtId="0" fontId="61" fillId="0" borderId="40"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62" fillId="0" borderId="41"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62" fillId="0" borderId="41"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13" fillId="0" borderId="17" applyNumberFormat="0" applyFill="0" applyAlignment="0" applyProtection="0"/>
    <xf numFmtId="0" fontId="63" fillId="0" borderId="42"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64" fillId="0" borderId="42"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64" fillId="0" borderId="42"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14" fillId="0" borderId="18" applyNumberFormat="0" applyFill="0" applyAlignment="0" applyProtection="0"/>
    <xf numFmtId="0" fontId="65" fillId="0" borderId="43" applyNumberFormat="0" applyFill="0" applyAlignment="0" applyProtection="0"/>
    <xf numFmtId="0" fontId="65" fillId="0" borderId="44" applyNumberFormat="0" applyFill="0" applyAlignment="0" applyProtection="0"/>
    <xf numFmtId="0" fontId="15" fillId="0" borderId="19" applyNumberFormat="0" applyFill="0" applyAlignment="0" applyProtection="0"/>
    <xf numFmtId="0" fontId="66" fillId="0" borderId="45" applyNumberFormat="0" applyFill="0" applyAlignment="0" applyProtection="0"/>
    <xf numFmtId="0" fontId="66" fillId="0" borderId="45"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15" fillId="0" borderId="1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67" fillId="0" borderId="0"/>
    <xf numFmtId="40" fontId="67" fillId="0" borderId="0"/>
    <xf numFmtId="10" fontId="58" fillId="89" borderId="46" applyNumberFormat="0" applyBorder="0" applyAlignment="0" applyProtection="0"/>
    <xf numFmtId="10" fontId="58" fillId="89" borderId="46" applyNumberFormat="0" applyBorder="0" applyAlignment="0" applyProtection="0"/>
    <xf numFmtId="10" fontId="58" fillId="89" borderId="46" applyNumberFormat="0" applyBorder="0" applyAlignment="0" applyProtection="0"/>
    <xf numFmtId="10" fontId="58" fillId="89" borderId="46" applyNumberFormat="0" applyBorder="0" applyAlignment="0" applyProtection="0"/>
    <xf numFmtId="10" fontId="58" fillId="89" borderId="46" applyNumberFormat="0" applyBorder="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9" fillId="76" borderId="47"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9" fillId="76"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68" fillId="47" borderId="36" applyNumberFormat="0" applyAlignment="0" applyProtection="0"/>
    <xf numFmtId="0" fontId="18" fillId="9" borderId="20" applyNumberFormat="0" applyAlignment="0" applyProtection="0"/>
    <xf numFmtId="41" fontId="70" fillId="90" borderId="48">
      <alignment horizontal="left"/>
      <protection locked="0"/>
    </xf>
    <xf numFmtId="10" fontId="70" fillId="90" borderId="48">
      <alignment horizontal="right"/>
      <protection locked="0"/>
    </xf>
    <xf numFmtId="41" fontId="70" fillId="90" borderId="48">
      <alignment horizontal="left"/>
      <protection locked="0"/>
    </xf>
    <xf numFmtId="0" fontId="58" fillId="82" borderId="0"/>
    <xf numFmtId="0" fontId="58" fillId="82" borderId="0"/>
    <xf numFmtId="3" fontId="71" fillId="0" borderId="0" applyFill="0" applyBorder="0" applyAlignment="0" applyProtection="0"/>
    <xf numFmtId="0" fontId="72" fillId="0" borderId="49" applyNumberFormat="0" applyFill="0" applyAlignment="0" applyProtection="0"/>
    <xf numFmtId="0" fontId="57" fillId="0" borderId="50" applyNumberFormat="0" applyFill="0" applyAlignment="0" applyProtection="0"/>
    <xf numFmtId="0" fontId="21" fillId="0" borderId="22" applyNumberFormat="0" applyFill="0" applyAlignment="0" applyProtection="0"/>
    <xf numFmtId="0" fontId="73" fillId="0" borderId="51" applyNumberFormat="0" applyFill="0" applyAlignment="0" applyProtection="0"/>
    <xf numFmtId="0" fontId="73" fillId="0" borderId="51"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0" fontId="21" fillId="0" borderId="22" applyNumberFormat="0" applyFill="0" applyAlignment="0" applyProtection="0"/>
    <xf numFmtId="44" fontId="6" fillId="0" borderId="52" applyNumberFormat="0" applyFont="0" applyAlignment="0">
      <alignment horizontal="center"/>
    </xf>
    <xf numFmtId="44" fontId="6" fillId="0" borderId="52" applyNumberFormat="0" applyFont="0" applyAlignment="0">
      <alignment horizontal="center"/>
    </xf>
    <xf numFmtId="44" fontId="6" fillId="0" borderId="52" applyNumberFormat="0" applyFont="0" applyAlignment="0">
      <alignment horizontal="center"/>
    </xf>
    <xf numFmtId="44" fontId="6" fillId="0" borderId="52" applyNumberFormat="0" applyFont="0" applyAlignment="0">
      <alignment horizontal="center"/>
    </xf>
    <xf numFmtId="44" fontId="6" fillId="0" borderId="52"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44" fontId="6" fillId="0" borderId="53" applyNumberFormat="0" applyFont="0" applyAlignment="0">
      <alignment horizontal="center"/>
    </xf>
    <xf numFmtId="0" fontId="74" fillId="76" borderId="0" applyNumberFormat="0" applyBorder="0" applyAlignment="0" applyProtection="0"/>
    <xf numFmtId="0" fontId="57" fillId="76" borderId="0" applyNumberFormat="0" applyBorder="0" applyAlignment="0" applyProtection="0"/>
    <xf numFmtId="0" fontId="17" fillId="8" borderId="0" applyNumberFormat="0" applyBorder="0" applyAlignment="0" applyProtection="0"/>
    <xf numFmtId="0" fontId="74" fillId="91"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37" fontId="75" fillId="0" borderId="0"/>
    <xf numFmtId="0" fontId="4" fillId="0" borderId="0"/>
    <xf numFmtId="181" fontId="4" fillId="0" borderId="0"/>
    <xf numFmtId="182" fontId="76" fillId="0" borderId="0"/>
    <xf numFmtId="181" fontId="4" fillId="0" borderId="0"/>
    <xf numFmtId="181" fontId="4" fillId="0" borderId="0"/>
    <xf numFmtId="0" fontId="4" fillId="0" borderId="0"/>
    <xf numFmtId="182" fontId="76" fillId="0" borderId="0"/>
    <xf numFmtId="183" fontId="77" fillId="0" borderId="0"/>
    <xf numFmtId="0" fontId="4" fillId="0" borderId="0"/>
    <xf numFmtId="0" fontId="4" fillId="0" borderId="0"/>
    <xf numFmtId="0" fontId="4" fillId="0" borderId="0"/>
    <xf numFmtId="0" fontId="29" fillId="0" borderId="0"/>
    <xf numFmtId="0" fontId="4" fillId="0" borderId="0"/>
    <xf numFmtId="0" fontId="2"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lignment horizontal="left" wrapText="1"/>
    </xf>
    <xf numFmtId="0" fontId="29" fillId="0" borderId="0"/>
    <xf numFmtId="0" fontId="2" fillId="0" borderId="0"/>
    <xf numFmtId="0" fontId="29" fillId="0" borderId="0"/>
    <xf numFmtId="168"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168"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41" fillId="0" borderId="0">
      <alignment horizontal="left" wrapText="1"/>
    </xf>
    <xf numFmtId="0" fontId="4" fillId="0" borderId="0"/>
    <xf numFmtId="0" fontId="43" fillId="0" borderId="0"/>
    <xf numFmtId="0" fontId="43" fillId="0" borderId="0"/>
    <xf numFmtId="0" fontId="43"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41"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lignment horizontal="left" wrapText="1"/>
    </xf>
    <xf numFmtId="0" fontId="2" fillId="0" borderId="0"/>
    <xf numFmtId="0" fontId="2" fillId="0" borderId="0"/>
    <xf numFmtId="0" fontId="4" fillId="0" borderId="0"/>
    <xf numFmtId="0" fontId="4" fillId="0" borderId="0"/>
    <xf numFmtId="0" fontId="2" fillId="0" borderId="0"/>
    <xf numFmtId="0" fontId="44" fillId="0" borderId="0">
      <alignment vertical="top"/>
    </xf>
    <xf numFmtId="0" fontId="4" fillId="0" borderId="0"/>
    <xf numFmtId="169" fontId="4" fillId="0" borderId="0">
      <alignment horizontal="left" wrapText="1"/>
    </xf>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168" fontId="41" fillId="0" borderId="0">
      <alignment horizontal="left" wrapText="1"/>
    </xf>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2"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3" fillId="0" borderId="0"/>
    <xf numFmtId="0" fontId="4" fillId="0" borderId="0"/>
    <xf numFmtId="0" fontId="2" fillId="0" borderId="0"/>
    <xf numFmtId="0" fontId="2" fillId="0" borderId="0"/>
    <xf numFmtId="0" fontId="4" fillId="0" borderId="0"/>
    <xf numFmtId="184" fontId="4" fillId="0" borderId="0">
      <alignment horizontal="left" wrapText="1"/>
    </xf>
    <xf numFmtId="0" fontId="4" fillId="0" borderId="0"/>
    <xf numFmtId="0" fontId="4" fillId="0" borderId="0"/>
    <xf numFmtId="0" fontId="2" fillId="0" borderId="0"/>
    <xf numFmtId="0" fontId="4" fillId="0" borderId="0"/>
    <xf numFmtId="0" fontId="2" fillId="0" borderId="0"/>
    <xf numFmtId="0" fontId="43" fillId="0" borderId="0"/>
    <xf numFmtId="0" fontId="2" fillId="0" borderId="0"/>
    <xf numFmtId="169" fontId="4" fillId="0" borderId="0">
      <alignment horizontal="left" wrapText="1"/>
    </xf>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9" fillId="0" borderId="0"/>
    <xf numFmtId="0" fontId="2" fillId="0" borderId="0"/>
    <xf numFmtId="0" fontId="2" fillId="0" borderId="0"/>
    <xf numFmtId="0" fontId="4" fillId="0" borderId="0"/>
    <xf numFmtId="0" fontId="2" fillId="0" borderId="0"/>
    <xf numFmtId="0" fontId="29"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3"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4" fillId="0" borderId="0"/>
    <xf numFmtId="0" fontId="4" fillId="0" borderId="0"/>
    <xf numFmtId="0" fontId="43" fillId="0" borderId="0"/>
    <xf numFmtId="0" fontId="2" fillId="0" borderId="0"/>
    <xf numFmtId="0" fontId="4" fillId="0" borderId="0"/>
    <xf numFmtId="0" fontId="43" fillId="0" borderId="0"/>
    <xf numFmtId="0" fontId="4" fillId="0" borderId="0"/>
    <xf numFmtId="0" fontId="43"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5" fillId="0" borderId="0"/>
    <xf numFmtId="0" fontId="2" fillId="0" borderId="0"/>
    <xf numFmtId="0" fontId="45"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185" fontId="4" fillId="0" borderId="0">
      <alignment horizontal="left" wrapText="1"/>
    </xf>
    <xf numFmtId="0" fontId="2" fillId="0" borderId="0"/>
    <xf numFmtId="185" fontId="4" fillId="0" borderId="0">
      <alignment horizontal="left" wrapText="1"/>
    </xf>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9" fillId="0" borderId="0"/>
    <xf numFmtId="0" fontId="2"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lignment horizontal="left" wrapText="1"/>
    </xf>
    <xf numFmtId="0" fontId="29" fillId="0" borderId="0"/>
    <xf numFmtId="0" fontId="2"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4"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4" fillId="75"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4" fillId="42" borderId="54" applyNumberFormat="0" applyFont="0" applyAlignment="0" applyProtection="0"/>
    <xf numFmtId="0" fontId="4" fillId="42" borderId="54" applyNumberFormat="0" applyFont="0" applyAlignment="0" applyProtection="0"/>
    <xf numFmtId="0" fontId="4" fillId="42" borderId="54" applyNumberFormat="0" applyFont="0" applyAlignment="0" applyProtection="0"/>
    <xf numFmtId="0" fontId="4" fillId="42" borderId="5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9" fillId="42" borderId="5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9"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2" fillId="12" borderId="24" applyNumberFormat="0" applyFont="0" applyAlignment="0" applyProtection="0"/>
    <xf numFmtId="0" fontId="78" fillId="80" borderId="55" applyNumberFormat="0" applyAlignment="0" applyProtection="0"/>
    <xf numFmtId="0" fontId="78" fillId="92" borderId="55" applyNumberFormat="0" applyAlignment="0" applyProtection="0"/>
    <xf numFmtId="0" fontId="19" fillId="10" borderId="21" applyNumberFormat="0" applyAlignment="0" applyProtection="0"/>
    <xf numFmtId="0" fontId="78" fillId="51" borderId="55" applyNumberFormat="0" applyAlignment="0" applyProtection="0"/>
    <xf numFmtId="0" fontId="78" fillId="51" borderId="55"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19" fillId="10" borderId="21" applyNumberFormat="0" applyAlignment="0" applyProtection="0"/>
    <xf numFmtId="0" fontId="47" fillId="0" borderId="0"/>
    <xf numFmtId="0" fontId="47" fillId="0" borderId="0"/>
    <xf numFmtId="0" fontId="48" fillId="0" borderId="0"/>
    <xf numFmtId="164"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3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4" fillId="93" borderId="48"/>
    <xf numFmtId="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0" fontId="79" fillId="0" borderId="12">
      <alignment horizontal="center"/>
    </xf>
    <xf numFmtId="3" fontId="44" fillId="0" borderId="0" applyFont="0" applyFill="0" applyBorder="0" applyAlignment="0" applyProtection="0"/>
    <xf numFmtId="0" fontId="44" fillId="94" borderId="0" applyNumberFormat="0" applyFont="0" applyBorder="0" applyAlignment="0" applyProtection="0"/>
    <xf numFmtId="0" fontId="48" fillId="0" borderId="0"/>
    <xf numFmtId="3" fontId="80" fillId="0" borderId="0" applyFill="0" applyBorder="0" applyAlignment="0" applyProtection="0"/>
    <xf numFmtId="0" fontId="81" fillId="0" borderId="0"/>
    <xf numFmtId="3" fontId="80" fillId="0" borderId="0" applyFill="0" applyBorder="0" applyAlignment="0" applyProtection="0"/>
    <xf numFmtId="42" fontId="4" fillId="89" borderId="0"/>
    <xf numFmtId="42" fontId="4" fillId="89" borderId="6">
      <alignment vertical="center"/>
    </xf>
    <xf numFmtId="0" fontId="6" fillId="89" borderId="5" applyNumberFormat="0">
      <alignment horizontal="center" vertical="center" wrapText="1"/>
    </xf>
    <xf numFmtId="0" fontId="6" fillId="89" borderId="5" applyNumberFormat="0">
      <alignment horizontal="center" vertical="center" wrapText="1"/>
    </xf>
    <xf numFmtId="10" fontId="4" fillId="89" borderId="0"/>
    <xf numFmtId="10" fontId="4" fillId="89" borderId="0"/>
    <xf numFmtId="186" fontId="4" fillId="89" borderId="0"/>
    <xf numFmtId="186" fontId="4" fillId="89" borderId="0"/>
    <xf numFmtId="42" fontId="4" fillId="89" borderId="0"/>
    <xf numFmtId="165" fontId="67" fillId="0" borderId="0" applyBorder="0" applyAlignment="0"/>
    <xf numFmtId="42" fontId="4" fillId="89" borderId="3">
      <alignment horizontal="left"/>
    </xf>
    <xf numFmtId="186" fontId="11" fillId="89" borderId="3">
      <alignment horizontal="left"/>
    </xf>
    <xf numFmtId="165" fontId="67" fillId="0" borderId="0" applyBorder="0" applyAlignment="0"/>
    <xf numFmtId="14" fontId="41" fillId="0" borderId="0" applyNumberFormat="0" applyFill="0" applyBorder="0" applyAlignment="0" applyProtection="0">
      <alignment horizontal="left"/>
    </xf>
    <xf numFmtId="187" fontId="4" fillId="0" borderId="0" applyFont="0" applyFill="0" applyAlignment="0">
      <alignment horizontal="right"/>
    </xf>
    <xf numFmtId="187" fontId="4" fillId="0" borderId="0" applyFont="0" applyFill="0" applyAlignment="0">
      <alignment horizontal="right"/>
    </xf>
    <xf numFmtId="4" fontId="30" fillId="90" borderId="55" applyNumberFormat="0" applyProtection="0">
      <alignment vertical="center"/>
    </xf>
    <xf numFmtId="4" fontId="82" fillId="91" borderId="56" applyNumberFormat="0" applyProtection="0">
      <alignment vertical="center"/>
    </xf>
    <xf numFmtId="4" fontId="30" fillId="90" borderId="55" applyNumberFormat="0" applyProtection="0">
      <alignment vertical="center"/>
    </xf>
    <xf numFmtId="4" fontId="82" fillId="91" borderId="56" applyNumberFormat="0" applyProtection="0">
      <alignment vertical="center"/>
    </xf>
    <xf numFmtId="4" fontId="83" fillId="90" borderId="55" applyNumberFormat="0" applyProtection="0">
      <alignment vertical="center"/>
    </xf>
    <xf numFmtId="4" fontId="84" fillId="90" borderId="56" applyNumberFormat="0" applyProtection="0">
      <alignment vertical="center"/>
    </xf>
    <xf numFmtId="4" fontId="83" fillId="90" borderId="55" applyNumberFormat="0" applyProtection="0">
      <alignment vertical="center"/>
    </xf>
    <xf numFmtId="4" fontId="84" fillId="90" borderId="56" applyNumberFormat="0" applyProtection="0">
      <alignment vertical="center"/>
    </xf>
    <xf numFmtId="4" fontId="30" fillId="90" borderId="55" applyNumberFormat="0" applyProtection="0">
      <alignment horizontal="left" vertical="center" indent="1"/>
    </xf>
    <xf numFmtId="4" fontId="82" fillId="90" borderId="56" applyNumberFormat="0" applyProtection="0">
      <alignment horizontal="left" vertical="center" indent="1"/>
    </xf>
    <xf numFmtId="4" fontId="30" fillId="90" borderId="55" applyNumberFormat="0" applyProtection="0">
      <alignment horizontal="left" vertical="center" indent="1"/>
    </xf>
    <xf numFmtId="4" fontId="82" fillId="90" borderId="56" applyNumberFormat="0" applyProtection="0">
      <alignment horizontal="left" vertical="center" indent="1"/>
    </xf>
    <xf numFmtId="4" fontId="30" fillId="90" borderId="55" applyNumberFormat="0" applyProtection="0">
      <alignment horizontal="left" vertical="center" indent="1"/>
    </xf>
    <xf numFmtId="0" fontId="82" fillId="90" borderId="56" applyNumberFormat="0" applyProtection="0">
      <alignment horizontal="left" vertical="top" indent="1"/>
    </xf>
    <xf numFmtId="4" fontId="30" fillId="90" borderId="55" applyNumberFormat="0" applyProtection="0">
      <alignment horizontal="left" vertical="center" indent="1"/>
    </xf>
    <xf numFmtId="0" fontId="82" fillId="90" borderId="56" applyNumberFormat="0" applyProtection="0">
      <alignment horizontal="left" vertical="top" indent="1"/>
    </xf>
    <xf numFmtId="0" fontId="4" fillId="95" borderId="55" applyNumberFormat="0" applyProtection="0">
      <alignment horizontal="left" vertical="center" indent="1"/>
    </xf>
    <xf numFmtId="4" fontId="58" fillId="55" borderId="57" applyNumberFormat="0" applyProtection="0">
      <alignment horizontal="left" vertical="center" indent="1"/>
    </xf>
    <xf numFmtId="0" fontId="4" fillId="96" borderId="0" applyNumberFormat="0" applyProtection="0">
      <alignment horizontal="left" vertical="center" indent="1"/>
    </xf>
    <xf numFmtId="4" fontId="82" fillId="97" borderId="0" applyNumberFormat="0" applyProtection="0">
      <alignment horizontal="left" vertical="center" indent="1"/>
    </xf>
    <xf numFmtId="0" fontId="4" fillId="95" borderId="55" applyNumberFormat="0" applyProtection="0">
      <alignment horizontal="left" vertical="center" indent="1"/>
    </xf>
    <xf numFmtId="4" fontId="82" fillId="97" borderId="0" applyNumberFormat="0" applyProtection="0">
      <alignment horizontal="left" vertical="center" indent="1"/>
    </xf>
    <xf numFmtId="4" fontId="30" fillId="98" borderId="55" applyNumberFormat="0" applyProtection="0">
      <alignment horizontal="right" vertical="center"/>
    </xf>
    <xf numFmtId="4" fontId="30" fillId="39" borderId="56" applyNumberFormat="0" applyProtection="0">
      <alignment horizontal="right" vertical="center"/>
    </xf>
    <xf numFmtId="4" fontId="30" fillId="98" borderId="55" applyNumberFormat="0" applyProtection="0">
      <alignment horizontal="right" vertical="center"/>
    </xf>
    <xf numFmtId="4" fontId="30" fillId="39" borderId="56" applyNumberFormat="0" applyProtection="0">
      <alignment horizontal="right" vertical="center"/>
    </xf>
    <xf numFmtId="4" fontId="30" fillId="99" borderId="55" applyNumberFormat="0" applyProtection="0">
      <alignment horizontal="right" vertical="center"/>
    </xf>
    <xf numFmtId="4" fontId="30" fillId="40" borderId="56" applyNumberFormat="0" applyProtection="0">
      <alignment horizontal="right" vertical="center"/>
    </xf>
    <xf numFmtId="4" fontId="30" fillId="99" borderId="55" applyNumberFormat="0" applyProtection="0">
      <alignment horizontal="right" vertical="center"/>
    </xf>
    <xf numFmtId="4" fontId="30" fillId="40" borderId="56" applyNumberFormat="0" applyProtection="0">
      <alignment horizontal="right" vertical="center"/>
    </xf>
    <xf numFmtId="4" fontId="30" fillId="100" borderId="55" applyNumberFormat="0" applyProtection="0">
      <alignment horizontal="right" vertical="center"/>
    </xf>
    <xf numFmtId="4" fontId="30" fillId="66" borderId="56" applyNumberFormat="0" applyProtection="0">
      <alignment horizontal="right" vertical="center"/>
    </xf>
    <xf numFmtId="4" fontId="30" fillId="100" borderId="55" applyNumberFormat="0" applyProtection="0">
      <alignment horizontal="right" vertical="center"/>
    </xf>
    <xf numFmtId="4" fontId="30" fillId="66" borderId="56" applyNumberFormat="0" applyProtection="0">
      <alignment horizontal="right" vertical="center"/>
    </xf>
    <xf numFmtId="4" fontId="30" fillId="101" borderId="55" applyNumberFormat="0" applyProtection="0">
      <alignment horizontal="right" vertical="center"/>
    </xf>
    <xf numFmtId="4" fontId="30" fillId="52" borderId="56" applyNumberFormat="0" applyProtection="0">
      <alignment horizontal="right" vertical="center"/>
    </xf>
    <xf numFmtId="4" fontId="30" fillId="101" borderId="55" applyNumberFormat="0" applyProtection="0">
      <alignment horizontal="right" vertical="center"/>
    </xf>
    <xf numFmtId="4" fontId="30" fillId="52" borderId="56" applyNumberFormat="0" applyProtection="0">
      <alignment horizontal="right" vertical="center"/>
    </xf>
    <xf numFmtId="4" fontId="30" fillId="102" borderId="55" applyNumberFormat="0" applyProtection="0">
      <alignment horizontal="right" vertical="center"/>
    </xf>
    <xf numFmtId="4" fontId="30" fillId="56" borderId="56" applyNumberFormat="0" applyProtection="0">
      <alignment horizontal="right" vertical="center"/>
    </xf>
    <xf numFmtId="4" fontId="30" fillId="102" borderId="55" applyNumberFormat="0" applyProtection="0">
      <alignment horizontal="right" vertical="center"/>
    </xf>
    <xf numFmtId="4" fontId="30" fillId="56" borderId="56" applyNumberFormat="0" applyProtection="0">
      <alignment horizontal="right" vertical="center"/>
    </xf>
    <xf numFmtId="4" fontId="30" fillId="103" borderId="55" applyNumberFormat="0" applyProtection="0">
      <alignment horizontal="right" vertical="center"/>
    </xf>
    <xf numFmtId="4" fontId="30" fillId="78" borderId="56" applyNumberFormat="0" applyProtection="0">
      <alignment horizontal="right" vertical="center"/>
    </xf>
    <xf numFmtId="4" fontId="30" fillId="103" borderId="55" applyNumberFormat="0" applyProtection="0">
      <alignment horizontal="right" vertical="center"/>
    </xf>
    <xf numFmtId="4" fontId="30" fillId="78" borderId="56" applyNumberFormat="0" applyProtection="0">
      <alignment horizontal="right" vertical="center"/>
    </xf>
    <xf numFmtId="4" fontId="30" fillId="104" borderId="55" applyNumberFormat="0" applyProtection="0">
      <alignment horizontal="right" vertical="center"/>
    </xf>
    <xf numFmtId="4" fontId="30" fillId="50" borderId="56" applyNumberFormat="0" applyProtection="0">
      <alignment horizontal="right" vertical="center"/>
    </xf>
    <xf numFmtId="4" fontId="30" fillId="104" borderId="55" applyNumberFormat="0" applyProtection="0">
      <alignment horizontal="right" vertical="center"/>
    </xf>
    <xf numFmtId="4" fontId="30" fillId="50" borderId="56" applyNumberFormat="0" applyProtection="0">
      <alignment horizontal="right" vertical="center"/>
    </xf>
    <xf numFmtId="4" fontId="30" fillId="105" borderId="55" applyNumberFormat="0" applyProtection="0">
      <alignment horizontal="right" vertical="center"/>
    </xf>
    <xf numFmtId="4" fontId="30" fillId="106" borderId="56" applyNumberFormat="0" applyProtection="0">
      <alignment horizontal="right" vertical="center"/>
    </xf>
    <xf numFmtId="4" fontId="30" fillId="105" borderId="55" applyNumberFormat="0" applyProtection="0">
      <alignment horizontal="right" vertical="center"/>
    </xf>
    <xf numFmtId="4" fontId="30" fillId="106" borderId="56" applyNumberFormat="0" applyProtection="0">
      <alignment horizontal="right" vertical="center"/>
    </xf>
    <xf numFmtId="4" fontId="30" fillId="107" borderId="55" applyNumberFormat="0" applyProtection="0">
      <alignment horizontal="right" vertical="center"/>
    </xf>
    <xf numFmtId="4" fontId="30" fillId="49" borderId="56" applyNumberFormat="0" applyProtection="0">
      <alignment horizontal="right" vertical="center"/>
    </xf>
    <xf numFmtId="4" fontId="30" fillId="107" borderId="55" applyNumberFormat="0" applyProtection="0">
      <alignment horizontal="right" vertical="center"/>
    </xf>
    <xf numFmtId="4" fontId="30" fillId="49" borderId="56" applyNumberFormat="0" applyProtection="0">
      <alignment horizontal="right" vertical="center"/>
    </xf>
    <xf numFmtId="4" fontId="82" fillId="108" borderId="55" applyNumberFormat="0" applyProtection="0">
      <alignment horizontal="left" vertical="center" indent="1"/>
    </xf>
    <xf numFmtId="4" fontId="82" fillId="109" borderId="58" applyNumberFormat="0" applyProtection="0">
      <alignment horizontal="left" vertical="center" indent="1"/>
    </xf>
    <xf numFmtId="4" fontId="82" fillId="108" borderId="55" applyNumberFormat="0" applyProtection="0">
      <alignment horizontal="left" vertical="center" indent="1"/>
    </xf>
    <xf numFmtId="4" fontId="82" fillId="109" borderId="58" applyNumberFormat="0" applyProtection="0">
      <alignment horizontal="left" vertical="center" indent="1"/>
    </xf>
    <xf numFmtId="4" fontId="30" fillId="110" borderId="59" applyNumberFormat="0" applyProtection="0">
      <alignment horizontal="left" vertical="center" indent="1"/>
    </xf>
    <xf numFmtId="4" fontId="30" fillId="111" borderId="0" applyNumberFormat="0" applyProtection="0">
      <alignment horizontal="left" vertical="center" indent="1"/>
    </xf>
    <xf numFmtId="4" fontId="30" fillId="110" borderId="59" applyNumberFormat="0" applyProtection="0">
      <alignment horizontal="left" vertical="center" indent="1"/>
    </xf>
    <xf numFmtId="4" fontId="30" fillId="111" borderId="0" applyNumberFormat="0" applyProtection="0">
      <alignment horizontal="left" vertical="center" indent="1"/>
    </xf>
    <xf numFmtId="4" fontId="85" fillId="112" borderId="0" applyNumberFormat="0" applyProtection="0">
      <alignment horizontal="left" vertical="center" indent="1"/>
    </xf>
    <xf numFmtId="0" fontId="4" fillId="95" borderId="55" applyNumberFormat="0" applyProtection="0">
      <alignment horizontal="left" vertical="center" indent="1"/>
    </xf>
    <xf numFmtId="4" fontId="30" fillId="38" borderId="56" applyNumberFormat="0" applyProtection="0">
      <alignment horizontal="right" vertical="center"/>
    </xf>
    <xf numFmtId="0" fontId="4" fillId="95" borderId="55" applyNumberFormat="0" applyProtection="0">
      <alignment horizontal="left" vertical="center" indent="1"/>
    </xf>
    <xf numFmtId="4" fontId="30" fillId="38" borderId="56" applyNumberFormat="0" applyProtection="0">
      <alignment horizontal="right" vertical="center"/>
    </xf>
    <xf numFmtId="4" fontId="30" fillId="110" borderId="55" applyNumberFormat="0" applyProtection="0">
      <alignment horizontal="left" vertical="center" indent="1"/>
    </xf>
    <xf numFmtId="4" fontId="30" fillId="111" borderId="0" applyNumberFormat="0" applyProtection="0">
      <alignment horizontal="left" vertical="center" indent="1"/>
    </xf>
    <xf numFmtId="4" fontId="30" fillId="110" borderId="55" applyNumberFormat="0" applyProtection="0">
      <alignment horizontal="left" vertical="center" indent="1"/>
    </xf>
    <xf numFmtId="4" fontId="30" fillId="111" borderId="0" applyNumberFormat="0" applyProtection="0">
      <alignment horizontal="left" vertical="center" indent="1"/>
    </xf>
    <xf numFmtId="4" fontId="30" fillId="113" borderId="55" applyNumberFormat="0" applyProtection="0">
      <alignment horizontal="left" vertical="center" indent="1"/>
    </xf>
    <xf numFmtId="4" fontId="30" fillId="97" borderId="0" applyNumberFormat="0" applyProtection="0">
      <alignment horizontal="left" vertical="center" indent="1"/>
    </xf>
    <xf numFmtId="4" fontId="30" fillId="113" borderId="55" applyNumberFormat="0" applyProtection="0">
      <alignment horizontal="left" vertical="center" indent="1"/>
    </xf>
    <xf numFmtId="4" fontId="30" fillId="97" borderId="0" applyNumberFormat="0" applyProtection="0">
      <alignment horizontal="left" vertical="center" indent="1"/>
    </xf>
    <xf numFmtId="0" fontId="4" fillId="113" borderId="55" applyNumberFormat="0" applyProtection="0">
      <alignment horizontal="left" vertical="center" indent="1"/>
    </xf>
    <xf numFmtId="0" fontId="4" fillId="112" borderId="56" applyNumberFormat="0" applyProtection="0">
      <alignment horizontal="left" vertical="center" indent="1"/>
    </xf>
    <xf numFmtId="0" fontId="4" fillId="113" borderId="55" applyNumberFormat="0" applyProtection="0">
      <alignment horizontal="left" vertical="center" indent="1"/>
    </xf>
    <xf numFmtId="0" fontId="4" fillId="112" borderId="56" applyNumberFormat="0" applyProtection="0">
      <alignment horizontal="left" vertical="center" indent="1"/>
    </xf>
    <xf numFmtId="0" fontId="4" fillId="113" borderId="55" applyNumberFormat="0" applyProtection="0">
      <alignment horizontal="left" vertical="center" indent="1"/>
    </xf>
    <xf numFmtId="0" fontId="4" fillId="112" borderId="56" applyNumberFormat="0" applyProtection="0">
      <alignment horizontal="left" vertical="top" indent="1"/>
    </xf>
    <xf numFmtId="0" fontId="4" fillId="113" borderId="55" applyNumberFormat="0" applyProtection="0">
      <alignment horizontal="left" vertical="center" indent="1"/>
    </xf>
    <xf numFmtId="0" fontId="4" fillId="112" borderId="56" applyNumberFormat="0" applyProtection="0">
      <alignment horizontal="left" vertical="top" indent="1"/>
    </xf>
    <xf numFmtId="0" fontId="4" fillId="114" borderId="55" applyNumberFormat="0" applyProtection="0">
      <alignment horizontal="left" vertical="center" indent="1"/>
    </xf>
    <xf numFmtId="0" fontId="4" fillId="97" borderId="56" applyNumberFormat="0" applyProtection="0">
      <alignment horizontal="left" vertical="center" indent="1"/>
    </xf>
    <xf numFmtId="0" fontId="4" fillId="114" borderId="55" applyNumberFormat="0" applyProtection="0">
      <alignment horizontal="left" vertical="center" indent="1"/>
    </xf>
    <xf numFmtId="0" fontId="4" fillId="97" borderId="56" applyNumberFormat="0" applyProtection="0">
      <alignment horizontal="left" vertical="center" indent="1"/>
    </xf>
    <xf numFmtId="0" fontId="4" fillId="114" borderId="55" applyNumberFormat="0" applyProtection="0">
      <alignment horizontal="left" vertical="center" indent="1"/>
    </xf>
    <xf numFmtId="0" fontId="58" fillId="38" borderId="56" applyNumberFormat="0" applyProtection="0">
      <alignment horizontal="left" vertical="top" indent="1"/>
    </xf>
    <xf numFmtId="0" fontId="4" fillId="97" borderId="56" applyNumberFormat="0" applyProtection="0">
      <alignment horizontal="left" vertical="top" indent="1"/>
    </xf>
    <xf numFmtId="0" fontId="4" fillId="114" borderId="55" applyNumberFormat="0" applyProtection="0">
      <alignment horizontal="left" vertical="center" indent="1"/>
    </xf>
    <xf numFmtId="0" fontId="4" fillId="97" borderId="56" applyNumberFormat="0" applyProtection="0">
      <alignment horizontal="left" vertical="top" indent="1"/>
    </xf>
    <xf numFmtId="0" fontId="4" fillId="82" borderId="55" applyNumberFormat="0" applyProtection="0">
      <alignment horizontal="left" vertical="center" indent="1"/>
    </xf>
    <xf numFmtId="0" fontId="4" fillId="115" borderId="56" applyNumberFormat="0" applyProtection="0">
      <alignment horizontal="left" vertical="center" indent="1"/>
    </xf>
    <xf numFmtId="0" fontId="4" fillId="82" borderId="55" applyNumberFormat="0" applyProtection="0">
      <alignment horizontal="left" vertical="center" indent="1"/>
    </xf>
    <xf numFmtId="0" fontId="4" fillId="115" borderId="56" applyNumberFormat="0" applyProtection="0">
      <alignment horizontal="left" vertical="center" indent="1"/>
    </xf>
    <xf numFmtId="0" fontId="4" fillId="82" borderId="55" applyNumberFormat="0" applyProtection="0">
      <alignment horizontal="left" vertical="center" indent="1"/>
    </xf>
    <xf numFmtId="0" fontId="58" fillId="46" borderId="56" applyNumberFormat="0" applyProtection="0">
      <alignment horizontal="left" vertical="top" indent="1"/>
    </xf>
    <xf numFmtId="0" fontId="4" fillId="115" borderId="56" applyNumberFormat="0" applyProtection="0">
      <alignment horizontal="left" vertical="top" indent="1"/>
    </xf>
    <xf numFmtId="0" fontId="4" fillId="82" borderId="55" applyNumberFormat="0" applyProtection="0">
      <alignment horizontal="left" vertical="center" indent="1"/>
    </xf>
    <xf numFmtId="0" fontId="4" fillId="115" borderId="56" applyNumberFormat="0" applyProtection="0">
      <alignment horizontal="left" vertical="top" indent="1"/>
    </xf>
    <xf numFmtId="0" fontId="4" fillId="95" borderId="55" applyNumberFormat="0" applyProtection="0">
      <alignment horizontal="left" vertical="center" indent="1"/>
    </xf>
    <xf numFmtId="0" fontId="4" fillId="93" borderId="56" applyNumberFormat="0" applyProtection="0">
      <alignment horizontal="left" vertical="center" indent="1"/>
    </xf>
    <xf numFmtId="0" fontId="4" fillId="95" borderId="55" applyNumberFormat="0" applyProtection="0">
      <alignment horizontal="left" vertical="center" indent="1"/>
    </xf>
    <xf numFmtId="0" fontId="4" fillId="93" borderId="56" applyNumberFormat="0" applyProtection="0">
      <alignment horizontal="left" vertical="center" indent="1"/>
    </xf>
    <xf numFmtId="0" fontId="4" fillId="95" borderId="55" applyNumberFormat="0" applyProtection="0">
      <alignment horizontal="left" vertical="center" indent="1"/>
    </xf>
    <xf numFmtId="0" fontId="4" fillId="93" borderId="56" applyNumberFormat="0" applyProtection="0">
      <alignment horizontal="left" vertical="top" indent="1"/>
    </xf>
    <xf numFmtId="0" fontId="4" fillId="95" borderId="55" applyNumberFormat="0" applyProtection="0">
      <alignment horizontal="left" vertical="center" indent="1"/>
    </xf>
    <xf numFmtId="0" fontId="4" fillId="93" borderId="56" applyNumberFormat="0" applyProtection="0">
      <alignment horizontal="left" vertical="top" indent="1"/>
    </xf>
    <xf numFmtId="0" fontId="4" fillId="44" borderId="2" applyNumberFormat="0">
      <protection locked="0"/>
    </xf>
    <xf numFmtId="0" fontId="67" fillId="48" borderId="60" applyBorder="0"/>
    <xf numFmtId="4" fontId="30" fillId="116" borderId="55" applyNumberFormat="0" applyProtection="0">
      <alignment vertical="center"/>
    </xf>
    <xf numFmtId="4" fontId="30" fillId="116" borderId="56" applyNumberFormat="0" applyProtection="0">
      <alignment vertical="center"/>
    </xf>
    <xf numFmtId="4" fontId="30" fillId="116" borderId="55" applyNumberFormat="0" applyProtection="0">
      <alignment vertical="center"/>
    </xf>
    <xf numFmtId="4" fontId="30" fillId="116" borderId="56" applyNumberFormat="0" applyProtection="0">
      <alignment vertical="center"/>
    </xf>
    <xf numFmtId="4" fontId="83" fillId="116" borderId="55" applyNumberFormat="0" applyProtection="0">
      <alignment vertical="center"/>
    </xf>
    <xf numFmtId="4" fontId="83" fillId="116" borderId="56" applyNumberFormat="0" applyProtection="0">
      <alignment vertical="center"/>
    </xf>
    <xf numFmtId="4" fontId="83" fillId="116" borderId="55" applyNumberFormat="0" applyProtection="0">
      <alignment vertical="center"/>
    </xf>
    <xf numFmtId="4" fontId="83" fillId="116" borderId="56" applyNumberFormat="0" applyProtection="0">
      <alignment vertical="center"/>
    </xf>
    <xf numFmtId="4" fontId="30" fillId="116" borderId="55" applyNumberFormat="0" applyProtection="0">
      <alignment horizontal="left" vertical="center" indent="1"/>
    </xf>
    <xf numFmtId="4" fontId="30" fillId="116" borderId="56" applyNumberFormat="0" applyProtection="0">
      <alignment horizontal="left" vertical="center" indent="1"/>
    </xf>
    <xf numFmtId="4" fontId="30" fillId="116" borderId="55" applyNumberFormat="0" applyProtection="0">
      <alignment horizontal="left" vertical="center" indent="1"/>
    </xf>
    <xf numFmtId="4" fontId="30" fillId="116" borderId="56" applyNumberFormat="0" applyProtection="0">
      <alignment horizontal="left" vertical="center" indent="1"/>
    </xf>
    <xf numFmtId="4" fontId="30" fillId="116" borderId="55" applyNumberFormat="0" applyProtection="0">
      <alignment horizontal="left" vertical="center" indent="1"/>
    </xf>
    <xf numFmtId="0" fontId="30" fillId="116" borderId="56" applyNumberFormat="0" applyProtection="0">
      <alignment horizontal="left" vertical="top" indent="1"/>
    </xf>
    <xf numFmtId="4" fontId="30" fillId="116" borderId="55" applyNumberFormat="0" applyProtection="0">
      <alignment horizontal="left" vertical="center" indent="1"/>
    </xf>
    <xf numFmtId="0" fontId="30" fillId="116" borderId="56" applyNumberFormat="0" applyProtection="0">
      <alignment horizontal="left" vertical="top" indent="1"/>
    </xf>
    <xf numFmtId="4" fontId="30" fillId="110" borderId="55" applyNumberFormat="0" applyProtection="0">
      <alignment horizontal="right" vertical="center"/>
    </xf>
    <xf numFmtId="4" fontId="58" fillId="0" borderId="57" applyNumberFormat="0" applyProtection="0">
      <alignment horizontal="right" vertical="center"/>
    </xf>
    <xf numFmtId="4" fontId="30" fillId="111" borderId="56" applyNumberFormat="0" applyProtection="0">
      <alignment horizontal="right" vertical="center"/>
    </xf>
    <xf numFmtId="4" fontId="30" fillId="110" borderId="55" applyNumberFormat="0" applyProtection="0">
      <alignment horizontal="right" vertical="center"/>
    </xf>
    <xf numFmtId="4" fontId="30" fillId="111" borderId="56" applyNumberFormat="0" applyProtection="0">
      <alignment horizontal="right" vertical="center"/>
    </xf>
    <xf numFmtId="4" fontId="83" fillId="110" borderId="55" applyNumberFormat="0" applyProtection="0">
      <alignment horizontal="right" vertical="center"/>
    </xf>
    <xf numFmtId="4" fontId="83" fillId="111" borderId="56" applyNumberFormat="0" applyProtection="0">
      <alignment horizontal="right" vertical="center"/>
    </xf>
    <xf numFmtId="4" fontId="83" fillId="110" borderId="55" applyNumberFormat="0" applyProtection="0">
      <alignment horizontal="right" vertical="center"/>
    </xf>
    <xf numFmtId="4" fontId="83" fillId="111" borderId="56" applyNumberFormat="0" applyProtection="0">
      <alignment horizontal="right" vertical="center"/>
    </xf>
    <xf numFmtId="0" fontId="4" fillId="95" borderId="55" applyNumberFormat="0" applyProtection="0">
      <alignment horizontal="left" vertical="center" indent="1"/>
    </xf>
    <xf numFmtId="4" fontId="58" fillId="55" borderId="57" applyNumberFormat="0" applyProtection="0">
      <alignment horizontal="left" vertical="center" indent="1"/>
    </xf>
    <xf numFmtId="4" fontId="30" fillId="38" borderId="56" applyNumberFormat="0" applyProtection="0">
      <alignment horizontal="left" vertical="center" indent="1"/>
    </xf>
    <xf numFmtId="0" fontId="4" fillId="95" borderId="55" applyNumberFormat="0" applyProtection="0">
      <alignment horizontal="left" vertical="center" indent="1"/>
    </xf>
    <xf numFmtId="4" fontId="30" fillId="38" borderId="56" applyNumberFormat="0" applyProtection="0">
      <alignment horizontal="left" vertical="center" indent="1"/>
    </xf>
    <xf numFmtId="0" fontId="4" fillId="95" borderId="55" applyNumberFormat="0" applyProtection="0">
      <alignment horizontal="left" vertical="center" indent="1"/>
    </xf>
    <xf numFmtId="0" fontId="30" fillId="97" borderId="56" applyNumberFormat="0" applyProtection="0">
      <alignment horizontal="left" vertical="top" indent="1"/>
    </xf>
    <xf numFmtId="0" fontId="4" fillId="95" borderId="55" applyNumberFormat="0" applyProtection="0">
      <alignment horizontal="left" vertical="center" indent="1"/>
    </xf>
    <xf numFmtId="0" fontId="30" fillId="97" borderId="56" applyNumberFormat="0" applyProtection="0">
      <alignment horizontal="left" vertical="top" indent="1"/>
    </xf>
    <xf numFmtId="0" fontId="86" fillId="0" borderId="0"/>
    <xf numFmtId="4" fontId="87" fillId="117" borderId="0" applyNumberFormat="0" applyProtection="0">
      <alignment horizontal="left" vertical="center" indent="1"/>
    </xf>
    <xf numFmtId="0" fontId="86" fillId="0" borderId="0"/>
    <xf numFmtId="4" fontId="87" fillId="117" borderId="0" applyNumberFormat="0" applyProtection="0">
      <alignment horizontal="left" vertical="center" indent="1"/>
    </xf>
    <xf numFmtId="0" fontId="58" fillId="118" borderId="2"/>
    <xf numFmtId="4" fontId="88" fillId="110" borderId="55" applyNumberFormat="0" applyProtection="0">
      <alignment horizontal="right" vertical="center"/>
    </xf>
    <xf numFmtId="4" fontId="88" fillId="111" borderId="56" applyNumberFormat="0" applyProtection="0">
      <alignment horizontal="right" vertical="center"/>
    </xf>
    <xf numFmtId="4" fontId="88" fillId="110" borderId="55" applyNumberFormat="0" applyProtection="0">
      <alignment horizontal="right" vertical="center"/>
    </xf>
    <xf numFmtId="4" fontId="88" fillId="111" borderId="56" applyNumberFormat="0" applyProtection="0">
      <alignment horizontal="right" vertical="center"/>
    </xf>
    <xf numFmtId="39" fontId="4" fillId="119" borderId="0"/>
    <xf numFmtId="39" fontId="4" fillId="119" borderId="0"/>
    <xf numFmtId="0" fontId="89" fillId="0" borderId="0" applyNumberFormat="0" applyFill="0" applyBorder="0" applyAlignment="0" applyProtection="0"/>
    <xf numFmtId="38" fontId="58" fillId="0" borderId="61"/>
    <xf numFmtId="38" fontId="58" fillId="0" borderId="61"/>
    <xf numFmtId="38" fontId="58" fillId="0" borderId="61"/>
    <xf numFmtId="38" fontId="58" fillId="0" borderId="61"/>
    <xf numFmtId="38" fontId="58" fillId="0" borderId="61"/>
    <xf numFmtId="38" fontId="67" fillId="0" borderId="3"/>
    <xf numFmtId="38" fontId="67" fillId="0" borderId="3"/>
    <xf numFmtId="39" fontId="41" fillId="120" borderId="0"/>
    <xf numFmtId="168" fontId="4" fillId="0" borderId="0">
      <alignment horizontal="left" wrapText="1"/>
    </xf>
    <xf numFmtId="165" fontId="4" fillId="0" borderId="0">
      <alignment horizontal="left" wrapText="1"/>
    </xf>
    <xf numFmtId="170" fontId="4" fillId="0" borderId="0">
      <alignment horizontal="left" wrapText="1"/>
    </xf>
    <xf numFmtId="184" fontId="4" fillId="0" borderId="0">
      <alignment horizontal="left" wrapText="1"/>
    </xf>
    <xf numFmtId="186" fontId="4" fillId="0" borderId="0">
      <alignment horizontal="left" wrapText="1"/>
    </xf>
    <xf numFmtId="186" fontId="4" fillId="0" borderId="0">
      <alignment horizontal="left" wrapText="1"/>
    </xf>
    <xf numFmtId="186" fontId="4" fillId="0" borderId="0">
      <alignment horizontal="left" wrapText="1"/>
    </xf>
    <xf numFmtId="186" fontId="4" fillId="0" borderId="0">
      <alignment horizontal="left" wrapText="1"/>
    </xf>
    <xf numFmtId="168" fontId="4" fillId="0" borderId="0">
      <alignment horizontal="left" wrapText="1"/>
    </xf>
    <xf numFmtId="184" fontId="4" fillId="0" borderId="0">
      <alignment horizontal="left" wrapText="1"/>
    </xf>
    <xf numFmtId="188" fontId="4" fillId="0" borderId="0">
      <alignment horizontal="left" wrapText="1"/>
    </xf>
    <xf numFmtId="188" fontId="4" fillId="0" borderId="0">
      <alignment horizontal="left" wrapText="1"/>
    </xf>
    <xf numFmtId="188" fontId="4" fillId="0" borderId="0">
      <alignment horizontal="left" wrapText="1"/>
    </xf>
    <xf numFmtId="188" fontId="4" fillId="0" borderId="0">
      <alignment horizontal="left" wrapText="1"/>
    </xf>
    <xf numFmtId="164" fontId="4" fillId="0" borderId="0">
      <alignment horizontal="left" wrapText="1"/>
    </xf>
    <xf numFmtId="168" fontId="4" fillId="0" borderId="0">
      <alignment horizontal="left" wrapText="1"/>
    </xf>
    <xf numFmtId="189" fontId="4" fillId="0" borderId="0">
      <alignment horizontal="left" wrapText="1"/>
    </xf>
    <xf numFmtId="40" fontId="90" fillId="0" borderId="0" applyBorder="0">
      <alignment horizontal="right"/>
    </xf>
    <xf numFmtId="41" fontId="91" fillId="89" borderId="0">
      <alignment horizontal="left"/>
    </xf>
    <xf numFmtId="0" fontId="92" fillId="0" borderId="0"/>
    <xf numFmtId="0" fontId="4" fillId="0" borderId="0" applyNumberFormat="0" applyBorder="0" applyAlignment="0"/>
    <xf numFmtId="0" fontId="93" fillId="0" borderId="0" applyFill="0" applyBorder="0" applyProtection="0">
      <alignment horizontal="left" vertical="top"/>
    </xf>
    <xf numFmtId="0" fontId="89"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90" fontId="95" fillId="89" borderId="0">
      <alignment horizontal="left" vertical="center"/>
    </xf>
    <xf numFmtId="0" fontId="6" fillId="89" borderId="0">
      <alignment horizontal="left" wrapText="1"/>
    </xf>
    <xf numFmtId="0" fontId="6" fillId="89" borderId="0">
      <alignment horizontal="left" wrapText="1"/>
    </xf>
    <xf numFmtId="0" fontId="96" fillId="0" borderId="0">
      <alignment horizontal="left" vertical="center"/>
    </xf>
    <xf numFmtId="0" fontId="54" fillId="0" borderId="62"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54" fillId="0" borderId="63"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54" fillId="0" borderId="63"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3" fillId="0" borderId="25" applyNumberFormat="0" applyFill="0" applyAlignment="0" applyProtection="0"/>
    <xf numFmtId="0" fontId="48" fillId="0" borderId="64"/>
    <xf numFmtId="0" fontId="97" fillId="0" borderId="0" applyNumberFormat="0" applyFill="0" applyBorder="0" applyAlignment="0" applyProtection="0"/>
    <xf numFmtId="0" fontId="98" fillId="0" borderId="0" applyNumberFormat="0" applyFill="0" applyBorder="0" applyAlignment="0" applyProtection="0"/>
    <xf numFmtId="0" fontId="1"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cellStyleXfs>
  <cellXfs count="370">
    <xf numFmtId="0" fontId="0" fillId="0" borderId="0" xfId="0"/>
    <xf numFmtId="43" fontId="0" fillId="0" borderId="0" xfId="0" applyNumberFormat="1"/>
    <xf numFmtId="0" fontId="0" fillId="0" borderId="0" xfId="0" applyAlignment="1">
      <alignment horizontal="center"/>
    </xf>
    <xf numFmtId="43" fontId="1" fillId="0" borderId="0" xfId="0" applyNumberFormat="1" applyFont="1"/>
    <xf numFmtId="0" fontId="0" fillId="0" borderId="0" xfId="0" applyBorder="1"/>
    <xf numFmtId="10" fontId="0" fillId="0" borderId="0" xfId="0" applyNumberFormat="1"/>
    <xf numFmtId="0" fontId="3" fillId="0" borderId="0" xfId="0" applyFont="1"/>
    <xf numFmtId="43" fontId="0" fillId="0" borderId="0" xfId="0" applyNumberFormat="1" applyBorder="1"/>
    <xf numFmtId="43" fontId="3" fillId="0" borderId="0" xfId="0" applyNumberFormat="1" applyFont="1" applyAlignment="1">
      <alignment horizontal="center"/>
    </xf>
    <xf numFmtId="44" fontId="0" fillId="0" borderId="0" xfId="0" applyNumberFormat="1"/>
    <xf numFmtId="43" fontId="8" fillId="0" borderId="0" xfId="0" applyNumberFormat="1" applyFont="1"/>
    <xf numFmtId="10" fontId="8" fillId="0" borderId="0" xfId="0" applyNumberFormat="1" applyFont="1"/>
    <xf numFmtId="0" fontId="8" fillId="0" borderId="0" xfId="0" applyFont="1" applyAlignment="1">
      <alignment horizontal="center"/>
    </xf>
    <xf numFmtId="43" fontId="9" fillId="0" borderId="0" xfId="0" applyNumberFormat="1" applyFont="1" applyAlignment="1">
      <alignment horizontal="center"/>
    </xf>
    <xf numFmtId="43" fontId="9" fillId="0" borderId="0" xfId="0" applyNumberFormat="1" applyFont="1" applyBorder="1" applyAlignment="1">
      <alignment horizontal="center"/>
    </xf>
    <xf numFmtId="44" fontId="8" fillId="0" borderId="0" xfId="0" applyNumberFormat="1" applyFont="1"/>
    <xf numFmtId="0" fontId="8" fillId="0" borderId="0" xfId="0" applyFont="1"/>
    <xf numFmtId="0" fontId="0" fillId="0" borderId="0" xfId="0" applyFill="1"/>
    <xf numFmtId="10" fontId="0" fillId="0" borderId="0" xfId="0" applyNumberFormat="1" applyFill="1"/>
    <xf numFmtId="0" fontId="0" fillId="0" borderId="0" xfId="0" applyFill="1" applyAlignment="1">
      <alignment horizontal="center"/>
    </xf>
    <xf numFmtId="10" fontId="0" fillId="4" borderId="0" xfId="0" applyNumberFormat="1" applyFill="1"/>
    <xf numFmtId="41" fontId="0" fillId="0" borderId="0" xfId="0" applyNumberFormat="1"/>
    <xf numFmtId="2" fontId="0" fillId="0" borderId="0" xfId="0" applyNumberFormat="1"/>
    <xf numFmtId="0" fontId="0" fillId="0" borderId="13" xfId="0" applyBorder="1" applyAlignment="1">
      <alignment horizontal="center"/>
    </xf>
    <xf numFmtId="43" fontId="3" fillId="0" borderId="13" xfId="0" applyNumberFormat="1" applyFont="1" applyBorder="1" applyAlignment="1">
      <alignment horizontal="center"/>
    </xf>
    <xf numFmtId="43" fontId="1" fillId="0" borderId="13" xfId="0" applyNumberFormat="1" applyFont="1" applyBorder="1"/>
    <xf numFmtId="44" fontId="0" fillId="0" borderId="13" xfId="0" applyNumberFormat="1" applyBorder="1"/>
    <xf numFmtId="43" fontId="0" fillId="0" borderId="13" xfId="0" applyNumberFormat="1" applyBorder="1"/>
    <xf numFmtId="44" fontId="0" fillId="0" borderId="14" xfId="0" applyNumberFormat="1" applyBorder="1"/>
    <xf numFmtId="43" fontId="8" fillId="0" borderId="13" xfId="0" applyNumberFormat="1" applyFont="1" applyBorder="1"/>
    <xf numFmtId="43" fontId="8" fillId="0" borderId="0" xfId="0" applyNumberFormat="1" applyFont="1" applyBorder="1"/>
    <xf numFmtId="44" fontId="8" fillId="0" borderId="0" xfId="0" applyNumberFormat="1" applyFont="1" applyBorder="1"/>
    <xf numFmtId="44" fontId="0" fillId="0" borderId="15" xfId="0" applyNumberFormat="1" applyBorder="1"/>
    <xf numFmtId="0" fontId="3" fillId="0" borderId="13" xfId="0" applyFont="1" applyBorder="1" applyAlignment="1">
      <alignment horizontal="center"/>
    </xf>
    <xf numFmtId="0" fontId="0" fillId="5" borderId="0" xfId="0" applyFill="1"/>
    <xf numFmtId="43" fontId="0" fillId="0" borderId="0" xfId="0" applyNumberFormat="1" applyFill="1"/>
    <xf numFmtId="0" fontId="0" fillId="6" borderId="0" xfId="0" applyFill="1"/>
    <xf numFmtId="43" fontId="0" fillId="5" borderId="0" xfId="0" applyNumberFormat="1" applyFill="1"/>
    <xf numFmtId="10" fontId="0" fillId="5" borderId="0" xfId="0" applyNumberFormat="1" applyFill="1"/>
    <xf numFmtId="43" fontId="8" fillId="5" borderId="0" xfId="0" applyNumberFormat="1" applyFont="1" applyFill="1"/>
    <xf numFmtId="10" fontId="8" fillId="5" borderId="0" xfId="0" applyNumberFormat="1" applyFont="1" applyFill="1"/>
    <xf numFmtId="43" fontId="8" fillId="5" borderId="0" xfId="0" applyNumberFormat="1" applyFont="1" applyFill="1" applyBorder="1"/>
    <xf numFmtId="43" fontId="8" fillId="5" borderId="13" xfId="0" applyNumberFormat="1" applyFont="1" applyFill="1" applyBorder="1"/>
    <xf numFmtId="43" fontId="0" fillId="6" borderId="0" xfId="0" applyNumberFormat="1" applyFill="1"/>
    <xf numFmtId="10" fontId="0" fillId="6" borderId="0" xfId="0" applyNumberFormat="1" applyFill="1"/>
    <xf numFmtId="43" fontId="1" fillId="6" borderId="0" xfId="0" applyNumberFormat="1" applyFont="1" applyFill="1"/>
    <xf numFmtId="43" fontId="8" fillId="6" borderId="0" xfId="0" applyNumberFormat="1" applyFont="1" applyFill="1"/>
    <xf numFmtId="10" fontId="8" fillId="6" borderId="0" xfId="0" applyNumberFormat="1" applyFont="1" applyFill="1"/>
    <xf numFmtId="44" fontId="0" fillId="0" borderId="0" xfId="0" applyNumberFormat="1" applyFill="1"/>
    <xf numFmtId="2" fontId="0" fillId="0" borderId="0" xfId="0" applyNumberFormat="1" applyFill="1"/>
    <xf numFmtId="43" fontId="1" fillId="0" borderId="0" xfId="0" applyNumberFormat="1" applyFont="1" applyFill="1"/>
    <xf numFmtId="43" fontId="8" fillId="0" borderId="0" xfId="0" applyNumberFormat="1" applyFont="1" applyFill="1"/>
    <xf numFmtId="0" fontId="4" fillId="0" borderId="0" xfId="2" applyNumberFormat="1" applyFont="1" applyAlignment="1"/>
    <xf numFmtId="41" fontId="4" fillId="0" borderId="26" xfId="2" applyNumberFormat="1" applyFont="1" applyBorder="1" applyAlignment="1"/>
    <xf numFmtId="41" fontId="4" fillId="0" borderId="27" xfId="2" applyNumberFormat="1" applyFont="1" applyBorder="1" applyAlignment="1"/>
    <xf numFmtId="0" fontId="4" fillId="0" borderId="27" xfId="2" applyNumberFormat="1" applyFont="1" applyBorder="1" applyAlignment="1"/>
    <xf numFmtId="41" fontId="4" fillId="0" borderId="27" xfId="2" applyNumberFormat="1" applyFont="1" applyFill="1" applyBorder="1" applyAlignment="1"/>
    <xf numFmtId="167" fontId="4" fillId="0" borderId="26" xfId="2" applyNumberFormat="1" applyFont="1" applyBorder="1" applyAlignment="1">
      <alignment horizontal="right"/>
    </xf>
    <xf numFmtId="167" fontId="4" fillId="0" borderId="26" xfId="2" applyNumberFormat="1" applyFont="1" applyFill="1" applyBorder="1" applyAlignment="1">
      <alignment horizontal="right"/>
    </xf>
    <xf numFmtId="41" fontId="6" fillId="0" borderId="27" xfId="2" applyNumberFormat="1" applyFont="1" applyBorder="1" applyAlignment="1"/>
    <xf numFmtId="41" fontId="4" fillId="0" borderId="28" xfId="2" applyNumberFormat="1" applyFont="1" applyBorder="1" applyAlignment="1"/>
    <xf numFmtId="167" fontId="4" fillId="0" borderId="27" xfId="2" applyNumberFormat="1" applyFont="1" applyFill="1" applyBorder="1" applyAlignment="1">
      <alignment horizontal="right"/>
    </xf>
    <xf numFmtId="0" fontId="4" fillId="0" borderId="27" xfId="2" applyNumberFormat="1" applyFont="1" applyFill="1" applyBorder="1" applyAlignment="1"/>
    <xf numFmtId="41" fontId="7" fillId="0" borderId="27" xfId="2" applyNumberFormat="1" applyFont="1" applyBorder="1" applyAlignment="1"/>
    <xf numFmtId="41" fontId="7" fillId="0" borderId="27" xfId="2" applyNumberFormat="1" applyFont="1" applyFill="1" applyBorder="1" applyAlignment="1"/>
    <xf numFmtId="168" fontId="6" fillId="0" borderId="29" xfId="2" quotePrefix="1" applyNumberFormat="1" applyFont="1" applyFill="1" applyBorder="1" applyAlignment="1">
      <alignment horizontal="center" wrapText="1"/>
    </xf>
    <xf numFmtId="9" fontId="6" fillId="0" borderId="11" xfId="2" applyNumberFormat="1" applyFont="1" applyBorder="1" applyAlignment="1">
      <alignment horizontal="center"/>
    </xf>
    <xf numFmtId="9" fontId="6" fillId="0" borderId="29" xfId="2" applyNumberFormat="1" applyFont="1" applyBorder="1" applyAlignment="1">
      <alignment horizontal="center"/>
    </xf>
    <xf numFmtId="168" fontId="6" fillId="0" borderId="11" xfId="2" applyNumberFormat="1" applyFont="1" applyBorder="1" applyAlignment="1">
      <alignment horizontal="center"/>
    </xf>
    <xf numFmtId="168" fontId="6" fillId="0" borderId="29" xfId="2" applyNumberFormat="1" applyFont="1" applyBorder="1" applyAlignment="1">
      <alignment horizontal="center"/>
    </xf>
    <xf numFmtId="0" fontId="4" fillId="0" borderId="11" xfId="2" applyNumberFormat="1" applyFont="1" applyBorder="1" applyAlignment="1"/>
    <xf numFmtId="0" fontId="6" fillId="0" borderId="30" xfId="2" applyNumberFormat="1" applyFont="1" applyBorder="1" applyAlignment="1">
      <alignment horizontal="center" wrapText="1"/>
    </xf>
    <xf numFmtId="0" fontId="6" fillId="0" borderId="31" xfId="2" applyNumberFormat="1" applyFont="1" applyBorder="1" applyAlignment="1">
      <alignment horizontal="center" wrapText="1"/>
    </xf>
    <xf numFmtId="0" fontId="6" fillId="0" borderId="11" xfId="2" applyNumberFormat="1" applyFont="1" applyBorder="1" applyAlignment="1">
      <alignment horizontal="center"/>
    </xf>
    <xf numFmtId="0" fontId="6" fillId="0" borderId="30" xfId="2" applyNumberFormat="1" applyFont="1" applyBorder="1" applyAlignment="1">
      <alignment horizontal="center"/>
    </xf>
    <xf numFmtId="0" fontId="25" fillId="0" borderId="30" xfId="2" applyNumberFormat="1" applyFont="1" applyBorder="1" applyAlignment="1">
      <alignment horizontal="center"/>
    </xf>
    <xf numFmtId="0" fontId="6" fillId="0" borderId="31" xfId="2" applyNumberFormat="1" applyFont="1" applyBorder="1" applyAlignment="1">
      <alignment horizontal="center"/>
    </xf>
    <xf numFmtId="0" fontId="6" fillId="0" borderId="29" xfId="2" applyNumberFormat="1" applyFont="1" applyBorder="1" applyAlignment="1">
      <alignment horizontal="center"/>
    </xf>
    <xf numFmtId="168" fontId="6" fillId="0" borderId="9" xfId="2" applyNumberFormat="1" applyFont="1" applyFill="1" applyBorder="1" applyAlignment="1">
      <alignment horizontal="center"/>
    </xf>
    <xf numFmtId="9" fontId="6" fillId="0" borderId="0" xfId="2" applyNumberFormat="1" applyFont="1" applyBorder="1" applyAlignment="1">
      <alignment horizontal="center"/>
    </xf>
    <xf numFmtId="9" fontId="6" fillId="0" borderId="9" xfId="2" applyNumberFormat="1" applyFont="1" applyBorder="1" applyAlignment="1">
      <alignment horizontal="center"/>
    </xf>
    <xf numFmtId="168" fontId="6" fillId="0" borderId="0" xfId="2" applyNumberFormat="1" applyFont="1" applyBorder="1" applyAlignment="1">
      <alignment horizontal="center"/>
    </xf>
    <xf numFmtId="168" fontId="6" fillId="0" borderId="9" xfId="2" applyNumberFormat="1" applyFont="1" applyBorder="1" applyAlignment="1">
      <alignment horizontal="center"/>
    </xf>
    <xf numFmtId="0" fontId="4" fillId="0" borderId="0" xfId="2" applyNumberFormat="1" applyFont="1" applyBorder="1" applyAlignment="1"/>
    <xf numFmtId="0" fontId="6" fillId="0" borderId="7" xfId="2" applyNumberFormat="1" applyFont="1" applyBorder="1" applyAlignment="1">
      <alignment horizontal="center"/>
    </xf>
    <xf numFmtId="0" fontId="6" fillId="0" borderId="8" xfId="2" applyNumberFormat="1" applyFont="1" applyBorder="1" applyAlignment="1">
      <alignment horizontal="center"/>
    </xf>
    <xf numFmtId="0" fontId="6" fillId="0" borderId="0" xfId="2" applyNumberFormat="1" applyFont="1" applyBorder="1" applyAlignment="1">
      <alignment horizontal="center"/>
    </xf>
    <xf numFmtId="0" fontId="6" fillId="0" borderId="0" xfId="2" applyNumberFormat="1" applyFont="1" applyBorder="1" applyAlignment="1"/>
    <xf numFmtId="0" fontId="4" fillId="0" borderId="9" xfId="2" applyNumberFormat="1" applyFont="1" applyBorder="1" applyAlignment="1"/>
    <xf numFmtId="0" fontId="6" fillId="0" borderId="9" xfId="2" applyNumberFormat="1" applyFont="1" applyBorder="1" applyAlignment="1">
      <alignment horizontal="center"/>
    </xf>
    <xf numFmtId="168" fontId="6" fillId="0" borderId="0" xfId="2" applyNumberFormat="1" applyFont="1" applyBorder="1" applyAlignment="1">
      <alignment horizontal="centerContinuous"/>
    </xf>
    <xf numFmtId="0" fontId="6" fillId="0" borderId="7" xfId="2" applyNumberFormat="1" applyFont="1" applyBorder="1" applyAlignment="1">
      <alignment horizontal="centerContinuous" vertical="center"/>
    </xf>
    <xf numFmtId="0" fontId="6" fillId="0" borderId="8" xfId="2" applyNumberFormat="1" applyFont="1" applyBorder="1" applyAlignment="1">
      <alignment horizontal="centerContinuous" vertical="center"/>
    </xf>
    <xf numFmtId="0" fontId="6" fillId="0" borderId="0" xfId="2" applyNumberFormat="1" applyFont="1" applyBorder="1" applyAlignment="1">
      <alignment vertical="center"/>
    </xf>
    <xf numFmtId="0" fontId="6" fillId="0" borderId="0" xfId="2" applyNumberFormat="1" applyFont="1" applyBorder="1" applyAlignment="1">
      <alignment horizontal="centerContinuous" vertical="center"/>
    </xf>
    <xf numFmtId="0" fontId="6" fillId="0" borderId="7" xfId="2" applyNumberFormat="1" applyFont="1" applyBorder="1" applyAlignment="1">
      <alignment horizontal="center" vertical="top"/>
    </xf>
    <xf numFmtId="168" fontId="6" fillId="0" borderId="10" xfId="2" applyNumberFormat="1" applyFont="1" applyBorder="1" applyAlignment="1">
      <alignment horizontal="center"/>
    </xf>
    <xf numFmtId="168" fontId="6" fillId="0" borderId="32" xfId="2" applyNumberFormat="1" applyFont="1" applyBorder="1" applyAlignment="1">
      <alignment horizontal="centerContinuous"/>
    </xf>
    <xf numFmtId="0" fontId="4" fillId="0" borderId="32" xfId="2" applyNumberFormat="1" applyFont="1" applyBorder="1" applyAlignment="1"/>
    <xf numFmtId="0" fontId="6" fillId="0" borderId="33" xfId="2" applyNumberFormat="1" applyFont="1" applyBorder="1" applyAlignment="1">
      <alignment horizontal="centerContinuous" vertical="center"/>
    </xf>
    <xf numFmtId="0" fontId="6" fillId="0" borderId="34" xfId="2" applyNumberFormat="1" applyFont="1" applyBorder="1" applyAlignment="1">
      <alignment horizontal="centerContinuous" vertical="center"/>
    </xf>
    <xf numFmtId="0" fontId="6" fillId="0" borderId="32" xfId="2" applyNumberFormat="1" applyFont="1" applyBorder="1" applyAlignment="1">
      <alignment vertical="center"/>
    </xf>
    <xf numFmtId="0" fontId="6" fillId="0" borderId="35" xfId="2" applyNumberFormat="1" applyFont="1" applyBorder="1" applyAlignment="1">
      <alignment horizontal="centerContinuous" vertical="center"/>
    </xf>
    <xf numFmtId="0" fontId="6" fillId="0" borderId="10" xfId="2" applyNumberFormat="1" applyFont="1" applyBorder="1" applyAlignment="1">
      <alignment horizontal="center"/>
    </xf>
    <xf numFmtId="0" fontId="4" fillId="0" borderId="0" xfId="2" applyFont="1"/>
    <xf numFmtId="168" fontId="4" fillId="0" borderId="0" xfId="2" applyNumberFormat="1" applyFont="1" applyAlignment="1">
      <alignment horizontal="left"/>
    </xf>
    <xf numFmtId="166" fontId="6" fillId="0" borderId="0" xfId="2" applyNumberFormat="1" applyFont="1" applyBorder="1" applyAlignment="1">
      <alignment horizontal="center"/>
    </xf>
    <xf numFmtId="165" fontId="4" fillId="0" borderId="0" xfId="2" applyNumberFormat="1" applyFont="1" applyAlignment="1">
      <alignment horizontal="left"/>
    </xf>
    <xf numFmtId="169" fontId="4" fillId="0" borderId="0" xfId="2" applyNumberFormat="1" applyFont="1"/>
    <xf numFmtId="0" fontId="4" fillId="0" borderId="0" xfId="2" applyFont="1" applyAlignment="1">
      <alignment horizontal="right"/>
    </xf>
    <xf numFmtId="168" fontId="4" fillId="0" borderId="0" xfId="2" applyNumberFormat="1" applyFont="1" applyAlignment="1">
      <alignment horizontal="right"/>
    </xf>
    <xf numFmtId="43" fontId="4" fillId="0" borderId="0" xfId="2" applyNumberFormat="1" applyFont="1"/>
    <xf numFmtId="42" fontId="6" fillId="0" borderId="0" xfId="2" applyNumberFormat="1" applyFont="1" applyFill="1" applyAlignment="1"/>
    <xf numFmtId="9" fontId="4" fillId="0" borderId="0" xfId="2" applyNumberFormat="1" applyFont="1" applyFill="1" applyAlignment="1">
      <alignment horizontal="left"/>
    </xf>
    <xf numFmtId="0" fontId="4" fillId="0" borderId="0" xfId="2" applyFont="1" applyFill="1" applyBorder="1"/>
    <xf numFmtId="168" fontId="6" fillId="0" borderId="0" xfId="2" applyNumberFormat="1" applyFont="1" applyFill="1" applyAlignment="1">
      <alignment horizontal="left"/>
    </xf>
    <xf numFmtId="168" fontId="6" fillId="0" borderId="0" xfId="2" applyNumberFormat="1" applyFont="1" applyFill="1" applyAlignment="1">
      <alignment horizontal="center"/>
    </xf>
    <xf numFmtId="168" fontId="4" fillId="0" borderId="0" xfId="2" applyNumberFormat="1" applyFont="1" applyFill="1" applyAlignment="1">
      <alignment horizontal="left"/>
    </xf>
    <xf numFmtId="42" fontId="4" fillId="0" borderId="0" xfId="2" applyNumberFormat="1" applyFont="1"/>
    <xf numFmtId="0" fontId="6" fillId="0" borderId="0" xfId="2" applyFont="1" applyAlignment="1"/>
    <xf numFmtId="168" fontId="4" fillId="0" borderId="0" xfId="2" applyNumberFormat="1" applyFont="1" applyFill="1" applyAlignment="1">
      <alignment horizontal="right"/>
    </xf>
    <xf numFmtId="0" fontId="99" fillId="0" borderId="0" xfId="0" applyNumberFormat="1" applyFont="1" applyFill="1" applyAlignment="1"/>
    <xf numFmtId="0" fontId="100" fillId="0" borderId="0" xfId="0" applyNumberFormat="1" applyFont="1" applyFill="1" applyAlignment="1"/>
    <xf numFmtId="0" fontId="99" fillId="0" borderId="0" xfId="0" applyNumberFormat="1" applyFont="1" applyFill="1" applyAlignment="1">
      <alignment horizontal="right"/>
    </xf>
    <xf numFmtId="3" fontId="100" fillId="0" borderId="0" xfId="0" applyNumberFormat="1" applyFont="1" applyFill="1" applyAlignment="1"/>
    <xf numFmtId="0" fontId="99" fillId="0" borderId="0" xfId="0" applyNumberFormat="1" applyFont="1" applyFill="1" applyAlignment="1">
      <alignment horizontal="center"/>
    </xf>
    <xf numFmtId="0" fontId="99" fillId="0" borderId="0" xfId="0" applyNumberFormat="1" applyFont="1" applyFill="1" applyAlignment="1" applyProtection="1">
      <alignment horizontal="centerContinuous"/>
      <protection locked="0"/>
    </xf>
    <xf numFmtId="0" fontId="99" fillId="0" borderId="0" xfId="0" applyNumberFormat="1" applyFont="1" applyFill="1" applyAlignment="1">
      <alignment horizontal="centerContinuous"/>
    </xf>
    <xf numFmtId="0" fontId="101" fillId="0" borderId="0" xfId="0" applyNumberFormat="1" applyFont="1" applyFill="1" applyAlignment="1" applyProtection="1">
      <alignment horizontal="centerContinuous"/>
      <protection locked="0"/>
    </xf>
    <xf numFmtId="15" fontId="99" fillId="0" borderId="0" xfId="0" applyNumberFormat="1" applyFont="1" applyFill="1" applyAlignment="1">
      <alignment horizontal="centerContinuous"/>
    </xf>
    <xf numFmtId="18" fontId="99" fillId="0" borderId="0" xfId="0" applyNumberFormat="1" applyFont="1" applyFill="1" applyAlignment="1">
      <alignment horizontal="centerContinuous"/>
    </xf>
    <xf numFmtId="0" fontId="99" fillId="0" borderId="0" xfId="0" applyNumberFormat="1" applyFont="1" applyFill="1" applyAlignment="1" applyProtection="1">
      <alignment horizontal="left"/>
      <protection locked="0"/>
    </xf>
    <xf numFmtId="0" fontId="99" fillId="0" borderId="0" xfId="0" applyNumberFormat="1" applyFont="1" applyFill="1" applyAlignment="1">
      <alignment horizontal="left"/>
    </xf>
    <xf numFmtId="0" fontId="99" fillId="0" borderId="5" xfId="0" applyNumberFormat="1" applyFont="1" applyFill="1" applyBorder="1" applyAlignment="1">
      <alignment horizontal="center"/>
    </xf>
    <xf numFmtId="0" fontId="99" fillId="0" borderId="5" xfId="0" applyNumberFormat="1" applyFont="1" applyFill="1" applyBorder="1" applyAlignment="1">
      <alignment horizontal="left"/>
    </xf>
    <xf numFmtId="0" fontId="100" fillId="0" borderId="0" xfId="0" applyNumberFormat="1" applyFont="1" applyFill="1" applyAlignment="1">
      <alignment horizontal="fill"/>
    </xf>
    <xf numFmtId="0" fontId="100" fillId="0" borderId="0" xfId="0" applyNumberFormat="1" applyFont="1" applyFill="1" applyAlignment="1">
      <alignment horizontal="left"/>
    </xf>
    <xf numFmtId="42" fontId="100" fillId="0" borderId="0" xfId="0" applyNumberFormat="1" applyFont="1" applyFill="1" applyAlignment="1">
      <alignment horizontal="left"/>
    </xf>
    <xf numFmtId="0" fontId="100" fillId="0" borderId="0" xfId="0" applyNumberFormat="1" applyFont="1" applyFill="1" applyAlignment="1">
      <alignment horizontal="center"/>
    </xf>
    <xf numFmtId="42" fontId="100" fillId="0" borderId="0" xfId="0" applyNumberFormat="1" applyFont="1" applyFill="1" applyAlignment="1" applyProtection="1">
      <alignment horizontal="right"/>
      <protection locked="0"/>
    </xf>
    <xf numFmtId="41" fontId="100" fillId="0" borderId="0" xfId="0" applyNumberFormat="1" applyFont="1" applyFill="1" applyAlignment="1" applyProtection="1">
      <alignment horizontal="right"/>
      <protection locked="0"/>
    </xf>
    <xf numFmtId="41" fontId="100" fillId="0" borderId="0" xfId="0" applyNumberFormat="1" applyFont="1" applyFill="1" applyBorder="1" applyAlignment="1" applyProtection="1">
      <alignment horizontal="right"/>
      <protection locked="0"/>
    </xf>
    <xf numFmtId="42" fontId="100" fillId="0" borderId="3" xfId="0" applyNumberFormat="1" applyFont="1" applyFill="1" applyBorder="1" applyAlignment="1" applyProtection="1">
      <alignment horizontal="right"/>
      <protection locked="0"/>
    </xf>
    <xf numFmtId="41" fontId="100" fillId="0" borderId="3" xfId="0" applyNumberFormat="1" applyFont="1" applyFill="1" applyBorder="1" applyAlignment="1">
      <alignment horizontal="right"/>
    </xf>
    <xf numFmtId="37" fontId="100" fillId="0" borderId="0" xfId="0" applyNumberFormat="1" applyFont="1" applyFill="1" applyAlignment="1"/>
    <xf numFmtId="169" fontId="100" fillId="0" borderId="0" xfId="0" applyNumberFormat="1" applyFont="1" applyFill="1" applyBorder="1" applyAlignment="1"/>
    <xf numFmtId="0" fontId="0" fillId="0" borderId="0" xfId="0" applyNumberFormat="1" applyFont="1" applyAlignment="1"/>
    <xf numFmtId="9" fontId="100" fillId="0" borderId="0" xfId="0" applyNumberFormat="1" applyFont="1" applyFill="1" applyBorder="1" applyAlignment="1">
      <alignment horizontal="right" wrapText="1"/>
    </xf>
    <xf numFmtId="41" fontId="100" fillId="0" borderId="0" xfId="0" applyNumberFormat="1" applyFont="1" applyFill="1" applyBorder="1" applyAlignment="1" applyProtection="1">
      <protection locked="0"/>
    </xf>
    <xf numFmtId="37" fontId="100" fillId="0" borderId="0" xfId="0" applyNumberFormat="1" applyFont="1" applyFill="1" applyBorder="1" applyAlignment="1"/>
    <xf numFmtId="42" fontId="100" fillId="0" borderId="6" xfId="0" applyNumberFormat="1" applyFont="1" applyFill="1" applyBorder="1" applyAlignment="1"/>
    <xf numFmtId="0" fontId="103" fillId="0" borderId="0" xfId="0" applyNumberFormat="1" applyFont="1" applyFill="1" applyAlignment="1"/>
    <xf numFmtId="9" fontId="100" fillId="0" borderId="0" xfId="0" applyNumberFormat="1" applyFont="1" applyFill="1" applyAlignment="1"/>
    <xf numFmtId="41" fontId="100" fillId="0" borderId="0" xfId="0" applyNumberFormat="1" applyFont="1" applyFill="1" applyAlignment="1"/>
    <xf numFmtId="0" fontId="102" fillId="0" borderId="0" xfId="0" applyNumberFormat="1" applyFont="1" applyFill="1" applyAlignment="1"/>
    <xf numFmtId="168" fontId="99" fillId="0" borderId="0" xfId="0" applyNumberFormat="1" applyFont="1" applyFill="1" applyAlignment="1">
      <alignment horizontal="right"/>
    </xf>
    <xf numFmtId="0" fontId="99" fillId="0" borderId="0" xfId="0" quotePrefix="1" applyNumberFormat="1" applyFont="1" applyFill="1" applyBorder="1" applyAlignment="1">
      <alignment horizontal="right"/>
    </xf>
    <xf numFmtId="0" fontId="99" fillId="0" borderId="0" xfId="0" applyNumberFormat="1" applyFont="1" applyFill="1" applyBorder="1" applyAlignment="1">
      <alignment horizontal="left"/>
    </xf>
    <xf numFmtId="168" fontId="99" fillId="0" borderId="0" xfId="0" applyNumberFormat="1" applyFont="1" applyFill="1" applyAlignment="1" applyProtection="1">
      <alignment horizontal="centerContinuous"/>
      <protection locked="0"/>
    </xf>
    <xf numFmtId="0" fontId="99" fillId="0" borderId="0" xfId="0" quotePrefix="1" applyNumberFormat="1" applyFont="1" applyFill="1" applyBorder="1" applyAlignment="1">
      <alignment horizontal="centerContinuous"/>
    </xf>
    <xf numFmtId="0" fontId="101" fillId="0" borderId="0" xfId="0" quotePrefix="1" applyNumberFormat="1" applyFont="1" applyFill="1" applyBorder="1" applyAlignment="1">
      <alignment horizontal="centerContinuous"/>
    </xf>
    <xf numFmtId="37" fontId="104" fillId="0" borderId="0" xfId="0" applyNumberFormat="1" applyFont="1" applyFill="1" applyBorder="1" applyAlignment="1" applyProtection="1">
      <alignment horizontal="center" wrapText="1"/>
      <protection locked="0"/>
    </xf>
    <xf numFmtId="0" fontId="99" fillId="0" borderId="0" xfId="0" applyNumberFormat="1" applyFont="1" applyFill="1" applyAlignment="1" applyProtection="1">
      <alignment horizontal="center"/>
      <protection locked="0"/>
    </xf>
    <xf numFmtId="191" fontId="99" fillId="0" borderId="0" xfId="0" applyNumberFormat="1" applyFont="1" applyFill="1" applyAlignment="1"/>
    <xf numFmtId="0" fontId="99" fillId="0" borderId="5" xfId="0" applyNumberFormat="1" applyFont="1" applyFill="1" applyBorder="1" applyAlignment="1"/>
    <xf numFmtId="191" fontId="99" fillId="0" borderId="5" xfId="0" applyNumberFormat="1" applyFont="1" applyFill="1" applyBorder="1" applyAlignment="1">
      <alignment horizontal="center"/>
    </xf>
    <xf numFmtId="0" fontId="99" fillId="0" borderId="5" xfId="0" applyNumberFormat="1" applyFont="1" applyFill="1" applyBorder="1" applyAlignment="1" applyProtection="1">
      <alignment horizontal="center"/>
      <protection locked="0"/>
    </xf>
    <xf numFmtId="0" fontId="105" fillId="0" borderId="0" xfId="0" applyNumberFormat="1" applyFont="1" applyFill="1" applyAlignment="1">
      <alignment horizontal="center"/>
    </xf>
    <xf numFmtId="42" fontId="100" fillId="0" borderId="0" xfId="0" applyNumberFormat="1" applyFont="1" applyFill="1" applyAlignment="1"/>
    <xf numFmtId="42" fontId="100" fillId="0" borderId="0" xfId="0" applyNumberFormat="1" applyFont="1" applyFill="1" applyBorder="1" applyAlignment="1"/>
    <xf numFmtId="41" fontId="100" fillId="0" borderId="0" xfId="0" applyNumberFormat="1" applyFont="1" applyFill="1" applyBorder="1" applyAlignment="1"/>
    <xf numFmtId="41" fontId="100" fillId="0" borderId="5" xfId="0" applyNumberFormat="1" applyFont="1" applyFill="1" applyBorder="1" applyAlignment="1"/>
    <xf numFmtId="0" fontId="100" fillId="0" borderId="0" xfId="0" applyFont="1" applyFill="1" applyAlignment="1">
      <alignment horizontal="left" indent="2"/>
    </xf>
    <xf numFmtId="9" fontId="100" fillId="0" borderId="0" xfId="0" applyNumberFormat="1" applyFont="1" applyFill="1" applyAlignment="1">
      <alignment horizontal="right"/>
    </xf>
    <xf numFmtId="9" fontId="100" fillId="0" borderId="0" xfId="0" applyNumberFormat="1" applyFont="1" applyFill="1" applyAlignment="1">
      <alignment horizontal="center"/>
    </xf>
    <xf numFmtId="0" fontId="100" fillId="0" borderId="5" xfId="0" applyNumberFormat="1" applyFont="1" applyFill="1" applyBorder="1" applyAlignment="1"/>
    <xf numFmtId="0" fontId="2" fillId="0" borderId="0" xfId="10383"/>
    <xf numFmtId="0" fontId="4" fillId="0" borderId="0" xfId="10383" applyNumberFormat="1" applyFont="1" applyFill="1" applyBorder="1" applyAlignment="1"/>
    <xf numFmtId="0" fontId="2" fillId="0" borderId="0" xfId="10383" applyFill="1"/>
    <xf numFmtId="43" fontId="2" fillId="0" borderId="0" xfId="10383" applyNumberFormat="1" applyFont="1" applyFill="1" applyAlignment="1"/>
    <xf numFmtId="43" fontId="4" fillId="0" borderId="0" xfId="10383" applyNumberFormat="1" applyFont="1" applyFill="1" applyBorder="1" applyAlignment="1"/>
    <xf numFmtId="0" fontId="30" fillId="0" borderId="0" xfId="10383" applyNumberFormat="1" applyFont="1" applyFill="1" applyBorder="1" applyAlignment="1" applyProtection="1"/>
    <xf numFmtId="0" fontId="30" fillId="0" borderId="0" xfId="10383" applyNumberFormat="1" applyFont="1" applyFill="1" applyBorder="1" applyAlignment="1" applyProtection="1">
      <alignment horizontal="left"/>
    </xf>
    <xf numFmtId="42" fontId="4" fillId="0" borderId="11" xfId="10383" applyNumberFormat="1" applyFont="1" applyFill="1" applyBorder="1" applyAlignment="1"/>
    <xf numFmtId="41" fontId="4" fillId="0" borderId="0" xfId="10383" applyNumberFormat="1" applyFont="1" applyFill="1" applyAlignment="1"/>
    <xf numFmtId="0" fontId="30" fillId="0" borderId="0" xfId="10383" quotePrefix="1" applyNumberFormat="1" applyFont="1" applyFill="1" applyBorder="1" applyAlignment="1" applyProtection="1">
      <alignment horizontal="left"/>
    </xf>
    <xf numFmtId="41" fontId="4" fillId="0" borderId="16" xfId="10383" applyNumberFormat="1" applyFont="1" applyFill="1" applyBorder="1" applyAlignment="1"/>
    <xf numFmtId="0" fontId="30" fillId="0" borderId="0" xfId="10383" applyNumberFormat="1" applyFont="1" applyFill="1" applyBorder="1" applyAlignment="1" applyProtection="1">
      <alignment horizontal="right"/>
    </xf>
    <xf numFmtId="41" fontId="5" fillId="0" borderId="0" xfId="10383" applyNumberFormat="1" applyFont="1" applyFill="1" applyAlignment="1"/>
    <xf numFmtId="0" fontId="5" fillId="0" borderId="0" xfId="10383" applyNumberFormat="1" applyFont="1" applyFill="1" applyBorder="1" applyAlignment="1" applyProtection="1"/>
    <xf numFmtId="0" fontId="1" fillId="0" borderId="0" xfId="10383" applyFont="1" applyFill="1"/>
    <xf numFmtId="0" fontId="5" fillId="0" borderId="0" xfId="10383" applyNumberFormat="1" applyFont="1" applyFill="1" applyBorder="1" applyAlignment="1" applyProtection="1">
      <alignment horizontal="left"/>
    </xf>
    <xf numFmtId="0" fontId="4" fillId="0" borderId="0" xfId="10383" applyNumberFormat="1" applyFont="1" applyFill="1" applyAlignment="1"/>
    <xf numFmtId="0" fontId="30" fillId="0" borderId="0" xfId="10383" applyNumberFormat="1" applyFont="1" applyFill="1" applyBorder="1" applyAlignment="1" applyProtection="1">
      <alignment horizontal="center" vertical="center" wrapText="1"/>
    </xf>
    <xf numFmtId="0" fontId="30" fillId="0" borderId="0" xfId="10383" applyNumberFormat="1" applyFont="1" applyFill="1" applyBorder="1" applyAlignment="1" applyProtection="1">
      <alignment horizontal="left" vertical="center" wrapText="1"/>
    </xf>
    <xf numFmtId="0" fontId="82" fillId="0" borderId="46" xfId="10383" applyNumberFormat="1" applyFont="1" applyFill="1" applyBorder="1" applyAlignment="1" applyProtection="1">
      <alignment horizontal="center" vertical="center" wrapText="1"/>
    </xf>
    <xf numFmtId="0" fontId="4" fillId="0" borderId="0" xfId="10383" applyNumberFormat="1" applyFont="1" applyFill="1" applyAlignment="1">
      <alignment horizontal="centerContinuous"/>
    </xf>
    <xf numFmtId="0" fontId="6" fillId="0" borderId="0" xfId="10383" applyNumberFormat="1" applyFont="1" applyFill="1" applyAlignment="1">
      <alignment horizontal="centerContinuous"/>
    </xf>
    <xf numFmtId="43" fontId="0" fillId="0" borderId="0" xfId="0" applyNumberFormat="1" applyFill="1" applyBorder="1"/>
    <xf numFmtId="44" fontId="0" fillId="6" borderId="0" xfId="0" applyNumberFormat="1" applyFill="1" applyBorder="1"/>
    <xf numFmtId="44" fontId="0" fillId="6" borderId="13" xfId="0" applyNumberFormat="1" applyFill="1" applyBorder="1"/>
    <xf numFmtId="43" fontId="0" fillId="6" borderId="0" xfId="0" applyNumberFormat="1" applyFill="1" applyBorder="1"/>
    <xf numFmtId="44" fontId="8" fillId="0" borderId="0" xfId="0" applyNumberFormat="1" applyFont="1" applyBorder="1" applyAlignment="1">
      <alignment horizontal="center"/>
    </xf>
    <xf numFmtId="0" fontId="1" fillId="0" borderId="0" xfId="0" applyFont="1"/>
    <xf numFmtId="43" fontId="0" fillId="6" borderId="13" xfId="0" applyNumberFormat="1" applyFill="1" applyBorder="1"/>
    <xf numFmtId="44" fontId="0" fillId="0" borderId="15" xfId="0" applyNumberFormat="1" applyFill="1" applyBorder="1"/>
    <xf numFmtId="44" fontId="0" fillId="0" borderId="14" xfId="0" applyNumberFormat="1" applyFill="1" applyBorder="1"/>
    <xf numFmtId="191" fontId="99" fillId="0" borderId="0" xfId="0" applyNumberFormat="1" applyFont="1" applyFill="1" applyAlignment="1">
      <alignment horizontal="center"/>
    </xf>
    <xf numFmtId="0" fontId="3" fillId="0" borderId="13" xfId="0" applyFont="1" applyBorder="1" applyAlignment="1">
      <alignment horizontal="center"/>
    </xf>
    <xf numFmtId="43" fontId="0" fillId="0" borderId="0" xfId="1" applyFont="1"/>
    <xf numFmtId="43" fontId="0" fillId="0" borderId="13" xfId="0" applyNumberFormat="1" applyBorder="1" applyAlignment="1">
      <alignment horizontal="center"/>
    </xf>
    <xf numFmtId="43" fontId="0" fillId="0" borderId="0" xfId="0" applyNumberFormat="1" applyAlignment="1">
      <alignment horizontal="center"/>
    </xf>
    <xf numFmtId="10" fontId="8" fillId="0" borderId="0" xfId="0" applyNumberFormat="1" applyFont="1" applyFill="1"/>
    <xf numFmtId="43" fontId="8" fillId="0" borderId="0" xfId="0" applyNumberFormat="1" applyFont="1" applyFill="1" applyBorder="1"/>
    <xf numFmtId="43" fontId="8" fillId="0" borderId="13" xfId="0" applyNumberFormat="1" applyFont="1" applyFill="1" applyBorder="1"/>
    <xf numFmtId="41" fontId="100" fillId="0" borderId="16" xfId="0" applyNumberFormat="1" applyFont="1" applyFill="1" applyBorder="1" applyAlignment="1" applyProtection="1">
      <alignment horizontal="right"/>
      <protection locked="0"/>
    </xf>
    <xf numFmtId="41" fontId="100" fillId="0" borderId="16" xfId="0" applyNumberFormat="1" applyFont="1" applyFill="1" applyBorder="1" applyAlignment="1"/>
    <xf numFmtId="42" fontId="100" fillId="0" borderId="16" xfId="0" applyNumberFormat="1" applyFont="1" applyFill="1" applyBorder="1" applyAlignment="1"/>
    <xf numFmtId="0" fontId="0" fillId="6" borderId="0" xfId="0" applyFill="1" applyAlignment="1">
      <alignment horizontal="center"/>
    </xf>
    <xf numFmtId="0" fontId="0" fillId="5" borderId="0" xfId="0"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2" fontId="0" fillId="0" borderId="0" xfId="0" applyNumberFormat="1" applyFill="1" applyAlignment="1">
      <alignment horizontal="center"/>
    </xf>
    <xf numFmtId="2" fontId="0" fillId="5" borderId="0" xfId="0" applyNumberFormat="1" applyFill="1" applyAlignment="1">
      <alignment horizontal="center"/>
    </xf>
    <xf numFmtId="0" fontId="0" fillId="0" borderId="0" xfId="0" applyAlignment="1">
      <alignment horizontal="left"/>
    </xf>
    <xf numFmtId="0" fontId="0" fillId="6" borderId="0" xfId="0" applyFill="1" applyAlignment="1">
      <alignment horizontal="left"/>
    </xf>
    <xf numFmtId="0" fontId="0" fillId="5" borderId="0" xfId="0" applyFill="1" applyAlignment="1">
      <alignment horizontal="left"/>
    </xf>
    <xf numFmtId="0" fontId="0" fillId="0" borderId="0" xfId="0" applyFill="1" applyAlignment="1">
      <alignment horizontal="left"/>
    </xf>
    <xf numFmtId="49" fontId="59" fillId="0" borderId="46" xfId="0" applyNumberFormat="1" applyFont="1" applyFill="1" applyBorder="1" applyAlignment="1">
      <alignment horizontal="left"/>
    </xf>
    <xf numFmtId="49" fontId="59" fillId="0" borderId="46" xfId="0" applyNumberFormat="1" applyFont="1" applyFill="1" applyBorder="1" applyAlignment="1">
      <alignment horizontal="center"/>
    </xf>
    <xf numFmtId="49" fontId="0" fillId="0" borderId="1" xfId="0" applyNumberFormat="1" applyFill="1" applyBorder="1" applyAlignment="1">
      <alignment horizontal="left"/>
    </xf>
    <xf numFmtId="192" fontId="0" fillId="0" borderId="1" xfId="0" applyNumberFormat="1" applyFill="1" applyBorder="1"/>
    <xf numFmtId="49" fontId="0" fillId="0" borderId="4" xfId="0" applyNumberFormat="1" applyFill="1" applyBorder="1" applyAlignment="1">
      <alignment horizontal="left"/>
    </xf>
    <xf numFmtId="192" fontId="0" fillId="0" borderId="66" xfId="0" applyNumberFormat="1" applyFill="1" applyBorder="1"/>
    <xf numFmtId="49" fontId="0" fillId="0" borderId="0" xfId="0" applyNumberFormat="1" applyFill="1" applyBorder="1" applyAlignment="1">
      <alignment horizontal="left"/>
    </xf>
    <xf numFmtId="10" fontId="0" fillId="0" borderId="67" xfId="0" applyNumberFormat="1" applyBorder="1"/>
    <xf numFmtId="43" fontId="0" fillId="0" borderId="68" xfId="0" applyNumberFormat="1" applyBorder="1"/>
    <xf numFmtId="43" fontId="0" fillId="0" borderId="68" xfId="0" applyNumberFormat="1" applyBorder="1" applyAlignment="1">
      <alignment horizontal="right"/>
    </xf>
    <xf numFmtId="37" fontId="1" fillId="0" borderId="68" xfId="0" applyNumberFormat="1" applyFont="1" applyBorder="1" applyAlignment="1">
      <alignment horizontal="left"/>
    </xf>
    <xf numFmtId="43" fontId="1" fillId="0" borderId="68" xfId="0" applyNumberFormat="1" applyFont="1" applyBorder="1"/>
    <xf numFmtId="43" fontId="8" fillId="0" borderId="68" xfId="0" applyNumberFormat="1" applyFont="1" applyBorder="1"/>
    <xf numFmtId="10" fontId="0" fillId="0" borderId="70" xfId="0" applyNumberFormat="1" applyBorder="1"/>
    <xf numFmtId="43" fontId="0" fillId="0" borderId="0" xfId="0" applyNumberFormat="1" applyBorder="1" applyAlignment="1">
      <alignment horizontal="right"/>
    </xf>
    <xf numFmtId="37" fontId="1" fillId="0" borderId="0" xfId="0" applyNumberFormat="1" applyFont="1" applyBorder="1" applyAlignment="1">
      <alignment horizontal="left"/>
    </xf>
    <xf numFmtId="43" fontId="1" fillId="0" borderId="0" xfId="0" applyNumberFormat="1" applyFont="1" applyBorder="1"/>
    <xf numFmtId="43" fontId="1" fillId="0" borderId="0" xfId="0" applyNumberFormat="1" applyFont="1" applyBorder="1" applyAlignment="1">
      <alignment horizontal="left"/>
    </xf>
    <xf numFmtId="37" fontId="1" fillId="0" borderId="0" xfId="0" applyNumberFormat="1" applyFont="1" applyBorder="1" applyAlignment="1">
      <alignment horizontal="right"/>
    </xf>
    <xf numFmtId="10" fontId="0" fillId="0" borderId="0" xfId="0" applyNumberFormat="1" applyBorder="1"/>
    <xf numFmtId="10" fontId="1" fillId="0" borderId="0" xfId="0" applyNumberFormat="1" applyFont="1" applyBorder="1"/>
    <xf numFmtId="10" fontId="0" fillId="0" borderId="72" xfId="0" applyNumberFormat="1" applyBorder="1"/>
    <xf numFmtId="43" fontId="0" fillId="0" borderId="73" xfId="0" applyNumberFormat="1" applyBorder="1"/>
    <xf numFmtId="43" fontId="0" fillId="0" borderId="73" xfId="0" applyNumberFormat="1" applyBorder="1" applyAlignment="1">
      <alignment horizontal="right"/>
    </xf>
    <xf numFmtId="10" fontId="1" fillId="0" borderId="73" xfId="0" applyNumberFormat="1" applyFont="1" applyBorder="1"/>
    <xf numFmtId="43" fontId="1" fillId="0" borderId="73" xfId="0" applyNumberFormat="1" applyFont="1" applyBorder="1"/>
    <xf numFmtId="43" fontId="8" fillId="0" borderId="73" xfId="0" applyNumberFormat="1" applyFont="1" applyBorder="1"/>
    <xf numFmtId="0" fontId="0" fillId="0" borderId="70" xfId="0" applyBorder="1"/>
    <xf numFmtId="0" fontId="8" fillId="0" borderId="0" xfId="0" applyFont="1" applyBorder="1"/>
    <xf numFmtId="0" fontId="0" fillId="0" borderId="72" xfId="0" applyBorder="1"/>
    <xf numFmtId="0" fontId="0" fillId="0" borderId="73" xfId="0" applyBorder="1"/>
    <xf numFmtId="0" fontId="8" fillId="0" borderId="73" xfId="0" applyFont="1" applyBorder="1"/>
    <xf numFmtId="0" fontId="0" fillId="0" borderId="67" xfId="0" applyBorder="1"/>
    <xf numFmtId="0" fontId="0" fillId="0" borderId="68" xfId="0" applyBorder="1"/>
    <xf numFmtId="0" fontId="8" fillId="0" borderId="68" xfId="0" applyFont="1" applyBorder="1"/>
    <xf numFmtId="0" fontId="30" fillId="0" borderId="0" xfId="10383" applyNumberFormat="1" applyFont="1" applyFill="1" applyBorder="1" applyAlignment="1" applyProtection="1">
      <alignment horizontal="center"/>
    </xf>
    <xf numFmtId="43" fontId="3" fillId="0" borderId="0" xfId="0" applyNumberFormat="1" applyFont="1" applyFill="1" applyBorder="1" applyAlignment="1">
      <alignment horizontal="center"/>
    </xf>
    <xf numFmtId="43" fontId="0" fillId="0" borderId="69" xfId="0" applyNumberFormat="1" applyBorder="1"/>
    <xf numFmtId="43" fontId="0" fillId="0" borderId="71" xfId="0" applyNumberFormat="1" applyBorder="1"/>
    <xf numFmtId="43" fontId="0" fillId="0" borderId="74" xfId="0" applyNumberFormat="1" applyBorder="1"/>
    <xf numFmtId="43" fontId="0" fillId="0" borderId="76" xfId="0" applyNumberFormat="1" applyBorder="1"/>
    <xf numFmtId="0" fontId="0" fillId="0" borderId="74" xfId="0" applyBorder="1"/>
    <xf numFmtId="0" fontId="0" fillId="0" borderId="69" xfId="0" applyBorder="1"/>
    <xf numFmtId="43" fontId="8" fillId="6" borderId="0" xfId="0" applyNumberFormat="1" applyFont="1" applyFill="1" applyBorder="1"/>
    <xf numFmtId="43" fontId="8" fillId="6" borderId="13" xfId="0" applyNumberFormat="1" applyFont="1" applyFill="1" applyBorder="1"/>
    <xf numFmtId="0" fontId="3" fillId="0" borderId="0" xfId="0" applyFont="1" applyAlignment="1">
      <alignment horizontal="centerContinuous"/>
    </xf>
    <xf numFmtId="0" fontId="9" fillId="0" borderId="0" xfId="0" applyFont="1" applyBorder="1" applyAlignment="1">
      <alignment horizontal="centerContinuous"/>
    </xf>
    <xf numFmtId="0" fontId="3" fillId="0" borderId="77" xfId="0" applyFont="1" applyBorder="1" applyAlignment="1">
      <alignment horizontal="centerContinuous"/>
    </xf>
    <xf numFmtId="0" fontId="3" fillId="0" borderId="0" xfId="0" applyFont="1" applyBorder="1" applyAlignment="1">
      <alignment horizontal="centerContinuous"/>
    </xf>
    <xf numFmtId="0" fontId="3" fillId="0" borderId="13" xfId="0" applyFont="1" applyBorder="1" applyAlignment="1">
      <alignment horizontal="centerContinuous"/>
    </xf>
    <xf numFmtId="41" fontId="0" fillId="0" borderId="68" xfId="0" applyNumberFormat="1" applyBorder="1"/>
    <xf numFmtId="41" fontId="0" fillId="0" borderId="0" xfId="0" applyNumberFormat="1" applyBorder="1"/>
    <xf numFmtId="41" fontId="0" fillId="0" borderId="39" xfId="0" applyNumberFormat="1" applyBorder="1"/>
    <xf numFmtId="41" fontId="1" fillId="0" borderId="0" xfId="0" applyNumberFormat="1" applyFont="1" applyBorder="1" applyAlignment="1">
      <alignment horizontal="right"/>
    </xf>
    <xf numFmtId="41" fontId="0" fillId="0" borderId="73" xfId="0" applyNumberFormat="1" applyBorder="1"/>
    <xf numFmtId="41" fontId="8" fillId="0" borderId="0" xfId="0" applyNumberFormat="1" applyFont="1" applyBorder="1"/>
    <xf numFmtId="44" fontId="0" fillId="6" borderId="0" xfId="0" applyNumberFormat="1" applyFill="1"/>
    <xf numFmtId="44" fontId="0" fillId="5" borderId="0" xfId="0" applyNumberFormat="1" applyFill="1"/>
    <xf numFmtId="44" fontId="8" fillId="6" borderId="0" xfId="0" applyNumberFormat="1" applyFont="1" applyFill="1"/>
    <xf numFmtId="44" fontId="8" fillId="5" borderId="0" xfId="0" applyNumberFormat="1" applyFont="1" applyFill="1"/>
    <xf numFmtId="44" fontId="8" fillId="0" borderId="0" xfId="0" applyNumberFormat="1" applyFont="1" applyFill="1"/>
    <xf numFmtId="44" fontId="8" fillId="0" borderId="13" xfId="0" applyNumberFormat="1" applyFont="1" applyBorder="1"/>
    <xf numFmtId="44" fontId="8" fillId="5" borderId="0" xfId="0" applyNumberFormat="1" applyFont="1" applyFill="1" applyBorder="1"/>
    <xf numFmtId="44" fontId="8" fillId="5" borderId="13" xfId="0" applyNumberFormat="1" applyFont="1" applyFill="1" applyBorder="1"/>
    <xf numFmtId="44" fontId="8" fillId="0" borderId="0" xfId="0" applyNumberFormat="1" applyFont="1" applyFill="1" applyBorder="1"/>
    <xf numFmtId="44" fontId="8" fillId="0" borderId="13" xfId="0" applyNumberFormat="1" applyFont="1" applyFill="1" applyBorder="1"/>
    <xf numFmtId="44" fontId="8" fillId="6" borderId="0" xfId="0" applyNumberFormat="1" applyFont="1" applyFill="1" applyBorder="1"/>
    <xf numFmtId="44" fontId="8" fillId="6" borderId="13" xfId="0" applyNumberFormat="1" applyFont="1" applyFill="1" applyBorder="1"/>
    <xf numFmtId="44" fontId="0" fillId="0" borderId="0" xfId="0" applyNumberFormat="1" applyFill="1" applyBorder="1"/>
    <xf numFmtId="44" fontId="0" fillId="0" borderId="78" xfId="0" applyNumberFormat="1" applyBorder="1"/>
    <xf numFmtId="43" fontId="0" fillId="0" borderId="13" xfId="0" applyNumberFormat="1" applyFill="1" applyBorder="1"/>
    <xf numFmtId="44" fontId="0" fillId="0" borderId="13" xfId="0" applyNumberFormat="1" applyFill="1" applyBorder="1"/>
    <xf numFmtId="42" fontId="0" fillId="0" borderId="68" xfId="0" applyNumberFormat="1" applyBorder="1"/>
    <xf numFmtId="42" fontId="0" fillId="0" borderId="65" xfId="0" applyNumberFormat="1" applyBorder="1"/>
    <xf numFmtId="42" fontId="0" fillId="0" borderId="0" xfId="0" applyNumberFormat="1" applyBorder="1"/>
    <xf numFmtId="42" fontId="0" fillId="0" borderId="73" xfId="0" applyNumberFormat="1" applyBorder="1"/>
    <xf numFmtId="42" fontId="0" fillId="0" borderId="69" xfId="0" applyNumberFormat="1" applyBorder="1"/>
    <xf numFmtId="41" fontId="0" fillId="0" borderId="71" xfId="0" applyNumberFormat="1" applyBorder="1"/>
    <xf numFmtId="41" fontId="8" fillId="0" borderId="71" xfId="0" applyNumberFormat="1" applyFont="1" applyBorder="1"/>
    <xf numFmtId="42" fontId="0" fillId="0" borderId="0" xfId="61786" applyNumberFormat="1" applyFont="1" applyBorder="1"/>
    <xf numFmtId="42" fontId="8" fillId="0" borderId="0" xfId="0" applyNumberFormat="1" applyFont="1" applyBorder="1"/>
    <xf numFmtId="44" fontId="0" fillId="0" borderId="13" xfId="0" applyNumberFormat="1" applyBorder="1" applyAlignment="1">
      <alignment horizontal="center"/>
    </xf>
    <xf numFmtId="44" fontId="0" fillId="0" borderId="80" xfId="0" applyNumberFormat="1" applyFill="1" applyBorder="1"/>
    <xf numFmtId="44" fontId="0" fillId="5" borderId="13" xfId="0" applyNumberFormat="1" applyFill="1" applyBorder="1"/>
    <xf numFmtId="43" fontId="0" fillId="5" borderId="13" xfId="0" applyNumberFormat="1" applyFill="1" applyBorder="1"/>
    <xf numFmtId="43" fontId="0" fillId="0" borderId="79" xfId="0" applyNumberFormat="1" applyBorder="1"/>
    <xf numFmtId="0" fontId="0" fillId="0" borderId="5" xfId="0" applyBorder="1"/>
    <xf numFmtId="0" fontId="0" fillId="0" borderId="5" xfId="0" applyBorder="1" applyAlignment="1">
      <alignment horizontal="center"/>
    </xf>
    <xf numFmtId="0" fontId="3" fillId="0" borderId="5" xfId="0" applyFont="1" applyBorder="1" applyAlignment="1">
      <alignment horizontal="center" wrapText="1"/>
    </xf>
    <xf numFmtId="0" fontId="3" fillId="2" borderId="81" xfId="0" applyFont="1" applyFill="1" applyBorder="1" applyAlignment="1">
      <alignment horizontal="center" wrapText="1"/>
    </xf>
    <xf numFmtId="0" fontId="9" fillId="0" borderId="5" xfId="0" applyFont="1" applyBorder="1" applyAlignment="1">
      <alignment horizontal="center" wrapText="1"/>
    </xf>
    <xf numFmtId="0" fontId="9" fillId="2" borderId="5" xfId="0" applyFont="1" applyFill="1" applyBorder="1" applyAlignment="1">
      <alignment horizontal="center" wrapText="1"/>
    </xf>
    <xf numFmtId="0" fontId="3" fillId="0" borderId="81" xfId="0" applyFont="1" applyBorder="1" applyAlignment="1">
      <alignment horizontal="center" wrapText="1"/>
    </xf>
    <xf numFmtId="0" fontId="3" fillId="0" borderId="5" xfId="0" applyFont="1" applyFill="1" applyBorder="1" applyAlignment="1">
      <alignment horizontal="center" wrapText="1"/>
    </xf>
    <xf numFmtId="0" fontId="0" fillId="0" borderId="81" xfId="0" applyBorder="1" applyAlignment="1">
      <alignment horizontal="center"/>
    </xf>
    <xf numFmtId="14" fontId="3" fillId="0" borderId="13" xfId="0" applyNumberFormat="1" applyFont="1" applyBorder="1" applyAlignment="1">
      <alignment horizontal="center"/>
    </xf>
    <xf numFmtId="14" fontId="0" fillId="0" borderId="13" xfId="0" applyNumberFormat="1" applyBorder="1" applyAlignment="1">
      <alignment horizontal="center"/>
    </xf>
    <xf numFmtId="14" fontId="0" fillId="6" borderId="13" xfId="0" applyNumberFormat="1" applyFont="1" applyFill="1" applyBorder="1" applyAlignment="1">
      <alignment horizontal="center"/>
    </xf>
    <xf numFmtId="14" fontId="3" fillId="0" borderId="13" xfId="0" applyNumberFormat="1" applyFont="1" applyFill="1" applyBorder="1" applyAlignment="1">
      <alignment horizontal="center"/>
    </xf>
    <xf numFmtId="14" fontId="0" fillId="5" borderId="13" xfId="0" applyNumberFormat="1" applyFill="1" applyBorder="1" applyAlignment="1">
      <alignment horizontal="center"/>
    </xf>
    <xf numFmtId="14" fontId="0" fillId="6" borderId="13" xfId="0" applyNumberFormat="1" applyFill="1" applyBorder="1" applyAlignment="1">
      <alignment horizontal="center"/>
    </xf>
    <xf numFmtId="14" fontId="0" fillId="0" borderId="13" xfId="0" applyNumberFormat="1" applyFill="1" applyBorder="1" applyAlignment="1">
      <alignment horizontal="center"/>
    </xf>
    <xf numFmtId="14" fontId="3" fillId="0" borderId="79" xfId="0" applyNumberFormat="1" applyFont="1" applyBorder="1" applyAlignment="1">
      <alignment horizontal="center"/>
    </xf>
    <xf numFmtId="0" fontId="106" fillId="0" borderId="5" xfId="0" applyFont="1" applyBorder="1" applyAlignment="1">
      <alignment horizontal="center"/>
    </xf>
    <xf numFmtId="0" fontId="107" fillId="0" borderId="75" xfId="0" applyFont="1" applyBorder="1" applyAlignment="1">
      <alignment vertical="top" wrapText="1"/>
    </xf>
    <xf numFmtId="0" fontId="107" fillId="6" borderId="48" xfId="0" applyFont="1" applyFill="1" applyBorder="1" applyAlignment="1">
      <alignment vertical="top" wrapText="1"/>
    </xf>
    <xf numFmtId="0" fontId="107" fillId="5" borderId="48" xfId="0" applyFont="1" applyFill="1" applyBorder="1" applyAlignment="1">
      <alignment vertical="top"/>
    </xf>
    <xf numFmtId="0" fontId="107" fillId="5" borderId="48" xfId="0" applyFont="1" applyFill="1" applyBorder="1" applyAlignment="1">
      <alignment vertical="top" wrapText="1"/>
    </xf>
    <xf numFmtId="0" fontId="9" fillId="0" borderId="0" xfId="0" applyFont="1"/>
    <xf numFmtId="43" fontId="8" fillId="0" borderId="0" xfId="1" applyFont="1"/>
    <xf numFmtId="15" fontId="8" fillId="0" borderId="0" xfId="0" quotePrefix="1" applyNumberFormat="1" applyFont="1"/>
    <xf numFmtId="0" fontId="8" fillId="0" borderId="0" xfId="0" applyFont="1" applyAlignment="1">
      <alignment horizontal="center" wrapText="1"/>
    </xf>
    <xf numFmtId="0" fontId="9" fillId="0" borderId="5" xfId="0" applyFont="1" applyBorder="1"/>
    <xf numFmtId="0" fontId="8" fillId="0" borderId="5" xfId="0" applyFont="1" applyBorder="1" applyAlignment="1">
      <alignment horizontal="center" wrapText="1"/>
    </xf>
    <xf numFmtId="0" fontId="8" fillId="0" borderId="5" xfId="0" applyFont="1" applyBorder="1" applyAlignment="1">
      <alignment horizontal="center"/>
    </xf>
    <xf numFmtId="165" fontId="8" fillId="0" borderId="0" xfId="1" applyNumberFormat="1" applyFont="1"/>
    <xf numFmtId="41" fontId="8" fillId="0" borderId="0" xfId="61787" applyFont="1"/>
    <xf numFmtId="41" fontId="8" fillId="0" borderId="0" xfId="0" applyNumberFormat="1" applyFont="1"/>
    <xf numFmtId="10" fontId="8" fillId="0" borderId="0" xfId="61788" applyNumberFormat="1" applyFont="1"/>
    <xf numFmtId="10" fontId="8" fillId="0" borderId="5" xfId="0" applyNumberFormat="1" applyFont="1" applyBorder="1"/>
    <xf numFmtId="41" fontId="8" fillId="0" borderId="5" xfId="0" applyNumberFormat="1" applyFont="1" applyBorder="1"/>
    <xf numFmtId="41" fontId="8" fillId="0" borderId="5" xfId="61787" applyFont="1" applyBorder="1"/>
    <xf numFmtId="0" fontId="8" fillId="0" borderId="65" xfId="0" applyFont="1" applyBorder="1"/>
    <xf numFmtId="165" fontId="8" fillId="0" borderId="65" xfId="1" applyNumberFormat="1" applyFont="1" applyBorder="1"/>
    <xf numFmtId="41" fontId="8" fillId="0" borderId="65" xfId="61787" applyFont="1" applyBorder="1"/>
    <xf numFmtId="41" fontId="9" fillId="0" borderId="0" xfId="61787" applyFont="1" applyBorder="1"/>
    <xf numFmtId="41" fontId="8" fillId="0" borderId="0" xfId="61787" applyFont="1" applyBorder="1"/>
    <xf numFmtId="0" fontId="8" fillId="0" borderId="0" xfId="0" applyFont="1" applyAlignment="1">
      <alignment horizontal="right"/>
    </xf>
    <xf numFmtId="0" fontId="108" fillId="0" borderId="0" xfId="0" applyFont="1" applyAlignment="1">
      <alignment horizontal="right"/>
    </xf>
    <xf numFmtId="165" fontId="8" fillId="0" borderId="0" xfId="0" applyNumberFormat="1" applyFont="1"/>
    <xf numFmtId="165" fontId="4" fillId="0" borderId="0" xfId="9562" quotePrefix="1" applyNumberFormat="1" applyFont="1" applyFill="1" applyBorder="1" applyAlignment="1">
      <alignment horizontal="right"/>
    </xf>
    <xf numFmtId="10" fontId="4" fillId="0" borderId="0" xfId="61789" applyNumberFormat="1" applyFont="1" applyFill="1" applyBorder="1" applyAlignment="1">
      <alignment horizontal="center"/>
    </xf>
    <xf numFmtId="42" fontId="0" fillId="0" borderId="0" xfId="0" applyNumberFormat="1"/>
    <xf numFmtId="0" fontId="0" fillId="0" borderId="0" xfId="0" applyAlignment="1">
      <alignment horizontal="right"/>
    </xf>
    <xf numFmtId="0" fontId="0" fillId="0" borderId="0" xfId="0" applyFill="1" applyBorder="1"/>
    <xf numFmtId="42" fontId="0" fillId="0" borderId="71" xfId="61786" applyNumberFormat="1" applyFont="1" applyBorder="1"/>
    <xf numFmtId="42" fontId="0" fillId="0" borderId="82" xfId="0" applyNumberFormat="1" applyBorder="1"/>
    <xf numFmtId="0" fontId="0" fillId="0" borderId="70" xfId="0" applyBorder="1" applyAlignment="1">
      <alignment horizontal="right"/>
    </xf>
    <xf numFmtId="193" fontId="0" fillId="0" borderId="0" xfId="0" applyNumberFormat="1"/>
    <xf numFmtId="9" fontId="0" fillId="0" borderId="0" xfId="0" applyNumberFormat="1"/>
    <xf numFmtId="0" fontId="8" fillId="0" borderId="0" xfId="0" applyFont="1" applyAlignment="1">
      <alignment horizontal="center"/>
    </xf>
    <xf numFmtId="37" fontId="6" fillId="0" borderId="0" xfId="10383" applyNumberFormat="1" applyFont="1" applyFill="1" applyAlignment="1">
      <alignment horizontal="center"/>
    </xf>
  </cellXfs>
  <cellStyles count="61790">
    <cellStyle name="_x0013_" xfId="3"/>
    <cellStyle name="_09GRC Gas Transport For Review" xfId="4"/>
    <cellStyle name="_09GRC Gas Transport For Review_Book4" xfId="5"/>
    <cellStyle name="_x0013__16.07E Wild Horse Wind Expansionwrkingfile" xfId="6"/>
    <cellStyle name="_x0013__16.07E Wild Horse Wind Expansionwrkingfile SF" xfId="7"/>
    <cellStyle name="_x0013__16.37E Wild Horse Expansion DeferralRevwrkingfile SF" xfId="8"/>
    <cellStyle name="_4.06E Pass Throughs" xfId="9"/>
    <cellStyle name="_4.06E Pass Throughs 2" xfId="10"/>
    <cellStyle name="_4.06E Pass Throughs_04 07E Wild Horse Wind Expansion (C) (2)" xfId="11"/>
    <cellStyle name="_4.06E Pass Throughs_04 07E Wild Horse Wind Expansion (C) (2)_Adj Bench DR 3 for Initial Briefs (Electric)" xfId="12"/>
    <cellStyle name="_4.06E Pass Throughs_04 07E Wild Horse Wind Expansion (C) (2)_Electric Rev Req Model (2009 GRC) " xfId="13"/>
    <cellStyle name="_4.06E Pass Throughs_04 07E Wild Horse Wind Expansion (C) (2)_Electric Rev Req Model (2009 GRC) Rebuttal" xfId="14"/>
    <cellStyle name="_4.06E Pass Throughs_04 07E Wild Horse Wind Expansion (C) (2)_Electric Rev Req Model (2009 GRC) Rebuttal REmoval of New  WH Solar AdjustMI" xfId="15"/>
    <cellStyle name="_4.06E Pass Throughs_04 07E Wild Horse Wind Expansion (C) (2)_Electric Rev Req Model (2009 GRC) Revised 01-18-2010" xfId="16"/>
    <cellStyle name="_4.06E Pass Throughs_04 07E Wild Horse Wind Expansion (C) (2)_Final Order Electric EXHIBIT A-1" xfId="17"/>
    <cellStyle name="_4.06E Pass Throughs_04 07E Wild Horse Wind Expansion (C) (2)_TENASKA REGULATORY ASSET" xfId="18"/>
    <cellStyle name="_4.06E Pass Throughs_16.37E Wild Horse Expansion DeferralRevwrkingfile SF" xfId="19"/>
    <cellStyle name="_4.06E Pass Throughs_2009 GRC Compl Filing - Exhibit D" xfId="20"/>
    <cellStyle name="_4.06E Pass Throughs_4 31 Regulatory Assets and Liabilities  7 06- Exhibit D" xfId="21"/>
    <cellStyle name="_4.06E Pass Throughs_4 32 Regulatory Assets and Liabilities  7 06- Exhibit D" xfId="22"/>
    <cellStyle name="_4.06E Pass Throughs_Book2" xfId="23"/>
    <cellStyle name="_4.06E Pass Throughs_Book2_Adj Bench DR 3 for Initial Briefs (Electric)" xfId="24"/>
    <cellStyle name="_4.06E Pass Throughs_Book2_Electric Rev Req Model (2009 GRC) Rebuttal" xfId="25"/>
    <cellStyle name="_4.06E Pass Throughs_Book2_Electric Rev Req Model (2009 GRC) Rebuttal REmoval of New  WH Solar AdjustMI" xfId="26"/>
    <cellStyle name="_4.06E Pass Throughs_Book2_Electric Rev Req Model (2009 GRC) Revised 01-18-2010" xfId="27"/>
    <cellStyle name="_4.06E Pass Throughs_Book2_Final Order Electric EXHIBIT A-1" xfId="28"/>
    <cellStyle name="_4.06E Pass Throughs_Book4" xfId="29"/>
    <cellStyle name="_4.06E Pass Throughs_Book9" xfId="30"/>
    <cellStyle name="_4.06E Pass Throughs_Power Costs - Comparison bx Rbtl-Staff-Jt-PC" xfId="31"/>
    <cellStyle name="_4.06E Pass Throughs_Power Costs - Comparison bx Rbtl-Staff-Jt-PC_Adj Bench DR 3 for Initial Briefs (Electric)" xfId="32"/>
    <cellStyle name="_4.06E Pass Throughs_Power Costs - Comparison bx Rbtl-Staff-Jt-PC_Electric Rev Req Model (2009 GRC) Rebuttal" xfId="33"/>
    <cellStyle name="_4.06E Pass Throughs_Power Costs - Comparison bx Rbtl-Staff-Jt-PC_Electric Rev Req Model (2009 GRC) Rebuttal REmoval of New  WH Solar AdjustMI" xfId="34"/>
    <cellStyle name="_4.06E Pass Throughs_Power Costs - Comparison bx Rbtl-Staff-Jt-PC_Electric Rev Req Model (2009 GRC) Revised 01-18-2010" xfId="35"/>
    <cellStyle name="_4.06E Pass Throughs_Power Costs - Comparison bx Rbtl-Staff-Jt-PC_Final Order Electric EXHIBIT A-1" xfId="36"/>
    <cellStyle name="_4.06E Pass Throughs_Rebuttal Power Costs" xfId="37"/>
    <cellStyle name="_4.06E Pass Throughs_Rebuttal Power Costs_Adj Bench DR 3 for Initial Briefs (Electric)" xfId="38"/>
    <cellStyle name="_4.06E Pass Throughs_Rebuttal Power Costs_Electric Rev Req Model (2009 GRC) Rebuttal" xfId="39"/>
    <cellStyle name="_4.06E Pass Throughs_Rebuttal Power Costs_Electric Rev Req Model (2009 GRC) Rebuttal REmoval of New  WH Solar AdjustMI" xfId="40"/>
    <cellStyle name="_4.06E Pass Throughs_Rebuttal Power Costs_Electric Rev Req Model (2009 GRC) Revised 01-18-2010" xfId="41"/>
    <cellStyle name="_4.06E Pass Throughs_Rebuttal Power Costs_Final Order Electric EXHIBIT A-1" xfId="42"/>
    <cellStyle name="_4.13E Montana Energy Tax" xfId="43"/>
    <cellStyle name="_4.13E Montana Energy Tax 2" xfId="44"/>
    <cellStyle name="_4.13E Montana Energy Tax_04 07E Wild Horse Wind Expansion (C) (2)" xfId="45"/>
    <cellStyle name="_4.13E Montana Energy Tax_04 07E Wild Horse Wind Expansion (C) (2)_Adj Bench DR 3 for Initial Briefs (Electric)" xfId="46"/>
    <cellStyle name="_4.13E Montana Energy Tax_04 07E Wild Horse Wind Expansion (C) (2)_Electric Rev Req Model (2009 GRC) " xfId="47"/>
    <cellStyle name="_4.13E Montana Energy Tax_04 07E Wild Horse Wind Expansion (C) (2)_Electric Rev Req Model (2009 GRC) Rebuttal" xfId="48"/>
    <cellStyle name="_4.13E Montana Energy Tax_04 07E Wild Horse Wind Expansion (C) (2)_Electric Rev Req Model (2009 GRC) Rebuttal REmoval of New  WH Solar AdjustMI" xfId="49"/>
    <cellStyle name="_4.13E Montana Energy Tax_04 07E Wild Horse Wind Expansion (C) (2)_Electric Rev Req Model (2009 GRC) Revised 01-18-2010" xfId="50"/>
    <cellStyle name="_4.13E Montana Energy Tax_04 07E Wild Horse Wind Expansion (C) (2)_Final Order Electric EXHIBIT A-1" xfId="51"/>
    <cellStyle name="_4.13E Montana Energy Tax_04 07E Wild Horse Wind Expansion (C) (2)_TENASKA REGULATORY ASSET" xfId="52"/>
    <cellStyle name="_4.13E Montana Energy Tax_16.37E Wild Horse Expansion DeferralRevwrkingfile SF" xfId="53"/>
    <cellStyle name="_4.13E Montana Energy Tax_2009 GRC Compl Filing - Exhibit D" xfId="54"/>
    <cellStyle name="_4.13E Montana Energy Tax_4 31 Regulatory Assets and Liabilities  7 06- Exhibit D" xfId="55"/>
    <cellStyle name="_4.13E Montana Energy Tax_4 32 Regulatory Assets and Liabilities  7 06- Exhibit D" xfId="56"/>
    <cellStyle name="_4.13E Montana Energy Tax_Book2" xfId="57"/>
    <cellStyle name="_4.13E Montana Energy Tax_Book2_Adj Bench DR 3 for Initial Briefs (Electric)" xfId="58"/>
    <cellStyle name="_4.13E Montana Energy Tax_Book2_Electric Rev Req Model (2009 GRC) Rebuttal" xfId="59"/>
    <cellStyle name="_4.13E Montana Energy Tax_Book2_Electric Rev Req Model (2009 GRC) Rebuttal REmoval of New  WH Solar AdjustMI" xfId="60"/>
    <cellStyle name="_4.13E Montana Energy Tax_Book2_Electric Rev Req Model (2009 GRC) Revised 01-18-2010" xfId="61"/>
    <cellStyle name="_4.13E Montana Energy Tax_Book2_Final Order Electric EXHIBIT A-1" xfId="62"/>
    <cellStyle name="_4.13E Montana Energy Tax_Book4" xfId="63"/>
    <cellStyle name="_4.13E Montana Energy Tax_Book9" xfId="64"/>
    <cellStyle name="_4.13E Montana Energy Tax_Power Costs - Comparison bx Rbtl-Staff-Jt-PC" xfId="65"/>
    <cellStyle name="_4.13E Montana Energy Tax_Power Costs - Comparison bx Rbtl-Staff-Jt-PC_Adj Bench DR 3 for Initial Briefs (Electric)" xfId="66"/>
    <cellStyle name="_4.13E Montana Energy Tax_Power Costs - Comparison bx Rbtl-Staff-Jt-PC_Electric Rev Req Model (2009 GRC) Rebuttal" xfId="67"/>
    <cellStyle name="_4.13E Montana Energy Tax_Power Costs - Comparison bx Rbtl-Staff-Jt-PC_Electric Rev Req Model (2009 GRC) Rebuttal REmoval of New  WH Solar AdjustMI" xfId="68"/>
    <cellStyle name="_4.13E Montana Energy Tax_Power Costs - Comparison bx Rbtl-Staff-Jt-PC_Electric Rev Req Model (2009 GRC) Revised 01-18-2010" xfId="69"/>
    <cellStyle name="_4.13E Montana Energy Tax_Power Costs - Comparison bx Rbtl-Staff-Jt-PC_Final Order Electric EXHIBIT A-1" xfId="70"/>
    <cellStyle name="_4.13E Montana Energy Tax_Rebuttal Power Costs" xfId="71"/>
    <cellStyle name="_4.13E Montana Energy Tax_Rebuttal Power Costs_Adj Bench DR 3 for Initial Briefs (Electric)" xfId="72"/>
    <cellStyle name="_4.13E Montana Energy Tax_Rebuttal Power Costs_Electric Rev Req Model (2009 GRC) Rebuttal" xfId="73"/>
    <cellStyle name="_4.13E Montana Energy Tax_Rebuttal Power Costs_Electric Rev Req Model (2009 GRC) Rebuttal REmoval of New  WH Solar AdjustMI" xfId="74"/>
    <cellStyle name="_4.13E Montana Energy Tax_Rebuttal Power Costs_Electric Rev Req Model (2009 GRC) Revised 01-18-2010" xfId="75"/>
    <cellStyle name="_4.13E Montana Energy Tax_Rebuttal Power Costs_Final Order Electric EXHIBIT A-1" xfId="76"/>
    <cellStyle name="_x0013__Adj Bench DR 3 for Initial Briefs (Electric)" xfId="77"/>
    <cellStyle name="_AURORA WIP" xfId="78"/>
    <cellStyle name="_Book1" xfId="79"/>
    <cellStyle name="_Book1 (2)" xfId="80"/>
    <cellStyle name="_Book1 (2) 2" xfId="81"/>
    <cellStyle name="_Book1 (2)_04 07E Wild Horse Wind Expansion (C) (2)" xfId="82"/>
    <cellStyle name="_Book1 (2)_04 07E Wild Horse Wind Expansion (C) (2)_Adj Bench DR 3 for Initial Briefs (Electric)" xfId="83"/>
    <cellStyle name="_Book1 (2)_04 07E Wild Horse Wind Expansion (C) (2)_Electric Rev Req Model (2009 GRC) " xfId="84"/>
    <cellStyle name="_Book1 (2)_04 07E Wild Horse Wind Expansion (C) (2)_Electric Rev Req Model (2009 GRC) Rebuttal" xfId="85"/>
    <cellStyle name="_Book1 (2)_04 07E Wild Horse Wind Expansion (C) (2)_Electric Rev Req Model (2009 GRC) Rebuttal REmoval of New  WH Solar AdjustMI" xfId="86"/>
    <cellStyle name="_Book1 (2)_04 07E Wild Horse Wind Expansion (C) (2)_Electric Rev Req Model (2009 GRC) Revised 01-18-2010" xfId="87"/>
    <cellStyle name="_Book1 (2)_04 07E Wild Horse Wind Expansion (C) (2)_Final Order Electric EXHIBIT A-1" xfId="88"/>
    <cellStyle name="_Book1 (2)_04 07E Wild Horse Wind Expansion (C) (2)_TENASKA REGULATORY ASSET" xfId="89"/>
    <cellStyle name="_Book1 (2)_16.37E Wild Horse Expansion DeferralRevwrkingfile SF" xfId="90"/>
    <cellStyle name="_Book1 (2)_2009 GRC Compl Filing - Exhibit D" xfId="91"/>
    <cellStyle name="_Book1 (2)_4 31 Regulatory Assets and Liabilities  7 06- Exhibit D" xfId="92"/>
    <cellStyle name="_Book1 (2)_4 32 Regulatory Assets and Liabilities  7 06- Exhibit D" xfId="93"/>
    <cellStyle name="_Book1 (2)_Book2" xfId="94"/>
    <cellStyle name="_Book1 (2)_Book2_Adj Bench DR 3 for Initial Briefs (Electric)" xfId="95"/>
    <cellStyle name="_Book1 (2)_Book2_Electric Rev Req Model (2009 GRC) Rebuttal" xfId="96"/>
    <cellStyle name="_Book1 (2)_Book2_Electric Rev Req Model (2009 GRC) Rebuttal REmoval of New  WH Solar AdjustMI" xfId="97"/>
    <cellStyle name="_Book1 (2)_Book2_Electric Rev Req Model (2009 GRC) Revised 01-18-2010" xfId="98"/>
    <cellStyle name="_Book1 (2)_Book2_Final Order Electric EXHIBIT A-1" xfId="99"/>
    <cellStyle name="_Book1 (2)_Book4" xfId="100"/>
    <cellStyle name="_Book1 (2)_Book9" xfId="101"/>
    <cellStyle name="_Book1 (2)_Power Costs - Comparison bx Rbtl-Staff-Jt-PC" xfId="102"/>
    <cellStyle name="_Book1 (2)_Power Costs - Comparison bx Rbtl-Staff-Jt-PC_Adj Bench DR 3 for Initial Briefs (Electric)" xfId="103"/>
    <cellStyle name="_Book1 (2)_Power Costs - Comparison bx Rbtl-Staff-Jt-PC_Electric Rev Req Model (2009 GRC) Rebuttal" xfId="104"/>
    <cellStyle name="_Book1 (2)_Power Costs - Comparison bx Rbtl-Staff-Jt-PC_Electric Rev Req Model (2009 GRC) Rebuttal REmoval of New  WH Solar AdjustMI" xfId="105"/>
    <cellStyle name="_Book1 (2)_Power Costs - Comparison bx Rbtl-Staff-Jt-PC_Electric Rev Req Model (2009 GRC) Revised 01-18-2010" xfId="106"/>
    <cellStyle name="_Book1 (2)_Power Costs - Comparison bx Rbtl-Staff-Jt-PC_Final Order Electric EXHIBIT A-1" xfId="107"/>
    <cellStyle name="_Book1 (2)_Rebuttal Power Costs" xfId="108"/>
    <cellStyle name="_Book1 (2)_Rebuttal Power Costs_Adj Bench DR 3 for Initial Briefs (Electric)" xfId="109"/>
    <cellStyle name="_Book1 (2)_Rebuttal Power Costs_Electric Rev Req Model (2009 GRC) Rebuttal" xfId="110"/>
    <cellStyle name="_Book1 (2)_Rebuttal Power Costs_Electric Rev Req Model (2009 GRC) Rebuttal REmoval of New  WH Solar AdjustMI" xfId="111"/>
    <cellStyle name="_Book1 (2)_Rebuttal Power Costs_Electric Rev Req Model (2009 GRC) Revised 01-18-2010" xfId="112"/>
    <cellStyle name="_Book1 (2)_Rebuttal Power Costs_Final Order Electric EXHIBIT A-1" xfId="113"/>
    <cellStyle name="_Book1 2" xfId="114"/>
    <cellStyle name="_Book1_(C) WHE Proforma with ITC cash grant 10 Yr Amort_for deferral_102809" xfId="115"/>
    <cellStyle name="_Book1_(C) WHE Proforma with ITC cash grant 10 Yr Amort_for deferral_102809_16.07E Wild Horse Wind Expansionwrkingfile" xfId="116"/>
    <cellStyle name="_Book1_(C) WHE Proforma with ITC cash grant 10 Yr Amort_for deferral_102809_16.07E Wild Horse Wind Expansionwrkingfile SF" xfId="117"/>
    <cellStyle name="_Book1_(C) WHE Proforma with ITC cash grant 10 Yr Amort_for deferral_102809_16.37E Wild Horse Expansion DeferralRevwrkingfile SF" xfId="118"/>
    <cellStyle name="_Book1_(C) WHE Proforma with ITC cash grant 10 Yr Amort_for rebuttal_120709" xfId="119"/>
    <cellStyle name="_Book1_04.07E Wild Horse Wind Expansion" xfId="120"/>
    <cellStyle name="_Book1_04.07E Wild Horse Wind Expansion_16.07E Wild Horse Wind Expansionwrkingfile" xfId="121"/>
    <cellStyle name="_Book1_04.07E Wild Horse Wind Expansion_16.07E Wild Horse Wind Expansionwrkingfile SF" xfId="122"/>
    <cellStyle name="_Book1_04.07E Wild Horse Wind Expansion_16.37E Wild Horse Expansion DeferralRevwrkingfile SF" xfId="123"/>
    <cellStyle name="_Book1_16.07E Wild Horse Wind Expansionwrkingfile" xfId="124"/>
    <cellStyle name="_Book1_16.07E Wild Horse Wind Expansionwrkingfile SF" xfId="125"/>
    <cellStyle name="_Book1_16.37E Wild Horse Expansion DeferralRevwrkingfile SF" xfId="126"/>
    <cellStyle name="_Book1_2009 GRC Compl Filing - Exhibit D" xfId="127"/>
    <cellStyle name="_Book1_4 31 Regulatory Assets and Liabilities  7 06- Exhibit D" xfId="128"/>
    <cellStyle name="_Book1_4 32 Regulatory Assets and Liabilities  7 06- Exhibit D" xfId="129"/>
    <cellStyle name="_Book1_Book2" xfId="130"/>
    <cellStyle name="_Book1_Book2_Adj Bench DR 3 for Initial Briefs (Electric)" xfId="131"/>
    <cellStyle name="_Book1_Book2_Electric Rev Req Model (2009 GRC) Rebuttal" xfId="132"/>
    <cellStyle name="_Book1_Book2_Electric Rev Req Model (2009 GRC) Rebuttal REmoval of New  WH Solar AdjustMI" xfId="133"/>
    <cellStyle name="_Book1_Book2_Electric Rev Req Model (2009 GRC) Revised 01-18-2010" xfId="134"/>
    <cellStyle name="_Book1_Book2_Final Order Electric EXHIBIT A-1" xfId="135"/>
    <cellStyle name="_Book1_Book4" xfId="136"/>
    <cellStyle name="_Book1_Book9" xfId="137"/>
    <cellStyle name="_Book1_Power Costs - Comparison bx Rbtl-Staff-Jt-PC" xfId="138"/>
    <cellStyle name="_Book1_Power Costs - Comparison bx Rbtl-Staff-Jt-PC_Adj Bench DR 3 for Initial Briefs (Electric)" xfId="139"/>
    <cellStyle name="_Book1_Power Costs - Comparison bx Rbtl-Staff-Jt-PC_Electric Rev Req Model (2009 GRC) Rebuttal" xfId="140"/>
    <cellStyle name="_Book1_Power Costs - Comparison bx Rbtl-Staff-Jt-PC_Electric Rev Req Model (2009 GRC) Rebuttal REmoval of New  WH Solar AdjustMI" xfId="141"/>
    <cellStyle name="_Book1_Power Costs - Comparison bx Rbtl-Staff-Jt-PC_Electric Rev Req Model (2009 GRC) Revised 01-18-2010" xfId="142"/>
    <cellStyle name="_Book1_Power Costs - Comparison bx Rbtl-Staff-Jt-PC_Final Order Electric EXHIBIT A-1" xfId="143"/>
    <cellStyle name="_Book1_Rebuttal Power Costs" xfId="144"/>
    <cellStyle name="_Book1_Rebuttal Power Costs_Adj Bench DR 3 for Initial Briefs (Electric)" xfId="145"/>
    <cellStyle name="_Book1_Rebuttal Power Costs_Electric Rev Req Model (2009 GRC) Rebuttal" xfId="146"/>
    <cellStyle name="_Book1_Rebuttal Power Costs_Electric Rev Req Model (2009 GRC) Rebuttal REmoval of New  WH Solar AdjustMI" xfId="147"/>
    <cellStyle name="_Book1_Rebuttal Power Costs_Electric Rev Req Model (2009 GRC) Revised 01-18-2010" xfId="148"/>
    <cellStyle name="_Book1_Rebuttal Power Costs_Final Order Electric EXHIBIT A-1" xfId="149"/>
    <cellStyle name="_Book2" xfId="150"/>
    <cellStyle name="_x0013__Book2" xfId="151"/>
    <cellStyle name="_Book2 2" xfId="152"/>
    <cellStyle name="_Book2_04 07E Wild Horse Wind Expansion (C) (2)" xfId="153"/>
    <cellStyle name="_Book2_04 07E Wild Horse Wind Expansion (C) (2)_Adj Bench DR 3 for Initial Briefs (Electric)" xfId="154"/>
    <cellStyle name="_Book2_04 07E Wild Horse Wind Expansion (C) (2)_Electric Rev Req Model (2009 GRC) " xfId="155"/>
    <cellStyle name="_Book2_04 07E Wild Horse Wind Expansion (C) (2)_Electric Rev Req Model (2009 GRC) Rebuttal" xfId="156"/>
    <cellStyle name="_Book2_04 07E Wild Horse Wind Expansion (C) (2)_Electric Rev Req Model (2009 GRC) Rebuttal REmoval of New  WH Solar AdjustMI" xfId="157"/>
    <cellStyle name="_Book2_04 07E Wild Horse Wind Expansion (C) (2)_Electric Rev Req Model (2009 GRC) Revised 01-18-2010" xfId="158"/>
    <cellStyle name="_Book2_04 07E Wild Horse Wind Expansion (C) (2)_Final Order Electric EXHIBIT A-1" xfId="159"/>
    <cellStyle name="_Book2_04 07E Wild Horse Wind Expansion (C) (2)_TENASKA REGULATORY ASSET" xfId="160"/>
    <cellStyle name="_Book2_16.37E Wild Horse Expansion DeferralRevwrkingfile SF" xfId="161"/>
    <cellStyle name="_Book2_2009 GRC Compl Filing - Exhibit D" xfId="162"/>
    <cellStyle name="_Book2_4 31 Regulatory Assets and Liabilities  7 06- Exhibit D" xfId="163"/>
    <cellStyle name="_Book2_4 32 Regulatory Assets and Liabilities  7 06- Exhibit D" xfId="164"/>
    <cellStyle name="_x0013__Book2_Adj Bench DR 3 for Initial Briefs (Electric)" xfId="165"/>
    <cellStyle name="_Book2_Book2" xfId="166"/>
    <cellStyle name="_Book2_Book2_Adj Bench DR 3 for Initial Briefs (Electric)" xfId="167"/>
    <cellStyle name="_Book2_Book2_Electric Rev Req Model (2009 GRC) Rebuttal" xfId="168"/>
    <cellStyle name="_Book2_Book2_Electric Rev Req Model (2009 GRC) Rebuttal REmoval of New  WH Solar AdjustMI" xfId="169"/>
    <cellStyle name="_Book2_Book2_Electric Rev Req Model (2009 GRC) Revised 01-18-2010" xfId="170"/>
    <cellStyle name="_Book2_Book2_Final Order Electric EXHIBIT A-1" xfId="171"/>
    <cellStyle name="_Book2_Book4" xfId="172"/>
    <cellStyle name="_Book2_Book9" xfId="173"/>
    <cellStyle name="_x0013__Book2_Electric Rev Req Model (2009 GRC) Rebuttal" xfId="174"/>
    <cellStyle name="_x0013__Book2_Electric Rev Req Model (2009 GRC) Rebuttal REmoval of New  WH Solar AdjustMI" xfId="175"/>
    <cellStyle name="_x0013__Book2_Electric Rev Req Model (2009 GRC) Revised 01-18-2010" xfId="176"/>
    <cellStyle name="_x0013__Book2_Final Order Electric EXHIBIT A-1" xfId="177"/>
    <cellStyle name="_Book2_Power Costs - Comparison bx Rbtl-Staff-Jt-PC" xfId="178"/>
    <cellStyle name="_Book2_Power Costs - Comparison bx Rbtl-Staff-Jt-PC_Adj Bench DR 3 for Initial Briefs (Electric)" xfId="179"/>
    <cellStyle name="_Book2_Power Costs - Comparison bx Rbtl-Staff-Jt-PC_Electric Rev Req Model (2009 GRC) Rebuttal" xfId="180"/>
    <cellStyle name="_Book2_Power Costs - Comparison bx Rbtl-Staff-Jt-PC_Electric Rev Req Model (2009 GRC) Rebuttal REmoval of New  WH Solar AdjustMI" xfId="181"/>
    <cellStyle name="_Book2_Power Costs - Comparison bx Rbtl-Staff-Jt-PC_Electric Rev Req Model (2009 GRC) Revised 01-18-2010" xfId="182"/>
    <cellStyle name="_Book2_Power Costs - Comparison bx Rbtl-Staff-Jt-PC_Final Order Electric EXHIBIT A-1" xfId="183"/>
    <cellStyle name="_Book2_Rebuttal Power Costs" xfId="184"/>
    <cellStyle name="_Book2_Rebuttal Power Costs_Adj Bench DR 3 for Initial Briefs (Electric)" xfId="185"/>
    <cellStyle name="_Book2_Rebuttal Power Costs_Electric Rev Req Model (2009 GRC) Rebuttal" xfId="186"/>
    <cellStyle name="_Book2_Rebuttal Power Costs_Electric Rev Req Model (2009 GRC) Rebuttal REmoval of New  WH Solar AdjustMI" xfId="187"/>
    <cellStyle name="_Book2_Rebuttal Power Costs_Electric Rev Req Model (2009 GRC) Revised 01-18-2010" xfId="188"/>
    <cellStyle name="_Book2_Rebuttal Power Costs_Final Order Electric EXHIBIT A-1" xfId="189"/>
    <cellStyle name="_Book3" xfId="190"/>
    <cellStyle name="_Book5" xfId="191"/>
    <cellStyle name="_Chelan Debt Forecast 12.19.05" xfId="192"/>
    <cellStyle name="_Chelan Debt Forecast 12.19.05 2" xfId="193"/>
    <cellStyle name="_Chelan Debt Forecast 12.19.05_(C) WHE Proforma with ITC cash grant 10 Yr Amort_for deferral_102809" xfId="194"/>
    <cellStyle name="_Chelan Debt Forecast 12.19.05_(C) WHE Proforma with ITC cash grant 10 Yr Amort_for deferral_102809_16.07E Wild Horse Wind Expansionwrkingfile" xfId="195"/>
    <cellStyle name="_Chelan Debt Forecast 12.19.05_(C) WHE Proforma with ITC cash grant 10 Yr Amort_for deferral_102809_16.07E Wild Horse Wind Expansionwrkingfile SF" xfId="196"/>
    <cellStyle name="_Chelan Debt Forecast 12.19.05_(C) WHE Proforma with ITC cash grant 10 Yr Amort_for deferral_102809_16.37E Wild Horse Expansion DeferralRevwrkingfile SF" xfId="197"/>
    <cellStyle name="_Chelan Debt Forecast 12.19.05_(C) WHE Proforma with ITC cash grant 10 Yr Amort_for rebuttal_120709" xfId="198"/>
    <cellStyle name="_Chelan Debt Forecast 12.19.05_04.07E Wild Horse Wind Expansion" xfId="199"/>
    <cellStyle name="_Chelan Debt Forecast 12.19.05_04.07E Wild Horse Wind Expansion_16.07E Wild Horse Wind Expansionwrkingfile" xfId="200"/>
    <cellStyle name="_Chelan Debt Forecast 12.19.05_04.07E Wild Horse Wind Expansion_16.07E Wild Horse Wind Expansionwrkingfile SF" xfId="201"/>
    <cellStyle name="_Chelan Debt Forecast 12.19.05_04.07E Wild Horse Wind Expansion_16.37E Wild Horse Expansion DeferralRevwrkingfile SF" xfId="202"/>
    <cellStyle name="_Chelan Debt Forecast 12.19.05_16.07E Wild Horse Wind Expansionwrkingfile" xfId="203"/>
    <cellStyle name="_Chelan Debt Forecast 12.19.05_16.07E Wild Horse Wind Expansionwrkingfile SF" xfId="204"/>
    <cellStyle name="_Chelan Debt Forecast 12.19.05_16.37E Wild Horse Expansion DeferralRevwrkingfile SF" xfId="205"/>
    <cellStyle name="_Chelan Debt Forecast 12.19.05_4 31 Regulatory Assets and Liabilities  7 06- Exhibit D" xfId="206"/>
    <cellStyle name="_Chelan Debt Forecast 12.19.05_4 32 Regulatory Assets and Liabilities  7 06- Exhibit D" xfId="207"/>
    <cellStyle name="_Chelan Debt Forecast 12.19.05_Book2" xfId="208"/>
    <cellStyle name="_Chelan Debt Forecast 12.19.05_Book2_Adj Bench DR 3 for Initial Briefs (Electric)" xfId="209"/>
    <cellStyle name="_Chelan Debt Forecast 12.19.05_Book2_Electric Rev Req Model (2009 GRC) Rebuttal" xfId="210"/>
    <cellStyle name="_Chelan Debt Forecast 12.19.05_Book2_Electric Rev Req Model (2009 GRC) Rebuttal REmoval of New  WH Solar AdjustMI" xfId="211"/>
    <cellStyle name="_Chelan Debt Forecast 12.19.05_Book2_Electric Rev Req Model (2009 GRC) Revised 01-18-2010" xfId="212"/>
    <cellStyle name="_Chelan Debt Forecast 12.19.05_Book2_Final Order Electric EXHIBIT A-1" xfId="213"/>
    <cellStyle name="_Chelan Debt Forecast 12.19.05_Book4" xfId="214"/>
    <cellStyle name="_Chelan Debt Forecast 12.19.05_Book9" xfId="215"/>
    <cellStyle name="_Chelan Debt Forecast 12.19.05_Power Costs - Comparison bx Rbtl-Staff-Jt-PC" xfId="216"/>
    <cellStyle name="_Chelan Debt Forecast 12.19.05_Power Costs - Comparison bx Rbtl-Staff-Jt-PC_Adj Bench DR 3 for Initial Briefs (Electric)" xfId="217"/>
    <cellStyle name="_Chelan Debt Forecast 12.19.05_Power Costs - Comparison bx Rbtl-Staff-Jt-PC_Electric Rev Req Model (2009 GRC) Rebuttal" xfId="218"/>
    <cellStyle name="_Chelan Debt Forecast 12.19.05_Power Costs - Comparison bx Rbtl-Staff-Jt-PC_Electric Rev Req Model (2009 GRC) Rebuttal REmoval of New  WH Solar AdjustMI" xfId="219"/>
    <cellStyle name="_Chelan Debt Forecast 12.19.05_Power Costs - Comparison bx Rbtl-Staff-Jt-PC_Electric Rev Req Model (2009 GRC) Revised 01-18-2010" xfId="220"/>
    <cellStyle name="_Chelan Debt Forecast 12.19.05_Power Costs - Comparison bx Rbtl-Staff-Jt-PC_Final Order Electric EXHIBIT A-1" xfId="221"/>
    <cellStyle name="_Chelan Debt Forecast 12.19.05_Rebuttal Power Costs" xfId="222"/>
    <cellStyle name="_Chelan Debt Forecast 12.19.05_Rebuttal Power Costs_Adj Bench DR 3 for Initial Briefs (Electric)" xfId="223"/>
    <cellStyle name="_Chelan Debt Forecast 12.19.05_Rebuttal Power Costs_Electric Rev Req Model (2009 GRC) Rebuttal" xfId="224"/>
    <cellStyle name="_Chelan Debt Forecast 12.19.05_Rebuttal Power Costs_Electric Rev Req Model (2009 GRC) Rebuttal REmoval of New  WH Solar AdjustMI" xfId="225"/>
    <cellStyle name="_Chelan Debt Forecast 12.19.05_Rebuttal Power Costs_Electric Rev Req Model (2009 GRC) Revised 01-18-2010" xfId="226"/>
    <cellStyle name="_Chelan Debt Forecast 12.19.05_Rebuttal Power Costs_Final Order Electric EXHIBIT A-1" xfId="227"/>
    <cellStyle name="_Copy 11-9 Sumas Proforma - Current" xfId="228"/>
    <cellStyle name="_Costs not in AURORA 06GRC" xfId="229"/>
    <cellStyle name="_Costs not in AURORA 06GRC 2" xfId="230"/>
    <cellStyle name="_Costs not in AURORA 06GRC_04 07E Wild Horse Wind Expansion (C) (2)" xfId="231"/>
    <cellStyle name="_Costs not in AURORA 06GRC_04 07E Wild Horse Wind Expansion (C) (2)_Adj Bench DR 3 for Initial Briefs (Electric)" xfId="232"/>
    <cellStyle name="_Costs not in AURORA 06GRC_04 07E Wild Horse Wind Expansion (C) (2)_Electric Rev Req Model (2009 GRC) " xfId="233"/>
    <cellStyle name="_Costs not in AURORA 06GRC_04 07E Wild Horse Wind Expansion (C) (2)_Electric Rev Req Model (2009 GRC) Rebuttal" xfId="234"/>
    <cellStyle name="_Costs not in AURORA 06GRC_04 07E Wild Horse Wind Expansion (C) (2)_Electric Rev Req Model (2009 GRC) Rebuttal REmoval of New  WH Solar AdjustMI" xfId="235"/>
    <cellStyle name="_Costs not in AURORA 06GRC_04 07E Wild Horse Wind Expansion (C) (2)_Electric Rev Req Model (2009 GRC) Revised 01-18-2010" xfId="236"/>
    <cellStyle name="_Costs not in AURORA 06GRC_04 07E Wild Horse Wind Expansion (C) (2)_Final Order Electric EXHIBIT A-1" xfId="237"/>
    <cellStyle name="_Costs not in AURORA 06GRC_04 07E Wild Horse Wind Expansion (C) (2)_TENASKA REGULATORY ASSET" xfId="238"/>
    <cellStyle name="_Costs not in AURORA 06GRC_16.37E Wild Horse Expansion DeferralRevwrkingfile SF" xfId="239"/>
    <cellStyle name="_Costs not in AURORA 06GRC_4 31 Regulatory Assets and Liabilities  7 06- Exhibit D" xfId="240"/>
    <cellStyle name="_Costs not in AURORA 06GRC_4 32 Regulatory Assets and Liabilities  7 06- Exhibit D" xfId="241"/>
    <cellStyle name="_Costs not in AURORA 06GRC_Book2" xfId="242"/>
    <cellStyle name="_Costs not in AURORA 06GRC_Book2_Adj Bench DR 3 for Initial Briefs (Electric)" xfId="243"/>
    <cellStyle name="_Costs not in AURORA 06GRC_Book2_Electric Rev Req Model (2009 GRC) Rebuttal" xfId="244"/>
    <cellStyle name="_Costs not in AURORA 06GRC_Book2_Electric Rev Req Model (2009 GRC) Rebuttal REmoval of New  WH Solar AdjustMI" xfId="245"/>
    <cellStyle name="_Costs not in AURORA 06GRC_Book2_Electric Rev Req Model (2009 GRC) Revised 01-18-2010" xfId="246"/>
    <cellStyle name="_Costs not in AURORA 06GRC_Book2_Final Order Electric EXHIBIT A-1" xfId="247"/>
    <cellStyle name="_Costs not in AURORA 06GRC_Book4" xfId="248"/>
    <cellStyle name="_Costs not in AURORA 06GRC_Book9" xfId="249"/>
    <cellStyle name="_Costs not in AURORA 06GRC_Power Costs - Comparison bx Rbtl-Staff-Jt-PC" xfId="250"/>
    <cellStyle name="_Costs not in AURORA 06GRC_Power Costs - Comparison bx Rbtl-Staff-Jt-PC_Adj Bench DR 3 for Initial Briefs (Electric)" xfId="251"/>
    <cellStyle name="_Costs not in AURORA 06GRC_Power Costs - Comparison bx Rbtl-Staff-Jt-PC_Electric Rev Req Model (2009 GRC) Rebuttal" xfId="252"/>
    <cellStyle name="_Costs not in AURORA 06GRC_Power Costs - Comparison bx Rbtl-Staff-Jt-PC_Electric Rev Req Model (2009 GRC) Rebuttal REmoval of New  WH Solar AdjustMI" xfId="253"/>
    <cellStyle name="_Costs not in AURORA 06GRC_Power Costs - Comparison bx Rbtl-Staff-Jt-PC_Electric Rev Req Model (2009 GRC) Revised 01-18-2010" xfId="254"/>
    <cellStyle name="_Costs not in AURORA 06GRC_Power Costs - Comparison bx Rbtl-Staff-Jt-PC_Final Order Electric EXHIBIT A-1" xfId="255"/>
    <cellStyle name="_Costs not in AURORA 06GRC_Rebuttal Power Costs" xfId="256"/>
    <cellStyle name="_Costs not in AURORA 06GRC_Rebuttal Power Costs_Adj Bench DR 3 for Initial Briefs (Electric)" xfId="257"/>
    <cellStyle name="_Costs not in AURORA 06GRC_Rebuttal Power Costs_Electric Rev Req Model (2009 GRC) Rebuttal" xfId="258"/>
    <cellStyle name="_Costs not in AURORA 06GRC_Rebuttal Power Costs_Electric Rev Req Model (2009 GRC) Rebuttal REmoval of New  WH Solar AdjustMI" xfId="259"/>
    <cellStyle name="_Costs not in AURORA 06GRC_Rebuttal Power Costs_Electric Rev Req Model (2009 GRC) Revised 01-18-2010" xfId="260"/>
    <cellStyle name="_Costs not in AURORA 06GRC_Rebuttal Power Costs_Final Order Electric EXHIBIT A-1" xfId="261"/>
    <cellStyle name="_Costs not in AURORA 2006GRC 6.15.06" xfId="262"/>
    <cellStyle name="_Costs not in AURORA 2006GRC 6.15.06 2" xfId="263"/>
    <cellStyle name="_Costs not in AURORA 2006GRC 6.15.06_04 07E Wild Horse Wind Expansion (C) (2)" xfId="264"/>
    <cellStyle name="_Costs not in AURORA 2006GRC 6.15.06_04 07E Wild Horse Wind Expansion (C) (2)_Adj Bench DR 3 for Initial Briefs (Electric)" xfId="265"/>
    <cellStyle name="_Costs not in AURORA 2006GRC 6.15.06_04 07E Wild Horse Wind Expansion (C) (2)_Electric Rev Req Model (2009 GRC) " xfId="266"/>
    <cellStyle name="_Costs not in AURORA 2006GRC 6.15.06_04 07E Wild Horse Wind Expansion (C) (2)_Electric Rev Req Model (2009 GRC) Rebuttal" xfId="267"/>
    <cellStyle name="_Costs not in AURORA 2006GRC 6.15.06_04 07E Wild Horse Wind Expansion (C) (2)_Electric Rev Req Model (2009 GRC) Rebuttal REmoval of New  WH Solar AdjustMI" xfId="268"/>
    <cellStyle name="_Costs not in AURORA 2006GRC 6.15.06_04 07E Wild Horse Wind Expansion (C) (2)_Electric Rev Req Model (2009 GRC) Revised 01-18-2010" xfId="269"/>
    <cellStyle name="_Costs not in AURORA 2006GRC 6.15.06_04 07E Wild Horse Wind Expansion (C) (2)_Final Order Electric EXHIBIT A-1" xfId="270"/>
    <cellStyle name="_Costs not in AURORA 2006GRC 6.15.06_04 07E Wild Horse Wind Expansion (C) (2)_TENASKA REGULATORY ASSET" xfId="271"/>
    <cellStyle name="_Costs not in AURORA 2006GRC 6.15.06_16.37E Wild Horse Expansion DeferralRevwrkingfile SF" xfId="272"/>
    <cellStyle name="_Costs not in AURORA 2006GRC 6.15.06_2009 GRC Compl Filing - Exhibit D" xfId="273"/>
    <cellStyle name="_Costs not in AURORA 2006GRC 6.15.06_4 31 Regulatory Assets and Liabilities  7 06- Exhibit D" xfId="274"/>
    <cellStyle name="_Costs not in AURORA 2006GRC 6.15.06_4 32 Regulatory Assets and Liabilities  7 06- Exhibit D" xfId="275"/>
    <cellStyle name="_Costs not in AURORA 2006GRC 6.15.06_Book2" xfId="276"/>
    <cellStyle name="_Costs not in AURORA 2006GRC 6.15.06_Book2_Adj Bench DR 3 for Initial Briefs (Electric)" xfId="277"/>
    <cellStyle name="_Costs not in AURORA 2006GRC 6.15.06_Book2_Electric Rev Req Model (2009 GRC) Rebuttal" xfId="278"/>
    <cellStyle name="_Costs not in AURORA 2006GRC 6.15.06_Book2_Electric Rev Req Model (2009 GRC) Rebuttal REmoval of New  WH Solar AdjustMI" xfId="279"/>
    <cellStyle name="_Costs not in AURORA 2006GRC 6.15.06_Book2_Electric Rev Req Model (2009 GRC) Revised 01-18-2010" xfId="280"/>
    <cellStyle name="_Costs not in AURORA 2006GRC 6.15.06_Book2_Final Order Electric EXHIBIT A-1" xfId="281"/>
    <cellStyle name="_Costs not in AURORA 2006GRC 6.15.06_Book4" xfId="282"/>
    <cellStyle name="_Costs not in AURORA 2006GRC 6.15.06_Book9" xfId="283"/>
    <cellStyle name="_Costs not in AURORA 2006GRC 6.15.06_Power Costs - Comparison bx Rbtl-Staff-Jt-PC" xfId="284"/>
    <cellStyle name="_Costs not in AURORA 2006GRC 6.15.06_Power Costs - Comparison bx Rbtl-Staff-Jt-PC_Adj Bench DR 3 for Initial Briefs (Electric)" xfId="285"/>
    <cellStyle name="_Costs not in AURORA 2006GRC 6.15.06_Power Costs - Comparison bx Rbtl-Staff-Jt-PC_Electric Rev Req Model (2009 GRC) Rebuttal" xfId="286"/>
    <cellStyle name="_Costs not in AURORA 2006GRC 6.15.06_Power Costs - Comparison bx Rbtl-Staff-Jt-PC_Electric Rev Req Model (2009 GRC) Rebuttal REmoval of New  WH Solar AdjustMI" xfId="287"/>
    <cellStyle name="_Costs not in AURORA 2006GRC 6.15.06_Power Costs - Comparison bx Rbtl-Staff-Jt-PC_Electric Rev Req Model (2009 GRC) Revised 01-18-2010" xfId="288"/>
    <cellStyle name="_Costs not in AURORA 2006GRC 6.15.06_Power Costs - Comparison bx Rbtl-Staff-Jt-PC_Final Order Electric EXHIBIT A-1" xfId="289"/>
    <cellStyle name="_Costs not in AURORA 2006GRC 6.15.06_Rebuttal Power Costs" xfId="290"/>
    <cellStyle name="_Costs not in AURORA 2006GRC 6.15.06_Rebuttal Power Costs_Adj Bench DR 3 for Initial Briefs (Electric)" xfId="291"/>
    <cellStyle name="_Costs not in AURORA 2006GRC 6.15.06_Rebuttal Power Costs_Electric Rev Req Model (2009 GRC) Rebuttal" xfId="292"/>
    <cellStyle name="_Costs not in AURORA 2006GRC 6.15.06_Rebuttal Power Costs_Electric Rev Req Model (2009 GRC) Rebuttal REmoval of New  WH Solar AdjustMI" xfId="293"/>
    <cellStyle name="_Costs not in AURORA 2006GRC 6.15.06_Rebuttal Power Costs_Electric Rev Req Model (2009 GRC) Revised 01-18-2010" xfId="294"/>
    <cellStyle name="_Costs not in AURORA 2006GRC 6.15.06_Rebuttal Power Costs_Final Order Electric EXHIBIT A-1" xfId="295"/>
    <cellStyle name="_Costs not in AURORA 2006GRC w gas price updated" xfId="296"/>
    <cellStyle name="_Costs not in AURORA 2006GRC w gas price updated_Adj Bench DR 3 for Initial Briefs (Electric)" xfId="297"/>
    <cellStyle name="_Costs not in AURORA 2006GRC w gas price updated_Book2" xfId="298"/>
    <cellStyle name="_Costs not in AURORA 2006GRC w gas price updated_Book2_Adj Bench DR 3 for Initial Briefs (Electric)" xfId="299"/>
    <cellStyle name="_Costs not in AURORA 2006GRC w gas price updated_Book2_Electric Rev Req Model (2009 GRC) Rebuttal" xfId="300"/>
    <cellStyle name="_Costs not in AURORA 2006GRC w gas price updated_Book2_Electric Rev Req Model (2009 GRC) Rebuttal REmoval of New  WH Solar AdjustMI" xfId="301"/>
    <cellStyle name="_Costs not in AURORA 2006GRC w gas price updated_Book2_Electric Rev Req Model (2009 GRC) Revised 01-18-2010" xfId="302"/>
    <cellStyle name="_Costs not in AURORA 2006GRC w gas price updated_Book2_Final Order Electric EXHIBIT A-1" xfId="303"/>
    <cellStyle name="_Costs not in AURORA 2006GRC w gas price updated_Electric Rev Req Model (2009 GRC) " xfId="304"/>
    <cellStyle name="_Costs not in AURORA 2006GRC w gas price updated_Electric Rev Req Model (2009 GRC) Rebuttal" xfId="305"/>
    <cellStyle name="_Costs not in AURORA 2006GRC w gas price updated_Electric Rev Req Model (2009 GRC) Rebuttal REmoval of New  WH Solar AdjustMI" xfId="306"/>
    <cellStyle name="_Costs not in AURORA 2006GRC w gas price updated_Electric Rev Req Model (2009 GRC) Revised 01-18-2010" xfId="307"/>
    <cellStyle name="_Costs not in AURORA 2006GRC w gas price updated_Final Order Electric EXHIBIT A-1" xfId="308"/>
    <cellStyle name="_Costs not in AURORA 2006GRC w gas price updated_Rebuttal Power Costs" xfId="309"/>
    <cellStyle name="_Costs not in AURORA 2006GRC w gas price updated_Rebuttal Power Costs_Adj Bench DR 3 for Initial Briefs (Electric)" xfId="310"/>
    <cellStyle name="_Costs not in AURORA 2006GRC w gas price updated_Rebuttal Power Costs_Electric Rev Req Model (2009 GRC) Rebuttal" xfId="311"/>
    <cellStyle name="_Costs not in AURORA 2006GRC w gas price updated_Rebuttal Power Costs_Electric Rev Req Model (2009 GRC) Rebuttal REmoval of New  WH Solar AdjustMI" xfId="312"/>
    <cellStyle name="_Costs not in AURORA 2006GRC w gas price updated_Rebuttal Power Costs_Electric Rev Req Model (2009 GRC) Revised 01-18-2010" xfId="313"/>
    <cellStyle name="_Costs not in AURORA 2006GRC w gas price updated_Rebuttal Power Costs_Final Order Electric EXHIBIT A-1" xfId="314"/>
    <cellStyle name="_Costs not in AURORA 2006GRC w gas price updated_TENASKA REGULATORY ASSET" xfId="315"/>
    <cellStyle name="_Costs not in AURORA 2007 Rate Case" xfId="316"/>
    <cellStyle name="_Costs not in AURORA 2007 Rate Case 2" xfId="317"/>
    <cellStyle name="_Costs not in AURORA 2007 Rate Case_(C) WHE Proforma with ITC cash grant 10 Yr Amort_for deferral_102809" xfId="318"/>
    <cellStyle name="_Costs not in AURORA 2007 Rate Case_(C) WHE Proforma with ITC cash grant 10 Yr Amort_for deferral_102809_16.07E Wild Horse Wind Expansionwrkingfile" xfId="319"/>
    <cellStyle name="_Costs not in AURORA 2007 Rate Case_(C) WHE Proforma with ITC cash grant 10 Yr Amort_for deferral_102809_16.07E Wild Horse Wind Expansionwrkingfile SF" xfId="320"/>
    <cellStyle name="_Costs not in AURORA 2007 Rate Case_(C) WHE Proforma with ITC cash grant 10 Yr Amort_for deferral_102809_16.37E Wild Horse Expansion DeferralRevwrkingfile SF" xfId="321"/>
    <cellStyle name="_Costs not in AURORA 2007 Rate Case_(C) WHE Proforma with ITC cash grant 10 Yr Amort_for rebuttal_120709" xfId="322"/>
    <cellStyle name="_Costs not in AURORA 2007 Rate Case_04.07E Wild Horse Wind Expansion" xfId="323"/>
    <cellStyle name="_Costs not in AURORA 2007 Rate Case_04.07E Wild Horse Wind Expansion_16.07E Wild Horse Wind Expansionwrkingfile" xfId="324"/>
    <cellStyle name="_Costs not in AURORA 2007 Rate Case_04.07E Wild Horse Wind Expansion_16.07E Wild Horse Wind Expansionwrkingfile SF" xfId="325"/>
    <cellStyle name="_Costs not in AURORA 2007 Rate Case_04.07E Wild Horse Wind Expansion_16.37E Wild Horse Expansion DeferralRevwrkingfile SF" xfId="326"/>
    <cellStyle name="_Costs not in AURORA 2007 Rate Case_16.07E Wild Horse Wind Expansionwrkingfile" xfId="327"/>
    <cellStyle name="_Costs not in AURORA 2007 Rate Case_16.07E Wild Horse Wind Expansionwrkingfile SF" xfId="328"/>
    <cellStyle name="_Costs not in AURORA 2007 Rate Case_16.37E Wild Horse Expansion DeferralRevwrkingfile SF" xfId="329"/>
    <cellStyle name="_Costs not in AURORA 2007 Rate Case_2009 GRC Compl Filing - Exhibit D" xfId="330"/>
    <cellStyle name="_Costs not in AURORA 2007 Rate Case_4 31 Regulatory Assets and Liabilities  7 06- Exhibit D" xfId="331"/>
    <cellStyle name="_Costs not in AURORA 2007 Rate Case_4 32 Regulatory Assets and Liabilities  7 06- Exhibit D" xfId="332"/>
    <cellStyle name="_Costs not in AURORA 2007 Rate Case_Book2" xfId="333"/>
    <cellStyle name="_Costs not in AURORA 2007 Rate Case_Book2_Adj Bench DR 3 for Initial Briefs (Electric)" xfId="334"/>
    <cellStyle name="_Costs not in AURORA 2007 Rate Case_Book2_Electric Rev Req Model (2009 GRC) Rebuttal" xfId="335"/>
    <cellStyle name="_Costs not in AURORA 2007 Rate Case_Book2_Electric Rev Req Model (2009 GRC) Rebuttal REmoval of New  WH Solar AdjustMI" xfId="336"/>
    <cellStyle name="_Costs not in AURORA 2007 Rate Case_Book2_Electric Rev Req Model (2009 GRC) Revised 01-18-2010" xfId="337"/>
    <cellStyle name="_Costs not in AURORA 2007 Rate Case_Book2_Final Order Electric EXHIBIT A-1" xfId="338"/>
    <cellStyle name="_Costs not in AURORA 2007 Rate Case_Book4" xfId="339"/>
    <cellStyle name="_Costs not in AURORA 2007 Rate Case_Book9" xfId="340"/>
    <cellStyle name="_Costs not in AURORA 2007 Rate Case_Power Costs - Comparison bx Rbtl-Staff-Jt-PC" xfId="341"/>
    <cellStyle name="_Costs not in AURORA 2007 Rate Case_Power Costs - Comparison bx Rbtl-Staff-Jt-PC_Adj Bench DR 3 for Initial Briefs (Electric)" xfId="342"/>
    <cellStyle name="_Costs not in AURORA 2007 Rate Case_Power Costs - Comparison bx Rbtl-Staff-Jt-PC_Electric Rev Req Model (2009 GRC) Rebuttal" xfId="343"/>
    <cellStyle name="_Costs not in AURORA 2007 Rate Case_Power Costs - Comparison bx Rbtl-Staff-Jt-PC_Electric Rev Req Model (2009 GRC) Rebuttal REmoval of New  WH Solar AdjustMI" xfId="344"/>
    <cellStyle name="_Costs not in AURORA 2007 Rate Case_Power Costs - Comparison bx Rbtl-Staff-Jt-PC_Electric Rev Req Model (2009 GRC) Revised 01-18-2010" xfId="345"/>
    <cellStyle name="_Costs not in AURORA 2007 Rate Case_Power Costs - Comparison bx Rbtl-Staff-Jt-PC_Final Order Electric EXHIBIT A-1" xfId="346"/>
    <cellStyle name="_Costs not in AURORA 2007 Rate Case_Rebuttal Power Costs" xfId="347"/>
    <cellStyle name="_Costs not in AURORA 2007 Rate Case_Rebuttal Power Costs_Adj Bench DR 3 for Initial Briefs (Electric)" xfId="348"/>
    <cellStyle name="_Costs not in AURORA 2007 Rate Case_Rebuttal Power Costs_Electric Rev Req Model (2009 GRC) Rebuttal" xfId="349"/>
    <cellStyle name="_Costs not in AURORA 2007 Rate Case_Rebuttal Power Costs_Electric Rev Req Model (2009 GRC) Rebuttal REmoval of New  WH Solar AdjustMI" xfId="350"/>
    <cellStyle name="_Costs not in AURORA 2007 Rate Case_Rebuttal Power Costs_Electric Rev Req Model (2009 GRC) Revised 01-18-2010" xfId="351"/>
    <cellStyle name="_Costs not in AURORA 2007 Rate Case_Rebuttal Power Costs_Final Order Electric EXHIBIT A-1" xfId="352"/>
    <cellStyle name="_Costs not in KWI3000 '06Budget" xfId="353"/>
    <cellStyle name="_Costs not in KWI3000 '06Budget 2" xfId="354"/>
    <cellStyle name="_Costs not in KWI3000 '06Budget_(C) WHE Proforma with ITC cash grant 10 Yr Amort_for deferral_102809" xfId="355"/>
    <cellStyle name="_Costs not in KWI3000 '06Budget_(C) WHE Proforma with ITC cash grant 10 Yr Amort_for deferral_102809_16.07E Wild Horse Wind Expansionwrkingfile" xfId="356"/>
    <cellStyle name="_Costs not in KWI3000 '06Budget_(C) WHE Proforma with ITC cash grant 10 Yr Amort_for deferral_102809_16.07E Wild Horse Wind Expansionwrkingfile SF" xfId="357"/>
    <cellStyle name="_Costs not in KWI3000 '06Budget_(C) WHE Proforma with ITC cash grant 10 Yr Amort_for deferral_102809_16.37E Wild Horse Expansion DeferralRevwrkingfile SF" xfId="358"/>
    <cellStyle name="_Costs not in KWI3000 '06Budget_(C) WHE Proforma with ITC cash grant 10 Yr Amort_for rebuttal_120709" xfId="359"/>
    <cellStyle name="_Costs not in KWI3000 '06Budget_04.07E Wild Horse Wind Expansion" xfId="360"/>
    <cellStyle name="_Costs not in KWI3000 '06Budget_04.07E Wild Horse Wind Expansion_16.07E Wild Horse Wind Expansionwrkingfile" xfId="361"/>
    <cellStyle name="_Costs not in KWI3000 '06Budget_04.07E Wild Horse Wind Expansion_16.07E Wild Horse Wind Expansionwrkingfile SF" xfId="362"/>
    <cellStyle name="_Costs not in KWI3000 '06Budget_04.07E Wild Horse Wind Expansion_16.37E Wild Horse Expansion DeferralRevwrkingfile SF" xfId="363"/>
    <cellStyle name="_Costs not in KWI3000 '06Budget_16.07E Wild Horse Wind Expansionwrkingfile" xfId="364"/>
    <cellStyle name="_Costs not in KWI3000 '06Budget_16.07E Wild Horse Wind Expansionwrkingfile SF" xfId="365"/>
    <cellStyle name="_Costs not in KWI3000 '06Budget_16.37E Wild Horse Expansion DeferralRevwrkingfile SF" xfId="366"/>
    <cellStyle name="_Costs not in KWI3000 '06Budget_4 31 Regulatory Assets and Liabilities  7 06- Exhibit D" xfId="367"/>
    <cellStyle name="_Costs not in KWI3000 '06Budget_4 32 Regulatory Assets and Liabilities  7 06- Exhibit D" xfId="368"/>
    <cellStyle name="_Costs not in KWI3000 '06Budget_Book2" xfId="369"/>
    <cellStyle name="_Costs not in KWI3000 '06Budget_Book2_Adj Bench DR 3 for Initial Briefs (Electric)" xfId="370"/>
    <cellStyle name="_Costs not in KWI3000 '06Budget_Book2_Electric Rev Req Model (2009 GRC) Rebuttal" xfId="371"/>
    <cellStyle name="_Costs not in KWI3000 '06Budget_Book2_Electric Rev Req Model (2009 GRC) Rebuttal REmoval of New  WH Solar AdjustMI" xfId="372"/>
    <cellStyle name="_Costs not in KWI3000 '06Budget_Book2_Electric Rev Req Model (2009 GRC) Revised 01-18-2010" xfId="373"/>
    <cellStyle name="_Costs not in KWI3000 '06Budget_Book2_Final Order Electric EXHIBIT A-1" xfId="374"/>
    <cellStyle name="_Costs not in KWI3000 '06Budget_Book4" xfId="375"/>
    <cellStyle name="_Costs not in KWI3000 '06Budget_Book9" xfId="376"/>
    <cellStyle name="_Costs not in KWI3000 '06Budget_Power Costs - Comparison bx Rbtl-Staff-Jt-PC" xfId="377"/>
    <cellStyle name="_Costs not in KWI3000 '06Budget_Power Costs - Comparison bx Rbtl-Staff-Jt-PC_Adj Bench DR 3 for Initial Briefs (Electric)" xfId="378"/>
    <cellStyle name="_Costs not in KWI3000 '06Budget_Power Costs - Comparison bx Rbtl-Staff-Jt-PC_Electric Rev Req Model (2009 GRC) Rebuttal" xfId="379"/>
    <cellStyle name="_Costs not in KWI3000 '06Budget_Power Costs - Comparison bx Rbtl-Staff-Jt-PC_Electric Rev Req Model (2009 GRC) Rebuttal REmoval of New  WH Solar AdjustMI" xfId="380"/>
    <cellStyle name="_Costs not in KWI3000 '06Budget_Power Costs - Comparison bx Rbtl-Staff-Jt-PC_Electric Rev Req Model (2009 GRC) Revised 01-18-2010" xfId="381"/>
    <cellStyle name="_Costs not in KWI3000 '06Budget_Power Costs - Comparison bx Rbtl-Staff-Jt-PC_Final Order Electric EXHIBIT A-1" xfId="382"/>
    <cellStyle name="_Costs not in KWI3000 '06Budget_Rebuttal Power Costs" xfId="383"/>
    <cellStyle name="_Costs not in KWI3000 '06Budget_Rebuttal Power Costs_Adj Bench DR 3 for Initial Briefs (Electric)" xfId="384"/>
    <cellStyle name="_Costs not in KWI3000 '06Budget_Rebuttal Power Costs_Electric Rev Req Model (2009 GRC) Rebuttal" xfId="385"/>
    <cellStyle name="_Costs not in KWI3000 '06Budget_Rebuttal Power Costs_Electric Rev Req Model (2009 GRC) Rebuttal REmoval of New  WH Solar AdjustMI" xfId="386"/>
    <cellStyle name="_Costs not in KWI3000 '06Budget_Rebuttal Power Costs_Electric Rev Req Model (2009 GRC) Revised 01-18-2010" xfId="387"/>
    <cellStyle name="_Costs not in KWI3000 '06Budget_Rebuttal Power Costs_Final Order Electric EXHIBIT A-1" xfId="388"/>
    <cellStyle name="_DEM-08C Power Cost Comparison" xfId="389"/>
    <cellStyle name="_DEM-WP (C) Power Cost 2006GRC Order" xfId="390"/>
    <cellStyle name="_DEM-WP (C) Power Cost 2006GRC Order 2" xfId="391"/>
    <cellStyle name="_DEM-WP (C) Power Cost 2006GRC Order_04 07E Wild Horse Wind Expansion (C) (2)" xfId="392"/>
    <cellStyle name="_DEM-WP (C) Power Cost 2006GRC Order_04 07E Wild Horse Wind Expansion (C) (2)_Adj Bench DR 3 for Initial Briefs (Electric)" xfId="393"/>
    <cellStyle name="_DEM-WP (C) Power Cost 2006GRC Order_04 07E Wild Horse Wind Expansion (C) (2)_Electric Rev Req Model (2009 GRC) " xfId="394"/>
    <cellStyle name="_DEM-WP (C) Power Cost 2006GRC Order_04 07E Wild Horse Wind Expansion (C) (2)_Electric Rev Req Model (2009 GRC) Rebuttal" xfId="395"/>
    <cellStyle name="_DEM-WP (C) Power Cost 2006GRC Order_04 07E Wild Horse Wind Expansion (C) (2)_Electric Rev Req Model (2009 GRC) Rebuttal REmoval of New  WH Solar AdjustMI" xfId="396"/>
    <cellStyle name="_DEM-WP (C) Power Cost 2006GRC Order_04 07E Wild Horse Wind Expansion (C) (2)_Electric Rev Req Model (2009 GRC) Revised 01-18-2010" xfId="397"/>
    <cellStyle name="_DEM-WP (C) Power Cost 2006GRC Order_04 07E Wild Horse Wind Expansion (C) (2)_Final Order Electric EXHIBIT A-1" xfId="398"/>
    <cellStyle name="_DEM-WP (C) Power Cost 2006GRC Order_04 07E Wild Horse Wind Expansion (C) (2)_TENASKA REGULATORY ASSET" xfId="399"/>
    <cellStyle name="_DEM-WP (C) Power Cost 2006GRC Order_16.37E Wild Horse Expansion DeferralRevwrkingfile SF" xfId="400"/>
    <cellStyle name="_DEM-WP (C) Power Cost 2006GRC Order_2009 GRC Compl Filing - Exhibit D" xfId="401"/>
    <cellStyle name="_DEM-WP (C) Power Cost 2006GRC Order_4 31 Regulatory Assets and Liabilities  7 06- Exhibit D" xfId="402"/>
    <cellStyle name="_DEM-WP (C) Power Cost 2006GRC Order_4 32 Regulatory Assets and Liabilities  7 06- Exhibit D" xfId="403"/>
    <cellStyle name="_DEM-WP (C) Power Cost 2006GRC Order_Book2" xfId="404"/>
    <cellStyle name="_DEM-WP (C) Power Cost 2006GRC Order_Book2_Adj Bench DR 3 for Initial Briefs (Electric)" xfId="405"/>
    <cellStyle name="_DEM-WP (C) Power Cost 2006GRC Order_Book2_Electric Rev Req Model (2009 GRC) Rebuttal" xfId="406"/>
    <cellStyle name="_DEM-WP (C) Power Cost 2006GRC Order_Book2_Electric Rev Req Model (2009 GRC) Rebuttal REmoval of New  WH Solar AdjustMI" xfId="407"/>
    <cellStyle name="_DEM-WP (C) Power Cost 2006GRC Order_Book2_Electric Rev Req Model (2009 GRC) Revised 01-18-2010" xfId="408"/>
    <cellStyle name="_DEM-WP (C) Power Cost 2006GRC Order_Book2_Final Order Electric EXHIBIT A-1" xfId="409"/>
    <cellStyle name="_DEM-WP (C) Power Cost 2006GRC Order_Book4" xfId="410"/>
    <cellStyle name="_DEM-WP (C) Power Cost 2006GRC Order_Book9" xfId="411"/>
    <cellStyle name="_DEM-WP (C) Power Cost 2006GRC Order_Power Costs - Comparison bx Rbtl-Staff-Jt-PC" xfId="412"/>
    <cellStyle name="_DEM-WP (C) Power Cost 2006GRC Order_Power Costs - Comparison bx Rbtl-Staff-Jt-PC_Adj Bench DR 3 for Initial Briefs (Electric)" xfId="413"/>
    <cellStyle name="_DEM-WP (C) Power Cost 2006GRC Order_Power Costs - Comparison bx Rbtl-Staff-Jt-PC_Electric Rev Req Model (2009 GRC) Rebuttal" xfId="414"/>
    <cellStyle name="_DEM-WP (C) Power Cost 2006GRC Order_Power Costs - Comparison bx Rbtl-Staff-Jt-PC_Electric Rev Req Model (2009 GRC) Rebuttal REmoval of New  WH Solar AdjustMI" xfId="415"/>
    <cellStyle name="_DEM-WP (C) Power Cost 2006GRC Order_Power Costs - Comparison bx Rbtl-Staff-Jt-PC_Electric Rev Req Model (2009 GRC) Revised 01-18-2010" xfId="416"/>
    <cellStyle name="_DEM-WP (C) Power Cost 2006GRC Order_Power Costs - Comparison bx Rbtl-Staff-Jt-PC_Final Order Electric EXHIBIT A-1" xfId="417"/>
    <cellStyle name="_DEM-WP (C) Power Cost 2006GRC Order_Rebuttal Power Costs" xfId="418"/>
    <cellStyle name="_DEM-WP (C) Power Cost 2006GRC Order_Rebuttal Power Costs_Adj Bench DR 3 for Initial Briefs (Electric)" xfId="419"/>
    <cellStyle name="_DEM-WP (C) Power Cost 2006GRC Order_Rebuttal Power Costs_Electric Rev Req Model (2009 GRC) Rebuttal" xfId="420"/>
    <cellStyle name="_DEM-WP (C) Power Cost 2006GRC Order_Rebuttal Power Costs_Electric Rev Req Model (2009 GRC) Rebuttal REmoval of New  WH Solar AdjustMI" xfId="421"/>
    <cellStyle name="_DEM-WP (C) Power Cost 2006GRC Order_Rebuttal Power Costs_Electric Rev Req Model (2009 GRC) Revised 01-18-2010" xfId="422"/>
    <cellStyle name="_DEM-WP (C) Power Cost 2006GRC Order_Rebuttal Power Costs_Final Order Electric EXHIBIT A-1" xfId="423"/>
    <cellStyle name="_DEM-WP Revised (HC) Wild Horse 2006GRC" xfId="424"/>
    <cellStyle name="_DEM-WP Revised (HC) Wild Horse 2006GRC_16.37E Wild Horse Expansion DeferralRevwrkingfile SF" xfId="425"/>
    <cellStyle name="_DEM-WP Revised (HC) Wild Horse 2006GRC_2009 GRC Compl Filing - Exhibit D" xfId="426"/>
    <cellStyle name="_DEM-WP Revised (HC) Wild Horse 2006GRC_Adj Bench DR 3 for Initial Briefs (Electric)" xfId="427"/>
    <cellStyle name="_DEM-WP Revised (HC) Wild Horse 2006GRC_Book2" xfId="428"/>
    <cellStyle name="_DEM-WP Revised (HC) Wild Horse 2006GRC_Book4" xfId="429"/>
    <cellStyle name="_DEM-WP Revised (HC) Wild Horse 2006GRC_Electric Rev Req Model (2009 GRC) " xfId="430"/>
    <cellStyle name="_DEM-WP Revised (HC) Wild Horse 2006GRC_Electric Rev Req Model (2009 GRC) Rebuttal" xfId="431"/>
    <cellStyle name="_DEM-WP Revised (HC) Wild Horse 2006GRC_Electric Rev Req Model (2009 GRC) Rebuttal REmoval of New  WH Solar AdjustMI" xfId="432"/>
    <cellStyle name="_DEM-WP Revised (HC) Wild Horse 2006GRC_Electric Rev Req Model (2009 GRC) Revised 01-18-2010" xfId="433"/>
    <cellStyle name="_DEM-WP Revised (HC) Wild Horse 2006GRC_Final Order Electric EXHIBIT A-1" xfId="434"/>
    <cellStyle name="_DEM-WP Revised (HC) Wild Horse 2006GRC_Power Costs - Comparison bx Rbtl-Staff-Jt-PC" xfId="435"/>
    <cellStyle name="_DEM-WP Revised (HC) Wild Horse 2006GRC_Rebuttal Power Costs" xfId="436"/>
    <cellStyle name="_DEM-WP Revised (HC) Wild Horse 2006GRC_TENASKA REGULATORY ASSET" xfId="437"/>
    <cellStyle name="_DEM-WP(C) Colstrip FOR" xfId="438"/>
    <cellStyle name="_DEM-WP(C) Colstrip FOR_(C) WHE Proforma with ITC cash grant 10 Yr Amort_for rebuttal_120709" xfId="439"/>
    <cellStyle name="_DEM-WP(C) Colstrip FOR_16.07E Wild Horse Wind Expansionwrkingfile" xfId="440"/>
    <cellStyle name="_DEM-WP(C) Colstrip FOR_16.07E Wild Horse Wind Expansionwrkingfile SF" xfId="441"/>
    <cellStyle name="_DEM-WP(C) Colstrip FOR_16.37E Wild Horse Expansion DeferralRevwrkingfile SF" xfId="442"/>
    <cellStyle name="_DEM-WP(C) Colstrip FOR_Adj Bench DR 3 for Initial Briefs (Electric)" xfId="443"/>
    <cellStyle name="_DEM-WP(C) Colstrip FOR_Book2" xfId="444"/>
    <cellStyle name="_DEM-WP(C) Colstrip FOR_Book2_Adj Bench DR 3 for Initial Briefs (Electric)" xfId="445"/>
    <cellStyle name="_DEM-WP(C) Colstrip FOR_Book2_Electric Rev Req Model (2009 GRC) Rebuttal" xfId="446"/>
    <cellStyle name="_DEM-WP(C) Colstrip FOR_Book2_Electric Rev Req Model (2009 GRC) Rebuttal REmoval of New  WH Solar AdjustMI" xfId="447"/>
    <cellStyle name="_DEM-WP(C) Colstrip FOR_Book2_Electric Rev Req Model (2009 GRC) Revised 01-18-2010" xfId="448"/>
    <cellStyle name="_DEM-WP(C) Colstrip FOR_Book2_Final Order Electric EXHIBIT A-1" xfId="449"/>
    <cellStyle name="_DEM-WP(C) Colstrip FOR_Electric Rev Req Model (2009 GRC) Rebuttal" xfId="450"/>
    <cellStyle name="_DEM-WP(C) Colstrip FOR_Electric Rev Req Model (2009 GRC) Rebuttal REmoval of New  WH Solar AdjustMI" xfId="451"/>
    <cellStyle name="_DEM-WP(C) Colstrip FOR_Electric Rev Req Model (2009 GRC) Revised 01-18-2010" xfId="452"/>
    <cellStyle name="_DEM-WP(C) Colstrip FOR_Final Order Electric EXHIBIT A-1" xfId="453"/>
    <cellStyle name="_DEM-WP(C) Colstrip FOR_Rebuttal Power Costs" xfId="454"/>
    <cellStyle name="_DEM-WP(C) Colstrip FOR_Rebuttal Power Costs_Adj Bench DR 3 for Initial Briefs (Electric)" xfId="455"/>
    <cellStyle name="_DEM-WP(C) Colstrip FOR_Rebuttal Power Costs_Electric Rev Req Model (2009 GRC) Rebuttal" xfId="456"/>
    <cellStyle name="_DEM-WP(C) Colstrip FOR_Rebuttal Power Costs_Electric Rev Req Model (2009 GRC) Rebuttal REmoval of New  WH Solar AdjustMI" xfId="457"/>
    <cellStyle name="_DEM-WP(C) Colstrip FOR_Rebuttal Power Costs_Electric Rev Req Model (2009 GRC) Revised 01-18-2010" xfId="458"/>
    <cellStyle name="_DEM-WP(C) Colstrip FOR_Rebuttal Power Costs_Final Order Electric EXHIBIT A-1" xfId="459"/>
    <cellStyle name="_DEM-WP(C) Colstrip FOR_TENASKA REGULATORY ASSET" xfId="460"/>
    <cellStyle name="_DEM-WP(C) Costs not in AURORA 2006GRC" xfId="461"/>
    <cellStyle name="_DEM-WP(C) Costs not in AURORA 2006GRC 2" xfId="462"/>
    <cellStyle name="_DEM-WP(C) Costs not in AURORA 2006GRC_(C) WHE Proforma with ITC cash grant 10 Yr Amort_for deferral_102809" xfId="463"/>
    <cellStyle name="_DEM-WP(C) Costs not in AURORA 2006GRC_(C) WHE Proforma with ITC cash grant 10 Yr Amort_for deferral_102809_16.07E Wild Horse Wind Expansionwrkingfile" xfId="464"/>
    <cellStyle name="_DEM-WP(C) Costs not in AURORA 2006GRC_(C) WHE Proforma with ITC cash grant 10 Yr Amort_for deferral_102809_16.07E Wild Horse Wind Expansionwrkingfile SF" xfId="465"/>
    <cellStyle name="_DEM-WP(C) Costs not in AURORA 2006GRC_(C) WHE Proforma with ITC cash grant 10 Yr Amort_for deferral_102809_16.37E Wild Horse Expansion DeferralRevwrkingfile SF" xfId="466"/>
    <cellStyle name="_DEM-WP(C) Costs not in AURORA 2006GRC_(C) WHE Proforma with ITC cash grant 10 Yr Amort_for rebuttal_120709" xfId="467"/>
    <cellStyle name="_DEM-WP(C) Costs not in AURORA 2006GRC_04.07E Wild Horse Wind Expansion" xfId="468"/>
    <cellStyle name="_DEM-WP(C) Costs not in AURORA 2006GRC_04.07E Wild Horse Wind Expansion_16.07E Wild Horse Wind Expansionwrkingfile" xfId="469"/>
    <cellStyle name="_DEM-WP(C) Costs not in AURORA 2006GRC_04.07E Wild Horse Wind Expansion_16.07E Wild Horse Wind Expansionwrkingfile SF" xfId="470"/>
    <cellStyle name="_DEM-WP(C) Costs not in AURORA 2006GRC_04.07E Wild Horse Wind Expansion_16.37E Wild Horse Expansion DeferralRevwrkingfile SF" xfId="471"/>
    <cellStyle name="_DEM-WP(C) Costs not in AURORA 2006GRC_16.07E Wild Horse Wind Expansionwrkingfile" xfId="472"/>
    <cellStyle name="_DEM-WP(C) Costs not in AURORA 2006GRC_16.07E Wild Horse Wind Expansionwrkingfile SF" xfId="473"/>
    <cellStyle name="_DEM-WP(C) Costs not in AURORA 2006GRC_16.37E Wild Horse Expansion DeferralRevwrkingfile SF" xfId="474"/>
    <cellStyle name="_DEM-WP(C) Costs not in AURORA 2006GRC_2009 GRC Compl Filing - Exhibit D" xfId="475"/>
    <cellStyle name="_DEM-WP(C) Costs not in AURORA 2006GRC_4 31 Regulatory Assets and Liabilities  7 06- Exhibit D" xfId="476"/>
    <cellStyle name="_DEM-WP(C) Costs not in AURORA 2006GRC_4 32 Regulatory Assets and Liabilities  7 06- Exhibit D" xfId="477"/>
    <cellStyle name="_DEM-WP(C) Costs not in AURORA 2006GRC_Book2" xfId="478"/>
    <cellStyle name="_DEM-WP(C) Costs not in AURORA 2006GRC_Book2_Adj Bench DR 3 for Initial Briefs (Electric)" xfId="479"/>
    <cellStyle name="_DEM-WP(C) Costs not in AURORA 2006GRC_Book2_Electric Rev Req Model (2009 GRC) Rebuttal" xfId="480"/>
    <cellStyle name="_DEM-WP(C) Costs not in AURORA 2006GRC_Book2_Electric Rev Req Model (2009 GRC) Rebuttal REmoval of New  WH Solar AdjustMI" xfId="481"/>
    <cellStyle name="_DEM-WP(C) Costs not in AURORA 2006GRC_Book2_Electric Rev Req Model (2009 GRC) Revised 01-18-2010" xfId="482"/>
    <cellStyle name="_DEM-WP(C) Costs not in AURORA 2006GRC_Book2_Final Order Electric EXHIBIT A-1" xfId="483"/>
    <cellStyle name="_DEM-WP(C) Costs not in AURORA 2006GRC_Book4" xfId="484"/>
    <cellStyle name="_DEM-WP(C) Costs not in AURORA 2006GRC_Book9" xfId="485"/>
    <cellStyle name="_DEM-WP(C) Costs not in AURORA 2006GRC_Power Costs - Comparison bx Rbtl-Staff-Jt-PC" xfId="486"/>
    <cellStyle name="_DEM-WP(C) Costs not in AURORA 2006GRC_Power Costs - Comparison bx Rbtl-Staff-Jt-PC_Adj Bench DR 3 for Initial Briefs (Electric)" xfId="487"/>
    <cellStyle name="_DEM-WP(C) Costs not in AURORA 2006GRC_Power Costs - Comparison bx Rbtl-Staff-Jt-PC_Electric Rev Req Model (2009 GRC) Rebuttal" xfId="488"/>
    <cellStyle name="_DEM-WP(C) Costs not in AURORA 2006GRC_Power Costs - Comparison bx Rbtl-Staff-Jt-PC_Electric Rev Req Model (2009 GRC) Rebuttal REmoval of New  WH Solar AdjustMI" xfId="489"/>
    <cellStyle name="_DEM-WP(C) Costs not in AURORA 2006GRC_Power Costs - Comparison bx Rbtl-Staff-Jt-PC_Electric Rev Req Model (2009 GRC) Revised 01-18-2010" xfId="490"/>
    <cellStyle name="_DEM-WP(C) Costs not in AURORA 2006GRC_Power Costs - Comparison bx Rbtl-Staff-Jt-PC_Final Order Electric EXHIBIT A-1" xfId="491"/>
    <cellStyle name="_DEM-WP(C) Costs not in AURORA 2006GRC_Rebuttal Power Costs" xfId="492"/>
    <cellStyle name="_DEM-WP(C) Costs not in AURORA 2006GRC_Rebuttal Power Costs_Adj Bench DR 3 for Initial Briefs (Electric)" xfId="493"/>
    <cellStyle name="_DEM-WP(C) Costs not in AURORA 2006GRC_Rebuttal Power Costs_Electric Rev Req Model (2009 GRC) Rebuttal" xfId="494"/>
    <cellStyle name="_DEM-WP(C) Costs not in AURORA 2006GRC_Rebuttal Power Costs_Electric Rev Req Model (2009 GRC) Rebuttal REmoval of New  WH Solar AdjustMI" xfId="495"/>
    <cellStyle name="_DEM-WP(C) Costs not in AURORA 2006GRC_Rebuttal Power Costs_Electric Rev Req Model (2009 GRC) Revised 01-18-2010" xfId="496"/>
    <cellStyle name="_DEM-WP(C) Costs not in AURORA 2006GRC_Rebuttal Power Costs_Final Order Electric EXHIBIT A-1" xfId="497"/>
    <cellStyle name="_DEM-WP(C) Costs not in AURORA 2007GRC" xfId="498"/>
    <cellStyle name="_DEM-WP(C) Costs not in AURORA 2007GRC_16.37E Wild Horse Expansion DeferralRevwrkingfile SF" xfId="499"/>
    <cellStyle name="_DEM-WP(C) Costs not in AURORA 2007GRC_2009 GRC Compl Filing - Exhibit D" xfId="500"/>
    <cellStyle name="_DEM-WP(C) Costs not in AURORA 2007GRC_Adj Bench DR 3 for Initial Briefs (Electric)" xfId="501"/>
    <cellStyle name="_DEM-WP(C) Costs not in AURORA 2007GRC_Book2" xfId="502"/>
    <cellStyle name="_DEM-WP(C) Costs not in AURORA 2007GRC_Book4" xfId="503"/>
    <cellStyle name="_DEM-WP(C) Costs not in AURORA 2007GRC_Electric Rev Req Model (2009 GRC) " xfId="504"/>
    <cellStyle name="_DEM-WP(C) Costs not in AURORA 2007GRC_Electric Rev Req Model (2009 GRC) Rebuttal" xfId="505"/>
    <cellStyle name="_DEM-WP(C) Costs not in AURORA 2007GRC_Electric Rev Req Model (2009 GRC) Rebuttal REmoval of New  WH Solar AdjustMI" xfId="506"/>
    <cellStyle name="_DEM-WP(C) Costs not in AURORA 2007GRC_Electric Rev Req Model (2009 GRC) Revised 01-18-2010" xfId="507"/>
    <cellStyle name="_DEM-WP(C) Costs not in AURORA 2007GRC_Final Order Electric EXHIBIT A-1" xfId="508"/>
    <cellStyle name="_DEM-WP(C) Costs not in AURORA 2007GRC_Power Costs - Comparison bx Rbtl-Staff-Jt-PC" xfId="509"/>
    <cellStyle name="_DEM-WP(C) Costs not in AURORA 2007GRC_Rebuttal Power Costs" xfId="510"/>
    <cellStyle name="_DEM-WP(C) Costs not in AURORA 2007GRC_TENASKA REGULATORY ASSET" xfId="511"/>
    <cellStyle name="_DEM-WP(C) Costs not in AURORA 2007PCORC-5.07Update" xfId="512"/>
    <cellStyle name="_DEM-WP(C) Costs not in AURORA 2007PCORC-5.07Update_16.37E Wild Horse Expansion DeferralRevwrkingfile SF" xfId="513"/>
    <cellStyle name="_DEM-WP(C) Costs not in AURORA 2007PCORC-5.07Update_2009 GRC Compl Filing - Exhibit D" xfId="514"/>
    <cellStyle name="_DEM-WP(C) Costs not in AURORA 2007PCORC-5.07Update_Adj Bench DR 3 for Initial Briefs (Electric)" xfId="515"/>
    <cellStyle name="_DEM-WP(C) Costs not in AURORA 2007PCORC-5.07Update_Book2" xfId="516"/>
    <cellStyle name="_DEM-WP(C) Costs not in AURORA 2007PCORC-5.07Update_Book4" xfId="517"/>
    <cellStyle name="_DEM-WP(C) Costs not in AURORA 2007PCORC-5.07Update_DEM-WP(C) Production O&amp;M 2009GRC Rebuttal" xfId="518"/>
    <cellStyle name="_DEM-WP(C) Costs not in AURORA 2007PCORC-5.07Update_DEM-WP(C) Production O&amp;M 2009GRC Rebuttal_Adj Bench DR 3 for Initial Briefs (Electric)" xfId="519"/>
    <cellStyle name="_DEM-WP(C) Costs not in AURORA 2007PCORC-5.07Update_DEM-WP(C) Production O&amp;M 2009GRC Rebuttal_Book2" xfId="520"/>
    <cellStyle name="_DEM-WP(C) Costs not in AURORA 2007PCORC-5.07Update_DEM-WP(C) Production O&amp;M 2009GRC Rebuttal_Book2_Adj Bench DR 3 for Initial Briefs (Electric)" xfId="521"/>
    <cellStyle name="_DEM-WP(C) Costs not in AURORA 2007PCORC-5.07Update_DEM-WP(C) Production O&amp;M 2009GRC Rebuttal_Book2_Electric Rev Req Model (2009 GRC) Rebuttal" xfId="522"/>
    <cellStyle name="_DEM-WP(C) Costs not in AURORA 2007PCORC-5.07Update_DEM-WP(C) Production O&amp;M 2009GRC Rebuttal_Book2_Electric Rev Req Model (2009 GRC) Rebuttal REmoval of New  WH Solar AdjustMI" xfId="523"/>
    <cellStyle name="_DEM-WP(C) Costs not in AURORA 2007PCORC-5.07Update_DEM-WP(C) Production O&amp;M 2009GRC Rebuttal_Book2_Electric Rev Req Model (2009 GRC) Revised 01-18-2010" xfId="524"/>
    <cellStyle name="_DEM-WP(C) Costs not in AURORA 2007PCORC-5.07Update_DEM-WP(C) Production O&amp;M 2009GRC Rebuttal_Book2_Final Order Electric EXHIBIT A-1" xfId="525"/>
    <cellStyle name="_DEM-WP(C) Costs not in AURORA 2007PCORC-5.07Update_DEM-WP(C) Production O&amp;M 2009GRC Rebuttal_Electric Rev Req Model (2009 GRC) Rebuttal" xfId="526"/>
    <cellStyle name="_DEM-WP(C) Costs not in AURORA 2007PCORC-5.07Update_DEM-WP(C) Production O&amp;M 2009GRC Rebuttal_Electric Rev Req Model (2009 GRC) Rebuttal REmoval of New  WH Solar AdjustMI" xfId="527"/>
    <cellStyle name="_DEM-WP(C) Costs not in AURORA 2007PCORC-5.07Update_DEM-WP(C) Production O&amp;M 2009GRC Rebuttal_Electric Rev Req Model (2009 GRC) Revised 01-18-2010" xfId="528"/>
    <cellStyle name="_DEM-WP(C) Costs not in AURORA 2007PCORC-5.07Update_DEM-WP(C) Production O&amp;M 2009GRC Rebuttal_Final Order Electric EXHIBIT A-1" xfId="529"/>
    <cellStyle name="_DEM-WP(C) Costs not in AURORA 2007PCORC-5.07Update_DEM-WP(C) Production O&amp;M 2009GRC Rebuttal_Rebuttal Power Costs" xfId="530"/>
    <cellStyle name="_DEM-WP(C) Costs not in AURORA 2007PCORC-5.07Update_DEM-WP(C) Production O&amp;M 2009GRC Rebuttal_Rebuttal Power Costs_Adj Bench DR 3 for Initial Briefs (Electric)" xfId="531"/>
    <cellStyle name="_DEM-WP(C) Costs not in AURORA 2007PCORC-5.07Update_DEM-WP(C) Production O&amp;M 2009GRC Rebuttal_Rebuttal Power Costs_Electric Rev Req Model (2009 GRC) Rebuttal" xfId="532"/>
    <cellStyle name="_DEM-WP(C) Costs not in AURORA 2007PCORC-5.07Update_DEM-WP(C) Production O&amp;M 2009GRC Rebuttal_Rebuttal Power Costs_Electric Rev Req Model (2009 GRC) Rebuttal REmoval of New  WH Solar AdjustMI" xfId="533"/>
    <cellStyle name="_DEM-WP(C) Costs not in AURORA 2007PCORC-5.07Update_DEM-WP(C) Production O&amp;M 2009GRC Rebuttal_Rebuttal Power Costs_Electric Rev Req Model (2009 GRC) Revised 01-18-2010" xfId="534"/>
    <cellStyle name="_DEM-WP(C) Costs not in AURORA 2007PCORC-5.07Update_DEM-WP(C) Production O&amp;M 2009GRC Rebuttal_Rebuttal Power Costs_Final Order Electric EXHIBIT A-1" xfId="535"/>
    <cellStyle name="_DEM-WP(C) Costs not in AURORA 2007PCORC-5.07Update_Electric Rev Req Model (2009 GRC) " xfId="536"/>
    <cellStyle name="_DEM-WP(C) Costs not in AURORA 2007PCORC-5.07Update_Electric Rev Req Model (2009 GRC) Rebuttal" xfId="537"/>
    <cellStyle name="_DEM-WP(C) Costs not in AURORA 2007PCORC-5.07Update_Electric Rev Req Model (2009 GRC) Rebuttal REmoval of New  WH Solar AdjustMI" xfId="538"/>
    <cellStyle name="_DEM-WP(C) Costs not in AURORA 2007PCORC-5.07Update_Electric Rev Req Model (2009 GRC) Revised 01-18-2010" xfId="539"/>
    <cellStyle name="_DEM-WP(C) Costs not in AURORA 2007PCORC-5.07Update_Final Order Electric EXHIBIT A-1" xfId="540"/>
    <cellStyle name="_DEM-WP(C) Costs not in AURORA 2007PCORC-5.07Update_Power Costs - Comparison bx Rbtl-Staff-Jt-PC" xfId="541"/>
    <cellStyle name="_DEM-WP(C) Costs not in AURORA 2007PCORC-5.07Update_Rebuttal Power Costs" xfId="542"/>
    <cellStyle name="_DEM-WP(C) Costs not in AURORA 2007PCORC-5.07Update_TENASKA REGULATORY ASSET" xfId="543"/>
    <cellStyle name="_DEM-WP(C) Prod O&amp;M 2007GRC" xfId="544"/>
    <cellStyle name="_DEM-WP(C) Prod O&amp;M 2007GRC_Adj Bench DR 3 for Initial Briefs (Electric)" xfId="545"/>
    <cellStyle name="_DEM-WP(C) Prod O&amp;M 2007GRC_Book2" xfId="546"/>
    <cellStyle name="_DEM-WP(C) Prod O&amp;M 2007GRC_Book2_Adj Bench DR 3 for Initial Briefs (Electric)" xfId="547"/>
    <cellStyle name="_DEM-WP(C) Prod O&amp;M 2007GRC_Book2_Electric Rev Req Model (2009 GRC) Rebuttal" xfId="548"/>
    <cellStyle name="_DEM-WP(C) Prod O&amp;M 2007GRC_Book2_Electric Rev Req Model (2009 GRC) Rebuttal REmoval of New  WH Solar AdjustMI" xfId="549"/>
    <cellStyle name="_DEM-WP(C) Prod O&amp;M 2007GRC_Book2_Electric Rev Req Model (2009 GRC) Revised 01-18-2010" xfId="550"/>
    <cellStyle name="_DEM-WP(C) Prod O&amp;M 2007GRC_Book2_Final Order Electric EXHIBIT A-1" xfId="551"/>
    <cellStyle name="_DEM-WP(C) Prod O&amp;M 2007GRC_Electric Rev Req Model (2009 GRC) Rebuttal" xfId="552"/>
    <cellStyle name="_DEM-WP(C) Prod O&amp;M 2007GRC_Electric Rev Req Model (2009 GRC) Rebuttal REmoval of New  WH Solar AdjustMI" xfId="553"/>
    <cellStyle name="_DEM-WP(C) Prod O&amp;M 2007GRC_Electric Rev Req Model (2009 GRC) Revised 01-18-2010" xfId="554"/>
    <cellStyle name="_DEM-WP(C) Prod O&amp;M 2007GRC_Final Order Electric EXHIBIT A-1" xfId="555"/>
    <cellStyle name="_DEM-WP(C) Prod O&amp;M 2007GRC_Rebuttal Power Costs" xfId="556"/>
    <cellStyle name="_DEM-WP(C) Prod O&amp;M 2007GRC_Rebuttal Power Costs_Adj Bench DR 3 for Initial Briefs (Electric)" xfId="557"/>
    <cellStyle name="_DEM-WP(C) Prod O&amp;M 2007GRC_Rebuttal Power Costs_Electric Rev Req Model (2009 GRC) Rebuttal" xfId="558"/>
    <cellStyle name="_DEM-WP(C) Prod O&amp;M 2007GRC_Rebuttal Power Costs_Electric Rev Req Model (2009 GRC) Rebuttal REmoval of New  WH Solar AdjustMI" xfId="559"/>
    <cellStyle name="_DEM-WP(C) Prod O&amp;M 2007GRC_Rebuttal Power Costs_Electric Rev Req Model (2009 GRC) Revised 01-18-2010" xfId="560"/>
    <cellStyle name="_DEM-WP(C) Prod O&amp;M 2007GRC_Rebuttal Power Costs_Final Order Electric EXHIBIT A-1" xfId="561"/>
    <cellStyle name="_DEM-WP(C) Rate Year Sumas by Month Update Corrected" xfId="562"/>
    <cellStyle name="_DEM-WP(C) Sumas Proforma 11.14.07" xfId="563"/>
    <cellStyle name="_DEM-WP(C) Sumas Proforma 11.5.07" xfId="564"/>
    <cellStyle name="_DEM-WP(C) Westside Hydro Data_051007" xfId="565"/>
    <cellStyle name="_DEM-WP(C) Westside Hydro Data_051007_16.37E Wild Horse Expansion DeferralRevwrkingfile SF" xfId="566"/>
    <cellStyle name="_DEM-WP(C) Westside Hydro Data_051007_2009 GRC Compl Filing - Exhibit D" xfId="567"/>
    <cellStyle name="_DEM-WP(C) Westside Hydro Data_051007_Adj Bench DR 3 for Initial Briefs (Electric)" xfId="568"/>
    <cellStyle name="_DEM-WP(C) Westside Hydro Data_051007_Book2" xfId="569"/>
    <cellStyle name="_DEM-WP(C) Westside Hydro Data_051007_Book4" xfId="570"/>
    <cellStyle name="_DEM-WP(C) Westside Hydro Data_051007_Electric Rev Req Model (2009 GRC) " xfId="571"/>
    <cellStyle name="_DEM-WP(C) Westside Hydro Data_051007_Electric Rev Req Model (2009 GRC) Rebuttal" xfId="572"/>
    <cellStyle name="_DEM-WP(C) Westside Hydro Data_051007_Electric Rev Req Model (2009 GRC) Rebuttal REmoval of New  WH Solar AdjustMI" xfId="573"/>
    <cellStyle name="_DEM-WP(C) Westside Hydro Data_051007_Electric Rev Req Model (2009 GRC) Revised 01-18-2010" xfId="574"/>
    <cellStyle name="_DEM-WP(C) Westside Hydro Data_051007_Final Order Electric EXHIBIT A-1" xfId="575"/>
    <cellStyle name="_DEM-WP(C) Westside Hydro Data_051007_Power Costs - Comparison bx Rbtl-Staff-Jt-PC" xfId="576"/>
    <cellStyle name="_DEM-WP(C) Westside Hydro Data_051007_Rebuttal Power Costs" xfId="577"/>
    <cellStyle name="_DEM-WP(C) Westside Hydro Data_051007_TENASKA REGULATORY ASSET" xfId="578"/>
    <cellStyle name="_x0013__Electric Rev Req Model (2009 GRC) " xfId="579"/>
    <cellStyle name="_x0013__Electric Rev Req Model (2009 GRC) Rebuttal" xfId="580"/>
    <cellStyle name="_x0013__Electric Rev Req Model (2009 GRC) Rebuttal REmoval of New  WH Solar AdjustMI" xfId="581"/>
    <cellStyle name="_x0013__Electric Rev Req Model (2009 GRC) Revised 01-18-2010" xfId="582"/>
    <cellStyle name="_x0013__Final Order Electric EXHIBIT A-1" xfId="583"/>
    <cellStyle name="_Fixed Gas Transport 1 19 09" xfId="584"/>
    <cellStyle name="_Fuel Prices 4-14" xfId="585"/>
    <cellStyle name="_Fuel Prices 4-14 2" xfId="586"/>
    <cellStyle name="_Fuel Prices 4-14_04 07E Wild Horse Wind Expansion (C) (2)" xfId="587"/>
    <cellStyle name="_Fuel Prices 4-14_04 07E Wild Horse Wind Expansion (C) (2)_Adj Bench DR 3 for Initial Briefs (Electric)" xfId="588"/>
    <cellStyle name="_Fuel Prices 4-14_04 07E Wild Horse Wind Expansion (C) (2)_Electric Rev Req Model (2009 GRC) " xfId="589"/>
    <cellStyle name="_Fuel Prices 4-14_04 07E Wild Horse Wind Expansion (C) (2)_Electric Rev Req Model (2009 GRC) Rebuttal" xfId="590"/>
    <cellStyle name="_Fuel Prices 4-14_04 07E Wild Horse Wind Expansion (C) (2)_Electric Rev Req Model (2009 GRC) Rebuttal REmoval of New  WH Solar AdjustMI" xfId="591"/>
    <cellStyle name="_Fuel Prices 4-14_04 07E Wild Horse Wind Expansion (C) (2)_Electric Rev Req Model (2009 GRC) Revised 01-18-2010" xfId="592"/>
    <cellStyle name="_Fuel Prices 4-14_04 07E Wild Horse Wind Expansion (C) (2)_Final Order Electric EXHIBIT A-1" xfId="593"/>
    <cellStyle name="_Fuel Prices 4-14_04 07E Wild Horse Wind Expansion (C) (2)_TENASKA REGULATORY ASSET" xfId="594"/>
    <cellStyle name="_Fuel Prices 4-14_16.37E Wild Horse Expansion DeferralRevwrkingfile SF" xfId="595"/>
    <cellStyle name="_Fuel Prices 4-14_2009 GRC Compl Filing - Exhibit D" xfId="596"/>
    <cellStyle name="_Fuel Prices 4-14_4 31 Regulatory Assets and Liabilities  7 06- Exhibit D" xfId="597"/>
    <cellStyle name="_Fuel Prices 4-14_4 32 Regulatory Assets and Liabilities  7 06- Exhibit D" xfId="598"/>
    <cellStyle name="_Fuel Prices 4-14_Book2" xfId="599"/>
    <cellStyle name="_Fuel Prices 4-14_Book2_Adj Bench DR 3 for Initial Briefs (Electric)" xfId="600"/>
    <cellStyle name="_Fuel Prices 4-14_Book2_Electric Rev Req Model (2009 GRC) Rebuttal" xfId="601"/>
    <cellStyle name="_Fuel Prices 4-14_Book2_Electric Rev Req Model (2009 GRC) Rebuttal REmoval of New  WH Solar AdjustMI" xfId="602"/>
    <cellStyle name="_Fuel Prices 4-14_Book2_Electric Rev Req Model (2009 GRC) Revised 01-18-2010" xfId="603"/>
    <cellStyle name="_Fuel Prices 4-14_Book2_Final Order Electric EXHIBIT A-1" xfId="604"/>
    <cellStyle name="_Fuel Prices 4-14_Book4" xfId="605"/>
    <cellStyle name="_Fuel Prices 4-14_Book9" xfId="606"/>
    <cellStyle name="_Fuel Prices 4-14_Power Costs - Comparison bx Rbtl-Staff-Jt-PC" xfId="607"/>
    <cellStyle name="_Fuel Prices 4-14_Power Costs - Comparison bx Rbtl-Staff-Jt-PC_Adj Bench DR 3 for Initial Briefs (Electric)" xfId="608"/>
    <cellStyle name="_Fuel Prices 4-14_Power Costs - Comparison bx Rbtl-Staff-Jt-PC_Electric Rev Req Model (2009 GRC) Rebuttal" xfId="609"/>
    <cellStyle name="_Fuel Prices 4-14_Power Costs - Comparison bx Rbtl-Staff-Jt-PC_Electric Rev Req Model (2009 GRC) Rebuttal REmoval of New  WH Solar AdjustMI" xfId="610"/>
    <cellStyle name="_Fuel Prices 4-14_Power Costs - Comparison bx Rbtl-Staff-Jt-PC_Electric Rev Req Model (2009 GRC) Revised 01-18-2010" xfId="611"/>
    <cellStyle name="_Fuel Prices 4-14_Power Costs - Comparison bx Rbtl-Staff-Jt-PC_Final Order Electric EXHIBIT A-1" xfId="612"/>
    <cellStyle name="_Fuel Prices 4-14_Rebuttal Power Costs" xfId="613"/>
    <cellStyle name="_Fuel Prices 4-14_Rebuttal Power Costs_Adj Bench DR 3 for Initial Briefs (Electric)" xfId="614"/>
    <cellStyle name="_Fuel Prices 4-14_Rebuttal Power Costs_Electric Rev Req Model (2009 GRC) Rebuttal" xfId="615"/>
    <cellStyle name="_Fuel Prices 4-14_Rebuttal Power Costs_Electric Rev Req Model (2009 GRC) Rebuttal REmoval of New  WH Solar AdjustMI" xfId="616"/>
    <cellStyle name="_Fuel Prices 4-14_Rebuttal Power Costs_Electric Rev Req Model (2009 GRC) Revised 01-18-2010" xfId="617"/>
    <cellStyle name="_Fuel Prices 4-14_Rebuttal Power Costs_Final Order Electric EXHIBIT A-1" xfId="618"/>
    <cellStyle name="_Gas Transportation Charges_2009GRC_120308" xfId="619"/>
    <cellStyle name="_NIM 06 Base Case Current Trends" xfId="620"/>
    <cellStyle name="_NIM 06 Base Case Current Trends_Adj Bench DR 3 for Initial Briefs (Electric)" xfId="621"/>
    <cellStyle name="_NIM 06 Base Case Current Trends_Book2" xfId="622"/>
    <cellStyle name="_NIM 06 Base Case Current Trends_Book2_Adj Bench DR 3 for Initial Briefs (Electric)" xfId="623"/>
    <cellStyle name="_NIM 06 Base Case Current Trends_Book2_Electric Rev Req Model (2009 GRC) Rebuttal" xfId="624"/>
    <cellStyle name="_NIM 06 Base Case Current Trends_Book2_Electric Rev Req Model (2009 GRC) Rebuttal REmoval of New  WH Solar AdjustMI" xfId="625"/>
    <cellStyle name="_NIM 06 Base Case Current Trends_Book2_Electric Rev Req Model (2009 GRC) Revised 01-18-2010" xfId="626"/>
    <cellStyle name="_NIM 06 Base Case Current Trends_Book2_Final Order Electric EXHIBIT A-1" xfId="627"/>
    <cellStyle name="_NIM 06 Base Case Current Trends_Electric Rev Req Model (2009 GRC) " xfId="628"/>
    <cellStyle name="_NIM 06 Base Case Current Trends_Electric Rev Req Model (2009 GRC) Rebuttal" xfId="629"/>
    <cellStyle name="_NIM 06 Base Case Current Trends_Electric Rev Req Model (2009 GRC) Rebuttal REmoval of New  WH Solar AdjustMI" xfId="630"/>
    <cellStyle name="_NIM 06 Base Case Current Trends_Electric Rev Req Model (2009 GRC) Revised 01-18-2010" xfId="631"/>
    <cellStyle name="_NIM 06 Base Case Current Trends_Final Order Electric EXHIBIT A-1" xfId="632"/>
    <cellStyle name="_NIM 06 Base Case Current Trends_Rebuttal Power Costs" xfId="633"/>
    <cellStyle name="_NIM 06 Base Case Current Trends_Rebuttal Power Costs_Adj Bench DR 3 for Initial Briefs (Electric)" xfId="634"/>
    <cellStyle name="_NIM 06 Base Case Current Trends_Rebuttal Power Costs_Electric Rev Req Model (2009 GRC) Rebuttal" xfId="635"/>
    <cellStyle name="_NIM 06 Base Case Current Trends_Rebuttal Power Costs_Electric Rev Req Model (2009 GRC) Rebuttal REmoval of New  WH Solar AdjustMI" xfId="636"/>
    <cellStyle name="_NIM 06 Base Case Current Trends_Rebuttal Power Costs_Electric Rev Req Model (2009 GRC) Revised 01-18-2010" xfId="637"/>
    <cellStyle name="_NIM 06 Base Case Current Trends_Rebuttal Power Costs_Final Order Electric EXHIBIT A-1" xfId="638"/>
    <cellStyle name="_NIM 06 Base Case Current Trends_TENASKA REGULATORY ASSET" xfId="639"/>
    <cellStyle name="_PC DRAFT 10 15 07" xfId="640"/>
    <cellStyle name="_Portfolio SPlan Base Case.xls Chart 1" xfId="641"/>
    <cellStyle name="_Portfolio SPlan Base Case.xls Chart 1_Adj Bench DR 3 for Initial Briefs (Electric)" xfId="642"/>
    <cellStyle name="_Portfolio SPlan Base Case.xls Chart 1_Book2" xfId="643"/>
    <cellStyle name="_Portfolio SPlan Base Case.xls Chart 1_Book2_Adj Bench DR 3 for Initial Briefs (Electric)" xfId="644"/>
    <cellStyle name="_Portfolio SPlan Base Case.xls Chart 1_Book2_Electric Rev Req Model (2009 GRC) Rebuttal" xfId="645"/>
    <cellStyle name="_Portfolio SPlan Base Case.xls Chart 1_Book2_Electric Rev Req Model (2009 GRC) Rebuttal REmoval of New  WH Solar AdjustMI" xfId="646"/>
    <cellStyle name="_Portfolio SPlan Base Case.xls Chart 1_Book2_Electric Rev Req Model (2009 GRC) Revised 01-18-2010" xfId="647"/>
    <cellStyle name="_Portfolio SPlan Base Case.xls Chart 1_Book2_Final Order Electric EXHIBIT A-1" xfId="648"/>
    <cellStyle name="_Portfolio SPlan Base Case.xls Chart 1_Electric Rev Req Model (2009 GRC) " xfId="649"/>
    <cellStyle name="_Portfolio SPlan Base Case.xls Chart 1_Electric Rev Req Model (2009 GRC) Rebuttal" xfId="650"/>
    <cellStyle name="_Portfolio SPlan Base Case.xls Chart 1_Electric Rev Req Model (2009 GRC) Rebuttal REmoval of New  WH Solar AdjustMI" xfId="651"/>
    <cellStyle name="_Portfolio SPlan Base Case.xls Chart 1_Electric Rev Req Model (2009 GRC) Revised 01-18-2010" xfId="652"/>
    <cellStyle name="_Portfolio SPlan Base Case.xls Chart 1_Final Order Electric EXHIBIT A-1" xfId="653"/>
    <cellStyle name="_Portfolio SPlan Base Case.xls Chart 1_Rebuttal Power Costs" xfId="654"/>
    <cellStyle name="_Portfolio SPlan Base Case.xls Chart 1_Rebuttal Power Costs_Adj Bench DR 3 for Initial Briefs (Electric)" xfId="655"/>
    <cellStyle name="_Portfolio SPlan Base Case.xls Chart 1_Rebuttal Power Costs_Electric Rev Req Model (2009 GRC) Rebuttal" xfId="656"/>
    <cellStyle name="_Portfolio SPlan Base Case.xls Chart 1_Rebuttal Power Costs_Electric Rev Req Model (2009 GRC) Rebuttal REmoval of New  WH Solar AdjustMI" xfId="657"/>
    <cellStyle name="_Portfolio SPlan Base Case.xls Chart 1_Rebuttal Power Costs_Electric Rev Req Model (2009 GRC) Revised 01-18-2010" xfId="658"/>
    <cellStyle name="_Portfolio SPlan Base Case.xls Chart 1_Rebuttal Power Costs_Final Order Electric EXHIBIT A-1" xfId="659"/>
    <cellStyle name="_Portfolio SPlan Base Case.xls Chart 1_TENASKA REGULATORY ASSET" xfId="660"/>
    <cellStyle name="_Portfolio SPlan Base Case.xls Chart 2" xfId="661"/>
    <cellStyle name="_Portfolio SPlan Base Case.xls Chart 2_Adj Bench DR 3 for Initial Briefs (Electric)" xfId="662"/>
    <cellStyle name="_Portfolio SPlan Base Case.xls Chart 2_Book2" xfId="663"/>
    <cellStyle name="_Portfolio SPlan Base Case.xls Chart 2_Book2_Adj Bench DR 3 for Initial Briefs (Electric)" xfId="664"/>
    <cellStyle name="_Portfolio SPlan Base Case.xls Chart 2_Book2_Electric Rev Req Model (2009 GRC) Rebuttal" xfId="665"/>
    <cellStyle name="_Portfolio SPlan Base Case.xls Chart 2_Book2_Electric Rev Req Model (2009 GRC) Rebuttal REmoval of New  WH Solar AdjustMI" xfId="666"/>
    <cellStyle name="_Portfolio SPlan Base Case.xls Chart 2_Book2_Electric Rev Req Model (2009 GRC) Revised 01-18-2010" xfId="667"/>
    <cellStyle name="_Portfolio SPlan Base Case.xls Chart 2_Book2_Final Order Electric EXHIBIT A-1" xfId="668"/>
    <cellStyle name="_Portfolio SPlan Base Case.xls Chart 2_Electric Rev Req Model (2009 GRC) " xfId="669"/>
    <cellStyle name="_Portfolio SPlan Base Case.xls Chart 2_Electric Rev Req Model (2009 GRC) Rebuttal" xfId="670"/>
    <cellStyle name="_Portfolio SPlan Base Case.xls Chart 2_Electric Rev Req Model (2009 GRC) Rebuttal REmoval of New  WH Solar AdjustMI" xfId="671"/>
    <cellStyle name="_Portfolio SPlan Base Case.xls Chart 2_Electric Rev Req Model (2009 GRC) Revised 01-18-2010" xfId="672"/>
    <cellStyle name="_Portfolio SPlan Base Case.xls Chart 2_Final Order Electric EXHIBIT A-1" xfId="673"/>
    <cellStyle name="_Portfolio SPlan Base Case.xls Chart 2_Rebuttal Power Costs" xfId="674"/>
    <cellStyle name="_Portfolio SPlan Base Case.xls Chart 2_Rebuttal Power Costs_Adj Bench DR 3 for Initial Briefs (Electric)" xfId="675"/>
    <cellStyle name="_Portfolio SPlan Base Case.xls Chart 2_Rebuttal Power Costs_Electric Rev Req Model (2009 GRC) Rebuttal" xfId="676"/>
    <cellStyle name="_Portfolio SPlan Base Case.xls Chart 2_Rebuttal Power Costs_Electric Rev Req Model (2009 GRC) Rebuttal REmoval of New  WH Solar AdjustMI" xfId="677"/>
    <cellStyle name="_Portfolio SPlan Base Case.xls Chart 2_Rebuttal Power Costs_Electric Rev Req Model (2009 GRC) Revised 01-18-2010" xfId="678"/>
    <cellStyle name="_Portfolio SPlan Base Case.xls Chart 2_Rebuttal Power Costs_Final Order Electric EXHIBIT A-1" xfId="679"/>
    <cellStyle name="_Portfolio SPlan Base Case.xls Chart 2_TENASKA REGULATORY ASSET" xfId="680"/>
    <cellStyle name="_Portfolio SPlan Base Case.xls Chart 3" xfId="681"/>
    <cellStyle name="_Portfolio SPlan Base Case.xls Chart 3_Adj Bench DR 3 for Initial Briefs (Electric)" xfId="682"/>
    <cellStyle name="_Portfolio SPlan Base Case.xls Chart 3_Book2" xfId="683"/>
    <cellStyle name="_Portfolio SPlan Base Case.xls Chart 3_Book2_Adj Bench DR 3 for Initial Briefs (Electric)" xfId="684"/>
    <cellStyle name="_Portfolio SPlan Base Case.xls Chart 3_Book2_Electric Rev Req Model (2009 GRC) Rebuttal" xfId="685"/>
    <cellStyle name="_Portfolio SPlan Base Case.xls Chart 3_Book2_Electric Rev Req Model (2009 GRC) Rebuttal REmoval of New  WH Solar AdjustMI" xfId="686"/>
    <cellStyle name="_Portfolio SPlan Base Case.xls Chart 3_Book2_Electric Rev Req Model (2009 GRC) Revised 01-18-2010" xfId="687"/>
    <cellStyle name="_Portfolio SPlan Base Case.xls Chart 3_Book2_Final Order Electric EXHIBIT A-1" xfId="688"/>
    <cellStyle name="_Portfolio SPlan Base Case.xls Chart 3_Electric Rev Req Model (2009 GRC) " xfId="689"/>
    <cellStyle name="_Portfolio SPlan Base Case.xls Chart 3_Electric Rev Req Model (2009 GRC) Rebuttal" xfId="690"/>
    <cellStyle name="_Portfolio SPlan Base Case.xls Chart 3_Electric Rev Req Model (2009 GRC) Rebuttal REmoval of New  WH Solar AdjustMI" xfId="691"/>
    <cellStyle name="_Portfolio SPlan Base Case.xls Chart 3_Electric Rev Req Model (2009 GRC) Revised 01-18-2010" xfId="692"/>
    <cellStyle name="_Portfolio SPlan Base Case.xls Chart 3_Final Order Electric EXHIBIT A-1" xfId="693"/>
    <cellStyle name="_Portfolio SPlan Base Case.xls Chart 3_Rebuttal Power Costs" xfId="694"/>
    <cellStyle name="_Portfolio SPlan Base Case.xls Chart 3_Rebuttal Power Costs_Adj Bench DR 3 for Initial Briefs (Electric)" xfId="695"/>
    <cellStyle name="_Portfolio SPlan Base Case.xls Chart 3_Rebuttal Power Costs_Electric Rev Req Model (2009 GRC) Rebuttal" xfId="696"/>
    <cellStyle name="_Portfolio SPlan Base Case.xls Chart 3_Rebuttal Power Costs_Electric Rev Req Model (2009 GRC) Rebuttal REmoval of New  WH Solar AdjustMI" xfId="697"/>
    <cellStyle name="_Portfolio SPlan Base Case.xls Chart 3_Rebuttal Power Costs_Electric Rev Req Model (2009 GRC) Revised 01-18-2010" xfId="698"/>
    <cellStyle name="_Portfolio SPlan Base Case.xls Chart 3_Rebuttal Power Costs_Final Order Electric EXHIBIT A-1" xfId="699"/>
    <cellStyle name="_Portfolio SPlan Base Case.xls Chart 3_TENASKA REGULATORY ASSET" xfId="700"/>
    <cellStyle name="_Power Cost Value Copy 11.30.05 gas 1.09.06 AURORA at 1.10.06" xfId="701"/>
    <cellStyle name="_Power Cost Value Copy 11.30.05 gas 1.09.06 AURORA at 1.10.06 2" xfId="702"/>
    <cellStyle name="_Power Cost Value Copy 11.30.05 gas 1.09.06 AURORA at 1.10.06_04 07E Wild Horse Wind Expansion (C) (2)" xfId="703"/>
    <cellStyle name="_Power Cost Value Copy 11.30.05 gas 1.09.06 AURORA at 1.10.06_04 07E Wild Horse Wind Expansion (C) (2)_Adj Bench DR 3 for Initial Briefs (Electric)" xfId="704"/>
    <cellStyle name="_Power Cost Value Copy 11.30.05 gas 1.09.06 AURORA at 1.10.06_04 07E Wild Horse Wind Expansion (C) (2)_Electric Rev Req Model (2009 GRC) " xfId="705"/>
    <cellStyle name="_Power Cost Value Copy 11.30.05 gas 1.09.06 AURORA at 1.10.06_04 07E Wild Horse Wind Expansion (C) (2)_Electric Rev Req Model (2009 GRC) Rebuttal" xfId="706"/>
    <cellStyle name="_Power Cost Value Copy 11.30.05 gas 1.09.06 AURORA at 1.10.06_04 07E Wild Horse Wind Expansion (C) (2)_Electric Rev Req Model (2009 GRC) Rebuttal REmoval of New  WH Solar AdjustMI" xfId="707"/>
    <cellStyle name="_Power Cost Value Copy 11.30.05 gas 1.09.06 AURORA at 1.10.06_04 07E Wild Horse Wind Expansion (C) (2)_Electric Rev Req Model (2009 GRC) Revised 01-18-2010" xfId="708"/>
    <cellStyle name="_Power Cost Value Copy 11.30.05 gas 1.09.06 AURORA at 1.10.06_04 07E Wild Horse Wind Expansion (C) (2)_Final Order Electric EXHIBIT A-1" xfId="709"/>
    <cellStyle name="_Power Cost Value Copy 11.30.05 gas 1.09.06 AURORA at 1.10.06_04 07E Wild Horse Wind Expansion (C) (2)_TENASKA REGULATORY ASSET" xfId="710"/>
    <cellStyle name="_Power Cost Value Copy 11.30.05 gas 1.09.06 AURORA at 1.10.06_16.37E Wild Horse Expansion DeferralRevwrkingfile SF" xfId="711"/>
    <cellStyle name="_Power Cost Value Copy 11.30.05 gas 1.09.06 AURORA at 1.10.06_4 31 Regulatory Assets and Liabilities  7 06- Exhibit D" xfId="712"/>
    <cellStyle name="_Power Cost Value Copy 11.30.05 gas 1.09.06 AURORA at 1.10.06_4 32 Regulatory Assets and Liabilities  7 06- Exhibit D" xfId="713"/>
    <cellStyle name="_Power Cost Value Copy 11.30.05 gas 1.09.06 AURORA at 1.10.06_Book2" xfId="714"/>
    <cellStyle name="_Power Cost Value Copy 11.30.05 gas 1.09.06 AURORA at 1.10.06_Book2_Adj Bench DR 3 for Initial Briefs (Electric)" xfId="715"/>
    <cellStyle name="_Power Cost Value Copy 11.30.05 gas 1.09.06 AURORA at 1.10.06_Book2_Electric Rev Req Model (2009 GRC) Rebuttal" xfId="716"/>
    <cellStyle name="_Power Cost Value Copy 11.30.05 gas 1.09.06 AURORA at 1.10.06_Book2_Electric Rev Req Model (2009 GRC) Rebuttal REmoval of New  WH Solar AdjustMI" xfId="717"/>
    <cellStyle name="_Power Cost Value Copy 11.30.05 gas 1.09.06 AURORA at 1.10.06_Book2_Electric Rev Req Model (2009 GRC) Revised 01-18-2010" xfId="718"/>
    <cellStyle name="_Power Cost Value Copy 11.30.05 gas 1.09.06 AURORA at 1.10.06_Book2_Final Order Electric EXHIBIT A-1" xfId="719"/>
    <cellStyle name="_Power Cost Value Copy 11.30.05 gas 1.09.06 AURORA at 1.10.06_Book4" xfId="720"/>
    <cellStyle name="_Power Cost Value Copy 11.30.05 gas 1.09.06 AURORA at 1.10.06_Book9" xfId="721"/>
    <cellStyle name="_Power Cost Value Copy 11.30.05 gas 1.09.06 AURORA at 1.10.06_Power Costs - Comparison bx Rbtl-Staff-Jt-PC" xfId="722"/>
    <cellStyle name="_Power Cost Value Copy 11.30.05 gas 1.09.06 AURORA at 1.10.06_Power Costs - Comparison bx Rbtl-Staff-Jt-PC_Adj Bench DR 3 for Initial Briefs (Electric)" xfId="723"/>
    <cellStyle name="_Power Cost Value Copy 11.30.05 gas 1.09.06 AURORA at 1.10.06_Power Costs - Comparison bx Rbtl-Staff-Jt-PC_Electric Rev Req Model (2009 GRC) Rebuttal" xfId="724"/>
    <cellStyle name="_Power Cost Value Copy 11.30.05 gas 1.09.06 AURORA at 1.10.06_Power Costs - Comparison bx Rbtl-Staff-Jt-PC_Electric Rev Req Model (2009 GRC) Rebuttal REmoval of New  WH Solar AdjustMI" xfId="725"/>
    <cellStyle name="_Power Cost Value Copy 11.30.05 gas 1.09.06 AURORA at 1.10.06_Power Costs - Comparison bx Rbtl-Staff-Jt-PC_Electric Rev Req Model (2009 GRC) Revised 01-18-2010" xfId="726"/>
    <cellStyle name="_Power Cost Value Copy 11.30.05 gas 1.09.06 AURORA at 1.10.06_Power Costs - Comparison bx Rbtl-Staff-Jt-PC_Final Order Electric EXHIBIT A-1" xfId="727"/>
    <cellStyle name="_Power Cost Value Copy 11.30.05 gas 1.09.06 AURORA at 1.10.06_Rebuttal Power Costs" xfId="728"/>
    <cellStyle name="_Power Cost Value Copy 11.30.05 gas 1.09.06 AURORA at 1.10.06_Rebuttal Power Costs_Adj Bench DR 3 for Initial Briefs (Electric)" xfId="729"/>
    <cellStyle name="_Power Cost Value Copy 11.30.05 gas 1.09.06 AURORA at 1.10.06_Rebuttal Power Costs_Electric Rev Req Model (2009 GRC) Rebuttal" xfId="730"/>
    <cellStyle name="_Power Cost Value Copy 11.30.05 gas 1.09.06 AURORA at 1.10.06_Rebuttal Power Costs_Electric Rev Req Model (2009 GRC) Rebuttal REmoval of New  WH Solar AdjustMI" xfId="731"/>
    <cellStyle name="_Power Cost Value Copy 11.30.05 gas 1.09.06 AURORA at 1.10.06_Rebuttal Power Costs_Electric Rev Req Model (2009 GRC) Revised 01-18-2010" xfId="732"/>
    <cellStyle name="_Power Cost Value Copy 11.30.05 gas 1.09.06 AURORA at 1.10.06_Rebuttal Power Costs_Final Order Electric EXHIBIT A-1" xfId="733"/>
    <cellStyle name="_Power Costs Rate Year 11-13-07" xfId="734"/>
    <cellStyle name="_Pro Forma Rev 07 GRC" xfId="735"/>
    <cellStyle name="_x0013__Rebuttal Power Costs" xfId="736"/>
    <cellStyle name="_x0013__Rebuttal Power Costs_Adj Bench DR 3 for Initial Briefs (Electric)" xfId="737"/>
    <cellStyle name="_x0013__Rebuttal Power Costs_Electric Rev Req Model (2009 GRC) Rebuttal" xfId="738"/>
    <cellStyle name="_x0013__Rebuttal Power Costs_Electric Rev Req Model (2009 GRC) Rebuttal REmoval of New  WH Solar AdjustMI" xfId="739"/>
    <cellStyle name="_x0013__Rebuttal Power Costs_Electric Rev Req Model (2009 GRC) Revised 01-18-2010" xfId="740"/>
    <cellStyle name="_x0013__Rebuttal Power Costs_Final Order Electric EXHIBIT A-1" xfId="741"/>
    <cellStyle name="_Recon to Darrin's 5.11.05 proforma" xfId="742"/>
    <cellStyle name="_Recon to Darrin's 5.11.05 proforma 2" xfId="743"/>
    <cellStyle name="_Recon to Darrin's 5.11.05 proforma_(C) WHE Proforma with ITC cash grant 10 Yr Amort_for deferral_102809" xfId="744"/>
    <cellStyle name="_Recon to Darrin's 5.11.05 proforma_(C) WHE Proforma with ITC cash grant 10 Yr Amort_for deferral_102809_16.07E Wild Horse Wind Expansionwrkingfile" xfId="745"/>
    <cellStyle name="_Recon to Darrin's 5.11.05 proforma_(C) WHE Proforma with ITC cash grant 10 Yr Amort_for deferral_102809_16.07E Wild Horse Wind Expansionwrkingfile SF" xfId="746"/>
    <cellStyle name="_Recon to Darrin's 5.11.05 proforma_(C) WHE Proforma with ITC cash grant 10 Yr Amort_for deferral_102809_16.37E Wild Horse Expansion DeferralRevwrkingfile SF" xfId="747"/>
    <cellStyle name="_Recon to Darrin's 5.11.05 proforma_(C) WHE Proforma with ITC cash grant 10 Yr Amort_for rebuttal_120709" xfId="748"/>
    <cellStyle name="_Recon to Darrin's 5.11.05 proforma_04.07E Wild Horse Wind Expansion" xfId="749"/>
    <cellStyle name="_Recon to Darrin's 5.11.05 proforma_04.07E Wild Horse Wind Expansion_16.07E Wild Horse Wind Expansionwrkingfile" xfId="750"/>
    <cellStyle name="_Recon to Darrin's 5.11.05 proforma_04.07E Wild Horse Wind Expansion_16.07E Wild Horse Wind Expansionwrkingfile SF" xfId="751"/>
    <cellStyle name="_Recon to Darrin's 5.11.05 proforma_04.07E Wild Horse Wind Expansion_16.37E Wild Horse Expansion DeferralRevwrkingfile SF" xfId="752"/>
    <cellStyle name="_Recon to Darrin's 5.11.05 proforma_16.07E Wild Horse Wind Expansionwrkingfile" xfId="753"/>
    <cellStyle name="_Recon to Darrin's 5.11.05 proforma_16.07E Wild Horse Wind Expansionwrkingfile SF" xfId="754"/>
    <cellStyle name="_Recon to Darrin's 5.11.05 proforma_16.37E Wild Horse Expansion DeferralRevwrkingfile SF" xfId="755"/>
    <cellStyle name="_Recon to Darrin's 5.11.05 proforma_4 31 Regulatory Assets and Liabilities  7 06- Exhibit D" xfId="756"/>
    <cellStyle name="_Recon to Darrin's 5.11.05 proforma_4 32 Regulatory Assets and Liabilities  7 06- Exhibit D" xfId="757"/>
    <cellStyle name="_Recon to Darrin's 5.11.05 proforma_Book2" xfId="758"/>
    <cellStyle name="_Recon to Darrin's 5.11.05 proforma_Book2_Adj Bench DR 3 for Initial Briefs (Electric)" xfId="759"/>
    <cellStyle name="_Recon to Darrin's 5.11.05 proforma_Book2_Electric Rev Req Model (2009 GRC) Rebuttal" xfId="760"/>
    <cellStyle name="_Recon to Darrin's 5.11.05 proforma_Book2_Electric Rev Req Model (2009 GRC) Rebuttal REmoval of New  WH Solar AdjustMI" xfId="761"/>
    <cellStyle name="_Recon to Darrin's 5.11.05 proforma_Book2_Electric Rev Req Model (2009 GRC) Revised 01-18-2010" xfId="762"/>
    <cellStyle name="_Recon to Darrin's 5.11.05 proforma_Book2_Final Order Electric EXHIBIT A-1" xfId="763"/>
    <cellStyle name="_Recon to Darrin's 5.11.05 proforma_Book4" xfId="764"/>
    <cellStyle name="_Recon to Darrin's 5.11.05 proforma_Book9" xfId="765"/>
    <cellStyle name="_Recon to Darrin's 5.11.05 proforma_Power Costs - Comparison bx Rbtl-Staff-Jt-PC" xfId="766"/>
    <cellStyle name="_Recon to Darrin's 5.11.05 proforma_Power Costs - Comparison bx Rbtl-Staff-Jt-PC_Adj Bench DR 3 for Initial Briefs (Electric)" xfId="767"/>
    <cellStyle name="_Recon to Darrin's 5.11.05 proforma_Power Costs - Comparison bx Rbtl-Staff-Jt-PC_Electric Rev Req Model (2009 GRC) Rebuttal" xfId="768"/>
    <cellStyle name="_Recon to Darrin's 5.11.05 proforma_Power Costs - Comparison bx Rbtl-Staff-Jt-PC_Electric Rev Req Model (2009 GRC) Rebuttal REmoval of New  WH Solar AdjustMI" xfId="769"/>
    <cellStyle name="_Recon to Darrin's 5.11.05 proforma_Power Costs - Comparison bx Rbtl-Staff-Jt-PC_Electric Rev Req Model (2009 GRC) Revised 01-18-2010" xfId="770"/>
    <cellStyle name="_Recon to Darrin's 5.11.05 proforma_Power Costs - Comparison bx Rbtl-Staff-Jt-PC_Final Order Electric EXHIBIT A-1" xfId="771"/>
    <cellStyle name="_Recon to Darrin's 5.11.05 proforma_Rebuttal Power Costs" xfId="772"/>
    <cellStyle name="_Recon to Darrin's 5.11.05 proforma_Rebuttal Power Costs_Adj Bench DR 3 for Initial Briefs (Electric)" xfId="773"/>
    <cellStyle name="_Recon to Darrin's 5.11.05 proforma_Rebuttal Power Costs_Electric Rev Req Model (2009 GRC) Rebuttal" xfId="774"/>
    <cellStyle name="_Recon to Darrin's 5.11.05 proforma_Rebuttal Power Costs_Electric Rev Req Model (2009 GRC) Rebuttal REmoval of New  WH Solar AdjustMI" xfId="775"/>
    <cellStyle name="_Recon to Darrin's 5.11.05 proforma_Rebuttal Power Costs_Electric Rev Req Model (2009 GRC) Revised 01-18-2010" xfId="776"/>
    <cellStyle name="_Recon to Darrin's 5.11.05 proforma_Rebuttal Power Costs_Final Order Electric EXHIBIT A-1" xfId="777"/>
    <cellStyle name="_Revenue" xfId="778"/>
    <cellStyle name="_Revenue_Data" xfId="779"/>
    <cellStyle name="_Revenue_Data_1" xfId="780"/>
    <cellStyle name="_Revenue_Data_Pro Forma Rev 09 GRC" xfId="781"/>
    <cellStyle name="_Revenue_Data_Pro Forma Rev 2010 GRC" xfId="782"/>
    <cellStyle name="_Revenue_Data_Pro Forma Rev 2010 GRC_Preliminary" xfId="783"/>
    <cellStyle name="_Revenue_Data_Revenue (Feb 09 - Jan 10)" xfId="784"/>
    <cellStyle name="_Revenue_Data_Revenue (Jan 09 - Dec 09)" xfId="785"/>
    <cellStyle name="_Revenue_Data_Revenue (Mar 09 - Feb 10)" xfId="786"/>
    <cellStyle name="_Revenue_Data_Volume Exhibit (Jan09 - Dec09)" xfId="787"/>
    <cellStyle name="_Revenue_Mins" xfId="788"/>
    <cellStyle name="_Revenue_Pro Forma Rev 07 GRC" xfId="789"/>
    <cellStyle name="_Revenue_Pro Forma Rev 08 GRC" xfId="790"/>
    <cellStyle name="_Revenue_Pro Forma Rev 09 GRC" xfId="791"/>
    <cellStyle name="_Revenue_Pro Forma Rev 2010 GRC" xfId="792"/>
    <cellStyle name="_Revenue_Pro Forma Rev 2010 GRC_Preliminary" xfId="793"/>
    <cellStyle name="_Revenue_Revenue (Feb 09 - Jan 10)" xfId="794"/>
    <cellStyle name="_Revenue_Revenue (Jan 09 - Dec 09)" xfId="795"/>
    <cellStyle name="_Revenue_Revenue (Mar 09 - Feb 10)" xfId="796"/>
    <cellStyle name="_Revenue_Sheet2" xfId="797"/>
    <cellStyle name="_Revenue_Therms Data" xfId="798"/>
    <cellStyle name="_Revenue_Therms Data Rerun" xfId="799"/>
    <cellStyle name="_Revenue_Volume Exhibit (Jan09 - Dec09)" xfId="800"/>
    <cellStyle name="_Sumas Proforma - 11-09-07" xfId="801"/>
    <cellStyle name="_Sumas Property Taxes v1" xfId="802"/>
    <cellStyle name="_Tenaska Comparison" xfId="803"/>
    <cellStyle name="_Tenaska Comparison 2" xfId="804"/>
    <cellStyle name="_Tenaska Comparison_(C) WHE Proforma with ITC cash grant 10 Yr Amort_for deferral_102809" xfId="805"/>
    <cellStyle name="_Tenaska Comparison_(C) WHE Proforma with ITC cash grant 10 Yr Amort_for deferral_102809_16.07E Wild Horse Wind Expansionwrkingfile" xfId="806"/>
    <cellStyle name="_Tenaska Comparison_(C) WHE Proforma with ITC cash grant 10 Yr Amort_for deferral_102809_16.07E Wild Horse Wind Expansionwrkingfile SF" xfId="807"/>
    <cellStyle name="_Tenaska Comparison_(C) WHE Proforma with ITC cash grant 10 Yr Amort_for deferral_102809_16.37E Wild Horse Expansion DeferralRevwrkingfile SF" xfId="808"/>
    <cellStyle name="_Tenaska Comparison_(C) WHE Proforma with ITC cash grant 10 Yr Amort_for rebuttal_120709" xfId="809"/>
    <cellStyle name="_Tenaska Comparison_04.07E Wild Horse Wind Expansion" xfId="810"/>
    <cellStyle name="_Tenaska Comparison_04.07E Wild Horse Wind Expansion_16.07E Wild Horse Wind Expansionwrkingfile" xfId="811"/>
    <cellStyle name="_Tenaska Comparison_04.07E Wild Horse Wind Expansion_16.07E Wild Horse Wind Expansionwrkingfile SF" xfId="812"/>
    <cellStyle name="_Tenaska Comparison_04.07E Wild Horse Wind Expansion_16.37E Wild Horse Expansion DeferralRevwrkingfile SF" xfId="813"/>
    <cellStyle name="_Tenaska Comparison_16.07E Wild Horse Wind Expansionwrkingfile" xfId="814"/>
    <cellStyle name="_Tenaska Comparison_16.07E Wild Horse Wind Expansionwrkingfile SF" xfId="815"/>
    <cellStyle name="_Tenaska Comparison_16.37E Wild Horse Expansion DeferralRevwrkingfile SF" xfId="816"/>
    <cellStyle name="_Tenaska Comparison_2009 GRC Compl Filing - Exhibit D" xfId="817"/>
    <cellStyle name="_Tenaska Comparison_4 31 Regulatory Assets and Liabilities  7 06- Exhibit D" xfId="818"/>
    <cellStyle name="_Tenaska Comparison_4 32 Regulatory Assets and Liabilities  7 06- Exhibit D" xfId="819"/>
    <cellStyle name="_Tenaska Comparison_Book2" xfId="820"/>
    <cellStyle name="_Tenaska Comparison_Book2_Adj Bench DR 3 for Initial Briefs (Electric)" xfId="821"/>
    <cellStyle name="_Tenaska Comparison_Book2_Electric Rev Req Model (2009 GRC) Rebuttal" xfId="822"/>
    <cellStyle name="_Tenaska Comparison_Book2_Electric Rev Req Model (2009 GRC) Rebuttal REmoval of New  WH Solar AdjustMI" xfId="823"/>
    <cellStyle name="_Tenaska Comparison_Book2_Electric Rev Req Model (2009 GRC) Revised 01-18-2010" xfId="824"/>
    <cellStyle name="_Tenaska Comparison_Book2_Final Order Electric EXHIBIT A-1" xfId="825"/>
    <cellStyle name="_Tenaska Comparison_Book4" xfId="826"/>
    <cellStyle name="_Tenaska Comparison_Book9" xfId="827"/>
    <cellStyle name="_Tenaska Comparison_Power Costs - Comparison bx Rbtl-Staff-Jt-PC" xfId="828"/>
    <cellStyle name="_Tenaska Comparison_Power Costs - Comparison bx Rbtl-Staff-Jt-PC_Adj Bench DR 3 for Initial Briefs (Electric)" xfId="829"/>
    <cellStyle name="_Tenaska Comparison_Power Costs - Comparison bx Rbtl-Staff-Jt-PC_Electric Rev Req Model (2009 GRC) Rebuttal" xfId="830"/>
    <cellStyle name="_Tenaska Comparison_Power Costs - Comparison bx Rbtl-Staff-Jt-PC_Electric Rev Req Model (2009 GRC) Rebuttal REmoval of New  WH Solar AdjustMI" xfId="831"/>
    <cellStyle name="_Tenaska Comparison_Power Costs - Comparison bx Rbtl-Staff-Jt-PC_Electric Rev Req Model (2009 GRC) Revised 01-18-2010" xfId="832"/>
    <cellStyle name="_Tenaska Comparison_Power Costs - Comparison bx Rbtl-Staff-Jt-PC_Final Order Electric EXHIBIT A-1" xfId="833"/>
    <cellStyle name="_Tenaska Comparison_Rebuttal Power Costs" xfId="834"/>
    <cellStyle name="_Tenaska Comparison_Rebuttal Power Costs_Adj Bench DR 3 for Initial Briefs (Electric)" xfId="835"/>
    <cellStyle name="_Tenaska Comparison_Rebuttal Power Costs_Electric Rev Req Model (2009 GRC) Rebuttal" xfId="836"/>
    <cellStyle name="_Tenaska Comparison_Rebuttal Power Costs_Electric Rev Req Model (2009 GRC) Rebuttal REmoval of New  WH Solar AdjustMI" xfId="837"/>
    <cellStyle name="_Tenaska Comparison_Rebuttal Power Costs_Electric Rev Req Model (2009 GRC) Revised 01-18-2010" xfId="838"/>
    <cellStyle name="_Tenaska Comparison_Rebuttal Power Costs_Final Order Electric EXHIBIT A-1" xfId="839"/>
    <cellStyle name="_x0013__TENASKA REGULATORY ASSET" xfId="840"/>
    <cellStyle name="_Therms Data" xfId="841"/>
    <cellStyle name="_Therms Data_Pro Forma Rev 09 GRC" xfId="842"/>
    <cellStyle name="_Therms Data_Pro Forma Rev 2010 GRC" xfId="843"/>
    <cellStyle name="_Therms Data_Pro Forma Rev 2010 GRC_Preliminary" xfId="844"/>
    <cellStyle name="_Therms Data_Revenue (Feb 09 - Jan 10)" xfId="845"/>
    <cellStyle name="_Therms Data_Revenue (Jan 09 - Dec 09)" xfId="846"/>
    <cellStyle name="_Therms Data_Revenue (Mar 09 - Feb 10)" xfId="847"/>
    <cellStyle name="_Therms Data_Volume Exhibit (Jan09 - Dec09)" xfId="848"/>
    <cellStyle name="_Value Copy 11 30 05 gas 12 09 05 AURORA at 12 14 05" xfId="849"/>
    <cellStyle name="_Value Copy 11 30 05 gas 12 09 05 AURORA at 12 14 05 2" xfId="850"/>
    <cellStyle name="_Value Copy 11 30 05 gas 12 09 05 AURORA at 12 14 05_04 07E Wild Horse Wind Expansion (C) (2)" xfId="851"/>
    <cellStyle name="_Value Copy 11 30 05 gas 12 09 05 AURORA at 12 14 05_04 07E Wild Horse Wind Expansion (C) (2)_Adj Bench DR 3 for Initial Briefs (Electric)" xfId="852"/>
    <cellStyle name="_Value Copy 11 30 05 gas 12 09 05 AURORA at 12 14 05_04 07E Wild Horse Wind Expansion (C) (2)_Electric Rev Req Model (2009 GRC) " xfId="853"/>
    <cellStyle name="_Value Copy 11 30 05 gas 12 09 05 AURORA at 12 14 05_04 07E Wild Horse Wind Expansion (C) (2)_Electric Rev Req Model (2009 GRC) Rebuttal" xfId="854"/>
    <cellStyle name="_Value Copy 11 30 05 gas 12 09 05 AURORA at 12 14 05_04 07E Wild Horse Wind Expansion (C) (2)_Electric Rev Req Model (2009 GRC) Rebuttal REmoval of New  WH Solar AdjustMI" xfId="855"/>
    <cellStyle name="_Value Copy 11 30 05 gas 12 09 05 AURORA at 12 14 05_04 07E Wild Horse Wind Expansion (C) (2)_Electric Rev Req Model (2009 GRC) Revised 01-18-2010" xfId="856"/>
    <cellStyle name="_Value Copy 11 30 05 gas 12 09 05 AURORA at 12 14 05_04 07E Wild Horse Wind Expansion (C) (2)_Final Order Electric EXHIBIT A-1" xfId="857"/>
    <cellStyle name="_Value Copy 11 30 05 gas 12 09 05 AURORA at 12 14 05_04 07E Wild Horse Wind Expansion (C) (2)_TENASKA REGULATORY ASSET" xfId="858"/>
    <cellStyle name="_Value Copy 11 30 05 gas 12 09 05 AURORA at 12 14 05_16.37E Wild Horse Expansion DeferralRevwrkingfile SF" xfId="859"/>
    <cellStyle name="_Value Copy 11 30 05 gas 12 09 05 AURORA at 12 14 05_4 31 Regulatory Assets and Liabilities  7 06- Exhibit D" xfId="860"/>
    <cellStyle name="_Value Copy 11 30 05 gas 12 09 05 AURORA at 12 14 05_4 32 Regulatory Assets and Liabilities  7 06- Exhibit D" xfId="861"/>
    <cellStyle name="_Value Copy 11 30 05 gas 12 09 05 AURORA at 12 14 05_Book2" xfId="862"/>
    <cellStyle name="_Value Copy 11 30 05 gas 12 09 05 AURORA at 12 14 05_Book2_Adj Bench DR 3 for Initial Briefs (Electric)" xfId="863"/>
    <cellStyle name="_Value Copy 11 30 05 gas 12 09 05 AURORA at 12 14 05_Book2_Electric Rev Req Model (2009 GRC) Rebuttal" xfId="864"/>
    <cellStyle name="_Value Copy 11 30 05 gas 12 09 05 AURORA at 12 14 05_Book2_Electric Rev Req Model (2009 GRC) Rebuttal REmoval of New  WH Solar AdjustMI" xfId="865"/>
    <cellStyle name="_Value Copy 11 30 05 gas 12 09 05 AURORA at 12 14 05_Book2_Electric Rev Req Model (2009 GRC) Revised 01-18-2010" xfId="866"/>
    <cellStyle name="_Value Copy 11 30 05 gas 12 09 05 AURORA at 12 14 05_Book2_Final Order Electric EXHIBIT A-1" xfId="867"/>
    <cellStyle name="_Value Copy 11 30 05 gas 12 09 05 AURORA at 12 14 05_Book4" xfId="868"/>
    <cellStyle name="_Value Copy 11 30 05 gas 12 09 05 AURORA at 12 14 05_Book9" xfId="869"/>
    <cellStyle name="_Value Copy 11 30 05 gas 12 09 05 AURORA at 12 14 05_Power Costs - Comparison bx Rbtl-Staff-Jt-PC" xfId="870"/>
    <cellStyle name="_Value Copy 11 30 05 gas 12 09 05 AURORA at 12 14 05_Power Costs - Comparison bx Rbtl-Staff-Jt-PC_Adj Bench DR 3 for Initial Briefs (Electric)" xfId="871"/>
    <cellStyle name="_Value Copy 11 30 05 gas 12 09 05 AURORA at 12 14 05_Power Costs - Comparison bx Rbtl-Staff-Jt-PC_Electric Rev Req Model (2009 GRC) Rebuttal" xfId="872"/>
    <cellStyle name="_Value Copy 11 30 05 gas 12 09 05 AURORA at 12 14 05_Power Costs - Comparison bx Rbtl-Staff-Jt-PC_Electric Rev Req Model (2009 GRC) Rebuttal REmoval of New  WH Solar AdjustMI" xfId="873"/>
    <cellStyle name="_Value Copy 11 30 05 gas 12 09 05 AURORA at 12 14 05_Power Costs - Comparison bx Rbtl-Staff-Jt-PC_Electric Rev Req Model (2009 GRC) Revised 01-18-2010" xfId="874"/>
    <cellStyle name="_Value Copy 11 30 05 gas 12 09 05 AURORA at 12 14 05_Power Costs - Comparison bx Rbtl-Staff-Jt-PC_Final Order Electric EXHIBIT A-1" xfId="875"/>
    <cellStyle name="_Value Copy 11 30 05 gas 12 09 05 AURORA at 12 14 05_Rebuttal Power Costs" xfId="876"/>
    <cellStyle name="_Value Copy 11 30 05 gas 12 09 05 AURORA at 12 14 05_Rebuttal Power Costs_Adj Bench DR 3 for Initial Briefs (Electric)" xfId="877"/>
    <cellStyle name="_Value Copy 11 30 05 gas 12 09 05 AURORA at 12 14 05_Rebuttal Power Costs_Electric Rev Req Model (2009 GRC) Rebuttal" xfId="878"/>
    <cellStyle name="_Value Copy 11 30 05 gas 12 09 05 AURORA at 12 14 05_Rebuttal Power Costs_Electric Rev Req Model (2009 GRC) Rebuttal REmoval of New  WH Solar AdjustMI" xfId="879"/>
    <cellStyle name="_Value Copy 11 30 05 gas 12 09 05 AURORA at 12 14 05_Rebuttal Power Costs_Electric Rev Req Model (2009 GRC) Revised 01-18-2010" xfId="880"/>
    <cellStyle name="_Value Copy 11 30 05 gas 12 09 05 AURORA at 12 14 05_Rebuttal Power Costs_Final Order Electric EXHIBIT A-1" xfId="881"/>
    <cellStyle name="_VC 2007GRC PC 10312007" xfId="882"/>
    <cellStyle name="_VC 6.15.06 update on 06GRC power costs.xls Chart 1" xfId="883"/>
    <cellStyle name="_VC 6.15.06 update on 06GRC power costs.xls Chart 1 2" xfId="884"/>
    <cellStyle name="_VC 6.15.06 update on 06GRC power costs.xls Chart 1_04 07E Wild Horse Wind Expansion (C) (2)" xfId="885"/>
    <cellStyle name="_VC 6.15.06 update on 06GRC power costs.xls Chart 1_04 07E Wild Horse Wind Expansion (C) (2)_Adj Bench DR 3 for Initial Briefs (Electric)" xfId="886"/>
    <cellStyle name="_VC 6.15.06 update on 06GRC power costs.xls Chart 1_04 07E Wild Horse Wind Expansion (C) (2)_Electric Rev Req Model (2009 GRC) " xfId="887"/>
    <cellStyle name="_VC 6.15.06 update on 06GRC power costs.xls Chart 1_04 07E Wild Horse Wind Expansion (C) (2)_Electric Rev Req Model (2009 GRC) Rebuttal" xfId="888"/>
    <cellStyle name="_VC 6.15.06 update on 06GRC power costs.xls Chart 1_04 07E Wild Horse Wind Expansion (C) (2)_Electric Rev Req Model (2009 GRC) Rebuttal REmoval of New  WH Solar AdjustMI" xfId="889"/>
    <cellStyle name="_VC 6.15.06 update on 06GRC power costs.xls Chart 1_04 07E Wild Horse Wind Expansion (C) (2)_Electric Rev Req Model (2009 GRC) Revised 01-18-2010" xfId="890"/>
    <cellStyle name="_VC 6.15.06 update on 06GRC power costs.xls Chart 1_04 07E Wild Horse Wind Expansion (C) (2)_Final Order Electric EXHIBIT A-1" xfId="891"/>
    <cellStyle name="_VC 6.15.06 update on 06GRC power costs.xls Chart 1_04 07E Wild Horse Wind Expansion (C) (2)_TENASKA REGULATORY ASSET" xfId="892"/>
    <cellStyle name="_VC 6.15.06 update on 06GRC power costs.xls Chart 1_16.37E Wild Horse Expansion DeferralRevwrkingfile SF" xfId="893"/>
    <cellStyle name="_VC 6.15.06 update on 06GRC power costs.xls Chart 1_2009 GRC Compl Filing - Exhibit D" xfId="894"/>
    <cellStyle name="_VC 6.15.06 update on 06GRC power costs.xls Chart 1_4 31 Regulatory Assets and Liabilities  7 06- Exhibit D" xfId="895"/>
    <cellStyle name="_VC 6.15.06 update on 06GRC power costs.xls Chart 1_4 32 Regulatory Assets and Liabilities  7 06- Exhibit D" xfId="896"/>
    <cellStyle name="_VC 6.15.06 update on 06GRC power costs.xls Chart 1_Book2" xfId="897"/>
    <cellStyle name="_VC 6.15.06 update on 06GRC power costs.xls Chart 1_Book2_Adj Bench DR 3 for Initial Briefs (Electric)" xfId="898"/>
    <cellStyle name="_VC 6.15.06 update on 06GRC power costs.xls Chart 1_Book2_Electric Rev Req Model (2009 GRC) Rebuttal" xfId="899"/>
    <cellStyle name="_VC 6.15.06 update on 06GRC power costs.xls Chart 1_Book2_Electric Rev Req Model (2009 GRC) Rebuttal REmoval of New  WH Solar AdjustMI" xfId="900"/>
    <cellStyle name="_VC 6.15.06 update on 06GRC power costs.xls Chart 1_Book2_Electric Rev Req Model (2009 GRC) Revised 01-18-2010" xfId="901"/>
    <cellStyle name="_VC 6.15.06 update on 06GRC power costs.xls Chart 1_Book2_Final Order Electric EXHIBIT A-1" xfId="902"/>
    <cellStyle name="_VC 6.15.06 update on 06GRC power costs.xls Chart 1_Book4" xfId="903"/>
    <cellStyle name="_VC 6.15.06 update on 06GRC power costs.xls Chart 1_Book9" xfId="904"/>
    <cellStyle name="_VC 6.15.06 update on 06GRC power costs.xls Chart 1_Power Costs - Comparison bx Rbtl-Staff-Jt-PC" xfId="905"/>
    <cellStyle name="_VC 6.15.06 update on 06GRC power costs.xls Chart 1_Power Costs - Comparison bx Rbtl-Staff-Jt-PC_Adj Bench DR 3 for Initial Briefs (Electric)" xfId="906"/>
    <cellStyle name="_VC 6.15.06 update on 06GRC power costs.xls Chart 1_Power Costs - Comparison bx Rbtl-Staff-Jt-PC_Electric Rev Req Model (2009 GRC) Rebuttal" xfId="907"/>
    <cellStyle name="_VC 6.15.06 update on 06GRC power costs.xls Chart 1_Power Costs - Comparison bx Rbtl-Staff-Jt-PC_Electric Rev Req Model (2009 GRC) Rebuttal REmoval of New  WH Solar AdjustMI" xfId="908"/>
    <cellStyle name="_VC 6.15.06 update on 06GRC power costs.xls Chart 1_Power Costs - Comparison bx Rbtl-Staff-Jt-PC_Electric Rev Req Model (2009 GRC) Revised 01-18-2010" xfId="909"/>
    <cellStyle name="_VC 6.15.06 update on 06GRC power costs.xls Chart 1_Power Costs - Comparison bx Rbtl-Staff-Jt-PC_Final Order Electric EXHIBIT A-1" xfId="910"/>
    <cellStyle name="_VC 6.15.06 update on 06GRC power costs.xls Chart 1_Rebuttal Power Costs" xfId="911"/>
    <cellStyle name="_VC 6.15.06 update on 06GRC power costs.xls Chart 1_Rebuttal Power Costs_Adj Bench DR 3 for Initial Briefs (Electric)" xfId="912"/>
    <cellStyle name="_VC 6.15.06 update on 06GRC power costs.xls Chart 1_Rebuttal Power Costs_Electric Rev Req Model (2009 GRC) Rebuttal" xfId="913"/>
    <cellStyle name="_VC 6.15.06 update on 06GRC power costs.xls Chart 1_Rebuttal Power Costs_Electric Rev Req Model (2009 GRC) Rebuttal REmoval of New  WH Solar AdjustMI" xfId="914"/>
    <cellStyle name="_VC 6.15.06 update on 06GRC power costs.xls Chart 1_Rebuttal Power Costs_Electric Rev Req Model (2009 GRC) Revised 01-18-2010" xfId="915"/>
    <cellStyle name="_VC 6.15.06 update on 06GRC power costs.xls Chart 1_Rebuttal Power Costs_Final Order Electric EXHIBIT A-1" xfId="916"/>
    <cellStyle name="_VC 6.15.06 update on 06GRC power costs.xls Chart 2" xfId="917"/>
    <cellStyle name="_VC 6.15.06 update on 06GRC power costs.xls Chart 2 2" xfId="918"/>
    <cellStyle name="_VC 6.15.06 update on 06GRC power costs.xls Chart 2_04 07E Wild Horse Wind Expansion (C) (2)" xfId="919"/>
    <cellStyle name="_VC 6.15.06 update on 06GRC power costs.xls Chart 2_04 07E Wild Horse Wind Expansion (C) (2)_Adj Bench DR 3 for Initial Briefs (Electric)" xfId="920"/>
    <cellStyle name="_VC 6.15.06 update on 06GRC power costs.xls Chart 2_04 07E Wild Horse Wind Expansion (C) (2)_Electric Rev Req Model (2009 GRC) " xfId="921"/>
    <cellStyle name="_VC 6.15.06 update on 06GRC power costs.xls Chart 2_04 07E Wild Horse Wind Expansion (C) (2)_Electric Rev Req Model (2009 GRC) Rebuttal" xfId="922"/>
    <cellStyle name="_VC 6.15.06 update on 06GRC power costs.xls Chart 2_04 07E Wild Horse Wind Expansion (C) (2)_Electric Rev Req Model (2009 GRC) Rebuttal REmoval of New  WH Solar AdjustMI" xfId="923"/>
    <cellStyle name="_VC 6.15.06 update on 06GRC power costs.xls Chart 2_04 07E Wild Horse Wind Expansion (C) (2)_Electric Rev Req Model (2009 GRC) Revised 01-18-2010" xfId="924"/>
    <cellStyle name="_VC 6.15.06 update on 06GRC power costs.xls Chart 2_04 07E Wild Horse Wind Expansion (C) (2)_Final Order Electric EXHIBIT A-1" xfId="925"/>
    <cellStyle name="_VC 6.15.06 update on 06GRC power costs.xls Chart 2_04 07E Wild Horse Wind Expansion (C) (2)_TENASKA REGULATORY ASSET" xfId="926"/>
    <cellStyle name="_VC 6.15.06 update on 06GRC power costs.xls Chart 2_16.37E Wild Horse Expansion DeferralRevwrkingfile SF" xfId="927"/>
    <cellStyle name="_VC 6.15.06 update on 06GRC power costs.xls Chart 2_2009 GRC Compl Filing - Exhibit D" xfId="928"/>
    <cellStyle name="_VC 6.15.06 update on 06GRC power costs.xls Chart 2_4 31 Regulatory Assets and Liabilities  7 06- Exhibit D" xfId="929"/>
    <cellStyle name="_VC 6.15.06 update on 06GRC power costs.xls Chart 2_4 32 Regulatory Assets and Liabilities  7 06- Exhibit D" xfId="930"/>
    <cellStyle name="_VC 6.15.06 update on 06GRC power costs.xls Chart 2_Book2" xfId="931"/>
    <cellStyle name="_VC 6.15.06 update on 06GRC power costs.xls Chart 2_Book2_Adj Bench DR 3 for Initial Briefs (Electric)" xfId="932"/>
    <cellStyle name="_VC 6.15.06 update on 06GRC power costs.xls Chart 2_Book2_Electric Rev Req Model (2009 GRC) Rebuttal" xfId="933"/>
    <cellStyle name="_VC 6.15.06 update on 06GRC power costs.xls Chart 2_Book2_Electric Rev Req Model (2009 GRC) Rebuttal REmoval of New  WH Solar AdjustMI" xfId="934"/>
    <cellStyle name="_VC 6.15.06 update on 06GRC power costs.xls Chart 2_Book2_Electric Rev Req Model (2009 GRC) Revised 01-18-2010" xfId="935"/>
    <cellStyle name="_VC 6.15.06 update on 06GRC power costs.xls Chart 2_Book2_Final Order Electric EXHIBIT A-1" xfId="936"/>
    <cellStyle name="_VC 6.15.06 update on 06GRC power costs.xls Chart 2_Book4" xfId="937"/>
    <cellStyle name="_VC 6.15.06 update on 06GRC power costs.xls Chart 2_Book9" xfId="938"/>
    <cellStyle name="_VC 6.15.06 update on 06GRC power costs.xls Chart 2_Power Costs - Comparison bx Rbtl-Staff-Jt-PC" xfId="939"/>
    <cellStyle name="_VC 6.15.06 update on 06GRC power costs.xls Chart 2_Power Costs - Comparison bx Rbtl-Staff-Jt-PC_Adj Bench DR 3 for Initial Briefs (Electric)" xfId="940"/>
    <cellStyle name="_VC 6.15.06 update on 06GRC power costs.xls Chart 2_Power Costs - Comparison bx Rbtl-Staff-Jt-PC_Electric Rev Req Model (2009 GRC) Rebuttal" xfId="941"/>
    <cellStyle name="_VC 6.15.06 update on 06GRC power costs.xls Chart 2_Power Costs - Comparison bx Rbtl-Staff-Jt-PC_Electric Rev Req Model (2009 GRC) Rebuttal REmoval of New  WH Solar AdjustMI" xfId="942"/>
    <cellStyle name="_VC 6.15.06 update on 06GRC power costs.xls Chart 2_Power Costs - Comparison bx Rbtl-Staff-Jt-PC_Electric Rev Req Model (2009 GRC) Revised 01-18-2010" xfId="943"/>
    <cellStyle name="_VC 6.15.06 update on 06GRC power costs.xls Chart 2_Power Costs - Comparison bx Rbtl-Staff-Jt-PC_Final Order Electric EXHIBIT A-1" xfId="944"/>
    <cellStyle name="_VC 6.15.06 update on 06GRC power costs.xls Chart 2_Rebuttal Power Costs" xfId="945"/>
    <cellStyle name="_VC 6.15.06 update on 06GRC power costs.xls Chart 2_Rebuttal Power Costs_Adj Bench DR 3 for Initial Briefs (Electric)" xfId="946"/>
    <cellStyle name="_VC 6.15.06 update on 06GRC power costs.xls Chart 2_Rebuttal Power Costs_Electric Rev Req Model (2009 GRC) Rebuttal" xfId="947"/>
    <cellStyle name="_VC 6.15.06 update on 06GRC power costs.xls Chart 2_Rebuttal Power Costs_Electric Rev Req Model (2009 GRC) Rebuttal REmoval of New  WH Solar AdjustMI" xfId="948"/>
    <cellStyle name="_VC 6.15.06 update on 06GRC power costs.xls Chart 2_Rebuttal Power Costs_Electric Rev Req Model (2009 GRC) Revised 01-18-2010" xfId="949"/>
    <cellStyle name="_VC 6.15.06 update on 06GRC power costs.xls Chart 2_Rebuttal Power Costs_Final Order Electric EXHIBIT A-1" xfId="950"/>
    <cellStyle name="_VC 6.15.06 update on 06GRC power costs.xls Chart 3" xfId="951"/>
    <cellStyle name="_VC 6.15.06 update on 06GRC power costs.xls Chart 3 2" xfId="952"/>
    <cellStyle name="_VC 6.15.06 update on 06GRC power costs.xls Chart 3_04 07E Wild Horse Wind Expansion (C) (2)" xfId="953"/>
    <cellStyle name="_VC 6.15.06 update on 06GRC power costs.xls Chart 3_04 07E Wild Horse Wind Expansion (C) (2)_Adj Bench DR 3 for Initial Briefs (Electric)" xfId="954"/>
    <cellStyle name="_VC 6.15.06 update on 06GRC power costs.xls Chart 3_04 07E Wild Horse Wind Expansion (C) (2)_Electric Rev Req Model (2009 GRC) " xfId="955"/>
    <cellStyle name="_VC 6.15.06 update on 06GRC power costs.xls Chart 3_04 07E Wild Horse Wind Expansion (C) (2)_Electric Rev Req Model (2009 GRC) Rebuttal" xfId="956"/>
    <cellStyle name="_VC 6.15.06 update on 06GRC power costs.xls Chart 3_04 07E Wild Horse Wind Expansion (C) (2)_Electric Rev Req Model (2009 GRC) Rebuttal REmoval of New  WH Solar AdjustMI" xfId="957"/>
    <cellStyle name="_VC 6.15.06 update on 06GRC power costs.xls Chart 3_04 07E Wild Horse Wind Expansion (C) (2)_Electric Rev Req Model (2009 GRC) Revised 01-18-2010" xfId="958"/>
    <cellStyle name="_VC 6.15.06 update on 06GRC power costs.xls Chart 3_04 07E Wild Horse Wind Expansion (C) (2)_Final Order Electric EXHIBIT A-1" xfId="959"/>
    <cellStyle name="_VC 6.15.06 update on 06GRC power costs.xls Chart 3_04 07E Wild Horse Wind Expansion (C) (2)_TENASKA REGULATORY ASSET" xfId="960"/>
    <cellStyle name="_VC 6.15.06 update on 06GRC power costs.xls Chart 3_16.37E Wild Horse Expansion DeferralRevwrkingfile SF" xfId="961"/>
    <cellStyle name="_VC 6.15.06 update on 06GRC power costs.xls Chart 3_2009 GRC Compl Filing - Exhibit D" xfId="962"/>
    <cellStyle name="_VC 6.15.06 update on 06GRC power costs.xls Chart 3_4 31 Regulatory Assets and Liabilities  7 06- Exhibit D" xfId="963"/>
    <cellStyle name="_VC 6.15.06 update on 06GRC power costs.xls Chart 3_4 32 Regulatory Assets and Liabilities  7 06- Exhibit D" xfId="964"/>
    <cellStyle name="_VC 6.15.06 update on 06GRC power costs.xls Chart 3_Book2" xfId="965"/>
    <cellStyle name="_VC 6.15.06 update on 06GRC power costs.xls Chart 3_Book2_Adj Bench DR 3 for Initial Briefs (Electric)" xfId="966"/>
    <cellStyle name="_VC 6.15.06 update on 06GRC power costs.xls Chart 3_Book2_Electric Rev Req Model (2009 GRC) Rebuttal" xfId="967"/>
    <cellStyle name="_VC 6.15.06 update on 06GRC power costs.xls Chart 3_Book2_Electric Rev Req Model (2009 GRC) Rebuttal REmoval of New  WH Solar AdjustMI" xfId="968"/>
    <cellStyle name="_VC 6.15.06 update on 06GRC power costs.xls Chart 3_Book2_Electric Rev Req Model (2009 GRC) Revised 01-18-2010" xfId="969"/>
    <cellStyle name="_VC 6.15.06 update on 06GRC power costs.xls Chart 3_Book2_Final Order Electric EXHIBIT A-1" xfId="970"/>
    <cellStyle name="_VC 6.15.06 update on 06GRC power costs.xls Chart 3_Book4" xfId="971"/>
    <cellStyle name="_VC 6.15.06 update on 06GRC power costs.xls Chart 3_Book9" xfId="972"/>
    <cellStyle name="_VC 6.15.06 update on 06GRC power costs.xls Chart 3_Power Costs - Comparison bx Rbtl-Staff-Jt-PC" xfId="973"/>
    <cellStyle name="_VC 6.15.06 update on 06GRC power costs.xls Chart 3_Power Costs - Comparison bx Rbtl-Staff-Jt-PC_Adj Bench DR 3 for Initial Briefs (Electric)" xfId="974"/>
    <cellStyle name="_VC 6.15.06 update on 06GRC power costs.xls Chart 3_Power Costs - Comparison bx Rbtl-Staff-Jt-PC_Electric Rev Req Model (2009 GRC) Rebuttal" xfId="975"/>
    <cellStyle name="_VC 6.15.06 update on 06GRC power costs.xls Chart 3_Power Costs - Comparison bx Rbtl-Staff-Jt-PC_Electric Rev Req Model (2009 GRC) Rebuttal REmoval of New  WH Solar AdjustMI" xfId="976"/>
    <cellStyle name="_VC 6.15.06 update on 06GRC power costs.xls Chart 3_Power Costs - Comparison bx Rbtl-Staff-Jt-PC_Electric Rev Req Model (2009 GRC) Revised 01-18-2010" xfId="977"/>
    <cellStyle name="_VC 6.15.06 update on 06GRC power costs.xls Chart 3_Power Costs - Comparison bx Rbtl-Staff-Jt-PC_Final Order Electric EXHIBIT A-1" xfId="978"/>
    <cellStyle name="_VC 6.15.06 update on 06GRC power costs.xls Chart 3_Rebuttal Power Costs" xfId="979"/>
    <cellStyle name="_VC 6.15.06 update on 06GRC power costs.xls Chart 3_Rebuttal Power Costs_Adj Bench DR 3 for Initial Briefs (Electric)" xfId="980"/>
    <cellStyle name="_VC 6.15.06 update on 06GRC power costs.xls Chart 3_Rebuttal Power Costs_Electric Rev Req Model (2009 GRC) Rebuttal" xfId="981"/>
    <cellStyle name="_VC 6.15.06 update on 06GRC power costs.xls Chart 3_Rebuttal Power Costs_Electric Rev Req Model (2009 GRC) Rebuttal REmoval of New  WH Solar AdjustMI" xfId="982"/>
    <cellStyle name="_VC 6.15.06 update on 06GRC power costs.xls Chart 3_Rebuttal Power Costs_Electric Rev Req Model (2009 GRC) Revised 01-18-2010" xfId="983"/>
    <cellStyle name="_VC 6.15.06 update on 06GRC power costs.xls Chart 3_Rebuttal Power Costs_Final Order Electric EXHIBIT A-1" xfId="984"/>
    <cellStyle name="0,0_x000d__x000a_NA_x000d__x000a_" xfId="985"/>
    <cellStyle name="0000" xfId="986"/>
    <cellStyle name="000000" xfId="987"/>
    <cellStyle name="20% - Accent1 10" xfId="988"/>
    <cellStyle name="20% - Accent1 11" xfId="989"/>
    <cellStyle name="20% - Accent1 12" xfId="990"/>
    <cellStyle name="20% - Accent1 13" xfId="991"/>
    <cellStyle name="20% - Accent1 14" xfId="992"/>
    <cellStyle name="20% - Accent1 15" xfId="993"/>
    <cellStyle name="20% - Accent1 16" xfId="994"/>
    <cellStyle name="20% - Accent1 17" xfId="995"/>
    <cellStyle name="20% - Accent1 18" xfId="996"/>
    <cellStyle name="20% - Accent1 19" xfId="997"/>
    <cellStyle name="20% - Accent1 2" xfId="998"/>
    <cellStyle name="20% - Accent1 2 10" xfId="999"/>
    <cellStyle name="20% - Accent1 2 10 2" xfId="1000"/>
    <cellStyle name="20% - Accent1 2 10 2 2" xfId="1001"/>
    <cellStyle name="20% - Accent1 2 10 2 2 2" xfId="1002"/>
    <cellStyle name="20% - Accent1 2 10 2 3" xfId="1003"/>
    <cellStyle name="20% - Accent1 2 10 3" xfId="1004"/>
    <cellStyle name="20% - Accent1 2 10 3 2" xfId="1005"/>
    <cellStyle name="20% - Accent1 2 10 3 2 2" xfId="1006"/>
    <cellStyle name="20% - Accent1 2 10 3 3" xfId="1007"/>
    <cellStyle name="20% - Accent1 2 10 4" xfId="1008"/>
    <cellStyle name="20% - Accent1 2 10 4 2" xfId="1009"/>
    <cellStyle name="20% - Accent1 2 10 5" xfId="1010"/>
    <cellStyle name="20% - Accent1 2 11" xfId="1011"/>
    <cellStyle name="20% - Accent1 2 11 2" xfId="1012"/>
    <cellStyle name="20% - Accent1 2 11 2 2" xfId="1013"/>
    <cellStyle name="20% - Accent1 2 11 3" xfId="1014"/>
    <cellStyle name="20% - Accent1 2 12" xfId="1015"/>
    <cellStyle name="20% - Accent1 2 12 2" xfId="1016"/>
    <cellStyle name="20% - Accent1 2 12 2 2" xfId="1017"/>
    <cellStyle name="20% - Accent1 2 12 3" xfId="1018"/>
    <cellStyle name="20% - Accent1 2 13" xfId="1019"/>
    <cellStyle name="20% - Accent1 2 13 2" xfId="1020"/>
    <cellStyle name="20% - Accent1 2 14" xfId="1021"/>
    <cellStyle name="20% - Accent1 2 15" xfId="1022"/>
    <cellStyle name="20% - Accent1 2 16" xfId="1023"/>
    <cellStyle name="20% - Accent1 2 2" xfId="1024"/>
    <cellStyle name="20% - Accent1 2 2 10" xfId="1025"/>
    <cellStyle name="20% - Accent1 2 2 11" xfId="1026"/>
    <cellStyle name="20% - Accent1 2 2 2" xfId="1027"/>
    <cellStyle name="20% - Accent1 2 2 2 2" xfId="1028"/>
    <cellStyle name="20% - Accent1 2 2 2 2 2" xfId="1029"/>
    <cellStyle name="20% - Accent1 2 2 2 2 2 2" xfId="1030"/>
    <cellStyle name="20% - Accent1 2 2 2 2 2 2 2" xfId="1031"/>
    <cellStyle name="20% - Accent1 2 2 2 2 2 3" xfId="1032"/>
    <cellStyle name="20% - Accent1 2 2 2 2 3" xfId="1033"/>
    <cellStyle name="20% - Accent1 2 2 2 2 3 2" xfId="1034"/>
    <cellStyle name="20% - Accent1 2 2 2 2 3 2 2" xfId="1035"/>
    <cellStyle name="20% - Accent1 2 2 2 2 3 3" xfId="1036"/>
    <cellStyle name="20% - Accent1 2 2 2 2 4" xfId="1037"/>
    <cellStyle name="20% - Accent1 2 2 2 2 4 2" xfId="1038"/>
    <cellStyle name="20% - Accent1 2 2 2 2 5" xfId="1039"/>
    <cellStyle name="20% - Accent1 2 2 2 3" xfId="1040"/>
    <cellStyle name="20% - Accent1 2 2 2 3 2" xfId="1041"/>
    <cellStyle name="20% - Accent1 2 2 2 3 2 2" xfId="1042"/>
    <cellStyle name="20% - Accent1 2 2 2 3 3" xfId="1043"/>
    <cellStyle name="20% - Accent1 2 2 2 4" xfId="1044"/>
    <cellStyle name="20% - Accent1 2 2 2 4 2" xfId="1045"/>
    <cellStyle name="20% - Accent1 2 2 2 4 2 2" xfId="1046"/>
    <cellStyle name="20% - Accent1 2 2 2 4 3" xfId="1047"/>
    <cellStyle name="20% - Accent1 2 2 2 5" xfId="1048"/>
    <cellStyle name="20% - Accent1 2 2 2 5 2" xfId="1049"/>
    <cellStyle name="20% - Accent1 2 2 2 6" xfId="1050"/>
    <cellStyle name="20% - Accent1 2 2 3" xfId="1051"/>
    <cellStyle name="20% - Accent1 2 2 3 2" xfId="1052"/>
    <cellStyle name="20% - Accent1 2 2 3 2 2" xfId="1053"/>
    <cellStyle name="20% - Accent1 2 2 3 2 2 2" xfId="1054"/>
    <cellStyle name="20% - Accent1 2 2 3 2 3" xfId="1055"/>
    <cellStyle name="20% - Accent1 2 2 3 3" xfId="1056"/>
    <cellStyle name="20% - Accent1 2 2 3 3 2" xfId="1057"/>
    <cellStyle name="20% - Accent1 2 2 3 3 2 2" xfId="1058"/>
    <cellStyle name="20% - Accent1 2 2 3 3 3" xfId="1059"/>
    <cellStyle name="20% - Accent1 2 2 3 4" xfId="1060"/>
    <cellStyle name="20% - Accent1 2 2 3 4 2" xfId="1061"/>
    <cellStyle name="20% - Accent1 2 2 3 5" xfId="1062"/>
    <cellStyle name="20% - Accent1 2 2 4" xfId="1063"/>
    <cellStyle name="20% - Accent1 2 2 4 2" xfId="1064"/>
    <cellStyle name="20% - Accent1 2 2 4 2 2" xfId="1065"/>
    <cellStyle name="20% - Accent1 2 2 4 2 2 2" xfId="1066"/>
    <cellStyle name="20% - Accent1 2 2 4 2 3" xfId="1067"/>
    <cellStyle name="20% - Accent1 2 2 4 3" xfId="1068"/>
    <cellStyle name="20% - Accent1 2 2 4 3 2" xfId="1069"/>
    <cellStyle name="20% - Accent1 2 2 4 3 2 2" xfId="1070"/>
    <cellStyle name="20% - Accent1 2 2 4 3 3" xfId="1071"/>
    <cellStyle name="20% - Accent1 2 2 4 4" xfId="1072"/>
    <cellStyle name="20% - Accent1 2 2 4 4 2" xfId="1073"/>
    <cellStyle name="20% - Accent1 2 2 4 5" xfId="1074"/>
    <cellStyle name="20% - Accent1 2 2 5" xfId="1075"/>
    <cellStyle name="20% - Accent1 2 2 5 2" xfId="1076"/>
    <cellStyle name="20% - Accent1 2 2 5 2 2" xfId="1077"/>
    <cellStyle name="20% - Accent1 2 2 5 2 2 2" xfId="1078"/>
    <cellStyle name="20% - Accent1 2 2 5 2 3" xfId="1079"/>
    <cellStyle name="20% - Accent1 2 2 5 3" xfId="1080"/>
    <cellStyle name="20% - Accent1 2 2 5 3 2" xfId="1081"/>
    <cellStyle name="20% - Accent1 2 2 5 3 2 2" xfId="1082"/>
    <cellStyle name="20% - Accent1 2 2 5 3 3" xfId="1083"/>
    <cellStyle name="20% - Accent1 2 2 5 4" xfId="1084"/>
    <cellStyle name="20% - Accent1 2 2 5 4 2" xfId="1085"/>
    <cellStyle name="20% - Accent1 2 2 5 5" xfId="1086"/>
    <cellStyle name="20% - Accent1 2 2 6" xfId="1087"/>
    <cellStyle name="20% - Accent1 2 2 6 2" xfId="1088"/>
    <cellStyle name="20% - Accent1 2 2 6 2 2" xfId="1089"/>
    <cellStyle name="20% - Accent1 2 2 6 3" xfId="1090"/>
    <cellStyle name="20% - Accent1 2 2 7" xfId="1091"/>
    <cellStyle name="20% - Accent1 2 2 7 2" xfId="1092"/>
    <cellStyle name="20% - Accent1 2 2 7 2 2" xfId="1093"/>
    <cellStyle name="20% - Accent1 2 2 7 3" xfId="1094"/>
    <cellStyle name="20% - Accent1 2 2 8" xfId="1095"/>
    <cellStyle name="20% - Accent1 2 2 8 2" xfId="1096"/>
    <cellStyle name="20% - Accent1 2 2 9" xfId="1097"/>
    <cellStyle name="20% - Accent1 2 3" xfId="1098"/>
    <cellStyle name="20% - Accent1 2 3 10" xfId="1099"/>
    <cellStyle name="20% - Accent1 2 3 2" xfId="1100"/>
    <cellStyle name="20% - Accent1 2 3 2 2" xfId="1101"/>
    <cellStyle name="20% - Accent1 2 3 2 2 2" xfId="1102"/>
    <cellStyle name="20% - Accent1 2 3 2 2 2 2" xfId="1103"/>
    <cellStyle name="20% - Accent1 2 3 2 2 2 2 2" xfId="1104"/>
    <cellStyle name="20% - Accent1 2 3 2 2 2 3" xfId="1105"/>
    <cellStyle name="20% - Accent1 2 3 2 2 3" xfId="1106"/>
    <cellStyle name="20% - Accent1 2 3 2 2 3 2" xfId="1107"/>
    <cellStyle name="20% - Accent1 2 3 2 2 3 2 2" xfId="1108"/>
    <cellStyle name="20% - Accent1 2 3 2 2 3 3" xfId="1109"/>
    <cellStyle name="20% - Accent1 2 3 2 2 4" xfId="1110"/>
    <cellStyle name="20% - Accent1 2 3 2 2 4 2" xfId="1111"/>
    <cellStyle name="20% - Accent1 2 3 2 2 5" xfId="1112"/>
    <cellStyle name="20% - Accent1 2 3 2 3" xfId="1113"/>
    <cellStyle name="20% - Accent1 2 3 2 3 2" xfId="1114"/>
    <cellStyle name="20% - Accent1 2 3 2 3 2 2" xfId="1115"/>
    <cellStyle name="20% - Accent1 2 3 2 3 3" xfId="1116"/>
    <cellStyle name="20% - Accent1 2 3 2 4" xfId="1117"/>
    <cellStyle name="20% - Accent1 2 3 2 4 2" xfId="1118"/>
    <cellStyle name="20% - Accent1 2 3 2 4 2 2" xfId="1119"/>
    <cellStyle name="20% - Accent1 2 3 2 4 3" xfId="1120"/>
    <cellStyle name="20% - Accent1 2 3 2 5" xfId="1121"/>
    <cellStyle name="20% - Accent1 2 3 2 5 2" xfId="1122"/>
    <cellStyle name="20% - Accent1 2 3 2 6" xfId="1123"/>
    <cellStyle name="20% - Accent1 2 3 3" xfId="1124"/>
    <cellStyle name="20% - Accent1 2 3 3 2" xfId="1125"/>
    <cellStyle name="20% - Accent1 2 3 3 2 2" xfId="1126"/>
    <cellStyle name="20% - Accent1 2 3 3 2 2 2" xfId="1127"/>
    <cellStyle name="20% - Accent1 2 3 3 2 3" xfId="1128"/>
    <cellStyle name="20% - Accent1 2 3 3 3" xfId="1129"/>
    <cellStyle name="20% - Accent1 2 3 3 3 2" xfId="1130"/>
    <cellStyle name="20% - Accent1 2 3 3 3 2 2" xfId="1131"/>
    <cellStyle name="20% - Accent1 2 3 3 3 3" xfId="1132"/>
    <cellStyle name="20% - Accent1 2 3 3 4" xfId="1133"/>
    <cellStyle name="20% - Accent1 2 3 3 4 2" xfId="1134"/>
    <cellStyle name="20% - Accent1 2 3 3 5" xfId="1135"/>
    <cellStyle name="20% - Accent1 2 3 4" xfId="1136"/>
    <cellStyle name="20% - Accent1 2 3 4 2" xfId="1137"/>
    <cellStyle name="20% - Accent1 2 3 4 2 2" xfId="1138"/>
    <cellStyle name="20% - Accent1 2 3 4 2 2 2" xfId="1139"/>
    <cellStyle name="20% - Accent1 2 3 4 2 3" xfId="1140"/>
    <cellStyle name="20% - Accent1 2 3 4 3" xfId="1141"/>
    <cellStyle name="20% - Accent1 2 3 4 3 2" xfId="1142"/>
    <cellStyle name="20% - Accent1 2 3 4 3 2 2" xfId="1143"/>
    <cellStyle name="20% - Accent1 2 3 4 3 3" xfId="1144"/>
    <cellStyle name="20% - Accent1 2 3 4 4" xfId="1145"/>
    <cellStyle name="20% - Accent1 2 3 4 4 2" xfId="1146"/>
    <cellStyle name="20% - Accent1 2 3 4 5" xfId="1147"/>
    <cellStyle name="20% - Accent1 2 3 5" xfId="1148"/>
    <cellStyle name="20% - Accent1 2 3 5 2" xfId="1149"/>
    <cellStyle name="20% - Accent1 2 3 5 2 2" xfId="1150"/>
    <cellStyle name="20% - Accent1 2 3 5 2 2 2" xfId="1151"/>
    <cellStyle name="20% - Accent1 2 3 5 2 3" xfId="1152"/>
    <cellStyle name="20% - Accent1 2 3 5 3" xfId="1153"/>
    <cellStyle name="20% - Accent1 2 3 5 3 2" xfId="1154"/>
    <cellStyle name="20% - Accent1 2 3 5 3 2 2" xfId="1155"/>
    <cellStyle name="20% - Accent1 2 3 5 3 3" xfId="1156"/>
    <cellStyle name="20% - Accent1 2 3 5 4" xfId="1157"/>
    <cellStyle name="20% - Accent1 2 3 5 4 2" xfId="1158"/>
    <cellStyle name="20% - Accent1 2 3 5 5" xfId="1159"/>
    <cellStyle name="20% - Accent1 2 3 6" xfId="1160"/>
    <cellStyle name="20% - Accent1 2 3 6 2" xfId="1161"/>
    <cellStyle name="20% - Accent1 2 3 6 2 2" xfId="1162"/>
    <cellStyle name="20% - Accent1 2 3 6 3" xfId="1163"/>
    <cellStyle name="20% - Accent1 2 3 7" xfId="1164"/>
    <cellStyle name="20% - Accent1 2 3 7 2" xfId="1165"/>
    <cellStyle name="20% - Accent1 2 3 7 2 2" xfId="1166"/>
    <cellStyle name="20% - Accent1 2 3 7 3" xfId="1167"/>
    <cellStyle name="20% - Accent1 2 3 8" xfId="1168"/>
    <cellStyle name="20% - Accent1 2 3 8 2" xfId="1169"/>
    <cellStyle name="20% - Accent1 2 3 9" xfId="1170"/>
    <cellStyle name="20% - Accent1 2 4" xfId="1171"/>
    <cellStyle name="20% - Accent1 2 4 2" xfId="1172"/>
    <cellStyle name="20% - Accent1 2 4 2 2" xfId="1173"/>
    <cellStyle name="20% - Accent1 2 4 2 2 2" xfId="1174"/>
    <cellStyle name="20% - Accent1 2 4 2 2 2 2" xfId="1175"/>
    <cellStyle name="20% - Accent1 2 4 2 2 2 2 2" xfId="1176"/>
    <cellStyle name="20% - Accent1 2 4 2 2 2 3" xfId="1177"/>
    <cellStyle name="20% - Accent1 2 4 2 2 3" xfId="1178"/>
    <cellStyle name="20% - Accent1 2 4 2 2 3 2" xfId="1179"/>
    <cellStyle name="20% - Accent1 2 4 2 2 3 2 2" xfId="1180"/>
    <cellStyle name="20% - Accent1 2 4 2 2 3 3" xfId="1181"/>
    <cellStyle name="20% - Accent1 2 4 2 2 4" xfId="1182"/>
    <cellStyle name="20% - Accent1 2 4 2 2 4 2" xfId="1183"/>
    <cellStyle name="20% - Accent1 2 4 2 2 5" xfId="1184"/>
    <cellStyle name="20% - Accent1 2 4 2 3" xfId="1185"/>
    <cellStyle name="20% - Accent1 2 4 2 3 2" xfId="1186"/>
    <cellStyle name="20% - Accent1 2 4 2 3 2 2" xfId="1187"/>
    <cellStyle name="20% - Accent1 2 4 2 3 3" xfId="1188"/>
    <cellStyle name="20% - Accent1 2 4 2 4" xfId="1189"/>
    <cellStyle name="20% - Accent1 2 4 2 4 2" xfId="1190"/>
    <cellStyle name="20% - Accent1 2 4 2 4 2 2" xfId="1191"/>
    <cellStyle name="20% - Accent1 2 4 2 4 3" xfId="1192"/>
    <cellStyle name="20% - Accent1 2 4 2 5" xfId="1193"/>
    <cellStyle name="20% - Accent1 2 4 2 5 2" xfId="1194"/>
    <cellStyle name="20% - Accent1 2 4 2 6" xfId="1195"/>
    <cellStyle name="20% - Accent1 2 4 3" xfId="1196"/>
    <cellStyle name="20% - Accent1 2 4 3 2" xfId="1197"/>
    <cellStyle name="20% - Accent1 2 4 3 2 2" xfId="1198"/>
    <cellStyle name="20% - Accent1 2 4 3 2 2 2" xfId="1199"/>
    <cellStyle name="20% - Accent1 2 4 3 2 3" xfId="1200"/>
    <cellStyle name="20% - Accent1 2 4 3 3" xfId="1201"/>
    <cellStyle name="20% - Accent1 2 4 3 3 2" xfId="1202"/>
    <cellStyle name="20% - Accent1 2 4 3 3 2 2" xfId="1203"/>
    <cellStyle name="20% - Accent1 2 4 3 3 3" xfId="1204"/>
    <cellStyle name="20% - Accent1 2 4 3 4" xfId="1205"/>
    <cellStyle name="20% - Accent1 2 4 3 4 2" xfId="1206"/>
    <cellStyle name="20% - Accent1 2 4 3 5" xfId="1207"/>
    <cellStyle name="20% - Accent1 2 4 4" xfId="1208"/>
    <cellStyle name="20% - Accent1 2 4 4 2" xfId="1209"/>
    <cellStyle name="20% - Accent1 2 4 4 2 2" xfId="1210"/>
    <cellStyle name="20% - Accent1 2 4 4 2 2 2" xfId="1211"/>
    <cellStyle name="20% - Accent1 2 4 4 2 3" xfId="1212"/>
    <cellStyle name="20% - Accent1 2 4 4 3" xfId="1213"/>
    <cellStyle name="20% - Accent1 2 4 4 3 2" xfId="1214"/>
    <cellStyle name="20% - Accent1 2 4 4 3 2 2" xfId="1215"/>
    <cellStyle name="20% - Accent1 2 4 4 3 3" xfId="1216"/>
    <cellStyle name="20% - Accent1 2 4 4 4" xfId="1217"/>
    <cellStyle name="20% - Accent1 2 4 4 4 2" xfId="1218"/>
    <cellStyle name="20% - Accent1 2 4 4 5" xfId="1219"/>
    <cellStyle name="20% - Accent1 2 4 5" xfId="1220"/>
    <cellStyle name="20% - Accent1 2 4 5 2" xfId="1221"/>
    <cellStyle name="20% - Accent1 2 4 5 2 2" xfId="1222"/>
    <cellStyle name="20% - Accent1 2 4 5 2 2 2" xfId="1223"/>
    <cellStyle name="20% - Accent1 2 4 5 2 3" xfId="1224"/>
    <cellStyle name="20% - Accent1 2 4 5 3" xfId="1225"/>
    <cellStyle name="20% - Accent1 2 4 5 3 2" xfId="1226"/>
    <cellStyle name="20% - Accent1 2 4 5 3 2 2" xfId="1227"/>
    <cellStyle name="20% - Accent1 2 4 5 3 3" xfId="1228"/>
    <cellStyle name="20% - Accent1 2 4 5 4" xfId="1229"/>
    <cellStyle name="20% - Accent1 2 4 5 4 2" xfId="1230"/>
    <cellStyle name="20% - Accent1 2 4 5 5" xfId="1231"/>
    <cellStyle name="20% - Accent1 2 4 6" xfId="1232"/>
    <cellStyle name="20% - Accent1 2 4 6 2" xfId="1233"/>
    <cellStyle name="20% - Accent1 2 4 6 2 2" xfId="1234"/>
    <cellStyle name="20% - Accent1 2 4 6 3" xfId="1235"/>
    <cellStyle name="20% - Accent1 2 4 7" xfId="1236"/>
    <cellStyle name="20% - Accent1 2 4 7 2" xfId="1237"/>
    <cellStyle name="20% - Accent1 2 4 7 2 2" xfId="1238"/>
    <cellStyle name="20% - Accent1 2 4 7 3" xfId="1239"/>
    <cellStyle name="20% - Accent1 2 4 8" xfId="1240"/>
    <cellStyle name="20% - Accent1 2 4 8 2" xfId="1241"/>
    <cellStyle name="20% - Accent1 2 4 9" xfId="1242"/>
    <cellStyle name="20% - Accent1 2 5" xfId="1243"/>
    <cellStyle name="20% - Accent1 2 5 2" xfId="1244"/>
    <cellStyle name="20% - Accent1 2 5 2 2" xfId="1245"/>
    <cellStyle name="20% - Accent1 2 5 2 2 2" xfId="1246"/>
    <cellStyle name="20% - Accent1 2 5 2 2 2 2" xfId="1247"/>
    <cellStyle name="20% - Accent1 2 5 2 2 2 2 2" xfId="1248"/>
    <cellStyle name="20% - Accent1 2 5 2 2 2 3" xfId="1249"/>
    <cellStyle name="20% - Accent1 2 5 2 2 3" xfId="1250"/>
    <cellStyle name="20% - Accent1 2 5 2 2 3 2" xfId="1251"/>
    <cellStyle name="20% - Accent1 2 5 2 2 3 2 2" xfId="1252"/>
    <cellStyle name="20% - Accent1 2 5 2 2 3 3" xfId="1253"/>
    <cellStyle name="20% - Accent1 2 5 2 2 4" xfId="1254"/>
    <cellStyle name="20% - Accent1 2 5 2 2 4 2" xfId="1255"/>
    <cellStyle name="20% - Accent1 2 5 2 2 5" xfId="1256"/>
    <cellStyle name="20% - Accent1 2 5 2 3" xfId="1257"/>
    <cellStyle name="20% - Accent1 2 5 2 3 2" xfId="1258"/>
    <cellStyle name="20% - Accent1 2 5 2 3 2 2" xfId="1259"/>
    <cellStyle name="20% - Accent1 2 5 2 3 3" xfId="1260"/>
    <cellStyle name="20% - Accent1 2 5 2 4" xfId="1261"/>
    <cellStyle name="20% - Accent1 2 5 2 4 2" xfId="1262"/>
    <cellStyle name="20% - Accent1 2 5 2 4 2 2" xfId="1263"/>
    <cellStyle name="20% - Accent1 2 5 2 4 3" xfId="1264"/>
    <cellStyle name="20% - Accent1 2 5 2 5" xfId="1265"/>
    <cellStyle name="20% - Accent1 2 5 2 5 2" xfId="1266"/>
    <cellStyle name="20% - Accent1 2 5 2 6" xfId="1267"/>
    <cellStyle name="20% - Accent1 2 5 3" xfId="1268"/>
    <cellStyle name="20% - Accent1 2 5 3 2" xfId="1269"/>
    <cellStyle name="20% - Accent1 2 5 3 2 2" xfId="1270"/>
    <cellStyle name="20% - Accent1 2 5 3 2 2 2" xfId="1271"/>
    <cellStyle name="20% - Accent1 2 5 3 2 3" xfId="1272"/>
    <cellStyle name="20% - Accent1 2 5 3 3" xfId="1273"/>
    <cellStyle name="20% - Accent1 2 5 3 3 2" xfId="1274"/>
    <cellStyle name="20% - Accent1 2 5 3 3 2 2" xfId="1275"/>
    <cellStyle name="20% - Accent1 2 5 3 3 3" xfId="1276"/>
    <cellStyle name="20% - Accent1 2 5 3 4" xfId="1277"/>
    <cellStyle name="20% - Accent1 2 5 3 4 2" xfId="1278"/>
    <cellStyle name="20% - Accent1 2 5 3 5" xfId="1279"/>
    <cellStyle name="20% - Accent1 2 5 4" xfId="1280"/>
    <cellStyle name="20% - Accent1 2 5 4 2" xfId="1281"/>
    <cellStyle name="20% - Accent1 2 5 4 2 2" xfId="1282"/>
    <cellStyle name="20% - Accent1 2 5 4 2 2 2" xfId="1283"/>
    <cellStyle name="20% - Accent1 2 5 4 2 3" xfId="1284"/>
    <cellStyle name="20% - Accent1 2 5 4 3" xfId="1285"/>
    <cellStyle name="20% - Accent1 2 5 4 3 2" xfId="1286"/>
    <cellStyle name="20% - Accent1 2 5 4 3 2 2" xfId="1287"/>
    <cellStyle name="20% - Accent1 2 5 4 3 3" xfId="1288"/>
    <cellStyle name="20% - Accent1 2 5 4 4" xfId="1289"/>
    <cellStyle name="20% - Accent1 2 5 4 4 2" xfId="1290"/>
    <cellStyle name="20% - Accent1 2 5 4 5" xfId="1291"/>
    <cellStyle name="20% - Accent1 2 5 5" xfId="1292"/>
    <cellStyle name="20% - Accent1 2 5 5 2" xfId="1293"/>
    <cellStyle name="20% - Accent1 2 5 5 2 2" xfId="1294"/>
    <cellStyle name="20% - Accent1 2 5 5 2 2 2" xfId="1295"/>
    <cellStyle name="20% - Accent1 2 5 5 2 3" xfId="1296"/>
    <cellStyle name="20% - Accent1 2 5 5 3" xfId="1297"/>
    <cellStyle name="20% - Accent1 2 5 5 3 2" xfId="1298"/>
    <cellStyle name="20% - Accent1 2 5 5 3 2 2" xfId="1299"/>
    <cellStyle name="20% - Accent1 2 5 5 3 3" xfId="1300"/>
    <cellStyle name="20% - Accent1 2 5 5 4" xfId="1301"/>
    <cellStyle name="20% - Accent1 2 5 5 4 2" xfId="1302"/>
    <cellStyle name="20% - Accent1 2 5 5 5" xfId="1303"/>
    <cellStyle name="20% - Accent1 2 5 6" xfId="1304"/>
    <cellStyle name="20% - Accent1 2 5 6 2" xfId="1305"/>
    <cellStyle name="20% - Accent1 2 5 6 2 2" xfId="1306"/>
    <cellStyle name="20% - Accent1 2 5 6 3" xfId="1307"/>
    <cellStyle name="20% - Accent1 2 5 7" xfId="1308"/>
    <cellStyle name="20% - Accent1 2 5 7 2" xfId="1309"/>
    <cellStyle name="20% - Accent1 2 5 7 2 2" xfId="1310"/>
    <cellStyle name="20% - Accent1 2 5 7 3" xfId="1311"/>
    <cellStyle name="20% - Accent1 2 5 8" xfId="1312"/>
    <cellStyle name="20% - Accent1 2 5 8 2" xfId="1313"/>
    <cellStyle name="20% - Accent1 2 5 9" xfId="1314"/>
    <cellStyle name="20% - Accent1 2 6" xfId="1315"/>
    <cellStyle name="20% - Accent1 2 6 2" xfId="1316"/>
    <cellStyle name="20% - Accent1 2 6 2 2" xfId="1317"/>
    <cellStyle name="20% - Accent1 2 6 2 2 2" xfId="1318"/>
    <cellStyle name="20% - Accent1 2 6 2 2 2 2" xfId="1319"/>
    <cellStyle name="20% - Accent1 2 6 2 2 2 2 2" xfId="1320"/>
    <cellStyle name="20% - Accent1 2 6 2 2 2 3" xfId="1321"/>
    <cellStyle name="20% - Accent1 2 6 2 2 3" xfId="1322"/>
    <cellStyle name="20% - Accent1 2 6 2 2 3 2" xfId="1323"/>
    <cellStyle name="20% - Accent1 2 6 2 2 3 2 2" xfId="1324"/>
    <cellStyle name="20% - Accent1 2 6 2 2 3 3" xfId="1325"/>
    <cellStyle name="20% - Accent1 2 6 2 2 4" xfId="1326"/>
    <cellStyle name="20% - Accent1 2 6 2 2 4 2" xfId="1327"/>
    <cellStyle name="20% - Accent1 2 6 2 2 5" xfId="1328"/>
    <cellStyle name="20% - Accent1 2 6 2 3" xfId="1329"/>
    <cellStyle name="20% - Accent1 2 6 2 3 2" xfId="1330"/>
    <cellStyle name="20% - Accent1 2 6 2 3 2 2" xfId="1331"/>
    <cellStyle name="20% - Accent1 2 6 2 3 3" xfId="1332"/>
    <cellStyle name="20% - Accent1 2 6 2 4" xfId="1333"/>
    <cellStyle name="20% - Accent1 2 6 2 4 2" xfId="1334"/>
    <cellStyle name="20% - Accent1 2 6 2 4 2 2" xfId="1335"/>
    <cellStyle name="20% - Accent1 2 6 2 4 3" xfId="1336"/>
    <cellStyle name="20% - Accent1 2 6 2 5" xfId="1337"/>
    <cellStyle name="20% - Accent1 2 6 2 5 2" xfId="1338"/>
    <cellStyle name="20% - Accent1 2 6 2 6" xfId="1339"/>
    <cellStyle name="20% - Accent1 2 6 3" xfId="1340"/>
    <cellStyle name="20% - Accent1 2 6 3 2" xfId="1341"/>
    <cellStyle name="20% - Accent1 2 6 3 2 2" xfId="1342"/>
    <cellStyle name="20% - Accent1 2 6 3 2 2 2" xfId="1343"/>
    <cellStyle name="20% - Accent1 2 6 3 2 3" xfId="1344"/>
    <cellStyle name="20% - Accent1 2 6 3 3" xfId="1345"/>
    <cellStyle name="20% - Accent1 2 6 3 3 2" xfId="1346"/>
    <cellStyle name="20% - Accent1 2 6 3 3 2 2" xfId="1347"/>
    <cellStyle name="20% - Accent1 2 6 3 3 3" xfId="1348"/>
    <cellStyle name="20% - Accent1 2 6 3 4" xfId="1349"/>
    <cellStyle name="20% - Accent1 2 6 3 4 2" xfId="1350"/>
    <cellStyle name="20% - Accent1 2 6 3 5" xfId="1351"/>
    <cellStyle name="20% - Accent1 2 6 4" xfId="1352"/>
    <cellStyle name="20% - Accent1 2 6 4 2" xfId="1353"/>
    <cellStyle name="20% - Accent1 2 6 4 2 2" xfId="1354"/>
    <cellStyle name="20% - Accent1 2 6 4 2 2 2" xfId="1355"/>
    <cellStyle name="20% - Accent1 2 6 4 2 3" xfId="1356"/>
    <cellStyle name="20% - Accent1 2 6 4 3" xfId="1357"/>
    <cellStyle name="20% - Accent1 2 6 4 3 2" xfId="1358"/>
    <cellStyle name="20% - Accent1 2 6 4 3 2 2" xfId="1359"/>
    <cellStyle name="20% - Accent1 2 6 4 3 3" xfId="1360"/>
    <cellStyle name="20% - Accent1 2 6 4 4" xfId="1361"/>
    <cellStyle name="20% - Accent1 2 6 4 4 2" xfId="1362"/>
    <cellStyle name="20% - Accent1 2 6 4 5" xfId="1363"/>
    <cellStyle name="20% - Accent1 2 6 5" xfId="1364"/>
    <cellStyle name="20% - Accent1 2 6 5 2" xfId="1365"/>
    <cellStyle name="20% - Accent1 2 6 5 2 2" xfId="1366"/>
    <cellStyle name="20% - Accent1 2 6 5 2 2 2" xfId="1367"/>
    <cellStyle name="20% - Accent1 2 6 5 2 3" xfId="1368"/>
    <cellStyle name="20% - Accent1 2 6 5 3" xfId="1369"/>
    <cellStyle name="20% - Accent1 2 6 5 3 2" xfId="1370"/>
    <cellStyle name="20% - Accent1 2 6 5 3 2 2" xfId="1371"/>
    <cellStyle name="20% - Accent1 2 6 5 3 3" xfId="1372"/>
    <cellStyle name="20% - Accent1 2 6 5 4" xfId="1373"/>
    <cellStyle name="20% - Accent1 2 6 5 4 2" xfId="1374"/>
    <cellStyle name="20% - Accent1 2 6 5 5" xfId="1375"/>
    <cellStyle name="20% - Accent1 2 6 6" xfId="1376"/>
    <cellStyle name="20% - Accent1 2 6 6 2" xfId="1377"/>
    <cellStyle name="20% - Accent1 2 6 6 2 2" xfId="1378"/>
    <cellStyle name="20% - Accent1 2 6 6 3" xfId="1379"/>
    <cellStyle name="20% - Accent1 2 6 7" xfId="1380"/>
    <cellStyle name="20% - Accent1 2 6 7 2" xfId="1381"/>
    <cellStyle name="20% - Accent1 2 6 7 2 2" xfId="1382"/>
    <cellStyle name="20% - Accent1 2 6 7 3" xfId="1383"/>
    <cellStyle name="20% - Accent1 2 6 8" xfId="1384"/>
    <cellStyle name="20% - Accent1 2 6 8 2" xfId="1385"/>
    <cellStyle name="20% - Accent1 2 6 9" xfId="1386"/>
    <cellStyle name="20% - Accent1 2 7" xfId="1387"/>
    <cellStyle name="20% - Accent1 2 7 2" xfId="1388"/>
    <cellStyle name="20% - Accent1 2 7 2 2" xfId="1389"/>
    <cellStyle name="20% - Accent1 2 7 2 2 2" xfId="1390"/>
    <cellStyle name="20% - Accent1 2 7 2 2 2 2" xfId="1391"/>
    <cellStyle name="20% - Accent1 2 7 2 2 3" xfId="1392"/>
    <cellStyle name="20% - Accent1 2 7 2 3" xfId="1393"/>
    <cellStyle name="20% - Accent1 2 7 2 3 2" xfId="1394"/>
    <cellStyle name="20% - Accent1 2 7 2 3 2 2" xfId="1395"/>
    <cellStyle name="20% - Accent1 2 7 2 3 3" xfId="1396"/>
    <cellStyle name="20% - Accent1 2 7 2 4" xfId="1397"/>
    <cellStyle name="20% - Accent1 2 7 2 4 2" xfId="1398"/>
    <cellStyle name="20% - Accent1 2 7 2 5" xfId="1399"/>
    <cellStyle name="20% - Accent1 2 7 3" xfId="1400"/>
    <cellStyle name="20% - Accent1 2 7 3 2" xfId="1401"/>
    <cellStyle name="20% - Accent1 2 7 3 2 2" xfId="1402"/>
    <cellStyle name="20% - Accent1 2 7 3 3" xfId="1403"/>
    <cellStyle name="20% - Accent1 2 7 4" xfId="1404"/>
    <cellStyle name="20% - Accent1 2 7 4 2" xfId="1405"/>
    <cellStyle name="20% - Accent1 2 7 4 2 2" xfId="1406"/>
    <cellStyle name="20% - Accent1 2 7 4 3" xfId="1407"/>
    <cellStyle name="20% - Accent1 2 7 5" xfId="1408"/>
    <cellStyle name="20% - Accent1 2 7 5 2" xfId="1409"/>
    <cellStyle name="20% - Accent1 2 7 6" xfId="1410"/>
    <cellStyle name="20% - Accent1 2 8" xfId="1411"/>
    <cellStyle name="20% - Accent1 2 8 2" xfId="1412"/>
    <cellStyle name="20% - Accent1 2 8 2 2" xfId="1413"/>
    <cellStyle name="20% - Accent1 2 8 2 2 2" xfId="1414"/>
    <cellStyle name="20% - Accent1 2 8 2 3" xfId="1415"/>
    <cellStyle name="20% - Accent1 2 8 3" xfId="1416"/>
    <cellStyle name="20% - Accent1 2 8 3 2" xfId="1417"/>
    <cellStyle name="20% - Accent1 2 8 3 2 2" xfId="1418"/>
    <cellStyle name="20% - Accent1 2 8 3 3" xfId="1419"/>
    <cellStyle name="20% - Accent1 2 8 4" xfId="1420"/>
    <cellStyle name="20% - Accent1 2 8 4 2" xfId="1421"/>
    <cellStyle name="20% - Accent1 2 8 5" xfId="1422"/>
    <cellStyle name="20% - Accent1 2 9" xfId="1423"/>
    <cellStyle name="20% - Accent1 2 9 2" xfId="1424"/>
    <cellStyle name="20% - Accent1 2 9 2 2" xfId="1425"/>
    <cellStyle name="20% - Accent1 2 9 2 2 2" xfId="1426"/>
    <cellStyle name="20% - Accent1 2 9 2 3" xfId="1427"/>
    <cellStyle name="20% - Accent1 2 9 3" xfId="1428"/>
    <cellStyle name="20% - Accent1 2 9 3 2" xfId="1429"/>
    <cellStyle name="20% - Accent1 2 9 3 2 2" xfId="1430"/>
    <cellStyle name="20% - Accent1 2 9 3 3" xfId="1431"/>
    <cellStyle name="20% - Accent1 2 9 4" xfId="1432"/>
    <cellStyle name="20% - Accent1 2 9 4 2" xfId="1433"/>
    <cellStyle name="20% - Accent1 2 9 5" xfId="1434"/>
    <cellStyle name="20% - Accent1 2_2009 GRC Compl Filing - Exhibit D" xfId="1435"/>
    <cellStyle name="20% - Accent1 20" xfId="1436"/>
    <cellStyle name="20% - Accent1 21" xfId="1437"/>
    <cellStyle name="20% - Accent1 22" xfId="1438"/>
    <cellStyle name="20% - Accent1 3" xfId="1439"/>
    <cellStyle name="20% - Accent1 3 10" xfId="1440"/>
    <cellStyle name="20% - Accent1 3 11" xfId="1441"/>
    <cellStyle name="20% - Accent1 3 2" xfId="1442"/>
    <cellStyle name="20% - Accent1 3 2 2" xfId="1443"/>
    <cellStyle name="20% - Accent1 3 2 2 2" xfId="1444"/>
    <cellStyle name="20% - Accent1 3 2 2 2 2" xfId="1445"/>
    <cellStyle name="20% - Accent1 3 2 2 2 2 2" xfId="1446"/>
    <cellStyle name="20% - Accent1 3 2 2 2 3" xfId="1447"/>
    <cellStyle name="20% - Accent1 3 2 2 3" xfId="1448"/>
    <cellStyle name="20% - Accent1 3 2 2 3 2" xfId="1449"/>
    <cellStyle name="20% - Accent1 3 2 2 3 2 2" xfId="1450"/>
    <cellStyle name="20% - Accent1 3 2 2 3 3" xfId="1451"/>
    <cellStyle name="20% - Accent1 3 2 2 4" xfId="1452"/>
    <cellStyle name="20% - Accent1 3 2 2 4 2" xfId="1453"/>
    <cellStyle name="20% - Accent1 3 2 2 5" xfId="1454"/>
    <cellStyle name="20% - Accent1 3 2 3" xfId="1455"/>
    <cellStyle name="20% - Accent1 3 2 3 2" xfId="1456"/>
    <cellStyle name="20% - Accent1 3 2 3 2 2" xfId="1457"/>
    <cellStyle name="20% - Accent1 3 2 3 3" xfId="1458"/>
    <cellStyle name="20% - Accent1 3 2 4" xfId="1459"/>
    <cellStyle name="20% - Accent1 3 2 4 2" xfId="1460"/>
    <cellStyle name="20% - Accent1 3 2 4 2 2" xfId="1461"/>
    <cellStyle name="20% - Accent1 3 2 4 3" xfId="1462"/>
    <cellStyle name="20% - Accent1 3 2 5" xfId="1463"/>
    <cellStyle name="20% - Accent1 3 2 5 2" xfId="1464"/>
    <cellStyle name="20% - Accent1 3 2 6" xfId="1465"/>
    <cellStyle name="20% - Accent1 3 2 7" xfId="1466"/>
    <cellStyle name="20% - Accent1 3 3" xfId="1467"/>
    <cellStyle name="20% - Accent1 3 3 2" xfId="1468"/>
    <cellStyle name="20% - Accent1 3 3 2 2" xfId="1469"/>
    <cellStyle name="20% - Accent1 3 3 2 2 2" xfId="1470"/>
    <cellStyle name="20% - Accent1 3 3 2 3" xfId="1471"/>
    <cellStyle name="20% - Accent1 3 3 3" xfId="1472"/>
    <cellStyle name="20% - Accent1 3 3 3 2" xfId="1473"/>
    <cellStyle name="20% - Accent1 3 3 3 2 2" xfId="1474"/>
    <cellStyle name="20% - Accent1 3 3 3 3" xfId="1475"/>
    <cellStyle name="20% - Accent1 3 3 4" xfId="1476"/>
    <cellStyle name="20% - Accent1 3 3 4 2" xfId="1477"/>
    <cellStyle name="20% - Accent1 3 3 5" xfId="1478"/>
    <cellStyle name="20% - Accent1 3 3 6" xfId="1479"/>
    <cellStyle name="20% - Accent1 3 4" xfId="1480"/>
    <cellStyle name="20% - Accent1 3 4 2" xfId="1481"/>
    <cellStyle name="20% - Accent1 3 4 2 2" xfId="1482"/>
    <cellStyle name="20% - Accent1 3 4 2 2 2" xfId="1483"/>
    <cellStyle name="20% - Accent1 3 4 2 3" xfId="1484"/>
    <cellStyle name="20% - Accent1 3 4 3" xfId="1485"/>
    <cellStyle name="20% - Accent1 3 4 3 2" xfId="1486"/>
    <cellStyle name="20% - Accent1 3 4 3 2 2" xfId="1487"/>
    <cellStyle name="20% - Accent1 3 4 3 3" xfId="1488"/>
    <cellStyle name="20% - Accent1 3 4 4" xfId="1489"/>
    <cellStyle name="20% - Accent1 3 4 4 2" xfId="1490"/>
    <cellStyle name="20% - Accent1 3 4 5" xfId="1491"/>
    <cellStyle name="20% - Accent1 3 5" xfId="1492"/>
    <cellStyle name="20% - Accent1 3 5 2" xfId="1493"/>
    <cellStyle name="20% - Accent1 3 5 2 2" xfId="1494"/>
    <cellStyle name="20% - Accent1 3 5 2 2 2" xfId="1495"/>
    <cellStyle name="20% - Accent1 3 5 2 3" xfId="1496"/>
    <cellStyle name="20% - Accent1 3 5 3" xfId="1497"/>
    <cellStyle name="20% - Accent1 3 5 3 2" xfId="1498"/>
    <cellStyle name="20% - Accent1 3 5 3 2 2" xfId="1499"/>
    <cellStyle name="20% - Accent1 3 5 3 3" xfId="1500"/>
    <cellStyle name="20% - Accent1 3 5 4" xfId="1501"/>
    <cellStyle name="20% - Accent1 3 5 4 2" xfId="1502"/>
    <cellStyle name="20% - Accent1 3 5 5" xfId="1503"/>
    <cellStyle name="20% - Accent1 3 6" xfId="1504"/>
    <cellStyle name="20% - Accent1 3 6 2" xfId="1505"/>
    <cellStyle name="20% - Accent1 3 6 2 2" xfId="1506"/>
    <cellStyle name="20% - Accent1 3 6 3" xfId="1507"/>
    <cellStyle name="20% - Accent1 3 7" xfId="1508"/>
    <cellStyle name="20% - Accent1 3 7 2" xfId="1509"/>
    <cellStyle name="20% - Accent1 3 7 2 2" xfId="1510"/>
    <cellStyle name="20% - Accent1 3 7 3" xfId="1511"/>
    <cellStyle name="20% - Accent1 3 8" xfId="1512"/>
    <cellStyle name="20% - Accent1 3 8 2" xfId="1513"/>
    <cellStyle name="20% - Accent1 3 9" xfId="1514"/>
    <cellStyle name="20% - Accent1 4" xfId="1515"/>
    <cellStyle name="20% - Accent1 4 10" xfId="1516"/>
    <cellStyle name="20% - Accent1 4 2" xfId="1517"/>
    <cellStyle name="20% - Accent1 4 2 2" xfId="1518"/>
    <cellStyle name="20% - Accent1 4 2 2 2" xfId="1519"/>
    <cellStyle name="20% - Accent1 4 2 2 2 2" xfId="1520"/>
    <cellStyle name="20% - Accent1 4 2 2 2 2 2" xfId="1521"/>
    <cellStyle name="20% - Accent1 4 2 2 2 3" xfId="1522"/>
    <cellStyle name="20% - Accent1 4 2 2 3" xfId="1523"/>
    <cellStyle name="20% - Accent1 4 2 2 3 2" xfId="1524"/>
    <cellStyle name="20% - Accent1 4 2 2 3 2 2" xfId="1525"/>
    <cellStyle name="20% - Accent1 4 2 2 3 3" xfId="1526"/>
    <cellStyle name="20% - Accent1 4 2 2 4" xfId="1527"/>
    <cellStyle name="20% - Accent1 4 2 2 4 2" xfId="1528"/>
    <cellStyle name="20% - Accent1 4 2 2 5" xfId="1529"/>
    <cellStyle name="20% - Accent1 4 2 3" xfId="1530"/>
    <cellStyle name="20% - Accent1 4 2 3 2" xfId="1531"/>
    <cellStyle name="20% - Accent1 4 2 3 2 2" xfId="1532"/>
    <cellStyle name="20% - Accent1 4 2 3 3" xfId="1533"/>
    <cellStyle name="20% - Accent1 4 2 4" xfId="1534"/>
    <cellStyle name="20% - Accent1 4 2 4 2" xfId="1535"/>
    <cellStyle name="20% - Accent1 4 2 4 2 2" xfId="1536"/>
    <cellStyle name="20% - Accent1 4 2 4 3" xfId="1537"/>
    <cellStyle name="20% - Accent1 4 2 5" xfId="1538"/>
    <cellStyle name="20% - Accent1 4 2 5 2" xfId="1539"/>
    <cellStyle name="20% - Accent1 4 2 6" xfId="1540"/>
    <cellStyle name="20% - Accent1 4 2 7" xfId="1541"/>
    <cellStyle name="20% - Accent1 4 3" xfId="1542"/>
    <cellStyle name="20% - Accent1 4 3 2" xfId="1543"/>
    <cellStyle name="20% - Accent1 4 3 2 2" xfId="1544"/>
    <cellStyle name="20% - Accent1 4 3 2 2 2" xfId="1545"/>
    <cellStyle name="20% - Accent1 4 3 2 3" xfId="1546"/>
    <cellStyle name="20% - Accent1 4 3 3" xfId="1547"/>
    <cellStyle name="20% - Accent1 4 3 3 2" xfId="1548"/>
    <cellStyle name="20% - Accent1 4 3 3 2 2" xfId="1549"/>
    <cellStyle name="20% - Accent1 4 3 3 3" xfId="1550"/>
    <cellStyle name="20% - Accent1 4 3 4" xfId="1551"/>
    <cellStyle name="20% - Accent1 4 3 4 2" xfId="1552"/>
    <cellStyle name="20% - Accent1 4 3 5" xfId="1553"/>
    <cellStyle name="20% - Accent1 4 4" xfId="1554"/>
    <cellStyle name="20% - Accent1 4 4 2" xfId="1555"/>
    <cellStyle name="20% - Accent1 4 4 2 2" xfId="1556"/>
    <cellStyle name="20% - Accent1 4 4 2 2 2" xfId="1557"/>
    <cellStyle name="20% - Accent1 4 4 2 3" xfId="1558"/>
    <cellStyle name="20% - Accent1 4 4 3" xfId="1559"/>
    <cellStyle name="20% - Accent1 4 4 3 2" xfId="1560"/>
    <cellStyle name="20% - Accent1 4 4 3 2 2" xfId="1561"/>
    <cellStyle name="20% - Accent1 4 4 3 3" xfId="1562"/>
    <cellStyle name="20% - Accent1 4 4 4" xfId="1563"/>
    <cellStyle name="20% - Accent1 4 4 4 2" xfId="1564"/>
    <cellStyle name="20% - Accent1 4 4 5" xfId="1565"/>
    <cellStyle name="20% - Accent1 4 5" xfId="1566"/>
    <cellStyle name="20% - Accent1 4 5 2" xfId="1567"/>
    <cellStyle name="20% - Accent1 4 5 2 2" xfId="1568"/>
    <cellStyle name="20% - Accent1 4 5 2 2 2" xfId="1569"/>
    <cellStyle name="20% - Accent1 4 5 2 3" xfId="1570"/>
    <cellStyle name="20% - Accent1 4 5 3" xfId="1571"/>
    <cellStyle name="20% - Accent1 4 5 3 2" xfId="1572"/>
    <cellStyle name="20% - Accent1 4 5 3 2 2" xfId="1573"/>
    <cellStyle name="20% - Accent1 4 5 3 3" xfId="1574"/>
    <cellStyle name="20% - Accent1 4 5 4" xfId="1575"/>
    <cellStyle name="20% - Accent1 4 5 4 2" xfId="1576"/>
    <cellStyle name="20% - Accent1 4 5 5" xfId="1577"/>
    <cellStyle name="20% - Accent1 4 6" xfId="1578"/>
    <cellStyle name="20% - Accent1 4 6 2" xfId="1579"/>
    <cellStyle name="20% - Accent1 4 6 2 2" xfId="1580"/>
    <cellStyle name="20% - Accent1 4 6 3" xfId="1581"/>
    <cellStyle name="20% - Accent1 4 7" xfId="1582"/>
    <cellStyle name="20% - Accent1 4 7 2" xfId="1583"/>
    <cellStyle name="20% - Accent1 4 7 2 2" xfId="1584"/>
    <cellStyle name="20% - Accent1 4 7 3" xfId="1585"/>
    <cellStyle name="20% - Accent1 4 8" xfId="1586"/>
    <cellStyle name="20% - Accent1 4 8 2" xfId="1587"/>
    <cellStyle name="20% - Accent1 4 9" xfId="1588"/>
    <cellStyle name="20% - Accent1 5" xfId="1589"/>
    <cellStyle name="20% - Accent1 5 10" xfId="1590"/>
    <cellStyle name="20% - Accent1 5 2" xfId="1591"/>
    <cellStyle name="20% - Accent1 5 2 2" xfId="1592"/>
    <cellStyle name="20% - Accent1 5 2 2 2" xfId="1593"/>
    <cellStyle name="20% - Accent1 5 2 2 2 2" xfId="1594"/>
    <cellStyle name="20% - Accent1 5 2 2 2 2 2" xfId="1595"/>
    <cellStyle name="20% - Accent1 5 2 2 2 3" xfId="1596"/>
    <cellStyle name="20% - Accent1 5 2 2 3" xfId="1597"/>
    <cellStyle name="20% - Accent1 5 2 2 3 2" xfId="1598"/>
    <cellStyle name="20% - Accent1 5 2 2 3 2 2" xfId="1599"/>
    <cellStyle name="20% - Accent1 5 2 2 3 3" xfId="1600"/>
    <cellStyle name="20% - Accent1 5 2 2 4" xfId="1601"/>
    <cellStyle name="20% - Accent1 5 2 2 4 2" xfId="1602"/>
    <cellStyle name="20% - Accent1 5 2 2 5" xfId="1603"/>
    <cellStyle name="20% - Accent1 5 2 3" xfId="1604"/>
    <cellStyle name="20% - Accent1 5 2 3 2" xfId="1605"/>
    <cellStyle name="20% - Accent1 5 2 3 2 2" xfId="1606"/>
    <cellStyle name="20% - Accent1 5 2 3 3" xfId="1607"/>
    <cellStyle name="20% - Accent1 5 2 4" xfId="1608"/>
    <cellStyle name="20% - Accent1 5 2 4 2" xfId="1609"/>
    <cellStyle name="20% - Accent1 5 2 4 2 2" xfId="1610"/>
    <cellStyle name="20% - Accent1 5 2 4 3" xfId="1611"/>
    <cellStyle name="20% - Accent1 5 2 5" xfId="1612"/>
    <cellStyle name="20% - Accent1 5 2 5 2" xfId="1613"/>
    <cellStyle name="20% - Accent1 5 2 6" xfId="1614"/>
    <cellStyle name="20% - Accent1 5 3" xfId="1615"/>
    <cellStyle name="20% - Accent1 5 3 2" xfId="1616"/>
    <cellStyle name="20% - Accent1 5 3 2 2" xfId="1617"/>
    <cellStyle name="20% - Accent1 5 3 2 2 2" xfId="1618"/>
    <cellStyle name="20% - Accent1 5 3 2 3" xfId="1619"/>
    <cellStyle name="20% - Accent1 5 3 3" xfId="1620"/>
    <cellStyle name="20% - Accent1 5 3 3 2" xfId="1621"/>
    <cellStyle name="20% - Accent1 5 3 3 2 2" xfId="1622"/>
    <cellStyle name="20% - Accent1 5 3 3 3" xfId="1623"/>
    <cellStyle name="20% - Accent1 5 3 4" xfId="1624"/>
    <cellStyle name="20% - Accent1 5 3 4 2" xfId="1625"/>
    <cellStyle name="20% - Accent1 5 3 5" xfId="1626"/>
    <cellStyle name="20% - Accent1 5 4" xfId="1627"/>
    <cellStyle name="20% - Accent1 5 4 2" xfId="1628"/>
    <cellStyle name="20% - Accent1 5 4 2 2" xfId="1629"/>
    <cellStyle name="20% - Accent1 5 4 2 2 2" xfId="1630"/>
    <cellStyle name="20% - Accent1 5 4 2 3" xfId="1631"/>
    <cellStyle name="20% - Accent1 5 4 3" xfId="1632"/>
    <cellStyle name="20% - Accent1 5 4 3 2" xfId="1633"/>
    <cellStyle name="20% - Accent1 5 4 3 2 2" xfId="1634"/>
    <cellStyle name="20% - Accent1 5 4 3 3" xfId="1635"/>
    <cellStyle name="20% - Accent1 5 4 4" xfId="1636"/>
    <cellStyle name="20% - Accent1 5 4 4 2" xfId="1637"/>
    <cellStyle name="20% - Accent1 5 4 5" xfId="1638"/>
    <cellStyle name="20% - Accent1 5 5" xfId="1639"/>
    <cellStyle name="20% - Accent1 5 5 2" xfId="1640"/>
    <cellStyle name="20% - Accent1 5 5 2 2" xfId="1641"/>
    <cellStyle name="20% - Accent1 5 5 2 2 2" xfId="1642"/>
    <cellStyle name="20% - Accent1 5 5 2 3" xfId="1643"/>
    <cellStyle name="20% - Accent1 5 5 3" xfId="1644"/>
    <cellStyle name="20% - Accent1 5 5 3 2" xfId="1645"/>
    <cellStyle name="20% - Accent1 5 5 3 2 2" xfId="1646"/>
    <cellStyle name="20% - Accent1 5 5 3 3" xfId="1647"/>
    <cellStyle name="20% - Accent1 5 5 4" xfId="1648"/>
    <cellStyle name="20% - Accent1 5 5 4 2" xfId="1649"/>
    <cellStyle name="20% - Accent1 5 5 5" xfId="1650"/>
    <cellStyle name="20% - Accent1 5 6" xfId="1651"/>
    <cellStyle name="20% - Accent1 5 6 2" xfId="1652"/>
    <cellStyle name="20% - Accent1 5 6 2 2" xfId="1653"/>
    <cellStyle name="20% - Accent1 5 6 3" xfId="1654"/>
    <cellStyle name="20% - Accent1 5 7" xfId="1655"/>
    <cellStyle name="20% - Accent1 5 7 2" xfId="1656"/>
    <cellStyle name="20% - Accent1 5 7 2 2" xfId="1657"/>
    <cellStyle name="20% - Accent1 5 7 3" xfId="1658"/>
    <cellStyle name="20% - Accent1 5 8" xfId="1659"/>
    <cellStyle name="20% - Accent1 5 8 2" xfId="1660"/>
    <cellStyle name="20% - Accent1 5 9" xfId="1661"/>
    <cellStyle name="20% - Accent1 6" xfId="1662"/>
    <cellStyle name="20% - Accent1 6 2" xfId="1663"/>
    <cellStyle name="20% - Accent1 7" xfId="1664"/>
    <cellStyle name="20% - Accent1 7 2" xfId="1665"/>
    <cellStyle name="20% - Accent1 8" xfId="1666"/>
    <cellStyle name="20% - Accent1 9" xfId="1667"/>
    <cellStyle name="20% - Accent2 10" xfId="1668"/>
    <cellStyle name="20% - Accent2 11" xfId="1669"/>
    <cellStyle name="20% - Accent2 12" xfId="1670"/>
    <cellStyle name="20% - Accent2 13" xfId="1671"/>
    <cellStyle name="20% - Accent2 14" xfId="1672"/>
    <cellStyle name="20% - Accent2 15" xfId="1673"/>
    <cellStyle name="20% - Accent2 16" xfId="1674"/>
    <cellStyle name="20% - Accent2 17" xfId="1675"/>
    <cellStyle name="20% - Accent2 18" xfId="1676"/>
    <cellStyle name="20% - Accent2 19" xfId="1677"/>
    <cellStyle name="20% - Accent2 2" xfId="1678"/>
    <cellStyle name="20% - Accent2 2 10" xfId="1679"/>
    <cellStyle name="20% - Accent2 2 10 2" xfId="1680"/>
    <cellStyle name="20% - Accent2 2 10 2 2" xfId="1681"/>
    <cellStyle name="20% - Accent2 2 10 2 2 2" xfId="1682"/>
    <cellStyle name="20% - Accent2 2 10 2 3" xfId="1683"/>
    <cellStyle name="20% - Accent2 2 10 3" xfId="1684"/>
    <cellStyle name="20% - Accent2 2 10 3 2" xfId="1685"/>
    <cellStyle name="20% - Accent2 2 10 3 2 2" xfId="1686"/>
    <cellStyle name="20% - Accent2 2 10 3 3" xfId="1687"/>
    <cellStyle name="20% - Accent2 2 10 4" xfId="1688"/>
    <cellStyle name="20% - Accent2 2 10 4 2" xfId="1689"/>
    <cellStyle name="20% - Accent2 2 10 5" xfId="1690"/>
    <cellStyle name="20% - Accent2 2 11" xfId="1691"/>
    <cellStyle name="20% - Accent2 2 11 2" xfId="1692"/>
    <cellStyle name="20% - Accent2 2 11 2 2" xfId="1693"/>
    <cellStyle name="20% - Accent2 2 11 3" xfId="1694"/>
    <cellStyle name="20% - Accent2 2 12" xfId="1695"/>
    <cellStyle name="20% - Accent2 2 12 2" xfId="1696"/>
    <cellStyle name="20% - Accent2 2 12 2 2" xfId="1697"/>
    <cellStyle name="20% - Accent2 2 12 3" xfId="1698"/>
    <cellStyle name="20% - Accent2 2 13" xfId="1699"/>
    <cellStyle name="20% - Accent2 2 13 2" xfId="1700"/>
    <cellStyle name="20% - Accent2 2 14" xfId="1701"/>
    <cellStyle name="20% - Accent2 2 15" xfId="1702"/>
    <cellStyle name="20% - Accent2 2 16" xfId="1703"/>
    <cellStyle name="20% - Accent2 2 2" xfId="1704"/>
    <cellStyle name="20% - Accent2 2 2 10" xfId="1705"/>
    <cellStyle name="20% - Accent2 2 2 11" xfId="1706"/>
    <cellStyle name="20% - Accent2 2 2 2" xfId="1707"/>
    <cellStyle name="20% - Accent2 2 2 2 2" xfId="1708"/>
    <cellStyle name="20% - Accent2 2 2 2 2 2" xfId="1709"/>
    <cellStyle name="20% - Accent2 2 2 2 2 2 2" xfId="1710"/>
    <cellStyle name="20% - Accent2 2 2 2 2 2 2 2" xfId="1711"/>
    <cellStyle name="20% - Accent2 2 2 2 2 2 3" xfId="1712"/>
    <cellStyle name="20% - Accent2 2 2 2 2 3" xfId="1713"/>
    <cellStyle name="20% - Accent2 2 2 2 2 3 2" xfId="1714"/>
    <cellStyle name="20% - Accent2 2 2 2 2 3 2 2" xfId="1715"/>
    <cellStyle name="20% - Accent2 2 2 2 2 3 3" xfId="1716"/>
    <cellStyle name="20% - Accent2 2 2 2 2 4" xfId="1717"/>
    <cellStyle name="20% - Accent2 2 2 2 2 4 2" xfId="1718"/>
    <cellStyle name="20% - Accent2 2 2 2 2 5" xfId="1719"/>
    <cellStyle name="20% - Accent2 2 2 2 3" xfId="1720"/>
    <cellStyle name="20% - Accent2 2 2 2 3 2" xfId="1721"/>
    <cellStyle name="20% - Accent2 2 2 2 3 2 2" xfId="1722"/>
    <cellStyle name="20% - Accent2 2 2 2 3 3" xfId="1723"/>
    <cellStyle name="20% - Accent2 2 2 2 4" xfId="1724"/>
    <cellStyle name="20% - Accent2 2 2 2 4 2" xfId="1725"/>
    <cellStyle name="20% - Accent2 2 2 2 4 2 2" xfId="1726"/>
    <cellStyle name="20% - Accent2 2 2 2 4 3" xfId="1727"/>
    <cellStyle name="20% - Accent2 2 2 2 5" xfId="1728"/>
    <cellStyle name="20% - Accent2 2 2 2 5 2" xfId="1729"/>
    <cellStyle name="20% - Accent2 2 2 2 6" xfId="1730"/>
    <cellStyle name="20% - Accent2 2 2 3" xfId="1731"/>
    <cellStyle name="20% - Accent2 2 2 3 2" xfId="1732"/>
    <cellStyle name="20% - Accent2 2 2 3 2 2" xfId="1733"/>
    <cellStyle name="20% - Accent2 2 2 3 2 2 2" xfId="1734"/>
    <cellStyle name="20% - Accent2 2 2 3 2 3" xfId="1735"/>
    <cellStyle name="20% - Accent2 2 2 3 3" xfId="1736"/>
    <cellStyle name="20% - Accent2 2 2 3 3 2" xfId="1737"/>
    <cellStyle name="20% - Accent2 2 2 3 3 2 2" xfId="1738"/>
    <cellStyle name="20% - Accent2 2 2 3 3 3" xfId="1739"/>
    <cellStyle name="20% - Accent2 2 2 3 4" xfId="1740"/>
    <cellStyle name="20% - Accent2 2 2 3 4 2" xfId="1741"/>
    <cellStyle name="20% - Accent2 2 2 3 5" xfId="1742"/>
    <cellStyle name="20% - Accent2 2 2 4" xfId="1743"/>
    <cellStyle name="20% - Accent2 2 2 4 2" xfId="1744"/>
    <cellStyle name="20% - Accent2 2 2 4 2 2" xfId="1745"/>
    <cellStyle name="20% - Accent2 2 2 4 2 2 2" xfId="1746"/>
    <cellStyle name="20% - Accent2 2 2 4 2 3" xfId="1747"/>
    <cellStyle name="20% - Accent2 2 2 4 3" xfId="1748"/>
    <cellStyle name="20% - Accent2 2 2 4 3 2" xfId="1749"/>
    <cellStyle name="20% - Accent2 2 2 4 3 2 2" xfId="1750"/>
    <cellStyle name="20% - Accent2 2 2 4 3 3" xfId="1751"/>
    <cellStyle name="20% - Accent2 2 2 4 4" xfId="1752"/>
    <cellStyle name="20% - Accent2 2 2 4 4 2" xfId="1753"/>
    <cellStyle name="20% - Accent2 2 2 4 5" xfId="1754"/>
    <cellStyle name="20% - Accent2 2 2 5" xfId="1755"/>
    <cellStyle name="20% - Accent2 2 2 5 2" xfId="1756"/>
    <cellStyle name="20% - Accent2 2 2 5 2 2" xfId="1757"/>
    <cellStyle name="20% - Accent2 2 2 5 2 2 2" xfId="1758"/>
    <cellStyle name="20% - Accent2 2 2 5 2 3" xfId="1759"/>
    <cellStyle name="20% - Accent2 2 2 5 3" xfId="1760"/>
    <cellStyle name="20% - Accent2 2 2 5 3 2" xfId="1761"/>
    <cellStyle name="20% - Accent2 2 2 5 3 2 2" xfId="1762"/>
    <cellStyle name="20% - Accent2 2 2 5 3 3" xfId="1763"/>
    <cellStyle name="20% - Accent2 2 2 5 4" xfId="1764"/>
    <cellStyle name="20% - Accent2 2 2 5 4 2" xfId="1765"/>
    <cellStyle name="20% - Accent2 2 2 5 5" xfId="1766"/>
    <cellStyle name="20% - Accent2 2 2 6" xfId="1767"/>
    <cellStyle name="20% - Accent2 2 2 6 2" xfId="1768"/>
    <cellStyle name="20% - Accent2 2 2 6 2 2" xfId="1769"/>
    <cellStyle name="20% - Accent2 2 2 6 3" xfId="1770"/>
    <cellStyle name="20% - Accent2 2 2 7" xfId="1771"/>
    <cellStyle name="20% - Accent2 2 2 7 2" xfId="1772"/>
    <cellStyle name="20% - Accent2 2 2 7 2 2" xfId="1773"/>
    <cellStyle name="20% - Accent2 2 2 7 3" xfId="1774"/>
    <cellStyle name="20% - Accent2 2 2 8" xfId="1775"/>
    <cellStyle name="20% - Accent2 2 2 8 2" xfId="1776"/>
    <cellStyle name="20% - Accent2 2 2 9" xfId="1777"/>
    <cellStyle name="20% - Accent2 2 3" xfId="1778"/>
    <cellStyle name="20% - Accent2 2 3 10" xfId="1779"/>
    <cellStyle name="20% - Accent2 2 3 2" xfId="1780"/>
    <cellStyle name="20% - Accent2 2 3 2 2" xfId="1781"/>
    <cellStyle name="20% - Accent2 2 3 2 2 2" xfId="1782"/>
    <cellStyle name="20% - Accent2 2 3 2 2 2 2" xfId="1783"/>
    <cellStyle name="20% - Accent2 2 3 2 2 2 2 2" xfId="1784"/>
    <cellStyle name="20% - Accent2 2 3 2 2 2 3" xfId="1785"/>
    <cellStyle name="20% - Accent2 2 3 2 2 3" xfId="1786"/>
    <cellStyle name="20% - Accent2 2 3 2 2 3 2" xfId="1787"/>
    <cellStyle name="20% - Accent2 2 3 2 2 3 2 2" xfId="1788"/>
    <cellStyle name="20% - Accent2 2 3 2 2 3 3" xfId="1789"/>
    <cellStyle name="20% - Accent2 2 3 2 2 4" xfId="1790"/>
    <cellStyle name="20% - Accent2 2 3 2 2 4 2" xfId="1791"/>
    <cellStyle name="20% - Accent2 2 3 2 2 5" xfId="1792"/>
    <cellStyle name="20% - Accent2 2 3 2 3" xfId="1793"/>
    <cellStyle name="20% - Accent2 2 3 2 3 2" xfId="1794"/>
    <cellStyle name="20% - Accent2 2 3 2 3 2 2" xfId="1795"/>
    <cellStyle name="20% - Accent2 2 3 2 3 3" xfId="1796"/>
    <cellStyle name="20% - Accent2 2 3 2 4" xfId="1797"/>
    <cellStyle name="20% - Accent2 2 3 2 4 2" xfId="1798"/>
    <cellStyle name="20% - Accent2 2 3 2 4 2 2" xfId="1799"/>
    <cellStyle name="20% - Accent2 2 3 2 4 3" xfId="1800"/>
    <cellStyle name="20% - Accent2 2 3 2 5" xfId="1801"/>
    <cellStyle name="20% - Accent2 2 3 2 5 2" xfId="1802"/>
    <cellStyle name="20% - Accent2 2 3 2 6" xfId="1803"/>
    <cellStyle name="20% - Accent2 2 3 3" xfId="1804"/>
    <cellStyle name="20% - Accent2 2 3 3 2" xfId="1805"/>
    <cellStyle name="20% - Accent2 2 3 3 2 2" xfId="1806"/>
    <cellStyle name="20% - Accent2 2 3 3 2 2 2" xfId="1807"/>
    <cellStyle name="20% - Accent2 2 3 3 2 3" xfId="1808"/>
    <cellStyle name="20% - Accent2 2 3 3 3" xfId="1809"/>
    <cellStyle name="20% - Accent2 2 3 3 3 2" xfId="1810"/>
    <cellStyle name="20% - Accent2 2 3 3 3 2 2" xfId="1811"/>
    <cellStyle name="20% - Accent2 2 3 3 3 3" xfId="1812"/>
    <cellStyle name="20% - Accent2 2 3 3 4" xfId="1813"/>
    <cellStyle name="20% - Accent2 2 3 3 4 2" xfId="1814"/>
    <cellStyle name="20% - Accent2 2 3 3 5" xfId="1815"/>
    <cellStyle name="20% - Accent2 2 3 4" xfId="1816"/>
    <cellStyle name="20% - Accent2 2 3 4 2" xfId="1817"/>
    <cellStyle name="20% - Accent2 2 3 4 2 2" xfId="1818"/>
    <cellStyle name="20% - Accent2 2 3 4 2 2 2" xfId="1819"/>
    <cellStyle name="20% - Accent2 2 3 4 2 3" xfId="1820"/>
    <cellStyle name="20% - Accent2 2 3 4 3" xfId="1821"/>
    <cellStyle name="20% - Accent2 2 3 4 3 2" xfId="1822"/>
    <cellStyle name="20% - Accent2 2 3 4 3 2 2" xfId="1823"/>
    <cellStyle name="20% - Accent2 2 3 4 3 3" xfId="1824"/>
    <cellStyle name="20% - Accent2 2 3 4 4" xfId="1825"/>
    <cellStyle name="20% - Accent2 2 3 4 4 2" xfId="1826"/>
    <cellStyle name="20% - Accent2 2 3 4 5" xfId="1827"/>
    <cellStyle name="20% - Accent2 2 3 5" xfId="1828"/>
    <cellStyle name="20% - Accent2 2 3 5 2" xfId="1829"/>
    <cellStyle name="20% - Accent2 2 3 5 2 2" xfId="1830"/>
    <cellStyle name="20% - Accent2 2 3 5 2 2 2" xfId="1831"/>
    <cellStyle name="20% - Accent2 2 3 5 2 3" xfId="1832"/>
    <cellStyle name="20% - Accent2 2 3 5 3" xfId="1833"/>
    <cellStyle name="20% - Accent2 2 3 5 3 2" xfId="1834"/>
    <cellStyle name="20% - Accent2 2 3 5 3 2 2" xfId="1835"/>
    <cellStyle name="20% - Accent2 2 3 5 3 3" xfId="1836"/>
    <cellStyle name="20% - Accent2 2 3 5 4" xfId="1837"/>
    <cellStyle name="20% - Accent2 2 3 5 4 2" xfId="1838"/>
    <cellStyle name="20% - Accent2 2 3 5 5" xfId="1839"/>
    <cellStyle name="20% - Accent2 2 3 6" xfId="1840"/>
    <cellStyle name="20% - Accent2 2 3 6 2" xfId="1841"/>
    <cellStyle name="20% - Accent2 2 3 6 2 2" xfId="1842"/>
    <cellStyle name="20% - Accent2 2 3 6 3" xfId="1843"/>
    <cellStyle name="20% - Accent2 2 3 7" xfId="1844"/>
    <cellStyle name="20% - Accent2 2 3 7 2" xfId="1845"/>
    <cellStyle name="20% - Accent2 2 3 7 2 2" xfId="1846"/>
    <cellStyle name="20% - Accent2 2 3 7 3" xfId="1847"/>
    <cellStyle name="20% - Accent2 2 3 8" xfId="1848"/>
    <cellStyle name="20% - Accent2 2 3 8 2" xfId="1849"/>
    <cellStyle name="20% - Accent2 2 3 9" xfId="1850"/>
    <cellStyle name="20% - Accent2 2 4" xfId="1851"/>
    <cellStyle name="20% - Accent2 2 4 2" xfId="1852"/>
    <cellStyle name="20% - Accent2 2 4 2 2" xfId="1853"/>
    <cellStyle name="20% - Accent2 2 4 2 2 2" xfId="1854"/>
    <cellStyle name="20% - Accent2 2 4 2 2 2 2" xfId="1855"/>
    <cellStyle name="20% - Accent2 2 4 2 2 2 2 2" xfId="1856"/>
    <cellStyle name="20% - Accent2 2 4 2 2 2 3" xfId="1857"/>
    <cellStyle name="20% - Accent2 2 4 2 2 3" xfId="1858"/>
    <cellStyle name="20% - Accent2 2 4 2 2 3 2" xfId="1859"/>
    <cellStyle name="20% - Accent2 2 4 2 2 3 2 2" xfId="1860"/>
    <cellStyle name="20% - Accent2 2 4 2 2 3 3" xfId="1861"/>
    <cellStyle name="20% - Accent2 2 4 2 2 4" xfId="1862"/>
    <cellStyle name="20% - Accent2 2 4 2 2 4 2" xfId="1863"/>
    <cellStyle name="20% - Accent2 2 4 2 2 5" xfId="1864"/>
    <cellStyle name="20% - Accent2 2 4 2 3" xfId="1865"/>
    <cellStyle name="20% - Accent2 2 4 2 3 2" xfId="1866"/>
    <cellStyle name="20% - Accent2 2 4 2 3 2 2" xfId="1867"/>
    <cellStyle name="20% - Accent2 2 4 2 3 3" xfId="1868"/>
    <cellStyle name="20% - Accent2 2 4 2 4" xfId="1869"/>
    <cellStyle name="20% - Accent2 2 4 2 4 2" xfId="1870"/>
    <cellStyle name="20% - Accent2 2 4 2 4 2 2" xfId="1871"/>
    <cellStyle name="20% - Accent2 2 4 2 4 3" xfId="1872"/>
    <cellStyle name="20% - Accent2 2 4 2 5" xfId="1873"/>
    <cellStyle name="20% - Accent2 2 4 2 5 2" xfId="1874"/>
    <cellStyle name="20% - Accent2 2 4 2 6" xfId="1875"/>
    <cellStyle name="20% - Accent2 2 4 3" xfId="1876"/>
    <cellStyle name="20% - Accent2 2 4 3 2" xfId="1877"/>
    <cellStyle name="20% - Accent2 2 4 3 2 2" xfId="1878"/>
    <cellStyle name="20% - Accent2 2 4 3 2 2 2" xfId="1879"/>
    <cellStyle name="20% - Accent2 2 4 3 2 3" xfId="1880"/>
    <cellStyle name="20% - Accent2 2 4 3 3" xfId="1881"/>
    <cellStyle name="20% - Accent2 2 4 3 3 2" xfId="1882"/>
    <cellStyle name="20% - Accent2 2 4 3 3 2 2" xfId="1883"/>
    <cellStyle name="20% - Accent2 2 4 3 3 3" xfId="1884"/>
    <cellStyle name="20% - Accent2 2 4 3 4" xfId="1885"/>
    <cellStyle name="20% - Accent2 2 4 3 4 2" xfId="1886"/>
    <cellStyle name="20% - Accent2 2 4 3 5" xfId="1887"/>
    <cellStyle name="20% - Accent2 2 4 4" xfId="1888"/>
    <cellStyle name="20% - Accent2 2 4 4 2" xfId="1889"/>
    <cellStyle name="20% - Accent2 2 4 4 2 2" xfId="1890"/>
    <cellStyle name="20% - Accent2 2 4 4 2 2 2" xfId="1891"/>
    <cellStyle name="20% - Accent2 2 4 4 2 3" xfId="1892"/>
    <cellStyle name="20% - Accent2 2 4 4 3" xfId="1893"/>
    <cellStyle name="20% - Accent2 2 4 4 3 2" xfId="1894"/>
    <cellStyle name="20% - Accent2 2 4 4 3 2 2" xfId="1895"/>
    <cellStyle name="20% - Accent2 2 4 4 3 3" xfId="1896"/>
    <cellStyle name="20% - Accent2 2 4 4 4" xfId="1897"/>
    <cellStyle name="20% - Accent2 2 4 4 4 2" xfId="1898"/>
    <cellStyle name="20% - Accent2 2 4 4 5" xfId="1899"/>
    <cellStyle name="20% - Accent2 2 4 5" xfId="1900"/>
    <cellStyle name="20% - Accent2 2 4 5 2" xfId="1901"/>
    <cellStyle name="20% - Accent2 2 4 5 2 2" xfId="1902"/>
    <cellStyle name="20% - Accent2 2 4 5 2 2 2" xfId="1903"/>
    <cellStyle name="20% - Accent2 2 4 5 2 3" xfId="1904"/>
    <cellStyle name="20% - Accent2 2 4 5 3" xfId="1905"/>
    <cellStyle name="20% - Accent2 2 4 5 3 2" xfId="1906"/>
    <cellStyle name="20% - Accent2 2 4 5 3 2 2" xfId="1907"/>
    <cellStyle name="20% - Accent2 2 4 5 3 3" xfId="1908"/>
    <cellStyle name="20% - Accent2 2 4 5 4" xfId="1909"/>
    <cellStyle name="20% - Accent2 2 4 5 4 2" xfId="1910"/>
    <cellStyle name="20% - Accent2 2 4 5 5" xfId="1911"/>
    <cellStyle name="20% - Accent2 2 4 6" xfId="1912"/>
    <cellStyle name="20% - Accent2 2 4 6 2" xfId="1913"/>
    <cellStyle name="20% - Accent2 2 4 6 2 2" xfId="1914"/>
    <cellStyle name="20% - Accent2 2 4 6 3" xfId="1915"/>
    <cellStyle name="20% - Accent2 2 4 7" xfId="1916"/>
    <cellStyle name="20% - Accent2 2 4 7 2" xfId="1917"/>
    <cellStyle name="20% - Accent2 2 4 7 2 2" xfId="1918"/>
    <cellStyle name="20% - Accent2 2 4 7 3" xfId="1919"/>
    <cellStyle name="20% - Accent2 2 4 8" xfId="1920"/>
    <cellStyle name="20% - Accent2 2 4 8 2" xfId="1921"/>
    <cellStyle name="20% - Accent2 2 4 9" xfId="1922"/>
    <cellStyle name="20% - Accent2 2 5" xfId="1923"/>
    <cellStyle name="20% - Accent2 2 5 2" xfId="1924"/>
    <cellStyle name="20% - Accent2 2 5 2 2" xfId="1925"/>
    <cellStyle name="20% - Accent2 2 5 2 2 2" xfId="1926"/>
    <cellStyle name="20% - Accent2 2 5 2 2 2 2" xfId="1927"/>
    <cellStyle name="20% - Accent2 2 5 2 2 2 2 2" xfId="1928"/>
    <cellStyle name="20% - Accent2 2 5 2 2 2 3" xfId="1929"/>
    <cellStyle name="20% - Accent2 2 5 2 2 3" xfId="1930"/>
    <cellStyle name="20% - Accent2 2 5 2 2 3 2" xfId="1931"/>
    <cellStyle name="20% - Accent2 2 5 2 2 3 2 2" xfId="1932"/>
    <cellStyle name="20% - Accent2 2 5 2 2 3 3" xfId="1933"/>
    <cellStyle name="20% - Accent2 2 5 2 2 4" xfId="1934"/>
    <cellStyle name="20% - Accent2 2 5 2 2 4 2" xfId="1935"/>
    <cellStyle name="20% - Accent2 2 5 2 2 5" xfId="1936"/>
    <cellStyle name="20% - Accent2 2 5 2 3" xfId="1937"/>
    <cellStyle name="20% - Accent2 2 5 2 3 2" xfId="1938"/>
    <cellStyle name="20% - Accent2 2 5 2 3 2 2" xfId="1939"/>
    <cellStyle name="20% - Accent2 2 5 2 3 3" xfId="1940"/>
    <cellStyle name="20% - Accent2 2 5 2 4" xfId="1941"/>
    <cellStyle name="20% - Accent2 2 5 2 4 2" xfId="1942"/>
    <cellStyle name="20% - Accent2 2 5 2 4 2 2" xfId="1943"/>
    <cellStyle name="20% - Accent2 2 5 2 4 3" xfId="1944"/>
    <cellStyle name="20% - Accent2 2 5 2 5" xfId="1945"/>
    <cellStyle name="20% - Accent2 2 5 2 5 2" xfId="1946"/>
    <cellStyle name="20% - Accent2 2 5 2 6" xfId="1947"/>
    <cellStyle name="20% - Accent2 2 5 3" xfId="1948"/>
    <cellStyle name="20% - Accent2 2 5 3 2" xfId="1949"/>
    <cellStyle name="20% - Accent2 2 5 3 2 2" xfId="1950"/>
    <cellStyle name="20% - Accent2 2 5 3 2 2 2" xfId="1951"/>
    <cellStyle name="20% - Accent2 2 5 3 2 3" xfId="1952"/>
    <cellStyle name="20% - Accent2 2 5 3 3" xfId="1953"/>
    <cellStyle name="20% - Accent2 2 5 3 3 2" xfId="1954"/>
    <cellStyle name="20% - Accent2 2 5 3 3 2 2" xfId="1955"/>
    <cellStyle name="20% - Accent2 2 5 3 3 3" xfId="1956"/>
    <cellStyle name="20% - Accent2 2 5 3 4" xfId="1957"/>
    <cellStyle name="20% - Accent2 2 5 3 4 2" xfId="1958"/>
    <cellStyle name="20% - Accent2 2 5 3 5" xfId="1959"/>
    <cellStyle name="20% - Accent2 2 5 4" xfId="1960"/>
    <cellStyle name="20% - Accent2 2 5 4 2" xfId="1961"/>
    <cellStyle name="20% - Accent2 2 5 4 2 2" xfId="1962"/>
    <cellStyle name="20% - Accent2 2 5 4 2 2 2" xfId="1963"/>
    <cellStyle name="20% - Accent2 2 5 4 2 3" xfId="1964"/>
    <cellStyle name="20% - Accent2 2 5 4 3" xfId="1965"/>
    <cellStyle name="20% - Accent2 2 5 4 3 2" xfId="1966"/>
    <cellStyle name="20% - Accent2 2 5 4 3 2 2" xfId="1967"/>
    <cellStyle name="20% - Accent2 2 5 4 3 3" xfId="1968"/>
    <cellStyle name="20% - Accent2 2 5 4 4" xfId="1969"/>
    <cellStyle name="20% - Accent2 2 5 4 4 2" xfId="1970"/>
    <cellStyle name="20% - Accent2 2 5 4 5" xfId="1971"/>
    <cellStyle name="20% - Accent2 2 5 5" xfId="1972"/>
    <cellStyle name="20% - Accent2 2 5 5 2" xfId="1973"/>
    <cellStyle name="20% - Accent2 2 5 5 2 2" xfId="1974"/>
    <cellStyle name="20% - Accent2 2 5 5 2 2 2" xfId="1975"/>
    <cellStyle name="20% - Accent2 2 5 5 2 3" xfId="1976"/>
    <cellStyle name="20% - Accent2 2 5 5 3" xfId="1977"/>
    <cellStyle name="20% - Accent2 2 5 5 3 2" xfId="1978"/>
    <cellStyle name="20% - Accent2 2 5 5 3 2 2" xfId="1979"/>
    <cellStyle name="20% - Accent2 2 5 5 3 3" xfId="1980"/>
    <cellStyle name="20% - Accent2 2 5 5 4" xfId="1981"/>
    <cellStyle name="20% - Accent2 2 5 5 4 2" xfId="1982"/>
    <cellStyle name="20% - Accent2 2 5 5 5" xfId="1983"/>
    <cellStyle name="20% - Accent2 2 5 6" xfId="1984"/>
    <cellStyle name="20% - Accent2 2 5 6 2" xfId="1985"/>
    <cellStyle name="20% - Accent2 2 5 6 2 2" xfId="1986"/>
    <cellStyle name="20% - Accent2 2 5 6 3" xfId="1987"/>
    <cellStyle name="20% - Accent2 2 5 7" xfId="1988"/>
    <cellStyle name="20% - Accent2 2 5 7 2" xfId="1989"/>
    <cellStyle name="20% - Accent2 2 5 7 2 2" xfId="1990"/>
    <cellStyle name="20% - Accent2 2 5 7 3" xfId="1991"/>
    <cellStyle name="20% - Accent2 2 5 8" xfId="1992"/>
    <cellStyle name="20% - Accent2 2 5 8 2" xfId="1993"/>
    <cellStyle name="20% - Accent2 2 5 9" xfId="1994"/>
    <cellStyle name="20% - Accent2 2 6" xfId="1995"/>
    <cellStyle name="20% - Accent2 2 6 2" xfId="1996"/>
    <cellStyle name="20% - Accent2 2 6 2 2" xfId="1997"/>
    <cellStyle name="20% - Accent2 2 6 2 2 2" xfId="1998"/>
    <cellStyle name="20% - Accent2 2 6 2 2 2 2" xfId="1999"/>
    <cellStyle name="20% - Accent2 2 6 2 2 2 2 2" xfId="2000"/>
    <cellStyle name="20% - Accent2 2 6 2 2 2 3" xfId="2001"/>
    <cellStyle name="20% - Accent2 2 6 2 2 3" xfId="2002"/>
    <cellStyle name="20% - Accent2 2 6 2 2 3 2" xfId="2003"/>
    <cellStyle name="20% - Accent2 2 6 2 2 3 2 2" xfId="2004"/>
    <cellStyle name="20% - Accent2 2 6 2 2 3 3" xfId="2005"/>
    <cellStyle name="20% - Accent2 2 6 2 2 4" xfId="2006"/>
    <cellStyle name="20% - Accent2 2 6 2 2 4 2" xfId="2007"/>
    <cellStyle name="20% - Accent2 2 6 2 2 5" xfId="2008"/>
    <cellStyle name="20% - Accent2 2 6 2 3" xfId="2009"/>
    <cellStyle name="20% - Accent2 2 6 2 3 2" xfId="2010"/>
    <cellStyle name="20% - Accent2 2 6 2 3 2 2" xfId="2011"/>
    <cellStyle name="20% - Accent2 2 6 2 3 3" xfId="2012"/>
    <cellStyle name="20% - Accent2 2 6 2 4" xfId="2013"/>
    <cellStyle name="20% - Accent2 2 6 2 4 2" xfId="2014"/>
    <cellStyle name="20% - Accent2 2 6 2 4 2 2" xfId="2015"/>
    <cellStyle name="20% - Accent2 2 6 2 4 3" xfId="2016"/>
    <cellStyle name="20% - Accent2 2 6 2 5" xfId="2017"/>
    <cellStyle name="20% - Accent2 2 6 2 5 2" xfId="2018"/>
    <cellStyle name="20% - Accent2 2 6 2 6" xfId="2019"/>
    <cellStyle name="20% - Accent2 2 6 3" xfId="2020"/>
    <cellStyle name="20% - Accent2 2 6 3 2" xfId="2021"/>
    <cellStyle name="20% - Accent2 2 6 3 2 2" xfId="2022"/>
    <cellStyle name="20% - Accent2 2 6 3 2 2 2" xfId="2023"/>
    <cellStyle name="20% - Accent2 2 6 3 2 3" xfId="2024"/>
    <cellStyle name="20% - Accent2 2 6 3 3" xfId="2025"/>
    <cellStyle name="20% - Accent2 2 6 3 3 2" xfId="2026"/>
    <cellStyle name="20% - Accent2 2 6 3 3 2 2" xfId="2027"/>
    <cellStyle name="20% - Accent2 2 6 3 3 3" xfId="2028"/>
    <cellStyle name="20% - Accent2 2 6 3 4" xfId="2029"/>
    <cellStyle name="20% - Accent2 2 6 3 4 2" xfId="2030"/>
    <cellStyle name="20% - Accent2 2 6 3 5" xfId="2031"/>
    <cellStyle name="20% - Accent2 2 6 4" xfId="2032"/>
    <cellStyle name="20% - Accent2 2 6 4 2" xfId="2033"/>
    <cellStyle name="20% - Accent2 2 6 4 2 2" xfId="2034"/>
    <cellStyle name="20% - Accent2 2 6 4 2 2 2" xfId="2035"/>
    <cellStyle name="20% - Accent2 2 6 4 2 3" xfId="2036"/>
    <cellStyle name="20% - Accent2 2 6 4 3" xfId="2037"/>
    <cellStyle name="20% - Accent2 2 6 4 3 2" xfId="2038"/>
    <cellStyle name="20% - Accent2 2 6 4 3 2 2" xfId="2039"/>
    <cellStyle name="20% - Accent2 2 6 4 3 3" xfId="2040"/>
    <cellStyle name="20% - Accent2 2 6 4 4" xfId="2041"/>
    <cellStyle name="20% - Accent2 2 6 4 4 2" xfId="2042"/>
    <cellStyle name="20% - Accent2 2 6 4 5" xfId="2043"/>
    <cellStyle name="20% - Accent2 2 6 5" xfId="2044"/>
    <cellStyle name="20% - Accent2 2 6 5 2" xfId="2045"/>
    <cellStyle name="20% - Accent2 2 6 5 2 2" xfId="2046"/>
    <cellStyle name="20% - Accent2 2 6 5 2 2 2" xfId="2047"/>
    <cellStyle name="20% - Accent2 2 6 5 2 3" xfId="2048"/>
    <cellStyle name="20% - Accent2 2 6 5 3" xfId="2049"/>
    <cellStyle name="20% - Accent2 2 6 5 3 2" xfId="2050"/>
    <cellStyle name="20% - Accent2 2 6 5 3 2 2" xfId="2051"/>
    <cellStyle name="20% - Accent2 2 6 5 3 3" xfId="2052"/>
    <cellStyle name="20% - Accent2 2 6 5 4" xfId="2053"/>
    <cellStyle name="20% - Accent2 2 6 5 4 2" xfId="2054"/>
    <cellStyle name="20% - Accent2 2 6 5 5" xfId="2055"/>
    <cellStyle name="20% - Accent2 2 6 6" xfId="2056"/>
    <cellStyle name="20% - Accent2 2 6 6 2" xfId="2057"/>
    <cellStyle name="20% - Accent2 2 6 6 2 2" xfId="2058"/>
    <cellStyle name="20% - Accent2 2 6 6 3" xfId="2059"/>
    <cellStyle name="20% - Accent2 2 6 7" xfId="2060"/>
    <cellStyle name="20% - Accent2 2 6 7 2" xfId="2061"/>
    <cellStyle name="20% - Accent2 2 6 7 2 2" xfId="2062"/>
    <cellStyle name="20% - Accent2 2 6 7 3" xfId="2063"/>
    <cellStyle name="20% - Accent2 2 6 8" xfId="2064"/>
    <cellStyle name="20% - Accent2 2 6 8 2" xfId="2065"/>
    <cellStyle name="20% - Accent2 2 6 9" xfId="2066"/>
    <cellStyle name="20% - Accent2 2 7" xfId="2067"/>
    <cellStyle name="20% - Accent2 2 7 2" xfId="2068"/>
    <cellStyle name="20% - Accent2 2 7 2 2" xfId="2069"/>
    <cellStyle name="20% - Accent2 2 7 2 2 2" xfId="2070"/>
    <cellStyle name="20% - Accent2 2 7 2 2 2 2" xfId="2071"/>
    <cellStyle name="20% - Accent2 2 7 2 2 3" xfId="2072"/>
    <cellStyle name="20% - Accent2 2 7 2 3" xfId="2073"/>
    <cellStyle name="20% - Accent2 2 7 2 3 2" xfId="2074"/>
    <cellStyle name="20% - Accent2 2 7 2 3 2 2" xfId="2075"/>
    <cellStyle name="20% - Accent2 2 7 2 3 3" xfId="2076"/>
    <cellStyle name="20% - Accent2 2 7 2 4" xfId="2077"/>
    <cellStyle name="20% - Accent2 2 7 2 4 2" xfId="2078"/>
    <cellStyle name="20% - Accent2 2 7 2 5" xfId="2079"/>
    <cellStyle name="20% - Accent2 2 7 3" xfId="2080"/>
    <cellStyle name="20% - Accent2 2 7 3 2" xfId="2081"/>
    <cellStyle name="20% - Accent2 2 7 3 2 2" xfId="2082"/>
    <cellStyle name="20% - Accent2 2 7 3 3" xfId="2083"/>
    <cellStyle name="20% - Accent2 2 7 4" xfId="2084"/>
    <cellStyle name="20% - Accent2 2 7 4 2" xfId="2085"/>
    <cellStyle name="20% - Accent2 2 7 4 2 2" xfId="2086"/>
    <cellStyle name="20% - Accent2 2 7 4 3" xfId="2087"/>
    <cellStyle name="20% - Accent2 2 7 5" xfId="2088"/>
    <cellStyle name="20% - Accent2 2 7 5 2" xfId="2089"/>
    <cellStyle name="20% - Accent2 2 7 6" xfId="2090"/>
    <cellStyle name="20% - Accent2 2 8" xfId="2091"/>
    <cellStyle name="20% - Accent2 2 8 2" xfId="2092"/>
    <cellStyle name="20% - Accent2 2 8 2 2" xfId="2093"/>
    <cellStyle name="20% - Accent2 2 8 2 2 2" xfId="2094"/>
    <cellStyle name="20% - Accent2 2 8 2 3" xfId="2095"/>
    <cellStyle name="20% - Accent2 2 8 3" xfId="2096"/>
    <cellStyle name="20% - Accent2 2 8 3 2" xfId="2097"/>
    <cellStyle name="20% - Accent2 2 8 3 2 2" xfId="2098"/>
    <cellStyle name="20% - Accent2 2 8 3 3" xfId="2099"/>
    <cellStyle name="20% - Accent2 2 8 4" xfId="2100"/>
    <cellStyle name="20% - Accent2 2 8 4 2" xfId="2101"/>
    <cellStyle name="20% - Accent2 2 8 5" xfId="2102"/>
    <cellStyle name="20% - Accent2 2 9" xfId="2103"/>
    <cellStyle name="20% - Accent2 2 9 2" xfId="2104"/>
    <cellStyle name="20% - Accent2 2 9 2 2" xfId="2105"/>
    <cellStyle name="20% - Accent2 2 9 2 2 2" xfId="2106"/>
    <cellStyle name="20% - Accent2 2 9 2 3" xfId="2107"/>
    <cellStyle name="20% - Accent2 2 9 3" xfId="2108"/>
    <cellStyle name="20% - Accent2 2 9 3 2" xfId="2109"/>
    <cellStyle name="20% - Accent2 2 9 3 2 2" xfId="2110"/>
    <cellStyle name="20% - Accent2 2 9 3 3" xfId="2111"/>
    <cellStyle name="20% - Accent2 2 9 4" xfId="2112"/>
    <cellStyle name="20% - Accent2 2 9 4 2" xfId="2113"/>
    <cellStyle name="20% - Accent2 2 9 5" xfId="2114"/>
    <cellStyle name="20% - Accent2 2_2009 GRC Compl Filing - Exhibit D" xfId="2115"/>
    <cellStyle name="20% - Accent2 20" xfId="2116"/>
    <cellStyle name="20% - Accent2 21" xfId="2117"/>
    <cellStyle name="20% - Accent2 22" xfId="2118"/>
    <cellStyle name="20% - Accent2 3" xfId="2119"/>
    <cellStyle name="20% - Accent2 3 10" xfId="2120"/>
    <cellStyle name="20% - Accent2 3 11" xfId="2121"/>
    <cellStyle name="20% - Accent2 3 2" xfId="2122"/>
    <cellStyle name="20% - Accent2 3 2 2" xfId="2123"/>
    <cellStyle name="20% - Accent2 3 2 2 2" xfId="2124"/>
    <cellStyle name="20% - Accent2 3 2 2 2 2" xfId="2125"/>
    <cellStyle name="20% - Accent2 3 2 2 2 2 2" xfId="2126"/>
    <cellStyle name="20% - Accent2 3 2 2 2 3" xfId="2127"/>
    <cellStyle name="20% - Accent2 3 2 2 3" xfId="2128"/>
    <cellStyle name="20% - Accent2 3 2 2 3 2" xfId="2129"/>
    <cellStyle name="20% - Accent2 3 2 2 3 2 2" xfId="2130"/>
    <cellStyle name="20% - Accent2 3 2 2 3 3" xfId="2131"/>
    <cellStyle name="20% - Accent2 3 2 2 4" xfId="2132"/>
    <cellStyle name="20% - Accent2 3 2 2 4 2" xfId="2133"/>
    <cellStyle name="20% - Accent2 3 2 2 5" xfId="2134"/>
    <cellStyle name="20% - Accent2 3 2 3" xfId="2135"/>
    <cellStyle name="20% - Accent2 3 2 3 2" xfId="2136"/>
    <cellStyle name="20% - Accent2 3 2 3 2 2" xfId="2137"/>
    <cellStyle name="20% - Accent2 3 2 3 3" xfId="2138"/>
    <cellStyle name="20% - Accent2 3 2 4" xfId="2139"/>
    <cellStyle name="20% - Accent2 3 2 4 2" xfId="2140"/>
    <cellStyle name="20% - Accent2 3 2 4 2 2" xfId="2141"/>
    <cellStyle name="20% - Accent2 3 2 4 3" xfId="2142"/>
    <cellStyle name="20% - Accent2 3 2 5" xfId="2143"/>
    <cellStyle name="20% - Accent2 3 2 5 2" xfId="2144"/>
    <cellStyle name="20% - Accent2 3 2 6" xfId="2145"/>
    <cellStyle name="20% - Accent2 3 2 7" xfId="2146"/>
    <cellStyle name="20% - Accent2 3 3" xfId="2147"/>
    <cellStyle name="20% - Accent2 3 3 2" xfId="2148"/>
    <cellStyle name="20% - Accent2 3 3 2 2" xfId="2149"/>
    <cellStyle name="20% - Accent2 3 3 2 2 2" xfId="2150"/>
    <cellStyle name="20% - Accent2 3 3 2 3" xfId="2151"/>
    <cellStyle name="20% - Accent2 3 3 3" xfId="2152"/>
    <cellStyle name="20% - Accent2 3 3 3 2" xfId="2153"/>
    <cellStyle name="20% - Accent2 3 3 3 2 2" xfId="2154"/>
    <cellStyle name="20% - Accent2 3 3 3 3" xfId="2155"/>
    <cellStyle name="20% - Accent2 3 3 4" xfId="2156"/>
    <cellStyle name="20% - Accent2 3 3 4 2" xfId="2157"/>
    <cellStyle name="20% - Accent2 3 3 5" xfId="2158"/>
    <cellStyle name="20% - Accent2 3 3 6" xfId="2159"/>
    <cellStyle name="20% - Accent2 3 4" xfId="2160"/>
    <cellStyle name="20% - Accent2 3 4 2" xfId="2161"/>
    <cellStyle name="20% - Accent2 3 4 2 2" xfId="2162"/>
    <cellStyle name="20% - Accent2 3 4 2 2 2" xfId="2163"/>
    <cellStyle name="20% - Accent2 3 4 2 3" xfId="2164"/>
    <cellStyle name="20% - Accent2 3 4 3" xfId="2165"/>
    <cellStyle name="20% - Accent2 3 4 3 2" xfId="2166"/>
    <cellStyle name="20% - Accent2 3 4 3 2 2" xfId="2167"/>
    <cellStyle name="20% - Accent2 3 4 3 3" xfId="2168"/>
    <cellStyle name="20% - Accent2 3 4 4" xfId="2169"/>
    <cellStyle name="20% - Accent2 3 4 4 2" xfId="2170"/>
    <cellStyle name="20% - Accent2 3 4 5" xfId="2171"/>
    <cellStyle name="20% - Accent2 3 5" xfId="2172"/>
    <cellStyle name="20% - Accent2 3 5 2" xfId="2173"/>
    <cellStyle name="20% - Accent2 3 5 2 2" xfId="2174"/>
    <cellStyle name="20% - Accent2 3 5 2 2 2" xfId="2175"/>
    <cellStyle name="20% - Accent2 3 5 2 3" xfId="2176"/>
    <cellStyle name="20% - Accent2 3 5 3" xfId="2177"/>
    <cellStyle name="20% - Accent2 3 5 3 2" xfId="2178"/>
    <cellStyle name="20% - Accent2 3 5 3 2 2" xfId="2179"/>
    <cellStyle name="20% - Accent2 3 5 3 3" xfId="2180"/>
    <cellStyle name="20% - Accent2 3 5 4" xfId="2181"/>
    <cellStyle name="20% - Accent2 3 5 4 2" xfId="2182"/>
    <cellStyle name="20% - Accent2 3 5 5" xfId="2183"/>
    <cellStyle name="20% - Accent2 3 6" xfId="2184"/>
    <cellStyle name="20% - Accent2 3 6 2" xfId="2185"/>
    <cellStyle name="20% - Accent2 3 6 2 2" xfId="2186"/>
    <cellStyle name="20% - Accent2 3 6 3" xfId="2187"/>
    <cellStyle name="20% - Accent2 3 7" xfId="2188"/>
    <cellStyle name="20% - Accent2 3 7 2" xfId="2189"/>
    <cellStyle name="20% - Accent2 3 7 2 2" xfId="2190"/>
    <cellStyle name="20% - Accent2 3 7 3" xfId="2191"/>
    <cellStyle name="20% - Accent2 3 8" xfId="2192"/>
    <cellStyle name="20% - Accent2 3 8 2" xfId="2193"/>
    <cellStyle name="20% - Accent2 3 9" xfId="2194"/>
    <cellStyle name="20% - Accent2 4" xfId="2195"/>
    <cellStyle name="20% - Accent2 4 10" xfId="2196"/>
    <cellStyle name="20% - Accent2 4 2" xfId="2197"/>
    <cellStyle name="20% - Accent2 4 2 2" xfId="2198"/>
    <cellStyle name="20% - Accent2 4 2 2 2" xfId="2199"/>
    <cellStyle name="20% - Accent2 4 2 2 2 2" xfId="2200"/>
    <cellStyle name="20% - Accent2 4 2 2 2 2 2" xfId="2201"/>
    <cellStyle name="20% - Accent2 4 2 2 2 3" xfId="2202"/>
    <cellStyle name="20% - Accent2 4 2 2 3" xfId="2203"/>
    <cellStyle name="20% - Accent2 4 2 2 3 2" xfId="2204"/>
    <cellStyle name="20% - Accent2 4 2 2 3 2 2" xfId="2205"/>
    <cellStyle name="20% - Accent2 4 2 2 3 3" xfId="2206"/>
    <cellStyle name="20% - Accent2 4 2 2 4" xfId="2207"/>
    <cellStyle name="20% - Accent2 4 2 2 4 2" xfId="2208"/>
    <cellStyle name="20% - Accent2 4 2 2 5" xfId="2209"/>
    <cellStyle name="20% - Accent2 4 2 3" xfId="2210"/>
    <cellStyle name="20% - Accent2 4 2 3 2" xfId="2211"/>
    <cellStyle name="20% - Accent2 4 2 3 2 2" xfId="2212"/>
    <cellStyle name="20% - Accent2 4 2 3 3" xfId="2213"/>
    <cellStyle name="20% - Accent2 4 2 4" xfId="2214"/>
    <cellStyle name="20% - Accent2 4 2 4 2" xfId="2215"/>
    <cellStyle name="20% - Accent2 4 2 4 2 2" xfId="2216"/>
    <cellStyle name="20% - Accent2 4 2 4 3" xfId="2217"/>
    <cellStyle name="20% - Accent2 4 2 5" xfId="2218"/>
    <cellStyle name="20% - Accent2 4 2 5 2" xfId="2219"/>
    <cellStyle name="20% - Accent2 4 2 6" xfId="2220"/>
    <cellStyle name="20% - Accent2 4 2 7" xfId="2221"/>
    <cellStyle name="20% - Accent2 4 3" xfId="2222"/>
    <cellStyle name="20% - Accent2 4 3 2" xfId="2223"/>
    <cellStyle name="20% - Accent2 4 3 2 2" xfId="2224"/>
    <cellStyle name="20% - Accent2 4 3 2 2 2" xfId="2225"/>
    <cellStyle name="20% - Accent2 4 3 2 3" xfId="2226"/>
    <cellStyle name="20% - Accent2 4 3 3" xfId="2227"/>
    <cellStyle name="20% - Accent2 4 3 3 2" xfId="2228"/>
    <cellStyle name="20% - Accent2 4 3 3 2 2" xfId="2229"/>
    <cellStyle name="20% - Accent2 4 3 3 3" xfId="2230"/>
    <cellStyle name="20% - Accent2 4 3 4" xfId="2231"/>
    <cellStyle name="20% - Accent2 4 3 4 2" xfId="2232"/>
    <cellStyle name="20% - Accent2 4 3 5" xfId="2233"/>
    <cellStyle name="20% - Accent2 4 4" xfId="2234"/>
    <cellStyle name="20% - Accent2 4 4 2" xfId="2235"/>
    <cellStyle name="20% - Accent2 4 4 2 2" xfId="2236"/>
    <cellStyle name="20% - Accent2 4 4 2 2 2" xfId="2237"/>
    <cellStyle name="20% - Accent2 4 4 2 3" xfId="2238"/>
    <cellStyle name="20% - Accent2 4 4 3" xfId="2239"/>
    <cellStyle name="20% - Accent2 4 4 3 2" xfId="2240"/>
    <cellStyle name="20% - Accent2 4 4 3 2 2" xfId="2241"/>
    <cellStyle name="20% - Accent2 4 4 3 3" xfId="2242"/>
    <cellStyle name="20% - Accent2 4 4 4" xfId="2243"/>
    <cellStyle name="20% - Accent2 4 4 4 2" xfId="2244"/>
    <cellStyle name="20% - Accent2 4 4 5" xfId="2245"/>
    <cellStyle name="20% - Accent2 4 5" xfId="2246"/>
    <cellStyle name="20% - Accent2 4 5 2" xfId="2247"/>
    <cellStyle name="20% - Accent2 4 5 2 2" xfId="2248"/>
    <cellStyle name="20% - Accent2 4 5 2 2 2" xfId="2249"/>
    <cellStyle name="20% - Accent2 4 5 2 3" xfId="2250"/>
    <cellStyle name="20% - Accent2 4 5 3" xfId="2251"/>
    <cellStyle name="20% - Accent2 4 5 3 2" xfId="2252"/>
    <cellStyle name="20% - Accent2 4 5 3 2 2" xfId="2253"/>
    <cellStyle name="20% - Accent2 4 5 3 3" xfId="2254"/>
    <cellStyle name="20% - Accent2 4 5 4" xfId="2255"/>
    <cellStyle name="20% - Accent2 4 5 4 2" xfId="2256"/>
    <cellStyle name="20% - Accent2 4 5 5" xfId="2257"/>
    <cellStyle name="20% - Accent2 4 6" xfId="2258"/>
    <cellStyle name="20% - Accent2 4 6 2" xfId="2259"/>
    <cellStyle name="20% - Accent2 4 6 2 2" xfId="2260"/>
    <cellStyle name="20% - Accent2 4 6 3" xfId="2261"/>
    <cellStyle name="20% - Accent2 4 7" xfId="2262"/>
    <cellStyle name="20% - Accent2 4 7 2" xfId="2263"/>
    <cellStyle name="20% - Accent2 4 7 2 2" xfId="2264"/>
    <cellStyle name="20% - Accent2 4 7 3" xfId="2265"/>
    <cellStyle name="20% - Accent2 4 8" xfId="2266"/>
    <cellStyle name="20% - Accent2 4 8 2" xfId="2267"/>
    <cellStyle name="20% - Accent2 4 9" xfId="2268"/>
    <cellStyle name="20% - Accent2 5" xfId="2269"/>
    <cellStyle name="20% - Accent2 5 10" xfId="2270"/>
    <cellStyle name="20% - Accent2 5 2" xfId="2271"/>
    <cellStyle name="20% - Accent2 5 2 2" xfId="2272"/>
    <cellStyle name="20% - Accent2 5 2 2 2" xfId="2273"/>
    <cellStyle name="20% - Accent2 5 2 2 2 2" xfId="2274"/>
    <cellStyle name="20% - Accent2 5 2 2 2 2 2" xfId="2275"/>
    <cellStyle name="20% - Accent2 5 2 2 2 3" xfId="2276"/>
    <cellStyle name="20% - Accent2 5 2 2 3" xfId="2277"/>
    <cellStyle name="20% - Accent2 5 2 2 3 2" xfId="2278"/>
    <cellStyle name="20% - Accent2 5 2 2 3 2 2" xfId="2279"/>
    <cellStyle name="20% - Accent2 5 2 2 3 3" xfId="2280"/>
    <cellStyle name="20% - Accent2 5 2 2 4" xfId="2281"/>
    <cellStyle name="20% - Accent2 5 2 2 4 2" xfId="2282"/>
    <cellStyle name="20% - Accent2 5 2 2 5" xfId="2283"/>
    <cellStyle name="20% - Accent2 5 2 3" xfId="2284"/>
    <cellStyle name="20% - Accent2 5 2 3 2" xfId="2285"/>
    <cellStyle name="20% - Accent2 5 2 3 2 2" xfId="2286"/>
    <cellStyle name="20% - Accent2 5 2 3 3" xfId="2287"/>
    <cellStyle name="20% - Accent2 5 2 4" xfId="2288"/>
    <cellStyle name="20% - Accent2 5 2 4 2" xfId="2289"/>
    <cellStyle name="20% - Accent2 5 2 4 2 2" xfId="2290"/>
    <cellStyle name="20% - Accent2 5 2 4 3" xfId="2291"/>
    <cellStyle name="20% - Accent2 5 2 5" xfId="2292"/>
    <cellStyle name="20% - Accent2 5 2 5 2" xfId="2293"/>
    <cellStyle name="20% - Accent2 5 2 6" xfId="2294"/>
    <cellStyle name="20% - Accent2 5 3" xfId="2295"/>
    <cellStyle name="20% - Accent2 5 3 2" xfId="2296"/>
    <cellStyle name="20% - Accent2 5 3 2 2" xfId="2297"/>
    <cellStyle name="20% - Accent2 5 3 2 2 2" xfId="2298"/>
    <cellStyle name="20% - Accent2 5 3 2 3" xfId="2299"/>
    <cellStyle name="20% - Accent2 5 3 3" xfId="2300"/>
    <cellStyle name="20% - Accent2 5 3 3 2" xfId="2301"/>
    <cellStyle name="20% - Accent2 5 3 3 2 2" xfId="2302"/>
    <cellStyle name="20% - Accent2 5 3 3 3" xfId="2303"/>
    <cellStyle name="20% - Accent2 5 3 4" xfId="2304"/>
    <cellStyle name="20% - Accent2 5 3 4 2" xfId="2305"/>
    <cellStyle name="20% - Accent2 5 3 5" xfId="2306"/>
    <cellStyle name="20% - Accent2 5 4" xfId="2307"/>
    <cellStyle name="20% - Accent2 5 4 2" xfId="2308"/>
    <cellStyle name="20% - Accent2 5 4 2 2" xfId="2309"/>
    <cellStyle name="20% - Accent2 5 4 2 2 2" xfId="2310"/>
    <cellStyle name="20% - Accent2 5 4 2 3" xfId="2311"/>
    <cellStyle name="20% - Accent2 5 4 3" xfId="2312"/>
    <cellStyle name="20% - Accent2 5 4 3 2" xfId="2313"/>
    <cellStyle name="20% - Accent2 5 4 3 2 2" xfId="2314"/>
    <cellStyle name="20% - Accent2 5 4 3 3" xfId="2315"/>
    <cellStyle name="20% - Accent2 5 4 4" xfId="2316"/>
    <cellStyle name="20% - Accent2 5 4 4 2" xfId="2317"/>
    <cellStyle name="20% - Accent2 5 4 5" xfId="2318"/>
    <cellStyle name="20% - Accent2 5 5" xfId="2319"/>
    <cellStyle name="20% - Accent2 5 5 2" xfId="2320"/>
    <cellStyle name="20% - Accent2 5 5 2 2" xfId="2321"/>
    <cellStyle name="20% - Accent2 5 5 2 2 2" xfId="2322"/>
    <cellStyle name="20% - Accent2 5 5 2 3" xfId="2323"/>
    <cellStyle name="20% - Accent2 5 5 3" xfId="2324"/>
    <cellStyle name="20% - Accent2 5 5 3 2" xfId="2325"/>
    <cellStyle name="20% - Accent2 5 5 3 2 2" xfId="2326"/>
    <cellStyle name="20% - Accent2 5 5 3 3" xfId="2327"/>
    <cellStyle name="20% - Accent2 5 5 4" xfId="2328"/>
    <cellStyle name="20% - Accent2 5 5 4 2" xfId="2329"/>
    <cellStyle name="20% - Accent2 5 5 5" xfId="2330"/>
    <cellStyle name="20% - Accent2 5 6" xfId="2331"/>
    <cellStyle name="20% - Accent2 5 6 2" xfId="2332"/>
    <cellStyle name="20% - Accent2 5 6 2 2" xfId="2333"/>
    <cellStyle name="20% - Accent2 5 6 3" xfId="2334"/>
    <cellStyle name="20% - Accent2 5 7" xfId="2335"/>
    <cellStyle name="20% - Accent2 5 7 2" xfId="2336"/>
    <cellStyle name="20% - Accent2 5 7 2 2" xfId="2337"/>
    <cellStyle name="20% - Accent2 5 7 3" xfId="2338"/>
    <cellStyle name="20% - Accent2 5 8" xfId="2339"/>
    <cellStyle name="20% - Accent2 5 8 2" xfId="2340"/>
    <cellStyle name="20% - Accent2 5 9" xfId="2341"/>
    <cellStyle name="20% - Accent2 6" xfId="2342"/>
    <cellStyle name="20% - Accent2 6 2" xfId="2343"/>
    <cellStyle name="20% - Accent2 7" xfId="2344"/>
    <cellStyle name="20% - Accent2 7 2" xfId="2345"/>
    <cellStyle name="20% - Accent2 8" xfId="2346"/>
    <cellStyle name="20% - Accent2 9" xfId="2347"/>
    <cellStyle name="20% - Accent3 10" xfId="2348"/>
    <cellStyle name="20% - Accent3 11" xfId="2349"/>
    <cellStyle name="20% - Accent3 12" xfId="2350"/>
    <cellStyle name="20% - Accent3 13" xfId="2351"/>
    <cellStyle name="20% - Accent3 14" xfId="2352"/>
    <cellStyle name="20% - Accent3 15" xfId="2353"/>
    <cellStyle name="20% - Accent3 16" xfId="2354"/>
    <cellStyle name="20% - Accent3 17" xfId="2355"/>
    <cellStyle name="20% - Accent3 18" xfId="2356"/>
    <cellStyle name="20% - Accent3 19" xfId="2357"/>
    <cellStyle name="20% - Accent3 2" xfId="2358"/>
    <cellStyle name="20% - Accent3 2 10" xfId="2359"/>
    <cellStyle name="20% - Accent3 2 10 2" xfId="2360"/>
    <cellStyle name="20% - Accent3 2 10 2 2" xfId="2361"/>
    <cellStyle name="20% - Accent3 2 10 2 2 2" xfId="2362"/>
    <cellStyle name="20% - Accent3 2 10 2 3" xfId="2363"/>
    <cellStyle name="20% - Accent3 2 10 3" xfId="2364"/>
    <cellStyle name="20% - Accent3 2 10 3 2" xfId="2365"/>
    <cellStyle name="20% - Accent3 2 10 3 2 2" xfId="2366"/>
    <cellStyle name="20% - Accent3 2 10 3 3" xfId="2367"/>
    <cellStyle name="20% - Accent3 2 10 4" xfId="2368"/>
    <cellStyle name="20% - Accent3 2 10 4 2" xfId="2369"/>
    <cellStyle name="20% - Accent3 2 10 5" xfId="2370"/>
    <cellStyle name="20% - Accent3 2 11" xfId="2371"/>
    <cellStyle name="20% - Accent3 2 11 2" xfId="2372"/>
    <cellStyle name="20% - Accent3 2 11 2 2" xfId="2373"/>
    <cellStyle name="20% - Accent3 2 11 3" xfId="2374"/>
    <cellStyle name="20% - Accent3 2 12" xfId="2375"/>
    <cellStyle name="20% - Accent3 2 12 2" xfId="2376"/>
    <cellStyle name="20% - Accent3 2 12 2 2" xfId="2377"/>
    <cellStyle name="20% - Accent3 2 12 3" xfId="2378"/>
    <cellStyle name="20% - Accent3 2 13" xfId="2379"/>
    <cellStyle name="20% - Accent3 2 13 2" xfId="2380"/>
    <cellStyle name="20% - Accent3 2 14" xfId="2381"/>
    <cellStyle name="20% - Accent3 2 15" xfId="2382"/>
    <cellStyle name="20% - Accent3 2 16" xfId="2383"/>
    <cellStyle name="20% - Accent3 2 2" xfId="2384"/>
    <cellStyle name="20% - Accent3 2 2 10" xfId="2385"/>
    <cellStyle name="20% - Accent3 2 2 11" xfId="2386"/>
    <cellStyle name="20% - Accent3 2 2 2" xfId="2387"/>
    <cellStyle name="20% - Accent3 2 2 2 2" xfId="2388"/>
    <cellStyle name="20% - Accent3 2 2 2 2 2" xfId="2389"/>
    <cellStyle name="20% - Accent3 2 2 2 2 2 2" xfId="2390"/>
    <cellStyle name="20% - Accent3 2 2 2 2 2 2 2" xfId="2391"/>
    <cellStyle name="20% - Accent3 2 2 2 2 2 3" xfId="2392"/>
    <cellStyle name="20% - Accent3 2 2 2 2 3" xfId="2393"/>
    <cellStyle name="20% - Accent3 2 2 2 2 3 2" xfId="2394"/>
    <cellStyle name="20% - Accent3 2 2 2 2 3 2 2" xfId="2395"/>
    <cellStyle name="20% - Accent3 2 2 2 2 3 3" xfId="2396"/>
    <cellStyle name="20% - Accent3 2 2 2 2 4" xfId="2397"/>
    <cellStyle name="20% - Accent3 2 2 2 2 4 2" xfId="2398"/>
    <cellStyle name="20% - Accent3 2 2 2 2 5" xfId="2399"/>
    <cellStyle name="20% - Accent3 2 2 2 3" xfId="2400"/>
    <cellStyle name="20% - Accent3 2 2 2 3 2" xfId="2401"/>
    <cellStyle name="20% - Accent3 2 2 2 3 2 2" xfId="2402"/>
    <cellStyle name="20% - Accent3 2 2 2 3 3" xfId="2403"/>
    <cellStyle name="20% - Accent3 2 2 2 4" xfId="2404"/>
    <cellStyle name="20% - Accent3 2 2 2 4 2" xfId="2405"/>
    <cellStyle name="20% - Accent3 2 2 2 4 2 2" xfId="2406"/>
    <cellStyle name="20% - Accent3 2 2 2 4 3" xfId="2407"/>
    <cellStyle name="20% - Accent3 2 2 2 5" xfId="2408"/>
    <cellStyle name="20% - Accent3 2 2 2 5 2" xfId="2409"/>
    <cellStyle name="20% - Accent3 2 2 2 6" xfId="2410"/>
    <cellStyle name="20% - Accent3 2 2 3" xfId="2411"/>
    <cellStyle name="20% - Accent3 2 2 3 2" xfId="2412"/>
    <cellStyle name="20% - Accent3 2 2 3 2 2" xfId="2413"/>
    <cellStyle name="20% - Accent3 2 2 3 2 2 2" xfId="2414"/>
    <cellStyle name="20% - Accent3 2 2 3 2 3" xfId="2415"/>
    <cellStyle name="20% - Accent3 2 2 3 3" xfId="2416"/>
    <cellStyle name="20% - Accent3 2 2 3 3 2" xfId="2417"/>
    <cellStyle name="20% - Accent3 2 2 3 3 2 2" xfId="2418"/>
    <cellStyle name="20% - Accent3 2 2 3 3 3" xfId="2419"/>
    <cellStyle name="20% - Accent3 2 2 3 4" xfId="2420"/>
    <cellStyle name="20% - Accent3 2 2 3 4 2" xfId="2421"/>
    <cellStyle name="20% - Accent3 2 2 3 5" xfId="2422"/>
    <cellStyle name="20% - Accent3 2 2 4" xfId="2423"/>
    <cellStyle name="20% - Accent3 2 2 4 2" xfId="2424"/>
    <cellStyle name="20% - Accent3 2 2 4 2 2" xfId="2425"/>
    <cellStyle name="20% - Accent3 2 2 4 2 2 2" xfId="2426"/>
    <cellStyle name="20% - Accent3 2 2 4 2 3" xfId="2427"/>
    <cellStyle name="20% - Accent3 2 2 4 3" xfId="2428"/>
    <cellStyle name="20% - Accent3 2 2 4 3 2" xfId="2429"/>
    <cellStyle name="20% - Accent3 2 2 4 3 2 2" xfId="2430"/>
    <cellStyle name="20% - Accent3 2 2 4 3 3" xfId="2431"/>
    <cellStyle name="20% - Accent3 2 2 4 4" xfId="2432"/>
    <cellStyle name="20% - Accent3 2 2 4 4 2" xfId="2433"/>
    <cellStyle name="20% - Accent3 2 2 4 5" xfId="2434"/>
    <cellStyle name="20% - Accent3 2 2 5" xfId="2435"/>
    <cellStyle name="20% - Accent3 2 2 5 2" xfId="2436"/>
    <cellStyle name="20% - Accent3 2 2 5 2 2" xfId="2437"/>
    <cellStyle name="20% - Accent3 2 2 5 2 2 2" xfId="2438"/>
    <cellStyle name="20% - Accent3 2 2 5 2 3" xfId="2439"/>
    <cellStyle name="20% - Accent3 2 2 5 3" xfId="2440"/>
    <cellStyle name="20% - Accent3 2 2 5 3 2" xfId="2441"/>
    <cellStyle name="20% - Accent3 2 2 5 3 2 2" xfId="2442"/>
    <cellStyle name="20% - Accent3 2 2 5 3 3" xfId="2443"/>
    <cellStyle name="20% - Accent3 2 2 5 4" xfId="2444"/>
    <cellStyle name="20% - Accent3 2 2 5 4 2" xfId="2445"/>
    <cellStyle name="20% - Accent3 2 2 5 5" xfId="2446"/>
    <cellStyle name="20% - Accent3 2 2 6" xfId="2447"/>
    <cellStyle name="20% - Accent3 2 2 6 2" xfId="2448"/>
    <cellStyle name="20% - Accent3 2 2 6 2 2" xfId="2449"/>
    <cellStyle name="20% - Accent3 2 2 6 3" xfId="2450"/>
    <cellStyle name="20% - Accent3 2 2 7" xfId="2451"/>
    <cellStyle name="20% - Accent3 2 2 7 2" xfId="2452"/>
    <cellStyle name="20% - Accent3 2 2 7 2 2" xfId="2453"/>
    <cellStyle name="20% - Accent3 2 2 7 3" xfId="2454"/>
    <cellStyle name="20% - Accent3 2 2 8" xfId="2455"/>
    <cellStyle name="20% - Accent3 2 2 8 2" xfId="2456"/>
    <cellStyle name="20% - Accent3 2 2 9" xfId="2457"/>
    <cellStyle name="20% - Accent3 2 3" xfId="2458"/>
    <cellStyle name="20% - Accent3 2 3 10" xfId="2459"/>
    <cellStyle name="20% - Accent3 2 3 2" xfId="2460"/>
    <cellStyle name="20% - Accent3 2 3 2 2" xfId="2461"/>
    <cellStyle name="20% - Accent3 2 3 2 2 2" xfId="2462"/>
    <cellStyle name="20% - Accent3 2 3 2 2 2 2" xfId="2463"/>
    <cellStyle name="20% - Accent3 2 3 2 2 2 2 2" xfId="2464"/>
    <cellStyle name="20% - Accent3 2 3 2 2 2 3" xfId="2465"/>
    <cellStyle name="20% - Accent3 2 3 2 2 3" xfId="2466"/>
    <cellStyle name="20% - Accent3 2 3 2 2 3 2" xfId="2467"/>
    <cellStyle name="20% - Accent3 2 3 2 2 3 2 2" xfId="2468"/>
    <cellStyle name="20% - Accent3 2 3 2 2 3 3" xfId="2469"/>
    <cellStyle name="20% - Accent3 2 3 2 2 4" xfId="2470"/>
    <cellStyle name="20% - Accent3 2 3 2 2 4 2" xfId="2471"/>
    <cellStyle name="20% - Accent3 2 3 2 2 5" xfId="2472"/>
    <cellStyle name="20% - Accent3 2 3 2 3" xfId="2473"/>
    <cellStyle name="20% - Accent3 2 3 2 3 2" xfId="2474"/>
    <cellStyle name="20% - Accent3 2 3 2 3 2 2" xfId="2475"/>
    <cellStyle name="20% - Accent3 2 3 2 3 3" xfId="2476"/>
    <cellStyle name="20% - Accent3 2 3 2 4" xfId="2477"/>
    <cellStyle name="20% - Accent3 2 3 2 4 2" xfId="2478"/>
    <cellStyle name="20% - Accent3 2 3 2 4 2 2" xfId="2479"/>
    <cellStyle name="20% - Accent3 2 3 2 4 3" xfId="2480"/>
    <cellStyle name="20% - Accent3 2 3 2 5" xfId="2481"/>
    <cellStyle name="20% - Accent3 2 3 2 5 2" xfId="2482"/>
    <cellStyle name="20% - Accent3 2 3 2 6" xfId="2483"/>
    <cellStyle name="20% - Accent3 2 3 3" xfId="2484"/>
    <cellStyle name="20% - Accent3 2 3 3 2" xfId="2485"/>
    <cellStyle name="20% - Accent3 2 3 3 2 2" xfId="2486"/>
    <cellStyle name="20% - Accent3 2 3 3 2 2 2" xfId="2487"/>
    <cellStyle name="20% - Accent3 2 3 3 2 3" xfId="2488"/>
    <cellStyle name="20% - Accent3 2 3 3 3" xfId="2489"/>
    <cellStyle name="20% - Accent3 2 3 3 3 2" xfId="2490"/>
    <cellStyle name="20% - Accent3 2 3 3 3 2 2" xfId="2491"/>
    <cellStyle name="20% - Accent3 2 3 3 3 3" xfId="2492"/>
    <cellStyle name="20% - Accent3 2 3 3 4" xfId="2493"/>
    <cellStyle name="20% - Accent3 2 3 3 4 2" xfId="2494"/>
    <cellStyle name="20% - Accent3 2 3 3 5" xfId="2495"/>
    <cellStyle name="20% - Accent3 2 3 4" xfId="2496"/>
    <cellStyle name="20% - Accent3 2 3 4 2" xfId="2497"/>
    <cellStyle name="20% - Accent3 2 3 4 2 2" xfId="2498"/>
    <cellStyle name="20% - Accent3 2 3 4 2 2 2" xfId="2499"/>
    <cellStyle name="20% - Accent3 2 3 4 2 3" xfId="2500"/>
    <cellStyle name="20% - Accent3 2 3 4 3" xfId="2501"/>
    <cellStyle name="20% - Accent3 2 3 4 3 2" xfId="2502"/>
    <cellStyle name="20% - Accent3 2 3 4 3 2 2" xfId="2503"/>
    <cellStyle name="20% - Accent3 2 3 4 3 3" xfId="2504"/>
    <cellStyle name="20% - Accent3 2 3 4 4" xfId="2505"/>
    <cellStyle name="20% - Accent3 2 3 4 4 2" xfId="2506"/>
    <cellStyle name="20% - Accent3 2 3 4 5" xfId="2507"/>
    <cellStyle name="20% - Accent3 2 3 5" xfId="2508"/>
    <cellStyle name="20% - Accent3 2 3 5 2" xfId="2509"/>
    <cellStyle name="20% - Accent3 2 3 5 2 2" xfId="2510"/>
    <cellStyle name="20% - Accent3 2 3 5 2 2 2" xfId="2511"/>
    <cellStyle name="20% - Accent3 2 3 5 2 3" xfId="2512"/>
    <cellStyle name="20% - Accent3 2 3 5 3" xfId="2513"/>
    <cellStyle name="20% - Accent3 2 3 5 3 2" xfId="2514"/>
    <cellStyle name="20% - Accent3 2 3 5 3 2 2" xfId="2515"/>
    <cellStyle name="20% - Accent3 2 3 5 3 3" xfId="2516"/>
    <cellStyle name="20% - Accent3 2 3 5 4" xfId="2517"/>
    <cellStyle name="20% - Accent3 2 3 5 4 2" xfId="2518"/>
    <cellStyle name="20% - Accent3 2 3 5 5" xfId="2519"/>
    <cellStyle name="20% - Accent3 2 3 6" xfId="2520"/>
    <cellStyle name="20% - Accent3 2 3 6 2" xfId="2521"/>
    <cellStyle name="20% - Accent3 2 3 6 2 2" xfId="2522"/>
    <cellStyle name="20% - Accent3 2 3 6 3" xfId="2523"/>
    <cellStyle name="20% - Accent3 2 3 7" xfId="2524"/>
    <cellStyle name="20% - Accent3 2 3 7 2" xfId="2525"/>
    <cellStyle name="20% - Accent3 2 3 7 2 2" xfId="2526"/>
    <cellStyle name="20% - Accent3 2 3 7 3" xfId="2527"/>
    <cellStyle name="20% - Accent3 2 3 8" xfId="2528"/>
    <cellStyle name="20% - Accent3 2 3 8 2" xfId="2529"/>
    <cellStyle name="20% - Accent3 2 3 9" xfId="2530"/>
    <cellStyle name="20% - Accent3 2 4" xfId="2531"/>
    <cellStyle name="20% - Accent3 2 4 2" xfId="2532"/>
    <cellStyle name="20% - Accent3 2 4 2 2" xfId="2533"/>
    <cellStyle name="20% - Accent3 2 4 2 2 2" xfId="2534"/>
    <cellStyle name="20% - Accent3 2 4 2 2 2 2" xfId="2535"/>
    <cellStyle name="20% - Accent3 2 4 2 2 2 2 2" xfId="2536"/>
    <cellStyle name="20% - Accent3 2 4 2 2 2 3" xfId="2537"/>
    <cellStyle name="20% - Accent3 2 4 2 2 3" xfId="2538"/>
    <cellStyle name="20% - Accent3 2 4 2 2 3 2" xfId="2539"/>
    <cellStyle name="20% - Accent3 2 4 2 2 3 2 2" xfId="2540"/>
    <cellStyle name="20% - Accent3 2 4 2 2 3 3" xfId="2541"/>
    <cellStyle name="20% - Accent3 2 4 2 2 4" xfId="2542"/>
    <cellStyle name="20% - Accent3 2 4 2 2 4 2" xfId="2543"/>
    <cellStyle name="20% - Accent3 2 4 2 2 5" xfId="2544"/>
    <cellStyle name="20% - Accent3 2 4 2 3" xfId="2545"/>
    <cellStyle name="20% - Accent3 2 4 2 3 2" xfId="2546"/>
    <cellStyle name="20% - Accent3 2 4 2 3 2 2" xfId="2547"/>
    <cellStyle name="20% - Accent3 2 4 2 3 3" xfId="2548"/>
    <cellStyle name="20% - Accent3 2 4 2 4" xfId="2549"/>
    <cellStyle name="20% - Accent3 2 4 2 4 2" xfId="2550"/>
    <cellStyle name="20% - Accent3 2 4 2 4 2 2" xfId="2551"/>
    <cellStyle name="20% - Accent3 2 4 2 4 3" xfId="2552"/>
    <cellStyle name="20% - Accent3 2 4 2 5" xfId="2553"/>
    <cellStyle name="20% - Accent3 2 4 2 5 2" xfId="2554"/>
    <cellStyle name="20% - Accent3 2 4 2 6" xfId="2555"/>
    <cellStyle name="20% - Accent3 2 4 3" xfId="2556"/>
    <cellStyle name="20% - Accent3 2 4 3 2" xfId="2557"/>
    <cellStyle name="20% - Accent3 2 4 3 2 2" xfId="2558"/>
    <cellStyle name="20% - Accent3 2 4 3 2 2 2" xfId="2559"/>
    <cellStyle name="20% - Accent3 2 4 3 2 3" xfId="2560"/>
    <cellStyle name="20% - Accent3 2 4 3 3" xfId="2561"/>
    <cellStyle name="20% - Accent3 2 4 3 3 2" xfId="2562"/>
    <cellStyle name="20% - Accent3 2 4 3 3 2 2" xfId="2563"/>
    <cellStyle name="20% - Accent3 2 4 3 3 3" xfId="2564"/>
    <cellStyle name="20% - Accent3 2 4 3 4" xfId="2565"/>
    <cellStyle name="20% - Accent3 2 4 3 4 2" xfId="2566"/>
    <cellStyle name="20% - Accent3 2 4 3 5" xfId="2567"/>
    <cellStyle name="20% - Accent3 2 4 4" xfId="2568"/>
    <cellStyle name="20% - Accent3 2 4 4 2" xfId="2569"/>
    <cellStyle name="20% - Accent3 2 4 4 2 2" xfId="2570"/>
    <cellStyle name="20% - Accent3 2 4 4 2 2 2" xfId="2571"/>
    <cellStyle name="20% - Accent3 2 4 4 2 3" xfId="2572"/>
    <cellStyle name="20% - Accent3 2 4 4 3" xfId="2573"/>
    <cellStyle name="20% - Accent3 2 4 4 3 2" xfId="2574"/>
    <cellStyle name="20% - Accent3 2 4 4 3 2 2" xfId="2575"/>
    <cellStyle name="20% - Accent3 2 4 4 3 3" xfId="2576"/>
    <cellStyle name="20% - Accent3 2 4 4 4" xfId="2577"/>
    <cellStyle name="20% - Accent3 2 4 4 4 2" xfId="2578"/>
    <cellStyle name="20% - Accent3 2 4 4 5" xfId="2579"/>
    <cellStyle name="20% - Accent3 2 4 5" xfId="2580"/>
    <cellStyle name="20% - Accent3 2 4 5 2" xfId="2581"/>
    <cellStyle name="20% - Accent3 2 4 5 2 2" xfId="2582"/>
    <cellStyle name="20% - Accent3 2 4 5 2 2 2" xfId="2583"/>
    <cellStyle name="20% - Accent3 2 4 5 2 3" xfId="2584"/>
    <cellStyle name="20% - Accent3 2 4 5 3" xfId="2585"/>
    <cellStyle name="20% - Accent3 2 4 5 3 2" xfId="2586"/>
    <cellStyle name="20% - Accent3 2 4 5 3 2 2" xfId="2587"/>
    <cellStyle name="20% - Accent3 2 4 5 3 3" xfId="2588"/>
    <cellStyle name="20% - Accent3 2 4 5 4" xfId="2589"/>
    <cellStyle name="20% - Accent3 2 4 5 4 2" xfId="2590"/>
    <cellStyle name="20% - Accent3 2 4 5 5" xfId="2591"/>
    <cellStyle name="20% - Accent3 2 4 6" xfId="2592"/>
    <cellStyle name="20% - Accent3 2 4 6 2" xfId="2593"/>
    <cellStyle name="20% - Accent3 2 4 6 2 2" xfId="2594"/>
    <cellStyle name="20% - Accent3 2 4 6 3" xfId="2595"/>
    <cellStyle name="20% - Accent3 2 4 7" xfId="2596"/>
    <cellStyle name="20% - Accent3 2 4 7 2" xfId="2597"/>
    <cellStyle name="20% - Accent3 2 4 7 2 2" xfId="2598"/>
    <cellStyle name="20% - Accent3 2 4 7 3" xfId="2599"/>
    <cellStyle name="20% - Accent3 2 4 8" xfId="2600"/>
    <cellStyle name="20% - Accent3 2 4 8 2" xfId="2601"/>
    <cellStyle name="20% - Accent3 2 4 9" xfId="2602"/>
    <cellStyle name="20% - Accent3 2 5" xfId="2603"/>
    <cellStyle name="20% - Accent3 2 5 2" xfId="2604"/>
    <cellStyle name="20% - Accent3 2 5 2 2" xfId="2605"/>
    <cellStyle name="20% - Accent3 2 5 2 2 2" xfId="2606"/>
    <cellStyle name="20% - Accent3 2 5 2 2 2 2" xfId="2607"/>
    <cellStyle name="20% - Accent3 2 5 2 2 2 2 2" xfId="2608"/>
    <cellStyle name="20% - Accent3 2 5 2 2 2 3" xfId="2609"/>
    <cellStyle name="20% - Accent3 2 5 2 2 3" xfId="2610"/>
    <cellStyle name="20% - Accent3 2 5 2 2 3 2" xfId="2611"/>
    <cellStyle name="20% - Accent3 2 5 2 2 3 2 2" xfId="2612"/>
    <cellStyle name="20% - Accent3 2 5 2 2 3 3" xfId="2613"/>
    <cellStyle name="20% - Accent3 2 5 2 2 4" xfId="2614"/>
    <cellStyle name="20% - Accent3 2 5 2 2 4 2" xfId="2615"/>
    <cellStyle name="20% - Accent3 2 5 2 2 5" xfId="2616"/>
    <cellStyle name="20% - Accent3 2 5 2 3" xfId="2617"/>
    <cellStyle name="20% - Accent3 2 5 2 3 2" xfId="2618"/>
    <cellStyle name="20% - Accent3 2 5 2 3 2 2" xfId="2619"/>
    <cellStyle name="20% - Accent3 2 5 2 3 3" xfId="2620"/>
    <cellStyle name="20% - Accent3 2 5 2 4" xfId="2621"/>
    <cellStyle name="20% - Accent3 2 5 2 4 2" xfId="2622"/>
    <cellStyle name="20% - Accent3 2 5 2 4 2 2" xfId="2623"/>
    <cellStyle name="20% - Accent3 2 5 2 4 3" xfId="2624"/>
    <cellStyle name="20% - Accent3 2 5 2 5" xfId="2625"/>
    <cellStyle name="20% - Accent3 2 5 2 5 2" xfId="2626"/>
    <cellStyle name="20% - Accent3 2 5 2 6" xfId="2627"/>
    <cellStyle name="20% - Accent3 2 5 3" xfId="2628"/>
    <cellStyle name="20% - Accent3 2 5 3 2" xfId="2629"/>
    <cellStyle name="20% - Accent3 2 5 3 2 2" xfId="2630"/>
    <cellStyle name="20% - Accent3 2 5 3 2 2 2" xfId="2631"/>
    <cellStyle name="20% - Accent3 2 5 3 2 3" xfId="2632"/>
    <cellStyle name="20% - Accent3 2 5 3 3" xfId="2633"/>
    <cellStyle name="20% - Accent3 2 5 3 3 2" xfId="2634"/>
    <cellStyle name="20% - Accent3 2 5 3 3 2 2" xfId="2635"/>
    <cellStyle name="20% - Accent3 2 5 3 3 3" xfId="2636"/>
    <cellStyle name="20% - Accent3 2 5 3 4" xfId="2637"/>
    <cellStyle name="20% - Accent3 2 5 3 4 2" xfId="2638"/>
    <cellStyle name="20% - Accent3 2 5 3 5" xfId="2639"/>
    <cellStyle name="20% - Accent3 2 5 4" xfId="2640"/>
    <cellStyle name="20% - Accent3 2 5 4 2" xfId="2641"/>
    <cellStyle name="20% - Accent3 2 5 4 2 2" xfId="2642"/>
    <cellStyle name="20% - Accent3 2 5 4 2 2 2" xfId="2643"/>
    <cellStyle name="20% - Accent3 2 5 4 2 3" xfId="2644"/>
    <cellStyle name="20% - Accent3 2 5 4 3" xfId="2645"/>
    <cellStyle name="20% - Accent3 2 5 4 3 2" xfId="2646"/>
    <cellStyle name="20% - Accent3 2 5 4 3 2 2" xfId="2647"/>
    <cellStyle name="20% - Accent3 2 5 4 3 3" xfId="2648"/>
    <cellStyle name="20% - Accent3 2 5 4 4" xfId="2649"/>
    <cellStyle name="20% - Accent3 2 5 4 4 2" xfId="2650"/>
    <cellStyle name="20% - Accent3 2 5 4 5" xfId="2651"/>
    <cellStyle name="20% - Accent3 2 5 5" xfId="2652"/>
    <cellStyle name="20% - Accent3 2 5 5 2" xfId="2653"/>
    <cellStyle name="20% - Accent3 2 5 5 2 2" xfId="2654"/>
    <cellStyle name="20% - Accent3 2 5 5 2 2 2" xfId="2655"/>
    <cellStyle name="20% - Accent3 2 5 5 2 3" xfId="2656"/>
    <cellStyle name="20% - Accent3 2 5 5 3" xfId="2657"/>
    <cellStyle name="20% - Accent3 2 5 5 3 2" xfId="2658"/>
    <cellStyle name="20% - Accent3 2 5 5 3 2 2" xfId="2659"/>
    <cellStyle name="20% - Accent3 2 5 5 3 3" xfId="2660"/>
    <cellStyle name="20% - Accent3 2 5 5 4" xfId="2661"/>
    <cellStyle name="20% - Accent3 2 5 5 4 2" xfId="2662"/>
    <cellStyle name="20% - Accent3 2 5 5 5" xfId="2663"/>
    <cellStyle name="20% - Accent3 2 5 6" xfId="2664"/>
    <cellStyle name="20% - Accent3 2 5 6 2" xfId="2665"/>
    <cellStyle name="20% - Accent3 2 5 6 2 2" xfId="2666"/>
    <cellStyle name="20% - Accent3 2 5 6 3" xfId="2667"/>
    <cellStyle name="20% - Accent3 2 5 7" xfId="2668"/>
    <cellStyle name="20% - Accent3 2 5 7 2" xfId="2669"/>
    <cellStyle name="20% - Accent3 2 5 7 2 2" xfId="2670"/>
    <cellStyle name="20% - Accent3 2 5 7 3" xfId="2671"/>
    <cellStyle name="20% - Accent3 2 5 8" xfId="2672"/>
    <cellStyle name="20% - Accent3 2 5 8 2" xfId="2673"/>
    <cellStyle name="20% - Accent3 2 5 9" xfId="2674"/>
    <cellStyle name="20% - Accent3 2 6" xfId="2675"/>
    <cellStyle name="20% - Accent3 2 6 2" xfId="2676"/>
    <cellStyle name="20% - Accent3 2 6 2 2" xfId="2677"/>
    <cellStyle name="20% - Accent3 2 6 2 2 2" xfId="2678"/>
    <cellStyle name="20% - Accent3 2 6 2 2 2 2" xfId="2679"/>
    <cellStyle name="20% - Accent3 2 6 2 2 2 2 2" xfId="2680"/>
    <cellStyle name="20% - Accent3 2 6 2 2 2 3" xfId="2681"/>
    <cellStyle name="20% - Accent3 2 6 2 2 3" xfId="2682"/>
    <cellStyle name="20% - Accent3 2 6 2 2 3 2" xfId="2683"/>
    <cellStyle name="20% - Accent3 2 6 2 2 3 2 2" xfId="2684"/>
    <cellStyle name="20% - Accent3 2 6 2 2 3 3" xfId="2685"/>
    <cellStyle name="20% - Accent3 2 6 2 2 4" xfId="2686"/>
    <cellStyle name="20% - Accent3 2 6 2 2 4 2" xfId="2687"/>
    <cellStyle name="20% - Accent3 2 6 2 2 5" xfId="2688"/>
    <cellStyle name="20% - Accent3 2 6 2 3" xfId="2689"/>
    <cellStyle name="20% - Accent3 2 6 2 3 2" xfId="2690"/>
    <cellStyle name="20% - Accent3 2 6 2 3 2 2" xfId="2691"/>
    <cellStyle name="20% - Accent3 2 6 2 3 3" xfId="2692"/>
    <cellStyle name="20% - Accent3 2 6 2 4" xfId="2693"/>
    <cellStyle name="20% - Accent3 2 6 2 4 2" xfId="2694"/>
    <cellStyle name="20% - Accent3 2 6 2 4 2 2" xfId="2695"/>
    <cellStyle name="20% - Accent3 2 6 2 4 3" xfId="2696"/>
    <cellStyle name="20% - Accent3 2 6 2 5" xfId="2697"/>
    <cellStyle name="20% - Accent3 2 6 2 5 2" xfId="2698"/>
    <cellStyle name="20% - Accent3 2 6 2 6" xfId="2699"/>
    <cellStyle name="20% - Accent3 2 6 3" xfId="2700"/>
    <cellStyle name="20% - Accent3 2 6 3 2" xfId="2701"/>
    <cellStyle name="20% - Accent3 2 6 3 2 2" xfId="2702"/>
    <cellStyle name="20% - Accent3 2 6 3 2 2 2" xfId="2703"/>
    <cellStyle name="20% - Accent3 2 6 3 2 3" xfId="2704"/>
    <cellStyle name="20% - Accent3 2 6 3 3" xfId="2705"/>
    <cellStyle name="20% - Accent3 2 6 3 3 2" xfId="2706"/>
    <cellStyle name="20% - Accent3 2 6 3 3 2 2" xfId="2707"/>
    <cellStyle name="20% - Accent3 2 6 3 3 3" xfId="2708"/>
    <cellStyle name="20% - Accent3 2 6 3 4" xfId="2709"/>
    <cellStyle name="20% - Accent3 2 6 3 4 2" xfId="2710"/>
    <cellStyle name="20% - Accent3 2 6 3 5" xfId="2711"/>
    <cellStyle name="20% - Accent3 2 6 4" xfId="2712"/>
    <cellStyle name="20% - Accent3 2 6 4 2" xfId="2713"/>
    <cellStyle name="20% - Accent3 2 6 4 2 2" xfId="2714"/>
    <cellStyle name="20% - Accent3 2 6 4 2 2 2" xfId="2715"/>
    <cellStyle name="20% - Accent3 2 6 4 2 3" xfId="2716"/>
    <cellStyle name="20% - Accent3 2 6 4 3" xfId="2717"/>
    <cellStyle name="20% - Accent3 2 6 4 3 2" xfId="2718"/>
    <cellStyle name="20% - Accent3 2 6 4 3 2 2" xfId="2719"/>
    <cellStyle name="20% - Accent3 2 6 4 3 3" xfId="2720"/>
    <cellStyle name="20% - Accent3 2 6 4 4" xfId="2721"/>
    <cellStyle name="20% - Accent3 2 6 4 4 2" xfId="2722"/>
    <cellStyle name="20% - Accent3 2 6 4 5" xfId="2723"/>
    <cellStyle name="20% - Accent3 2 6 5" xfId="2724"/>
    <cellStyle name="20% - Accent3 2 6 5 2" xfId="2725"/>
    <cellStyle name="20% - Accent3 2 6 5 2 2" xfId="2726"/>
    <cellStyle name="20% - Accent3 2 6 5 2 2 2" xfId="2727"/>
    <cellStyle name="20% - Accent3 2 6 5 2 3" xfId="2728"/>
    <cellStyle name="20% - Accent3 2 6 5 3" xfId="2729"/>
    <cellStyle name="20% - Accent3 2 6 5 3 2" xfId="2730"/>
    <cellStyle name="20% - Accent3 2 6 5 3 2 2" xfId="2731"/>
    <cellStyle name="20% - Accent3 2 6 5 3 3" xfId="2732"/>
    <cellStyle name="20% - Accent3 2 6 5 4" xfId="2733"/>
    <cellStyle name="20% - Accent3 2 6 5 4 2" xfId="2734"/>
    <cellStyle name="20% - Accent3 2 6 5 5" xfId="2735"/>
    <cellStyle name="20% - Accent3 2 6 6" xfId="2736"/>
    <cellStyle name="20% - Accent3 2 6 6 2" xfId="2737"/>
    <cellStyle name="20% - Accent3 2 6 6 2 2" xfId="2738"/>
    <cellStyle name="20% - Accent3 2 6 6 3" xfId="2739"/>
    <cellStyle name="20% - Accent3 2 6 7" xfId="2740"/>
    <cellStyle name="20% - Accent3 2 6 7 2" xfId="2741"/>
    <cellStyle name="20% - Accent3 2 6 7 2 2" xfId="2742"/>
    <cellStyle name="20% - Accent3 2 6 7 3" xfId="2743"/>
    <cellStyle name="20% - Accent3 2 6 8" xfId="2744"/>
    <cellStyle name="20% - Accent3 2 6 8 2" xfId="2745"/>
    <cellStyle name="20% - Accent3 2 6 9" xfId="2746"/>
    <cellStyle name="20% - Accent3 2 7" xfId="2747"/>
    <cellStyle name="20% - Accent3 2 7 2" xfId="2748"/>
    <cellStyle name="20% - Accent3 2 7 2 2" xfId="2749"/>
    <cellStyle name="20% - Accent3 2 7 2 2 2" xfId="2750"/>
    <cellStyle name="20% - Accent3 2 7 2 2 2 2" xfId="2751"/>
    <cellStyle name="20% - Accent3 2 7 2 2 3" xfId="2752"/>
    <cellStyle name="20% - Accent3 2 7 2 3" xfId="2753"/>
    <cellStyle name="20% - Accent3 2 7 2 3 2" xfId="2754"/>
    <cellStyle name="20% - Accent3 2 7 2 3 2 2" xfId="2755"/>
    <cellStyle name="20% - Accent3 2 7 2 3 3" xfId="2756"/>
    <cellStyle name="20% - Accent3 2 7 2 4" xfId="2757"/>
    <cellStyle name="20% - Accent3 2 7 2 4 2" xfId="2758"/>
    <cellStyle name="20% - Accent3 2 7 2 5" xfId="2759"/>
    <cellStyle name="20% - Accent3 2 7 3" xfId="2760"/>
    <cellStyle name="20% - Accent3 2 7 3 2" xfId="2761"/>
    <cellStyle name="20% - Accent3 2 7 3 2 2" xfId="2762"/>
    <cellStyle name="20% - Accent3 2 7 3 3" xfId="2763"/>
    <cellStyle name="20% - Accent3 2 7 4" xfId="2764"/>
    <cellStyle name="20% - Accent3 2 7 4 2" xfId="2765"/>
    <cellStyle name="20% - Accent3 2 7 4 2 2" xfId="2766"/>
    <cellStyle name="20% - Accent3 2 7 4 3" xfId="2767"/>
    <cellStyle name="20% - Accent3 2 7 5" xfId="2768"/>
    <cellStyle name="20% - Accent3 2 7 5 2" xfId="2769"/>
    <cellStyle name="20% - Accent3 2 7 6" xfId="2770"/>
    <cellStyle name="20% - Accent3 2 8" xfId="2771"/>
    <cellStyle name="20% - Accent3 2 8 2" xfId="2772"/>
    <cellStyle name="20% - Accent3 2 8 2 2" xfId="2773"/>
    <cellStyle name="20% - Accent3 2 8 2 2 2" xfId="2774"/>
    <cellStyle name="20% - Accent3 2 8 2 3" xfId="2775"/>
    <cellStyle name="20% - Accent3 2 8 3" xfId="2776"/>
    <cellStyle name="20% - Accent3 2 8 3 2" xfId="2777"/>
    <cellStyle name="20% - Accent3 2 8 3 2 2" xfId="2778"/>
    <cellStyle name="20% - Accent3 2 8 3 3" xfId="2779"/>
    <cellStyle name="20% - Accent3 2 8 4" xfId="2780"/>
    <cellStyle name="20% - Accent3 2 8 4 2" xfId="2781"/>
    <cellStyle name="20% - Accent3 2 8 5" xfId="2782"/>
    <cellStyle name="20% - Accent3 2 9" xfId="2783"/>
    <cellStyle name="20% - Accent3 2 9 2" xfId="2784"/>
    <cellStyle name="20% - Accent3 2 9 2 2" xfId="2785"/>
    <cellStyle name="20% - Accent3 2 9 2 2 2" xfId="2786"/>
    <cellStyle name="20% - Accent3 2 9 2 3" xfId="2787"/>
    <cellStyle name="20% - Accent3 2 9 3" xfId="2788"/>
    <cellStyle name="20% - Accent3 2 9 3 2" xfId="2789"/>
    <cellStyle name="20% - Accent3 2 9 3 2 2" xfId="2790"/>
    <cellStyle name="20% - Accent3 2 9 3 3" xfId="2791"/>
    <cellStyle name="20% - Accent3 2 9 4" xfId="2792"/>
    <cellStyle name="20% - Accent3 2 9 4 2" xfId="2793"/>
    <cellStyle name="20% - Accent3 2 9 5" xfId="2794"/>
    <cellStyle name="20% - Accent3 2_2009 GRC Compl Filing - Exhibit D" xfId="2795"/>
    <cellStyle name="20% - Accent3 20" xfId="2796"/>
    <cellStyle name="20% - Accent3 21" xfId="2797"/>
    <cellStyle name="20% - Accent3 22" xfId="2798"/>
    <cellStyle name="20% - Accent3 3" xfId="2799"/>
    <cellStyle name="20% - Accent3 3 10" xfId="2800"/>
    <cellStyle name="20% - Accent3 3 11" xfId="2801"/>
    <cellStyle name="20% - Accent3 3 2" xfId="2802"/>
    <cellStyle name="20% - Accent3 3 2 2" xfId="2803"/>
    <cellStyle name="20% - Accent3 3 2 2 2" xfId="2804"/>
    <cellStyle name="20% - Accent3 3 2 2 2 2" xfId="2805"/>
    <cellStyle name="20% - Accent3 3 2 2 2 2 2" xfId="2806"/>
    <cellStyle name="20% - Accent3 3 2 2 2 3" xfId="2807"/>
    <cellStyle name="20% - Accent3 3 2 2 3" xfId="2808"/>
    <cellStyle name="20% - Accent3 3 2 2 3 2" xfId="2809"/>
    <cellStyle name="20% - Accent3 3 2 2 3 2 2" xfId="2810"/>
    <cellStyle name="20% - Accent3 3 2 2 3 3" xfId="2811"/>
    <cellStyle name="20% - Accent3 3 2 2 4" xfId="2812"/>
    <cellStyle name="20% - Accent3 3 2 2 4 2" xfId="2813"/>
    <cellStyle name="20% - Accent3 3 2 2 5" xfId="2814"/>
    <cellStyle name="20% - Accent3 3 2 3" xfId="2815"/>
    <cellStyle name="20% - Accent3 3 2 3 2" xfId="2816"/>
    <cellStyle name="20% - Accent3 3 2 3 2 2" xfId="2817"/>
    <cellStyle name="20% - Accent3 3 2 3 3" xfId="2818"/>
    <cellStyle name="20% - Accent3 3 2 4" xfId="2819"/>
    <cellStyle name="20% - Accent3 3 2 4 2" xfId="2820"/>
    <cellStyle name="20% - Accent3 3 2 4 2 2" xfId="2821"/>
    <cellStyle name="20% - Accent3 3 2 4 3" xfId="2822"/>
    <cellStyle name="20% - Accent3 3 2 5" xfId="2823"/>
    <cellStyle name="20% - Accent3 3 2 5 2" xfId="2824"/>
    <cellStyle name="20% - Accent3 3 2 6" xfId="2825"/>
    <cellStyle name="20% - Accent3 3 2 7" xfId="2826"/>
    <cellStyle name="20% - Accent3 3 3" xfId="2827"/>
    <cellStyle name="20% - Accent3 3 3 2" xfId="2828"/>
    <cellStyle name="20% - Accent3 3 3 2 2" xfId="2829"/>
    <cellStyle name="20% - Accent3 3 3 2 2 2" xfId="2830"/>
    <cellStyle name="20% - Accent3 3 3 2 3" xfId="2831"/>
    <cellStyle name="20% - Accent3 3 3 3" xfId="2832"/>
    <cellStyle name="20% - Accent3 3 3 3 2" xfId="2833"/>
    <cellStyle name="20% - Accent3 3 3 3 2 2" xfId="2834"/>
    <cellStyle name="20% - Accent3 3 3 3 3" xfId="2835"/>
    <cellStyle name="20% - Accent3 3 3 4" xfId="2836"/>
    <cellStyle name="20% - Accent3 3 3 4 2" xfId="2837"/>
    <cellStyle name="20% - Accent3 3 3 5" xfId="2838"/>
    <cellStyle name="20% - Accent3 3 3 6" xfId="2839"/>
    <cellStyle name="20% - Accent3 3 4" xfId="2840"/>
    <cellStyle name="20% - Accent3 3 4 2" xfId="2841"/>
    <cellStyle name="20% - Accent3 3 4 2 2" xfId="2842"/>
    <cellStyle name="20% - Accent3 3 4 2 2 2" xfId="2843"/>
    <cellStyle name="20% - Accent3 3 4 2 3" xfId="2844"/>
    <cellStyle name="20% - Accent3 3 4 3" xfId="2845"/>
    <cellStyle name="20% - Accent3 3 4 3 2" xfId="2846"/>
    <cellStyle name="20% - Accent3 3 4 3 2 2" xfId="2847"/>
    <cellStyle name="20% - Accent3 3 4 3 3" xfId="2848"/>
    <cellStyle name="20% - Accent3 3 4 4" xfId="2849"/>
    <cellStyle name="20% - Accent3 3 4 4 2" xfId="2850"/>
    <cellStyle name="20% - Accent3 3 4 5" xfId="2851"/>
    <cellStyle name="20% - Accent3 3 5" xfId="2852"/>
    <cellStyle name="20% - Accent3 3 5 2" xfId="2853"/>
    <cellStyle name="20% - Accent3 3 5 2 2" xfId="2854"/>
    <cellStyle name="20% - Accent3 3 5 2 2 2" xfId="2855"/>
    <cellStyle name="20% - Accent3 3 5 2 3" xfId="2856"/>
    <cellStyle name="20% - Accent3 3 5 3" xfId="2857"/>
    <cellStyle name="20% - Accent3 3 5 3 2" xfId="2858"/>
    <cellStyle name="20% - Accent3 3 5 3 2 2" xfId="2859"/>
    <cellStyle name="20% - Accent3 3 5 3 3" xfId="2860"/>
    <cellStyle name="20% - Accent3 3 5 4" xfId="2861"/>
    <cellStyle name="20% - Accent3 3 5 4 2" xfId="2862"/>
    <cellStyle name="20% - Accent3 3 5 5" xfId="2863"/>
    <cellStyle name="20% - Accent3 3 6" xfId="2864"/>
    <cellStyle name="20% - Accent3 3 6 2" xfId="2865"/>
    <cellStyle name="20% - Accent3 3 6 2 2" xfId="2866"/>
    <cellStyle name="20% - Accent3 3 6 3" xfId="2867"/>
    <cellStyle name="20% - Accent3 3 7" xfId="2868"/>
    <cellStyle name="20% - Accent3 3 7 2" xfId="2869"/>
    <cellStyle name="20% - Accent3 3 7 2 2" xfId="2870"/>
    <cellStyle name="20% - Accent3 3 7 3" xfId="2871"/>
    <cellStyle name="20% - Accent3 3 8" xfId="2872"/>
    <cellStyle name="20% - Accent3 3 8 2" xfId="2873"/>
    <cellStyle name="20% - Accent3 3 9" xfId="2874"/>
    <cellStyle name="20% - Accent3 4" xfId="2875"/>
    <cellStyle name="20% - Accent3 4 10" xfId="2876"/>
    <cellStyle name="20% - Accent3 4 2" xfId="2877"/>
    <cellStyle name="20% - Accent3 4 2 2" xfId="2878"/>
    <cellStyle name="20% - Accent3 4 2 2 2" xfId="2879"/>
    <cellStyle name="20% - Accent3 4 2 2 2 2" xfId="2880"/>
    <cellStyle name="20% - Accent3 4 2 2 2 2 2" xfId="2881"/>
    <cellStyle name="20% - Accent3 4 2 2 2 3" xfId="2882"/>
    <cellStyle name="20% - Accent3 4 2 2 3" xfId="2883"/>
    <cellStyle name="20% - Accent3 4 2 2 3 2" xfId="2884"/>
    <cellStyle name="20% - Accent3 4 2 2 3 2 2" xfId="2885"/>
    <cellStyle name="20% - Accent3 4 2 2 3 3" xfId="2886"/>
    <cellStyle name="20% - Accent3 4 2 2 4" xfId="2887"/>
    <cellStyle name="20% - Accent3 4 2 2 4 2" xfId="2888"/>
    <cellStyle name="20% - Accent3 4 2 2 5" xfId="2889"/>
    <cellStyle name="20% - Accent3 4 2 3" xfId="2890"/>
    <cellStyle name="20% - Accent3 4 2 3 2" xfId="2891"/>
    <cellStyle name="20% - Accent3 4 2 3 2 2" xfId="2892"/>
    <cellStyle name="20% - Accent3 4 2 3 3" xfId="2893"/>
    <cellStyle name="20% - Accent3 4 2 4" xfId="2894"/>
    <cellStyle name="20% - Accent3 4 2 4 2" xfId="2895"/>
    <cellStyle name="20% - Accent3 4 2 4 2 2" xfId="2896"/>
    <cellStyle name="20% - Accent3 4 2 4 3" xfId="2897"/>
    <cellStyle name="20% - Accent3 4 2 5" xfId="2898"/>
    <cellStyle name="20% - Accent3 4 2 5 2" xfId="2899"/>
    <cellStyle name="20% - Accent3 4 2 6" xfId="2900"/>
    <cellStyle name="20% - Accent3 4 2 7" xfId="2901"/>
    <cellStyle name="20% - Accent3 4 3" xfId="2902"/>
    <cellStyle name="20% - Accent3 4 3 2" xfId="2903"/>
    <cellStyle name="20% - Accent3 4 3 2 2" xfId="2904"/>
    <cellStyle name="20% - Accent3 4 3 2 2 2" xfId="2905"/>
    <cellStyle name="20% - Accent3 4 3 2 3" xfId="2906"/>
    <cellStyle name="20% - Accent3 4 3 3" xfId="2907"/>
    <cellStyle name="20% - Accent3 4 3 3 2" xfId="2908"/>
    <cellStyle name="20% - Accent3 4 3 3 2 2" xfId="2909"/>
    <cellStyle name="20% - Accent3 4 3 3 3" xfId="2910"/>
    <cellStyle name="20% - Accent3 4 3 4" xfId="2911"/>
    <cellStyle name="20% - Accent3 4 3 4 2" xfId="2912"/>
    <cellStyle name="20% - Accent3 4 3 5" xfId="2913"/>
    <cellStyle name="20% - Accent3 4 4" xfId="2914"/>
    <cellStyle name="20% - Accent3 4 4 2" xfId="2915"/>
    <cellStyle name="20% - Accent3 4 4 2 2" xfId="2916"/>
    <cellStyle name="20% - Accent3 4 4 2 2 2" xfId="2917"/>
    <cellStyle name="20% - Accent3 4 4 2 3" xfId="2918"/>
    <cellStyle name="20% - Accent3 4 4 3" xfId="2919"/>
    <cellStyle name="20% - Accent3 4 4 3 2" xfId="2920"/>
    <cellStyle name="20% - Accent3 4 4 3 2 2" xfId="2921"/>
    <cellStyle name="20% - Accent3 4 4 3 3" xfId="2922"/>
    <cellStyle name="20% - Accent3 4 4 4" xfId="2923"/>
    <cellStyle name="20% - Accent3 4 4 4 2" xfId="2924"/>
    <cellStyle name="20% - Accent3 4 4 5" xfId="2925"/>
    <cellStyle name="20% - Accent3 4 5" xfId="2926"/>
    <cellStyle name="20% - Accent3 4 5 2" xfId="2927"/>
    <cellStyle name="20% - Accent3 4 5 2 2" xfId="2928"/>
    <cellStyle name="20% - Accent3 4 5 2 2 2" xfId="2929"/>
    <cellStyle name="20% - Accent3 4 5 2 3" xfId="2930"/>
    <cellStyle name="20% - Accent3 4 5 3" xfId="2931"/>
    <cellStyle name="20% - Accent3 4 5 3 2" xfId="2932"/>
    <cellStyle name="20% - Accent3 4 5 3 2 2" xfId="2933"/>
    <cellStyle name="20% - Accent3 4 5 3 3" xfId="2934"/>
    <cellStyle name="20% - Accent3 4 5 4" xfId="2935"/>
    <cellStyle name="20% - Accent3 4 5 4 2" xfId="2936"/>
    <cellStyle name="20% - Accent3 4 5 5" xfId="2937"/>
    <cellStyle name="20% - Accent3 4 6" xfId="2938"/>
    <cellStyle name="20% - Accent3 4 6 2" xfId="2939"/>
    <cellStyle name="20% - Accent3 4 6 2 2" xfId="2940"/>
    <cellStyle name="20% - Accent3 4 6 3" xfId="2941"/>
    <cellStyle name="20% - Accent3 4 7" xfId="2942"/>
    <cellStyle name="20% - Accent3 4 7 2" xfId="2943"/>
    <cellStyle name="20% - Accent3 4 7 2 2" xfId="2944"/>
    <cellStyle name="20% - Accent3 4 7 3" xfId="2945"/>
    <cellStyle name="20% - Accent3 4 8" xfId="2946"/>
    <cellStyle name="20% - Accent3 4 8 2" xfId="2947"/>
    <cellStyle name="20% - Accent3 4 9" xfId="2948"/>
    <cellStyle name="20% - Accent3 5" xfId="2949"/>
    <cellStyle name="20% - Accent3 5 10" xfId="2950"/>
    <cellStyle name="20% - Accent3 5 2" xfId="2951"/>
    <cellStyle name="20% - Accent3 5 2 2" xfId="2952"/>
    <cellStyle name="20% - Accent3 5 2 2 2" xfId="2953"/>
    <cellStyle name="20% - Accent3 5 2 2 2 2" xfId="2954"/>
    <cellStyle name="20% - Accent3 5 2 2 2 2 2" xfId="2955"/>
    <cellStyle name="20% - Accent3 5 2 2 2 3" xfId="2956"/>
    <cellStyle name="20% - Accent3 5 2 2 3" xfId="2957"/>
    <cellStyle name="20% - Accent3 5 2 2 3 2" xfId="2958"/>
    <cellStyle name="20% - Accent3 5 2 2 3 2 2" xfId="2959"/>
    <cellStyle name="20% - Accent3 5 2 2 3 3" xfId="2960"/>
    <cellStyle name="20% - Accent3 5 2 2 4" xfId="2961"/>
    <cellStyle name="20% - Accent3 5 2 2 4 2" xfId="2962"/>
    <cellStyle name="20% - Accent3 5 2 2 5" xfId="2963"/>
    <cellStyle name="20% - Accent3 5 2 3" xfId="2964"/>
    <cellStyle name="20% - Accent3 5 2 3 2" xfId="2965"/>
    <cellStyle name="20% - Accent3 5 2 3 2 2" xfId="2966"/>
    <cellStyle name="20% - Accent3 5 2 3 3" xfId="2967"/>
    <cellStyle name="20% - Accent3 5 2 4" xfId="2968"/>
    <cellStyle name="20% - Accent3 5 2 4 2" xfId="2969"/>
    <cellStyle name="20% - Accent3 5 2 4 2 2" xfId="2970"/>
    <cellStyle name="20% - Accent3 5 2 4 3" xfId="2971"/>
    <cellStyle name="20% - Accent3 5 2 5" xfId="2972"/>
    <cellStyle name="20% - Accent3 5 2 5 2" xfId="2973"/>
    <cellStyle name="20% - Accent3 5 2 6" xfId="2974"/>
    <cellStyle name="20% - Accent3 5 3" xfId="2975"/>
    <cellStyle name="20% - Accent3 5 3 2" xfId="2976"/>
    <cellStyle name="20% - Accent3 5 3 2 2" xfId="2977"/>
    <cellStyle name="20% - Accent3 5 3 2 2 2" xfId="2978"/>
    <cellStyle name="20% - Accent3 5 3 2 3" xfId="2979"/>
    <cellStyle name="20% - Accent3 5 3 3" xfId="2980"/>
    <cellStyle name="20% - Accent3 5 3 3 2" xfId="2981"/>
    <cellStyle name="20% - Accent3 5 3 3 2 2" xfId="2982"/>
    <cellStyle name="20% - Accent3 5 3 3 3" xfId="2983"/>
    <cellStyle name="20% - Accent3 5 3 4" xfId="2984"/>
    <cellStyle name="20% - Accent3 5 3 4 2" xfId="2985"/>
    <cellStyle name="20% - Accent3 5 3 5" xfId="2986"/>
    <cellStyle name="20% - Accent3 5 4" xfId="2987"/>
    <cellStyle name="20% - Accent3 5 4 2" xfId="2988"/>
    <cellStyle name="20% - Accent3 5 4 2 2" xfId="2989"/>
    <cellStyle name="20% - Accent3 5 4 2 2 2" xfId="2990"/>
    <cellStyle name="20% - Accent3 5 4 2 3" xfId="2991"/>
    <cellStyle name="20% - Accent3 5 4 3" xfId="2992"/>
    <cellStyle name="20% - Accent3 5 4 3 2" xfId="2993"/>
    <cellStyle name="20% - Accent3 5 4 3 2 2" xfId="2994"/>
    <cellStyle name="20% - Accent3 5 4 3 3" xfId="2995"/>
    <cellStyle name="20% - Accent3 5 4 4" xfId="2996"/>
    <cellStyle name="20% - Accent3 5 4 4 2" xfId="2997"/>
    <cellStyle name="20% - Accent3 5 4 5" xfId="2998"/>
    <cellStyle name="20% - Accent3 5 5" xfId="2999"/>
    <cellStyle name="20% - Accent3 5 5 2" xfId="3000"/>
    <cellStyle name="20% - Accent3 5 5 2 2" xfId="3001"/>
    <cellStyle name="20% - Accent3 5 5 2 2 2" xfId="3002"/>
    <cellStyle name="20% - Accent3 5 5 2 3" xfId="3003"/>
    <cellStyle name="20% - Accent3 5 5 3" xfId="3004"/>
    <cellStyle name="20% - Accent3 5 5 3 2" xfId="3005"/>
    <cellStyle name="20% - Accent3 5 5 3 2 2" xfId="3006"/>
    <cellStyle name="20% - Accent3 5 5 3 3" xfId="3007"/>
    <cellStyle name="20% - Accent3 5 5 4" xfId="3008"/>
    <cellStyle name="20% - Accent3 5 5 4 2" xfId="3009"/>
    <cellStyle name="20% - Accent3 5 5 5" xfId="3010"/>
    <cellStyle name="20% - Accent3 5 6" xfId="3011"/>
    <cellStyle name="20% - Accent3 5 6 2" xfId="3012"/>
    <cellStyle name="20% - Accent3 5 6 2 2" xfId="3013"/>
    <cellStyle name="20% - Accent3 5 6 3" xfId="3014"/>
    <cellStyle name="20% - Accent3 5 7" xfId="3015"/>
    <cellStyle name="20% - Accent3 5 7 2" xfId="3016"/>
    <cellStyle name="20% - Accent3 5 7 2 2" xfId="3017"/>
    <cellStyle name="20% - Accent3 5 7 3" xfId="3018"/>
    <cellStyle name="20% - Accent3 5 8" xfId="3019"/>
    <cellStyle name="20% - Accent3 5 8 2" xfId="3020"/>
    <cellStyle name="20% - Accent3 5 9" xfId="3021"/>
    <cellStyle name="20% - Accent3 6" xfId="3022"/>
    <cellStyle name="20% - Accent3 6 2" xfId="3023"/>
    <cellStyle name="20% - Accent3 7" xfId="3024"/>
    <cellStyle name="20% - Accent3 7 2" xfId="3025"/>
    <cellStyle name="20% - Accent3 8" xfId="3026"/>
    <cellStyle name="20% - Accent3 9" xfId="3027"/>
    <cellStyle name="20% - Accent4 10" xfId="3028"/>
    <cellStyle name="20% - Accent4 11" xfId="3029"/>
    <cellStyle name="20% - Accent4 12" xfId="3030"/>
    <cellStyle name="20% - Accent4 13" xfId="3031"/>
    <cellStyle name="20% - Accent4 14" xfId="3032"/>
    <cellStyle name="20% - Accent4 15" xfId="3033"/>
    <cellStyle name="20% - Accent4 16" xfId="3034"/>
    <cellStyle name="20% - Accent4 17" xfId="3035"/>
    <cellStyle name="20% - Accent4 18" xfId="3036"/>
    <cellStyle name="20% - Accent4 19" xfId="3037"/>
    <cellStyle name="20% - Accent4 2" xfId="3038"/>
    <cellStyle name="20% - Accent4 2 10" xfId="3039"/>
    <cellStyle name="20% - Accent4 2 10 2" xfId="3040"/>
    <cellStyle name="20% - Accent4 2 10 2 2" xfId="3041"/>
    <cellStyle name="20% - Accent4 2 10 2 2 2" xfId="3042"/>
    <cellStyle name="20% - Accent4 2 10 2 3" xfId="3043"/>
    <cellStyle name="20% - Accent4 2 10 3" xfId="3044"/>
    <cellStyle name="20% - Accent4 2 10 3 2" xfId="3045"/>
    <cellStyle name="20% - Accent4 2 10 3 2 2" xfId="3046"/>
    <cellStyle name="20% - Accent4 2 10 3 3" xfId="3047"/>
    <cellStyle name="20% - Accent4 2 10 4" xfId="3048"/>
    <cellStyle name="20% - Accent4 2 10 4 2" xfId="3049"/>
    <cellStyle name="20% - Accent4 2 10 5" xfId="3050"/>
    <cellStyle name="20% - Accent4 2 11" xfId="3051"/>
    <cellStyle name="20% - Accent4 2 11 2" xfId="3052"/>
    <cellStyle name="20% - Accent4 2 11 2 2" xfId="3053"/>
    <cellStyle name="20% - Accent4 2 11 3" xfId="3054"/>
    <cellStyle name="20% - Accent4 2 12" xfId="3055"/>
    <cellStyle name="20% - Accent4 2 12 2" xfId="3056"/>
    <cellStyle name="20% - Accent4 2 12 2 2" xfId="3057"/>
    <cellStyle name="20% - Accent4 2 12 3" xfId="3058"/>
    <cellStyle name="20% - Accent4 2 13" xfId="3059"/>
    <cellStyle name="20% - Accent4 2 13 2" xfId="3060"/>
    <cellStyle name="20% - Accent4 2 14" xfId="3061"/>
    <cellStyle name="20% - Accent4 2 15" xfId="3062"/>
    <cellStyle name="20% - Accent4 2 16" xfId="3063"/>
    <cellStyle name="20% - Accent4 2 2" xfId="3064"/>
    <cellStyle name="20% - Accent4 2 2 10" xfId="3065"/>
    <cellStyle name="20% - Accent4 2 2 11" xfId="3066"/>
    <cellStyle name="20% - Accent4 2 2 2" xfId="3067"/>
    <cellStyle name="20% - Accent4 2 2 2 2" xfId="3068"/>
    <cellStyle name="20% - Accent4 2 2 2 2 2" xfId="3069"/>
    <cellStyle name="20% - Accent4 2 2 2 2 2 2" xfId="3070"/>
    <cellStyle name="20% - Accent4 2 2 2 2 2 2 2" xfId="3071"/>
    <cellStyle name="20% - Accent4 2 2 2 2 2 3" xfId="3072"/>
    <cellStyle name="20% - Accent4 2 2 2 2 3" xfId="3073"/>
    <cellStyle name="20% - Accent4 2 2 2 2 3 2" xfId="3074"/>
    <cellStyle name="20% - Accent4 2 2 2 2 3 2 2" xfId="3075"/>
    <cellStyle name="20% - Accent4 2 2 2 2 3 3" xfId="3076"/>
    <cellStyle name="20% - Accent4 2 2 2 2 4" xfId="3077"/>
    <cellStyle name="20% - Accent4 2 2 2 2 4 2" xfId="3078"/>
    <cellStyle name="20% - Accent4 2 2 2 2 5" xfId="3079"/>
    <cellStyle name="20% - Accent4 2 2 2 3" xfId="3080"/>
    <cellStyle name="20% - Accent4 2 2 2 3 2" xfId="3081"/>
    <cellStyle name="20% - Accent4 2 2 2 3 2 2" xfId="3082"/>
    <cellStyle name="20% - Accent4 2 2 2 3 3" xfId="3083"/>
    <cellStyle name="20% - Accent4 2 2 2 4" xfId="3084"/>
    <cellStyle name="20% - Accent4 2 2 2 4 2" xfId="3085"/>
    <cellStyle name="20% - Accent4 2 2 2 4 2 2" xfId="3086"/>
    <cellStyle name="20% - Accent4 2 2 2 4 3" xfId="3087"/>
    <cellStyle name="20% - Accent4 2 2 2 5" xfId="3088"/>
    <cellStyle name="20% - Accent4 2 2 2 5 2" xfId="3089"/>
    <cellStyle name="20% - Accent4 2 2 2 6" xfId="3090"/>
    <cellStyle name="20% - Accent4 2 2 3" xfId="3091"/>
    <cellStyle name="20% - Accent4 2 2 3 2" xfId="3092"/>
    <cellStyle name="20% - Accent4 2 2 3 2 2" xfId="3093"/>
    <cellStyle name="20% - Accent4 2 2 3 2 2 2" xfId="3094"/>
    <cellStyle name="20% - Accent4 2 2 3 2 3" xfId="3095"/>
    <cellStyle name="20% - Accent4 2 2 3 3" xfId="3096"/>
    <cellStyle name="20% - Accent4 2 2 3 3 2" xfId="3097"/>
    <cellStyle name="20% - Accent4 2 2 3 3 2 2" xfId="3098"/>
    <cellStyle name="20% - Accent4 2 2 3 3 3" xfId="3099"/>
    <cellStyle name="20% - Accent4 2 2 3 4" xfId="3100"/>
    <cellStyle name="20% - Accent4 2 2 3 4 2" xfId="3101"/>
    <cellStyle name="20% - Accent4 2 2 3 5" xfId="3102"/>
    <cellStyle name="20% - Accent4 2 2 4" xfId="3103"/>
    <cellStyle name="20% - Accent4 2 2 4 2" xfId="3104"/>
    <cellStyle name="20% - Accent4 2 2 4 2 2" xfId="3105"/>
    <cellStyle name="20% - Accent4 2 2 4 2 2 2" xfId="3106"/>
    <cellStyle name="20% - Accent4 2 2 4 2 3" xfId="3107"/>
    <cellStyle name="20% - Accent4 2 2 4 3" xfId="3108"/>
    <cellStyle name="20% - Accent4 2 2 4 3 2" xfId="3109"/>
    <cellStyle name="20% - Accent4 2 2 4 3 2 2" xfId="3110"/>
    <cellStyle name="20% - Accent4 2 2 4 3 3" xfId="3111"/>
    <cellStyle name="20% - Accent4 2 2 4 4" xfId="3112"/>
    <cellStyle name="20% - Accent4 2 2 4 4 2" xfId="3113"/>
    <cellStyle name="20% - Accent4 2 2 4 5" xfId="3114"/>
    <cellStyle name="20% - Accent4 2 2 5" xfId="3115"/>
    <cellStyle name="20% - Accent4 2 2 5 2" xfId="3116"/>
    <cellStyle name="20% - Accent4 2 2 5 2 2" xfId="3117"/>
    <cellStyle name="20% - Accent4 2 2 5 2 2 2" xfId="3118"/>
    <cellStyle name="20% - Accent4 2 2 5 2 3" xfId="3119"/>
    <cellStyle name="20% - Accent4 2 2 5 3" xfId="3120"/>
    <cellStyle name="20% - Accent4 2 2 5 3 2" xfId="3121"/>
    <cellStyle name="20% - Accent4 2 2 5 3 2 2" xfId="3122"/>
    <cellStyle name="20% - Accent4 2 2 5 3 3" xfId="3123"/>
    <cellStyle name="20% - Accent4 2 2 5 4" xfId="3124"/>
    <cellStyle name="20% - Accent4 2 2 5 4 2" xfId="3125"/>
    <cellStyle name="20% - Accent4 2 2 5 5" xfId="3126"/>
    <cellStyle name="20% - Accent4 2 2 6" xfId="3127"/>
    <cellStyle name="20% - Accent4 2 2 6 2" xfId="3128"/>
    <cellStyle name="20% - Accent4 2 2 6 2 2" xfId="3129"/>
    <cellStyle name="20% - Accent4 2 2 6 3" xfId="3130"/>
    <cellStyle name="20% - Accent4 2 2 7" xfId="3131"/>
    <cellStyle name="20% - Accent4 2 2 7 2" xfId="3132"/>
    <cellStyle name="20% - Accent4 2 2 7 2 2" xfId="3133"/>
    <cellStyle name="20% - Accent4 2 2 7 3" xfId="3134"/>
    <cellStyle name="20% - Accent4 2 2 8" xfId="3135"/>
    <cellStyle name="20% - Accent4 2 2 8 2" xfId="3136"/>
    <cellStyle name="20% - Accent4 2 2 9" xfId="3137"/>
    <cellStyle name="20% - Accent4 2 3" xfId="3138"/>
    <cellStyle name="20% - Accent4 2 3 10" xfId="3139"/>
    <cellStyle name="20% - Accent4 2 3 2" xfId="3140"/>
    <cellStyle name="20% - Accent4 2 3 2 2" xfId="3141"/>
    <cellStyle name="20% - Accent4 2 3 2 2 2" xfId="3142"/>
    <cellStyle name="20% - Accent4 2 3 2 2 2 2" xfId="3143"/>
    <cellStyle name="20% - Accent4 2 3 2 2 2 2 2" xfId="3144"/>
    <cellStyle name="20% - Accent4 2 3 2 2 2 3" xfId="3145"/>
    <cellStyle name="20% - Accent4 2 3 2 2 3" xfId="3146"/>
    <cellStyle name="20% - Accent4 2 3 2 2 3 2" xfId="3147"/>
    <cellStyle name="20% - Accent4 2 3 2 2 3 2 2" xfId="3148"/>
    <cellStyle name="20% - Accent4 2 3 2 2 3 3" xfId="3149"/>
    <cellStyle name="20% - Accent4 2 3 2 2 4" xfId="3150"/>
    <cellStyle name="20% - Accent4 2 3 2 2 4 2" xfId="3151"/>
    <cellStyle name="20% - Accent4 2 3 2 2 5" xfId="3152"/>
    <cellStyle name="20% - Accent4 2 3 2 3" xfId="3153"/>
    <cellStyle name="20% - Accent4 2 3 2 3 2" xfId="3154"/>
    <cellStyle name="20% - Accent4 2 3 2 3 2 2" xfId="3155"/>
    <cellStyle name="20% - Accent4 2 3 2 3 3" xfId="3156"/>
    <cellStyle name="20% - Accent4 2 3 2 4" xfId="3157"/>
    <cellStyle name="20% - Accent4 2 3 2 4 2" xfId="3158"/>
    <cellStyle name="20% - Accent4 2 3 2 4 2 2" xfId="3159"/>
    <cellStyle name="20% - Accent4 2 3 2 4 3" xfId="3160"/>
    <cellStyle name="20% - Accent4 2 3 2 5" xfId="3161"/>
    <cellStyle name="20% - Accent4 2 3 2 5 2" xfId="3162"/>
    <cellStyle name="20% - Accent4 2 3 2 6" xfId="3163"/>
    <cellStyle name="20% - Accent4 2 3 3" xfId="3164"/>
    <cellStyle name="20% - Accent4 2 3 3 2" xfId="3165"/>
    <cellStyle name="20% - Accent4 2 3 3 2 2" xfId="3166"/>
    <cellStyle name="20% - Accent4 2 3 3 2 2 2" xfId="3167"/>
    <cellStyle name="20% - Accent4 2 3 3 2 3" xfId="3168"/>
    <cellStyle name="20% - Accent4 2 3 3 3" xfId="3169"/>
    <cellStyle name="20% - Accent4 2 3 3 3 2" xfId="3170"/>
    <cellStyle name="20% - Accent4 2 3 3 3 2 2" xfId="3171"/>
    <cellStyle name="20% - Accent4 2 3 3 3 3" xfId="3172"/>
    <cellStyle name="20% - Accent4 2 3 3 4" xfId="3173"/>
    <cellStyle name="20% - Accent4 2 3 3 4 2" xfId="3174"/>
    <cellStyle name="20% - Accent4 2 3 3 5" xfId="3175"/>
    <cellStyle name="20% - Accent4 2 3 4" xfId="3176"/>
    <cellStyle name="20% - Accent4 2 3 4 2" xfId="3177"/>
    <cellStyle name="20% - Accent4 2 3 4 2 2" xfId="3178"/>
    <cellStyle name="20% - Accent4 2 3 4 2 2 2" xfId="3179"/>
    <cellStyle name="20% - Accent4 2 3 4 2 3" xfId="3180"/>
    <cellStyle name="20% - Accent4 2 3 4 3" xfId="3181"/>
    <cellStyle name="20% - Accent4 2 3 4 3 2" xfId="3182"/>
    <cellStyle name="20% - Accent4 2 3 4 3 2 2" xfId="3183"/>
    <cellStyle name="20% - Accent4 2 3 4 3 3" xfId="3184"/>
    <cellStyle name="20% - Accent4 2 3 4 4" xfId="3185"/>
    <cellStyle name="20% - Accent4 2 3 4 4 2" xfId="3186"/>
    <cellStyle name="20% - Accent4 2 3 4 5" xfId="3187"/>
    <cellStyle name="20% - Accent4 2 3 5" xfId="3188"/>
    <cellStyle name="20% - Accent4 2 3 5 2" xfId="3189"/>
    <cellStyle name="20% - Accent4 2 3 5 2 2" xfId="3190"/>
    <cellStyle name="20% - Accent4 2 3 5 2 2 2" xfId="3191"/>
    <cellStyle name="20% - Accent4 2 3 5 2 3" xfId="3192"/>
    <cellStyle name="20% - Accent4 2 3 5 3" xfId="3193"/>
    <cellStyle name="20% - Accent4 2 3 5 3 2" xfId="3194"/>
    <cellStyle name="20% - Accent4 2 3 5 3 2 2" xfId="3195"/>
    <cellStyle name="20% - Accent4 2 3 5 3 3" xfId="3196"/>
    <cellStyle name="20% - Accent4 2 3 5 4" xfId="3197"/>
    <cellStyle name="20% - Accent4 2 3 5 4 2" xfId="3198"/>
    <cellStyle name="20% - Accent4 2 3 5 5" xfId="3199"/>
    <cellStyle name="20% - Accent4 2 3 6" xfId="3200"/>
    <cellStyle name="20% - Accent4 2 3 6 2" xfId="3201"/>
    <cellStyle name="20% - Accent4 2 3 6 2 2" xfId="3202"/>
    <cellStyle name="20% - Accent4 2 3 6 3" xfId="3203"/>
    <cellStyle name="20% - Accent4 2 3 7" xfId="3204"/>
    <cellStyle name="20% - Accent4 2 3 7 2" xfId="3205"/>
    <cellStyle name="20% - Accent4 2 3 7 2 2" xfId="3206"/>
    <cellStyle name="20% - Accent4 2 3 7 3" xfId="3207"/>
    <cellStyle name="20% - Accent4 2 3 8" xfId="3208"/>
    <cellStyle name="20% - Accent4 2 3 8 2" xfId="3209"/>
    <cellStyle name="20% - Accent4 2 3 9" xfId="3210"/>
    <cellStyle name="20% - Accent4 2 4" xfId="3211"/>
    <cellStyle name="20% - Accent4 2 4 2" xfId="3212"/>
    <cellStyle name="20% - Accent4 2 4 2 2" xfId="3213"/>
    <cellStyle name="20% - Accent4 2 4 2 2 2" xfId="3214"/>
    <cellStyle name="20% - Accent4 2 4 2 2 2 2" xfId="3215"/>
    <cellStyle name="20% - Accent4 2 4 2 2 2 2 2" xfId="3216"/>
    <cellStyle name="20% - Accent4 2 4 2 2 2 3" xfId="3217"/>
    <cellStyle name="20% - Accent4 2 4 2 2 3" xfId="3218"/>
    <cellStyle name="20% - Accent4 2 4 2 2 3 2" xfId="3219"/>
    <cellStyle name="20% - Accent4 2 4 2 2 3 2 2" xfId="3220"/>
    <cellStyle name="20% - Accent4 2 4 2 2 3 3" xfId="3221"/>
    <cellStyle name="20% - Accent4 2 4 2 2 4" xfId="3222"/>
    <cellStyle name="20% - Accent4 2 4 2 2 4 2" xfId="3223"/>
    <cellStyle name="20% - Accent4 2 4 2 2 5" xfId="3224"/>
    <cellStyle name="20% - Accent4 2 4 2 3" xfId="3225"/>
    <cellStyle name="20% - Accent4 2 4 2 3 2" xfId="3226"/>
    <cellStyle name="20% - Accent4 2 4 2 3 2 2" xfId="3227"/>
    <cellStyle name="20% - Accent4 2 4 2 3 3" xfId="3228"/>
    <cellStyle name="20% - Accent4 2 4 2 4" xfId="3229"/>
    <cellStyle name="20% - Accent4 2 4 2 4 2" xfId="3230"/>
    <cellStyle name="20% - Accent4 2 4 2 4 2 2" xfId="3231"/>
    <cellStyle name="20% - Accent4 2 4 2 4 3" xfId="3232"/>
    <cellStyle name="20% - Accent4 2 4 2 5" xfId="3233"/>
    <cellStyle name="20% - Accent4 2 4 2 5 2" xfId="3234"/>
    <cellStyle name="20% - Accent4 2 4 2 6" xfId="3235"/>
    <cellStyle name="20% - Accent4 2 4 3" xfId="3236"/>
    <cellStyle name="20% - Accent4 2 4 3 2" xfId="3237"/>
    <cellStyle name="20% - Accent4 2 4 3 2 2" xfId="3238"/>
    <cellStyle name="20% - Accent4 2 4 3 2 2 2" xfId="3239"/>
    <cellStyle name="20% - Accent4 2 4 3 2 3" xfId="3240"/>
    <cellStyle name="20% - Accent4 2 4 3 3" xfId="3241"/>
    <cellStyle name="20% - Accent4 2 4 3 3 2" xfId="3242"/>
    <cellStyle name="20% - Accent4 2 4 3 3 2 2" xfId="3243"/>
    <cellStyle name="20% - Accent4 2 4 3 3 3" xfId="3244"/>
    <cellStyle name="20% - Accent4 2 4 3 4" xfId="3245"/>
    <cellStyle name="20% - Accent4 2 4 3 4 2" xfId="3246"/>
    <cellStyle name="20% - Accent4 2 4 3 5" xfId="3247"/>
    <cellStyle name="20% - Accent4 2 4 4" xfId="3248"/>
    <cellStyle name="20% - Accent4 2 4 4 2" xfId="3249"/>
    <cellStyle name="20% - Accent4 2 4 4 2 2" xfId="3250"/>
    <cellStyle name="20% - Accent4 2 4 4 2 2 2" xfId="3251"/>
    <cellStyle name="20% - Accent4 2 4 4 2 3" xfId="3252"/>
    <cellStyle name="20% - Accent4 2 4 4 3" xfId="3253"/>
    <cellStyle name="20% - Accent4 2 4 4 3 2" xfId="3254"/>
    <cellStyle name="20% - Accent4 2 4 4 3 2 2" xfId="3255"/>
    <cellStyle name="20% - Accent4 2 4 4 3 3" xfId="3256"/>
    <cellStyle name="20% - Accent4 2 4 4 4" xfId="3257"/>
    <cellStyle name="20% - Accent4 2 4 4 4 2" xfId="3258"/>
    <cellStyle name="20% - Accent4 2 4 4 5" xfId="3259"/>
    <cellStyle name="20% - Accent4 2 4 5" xfId="3260"/>
    <cellStyle name="20% - Accent4 2 4 5 2" xfId="3261"/>
    <cellStyle name="20% - Accent4 2 4 5 2 2" xfId="3262"/>
    <cellStyle name="20% - Accent4 2 4 5 2 2 2" xfId="3263"/>
    <cellStyle name="20% - Accent4 2 4 5 2 3" xfId="3264"/>
    <cellStyle name="20% - Accent4 2 4 5 3" xfId="3265"/>
    <cellStyle name="20% - Accent4 2 4 5 3 2" xfId="3266"/>
    <cellStyle name="20% - Accent4 2 4 5 3 2 2" xfId="3267"/>
    <cellStyle name="20% - Accent4 2 4 5 3 3" xfId="3268"/>
    <cellStyle name="20% - Accent4 2 4 5 4" xfId="3269"/>
    <cellStyle name="20% - Accent4 2 4 5 4 2" xfId="3270"/>
    <cellStyle name="20% - Accent4 2 4 5 5" xfId="3271"/>
    <cellStyle name="20% - Accent4 2 4 6" xfId="3272"/>
    <cellStyle name="20% - Accent4 2 4 6 2" xfId="3273"/>
    <cellStyle name="20% - Accent4 2 4 6 2 2" xfId="3274"/>
    <cellStyle name="20% - Accent4 2 4 6 3" xfId="3275"/>
    <cellStyle name="20% - Accent4 2 4 7" xfId="3276"/>
    <cellStyle name="20% - Accent4 2 4 7 2" xfId="3277"/>
    <cellStyle name="20% - Accent4 2 4 7 2 2" xfId="3278"/>
    <cellStyle name="20% - Accent4 2 4 7 3" xfId="3279"/>
    <cellStyle name="20% - Accent4 2 4 8" xfId="3280"/>
    <cellStyle name="20% - Accent4 2 4 8 2" xfId="3281"/>
    <cellStyle name="20% - Accent4 2 4 9" xfId="3282"/>
    <cellStyle name="20% - Accent4 2 5" xfId="3283"/>
    <cellStyle name="20% - Accent4 2 5 2" xfId="3284"/>
    <cellStyle name="20% - Accent4 2 5 2 2" xfId="3285"/>
    <cellStyle name="20% - Accent4 2 5 2 2 2" xfId="3286"/>
    <cellStyle name="20% - Accent4 2 5 2 2 2 2" xfId="3287"/>
    <cellStyle name="20% - Accent4 2 5 2 2 2 2 2" xfId="3288"/>
    <cellStyle name="20% - Accent4 2 5 2 2 2 3" xfId="3289"/>
    <cellStyle name="20% - Accent4 2 5 2 2 3" xfId="3290"/>
    <cellStyle name="20% - Accent4 2 5 2 2 3 2" xfId="3291"/>
    <cellStyle name="20% - Accent4 2 5 2 2 3 2 2" xfId="3292"/>
    <cellStyle name="20% - Accent4 2 5 2 2 3 3" xfId="3293"/>
    <cellStyle name="20% - Accent4 2 5 2 2 4" xfId="3294"/>
    <cellStyle name="20% - Accent4 2 5 2 2 4 2" xfId="3295"/>
    <cellStyle name="20% - Accent4 2 5 2 2 5" xfId="3296"/>
    <cellStyle name="20% - Accent4 2 5 2 3" xfId="3297"/>
    <cellStyle name="20% - Accent4 2 5 2 3 2" xfId="3298"/>
    <cellStyle name="20% - Accent4 2 5 2 3 2 2" xfId="3299"/>
    <cellStyle name="20% - Accent4 2 5 2 3 3" xfId="3300"/>
    <cellStyle name="20% - Accent4 2 5 2 4" xfId="3301"/>
    <cellStyle name="20% - Accent4 2 5 2 4 2" xfId="3302"/>
    <cellStyle name="20% - Accent4 2 5 2 4 2 2" xfId="3303"/>
    <cellStyle name="20% - Accent4 2 5 2 4 3" xfId="3304"/>
    <cellStyle name="20% - Accent4 2 5 2 5" xfId="3305"/>
    <cellStyle name="20% - Accent4 2 5 2 5 2" xfId="3306"/>
    <cellStyle name="20% - Accent4 2 5 2 6" xfId="3307"/>
    <cellStyle name="20% - Accent4 2 5 3" xfId="3308"/>
    <cellStyle name="20% - Accent4 2 5 3 2" xfId="3309"/>
    <cellStyle name="20% - Accent4 2 5 3 2 2" xfId="3310"/>
    <cellStyle name="20% - Accent4 2 5 3 2 2 2" xfId="3311"/>
    <cellStyle name="20% - Accent4 2 5 3 2 3" xfId="3312"/>
    <cellStyle name="20% - Accent4 2 5 3 3" xfId="3313"/>
    <cellStyle name="20% - Accent4 2 5 3 3 2" xfId="3314"/>
    <cellStyle name="20% - Accent4 2 5 3 3 2 2" xfId="3315"/>
    <cellStyle name="20% - Accent4 2 5 3 3 3" xfId="3316"/>
    <cellStyle name="20% - Accent4 2 5 3 4" xfId="3317"/>
    <cellStyle name="20% - Accent4 2 5 3 4 2" xfId="3318"/>
    <cellStyle name="20% - Accent4 2 5 3 5" xfId="3319"/>
    <cellStyle name="20% - Accent4 2 5 4" xfId="3320"/>
    <cellStyle name="20% - Accent4 2 5 4 2" xfId="3321"/>
    <cellStyle name="20% - Accent4 2 5 4 2 2" xfId="3322"/>
    <cellStyle name="20% - Accent4 2 5 4 2 2 2" xfId="3323"/>
    <cellStyle name="20% - Accent4 2 5 4 2 3" xfId="3324"/>
    <cellStyle name="20% - Accent4 2 5 4 3" xfId="3325"/>
    <cellStyle name="20% - Accent4 2 5 4 3 2" xfId="3326"/>
    <cellStyle name="20% - Accent4 2 5 4 3 2 2" xfId="3327"/>
    <cellStyle name="20% - Accent4 2 5 4 3 3" xfId="3328"/>
    <cellStyle name="20% - Accent4 2 5 4 4" xfId="3329"/>
    <cellStyle name="20% - Accent4 2 5 4 4 2" xfId="3330"/>
    <cellStyle name="20% - Accent4 2 5 4 5" xfId="3331"/>
    <cellStyle name="20% - Accent4 2 5 5" xfId="3332"/>
    <cellStyle name="20% - Accent4 2 5 5 2" xfId="3333"/>
    <cellStyle name="20% - Accent4 2 5 5 2 2" xfId="3334"/>
    <cellStyle name="20% - Accent4 2 5 5 2 2 2" xfId="3335"/>
    <cellStyle name="20% - Accent4 2 5 5 2 3" xfId="3336"/>
    <cellStyle name="20% - Accent4 2 5 5 3" xfId="3337"/>
    <cellStyle name="20% - Accent4 2 5 5 3 2" xfId="3338"/>
    <cellStyle name="20% - Accent4 2 5 5 3 2 2" xfId="3339"/>
    <cellStyle name="20% - Accent4 2 5 5 3 3" xfId="3340"/>
    <cellStyle name="20% - Accent4 2 5 5 4" xfId="3341"/>
    <cellStyle name="20% - Accent4 2 5 5 4 2" xfId="3342"/>
    <cellStyle name="20% - Accent4 2 5 5 5" xfId="3343"/>
    <cellStyle name="20% - Accent4 2 5 6" xfId="3344"/>
    <cellStyle name="20% - Accent4 2 5 6 2" xfId="3345"/>
    <cellStyle name="20% - Accent4 2 5 6 2 2" xfId="3346"/>
    <cellStyle name="20% - Accent4 2 5 6 3" xfId="3347"/>
    <cellStyle name="20% - Accent4 2 5 7" xfId="3348"/>
    <cellStyle name="20% - Accent4 2 5 7 2" xfId="3349"/>
    <cellStyle name="20% - Accent4 2 5 7 2 2" xfId="3350"/>
    <cellStyle name="20% - Accent4 2 5 7 3" xfId="3351"/>
    <cellStyle name="20% - Accent4 2 5 8" xfId="3352"/>
    <cellStyle name="20% - Accent4 2 5 8 2" xfId="3353"/>
    <cellStyle name="20% - Accent4 2 5 9" xfId="3354"/>
    <cellStyle name="20% - Accent4 2 6" xfId="3355"/>
    <cellStyle name="20% - Accent4 2 6 2" xfId="3356"/>
    <cellStyle name="20% - Accent4 2 6 2 2" xfId="3357"/>
    <cellStyle name="20% - Accent4 2 6 2 2 2" xfId="3358"/>
    <cellStyle name="20% - Accent4 2 6 2 2 2 2" xfId="3359"/>
    <cellStyle name="20% - Accent4 2 6 2 2 2 2 2" xfId="3360"/>
    <cellStyle name="20% - Accent4 2 6 2 2 2 3" xfId="3361"/>
    <cellStyle name="20% - Accent4 2 6 2 2 3" xfId="3362"/>
    <cellStyle name="20% - Accent4 2 6 2 2 3 2" xfId="3363"/>
    <cellStyle name="20% - Accent4 2 6 2 2 3 2 2" xfId="3364"/>
    <cellStyle name="20% - Accent4 2 6 2 2 3 3" xfId="3365"/>
    <cellStyle name="20% - Accent4 2 6 2 2 4" xfId="3366"/>
    <cellStyle name="20% - Accent4 2 6 2 2 4 2" xfId="3367"/>
    <cellStyle name="20% - Accent4 2 6 2 2 5" xfId="3368"/>
    <cellStyle name="20% - Accent4 2 6 2 3" xfId="3369"/>
    <cellStyle name="20% - Accent4 2 6 2 3 2" xfId="3370"/>
    <cellStyle name="20% - Accent4 2 6 2 3 2 2" xfId="3371"/>
    <cellStyle name="20% - Accent4 2 6 2 3 3" xfId="3372"/>
    <cellStyle name="20% - Accent4 2 6 2 4" xfId="3373"/>
    <cellStyle name="20% - Accent4 2 6 2 4 2" xfId="3374"/>
    <cellStyle name="20% - Accent4 2 6 2 4 2 2" xfId="3375"/>
    <cellStyle name="20% - Accent4 2 6 2 4 3" xfId="3376"/>
    <cellStyle name="20% - Accent4 2 6 2 5" xfId="3377"/>
    <cellStyle name="20% - Accent4 2 6 2 5 2" xfId="3378"/>
    <cellStyle name="20% - Accent4 2 6 2 6" xfId="3379"/>
    <cellStyle name="20% - Accent4 2 6 3" xfId="3380"/>
    <cellStyle name="20% - Accent4 2 6 3 2" xfId="3381"/>
    <cellStyle name="20% - Accent4 2 6 3 2 2" xfId="3382"/>
    <cellStyle name="20% - Accent4 2 6 3 2 2 2" xfId="3383"/>
    <cellStyle name="20% - Accent4 2 6 3 2 3" xfId="3384"/>
    <cellStyle name="20% - Accent4 2 6 3 3" xfId="3385"/>
    <cellStyle name="20% - Accent4 2 6 3 3 2" xfId="3386"/>
    <cellStyle name="20% - Accent4 2 6 3 3 2 2" xfId="3387"/>
    <cellStyle name="20% - Accent4 2 6 3 3 3" xfId="3388"/>
    <cellStyle name="20% - Accent4 2 6 3 4" xfId="3389"/>
    <cellStyle name="20% - Accent4 2 6 3 4 2" xfId="3390"/>
    <cellStyle name="20% - Accent4 2 6 3 5" xfId="3391"/>
    <cellStyle name="20% - Accent4 2 6 4" xfId="3392"/>
    <cellStyle name="20% - Accent4 2 6 4 2" xfId="3393"/>
    <cellStyle name="20% - Accent4 2 6 4 2 2" xfId="3394"/>
    <cellStyle name="20% - Accent4 2 6 4 2 2 2" xfId="3395"/>
    <cellStyle name="20% - Accent4 2 6 4 2 3" xfId="3396"/>
    <cellStyle name="20% - Accent4 2 6 4 3" xfId="3397"/>
    <cellStyle name="20% - Accent4 2 6 4 3 2" xfId="3398"/>
    <cellStyle name="20% - Accent4 2 6 4 3 2 2" xfId="3399"/>
    <cellStyle name="20% - Accent4 2 6 4 3 3" xfId="3400"/>
    <cellStyle name="20% - Accent4 2 6 4 4" xfId="3401"/>
    <cellStyle name="20% - Accent4 2 6 4 4 2" xfId="3402"/>
    <cellStyle name="20% - Accent4 2 6 4 5" xfId="3403"/>
    <cellStyle name="20% - Accent4 2 6 5" xfId="3404"/>
    <cellStyle name="20% - Accent4 2 6 5 2" xfId="3405"/>
    <cellStyle name="20% - Accent4 2 6 5 2 2" xfId="3406"/>
    <cellStyle name="20% - Accent4 2 6 5 2 2 2" xfId="3407"/>
    <cellStyle name="20% - Accent4 2 6 5 2 3" xfId="3408"/>
    <cellStyle name="20% - Accent4 2 6 5 3" xfId="3409"/>
    <cellStyle name="20% - Accent4 2 6 5 3 2" xfId="3410"/>
    <cellStyle name="20% - Accent4 2 6 5 3 2 2" xfId="3411"/>
    <cellStyle name="20% - Accent4 2 6 5 3 3" xfId="3412"/>
    <cellStyle name="20% - Accent4 2 6 5 4" xfId="3413"/>
    <cellStyle name="20% - Accent4 2 6 5 4 2" xfId="3414"/>
    <cellStyle name="20% - Accent4 2 6 5 5" xfId="3415"/>
    <cellStyle name="20% - Accent4 2 6 6" xfId="3416"/>
    <cellStyle name="20% - Accent4 2 6 6 2" xfId="3417"/>
    <cellStyle name="20% - Accent4 2 6 6 2 2" xfId="3418"/>
    <cellStyle name="20% - Accent4 2 6 6 3" xfId="3419"/>
    <cellStyle name="20% - Accent4 2 6 7" xfId="3420"/>
    <cellStyle name="20% - Accent4 2 6 7 2" xfId="3421"/>
    <cellStyle name="20% - Accent4 2 6 7 2 2" xfId="3422"/>
    <cellStyle name="20% - Accent4 2 6 7 3" xfId="3423"/>
    <cellStyle name="20% - Accent4 2 6 8" xfId="3424"/>
    <cellStyle name="20% - Accent4 2 6 8 2" xfId="3425"/>
    <cellStyle name="20% - Accent4 2 6 9" xfId="3426"/>
    <cellStyle name="20% - Accent4 2 7" xfId="3427"/>
    <cellStyle name="20% - Accent4 2 7 2" xfId="3428"/>
    <cellStyle name="20% - Accent4 2 7 2 2" xfId="3429"/>
    <cellStyle name="20% - Accent4 2 7 2 2 2" xfId="3430"/>
    <cellStyle name="20% - Accent4 2 7 2 2 2 2" xfId="3431"/>
    <cellStyle name="20% - Accent4 2 7 2 2 3" xfId="3432"/>
    <cellStyle name="20% - Accent4 2 7 2 3" xfId="3433"/>
    <cellStyle name="20% - Accent4 2 7 2 3 2" xfId="3434"/>
    <cellStyle name="20% - Accent4 2 7 2 3 2 2" xfId="3435"/>
    <cellStyle name="20% - Accent4 2 7 2 3 3" xfId="3436"/>
    <cellStyle name="20% - Accent4 2 7 2 4" xfId="3437"/>
    <cellStyle name="20% - Accent4 2 7 2 4 2" xfId="3438"/>
    <cellStyle name="20% - Accent4 2 7 2 5" xfId="3439"/>
    <cellStyle name="20% - Accent4 2 7 3" xfId="3440"/>
    <cellStyle name="20% - Accent4 2 7 3 2" xfId="3441"/>
    <cellStyle name="20% - Accent4 2 7 3 2 2" xfId="3442"/>
    <cellStyle name="20% - Accent4 2 7 3 3" xfId="3443"/>
    <cellStyle name="20% - Accent4 2 7 4" xfId="3444"/>
    <cellStyle name="20% - Accent4 2 7 4 2" xfId="3445"/>
    <cellStyle name="20% - Accent4 2 7 4 2 2" xfId="3446"/>
    <cellStyle name="20% - Accent4 2 7 4 3" xfId="3447"/>
    <cellStyle name="20% - Accent4 2 7 5" xfId="3448"/>
    <cellStyle name="20% - Accent4 2 7 5 2" xfId="3449"/>
    <cellStyle name="20% - Accent4 2 7 6" xfId="3450"/>
    <cellStyle name="20% - Accent4 2 8" xfId="3451"/>
    <cellStyle name="20% - Accent4 2 8 2" xfId="3452"/>
    <cellStyle name="20% - Accent4 2 8 2 2" xfId="3453"/>
    <cellStyle name="20% - Accent4 2 8 2 2 2" xfId="3454"/>
    <cellStyle name="20% - Accent4 2 8 2 3" xfId="3455"/>
    <cellStyle name="20% - Accent4 2 8 3" xfId="3456"/>
    <cellStyle name="20% - Accent4 2 8 3 2" xfId="3457"/>
    <cellStyle name="20% - Accent4 2 8 3 2 2" xfId="3458"/>
    <cellStyle name="20% - Accent4 2 8 3 3" xfId="3459"/>
    <cellStyle name="20% - Accent4 2 8 4" xfId="3460"/>
    <cellStyle name="20% - Accent4 2 8 4 2" xfId="3461"/>
    <cellStyle name="20% - Accent4 2 8 5" xfId="3462"/>
    <cellStyle name="20% - Accent4 2 9" xfId="3463"/>
    <cellStyle name="20% - Accent4 2 9 2" xfId="3464"/>
    <cellStyle name="20% - Accent4 2 9 2 2" xfId="3465"/>
    <cellStyle name="20% - Accent4 2 9 2 2 2" xfId="3466"/>
    <cellStyle name="20% - Accent4 2 9 2 3" xfId="3467"/>
    <cellStyle name="20% - Accent4 2 9 3" xfId="3468"/>
    <cellStyle name="20% - Accent4 2 9 3 2" xfId="3469"/>
    <cellStyle name="20% - Accent4 2 9 3 2 2" xfId="3470"/>
    <cellStyle name="20% - Accent4 2 9 3 3" xfId="3471"/>
    <cellStyle name="20% - Accent4 2 9 4" xfId="3472"/>
    <cellStyle name="20% - Accent4 2 9 4 2" xfId="3473"/>
    <cellStyle name="20% - Accent4 2 9 5" xfId="3474"/>
    <cellStyle name="20% - Accent4 2_2009 GRC Compl Filing - Exhibit D" xfId="3475"/>
    <cellStyle name="20% - Accent4 20" xfId="3476"/>
    <cellStyle name="20% - Accent4 21" xfId="3477"/>
    <cellStyle name="20% - Accent4 22" xfId="3478"/>
    <cellStyle name="20% - Accent4 3" xfId="3479"/>
    <cellStyle name="20% - Accent4 3 10" xfId="3480"/>
    <cellStyle name="20% - Accent4 3 11" xfId="3481"/>
    <cellStyle name="20% - Accent4 3 2" xfId="3482"/>
    <cellStyle name="20% - Accent4 3 2 2" xfId="3483"/>
    <cellStyle name="20% - Accent4 3 2 2 2" xfId="3484"/>
    <cellStyle name="20% - Accent4 3 2 2 2 2" xfId="3485"/>
    <cellStyle name="20% - Accent4 3 2 2 2 2 2" xfId="3486"/>
    <cellStyle name="20% - Accent4 3 2 2 2 3" xfId="3487"/>
    <cellStyle name="20% - Accent4 3 2 2 3" xfId="3488"/>
    <cellStyle name="20% - Accent4 3 2 2 3 2" xfId="3489"/>
    <cellStyle name="20% - Accent4 3 2 2 3 2 2" xfId="3490"/>
    <cellStyle name="20% - Accent4 3 2 2 3 3" xfId="3491"/>
    <cellStyle name="20% - Accent4 3 2 2 4" xfId="3492"/>
    <cellStyle name="20% - Accent4 3 2 2 4 2" xfId="3493"/>
    <cellStyle name="20% - Accent4 3 2 2 5" xfId="3494"/>
    <cellStyle name="20% - Accent4 3 2 3" xfId="3495"/>
    <cellStyle name="20% - Accent4 3 2 3 2" xfId="3496"/>
    <cellStyle name="20% - Accent4 3 2 3 2 2" xfId="3497"/>
    <cellStyle name="20% - Accent4 3 2 3 3" xfId="3498"/>
    <cellStyle name="20% - Accent4 3 2 4" xfId="3499"/>
    <cellStyle name="20% - Accent4 3 2 4 2" xfId="3500"/>
    <cellStyle name="20% - Accent4 3 2 4 2 2" xfId="3501"/>
    <cellStyle name="20% - Accent4 3 2 4 3" xfId="3502"/>
    <cellStyle name="20% - Accent4 3 2 5" xfId="3503"/>
    <cellStyle name="20% - Accent4 3 2 5 2" xfId="3504"/>
    <cellStyle name="20% - Accent4 3 2 6" xfId="3505"/>
    <cellStyle name="20% - Accent4 3 2 7" xfId="3506"/>
    <cellStyle name="20% - Accent4 3 3" xfId="3507"/>
    <cellStyle name="20% - Accent4 3 3 2" xfId="3508"/>
    <cellStyle name="20% - Accent4 3 3 2 2" xfId="3509"/>
    <cellStyle name="20% - Accent4 3 3 2 2 2" xfId="3510"/>
    <cellStyle name="20% - Accent4 3 3 2 3" xfId="3511"/>
    <cellStyle name="20% - Accent4 3 3 3" xfId="3512"/>
    <cellStyle name="20% - Accent4 3 3 3 2" xfId="3513"/>
    <cellStyle name="20% - Accent4 3 3 3 2 2" xfId="3514"/>
    <cellStyle name="20% - Accent4 3 3 3 3" xfId="3515"/>
    <cellStyle name="20% - Accent4 3 3 4" xfId="3516"/>
    <cellStyle name="20% - Accent4 3 3 4 2" xfId="3517"/>
    <cellStyle name="20% - Accent4 3 3 5" xfId="3518"/>
    <cellStyle name="20% - Accent4 3 3 6" xfId="3519"/>
    <cellStyle name="20% - Accent4 3 4" xfId="3520"/>
    <cellStyle name="20% - Accent4 3 4 2" xfId="3521"/>
    <cellStyle name="20% - Accent4 3 4 2 2" xfId="3522"/>
    <cellStyle name="20% - Accent4 3 4 2 2 2" xfId="3523"/>
    <cellStyle name="20% - Accent4 3 4 2 3" xfId="3524"/>
    <cellStyle name="20% - Accent4 3 4 3" xfId="3525"/>
    <cellStyle name="20% - Accent4 3 4 3 2" xfId="3526"/>
    <cellStyle name="20% - Accent4 3 4 3 2 2" xfId="3527"/>
    <cellStyle name="20% - Accent4 3 4 3 3" xfId="3528"/>
    <cellStyle name="20% - Accent4 3 4 4" xfId="3529"/>
    <cellStyle name="20% - Accent4 3 4 4 2" xfId="3530"/>
    <cellStyle name="20% - Accent4 3 4 5" xfId="3531"/>
    <cellStyle name="20% - Accent4 3 5" xfId="3532"/>
    <cellStyle name="20% - Accent4 3 5 2" xfId="3533"/>
    <cellStyle name="20% - Accent4 3 5 2 2" xfId="3534"/>
    <cellStyle name="20% - Accent4 3 5 2 2 2" xfId="3535"/>
    <cellStyle name="20% - Accent4 3 5 2 3" xfId="3536"/>
    <cellStyle name="20% - Accent4 3 5 3" xfId="3537"/>
    <cellStyle name="20% - Accent4 3 5 3 2" xfId="3538"/>
    <cellStyle name="20% - Accent4 3 5 3 2 2" xfId="3539"/>
    <cellStyle name="20% - Accent4 3 5 3 3" xfId="3540"/>
    <cellStyle name="20% - Accent4 3 5 4" xfId="3541"/>
    <cellStyle name="20% - Accent4 3 5 4 2" xfId="3542"/>
    <cellStyle name="20% - Accent4 3 5 5" xfId="3543"/>
    <cellStyle name="20% - Accent4 3 6" xfId="3544"/>
    <cellStyle name="20% - Accent4 3 6 2" xfId="3545"/>
    <cellStyle name="20% - Accent4 3 6 2 2" xfId="3546"/>
    <cellStyle name="20% - Accent4 3 6 3" xfId="3547"/>
    <cellStyle name="20% - Accent4 3 7" xfId="3548"/>
    <cellStyle name="20% - Accent4 3 7 2" xfId="3549"/>
    <cellStyle name="20% - Accent4 3 7 2 2" xfId="3550"/>
    <cellStyle name="20% - Accent4 3 7 3" xfId="3551"/>
    <cellStyle name="20% - Accent4 3 8" xfId="3552"/>
    <cellStyle name="20% - Accent4 3 8 2" xfId="3553"/>
    <cellStyle name="20% - Accent4 3 9" xfId="3554"/>
    <cellStyle name="20% - Accent4 4" xfId="3555"/>
    <cellStyle name="20% - Accent4 4 10" xfId="3556"/>
    <cellStyle name="20% - Accent4 4 2" xfId="3557"/>
    <cellStyle name="20% - Accent4 4 2 2" xfId="3558"/>
    <cellStyle name="20% - Accent4 4 2 2 2" xfId="3559"/>
    <cellStyle name="20% - Accent4 4 2 2 2 2" xfId="3560"/>
    <cellStyle name="20% - Accent4 4 2 2 2 2 2" xfId="3561"/>
    <cellStyle name="20% - Accent4 4 2 2 2 3" xfId="3562"/>
    <cellStyle name="20% - Accent4 4 2 2 3" xfId="3563"/>
    <cellStyle name="20% - Accent4 4 2 2 3 2" xfId="3564"/>
    <cellStyle name="20% - Accent4 4 2 2 3 2 2" xfId="3565"/>
    <cellStyle name="20% - Accent4 4 2 2 3 3" xfId="3566"/>
    <cellStyle name="20% - Accent4 4 2 2 4" xfId="3567"/>
    <cellStyle name="20% - Accent4 4 2 2 4 2" xfId="3568"/>
    <cellStyle name="20% - Accent4 4 2 2 5" xfId="3569"/>
    <cellStyle name="20% - Accent4 4 2 3" xfId="3570"/>
    <cellStyle name="20% - Accent4 4 2 3 2" xfId="3571"/>
    <cellStyle name="20% - Accent4 4 2 3 2 2" xfId="3572"/>
    <cellStyle name="20% - Accent4 4 2 3 3" xfId="3573"/>
    <cellStyle name="20% - Accent4 4 2 4" xfId="3574"/>
    <cellStyle name="20% - Accent4 4 2 4 2" xfId="3575"/>
    <cellStyle name="20% - Accent4 4 2 4 2 2" xfId="3576"/>
    <cellStyle name="20% - Accent4 4 2 4 3" xfId="3577"/>
    <cellStyle name="20% - Accent4 4 2 5" xfId="3578"/>
    <cellStyle name="20% - Accent4 4 2 5 2" xfId="3579"/>
    <cellStyle name="20% - Accent4 4 2 6" xfId="3580"/>
    <cellStyle name="20% - Accent4 4 2 7" xfId="3581"/>
    <cellStyle name="20% - Accent4 4 3" xfId="3582"/>
    <cellStyle name="20% - Accent4 4 3 2" xfId="3583"/>
    <cellStyle name="20% - Accent4 4 3 2 2" xfId="3584"/>
    <cellStyle name="20% - Accent4 4 3 2 2 2" xfId="3585"/>
    <cellStyle name="20% - Accent4 4 3 2 3" xfId="3586"/>
    <cellStyle name="20% - Accent4 4 3 3" xfId="3587"/>
    <cellStyle name="20% - Accent4 4 3 3 2" xfId="3588"/>
    <cellStyle name="20% - Accent4 4 3 3 2 2" xfId="3589"/>
    <cellStyle name="20% - Accent4 4 3 3 3" xfId="3590"/>
    <cellStyle name="20% - Accent4 4 3 4" xfId="3591"/>
    <cellStyle name="20% - Accent4 4 3 4 2" xfId="3592"/>
    <cellStyle name="20% - Accent4 4 3 5" xfId="3593"/>
    <cellStyle name="20% - Accent4 4 4" xfId="3594"/>
    <cellStyle name="20% - Accent4 4 4 2" xfId="3595"/>
    <cellStyle name="20% - Accent4 4 4 2 2" xfId="3596"/>
    <cellStyle name="20% - Accent4 4 4 2 2 2" xfId="3597"/>
    <cellStyle name="20% - Accent4 4 4 2 3" xfId="3598"/>
    <cellStyle name="20% - Accent4 4 4 3" xfId="3599"/>
    <cellStyle name="20% - Accent4 4 4 3 2" xfId="3600"/>
    <cellStyle name="20% - Accent4 4 4 3 2 2" xfId="3601"/>
    <cellStyle name="20% - Accent4 4 4 3 3" xfId="3602"/>
    <cellStyle name="20% - Accent4 4 4 4" xfId="3603"/>
    <cellStyle name="20% - Accent4 4 4 4 2" xfId="3604"/>
    <cellStyle name="20% - Accent4 4 4 5" xfId="3605"/>
    <cellStyle name="20% - Accent4 4 5" xfId="3606"/>
    <cellStyle name="20% - Accent4 4 5 2" xfId="3607"/>
    <cellStyle name="20% - Accent4 4 5 2 2" xfId="3608"/>
    <cellStyle name="20% - Accent4 4 5 2 2 2" xfId="3609"/>
    <cellStyle name="20% - Accent4 4 5 2 3" xfId="3610"/>
    <cellStyle name="20% - Accent4 4 5 3" xfId="3611"/>
    <cellStyle name="20% - Accent4 4 5 3 2" xfId="3612"/>
    <cellStyle name="20% - Accent4 4 5 3 2 2" xfId="3613"/>
    <cellStyle name="20% - Accent4 4 5 3 3" xfId="3614"/>
    <cellStyle name="20% - Accent4 4 5 4" xfId="3615"/>
    <cellStyle name="20% - Accent4 4 5 4 2" xfId="3616"/>
    <cellStyle name="20% - Accent4 4 5 5" xfId="3617"/>
    <cellStyle name="20% - Accent4 4 6" xfId="3618"/>
    <cellStyle name="20% - Accent4 4 6 2" xfId="3619"/>
    <cellStyle name="20% - Accent4 4 6 2 2" xfId="3620"/>
    <cellStyle name="20% - Accent4 4 6 3" xfId="3621"/>
    <cellStyle name="20% - Accent4 4 7" xfId="3622"/>
    <cellStyle name="20% - Accent4 4 7 2" xfId="3623"/>
    <cellStyle name="20% - Accent4 4 7 2 2" xfId="3624"/>
    <cellStyle name="20% - Accent4 4 7 3" xfId="3625"/>
    <cellStyle name="20% - Accent4 4 8" xfId="3626"/>
    <cellStyle name="20% - Accent4 4 8 2" xfId="3627"/>
    <cellStyle name="20% - Accent4 4 9" xfId="3628"/>
    <cellStyle name="20% - Accent4 5" xfId="3629"/>
    <cellStyle name="20% - Accent4 5 10" xfId="3630"/>
    <cellStyle name="20% - Accent4 5 2" xfId="3631"/>
    <cellStyle name="20% - Accent4 5 2 2" xfId="3632"/>
    <cellStyle name="20% - Accent4 5 2 2 2" xfId="3633"/>
    <cellStyle name="20% - Accent4 5 2 2 2 2" xfId="3634"/>
    <cellStyle name="20% - Accent4 5 2 2 2 2 2" xfId="3635"/>
    <cellStyle name="20% - Accent4 5 2 2 2 3" xfId="3636"/>
    <cellStyle name="20% - Accent4 5 2 2 3" xfId="3637"/>
    <cellStyle name="20% - Accent4 5 2 2 3 2" xfId="3638"/>
    <cellStyle name="20% - Accent4 5 2 2 3 2 2" xfId="3639"/>
    <cellStyle name="20% - Accent4 5 2 2 3 3" xfId="3640"/>
    <cellStyle name="20% - Accent4 5 2 2 4" xfId="3641"/>
    <cellStyle name="20% - Accent4 5 2 2 4 2" xfId="3642"/>
    <cellStyle name="20% - Accent4 5 2 2 5" xfId="3643"/>
    <cellStyle name="20% - Accent4 5 2 3" xfId="3644"/>
    <cellStyle name="20% - Accent4 5 2 3 2" xfId="3645"/>
    <cellStyle name="20% - Accent4 5 2 3 2 2" xfId="3646"/>
    <cellStyle name="20% - Accent4 5 2 3 3" xfId="3647"/>
    <cellStyle name="20% - Accent4 5 2 4" xfId="3648"/>
    <cellStyle name="20% - Accent4 5 2 4 2" xfId="3649"/>
    <cellStyle name="20% - Accent4 5 2 4 2 2" xfId="3650"/>
    <cellStyle name="20% - Accent4 5 2 4 3" xfId="3651"/>
    <cellStyle name="20% - Accent4 5 2 5" xfId="3652"/>
    <cellStyle name="20% - Accent4 5 2 5 2" xfId="3653"/>
    <cellStyle name="20% - Accent4 5 2 6" xfId="3654"/>
    <cellStyle name="20% - Accent4 5 3" xfId="3655"/>
    <cellStyle name="20% - Accent4 5 3 2" xfId="3656"/>
    <cellStyle name="20% - Accent4 5 3 2 2" xfId="3657"/>
    <cellStyle name="20% - Accent4 5 3 2 2 2" xfId="3658"/>
    <cellStyle name="20% - Accent4 5 3 2 3" xfId="3659"/>
    <cellStyle name="20% - Accent4 5 3 3" xfId="3660"/>
    <cellStyle name="20% - Accent4 5 3 3 2" xfId="3661"/>
    <cellStyle name="20% - Accent4 5 3 3 2 2" xfId="3662"/>
    <cellStyle name="20% - Accent4 5 3 3 3" xfId="3663"/>
    <cellStyle name="20% - Accent4 5 3 4" xfId="3664"/>
    <cellStyle name="20% - Accent4 5 3 4 2" xfId="3665"/>
    <cellStyle name="20% - Accent4 5 3 5" xfId="3666"/>
    <cellStyle name="20% - Accent4 5 4" xfId="3667"/>
    <cellStyle name="20% - Accent4 5 4 2" xfId="3668"/>
    <cellStyle name="20% - Accent4 5 4 2 2" xfId="3669"/>
    <cellStyle name="20% - Accent4 5 4 2 2 2" xfId="3670"/>
    <cellStyle name="20% - Accent4 5 4 2 3" xfId="3671"/>
    <cellStyle name="20% - Accent4 5 4 3" xfId="3672"/>
    <cellStyle name="20% - Accent4 5 4 3 2" xfId="3673"/>
    <cellStyle name="20% - Accent4 5 4 3 2 2" xfId="3674"/>
    <cellStyle name="20% - Accent4 5 4 3 3" xfId="3675"/>
    <cellStyle name="20% - Accent4 5 4 4" xfId="3676"/>
    <cellStyle name="20% - Accent4 5 4 4 2" xfId="3677"/>
    <cellStyle name="20% - Accent4 5 4 5" xfId="3678"/>
    <cellStyle name="20% - Accent4 5 5" xfId="3679"/>
    <cellStyle name="20% - Accent4 5 5 2" xfId="3680"/>
    <cellStyle name="20% - Accent4 5 5 2 2" xfId="3681"/>
    <cellStyle name="20% - Accent4 5 5 2 2 2" xfId="3682"/>
    <cellStyle name="20% - Accent4 5 5 2 3" xfId="3683"/>
    <cellStyle name="20% - Accent4 5 5 3" xfId="3684"/>
    <cellStyle name="20% - Accent4 5 5 3 2" xfId="3685"/>
    <cellStyle name="20% - Accent4 5 5 3 2 2" xfId="3686"/>
    <cellStyle name="20% - Accent4 5 5 3 3" xfId="3687"/>
    <cellStyle name="20% - Accent4 5 5 4" xfId="3688"/>
    <cellStyle name="20% - Accent4 5 5 4 2" xfId="3689"/>
    <cellStyle name="20% - Accent4 5 5 5" xfId="3690"/>
    <cellStyle name="20% - Accent4 5 6" xfId="3691"/>
    <cellStyle name="20% - Accent4 5 6 2" xfId="3692"/>
    <cellStyle name="20% - Accent4 5 6 2 2" xfId="3693"/>
    <cellStyle name="20% - Accent4 5 6 3" xfId="3694"/>
    <cellStyle name="20% - Accent4 5 7" xfId="3695"/>
    <cellStyle name="20% - Accent4 5 7 2" xfId="3696"/>
    <cellStyle name="20% - Accent4 5 7 2 2" xfId="3697"/>
    <cellStyle name="20% - Accent4 5 7 3" xfId="3698"/>
    <cellStyle name="20% - Accent4 5 8" xfId="3699"/>
    <cellStyle name="20% - Accent4 5 8 2" xfId="3700"/>
    <cellStyle name="20% - Accent4 5 9" xfId="3701"/>
    <cellStyle name="20% - Accent4 6" xfId="3702"/>
    <cellStyle name="20% - Accent4 6 2" xfId="3703"/>
    <cellStyle name="20% - Accent4 7" xfId="3704"/>
    <cellStyle name="20% - Accent4 7 2" xfId="3705"/>
    <cellStyle name="20% - Accent4 8" xfId="3706"/>
    <cellStyle name="20% - Accent4 9" xfId="3707"/>
    <cellStyle name="20% - Accent5 10" xfId="3708"/>
    <cellStyle name="20% - Accent5 11" xfId="3709"/>
    <cellStyle name="20% - Accent5 12" xfId="3710"/>
    <cellStyle name="20% - Accent5 13" xfId="3711"/>
    <cellStyle name="20% - Accent5 14" xfId="3712"/>
    <cellStyle name="20% - Accent5 15" xfId="3713"/>
    <cellStyle name="20% - Accent5 16" xfId="3714"/>
    <cellStyle name="20% - Accent5 17" xfId="3715"/>
    <cellStyle name="20% - Accent5 18" xfId="3716"/>
    <cellStyle name="20% - Accent5 19" xfId="3717"/>
    <cellStyle name="20% - Accent5 2" xfId="3718"/>
    <cellStyle name="20% - Accent5 2 10" xfId="3719"/>
    <cellStyle name="20% - Accent5 2 10 2" xfId="3720"/>
    <cellStyle name="20% - Accent5 2 10 2 2" xfId="3721"/>
    <cellStyle name="20% - Accent5 2 10 2 2 2" xfId="3722"/>
    <cellStyle name="20% - Accent5 2 10 2 3" xfId="3723"/>
    <cellStyle name="20% - Accent5 2 10 3" xfId="3724"/>
    <cellStyle name="20% - Accent5 2 10 3 2" xfId="3725"/>
    <cellStyle name="20% - Accent5 2 10 3 2 2" xfId="3726"/>
    <cellStyle name="20% - Accent5 2 10 3 3" xfId="3727"/>
    <cellStyle name="20% - Accent5 2 10 4" xfId="3728"/>
    <cellStyle name="20% - Accent5 2 10 4 2" xfId="3729"/>
    <cellStyle name="20% - Accent5 2 10 5" xfId="3730"/>
    <cellStyle name="20% - Accent5 2 11" xfId="3731"/>
    <cellStyle name="20% - Accent5 2 11 2" xfId="3732"/>
    <cellStyle name="20% - Accent5 2 11 2 2" xfId="3733"/>
    <cellStyle name="20% - Accent5 2 11 3" xfId="3734"/>
    <cellStyle name="20% - Accent5 2 12" xfId="3735"/>
    <cellStyle name="20% - Accent5 2 12 2" xfId="3736"/>
    <cellStyle name="20% - Accent5 2 12 2 2" xfId="3737"/>
    <cellStyle name="20% - Accent5 2 12 3" xfId="3738"/>
    <cellStyle name="20% - Accent5 2 13" xfId="3739"/>
    <cellStyle name="20% - Accent5 2 13 2" xfId="3740"/>
    <cellStyle name="20% - Accent5 2 14" xfId="3741"/>
    <cellStyle name="20% - Accent5 2 15" xfId="3742"/>
    <cellStyle name="20% - Accent5 2 16" xfId="3743"/>
    <cellStyle name="20% - Accent5 2 2" xfId="3744"/>
    <cellStyle name="20% - Accent5 2 2 10" xfId="3745"/>
    <cellStyle name="20% - Accent5 2 2 11" xfId="3746"/>
    <cellStyle name="20% - Accent5 2 2 2" xfId="3747"/>
    <cellStyle name="20% - Accent5 2 2 2 2" xfId="3748"/>
    <cellStyle name="20% - Accent5 2 2 2 2 2" xfId="3749"/>
    <cellStyle name="20% - Accent5 2 2 2 2 2 2" xfId="3750"/>
    <cellStyle name="20% - Accent5 2 2 2 2 2 2 2" xfId="3751"/>
    <cellStyle name="20% - Accent5 2 2 2 2 2 3" xfId="3752"/>
    <cellStyle name="20% - Accent5 2 2 2 2 3" xfId="3753"/>
    <cellStyle name="20% - Accent5 2 2 2 2 3 2" xfId="3754"/>
    <cellStyle name="20% - Accent5 2 2 2 2 3 2 2" xfId="3755"/>
    <cellStyle name="20% - Accent5 2 2 2 2 3 3" xfId="3756"/>
    <cellStyle name="20% - Accent5 2 2 2 2 4" xfId="3757"/>
    <cellStyle name="20% - Accent5 2 2 2 2 4 2" xfId="3758"/>
    <cellStyle name="20% - Accent5 2 2 2 2 5" xfId="3759"/>
    <cellStyle name="20% - Accent5 2 2 2 3" xfId="3760"/>
    <cellStyle name="20% - Accent5 2 2 2 3 2" xfId="3761"/>
    <cellStyle name="20% - Accent5 2 2 2 3 2 2" xfId="3762"/>
    <cellStyle name="20% - Accent5 2 2 2 3 3" xfId="3763"/>
    <cellStyle name="20% - Accent5 2 2 2 4" xfId="3764"/>
    <cellStyle name="20% - Accent5 2 2 2 4 2" xfId="3765"/>
    <cellStyle name="20% - Accent5 2 2 2 4 2 2" xfId="3766"/>
    <cellStyle name="20% - Accent5 2 2 2 4 3" xfId="3767"/>
    <cellStyle name="20% - Accent5 2 2 2 5" xfId="3768"/>
    <cellStyle name="20% - Accent5 2 2 2 5 2" xfId="3769"/>
    <cellStyle name="20% - Accent5 2 2 2 6" xfId="3770"/>
    <cellStyle name="20% - Accent5 2 2 3" xfId="3771"/>
    <cellStyle name="20% - Accent5 2 2 3 2" xfId="3772"/>
    <cellStyle name="20% - Accent5 2 2 3 2 2" xfId="3773"/>
    <cellStyle name="20% - Accent5 2 2 3 2 2 2" xfId="3774"/>
    <cellStyle name="20% - Accent5 2 2 3 2 3" xfId="3775"/>
    <cellStyle name="20% - Accent5 2 2 3 3" xfId="3776"/>
    <cellStyle name="20% - Accent5 2 2 3 3 2" xfId="3777"/>
    <cellStyle name="20% - Accent5 2 2 3 3 2 2" xfId="3778"/>
    <cellStyle name="20% - Accent5 2 2 3 3 3" xfId="3779"/>
    <cellStyle name="20% - Accent5 2 2 3 4" xfId="3780"/>
    <cellStyle name="20% - Accent5 2 2 3 4 2" xfId="3781"/>
    <cellStyle name="20% - Accent5 2 2 3 5" xfId="3782"/>
    <cellStyle name="20% - Accent5 2 2 4" xfId="3783"/>
    <cellStyle name="20% - Accent5 2 2 4 2" xfId="3784"/>
    <cellStyle name="20% - Accent5 2 2 4 2 2" xfId="3785"/>
    <cellStyle name="20% - Accent5 2 2 4 2 2 2" xfId="3786"/>
    <cellStyle name="20% - Accent5 2 2 4 2 3" xfId="3787"/>
    <cellStyle name="20% - Accent5 2 2 4 3" xfId="3788"/>
    <cellStyle name="20% - Accent5 2 2 4 3 2" xfId="3789"/>
    <cellStyle name="20% - Accent5 2 2 4 3 2 2" xfId="3790"/>
    <cellStyle name="20% - Accent5 2 2 4 3 3" xfId="3791"/>
    <cellStyle name="20% - Accent5 2 2 4 4" xfId="3792"/>
    <cellStyle name="20% - Accent5 2 2 4 4 2" xfId="3793"/>
    <cellStyle name="20% - Accent5 2 2 4 5" xfId="3794"/>
    <cellStyle name="20% - Accent5 2 2 5" xfId="3795"/>
    <cellStyle name="20% - Accent5 2 2 5 2" xfId="3796"/>
    <cellStyle name="20% - Accent5 2 2 5 2 2" xfId="3797"/>
    <cellStyle name="20% - Accent5 2 2 5 2 2 2" xfId="3798"/>
    <cellStyle name="20% - Accent5 2 2 5 2 3" xfId="3799"/>
    <cellStyle name="20% - Accent5 2 2 5 3" xfId="3800"/>
    <cellStyle name="20% - Accent5 2 2 5 3 2" xfId="3801"/>
    <cellStyle name="20% - Accent5 2 2 5 3 2 2" xfId="3802"/>
    <cellStyle name="20% - Accent5 2 2 5 3 3" xfId="3803"/>
    <cellStyle name="20% - Accent5 2 2 5 4" xfId="3804"/>
    <cellStyle name="20% - Accent5 2 2 5 4 2" xfId="3805"/>
    <cellStyle name="20% - Accent5 2 2 5 5" xfId="3806"/>
    <cellStyle name="20% - Accent5 2 2 6" xfId="3807"/>
    <cellStyle name="20% - Accent5 2 2 6 2" xfId="3808"/>
    <cellStyle name="20% - Accent5 2 2 6 2 2" xfId="3809"/>
    <cellStyle name="20% - Accent5 2 2 6 3" xfId="3810"/>
    <cellStyle name="20% - Accent5 2 2 7" xfId="3811"/>
    <cellStyle name="20% - Accent5 2 2 7 2" xfId="3812"/>
    <cellStyle name="20% - Accent5 2 2 7 2 2" xfId="3813"/>
    <cellStyle name="20% - Accent5 2 2 7 3" xfId="3814"/>
    <cellStyle name="20% - Accent5 2 2 8" xfId="3815"/>
    <cellStyle name="20% - Accent5 2 2 8 2" xfId="3816"/>
    <cellStyle name="20% - Accent5 2 2 9" xfId="3817"/>
    <cellStyle name="20% - Accent5 2 3" xfId="3818"/>
    <cellStyle name="20% - Accent5 2 3 10" xfId="3819"/>
    <cellStyle name="20% - Accent5 2 3 2" xfId="3820"/>
    <cellStyle name="20% - Accent5 2 3 2 2" xfId="3821"/>
    <cellStyle name="20% - Accent5 2 3 2 2 2" xfId="3822"/>
    <cellStyle name="20% - Accent5 2 3 2 2 2 2" xfId="3823"/>
    <cellStyle name="20% - Accent5 2 3 2 2 2 2 2" xfId="3824"/>
    <cellStyle name="20% - Accent5 2 3 2 2 2 3" xfId="3825"/>
    <cellStyle name="20% - Accent5 2 3 2 2 3" xfId="3826"/>
    <cellStyle name="20% - Accent5 2 3 2 2 3 2" xfId="3827"/>
    <cellStyle name="20% - Accent5 2 3 2 2 3 2 2" xfId="3828"/>
    <cellStyle name="20% - Accent5 2 3 2 2 3 3" xfId="3829"/>
    <cellStyle name="20% - Accent5 2 3 2 2 4" xfId="3830"/>
    <cellStyle name="20% - Accent5 2 3 2 2 4 2" xfId="3831"/>
    <cellStyle name="20% - Accent5 2 3 2 2 5" xfId="3832"/>
    <cellStyle name="20% - Accent5 2 3 2 3" xfId="3833"/>
    <cellStyle name="20% - Accent5 2 3 2 3 2" xfId="3834"/>
    <cellStyle name="20% - Accent5 2 3 2 3 2 2" xfId="3835"/>
    <cellStyle name="20% - Accent5 2 3 2 3 3" xfId="3836"/>
    <cellStyle name="20% - Accent5 2 3 2 4" xfId="3837"/>
    <cellStyle name="20% - Accent5 2 3 2 4 2" xfId="3838"/>
    <cellStyle name="20% - Accent5 2 3 2 4 2 2" xfId="3839"/>
    <cellStyle name="20% - Accent5 2 3 2 4 3" xfId="3840"/>
    <cellStyle name="20% - Accent5 2 3 2 5" xfId="3841"/>
    <cellStyle name="20% - Accent5 2 3 2 5 2" xfId="3842"/>
    <cellStyle name="20% - Accent5 2 3 2 6" xfId="3843"/>
    <cellStyle name="20% - Accent5 2 3 3" xfId="3844"/>
    <cellStyle name="20% - Accent5 2 3 3 2" xfId="3845"/>
    <cellStyle name="20% - Accent5 2 3 3 2 2" xfId="3846"/>
    <cellStyle name="20% - Accent5 2 3 3 2 2 2" xfId="3847"/>
    <cellStyle name="20% - Accent5 2 3 3 2 3" xfId="3848"/>
    <cellStyle name="20% - Accent5 2 3 3 3" xfId="3849"/>
    <cellStyle name="20% - Accent5 2 3 3 3 2" xfId="3850"/>
    <cellStyle name="20% - Accent5 2 3 3 3 2 2" xfId="3851"/>
    <cellStyle name="20% - Accent5 2 3 3 3 3" xfId="3852"/>
    <cellStyle name="20% - Accent5 2 3 3 4" xfId="3853"/>
    <cellStyle name="20% - Accent5 2 3 3 4 2" xfId="3854"/>
    <cellStyle name="20% - Accent5 2 3 3 5" xfId="3855"/>
    <cellStyle name="20% - Accent5 2 3 4" xfId="3856"/>
    <cellStyle name="20% - Accent5 2 3 4 2" xfId="3857"/>
    <cellStyle name="20% - Accent5 2 3 4 2 2" xfId="3858"/>
    <cellStyle name="20% - Accent5 2 3 4 2 2 2" xfId="3859"/>
    <cellStyle name="20% - Accent5 2 3 4 2 3" xfId="3860"/>
    <cellStyle name="20% - Accent5 2 3 4 3" xfId="3861"/>
    <cellStyle name="20% - Accent5 2 3 4 3 2" xfId="3862"/>
    <cellStyle name="20% - Accent5 2 3 4 3 2 2" xfId="3863"/>
    <cellStyle name="20% - Accent5 2 3 4 3 3" xfId="3864"/>
    <cellStyle name="20% - Accent5 2 3 4 4" xfId="3865"/>
    <cellStyle name="20% - Accent5 2 3 4 4 2" xfId="3866"/>
    <cellStyle name="20% - Accent5 2 3 4 5" xfId="3867"/>
    <cellStyle name="20% - Accent5 2 3 5" xfId="3868"/>
    <cellStyle name="20% - Accent5 2 3 5 2" xfId="3869"/>
    <cellStyle name="20% - Accent5 2 3 5 2 2" xfId="3870"/>
    <cellStyle name="20% - Accent5 2 3 5 2 2 2" xfId="3871"/>
    <cellStyle name="20% - Accent5 2 3 5 2 3" xfId="3872"/>
    <cellStyle name="20% - Accent5 2 3 5 3" xfId="3873"/>
    <cellStyle name="20% - Accent5 2 3 5 3 2" xfId="3874"/>
    <cellStyle name="20% - Accent5 2 3 5 3 2 2" xfId="3875"/>
    <cellStyle name="20% - Accent5 2 3 5 3 3" xfId="3876"/>
    <cellStyle name="20% - Accent5 2 3 5 4" xfId="3877"/>
    <cellStyle name="20% - Accent5 2 3 5 4 2" xfId="3878"/>
    <cellStyle name="20% - Accent5 2 3 5 5" xfId="3879"/>
    <cellStyle name="20% - Accent5 2 3 6" xfId="3880"/>
    <cellStyle name="20% - Accent5 2 3 6 2" xfId="3881"/>
    <cellStyle name="20% - Accent5 2 3 6 2 2" xfId="3882"/>
    <cellStyle name="20% - Accent5 2 3 6 3" xfId="3883"/>
    <cellStyle name="20% - Accent5 2 3 7" xfId="3884"/>
    <cellStyle name="20% - Accent5 2 3 7 2" xfId="3885"/>
    <cellStyle name="20% - Accent5 2 3 7 2 2" xfId="3886"/>
    <cellStyle name="20% - Accent5 2 3 7 3" xfId="3887"/>
    <cellStyle name="20% - Accent5 2 3 8" xfId="3888"/>
    <cellStyle name="20% - Accent5 2 3 8 2" xfId="3889"/>
    <cellStyle name="20% - Accent5 2 3 9" xfId="3890"/>
    <cellStyle name="20% - Accent5 2 4" xfId="3891"/>
    <cellStyle name="20% - Accent5 2 4 2" xfId="3892"/>
    <cellStyle name="20% - Accent5 2 4 2 2" xfId="3893"/>
    <cellStyle name="20% - Accent5 2 4 2 2 2" xfId="3894"/>
    <cellStyle name="20% - Accent5 2 4 2 2 2 2" xfId="3895"/>
    <cellStyle name="20% - Accent5 2 4 2 2 2 2 2" xfId="3896"/>
    <cellStyle name="20% - Accent5 2 4 2 2 2 3" xfId="3897"/>
    <cellStyle name="20% - Accent5 2 4 2 2 3" xfId="3898"/>
    <cellStyle name="20% - Accent5 2 4 2 2 3 2" xfId="3899"/>
    <cellStyle name="20% - Accent5 2 4 2 2 3 2 2" xfId="3900"/>
    <cellStyle name="20% - Accent5 2 4 2 2 3 3" xfId="3901"/>
    <cellStyle name="20% - Accent5 2 4 2 2 4" xfId="3902"/>
    <cellStyle name="20% - Accent5 2 4 2 2 4 2" xfId="3903"/>
    <cellStyle name="20% - Accent5 2 4 2 2 5" xfId="3904"/>
    <cellStyle name="20% - Accent5 2 4 2 3" xfId="3905"/>
    <cellStyle name="20% - Accent5 2 4 2 3 2" xfId="3906"/>
    <cellStyle name="20% - Accent5 2 4 2 3 2 2" xfId="3907"/>
    <cellStyle name="20% - Accent5 2 4 2 3 3" xfId="3908"/>
    <cellStyle name="20% - Accent5 2 4 2 4" xfId="3909"/>
    <cellStyle name="20% - Accent5 2 4 2 4 2" xfId="3910"/>
    <cellStyle name="20% - Accent5 2 4 2 4 2 2" xfId="3911"/>
    <cellStyle name="20% - Accent5 2 4 2 4 3" xfId="3912"/>
    <cellStyle name="20% - Accent5 2 4 2 5" xfId="3913"/>
    <cellStyle name="20% - Accent5 2 4 2 5 2" xfId="3914"/>
    <cellStyle name="20% - Accent5 2 4 2 6" xfId="3915"/>
    <cellStyle name="20% - Accent5 2 4 3" xfId="3916"/>
    <cellStyle name="20% - Accent5 2 4 3 2" xfId="3917"/>
    <cellStyle name="20% - Accent5 2 4 3 2 2" xfId="3918"/>
    <cellStyle name="20% - Accent5 2 4 3 2 2 2" xfId="3919"/>
    <cellStyle name="20% - Accent5 2 4 3 2 3" xfId="3920"/>
    <cellStyle name="20% - Accent5 2 4 3 3" xfId="3921"/>
    <cellStyle name="20% - Accent5 2 4 3 3 2" xfId="3922"/>
    <cellStyle name="20% - Accent5 2 4 3 3 2 2" xfId="3923"/>
    <cellStyle name="20% - Accent5 2 4 3 3 3" xfId="3924"/>
    <cellStyle name="20% - Accent5 2 4 3 4" xfId="3925"/>
    <cellStyle name="20% - Accent5 2 4 3 4 2" xfId="3926"/>
    <cellStyle name="20% - Accent5 2 4 3 5" xfId="3927"/>
    <cellStyle name="20% - Accent5 2 4 4" xfId="3928"/>
    <cellStyle name="20% - Accent5 2 4 4 2" xfId="3929"/>
    <cellStyle name="20% - Accent5 2 4 4 2 2" xfId="3930"/>
    <cellStyle name="20% - Accent5 2 4 4 2 2 2" xfId="3931"/>
    <cellStyle name="20% - Accent5 2 4 4 2 3" xfId="3932"/>
    <cellStyle name="20% - Accent5 2 4 4 3" xfId="3933"/>
    <cellStyle name="20% - Accent5 2 4 4 3 2" xfId="3934"/>
    <cellStyle name="20% - Accent5 2 4 4 3 2 2" xfId="3935"/>
    <cellStyle name="20% - Accent5 2 4 4 3 3" xfId="3936"/>
    <cellStyle name="20% - Accent5 2 4 4 4" xfId="3937"/>
    <cellStyle name="20% - Accent5 2 4 4 4 2" xfId="3938"/>
    <cellStyle name="20% - Accent5 2 4 4 5" xfId="3939"/>
    <cellStyle name="20% - Accent5 2 4 5" xfId="3940"/>
    <cellStyle name="20% - Accent5 2 4 5 2" xfId="3941"/>
    <cellStyle name="20% - Accent5 2 4 5 2 2" xfId="3942"/>
    <cellStyle name="20% - Accent5 2 4 5 2 2 2" xfId="3943"/>
    <cellStyle name="20% - Accent5 2 4 5 2 3" xfId="3944"/>
    <cellStyle name="20% - Accent5 2 4 5 3" xfId="3945"/>
    <cellStyle name="20% - Accent5 2 4 5 3 2" xfId="3946"/>
    <cellStyle name="20% - Accent5 2 4 5 3 2 2" xfId="3947"/>
    <cellStyle name="20% - Accent5 2 4 5 3 3" xfId="3948"/>
    <cellStyle name="20% - Accent5 2 4 5 4" xfId="3949"/>
    <cellStyle name="20% - Accent5 2 4 5 4 2" xfId="3950"/>
    <cellStyle name="20% - Accent5 2 4 5 5" xfId="3951"/>
    <cellStyle name="20% - Accent5 2 4 6" xfId="3952"/>
    <cellStyle name="20% - Accent5 2 4 6 2" xfId="3953"/>
    <cellStyle name="20% - Accent5 2 4 6 2 2" xfId="3954"/>
    <cellStyle name="20% - Accent5 2 4 6 3" xfId="3955"/>
    <cellStyle name="20% - Accent5 2 4 7" xfId="3956"/>
    <cellStyle name="20% - Accent5 2 4 7 2" xfId="3957"/>
    <cellStyle name="20% - Accent5 2 4 7 2 2" xfId="3958"/>
    <cellStyle name="20% - Accent5 2 4 7 3" xfId="3959"/>
    <cellStyle name="20% - Accent5 2 4 8" xfId="3960"/>
    <cellStyle name="20% - Accent5 2 4 8 2" xfId="3961"/>
    <cellStyle name="20% - Accent5 2 4 9" xfId="3962"/>
    <cellStyle name="20% - Accent5 2 5" xfId="3963"/>
    <cellStyle name="20% - Accent5 2 5 2" xfId="3964"/>
    <cellStyle name="20% - Accent5 2 5 2 2" xfId="3965"/>
    <cellStyle name="20% - Accent5 2 5 2 2 2" xfId="3966"/>
    <cellStyle name="20% - Accent5 2 5 2 2 2 2" xfId="3967"/>
    <cellStyle name="20% - Accent5 2 5 2 2 2 2 2" xfId="3968"/>
    <cellStyle name="20% - Accent5 2 5 2 2 2 3" xfId="3969"/>
    <cellStyle name="20% - Accent5 2 5 2 2 3" xfId="3970"/>
    <cellStyle name="20% - Accent5 2 5 2 2 3 2" xfId="3971"/>
    <cellStyle name="20% - Accent5 2 5 2 2 3 2 2" xfId="3972"/>
    <cellStyle name="20% - Accent5 2 5 2 2 3 3" xfId="3973"/>
    <cellStyle name="20% - Accent5 2 5 2 2 4" xfId="3974"/>
    <cellStyle name="20% - Accent5 2 5 2 2 4 2" xfId="3975"/>
    <cellStyle name="20% - Accent5 2 5 2 2 5" xfId="3976"/>
    <cellStyle name="20% - Accent5 2 5 2 3" xfId="3977"/>
    <cellStyle name="20% - Accent5 2 5 2 3 2" xfId="3978"/>
    <cellStyle name="20% - Accent5 2 5 2 3 2 2" xfId="3979"/>
    <cellStyle name="20% - Accent5 2 5 2 3 3" xfId="3980"/>
    <cellStyle name="20% - Accent5 2 5 2 4" xfId="3981"/>
    <cellStyle name="20% - Accent5 2 5 2 4 2" xfId="3982"/>
    <cellStyle name="20% - Accent5 2 5 2 4 2 2" xfId="3983"/>
    <cellStyle name="20% - Accent5 2 5 2 4 3" xfId="3984"/>
    <cellStyle name="20% - Accent5 2 5 2 5" xfId="3985"/>
    <cellStyle name="20% - Accent5 2 5 2 5 2" xfId="3986"/>
    <cellStyle name="20% - Accent5 2 5 2 6" xfId="3987"/>
    <cellStyle name="20% - Accent5 2 5 3" xfId="3988"/>
    <cellStyle name="20% - Accent5 2 5 3 2" xfId="3989"/>
    <cellStyle name="20% - Accent5 2 5 3 2 2" xfId="3990"/>
    <cellStyle name="20% - Accent5 2 5 3 2 2 2" xfId="3991"/>
    <cellStyle name="20% - Accent5 2 5 3 2 3" xfId="3992"/>
    <cellStyle name="20% - Accent5 2 5 3 3" xfId="3993"/>
    <cellStyle name="20% - Accent5 2 5 3 3 2" xfId="3994"/>
    <cellStyle name="20% - Accent5 2 5 3 3 2 2" xfId="3995"/>
    <cellStyle name="20% - Accent5 2 5 3 3 3" xfId="3996"/>
    <cellStyle name="20% - Accent5 2 5 3 4" xfId="3997"/>
    <cellStyle name="20% - Accent5 2 5 3 4 2" xfId="3998"/>
    <cellStyle name="20% - Accent5 2 5 3 5" xfId="3999"/>
    <cellStyle name="20% - Accent5 2 5 4" xfId="4000"/>
    <cellStyle name="20% - Accent5 2 5 4 2" xfId="4001"/>
    <cellStyle name="20% - Accent5 2 5 4 2 2" xfId="4002"/>
    <cellStyle name="20% - Accent5 2 5 4 2 2 2" xfId="4003"/>
    <cellStyle name="20% - Accent5 2 5 4 2 3" xfId="4004"/>
    <cellStyle name="20% - Accent5 2 5 4 3" xfId="4005"/>
    <cellStyle name="20% - Accent5 2 5 4 3 2" xfId="4006"/>
    <cellStyle name="20% - Accent5 2 5 4 3 2 2" xfId="4007"/>
    <cellStyle name="20% - Accent5 2 5 4 3 3" xfId="4008"/>
    <cellStyle name="20% - Accent5 2 5 4 4" xfId="4009"/>
    <cellStyle name="20% - Accent5 2 5 4 4 2" xfId="4010"/>
    <cellStyle name="20% - Accent5 2 5 4 5" xfId="4011"/>
    <cellStyle name="20% - Accent5 2 5 5" xfId="4012"/>
    <cellStyle name="20% - Accent5 2 5 5 2" xfId="4013"/>
    <cellStyle name="20% - Accent5 2 5 5 2 2" xfId="4014"/>
    <cellStyle name="20% - Accent5 2 5 5 2 2 2" xfId="4015"/>
    <cellStyle name="20% - Accent5 2 5 5 2 3" xfId="4016"/>
    <cellStyle name="20% - Accent5 2 5 5 3" xfId="4017"/>
    <cellStyle name="20% - Accent5 2 5 5 3 2" xfId="4018"/>
    <cellStyle name="20% - Accent5 2 5 5 3 2 2" xfId="4019"/>
    <cellStyle name="20% - Accent5 2 5 5 3 3" xfId="4020"/>
    <cellStyle name="20% - Accent5 2 5 5 4" xfId="4021"/>
    <cellStyle name="20% - Accent5 2 5 5 4 2" xfId="4022"/>
    <cellStyle name="20% - Accent5 2 5 5 5" xfId="4023"/>
    <cellStyle name="20% - Accent5 2 5 6" xfId="4024"/>
    <cellStyle name="20% - Accent5 2 5 6 2" xfId="4025"/>
    <cellStyle name="20% - Accent5 2 5 6 2 2" xfId="4026"/>
    <cellStyle name="20% - Accent5 2 5 6 3" xfId="4027"/>
    <cellStyle name="20% - Accent5 2 5 7" xfId="4028"/>
    <cellStyle name="20% - Accent5 2 5 7 2" xfId="4029"/>
    <cellStyle name="20% - Accent5 2 5 7 2 2" xfId="4030"/>
    <cellStyle name="20% - Accent5 2 5 7 3" xfId="4031"/>
    <cellStyle name="20% - Accent5 2 5 8" xfId="4032"/>
    <cellStyle name="20% - Accent5 2 5 8 2" xfId="4033"/>
    <cellStyle name="20% - Accent5 2 5 9" xfId="4034"/>
    <cellStyle name="20% - Accent5 2 6" xfId="4035"/>
    <cellStyle name="20% - Accent5 2 6 2" xfId="4036"/>
    <cellStyle name="20% - Accent5 2 6 2 2" xfId="4037"/>
    <cellStyle name="20% - Accent5 2 6 2 2 2" xfId="4038"/>
    <cellStyle name="20% - Accent5 2 6 2 2 2 2" xfId="4039"/>
    <cellStyle name="20% - Accent5 2 6 2 2 2 2 2" xfId="4040"/>
    <cellStyle name="20% - Accent5 2 6 2 2 2 3" xfId="4041"/>
    <cellStyle name="20% - Accent5 2 6 2 2 3" xfId="4042"/>
    <cellStyle name="20% - Accent5 2 6 2 2 3 2" xfId="4043"/>
    <cellStyle name="20% - Accent5 2 6 2 2 3 2 2" xfId="4044"/>
    <cellStyle name="20% - Accent5 2 6 2 2 3 3" xfId="4045"/>
    <cellStyle name="20% - Accent5 2 6 2 2 4" xfId="4046"/>
    <cellStyle name="20% - Accent5 2 6 2 2 4 2" xfId="4047"/>
    <cellStyle name="20% - Accent5 2 6 2 2 5" xfId="4048"/>
    <cellStyle name="20% - Accent5 2 6 2 3" xfId="4049"/>
    <cellStyle name="20% - Accent5 2 6 2 3 2" xfId="4050"/>
    <cellStyle name="20% - Accent5 2 6 2 3 2 2" xfId="4051"/>
    <cellStyle name="20% - Accent5 2 6 2 3 3" xfId="4052"/>
    <cellStyle name="20% - Accent5 2 6 2 4" xfId="4053"/>
    <cellStyle name="20% - Accent5 2 6 2 4 2" xfId="4054"/>
    <cellStyle name="20% - Accent5 2 6 2 4 2 2" xfId="4055"/>
    <cellStyle name="20% - Accent5 2 6 2 4 3" xfId="4056"/>
    <cellStyle name="20% - Accent5 2 6 2 5" xfId="4057"/>
    <cellStyle name="20% - Accent5 2 6 2 5 2" xfId="4058"/>
    <cellStyle name="20% - Accent5 2 6 2 6" xfId="4059"/>
    <cellStyle name="20% - Accent5 2 6 3" xfId="4060"/>
    <cellStyle name="20% - Accent5 2 6 3 2" xfId="4061"/>
    <cellStyle name="20% - Accent5 2 6 3 2 2" xfId="4062"/>
    <cellStyle name="20% - Accent5 2 6 3 2 2 2" xfId="4063"/>
    <cellStyle name="20% - Accent5 2 6 3 2 3" xfId="4064"/>
    <cellStyle name="20% - Accent5 2 6 3 3" xfId="4065"/>
    <cellStyle name="20% - Accent5 2 6 3 3 2" xfId="4066"/>
    <cellStyle name="20% - Accent5 2 6 3 3 2 2" xfId="4067"/>
    <cellStyle name="20% - Accent5 2 6 3 3 3" xfId="4068"/>
    <cellStyle name="20% - Accent5 2 6 3 4" xfId="4069"/>
    <cellStyle name="20% - Accent5 2 6 3 4 2" xfId="4070"/>
    <cellStyle name="20% - Accent5 2 6 3 5" xfId="4071"/>
    <cellStyle name="20% - Accent5 2 6 4" xfId="4072"/>
    <cellStyle name="20% - Accent5 2 6 4 2" xfId="4073"/>
    <cellStyle name="20% - Accent5 2 6 4 2 2" xfId="4074"/>
    <cellStyle name="20% - Accent5 2 6 4 2 2 2" xfId="4075"/>
    <cellStyle name="20% - Accent5 2 6 4 2 3" xfId="4076"/>
    <cellStyle name="20% - Accent5 2 6 4 3" xfId="4077"/>
    <cellStyle name="20% - Accent5 2 6 4 3 2" xfId="4078"/>
    <cellStyle name="20% - Accent5 2 6 4 3 2 2" xfId="4079"/>
    <cellStyle name="20% - Accent5 2 6 4 3 3" xfId="4080"/>
    <cellStyle name="20% - Accent5 2 6 4 4" xfId="4081"/>
    <cellStyle name="20% - Accent5 2 6 4 4 2" xfId="4082"/>
    <cellStyle name="20% - Accent5 2 6 4 5" xfId="4083"/>
    <cellStyle name="20% - Accent5 2 6 5" xfId="4084"/>
    <cellStyle name="20% - Accent5 2 6 5 2" xfId="4085"/>
    <cellStyle name="20% - Accent5 2 6 5 2 2" xfId="4086"/>
    <cellStyle name="20% - Accent5 2 6 5 2 2 2" xfId="4087"/>
    <cellStyle name="20% - Accent5 2 6 5 2 3" xfId="4088"/>
    <cellStyle name="20% - Accent5 2 6 5 3" xfId="4089"/>
    <cellStyle name="20% - Accent5 2 6 5 3 2" xfId="4090"/>
    <cellStyle name="20% - Accent5 2 6 5 3 2 2" xfId="4091"/>
    <cellStyle name="20% - Accent5 2 6 5 3 3" xfId="4092"/>
    <cellStyle name="20% - Accent5 2 6 5 4" xfId="4093"/>
    <cellStyle name="20% - Accent5 2 6 5 4 2" xfId="4094"/>
    <cellStyle name="20% - Accent5 2 6 5 5" xfId="4095"/>
    <cellStyle name="20% - Accent5 2 6 6" xfId="4096"/>
    <cellStyle name="20% - Accent5 2 6 6 2" xfId="4097"/>
    <cellStyle name="20% - Accent5 2 6 6 2 2" xfId="4098"/>
    <cellStyle name="20% - Accent5 2 6 6 3" xfId="4099"/>
    <cellStyle name="20% - Accent5 2 6 7" xfId="4100"/>
    <cellStyle name="20% - Accent5 2 6 7 2" xfId="4101"/>
    <cellStyle name="20% - Accent5 2 6 7 2 2" xfId="4102"/>
    <cellStyle name="20% - Accent5 2 6 7 3" xfId="4103"/>
    <cellStyle name="20% - Accent5 2 6 8" xfId="4104"/>
    <cellStyle name="20% - Accent5 2 6 8 2" xfId="4105"/>
    <cellStyle name="20% - Accent5 2 6 9" xfId="4106"/>
    <cellStyle name="20% - Accent5 2 7" xfId="4107"/>
    <cellStyle name="20% - Accent5 2 7 2" xfId="4108"/>
    <cellStyle name="20% - Accent5 2 7 2 2" xfId="4109"/>
    <cellStyle name="20% - Accent5 2 7 2 2 2" xfId="4110"/>
    <cellStyle name="20% - Accent5 2 7 2 2 2 2" xfId="4111"/>
    <cellStyle name="20% - Accent5 2 7 2 2 3" xfId="4112"/>
    <cellStyle name="20% - Accent5 2 7 2 3" xfId="4113"/>
    <cellStyle name="20% - Accent5 2 7 2 3 2" xfId="4114"/>
    <cellStyle name="20% - Accent5 2 7 2 3 2 2" xfId="4115"/>
    <cellStyle name="20% - Accent5 2 7 2 3 3" xfId="4116"/>
    <cellStyle name="20% - Accent5 2 7 2 4" xfId="4117"/>
    <cellStyle name="20% - Accent5 2 7 2 4 2" xfId="4118"/>
    <cellStyle name="20% - Accent5 2 7 2 5" xfId="4119"/>
    <cellStyle name="20% - Accent5 2 7 3" xfId="4120"/>
    <cellStyle name="20% - Accent5 2 7 3 2" xfId="4121"/>
    <cellStyle name="20% - Accent5 2 7 3 2 2" xfId="4122"/>
    <cellStyle name="20% - Accent5 2 7 3 3" xfId="4123"/>
    <cellStyle name="20% - Accent5 2 7 4" xfId="4124"/>
    <cellStyle name="20% - Accent5 2 7 4 2" xfId="4125"/>
    <cellStyle name="20% - Accent5 2 7 4 2 2" xfId="4126"/>
    <cellStyle name="20% - Accent5 2 7 4 3" xfId="4127"/>
    <cellStyle name="20% - Accent5 2 7 5" xfId="4128"/>
    <cellStyle name="20% - Accent5 2 7 5 2" xfId="4129"/>
    <cellStyle name="20% - Accent5 2 7 6" xfId="4130"/>
    <cellStyle name="20% - Accent5 2 8" xfId="4131"/>
    <cellStyle name="20% - Accent5 2 8 2" xfId="4132"/>
    <cellStyle name="20% - Accent5 2 8 2 2" xfId="4133"/>
    <cellStyle name="20% - Accent5 2 8 2 2 2" xfId="4134"/>
    <cellStyle name="20% - Accent5 2 8 2 3" xfId="4135"/>
    <cellStyle name="20% - Accent5 2 8 3" xfId="4136"/>
    <cellStyle name="20% - Accent5 2 8 3 2" xfId="4137"/>
    <cellStyle name="20% - Accent5 2 8 3 2 2" xfId="4138"/>
    <cellStyle name="20% - Accent5 2 8 3 3" xfId="4139"/>
    <cellStyle name="20% - Accent5 2 8 4" xfId="4140"/>
    <cellStyle name="20% - Accent5 2 8 4 2" xfId="4141"/>
    <cellStyle name="20% - Accent5 2 8 5" xfId="4142"/>
    <cellStyle name="20% - Accent5 2 9" xfId="4143"/>
    <cellStyle name="20% - Accent5 2 9 2" xfId="4144"/>
    <cellStyle name="20% - Accent5 2 9 2 2" xfId="4145"/>
    <cellStyle name="20% - Accent5 2 9 2 2 2" xfId="4146"/>
    <cellStyle name="20% - Accent5 2 9 2 3" xfId="4147"/>
    <cellStyle name="20% - Accent5 2 9 3" xfId="4148"/>
    <cellStyle name="20% - Accent5 2 9 3 2" xfId="4149"/>
    <cellStyle name="20% - Accent5 2 9 3 2 2" xfId="4150"/>
    <cellStyle name="20% - Accent5 2 9 3 3" xfId="4151"/>
    <cellStyle name="20% - Accent5 2 9 4" xfId="4152"/>
    <cellStyle name="20% - Accent5 2 9 4 2" xfId="4153"/>
    <cellStyle name="20% - Accent5 2 9 5" xfId="4154"/>
    <cellStyle name="20% - Accent5 2_2009 GRC Compl Filing - Exhibit D" xfId="4155"/>
    <cellStyle name="20% - Accent5 20" xfId="4156"/>
    <cellStyle name="20% - Accent5 21" xfId="4157"/>
    <cellStyle name="20% - Accent5 22" xfId="4158"/>
    <cellStyle name="20% - Accent5 3" xfId="4159"/>
    <cellStyle name="20% - Accent5 3 10" xfId="4160"/>
    <cellStyle name="20% - Accent5 3 11" xfId="4161"/>
    <cellStyle name="20% - Accent5 3 2" xfId="4162"/>
    <cellStyle name="20% - Accent5 3 2 2" xfId="4163"/>
    <cellStyle name="20% - Accent5 3 2 2 2" xfId="4164"/>
    <cellStyle name="20% - Accent5 3 2 2 2 2" xfId="4165"/>
    <cellStyle name="20% - Accent5 3 2 2 2 2 2" xfId="4166"/>
    <cellStyle name="20% - Accent5 3 2 2 2 3" xfId="4167"/>
    <cellStyle name="20% - Accent5 3 2 2 3" xfId="4168"/>
    <cellStyle name="20% - Accent5 3 2 2 3 2" xfId="4169"/>
    <cellStyle name="20% - Accent5 3 2 2 3 2 2" xfId="4170"/>
    <cellStyle name="20% - Accent5 3 2 2 3 3" xfId="4171"/>
    <cellStyle name="20% - Accent5 3 2 2 4" xfId="4172"/>
    <cellStyle name="20% - Accent5 3 2 2 4 2" xfId="4173"/>
    <cellStyle name="20% - Accent5 3 2 2 5" xfId="4174"/>
    <cellStyle name="20% - Accent5 3 2 3" xfId="4175"/>
    <cellStyle name="20% - Accent5 3 2 3 2" xfId="4176"/>
    <cellStyle name="20% - Accent5 3 2 3 2 2" xfId="4177"/>
    <cellStyle name="20% - Accent5 3 2 3 3" xfId="4178"/>
    <cellStyle name="20% - Accent5 3 2 4" xfId="4179"/>
    <cellStyle name="20% - Accent5 3 2 4 2" xfId="4180"/>
    <cellStyle name="20% - Accent5 3 2 4 2 2" xfId="4181"/>
    <cellStyle name="20% - Accent5 3 2 4 3" xfId="4182"/>
    <cellStyle name="20% - Accent5 3 2 5" xfId="4183"/>
    <cellStyle name="20% - Accent5 3 2 5 2" xfId="4184"/>
    <cellStyle name="20% - Accent5 3 2 6" xfId="4185"/>
    <cellStyle name="20% - Accent5 3 2 7" xfId="4186"/>
    <cellStyle name="20% - Accent5 3 3" xfId="4187"/>
    <cellStyle name="20% - Accent5 3 3 2" xfId="4188"/>
    <cellStyle name="20% - Accent5 3 3 2 2" xfId="4189"/>
    <cellStyle name="20% - Accent5 3 3 2 2 2" xfId="4190"/>
    <cellStyle name="20% - Accent5 3 3 2 3" xfId="4191"/>
    <cellStyle name="20% - Accent5 3 3 3" xfId="4192"/>
    <cellStyle name="20% - Accent5 3 3 3 2" xfId="4193"/>
    <cellStyle name="20% - Accent5 3 3 3 2 2" xfId="4194"/>
    <cellStyle name="20% - Accent5 3 3 3 3" xfId="4195"/>
    <cellStyle name="20% - Accent5 3 3 4" xfId="4196"/>
    <cellStyle name="20% - Accent5 3 3 4 2" xfId="4197"/>
    <cellStyle name="20% - Accent5 3 3 5" xfId="4198"/>
    <cellStyle name="20% - Accent5 3 3 6" xfId="4199"/>
    <cellStyle name="20% - Accent5 3 4" xfId="4200"/>
    <cellStyle name="20% - Accent5 3 4 2" xfId="4201"/>
    <cellStyle name="20% - Accent5 3 4 2 2" xfId="4202"/>
    <cellStyle name="20% - Accent5 3 4 2 2 2" xfId="4203"/>
    <cellStyle name="20% - Accent5 3 4 2 3" xfId="4204"/>
    <cellStyle name="20% - Accent5 3 4 3" xfId="4205"/>
    <cellStyle name="20% - Accent5 3 4 3 2" xfId="4206"/>
    <cellStyle name="20% - Accent5 3 4 3 2 2" xfId="4207"/>
    <cellStyle name="20% - Accent5 3 4 3 3" xfId="4208"/>
    <cellStyle name="20% - Accent5 3 4 4" xfId="4209"/>
    <cellStyle name="20% - Accent5 3 4 4 2" xfId="4210"/>
    <cellStyle name="20% - Accent5 3 4 5" xfId="4211"/>
    <cellStyle name="20% - Accent5 3 5" xfId="4212"/>
    <cellStyle name="20% - Accent5 3 5 2" xfId="4213"/>
    <cellStyle name="20% - Accent5 3 5 2 2" xfId="4214"/>
    <cellStyle name="20% - Accent5 3 5 2 2 2" xfId="4215"/>
    <cellStyle name="20% - Accent5 3 5 2 3" xfId="4216"/>
    <cellStyle name="20% - Accent5 3 5 3" xfId="4217"/>
    <cellStyle name="20% - Accent5 3 5 3 2" xfId="4218"/>
    <cellStyle name="20% - Accent5 3 5 3 2 2" xfId="4219"/>
    <cellStyle name="20% - Accent5 3 5 3 3" xfId="4220"/>
    <cellStyle name="20% - Accent5 3 5 4" xfId="4221"/>
    <cellStyle name="20% - Accent5 3 5 4 2" xfId="4222"/>
    <cellStyle name="20% - Accent5 3 5 5" xfId="4223"/>
    <cellStyle name="20% - Accent5 3 6" xfId="4224"/>
    <cellStyle name="20% - Accent5 3 6 2" xfId="4225"/>
    <cellStyle name="20% - Accent5 3 6 2 2" xfId="4226"/>
    <cellStyle name="20% - Accent5 3 6 3" xfId="4227"/>
    <cellStyle name="20% - Accent5 3 7" xfId="4228"/>
    <cellStyle name="20% - Accent5 3 7 2" xfId="4229"/>
    <cellStyle name="20% - Accent5 3 7 2 2" xfId="4230"/>
    <cellStyle name="20% - Accent5 3 7 3" xfId="4231"/>
    <cellStyle name="20% - Accent5 3 8" xfId="4232"/>
    <cellStyle name="20% - Accent5 3 8 2" xfId="4233"/>
    <cellStyle name="20% - Accent5 3 9" xfId="4234"/>
    <cellStyle name="20% - Accent5 4" xfId="4235"/>
    <cellStyle name="20% - Accent5 4 10" xfId="4236"/>
    <cellStyle name="20% - Accent5 4 2" xfId="4237"/>
    <cellStyle name="20% - Accent5 4 2 2" xfId="4238"/>
    <cellStyle name="20% - Accent5 4 2 2 2" xfId="4239"/>
    <cellStyle name="20% - Accent5 4 2 2 2 2" xfId="4240"/>
    <cellStyle name="20% - Accent5 4 2 2 2 2 2" xfId="4241"/>
    <cellStyle name="20% - Accent5 4 2 2 2 3" xfId="4242"/>
    <cellStyle name="20% - Accent5 4 2 2 3" xfId="4243"/>
    <cellStyle name="20% - Accent5 4 2 2 3 2" xfId="4244"/>
    <cellStyle name="20% - Accent5 4 2 2 3 2 2" xfId="4245"/>
    <cellStyle name="20% - Accent5 4 2 2 3 3" xfId="4246"/>
    <cellStyle name="20% - Accent5 4 2 2 4" xfId="4247"/>
    <cellStyle name="20% - Accent5 4 2 2 4 2" xfId="4248"/>
    <cellStyle name="20% - Accent5 4 2 2 5" xfId="4249"/>
    <cellStyle name="20% - Accent5 4 2 3" xfId="4250"/>
    <cellStyle name="20% - Accent5 4 2 3 2" xfId="4251"/>
    <cellStyle name="20% - Accent5 4 2 3 2 2" xfId="4252"/>
    <cellStyle name="20% - Accent5 4 2 3 3" xfId="4253"/>
    <cellStyle name="20% - Accent5 4 2 4" xfId="4254"/>
    <cellStyle name="20% - Accent5 4 2 4 2" xfId="4255"/>
    <cellStyle name="20% - Accent5 4 2 4 2 2" xfId="4256"/>
    <cellStyle name="20% - Accent5 4 2 4 3" xfId="4257"/>
    <cellStyle name="20% - Accent5 4 2 5" xfId="4258"/>
    <cellStyle name="20% - Accent5 4 2 5 2" xfId="4259"/>
    <cellStyle name="20% - Accent5 4 2 6" xfId="4260"/>
    <cellStyle name="20% - Accent5 4 2 7" xfId="4261"/>
    <cellStyle name="20% - Accent5 4 3" xfId="4262"/>
    <cellStyle name="20% - Accent5 4 3 2" xfId="4263"/>
    <cellStyle name="20% - Accent5 4 3 2 2" xfId="4264"/>
    <cellStyle name="20% - Accent5 4 3 2 2 2" xfId="4265"/>
    <cellStyle name="20% - Accent5 4 3 2 3" xfId="4266"/>
    <cellStyle name="20% - Accent5 4 3 3" xfId="4267"/>
    <cellStyle name="20% - Accent5 4 3 3 2" xfId="4268"/>
    <cellStyle name="20% - Accent5 4 3 3 2 2" xfId="4269"/>
    <cellStyle name="20% - Accent5 4 3 3 3" xfId="4270"/>
    <cellStyle name="20% - Accent5 4 3 4" xfId="4271"/>
    <cellStyle name="20% - Accent5 4 3 4 2" xfId="4272"/>
    <cellStyle name="20% - Accent5 4 3 5" xfId="4273"/>
    <cellStyle name="20% - Accent5 4 4" xfId="4274"/>
    <cellStyle name="20% - Accent5 4 4 2" xfId="4275"/>
    <cellStyle name="20% - Accent5 4 4 2 2" xfId="4276"/>
    <cellStyle name="20% - Accent5 4 4 2 2 2" xfId="4277"/>
    <cellStyle name="20% - Accent5 4 4 2 3" xfId="4278"/>
    <cellStyle name="20% - Accent5 4 4 3" xfId="4279"/>
    <cellStyle name="20% - Accent5 4 4 3 2" xfId="4280"/>
    <cellStyle name="20% - Accent5 4 4 3 2 2" xfId="4281"/>
    <cellStyle name="20% - Accent5 4 4 3 3" xfId="4282"/>
    <cellStyle name="20% - Accent5 4 4 4" xfId="4283"/>
    <cellStyle name="20% - Accent5 4 4 4 2" xfId="4284"/>
    <cellStyle name="20% - Accent5 4 4 5" xfId="4285"/>
    <cellStyle name="20% - Accent5 4 5" xfId="4286"/>
    <cellStyle name="20% - Accent5 4 5 2" xfId="4287"/>
    <cellStyle name="20% - Accent5 4 5 2 2" xfId="4288"/>
    <cellStyle name="20% - Accent5 4 5 2 2 2" xfId="4289"/>
    <cellStyle name="20% - Accent5 4 5 2 3" xfId="4290"/>
    <cellStyle name="20% - Accent5 4 5 3" xfId="4291"/>
    <cellStyle name="20% - Accent5 4 5 3 2" xfId="4292"/>
    <cellStyle name="20% - Accent5 4 5 3 2 2" xfId="4293"/>
    <cellStyle name="20% - Accent5 4 5 3 3" xfId="4294"/>
    <cellStyle name="20% - Accent5 4 5 4" xfId="4295"/>
    <cellStyle name="20% - Accent5 4 5 4 2" xfId="4296"/>
    <cellStyle name="20% - Accent5 4 5 5" xfId="4297"/>
    <cellStyle name="20% - Accent5 4 6" xfId="4298"/>
    <cellStyle name="20% - Accent5 4 6 2" xfId="4299"/>
    <cellStyle name="20% - Accent5 4 6 2 2" xfId="4300"/>
    <cellStyle name="20% - Accent5 4 6 3" xfId="4301"/>
    <cellStyle name="20% - Accent5 4 7" xfId="4302"/>
    <cellStyle name="20% - Accent5 4 7 2" xfId="4303"/>
    <cellStyle name="20% - Accent5 4 7 2 2" xfId="4304"/>
    <cellStyle name="20% - Accent5 4 7 3" xfId="4305"/>
    <cellStyle name="20% - Accent5 4 8" xfId="4306"/>
    <cellStyle name="20% - Accent5 4 8 2" xfId="4307"/>
    <cellStyle name="20% - Accent5 4 9" xfId="4308"/>
    <cellStyle name="20% - Accent5 5" xfId="4309"/>
    <cellStyle name="20% - Accent5 5 10" xfId="4310"/>
    <cellStyle name="20% - Accent5 5 2" xfId="4311"/>
    <cellStyle name="20% - Accent5 5 2 2" xfId="4312"/>
    <cellStyle name="20% - Accent5 5 2 2 2" xfId="4313"/>
    <cellStyle name="20% - Accent5 5 2 2 2 2" xfId="4314"/>
    <cellStyle name="20% - Accent5 5 2 2 2 2 2" xfId="4315"/>
    <cellStyle name="20% - Accent5 5 2 2 2 3" xfId="4316"/>
    <cellStyle name="20% - Accent5 5 2 2 3" xfId="4317"/>
    <cellStyle name="20% - Accent5 5 2 2 3 2" xfId="4318"/>
    <cellStyle name="20% - Accent5 5 2 2 3 2 2" xfId="4319"/>
    <cellStyle name="20% - Accent5 5 2 2 3 3" xfId="4320"/>
    <cellStyle name="20% - Accent5 5 2 2 4" xfId="4321"/>
    <cellStyle name="20% - Accent5 5 2 2 4 2" xfId="4322"/>
    <cellStyle name="20% - Accent5 5 2 2 5" xfId="4323"/>
    <cellStyle name="20% - Accent5 5 2 3" xfId="4324"/>
    <cellStyle name="20% - Accent5 5 2 3 2" xfId="4325"/>
    <cellStyle name="20% - Accent5 5 2 3 2 2" xfId="4326"/>
    <cellStyle name="20% - Accent5 5 2 3 3" xfId="4327"/>
    <cellStyle name="20% - Accent5 5 2 4" xfId="4328"/>
    <cellStyle name="20% - Accent5 5 2 4 2" xfId="4329"/>
    <cellStyle name="20% - Accent5 5 2 4 2 2" xfId="4330"/>
    <cellStyle name="20% - Accent5 5 2 4 3" xfId="4331"/>
    <cellStyle name="20% - Accent5 5 2 5" xfId="4332"/>
    <cellStyle name="20% - Accent5 5 2 5 2" xfId="4333"/>
    <cellStyle name="20% - Accent5 5 2 6" xfId="4334"/>
    <cellStyle name="20% - Accent5 5 3" xfId="4335"/>
    <cellStyle name="20% - Accent5 5 3 2" xfId="4336"/>
    <cellStyle name="20% - Accent5 5 3 2 2" xfId="4337"/>
    <cellStyle name="20% - Accent5 5 3 2 2 2" xfId="4338"/>
    <cellStyle name="20% - Accent5 5 3 2 3" xfId="4339"/>
    <cellStyle name="20% - Accent5 5 3 3" xfId="4340"/>
    <cellStyle name="20% - Accent5 5 3 3 2" xfId="4341"/>
    <cellStyle name="20% - Accent5 5 3 3 2 2" xfId="4342"/>
    <cellStyle name="20% - Accent5 5 3 3 3" xfId="4343"/>
    <cellStyle name="20% - Accent5 5 3 4" xfId="4344"/>
    <cellStyle name="20% - Accent5 5 3 4 2" xfId="4345"/>
    <cellStyle name="20% - Accent5 5 3 5" xfId="4346"/>
    <cellStyle name="20% - Accent5 5 4" xfId="4347"/>
    <cellStyle name="20% - Accent5 5 4 2" xfId="4348"/>
    <cellStyle name="20% - Accent5 5 4 2 2" xfId="4349"/>
    <cellStyle name="20% - Accent5 5 4 2 2 2" xfId="4350"/>
    <cellStyle name="20% - Accent5 5 4 2 3" xfId="4351"/>
    <cellStyle name="20% - Accent5 5 4 3" xfId="4352"/>
    <cellStyle name="20% - Accent5 5 4 3 2" xfId="4353"/>
    <cellStyle name="20% - Accent5 5 4 3 2 2" xfId="4354"/>
    <cellStyle name="20% - Accent5 5 4 3 3" xfId="4355"/>
    <cellStyle name="20% - Accent5 5 4 4" xfId="4356"/>
    <cellStyle name="20% - Accent5 5 4 4 2" xfId="4357"/>
    <cellStyle name="20% - Accent5 5 4 5" xfId="4358"/>
    <cellStyle name="20% - Accent5 5 5" xfId="4359"/>
    <cellStyle name="20% - Accent5 5 5 2" xfId="4360"/>
    <cellStyle name="20% - Accent5 5 5 2 2" xfId="4361"/>
    <cellStyle name="20% - Accent5 5 5 2 2 2" xfId="4362"/>
    <cellStyle name="20% - Accent5 5 5 2 3" xfId="4363"/>
    <cellStyle name="20% - Accent5 5 5 3" xfId="4364"/>
    <cellStyle name="20% - Accent5 5 5 3 2" xfId="4365"/>
    <cellStyle name="20% - Accent5 5 5 3 2 2" xfId="4366"/>
    <cellStyle name="20% - Accent5 5 5 3 3" xfId="4367"/>
    <cellStyle name="20% - Accent5 5 5 4" xfId="4368"/>
    <cellStyle name="20% - Accent5 5 5 4 2" xfId="4369"/>
    <cellStyle name="20% - Accent5 5 5 5" xfId="4370"/>
    <cellStyle name="20% - Accent5 5 6" xfId="4371"/>
    <cellStyle name="20% - Accent5 5 6 2" xfId="4372"/>
    <cellStyle name="20% - Accent5 5 6 2 2" xfId="4373"/>
    <cellStyle name="20% - Accent5 5 6 3" xfId="4374"/>
    <cellStyle name="20% - Accent5 5 7" xfId="4375"/>
    <cellStyle name="20% - Accent5 5 7 2" xfId="4376"/>
    <cellStyle name="20% - Accent5 5 7 2 2" xfId="4377"/>
    <cellStyle name="20% - Accent5 5 7 3" xfId="4378"/>
    <cellStyle name="20% - Accent5 5 8" xfId="4379"/>
    <cellStyle name="20% - Accent5 5 8 2" xfId="4380"/>
    <cellStyle name="20% - Accent5 5 9" xfId="4381"/>
    <cellStyle name="20% - Accent5 6" xfId="4382"/>
    <cellStyle name="20% - Accent5 6 2" xfId="4383"/>
    <cellStyle name="20% - Accent5 7" xfId="4384"/>
    <cellStyle name="20% - Accent5 7 2" xfId="4385"/>
    <cellStyle name="20% - Accent5 8" xfId="4386"/>
    <cellStyle name="20% - Accent5 9" xfId="4387"/>
    <cellStyle name="20% - Accent6 10" xfId="4388"/>
    <cellStyle name="20% - Accent6 11" xfId="4389"/>
    <cellStyle name="20% - Accent6 12" xfId="4390"/>
    <cellStyle name="20% - Accent6 13" xfId="4391"/>
    <cellStyle name="20% - Accent6 14" xfId="4392"/>
    <cellStyle name="20% - Accent6 15" xfId="4393"/>
    <cellStyle name="20% - Accent6 16" xfId="4394"/>
    <cellStyle name="20% - Accent6 17" xfId="4395"/>
    <cellStyle name="20% - Accent6 18" xfId="4396"/>
    <cellStyle name="20% - Accent6 19" xfId="4397"/>
    <cellStyle name="20% - Accent6 2" xfId="4398"/>
    <cellStyle name="20% - Accent6 2 10" xfId="4399"/>
    <cellStyle name="20% - Accent6 2 10 2" xfId="4400"/>
    <cellStyle name="20% - Accent6 2 10 2 2" xfId="4401"/>
    <cellStyle name="20% - Accent6 2 10 2 2 2" xfId="4402"/>
    <cellStyle name="20% - Accent6 2 10 2 3" xfId="4403"/>
    <cellStyle name="20% - Accent6 2 10 3" xfId="4404"/>
    <cellStyle name="20% - Accent6 2 10 3 2" xfId="4405"/>
    <cellStyle name="20% - Accent6 2 10 3 2 2" xfId="4406"/>
    <cellStyle name="20% - Accent6 2 10 3 3" xfId="4407"/>
    <cellStyle name="20% - Accent6 2 10 4" xfId="4408"/>
    <cellStyle name="20% - Accent6 2 10 4 2" xfId="4409"/>
    <cellStyle name="20% - Accent6 2 10 5" xfId="4410"/>
    <cellStyle name="20% - Accent6 2 11" xfId="4411"/>
    <cellStyle name="20% - Accent6 2 11 2" xfId="4412"/>
    <cellStyle name="20% - Accent6 2 11 2 2" xfId="4413"/>
    <cellStyle name="20% - Accent6 2 11 3" xfId="4414"/>
    <cellStyle name="20% - Accent6 2 12" xfId="4415"/>
    <cellStyle name="20% - Accent6 2 12 2" xfId="4416"/>
    <cellStyle name="20% - Accent6 2 12 2 2" xfId="4417"/>
    <cellStyle name="20% - Accent6 2 12 3" xfId="4418"/>
    <cellStyle name="20% - Accent6 2 13" xfId="4419"/>
    <cellStyle name="20% - Accent6 2 13 2" xfId="4420"/>
    <cellStyle name="20% - Accent6 2 14" xfId="4421"/>
    <cellStyle name="20% - Accent6 2 15" xfId="4422"/>
    <cellStyle name="20% - Accent6 2 16" xfId="4423"/>
    <cellStyle name="20% - Accent6 2 2" xfId="4424"/>
    <cellStyle name="20% - Accent6 2 2 10" xfId="4425"/>
    <cellStyle name="20% - Accent6 2 2 11" xfId="4426"/>
    <cellStyle name="20% - Accent6 2 2 2" xfId="4427"/>
    <cellStyle name="20% - Accent6 2 2 2 2" xfId="4428"/>
    <cellStyle name="20% - Accent6 2 2 2 2 2" xfId="4429"/>
    <cellStyle name="20% - Accent6 2 2 2 2 2 2" xfId="4430"/>
    <cellStyle name="20% - Accent6 2 2 2 2 2 2 2" xfId="4431"/>
    <cellStyle name="20% - Accent6 2 2 2 2 2 3" xfId="4432"/>
    <cellStyle name="20% - Accent6 2 2 2 2 3" xfId="4433"/>
    <cellStyle name="20% - Accent6 2 2 2 2 3 2" xfId="4434"/>
    <cellStyle name="20% - Accent6 2 2 2 2 3 2 2" xfId="4435"/>
    <cellStyle name="20% - Accent6 2 2 2 2 3 3" xfId="4436"/>
    <cellStyle name="20% - Accent6 2 2 2 2 4" xfId="4437"/>
    <cellStyle name="20% - Accent6 2 2 2 2 4 2" xfId="4438"/>
    <cellStyle name="20% - Accent6 2 2 2 2 5" xfId="4439"/>
    <cellStyle name="20% - Accent6 2 2 2 3" xfId="4440"/>
    <cellStyle name="20% - Accent6 2 2 2 3 2" xfId="4441"/>
    <cellStyle name="20% - Accent6 2 2 2 3 2 2" xfId="4442"/>
    <cellStyle name="20% - Accent6 2 2 2 3 3" xfId="4443"/>
    <cellStyle name="20% - Accent6 2 2 2 4" xfId="4444"/>
    <cellStyle name="20% - Accent6 2 2 2 4 2" xfId="4445"/>
    <cellStyle name="20% - Accent6 2 2 2 4 2 2" xfId="4446"/>
    <cellStyle name="20% - Accent6 2 2 2 4 3" xfId="4447"/>
    <cellStyle name="20% - Accent6 2 2 2 5" xfId="4448"/>
    <cellStyle name="20% - Accent6 2 2 2 5 2" xfId="4449"/>
    <cellStyle name="20% - Accent6 2 2 2 6" xfId="4450"/>
    <cellStyle name="20% - Accent6 2 2 3" xfId="4451"/>
    <cellStyle name="20% - Accent6 2 2 3 2" xfId="4452"/>
    <cellStyle name="20% - Accent6 2 2 3 2 2" xfId="4453"/>
    <cellStyle name="20% - Accent6 2 2 3 2 2 2" xfId="4454"/>
    <cellStyle name="20% - Accent6 2 2 3 2 3" xfId="4455"/>
    <cellStyle name="20% - Accent6 2 2 3 3" xfId="4456"/>
    <cellStyle name="20% - Accent6 2 2 3 3 2" xfId="4457"/>
    <cellStyle name="20% - Accent6 2 2 3 3 2 2" xfId="4458"/>
    <cellStyle name="20% - Accent6 2 2 3 3 3" xfId="4459"/>
    <cellStyle name="20% - Accent6 2 2 3 4" xfId="4460"/>
    <cellStyle name="20% - Accent6 2 2 3 4 2" xfId="4461"/>
    <cellStyle name="20% - Accent6 2 2 3 5" xfId="4462"/>
    <cellStyle name="20% - Accent6 2 2 4" xfId="4463"/>
    <cellStyle name="20% - Accent6 2 2 4 2" xfId="4464"/>
    <cellStyle name="20% - Accent6 2 2 4 2 2" xfId="4465"/>
    <cellStyle name="20% - Accent6 2 2 4 2 2 2" xfId="4466"/>
    <cellStyle name="20% - Accent6 2 2 4 2 3" xfId="4467"/>
    <cellStyle name="20% - Accent6 2 2 4 3" xfId="4468"/>
    <cellStyle name="20% - Accent6 2 2 4 3 2" xfId="4469"/>
    <cellStyle name="20% - Accent6 2 2 4 3 2 2" xfId="4470"/>
    <cellStyle name="20% - Accent6 2 2 4 3 3" xfId="4471"/>
    <cellStyle name="20% - Accent6 2 2 4 4" xfId="4472"/>
    <cellStyle name="20% - Accent6 2 2 4 4 2" xfId="4473"/>
    <cellStyle name="20% - Accent6 2 2 4 5" xfId="4474"/>
    <cellStyle name="20% - Accent6 2 2 5" xfId="4475"/>
    <cellStyle name="20% - Accent6 2 2 5 2" xfId="4476"/>
    <cellStyle name="20% - Accent6 2 2 5 2 2" xfId="4477"/>
    <cellStyle name="20% - Accent6 2 2 5 2 2 2" xfId="4478"/>
    <cellStyle name="20% - Accent6 2 2 5 2 3" xfId="4479"/>
    <cellStyle name="20% - Accent6 2 2 5 3" xfId="4480"/>
    <cellStyle name="20% - Accent6 2 2 5 3 2" xfId="4481"/>
    <cellStyle name="20% - Accent6 2 2 5 3 2 2" xfId="4482"/>
    <cellStyle name="20% - Accent6 2 2 5 3 3" xfId="4483"/>
    <cellStyle name="20% - Accent6 2 2 5 4" xfId="4484"/>
    <cellStyle name="20% - Accent6 2 2 5 4 2" xfId="4485"/>
    <cellStyle name="20% - Accent6 2 2 5 5" xfId="4486"/>
    <cellStyle name="20% - Accent6 2 2 6" xfId="4487"/>
    <cellStyle name="20% - Accent6 2 2 6 2" xfId="4488"/>
    <cellStyle name="20% - Accent6 2 2 6 2 2" xfId="4489"/>
    <cellStyle name="20% - Accent6 2 2 6 3" xfId="4490"/>
    <cellStyle name="20% - Accent6 2 2 7" xfId="4491"/>
    <cellStyle name="20% - Accent6 2 2 7 2" xfId="4492"/>
    <cellStyle name="20% - Accent6 2 2 7 2 2" xfId="4493"/>
    <cellStyle name="20% - Accent6 2 2 7 3" xfId="4494"/>
    <cellStyle name="20% - Accent6 2 2 8" xfId="4495"/>
    <cellStyle name="20% - Accent6 2 2 8 2" xfId="4496"/>
    <cellStyle name="20% - Accent6 2 2 9" xfId="4497"/>
    <cellStyle name="20% - Accent6 2 3" xfId="4498"/>
    <cellStyle name="20% - Accent6 2 3 10" xfId="4499"/>
    <cellStyle name="20% - Accent6 2 3 2" xfId="4500"/>
    <cellStyle name="20% - Accent6 2 3 2 2" xfId="4501"/>
    <cellStyle name="20% - Accent6 2 3 2 2 2" xfId="4502"/>
    <cellStyle name="20% - Accent6 2 3 2 2 2 2" xfId="4503"/>
    <cellStyle name="20% - Accent6 2 3 2 2 2 2 2" xfId="4504"/>
    <cellStyle name="20% - Accent6 2 3 2 2 2 3" xfId="4505"/>
    <cellStyle name="20% - Accent6 2 3 2 2 3" xfId="4506"/>
    <cellStyle name="20% - Accent6 2 3 2 2 3 2" xfId="4507"/>
    <cellStyle name="20% - Accent6 2 3 2 2 3 2 2" xfId="4508"/>
    <cellStyle name="20% - Accent6 2 3 2 2 3 3" xfId="4509"/>
    <cellStyle name="20% - Accent6 2 3 2 2 4" xfId="4510"/>
    <cellStyle name="20% - Accent6 2 3 2 2 4 2" xfId="4511"/>
    <cellStyle name="20% - Accent6 2 3 2 2 5" xfId="4512"/>
    <cellStyle name="20% - Accent6 2 3 2 3" xfId="4513"/>
    <cellStyle name="20% - Accent6 2 3 2 3 2" xfId="4514"/>
    <cellStyle name="20% - Accent6 2 3 2 3 2 2" xfId="4515"/>
    <cellStyle name="20% - Accent6 2 3 2 3 3" xfId="4516"/>
    <cellStyle name="20% - Accent6 2 3 2 4" xfId="4517"/>
    <cellStyle name="20% - Accent6 2 3 2 4 2" xfId="4518"/>
    <cellStyle name="20% - Accent6 2 3 2 4 2 2" xfId="4519"/>
    <cellStyle name="20% - Accent6 2 3 2 4 3" xfId="4520"/>
    <cellStyle name="20% - Accent6 2 3 2 5" xfId="4521"/>
    <cellStyle name="20% - Accent6 2 3 2 5 2" xfId="4522"/>
    <cellStyle name="20% - Accent6 2 3 2 6" xfId="4523"/>
    <cellStyle name="20% - Accent6 2 3 3" xfId="4524"/>
    <cellStyle name="20% - Accent6 2 3 3 2" xfId="4525"/>
    <cellStyle name="20% - Accent6 2 3 3 2 2" xfId="4526"/>
    <cellStyle name="20% - Accent6 2 3 3 2 2 2" xfId="4527"/>
    <cellStyle name="20% - Accent6 2 3 3 2 3" xfId="4528"/>
    <cellStyle name="20% - Accent6 2 3 3 3" xfId="4529"/>
    <cellStyle name="20% - Accent6 2 3 3 3 2" xfId="4530"/>
    <cellStyle name="20% - Accent6 2 3 3 3 2 2" xfId="4531"/>
    <cellStyle name="20% - Accent6 2 3 3 3 3" xfId="4532"/>
    <cellStyle name="20% - Accent6 2 3 3 4" xfId="4533"/>
    <cellStyle name="20% - Accent6 2 3 3 4 2" xfId="4534"/>
    <cellStyle name="20% - Accent6 2 3 3 5" xfId="4535"/>
    <cellStyle name="20% - Accent6 2 3 4" xfId="4536"/>
    <cellStyle name="20% - Accent6 2 3 4 2" xfId="4537"/>
    <cellStyle name="20% - Accent6 2 3 4 2 2" xfId="4538"/>
    <cellStyle name="20% - Accent6 2 3 4 2 2 2" xfId="4539"/>
    <cellStyle name="20% - Accent6 2 3 4 2 3" xfId="4540"/>
    <cellStyle name="20% - Accent6 2 3 4 3" xfId="4541"/>
    <cellStyle name="20% - Accent6 2 3 4 3 2" xfId="4542"/>
    <cellStyle name="20% - Accent6 2 3 4 3 2 2" xfId="4543"/>
    <cellStyle name="20% - Accent6 2 3 4 3 3" xfId="4544"/>
    <cellStyle name="20% - Accent6 2 3 4 4" xfId="4545"/>
    <cellStyle name="20% - Accent6 2 3 4 4 2" xfId="4546"/>
    <cellStyle name="20% - Accent6 2 3 4 5" xfId="4547"/>
    <cellStyle name="20% - Accent6 2 3 5" xfId="4548"/>
    <cellStyle name="20% - Accent6 2 3 5 2" xfId="4549"/>
    <cellStyle name="20% - Accent6 2 3 5 2 2" xfId="4550"/>
    <cellStyle name="20% - Accent6 2 3 5 2 2 2" xfId="4551"/>
    <cellStyle name="20% - Accent6 2 3 5 2 3" xfId="4552"/>
    <cellStyle name="20% - Accent6 2 3 5 3" xfId="4553"/>
    <cellStyle name="20% - Accent6 2 3 5 3 2" xfId="4554"/>
    <cellStyle name="20% - Accent6 2 3 5 3 2 2" xfId="4555"/>
    <cellStyle name="20% - Accent6 2 3 5 3 3" xfId="4556"/>
    <cellStyle name="20% - Accent6 2 3 5 4" xfId="4557"/>
    <cellStyle name="20% - Accent6 2 3 5 4 2" xfId="4558"/>
    <cellStyle name="20% - Accent6 2 3 5 5" xfId="4559"/>
    <cellStyle name="20% - Accent6 2 3 6" xfId="4560"/>
    <cellStyle name="20% - Accent6 2 3 6 2" xfId="4561"/>
    <cellStyle name="20% - Accent6 2 3 6 2 2" xfId="4562"/>
    <cellStyle name="20% - Accent6 2 3 6 3" xfId="4563"/>
    <cellStyle name="20% - Accent6 2 3 7" xfId="4564"/>
    <cellStyle name="20% - Accent6 2 3 7 2" xfId="4565"/>
    <cellStyle name="20% - Accent6 2 3 7 2 2" xfId="4566"/>
    <cellStyle name="20% - Accent6 2 3 7 3" xfId="4567"/>
    <cellStyle name="20% - Accent6 2 3 8" xfId="4568"/>
    <cellStyle name="20% - Accent6 2 3 8 2" xfId="4569"/>
    <cellStyle name="20% - Accent6 2 3 9" xfId="4570"/>
    <cellStyle name="20% - Accent6 2 4" xfId="4571"/>
    <cellStyle name="20% - Accent6 2 4 2" xfId="4572"/>
    <cellStyle name="20% - Accent6 2 4 2 2" xfId="4573"/>
    <cellStyle name="20% - Accent6 2 4 2 2 2" xfId="4574"/>
    <cellStyle name="20% - Accent6 2 4 2 2 2 2" xfId="4575"/>
    <cellStyle name="20% - Accent6 2 4 2 2 2 2 2" xfId="4576"/>
    <cellStyle name="20% - Accent6 2 4 2 2 2 3" xfId="4577"/>
    <cellStyle name="20% - Accent6 2 4 2 2 3" xfId="4578"/>
    <cellStyle name="20% - Accent6 2 4 2 2 3 2" xfId="4579"/>
    <cellStyle name="20% - Accent6 2 4 2 2 3 2 2" xfId="4580"/>
    <cellStyle name="20% - Accent6 2 4 2 2 3 3" xfId="4581"/>
    <cellStyle name="20% - Accent6 2 4 2 2 4" xfId="4582"/>
    <cellStyle name="20% - Accent6 2 4 2 2 4 2" xfId="4583"/>
    <cellStyle name="20% - Accent6 2 4 2 2 5" xfId="4584"/>
    <cellStyle name="20% - Accent6 2 4 2 3" xfId="4585"/>
    <cellStyle name="20% - Accent6 2 4 2 3 2" xfId="4586"/>
    <cellStyle name="20% - Accent6 2 4 2 3 2 2" xfId="4587"/>
    <cellStyle name="20% - Accent6 2 4 2 3 3" xfId="4588"/>
    <cellStyle name="20% - Accent6 2 4 2 4" xfId="4589"/>
    <cellStyle name="20% - Accent6 2 4 2 4 2" xfId="4590"/>
    <cellStyle name="20% - Accent6 2 4 2 4 2 2" xfId="4591"/>
    <cellStyle name="20% - Accent6 2 4 2 4 3" xfId="4592"/>
    <cellStyle name="20% - Accent6 2 4 2 5" xfId="4593"/>
    <cellStyle name="20% - Accent6 2 4 2 5 2" xfId="4594"/>
    <cellStyle name="20% - Accent6 2 4 2 6" xfId="4595"/>
    <cellStyle name="20% - Accent6 2 4 3" xfId="4596"/>
    <cellStyle name="20% - Accent6 2 4 3 2" xfId="4597"/>
    <cellStyle name="20% - Accent6 2 4 3 2 2" xfId="4598"/>
    <cellStyle name="20% - Accent6 2 4 3 2 2 2" xfId="4599"/>
    <cellStyle name="20% - Accent6 2 4 3 2 3" xfId="4600"/>
    <cellStyle name="20% - Accent6 2 4 3 3" xfId="4601"/>
    <cellStyle name="20% - Accent6 2 4 3 3 2" xfId="4602"/>
    <cellStyle name="20% - Accent6 2 4 3 3 2 2" xfId="4603"/>
    <cellStyle name="20% - Accent6 2 4 3 3 3" xfId="4604"/>
    <cellStyle name="20% - Accent6 2 4 3 4" xfId="4605"/>
    <cellStyle name="20% - Accent6 2 4 3 4 2" xfId="4606"/>
    <cellStyle name="20% - Accent6 2 4 3 5" xfId="4607"/>
    <cellStyle name="20% - Accent6 2 4 4" xfId="4608"/>
    <cellStyle name="20% - Accent6 2 4 4 2" xfId="4609"/>
    <cellStyle name="20% - Accent6 2 4 4 2 2" xfId="4610"/>
    <cellStyle name="20% - Accent6 2 4 4 2 2 2" xfId="4611"/>
    <cellStyle name="20% - Accent6 2 4 4 2 3" xfId="4612"/>
    <cellStyle name="20% - Accent6 2 4 4 3" xfId="4613"/>
    <cellStyle name="20% - Accent6 2 4 4 3 2" xfId="4614"/>
    <cellStyle name="20% - Accent6 2 4 4 3 2 2" xfId="4615"/>
    <cellStyle name="20% - Accent6 2 4 4 3 3" xfId="4616"/>
    <cellStyle name="20% - Accent6 2 4 4 4" xfId="4617"/>
    <cellStyle name="20% - Accent6 2 4 4 4 2" xfId="4618"/>
    <cellStyle name="20% - Accent6 2 4 4 5" xfId="4619"/>
    <cellStyle name="20% - Accent6 2 4 5" xfId="4620"/>
    <cellStyle name="20% - Accent6 2 4 5 2" xfId="4621"/>
    <cellStyle name="20% - Accent6 2 4 5 2 2" xfId="4622"/>
    <cellStyle name="20% - Accent6 2 4 5 2 2 2" xfId="4623"/>
    <cellStyle name="20% - Accent6 2 4 5 2 3" xfId="4624"/>
    <cellStyle name="20% - Accent6 2 4 5 3" xfId="4625"/>
    <cellStyle name="20% - Accent6 2 4 5 3 2" xfId="4626"/>
    <cellStyle name="20% - Accent6 2 4 5 3 2 2" xfId="4627"/>
    <cellStyle name="20% - Accent6 2 4 5 3 3" xfId="4628"/>
    <cellStyle name="20% - Accent6 2 4 5 4" xfId="4629"/>
    <cellStyle name="20% - Accent6 2 4 5 4 2" xfId="4630"/>
    <cellStyle name="20% - Accent6 2 4 5 5" xfId="4631"/>
    <cellStyle name="20% - Accent6 2 4 6" xfId="4632"/>
    <cellStyle name="20% - Accent6 2 4 6 2" xfId="4633"/>
    <cellStyle name="20% - Accent6 2 4 6 2 2" xfId="4634"/>
    <cellStyle name="20% - Accent6 2 4 6 3" xfId="4635"/>
    <cellStyle name="20% - Accent6 2 4 7" xfId="4636"/>
    <cellStyle name="20% - Accent6 2 4 7 2" xfId="4637"/>
    <cellStyle name="20% - Accent6 2 4 7 2 2" xfId="4638"/>
    <cellStyle name="20% - Accent6 2 4 7 3" xfId="4639"/>
    <cellStyle name="20% - Accent6 2 4 8" xfId="4640"/>
    <cellStyle name="20% - Accent6 2 4 8 2" xfId="4641"/>
    <cellStyle name="20% - Accent6 2 4 9" xfId="4642"/>
    <cellStyle name="20% - Accent6 2 5" xfId="4643"/>
    <cellStyle name="20% - Accent6 2 5 2" xfId="4644"/>
    <cellStyle name="20% - Accent6 2 5 2 2" xfId="4645"/>
    <cellStyle name="20% - Accent6 2 5 2 2 2" xfId="4646"/>
    <cellStyle name="20% - Accent6 2 5 2 2 2 2" xfId="4647"/>
    <cellStyle name="20% - Accent6 2 5 2 2 2 2 2" xfId="4648"/>
    <cellStyle name="20% - Accent6 2 5 2 2 2 3" xfId="4649"/>
    <cellStyle name="20% - Accent6 2 5 2 2 3" xfId="4650"/>
    <cellStyle name="20% - Accent6 2 5 2 2 3 2" xfId="4651"/>
    <cellStyle name="20% - Accent6 2 5 2 2 3 2 2" xfId="4652"/>
    <cellStyle name="20% - Accent6 2 5 2 2 3 3" xfId="4653"/>
    <cellStyle name="20% - Accent6 2 5 2 2 4" xfId="4654"/>
    <cellStyle name="20% - Accent6 2 5 2 2 4 2" xfId="4655"/>
    <cellStyle name="20% - Accent6 2 5 2 2 5" xfId="4656"/>
    <cellStyle name="20% - Accent6 2 5 2 3" xfId="4657"/>
    <cellStyle name="20% - Accent6 2 5 2 3 2" xfId="4658"/>
    <cellStyle name="20% - Accent6 2 5 2 3 2 2" xfId="4659"/>
    <cellStyle name="20% - Accent6 2 5 2 3 3" xfId="4660"/>
    <cellStyle name="20% - Accent6 2 5 2 4" xfId="4661"/>
    <cellStyle name="20% - Accent6 2 5 2 4 2" xfId="4662"/>
    <cellStyle name="20% - Accent6 2 5 2 4 2 2" xfId="4663"/>
    <cellStyle name="20% - Accent6 2 5 2 4 3" xfId="4664"/>
    <cellStyle name="20% - Accent6 2 5 2 5" xfId="4665"/>
    <cellStyle name="20% - Accent6 2 5 2 5 2" xfId="4666"/>
    <cellStyle name="20% - Accent6 2 5 2 6" xfId="4667"/>
    <cellStyle name="20% - Accent6 2 5 3" xfId="4668"/>
    <cellStyle name="20% - Accent6 2 5 3 2" xfId="4669"/>
    <cellStyle name="20% - Accent6 2 5 3 2 2" xfId="4670"/>
    <cellStyle name="20% - Accent6 2 5 3 2 2 2" xfId="4671"/>
    <cellStyle name="20% - Accent6 2 5 3 2 3" xfId="4672"/>
    <cellStyle name="20% - Accent6 2 5 3 3" xfId="4673"/>
    <cellStyle name="20% - Accent6 2 5 3 3 2" xfId="4674"/>
    <cellStyle name="20% - Accent6 2 5 3 3 2 2" xfId="4675"/>
    <cellStyle name="20% - Accent6 2 5 3 3 3" xfId="4676"/>
    <cellStyle name="20% - Accent6 2 5 3 4" xfId="4677"/>
    <cellStyle name="20% - Accent6 2 5 3 4 2" xfId="4678"/>
    <cellStyle name="20% - Accent6 2 5 3 5" xfId="4679"/>
    <cellStyle name="20% - Accent6 2 5 4" xfId="4680"/>
    <cellStyle name="20% - Accent6 2 5 4 2" xfId="4681"/>
    <cellStyle name="20% - Accent6 2 5 4 2 2" xfId="4682"/>
    <cellStyle name="20% - Accent6 2 5 4 2 2 2" xfId="4683"/>
    <cellStyle name="20% - Accent6 2 5 4 2 3" xfId="4684"/>
    <cellStyle name="20% - Accent6 2 5 4 3" xfId="4685"/>
    <cellStyle name="20% - Accent6 2 5 4 3 2" xfId="4686"/>
    <cellStyle name="20% - Accent6 2 5 4 3 2 2" xfId="4687"/>
    <cellStyle name="20% - Accent6 2 5 4 3 3" xfId="4688"/>
    <cellStyle name="20% - Accent6 2 5 4 4" xfId="4689"/>
    <cellStyle name="20% - Accent6 2 5 4 4 2" xfId="4690"/>
    <cellStyle name="20% - Accent6 2 5 4 5" xfId="4691"/>
    <cellStyle name="20% - Accent6 2 5 5" xfId="4692"/>
    <cellStyle name="20% - Accent6 2 5 5 2" xfId="4693"/>
    <cellStyle name="20% - Accent6 2 5 5 2 2" xfId="4694"/>
    <cellStyle name="20% - Accent6 2 5 5 2 2 2" xfId="4695"/>
    <cellStyle name="20% - Accent6 2 5 5 2 3" xfId="4696"/>
    <cellStyle name="20% - Accent6 2 5 5 3" xfId="4697"/>
    <cellStyle name="20% - Accent6 2 5 5 3 2" xfId="4698"/>
    <cellStyle name="20% - Accent6 2 5 5 3 2 2" xfId="4699"/>
    <cellStyle name="20% - Accent6 2 5 5 3 3" xfId="4700"/>
    <cellStyle name="20% - Accent6 2 5 5 4" xfId="4701"/>
    <cellStyle name="20% - Accent6 2 5 5 4 2" xfId="4702"/>
    <cellStyle name="20% - Accent6 2 5 5 5" xfId="4703"/>
    <cellStyle name="20% - Accent6 2 5 6" xfId="4704"/>
    <cellStyle name="20% - Accent6 2 5 6 2" xfId="4705"/>
    <cellStyle name="20% - Accent6 2 5 6 2 2" xfId="4706"/>
    <cellStyle name="20% - Accent6 2 5 6 3" xfId="4707"/>
    <cellStyle name="20% - Accent6 2 5 7" xfId="4708"/>
    <cellStyle name="20% - Accent6 2 5 7 2" xfId="4709"/>
    <cellStyle name="20% - Accent6 2 5 7 2 2" xfId="4710"/>
    <cellStyle name="20% - Accent6 2 5 7 3" xfId="4711"/>
    <cellStyle name="20% - Accent6 2 5 8" xfId="4712"/>
    <cellStyle name="20% - Accent6 2 5 8 2" xfId="4713"/>
    <cellStyle name="20% - Accent6 2 5 9" xfId="4714"/>
    <cellStyle name="20% - Accent6 2 6" xfId="4715"/>
    <cellStyle name="20% - Accent6 2 6 2" xfId="4716"/>
    <cellStyle name="20% - Accent6 2 6 2 2" xfId="4717"/>
    <cellStyle name="20% - Accent6 2 6 2 2 2" xfId="4718"/>
    <cellStyle name="20% - Accent6 2 6 2 2 2 2" xfId="4719"/>
    <cellStyle name="20% - Accent6 2 6 2 2 2 2 2" xfId="4720"/>
    <cellStyle name="20% - Accent6 2 6 2 2 2 3" xfId="4721"/>
    <cellStyle name="20% - Accent6 2 6 2 2 3" xfId="4722"/>
    <cellStyle name="20% - Accent6 2 6 2 2 3 2" xfId="4723"/>
    <cellStyle name="20% - Accent6 2 6 2 2 3 2 2" xfId="4724"/>
    <cellStyle name="20% - Accent6 2 6 2 2 3 3" xfId="4725"/>
    <cellStyle name="20% - Accent6 2 6 2 2 4" xfId="4726"/>
    <cellStyle name="20% - Accent6 2 6 2 2 4 2" xfId="4727"/>
    <cellStyle name="20% - Accent6 2 6 2 2 5" xfId="4728"/>
    <cellStyle name="20% - Accent6 2 6 2 3" xfId="4729"/>
    <cellStyle name="20% - Accent6 2 6 2 3 2" xfId="4730"/>
    <cellStyle name="20% - Accent6 2 6 2 3 2 2" xfId="4731"/>
    <cellStyle name="20% - Accent6 2 6 2 3 3" xfId="4732"/>
    <cellStyle name="20% - Accent6 2 6 2 4" xfId="4733"/>
    <cellStyle name="20% - Accent6 2 6 2 4 2" xfId="4734"/>
    <cellStyle name="20% - Accent6 2 6 2 4 2 2" xfId="4735"/>
    <cellStyle name="20% - Accent6 2 6 2 4 3" xfId="4736"/>
    <cellStyle name="20% - Accent6 2 6 2 5" xfId="4737"/>
    <cellStyle name="20% - Accent6 2 6 2 5 2" xfId="4738"/>
    <cellStyle name="20% - Accent6 2 6 2 6" xfId="4739"/>
    <cellStyle name="20% - Accent6 2 6 3" xfId="4740"/>
    <cellStyle name="20% - Accent6 2 6 3 2" xfId="4741"/>
    <cellStyle name="20% - Accent6 2 6 3 2 2" xfId="4742"/>
    <cellStyle name="20% - Accent6 2 6 3 2 2 2" xfId="4743"/>
    <cellStyle name="20% - Accent6 2 6 3 2 3" xfId="4744"/>
    <cellStyle name="20% - Accent6 2 6 3 3" xfId="4745"/>
    <cellStyle name="20% - Accent6 2 6 3 3 2" xfId="4746"/>
    <cellStyle name="20% - Accent6 2 6 3 3 2 2" xfId="4747"/>
    <cellStyle name="20% - Accent6 2 6 3 3 3" xfId="4748"/>
    <cellStyle name="20% - Accent6 2 6 3 4" xfId="4749"/>
    <cellStyle name="20% - Accent6 2 6 3 4 2" xfId="4750"/>
    <cellStyle name="20% - Accent6 2 6 3 5" xfId="4751"/>
    <cellStyle name="20% - Accent6 2 6 4" xfId="4752"/>
    <cellStyle name="20% - Accent6 2 6 4 2" xfId="4753"/>
    <cellStyle name="20% - Accent6 2 6 4 2 2" xfId="4754"/>
    <cellStyle name="20% - Accent6 2 6 4 2 2 2" xfId="4755"/>
    <cellStyle name="20% - Accent6 2 6 4 2 3" xfId="4756"/>
    <cellStyle name="20% - Accent6 2 6 4 3" xfId="4757"/>
    <cellStyle name="20% - Accent6 2 6 4 3 2" xfId="4758"/>
    <cellStyle name="20% - Accent6 2 6 4 3 2 2" xfId="4759"/>
    <cellStyle name="20% - Accent6 2 6 4 3 3" xfId="4760"/>
    <cellStyle name="20% - Accent6 2 6 4 4" xfId="4761"/>
    <cellStyle name="20% - Accent6 2 6 4 4 2" xfId="4762"/>
    <cellStyle name="20% - Accent6 2 6 4 5" xfId="4763"/>
    <cellStyle name="20% - Accent6 2 6 5" xfId="4764"/>
    <cellStyle name="20% - Accent6 2 6 5 2" xfId="4765"/>
    <cellStyle name="20% - Accent6 2 6 5 2 2" xfId="4766"/>
    <cellStyle name="20% - Accent6 2 6 5 2 2 2" xfId="4767"/>
    <cellStyle name="20% - Accent6 2 6 5 2 3" xfId="4768"/>
    <cellStyle name="20% - Accent6 2 6 5 3" xfId="4769"/>
    <cellStyle name="20% - Accent6 2 6 5 3 2" xfId="4770"/>
    <cellStyle name="20% - Accent6 2 6 5 3 2 2" xfId="4771"/>
    <cellStyle name="20% - Accent6 2 6 5 3 3" xfId="4772"/>
    <cellStyle name="20% - Accent6 2 6 5 4" xfId="4773"/>
    <cellStyle name="20% - Accent6 2 6 5 4 2" xfId="4774"/>
    <cellStyle name="20% - Accent6 2 6 5 5" xfId="4775"/>
    <cellStyle name="20% - Accent6 2 6 6" xfId="4776"/>
    <cellStyle name="20% - Accent6 2 6 6 2" xfId="4777"/>
    <cellStyle name="20% - Accent6 2 6 6 2 2" xfId="4778"/>
    <cellStyle name="20% - Accent6 2 6 6 3" xfId="4779"/>
    <cellStyle name="20% - Accent6 2 6 7" xfId="4780"/>
    <cellStyle name="20% - Accent6 2 6 7 2" xfId="4781"/>
    <cellStyle name="20% - Accent6 2 6 7 2 2" xfId="4782"/>
    <cellStyle name="20% - Accent6 2 6 7 3" xfId="4783"/>
    <cellStyle name="20% - Accent6 2 6 8" xfId="4784"/>
    <cellStyle name="20% - Accent6 2 6 8 2" xfId="4785"/>
    <cellStyle name="20% - Accent6 2 6 9" xfId="4786"/>
    <cellStyle name="20% - Accent6 2 7" xfId="4787"/>
    <cellStyle name="20% - Accent6 2 7 2" xfId="4788"/>
    <cellStyle name="20% - Accent6 2 7 2 2" xfId="4789"/>
    <cellStyle name="20% - Accent6 2 7 2 2 2" xfId="4790"/>
    <cellStyle name="20% - Accent6 2 7 2 2 2 2" xfId="4791"/>
    <cellStyle name="20% - Accent6 2 7 2 2 3" xfId="4792"/>
    <cellStyle name="20% - Accent6 2 7 2 3" xfId="4793"/>
    <cellStyle name="20% - Accent6 2 7 2 3 2" xfId="4794"/>
    <cellStyle name="20% - Accent6 2 7 2 3 2 2" xfId="4795"/>
    <cellStyle name="20% - Accent6 2 7 2 3 3" xfId="4796"/>
    <cellStyle name="20% - Accent6 2 7 2 4" xfId="4797"/>
    <cellStyle name="20% - Accent6 2 7 2 4 2" xfId="4798"/>
    <cellStyle name="20% - Accent6 2 7 2 5" xfId="4799"/>
    <cellStyle name="20% - Accent6 2 7 3" xfId="4800"/>
    <cellStyle name="20% - Accent6 2 7 3 2" xfId="4801"/>
    <cellStyle name="20% - Accent6 2 7 3 2 2" xfId="4802"/>
    <cellStyle name="20% - Accent6 2 7 3 3" xfId="4803"/>
    <cellStyle name="20% - Accent6 2 7 4" xfId="4804"/>
    <cellStyle name="20% - Accent6 2 7 4 2" xfId="4805"/>
    <cellStyle name="20% - Accent6 2 7 4 2 2" xfId="4806"/>
    <cellStyle name="20% - Accent6 2 7 4 3" xfId="4807"/>
    <cellStyle name="20% - Accent6 2 7 5" xfId="4808"/>
    <cellStyle name="20% - Accent6 2 7 5 2" xfId="4809"/>
    <cellStyle name="20% - Accent6 2 7 6" xfId="4810"/>
    <cellStyle name="20% - Accent6 2 8" xfId="4811"/>
    <cellStyle name="20% - Accent6 2 8 2" xfId="4812"/>
    <cellStyle name="20% - Accent6 2 8 2 2" xfId="4813"/>
    <cellStyle name="20% - Accent6 2 8 2 2 2" xfId="4814"/>
    <cellStyle name="20% - Accent6 2 8 2 3" xfId="4815"/>
    <cellStyle name="20% - Accent6 2 8 3" xfId="4816"/>
    <cellStyle name="20% - Accent6 2 8 3 2" xfId="4817"/>
    <cellStyle name="20% - Accent6 2 8 3 2 2" xfId="4818"/>
    <cellStyle name="20% - Accent6 2 8 3 3" xfId="4819"/>
    <cellStyle name="20% - Accent6 2 8 4" xfId="4820"/>
    <cellStyle name="20% - Accent6 2 8 4 2" xfId="4821"/>
    <cellStyle name="20% - Accent6 2 8 5" xfId="4822"/>
    <cellStyle name="20% - Accent6 2 9" xfId="4823"/>
    <cellStyle name="20% - Accent6 2 9 2" xfId="4824"/>
    <cellStyle name="20% - Accent6 2 9 2 2" xfId="4825"/>
    <cellStyle name="20% - Accent6 2 9 2 2 2" xfId="4826"/>
    <cellStyle name="20% - Accent6 2 9 2 3" xfId="4827"/>
    <cellStyle name="20% - Accent6 2 9 3" xfId="4828"/>
    <cellStyle name="20% - Accent6 2 9 3 2" xfId="4829"/>
    <cellStyle name="20% - Accent6 2 9 3 2 2" xfId="4830"/>
    <cellStyle name="20% - Accent6 2 9 3 3" xfId="4831"/>
    <cellStyle name="20% - Accent6 2 9 4" xfId="4832"/>
    <cellStyle name="20% - Accent6 2 9 4 2" xfId="4833"/>
    <cellStyle name="20% - Accent6 2 9 5" xfId="4834"/>
    <cellStyle name="20% - Accent6 2_2009 GRC Compl Filing - Exhibit D" xfId="4835"/>
    <cellStyle name="20% - Accent6 20" xfId="4836"/>
    <cellStyle name="20% - Accent6 21" xfId="4837"/>
    <cellStyle name="20% - Accent6 22" xfId="4838"/>
    <cellStyle name="20% - Accent6 3" xfId="4839"/>
    <cellStyle name="20% - Accent6 3 10" xfId="4840"/>
    <cellStyle name="20% - Accent6 3 11" xfId="4841"/>
    <cellStyle name="20% - Accent6 3 2" xfId="4842"/>
    <cellStyle name="20% - Accent6 3 2 2" xfId="4843"/>
    <cellStyle name="20% - Accent6 3 2 2 2" xfId="4844"/>
    <cellStyle name="20% - Accent6 3 2 2 2 2" xfId="4845"/>
    <cellStyle name="20% - Accent6 3 2 2 2 2 2" xfId="4846"/>
    <cellStyle name="20% - Accent6 3 2 2 2 3" xfId="4847"/>
    <cellStyle name="20% - Accent6 3 2 2 3" xfId="4848"/>
    <cellStyle name="20% - Accent6 3 2 2 3 2" xfId="4849"/>
    <cellStyle name="20% - Accent6 3 2 2 3 2 2" xfId="4850"/>
    <cellStyle name="20% - Accent6 3 2 2 3 3" xfId="4851"/>
    <cellStyle name="20% - Accent6 3 2 2 4" xfId="4852"/>
    <cellStyle name="20% - Accent6 3 2 2 4 2" xfId="4853"/>
    <cellStyle name="20% - Accent6 3 2 2 5" xfId="4854"/>
    <cellStyle name="20% - Accent6 3 2 3" xfId="4855"/>
    <cellStyle name="20% - Accent6 3 2 3 2" xfId="4856"/>
    <cellStyle name="20% - Accent6 3 2 3 2 2" xfId="4857"/>
    <cellStyle name="20% - Accent6 3 2 3 3" xfId="4858"/>
    <cellStyle name="20% - Accent6 3 2 4" xfId="4859"/>
    <cellStyle name="20% - Accent6 3 2 4 2" xfId="4860"/>
    <cellStyle name="20% - Accent6 3 2 4 2 2" xfId="4861"/>
    <cellStyle name="20% - Accent6 3 2 4 3" xfId="4862"/>
    <cellStyle name="20% - Accent6 3 2 5" xfId="4863"/>
    <cellStyle name="20% - Accent6 3 2 5 2" xfId="4864"/>
    <cellStyle name="20% - Accent6 3 2 6" xfId="4865"/>
    <cellStyle name="20% - Accent6 3 2 7" xfId="4866"/>
    <cellStyle name="20% - Accent6 3 3" xfId="4867"/>
    <cellStyle name="20% - Accent6 3 3 2" xfId="4868"/>
    <cellStyle name="20% - Accent6 3 3 2 2" xfId="4869"/>
    <cellStyle name="20% - Accent6 3 3 2 2 2" xfId="4870"/>
    <cellStyle name="20% - Accent6 3 3 2 3" xfId="4871"/>
    <cellStyle name="20% - Accent6 3 3 3" xfId="4872"/>
    <cellStyle name="20% - Accent6 3 3 3 2" xfId="4873"/>
    <cellStyle name="20% - Accent6 3 3 3 2 2" xfId="4874"/>
    <cellStyle name="20% - Accent6 3 3 3 3" xfId="4875"/>
    <cellStyle name="20% - Accent6 3 3 4" xfId="4876"/>
    <cellStyle name="20% - Accent6 3 3 4 2" xfId="4877"/>
    <cellStyle name="20% - Accent6 3 3 5" xfId="4878"/>
    <cellStyle name="20% - Accent6 3 3 6" xfId="4879"/>
    <cellStyle name="20% - Accent6 3 4" xfId="4880"/>
    <cellStyle name="20% - Accent6 3 4 2" xfId="4881"/>
    <cellStyle name="20% - Accent6 3 4 2 2" xfId="4882"/>
    <cellStyle name="20% - Accent6 3 4 2 2 2" xfId="4883"/>
    <cellStyle name="20% - Accent6 3 4 2 3" xfId="4884"/>
    <cellStyle name="20% - Accent6 3 4 3" xfId="4885"/>
    <cellStyle name="20% - Accent6 3 4 3 2" xfId="4886"/>
    <cellStyle name="20% - Accent6 3 4 3 2 2" xfId="4887"/>
    <cellStyle name="20% - Accent6 3 4 3 3" xfId="4888"/>
    <cellStyle name="20% - Accent6 3 4 4" xfId="4889"/>
    <cellStyle name="20% - Accent6 3 4 4 2" xfId="4890"/>
    <cellStyle name="20% - Accent6 3 4 5" xfId="4891"/>
    <cellStyle name="20% - Accent6 3 5" xfId="4892"/>
    <cellStyle name="20% - Accent6 3 5 2" xfId="4893"/>
    <cellStyle name="20% - Accent6 3 5 2 2" xfId="4894"/>
    <cellStyle name="20% - Accent6 3 5 2 2 2" xfId="4895"/>
    <cellStyle name="20% - Accent6 3 5 2 3" xfId="4896"/>
    <cellStyle name="20% - Accent6 3 5 3" xfId="4897"/>
    <cellStyle name="20% - Accent6 3 5 3 2" xfId="4898"/>
    <cellStyle name="20% - Accent6 3 5 3 2 2" xfId="4899"/>
    <cellStyle name="20% - Accent6 3 5 3 3" xfId="4900"/>
    <cellStyle name="20% - Accent6 3 5 4" xfId="4901"/>
    <cellStyle name="20% - Accent6 3 5 4 2" xfId="4902"/>
    <cellStyle name="20% - Accent6 3 5 5" xfId="4903"/>
    <cellStyle name="20% - Accent6 3 6" xfId="4904"/>
    <cellStyle name="20% - Accent6 3 6 2" xfId="4905"/>
    <cellStyle name="20% - Accent6 3 6 2 2" xfId="4906"/>
    <cellStyle name="20% - Accent6 3 6 3" xfId="4907"/>
    <cellStyle name="20% - Accent6 3 7" xfId="4908"/>
    <cellStyle name="20% - Accent6 3 7 2" xfId="4909"/>
    <cellStyle name="20% - Accent6 3 7 2 2" xfId="4910"/>
    <cellStyle name="20% - Accent6 3 7 3" xfId="4911"/>
    <cellStyle name="20% - Accent6 3 8" xfId="4912"/>
    <cellStyle name="20% - Accent6 3 8 2" xfId="4913"/>
    <cellStyle name="20% - Accent6 3 9" xfId="4914"/>
    <cellStyle name="20% - Accent6 4" xfId="4915"/>
    <cellStyle name="20% - Accent6 4 10" xfId="4916"/>
    <cellStyle name="20% - Accent6 4 2" xfId="4917"/>
    <cellStyle name="20% - Accent6 4 2 2" xfId="4918"/>
    <cellStyle name="20% - Accent6 4 2 2 2" xfId="4919"/>
    <cellStyle name="20% - Accent6 4 2 2 2 2" xfId="4920"/>
    <cellStyle name="20% - Accent6 4 2 2 2 2 2" xfId="4921"/>
    <cellStyle name="20% - Accent6 4 2 2 2 3" xfId="4922"/>
    <cellStyle name="20% - Accent6 4 2 2 3" xfId="4923"/>
    <cellStyle name="20% - Accent6 4 2 2 3 2" xfId="4924"/>
    <cellStyle name="20% - Accent6 4 2 2 3 2 2" xfId="4925"/>
    <cellStyle name="20% - Accent6 4 2 2 3 3" xfId="4926"/>
    <cellStyle name="20% - Accent6 4 2 2 4" xfId="4927"/>
    <cellStyle name="20% - Accent6 4 2 2 4 2" xfId="4928"/>
    <cellStyle name="20% - Accent6 4 2 2 5" xfId="4929"/>
    <cellStyle name="20% - Accent6 4 2 3" xfId="4930"/>
    <cellStyle name="20% - Accent6 4 2 3 2" xfId="4931"/>
    <cellStyle name="20% - Accent6 4 2 3 2 2" xfId="4932"/>
    <cellStyle name="20% - Accent6 4 2 3 3" xfId="4933"/>
    <cellStyle name="20% - Accent6 4 2 4" xfId="4934"/>
    <cellStyle name="20% - Accent6 4 2 4 2" xfId="4935"/>
    <cellStyle name="20% - Accent6 4 2 4 2 2" xfId="4936"/>
    <cellStyle name="20% - Accent6 4 2 4 3" xfId="4937"/>
    <cellStyle name="20% - Accent6 4 2 5" xfId="4938"/>
    <cellStyle name="20% - Accent6 4 2 5 2" xfId="4939"/>
    <cellStyle name="20% - Accent6 4 2 6" xfId="4940"/>
    <cellStyle name="20% - Accent6 4 2 7" xfId="4941"/>
    <cellStyle name="20% - Accent6 4 3" xfId="4942"/>
    <cellStyle name="20% - Accent6 4 3 2" xfId="4943"/>
    <cellStyle name="20% - Accent6 4 3 2 2" xfId="4944"/>
    <cellStyle name="20% - Accent6 4 3 2 2 2" xfId="4945"/>
    <cellStyle name="20% - Accent6 4 3 2 3" xfId="4946"/>
    <cellStyle name="20% - Accent6 4 3 3" xfId="4947"/>
    <cellStyle name="20% - Accent6 4 3 3 2" xfId="4948"/>
    <cellStyle name="20% - Accent6 4 3 3 2 2" xfId="4949"/>
    <cellStyle name="20% - Accent6 4 3 3 3" xfId="4950"/>
    <cellStyle name="20% - Accent6 4 3 4" xfId="4951"/>
    <cellStyle name="20% - Accent6 4 3 4 2" xfId="4952"/>
    <cellStyle name="20% - Accent6 4 3 5" xfId="4953"/>
    <cellStyle name="20% - Accent6 4 4" xfId="4954"/>
    <cellStyle name="20% - Accent6 4 4 2" xfId="4955"/>
    <cellStyle name="20% - Accent6 4 4 2 2" xfId="4956"/>
    <cellStyle name="20% - Accent6 4 4 2 2 2" xfId="4957"/>
    <cellStyle name="20% - Accent6 4 4 2 3" xfId="4958"/>
    <cellStyle name="20% - Accent6 4 4 3" xfId="4959"/>
    <cellStyle name="20% - Accent6 4 4 3 2" xfId="4960"/>
    <cellStyle name="20% - Accent6 4 4 3 2 2" xfId="4961"/>
    <cellStyle name="20% - Accent6 4 4 3 3" xfId="4962"/>
    <cellStyle name="20% - Accent6 4 4 4" xfId="4963"/>
    <cellStyle name="20% - Accent6 4 4 4 2" xfId="4964"/>
    <cellStyle name="20% - Accent6 4 4 5" xfId="4965"/>
    <cellStyle name="20% - Accent6 4 5" xfId="4966"/>
    <cellStyle name="20% - Accent6 4 5 2" xfId="4967"/>
    <cellStyle name="20% - Accent6 4 5 2 2" xfId="4968"/>
    <cellStyle name="20% - Accent6 4 5 2 2 2" xfId="4969"/>
    <cellStyle name="20% - Accent6 4 5 2 3" xfId="4970"/>
    <cellStyle name="20% - Accent6 4 5 3" xfId="4971"/>
    <cellStyle name="20% - Accent6 4 5 3 2" xfId="4972"/>
    <cellStyle name="20% - Accent6 4 5 3 2 2" xfId="4973"/>
    <cellStyle name="20% - Accent6 4 5 3 3" xfId="4974"/>
    <cellStyle name="20% - Accent6 4 5 4" xfId="4975"/>
    <cellStyle name="20% - Accent6 4 5 4 2" xfId="4976"/>
    <cellStyle name="20% - Accent6 4 5 5" xfId="4977"/>
    <cellStyle name="20% - Accent6 4 6" xfId="4978"/>
    <cellStyle name="20% - Accent6 4 6 2" xfId="4979"/>
    <cellStyle name="20% - Accent6 4 6 2 2" xfId="4980"/>
    <cellStyle name="20% - Accent6 4 6 3" xfId="4981"/>
    <cellStyle name="20% - Accent6 4 7" xfId="4982"/>
    <cellStyle name="20% - Accent6 4 7 2" xfId="4983"/>
    <cellStyle name="20% - Accent6 4 7 2 2" xfId="4984"/>
    <cellStyle name="20% - Accent6 4 7 3" xfId="4985"/>
    <cellStyle name="20% - Accent6 4 8" xfId="4986"/>
    <cellStyle name="20% - Accent6 4 8 2" xfId="4987"/>
    <cellStyle name="20% - Accent6 4 9" xfId="4988"/>
    <cellStyle name="20% - Accent6 5" xfId="4989"/>
    <cellStyle name="20% - Accent6 5 10" xfId="4990"/>
    <cellStyle name="20% - Accent6 5 2" xfId="4991"/>
    <cellStyle name="20% - Accent6 5 2 2" xfId="4992"/>
    <cellStyle name="20% - Accent6 5 2 2 2" xfId="4993"/>
    <cellStyle name="20% - Accent6 5 2 2 2 2" xfId="4994"/>
    <cellStyle name="20% - Accent6 5 2 2 2 2 2" xfId="4995"/>
    <cellStyle name="20% - Accent6 5 2 2 2 3" xfId="4996"/>
    <cellStyle name="20% - Accent6 5 2 2 3" xfId="4997"/>
    <cellStyle name="20% - Accent6 5 2 2 3 2" xfId="4998"/>
    <cellStyle name="20% - Accent6 5 2 2 3 2 2" xfId="4999"/>
    <cellStyle name="20% - Accent6 5 2 2 3 3" xfId="5000"/>
    <cellStyle name="20% - Accent6 5 2 2 4" xfId="5001"/>
    <cellStyle name="20% - Accent6 5 2 2 4 2" xfId="5002"/>
    <cellStyle name="20% - Accent6 5 2 2 5" xfId="5003"/>
    <cellStyle name="20% - Accent6 5 2 3" xfId="5004"/>
    <cellStyle name="20% - Accent6 5 2 3 2" xfId="5005"/>
    <cellStyle name="20% - Accent6 5 2 3 2 2" xfId="5006"/>
    <cellStyle name="20% - Accent6 5 2 3 3" xfId="5007"/>
    <cellStyle name="20% - Accent6 5 2 4" xfId="5008"/>
    <cellStyle name="20% - Accent6 5 2 4 2" xfId="5009"/>
    <cellStyle name="20% - Accent6 5 2 4 2 2" xfId="5010"/>
    <cellStyle name="20% - Accent6 5 2 4 3" xfId="5011"/>
    <cellStyle name="20% - Accent6 5 2 5" xfId="5012"/>
    <cellStyle name="20% - Accent6 5 2 5 2" xfId="5013"/>
    <cellStyle name="20% - Accent6 5 2 6" xfId="5014"/>
    <cellStyle name="20% - Accent6 5 3" xfId="5015"/>
    <cellStyle name="20% - Accent6 5 3 2" xfId="5016"/>
    <cellStyle name="20% - Accent6 5 3 2 2" xfId="5017"/>
    <cellStyle name="20% - Accent6 5 3 2 2 2" xfId="5018"/>
    <cellStyle name="20% - Accent6 5 3 2 3" xfId="5019"/>
    <cellStyle name="20% - Accent6 5 3 3" xfId="5020"/>
    <cellStyle name="20% - Accent6 5 3 3 2" xfId="5021"/>
    <cellStyle name="20% - Accent6 5 3 3 2 2" xfId="5022"/>
    <cellStyle name="20% - Accent6 5 3 3 3" xfId="5023"/>
    <cellStyle name="20% - Accent6 5 3 4" xfId="5024"/>
    <cellStyle name="20% - Accent6 5 3 4 2" xfId="5025"/>
    <cellStyle name="20% - Accent6 5 3 5" xfId="5026"/>
    <cellStyle name="20% - Accent6 5 4" xfId="5027"/>
    <cellStyle name="20% - Accent6 5 4 2" xfId="5028"/>
    <cellStyle name="20% - Accent6 5 4 2 2" xfId="5029"/>
    <cellStyle name="20% - Accent6 5 4 2 2 2" xfId="5030"/>
    <cellStyle name="20% - Accent6 5 4 2 3" xfId="5031"/>
    <cellStyle name="20% - Accent6 5 4 3" xfId="5032"/>
    <cellStyle name="20% - Accent6 5 4 3 2" xfId="5033"/>
    <cellStyle name="20% - Accent6 5 4 3 2 2" xfId="5034"/>
    <cellStyle name="20% - Accent6 5 4 3 3" xfId="5035"/>
    <cellStyle name="20% - Accent6 5 4 4" xfId="5036"/>
    <cellStyle name="20% - Accent6 5 4 4 2" xfId="5037"/>
    <cellStyle name="20% - Accent6 5 4 5" xfId="5038"/>
    <cellStyle name="20% - Accent6 5 5" xfId="5039"/>
    <cellStyle name="20% - Accent6 5 5 2" xfId="5040"/>
    <cellStyle name="20% - Accent6 5 5 2 2" xfId="5041"/>
    <cellStyle name="20% - Accent6 5 5 2 2 2" xfId="5042"/>
    <cellStyle name="20% - Accent6 5 5 2 3" xfId="5043"/>
    <cellStyle name="20% - Accent6 5 5 3" xfId="5044"/>
    <cellStyle name="20% - Accent6 5 5 3 2" xfId="5045"/>
    <cellStyle name="20% - Accent6 5 5 3 2 2" xfId="5046"/>
    <cellStyle name="20% - Accent6 5 5 3 3" xfId="5047"/>
    <cellStyle name="20% - Accent6 5 5 4" xfId="5048"/>
    <cellStyle name="20% - Accent6 5 5 4 2" xfId="5049"/>
    <cellStyle name="20% - Accent6 5 5 5" xfId="5050"/>
    <cellStyle name="20% - Accent6 5 6" xfId="5051"/>
    <cellStyle name="20% - Accent6 5 6 2" xfId="5052"/>
    <cellStyle name="20% - Accent6 5 6 2 2" xfId="5053"/>
    <cellStyle name="20% - Accent6 5 6 3" xfId="5054"/>
    <cellStyle name="20% - Accent6 5 7" xfId="5055"/>
    <cellStyle name="20% - Accent6 5 7 2" xfId="5056"/>
    <cellStyle name="20% - Accent6 5 7 2 2" xfId="5057"/>
    <cellStyle name="20% - Accent6 5 7 3" xfId="5058"/>
    <cellStyle name="20% - Accent6 5 8" xfId="5059"/>
    <cellStyle name="20% - Accent6 5 8 2" xfId="5060"/>
    <cellStyle name="20% - Accent6 5 9" xfId="5061"/>
    <cellStyle name="20% - Accent6 6" xfId="5062"/>
    <cellStyle name="20% - Accent6 6 2" xfId="5063"/>
    <cellStyle name="20% - Accent6 7" xfId="5064"/>
    <cellStyle name="20% - Accent6 7 2" xfId="5065"/>
    <cellStyle name="20% - Accent6 8" xfId="5066"/>
    <cellStyle name="20% - Accent6 9" xfId="5067"/>
    <cellStyle name="40% - Accent1 10" xfId="5068"/>
    <cellStyle name="40% - Accent1 11" xfId="5069"/>
    <cellStyle name="40% - Accent1 12" xfId="5070"/>
    <cellStyle name="40% - Accent1 13" xfId="5071"/>
    <cellStyle name="40% - Accent1 14" xfId="5072"/>
    <cellStyle name="40% - Accent1 15" xfId="5073"/>
    <cellStyle name="40% - Accent1 16" xfId="5074"/>
    <cellStyle name="40% - Accent1 17" xfId="5075"/>
    <cellStyle name="40% - Accent1 18" xfId="5076"/>
    <cellStyle name="40% - Accent1 19" xfId="5077"/>
    <cellStyle name="40% - Accent1 2" xfId="5078"/>
    <cellStyle name="40% - Accent1 2 10" xfId="5079"/>
    <cellStyle name="40% - Accent1 2 10 2" xfId="5080"/>
    <cellStyle name="40% - Accent1 2 10 2 2" xfId="5081"/>
    <cellStyle name="40% - Accent1 2 10 2 2 2" xfId="5082"/>
    <cellStyle name="40% - Accent1 2 10 2 3" xfId="5083"/>
    <cellStyle name="40% - Accent1 2 10 3" xfId="5084"/>
    <cellStyle name="40% - Accent1 2 10 3 2" xfId="5085"/>
    <cellStyle name="40% - Accent1 2 10 3 2 2" xfId="5086"/>
    <cellStyle name="40% - Accent1 2 10 3 3" xfId="5087"/>
    <cellStyle name="40% - Accent1 2 10 4" xfId="5088"/>
    <cellStyle name="40% - Accent1 2 10 4 2" xfId="5089"/>
    <cellStyle name="40% - Accent1 2 10 5" xfId="5090"/>
    <cellStyle name="40% - Accent1 2 11" xfId="5091"/>
    <cellStyle name="40% - Accent1 2 11 2" xfId="5092"/>
    <cellStyle name="40% - Accent1 2 11 2 2" xfId="5093"/>
    <cellStyle name="40% - Accent1 2 11 3" xfId="5094"/>
    <cellStyle name="40% - Accent1 2 12" xfId="5095"/>
    <cellStyle name="40% - Accent1 2 12 2" xfId="5096"/>
    <cellStyle name="40% - Accent1 2 12 2 2" xfId="5097"/>
    <cellStyle name="40% - Accent1 2 12 3" xfId="5098"/>
    <cellStyle name="40% - Accent1 2 13" xfId="5099"/>
    <cellStyle name="40% - Accent1 2 13 2" xfId="5100"/>
    <cellStyle name="40% - Accent1 2 14" xfId="5101"/>
    <cellStyle name="40% - Accent1 2 15" xfId="5102"/>
    <cellStyle name="40% - Accent1 2 16" xfId="5103"/>
    <cellStyle name="40% - Accent1 2 2" xfId="5104"/>
    <cellStyle name="40% - Accent1 2 2 10" xfId="5105"/>
    <cellStyle name="40% - Accent1 2 2 11" xfId="5106"/>
    <cellStyle name="40% - Accent1 2 2 2" xfId="5107"/>
    <cellStyle name="40% - Accent1 2 2 2 2" xfId="5108"/>
    <cellStyle name="40% - Accent1 2 2 2 2 2" xfId="5109"/>
    <cellStyle name="40% - Accent1 2 2 2 2 2 2" xfId="5110"/>
    <cellStyle name="40% - Accent1 2 2 2 2 2 2 2" xfId="5111"/>
    <cellStyle name="40% - Accent1 2 2 2 2 2 3" xfId="5112"/>
    <cellStyle name="40% - Accent1 2 2 2 2 3" xfId="5113"/>
    <cellStyle name="40% - Accent1 2 2 2 2 3 2" xfId="5114"/>
    <cellStyle name="40% - Accent1 2 2 2 2 3 2 2" xfId="5115"/>
    <cellStyle name="40% - Accent1 2 2 2 2 3 3" xfId="5116"/>
    <cellStyle name="40% - Accent1 2 2 2 2 4" xfId="5117"/>
    <cellStyle name="40% - Accent1 2 2 2 2 4 2" xfId="5118"/>
    <cellStyle name="40% - Accent1 2 2 2 2 5" xfId="5119"/>
    <cellStyle name="40% - Accent1 2 2 2 3" xfId="5120"/>
    <cellStyle name="40% - Accent1 2 2 2 3 2" xfId="5121"/>
    <cellStyle name="40% - Accent1 2 2 2 3 2 2" xfId="5122"/>
    <cellStyle name="40% - Accent1 2 2 2 3 3" xfId="5123"/>
    <cellStyle name="40% - Accent1 2 2 2 4" xfId="5124"/>
    <cellStyle name="40% - Accent1 2 2 2 4 2" xfId="5125"/>
    <cellStyle name="40% - Accent1 2 2 2 4 2 2" xfId="5126"/>
    <cellStyle name="40% - Accent1 2 2 2 4 3" xfId="5127"/>
    <cellStyle name="40% - Accent1 2 2 2 5" xfId="5128"/>
    <cellStyle name="40% - Accent1 2 2 2 5 2" xfId="5129"/>
    <cellStyle name="40% - Accent1 2 2 2 6" xfId="5130"/>
    <cellStyle name="40% - Accent1 2 2 3" xfId="5131"/>
    <cellStyle name="40% - Accent1 2 2 3 2" xfId="5132"/>
    <cellStyle name="40% - Accent1 2 2 3 2 2" xfId="5133"/>
    <cellStyle name="40% - Accent1 2 2 3 2 2 2" xfId="5134"/>
    <cellStyle name="40% - Accent1 2 2 3 2 3" xfId="5135"/>
    <cellStyle name="40% - Accent1 2 2 3 3" xfId="5136"/>
    <cellStyle name="40% - Accent1 2 2 3 3 2" xfId="5137"/>
    <cellStyle name="40% - Accent1 2 2 3 3 2 2" xfId="5138"/>
    <cellStyle name="40% - Accent1 2 2 3 3 3" xfId="5139"/>
    <cellStyle name="40% - Accent1 2 2 3 4" xfId="5140"/>
    <cellStyle name="40% - Accent1 2 2 3 4 2" xfId="5141"/>
    <cellStyle name="40% - Accent1 2 2 3 5" xfId="5142"/>
    <cellStyle name="40% - Accent1 2 2 4" xfId="5143"/>
    <cellStyle name="40% - Accent1 2 2 4 2" xfId="5144"/>
    <cellStyle name="40% - Accent1 2 2 4 2 2" xfId="5145"/>
    <cellStyle name="40% - Accent1 2 2 4 2 2 2" xfId="5146"/>
    <cellStyle name="40% - Accent1 2 2 4 2 3" xfId="5147"/>
    <cellStyle name="40% - Accent1 2 2 4 3" xfId="5148"/>
    <cellStyle name="40% - Accent1 2 2 4 3 2" xfId="5149"/>
    <cellStyle name="40% - Accent1 2 2 4 3 2 2" xfId="5150"/>
    <cellStyle name="40% - Accent1 2 2 4 3 3" xfId="5151"/>
    <cellStyle name="40% - Accent1 2 2 4 4" xfId="5152"/>
    <cellStyle name="40% - Accent1 2 2 4 4 2" xfId="5153"/>
    <cellStyle name="40% - Accent1 2 2 4 5" xfId="5154"/>
    <cellStyle name="40% - Accent1 2 2 5" xfId="5155"/>
    <cellStyle name="40% - Accent1 2 2 5 2" xfId="5156"/>
    <cellStyle name="40% - Accent1 2 2 5 2 2" xfId="5157"/>
    <cellStyle name="40% - Accent1 2 2 5 2 2 2" xfId="5158"/>
    <cellStyle name="40% - Accent1 2 2 5 2 3" xfId="5159"/>
    <cellStyle name="40% - Accent1 2 2 5 3" xfId="5160"/>
    <cellStyle name="40% - Accent1 2 2 5 3 2" xfId="5161"/>
    <cellStyle name="40% - Accent1 2 2 5 3 2 2" xfId="5162"/>
    <cellStyle name="40% - Accent1 2 2 5 3 3" xfId="5163"/>
    <cellStyle name="40% - Accent1 2 2 5 4" xfId="5164"/>
    <cellStyle name="40% - Accent1 2 2 5 4 2" xfId="5165"/>
    <cellStyle name="40% - Accent1 2 2 5 5" xfId="5166"/>
    <cellStyle name="40% - Accent1 2 2 6" xfId="5167"/>
    <cellStyle name="40% - Accent1 2 2 6 2" xfId="5168"/>
    <cellStyle name="40% - Accent1 2 2 6 2 2" xfId="5169"/>
    <cellStyle name="40% - Accent1 2 2 6 3" xfId="5170"/>
    <cellStyle name="40% - Accent1 2 2 7" xfId="5171"/>
    <cellStyle name="40% - Accent1 2 2 7 2" xfId="5172"/>
    <cellStyle name="40% - Accent1 2 2 7 2 2" xfId="5173"/>
    <cellStyle name="40% - Accent1 2 2 7 3" xfId="5174"/>
    <cellStyle name="40% - Accent1 2 2 8" xfId="5175"/>
    <cellStyle name="40% - Accent1 2 2 8 2" xfId="5176"/>
    <cellStyle name="40% - Accent1 2 2 9" xfId="5177"/>
    <cellStyle name="40% - Accent1 2 3" xfId="5178"/>
    <cellStyle name="40% - Accent1 2 3 10" xfId="5179"/>
    <cellStyle name="40% - Accent1 2 3 2" xfId="5180"/>
    <cellStyle name="40% - Accent1 2 3 2 2" xfId="5181"/>
    <cellStyle name="40% - Accent1 2 3 2 2 2" xfId="5182"/>
    <cellStyle name="40% - Accent1 2 3 2 2 2 2" xfId="5183"/>
    <cellStyle name="40% - Accent1 2 3 2 2 2 2 2" xfId="5184"/>
    <cellStyle name="40% - Accent1 2 3 2 2 2 3" xfId="5185"/>
    <cellStyle name="40% - Accent1 2 3 2 2 3" xfId="5186"/>
    <cellStyle name="40% - Accent1 2 3 2 2 3 2" xfId="5187"/>
    <cellStyle name="40% - Accent1 2 3 2 2 3 2 2" xfId="5188"/>
    <cellStyle name="40% - Accent1 2 3 2 2 3 3" xfId="5189"/>
    <cellStyle name="40% - Accent1 2 3 2 2 4" xfId="5190"/>
    <cellStyle name="40% - Accent1 2 3 2 2 4 2" xfId="5191"/>
    <cellStyle name="40% - Accent1 2 3 2 2 5" xfId="5192"/>
    <cellStyle name="40% - Accent1 2 3 2 3" xfId="5193"/>
    <cellStyle name="40% - Accent1 2 3 2 3 2" xfId="5194"/>
    <cellStyle name="40% - Accent1 2 3 2 3 2 2" xfId="5195"/>
    <cellStyle name="40% - Accent1 2 3 2 3 3" xfId="5196"/>
    <cellStyle name="40% - Accent1 2 3 2 4" xfId="5197"/>
    <cellStyle name="40% - Accent1 2 3 2 4 2" xfId="5198"/>
    <cellStyle name="40% - Accent1 2 3 2 4 2 2" xfId="5199"/>
    <cellStyle name="40% - Accent1 2 3 2 4 3" xfId="5200"/>
    <cellStyle name="40% - Accent1 2 3 2 5" xfId="5201"/>
    <cellStyle name="40% - Accent1 2 3 2 5 2" xfId="5202"/>
    <cellStyle name="40% - Accent1 2 3 2 6" xfId="5203"/>
    <cellStyle name="40% - Accent1 2 3 3" xfId="5204"/>
    <cellStyle name="40% - Accent1 2 3 3 2" xfId="5205"/>
    <cellStyle name="40% - Accent1 2 3 3 2 2" xfId="5206"/>
    <cellStyle name="40% - Accent1 2 3 3 2 2 2" xfId="5207"/>
    <cellStyle name="40% - Accent1 2 3 3 2 3" xfId="5208"/>
    <cellStyle name="40% - Accent1 2 3 3 3" xfId="5209"/>
    <cellStyle name="40% - Accent1 2 3 3 3 2" xfId="5210"/>
    <cellStyle name="40% - Accent1 2 3 3 3 2 2" xfId="5211"/>
    <cellStyle name="40% - Accent1 2 3 3 3 3" xfId="5212"/>
    <cellStyle name="40% - Accent1 2 3 3 4" xfId="5213"/>
    <cellStyle name="40% - Accent1 2 3 3 4 2" xfId="5214"/>
    <cellStyle name="40% - Accent1 2 3 3 5" xfId="5215"/>
    <cellStyle name="40% - Accent1 2 3 4" xfId="5216"/>
    <cellStyle name="40% - Accent1 2 3 4 2" xfId="5217"/>
    <cellStyle name="40% - Accent1 2 3 4 2 2" xfId="5218"/>
    <cellStyle name="40% - Accent1 2 3 4 2 2 2" xfId="5219"/>
    <cellStyle name="40% - Accent1 2 3 4 2 3" xfId="5220"/>
    <cellStyle name="40% - Accent1 2 3 4 3" xfId="5221"/>
    <cellStyle name="40% - Accent1 2 3 4 3 2" xfId="5222"/>
    <cellStyle name="40% - Accent1 2 3 4 3 2 2" xfId="5223"/>
    <cellStyle name="40% - Accent1 2 3 4 3 3" xfId="5224"/>
    <cellStyle name="40% - Accent1 2 3 4 4" xfId="5225"/>
    <cellStyle name="40% - Accent1 2 3 4 4 2" xfId="5226"/>
    <cellStyle name="40% - Accent1 2 3 4 5" xfId="5227"/>
    <cellStyle name="40% - Accent1 2 3 5" xfId="5228"/>
    <cellStyle name="40% - Accent1 2 3 5 2" xfId="5229"/>
    <cellStyle name="40% - Accent1 2 3 5 2 2" xfId="5230"/>
    <cellStyle name="40% - Accent1 2 3 5 2 2 2" xfId="5231"/>
    <cellStyle name="40% - Accent1 2 3 5 2 3" xfId="5232"/>
    <cellStyle name="40% - Accent1 2 3 5 3" xfId="5233"/>
    <cellStyle name="40% - Accent1 2 3 5 3 2" xfId="5234"/>
    <cellStyle name="40% - Accent1 2 3 5 3 2 2" xfId="5235"/>
    <cellStyle name="40% - Accent1 2 3 5 3 3" xfId="5236"/>
    <cellStyle name="40% - Accent1 2 3 5 4" xfId="5237"/>
    <cellStyle name="40% - Accent1 2 3 5 4 2" xfId="5238"/>
    <cellStyle name="40% - Accent1 2 3 5 5" xfId="5239"/>
    <cellStyle name="40% - Accent1 2 3 6" xfId="5240"/>
    <cellStyle name="40% - Accent1 2 3 6 2" xfId="5241"/>
    <cellStyle name="40% - Accent1 2 3 6 2 2" xfId="5242"/>
    <cellStyle name="40% - Accent1 2 3 6 3" xfId="5243"/>
    <cellStyle name="40% - Accent1 2 3 7" xfId="5244"/>
    <cellStyle name="40% - Accent1 2 3 7 2" xfId="5245"/>
    <cellStyle name="40% - Accent1 2 3 7 2 2" xfId="5246"/>
    <cellStyle name="40% - Accent1 2 3 7 3" xfId="5247"/>
    <cellStyle name="40% - Accent1 2 3 8" xfId="5248"/>
    <cellStyle name="40% - Accent1 2 3 8 2" xfId="5249"/>
    <cellStyle name="40% - Accent1 2 3 9" xfId="5250"/>
    <cellStyle name="40% - Accent1 2 4" xfId="5251"/>
    <cellStyle name="40% - Accent1 2 4 2" xfId="5252"/>
    <cellStyle name="40% - Accent1 2 4 2 2" xfId="5253"/>
    <cellStyle name="40% - Accent1 2 4 2 2 2" xfId="5254"/>
    <cellStyle name="40% - Accent1 2 4 2 2 2 2" xfId="5255"/>
    <cellStyle name="40% - Accent1 2 4 2 2 2 2 2" xfId="5256"/>
    <cellStyle name="40% - Accent1 2 4 2 2 2 3" xfId="5257"/>
    <cellStyle name="40% - Accent1 2 4 2 2 3" xfId="5258"/>
    <cellStyle name="40% - Accent1 2 4 2 2 3 2" xfId="5259"/>
    <cellStyle name="40% - Accent1 2 4 2 2 3 2 2" xfId="5260"/>
    <cellStyle name="40% - Accent1 2 4 2 2 3 3" xfId="5261"/>
    <cellStyle name="40% - Accent1 2 4 2 2 4" xfId="5262"/>
    <cellStyle name="40% - Accent1 2 4 2 2 4 2" xfId="5263"/>
    <cellStyle name="40% - Accent1 2 4 2 2 5" xfId="5264"/>
    <cellStyle name="40% - Accent1 2 4 2 3" xfId="5265"/>
    <cellStyle name="40% - Accent1 2 4 2 3 2" xfId="5266"/>
    <cellStyle name="40% - Accent1 2 4 2 3 2 2" xfId="5267"/>
    <cellStyle name="40% - Accent1 2 4 2 3 3" xfId="5268"/>
    <cellStyle name="40% - Accent1 2 4 2 4" xfId="5269"/>
    <cellStyle name="40% - Accent1 2 4 2 4 2" xfId="5270"/>
    <cellStyle name="40% - Accent1 2 4 2 4 2 2" xfId="5271"/>
    <cellStyle name="40% - Accent1 2 4 2 4 3" xfId="5272"/>
    <cellStyle name="40% - Accent1 2 4 2 5" xfId="5273"/>
    <cellStyle name="40% - Accent1 2 4 2 5 2" xfId="5274"/>
    <cellStyle name="40% - Accent1 2 4 2 6" xfId="5275"/>
    <cellStyle name="40% - Accent1 2 4 3" xfId="5276"/>
    <cellStyle name="40% - Accent1 2 4 3 2" xfId="5277"/>
    <cellStyle name="40% - Accent1 2 4 3 2 2" xfId="5278"/>
    <cellStyle name="40% - Accent1 2 4 3 2 2 2" xfId="5279"/>
    <cellStyle name="40% - Accent1 2 4 3 2 3" xfId="5280"/>
    <cellStyle name="40% - Accent1 2 4 3 3" xfId="5281"/>
    <cellStyle name="40% - Accent1 2 4 3 3 2" xfId="5282"/>
    <cellStyle name="40% - Accent1 2 4 3 3 2 2" xfId="5283"/>
    <cellStyle name="40% - Accent1 2 4 3 3 3" xfId="5284"/>
    <cellStyle name="40% - Accent1 2 4 3 4" xfId="5285"/>
    <cellStyle name="40% - Accent1 2 4 3 4 2" xfId="5286"/>
    <cellStyle name="40% - Accent1 2 4 3 5" xfId="5287"/>
    <cellStyle name="40% - Accent1 2 4 4" xfId="5288"/>
    <cellStyle name="40% - Accent1 2 4 4 2" xfId="5289"/>
    <cellStyle name="40% - Accent1 2 4 4 2 2" xfId="5290"/>
    <cellStyle name="40% - Accent1 2 4 4 2 2 2" xfId="5291"/>
    <cellStyle name="40% - Accent1 2 4 4 2 3" xfId="5292"/>
    <cellStyle name="40% - Accent1 2 4 4 3" xfId="5293"/>
    <cellStyle name="40% - Accent1 2 4 4 3 2" xfId="5294"/>
    <cellStyle name="40% - Accent1 2 4 4 3 2 2" xfId="5295"/>
    <cellStyle name="40% - Accent1 2 4 4 3 3" xfId="5296"/>
    <cellStyle name="40% - Accent1 2 4 4 4" xfId="5297"/>
    <cellStyle name="40% - Accent1 2 4 4 4 2" xfId="5298"/>
    <cellStyle name="40% - Accent1 2 4 4 5" xfId="5299"/>
    <cellStyle name="40% - Accent1 2 4 5" xfId="5300"/>
    <cellStyle name="40% - Accent1 2 4 5 2" xfId="5301"/>
    <cellStyle name="40% - Accent1 2 4 5 2 2" xfId="5302"/>
    <cellStyle name="40% - Accent1 2 4 5 2 2 2" xfId="5303"/>
    <cellStyle name="40% - Accent1 2 4 5 2 3" xfId="5304"/>
    <cellStyle name="40% - Accent1 2 4 5 3" xfId="5305"/>
    <cellStyle name="40% - Accent1 2 4 5 3 2" xfId="5306"/>
    <cellStyle name="40% - Accent1 2 4 5 3 2 2" xfId="5307"/>
    <cellStyle name="40% - Accent1 2 4 5 3 3" xfId="5308"/>
    <cellStyle name="40% - Accent1 2 4 5 4" xfId="5309"/>
    <cellStyle name="40% - Accent1 2 4 5 4 2" xfId="5310"/>
    <cellStyle name="40% - Accent1 2 4 5 5" xfId="5311"/>
    <cellStyle name="40% - Accent1 2 4 6" xfId="5312"/>
    <cellStyle name="40% - Accent1 2 4 6 2" xfId="5313"/>
    <cellStyle name="40% - Accent1 2 4 6 2 2" xfId="5314"/>
    <cellStyle name="40% - Accent1 2 4 6 3" xfId="5315"/>
    <cellStyle name="40% - Accent1 2 4 7" xfId="5316"/>
    <cellStyle name="40% - Accent1 2 4 7 2" xfId="5317"/>
    <cellStyle name="40% - Accent1 2 4 7 2 2" xfId="5318"/>
    <cellStyle name="40% - Accent1 2 4 7 3" xfId="5319"/>
    <cellStyle name="40% - Accent1 2 4 8" xfId="5320"/>
    <cellStyle name="40% - Accent1 2 4 8 2" xfId="5321"/>
    <cellStyle name="40% - Accent1 2 4 9" xfId="5322"/>
    <cellStyle name="40% - Accent1 2 5" xfId="5323"/>
    <cellStyle name="40% - Accent1 2 5 2" xfId="5324"/>
    <cellStyle name="40% - Accent1 2 5 2 2" xfId="5325"/>
    <cellStyle name="40% - Accent1 2 5 2 2 2" xfId="5326"/>
    <cellStyle name="40% - Accent1 2 5 2 2 2 2" xfId="5327"/>
    <cellStyle name="40% - Accent1 2 5 2 2 2 2 2" xfId="5328"/>
    <cellStyle name="40% - Accent1 2 5 2 2 2 3" xfId="5329"/>
    <cellStyle name="40% - Accent1 2 5 2 2 3" xfId="5330"/>
    <cellStyle name="40% - Accent1 2 5 2 2 3 2" xfId="5331"/>
    <cellStyle name="40% - Accent1 2 5 2 2 3 2 2" xfId="5332"/>
    <cellStyle name="40% - Accent1 2 5 2 2 3 3" xfId="5333"/>
    <cellStyle name="40% - Accent1 2 5 2 2 4" xfId="5334"/>
    <cellStyle name="40% - Accent1 2 5 2 2 4 2" xfId="5335"/>
    <cellStyle name="40% - Accent1 2 5 2 2 5" xfId="5336"/>
    <cellStyle name="40% - Accent1 2 5 2 3" xfId="5337"/>
    <cellStyle name="40% - Accent1 2 5 2 3 2" xfId="5338"/>
    <cellStyle name="40% - Accent1 2 5 2 3 2 2" xfId="5339"/>
    <cellStyle name="40% - Accent1 2 5 2 3 3" xfId="5340"/>
    <cellStyle name="40% - Accent1 2 5 2 4" xfId="5341"/>
    <cellStyle name="40% - Accent1 2 5 2 4 2" xfId="5342"/>
    <cellStyle name="40% - Accent1 2 5 2 4 2 2" xfId="5343"/>
    <cellStyle name="40% - Accent1 2 5 2 4 3" xfId="5344"/>
    <cellStyle name="40% - Accent1 2 5 2 5" xfId="5345"/>
    <cellStyle name="40% - Accent1 2 5 2 5 2" xfId="5346"/>
    <cellStyle name="40% - Accent1 2 5 2 6" xfId="5347"/>
    <cellStyle name="40% - Accent1 2 5 3" xfId="5348"/>
    <cellStyle name="40% - Accent1 2 5 3 2" xfId="5349"/>
    <cellStyle name="40% - Accent1 2 5 3 2 2" xfId="5350"/>
    <cellStyle name="40% - Accent1 2 5 3 2 2 2" xfId="5351"/>
    <cellStyle name="40% - Accent1 2 5 3 2 3" xfId="5352"/>
    <cellStyle name="40% - Accent1 2 5 3 3" xfId="5353"/>
    <cellStyle name="40% - Accent1 2 5 3 3 2" xfId="5354"/>
    <cellStyle name="40% - Accent1 2 5 3 3 2 2" xfId="5355"/>
    <cellStyle name="40% - Accent1 2 5 3 3 3" xfId="5356"/>
    <cellStyle name="40% - Accent1 2 5 3 4" xfId="5357"/>
    <cellStyle name="40% - Accent1 2 5 3 4 2" xfId="5358"/>
    <cellStyle name="40% - Accent1 2 5 3 5" xfId="5359"/>
    <cellStyle name="40% - Accent1 2 5 4" xfId="5360"/>
    <cellStyle name="40% - Accent1 2 5 4 2" xfId="5361"/>
    <cellStyle name="40% - Accent1 2 5 4 2 2" xfId="5362"/>
    <cellStyle name="40% - Accent1 2 5 4 2 2 2" xfId="5363"/>
    <cellStyle name="40% - Accent1 2 5 4 2 3" xfId="5364"/>
    <cellStyle name="40% - Accent1 2 5 4 3" xfId="5365"/>
    <cellStyle name="40% - Accent1 2 5 4 3 2" xfId="5366"/>
    <cellStyle name="40% - Accent1 2 5 4 3 2 2" xfId="5367"/>
    <cellStyle name="40% - Accent1 2 5 4 3 3" xfId="5368"/>
    <cellStyle name="40% - Accent1 2 5 4 4" xfId="5369"/>
    <cellStyle name="40% - Accent1 2 5 4 4 2" xfId="5370"/>
    <cellStyle name="40% - Accent1 2 5 4 5" xfId="5371"/>
    <cellStyle name="40% - Accent1 2 5 5" xfId="5372"/>
    <cellStyle name="40% - Accent1 2 5 5 2" xfId="5373"/>
    <cellStyle name="40% - Accent1 2 5 5 2 2" xfId="5374"/>
    <cellStyle name="40% - Accent1 2 5 5 2 2 2" xfId="5375"/>
    <cellStyle name="40% - Accent1 2 5 5 2 3" xfId="5376"/>
    <cellStyle name="40% - Accent1 2 5 5 3" xfId="5377"/>
    <cellStyle name="40% - Accent1 2 5 5 3 2" xfId="5378"/>
    <cellStyle name="40% - Accent1 2 5 5 3 2 2" xfId="5379"/>
    <cellStyle name="40% - Accent1 2 5 5 3 3" xfId="5380"/>
    <cellStyle name="40% - Accent1 2 5 5 4" xfId="5381"/>
    <cellStyle name="40% - Accent1 2 5 5 4 2" xfId="5382"/>
    <cellStyle name="40% - Accent1 2 5 5 5" xfId="5383"/>
    <cellStyle name="40% - Accent1 2 5 6" xfId="5384"/>
    <cellStyle name="40% - Accent1 2 5 6 2" xfId="5385"/>
    <cellStyle name="40% - Accent1 2 5 6 2 2" xfId="5386"/>
    <cellStyle name="40% - Accent1 2 5 6 3" xfId="5387"/>
    <cellStyle name="40% - Accent1 2 5 7" xfId="5388"/>
    <cellStyle name="40% - Accent1 2 5 7 2" xfId="5389"/>
    <cellStyle name="40% - Accent1 2 5 7 2 2" xfId="5390"/>
    <cellStyle name="40% - Accent1 2 5 7 3" xfId="5391"/>
    <cellStyle name="40% - Accent1 2 5 8" xfId="5392"/>
    <cellStyle name="40% - Accent1 2 5 8 2" xfId="5393"/>
    <cellStyle name="40% - Accent1 2 5 9" xfId="5394"/>
    <cellStyle name="40% - Accent1 2 6" xfId="5395"/>
    <cellStyle name="40% - Accent1 2 6 2" xfId="5396"/>
    <cellStyle name="40% - Accent1 2 6 2 2" xfId="5397"/>
    <cellStyle name="40% - Accent1 2 6 2 2 2" xfId="5398"/>
    <cellStyle name="40% - Accent1 2 6 2 2 2 2" xfId="5399"/>
    <cellStyle name="40% - Accent1 2 6 2 2 2 2 2" xfId="5400"/>
    <cellStyle name="40% - Accent1 2 6 2 2 2 3" xfId="5401"/>
    <cellStyle name="40% - Accent1 2 6 2 2 3" xfId="5402"/>
    <cellStyle name="40% - Accent1 2 6 2 2 3 2" xfId="5403"/>
    <cellStyle name="40% - Accent1 2 6 2 2 3 2 2" xfId="5404"/>
    <cellStyle name="40% - Accent1 2 6 2 2 3 3" xfId="5405"/>
    <cellStyle name="40% - Accent1 2 6 2 2 4" xfId="5406"/>
    <cellStyle name="40% - Accent1 2 6 2 2 4 2" xfId="5407"/>
    <cellStyle name="40% - Accent1 2 6 2 2 5" xfId="5408"/>
    <cellStyle name="40% - Accent1 2 6 2 3" xfId="5409"/>
    <cellStyle name="40% - Accent1 2 6 2 3 2" xfId="5410"/>
    <cellStyle name="40% - Accent1 2 6 2 3 2 2" xfId="5411"/>
    <cellStyle name="40% - Accent1 2 6 2 3 3" xfId="5412"/>
    <cellStyle name="40% - Accent1 2 6 2 4" xfId="5413"/>
    <cellStyle name="40% - Accent1 2 6 2 4 2" xfId="5414"/>
    <cellStyle name="40% - Accent1 2 6 2 4 2 2" xfId="5415"/>
    <cellStyle name="40% - Accent1 2 6 2 4 3" xfId="5416"/>
    <cellStyle name="40% - Accent1 2 6 2 5" xfId="5417"/>
    <cellStyle name="40% - Accent1 2 6 2 5 2" xfId="5418"/>
    <cellStyle name="40% - Accent1 2 6 2 6" xfId="5419"/>
    <cellStyle name="40% - Accent1 2 6 3" xfId="5420"/>
    <cellStyle name="40% - Accent1 2 6 3 2" xfId="5421"/>
    <cellStyle name="40% - Accent1 2 6 3 2 2" xfId="5422"/>
    <cellStyle name="40% - Accent1 2 6 3 2 2 2" xfId="5423"/>
    <cellStyle name="40% - Accent1 2 6 3 2 3" xfId="5424"/>
    <cellStyle name="40% - Accent1 2 6 3 3" xfId="5425"/>
    <cellStyle name="40% - Accent1 2 6 3 3 2" xfId="5426"/>
    <cellStyle name="40% - Accent1 2 6 3 3 2 2" xfId="5427"/>
    <cellStyle name="40% - Accent1 2 6 3 3 3" xfId="5428"/>
    <cellStyle name="40% - Accent1 2 6 3 4" xfId="5429"/>
    <cellStyle name="40% - Accent1 2 6 3 4 2" xfId="5430"/>
    <cellStyle name="40% - Accent1 2 6 3 5" xfId="5431"/>
    <cellStyle name="40% - Accent1 2 6 4" xfId="5432"/>
    <cellStyle name="40% - Accent1 2 6 4 2" xfId="5433"/>
    <cellStyle name="40% - Accent1 2 6 4 2 2" xfId="5434"/>
    <cellStyle name="40% - Accent1 2 6 4 2 2 2" xfId="5435"/>
    <cellStyle name="40% - Accent1 2 6 4 2 3" xfId="5436"/>
    <cellStyle name="40% - Accent1 2 6 4 3" xfId="5437"/>
    <cellStyle name="40% - Accent1 2 6 4 3 2" xfId="5438"/>
    <cellStyle name="40% - Accent1 2 6 4 3 2 2" xfId="5439"/>
    <cellStyle name="40% - Accent1 2 6 4 3 3" xfId="5440"/>
    <cellStyle name="40% - Accent1 2 6 4 4" xfId="5441"/>
    <cellStyle name="40% - Accent1 2 6 4 4 2" xfId="5442"/>
    <cellStyle name="40% - Accent1 2 6 4 5" xfId="5443"/>
    <cellStyle name="40% - Accent1 2 6 5" xfId="5444"/>
    <cellStyle name="40% - Accent1 2 6 5 2" xfId="5445"/>
    <cellStyle name="40% - Accent1 2 6 5 2 2" xfId="5446"/>
    <cellStyle name="40% - Accent1 2 6 5 2 2 2" xfId="5447"/>
    <cellStyle name="40% - Accent1 2 6 5 2 3" xfId="5448"/>
    <cellStyle name="40% - Accent1 2 6 5 3" xfId="5449"/>
    <cellStyle name="40% - Accent1 2 6 5 3 2" xfId="5450"/>
    <cellStyle name="40% - Accent1 2 6 5 3 2 2" xfId="5451"/>
    <cellStyle name="40% - Accent1 2 6 5 3 3" xfId="5452"/>
    <cellStyle name="40% - Accent1 2 6 5 4" xfId="5453"/>
    <cellStyle name="40% - Accent1 2 6 5 4 2" xfId="5454"/>
    <cellStyle name="40% - Accent1 2 6 5 5" xfId="5455"/>
    <cellStyle name="40% - Accent1 2 6 6" xfId="5456"/>
    <cellStyle name="40% - Accent1 2 6 6 2" xfId="5457"/>
    <cellStyle name="40% - Accent1 2 6 6 2 2" xfId="5458"/>
    <cellStyle name="40% - Accent1 2 6 6 3" xfId="5459"/>
    <cellStyle name="40% - Accent1 2 6 7" xfId="5460"/>
    <cellStyle name="40% - Accent1 2 6 7 2" xfId="5461"/>
    <cellStyle name="40% - Accent1 2 6 7 2 2" xfId="5462"/>
    <cellStyle name="40% - Accent1 2 6 7 3" xfId="5463"/>
    <cellStyle name="40% - Accent1 2 6 8" xfId="5464"/>
    <cellStyle name="40% - Accent1 2 6 8 2" xfId="5465"/>
    <cellStyle name="40% - Accent1 2 6 9" xfId="5466"/>
    <cellStyle name="40% - Accent1 2 7" xfId="5467"/>
    <cellStyle name="40% - Accent1 2 7 2" xfId="5468"/>
    <cellStyle name="40% - Accent1 2 7 2 2" xfId="5469"/>
    <cellStyle name="40% - Accent1 2 7 2 2 2" xfId="5470"/>
    <cellStyle name="40% - Accent1 2 7 2 2 2 2" xfId="5471"/>
    <cellStyle name="40% - Accent1 2 7 2 2 3" xfId="5472"/>
    <cellStyle name="40% - Accent1 2 7 2 3" xfId="5473"/>
    <cellStyle name="40% - Accent1 2 7 2 3 2" xfId="5474"/>
    <cellStyle name="40% - Accent1 2 7 2 3 2 2" xfId="5475"/>
    <cellStyle name="40% - Accent1 2 7 2 3 3" xfId="5476"/>
    <cellStyle name="40% - Accent1 2 7 2 4" xfId="5477"/>
    <cellStyle name="40% - Accent1 2 7 2 4 2" xfId="5478"/>
    <cellStyle name="40% - Accent1 2 7 2 5" xfId="5479"/>
    <cellStyle name="40% - Accent1 2 7 3" xfId="5480"/>
    <cellStyle name="40% - Accent1 2 7 3 2" xfId="5481"/>
    <cellStyle name="40% - Accent1 2 7 3 2 2" xfId="5482"/>
    <cellStyle name="40% - Accent1 2 7 3 3" xfId="5483"/>
    <cellStyle name="40% - Accent1 2 7 4" xfId="5484"/>
    <cellStyle name="40% - Accent1 2 7 4 2" xfId="5485"/>
    <cellStyle name="40% - Accent1 2 7 4 2 2" xfId="5486"/>
    <cellStyle name="40% - Accent1 2 7 4 3" xfId="5487"/>
    <cellStyle name="40% - Accent1 2 7 5" xfId="5488"/>
    <cellStyle name="40% - Accent1 2 7 5 2" xfId="5489"/>
    <cellStyle name="40% - Accent1 2 7 6" xfId="5490"/>
    <cellStyle name="40% - Accent1 2 8" xfId="5491"/>
    <cellStyle name="40% - Accent1 2 8 2" xfId="5492"/>
    <cellStyle name="40% - Accent1 2 8 2 2" xfId="5493"/>
    <cellStyle name="40% - Accent1 2 8 2 2 2" xfId="5494"/>
    <cellStyle name="40% - Accent1 2 8 2 3" xfId="5495"/>
    <cellStyle name="40% - Accent1 2 8 3" xfId="5496"/>
    <cellStyle name="40% - Accent1 2 8 3 2" xfId="5497"/>
    <cellStyle name="40% - Accent1 2 8 3 2 2" xfId="5498"/>
    <cellStyle name="40% - Accent1 2 8 3 3" xfId="5499"/>
    <cellStyle name="40% - Accent1 2 8 4" xfId="5500"/>
    <cellStyle name="40% - Accent1 2 8 4 2" xfId="5501"/>
    <cellStyle name="40% - Accent1 2 8 5" xfId="5502"/>
    <cellStyle name="40% - Accent1 2 9" xfId="5503"/>
    <cellStyle name="40% - Accent1 2 9 2" xfId="5504"/>
    <cellStyle name="40% - Accent1 2 9 2 2" xfId="5505"/>
    <cellStyle name="40% - Accent1 2 9 2 2 2" xfId="5506"/>
    <cellStyle name="40% - Accent1 2 9 2 3" xfId="5507"/>
    <cellStyle name="40% - Accent1 2 9 3" xfId="5508"/>
    <cellStyle name="40% - Accent1 2 9 3 2" xfId="5509"/>
    <cellStyle name="40% - Accent1 2 9 3 2 2" xfId="5510"/>
    <cellStyle name="40% - Accent1 2 9 3 3" xfId="5511"/>
    <cellStyle name="40% - Accent1 2 9 4" xfId="5512"/>
    <cellStyle name="40% - Accent1 2 9 4 2" xfId="5513"/>
    <cellStyle name="40% - Accent1 2 9 5" xfId="5514"/>
    <cellStyle name="40% - Accent1 2_2009 GRC Compl Filing - Exhibit D" xfId="5515"/>
    <cellStyle name="40% - Accent1 20" xfId="5516"/>
    <cellStyle name="40% - Accent1 21" xfId="5517"/>
    <cellStyle name="40% - Accent1 22" xfId="5518"/>
    <cellStyle name="40% - Accent1 3" xfId="5519"/>
    <cellStyle name="40% - Accent1 3 10" xfId="5520"/>
    <cellStyle name="40% - Accent1 3 11" xfId="5521"/>
    <cellStyle name="40% - Accent1 3 2" xfId="5522"/>
    <cellStyle name="40% - Accent1 3 2 2" xfId="5523"/>
    <cellStyle name="40% - Accent1 3 2 2 2" xfId="5524"/>
    <cellStyle name="40% - Accent1 3 2 2 2 2" xfId="5525"/>
    <cellStyle name="40% - Accent1 3 2 2 2 2 2" xfId="5526"/>
    <cellStyle name="40% - Accent1 3 2 2 2 3" xfId="5527"/>
    <cellStyle name="40% - Accent1 3 2 2 3" xfId="5528"/>
    <cellStyle name="40% - Accent1 3 2 2 3 2" xfId="5529"/>
    <cellStyle name="40% - Accent1 3 2 2 3 2 2" xfId="5530"/>
    <cellStyle name="40% - Accent1 3 2 2 3 3" xfId="5531"/>
    <cellStyle name="40% - Accent1 3 2 2 4" xfId="5532"/>
    <cellStyle name="40% - Accent1 3 2 2 4 2" xfId="5533"/>
    <cellStyle name="40% - Accent1 3 2 2 5" xfId="5534"/>
    <cellStyle name="40% - Accent1 3 2 3" xfId="5535"/>
    <cellStyle name="40% - Accent1 3 2 3 2" xfId="5536"/>
    <cellStyle name="40% - Accent1 3 2 3 2 2" xfId="5537"/>
    <cellStyle name="40% - Accent1 3 2 3 3" xfId="5538"/>
    <cellStyle name="40% - Accent1 3 2 4" xfId="5539"/>
    <cellStyle name="40% - Accent1 3 2 4 2" xfId="5540"/>
    <cellStyle name="40% - Accent1 3 2 4 2 2" xfId="5541"/>
    <cellStyle name="40% - Accent1 3 2 4 3" xfId="5542"/>
    <cellStyle name="40% - Accent1 3 2 5" xfId="5543"/>
    <cellStyle name="40% - Accent1 3 2 5 2" xfId="5544"/>
    <cellStyle name="40% - Accent1 3 2 6" xfId="5545"/>
    <cellStyle name="40% - Accent1 3 2 7" xfId="5546"/>
    <cellStyle name="40% - Accent1 3 3" xfId="5547"/>
    <cellStyle name="40% - Accent1 3 3 2" xfId="5548"/>
    <cellStyle name="40% - Accent1 3 3 2 2" xfId="5549"/>
    <cellStyle name="40% - Accent1 3 3 2 2 2" xfId="5550"/>
    <cellStyle name="40% - Accent1 3 3 2 3" xfId="5551"/>
    <cellStyle name="40% - Accent1 3 3 3" xfId="5552"/>
    <cellStyle name="40% - Accent1 3 3 3 2" xfId="5553"/>
    <cellStyle name="40% - Accent1 3 3 3 2 2" xfId="5554"/>
    <cellStyle name="40% - Accent1 3 3 3 3" xfId="5555"/>
    <cellStyle name="40% - Accent1 3 3 4" xfId="5556"/>
    <cellStyle name="40% - Accent1 3 3 4 2" xfId="5557"/>
    <cellStyle name="40% - Accent1 3 3 5" xfId="5558"/>
    <cellStyle name="40% - Accent1 3 3 6" xfId="5559"/>
    <cellStyle name="40% - Accent1 3 4" xfId="5560"/>
    <cellStyle name="40% - Accent1 3 4 2" xfId="5561"/>
    <cellStyle name="40% - Accent1 3 4 2 2" xfId="5562"/>
    <cellStyle name="40% - Accent1 3 4 2 2 2" xfId="5563"/>
    <cellStyle name="40% - Accent1 3 4 2 3" xfId="5564"/>
    <cellStyle name="40% - Accent1 3 4 3" xfId="5565"/>
    <cellStyle name="40% - Accent1 3 4 3 2" xfId="5566"/>
    <cellStyle name="40% - Accent1 3 4 3 2 2" xfId="5567"/>
    <cellStyle name="40% - Accent1 3 4 3 3" xfId="5568"/>
    <cellStyle name="40% - Accent1 3 4 4" xfId="5569"/>
    <cellStyle name="40% - Accent1 3 4 4 2" xfId="5570"/>
    <cellStyle name="40% - Accent1 3 4 5" xfId="5571"/>
    <cellStyle name="40% - Accent1 3 5" xfId="5572"/>
    <cellStyle name="40% - Accent1 3 5 2" xfId="5573"/>
    <cellStyle name="40% - Accent1 3 5 2 2" xfId="5574"/>
    <cellStyle name="40% - Accent1 3 5 2 2 2" xfId="5575"/>
    <cellStyle name="40% - Accent1 3 5 2 3" xfId="5576"/>
    <cellStyle name="40% - Accent1 3 5 3" xfId="5577"/>
    <cellStyle name="40% - Accent1 3 5 3 2" xfId="5578"/>
    <cellStyle name="40% - Accent1 3 5 3 2 2" xfId="5579"/>
    <cellStyle name="40% - Accent1 3 5 3 3" xfId="5580"/>
    <cellStyle name="40% - Accent1 3 5 4" xfId="5581"/>
    <cellStyle name="40% - Accent1 3 5 4 2" xfId="5582"/>
    <cellStyle name="40% - Accent1 3 5 5" xfId="5583"/>
    <cellStyle name="40% - Accent1 3 6" xfId="5584"/>
    <cellStyle name="40% - Accent1 3 6 2" xfId="5585"/>
    <cellStyle name="40% - Accent1 3 6 2 2" xfId="5586"/>
    <cellStyle name="40% - Accent1 3 6 3" xfId="5587"/>
    <cellStyle name="40% - Accent1 3 7" xfId="5588"/>
    <cellStyle name="40% - Accent1 3 7 2" xfId="5589"/>
    <cellStyle name="40% - Accent1 3 7 2 2" xfId="5590"/>
    <cellStyle name="40% - Accent1 3 7 3" xfId="5591"/>
    <cellStyle name="40% - Accent1 3 8" xfId="5592"/>
    <cellStyle name="40% - Accent1 3 8 2" xfId="5593"/>
    <cellStyle name="40% - Accent1 3 9" xfId="5594"/>
    <cellStyle name="40% - Accent1 4" xfId="5595"/>
    <cellStyle name="40% - Accent1 4 10" xfId="5596"/>
    <cellStyle name="40% - Accent1 4 2" xfId="5597"/>
    <cellStyle name="40% - Accent1 4 2 2" xfId="5598"/>
    <cellStyle name="40% - Accent1 4 2 2 2" xfId="5599"/>
    <cellStyle name="40% - Accent1 4 2 2 2 2" xfId="5600"/>
    <cellStyle name="40% - Accent1 4 2 2 2 2 2" xfId="5601"/>
    <cellStyle name="40% - Accent1 4 2 2 2 3" xfId="5602"/>
    <cellStyle name="40% - Accent1 4 2 2 3" xfId="5603"/>
    <cellStyle name="40% - Accent1 4 2 2 3 2" xfId="5604"/>
    <cellStyle name="40% - Accent1 4 2 2 3 2 2" xfId="5605"/>
    <cellStyle name="40% - Accent1 4 2 2 3 3" xfId="5606"/>
    <cellStyle name="40% - Accent1 4 2 2 4" xfId="5607"/>
    <cellStyle name="40% - Accent1 4 2 2 4 2" xfId="5608"/>
    <cellStyle name="40% - Accent1 4 2 2 5" xfId="5609"/>
    <cellStyle name="40% - Accent1 4 2 3" xfId="5610"/>
    <cellStyle name="40% - Accent1 4 2 3 2" xfId="5611"/>
    <cellStyle name="40% - Accent1 4 2 3 2 2" xfId="5612"/>
    <cellStyle name="40% - Accent1 4 2 3 3" xfId="5613"/>
    <cellStyle name="40% - Accent1 4 2 4" xfId="5614"/>
    <cellStyle name="40% - Accent1 4 2 4 2" xfId="5615"/>
    <cellStyle name="40% - Accent1 4 2 4 2 2" xfId="5616"/>
    <cellStyle name="40% - Accent1 4 2 4 3" xfId="5617"/>
    <cellStyle name="40% - Accent1 4 2 5" xfId="5618"/>
    <cellStyle name="40% - Accent1 4 2 5 2" xfId="5619"/>
    <cellStyle name="40% - Accent1 4 2 6" xfId="5620"/>
    <cellStyle name="40% - Accent1 4 2 7" xfId="5621"/>
    <cellStyle name="40% - Accent1 4 3" xfId="5622"/>
    <cellStyle name="40% - Accent1 4 3 2" xfId="5623"/>
    <cellStyle name="40% - Accent1 4 3 2 2" xfId="5624"/>
    <cellStyle name="40% - Accent1 4 3 2 2 2" xfId="5625"/>
    <cellStyle name="40% - Accent1 4 3 2 3" xfId="5626"/>
    <cellStyle name="40% - Accent1 4 3 3" xfId="5627"/>
    <cellStyle name="40% - Accent1 4 3 3 2" xfId="5628"/>
    <cellStyle name="40% - Accent1 4 3 3 2 2" xfId="5629"/>
    <cellStyle name="40% - Accent1 4 3 3 3" xfId="5630"/>
    <cellStyle name="40% - Accent1 4 3 4" xfId="5631"/>
    <cellStyle name="40% - Accent1 4 3 4 2" xfId="5632"/>
    <cellStyle name="40% - Accent1 4 3 5" xfId="5633"/>
    <cellStyle name="40% - Accent1 4 4" xfId="5634"/>
    <cellStyle name="40% - Accent1 4 4 2" xfId="5635"/>
    <cellStyle name="40% - Accent1 4 4 2 2" xfId="5636"/>
    <cellStyle name="40% - Accent1 4 4 2 2 2" xfId="5637"/>
    <cellStyle name="40% - Accent1 4 4 2 3" xfId="5638"/>
    <cellStyle name="40% - Accent1 4 4 3" xfId="5639"/>
    <cellStyle name="40% - Accent1 4 4 3 2" xfId="5640"/>
    <cellStyle name="40% - Accent1 4 4 3 2 2" xfId="5641"/>
    <cellStyle name="40% - Accent1 4 4 3 3" xfId="5642"/>
    <cellStyle name="40% - Accent1 4 4 4" xfId="5643"/>
    <cellStyle name="40% - Accent1 4 4 4 2" xfId="5644"/>
    <cellStyle name="40% - Accent1 4 4 5" xfId="5645"/>
    <cellStyle name="40% - Accent1 4 5" xfId="5646"/>
    <cellStyle name="40% - Accent1 4 5 2" xfId="5647"/>
    <cellStyle name="40% - Accent1 4 5 2 2" xfId="5648"/>
    <cellStyle name="40% - Accent1 4 5 2 2 2" xfId="5649"/>
    <cellStyle name="40% - Accent1 4 5 2 3" xfId="5650"/>
    <cellStyle name="40% - Accent1 4 5 3" xfId="5651"/>
    <cellStyle name="40% - Accent1 4 5 3 2" xfId="5652"/>
    <cellStyle name="40% - Accent1 4 5 3 2 2" xfId="5653"/>
    <cellStyle name="40% - Accent1 4 5 3 3" xfId="5654"/>
    <cellStyle name="40% - Accent1 4 5 4" xfId="5655"/>
    <cellStyle name="40% - Accent1 4 5 4 2" xfId="5656"/>
    <cellStyle name="40% - Accent1 4 5 5" xfId="5657"/>
    <cellStyle name="40% - Accent1 4 6" xfId="5658"/>
    <cellStyle name="40% - Accent1 4 6 2" xfId="5659"/>
    <cellStyle name="40% - Accent1 4 6 2 2" xfId="5660"/>
    <cellStyle name="40% - Accent1 4 6 3" xfId="5661"/>
    <cellStyle name="40% - Accent1 4 7" xfId="5662"/>
    <cellStyle name="40% - Accent1 4 7 2" xfId="5663"/>
    <cellStyle name="40% - Accent1 4 7 2 2" xfId="5664"/>
    <cellStyle name="40% - Accent1 4 7 3" xfId="5665"/>
    <cellStyle name="40% - Accent1 4 8" xfId="5666"/>
    <cellStyle name="40% - Accent1 4 8 2" xfId="5667"/>
    <cellStyle name="40% - Accent1 4 9" xfId="5668"/>
    <cellStyle name="40% - Accent1 5" xfId="5669"/>
    <cellStyle name="40% - Accent1 5 10" xfId="5670"/>
    <cellStyle name="40% - Accent1 5 2" xfId="5671"/>
    <cellStyle name="40% - Accent1 5 2 2" xfId="5672"/>
    <cellStyle name="40% - Accent1 5 2 2 2" xfId="5673"/>
    <cellStyle name="40% - Accent1 5 2 2 2 2" xfId="5674"/>
    <cellStyle name="40% - Accent1 5 2 2 2 2 2" xfId="5675"/>
    <cellStyle name="40% - Accent1 5 2 2 2 3" xfId="5676"/>
    <cellStyle name="40% - Accent1 5 2 2 3" xfId="5677"/>
    <cellStyle name="40% - Accent1 5 2 2 3 2" xfId="5678"/>
    <cellStyle name="40% - Accent1 5 2 2 3 2 2" xfId="5679"/>
    <cellStyle name="40% - Accent1 5 2 2 3 3" xfId="5680"/>
    <cellStyle name="40% - Accent1 5 2 2 4" xfId="5681"/>
    <cellStyle name="40% - Accent1 5 2 2 4 2" xfId="5682"/>
    <cellStyle name="40% - Accent1 5 2 2 5" xfId="5683"/>
    <cellStyle name="40% - Accent1 5 2 3" xfId="5684"/>
    <cellStyle name="40% - Accent1 5 2 3 2" xfId="5685"/>
    <cellStyle name="40% - Accent1 5 2 3 2 2" xfId="5686"/>
    <cellStyle name="40% - Accent1 5 2 3 3" xfId="5687"/>
    <cellStyle name="40% - Accent1 5 2 4" xfId="5688"/>
    <cellStyle name="40% - Accent1 5 2 4 2" xfId="5689"/>
    <cellStyle name="40% - Accent1 5 2 4 2 2" xfId="5690"/>
    <cellStyle name="40% - Accent1 5 2 4 3" xfId="5691"/>
    <cellStyle name="40% - Accent1 5 2 5" xfId="5692"/>
    <cellStyle name="40% - Accent1 5 2 5 2" xfId="5693"/>
    <cellStyle name="40% - Accent1 5 2 6" xfId="5694"/>
    <cellStyle name="40% - Accent1 5 3" xfId="5695"/>
    <cellStyle name="40% - Accent1 5 3 2" xfId="5696"/>
    <cellStyle name="40% - Accent1 5 3 2 2" xfId="5697"/>
    <cellStyle name="40% - Accent1 5 3 2 2 2" xfId="5698"/>
    <cellStyle name="40% - Accent1 5 3 2 3" xfId="5699"/>
    <cellStyle name="40% - Accent1 5 3 3" xfId="5700"/>
    <cellStyle name="40% - Accent1 5 3 3 2" xfId="5701"/>
    <cellStyle name="40% - Accent1 5 3 3 2 2" xfId="5702"/>
    <cellStyle name="40% - Accent1 5 3 3 3" xfId="5703"/>
    <cellStyle name="40% - Accent1 5 3 4" xfId="5704"/>
    <cellStyle name="40% - Accent1 5 3 4 2" xfId="5705"/>
    <cellStyle name="40% - Accent1 5 3 5" xfId="5706"/>
    <cellStyle name="40% - Accent1 5 4" xfId="5707"/>
    <cellStyle name="40% - Accent1 5 4 2" xfId="5708"/>
    <cellStyle name="40% - Accent1 5 4 2 2" xfId="5709"/>
    <cellStyle name="40% - Accent1 5 4 2 2 2" xfId="5710"/>
    <cellStyle name="40% - Accent1 5 4 2 3" xfId="5711"/>
    <cellStyle name="40% - Accent1 5 4 3" xfId="5712"/>
    <cellStyle name="40% - Accent1 5 4 3 2" xfId="5713"/>
    <cellStyle name="40% - Accent1 5 4 3 2 2" xfId="5714"/>
    <cellStyle name="40% - Accent1 5 4 3 3" xfId="5715"/>
    <cellStyle name="40% - Accent1 5 4 4" xfId="5716"/>
    <cellStyle name="40% - Accent1 5 4 4 2" xfId="5717"/>
    <cellStyle name="40% - Accent1 5 4 5" xfId="5718"/>
    <cellStyle name="40% - Accent1 5 5" xfId="5719"/>
    <cellStyle name="40% - Accent1 5 5 2" xfId="5720"/>
    <cellStyle name="40% - Accent1 5 5 2 2" xfId="5721"/>
    <cellStyle name="40% - Accent1 5 5 2 2 2" xfId="5722"/>
    <cellStyle name="40% - Accent1 5 5 2 3" xfId="5723"/>
    <cellStyle name="40% - Accent1 5 5 3" xfId="5724"/>
    <cellStyle name="40% - Accent1 5 5 3 2" xfId="5725"/>
    <cellStyle name="40% - Accent1 5 5 3 2 2" xfId="5726"/>
    <cellStyle name="40% - Accent1 5 5 3 3" xfId="5727"/>
    <cellStyle name="40% - Accent1 5 5 4" xfId="5728"/>
    <cellStyle name="40% - Accent1 5 5 4 2" xfId="5729"/>
    <cellStyle name="40% - Accent1 5 5 5" xfId="5730"/>
    <cellStyle name="40% - Accent1 5 6" xfId="5731"/>
    <cellStyle name="40% - Accent1 5 6 2" xfId="5732"/>
    <cellStyle name="40% - Accent1 5 6 2 2" xfId="5733"/>
    <cellStyle name="40% - Accent1 5 6 3" xfId="5734"/>
    <cellStyle name="40% - Accent1 5 7" xfId="5735"/>
    <cellStyle name="40% - Accent1 5 7 2" xfId="5736"/>
    <cellStyle name="40% - Accent1 5 7 2 2" xfId="5737"/>
    <cellStyle name="40% - Accent1 5 7 3" xfId="5738"/>
    <cellStyle name="40% - Accent1 5 8" xfId="5739"/>
    <cellStyle name="40% - Accent1 5 8 2" xfId="5740"/>
    <cellStyle name="40% - Accent1 5 9" xfId="5741"/>
    <cellStyle name="40% - Accent1 6" xfId="5742"/>
    <cellStyle name="40% - Accent1 6 2" xfId="5743"/>
    <cellStyle name="40% - Accent1 7" xfId="5744"/>
    <cellStyle name="40% - Accent1 7 2" xfId="5745"/>
    <cellStyle name="40% - Accent1 8" xfId="5746"/>
    <cellStyle name="40% - Accent1 9" xfId="5747"/>
    <cellStyle name="40% - Accent2 10" xfId="5748"/>
    <cellStyle name="40% - Accent2 11" xfId="5749"/>
    <cellStyle name="40% - Accent2 12" xfId="5750"/>
    <cellStyle name="40% - Accent2 13" xfId="5751"/>
    <cellStyle name="40% - Accent2 14" xfId="5752"/>
    <cellStyle name="40% - Accent2 15" xfId="5753"/>
    <cellStyle name="40% - Accent2 16" xfId="5754"/>
    <cellStyle name="40% - Accent2 17" xfId="5755"/>
    <cellStyle name="40% - Accent2 18" xfId="5756"/>
    <cellStyle name="40% - Accent2 19" xfId="5757"/>
    <cellStyle name="40% - Accent2 2" xfId="5758"/>
    <cellStyle name="40% - Accent2 2 10" xfId="5759"/>
    <cellStyle name="40% - Accent2 2 10 2" xfId="5760"/>
    <cellStyle name="40% - Accent2 2 10 2 2" xfId="5761"/>
    <cellStyle name="40% - Accent2 2 10 2 2 2" xfId="5762"/>
    <cellStyle name="40% - Accent2 2 10 2 3" xfId="5763"/>
    <cellStyle name="40% - Accent2 2 10 3" xfId="5764"/>
    <cellStyle name="40% - Accent2 2 10 3 2" xfId="5765"/>
    <cellStyle name="40% - Accent2 2 10 3 2 2" xfId="5766"/>
    <cellStyle name="40% - Accent2 2 10 3 3" xfId="5767"/>
    <cellStyle name="40% - Accent2 2 10 4" xfId="5768"/>
    <cellStyle name="40% - Accent2 2 10 4 2" xfId="5769"/>
    <cellStyle name="40% - Accent2 2 10 5" xfId="5770"/>
    <cellStyle name="40% - Accent2 2 11" xfId="5771"/>
    <cellStyle name="40% - Accent2 2 11 2" xfId="5772"/>
    <cellStyle name="40% - Accent2 2 11 2 2" xfId="5773"/>
    <cellStyle name="40% - Accent2 2 11 3" xfId="5774"/>
    <cellStyle name="40% - Accent2 2 12" xfId="5775"/>
    <cellStyle name="40% - Accent2 2 12 2" xfId="5776"/>
    <cellStyle name="40% - Accent2 2 12 2 2" xfId="5777"/>
    <cellStyle name="40% - Accent2 2 12 3" xfId="5778"/>
    <cellStyle name="40% - Accent2 2 13" xfId="5779"/>
    <cellStyle name="40% - Accent2 2 13 2" xfId="5780"/>
    <cellStyle name="40% - Accent2 2 14" xfId="5781"/>
    <cellStyle name="40% - Accent2 2 15" xfId="5782"/>
    <cellStyle name="40% - Accent2 2 16" xfId="5783"/>
    <cellStyle name="40% - Accent2 2 2" xfId="5784"/>
    <cellStyle name="40% - Accent2 2 2 10" xfId="5785"/>
    <cellStyle name="40% - Accent2 2 2 11" xfId="5786"/>
    <cellStyle name="40% - Accent2 2 2 2" xfId="5787"/>
    <cellStyle name="40% - Accent2 2 2 2 2" xfId="5788"/>
    <cellStyle name="40% - Accent2 2 2 2 2 2" xfId="5789"/>
    <cellStyle name="40% - Accent2 2 2 2 2 2 2" xfId="5790"/>
    <cellStyle name="40% - Accent2 2 2 2 2 2 2 2" xfId="5791"/>
    <cellStyle name="40% - Accent2 2 2 2 2 2 3" xfId="5792"/>
    <cellStyle name="40% - Accent2 2 2 2 2 3" xfId="5793"/>
    <cellStyle name="40% - Accent2 2 2 2 2 3 2" xfId="5794"/>
    <cellStyle name="40% - Accent2 2 2 2 2 3 2 2" xfId="5795"/>
    <cellStyle name="40% - Accent2 2 2 2 2 3 3" xfId="5796"/>
    <cellStyle name="40% - Accent2 2 2 2 2 4" xfId="5797"/>
    <cellStyle name="40% - Accent2 2 2 2 2 4 2" xfId="5798"/>
    <cellStyle name="40% - Accent2 2 2 2 2 5" xfId="5799"/>
    <cellStyle name="40% - Accent2 2 2 2 3" xfId="5800"/>
    <cellStyle name="40% - Accent2 2 2 2 3 2" xfId="5801"/>
    <cellStyle name="40% - Accent2 2 2 2 3 2 2" xfId="5802"/>
    <cellStyle name="40% - Accent2 2 2 2 3 3" xfId="5803"/>
    <cellStyle name="40% - Accent2 2 2 2 4" xfId="5804"/>
    <cellStyle name="40% - Accent2 2 2 2 4 2" xfId="5805"/>
    <cellStyle name="40% - Accent2 2 2 2 4 2 2" xfId="5806"/>
    <cellStyle name="40% - Accent2 2 2 2 4 3" xfId="5807"/>
    <cellStyle name="40% - Accent2 2 2 2 5" xfId="5808"/>
    <cellStyle name="40% - Accent2 2 2 2 5 2" xfId="5809"/>
    <cellStyle name="40% - Accent2 2 2 2 6" xfId="5810"/>
    <cellStyle name="40% - Accent2 2 2 3" xfId="5811"/>
    <cellStyle name="40% - Accent2 2 2 3 2" xfId="5812"/>
    <cellStyle name="40% - Accent2 2 2 3 2 2" xfId="5813"/>
    <cellStyle name="40% - Accent2 2 2 3 2 2 2" xfId="5814"/>
    <cellStyle name="40% - Accent2 2 2 3 2 3" xfId="5815"/>
    <cellStyle name="40% - Accent2 2 2 3 3" xfId="5816"/>
    <cellStyle name="40% - Accent2 2 2 3 3 2" xfId="5817"/>
    <cellStyle name="40% - Accent2 2 2 3 3 2 2" xfId="5818"/>
    <cellStyle name="40% - Accent2 2 2 3 3 3" xfId="5819"/>
    <cellStyle name="40% - Accent2 2 2 3 4" xfId="5820"/>
    <cellStyle name="40% - Accent2 2 2 3 4 2" xfId="5821"/>
    <cellStyle name="40% - Accent2 2 2 3 5" xfId="5822"/>
    <cellStyle name="40% - Accent2 2 2 4" xfId="5823"/>
    <cellStyle name="40% - Accent2 2 2 4 2" xfId="5824"/>
    <cellStyle name="40% - Accent2 2 2 4 2 2" xfId="5825"/>
    <cellStyle name="40% - Accent2 2 2 4 2 2 2" xfId="5826"/>
    <cellStyle name="40% - Accent2 2 2 4 2 3" xfId="5827"/>
    <cellStyle name="40% - Accent2 2 2 4 3" xfId="5828"/>
    <cellStyle name="40% - Accent2 2 2 4 3 2" xfId="5829"/>
    <cellStyle name="40% - Accent2 2 2 4 3 2 2" xfId="5830"/>
    <cellStyle name="40% - Accent2 2 2 4 3 3" xfId="5831"/>
    <cellStyle name="40% - Accent2 2 2 4 4" xfId="5832"/>
    <cellStyle name="40% - Accent2 2 2 4 4 2" xfId="5833"/>
    <cellStyle name="40% - Accent2 2 2 4 5" xfId="5834"/>
    <cellStyle name="40% - Accent2 2 2 5" xfId="5835"/>
    <cellStyle name="40% - Accent2 2 2 5 2" xfId="5836"/>
    <cellStyle name="40% - Accent2 2 2 5 2 2" xfId="5837"/>
    <cellStyle name="40% - Accent2 2 2 5 2 2 2" xfId="5838"/>
    <cellStyle name="40% - Accent2 2 2 5 2 3" xfId="5839"/>
    <cellStyle name="40% - Accent2 2 2 5 3" xfId="5840"/>
    <cellStyle name="40% - Accent2 2 2 5 3 2" xfId="5841"/>
    <cellStyle name="40% - Accent2 2 2 5 3 2 2" xfId="5842"/>
    <cellStyle name="40% - Accent2 2 2 5 3 3" xfId="5843"/>
    <cellStyle name="40% - Accent2 2 2 5 4" xfId="5844"/>
    <cellStyle name="40% - Accent2 2 2 5 4 2" xfId="5845"/>
    <cellStyle name="40% - Accent2 2 2 5 5" xfId="5846"/>
    <cellStyle name="40% - Accent2 2 2 6" xfId="5847"/>
    <cellStyle name="40% - Accent2 2 2 6 2" xfId="5848"/>
    <cellStyle name="40% - Accent2 2 2 6 2 2" xfId="5849"/>
    <cellStyle name="40% - Accent2 2 2 6 3" xfId="5850"/>
    <cellStyle name="40% - Accent2 2 2 7" xfId="5851"/>
    <cellStyle name="40% - Accent2 2 2 7 2" xfId="5852"/>
    <cellStyle name="40% - Accent2 2 2 7 2 2" xfId="5853"/>
    <cellStyle name="40% - Accent2 2 2 7 3" xfId="5854"/>
    <cellStyle name="40% - Accent2 2 2 8" xfId="5855"/>
    <cellStyle name="40% - Accent2 2 2 8 2" xfId="5856"/>
    <cellStyle name="40% - Accent2 2 2 9" xfId="5857"/>
    <cellStyle name="40% - Accent2 2 3" xfId="5858"/>
    <cellStyle name="40% - Accent2 2 3 10" xfId="5859"/>
    <cellStyle name="40% - Accent2 2 3 2" xfId="5860"/>
    <cellStyle name="40% - Accent2 2 3 2 2" xfId="5861"/>
    <cellStyle name="40% - Accent2 2 3 2 2 2" xfId="5862"/>
    <cellStyle name="40% - Accent2 2 3 2 2 2 2" xfId="5863"/>
    <cellStyle name="40% - Accent2 2 3 2 2 2 2 2" xfId="5864"/>
    <cellStyle name="40% - Accent2 2 3 2 2 2 3" xfId="5865"/>
    <cellStyle name="40% - Accent2 2 3 2 2 3" xfId="5866"/>
    <cellStyle name="40% - Accent2 2 3 2 2 3 2" xfId="5867"/>
    <cellStyle name="40% - Accent2 2 3 2 2 3 2 2" xfId="5868"/>
    <cellStyle name="40% - Accent2 2 3 2 2 3 3" xfId="5869"/>
    <cellStyle name="40% - Accent2 2 3 2 2 4" xfId="5870"/>
    <cellStyle name="40% - Accent2 2 3 2 2 4 2" xfId="5871"/>
    <cellStyle name="40% - Accent2 2 3 2 2 5" xfId="5872"/>
    <cellStyle name="40% - Accent2 2 3 2 3" xfId="5873"/>
    <cellStyle name="40% - Accent2 2 3 2 3 2" xfId="5874"/>
    <cellStyle name="40% - Accent2 2 3 2 3 2 2" xfId="5875"/>
    <cellStyle name="40% - Accent2 2 3 2 3 3" xfId="5876"/>
    <cellStyle name="40% - Accent2 2 3 2 4" xfId="5877"/>
    <cellStyle name="40% - Accent2 2 3 2 4 2" xfId="5878"/>
    <cellStyle name="40% - Accent2 2 3 2 4 2 2" xfId="5879"/>
    <cellStyle name="40% - Accent2 2 3 2 4 3" xfId="5880"/>
    <cellStyle name="40% - Accent2 2 3 2 5" xfId="5881"/>
    <cellStyle name="40% - Accent2 2 3 2 5 2" xfId="5882"/>
    <cellStyle name="40% - Accent2 2 3 2 6" xfId="5883"/>
    <cellStyle name="40% - Accent2 2 3 3" xfId="5884"/>
    <cellStyle name="40% - Accent2 2 3 3 2" xfId="5885"/>
    <cellStyle name="40% - Accent2 2 3 3 2 2" xfId="5886"/>
    <cellStyle name="40% - Accent2 2 3 3 2 2 2" xfId="5887"/>
    <cellStyle name="40% - Accent2 2 3 3 2 3" xfId="5888"/>
    <cellStyle name="40% - Accent2 2 3 3 3" xfId="5889"/>
    <cellStyle name="40% - Accent2 2 3 3 3 2" xfId="5890"/>
    <cellStyle name="40% - Accent2 2 3 3 3 2 2" xfId="5891"/>
    <cellStyle name="40% - Accent2 2 3 3 3 3" xfId="5892"/>
    <cellStyle name="40% - Accent2 2 3 3 4" xfId="5893"/>
    <cellStyle name="40% - Accent2 2 3 3 4 2" xfId="5894"/>
    <cellStyle name="40% - Accent2 2 3 3 5" xfId="5895"/>
    <cellStyle name="40% - Accent2 2 3 4" xfId="5896"/>
    <cellStyle name="40% - Accent2 2 3 4 2" xfId="5897"/>
    <cellStyle name="40% - Accent2 2 3 4 2 2" xfId="5898"/>
    <cellStyle name="40% - Accent2 2 3 4 2 2 2" xfId="5899"/>
    <cellStyle name="40% - Accent2 2 3 4 2 3" xfId="5900"/>
    <cellStyle name="40% - Accent2 2 3 4 3" xfId="5901"/>
    <cellStyle name="40% - Accent2 2 3 4 3 2" xfId="5902"/>
    <cellStyle name="40% - Accent2 2 3 4 3 2 2" xfId="5903"/>
    <cellStyle name="40% - Accent2 2 3 4 3 3" xfId="5904"/>
    <cellStyle name="40% - Accent2 2 3 4 4" xfId="5905"/>
    <cellStyle name="40% - Accent2 2 3 4 4 2" xfId="5906"/>
    <cellStyle name="40% - Accent2 2 3 4 5" xfId="5907"/>
    <cellStyle name="40% - Accent2 2 3 5" xfId="5908"/>
    <cellStyle name="40% - Accent2 2 3 5 2" xfId="5909"/>
    <cellStyle name="40% - Accent2 2 3 5 2 2" xfId="5910"/>
    <cellStyle name="40% - Accent2 2 3 5 2 2 2" xfId="5911"/>
    <cellStyle name="40% - Accent2 2 3 5 2 3" xfId="5912"/>
    <cellStyle name="40% - Accent2 2 3 5 3" xfId="5913"/>
    <cellStyle name="40% - Accent2 2 3 5 3 2" xfId="5914"/>
    <cellStyle name="40% - Accent2 2 3 5 3 2 2" xfId="5915"/>
    <cellStyle name="40% - Accent2 2 3 5 3 3" xfId="5916"/>
    <cellStyle name="40% - Accent2 2 3 5 4" xfId="5917"/>
    <cellStyle name="40% - Accent2 2 3 5 4 2" xfId="5918"/>
    <cellStyle name="40% - Accent2 2 3 5 5" xfId="5919"/>
    <cellStyle name="40% - Accent2 2 3 6" xfId="5920"/>
    <cellStyle name="40% - Accent2 2 3 6 2" xfId="5921"/>
    <cellStyle name="40% - Accent2 2 3 6 2 2" xfId="5922"/>
    <cellStyle name="40% - Accent2 2 3 6 3" xfId="5923"/>
    <cellStyle name="40% - Accent2 2 3 7" xfId="5924"/>
    <cellStyle name="40% - Accent2 2 3 7 2" xfId="5925"/>
    <cellStyle name="40% - Accent2 2 3 7 2 2" xfId="5926"/>
    <cellStyle name="40% - Accent2 2 3 7 3" xfId="5927"/>
    <cellStyle name="40% - Accent2 2 3 8" xfId="5928"/>
    <cellStyle name="40% - Accent2 2 3 8 2" xfId="5929"/>
    <cellStyle name="40% - Accent2 2 3 9" xfId="5930"/>
    <cellStyle name="40% - Accent2 2 4" xfId="5931"/>
    <cellStyle name="40% - Accent2 2 4 2" xfId="5932"/>
    <cellStyle name="40% - Accent2 2 4 2 2" xfId="5933"/>
    <cellStyle name="40% - Accent2 2 4 2 2 2" xfId="5934"/>
    <cellStyle name="40% - Accent2 2 4 2 2 2 2" xfId="5935"/>
    <cellStyle name="40% - Accent2 2 4 2 2 2 2 2" xfId="5936"/>
    <cellStyle name="40% - Accent2 2 4 2 2 2 3" xfId="5937"/>
    <cellStyle name="40% - Accent2 2 4 2 2 3" xfId="5938"/>
    <cellStyle name="40% - Accent2 2 4 2 2 3 2" xfId="5939"/>
    <cellStyle name="40% - Accent2 2 4 2 2 3 2 2" xfId="5940"/>
    <cellStyle name="40% - Accent2 2 4 2 2 3 3" xfId="5941"/>
    <cellStyle name="40% - Accent2 2 4 2 2 4" xfId="5942"/>
    <cellStyle name="40% - Accent2 2 4 2 2 4 2" xfId="5943"/>
    <cellStyle name="40% - Accent2 2 4 2 2 5" xfId="5944"/>
    <cellStyle name="40% - Accent2 2 4 2 3" xfId="5945"/>
    <cellStyle name="40% - Accent2 2 4 2 3 2" xfId="5946"/>
    <cellStyle name="40% - Accent2 2 4 2 3 2 2" xfId="5947"/>
    <cellStyle name="40% - Accent2 2 4 2 3 3" xfId="5948"/>
    <cellStyle name="40% - Accent2 2 4 2 4" xfId="5949"/>
    <cellStyle name="40% - Accent2 2 4 2 4 2" xfId="5950"/>
    <cellStyle name="40% - Accent2 2 4 2 4 2 2" xfId="5951"/>
    <cellStyle name="40% - Accent2 2 4 2 4 3" xfId="5952"/>
    <cellStyle name="40% - Accent2 2 4 2 5" xfId="5953"/>
    <cellStyle name="40% - Accent2 2 4 2 5 2" xfId="5954"/>
    <cellStyle name="40% - Accent2 2 4 2 6" xfId="5955"/>
    <cellStyle name="40% - Accent2 2 4 3" xfId="5956"/>
    <cellStyle name="40% - Accent2 2 4 3 2" xfId="5957"/>
    <cellStyle name="40% - Accent2 2 4 3 2 2" xfId="5958"/>
    <cellStyle name="40% - Accent2 2 4 3 2 2 2" xfId="5959"/>
    <cellStyle name="40% - Accent2 2 4 3 2 3" xfId="5960"/>
    <cellStyle name="40% - Accent2 2 4 3 3" xfId="5961"/>
    <cellStyle name="40% - Accent2 2 4 3 3 2" xfId="5962"/>
    <cellStyle name="40% - Accent2 2 4 3 3 2 2" xfId="5963"/>
    <cellStyle name="40% - Accent2 2 4 3 3 3" xfId="5964"/>
    <cellStyle name="40% - Accent2 2 4 3 4" xfId="5965"/>
    <cellStyle name="40% - Accent2 2 4 3 4 2" xfId="5966"/>
    <cellStyle name="40% - Accent2 2 4 3 5" xfId="5967"/>
    <cellStyle name="40% - Accent2 2 4 4" xfId="5968"/>
    <cellStyle name="40% - Accent2 2 4 4 2" xfId="5969"/>
    <cellStyle name="40% - Accent2 2 4 4 2 2" xfId="5970"/>
    <cellStyle name="40% - Accent2 2 4 4 2 2 2" xfId="5971"/>
    <cellStyle name="40% - Accent2 2 4 4 2 3" xfId="5972"/>
    <cellStyle name="40% - Accent2 2 4 4 3" xfId="5973"/>
    <cellStyle name="40% - Accent2 2 4 4 3 2" xfId="5974"/>
    <cellStyle name="40% - Accent2 2 4 4 3 2 2" xfId="5975"/>
    <cellStyle name="40% - Accent2 2 4 4 3 3" xfId="5976"/>
    <cellStyle name="40% - Accent2 2 4 4 4" xfId="5977"/>
    <cellStyle name="40% - Accent2 2 4 4 4 2" xfId="5978"/>
    <cellStyle name="40% - Accent2 2 4 4 5" xfId="5979"/>
    <cellStyle name="40% - Accent2 2 4 5" xfId="5980"/>
    <cellStyle name="40% - Accent2 2 4 5 2" xfId="5981"/>
    <cellStyle name="40% - Accent2 2 4 5 2 2" xfId="5982"/>
    <cellStyle name="40% - Accent2 2 4 5 2 2 2" xfId="5983"/>
    <cellStyle name="40% - Accent2 2 4 5 2 3" xfId="5984"/>
    <cellStyle name="40% - Accent2 2 4 5 3" xfId="5985"/>
    <cellStyle name="40% - Accent2 2 4 5 3 2" xfId="5986"/>
    <cellStyle name="40% - Accent2 2 4 5 3 2 2" xfId="5987"/>
    <cellStyle name="40% - Accent2 2 4 5 3 3" xfId="5988"/>
    <cellStyle name="40% - Accent2 2 4 5 4" xfId="5989"/>
    <cellStyle name="40% - Accent2 2 4 5 4 2" xfId="5990"/>
    <cellStyle name="40% - Accent2 2 4 5 5" xfId="5991"/>
    <cellStyle name="40% - Accent2 2 4 6" xfId="5992"/>
    <cellStyle name="40% - Accent2 2 4 6 2" xfId="5993"/>
    <cellStyle name="40% - Accent2 2 4 6 2 2" xfId="5994"/>
    <cellStyle name="40% - Accent2 2 4 6 3" xfId="5995"/>
    <cellStyle name="40% - Accent2 2 4 7" xfId="5996"/>
    <cellStyle name="40% - Accent2 2 4 7 2" xfId="5997"/>
    <cellStyle name="40% - Accent2 2 4 7 2 2" xfId="5998"/>
    <cellStyle name="40% - Accent2 2 4 7 3" xfId="5999"/>
    <cellStyle name="40% - Accent2 2 4 8" xfId="6000"/>
    <cellStyle name="40% - Accent2 2 4 8 2" xfId="6001"/>
    <cellStyle name="40% - Accent2 2 4 9" xfId="6002"/>
    <cellStyle name="40% - Accent2 2 5" xfId="6003"/>
    <cellStyle name="40% - Accent2 2 5 2" xfId="6004"/>
    <cellStyle name="40% - Accent2 2 5 2 2" xfId="6005"/>
    <cellStyle name="40% - Accent2 2 5 2 2 2" xfId="6006"/>
    <cellStyle name="40% - Accent2 2 5 2 2 2 2" xfId="6007"/>
    <cellStyle name="40% - Accent2 2 5 2 2 2 2 2" xfId="6008"/>
    <cellStyle name="40% - Accent2 2 5 2 2 2 3" xfId="6009"/>
    <cellStyle name="40% - Accent2 2 5 2 2 3" xfId="6010"/>
    <cellStyle name="40% - Accent2 2 5 2 2 3 2" xfId="6011"/>
    <cellStyle name="40% - Accent2 2 5 2 2 3 2 2" xfId="6012"/>
    <cellStyle name="40% - Accent2 2 5 2 2 3 3" xfId="6013"/>
    <cellStyle name="40% - Accent2 2 5 2 2 4" xfId="6014"/>
    <cellStyle name="40% - Accent2 2 5 2 2 4 2" xfId="6015"/>
    <cellStyle name="40% - Accent2 2 5 2 2 5" xfId="6016"/>
    <cellStyle name="40% - Accent2 2 5 2 3" xfId="6017"/>
    <cellStyle name="40% - Accent2 2 5 2 3 2" xfId="6018"/>
    <cellStyle name="40% - Accent2 2 5 2 3 2 2" xfId="6019"/>
    <cellStyle name="40% - Accent2 2 5 2 3 3" xfId="6020"/>
    <cellStyle name="40% - Accent2 2 5 2 4" xfId="6021"/>
    <cellStyle name="40% - Accent2 2 5 2 4 2" xfId="6022"/>
    <cellStyle name="40% - Accent2 2 5 2 4 2 2" xfId="6023"/>
    <cellStyle name="40% - Accent2 2 5 2 4 3" xfId="6024"/>
    <cellStyle name="40% - Accent2 2 5 2 5" xfId="6025"/>
    <cellStyle name="40% - Accent2 2 5 2 5 2" xfId="6026"/>
    <cellStyle name="40% - Accent2 2 5 2 6" xfId="6027"/>
    <cellStyle name="40% - Accent2 2 5 3" xfId="6028"/>
    <cellStyle name="40% - Accent2 2 5 3 2" xfId="6029"/>
    <cellStyle name="40% - Accent2 2 5 3 2 2" xfId="6030"/>
    <cellStyle name="40% - Accent2 2 5 3 2 2 2" xfId="6031"/>
    <cellStyle name="40% - Accent2 2 5 3 2 3" xfId="6032"/>
    <cellStyle name="40% - Accent2 2 5 3 3" xfId="6033"/>
    <cellStyle name="40% - Accent2 2 5 3 3 2" xfId="6034"/>
    <cellStyle name="40% - Accent2 2 5 3 3 2 2" xfId="6035"/>
    <cellStyle name="40% - Accent2 2 5 3 3 3" xfId="6036"/>
    <cellStyle name="40% - Accent2 2 5 3 4" xfId="6037"/>
    <cellStyle name="40% - Accent2 2 5 3 4 2" xfId="6038"/>
    <cellStyle name="40% - Accent2 2 5 3 5" xfId="6039"/>
    <cellStyle name="40% - Accent2 2 5 4" xfId="6040"/>
    <cellStyle name="40% - Accent2 2 5 4 2" xfId="6041"/>
    <cellStyle name="40% - Accent2 2 5 4 2 2" xfId="6042"/>
    <cellStyle name="40% - Accent2 2 5 4 2 2 2" xfId="6043"/>
    <cellStyle name="40% - Accent2 2 5 4 2 3" xfId="6044"/>
    <cellStyle name="40% - Accent2 2 5 4 3" xfId="6045"/>
    <cellStyle name="40% - Accent2 2 5 4 3 2" xfId="6046"/>
    <cellStyle name="40% - Accent2 2 5 4 3 2 2" xfId="6047"/>
    <cellStyle name="40% - Accent2 2 5 4 3 3" xfId="6048"/>
    <cellStyle name="40% - Accent2 2 5 4 4" xfId="6049"/>
    <cellStyle name="40% - Accent2 2 5 4 4 2" xfId="6050"/>
    <cellStyle name="40% - Accent2 2 5 4 5" xfId="6051"/>
    <cellStyle name="40% - Accent2 2 5 5" xfId="6052"/>
    <cellStyle name="40% - Accent2 2 5 5 2" xfId="6053"/>
    <cellStyle name="40% - Accent2 2 5 5 2 2" xfId="6054"/>
    <cellStyle name="40% - Accent2 2 5 5 2 2 2" xfId="6055"/>
    <cellStyle name="40% - Accent2 2 5 5 2 3" xfId="6056"/>
    <cellStyle name="40% - Accent2 2 5 5 3" xfId="6057"/>
    <cellStyle name="40% - Accent2 2 5 5 3 2" xfId="6058"/>
    <cellStyle name="40% - Accent2 2 5 5 3 2 2" xfId="6059"/>
    <cellStyle name="40% - Accent2 2 5 5 3 3" xfId="6060"/>
    <cellStyle name="40% - Accent2 2 5 5 4" xfId="6061"/>
    <cellStyle name="40% - Accent2 2 5 5 4 2" xfId="6062"/>
    <cellStyle name="40% - Accent2 2 5 5 5" xfId="6063"/>
    <cellStyle name="40% - Accent2 2 5 6" xfId="6064"/>
    <cellStyle name="40% - Accent2 2 5 6 2" xfId="6065"/>
    <cellStyle name="40% - Accent2 2 5 6 2 2" xfId="6066"/>
    <cellStyle name="40% - Accent2 2 5 6 3" xfId="6067"/>
    <cellStyle name="40% - Accent2 2 5 7" xfId="6068"/>
    <cellStyle name="40% - Accent2 2 5 7 2" xfId="6069"/>
    <cellStyle name="40% - Accent2 2 5 7 2 2" xfId="6070"/>
    <cellStyle name="40% - Accent2 2 5 7 3" xfId="6071"/>
    <cellStyle name="40% - Accent2 2 5 8" xfId="6072"/>
    <cellStyle name="40% - Accent2 2 5 8 2" xfId="6073"/>
    <cellStyle name="40% - Accent2 2 5 9" xfId="6074"/>
    <cellStyle name="40% - Accent2 2 6" xfId="6075"/>
    <cellStyle name="40% - Accent2 2 6 2" xfId="6076"/>
    <cellStyle name="40% - Accent2 2 6 2 2" xfId="6077"/>
    <cellStyle name="40% - Accent2 2 6 2 2 2" xfId="6078"/>
    <cellStyle name="40% - Accent2 2 6 2 2 2 2" xfId="6079"/>
    <cellStyle name="40% - Accent2 2 6 2 2 2 2 2" xfId="6080"/>
    <cellStyle name="40% - Accent2 2 6 2 2 2 3" xfId="6081"/>
    <cellStyle name="40% - Accent2 2 6 2 2 3" xfId="6082"/>
    <cellStyle name="40% - Accent2 2 6 2 2 3 2" xfId="6083"/>
    <cellStyle name="40% - Accent2 2 6 2 2 3 2 2" xfId="6084"/>
    <cellStyle name="40% - Accent2 2 6 2 2 3 3" xfId="6085"/>
    <cellStyle name="40% - Accent2 2 6 2 2 4" xfId="6086"/>
    <cellStyle name="40% - Accent2 2 6 2 2 4 2" xfId="6087"/>
    <cellStyle name="40% - Accent2 2 6 2 2 5" xfId="6088"/>
    <cellStyle name="40% - Accent2 2 6 2 3" xfId="6089"/>
    <cellStyle name="40% - Accent2 2 6 2 3 2" xfId="6090"/>
    <cellStyle name="40% - Accent2 2 6 2 3 2 2" xfId="6091"/>
    <cellStyle name="40% - Accent2 2 6 2 3 3" xfId="6092"/>
    <cellStyle name="40% - Accent2 2 6 2 4" xfId="6093"/>
    <cellStyle name="40% - Accent2 2 6 2 4 2" xfId="6094"/>
    <cellStyle name="40% - Accent2 2 6 2 4 2 2" xfId="6095"/>
    <cellStyle name="40% - Accent2 2 6 2 4 3" xfId="6096"/>
    <cellStyle name="40% - Accent2 2 6 2 5" xfId="6097"/>
    <cellStyle name="40% - Accent2 2 6 2 5 2" xfId="6098"/>
    <cellStyle name="40% - Accent2 2 6 2 6" xfId="6099"/>
    <cellStyle name="40% - Accent2 2 6 3" xfId="6100"/>
    <cellStyle name="40% - Accent2 2 6 3 2" xfId="6101"/>
    <cellStyle name="40% - Accent2 2 6 3 2 2" xfId="6102"/>
    <cellStyle name="40% - Accent2 2 6 3 2 2 2" xfId="6103"/>
    <cellStyle name="40% - Accent2 2 6 3 2 3" xfId="6104"/>
    <cellStyle name="40% - Accent2 2 6 3 3" xfId="6105"/>
    <cellStyle name="40% - Accent2 2 6 3 3 2" xfId="6106"/>
    <cellStyle name="40% - Accent2 2 6 3 3 2 2" xfId="6107"/>
    <cellStyle name="40% - Accent2 2 6 3 3 3" xfId="6108"/>
    <cellStyle name="40% - Accent2 2 6 3 4" xfId="6109"/>
    <cellStyle name="40% - Accent2 2 6 3 4 2" xfId="6110"/>
    <cellStyle name="40% - Accent2 2 6 3 5" xfId="6111"/>
    <cellStyle name="40% - Accent2 2 6 4" xfId="6112"/>
    <cellStyle name="40% - Accent2 2 6 4 2" xfId="6113"/>
    <cellStyle name="40% - Accent2 2 6 4 2 2" xfId="6114"/>
    <cellStyle name="40% - Accent2 2 6 4 2 2 2" xfId="6115"/>
    <cellStyle name="40% - Accent2 2 6 4 2 3" xfId="6116"/>
    <cellStyle name="40% - Accent2 2 6 4 3" xfId="6117"/>
    <cellStyle name="40% - Accent2 2 6 4 3 2" xfId="6118"/>
    <cellStyle name="40% - Accent2 2 6 4 3 2 2" xfId="6119"/>
    <cellStyle name="40% - Accent2 2 6 4 3 3" xfId="6120"/>
    <cellStyle name="40% - Accent2 2 6 4 4" xfId="6121"/>
    <cellStyle name="40% - Accent2 2 6 4 4 2" xfId="6122"/>
    <cellStyle name="40% - Accent2 2 6 4 5" xfId="6123"/>
    <cellStyle name="40% - Accent2 2 6 5" xfId="6124"/>
    <cellStyle name="40% - Accent2 2 6 5 2" xfId="6125"/>
    <cellStyle name="40% - Accent2 2 6 5 2 2" xfId="6126"/>
    <cellStyle name="40% - Accent2 2 6 5 2 2 2" xfId="6127"/>
    <cellStyle name="40% - Accent2 2 6 5 2 3" xfId="6128"/>
    <cellStyle name="40% - Accent2 2 6 5 3" xfId="6129"/>
    <cellStyle name="40% - Accent2 2 6 5 3 2" xfId="6130"/>
    <cellStyle name="40% - Accent2 2 6 5 3 2 2" xfId="6131"/>
    <cellStyle name="40% - Accent2 2 6 5 3 3" xfId="6132"/>
    <cellStyle name="40% - Accent2 2 6 5 4" xfId="6133"/>
    <cellStyle name="40% - Accent2 2 6 5 4 2" xfId="6134"/>
    <cellStyle name="40% - Accent2 2 6 5 5" xfId="6135"/>
    <cellStyle name="40% - Accent2 2 6 6" xfId="6136"/>
    <cellStyle name="40% - Accent2 2 6 6 2" xfId="6137"/>
    <cellStyle name="40% - Accent2 2 6 6 2 2" xfId="6138"/>
    <cellStyle name="40% - Accent2 2 6 6 3" xfId="6139"/>
    <cellStyle name="40% - Accent2 2 6 7" xfId="6140"/>
    <cellStyle name="40% - Accent2 2 6 7 2" xfId="6141"/>
    <cellStyle name="40% - Accent2 2 6 7 2 2" xfId="6142"/>
    <cellStyle name="40% - Accent2 2 6 7 3" xfId="6143"/>
    <cellStyle name="40% - Accent2 2 6 8" xfId="6144"/>
    <cellStyle name="40% - Accent2 2 6 8 2" xfId="6145"/>
    <cellStyle name="40% - Accent2 2 6 9" xfId="6146"/>
    <cellStyle name="40% - Accent2 2 7" xfId="6147"/>
    <cellStyle name="40% - Accent2 2 7 2" xfId="6148"/>
    <cellStyle name="40% - Accent2 2 7 2 2" xfId="6149"/>
    <cellStyle name="40% - Accent2 2 7 2 2 2" xfId="6150"/>
    <cellStyle name="40% - Accent2 2 7 2 2 2 2" xfId="6151"/>
    <cellStyle name="40% - Accent2 2 7 2 2 3" xfId="6152"/>
    <cellStyle name="40% - Accent2 2 7 2 3" xfId="6153"/>
    <cellStyle name="40% - Accent2 2 7 2 3 2" xfId="6154"/>
    <cellStyle name="40% - Accent2 2 7 2 3 2 2" xfId="6155"/>
    <cellStyle name="40% - Accent2 2 7 2 3 3" xfId="6156"/>
    <cellStyle name="40% - Accent2 2 7 2 4" xfId="6157"/>
    <cellStyle name="40% - Accent2 2 7 2 4 2" xfId="6158"/>
    <cellStyle name="40% - Accent2 2 7 2 5" xfId="6159"/>
    <cellStyle name="40% - Accent2 2 7 3" xfId="6160"/>
    <cellStyle name="40% - Accent2 2 7 3 2" xfId="6161"/>
    <cellStyle name="40% - Accent2 2 7 3 2 2" xfId="6162"/>
    <cellStyle name="40% - Accent2 2 7 3 3" xfId="6163"/>
    <cellStyle name="40% - Accent2 2 7 4" xfId="6164"/>
    <cellStyle name="40% - Accent2 2 7 4 2" xfId="6165"/>
    <cellStyle name="40% - Accent2 2 7 4 2 2" xfId="6166"/>
    <cellStyle name="40% - Accent2 2 7 4 3" xfId="6167"/>
    <cellStyle name="40% - Accent2 2 7 5" xfId="6168"/>
    <cellStyle name="40% - Accent2 2 7 5 2" xfId="6169"/>
    <cellStyle name="40% - Accent2 2 7 6" xfId="6170"/>
    <cellStyle name="40% - Accent2 2 8" xfId="6171"/>
    <cellStyle name="40% - Accent2 2 8 2" xfId="6172"/>
    <cellStyle name="40% - Accent2 2 8 2 2" xfId="6173"/>
    <cellStyle name="40% - Accent2 2 8 2 2 2" xfId="6174"/>
    <cellStyle name="40% - Accent2 2 8 2 3" xfId="6175"/>
    <cellStyle name="40% - Accent2 2 8 3" xfId="6176"/>
    <cellStyle name="40% - Accent2 2 8 3 2" xfId="6177"/>
    <cellStyle name="40% - Accent2 2 8 3 2 2" xfId="6178"/>
    <cellStyle name="40% - Accent2 2 8 3 3" xfId="6179"/>
    <cellStyle name="40% - Accent2 2 8 4" xfId="6180"/>
    <cellStyle name="40% - Accent2 2 8 4 2" xfId="6181"/>
    <cellStyle name="40% - Accent2 2 8 5" xfId="6182"/>
    <cellStyle name="40% - Accent2 2 9" xfId="6183"/>
    <cellStyle name="40% - Accent2 2 9 2" xfId="6184"/>
    <cellStyle name="40% - Accent2 2 9 2 2" xfId="6185"/>
    <cellStyle name="40% - Accent2 2 9 2 2 2" xfId="6186"/>
    <cellStyle name="40% - Accent2 2 9 2 3" xfId="6187"/>
    <cellStyle name="40% - Accent2 2 9 3" xfId="6188"/>
    <cellStyle name="40% - Accent2 2 9 3 2" xfId="6189"/>
    <cellStyle name="40% - Accent2 2 9 3 2 2" xfId="6190"/>
    <cellStyle name="40% - Accent2 2 9 3 3" xfId="6191"/>
    <cellStyle name="40% - Accent2 2 9 4" xfId="6192"/>
    <cellStyle name="40% - Accent2 2 9 4 2" xfId="6193"/>
    <cellStyle name="40% - Accent2 2 9 5" xfId="6194"/>
    <cellStyle name="40% - Accent2 2_2009 GRC Compl Filing - Exhibit D" xfId="6195"/>
    <cellStyle name="40% - Accent2 20" xfId="6196"/>
    <cellStyle name="40% - Accent2 21" xfId="6197"/>
    <cellStyle name="40% - Accent2 22" xfId="6198"/>
    <cellStyle name="40% - Accent2 3" xfId="6199"/>
    <cellStyle name="40% - Accent2 3 10" xfId="6200"/>
    <cellStyle name="40% - Accent2 3 11" xfId="6201"/>
    <cellStyle name="40% - Accent2 3 2" xfId="6202"/>
    <cellStyle name="40% - Accent2 3 2 2" xfId="6203"/>
    <cellStyle name="40% - Accent2 3 2 2 2" xfId="6204"/>
    <cellStyle name="40% - Accent2 3 2 2 2 2" xfId="6205"/>
    <cellStyle name="40% - Accent2 3 2 2 2 2 2" xfId="6206"/>
    <cellStyle name="40% - Accent2 3 2 2 2 3" xfId="6207"/>
    <cellStyle name="40% - Accent2 3 2 2 3" xfId="6208"/>
    <cellStyle name="40% - Accent2 3 2 2 3 2" xfId="6209"/>
    <cellStyle name="40% - Accent2 3 2 2 3 2 2" xfId="6210"/>
    <cellStyle name="40% - Accent2 3 2 2 3 3" xfId="6211"/>
    <cellStyle name="40% - Accent2 3 2 2 4" xfId="6212"/>
    <cellStyle name="40% - Accent2 3 2 2 4 2" xfId="6213"/>
    <cellStyle name="40% - Accent2 3 2 2 5" xfId="6214"/>
    <cellStyle name="40% - Accent2 3 2 3" xfId="6215"/>
    <cellStyle name="40% - Accent2 3 2 3 2" xfId="6216"/>
    <cellStyle name="40% - Accent2 3 2 3 2 2" xfId="6217"/>
    <cellStyle name="40% - Accent2 3 2 3 3" xfId="6218"/>
    <cellStyle name="40% - Accent2 3 2 4" xfId="6219"/>
    <cellStyle name="40% - Accent2 3 2 4 2" xfId="6220"/>
    <cellStyle name="40% - Accent2 3 2 4 2 2" xfId="6221"/>
    <cellStyle name="40% - Accent2 3 2 4 3" xfId="6222"/>
    <cellStyle name="40% - Accent2 3 2 5" xfId="6223"/>
    <cellStyle name="40% - Accent2 3 2 5 2" xfId="6224"/>
    <cellStyle name="40% - Accent2 3 2 6" xfId="6225"/>
    <cellStyle name="40% - Accent2 3 2 7" xfId="6226"/>
    <cellStyle name="40% - Accent2 3 3" xfId="6227"/>
    <cellStyle name="40% - Accent2 3 3 2" xfId="6228"/>
    <cellStyle name="40% - Accent2 3 3 2 2" xfId="6229"/>
    <cellStyle name="40% - Accent2 3 3 2 2 2" xfId="6230"/>
    <cellStyle name="40% - Accent2 3 3 2 3" xfId="6231"/>
    <cellStyle name="40% - Accent2 3 3 3" xfId="6232"/>
    <cellStyle name="40% - Accent2 3 3 3 2" xfId="6233"/>
    <cellStyle name="40% - Accent2 3 3 3 2 2" xfId="6234"/>
    <cellStyle name="40% - Accent2 3 3 3 3" xfId="6235"/>
    <cellStyle name="40% - Accent2 3 3 4" xfId="6236"/>
    <cellStyle name="40% - Accent2 3 3 4 2" xfId="6237"/>
    <cellStyle name="40% - Accent2 3 3 5" xfId="6238"/>
    <cellStyle name="40% - Accent2 3 3 6" xfId="6239"/>
    <cellStyle name="40% - Accent2 3 4" xfId="6240"/>
    <cellStyle name="40% - Accent2 3 4 2" xfId="6241"/>
    <cellStyle name="40% - Accent2 3 4 2 2" xfId="6242"/>
    <cellStyle name="40% - Accent2 3 4 2 2 2" xfId="6243"/>
    <cellStyle name="40% - Accent2 3 4 2 3" xfId="6244"/>
    <cellStyle name="40% - Accent2 3 4 3" xfId="6245"/>
    <cellStyle name="40% - Accent2 3 4 3 2" xfId="6246"/>
    <cellStyle name="40% - Accent2 3 4 3 2 2" xfId="6247"/>
    <cellStyle name="40% - Accent2 3 4 3 3" xfId="6248"/>
    <cellStyle name="40% - Accent2 3 4 4" xfId="6249"/>
    <cellStyle name="40% - Accent2 3 4 4 2" xfId="6250"/>
    <cellStyle name="40% - Accent2 3 4 5" xfId="6251"/>
    <cellStyle name="40% - Accent2 3 5" xfId="6252"/>
    <cellStyle name="40% - Accent2 3 5 2" xfId="6253"/>
    <cellStyle name="40% - Accent2 3 5 2 2" xfId="6254"/>
    <cellStyle name="40% - Accent2 3 5 2 2 2" xfId="6255"/>
    <cellStyle name="40% - Accent2 3 5 2 3" xfId="6256"/>
    <cellStyle name="40% - Accent2 3 5 3" xfId="6257"/>
    <cellStyle name="40% - Accent2 3 5 3 2" xfId="6258"/>
    <cellStyle name="40% - Accent2 3 5 3 2 2" xfId="6259"/>
    <cellStyle name="40% - Accent2 3 5 3 3" xfId="6260"/>
    <cellStyle name="40% - Accent2 3 5 4" xfId="6261"/>
    <cellStyle name="40% - Accent2 3 5 4 2" xfId="6262"/>
    <cellStyle name="40% - Accent2 3 5 5" xfId="6263"/>
    <cellStyle name="40% - Accent2 3 6" xfId="6264"/>
    <cellStyle name="40% - Accent2 3 6 2" xfId="6265"/>
    <cellStyle name="40% - Accent2 3 6 2 2" xfId="6266"/>
    <cellStyle name="40% - Accent2 3 6 3" xfId="6267"/>
    <cellStyle name="40% - Accent2 3 7" xfId="6268"/>
    <cellStyle name="40% - Accent2 3 7 2" xfId="6269"/>
    <cellStyle name="40% - Accent2 3 7 2 2" xfId="6270"/>
    <cellStyle name="40% - Accent2 3 7 3" xfId="6271"/>
    <cellStyle name="40% - Accent2 3 8" xfId="6272"/>
    <cellStyle name="40% - Accent2 3 8 2" xfId="6273"/>
    <cellStyle name="40% - Accent2 3 9" xfId="6274"/>
    <cellStyle name="40% - Accent2 4" xfId="6275"/>
    <cellStyle name="40% - Accent2 4 10" xfId="6276"/>
    <cellStyle name="40% - Accent2 4 2" xfId="6277"/>
    <cellStyle name="40% - Accent2 4 2 2" xfId="6278"/>
    <cellStyle name="40% - Accent2 4 2 2 2" xfId="6279"/>
    <cellStyle name="40% - Accent2 4 2 2 2 2" xfId="6280"/>
    <cellStyle name="40% - Accent2 4 2 2 2 2 2" xfId="6281"/>
    <cellStyle name="40% - Accent2 4 2 2 2 3" xfId="6282"/>
    <cellStyle name="40% - Accent2 4 2 2 3" xfId="6283"/>
    <cellStyle name="40% - Accent2 4 2 2 3 2" xfId="6284"/>
    <cellStyle name="40% - Accent2 4 2 2 3 2 2" xfId="6285"/>
    <cellStyle name="40% - Accent2 4 2 2 3 3" xfId="6286"/>
    <cellStyle name="40% - Accent2 4 2 2 4" xfId="6287"/>
    <cellStyle name="40% - Accent2 4 2 2 4 2" xfId="6288"/>
    <cellStyle name="40% - Accent2 4 2 2 5" xfId="6289"/>
    <cellStyle name="40% - Accent2 4 2 3" xfId="6290"/>
    <cellStyle name="40% - Accent2 4 2 3 2" xfId="6291"/>
    <cellStyle name="40% - Accent2 4 2 3 2 2" xfId="6292"/>
    <cellStyle name="40% - Accent2 4 2 3 3" xfId="6293"/>
    <cellStyle name="40% - Accent2 4 2 4" xfId="6294"/>
    <cellStyle name="40% - Accent2 4 2 4 2" xfId="6295"/>
    <cellStyle name="40% - Accent2 4 2 4 2 2" xfId="6296"/>
    <cellStyle name="40% - Accent2 4 2 4 3" xfId="6297"/>
    <cellStyle name="40% - Accent2 4 2 5" xfId="6298"/>
    <cellStyle name="40% - Accent2 4 2 5 2" xfId="6299"/>
    <cellStyle name="40% - Accent2 4 2 6" xfId="6300"/>
    <cellStyle name="40% - Accent2 4 2 7" xfId="6301"/>
    <cellStyle name="40% - Accent2 4 3" xfId="6302"/>
    <cellStyle name="40% - Accent2 4 3 2" xfId="6303"/>
    <cellStyle name="40% - Accent2 4 3 2 2" xfId="6304"/>
    <cellStyle name="40% - Accent2 4 3 2 2 2" xfId="6305"/>
    <cellStyle name="40% - Accent2 4 3 2 3" xfId="6306"/>
    <cellStyle name="40% - Accent2 4 3 3" xfId="6307"/>
    <cellStyle name="40% - Accent2 4 3 3 2" xfId="6308"/>
    <cellStyle name="40% - Accent2 4 3 3 2 2" xfId="6309"/>
    <cellStyle name="40% - Accent2 4 3 3 3" xfId="6310"/>
    <cellStyle name="40% - Accent2 4 3 4" xfId="6311"/>
    <cellStyle name="40% - Accent2 4 3 4 2" xfId="6312"/>
    <cellStyle name="40% - Accent2 4 3 5" xfId="6313"/>
    <cellStyle name="40% - Accent2 4 4" xfId="6314"/>
    <cellStyle name="40% - Accent2 4 4 2" xfId="6315"/>
    <cellStyle name="40% - Accent2 4 4 2 2" xfId="6316"/>
    <cellStyle name="40% - Accent2 4 4 2 2 2" xfId="6317"/>
    <cellStyle name="40% - Accent2 4 4 2 3" xfId="6318"/>
    <cellStyle name="40% - Accent2 4 4 3" xfId="6319"/>
    <cellStyle name="40% - Accent2 4 4 3 2" xfId="6320"/>
    <cellStyle name="40% - Accent2 4 4 3 2 2" xfId="6321"/>
    <cellStyle name="40% - Accent2 4 4 3 3" xfId="6322"/>
    <cellStyle name="40% - Accent2 4 4 4" xfId="6323"/>
    <cellStyle name="40% - Accent2 4 4 4 2" xfId="6324"/>
    <cellStyle name="40% - Accent2 4 4 5" xfId="6325"/>
    <cellStyle name="40% - Accent2 4 5" xfId="6326"/>
    <cellStyle name="40% - Accent2 4 5 2" xfId="6327"/>
    <cellStyle name="40% - Accent2 4 5 2 2" xfId="6328"/>
    <cellStyle name="40% - Accent2 4 5 2 2 2" xfId="6329"/>
    <cellStyle name="40% - Accent2 4 5 2 3" xfId="6330"/>
    <cellStyle name="40% - Accent2 4 5 3" xfId="6331"/>
    <cellStyle name="40% - Accent2 4 5 3 2" xfId="6332"/>
    <cellStyle name="40% - Accent2 4 5 3 2 2" xfId="6333"/>
    <cellStyle name="40% - Accent2 4 5 3 3" xfId="6334"/>
    <cellStyle name="40% - Accent2 4 5 4" xfId="6335"/>
    <cellStyle name="40% - Accent2 4 5 4 2" xfId="6336"/>
    <cellStyle name="40% - Accent2 4 5 5" xfId="6337"/>
    <cellStyle name="40% - Accent2 4 6" xfId="6338"/>
    <cellStyle name="40% - Accent2 4 6 2" xfId="6339"/>
    <cellStyle name="40% - Accent2 4 6 2 2" xfId="6340"/>
    <cellStyle name="40% - Accent2 4 6 3" xfId="6341"/>
    <cellStyle name="40% - Accent2 4 7" xfId="6342"/>
    <cellStyle name="40% - Accent2 4 7 2" xfId="6343"/>
    <cellStyle name="40% - Accent2 4 7 2 2" xfId="6344"/>
    <cellStyle name="40% - Accent2 4 7 3" xfId="6345"/>
    <cellStyle name="40% - Accent2 4 8" xfId="6346"/>
    <cellStyle name="40% - Accent2 4 8 2" xfId="6347"/>
    <cellStyle name="40% - Accent2 4 9" xfId="6348"/>
    <cellStyle name="40% - Accent2 5" xfId="6349"/>
    <cellStyle name="40% - Accent2 5 10" xfId="6350"/>
    <cellStyle name="40% - Accent2 5 2" xfId="6351"/>
    <cellStyle name="40% - Accent2 5 2 2" xfId="6352"/>
    <cellStyle name="40% - Accent2 5 2 2 2" xfId="6353"/>
    <cellStyle name="40% - Accent2 5 2 2 2 2" xfId="6354"/>
    <cellStyle name="40% - Accent2 5 2 2 2 2 2" xfId="6355"/>
    <cellStyle name="40% - Accent2 5 2 2 2 3" xfId="6356"/>
    <cellStyle name="40% - Accent2 5 2 2 3" xfId="6357"/>
    <cellStyle name="40% - Accent2 5 2 2 3 2" xfId="6358"/>
    <cellStyle name="40% - Accent2 5 2 2 3 2 2" xfId="6359"/>
    <cellStyle name="40% - Accent2 5 2 2 3 3" xfId="6360"/>
    <cellStyle name="40% - Accent2 5 2 2 4" xfId="6361"/>
    <cellStyle name="40% - Accent2 5 2 2 4 2" xfId="6362"/>
    <cellStyle name="40% - Accent2 5 2 2 5" xfId="6363"/>
    <cellStyle name="40% - Accent2 5 2 3" xfId="6364"/>
    <cellStyle name="40% - Accent2 5 2 3 2" xfId="6365"/>
    <cellStyle name="40% - Accent2 5 2 3 2 2" xfId="6366"/>
    <cellStyle name="40% - Accent2 5 2 3 3" xfId="6367"/>
    <cellStyle name="40% - Accent2 5 2 4" xfId="6368"/>
    <cellStyle name="40% - Accent2 5 2 4 2" xfId="6369"/>
    <cellStyle name="40% - Accent2 5 2 4 2 2" xfId="6370"/>
    <cellStyle name="40% - Accent2 5 2 4 3" xfId="6371"/>
    <cellStyle name="40% - Accent2 5 2 5" xfId="6372"/>
    <cellStyle name="40% - Accent2 5 2 5 2" xfId="6373"/>
    <cellStyle name="40% - Accent2 5 2 6" xfId="6374"/>
    <cellStyle name="40% - Accent2 5 3" xfId="6375"/>
    <cellStyle name="40% - Accent2 5 3 2" xfId="6376"/>
    <cellStyle name="40% - Accent2 5 3 2 2" xfId="6377"/>
    <cellStyle name="40% - Accent2 5 3 2 2 2" xfId="6378"/>
    <cellStyle name="40% - Accent2 5 3 2 3" xfId="6379"/>
    <cellStyle name="40% - Accent2 5 3 3" xfId="6380"/>
    <cellStyle name="40% - Accent2 5 3 3 2" xfId="6381"/>
    <cellStyle name="40% - Accent2 5 3 3 2 2" xfId="6382"/>
    <cellStyle name="40% - Accent2 5 3 3 3" xfId="6383"/>
    <cellStyle name="40% - Accent2 5 3 4" xfId="6384"/>
    <cellStyle name="40% - Accent2 5 3 4 2" xfId="6385"/>
    <cellStyle name="40% - Accent2 5 3 5" xfId="6386"/>
    <cellStyle name="40% - Accent2 5 4" xfId="6387"/>
    <cellStyle name="40% - Accent2 5 4 2" xfId="6388"/>
    <cellStyle name="40% - Accent2 5 4 2 2" xfId="6389"/>
    <cellStyle name="40% - Accent2 5 4 2 2 2" xfId="6390"/>
    <cellStyle name="40% - Accent2 5 4 2 3" xfId="6391"/>
    <cellStyle name="40% - Accent2 5 4 3" xfId="6392"/>
    <cellStyle name="40% - Accent2 5 4 3 2" xfId="6393"/>
    <cellStyle name="40% - Accent2 5 4 3 2 2" xfId="6394"/>
    <cellStyle name="40% - Accent2 5 4 3 3" xfId="6395"/>
    <cellStyle name="40% - Accent2 5 4 4" xfId="6396"/>
    <cellStyle name="40% - Accent2 5 4 4 2" xfId="6397"/>
    <cellStyle name="40% - Accent2 5 4 5" xfId="6398"/>
    <cellStyle name="40% - Accent2 5 5" xfId="6399"/>
    <cellStyle name="40% - Accent2 5 5 2" xfId="6400"/>
    <cellStyle name="40% - Accent2 5 5 2 2" xfId="6401"/>
    <cellStyle name="40% - Accent2 5 5 2 2 2" xfId="6402"/>
    <cellStyle name="40% - Accent2 5 5 2 3" xfId="6403"/>
    <cellStyle name="40% - Accent2 5 5 3" xfId="6404"/>
    <cellStyle name="40% - Accent2 5 5 3 2" xfId="6405"/>
    <cellStyle name="40% - Accent2 5 5 3 2 2" xfId="6406"/>
    <cellStyle name="40% - Accent2 5 5 3 3" xfId="6407"/>
    <cellStyle name="40% - Accent2 5 5 4" xfId="6408"/>
    <cellStyle name="40% - Accent2 5 5 4 2" xfId="6409"/>
    <cellStyle name="40% - Accent2 5 5 5" xfId="6410"/>
    <cellStyle name="40% - Accent2 5 6" xfId="6411"/>
    <cellStyle name="40% - Accent2 5 6 2" xfId="6412"/>
    <cellStyle name="40% - Accent2 5 6 2 2" xfId="6413"/>
    <cellStyle name="40% - Accent2 5 6 3" xfId="6414"/>
    <cellStyle name="40% - Accent2 5 7" xfId="6415"/>
    <cellStyle name="40% - Accent2 5 7 2" xfId="6416"/>
    <cellStyle name="40% - Accent2 5 7 2 2" xfId="6417"/>
    <cellStyle name="40% - Accent2 5 7 3" xfId="6418"/>
    <cellStyle name="40% - Accent2 5 8" xfId="6419"/>
    <cellStyle name="40% - Accent2 5 8 2" xfId="6420"/>
    <cellStyle name="40% - Accent2 5 9" xfId="6421"/>
    <cellStyle name="40% - Accent2 6" xfId="6422"/>
    <cellStyle name="40% - Accent2 6 2" xfId="6423"/>
    <cellStyle name="40% - Accent2 7" xfId="6424"/>
    <cellStyle name="40% - Accent2 7 2" xfId="6425"/>
    <cellStyle name="40% - Accent2 8" xfId="6426"/>
    <cellStyle name="40% - Accent2 9" xfId="6427"/>
    <cellStyle name="40% - Accent3 10" xfId="6428"/>
    <cellStyle name="40% - Accent3 11" xfId="6429"/>
    <cellStyle name="40% - Accent3 12" xfId="6430"/>
    <cellStyle name="40% - Accent3 13" xfId="6431"/>
    <cellStyle name="40% - Accent3 14" xfId="6432"/>
    <cellStyle name="40% - Accent3 15" xfId="6433"/>
    <cellStyle name="40% - Accent3 16" xfId="6434"/>
    <cellStyle name="40% - Accent3 17" xfId="6435"/>
    <cellStyle name="40% - Accent3 18" xfId="6436"/>
    <cellStyle name="40% - Accent3 19" xfId="6437"/>
    <cellStyle name="40% - Accent3 2" xfId="6438"/>
    <cellStyle name="40% - Accent3 2 10" xfId="6439"/>
    <cellStyle name="40% - Accent3 2 10 2" xfId="6440"/>
    <cellStyle name="40% - Accent3 2 10 2 2" xfId="6441"/>
    <cellStyle name="40% - Accent3 2 10 2 2 2" xfId="6442"/>
    <cellStyle name="40% - Accent3 2 10 2 3" xfId="6443"/>
    <cellStyle name="40% - Accent3 2 10 3" xfId="6444"/>
    <cellStyle name="40% - Accent3 2 10 3 2" xfId="6445"/>
    <cellStyle name="40% - Accent3 2 10 3 2 2" xfId="6446"/>
    <cellStyle name="40% - Accent3 2 10 3 3" xfId="6447"/>
    <cellStyle name="40% - Accent3 2 10 4" xfId="6448"/>
    <cellStyle name="40% - Accent3 2 10 4 2" xfId="6449"/>
    <cellStyle name="40% - Accent3 2 10 5" xfId="6450"/>
    <cellStyle name="40% - Accent3 2 11" xfId="6451"/>
    <cellStyle name="40% - Accent3 2 11 2" xfId="6452"/>
    <cellStyle name="40% - Accent3 2 11 2 2" xfId="6453"/>
    <cellStyle name="40% - Accent3 2 11 3" xfId="6454"/>
    <cellStyle name="40% - Accent3 2 12" xfId="6455"/>
    <cellStyle name="40% - Accent3 2 12 2" xfId="6456"/>
    <cellStyle name="40% - Accent3 2 12 2 2" xfId="6457"/>
    <cellStyle name="40% - Accent3 2 12 3" xfId="6458"/>
    <cellStyle name="40% - Accent3 2 13" xfId="6459"/>
    <cellStyle name="40% - Accent3 2 13 2" xfId="6460"/>
    <cellStyle name="40% - Accent3 2 14" xfId="6461"/>
    <cellStyle name="40% - Accent3 2 15" xfId="6462"/>
    <cellStyle name="40% - Accent3 2 16" xfId="6463"/>
    <cellStyle name="40% - Accent3 2 2" xfId="6464"/>
    <cellStyle name="40% - Accent3 2 2 10" xfId="6465"/>
    <cellStyle name="40% - Accent3 2 2 11" xfId="6466"/>
    <cellStyle name="40% - Accent3 2 2 2" xfId="6467"/>
    <cellStyle name="40% - Accent3 2 2 2 2" xfId="6468"/>
    <cellStyle name="40% - Accent3 2 2 2 2 2" xfId="6469"/>
    <cellStyle name="40% - Accent3 2 2 2 2 2 2" xfId="6470"/>
    <cellStyle name="40% - Accent3 2 2 2 2 2 2 2" xfId="6471"/>
    <cellStyle name="40% - Accent3 2 2 2 2 2 3" xfId="6472"/>
    <cellStyle name="40% - Accent3 2 2 2 2 3" xfId="6473"/>
    <cellStyle name="40% - Accent3 2 2 2 2 3 2" xfId="6474"/>
    <cellStyle name="40% - Accent3 2 2 2 2 3 2 2" xfId="6475"/>
    <cellStyle name="40% - Accent3 2 2 2 2 3 3" xfId="6476"/>
    <cellStyle name="40% - Accent3 2 2 2 2 4" xfId="6477"/>
    <cellStyle name="40% - Accent3 2 2 2 2 4 2" xfId="6478"/>
    <cellStyle name="40% - Accent3 2 2 2 2 5" xfId="6479"/>
    <cellStyle name="40% - Accent3 2 2 2 3" xfId="6480"/>
    <cellStyle name="40% - Accent3 2 2 2 3 2" xfId="6481"/>
    <cellStyle name="40% - Accent3 2 2 2 3 2 2" xfId="6482"/>
    <cellStyle name="40% - Accent3 2 2 2 3 3" xfId="6483"/>
    <cellStyle name="40% - Accent3 2 2 2 4" xfId="6484"/>
    <cellStyle name="40% - Accent3 2 2 2 4 2" xfId="6485"/>
    <cellStyle name="40% - Accent3 2 2 2 4 2 2" xfId="6486"/>
    <cellStyle name="40% - Accent3 2 2 2 4 3" xfId="6487"/>
    <cellStyle name="40% - Accent3 2 2 2 5" xfId="6488"/>
    <cellStyle name="40% - Accent3 2 2 2 5 2" xfId="6489"/>
    <cellStyle name="40% - Accent3 2 2 2 6" xfId="6490"/>
    <cellStyle name="40% - Accent3 2 2 3" xfId="6491"/>
    <cellStyle name="40% - Accent3 2 2 3 2" xfId="6492"/>
    <cellStyle name="40% - Accent3 2 2 3 2 2" xfId="6493"/>
    <cellStyle name="40% - Accent3 2 2 3 2 2 2" xfId="6494"/>
    <cellStyle name="40% - Accent3 2 2 3 2 3" xfId="6495"/>
    <cellStyle name="40% - Accent3 2 2 3 3" xfId="6496"/>
    <cellStyle name="40% - Accent3 2 2 3 3 2" xfId="6497"/>
    <cellStyle name="40% - Accent3 2 2 3 3 2 2" xfId="6498"/>
    <cellStyle name="40% - Accent3 2 2 3 3 3" xfId="6499"/>
    <cellStyle name="40% - Accent3 2 2 3 4" xfId="6500"/>
    <cellStyle name="40% - Accent3 2 2 3 4 2" xfId="6501"/>
    <cellStyle name="40% - Accent3 2 2 3 5" xfId="6502"/>
    <cellStyle name="40% - Accent3 2 2 4" xfId="6503"/>
    <cellStyle name="40% - Accent3 2 2 4 2" xfId="6504"/>
    <cellStyle name="40% - Accent3 2 2 4 2 2" xfId="6505"/>
    <cellStyle name="40% - Accent3 2 2 4 2 2 2" xfId="6506"/>
    <cellStyle name="40% - Accent3 2 2 4 2 3" xfId="6507"/>
    <cellStyle name="40% - Accent3 2 2 4 3" xfId="6508"/>
    <cellStyle name="40% - Accent3 2 2 4 3 2" xfId="6509"/>
    <cellStyle name="40% - Accent3 2 2 4 3 2 2" xfId="6510"/>
    <cellStyle name="40% - Accent3 2 2 4 3 3" xfId="6511"/>
    <cellStyle name="40% - Accent3 2 2 4 4" xfId="6512"/>
    <cellStyle name="40% - Accent3 2 2 4 4 2" xfId="6513"/>
    <cellStyle name="40% - Accent3 2 2 4 5" xfId="6514"/>
    <cellStyle name="40% - Accent3 2 2 5" xfId="6515"/>
    <cellStyle name="40% - Accent3 2 2 5 2" xfId="6516"/>
    <cellStyle name="40% - Accent3 2 2 5 2 2" xfId="6517"/>
    <cellStyle name="40% - Accent3 2 2 5 2 2 2" xfId="6518"/>
    <cellStyle name="40% - Accent3 2 2 5 2 3" xfId="6519"/>
    <cellStyle name="40% - Accent3 2 2 5 3" xfId="6520"/>
    <cellStyle name="40% - Accent3 2 2 5 3 2" xfId="6521"/>
    <cellStyle name="40% - Accent3 2 2 5 3 2 2" xfId="6522"/>
    <cellStyle name="40% - Accent3 2 2 5 3 3" xfId="6523"/>
    <cellStyle name="40% - Accent3 2 2 5 4" xfId="6524"/>
    <cellStyle name="40% - Accent3 2 2 5 4 2" xfId="6525"/>
    <cellStyle name="40% - Accent3 2 2 5 5" xfId="6526"/>
    <cellStyle name="40% - Accent3 2 2 6" xfId="6527"/>
    <cellStyle name="40% - Accent3 2 2 6 2" xfId="6528"/>
    <cellStyle name="40% - Accent3 2 2 6 2 2" xfId="6529"/>
    <cellStyle name="40% - Accent3 2 2 6 3" xfId="6530"/>
    <cellStyle name="40% - Accent3 2 2 7" xfId="6531"/>
    <cellStyle name="40% - Accent3 2 2 7 2" xfId="6532"/>
    <cellStyle name="40% - Accent3 2 2 7 2 2" xfId="6533"/>
    <cellStyle name="40% - Accent3 2 2 7 3" xfId="6534"/>
    <cellStyle name="40% - Accent3 2 2 8" xfId="6535"/>
    <cellStyle name="40% - Accent3 2 2 8 2" xfId="6536"/>
    <cellStyle name="40% - Accent3 2 2 9" xfId="6537"/>
    <cellStyle name="40% - Accent3 2 3" xfId="6538"/>
    <cellStyle name="40% - Accent3 2 3 10" xfId="6539"/>
    <cellStyle name="40% - Accent3 2 3 2" xfId="6540"/>
    <cellStyle name="40% - Accent3 2 3 2 2" xfId="6541"/>
    <cellStyle name="40% - Accent3 2 3 2 2 2" xfId="6542"/>
    <cellStyle name="40% - Accent3 2 3 2 2 2 2" xfId="6543"/>
    <cellStyle name="40% - Accent3 2 3 2 2 2 2 2" xfId="6544"/>
    <cellStyle name="40% - Accent3 2 3 2 2 2 3" xfId="6545"/>
    <cellStyle name="40% - Accent3 2 3 2 2 3" xfId="6546"/>
    <cellStyle name="40% - Accent3 2 3 2 2 3 2" xfId="6547"/>
    <cellStyle name="40% - Accent3 2 3 2 2 3 2 2" xfId="6548"/>
    <cellStyle name="40% - Accent3 2 3 2 2 3 3" xfId="6549"/>
    <cellStyle name="40% - Accent3 2 3 2 2 4" xfId="6550"/>
    <cellStyle name="40% - Accent3 2 3 2 2 4 2" xfId="6551"/>
    <cellStyle name="40% - Accent3 2 3 2 2 5" xfId="6552"/>
    <cellStyle name="40% - Accent3 2 3 2 3" xfId="6553"/>
    <cellStyle name="40% - Accent3 2 3 2 3 2" xfId="6554"/>
    <cellStyle name="40% - Accent3 2 3 2 3 2 2" xfId="6555"/>
    <cellStyle name="40% - Accent3 2 3 2 3 3" xfId="6556"/>
    <cellStyle name="40% - Accent3 2 3 2 4" xfId="6557"/>
    <cellStyle name="40% - Accent3 2 3 2 4 2" xfId="6558"/>
    <cellStyle name="40% - Accent3 2 3 2 4 2 2" xfId="6559"/>
    <cellStyle name="40% - Accent3 2 3 2 4 3" xfId="6560"/>
    <cellStyle name="40% - Accent3 2 3 2 5" xfId="6561"/>
    <cellStyle name="40% - Accent3 2 3 2 5 2" xfId="6562"/>
    <cellStyle name="40% - Accent3 2 3 2 6" xfId="6563"/>
    <cellStyle name="40% - Accent3 2 3 3" xfId="6564"/>
    <cellStyle name="40% - Accent3 2 3 3 2" xfId="6565"/>
    <cellStyle name="40% - Accent3 2 3 3 2 2" xfId="6566"/>
    <cellStyle name="40% - Accent3 2 3 3 2 2 2" xfId="6567"/>
    <cellStyle name="40% - Accent3 2 3 3 2 3" xfId="6568"/>
    <cellStyle name="40% - Accent3 2 3 3 3" xfId="6569"/>
    <cellStyle name="40% - Accent3 2 3 3 3 2" xfId="6570"/>
    <cellStyle name="40% - Accent3 2 3 3 3 2 2" xfId="6571"/>
    <cellStyle name="40% - Accent3 2 3 3 3 3" xfId="6572"/>
    <cellStyle name="40% - Accent3 2 3 3 4" xfId="6573"/>
    <cellStyle name="40% - Accent3 2 3 3 4 2" xfId="6574"/>
    <cellStyle name="40% - Accent3 2 3 3 5" xfId="6575"/>
    <cellStyle name="40% - Accent3 2 3 4" xfId="6576"/>
    <cellStyle name="40% - Accent3 2 3 4 2" xfId="6577"/>
    <cellStyle name="40% - Accent3 2 3 4 2 2" xfId="6578"/>
    <cellStyle name="40% - Accent3 2 3 4 2 2 2" xfId="6579"/>
    <cellStyle name="40% - Accent3 2 3 4 2 3" xfId="6580"/>
    <cellStyle name="40% - Accent3 2 3 4 3" xfId="6581"/>
    <cellStyle name="40% - Accent3 2 3 4 3 2" xfId="6582"/>
    <cellStyle name="40% - Accent3 2 3 4 3 2 2" xfId="6583"/>
    <cellStyle name="40% - Accent3 2 3 4 3 3" xfId="6584"/>
    <cellStyle name="40% - Accent3 2 3 4 4" xfId="6585"/>
    <cellStyle name="40% - Accent3 2 3 4 4 2" xfId="6586"/>
    <cellStyle name="40% - Accent3 2 3 4 5" xfId="6587"/>
    <cellStyle name="40% - Accent3 2 3 5" xfId="6588"/>
    <cellStyle name="40% - Accent3 2 3 5 2" xfId="6589"/>
    <cellStyle name="40% - Accent3 2 3 5 2 2" xfId="6590"/>
    <cellStyle name="40% - Accent3 2 3 5 2 2 2" xfId="6591"/>
    <cellStyle name="40% - Accent3 2 3 5 2 3" xfId="6592"/>
    <cellStyle name="40% - Accent3 2 3 5 3" xfId="6593"/>
    <cellStyle name="40% - Accent3 2 3 5 3 2" xfId="6594"/>
    <cellStyle name="40% - Accent3 2 3 5 3 2 2" xfId="6595"/>
    <cellStyle name="40% - Accent3 2 3 5 3 3" xfId="6596"/>
    <cellStyle name="40% - Accent3 2 3 5 4" xfId="6597"/>
    <cellStyle name="40% - Accent3 2 3 5 4 2" xfId="6598"/>
    <cellStyle name="40% - Accent3 2 3 5 5" xfId="6599"/>
    <cellStyle name="40% - Accent3 2 3 6" xfId="6600"/>
    <cellStyle name="40% - Accent3 2 3 6 2" xfId="6601"/>
    <cellStyle name="40% - Accent3 2 3 6 2 2" xfId="6602"/>
    <cellStyle name="40% - Accent3 2 3 6 3" xfId="6603"/>
    <cellStyle name="40% - Accent3 2 3 7" xfId="6604"/>
    <cellStyle name="40% - Accent3 2 3 7 2" xfId="6605"/>
    <cellStyle name="40% - Accent3 2 3 7 2 2" xfId="6606"/>
    <cellStyle name="40% - Accent3 2 3 7 3" xfId="6607"/>
    <cellStyle name="40% - Accent3 2 3 8" xfId="6608"/>
    <cellStyle name="40% - Accent3 2 3 8 2" xfId="6609"/>
    <cellStyle name="40% - Accent3 2 3 9" xfId="6610"/>
    <cellStyle name="40% - Accent3 2 4" xfId="6611"/>
    <cellStyle name="40% - Accent3 2 4 2" xfId="6612"/>
    <cellStyle name="40% - Accent3 2 4 2 2" xfId="6613"/>
    <cellStyle name="40% - Accent3 2 4 2 2 2" xfId="6614"/>
    <cellStyle name="40% - Accent3 2 4 2 2 2 2" xfId="6615"/>
    <cellStyle name="40% - Accent3 2 4 2 2 2 2 2" xfId="6616"/>
    <cellStyle name="40% - Accent3 2 4 2 2 2 3" xfId="6617"/>
    <cellStyle name="40% - Accent3 2 4 2 2 3" xfId="6618"/>
    <cellStyle name="40% - Accent3 2 4 2 2 3 2" xfId="6619"/>
    <cellStyle name="40% - Accent3 2 4 2 2 3 2 2" xfId="6620"/>
    <cellStyle name="40% - Accent3 2 4 2 2 3 3" xfId="6621"/>
    <cellStyle name="40% - Accent3 2 4 2 2 4" xfId="6622"/>
    <cellStyle name="40% - Accent3 2 4 2 2 4 2" xfId="6623"/>
    <cellStyle name="40% - Accent3 2 4 2 2 5" xfId="6624"/>
    <cellStyle name="40% - Accent3 2 4 2 3" xfId="6625"/>
    <cellStyle name="40% - Accent3 2 4 2 3 2" xfId="6626"/>
    <cellStyle name="40% - Accent3 2 4 2 3 2 2" xfId="6627"/>
    <cellStyle name="40% - Accent3 2 4 2 3 3" xfId="6628"/>
    <cellStyle name="40% - Accent3 2 4 2 4" xfId="6629"/>
    <cellStyle name="40% - Accent3 2 4 2 4 2" xfId="6630"/>
    <cellStyle name="40% - Accent3 2 4 2 4 2 2" xfId="6631"/>
    <cellStyle name="40% - Accent3 2 4 2 4 3" xfId="6632"/>
    <cellStyle name="40% - Accent3 2 4 2 5" xfId="6633"/>
    <cellStyle name="40% - Accent3 2 4 2 5 2" xfId="6634"/>
    <cellStyle name="40% - Accent3 2 4 2 6" xfId="6635"/>
    <cellStyle name="40% - Accent3 2 4 3" xfId="6636"/>
    <cellStyle name="40% - Accent3 2 4 3 2" xfId="6637"/>
    <cellStyle name="40% - Accent3 2 4 3 2 2" xfId="6638"/>
    <cellStyle name="40% - Accent3 2 4 3 2 2 2" xfId="6639"/>
    <cellStyle name="40% - Accent3 2 4 3 2 3" xfId="6640"/>
    <cellStyle name="40% - Accent3 2 4 3 3" xfId="6641"/>
    <cellStyle name="40% - Accent3 2 4 3 3 2" xfId="6642"/>
    <cellStyle name="40% - Accent3 2 4 3 3 2 2" xfId="6643"/>
    <cellStyle name="40% - Accent3 2 4 3 3 3" xfId="6644"/>
    <cellStyle name="40% - Accent3 2 4 3 4" xfId="6645"/>
    <cellStyle name="40% - Accent3 2 4 3 4 2" xfId="6646"/>
    <cellStyle name="40% - Accent3 2 4 3 5" xfId="6647"/>
    <cellStyle name="40% - Accent3 2 4 4" xfId="6648"/>
    <cellStyle name="40% - Accent3 2 4 4 2" xfId="6649"/>
    <cellStyle name="40% - Accent3 2 4 4 2 2" xfId="6650"/>
    <cellStyle name="40% - Accent3 2 4 4 2 2 2" xfId="6651"/>
    <cellStyle name="40% - Accent3 2 4 4 2 3" xfId="6652"/>
    <cellStyle name="40% - Accent3 2 4 4 3" xfId="6653"/>
    <cellStyle name="40% - Accent3 2 4 4 3 2" xfId="6654"/>
    <cellStyle name="40% - Accent3 2 4 4 3 2 2" xfId="6655"/>
    <cellStyle name="40% - Accent3 2 4 4 3 3" xfId="6656"/>
    <cellStyle name="40% - Accent3 2 4 4 4" xfId="6657"/>
    <cellStyle name="40% - Accent3 2 4 4 4 2" xfId="6658"/>
    <cellStyle name="40% - Accent3 2 4 4 5" xfId="6659"/>
    <cellStyle name="40% - Accent3 2 4 5" xfId="6660"/>
    <cellStyle name="40% - Accent3 2 4 5 2" xfId="6661"/>
    <cellStyle name="40% - Accent3 2 4 5 2 2" xfId="6662"/>
    <cellStyle name="40% - Accent3 2 4 5 2 2 2" xfId="6663"/>
    <cellStyle name="40% - Accent3 2 4 5 2 3" xfId="6664"/>
    <cellStyle name="40% - Accent3 2 4 5 3" xfId="6665"/>
    <cellStyle name="40% - Accent3 2 4 5 3 2" xfId="6666"/>
    <cellStyle name="40% - Accent3 2 4 5 3 2 2" xfId="6667"/>
    <cellStyle name="40% - Accent3 2 4 5 3 3" xfId="6668"/>
    <cellStyle name="40% - Accent3 2 4 5 4" xfId="6669"/>
    <cellStyle name="40% - Accent3 2 4 5 4 2" xfId="6670"/>
    <cellStyle name="40% - Accent3 2 4 5 5" xfId="6671"/>
    <cellStyle name="40% - Accent3 2 4 6" xfId="6672"/>
    <cellStyle name="40% - Accent3 2 4 6 2" xfId="6673"/>
    <cellStyle name="40% - Accent3 2 4 6 2 2" xfId="6674"/>
    <cellStyle name="40% - Accent3 2 4 6 3" xfId="6675"/>
    <cellStyle name="40% - Accent3 2 4 7" xfId="6676"/>
    <cellStyle name="40% - Accent3 2 4 7 2" xfId="6677"/>
    <cellStyle name="40% - Accent3 2 4 7 2 2" xfId="6678"/>
    <cellStyle name="40% - Accent3 2 4 7 3" xfId="6679"/>
    <cellStyle name="40% - Accent3 2 4 8" xfId="6680"/>
    <cellStyle name="40% - Accent3 2 4 8 2" xfId="6681"/>
    <cellStyle name="40% - Accent3 2 4 9" xfId="6682"/>
    <cellStyle name="40% - Accent3 2 5" xfId="6683"/>
    <cellStyle name="40% - Accent3 2 5 2" xfId="6684"/>
    <cellStyle name="40% - Accent3 2 5 2 2" xfId="6685"/>
    <cellStyle name="40% - Accent3 2 5 2 2 2" xfId="6686"/>
    <cellStyle name="40% - Accent3 2 5 2 2 2 2" xfId="6687"/>
    <cellStyle name="40% - Accent3 2 5 2 2 2 2 2" xfId="6688"/>
    <cellStyle name="40% - Accent3 2 5 2 2 2 3" xfId="6689"/>
    <cellStyle name="40% - Accent3 2 5 2 2 3" xfId="6690"/>
    <cellStyle name="40% - Accent3 2 5 2 2 3 2" xfId="6691"/>
    <cellStyle name="40% - Accent3 2 5 2 2 3 2 2" xfId="6692"/>
    <cellStyle name="40% - Accent3 2 5 2 2 3 3" xfId="6693"/>
    <cellStyle name="40% - Accent3 2 5 2 2 4" xfId="6694"/>
    <cellStyle name="40% - Accent3 2 5 2 2 4 2" xfId="6695"/>
    <cellStyle name="40% - Accent3 2 5 2 2 5" xfId="6696"/>
    <cellStyle name="40% - Accent3 2 5 2 3" xfId="6697"/>
    <cellStyle name="40% - Accent3 2 5 2 3 2" xfId="6698"/>
    <cellStyle name="40% - Accent3 2 5 2 3 2 2" xfId="6699"/>
    <cellStyle name="40% - Accent3 2 5 2 3 3" xfId="6700"/>
    <cellStyle name="40% - Accent3 2 5 2 4" xfId="6701"/>
    <cellStyle name="40% - Accent3 2 5 2 4 2" xfId="6702"/>
    <cellStyle name="40% - Accent3 2 5 2 4 2 2" xfId="6703"/>
    <cellStyle name="40% - Accent3 2 5 2 4 3" xfId="6704"/>
    <cellStyle name="40% - Accent3 2 5 2 5" xfId="6705"/>
    <cellStyle name="40% - Accent3 2 5 2 5 2" xfId="6706"/>
    <cellStyle name="40% - Accent3 2 5 2 6" xfId="6707"/>
    <cellStyle name="40% - Accent3 2 5 3" xfId="6708"/>
    <cellStyle name="40% - Accent3 2 5 3 2" xfId="6709"/>
    <cellStyle name="40% - Accent3 2 5 3 2 2" xfId="6710"/>
    <cellStyle name="40% - Accent3 2 5 3 2 2 2" xfId="6711"/>
    <cellStyle name="40% - Accent3 2 5 3 2 3" xfId="6712"/>
    <cellStyle name="40% - Accent3 2 5 3 3" xfId="6713"/>
    <cellStyle name="40% - Accent3 2 5 3 3 2" xfId="6714"/>
    <cellStyle name="40% - Accent3 2 5 3 3 2 2" xfId="6715"/>
    <cellStyle name="40% - Accent3 2 5 3 3 3" xfId="6716"/>
    <cellStyle name="40% - Accent3 2 5 3 4" xfId="6717"/>
    <cellStyle name="40% - Accent3 2 5 3 4 2" xfId="6718"/>
    <cellStyle name="40% - Accent3 2 5 3 5" xfId="6719"/>
    <cellStyle name="40% - Accent3 2 5 4" xfId="6720"/>
    <cellStyle name="40% - Accent3 2 5 4 2" xfId="6721"/>
    <cellStyle name="40% - Accent3 2 5 4 2 2" xfId="6722"/>
    <cellStyle name="40% - Accent3 2 5 4 2 2 2" xfId="6723"/>
    <cellStyle name="40% - Accent3 2 5 4 2 3" xfId="6724"/>
    <cellStyle name="40% - Accent3 2 5 4 3" xfId="6725"/>
    <cellStyle name="40% - Accent3 2 5 4 3 2" xfId="6726"/>
    <cellStyle name="40% - Accent3 2 5 4 3 2 2" xfId="6727"/>
    <cellStyle name="40% - Accent3 2 5 4 3 3" xfId="6728"/>
    <cellStyle name="40% - Accent3 2 5 4 4" xfId="6729"/>
    <cellStyle name="40% - Accent3 2 5 4 4 2" xfId="6730"/>
    <cellStyle name="40% - Accent3 2 5 4 5" xfId="6731"/>
    <cellStyle name="40% - Accent3 2 5 5" xfId="6732"/>
    <cellStyle name="40% - Accent3 2 5 5 2" xfId="6733"/>
    <cellStyle name="40% - Accent3 2 5 5 2 2" xfId="6734"/>
    <cellStyle name="40% - Accent3 2 5 5 2 2 2" xfId="6735"/>
    <cellStyle name="40% - Accent3 2 5 5 2 3" xfId="6736"/>
    <cellStyle name="40% - Accent3 2 5 5 3" xfId="6737"/>
    <cellStyle name="40% - Accent3 2 5 5 3 2" xfId="6738"/>
    <cellStyle name="40% - Accent3 2 5 5 3 2 2" xfId="6739"/>
    <cellStyle name="40% - Accent3 2 5 5 3 3" xfId="6740"/>
    <cellStyle name="40% - Accent3 2 5 5 4" xfId="6741"/>
    <cellStyle name="40% - Accent3 2 5 5 4 2" xfId="6742"/>
    <cellStyle name="40% - Accent3 2 5 5 5" xfId="6743"/>
    <cellStyle name="40% - Accent3 2 5 6" xfId="6744"/>
    <cellStyle name="40% - Accent3 2 5 6 2" xfId="6745"/>
    <cellStyle name="40% - Accent3 2 5 6 2 2" xfId="6746"/>
    <cellStyle name="40% - Accent3 2 5 6 3" xfId="6747"/>
    <cellStyle name="40% - Accent3 2 5 7" xfId="6748"/>
    <cellStyle name="40% - Accent3 2 5 7 2" xfId="6749"/>
    <cellStyle name="40% - Accent3 2 5 7 2 2" xfId="6750"/>
    <cellStyle name="40% - Accent3 2 5 7 3" xfId="6751"/>
    <cellStyle name="40% - Accent3 2 5 8" xfId="6752"/>
    <cellStyle name="40% - Accent3 2 5 8 2" xfId="6753"/>
    <cellStyle name="40% - Accent3 2 5 9" xfId="6754"/>
    <cellStyle name="40% - Accent3 2 6" xfId="6755"/>
    <cellStyle name="40% - Accent3 2 6 2" xfId="6756"/>
    <cellStyle name="40% - Accent3 2 6 2 2" xfId="6757"/>
    <cellStyle name="40% - Accent3 2 6 2 2 2" xfId="6758"/>
    <cellStyle name="40% - Accent3 2 6 2 2 2 2" xfId="6759"/>
    <cellStyle name="40% - Accent3 2 6 2 2 2 2 2" xfId="6760"/>
    <cellStyle name="40% - Accent3 2 6 2 2 2 3" xfId="6761"/>
    <cellStyle name="40% - Accent3 2 6 2 2 3" xfId="6762"/>
    <cellStyle name="40% - Accent3 2 6 2 2 3 2" xfId="6763"/>
    <cellStyle name="40% - Accent3 2 6 2 2 3 2 2" xfId="6764"/>
    <cellStyle name="40% - Accent3 2 6 2 2 3 3" xfId="6765"/>
    <cellStyle name="40% - Accent3 2 6 2 2 4" xfId="6766"/>
    <cellStyle name="40% - Accent3 2 6 2 2 4 2" xfId="6767"/>
    <cellStyle name="40% - Accent3 2 6 2 2 5" xfId="6768"/>
    <cellStyle name="40% - Accent3 2 6 2 3" xfId="6769"/>
    <cellStyle name="40% - Accent3 2 6 2 3 2" xfId="6770"/>
    <cellStyle name="40% - Accent3 2 6 2 3 2 2" xfId="6771"/>
    <cellStyle name="40% - Accent3 2 6 2 3 3" xfId="6772"/>
    <cellStyle name="40% - Accent3 2 6 2 4" xfId="6773"/>
    <cellStyle name="40% - Accent3 2 6 2 4 2" xfId="6774"/>
    <cellStyle name="40% - Accent3 2 6 2 4 2 2" xfId="6775"/>
    <cellStyle name="40% - Accent3 2 6 2 4 3" xfId="6776"/>
    <cellStyle name="40% - Accent3 2 6 2 5" xfId="6777"/>
    <cellStyle name="40% - Accent3 2 6 2 5 2" xfId="6778"/>
    <cellStyle name="40% - Accent3 2 6 2 6" xfId="6779"/>
    <cellStyle name="40% - Accent3 2 6 3" xfId="6780"/>
    <cellStyle name="40% - Accent3 2 6 3 2" xfId="6781"/>
    <cellStyle name="40% - Accent3 2 6 3 2 2" xfId="6782"/>
    <cellStyle name="40% - Accent3 2 6 3 2 2 2" xfId="6783"/>
    <cellStyle name="40% - Accent3 2 6 3 2 3" xfId="6784"/>
    <cellStyle name="40% - Accent3 2 6 3 3" xfId="6785"/>
    <cellStyle name="40% - Accent3 2 6 3 3 2" xfId="6786"/>
    <cellStyle name="40% - Accent3 2 6 3 3 2 2" xfId="6787"/>
    <cellStyle name="40% - Accent3 2 6 3 3 3" xfId="6788"/>
    <cellStyle name="40% - Accent3 2 6 3 4" xfId="6789"/>
    <cellStyle name="40% - Accent3 2 6 3 4 2" xfId="6790"/>
    <cellStyle name="40% - Accent3 2 6 3 5" xfId="6791"/>
    <cellStyle name="40% - Accent3 2 6 4" xfId="6792"/>
    <cellStyle name="40% - Accent3 2 6 4 2" xfId="6793"/>
    <cellStyle name="40% - Accent3 2 6 4 2 2" xfId="6794"/>
    <cellStyle name="40% - Accent3 2 6 4 2 2 2" xfId="6795"/>
    <cellStyle name="40% - Accent3 2 6 4 2 3" xfId="6796"/>
    <cellStyle name="40% - Accent3 2 6 4 3" xfId="6797"/>
    <cellStyle name="40% - Accent3 2 6 4 3 2" xfId="6798"/>
    <cellStyle name="40% - Accent3 2 6 4 3 2 2" xfId="6799"/>
    <cellStyle name="40% - Accent3 2 6 4 3 3" xfId="6800"/>
    <cellStyle name="40% - Accent3 2 6 4 4" xfId="6801"/>
    <cellStyle name="40% - Accent3 2 6 4 4 2" xfId="6802"/>
    <cellStyle name="40% - Accent3 2 6 4 5" xfId="6803"/>
    <cellStyle name="40% - Accent3 2 6 5" xfId="6804"/>
    <cellStyle name="40% - Accent3 2 6 5 2" xfId="6805"/>
    <cellStyle name="40% - Accent3 2 6 5 2 2" xfId="6806"/>
    <cellStyle name="40% - Accent3 2 6 5 2 2 2" xfId="6807"/>
    <cellStyle name="40% - Accent3 2 6 5 2 3" xfId="6808"/>
    <cellStyle name="40% - Accent3 2 6 5 3" xfId="6809"/>
    <cellStyle name="40% - Accent3 2 6 5 3 2" xfId="6810"/>
    <cellStyle name="40% - Accent3 2 6 5 3 2 2" xfId="6811"/>
    <cellStyle name="40% - Accent3 2 6 5 3 3" xfId="6812"/>
    <cellStyle name="40% - Accent3 2 6 5 4" xfId="6813"/>
    <cellStyle name="40% - Accent3 2 6 5 4 2" xfId="6814"/>
    <cellStyle name="40% - Accent3 2 6 5 5" xfId="6815"/>
    <cellStyle name="40% - Accent3 2 6 6" xfId="6816"/>
    <cellStyle name="40% - Accent3 2 6 6 2" xfId="6817"/>
    <cellStyle name="40% - Accent3 2 6 6 2 2" xfId="6818"/>
    <cellStyle name="40% - Accent3 2 6 6 3" xfId="6819"/>
    <cellStyle name="40% - Accent3 2 6 7" xfId="6820"/>
    <cellStyle name="40% - Accent3 2 6 7 2" xfId="6821"/>
    <cellStyle name="40% - Accent3 2 6 7 2 2" xfId="6822"/>
    <cellStyle name="40% - Accent3 2 6 7 3" xfId="6823"/>
    <cellStyle name="40% - Accent3 2 6 8" xfId="6824"/>
    <cellStyle name="40% - Accent3 2 6 8 2" xfId="6825"/>
    <cellStyle name="40% - Accent3 2 6 9" xfId="6826"/>
    <cellStyle name="40% - Accent3 2 7" xfId="6827"/>
    <cellStyle name="40% - Accent3 2 7 2" xfId="6828"/>
    <cellStyle name="40% - Accent3 2 7 2 2" xfId="6829"/>
    <cellStyle name="40% - Accent3 2 7 2 2 2" xfId="6830"/>
    <cellStyle name="40% - Accent3 2 7 2 2 2 2" xfId="6831"/>
    <cellStyle name="40% - Accent3 2 7 2 2 3" xfId="6832"/>
    <cellStyle name="40% - Accent3 2 7 2 3" xfId="6833"/>
    <cellStyle name="40% - Accent3 2 7 2 3 2" xfId="6834"/>
    <cellStyle name="40% - Accent3 2 7 2 3 2 2" xfId="6835"/>
    <cellStyle name="40% - Accent3 2 7 2 3 3" xfId="6836"/>
    <cellStyle name="40% - Accent3 2 7 2 4" xfId="6837"/>
    <cellStyle name="40% - Accent3 2 7 2 4 2" xfId="6838"/>
    <cellStyle name="40% - Accent3 2 7 2 5" xfId="6839"/>
    <cellStyle name="40% - Accent3 2 7 3" xfId="6840"/>
    <cellStyle name="40% - Accent3 2 7 3 2" xfId="6841"/>
    <cellStyle name="40% - Accent3 2 7 3 2 2" xfId="6842"/>
    <cellStyle name="40% - Accent3 2 7 3 3" xfId="6843"/>
    <cellStyle name="40% - Accent3 2 7 4" xfId="6844"/>
    <cellStyle name="40% - Accent3 2 7 4 2" xfId="6845"/>
    <cellStyle name="40% - Accent3 2 7 4 2 2" xfId="6846"/>
    <cellStyle name="40% - Accent3 2 7 4 3" xfId="6847"/>
    <cellStyle name="40% - Accent3 2 7 5" xfId="6848"/>
    <cellStyle name="40% - Accent3 2 7 5 2" xfId="6849"/>
    <cellStyle name="40% - Accent3 2 7 6" xfId="6850"/>
    <cellStyle name="40% - Accent3 2 8" xfId="6851"/>
    <cellStyle name="40% - Accent3 2 8 2" xfId="6852"/>
    <cellStyle name="40% - Accent3 2 8 2 2" xfId="6853"/>
    <cellStyle name="40% - Accent3 2 8 2 2 2" xfId="6854"/>
    <cellStyle name="40% - Accent3 2 8 2 3" xfId="6855"/>
    <cellStyle name="40% - Accent3 2 8 3" xfId="6856"/>
    <cellStyle name="40% - Accent3 2 8 3 2" xfId="6857"/>
    <cellStyle name="40% - Accent3 2 8 3 2 2" xfId="6858"/>
    <cellStyle name="40% - Accent3 2 8 3 3" xfId="6859"/>
    <cellStyle name="40% - Accent3 2 8 4" xfId="6860"/>
    <cellStyle name="40% - Accent3 2 8 4 2" xfId="6861"/>
    <cellStyle name="40% - Accent3 2 8 5" xfId="6862"/>
    <cellStyle name="40% - Accent3 2 9" xfId="6863"/>
    <cellStyle name="40% - Accent3 2 9 2" xfId="6864"/>
    <cellStyle name="40% - Accent3 2 9 2 2" xfId="6865"/>
    <cellStyle name="40% - Accent3 2 9 2 2 2" xfId="6866"/>
    <cellStyle name="40% - Accent3 2 9 2 3" xfId="6867"/>
    <cellStyle name="40% - Accent3 2 9 3" xfId="6868"/>
    <cellStyle name="40% - Accent3 2 9 3 2" xfId="6869"/>
    <cellStyle name="40% - Accent3 2 9 3 2 2" xfId="6870"/>
    <cellStyle name="40% - Accent3 2 9 3 3" xfId="6871"/>
    <cellStyle name="40% - Accent3 2 9 4" xfId="6872"/>
    <cellStyle name="40% - Accent3 2 9 4 2" xfId="6873"/>
    <cellStyle name="40% - Accent3 2 9 5" xfId="6874"/>
    <cellStyle name="40% - Accent3 2_2009 GRC Compl Filing - Exhibit D" xfId="6875"/>
    <cellStyle name="40% - Accent3 20" xfId="6876"/>
    <cellStyle name="40% - Accent3 21" xfId="6877"/>
    <cellStyle name="40% - Accent3 22" xfId="6878"/>
    <cellStyle name="40% - Accent3 3" xfId="6879"/>
    <cellStyle name="40% - Accent3 3 10" xfId="6880"/>
    <cellStyle name="40% - Accent3 3 11" xfId="6881"/>
    <cellStyle name="40% - Accent3 3 2" xfId="6882"/>
    <cellStyle name="40% - Accent3 3 2 2" xfId="6883"/>
    <cellStyle name="40% - Accent3 3 2 2 2" xfId="6884"/>
    <cellStyle name="40% - Accent3 3 2 2 2 2" xfId="6885"/>
    <cellStyle name="40% - Accent3 3 2 2 2 2 2" xfId="6886"/>
    <cellStyle name="40% - Accent3 3 2 2 2 3" xfId="6887"/>
    <cellStyle name="40% - Accent3 3 2 2 3" xfId="6888"/>
    <cellStyle name="40% - Accent3 3 2 2 3 2" xfId="6889"/>
    <cellStyle name="40% - Accent3 3 2 2 3 2 2" xfId="6890"/>
    <cellStyle name="40% - Accent3 3 2 2 3 3" xfId="6891"/>
    <cellStyle name="40% - Accent3 3 2 2 4" xfId="6892"/>
    <cellStyle name="40% - Accent3 3 2 2 4 2" xfId="6893"/>
    <cellStyle name="40% - Accent3 3 2 2 5" xfId="6894"/>
    <cellStyle name="40% - Accent3 3 2 3" xfId="6895"/>
    <cellStyle name="40% - Accent3 3 2 3 2" xfId="6896"/>
    <cellStyle name="40% - Accent3 3 2 3 2 2" xfId="6897"/>
    <cellStyle name="40% - Accent3 3 2 3 3" xfId="6898"/>
    <cellStyle name="40% - Accent3 3 2 4" xfId="6899"/>
    <cellStyle name="40% - Accent3 3 2 4 2" xfId="6900"/>
    <cellStyle name="40% - Accent3 3 2 4 2 2" xfId="6901"/>
    <cellStyle name="40% - Accent3 3 2 4 3" xfId="6902"/>
    <cellStyle name="40% - Accent3 3 2 5" xfId="6903"/>
    <cellStyle name="40% - Accent3 3 2 5 2" xfId="6904"/>
    <cellStyle name="40% - Accent3 3 2 6" xfId="6905"/>
    <cellStyle name="40% - Accent3 3 2 7" xfId="6906"/>
    <cellStyle name="40% - Accent3 3 3" xfId="6907"/>
    <cellStyle name="40% - Accent3 3 3 2" xfId="6908"/>
    <cellStyle name="40% - Accent3 3 3 2 2" xfId="6909"/>
    <cellStyle name="40% - Accent3 3 3 2 2 2" xfId="6910"/>
    <cellStyle name="40% - Accent3 3 3 2 3" xfId="6911"/>
    <cellStyle name="40% - Accent3 3 3 3" xfId="6912"/>
    <cellStyle name="40% - Accent3 3 3 3 2" xfId="6913"/>
    <cellStyle name="40% - Accent3 3 3 3 2 2" xfId="6914"/>
    <cellStyle name="40% - Accent3 3 3 3 3" xfId="6915"/>
    <cellStyle name="40% - Accent3 3 3 4" xfId="6916"/>
    <cellStyle name="40% - Accent3 3 3 4 2" xfId="6917"/>
    <cellStyle name="40% - Accent3 3 3 5" xfId="6918"/>
    <cellStyle name="40% - Accent3 3 3 6" xfId="6919"/>
    <cellStyle name="40% - Accent3 3 4" xfId="6920"/>
    <cellStyle name="40% - Accent3 3 4 2" xfId="6921"/>
    <cellStyle name="40% - Accent3 3 4 2 2" xfId="6922"/>
    <cellStyle name="40% - Accent3 3 4 2 2 2" xfId="6923"/>
    <cellStyle name="40% - Accent3 3 4 2 3" xfId="6924"/>
    <cellStyle name="40% - Accent3 3 4 3" xfId="6925"/>
    <cellStyle name="40% - Accent3 3 4 3 2" xfId="6926"/>
    <cellStyle name="40% - Accent3 3 4 3 2 2" xfId="6927"/>
    <cellStyle name="40% - Accent3 3 4 3 3" xfId="6928"/>
    <cellStyle name="40% - Accent3 3 4 4" xfId="6929"/>
    <cellStyle name="40% - Accent3 3 4 4 2" xfId="6930"/>
    <cellStyle name="40% - Accent3 3 4 5" xfId="6931"/>
    <cellStyle name="40% - Accent3 3 5" xfId="6932"/>
    <cellStyle name="40% - Accent3 3 5 2" xfId="6933"/>
    <cellStyle name="40% - Accent3 3 5 2 2" xfId="6934"/>
    <cellStyle name="40% - Accent3 3 5 2 2 2" xfId="6935"/>
    <cellStyle name="40% - Accent3 3 5 2 3" xfId="6936"/>
    <cellStyle name="40% - Accent3 3 5 3" xfId="6937"/>
    <cellStyle name="40% - Accent3 3 5 3 2" xfId="6938"/>
    <cellStyle name="40% - Accent3 3 5 3 2 2" xfId="6939"/>
    <cellStyle name="40% - Accent3 3 5 3 3" xfId="6940"/>
    <cellStyle name="40% - Accent3 3 5 4" xfId="6941"/>
    <cellStyle name="40% - Accent3 3 5 4 2" xfId="6942"/>
    <cellStyle name="40% - Accent3 3 5 5" xfId="6943"/>
    <cellStyle name="40% - Accent3 3 6" xfId="6944"/>
    <cellStyle name="40% - Accent3 3 6 2" xfId="6945"/>
    <cellStyle name="40% - Accent3 3 6 2 2" xfId="6946"/>
    <cellStyle name="40% - Accent3 3 6 3" xfId="6947"/>
    <cellStyle name="40% - Accent3 3 7" xfId="6948"/>
    <cellStyle name="40% - Accent3 3 7 2" xfId="6949"/>
    <cellStyle name="40% - Accent3 3 7 2 2" xfId="6950"/>
    <cellStyle name="40% - Accent3 3 7 3" xfId="6951"/>
    <cellStyle name="40% - Accent3 3 8" xfId="6952"/>
    <cellStyle name="40% - Accent3 3 8 2" xfId="6953"/>
    <cellStyle name="40% - Accent3 3 9" xfId="6954"/>
    <cellStyle name="40% - Accent3 4" xfId="6955"/>
    <cellStyle name="40% - Accent3 4 10" xfId="6956"/>
    <cellStyle name="40% - Accent3 4 2" xfId="6957"/>
    <cellStyle name="40% - Accent3 4 2 2" xfId="6958"/>
    <cellStyle name="40% - Accent3 4 2 2 2" xfId="6959"/>
    <cellStyle name="40% - Accent3 4 2 2 2 2" xfId="6960"/>
    <cellStyle name="40% - Accent3 4 2 2 2 2 2" xfId="6961"/>
    <cellStyle name="40% - Accent3 4 2 2 2 3" xfId="6962"/>
    <cellStyle name="40% - Accent3 4 2 2 3" xfId="6963"/>
    <cellStyle name="40% - Accent3 4 2 2 3 2" xfId="6964"/>
    <cellStyle name="40% - Accent3 4 2 2 3 2 2" xfId="6965"/>
    <cellStyle name="40% - Accent3 4 2 2 3 3" xfId="6966"/>
    <cellStyle name="40% - Accent3 4 2 2 4" xfId="6967"/>
    <cellStyle name="40% - Accent3 4 2 2 4 2" xfId="6968"/>
    <cellStyle name="40% - Accent3 4 2 2 5" xfId="6969"/>
    <cellStyle name="40% - Accent3 4 2 3" xfId="6970"/>
    <cellStyle name="40% - Accent3 4 2 3 2" xfId="6971"/>
    <cellStyle name="40% - Accent3 4 2 3 2 2" xfId="6972"/>
    <cellStyle name="40% - Accent3 4 2 3 3" xfId="6973"/>
    <cellStyle name="40% - Accent3 4 2 4" xfId="6974"/>
    <cellStyle name="40% - Accent3 4 2 4 2" xfId="6975"/>
    <cellStyle name="40% - Accent3 4 2 4 2 2" xfId="6976"/>
    <cellStyle name="40% - Accent3 4 2 4 3" xfId="6977"/>
    <cellStyle name="40% - Accent3 4 2 5" xfId="6978"/>
    <cellStyle name="40% - Accent3 4 2 5 2" xfId="6979"/>
    <cellStyle name="40% - Accent3 4 2 6" xfId="6980"/>
    <cellStyle name="40% - Accent3 4 2 7" xfId="6981"/>
    <cellStyle name="40% - Accent3 4 3" xfId="6982"/>
    <cellStyle name="40% - Accent3 4 3 2" xfId="6983"/>
    <cellStyle name="40% - Accent3 4 3 2 2" xfId="6984"/>
    <cellStyle name="40% - Accent3 4 3 2 2 2" xfId="6985"/>
    <cellStyle name="40% - Accent3 4 3 2 3" xfId="6986"/>
    <cellStyle name="40% - Accent3 4 3 3" xfId="6987"/>
    <cellStyle name="40% - Accent3 4 3 3 2" xfId="6988"/>
    <cellStyle name="40% - Accent3 4 3 3 2 2" xfId="6989"/>
    <cellStyle name="40% - Accent3 4 3 3 3" xfId="6990"/>
    <cellStyle name="40% - Accent3 4 3 4" xfId="6991"/>
    <cellStyle name="40% - Accent3 4 3 4 2" xfId="6992"/>
    <cellStyle name="40% - Accent3 4 3 5" xfId="6993"/>
    <cellStyle name="40% - Accent3 4 4" xfId="6994"/>
    <cellStyle name="40% - Accent3 4 4 2" xfId="6995"/>
    <cellStyle name="40% - Accent3 4 4 2 2" xfId="6996"/>
    <cellStyle name="40% - Accent3 4 4 2 2 2" xfId="6997"/>
    <cellStyle name="40% - Accent3 4 4 2 3" xfId="6998"/>
    <cellStyle name="40% - Accent3 4 4 3" xfId="6999"/>
    <cellStyle name="40% - Accent3 4 4 3 2" xfId="7000"/>
    <cellStyle name="40% - Accent3 4 4 3 2 2" xfId="7001"/>
    <cellStyle name="40% - Accent3 4 4 3 3" xfId="7002"/>
    <cellStyle name="40% - Accent3 4 4 4" xfId="7003"/>
    <cellStyle name="40% - Accent3 4 4 4 2" xfId="7004"/>
    <cellStyle name="40% - Accent3 4 4 5" xfId="7005"/>
    <cellStyle name="40% - Accent3 4 5" xfId="7006"/>
    <cellStyle name="40% - Accent3 4 5 2" xfId="7007"/>
    <cellStyle name="40% - Accent3 4 5 2 2" xfId="7008"/>
    <cellStyle name="40% - Accent3 4 5 2 2 2" xfId="7009"/>
    <cellStyle name="40% - Accent3 4 5 2 3" xfId="7010"/>
    <cellStyle name="40% - Accent3 4 5 3" xfId="7011"/>
    <cellStyle name="40% - Accent3 4 5 3 2" xfId="7012"/>
    <cellStyle name="40% - Accent3 4 5 3 2 2" xfId="7013"/>
    <cellStyle name="40% - Accent3 4 5 3 3" xfId="7014"/>
    <cellStyle name="40% - Accent3 4 5 4" xfId="7015"/>
    <cellStyle name="40% - Accent3 4 5 4 2" xfId="7016"/>
    <cellStyle name="40% - Accent3 4 5 5" xfId="7017"/>
    <cellStyle name="40% - Accent3 4 6" xfId="7018"/>
    <cellStyle name="40% - Accent3 4 6 2" xfId="7019"/>
    <cellStyle name="40% - Accent3 4 6 2 2" xfId="7020"/>
    <cellStyle name="40% - Accent3 4 6 3" xfId="7021"/>
    <cellStyle name="40% - Accent3 4 7" xfId="7022"/>
    <cellStyle name="40% - Accent3 4 7 2" xfId="7023"/>
    <cellStyle name="40% - Accent3 4 7 2 2" xfId="7024"/>
    <cellStyle name="40% - Accent3 4 7 3" xfId="7025"/>
    <cellStyle name="40% - Accent3 4 8" xfId="7026"/>
    <cellStyle name="40% - Accent3 4 8 2" xfId="7027"/>
    <cellStyle name="40% - Accent3 4 9" xfId="7028"/>
    <cellStyle name="40% - Accent3 5" xfId="7029"/>
    <cellStyle name="40% - Accent3 5 10" xfId="7030"/>
    <cellStyle name="40% - Accent3 5 2" xfId="7031"/>
    <cellStyle name="40% - Accent3 5 2 2" xfId="7032"/>
    <cellStyle name="40% - Accent3 5 2 2 2" xfId="7033"/>
    <cellStyle name="40% - Accent3 5 2 2 2 2" xfId="7034"/>
    <cellStyle name="40% - Accent3 5 2 2 2 2 2" xfId="7035"/>
    <cellStyle name="40% - Accent3 5 2 2 2 3" xfId="7036"/>
    <cellStyle name="40% - Accent3 5 2 2 3" xfId="7037"/>
    <cellStyle name="40% - Accent3 5 2 2 3 2" xfId="7038"/>
    <cellStyle name="40% - Accent3 5 2 2 3 2 2" xfId="7039"/>
    <cellStyle name="40% - Accent3 5 2 2 3 3" xfId="7040"/>
    <cellStyle name="40% - Accent3 5 2 2 4" xfId="7041"/>
    <cellStyle name="40% - Accent3 5 2 2 4 2" xfId="7042"/>
    <cellStyle name="40% - Accent3 5 2 2 5" xfId="7043"/>
    <cellStyle name="40% - Accent3 5 2 3" xfId="7044"/>
    <cellStyle name="40% - Accent3 5 2 3 2" xfId="7045"/>
    <cellStyle name="40% - Accent3 5 2 3 2 2" xfId="7046"/>
    <cellStyle name="40% - Accent3 5 2 3 3" xfId="7047"/>
    <cellStyle name="40% - Accent3 5 2 4" xfId="7048"/>
    <cellStyle name="40% - Accent3 5 2 4 2" xfId="7049"/>
    <cellStyle name="40% - Accent3 5 2 4 2 2" xfId="7050"/>
    <cellStyle name="40% - Accent3 5 2 4 3" xfId="7051"/>
    <cellStyle name="40% - Accent3 5 2 5" xfId="7052"/>
    <cellStyle name="40% - Accent3 5 2 5 2" xfId="7053"/>
    <cellStyle name="40% - Accent3 5 2 6" xfId="7054"/>
    <cellStyle name="40% - Accent3 5 3" xfId="7055"/>
    <cellStyle name="40% - Accent3 5 3 2" xfId="7056"/>
    <cellStyle name="40% - Accent3 5 3 2 2" xfId="7057"/>
    <cellStyle name="40% - Accent3 5 3 2 2 2" xfId="7058"/>
    <cellStyle name="40% - Accent3 5 3 2 3" xfId="7059"/>
    <cellStyle name="40% - Accent3 5 3 3" xfId="7060"/>
    <cellStyle name="40% - Accent3 5 3 3 2" xfId="7061"/>
    <cellStyle name="40% - Accent3 5 3 3 2 2" xfId="7062"/>
    <cellStyle name="40% - Accent3 5 3 3 3" xfId="7063"/>
    <cellStyle name="40% - Accent3 5 3 4" xfId="7064"/>
    <cellStyle name="40% - Accent3 5 3 4 2" xfId="7065"/>
    <cellStyle name="40% - Accent3 5 3 5" xfId="7066"/>
    <cellStyle name="40% - Accent3 5 4" xfId="7067"/>
    <cellStyle name="40% - Accent3 5 4 2" xfId="7068"/>
    <cellStyle name="40% - Accent3 5 4 2 2" xfId="7069"/>
    <cellStyle name="40% - Accent3 5 4 2 2 2" xfId="7070"/>
    <cellStyle name="40% - Accent3 5 4 2 3" xfId="7071"/>
    <cellStyle name="40% - Accent3 5 4 3" xfId="7072"/>
    <cellStyle name="40% - Accent3 5 4 3 2" xfId="7073"/>
    <cellStyle name="40% - Accent3 5 4 3 2 2" xfId="7074"/>
    <cellStyle name="40% - Accent3 5 4 3 3" xfId="7075"/>
    <cellStyle name="40% - Accent3 5 4 4" xfId="7076"/>
    <cellStyle name="40% - Accent3 5 4 4 2" xfId="7077"/>
    <cellStyle name="40% - Accent3 5 4 5" xfId="7078"/>
    <cellStyle name="40% - Accent3 5 5" xfId="7079"/>
    <cellStyle name="40% - Accent3 5 5 2" xfId="7080"/>
    <cellStyle name="40% - Accent3 5 5 2 2" xfId="7081"/>
    <cellStyle name="40% - Accent3 5 5 2 2 2" xfId="7082"/>
    <cellStyle name="40% - Accent3 5 5 2 3" xfId="7083"/>
    <cellStyle name="40% - Accent3 5 5 3" xfId="7084"/>
    <cellStyle name="40% - Accent3 5 5 3 2" xfId="7085"/>
    <cellStyle name="40% - Accent3 5 5 3 2 2" xfId="7086"/>
    <cellStyle name="40% - Accent3 5 5 3 3" xfId="7087"/>
    <cellStyle name="40% - Accent3 5 5 4" xfId="7088"/>
    <cellStyle name="40% - Accent3 5 5 4 2" xfId="7089"/>
    <cellStyle name="40% - Accent3 5 5 5" xfId="7090"/>
    <cellStyle name="40% - Accent3 5 6" xfId="7091"/>
    <cellStyle name="40% - Accent3 5 6 2" xfId="7092"/>
    <cellStyle name="40% - Accent3 5 6 2 2" xfId="7093"/>
    <cellStyle name="40% - Accent3 5 6 3" xfId="7094"/>
    <cellStyle name="40% - Accent3 5 7" xfId="7095"/>
    <cellStyle name="40% - Accent3 5 7 2" xfId="7096"/>
    <cellStyle name="40% - Accent3 5 7 2 2" xfId="7097"/>
    <cellStyle name="40% - Accent3 5 7 3" xfId="7098"/>
    <cellStyle name="40% - Accent3 5 8" xfId="7099"/>
    <cellStyle name="40% - Accent3 5 8 2" xfId="7100"/>
    <cellStyle name="40% - Accent3 5 9" xfId="7101"/>
    <cellStyle name="40% - Accent3 6" xfId="7102"/>
    <cellStyle name="40% - Accent3 6 2" xfId="7103"/>
    <cellStyle name="40% - Accent3 7" xfId="7104"/>
    <cellStyle name="40% - Accent3 7 2" xfId="7105"/>
    <cellStyle name="40% - Accent3 8" xfId="7106"/>
    <cellStyle name="40% - Accent3 9" xfId="7107"/>
    <cellStyle name="40% - Accent4 10" xfId="7108"/>
    <cellStyle name="40% - Accent4 11" xfId="7109"/>
    <cellStyle name="40% - Accent4 12" xfId="7110"/>
    <cellStyle name="40% - Accent4 13" xfId="7111"/>
    <cellStyle name="40% - Accent4 14" xfId="7112"/>
    <cellStyle name="40% - Accent4 15" xfId="7113"/>
    <cellStyle name="40% - Accent4 16" xfId="7114"/>
    <cellStyle name="40% - Accent4 17" xfId="7115"/>
    <cellStyle name="40% - Accent4 18" xfId="7116"/>
    <cellStyle name="40% - Accent4 19" xfId="7117"/>
    <cellStyle name="40% - Accent4 2" xfId="7118"/>
    <cellStyle name="40% - Accent4 2 10" xfId="7119"/>
    <cellStyle name="40% - Accent4 2 10 2" xfId="7120"/>
    <cellStyle name="40% - Accent4 2 10 2 2" xfId="7121"/>
    <cellStyle name="40% - Accent4 2 10 2 2 2" xfId="7122"/>
    <cellStyle name="40% - Accent4 2 10 2 3" xfId="7123"/>
    <cellStyle name="40% - Accent4 2 10 3" xfId="7124"/>
    <cellStyle name="40% - Accent4 2 10 3 2" xfId="7125"/>
    <cellStyle name="40% - Accent4 2 10 3 2 2" xfId="7126"/>
    <cellStyle name="40% - Accent4 2 10 3 3" xfId="7127"/>
    <cellStyle name="40% - Accent4 2 10 4" xfId="7128"/>
    <cellStyle name="40% - Accent4 2 10 4 2" xfId="7129"/>
    <cellStyle name="40% - Accent4 2 10 5" xfId="7130"/>
    <cellStyle name="40% - Accent4 2 11" xfId="7131"/>
    <cellStyle name="40% - Accent4 2 11 2" xfId="7132"/>
    <cellStyle name="40% - Accent4 2 11 2 2" xfId="7133"/>
    <cellStyle name="40% - Accent4 2 11 3" xfId="7134"/>
    <cellStyle name="40% - Accent4 2 12" xfId="7135"/>
    <cellStyle name="40% - Accent4 2 12 2" xfId="7136"/>
    <cellStyle name="40% - Accent4 2 12 2 2" xfId="7137"/>
    <cellStyle name="40% - Accent4 2 12 3" xfId="7138"/>
    <cellStyle name="40% - Accent4 2 13" xfId="7139"/>
    <cellStyle name="40% - Accent4 2 13 2" xfId="7140"/>
    <cellStyle name="40% - Accent4 2 14" xfId="7141"/>
    <cellStyle name="40% - Accent4 2 15" xfId="7142"/>
    <cellStyle name="40% - Accent4 2 16" xfId="7143"/>
    <cellStyle name="40% - Accent4 2 2" xfId="7144"/>
    <cellStyle name="40% - Accent4 2 2 10" xfId="7145"/>
    <cellStyle name="40% - Accent4 2 2 11" xfId="7146"/>
    <cellStyle name="40% - Accent4 2 2 2" xfId="7147"/>
    <cellStyle name="40% - Accent4 2 2 2 2" xfId="7148"/>
    <cellStyle name="40% - Accent4 2 2 2 2 2" xfId="7149"/>
    <cellStyle name="40% - Accent4 2 2 2 2 2 2" xfId="7150"/>
    <cellStyle name="40% - Accent4 2 2 2 2 2 2 2" xfId="7151"/>
    <cellStyle name="40% - Accent4 2 2 2 2 2 3" xfId="7152"/>
    <cellStyle name="40% - Accent4 2 2 2 2 3" xfId="7153"/>
    <cellStyle name="40% - Accent4 2 2 2 2 3 2" xfId="7154"/>
    <cellStyle name="40% - Accent4 2 2 2 2 3 2 2" xfId="7155"/>
    <cellStyle name="40% - Accent4 2 2 2 2 3 3" xfId="7156"/>
    <cellStyle name="40% - Accent4 2 2 2 2 4" xfId="7157"/>
    <cellStyle name="40% - Accent4 2 2 2 2 4 2" xfId="7158"/>
    <cellStyle name="40% - Accent4 2 2 2 2 5" xfId="7159"/>
    <cellStyle name="40% - Accent4 2 2 2 3" xfId="7160"/>
    <cellStyle name="40% - Accent4 2 2 2 3 2" xfId="7161"/>
    <cellStyle name="40% - Accent4 2 2 2 3 2 2" xfId="7162"/>
    <cellStyle name="40% - Accent4 2 2 2 3 3" xfId="7163"/>
    <cellStyle name="40% - Accent4 2 2 2 4" xfId="7164"/>
    <cellStyle name="40% - Accent4 2 2 2 4 2" xfId="7165"/>
    <cellStyle name="40% - Accent4 2 2 2 4 2 2" xfId="7166"/>
    <cellStyle name="40% - Accent4 2 2 2 4 3" xfId="7167"/>
    <cellStyle name="40% - Accent4 2 2 2 5" xfId="7168"/>
    <cellStyle name="40% - Accent4 2 2 2 5 2" xfId="7169"/>
    <cellStyle name="40% - Accent4 2 2 2 6" xfId="7170"/>
    <cellStyle name="40% - Accent4 2 2 3" xfId="7171"/>
    <cellStyle name="40% - Accent4 2 2 3 2" xfId="7172"/>
    <cellStyle name="40% - Accent4 2 2 3 2 2" xfId="7173"/>
    <cellStyle name="40% - Accent4 2 2 3 2 2 2" xfId="7174"/>
    <cellStyle name="40% - Accent4 2 2 3 2 3" xfId="7175"/>
    <cellStyle name="40% - Accent4 2 2 3 3" xfId="7176"/>
    <cellStyle name="40% - Accent4 2 2 3 3 2" xfId="7177"/>
    <cellStyle name="40% - Accent4 2 2 3 3 2 2" xfId="7178"/>
    <cellStyle name="40% - Accent4 2 2 3 3 3" xfId="7179"/>
    <cellStyle name="40% - Accent4 2 2 3 4" xfId="7180"/>
    <cellStyle name="40% - Accent4 2 2 3 4 2" xfId="7181"/>
    <cellStyle name="40% - Accent4 2 2 3 5" xfId="7182"/>
    <cellStyle name="40% - Accent4 2 2 4" xfId="7183"/>
    <cellStyle name="40% - Accent4 2 2 4 2" xfId="7184"/>
    <cellStyle name="40% - Accent4 2 2 4 2 2" xfId="7185"/>
    <cellStyle name="40% - Accent4 2 2 4 2 2 2" xfId="7186"/>
    <cellStyle name="40% - Accent4 2 2 4 2 3" xfId="7187"/>
    <cellStyle name="40% - Accent4 2 2 4 3" xfId="7188"/>
    <cellStyle name="40% - Accent4 2 2 4 3 2" xfId="7189"/>
    <cellStyle name="40% - Accent4 2 2 4 3 2 2" xfId="7190"/>
    <cellStyle name="40% - Accent4 2 2 4 3 3" xfId="7191"/>
    <cellStyle name="40% - Accent4 2 2 4 4" xfId="7192"/>
    <cellStyle name="40% - Accent4 2 2 4 4 2" xfId="7193"/>
    <cellStyle name="40% - Accent4 2 2 4 5" xfId="7194"/>
    <cellStyle name="40% - Accent4 2 2 5" xfId="7195"/>
    <cellStyle name="40% - Accent4 2 2 5 2" xfId="7196"/>
    <cellStyle name="40% - Accent4 2 2 5 2 2" xfId="7197"/>
    <cellStyle name="40% - Accent4 2 2 5 2 2 2" xfId="7198"/>
    <cellStyle name="40% - Accent4 2 2 5 2 3" xfId="7199"/>
    <cellStyle name="40% - Accent4 2 2 5 3" xfId="7200"/>
    <cellStyle name="40% - Accent4 2 2 5 3 2" xfId="7201"/>
    <cellStyle name="40% - Accent4 2 2 5 3 2 2" xfId="7202"/>
    <cellStyle name="40% - Accent4 2 2 5 3 3" xfId="7203"/>
    <cellStyle name="40% - Accent4 2 2 5 4" xfId="7204"/>
    <cellStyle name="40% - Accent4 2 2 5 4 2" xfId="7205"/>
    <cellStyle name="40% - Accent4 2 2 5 5" xfId="7206"/>
    <cellStyle name="40% - Accent4 2 2 6" xfId="7207"/>
    <cellStyle name="40% - Accent4 2 2 6 2" xfId="7208"/>
    <cellStyle name="40% - Accent4 2 2 6 2 2" xfId="7209"/>
    <cellStyle name="40% - Accent4 2 2 6 3" xfId="7210"/>
    <cellStyle name="40% - Accent4 2 2 7" xfId="7211"/>
    <cellStyle name="40% - Accent4 2 2 7 2" xfId="7212"/>
    <cellStyle name="40% - Accent4 2 2 7 2 2" xfId="7213"/>
    <cellStyle name="40% - Accent4 2 2 7 3" xfId="7214"/>
    <cellStyle name="40% - Accent4 2 2 8" xfId="7215"/>
    <cellStyle name="40% - Accent4 2 2 8 2" xfId="7216"/>
    <cellStyle name="40% - Accent4 2 2 9" xfId="7217"/>
    <cellStyle name="40% - Accent4 2 3" xfId="7218"/>
    <cellStyle name="40% - Accent4 2 3 10" xfId="7219"/>
    <cellStyle name="40% - Accent4 2 3 2" xfId="7220"/>
    <cellStyle name="40% - Accent4 2 3 2 2" xfId="7221"/>
    <cellStyle name="40% - Accent4 2 3 2 2 2" xfId="7222"/>
    <cellStyle name="40% - Accent4 2 3 2 2 2 2" xfId="7223"/>
    <cellStyle name="40% - Accent4 2 3 2 2 2 2 2" xfId="7224"/>
    <cellStyle name="40% - Accent4 2 3 2 2 2 3" xfId="7225"/>
    <cellStyle name="40% - Accent4 2 3 2 2 3" xfId="7226"/>
    <cellStyle name="40% - Accent4 2 3 2 2 3 2" xfId="7227"/>
    <cellStyle name="40% - Accent4 2 3 2 2 3 2 2" xfId="7228"/>
    <cellStyle name="40% - Accent4 2 3 2 2 3 3" xfId="7229"/>
    <cellStyle name="40% - Accent4 2 3 2 2 4" xfId="7230"/>
    <cellStyle name="40% - Accent4 2 3 2 2 4 2" xfId="7231"/>
    <cellStyle name="40% - Accent4 2 3 2 2 5" xfId="7232"/>
    <cellStyle name="40% - Accent4 2 3 2 3" xfId="7233"/>
    <cellStyle name="40% - Accent4 2 3 2 3 2" xfId="7234"/>
    <cellStyle name="40% - Accent4 2 3 2 3 2 2" xfId="7235"/>
    <cellStyle name="40% - Accent4 2 3 2 3 3" xfId="7236"/>
    <cellStyle name="40% - Accent4 2 3 2 4" xfId="7237"/>
    <cellStyle name="40% - Accent4 2 3 2 4 2" xfId="7238"/>
    <cellStyle name="40% - Accent4 2 3 2 4 2 2" xfId="7239"/>
    <cellStyle name="40% - Accent4 2 3 2 4 3" xfId="7240"/>
    <cellStyle name="40% - Accent4 2 3 2 5" xfId="7241"/>
    <cellStyle name="40% - Accent4 2 3 2 5 2" xfId="7242"/>
    <cellStyle name="40% - Accent4 2 3 2 6" xfId="7243"/>
    <cellStyle name="40% - Accent4 2 3 3" xfId="7244"/>
    <cellStyle name="40% - Accent4 2 3 3 2" xfId="7245"/>
    <cellStyle name="40% - Accent4 2 3 3 2 2" xfId="7246"/>
    <cellStyle name="40% - Accent4 2 3 3 2 2 2" xfId="7247"/>
    <cellStyle name="40% - Accent4 2 3 3 2 3" xfId="7248"/>
    <cellStyle name="40% - Accent4 2 3 3 3" xfId="7249"/>
    <cellStyle name="40% - Accent4 2 3 3 3 2" xfId="7250"/>
    <cellStyle name="40% - Accent4 2 3 3 3 2 2" xfId="7251"/>
    <cellStyle name="40% - Accent4 2 3 3 3 3" xfId="7252"/>
    <cellStyle name="40% - Accent4 2 3 3 4" xfId="7253"/>
    <cellStyle name="40% - Accent4 2 3 3 4 2" xfId="7254"/>
    <cellStyle name="40% - Accent4 2 3 3 5" xfId="7255"/>
    <cellStyle name="40% - Accent4 2 3 4" xfId="7256"/>
    <cellStyle name="40% - Accent4 2 3 4 2" xfId="7257"/>
    <cellStyle name="40% - Accent4 2 3 4 2 2" xfId="7258"/>
    <cellStyle name="40% - Accent4 2 3 4 2 2 2" xfId="7259"/>
    <cellStyle name="40% - Accent4 2 3 4 2 3" xfId="7260"/>
    <cellStyle name="40% - Accent4 2 3 4 3" xfId="7261"/>
    <cellStyle name="40% - Accent4 2 3 4 3 2" xfId="7262"/>
    <cellStyle name="40% - Accent4 2 3 4 3 2 2" xfId="7263"/>
    <cellStyle name="40% - Accent4 2 3 4 3 3" xfId="7264"/>
    <cellStyle name="40% - Accent4 2 3 4 4" xfId="7265"/>
    <cellStyle name="40% - Accent4 2 3 4 4 2" xfId="7266"/>
    <cellStyle name="40% - Accent4 2 3 4 5" xfId="7267"/>
    <cellStyle name="40% - Accent4 2 3 5" xfId="7268"/>
    <cellStyle name="40% - Accent4 2 3 5 2" xfId="7269"/>
    <cellStyle name="40% - Accent4 2 3 5 2 2" xfId="7270"/>
    <cellStyle name="40% - Accent4 2 3 5 2 2 2" xfId="7271"/>
    <cellStyle name="40% - Accent4 2 3 5 2 3" xfId="7272"/>
    <cellStyle name="40% - Accent4 2 3 5 3" xfId="7273"/>
    <cellStyle name="40% - Accent4 2 3 5 3 2" xfId="7274"/>
    <cellStyle name="40% - Accent4 2 3 5 3 2 2" xfId="7275"/>
    <cellStyle name="40% - Accent4 2 3 5 3 3" xfId="7276"/>
    <cellStyle name="40% - Accent4 2 3 5 4" xfId="7277"/>
    <cellStyle name="40% - Accent4 2 3 5 4 2" xfId="7278"/>
    <cellStyle name="40% - Accent4 2 3 5 5" xfId="7279"/>
    <cellStyle name="40% - Accent4 2 3 6" xfId="7280"/>
    <cellStyle name="40% - Accent4 2 3 6 2" xfId="7281"/>
    <cellStyle name="40% - Accent4 2 3 6 2 2" xfId="7282"/>
    <cellStyle name="40% - Accent4 2 3 6 3" xfId="7283"/>
    <cellStyle name="40% - Accent4 2 3 7" xfId="7284"/>
    <cellStyle name="40% - Accent4 2 3 7 2" xfId="7285"/>
    <cellStyle name="40% - Accent4 2 3 7 2 2" xfId="7286"/>
    <cellStyle name="40% - Accent4 2 3 7 3" xfId="7287"/>
    <cellStyle name="40% - Accent4 2 3 8" xfId="7288"/>
    <cellStyle name="40% - Accent4 2 3 8 2" xfId="7289"/>
    <cellStyle name="40% - Accent4 2 3 9" xfId="7290"/>
    <cellStyle name="40% - Accent4 2 4" xfId="7291"/>
    <cellStyle name="40% - Accent4 2 4 2" xfId="7292"/>
    <cellStyle name="40% - Accent4 2 4 2 2" xfId="7293"/>
    <cellStyle name="40% - Accent4 2 4 2 2 2" xfId="7294"/>
    <cellStyle name="40% - Accent4 2 4 2 2 2 2" xfId="7295"/>
    <cellStyle name="40% - Accent4 2 4 2 2 2 2 2" xfId="7296"/>
    <cellStyle name="40% - Accent4 2 4 2 2 2 3" xfId="7297"/>
    <cellStyle name="40% - Accent4 2 4 2 2 3" xfId="7298"/>
    <cellStyle name="40% - Accent4 2 4 2 2 3 2" xfId="7299"/>
    <cellStyle name="40% - Accent4 2 4 2 2 3 2 2" xfId="7300"/>
    <cellStyle name="40% - Accent4 2 4 2 2 3 3" xfId="7301"/>
    <cellStyle name="40% - Accent4 2 4 2 2 4" xfId="7302"/>
    <cellStyle name="40% - Accent4 2 4 2 2 4 2" xfId="7303"/>
    <cellStyle name="40% - Accent4 2 4 2 2 5" xfId="7304"/>
    <cellStyle name="40% - Accent4 2 4 2 3" xfId="7305"/>
    <cellStyle name="40% - Accent4 2 4 2 3 2" xfId="7306"/>
    <cellStyle name="40% - Accent4 2 4 2 3 2 2" xfId="7307"/>
    <cellStyle name="40% - Accent4 2 4 2 3 3" xfId="7308"/>
    <cellStyle name="40% - Accent4 2 4 2 4" xfId="7309"/>
    <cellStyle name="40% - Accent4 2 4 2 4 2" xfId="7310"/>
    <cellStyle name="40% - Accent4 2 4 2 4 2 2" xfId="7311"/>
    <cellStyle name="40% - Accent4 2 4 2 4 3" xfId="7312"/>
    <cellStyle name="40% - Accent4 2 4 2 5" xfId="7313"/>
    <cellStyle name="40% - Accent4 2 4 2 5 2" xfId="7314"/>
    <cellStyle name="40% - Accent4 2 4 2 6" xfId="7315"/>
    <cellStyle name="40% - Accent4 2 4 3" xfId="7316"/>
    <cellStyle name="40% - Accent4 2 4 3 2" xfId="7317"/>
    <cellStyle name="40% - Accent4 2 4 3 2 2" xfId="7318"/>
    <cellStyle name="40% - Accent4 2 4 3 2 2 2" xfId="7319"/>
    <cellStyle name="40% - Accent4 2 4 3 2 3" xfId="7320"/>
    <cellStyle name="40% - Accent4 2 4 3 3" xfId="7321"/>
    <cellStyle name="40% - Accent4 2 4 3 3 2" xfId="7322"/>
    <cellStyle name="40% - Accent4 2 4 3 3 2 2" xfId="7323"/>
    <cellStyle name="40% - Accent4 2 4 3 3 3" xfId="7324"/>
    <cellStyle name="40% - Accent4 2 4 3 4" xfId="7325"/>
    <cellStyle name="40% - Accent4 2 4 3 4 2" xfId="7326"/>
    <cellStyle name="40% - Accent4 2 4 3 5" xfId="7327"/>
    <cellStyle name="40% - Accent4 2 4 4" xfId="7328"/>
    <cellStyle name="40% - Accent4 2 4 4 2" xfId="7329"/>
    <cellStyle name="40% - Accent4 2 4 4 2 2" xfId="7330"/>
    <cellStyle name="40% - Accent4 2 4 4 2 2 2" xfId="7331"/>
    <cellStyle name="40% - Accent4 2 4 4 2 3" xfId="7332"/>
    <cellStyle name="40% - Accent4 2 4 4 3" xfId="7333"/>
    <cellStyle name="40% - Accent4 2 4 4 3 2" xfId="7334"/>
    <cellStyle name="40% - Accent4 2 4 4 3 2 2" xfId="7335"/>
    <cellStyle name="40% - Accent4 2 4 4 3 3" xfId="7336"/>
    <cellStyle name="40% - Accent4 2 4 4 4" xfId="7337"/>
    <cellStyle name="40% - Accent4 2 4 4 4 2" xfId="7338"/>
    <cellStyle name="40% - Accent4 2 4 4 5" xfId="7339"/>
    <cellStyle name="40% - Accent4 2 4 5" xfId="7340"/>
    <cellStyle name="40% - Accent4 2 4 5 2" xfId="7341"/>
    <cellStyle name="40% - Accent4 2 4 5 2 2" xfId="7342"/>
    <cellStyle name="40% - Accent4 2 4 5 2 2 2" xfId="7343"/>
    <cellStyle name="40% - Accent4 2 4 5 2 3" xfId="7344"/>
    <cellStyle name="40% - Accent4 2 4 5 3" xfId="7345"/>
    <cellStyle name="40% - Accent4 2 4 5 3 2" xfId="7346"/>
    <cellStyle name="40% - Accent4 2 4 5 3 2 2" xfId="7347"/>
    <cellStyle name="40% - Accent4 2 4 5 3 3" xfId="7348"/>
    <cellStyle name="40% - Accent4 2 4 5 4" xfId="7349"/>
    <cellStyle name="40% - Accent4 2 4 5 4 2" xfId="7350"/>
    <cellStyle name="40% - Accent4 2 4 5 5" xfId="7351"/>
    <cellStyle name="40% - Accent4 2 4 6" xfId="7352"/>
    <cellStyle name="40% - Accent4 2 4 6 2" xfId="7353"/>
    <cellStyle name="40% - Accent4 2 4 6 2 2" xfId="7354"/>
    <cellStyle name="40% - Accent4 2 4 6 3" xfId="7355"/>
    <cellStyle name="40% - Accent4 2 4 7" xfId="7356"/>
    <cellStyle name="40% - Accent4 2 4 7 2" xfId="7357"/>
    <cellStyle name="40% - Accent4 2 4 7 2 2" xfId="7358"/>
    <cellStyle name="40% - Accent4 2 4 7 3" xfId="7359"/>
    <cellStyle name="40% - Accent4 2 4 8" xfId="7360"/>
    <cellStyle name="40% - Accent4 2 4 8 2" xfId="7361"/>
    <cellStyle name="40% - Accent4 2 4 9" xfId="7362"/>
    <cellStyle name="40% - Accent4 2 5" xfId="7363"/>
    <cellStyle name="40% - Accent4 2 5 2" xfId="7364"/>
    <cellStyle name="40% - Accent4 2 5 2 2" xfId="7365"/>
    <cellStyle name="40% - Accent4 2 5 2 2 2" xfId="7366"/>
    <cellStyle name="40% - Accent4 2 5 2 2 2 2" xfId="7367"/>
    <cellStyle name="40% - Accent4 2 5 2 2 2 2 2" xfId="7368"/>
    <cellStyle name="40% - Accent4 2 5 2 2 2 3" xfId="7369"/>
    <cellStyle name="40% - Accent4 2 5 2 2 3" xfId="7370"/>
    <cellStyle name="40% - Accent4 2 5 2 2 3 2" xfId="7371"/>
    <cellStyle name="40% - Accent4 2 5 2 2 3 2 2" xfId="7372"/>
    <cellStyle name="40% - Accent4 2 5 2 2 3 3" xfId="7373"/>
    <cellStyle name="40% - Accent4 2 5 2 2 4" xfId="7374"/>
    <cellStyle name="40% - Accent4 2 5 2 2 4 2" xfId="7375"/>
    <cellStyle name="40% - Accent4 2 5 2 2 5" xfId="7376"/>
    <cellStyle name="40% - Accent4 2 5 2 3" xfId="7377"/>
    <cellStyle name="40% - Accent4 2 5 2 3 2" xfId="7378"/>
    <cellStyle name="40% - Accent4 2 5 2 3 2 2" xfId="7379"/>
    <cellStyle name="40% - Accent4 2 5 2 3 3" xfId="7380"/>
    <cellStyle name="40% - Accent4 2 5 2 4" xfId="7381"/>
    <cellStyle name="40% - Accent4 2 5 2 4 2" xfId="7382"/>
    <cellStyle name="40% - Accent4 2 5 2 4 2 2" xfId="7383"/>
    <cellStyle name="40% - Accent4 2 5 2 4 3" xfId="7384"/>
    <cellStyle name="40% - Accent4 2 5 2 5" xfId="7385"/>
    <cellStyle name="40% - Accent4 2 5 2 5 2" xfId="7386"/>
    <cellStyle name="40% - Accent4 2 5 2 6" xfId="7387"/>
    <cellStyle name="40% - Accent4 2 5 3" xfId="7388"/>
    <cellStyle name="40% - Accent4 2 5 3 2" xfId="7389"/>
    <cellStyle name="40% - Accent4 2 5 3 2 2" xfId="7390"/>
    <cellStyle name="40% - Accent4 2 5 3 2 2 2" xfId="7391"/>
    <cellStyle name="40% - Accent4 2 5 3 2 3" xfId="7392"/>
    <cellStyle name="40% - Accent4 2 5 3 3" xfId="7393"/>
    <cellStyle name="40% - Accent4 2 5 3 3 2" xfId="7394"/>
    <cellStyle name="40% - Accent4 2 5 3 3 2 2" xfId="7395"/>
    <cellStyle name="40% - Accent4 2 5 3 3 3" xfId="7396"/>
    <cellStyle name="40% - Accent4 2 5 3 4" xfId="7397"/>
    <cellStyle name="40% - Accent4 2 5 3 4 2" xfId="7398"/>
    <cellStyle name="40% - Accent4 2 5 3 5" xfId="7399"/>
    <cellStyle name="40% - Accent4 2 5 4" xfId="7400"/>
    <cellStyle name="40% - Accent4 2 5 4 2" xfId="7401"/>
    <cellStyle name="40% - Accent4 2 5 4 2 2" xfId="7402"/>
    <cellStyle name="40% - Accent4 2 5 4 2 2 2" xfId="7403"/>
    <cellStyle name="40% - Accent4 2 5 4 2 3" xfId="7404"/>
    <cellStyle name="40% - Accent4 2 5 4 3" xfId="7405"/>
    <cellStyle name="40% - Accent4 2 5 4 3 2" xfId="7406"/>
    <cellStyle name="40% - Accent4 2 5 4 3 2 2" xfId="7407"/>
    <cellStyle name="40% - Accent4 2 5 4 3 3" xfId="7408"/>
    <cellStyle name="40% - Accent4 2 5 4 4" xfId="7409"/>
    <cellStyle name="40% - Accent4 2 5 4 4 2" xfId="7410"/>
    <cellStyle name="40% - Accent4 2 5 4 5" xfId="7411"/>
    <cellStyle name="40% - Accent4 2 5 5" xfId="7412"/>
    <cellStyle name="40% - Accent4 2 5 5 2" xfId="7413"/>
    <cellStyle name="40% - Accent4 2 5 5 2 2" xfId="7414"/>
    <cellStyle name="40% - Accent4 2 5 5 2 2 2" xfId="7415"/>
    <cellStyle name="40% - Accent4 2 5 5 2 3" xfId="7416"/>
    <cellStyle name="40% - Accent4 2 5 5 3" xfId="7417"/>
    <cellStyle name="40% - Accent4 2 5 5 3 2" xfId="7418"/>
    <cellStyle name="40% - Accent4 2 5 5 3 2 2" xfId="7419"/>
    <cellStyle name="40% - Accent4 2 5 5 3 3" xfId="7420"/>
    <cellStyle name="40% - Accent4 2 5 5 4" xfId="7421"/>
    <cellStyle name="40% - Accent4 2 5 5 4 2" xfId="7422"/>
    <cellStyle name="40% - Accent4 2 5 5 5" xfId="7423"/>
    <cellStyle name="40% - Accent4 2 5 6" xfId="7424"/>
    <cellStyle name="40% - Accent4 2 5 6 2" xfId="7425"/>
    <cellStyle name="40% - Accent4 2 5 6 2 2" xfId="7426"/>
    <cellStyle name="40% - Accent4 2 5 6 3" xfId="7427"/>
    <cellStyle name="40% - Accent4 2 5 7" xfId="7428"/>
    <cellStyle name="40% - Accent4 2 5 7 2" xfId="7429"/>
    <cellStyle name="40% - Accent4 2 5 7 2 2" xfId="7430"/>
    <cellStyle name="40% - Accent4 2 5 7 3" xfId="7431"/>
    <cellStyle name="40% - Accent4 2 5 8" xfId="7432"/>
    <cellStyle name="40% - Accent4 2 5 8 2" xfId="7433"/>
    <cellStyle name="40% - Accent4 2 5 9" xfId="7434"/>
    <cellStyle name="40% - Accent4 2 6" xfId="7435"/>
    <cellStyle name="40% - Accent4 2 6 2" xfId="7436"/>
    <cellStyle name="40% - Accent4 2 6 2 2" xfId="7437"/>
    <cellStyle name="40% - Accent4 2 6 2 2 2" xfId="7438"/>
    <cellStyle name="40% - Accent4 2 6 2 2 2 2" xfId="7439"/>
    <cellStyle name="40% - Accent4 2 6 2 2 2 2 2" xfId="7440"/>
    <cellStyle name="40% - Accent4 2 6 2 2 2 3" xfId="7441"/>
    <cellStyle name="40% - Accent4 2 6 2 2 3" xfId="7442"/>
    <cellStyle name="40% - Accent4 2 6 2 2 3 2" xfId="7443"/>
    <cellStyle name="40% - Accent4 2 6 2 2 3 2 2" xfId="7444"/>
    <cellStyle name="40% - Accent4 2 6 2 2 3 3" xfId="7445"/>
    <cellStyle name="40% - Accent4 2 6 2 2 4" xfId="7446"/>
    <cellStyle name="40% - Accent4 2 6 2 2 4 2" xfId="7447"/>
    <cellStyle name="40% - Accent4 2 6 2 2 5" xfId="7448"/>
    <cellStyle name="40% - Accent4 2 6 2 3" xfId="7449"/>
    <cellStyle name="40% - Accent4 2 6 2 3 2" xfId="7450"/>
    <cellStyle name="40% - Accent4 2 6 2 3 2 2" xfId="7451"/>
    <cellStyle name="40% - Accent4 2 6 2 3 3" xfId="7452"/>
    <cellStyle name="40% - Accent4 2 6 2 4" xfId="7453"/>
    <cellStyle name="40% - Accent4 2 6 2 4 2" xfId="7454"/>
    <cellStyle name="40% - Accent4 2 6 2 4 2 2" xfId="7455"/>
    <cellStyle name="40% - Accent4 2 6 2 4 3" xfId="7456"/>
    <cellStyle name="40% - Accent4 2 6 2 5" xfId="7457"/>
    <cellStyle name="40% - Accent4 2 6 2 5 2" xfId="7458"/>
    <cellStyle name="40% - Accent4 2 6 2 6" xfId="7459"/>
    <cellStyle name="40% - Accent4 2 6 3" xfId="7460"/>
    <cellStyle name="40% - Accent4 2 6 3 2" xfId="7461"/>
    <cellStyle name="40% - Accent4 2 6 3 2 2" xfId="7462"/>
    <cellStyle name="40% - Accent4 2 6 3 2 2 2" xfId="7463"/>
    <cellStyle name="40% - Accent4 2 6 3 2 3" xfId="7464"/>
    <cellStyle name="40% - Accent4 2 6 3 3" xfId="7465"/>
    <cellStyle name="40% - Accent4 2 6 3 3 2" xfId="7466"/>
    <cellStyle name="40% - Accent4 2 6 3 3 2 2" xfId="7467"/>
    <cellStyle name="40% - Accent4 2 6 3 3 3" xfId="7468"/>
    <cellStyle name="40% - Accent4 2 6 3 4" xfId="7469"/>
    <cellStyle name="40% - Accent4 2 6 3 4 2" xfId="7470"/>
    <cellStyle name="40% - Accent4 2 6 3 5" xfId="7471"/>
    <cellStyle name="40% - Accent4 2 6 4" xfId="7472"/>
    <cellStyle name="40% - Accent4 2 6 4 2" xfId="7473"/>
    <cellStyle name="40% - Accent4 2 6 4 2 2" xfId="7474"/>
    <cellStyle name="40% - Accent4 2 6 4 2 2 2" xfId="7475"/>
    <cellStyle name="40% - Accent4 2 6 4 2 3" xfId="7476"/>
    <cellStyle name="40% - Accent4 2 6 4 3" xfId="7477"/>
    <cellStyle name="40% - Accent4 2 6 4 3 2" xfId="7478"/>
    <cellStyle name="40% - Accent4 2 6 4 3 2 2" xfId="7479"/>
    <cellStyle name="40% - Accent4 2 6 4 3 3" xfId="7480"/>
    <cellStyle name="40% - Accent4 2 6 4 4" xfId="7481"/>
    <cellStyle name="40% - Accent4 2 6 4 4 2" xfId="7482"/>
    <cellStyle name="40% - Accent4 2 6 4 5" xfId="7483"/>
    <cellStyle name="40% - Accent4 2 6 5" xfId="7484"/>
    <cellStyle name="40% - Accent4 2 6 5 2" xfId="7485"/>
    <cellStyle name="40% - Accent4 2 6 5 2 2" xfId="7486"/>
    <cellStyle name="40% - Accent4 2 6 5 2 2 2" xfId="7487"/>
    <cellStyle name="40% - Accent4 2 6 5 2 3" xfId="7488"/>
    <cellStyle name="40% - Accent4 2 6 5 3" xfId="7489"/>
    <cellStyle name="40% - Accent4 2 6 5 3 2" xfId="7490"/>
    <cellStyle name="40% - Accent4 2 6 5 3 2 2" xfId="7491"/>
    <cellStyle name="40% - Accent4 2 6 5 3 3" xfId="7492"/>
    <cellStyle name="40% - Accent4 2 6 5 4" xfId="7493"/>
    <cellStyle name="40% - Accent4 2 6 5 4 2" xfId="7494"/>
    <cellStyle name="40% - Accent4 2 6 5 5" xfId="7495"/>
    <cellStyle name="40% - Accent4 2 6 6" xfId="7496"/>
    <cellStyle name="40% - Accent4 2 6 6 2" xfId="7497"/>
    <cellStyle name="40% - Accent4 2 6 6 2 2" xfId="7498"/>
    <cellStyle name="40% - Accent4 2 6 6 3" xfId="7499"/>
    <cellStyle name="40% - Accent4 2 6 7" xfId="7500"/>
    <cellStyle name="40% - Accent4 2 6 7 2" xfId="7501"/>
    <cellStyle name="40% - Accent4 2 6 7 2 2" xfId="7502"/>
    <cellStyle name="40% - Accent4 2 6 7 3" xfId="7503"/>
    <cellStyle name="40% - Accent4 2 6 8" xfId="7504"/>
    <cellStyle name="40% - Accent4 2 6 8 2" xfId="7505"/>
    <cellStyle name="40% - Accent4 2 6 9" xfId="7506"/>
    <cellStyle name="40% - Accent4 2 7" xfId="7507"/>
    <cellStyle name="40% - Accent4 2 7 2" xfId="7508"/>
    <cellStyle name="40% - Accent4 2 7 2 2" xfId="7509"/>
    <cellStyle name="40% - Accent4 2 7 2 2 2" xfId="7510"/>
    <cellStyle name="40% - Accent4 2 7 2 2 2 2" xfId="7511"/>
    <cellStyle name="40% - Accent4 2 7 2 2 3" xfId="7512"/>
    <cellStyle name="40% - Accent4 2 7 2 3" xfId="7513"/>
    <cellStyle name="40% - Accent4 2 7 2 3 2" xfId="7514"/>
    <cellStyle name="40% - Accent4 2 7 2 3 2 2" xfId="7515"/>
    <cellStyle name="40% - Accent4 2 7 2 3 3" xfId="7516"/>
    <cellStyle name="40% - Accent4 2 7 2 4" xfId="7517"/>
    <cellStyle name="40% - Accent4 2 7 2 4 2" xfId="7518"/>
    <cellStyle name="40% - Accent4 2 7 2 5" xfId="7519"/>
    <cellStyle name="40% - Accent4 2 7 3" xfId="7520"/>
    <cellStyle name="40% - Accent4 2 7 3 2" xfId="7521"/>
    <cellStyle name="40% - Accent4 2 7 3 2 2" xfId="7522"/>
    <cellStyle name="40% - Accent4 2 7 3 3" xfId="7523"/>
    <cellStyle name="40% - Accent4 2 7 4" xfId="7524"/>
    <cellStyle name="40% - Accent4 2 7 4 2" xfId="7525"/>
    <cellStyle name="40% - Accent4 2 7 4 2 2" xfId="7526"/>
    <cellStyle name="40% - Accent4 2 7 4 3" xfId="7527"/>
    <cellStyle name="40% - Accent4 2 7 5" xfId="7528"/>
    <cellStyle name="40% - Accent4 2 7 5 2" xfId="7529"/>
    <cellStyle name="40% - Accent4 2 7 6" xfId="7530"/>
    <cellStyle name="40% - Accent4 2 8" xfId="7531"/>
    <cellStyle name="40% - Accent4 2 8 2" xfId="7532"/>
    <cellStyle name="40% - Accent4 2 8 2 2" xfId="7533"/>
    <cellStyle name="40% - Accent4 2 8 2 2 2" xfId="7534"/>
    <cellStyle name="40% - Accent4 2 8 2 3" xfId="7535"/>
    <cellStyle name="40% - Accent4 2 8 3" xfId="7536"/>
    <cellStyle name="40% - Accent4 2 8 3 2" xfId="7537"/>
    <cellStyle name="40% - Accent4 2 8 3 2 2" xfId="7538"/>
    <cellStyle name="40% - Accent4 2 8 3 3" xfId="7539"/>
    <cellStyle name="40% - Accent4 2 8 4" xfId="7540"/>
    <cellStyle name="40% - Accent4 2 8 4 2" xfId="7541"/>
    <cellStyle name="40% - Accent4 2 8 5" xfId="7542"/>
    <cellStyle name="40% - Accent4 2 9" xfId="7543"/>
    <cellStyle name="40% - Accent4 2 9 2" xfId="7544"/>
    <cellStyle name="40% - Accent4 2 9 2 2" xfId="7545"/>
    <cellStyle name="40% - Accent4 2 9 2 2 2" xfId="7546"/>
    <cellStyle name="40% - Accent4 2 9 2 3" xfId="7547"/>
    <cellStyle name="40% - Accent4 2 9 3" xfId="7548"/>
    <cellStyle name="40% - Accent4 2 9 3 2" xfId="7549"/>
    <cellStyle name="40% - Accent4 2 9 3 2 2" xfId="7550"/>
    <cellStyle name="40% - Accent4 2 9 3 3" xfId="7551"/>
    <cellStyle name="40% - Accent4 2 9 4" xfId="7552"/>
    <cellStyle name="40% - Accent4 2 9 4 2" xfId="7553"/>
    <cellStyle name="40% - Accent4 2 9 5" xfId="7554"/>
    <cellStyle name="40% - Accent4 2_2009 GRC Compl Filing - Exhibit D" xfId="7555"/>
    <cellStyle name="40% - Accent4 20" xfId="7556"/>
    <cellStyle name="40% - Accent4 21" xfId="7557"/>
    <cellStyle name="40% - Accent4 22" xfId="7558"/>
    <cellStyle name="40% - Accent4 3" xfId="7559"/>
    <cellStyle name="40% - Accent4 3 10" xfId="7560"/>
    <cellStyle name="40% - Accent4 3 11" xfId="7561"/>
    <cellStyle name="40% - Accent4 3 2" xfId="7562"/>
    <cellStyle name="40% - Accent4 3 2 2" xfId="7563"/>
    <cellStyle name="40% - Accent4 3 2 2 2" xfId="7564"/>
    <cellStyle name="40% - Accent4 3 2 2 2 2" xfId="7565"/>
    <cellStyle name="40% - Accent4 3 2 2 2 2 2" xfId="7566"/>
    <cellStyle name="40% - Accent4 3 2 2 2 3" xfId="7567"/>
    <cellStyle name="40% - Accent4 3 2 2 3" xfId="7568"/>
    <cellStyle name="40% - Accent4 3 2 2 3 2" xfId="7569"/>
    <cellStyle name="40% - Accent4 3 2 2 3 2 2" xfId="7570"/>
    <cellStyle name="40% - Accent4 3 2 2 3 3" xfId="7571"/>
    <cellStyle name="40% - Accent4 3 2 2 4" xfId="7572"/>
    <cellStyle name="40% - Accent4 3 2 2 4 2" xfId="7573"/>
    <cellStyle name="40% - Accent4 3 2 2 5" xfId="7574"/>
    <cellStyle name="40% - Accent4 3 2 3" xfId="7575"/>
    <cellStyle name="40% - Accent4 3 2 3 2" xfId="7576"/>
    <cellStyle name="40% - Accent4 3 2 3 2 2" xfId="7577"/>
    <cellStyle name="40% - Accent4 3 2 3 3" xfId="7578"/>
    <cellStyle name="40% - Accent4 3 2 4" xfId="7579"/>
    <cellStyle name="40% - Accent4 3 2 4 2" xfId="7580"/>
    <cellStyle name="40% - Accent4 3 2 4 2 2" xfId="7581"/>
    <cellStyle name="40% - Accent4 3 2 4 3" xfId="7582"/>
    <cellStyle name="40% - Accent4 3 2 5" xfId="7583"/>
    <cellStyle name="40% - Accent4 3 2 5 2" xfId="7584"/>
    <cellStyle name="40% - Accent4 3 2 6" xfId="7585"/>
    <cellStyle name="40% - Accent4 3 2 7" xfId="7586"/>
    <cellStyle name="40% - Accent4 3 3" xfId="7587"/>
    <cellStyle name="40% - Accent4 3 3 2" xfId="7588"/>
    <cellStyle name="40% - Accent4 3 3 2 2" xfId="7589"/>
    <cellStyle name="40% - Accent4 3 3 2 2 2" xfId="7590"/>
    <cellStyle name="40% - Accent4 3 3 2 3" xfId="7591"/>
    <cellStyle name="40% - Accent4 3 3 3" xfId="7592"/>
    <cellStyle name="40% - Accent4 3 3 3 2" xfId="7593"/>
    <cellStyle name="40% - Accent4 3 3 3 2 2" xfId="7594"/>
    <cellStyle name="40% - Accent4 3 3 3 3" xfId="7595"/>
    <cellStyle name="40% - Accent4 3 3 4" xfId="7596"/>
    <cellStyle name="40% - Accent4 3 3 4 2" xfId="7597"/>
    <cellStyle name="40% - Accent4 3 3 5" xfId="7598"/>
    <cellStyle name="40% - Accent4 3 3 6" xfId="7599"/>
    <cellStyle name="40% - Accent4 3 4" xfId="7600"/>
    <cellStyle name="40% - Accent4 3 4 2" xfId="7601"/>
    <cellStyle name="40% - Accent4 3 4 2 2" xfId="7602"/>
    <cellStyle name="40% - Accent4 3 4 2 2 2" xfId="7603"/>
    <cellStyle name="40% - Accent4 3 4 2 3" xfId="7604"/>
    <cellStyle name="40% - Accent4 3 4 3" xfId="7605"/>
    <cellStyle name="40% - Accent4 3 4 3 2" xfId="7606"/>
    <cellStyle name="40% - Accent4 3 4 3 2 2" xfId="7607"/>
    <cellStyle name="40% - Accent4 3 4 3 3" xfId="7608"/>
    <cellStyle name="40% - Accent4 3 4 4" xfId="7609"/>
    <cellStyle name="40% - Accent4 3 4 4 2" xfId="7610"/>
    <cellStyle name="40% - Accent4 3 4 5" xfId="7611"/>
    <cellStyle name="40% - Accent4 3 5" xfId="7612"/>
    <cellStyle name="40% - Accent4 3 5 2" xfId="7613"/>
    <cellStyle name="40% - Accent4 3 5 2 2" xfId="7614"/>
    <cellStyle name="40% - Accent4 3 5 2 2 2" xfId="7615"/>
    <cellStyle name="40% - Accent4 3 5 2 3" xfId="7616"/>
    <cellStyle name="40% - Accent4 3 5 3" xfId="7617"/>
    <cellStyle name="40% - Accent4 3 5 3 2" xfId="7618"/>
    <cellStyle name="40% - Accent4 3 5 3 2 2" xfId="7619"/>
    <cellStyle name="40% - Accent4 3 5 3 3" xfId="7620"/>
    <cellStyle name="40% - Accent4 3 5 4" xfId="7621"/>
    <cellStyle name="40% - Accent4 3 5 4 2" xfId="7622"/>
    <cellStyle name="40% - Accent4 3 5 5" xfId="7623"/>
    <cellStyle name="40% - Accent4 3 6" xfId="7624"/>
    <cellStyle name="40% - Accent4 3 6 2" xfId="7625"/>
    <cellStyle name="40% - Accent4 3 6 2 2" xfId="7626"/>
    <cellStyle name="40% - Accent4 3 6 3" xfId="7627"/>
    <cellStyle name="40% - Accent4 3 7" xfId="7628"/>
    <cellStyle name="40% - Accent4 3 7 2" xfId="7629"/>
    <cellStyle name="40% - Accent4 3 7 2 2" xfId="7630"/>
    <cellStyle name="40% - Accent4 3 7 3" xfId="7631"/>
    <cellStyle name="40% - Accent4 3 8" xfId="7632"/>
    <cellStyle name="40% - Accent4 3 8 2" xfId="7633"/>
    <cellStyle name="40% - Accent4 3 9" xfId="7634"/>
    <cellStyle name="40% - Accent4 4" xfId="7635"/>
    <cellStyle name="40% - Accent4 4 10" xfId="7636"/>
    <cellStyle name="40% - Accent4 4 2" xfId="7637"/>
    <cellStyle name="40% - Accent4 4 2 2" xfId="7638"/>
    <cellStyle name="40% - Accent4 4 2 2 2" xfId="7639"/>
    <cellStyle name="40% - Accent4 4 2 2 2 2" xfId="7640"/>
    <cellStyle name="40% - Accent4 4 2 2 2 2 2" xfId="7641"/>
    <cellStyle name="40% - Accent4 4 2 2 2 3" xfId="7642"/>
    <cellStyle name="40% - Accent4 4 2 2 3" xfId="7643"/>
    <cellStyle name="40% - Accent4 4 2 2 3 2" xfId="7644"/>
    <cellStyle name="40% - Accent4 4 2 2 3 2 2" xfId="7645"/>
    <cellStyle name="40% - Accent4 4 2 2 3 3" xfId="7646"/>
    <cellStyle name="40% - Accent4 4 2 2 4" xfId="7647"/>
    <cellStyle name="40% - Accent4 4 2 2 4 2" xfId="7648"/>
    <cellStyle name="40% - Accent4 4 2 2 5" xfId="7649"/>
    <cellStyle name="40% - Accent4 4 2 3" xfId="7650"/>
    <cellStyle name="40% - Accent4 4 2 3 2" xfId="7651"/>
    <cellStyle name="40% - Accent4 4 2 3 2 2" xfId="7652"/>
    <cellStyle name="40% - Accent4 4 2 3 3" xfId="7653"/>
    <cellStyle name="40% - Accent4 4 2 4" xfId="7654"/>
    <cellStyle name="40% - Accent4 4 2 4 2" xfId="7655"/>
    <cellStyle name="40% - Accent4 4 2 4 2 2" xfId="7656"/>
    <cellStyle name="40% - Accent4 4 2 4 3" xfId="7657"/>
    <cellStyle name="40% - Accent4 4 2 5" xfId="7658"/>
    <cellStyle name="40% - Accent4 4 2 5 2" xfId="7659"/>
    <cellStyle name="40% - Accent4 4 2 6" xfId="7660"/>
    <cellStyle name="40% - Accent4 4 2 7" xfId="7661"/>
    <cellStyle name="40% - Accent4 4 3" xfId="7662"/>
    <cellStyle name="40% - Accent4 4 3 2" xfId="7663"/>
    <cellStyle name="40% - Accent4 4 3 2 2" xfId="7664"/>
    <cellStyle name="40% - Accent4 4 3 2 2 2" xfId="7665"/>
    <cellStyle name="40% - Accent4 4 3 2 3" xfId="7666"/>
    <cellStyle name="40% - Accent4 4 3 3" xfId="7667"/>
    <cellStyle name="40% - Accent4 4 3 3 2" xfId="7668"/>
    <cellStyle name="40% - Accent4 4 3 3 2 2" xfId="7669"/>
    <cellStyle name="40% - Accent4 4 3 3 3" xfId="7670"/>
    <cellStyle name="40% - Accent4 4 3 4" xfId="7671"/>
    <cellStyle name="40% - Accent4 4 3 4 2" xfId="7672"/>
    <cellStyle name="40% - Accent4 4 3 5" xfId="7673"/>
    <cellStyle name="40% - Accent4 4 4" xfId="7674"/>
    <cellStyle name="40% - Accent4 4 4 2" xfId="7675"/>
    <cellStyle name="40% - Accent4 4 4 2 2" xfId="7676"/>
    <cellStyle name="40% - Accent4 4 4 2 2 2" xfId="7677"/>
    <cellStyle name="40% - Accent4 4 4 2 3" xfId="7678"/>
    <cellStyle name="40% - Accent4 4 4 3" xfId="7679"/>
    <cellStyle name="40% - Accent4 4 4 3 2" xfId="7680"/>
    <cellStyle name="40% - Accent4 4 4 3 2 2" xfId="7681"/>
    <cellStyle name="40% - Accent4 4 4 3 3" xfId="7682"/>
    <cellStyle name="40% - Accent4 4 4 4" xfId="7683"/>
    <cellStyle name="40% - Accent4 4 4 4 2" xfId="7684"/>
    <cellStyle name="40% - Accent4 4 4 5" xfId="7685"/>
    <cellStyle name="40% - Accent4 4 5" xfId="7686"/>
    <cellStyle name="40% - Accent4 4 5 2" xfId="7687"/>
    <cellStyle name="40% - Accent4 4 5 2 2" xfId="7688"/>
    <cellStyle name="40% - Accent4 4 5 2 2 2" xfId="7689"/>
    <cellStyle name="40% - Accent4 4 5 2 3" xfId="7690"/>
    <cellStyle name="40% - Accent4 4 5 3" xfId="7691"/>
    <cellStyle name="40% - Accent4 4 5 3 2" xfId="7692"/>
    <cellStyle name="40% - Accent4 4 5 3 2 2" xfId="7693"/>
    <cellStyle name="40% - Accent4 4 5 3 3" xfId="7694"/>
    <cellStyle name="40% - Accent4 4 5 4" xfId="7695"/>
    <cellStyle name="40% - Accent4 4 5 4 2" xfId="7696"/>
    <cellStyle name="40% - Accent4 4 5 5" xfId="7697"/>
    <cellStyle name="40% - Accent4 4 6" xfId="7698"/>
    <cellStyle name="40% - Accent4 4 6 2" xfId="7699"/>
    <cellStyle name="40% - Accent4 4 6 2 2" xfId="7700"/>
    <cellStyle name="40% - Accent4 4 6 3" xfId="7701"/>
    <cellStyle name="40% - Accent4 4 7" xfId="7702"/>
    <cellStyle name="40% - Accent4 4 7 2" xfId="7703"/>
    <cellStyle name="40% - Accent4 4 7 2 2" xfId="7704"/>
    <cellStyle name="40% - Accent4 4 7 3" xfId="7705"/>
    <cellStyle name="40% - Accent4 4 8" xfId="7706"/>
    <cellStyle name="40% - Accent4 4 8 2" xfId="7707"/>
    <cellStyle name="40% - Accent4 4 9" xfId="7708"/>
    <cellStyle name="40% - Accent4 5" xfId="7709"/>
    <cellStyle name="40% - Accent4 5 10" xfId="7710"/>
    <cellStyle name="40% - Accent4 5 2" xfId="7711"/>
    <cellStyle name="40% - Accent4 5 2 2" xfId="7712"/>
    <cellStyle name="40% - Accent4 5 2 2 2" xfId="7713"/>
    <cellStyle name="40% - Accent4 5 2 2 2 2" xfId="7714"/>
    <cellStyle name="40% - Accent4 5 2 2 2 2 2" xfId="7715"/>
    <cellStyle name="40% - Accent4 5 2 2 2 3" xfId="7716"/>
    <cellStyle name="40% - Accent4 5 2 2 3" xfId="7717"/>
    <cellStyle name="40% - Accent4 5 2 2 3 2" xfId="7718"/>
    <cellStyle name="40% - Accent4 5 2 2 3 2 2" xfId="7719"/>
    <cellStyle name="40% - Accent4 5 2 2 3 3" xfId="7720"/>
    <cellStyle name="40% - Accent4 5 2 2 4" xfId="7721"/>
    <cellStyle name="40% - Accent4 5 2 2 4 2" xfId="7722"/>
    <cellStyle name="40% - Accent4 5 2 2 5" xfId="7723"/>
    <cellStyle name="40% - Accent4 5 2 3" xfId="7724"/>
    <cellStyle name="40% - Accent4 5 2 3 2" xfId="7725"/>
    <cellStyle name="40% - Accent4 5 2 3 2 2" xfId="7726"/>
    <cellStyle name="40% - Accent4 5 2 3 3" xfId="7727"/>
    <cellStyle name="40% - Accent4 5 2 4" xfId="7728"/>
    <cellStyle name="40% - Accent4 5 2 4 2" xfId="7729"/>
    <cellStyle name="40% - Accent4 5 2 4 2 2" xfId="7730"/>
    <cellStyle name="40% - Accent4 5 2 4 3" xfId="7731"/>
    <cellStyle name="40% - Accent4 5 2 5" xfId="7732"/>
    <cellStyle name="40% - Accent4 5 2 5 2" xfId="7733"/>
    <cellStyle name="40% - Accent4 5 2 6" xfId="7734"/>
    <cellStyle name="40% - Accent4 5 3" xfId="7735"/>
    <cellStyle name="40% - Accent4 5 3 2" xfId="7736"/>
    <cellStyle name="40% - Accent4 5 3 2 2" xfId="7737"/>
    <cellStyle name="40% - Accent4 5 3 2 2 2" xfId="7738"/>
    <cellStyle name="40% - Accent4 5 3 2 3" xfId="7739"/>
    <cellStyle name="40% - Accent4 5 3 3" xfId="7740"/>
    <cellStyle name="40% - Accent4 5 3 3 2" xfId="7741"/>
    <cellStyle name="40% - Accent4 5 3 3 2 2" xfId="7742"/>
    <cellStyle name="40% - Accent4 5 3 3 3" xfId="7743"/>
    <cellStyle name="40% - Accent4 5 3 4" xfId="7744"/>
    <cellStyle name="40% - Accent4 5 3 4 2" xfId="7745"/>
    <cellStyle name="40% - Accent4 5 3 5" xfId="7746"/>
    <cellStyle name="40% - Accent4 5 4" xfId="7747"/>
    <cellStyle name="40% - Accent4 5 4 2" xfId="7748"/>
    <cellStyle name="40% - Accent4 5 4 2 2" xfId="7749"/>
    <cellStyle name="40% - Accent4 5 4 2 2 2" xfId="7750"/>
    <cellStyle name="40% - Accent4 5 4 2 3" xfId="7751"/>
    <cellStyle name="40% - Accent4 5 4 3" xfId="7752"/>
    <cellStyle name="40% - Accent4 5 4 3 2" xfId="7753"/>
    <cellStyle name="40% - Accent4 5 4 3 2 2" xfId="7754"/>
    <cellStyle name="40% - Accent4 5 4 3 3" xfId="7755"/>
    <cellStyle name="40% - Accent4 5 4 4" xfId="7756"/>
    <cellStyle name="40% - Accent4 5 4 4 2" xfId="7757"/>
    <cellStyle name="40% - Accent4 5 4 5" xfId="7758"/>
    <cellStyle name="40% - Accent4 5 5" xfId="7759"/>
    <cellStyle name="40% - Accent4 5 5 2" xfId="7760"/>
    <cellStyle name="40% - Accent4 5 5 2 2" xfId="7761"/>
    <cellStyle name="40% - Accent4 5 5 2 2 2" xfId="7762"/>
    <cellStyle name="40% - Accent4 5 5 2 3" xfId="7763"/>
    <cellStyle name="40% - Accent4 5 5 3" xfId="7764"/>
    <cellStyle name="40% - Accent4 5 5 3 2" xfId="7765"/>
    <cellStyle name="40% - Accent4 5 5 3 2 2" xfId="7766"/>
    <cellStyle name="40% - Accent4 5 5 3 3" xfId="7767"/>
    <cellStyle name="40% - Accent4 5 5 4" xfId="7768"/>
    <cellStyle name="40% - Accent4 5 5 4 2" xfId="7769"/>
    <cellStyle name="40% - Accent4 5 5 5" xfId="7770"/>
    <cellStyle name="40% - Accent4 5 6" xfId="7771"/>
    <cellStyle name="40% - Accent4 5 6 2" xfId="7772"/>
    <cellStyle name="40% - Accent4 5 6 2 2" xfId="7773"/>
    <cellStyle name="40% - Accent4 5 6 3" xfId="7774"/>
    <cellStyle name="40% - Accent4 5 7" xfId="7775"/>
    <cellStyle name="40% - Accent4 5 7 2" xfId="7776"/>
    <cellStyle name="40% - Accent4 5 7 2 2" xfId="7777"/>
    <cellStyle name="40% - Accent4 5 7 3" xfId="7778"/>
    <cellStyle name="40% - Accent4 5 8" xfId="7779"/>
    <cellStyle name="40% - Accent4 5 8 2" xfId="7780"/>
    <cellStyle name="40% - Accent4 5 9" xfId="7781"/>
    <cellStyle name="40% - Accent4 6" xfId="7782"/>
    <cellStyle name="40% - Accent4 6 2" xfId="7783"/>
    <cellStyle name="40% - Accent4 7" xfId="7784"/>
    <cellStyle name="40% - Accent4 7 2" xfId="7785"/>
    <cellStyle name="40% - Accent4 8" xfId="7786"/>
    <cellStyle name="40% - Accent4 9" xfId="7787"/>
    <cellStyle name="40% - Accent5 10" xfId="7788"/>
    <cellStyle name="40% - Accent5 11" xfId="7789"/>
    <cellStyle name="40% - Accent5 12" xfId="7790"/>
    <cellStyle name="40% - Accent5 13" xfId="7791"/>
    <cellStyle name="40% - Accent5 14" xfId="7792"/>
    <cellStyle name="40% - Accent5 15" xfId="7793"/>
    <cellStyle name="40% - Accent5 16" xfId="7794"/>
    <cellStyle name="40% - Accent5 17" xfId="7795"/>
    <cellStyle name="40% - Accent5 18" xfId="7796"/>
    <cellStyle name="40% - Accent5 19" xfId="7797"/>
    <cellStyle name="40% - Accent5 2" xfId="7798"/>
    <cellStyle name="40% - Accent5 2 10" xfId="7799"/>
    <cellStyle name="40% - Accent5 2 10 2" xfId="7800"/>
    <cellStyle name="40% - Accent5 2 10 2 2" xfId="7801"/>
    <cellStyle name="40% - Accent5 2 10 2 2 2" xfId="7802"/>
    <cellStyle name="40% - Accent5 2 10 2 3" xfId="7803"/>
    <cellStyle name="40% - Accent5 2 10 3" xfId="7804"/>
    <cellStyle name="40% - Accent5 2 10 3 2" xfId="7805"/>
    <cellStyle name="40% - Accent5 2 10 3 2 2" xfId="7806"/>
    <cellStyle name="40% - Accent5 2 10 3 3" xfId="7807"/>
    <cellStyle name="40% - Accent5 2 10 4" xfId="7808"/>
    <cellStyle name="40% - Accent5 2 10 4 2" xfId="7809"/>
    <cellStyle name="40% - Accent5 2 10 5" xfId="7810"/>
    <cellStyle name="40% - Accent5 2 11" xfId="7811"/>
    <cellStyle name="40% - Accent5 2 11 2" xfId="7812"/>
    <cellStyle name="40% - Accent5 2 11 2 2" xfId="7813"/>
    <cellStyle name="40% - Accent5 2 11 3" xfId="7814"/>
    <cellStyle name="40% - Accent5 2 12" xfId="7815"/>
    <cellStyle name="40% - Accent5 2 12 2" xfId="7816"/>
    <cellStyle name="40% - Accent5 2 12 2 2" xfId="7817"/>
    <cellStyle name="40% - Accent5 2 12 3" xfId="7818"/>
    <cellStyle name="40% - Accent5 2 13" xfId="7819"/>
    <cellStyle name="40% - Accent5 2 13 2" xfId="7820"/>
    <cellStyle name="40% - Accent5 2 14" xfId="7821"/>
    <cellStyle name="40% - Accent5 2 15" xfId="7822"/>
    <cellStyle name="40% - Accent5 2 16" xfId="7823"/>
    <cellStyle name="40% - Accent5 2 2" xfId="7824"/>
    <cellStyle name="40% - Accent5 2 2 10" xfId="7825"/>
    <cellStyle name="40% - Accent5 2 2 11" xfId="7826"/>
    <cellStyle name="40% - Accent5 2 2 2" xfId="7827"/>
    <cellStyle name="40% - Accent5 2 2 2 2" xfId="7828"/>
    <cellStyle name="40% - Accent5 2 2 2 2 2" xfId="7829"/>
    <cellStyle name="40% - Accent5 2 2 2 2 2 2" xfId="7830"/>
    <cellStyle name="40% - Accent5 2 2 2 2 2 2 2" xfId="7831"/>
    <cellStyle name="40% - Accent5 2 2 2 2 2 3" xfId="7832"/>
    <cellStyle name="40% - Accent5 2 2 2 2 3" xfId="7833"/>
    <cellStyle name="40% - Accent5 2 2 2 2 3 2" xfId="7834"/>
    <cellStyle name="40% - Accent5 2 2 2 2 3 2 2" xfId="7835"/>
    <cellStyle name="40% - Accent5 2 2 2 2 3 3" xfId="7836"/>
    <cellStyle name="40% - Accent5 2 2 2 2 4" xfId="7837"/>
    <cellStyle name="40% - Accent5 2 2 2 2 4 2" xfId="7838"/>
    <cellStyle name="40% - Accent5 2 2 2 2 5" xfId="7839"/>
    <cellStyle name="40% - Accent5 2 2 2 3" xfId="7840"/>
    <cellStyle name="40% - Accent5 2 2 2 3 2" xfId="7841"/>
    <cellStyle name="40% - Accent5 2 2 2 3 2 2" xfId="7842"/>
    <cellStyle name="40% - Accent5 2 2 2 3 3" xfId="7843"/>
    <cellStyle name="40% - Accent5 2 2 2 4" xfId="7844"/>
    <cellStyle name="40% - Accent5 2 2 2 4 2" xfId="7845"/>
    <cellStyle name="40% - Accent5 2 2 2 4 2 2" xfId="7846"/>
    <cellStyle name="40% - Accent5 2 2 2 4 3" xfId="7847"/>
    <cellStyle name="40% - Accent5 2 2 2 5" xfId="7848"/>
    <cellStyle name="40% - Accent5 2 2 2 5 2" xfId="7849"/>
    <cellStyle name="40% - Accent5 2 2 2 6" xfId="7850"/>
    <cellStyle name="40% - Accent5 2 2 3" xfId="7851"/>
    <cellStyle name="40% - Accent5 2 2 3 2" xfId="7852"/>
    <cellStyle name="40% - Accent5 2 2 3 2 2" xfId="7853"/>
    <cellStyle name="40% - Accent5 2 2 3 2 2 2" xfId="7854"/>
    <cellStyle name="40% - Accent5 2 2 3 2 3" xfId="7855"/>
    <cellStyle name="40% - Accent5 2 2 3 3" xfId="7856"/>
    <cellStyle name="40% - Accent5 2 2 3 3 2" xfId="7857"/>
    <cellStyle name="40% - Accent5 2 2 3 3 2 2" xfId="7858"/>
    <cellStyle name="40% - Accent5 2 2 3 3 3" xfId="7859"/>
    <cellStyle name="40% - Accent5 2 2 3 4" xfId="7860"/>
    <cellStyle name="40% - Accent5 2 2 3 4 2" xfId="7861"/>
    <cellStyle name="40% - Accent5 2 2 3 5" xfId="7862"/>
    <cellStyle name="40% - Accent5 2 2 4" xfId="7863"/>
    <cellStyle name="40% - Accent5 2 2 4 2" xfId="7864"/>
    <cellStyle name="40% - Accent5 2 2 4 2 2" xfId="7865"/>
    <cellStyle name="40% - Accent5 2 2 4 2 2 2" xfId="7866"/>
    <cellStyle name="40% - Accent5 2 2 4 2 3" xfId="7867"/>
    <cellStyle name="40% - Accent5 2 2 4 3" xfId="7868"/>
    <cellStyle name="40% - Accent5 2 2 4 3 2" xfId="7869"/>
    <cellStyle name="40% - Accent5 2 2 4 3 2 2" xfId="7870"/>
    <cellStyle name="40% - Accent5 2 2 4 3 3" xfId="7871"/>
    <cellStyle name="40% - Accent5 2 2 4 4" xfId="7872"/>
    <cellStyle name="40% - Accent5 2 2 4 4 2" xfId="7873"/>
    <cellStyle name="40% - Accent5 2 2 4 5" xfId="7874"/>
    <cellStyle name="40% - Accent5 2 2 5" xfId="7875"/>
    <cellStyle name="40% - Accent5 2 2 5 2" xfId="7876"/>
    <cellStyle name="40% - Accent5 2 2 5 2 2" xfId="7877"/>
    <cellStyle name="40% - Accent5 2 2 5 2 2 2" xfId="7878"/>
    <cellStyle name="40% - Accent5 2 2 5 2 3" xfId="7879"/>
    <cellStyle name="40% - Accent5 2 2 5 3" xfId="7880"/>
    <cellStyle name="40% - Accent5 2 2 5 3 2" xfId="7881"/>
    <cellStyle name="40% - Accent5 2 2 5 3 2 2" xfId="7882"/>
    <cellStyle name="40% - Accent5 2 2 5 3 3" xfId="7883"/>
    <cellStyle name="40% - Accent5 2 2 5 4" xfId="7884"/>
    <cellStyle name="40% - Accent5 2 2 5 4 2" xfId="7885"/>
    <cellStyle name="40% - Accent5 2 2 5 5" xfId="7886"/>
    <cellStyle name="40% - Accent5 2 2 6" xfId="7887"/>
    <cellStyle name="40% - Accent5 2 2 6 2" xfId="7888"/>
    <cellStyle name="40% - Accent5 2 2 6 2 2" xfId="7889"/>
    <cellStyle name="40% - Accent5 2 2 6 3" xfId="7890"/>
    <cellStyle name="40% - Accent5 2 2 7" xfId="7891"/>
    <cellStyle name="40% - Accent5 2 2 7 2" xfId="7892"/>
    <cellStyle name="40% - Accent5 2 2 7 2 2" xfId="7893"/>
    <cellStyle name="40% - Accent5 2 2 7 3" xfId="7894"/>
    <cellStyle name="40% - Accent5 2 2 8" xfId="7895"/>
    <cellStyle name="40% - Accent5 2 2 8 2" xfId="7896"/>
    <cellStyle name="40% - Accent5 2 2 9" xfId="7897"/>
    <cellStyle name="40% - Accent5 2 3" xfId="7898"/>
    <cellStyle name="40% - Accent5 2 3 10" xfId="7899"/>
    <cellStyle name="40% - Accent5 2 3 2" xfId="7900"/>
    <cellStyle name="40% - Accent5 2 3 2 2" xfId="7901"/>
    <cellStyle name="40% - Accent5 2 3 2 2 2" xfId="7902"/>
    <cellStyle name="40% - Accent5 2 3 2 2 2 2" xfId="7903"/>
    <cellStyle name="40% - Accent5 2 3 2 2 2 2 2" xfId="7904"/>
    <cellStyle name="40% - Accent5 2 3 2 2 2 3" xfId="7905"/>
    <cellStyle name="40% - Accent5 2 3 2 2 3" xfId="7906"/>
    <cellStyle name="40% - Accent5 2 3 2 2 3 2" xfId="7907"/>
    <cellStyle name="40% - Accent5 2 3 2 2 3 2 2" xfId="7908"/>
    <cellStyle name="40% - Accent5 2 3 2 2 3 3" xfId="7909"/>
    <cellStyle name="40% - Accent5 2 3 2 2 4" xfId="7910"/>
    <cellStyle name="40% - Accent5 2 3 2 2 4 2" xfId="7911"/>
    <cellStyle name="40% - Accent5 2 3 2 2 5" xfId="7912"/>
    <cellStyle name="40% - Accent5 2 3 2 3" xfId="7913"/>
    <cellStyle name="40% - Accent5 2 3 2 3 2" xfId="7914"/>
    <cellStyle name="40% - Accent5 2 3 2 3 2 2" xfId="7915"/>
    <cellStyle name="40% - Accent5 2 3 2 3 3" xfId="7916"/>
    <cellStyle name="40% - Accent5 2 3 2 4" xfId="7917"/>
    <cellStyle name="40% - Accent5 2 3 2 4 2" xfId="7918"/>
    <cellStyle name="40% - Accent5 2 3 2 4 2 2" xfId="7919"/>
    <cellStyle name="40% - Accent5 2 3 2 4 3" xfId="7920"/>
    <cellStyle name="40% - Accent5 2 3 2 5" xfId="7921"/>
    <cellStyle name="40% - Accent5 2 3 2 5 2" xfId="7922"/>
    <cellStyle name="40% - Accent5 2 3 2 6" xfId="7923"/>
    <cellStyle name="40% - Accent5 2 3 3" xfId="7924"/>
    <cellStyle name="40% - Accent5 2 3 3 2" xfId="7925"/>
    <cellStyle name="40% - Accent5 2 3 3 2 2" xfId="7926"/>
    <cellStyle name="40% - Accent5 2 3 3 2 2 2" xfId="7927"/>
    <cellStyle name="40% - Accent5 2 3 3 2 3" xfId="7928"/>
    <cellStyle name="40% - Accent5 2 3 3 3" xfId="7929"/>
    <cellStyle name="40% - Accent5 2 3 3 3 2" xfId="7930"/>
    <cellStyle name="40% - Accent5 2 3 3 3 2 2" xfId="7931"/>
    <cellStyle name="40% - Accent5 2 3 3 3 3" xfId="7932"/>
    <cellStyle name="40% - Accent5 2 3 3 4" xfId="7933"/>
    <cellStyle name="40% - Accent5 2 3 3 4 2" xfId="7934"/>
    <cellStyle name="40% - Accent5 2 3 3 5" xfId="7935"/>
    <cellStyle name="40% - Accent5 2 3 4" xfId="7936"/>
    <cellStyle name="40% - Accent5 2 3 4 2" xfId="7937"/>
    <cellStyle name="40% - Accent5 2 3 4 2 2" xfId="7938"/>
    <cellStyle name="40% - Accent5 2 3 4 2 2 2" xfId="7939"/>
    <cellStyle name="40% - Accent5 2 3 4 2 3" xfId="7940"/>
    <cellStyle name="40% - Accent5 2 3 4 3" xfId="7941"/>
    <cellStyle name="40% - Accent5 2 3 4 3 2" xfId="7942"/>
    <cellStyle name="40% - Accent5 2 3 4 3 2 2" xfId="7943"/>
    <cellStyle name="40% - Accent5 2 3 4 3 3" xfId="7944"/>
    <cellStyle name="40% - Accent5 2 3 4 4" xfId="7945"/>
    <cellStyle name="40% - Accent5 2 3 4 4 2" xfId="7946"/>
    <cellStyle name="40% - Accent5 2 3 4 5" xfId="7947"/>
    <cellStyle name="40% - Accent5 2 3 5" xfId="7948"/>
    <cellStyle name="40% - Accent5 2 3 5 2" xfId="7949"/>
    <cellStyle name="40% - Accent5 2 3 5 2 2" xfId="7950"/>
    <cellStyle name="40% - Accent5 2 3 5 2 2 2" xfId="7951"/>
    <cellStyle name="40% - Accent5 2 3 5 2 3" xfId="7952"/>
    <cellStyle name="40% - Accent5 2 3 5 3" xfId="7953"/>
    <cellStyle name="40% - Accent5 2 3 5 3 2" xfId="7954"/>
    <cellStyle name="40% - Accent5 2 3 5 3 2 2" xfId="7955"/>
    <cellStyle name="40% - Accent5 2 3 5 3 3" xfId="7956"/>
    <cellStyle name="40% - Accent5 2 3 5 4" xfId="7957"/>
    <cellStyle name="40% - Accent5 2 3 5 4 2" xfId="7958"/>
    <cellStyle name="40% - Accent5 2 3 5 5" xfId="7959"/>
    <cellStyle name="40% - Accent5 2 3 6" xfId="7960"/>
    <cellStyle name="40% - Accent5 2 3 6 2" xfId="7961"/>
    <cellStyle name="40% - Accent5 2 3 6 2 2" xfId="7962"/>
    <cellStyle name="40% - Accent5 2 3 6 3" xfId="7963"/>
    <cellStyle name="40% - Accent5 2 3 7" xfId="7964"/>
    <cellStyle name="40% - Accent5 2 3 7 2" xfId="7965"/>
    <cellStyle name="40% - Accent5 2 3 7 2 2" xfId="7966"/>
    <cellStyle name="40% - Accent5 2 3 7 3" xfId="7967"/>
    <cellStyle name="40% - Accent5 2 3 8" xfId="7968"/>
    <cellStyle name="40% - Accent5 2 3 8 2" xfId="7969"/>
    <cellStyle name="40% - Accent5 2 3 9" xfId="7970"/>
    <cellStyle name="40% - Accent5 2 4" xfId="7971"/>
    <cellStyle name="40% - Accent5 2 4 2" xfId="7972"/>
    <cellStyle name="40% - Accent5 2 4 2 2" xfId="7973"/>
    <cellStyle name="40% - Accent5 2 4 2 2 2" xfId="7974"/>
    <cellStyle name="40% - Accent5 2 4 2 2 2 2" xfId="7975"/>
    <cellStyle name="40% - Accent5 2 4 2 2 2 2 2" xfId="7976"/>
    <cellStyle name="40% - Accent5 2 4 2 2 2 3" xfId="7977"/>
    <cellStyle name="40% - Accent5 2 4 2 2 3" xfId="7978"/>
    <cellStyle name="40% - Accent5 2 4 2 2 3 2" xfId="7979"/>
    <cellStyle name="40% - Accent5 2 4 2 2 3 2 2" xfId="7980"/>
    <cellStyle name="40% - Accent5 2 4 2 2 3 3" xfId="7981"/>
    <cellStyle name="40% - Accent5 2 4 2 2 4" xfId="7982"/>
    <cellStyle name="40% - Accent5 2 4 2 2 4 2" xfId="7983"/>
    <cellStyle name="40% - Accent5 2 4 2 2 5" xfId="7984"/>
    <cellStyle name="40% - Accent5 2 4 2 3" xfId="7985"/>
    <cellStyle name="40% - Accent5 2 4 2 3 2" xfId="7986"/>
    <cellStyle name="40% - Accent5 2 4 2 3 2 2" xfId="7987"/>
    <cellStyle name="40% - Accent5 2 4 2 3 3" xfId="7988"/>
    <cellStyle name="40% - Accent5 2 4 2 4" xfId="7989"/>
    <cellStyle name="40% - Accent5 2 4 2 4 2" xfId="7990"/>
    <cellStyle name="40% - Accent5 2 4 2 4 2 2" xfId="7991"/>
    <cellStyle name="40% - Accent5 2 4 2 4 3" xfId="7992"/>
    <cellStyle name="40% - Accent5 2 4 2 5" xfId="7993"/>
    <cellStyle name="40% - Accent5 2 4 2 5 2" xfId="7994"/>
    <cellStyle name="40% - Accent5 2 4 2 6" xfId="7995"/>
    <cellStyle name="40% - Accent5 2 4 3" xfId="7996"/>
    <cellStyle name="40% - Accent5 2 4 3 2" xfId="7997"/>
    <cellStyle name="40% - Accent5 2 4 3 2 2" xfId="7998"/>
    <cellStyle name="40% - Accent5 2 4 3 2 2 2" xfId="7999"/>
    <cellStyle name="40% - Accent5 2 4 3 2 3" xfId="8000"/>
    <cellStyle name="40% - Accent5 2 4 3 3" xfId="8001"/>
    <cellStyle name="40% - Accent5 2 4 3 3 2" xfId="8002"/>
    <cellStyle name="40% - Accent5 2 4 3 3 2 2" xfId="8003"/>
    <cellStyle name="40% - Accent5 2 4 3 3 3" xfId="8004"/>
    <cellStyle name="40% - Accent5 2 4 3 4" xfId="8005"/>
    <cellStyle name="40% - Accent5 2 4 3 4 2" xfId="8006"/>
    <cellStyle name="40% - Accent5 2 4 3 5" xfId="8007"/>
    <cellStyle name="40% - Accent5 2 4 4" xfId="8008"/>
    <cellStyle name="40% - Accent5 2 4 4 2" xfId="8009"/>
    <cellStyle name="40% - Accent5 2 4 4 2 2" xfId="8010"/>
    <cellStyle name="40% - Accent5 2 4 4 2 2 2" xfId="8011"/>
    <cellStyle name="40% - Accent5 2 4 4 2 3" xfId="8012"/>
    <cellStyle name="40% - Accent5 2 4 4 3" xfId="8013"/>
    <cellStyle name="40% - Accent5 2 4 4 3 2" xfId="8014"/>
    <cellStyle name="40% - Accent5 2 4 4 3 2 2" xfId="8015"/>
    <cellStyle name="40% - Accent5 2 4 4 3 3" xfId="8016"/>
    <cellStyle name="40% - Accent5 2 4 4 4" xfId="8017"/>
    <cellStyle name="40% - Accent5 2 4 4 4 2" xfId="8018"/>
    <cellStyle name="40% - Accent5 2 4 4 5" xfId="8019"/>
    <cellStyle name="40% - Accent5 2 4 5" xfId="8020"/>
    <cellStyle name="40% - Accent5 2 4 5 2" xfId="8021"/>
    <cellStyle name="40% - Accent5 2 4 5 2 2" xfId="8022"/>
    <cellStyle name="40% - Accent5 2 4 5 2 2 2" xfId="8023"/>
    <cellStyle name="40% - Accent5 2 4 5 2 3" xfId="8024"/>
    <cellStyle name="40% - Accent5 2 4 5 3" xfId="8025"/>
    <cellStyle name="40% - Accent5 2 4 5 3 2" xfId="8026"/>
    <cellStyle name="40% - Accent5 2 4 5 3 2 2" xfId="8027"/>
    <cellStyle name="40% - Accent5 2 4 5 3 3" xfId="8028"/>
    <cellStyle name="40% - Accent5 2 4 5 4" xfId="8029"/>
    <cellStyle name="40% - Accent5 2 4 5 4 2" xfId="8030"/>
    <cellStyle name="40% - Accent5 2 4 5 5" xfId="8031"/>
    <cellStyle name="40% - Accent5 2 4 6" xfId="8032"/>
    <cellStyle name="40% - Accent5 2 4 6 2" xfId="8033"/>
    <cellStyle name="40% - Accent5 2 4 6 2 2" xfId="8034"/>
    <cellStyle name="40% - Accent5 2 4 6 3" xfId="8035"/>
    <cellStyle name="40% - Accent5 2 4 7" xfId="8036"/>
    <cellStyle name="40% - Accent5 2 4 7 2" xfId="8037"/>
    <cellStyle name="40% - Accent5 2 4 7 2 2" xfId="8038"/>
    <cellStyle name="40% - Accent5 2 4 7 3" xfId="8039"/>
    <cellStyle name="40% - Accent5 2 4 8" xfId="8040"/>
    <cellStyle name="40% - Accent5 2 4 8 2" xfId="8041"/>
    <cellStyle name="40% - Accent5 2 4 9" xfId="8042"/>
    <cellStyle name="40% - Accent5 2 5" xfId="8043"/>
    <cellStyle name="40% - Accent5 2 5 2" xfId="8044"/>
    <cellStyle name="40% - Accent5 2 5 2 2" xfId="8045"/>
    <cellStyle name="40% - Accent5 2 5 2 2 2" xfId="8046"/>
    <cellStyle name="40% - Accent5 2 5 2 2 2 2" xfId="8047"/>
    <cellStyle name="40% - Accent5 2 5 2 2 2 2 2" xfId="8048"/>
    <cellStyle name="40% - Accent5 2 5 2 2 2 3" xfId="8049"/>
    <cellStyle name="40% - Accent5 2 5 2 2 3" xfId="8050"/>
    <cellStyle name="40% - Accent5 2 5 2 2 3 2" xfId="8051"/>
    <cellStyle name="40% - Accent5 2 5 2 2 3 2 2" xfId="8052"/>
    <cellStyle name="40% - Accent5 2 5 2 2 3 3" xfId="8053"/>
    <cellStyle name="40% - Accent5 2 5 2 2 4" xfId="8054"/>
    <cellStyle name="40% - Accent5 2 5 2 2 4 2" xfId="8055"/>
    <cellStyle name="40% - Accent5 2 5 2 2 5" xfId="8056"/>
    <cellStyle name="40% - Accent5 2 5 2 3" xfId="8057"/>
    <cellStyle name="40% - Accent5 2 5 2 3 2" xfId="8058"/>
    <cellStyle name="40% - Accent5 2 5 2 3 2 2" xfId="8059"/>
    <cellStyle name="40% - Accent5 2 5 2 3 3" xfId="8060"/>
    <cellStyle name="40% - Accent5 2 5 2 4" xfId="8061"/>
    <cellStyle name="40% - Accent5 2 5 2 4 2" xfId="8062"/>
    <cellStyle name="40% - Accent5 2 5 2 4 2 2" xfId="8063"/>
    <cellStyle name="40% - Accent5 2 5 2 4 3" xfId="8064"/>
    <cellStyle name="40% - Accent5 2 5 2 5" xfId="8065"/>
    <cellStyle name="40% - Accent5 2 5 2 5 2" xfId="8066"/>
    <cellStyle name="40% - Accent5 2 5 2 6" xfId="8067"/>
    <cellStyle name="40% - Accent5 2 5 3" xfId="8068"/>
    <cellStyle name="40% - Accent5 2 5 3 2" xfId="8069"/>
    <cellStyle name="40% - Accent5 2 5 3 2 2" xfId="8070"/>
    <cellStyle name="40% - Accent5 2 5 3 2 2 2" xfId="8071"/>
    <cellStyle name="40% - Accent5 2 5 3 2 3" xfId="8072"/>
    <cellStyle name="40% - Accent5 2 5 3 3" xfId="8073"/>
    <cellStyle name="40% - Accent5 2 5 3 3 2" xfId="8074"/>
    <cellStyle name="40% - Accent5 2 5 3 3 2 2" xfId="8075"/>
    <cellStyle name="40% - Accent5 2 5 3 3 3" xfId="8076"/>
    <cellStyle name="40% - Accent5 2 5 3 4" xfId="8077"/>
    <cellStyle name="40% - Accent5 2 5 3 4 2" xfId="8078"/>
    <cellStyle name="40% - Accent5 2 5 3 5" xfId="8079"/>
    <cellStyle name="40% - Accent5 2 5 4" xfId="8080"/>
    <cellStyle name="40% - Accent5 2 5 4 2" xfId="8081"/>
    <cellStyle name="40% - Accent5 2 5 4 2 2" xfId="8082"/>
    <cellStyle name="40% - Accent5 2 5 4 2 2 2" xfId="8083"/>
    <cellStyle name="40% - Accent5 2 5 4 2 3" xfId="8084"/>
    <cellStyle name="40% - Accent5 2 5 4 3" xfId="8085"/>
    <cellStyle name="40% - Accent5 2 5 4 3 2" xfId="8086"/>
    <cellStyle name="40% - Accent5 2 5 4 3 2 2" xfId="8087"/>
    <cellStyle name="40% - Accent5 2 5 4 3 3" xfId="8088"/>
    <cellStyle name="40% - Accent5 2 5 4 4" xfId="8089"/>
    <cellStyle name="40% - Accent5 2 5 4 4 2" xfId="8090"/>
    <cellStyle name="40% - Accent5 2 5 4 5" xfId="8091"/>
    <cellStyle name="40% - Accent5 2 5 5" xfId="8092"/>
    <cellStyle name="40% - Accent5 2 5 5 2" xfId="8093"/>
    <cellStyle name="40% - Accent5 2 5 5 2 2" xfId="8094"/>
    <cellStyle name="40% - Accent5 2 5 5 2 2 2" xfId="8095"/>
    <cellStyle name="40% - Accent5 2 5 5 2 3" xfId="8096"/>
    <cellStyle name="40% - Accent5 2 5 5 3" xfId="8097"/>
    <cellStyle name="40% - Accent5 2 5 5 3 2" xfId="8098"/>
    <cellStyle name="40% - Accent5 2 5 5 3 2 2" xfId="8099"/>
    <cellStyle name="40% - Accent5 2 5 5 3 3" xfId="8100"/>
    <cellStyle name="40% - Accent5 2 5 5 4" xfId="8101"/>
    <cellStyle name="40% - Accent5 2 5 5 4 2" xfId="8102"/>
    <cellStyle name="40% - Accent5 2 5 5 5" xfId="8103"/>
    <cellStyle name="40% - Accent5 2 5 6" xfId="8104"/>
    <cellStyle name="40% - Accent5 2 5 6 2" xfId="8105"/>
    <cellStyle name="40% - Accent5 2 5 6 2 2" xfId="8106"/>
    <cellStyle name="40% - Accent5 2 5 6 3" xfId="8107"/>
    <cellStyle name="40% - Accent5 2 5 7" xfId="8108"/>
    <cellStyle name="40% - Accent5 2 5 7 2" xfId="8109"/>
    <cellStyle name="40% - Accent5 2 5 7 2 2" xfId="8110"/>
    <cellStyle name="40% - Accent5 2 5 7 3" xfId="8111"/>
    <cellStyle name="40% - Accent5 2 5 8" xfId="8112"/>
    <cellStyle name="40% - Accent5 2 5 8 2" xfId="8113"/>
    <cellStyle name="40% - Accent5 2 5 9" xfId="8114"/>
    <cellStyle name="40% - Accent5 2 6" xfId="8115"/>
    <cellStyle name="40% - Accent5 2 6 2" xfId="8116"/>
    <cellStyle name="40% - Accent5 2 6 2 2" xfId="8117"/>
    <cellStyle name="40% - Accent5 2 6 2 2 2" xfId="8118"/>
    <cellStyle name="40% - Accent5 2 6 2 2 2 2" xfId="8119"/>
    <cellStyle name="40% - Accent5 2 6 2 2 2 2 2" xfId="8120"/>
    <cellStyle name="40% - Accent5 2 6 2 2 2 3" xfId="8121"/>
    <cellStyle name="40% - Accent5 2 6 2 2 3" xfId="8122"/>
    <cellStyle name="40% - Accent5 2 6 2 2 3 2" xfId="8123"/>
    <cellStyle name="40% - Accent5 2 6 2 2 3 2 2" xfId="8124"/>
    <cellStyle name="40% - Accent5 2 6 2 2 3 3" xfId="8125"/>
    <cellStyle name="40% - Accent5 2 6 2 2 4" xfId="8126"/>
    <cellStyle name="40% - Accent5 2 6 2 2 4 2" xfId="8127"/>
    <cellStyle name="40% - Accent5 2 6 2 2 5" xfId="8128"/>
    <cellStyle name="40% - Accent5 2 6 2 3" xfId="8129"/>
    <cellStyle name="40% - Accent5 2 6 2 3 2" xfId="8130"/>
    <cellStyle name="40% - Accent5 2 6 2 3 2 2" xfId="8131"/>
    <cellStyle name="40% - Accent5 2 6 2 3 3" xfId="8132"/>
    <cellStyle name="40% - Accent5 2 6 2 4" xfId="8133"/>
    <cellStyle name="40% - Accent5 2 6 2 4 2" xfId="8134"/>
    <cellStyle name="40% - Accent5 2 6 2 4 2 2" xfId="8135"/>
    <cellStyle name="40% - Accent5 2 6 2 4 3" xfId="8136"/>
    <cellStyle name="40% - Accent5 2 6 2 5" xfId="8137"/>
    <cellStyle name="40% - Accent5 2 6 2 5 2" xfId="8138"/>
    <cellStyle name="40% - Accent5 2 6 2 6" xfId="8139"/>
    <cellStyle name="40% - Accent5 2 6 3" xfId="8140"/>
    <cellStyle name="40% - Accent5 2 6 3 2" xfId="8141"/>
    <cellStyle name="40% - Accent5 2 6 3 2 2" xfId="8142"/>
    <cellStyle name="40% - Accent5 2 6 3 2 2 2" xfId="8143"/>
    <cellStyle name="40% - Accent5 2 6 3 2 3" xfId="8144"/>
    <cellStyle name="40% - Accent5 2 6 3 3" xfId="8145"/>
    <cellStyle name="40% - Accent5 2 6 3 3 2" xfId="8146"/>
    <cellStyle name="40% - Accent5 2 6 3 3 2 2" xfId="8147"/>
    <cellStyle name="40% - Accent5 2 6 3 3 3" xfId="8148"/>
    <cellStyle name="40% - Accent5 2 6 3 4" xfId="8149"/>
    <cellStyle name="40% - Accent5 2 6 3 4 2" xfId="8150"/>
    <cellStyle name="40% - Accent5 2 6 3 5" xfId="8151"/>
    <cellStyle name="40% - Accent5 2 6 4" xfId="8152"/>
    <cellStyle name="40% - Accent5 2 6 4 2" xfId="8153"/>
    <cellStyle name="40% - Accent5 2 6 4 2 2" xfId="8154"/>
    <cellStyle name="40% - Accent5 2 6 4 2 2 2" xfId="8155"/>
    <cellStyle name="40% - Accent5 2 6 4 2 3" xfId="8156"/>
    <cellStyle name="40% - Accent5 2 6 4 3" xfId="8157"/>
    <cellStyle name="40% - Accent5 2 6 4 3 2" xfId="8158"/>
    <cellStyle name="40% - Accent5 2 6 4 3 2 2" xfId="8159"/>
    <cellStyle name="40% - Accent5 2 6 4 3 3" xfId="8160"/>
    <cellStyle name="40% - Accent5 2 6 4 4" xfId="8161"/>
    <cellStyle name="40% - Accent5 2 6 4 4 2" xfId="8162"/>
    <cellStyle name="40% - Accent5 2 6 4 5" xfId="8163"/>
    <cellStyle name="40% - Accent5 2 6 5" xfId="8164"/>
    <cellStyle name="40% - Accent5 2 6 5 2" xfId="8165"/>
    <cellStyle name="40% - Accent5 2 6 5 2 2" xfId="8166"/>
    <cellStyle name="40% - Accent5 2 6 5 2 2 2" xfId="8167"/>
    <cellStyle name="40% - Accent5 2 6 5 2 3" xfId="8168"/>
    <cellStyle name="40% - Accent5 2 6 5 3" xfId="8169"/>
    <cellStyle name="40% - Accent5 2 6 5 3 2" xfId="8170"/>
    <cellStyle name="40% - Accent5 2 6 5 3 2 2" xfId="8171"/>
    <cellStyle name="40% - Accent5 2 6 5 3 3" xfId="8172"/>
    <cellStyle name="40% - Accent5 2 6 5 4" xfId="8173"/>
    <cellStyle name="40% - Accent5 2 6 5 4 2" xfId="8174"/>
    <cellStyle name="40% - Accent5 2 6 5 5" xfId="8175"/>
    <cellStyle name="40% - Accent5 2 6 6" xfId="8176"/>
    <cellStyle name="40% - Accent5 2 6 6 2" xfId="8177"/>
    <cellStyle name="40% - Accent5 2 6 6 2 2" xfId="8178"/>
    <cellStyle name="40% - Accent5 2 6 6 3" xfId="8179"/>
    <cellStyle name="40% - Accent5 2 6 7" xfId="8180"/>
    <cellStyle name="40% - Accent5 2 6 7 2" xfId="8181"/>
    <cellStyle name="40% - Accent5 2 6 7 2 2" xfId="8182"/>
    <cellStyle name="40% - Accent5 2 6 7 3" xfId="8183"/>
    <cellStyle name="40% - Accent5 2 6 8" xfId="8184"/>
    <cellStyle name="40% - Accent5 2 6 8 2" xfId="8185"/>
    <cellStyle name="40% - Accent5 2 6 9" xfId="8186"/>
    <cellStyle name="40% - Accent5 2 7" xfId="8187"/>
    <cellStyle name="40% - Accent5 2 7 2" xfId="8188"/>
    <cellStyle name="40% - Accent5 2 7 2 2" xfId="8189"/>
    <cellStyle name="40% - Accent5 2 7 2 2 2" xfId="8190"/>
    <cellStyle name="40% - Accent5 2 7 2 2 2 2" xfId="8191"/>
    <cellStyle name="40% - Accent5 2 7 2 2 3" xfId="8192"/>
    <cellStyle name="40% - Accent5 2 7 2 3" xfId="8193"/>
    <cellStyle name="40% - Accent5 2 7 2 3 2" xfId="8194"/>
    <cellStyle name="40% - Accent5 2 7 2 3 2 2" xfId="8195"/>
    <cellStyle name="40% - Accent5 2 7 2 3 3" xfId="8196"/>
    <cellStyle name="40% - Accent5 2 7 2 4" xfId="8197"/>
    <cellStyle name="40% - Accent5 2 7 2 4 2" xfId="8198"/>
    <cellStyle name="40% - Accent5 2 7 2 5" xfId="8199"/>
    <cellStyle name="40% - Accent5 2 7 3" xfId="8200"/>
    <cellStyle name="40% - Accent5 2 7 3 2" xfId="8201"/>
    <cellStyle name="40% - Accent5 2 7 3 2 2" xfId="8202"/>
    <cellStyle name="40% - Accent5 2 7 3 3" xfId="8203"/>
    <cellStyle name="40% - Accent5 2 7 4" xfId="8204"/>
    <cellStyle name="40% - Accent5 2 7 4 2" xfId="8205"/>
    <cellStyle name="40% - Accent5 2 7 4 2 2" xfId="8206"/>
    <cellStyle name="40% - Accent5 2 7 4 3" xfId="8207"/>
    <cellStyle name="40% - Accent5 2 7 5" xfId="8208"/>
    <cellStyle name="40% - Accent5 2 7 5 2" xfId="8209"/>
    <cellStyle name="40% - Accent5 2 7 6" xfId="8210"/>
    <cellStyle name="40% - Accent5 2 8" xfId="8211"/>
    <cellStyle name="40% - Accent5 2 8 2" xfId="8212"/>
    <cellStyle name="40% - Accent5 2 8 2 2" xfId="8213"/>
    <cellStyle name="40% - Accent5 2 8 2 2 2" xfId="8214"/>
    <cellStyle name="40% - Accent5 2 8 2 3" xfId="8215"/>
    <cellStyle name="40% - Accent5 2 8 3" xfId="8216"/>
    <cellStyle name="40% - Accent5 2 8 3 2" xfId="8217"/>
    <cellStyle name="40% - Accent5 2 8 3 2 2" xfId="8218"/>
    <cellStyle name="40% - Accent5 2 8 3 3" xfId="8219"/>
    <cellStyle name="40% - Accent5 2 8 4" xfId="8220"/>
    <cellStyle name="40% - Accent5 2 8 4 2" xfId="8221"/>
    <cellStyle name="40% - Accent5 2 8 5" xfId="8222"/>
    <cellStyle name="40% - Accent5 2 9" xfId="8223"/>
    <cellStyle name="40% - Accent5 2 9 2" xfId="8224"/>
    <cellStyle name="40% - Accent5 2 9 2 2" xfId="8225"/>
    <cellStyle name="40% - Accent5 2 9 2 2 2" xfId="8226"/>
    <cellStyle name="40% - Accent5 2 9 2 3" xfId="8227"/>
    <cellStyle name="40% - Accent5 2 9 3" xfId="8228"/>
    <cellStyle name="40% - Accent5 2 9 3 2" xfId="8229"/>
    <cellStyle name="40% - Accent5 2 9 3 2 2" xfId="8230"/>
    <cellStyle name="40% - Accent5 2 9 3 3" xfId="8231"/>
    <cellStyle name="40% - Accent5 2 9 4" xfId="8232"/>
    <cellStyle name="40% - Accent5 2 9 4 2" xfId="8233"/>
    <cellStyle name="40% - Accent5 2 9 5" xfId="8234"/>
    <cellStyle name="40% - Accent5 2_2009 GRC Compl Filing - Exhibit D" xfId="8235"/>
    <cellStyle name="40% - Accent5 20" xfId="8236"/>
    <cellStyle name="40% - Accent5 21" xfId="8237"/>
    <cellStyle name="40% - Accent5 22" xfId="8238"/>
    <cellStyle name="40% - Accent5 3" xfId="8239"/>
    <cellStyle name="40% - Accent5 3 10" xfId="8240"/>
    <cellStyle name="40% - Accent5 3 11" xfId="8241"/>
    <cellStyle name="40% - Accent5 3 2" xfId="8242"/>
    <cellStyle name="40% - Accent5 3 2 2" xfId="8243"/>
    <cellStyle name="40% - Accent5 3 2 2 2" xfId="8244"/>
    <cellStyle name="40% - Accent5 3 2 2 2 2" xfId="8245"/>
    <cellStyle name="40% - Accent5 3 2 2 2 2 2" xfId="8246"/>
    <cellStyle name="40% - Accent5 3 2 2 2 3" xfId="8247"/>
    <cellStyle name="40% - Accent5 3 2 2 3" xfId="8248"/>
    <cellStyle name="40% - Accent5 3 2 2 3 2" xfId="8249"/>
    <cellStyle name="40% - Accent5 3 2 2 3 2 2" xfId="8250"/>
    <cellStyle name="40% - Accent5 3 2 2 3 3" xfId="8251"/>
    <cellStyle name="40% - Accent5 3 2 2 4" xfId="8252"/>
    <cellStyle name="40% - Accent5 3 2 2 4 2" xfId="8253"/>
    <cellStyle name="40% - Accent5 3 2 2 5" xfId="8254"/>
    <cellStyle name="40% - Accent5 3 2 3" xfId="8255"/>
    <cellStyle name="40% - Accent5 3 2 3 2" xfId="8256"/>
    <cellStyle name="40% - Accent5 3 2 3 2 2" xfId="8257"/>
    <cellStyle name="40% - Accent5 3 2 3 3" xfId="8258"/>
    <cellStyle name="40% - Accent5 3 2 4" xfId="8259"/>
    <cellStyle name="40% - Accent5 3 2 4 2" xfId="8260"/>
    <cellStyle name="40% - Accent5 3 2 4 2 2" xfId="8261"/>
    <cellStyle name="40% - Accent5 3 2 4 3" xfId="8262"/>
    <cellStyle name="40% - Accent5 3 2 5" xfId="8263"/>
    <cellStyle name="40% - Accent5 3 2 5 2" xfId="8264"/>
    <cellStyle name="40% - Accent5 3 2 6" xfId="8265"/>
    <cellStyle name="40% - Accent5 3 2 7" xfId="8266"/>
    <cellStyle name="40% - Accent5 3 3" xfId="8267"/>
    <cellStyle name="40% - Accent5 3 3 2" xfId="8268"/>
    <cellStyle name="40% - Accent5 3 3 2 2" xfId="8269"/>
    <cellStyle name="40% - Accent5 3 3 2 2 2" xfId="8270"/>
    <cellStyle name="40% - Accent5 3 3 2 3" xfId="8271"/>
    <cellStyle name="40% - Accent5 3 3 3" xfId="8272"/>
    <cellStyle name="40% - Accent5 3 3 3 2" xfId="8273"/>
    <cellStyle name="40% - Accent5 3 3 3 2 2" xfId="8274"/>
    <cellStyle name="40% - Accent5 3 3 3 3" xfId="8275"/>
    <cellStyle name="40% - Accent5 3 3 4" xfId="8276"/>
    <cellStyle name="40% - Accent5 3 3 4 2" xfId="8277"/>
    <cellStyle name="40% - Accent5 3 3 5" xfId="8278"/>
    <cellStyle name="40% - Accent5 3 3 6" xfId="8279"/>
    <cellStyle name="40% - Accent5 3 4" xfId="8280"/>
    <cellStyle name="40% - Accent5 3 4 2" xfId="8281"/>
    <cellStyle name="40% - Accent5 3 4 2 2" xfId="8282"/>
    <cellStyle name="40% - Accent5 3 4 2 2 2" xfId="8283"/>
    <cellStyle name="40% - Accent5 3 4 2 3" xfId="8284"/>
    <cellStyle name="40% - Accent5 3 4 3" xfId="8285"/>
    <cellStyle name="40% - Accent5 3 4 3 2" xfId="8286"/>
    <cellStyle name="40% - Accent5 3 4 3 2 2" xfId="8287"/>
    <cellStyle name="40% - Accent5 3 4 3 3" xfId="8288"/>
    <cellStyle name="40% - Accent5 3 4 4" xfId="8289"/>
    <cellStyle name="40% - Accent5 3 4 4 2" xfId="8290"/>
    <cellStyle name="40% - Accent5 3 4 5" xfId="8291"/>
    <cellStyle name="40% - Accent5 3 5" xfId="8292"/>
    <cellStyle name="40% - Accent5 3 5 2" xfId="8293"/>
    <cellStyle name="40% - Accent5 3 5 2 2" xfId="8294"/>
    <cellStyle name="40% - Accent5 3 5 2 2 2" xfId="8295"/>
    <cellStyle name="40% - Accent5 3 5 2 3" xfId="8296"/>
    <cellStyle name="40% - Accent5 3 5 3" xfId="8297"/>
    <cellStyle name="40% - Accent5 3 5 3 2" xfId="8298"/>
    <cellStyle name="40% - Accent5 3 5 3 2 2" xfId="8299"/>
    <cellStyle name="40% - Accent5 3 5 3 3" xfId="8300"/>
    <cellStyle name="40% - Accent5 3 5 4" xfId="8301"/>
    <cellStyle name="40% - Accent5 3 5 4 2" xfId="8302"/>
    <cellStyle name="40% - Accent5 3 5 5" xfId="8303"/>
    <cellStyle name="40% - Accent5 3 6" xfId="8304"/>
    <cellStyle name="40% - Accent5 3 6 2" xfId="8305"/>
    <cellStyle name="40% - Accent5 3 6 2 2" xfId="8306"/>
    <cellStyle name="40% - Accent5 3 6 3" xfId="8307"/>
    <cellStyle name="40% - Accent5 3 7" xfId="8308"/>
    <cellStyle name="40% - Accent5 3 7 2" xfId="8309"/>
    <cellStyle name="40% - Accent5 3 7 2 2" xfId="8310"/>
    <cellStyle name="40% - Accent5 3 7 3" xfId="8311"/>
    <cellStyle name="40% - Accent5 3 8" xfId="8312"/>
    <cellStyle name="40% - Accent5 3 8 2" xfId="8313"/>
    <cellStyle name="40% - Accent5 3 9" xfId="8314"/>
    <cellStyle name="40% - Accent5 4" xfId="8315"/>
    <cellStyle name="40% - Accent5 4 10" xfId="8316"/>
    <cellStyle name="40% - Accent5 4 2" xfId="8317"/>
    <cellStyle name="40% - Accent5 4 2 2" xfId="8318"/>
    <cellStyle name="40% - Accent5 4 2 2 2" xfId="8319"/>
    <cellStyle name="40% - Accent5 4 2 2 2 2" xfId="8320"/>
    <cellStyle name="40% - Accent5 4 2 2 2 2 2" xfId="8321"/>
    <cellStyle name="40% - Accent5 4 2 2 2 3" xfId="8322"/>
    <cellStyle name="40% - Accent5 4 2 2 3" xfId="8323"/>
    <cellStyle name="40% - Accent5 4 2 2 3 2" xfId="8324"/>
    <cellStyle name="40% - Accent5 4 2 2 3 2 2" xfId="8325"/>
    <cellStyle name="40% - Accent5 4 2 2 3 3" xfId="8326"/>
    <cellStyle name="40% - Accent5 4 2 2 4" xfId="8327"/>
    <cellStyle name="40% - Accent5 4 2 2 4 2" xfId="8328"/>
    <cellStyle name="40% - Accent5 4 2 2 5" xfId="8329"/>
    <cellStyle name="40% - Accent5 4 2 3" xfId="8330"/>
    <cellStyle name="40% - Accent5 4 2 3 2" xfId="8331"/>
    <cellStyle name="40% - Accent5 4 2 3 2 2" xfId="8332"/>
    <cellStyle name="40% - Accent5 4 2 3 3" xfId="8333"/>
    <cellStyle name="40% - Accent5 4 2 4" xfId="8334"/>
    <cellStyle name="40% - Accent5 4 2 4 2" xfId="8335"/>
    <cellStyle name="40% - Accent5 4 2 4 2 2" xfId="8336"/>
    <cellStyle name="40% - Accent5 4 2 4 3" xfId="8337"/>
    <cellStyle name="40% - Accent5 4 2 5" xfId="8338"/>
    <cellStyle name="40% - Accent5 4 2 5 2" xfId="8339"/>
    <cellStyle name="40% - Accent5 4 2 6" xfId="8340"/>
    <cellStyle name="40% - Accent5 4 2 7" xfId="8341"/>
    <cellStyle name="40% - Accent5 4 3" xfId="8342"/>
    <cellStyle name="40% - Accent5 4 3 2" xfId="8343"/>
    <cellStyle name="40% - Accent5 4 3 2 2" xfId="8344"/>
    <cellStyle name="40% - Accent5 4 3 2 2 2" xfId="8345"/>
    <cellStyle name="40% - Accent5 4 3 2 3" xfId="8346"/>
    <cellStyle name="40% - Accent5 4 3 3" xfId="8347"/>
    <cellStyle name="40% - Accent5 4 3 3 2" xfId="8348"/>
    <cellStyle name="40% - Accent5 4 3 3 2 2" xfId="8349"/>
    <cellStyle name="40% - Accent5 4 3 3 3" xfId="8350"/>
    <cellStyle name="40% - Accent5 4 3 4" xfId="8351"/>
    <cellStyle name="40% - Accent5 4 3 4 2" xfId="8352"/>
    <cellStyle name="40% - Accent5 4 3 5" xfId="8353"/>
    <cellStyle name="40% - Accent5 4 4" xfId="8354"/>
    <cellStyle name="40% - Accent5 4 4 2" xfId="8355"/>
    <cellStyle name="40% - Accent5 4 4 2 2" xfId="8356"/>
    <cellStyle name="40% - Accent5 4 4 2 2 2" xfId="8357"/>
    <cellStyle name="40% - Accent5 4 4 2 3" xfId="8358"/>
    <cellStyle name="40% - Accent5 4 4 3" xfId="8359"/>
    <cellStyle name="40% - Accent5 4 4 3 2" xfId="8360"/>
    <cellStyle name="40% - Accent5 4 4 3 2 2" xfId="8361"/>
    <cellStyle name="40% - Accent5 4 4 3 3" xfId="8362"/>
    <cellStyle name="40% - Accent5 4 4 4" xfId="8363"/>
    <cellStyle name="40% - Accent5 4 4 4 2" xfId="8364"/>
    <cellStyle name="40% - Accent5 4 4 5" xfId="8365"/>
    <cellStyle name="40% - Accent5 4 5" xfId="8366"/>
    <cellStyle name="40% - Accent5 4 5 2" xfId="8367"/>
    <cellStyle name="40% - Accent5 4 5 2 2" xfId="8368"/>
    <cellStyle name="40% - Accent5 4 5 2 2 2" xfId="8369"/>
    <cellStyle name="40% - Accent5 4 5 2 3" xfId="8370"/>
    <cellStyle name="40% - Accent5 4 5 3" xfId="8371"/>
    <cellStyle name="40% - Accent5 4 5 3 2" xfId="8372"/>
    <cellStyle name="40% - Accent5 4 5 3 2 2" xfId="8373"/>
    <cellStyle name="40% - Accent5 4 5 3 3" xfId="8374"/>
    <cellStyle name="40% - Accent5 4 5 4" xfId="8375"/>
    <cellStyle name="40% - Accent5 4 5 4 2" xfId="8376"/>
    <cellStyle name="40% - Accent5 4 5 5" xfId="8377"/>
    <cellStyle name="40% - Accent5 4 6" xfId="8378"/>
    <cellStyle name="40% - Accent5 4 6 2" xfId="8379"/>
    <cellStyle name="40% - Accent5 4 6 2 2" xfId="8380"/>
    <cellStyle name="40% - Accent5 4 6 3" xfId="8381"/>
    <cellStyle name="40% - Accent5 4 7" xfId="8382"/>
    <cellStyle name="40% - Accent5 4 7 2" xfId="8383"/>
    <cellStyle name="40% - Accent5 4 7 2 2" xfId="8384"/>
    <cellStyle name="40% - Accent5 4 7 3" xfId="8385"/>
    <cellStyle name="40% - Accent5 4 8" xfId="8386"/>
    <cellStyle name="40% - Accent5 4 8 2" xfId="8387"/>
    <cellStyle name="40% - Accent5 4 9" xfId="8388"/>
    <cellStyle name="40% - Accent5 5" xfId="8389"/>
    <cellStyle name="40% - Accent5 5 10" xfId="8390"/>
    <cellStyle name="40% - Accent5 5 2" xfId="8391"/>
    <cellStyle name="40% - Accent5 5 2 2" xfId="8392"/>
    <cellStyle name="40% - Accent5 5 2 2 2" xfId="8393"/>
    <cellStyle name="40% - Accent5 5 2 2 2 2" xfId="8394"/>
    <cellStyle name="40% - Accent5 5 2 2 2 2 2" xfId="8395"/>
    <cellStyle name="40% - Accent5 5 2 2 2 3" xfId="8396"/>
    <cellStyle name="40% - Accent5 5 2 2 3" xfId="8397"/>
    <cellStyle name="40% - Accent5 5 2 2 3 2" xfId="8398"/>
    <cellStyle name="40% - Accent5 5 2 2 3 2 2" xfId="8399"/>
    <cellStyle name="40% - Accent5 5 2 2 3 3" xfId="8400"/>
    <cellStyle name="40% - Accent5 5 2 2 4" xfId="8401"/>
    <cellStyle name="40% - Accent5 5 2 2 4 2" xfId="8402"/>
    <cellStyle name="40% - Accent5 5 2 2 5" xfId="8403"/>
    <cellStyle name="40% - Accent5 5 2 3" xfId="8404"/>
    <cellStyle name="40% - Accent5 5 2 3 2" xfId="8405"/>
    <cellStyle name="40% - Accent5 5 2 3 2 2" xfId="8406"/>
    <cellStyle name="40% - Accent5 5 2 3 3" xfId="8407"/>
    <cellStyle name="40% - Accent5 5 2 4" xfId="8408"/>
    <cellStyle name="40% - Accent5 5 2 4 2" xfId="8409"/>
    <cellStyle name="40% - Accent5 5 2 4 2 2" xfId="8410"/>
    <cellStyle name="40% - Accent5 5 2 4 3" xfId="8411"/>
    <cellStyle name="40% - Accent5 5 2 5" xfId="8412"/>
    <cellStyle name="40% - Accent5 5 2 5 2" xfId="8413"/>
    <cellStyle name="40% - Accent5 5 2 6" xfId="8414"/>
    <cellStyle name="40% - Accent5 5 3" xfId="8415"/>
    <cellStyle name="40% - Accent5 5 3 2" xfId="8416"/>
    <cellStyle name="40% - Accent5 5 3 2 2" xfId="8417"/>
    <cellStyle name="40% - Accent5 5 3 2 2 2" xfId="8418"/>
    <cellStyle name="40% - Accent5 5 3 2 3" xfId="8419"/>
    <cellStyle name="40% - Accent5 5 3 3" xfId="8420"/>
    <cellStyle name="40% - Accent5 5 3 3 2" xfId="8421"/>
    <cellStyle name="40% - Accent5 5 3 3 2 2" xfId="8422"/>
    <cellStyle name="40% - Accent5 5 3 3 3" xfId="8423"/>
    <cellStyle name="40% - Accent5 5 3 4" xfId="8424"/>
    <cellStyle name="40% - Accent5 5 3 4 2" xfId="8425"/>
    <cellStyle name="40% - Accent5 5 3 5" xfId="8426"/>
    <cellStyle name="40% - Accent5 5 4" xfId="8427"/>
    <cellStyle name="40% - Accent5 5 4 2" xfId="8428"/>
    <cellStyle name="40% - Accent5 5 4 2 2" xfId="8429"/>
    <cellStyle name="40% - Accent5 5 4 2 2 2" xfId="8430"/>
    <cellStyle name="40% - Accent5 5 4 2 3" xfId="8431"/>
    <cellStyle name="40% - Accent5 5 4 3" xfId="8432"/>
    <cellStyle name="40% - Accent5 5 4 3 2" xfId="8433"/>
    <cellStyle name="40% - Accent5 5 4 3 2 2" xfId="8434"/>
    <cellStyle name="40% - Accent5 5 4 3 3" xfId="8435"/>
    <cellStyle name="40% - Accent5 5 4 4" xfId="8436"/>
    <cellStyle name="40% - Accent5 5 4 4 2" xfId="8437"/>
    <cellStyle name="40% - Accent5 5 4 5" xfId="8438"/>
    <cellStyle name="40% - Accent5 5 5" xfId="8439"/>
    <cellStyle name="40% - Accent5 5 5 2" xfId="8440"/>
    <cellStyle name="40% - Accent5 5 5 2 2" xfId="8441"/>
    <cellStyle name="40% - Accent5 5 5 2 2 2" xfId="8442"/>
    <cellStyle name="40% - Accent5 5 5 2 3" xfId="8443"/>
    <cellStyle name="40% - Accent5 5 5 3" xfId="8444"/>
    <cellStyle name="40% - Accent5 5 5 3 2" xfId="8445"/>
    <cellStyle name="40% - Accent5 5 5 3 2 2" xfId="8446"/>
    <cellStyle name="40% - Accent5 5 5 3 3" xfId="8447"/>
    <cellStyle name="40% - Accent5 5 5 4" xfId="8448"/>
    <cellStyle name="40% - Accent5 5 5 4 2" xfId="8449"/>
    <cellStyle name="40% - Accent5 5 5 5" xfId="8450"/>
    <cellStyle name="40% - Accent5 5 6" xfId="8451"/>
    <cellStyle name="40% - Accent5 5 6 2" xfId="8452"/>
    <cellStyle name="40% - Accent5 5 6 2 2" xfId="8453"/>
    <cellStyle name="40% - Accent5 5 6 3" xfId="8454"/>
    <cellStyle name="40% - Accent5 5 7" xfId="8455"/>
    <cellStyle name="40% - Accent5 5 7 2" xfId="8456"/>
    <cellStyle name="40% - Accent5 5 7 2 2" xfId="8457"/>
    <cellStyle name="40% - Accent5 5 7 3" xfId="8458"/>
    <cellStyle name="40% - Accent5 5 8" xfId="8459"/>
    <cellStyle name="40% - Accent5 5 8 2" xfId="8460"/>
    <cellStyle name="40% - Accent5 5 9" xfId="8461"/>
    <cellStyle name="40% - Accent5 6" xfId="8462"/>
    <cellStyle name="40% - Accent5 6 2" xfId="8463"/>
    <cellStyle name="40% - Accent5 7" xfId="8464"/>
    <cellStyle name="40% - Accent5 7 2" xfId="8465"/>
    <cellStyle name="40% - Accent5 8" xfId="8466"/>
    <cellStyle name="40% - Accent5 9" xfId="8467"/>
    <cellStyle name="40% - Accent6 10" xfId="8468"/>
    <cellStyle name="40% - Accent6 11" xfId="8469"/>
    <cellStyle name="40% - Accent6 12" xfId="8470"/>
    <cellStyle name="40% - Accent6 13" xfId="8471"/>
    <cellStyle name="40% - Accent6 14" xfId="8472"/>
    <cellStyle name="40% - Accent6 15" xfId="8473"/>
    <cellStyle name="40% - Accent6 16" xfId="8474"/>
    <cellStyle name="40% - Accent6 17" xfId="8475"/>
    <cellStyle name="40% - Accent6 18" xfId="8476"/>
    <cellStyle name="40% - Accent6 19" xfId="8477"/>
    <cellStyle name="40% - Accent6 2" xfId="8478"/>
    <cellStyle name="40% - Accent6 2 10" xfId="8479"/>
    <cellStyle name="40% - Accent6 2 10 2" xfId="8480"/>
    <cellStyle name="40% - Accent6 2 10 2 2" xfId="8481"/>
    <cellStyle name="40% - Accent6 2 10 2 2 2" xfId="8482"/>
    <cellStyle name="40% - Accent6 2 10 2 3" xfId="8483"/>
    <cellStyle name="40% - Accent6 2 10 3" xfId="8484"/>
    <cellStyle name="40% - Accent6 2 10 3 2" xfId="8485"/>
    <cellStyle name="40% - Accent6 2 10 3 2 2" xfId="8486"/>
    <cellStyle name="40% - Accent6 2 10 3 3" xfId="8487"/>
    <cellStyle name="40% - Accent6 2 10 4" xfId="8488"/>
    <cellStyle name="40% - Accent6 2 10 4 2" xfId="8489"/>
    <cellStyle name="40% - Accent6 2 10 5" xfId="8490"/>
    <cellStyle name="40% - Accent6 2 11" xfId="8491"/>
    <cellStyle name="40% - Accent6 2 11 2" xfId="8492"/>
    <cellStyle name="40% - Accent6 2 11 2 2" xfId="8493"/>
    <cellStyle name="40% - Accent6 2 11 3" xfId="8494"/>
    <cellStyle name="40% - Accent6 2 12" xfId="8495"/>
    <cellStyle name="40% - Accent6 2 12 2" xfId="8496"/>
    <cellStyle name="40% - Accent6 2 12 2 2" xfId="8497"/>
    <cellStyle name="40% - Accent6 2 12 3" xfId="8498"/>
    <cellStyle name="40% - Accent6 2 13" xfId="8499"/>
    <cellStyle name="40% - Accent6 2 13 2" xfId="8500"/>
    <cellStyle name="40% - Accent6 2 14" xfId="8501"/>
    <cellStyle name="40% - Accent6 2 15" xfId="8502"/>
    <cellStyle name="40% - Accent6 2 16" xfId="8503"/>
    <cellStyle name="40% - Accent6 2 2" xfId="8504"/>
    <cellStyle name="40% - Accent6 2 2 10" xfId="8505"/>
    <cellStyle name="40% - Accent6 2 2 11" xfId="8506"/>
    <cellStyle name="40% - Accent6 2 2 2" xfId="8507"/>
    <cellStyle name="40% - Accent6 2 2 2 2" xfId="8508"/>
    <cellStyle name="40% - Accent6 2 2 2 2 2" xfId="8509"/>
    <cellStyle name="40% - Accent6 2 2 2 2 2 2" xfId="8510"/>
    <cellStyle name="40% - Accent6 2 2 2 2 2 2 2" xfId="8511"/>
    <cellStyle name="40% - Accent6 2 2 2 2 2 3" xfId="8512"/>
    <cellStyle name="40% - Accent6 2 2 2 2 3" xfId="8513"/>
    <cellStyle name="40% - Accent6 2 2 2 2 3 2" xfId="8514"/>
    <cellStyle name="40% - Accent6 2 2 2 2 3 2 2" xfId="8515"/>
    <cellStyle name="40% - Accent6 2 2 2 2 3 3" xfId="8516"/>
    <cellStyle name="40% - Accent6 2 2 2 2 4" xfId="8517"/>
    <cellStyle name="40% - Accent6 2 2 2 2 4 2" xfId="8518"/>
    <cellStyle name="40% - Accent6 2 2 2 2 5" xfId="8519"/>
    <cellStyle name="40% - Accent6 2 2 2 3" xfId="8520"/>
    <cellStyle name="40% - Accent6 2 2 2 3 2" xfId="8521"/>
    <cellStyle name="40% - Accent6 2 2 2 3 2 2" xfId="8522"/>
    <cellStyle name="40% - Accent6 2 2 2 3 3" xfId="8523"/>
    <cellStyle name="40% - Accent6 2 2 2 4" xfId="8524"/>
    <cellStyle name="40% - Accent6 2 2 2 4 2" xfId="8525"/>
    <cellStyle name="40% - Accent6 2 2 2 4 2 2" xfId="8526"/>
    <cellStyle name="40% - Accent6 2 2 2 4 3" xfId="8527"/>
    <cellStyle name="40% - Accent6 2 2 2 5" xfId="8528"/>
    <cellStyle name="40% - Accent6 2 2 2 5 2" xfId="8529"/>
    <cellStyle name="40% - Accent6 2 2 2 6" xfId="8530"/>
    <cellStyle name="40% - Accent6 2 2 3" xfId="8531"/>
    <cellStyle name="40% - Accent6 2 2 3 2" xfId="8532"/>
    <cellStyle name="40% - Accent6 2 2 3 2 2" xfId="8533"/>
    <cellStyle name="40% - Accent6 2 2 3 2 2 2" xfId="8534"/>
    <cellStyle name="40% - Accent6 2 2 3 2 3" xfId="8535"/>
    <cellStyle name="40% - Accent6 2 2 3 3" xfId="8536"/>
    <cellStyle name="40% - Accent6 2 2 3 3 2" xfId="8537"/>
    <cellStyle name="40% - Accent6 2 2 3 3 2 2" xfId="8538"/>
    <cellStyle name="40% - Accent6 2 2 3 3 3" xfId="8539"/>
    <cellStyle name="40% - Accent6 2 2 3 4" xfId="8540"/>
    <cellStyle name="40% - Accent6 2 2 3 4 2" xfId="8541"/>
    <cellStyle name="40% - Accent6 2 2 3 5" xfId="8542"/>
    <cellStyle name="40% - Accent6 2 2 4" xfId="8543"/>
    <cellStyle name="40% - Accent6 2 2 4 2" xfId="8544"/>
    <cellStyle name="40% - Accent6 2 2 4 2 2" xfId="8545"/>
    <cellStyle name="40% - Accent6 2 2 4 2 2 2" xfId="8546"/>
    <cellStyle name="40% - Accent6 2 2 4 2 3" xfId="8547"/>
    <cellStyle name="40% - Accent6 2 2 4 3" xfId="8548"/>
    <cellStyle name="40% - Accent6 2 2 4 3 2" xfId="8549"/>
    <cellStyle name="40% - Accent6 2 2 4 3 2 2" xfId="8550"/>
    <cellStyle name="40% - Accent6 2 2 4 3 3" xfId="8551"/>
    <cellStyle name="40% - Accent6 2 2 4 4" xfId="8552"/>
    <cellStyle name="40% - Accent6 2 2 4 4 2" xfId="8553"/>
    <cellStyle name="40% - Accent6 2 2 4 5" xfId="8554"/>
    <cellStyle name="40% - Accent6 2 2 5" xfId="8555"/>
    <cellStyle name="40% - Accent6 2 2 5 2" xfId="8556"/>
    <cellStyle name="40% - Accent6 2 2 5 2 2" xfId="8557"/>
    <cellStyle name="40% - Accent6 2 2 5 2 2 2" xfId="8558"/>
    <cellStyle name="40% - Accent6 2 2 5 2 3" xfId="8559"/>
    <cellStyle name="40% - Accent6 2 2 5 3" xfId="8560"/>
    <cellStyle name="40% - Accent6 2 2 5 3 2" xfId="8561"/>
    <cellStyle name="40% - Accent6 2 2 5 3 2 2" xfId="8562"/>
    <cellStyle name="40% - Accent6 2 2 5 3 3" xfId="8563"/>
    <cellStyle name="40% - Accent6 2 2 5 4" xfId="8564"/>
    <cellStyle name="40% - Accent6 2 2 5 4 2" xfId="8565"/>
    <cellStyle name="40% - Accent6 2 2 5 5" xfId="8566"/>
    <cellStyle name="40% - Accent6 2 2 6" xfId="8567"/>
    <cellStyle name="40% - Accent6 2 2 6 2" xfId="8568"/>
    <cellStyle name="40% - Accent6 2 2 6 2 2" xfId="8569"/>
    <cellStyle name="40% - Accent6 2 2 6 3" xfId="8570"/>
    <cellStyle name="40% - Accent6 2 2 7" xfId="8571"/>
    <cellStyle name="40% - Accent6 2 2 7 2" xfId="8572"/>
    <cellStyle name="40% - Accent6 2 2 7 2 2" xfId="8573"/>
    <cellStyle name="40% - Accent6 2 2 7 3" xfId="8574"/>
    <cellStyle name="40% - Accent6 2 2 8" xfId="8575"/>
    <cellStyle name="40% - Accent6 2 2 8 2" xfId="8576"/>
    <cellStyle name="40% - Accent6 2 2 9" xfId="8577"/>
    <cellStyle name="40% - Accent6 2 3" xfId="8578"/>
    <cellStyle name="40% - Accent6 2 3 10" xfId="8579"/>
    <cellStyle name="40% - Accent6 2 3 2" xfId="8580"/>
    <cellStyle name="40% - Accent6 2 3 2 2" xfId="8581"/>
    <cellStyle name="40% - Accent6 2 3 2 2 2" xfId="8582"/>
    <cellStyle name="40% - Accent6 2 3 2 2 2 2" xfId="8583"/>
    <cellStyle name="40% - Accent6 2 3 2 2 2 2 2" xfId="8584"/>
    <cellStyle name="40% - Accent6 2 3 2 2 2 3" xfId="8585"/>
    <cellStyle name="40% - Accent6 2 3 2 2 3" xfId="8586"/>
    <cellStyle name="40% - Accent6 2 3 2 2 3 2" xfId="8587"/>
    <cellStyle name="40% - Accent6 2 3 2 2 3 2 2" xfId="8588"/>
    <cellStyle name="40% - Accent6 2 3 2 2 3 3" xfId="8589"/>
    <cellStyle name="40% - Accent6 2 3 2 2 4" xfId="8590"/>
    <cellStyle name="40% - Accent6 2 3 2 2 4 2" xfId="8591"/>
    <cellStyle name="40% - Accent6 2 3 2 2 5" xfId="8592"/>
    <cellStyle name="40% - Accent6 2 3 2 3" xfId="8593"/>
    <cellStyle name="40% - Accent6 2 3 2 3 2" xfId="8594"/>
    <cellStyle name="40% - Accent6 2 3 2 3 2 2" xfId="8595"/>
    <cellStyle name="40% - Accent6 2 3 2 3 3" xfId="8596"/>
    <cellStyle name="40% - Accent6 2 3 2 4" xfId="8597"/>
    <cellStyle name="40% - Accent6 2 3 2 4 2" xfId="8598"/>
    <cellStyle name="40% - Accent6 2 3 2 4 2 2" xfId="8599"/>
    <cellStyle name="40% - Accent6 2 3 2 4 3" xfId="8600"/>
    <cellStyle name="40% - Accent6 2 3 2 5" xfId="8601"/>
    <cellStyle name="40% - Accent6 2 3 2 5 2" xfId="8602"/>
    <cellStyle name="40% - Accent6 2 3 2 6" xfId="8603"/>
    <cellStyle name="40% - Accent6 2 3 3" xfId="8604"/>
    <cellStyle name="40% - Accent6 2 3 3 2" xfId="8605"/>
    <cellStyle name="40% - Accent6 2 3 3 2 2" xfId="8606"/>
    <cellStyle name="40% - Accent6 2 3 3 2 2 2" xfId="8607"/>
    <cellStyle name="40% - Accent6 2 3 3 2 3" xfId="8608"/>
    <cellStyle name="40% - Accent6 2 3 3 3" xfId="8609"/>
    <cellStyle name="40% - Accent6 2 3 3 3 2" xfId="8610"/>
    <cellStyle name="40% - Accent6 2 3 3 3 2 2" xfId="8611"/>
    <cellStyle name="40% - Accent6 2 3 3 3 3" xfId="8612"/>
    <cellStyle name="40% - Accent6 2 3 3 4" xfId="8613"/>
    <cellStyle name="40% - Accent6 2 3 3 4 2" xfId="8614"/>
    <cellStyle name="40% - Accent6 2 3 3 5" xfId="8615"/>
    <cellStyle name="40% - Accent6 2 3 4" xfId="8616"/>
    <cellStyle name="40% - Accent6 2 3 4 2" xfId="8617"/>
    <cellStyle name="40% - Accent6 2 3 4 2 2" xfId="8618"/>
    <cellStyle name="40% - Accent6 2 3 4 2 2 2" xfId="8619"/>
    <cellStyle name="40% - Accent6 2 3 4 2 3" xfId="8620"/>
    <cellStyle name="40% - Accent6 2 3 4 3" xfId="8621"/>
    <cellStyle name="40% - Accent6 2 3 4 3 2" xfId="8622"/>
    <cellStyle name="40% - Accent6 2 3 4 3 2 2" xfId="8623"/>
    <cellStyle name="40% - Accent6 2 3 4 3 3" xfId="8624"/>
    <cellStyle name="40% - Accent6 2 3 4 4" xfId="8625"/>
    <cellStyle name="40% - Accent6 2 3 4 4 2" xfId="8626"/>
    <cellStyle name="40% - Accent6 2 3 4 5" xfId="8627"/>
    <cellStyle name="40% - Accent6 2 3 5" xfId="8628"/>
    <cellStyle name="40% - Accent6 2 3 5 2" xfId="8629"/>
    <cellStyle name="40% - Accent6 2 3 5 2 2" xfId="8630"/>
    <cellStyle name="40% - Accent6 2 3 5 2 2 2" xfId="8631"/>
    <cellStyle name="40% - Accent6 2 3 5 2 3" xfId="8632"/>
    <cellStyle name="40% - Accent6 2 3 5 3" xfId="8633"/>
    <cellStyle name="40% - Accent6 2 3 5 3 2" xfId="8634"/>
    <cellStyle name="40% - Accent6 2 3 5 3 2 2" xfId="8635"/>
    <cellStyle name="40% - Accent6 2 3 5 3 3" xfId="8636"/>
    <cellStyle name="40% - Accent6 2 3 5 4" xfId="8637"/>
    <cellStyle name="40% - Accent6 2 3 5 4 2" xfId="8638"/>
    <cellStyle name="40% - Accent6 2 3 5 5" xfId="8639"/>
    <cellStyle name="40% - Accent6 2 3 6" xfId="8640"/>
    <cellStyle name="40% - Accent6 2 3 6 2" xfId="8641"/>
    <cellStyle name="40% - Accent6 2 3 6 2 2" xfId="8642"/>
    <cellStyle name="40% - Accent6 2 3 6 3" xfId="8643"/>
    <cellStyle name="40% - Accent6 2 3 7" xfId="8644"/>
    <cellStyle name="40% - Accent6 2 3 7 2" xfId="8645"/>
    <cellStyle name="40% - Accent6 2 3 7 2 2" xfId="8646"/>
    <cellStyle name="40% - Accent6 2 3 7 3" xfId="8647"/>
    <cellStyle name="40% - Accent6 2 3 8" xfId="8648"/>
    <cellStyle name="40% - Accent6 2 3 8 2" xfId="8649"/>
    <cellStyle name="40% - Accent6 2 3 9" xfId="8650"/>
    <cellStyle name="40% - Accent6 2 4" xfId="8651"/>
    <cellStyle name="40% - Accent6 2 4 2" xfId="8652"/>
    <cellStyle name="40% - Accent6 2 4 2 2" xfId="8653"/>
    <cellStyle name="40% - Accent6 2 4 2 2 2" xfId="8654"/>
    <cellStyle name="40% - Accent6 2 4 2 2 2 2" xfId="8655"/>
    <cellStyle name="40% - Accent6 2 4 2 2 2 2 2" xfId="8656"/>
    <cellStyle name="40% - Accent6 2 4 2 2 2 3" xfId="8657"/>
    <cellStyle name="40% - Accent6 2 4 2 2 3" xfId="8658"/>
    <cellStyle name="40% - Accent6 2 4 2 2 3 2" xfId="8659"/>
    <cellStyle name="40% - Accent6 2 4 2 2 3 2 2" xfId="8660"/>
    <cellStyle name="40% - Accent6 2 4 2 2 3 3" xfId="8661"/>
    <cellStyle name="40% - Accent6 2 4 2 2 4" xfId="8662"/>
    <cellStyle name="40% - Accent6 2 4 2 2 4 2" xfId="8663"/>
    <cellStyle name="40% - Accent6 2 4 2 2 5" xfId="8664"/>
    <cellStyle name="40% - Accent6 2 4 2 3" xfId="8665"/>
    <cellStyle name="40% - Accent6 2 4 2 3 2" xfId="8666"/>
    <cellStyle name="40% - Accent6 2 4 2 3 2 2" xfId="8667"/>
    <cellStyle name="40% - Accent6 2 4 2 3 3" xfId="8668"/>
    <cellStyle name="40% - Accent6 2 4 2 4" xfId="8669"/>
    <cellStyle name="40% - Accent6 2 4 2 4 2" xfId="8670"/>
    <cellStyle name="40% - Accent6 2 4 2 4 2 2" xfId="8671"/>
    <cellStyle name="40% - Accent6 2 4 2 4 3" xfId="8672"/>
    <cellStyle name="40% - Accent6 2 4 2 5" xfId="8673"/>
    <cellStyle name="40% - Accent6 2 4 2 5 2" xfId="8674"/>
    <cellStyle name="40% - Accent6 2 4 2 6" xfId="8675"/>
    <cellStyle name="40% - Accent6 2 4 3" xfId="8676"/>
    <cellStyle name="40% - Accent6 2 4 3 2" xfId="8677"/>
    <cellStyle name="40% - Accent6 2 4 3 2 2" xfId="8678"/>
    <cellStyle name="40% - Accent6 2 4 3 2 2 2" xfId="8679"/>
    <cellStyle name="40% - Accent6 2 4 3 2 3" xfId="8680"/>
    <cellStyle name="40% - Accent6 2 4 3 3" xfId="8681"/>
    <cellStyle name="40% - Accent6 2 4 3 3 2" xfId="8682"/>
    <cellStyle name="40% - Accent6 2 4 3 3 2 2" xfId="8683"/>
    <cellStyle name="40% - Accent6 2 4 3 3 3" xfId="8684"/>
    <cellStyle name="40% - Accent6 2 4 3 4" xfId="8685"/>
    <cellStyle name="40% - Accent6 2 4 3 4 2" xfId="8686"/>
    <cellStyle name="40% - Accent6 2 4 3 5" xfId="8687"/>
    <cellStyle name="40% - Accent6 2 4 4" xfId="8688"/>
    <cellStyle name="40% - Accent6 2 4 4 2" xfId="8689"/>
    <cellStyle name="40% - Accent6 2 4 4 2 2" xfId="8690"/>
    <cellStyle name="40% - Accent6 2 4 4 2 2 2" xfId="8691"/>
    <cellStyle name="40% - Accent6 2 4 4 2 3" xfId="8692"/>
    <cellStyle name="40% - Accent6 2 4 4 3" xfId="8693"/>
    <cellStyle name="40% - Accent6 2 4 4 3 2" xfId="8694"/>
    <cellStyle name="40% - Accent6 2 4 4 3 2 2" xfId="8695"/>
    <cellStyle name="40% - Accent6 2 4 4 3 3" xfId="8696"/>
    <cellStyle name="40% - Accent6 2 4 4 4" xfId="8697"/>
    <cellStyle name="40% - Accent6 2 4 4 4 2" xfId="8698"/>
    <cellStyle name="40% - Accent6 2 4 4 5" xfId="8699"/>
    <cellStyle name="40% - Accent6 2 4 5" xfId="8700"/>
    <cellStyle name="40% - Accent6 2 4 5 2" xfId="8701"/>
    <cellStyle name="40% - Accent6 2 4 5 2 2" xfId="8702"/>
    <cellStyle name="40% - Accent6 2 4 5 2 2 2" xfId="8703"/>
    <cellStyle name="40% - Accent6 2 4 5 2 3" xfId="8704"/>
    <cellStyle name="40% - Accent6 2 4 5 3" xfId="8705"/>
    <cellStyle name="40% - Accent6 2 4 5 3 2" xfId="8706"/>
    <cellStyle name="40% - Accent6 2 4 5 3 2 2" xfId="8707"/>
    <cellStyle name="40% - Accent6 2 4 5 3 3" xfId="8708"/>
    <cellStyle name="40% - Accent6 2 4 5 4" xfId="8709"/>
    <cellStyle name="40% - Accent6 2 4 5 4 2" xfId="8710"/>
    <cellStyle name="40% - Accent6 2 4 5 5" xfId="8711"/>
    <cellStyle name="40% - Accent6 2 4 6" xfId="8712"/>
    <cellStyle name="40% - Accent6 2 4 6 2" xfId="8713"/>
    <cellStyle name="40% - Accent6 2 4 6 2 2" xfId="8714"/>
    <cellStyle name="40% - Accent6 2 4 6 3" xfId="8715"/>
    <cellStyle name="40% - Accent6 2 4 7" xfId="8716"/>
    <cellStyle name="40% - Accent6 2 4 7 2" xfId="8717"/>
    <cellStyle name="40% - Accent6 2 4 7 2 2" xfId="8718"/>
    <cellStyle name="40% - Accent6 2 4 7 3" xfId="8719"/>
    <cellStyle name="40% - Accent6 2 4 8" xfId="8720"/>
    <cellStyle name="40% - Accent6 2 4 8 2" xfId="8721"/>
    <cellStyle name="40% - Accent6 2 4 9" xfId="8722"/>
    <cellStyle name="40% - Accent6 2 5" xfId="8723"/>
    <cellStyle name="40% - Accent6 2 5 2" xfId="8724"/>
    <cellStyle name="40% - Accent6 2 5 2 2" xfId="8725"/>
    <cellStyle name="40% - Accent6 2 5 2 2 2" xfId="8726"/>
    <cellStyle name="40% - Accent6 2 5 2 2 2 2" xfId="8727"/>
    <cellStyle name="40% - Accent6 2 5 2 2 2 2 2" xfId="8728"/>
    <cellStyle name="40% - Accent6 2 5 2 2 2 3" xfId="8729"/>
    <cellStyle name="40% - Accent6 2 5 2 2 3" xfId="8730"/>
    <cellStyle name="40% - Accent6 2 5 2 2 3 2" xfId="8731"/>
    <cellStyle name="40% - Accent6 2 5 2 2 3 2 2" xfId="8732"/>
    <cellStyle name="40% - Accent6 2 5 2 2 3 3" xfId="8733"/>
    <cellStyle name="40% - Accent6 2 5 2 2 4" xfId="8734"/>
    <cellStyle name="40% - Accent6 2 5 2 2 4 2" xfId="8735"/>
    <cellStyle name="40% - Accent6 2 5 2 2 5" xfId="8736"/>
    <cellStyle name="40% - Accent6 2 5 2 3" xfId="8737"/>
    <cellStyle name="40% - Accent6 2 5 2 3 2" xfId="8738"/>
    <cellStyle name="40% - Accent6 2 5 2 3 2 2" xfId="8739"/>
    <cellStyle name="40% - Accent6 2 5 2 3 3" xfId="8740"/>
    <cellStyle name="40% - Accent6 2 5 2 4" xfId="8741"/>
    <cellStyle name="40% - Accent6 2 5 2 4 2" xfId="8742"/>
    <cellStyle name="40% - Accent6 2 5 2 4 2 2" xfId="8743"/>
    <cellStyle name="40% - Accent6 2 5 2 4 3" xfId="8744"/>
    <cellStyle name="40% - Accent6 2 5 2 5" xfId="8745"/>
    <cellStyle name="40% - Accent6 2 5 2 5 2" xfId="8746"/>
    <cellStyle name="40% - Accent6 2 5 2 6" xfId="8747"/>
    <cellStyle name="40% - Accent6 2 5 3" xfId="8748"/>
    <cellStyle name="40% - Accent6 2 5 3 2" xfId="8749"/>
    <cellStyle name="40% - Accent6 2 5 3 2 2" xfId="8750"/>
    <cellStyle name="40% - Accent6 2 5 3 2 2 2" xfId="8751"/>
    <cellStyle name="40% - Accent6 2 5 3 2 3" xfId="8752"/>
    <cellStyle name="40% - Accent6 2 5 3 3" xfId="8753"/>
    <cellStyle name="40% - Accent6 2 5 3 3 2" xfId="8754"/>
    <cellStyle name="40% - Accent6 2 5 3 3 2 2" xfId="8755"/>
    <cellStyle name="40% - Accent6 2 5 3 3 3" xfId="8756"/>
    <cellStyle name="40% - Accent6 2 5 3 4" xfId="8757"/>
    <cellStyle name="40% - Accent6 2 5 3 4 2" xfId="8758"/>
    <cellStyle name="40% - Accent6 2 5 3 5" xfId="8759"/>
    <cellStyle name="40% - Accent6 2 5 4" xfId="8760"/>
    <cellStyle name="40% - Accent6 2 5 4 2" xfId="8761"/>
    <cellStyle name="40% - Accent6 2 5 4 2 2" xfId="8762"/>
    <cellStyle name="40% - Accent6 2 5 4 2 2 2" xfId="8763"/>
    <cellStyle name="40% - Accent6 2 5 4 2 3" xfId="8764"/>
    <cellStyle name="40% - Accent6 2 5 4 3" xfId="8765"/>
    <cellStyle name="40% - Accent6 2 5 4 3 2" xfId="8766"/>
    <cellStyle name="40% - Accent6 2 5 4 3 2 2" xfId="8767"/>
    <cellStyle name="40% - Accent6 2 5 4 3 3" xfId="8768"/>
    <cellStyle name="40% - Accent6 2 5 4 4" xfId="8769"/>
    <cellStyle name="40% - Accent6 2 5 4 4 2" xfId="8770"/>
    <cellStyle name="40% - Accent6 2 5 4 5" xfId="8771"/>
    <cellStyle name="40% - Accent6 2 5 5" xfId="8772"/>
    <cellStyle name="40% - Accent6 2 5 5 2" xfId="8773"/>
    <cellStyle name="40% - Accent6 2 5 5 2 2" xfId="8774"/>
    <cellStyle name="40% - Accent6 2 5 5 2 2 2" xfId="8775"/>
    <cellStyle name="40% - Accent6 2 5 5 2 3" xfId="8776"/>
    <cellStyle name="40% - Accent6 2 5 5 3" xfId="8777"/>
    <cellStyle name="40% - Accent6 2 5 5 3 2" xfId="8778"/>
    <cellStyle name="40% - Accent6 2 5 5 3 2 2" xfId="8779"/>
    <cellStyle name="40% - Accent6 2 5 5 3 3" xfId="8780"/>
    <cellStyle name="40% - Accent6 2 5 5 4" xfId="8781"/>
    <cellStyle name="40% - Accent6 2 5 5 4 2" xfId="8782"/>
    <cellStyle name="40% - Accent6 2 5 5 5" xfId="8783"/>
    <cellStyle name="40% - Accent6 2 5 6" xfId="8784"/>
    <cellStyle name="40% - Accent6 2 5 6 2" xfId="8785"/>
    <cellStyle name="40% - Accent6 2 5 6 2 2" xfId="8786"/>
    <cellStyle name="40% - Accent6 2 5 6 3" xfId="8787"/>
    <cellStyle name="40% - Accent6 2 5 7" xfId="8788"/>
    <cellStyle name="40% - Accent6 2 5 7 2" xfId="8789"/>
    <cellStyle name="40% - Accent6 2 5 7 2 2" xfId="8790"/>
    <cellStyle name="40% - Accent6 2 5 7 3" xfId="8791"/>
    <cellStyle name="40% - Accent6 2 5 8" xfId="8792"/>
    <cellStyle name="40% - Accent6 2 5 8 2" xfId="8793"/>
    <cellStyle name="40% - Accent6 2 5 9" xfId="8794"/>
    <cellStyle name="40% - Accent6 2 6" xfId="8795"/>
    <cellStyle name="40% - Accent6 2 6 2" xfId="8796"/>
    <cellStyle name="40% - Accent6 2 6 2 2" xfId="8797"/>
    <cellStyle name="40% - Accent6 2 6 2 2 2" xfId="8798"/>
    <cellStyle name="40% - Accent6 2 6 2 2 2 2" xfId="8799"/>
    <cellStyle name="40% - Accent6 2 6 2 2 2 2 2" xfId="8800"/>
    <cellStyle name="40% - Accent6 2 6 2 2 2 3" xfId="8801"/>
    <cellStyle name="40% - Accent6 2 6 2 2 3" xfId="8802"/>
    <cellStyle name="40% - Accent6 2 6 2 2 3 2" xfId="8803"/>
    <cellStyle name="40% - Accent6 2 6 2 2 3 2 2" xfId="8804"/>
    <cellStyle name="40% - Accent6 2 6 2 2 3 3" xfId="8805"/>
    <cellStyle name="40% - Accent6 2 6 2 2 4" xfId="8806"/>
    <cellStyle name="40% - Accent6 2 6 2 2 4 2" xfId="8807"/>
    <cellStyle name="40% - Accent6 2 6 2 2 5" xfId="8808"/>
    <cellStyle name="40% - Accent6 2 6 2 3" xfId="8809"/>
    <cellStyle name="40% - Accent6 2 6 2 3 2" xfId="8810"/>
    <cellStyle name="40% - Accent6 2 6 2 3 2 2" xfId="8811"/>
    <cellStyle name="40% - Accent6 2 6 2 3 3" xfId="8812"/>
    <cellStyle name="40% - Accent6 2 6 2 4" xfId="8813"/>
    <cellStyle name="40% - Accent6 2 6 2 4 2" xfId="8814"/>
    <cellStyle name="40% - Accent6 2 6 2 4 2 2" xfId="8815"/>
    <cellStyle name="40% - Accent6 2 6 2 4 3" xfId="8816"/>
    <cellStyle name="40% - Accent6 2 6 2 5" xfId="8817"/>
    <cellStyle name="40% - Accent6 2 6 2 5 2" xfId="8818"/>
    <cellStyle name="40% - Accent6 2 6 2 6" xfId="8819"/>
    <cellStyle name="40% - Accent6 2 6 3" xfId="8820"/>
    <cellStyle name="40% - Accent6 2 6 3 2" xfId="8821"/>
    <cellStyle name="40% - Accent6 2 6 3 2 2" xfId="8822"/>
    <cellStyle name="40% - Accent6 2 6 3 2 2 2" xfId="8823"/>
    <cellStyle name="40% - Accent6 2 6 3 2 3" xfId="8824"/>
    <cellStyle name="40% - Accent6 2 6 3 3" xfId="8825"/>
    <cellStyle name="40% - Accent6 2 6 3 3 2" xfId="8826"/>
    <cellStyle name="40% - Accent6 2 6 3 3 2 2" xfId="8827"/>
    <cellStyle name="40% - Accent6 2 6 3 3 3" xfId="8828"/>
    <cellStyle name="40% - Accent6 2 6 3 4" xfId="8829"/>
    <cellStyle name="40% - Accent6 2 6 3 4 2" xfId="8830"/>
    <cellStyle name="40% - Accent6 2 6 3 5" xfId="8831"/>
    <cellStyle name="40% - Accent6 2 6 4" xfId="8832"/>
    <cellStyle name="40% - Accent6 2 6 4 2" xfId="8833"/>
    <cellStyle name="40% - Accent6 2 6 4 2 2" xfId="8834"/>
    <cellStyle name="40% - Accent6 2 6 4 2 2 2" xfId="8835"/>
    <cellStyle name="40% - Accent6 2 6 4 2 3" xfId="8836"/>
    <cellStyle name="40% - Accent6 2 6 4 3" xfId="8837"/>
    <cellStyle name="40% - Accent6 2 6 4 3 2" xfId="8838"/>
    <cellStyle name="40% - Accent6 2 6 4 3 2 2" xfId="8839"/>
    <cellStyle name="40% - Accent6 2 6 4 3 3" xfId="8840"/>
    <cellStyle name="40% - Accent6 2 6 4 4" xfId="8841"/>
    <cellStyle name="40% - Accent6 2 6 4 4 2" xfId="8842"/>
    <cellStyle name="40% - Accent6 2 6 4 5" xfId="8843"/>
    <cellStyle name="40% - Accent6 2 6 5" xfId="8844"/>
    <cellStyle name="40% - Accent6 2 6 5 2" xfId="8845"/>
    <cellStyle name="40% - Accent6 2 6 5 2 2" xfId="8846"/>
    <cellStyle name="40% - Accent6 2 6 5 2 2 2" xfId="8847"/>
    <cellStyle name="40% - Accent6 2 6 5 2 3" xfId="8848"/>
    <cellStyle name="40% - Accent6 2 6 5 3" xfId="8849"/>
    <cellStyle name="40% - Accent6 2 6 5 3 2" xfId="8850"/>
    <cellStyle name="40% - Accent6 2 6 5 3 2 2" xfId="8851"/>
    <cellStyle name="40% - Accent6 2 6 5 3 3" xfId="8852"/>
    <cellStyle name="40% - Accent6 2 6 5 4" xfId="8853"/>
    <cellStyle name="40% - Accent6 2 6 5 4 2" xfId="8854"/>
    <cellStyle name="40% - Accent6 2 6 5 5" xfId="8855"/>
    <cellStyle name="40% - Accent6 2 6 6" xfId="8856"/>
    <cellStyle name="40% - Accent6 2 6 6 2" xfId="8857"/>
    <cellStyle name="40% - Accent6 2 6 6 2 2" xfId="8858"/>
    <cellStyle name="40% - Accent6 2 6 6 3" xfId="8859"/>
    <cellStyle name="40% - Accent6 2 6 7" xfId="8860"/>
    <cellStyle name="40% - Accent6 2 6 7 2" xfId="8861"/>
    <cellStyle name="40% - Accent6 2 6 7 2 2" xfId="8862"/>
    <cellStyle name="40% - Accent6 2 6 7 3" xfId="8863"/>
    <cellStyle name="40% - Accent6 2 6 8" xfId="8864"/>
    <cellStyle name="40% - Accent6 2 6 8 2" xfId="8865"/>
    <cellStyle name="40% - Accent6 2 6 9" xfId="8866"/>
    <cellStyle name="40% - Accent6 2 7" xfId="8867"/>
    <cellStyle name="40% - Accent6 2 7 2" xfId="8868"/>
    <cellStyle name="40% - Accent6 2 7 2 2" xfId="8869"/>
    <cellStyle name="40% - Accent6 2 7 2 2 2" xfId="8870"/>
    <cellStyle name="40% - Accent6 2 7 2 2 2 2" xfId="8871"/>
    <cellStyle name="40% - Accent6 2 7 2 2 3" xfId="8872"/>
    <cellStyle name="40% - Accent6 2 7 2 3" xfId="8873"/>
    <cellStyle name="40% - Accent6 2 7 2 3 2" xfId="8874"/>
    <cellStyle name="40% - Accent6 2 7 2 3 2 2" xfId="8875"/>
    <cellStyle name="40% - Accent6 2 7 2 3 3" xfId="8876"/>
    <cellStyle name="40% - Accent6 2 7 2 4" xfId="8877"/>
    <cellStyle name="40% - Accent6 2 7 2 4 2" xfId="8878"/>
    <cellStyle name="40% - Accent6 2 7 2 5" xfId="8879"/>
    <cellStyle name="40% - Accent6 2 7 3" xfId="8880"/>
    <cellStyle name="40% - Accent6 2 7 3 2" xfId="8881"/>
    <cellStyle name="40% - Accent6 2 7 3 2 2" xfId="8882"/>
    <cellStyle name="40% - Accent6 2 7 3 3" xfId="8883"/>
    <cellStyle name="40% - Accent6 2 7 4" xfId="8884"/>
    <cellStyle name="40% - Accent6 2 7 4 2" xfId="8885"/>
    <cellStyle name="40% - Accent6 2 7 4 2 2" xfId="8886"/>
    <cellStyle name="40% - Accent6 2 7 4 3" xfId="8887"/>
    <cellStyle name="40% - Accent6 2 7 5" xfId="8888"/>
    <cellStyle name="40% - Accent6 2 7 5 2" xfId="8889"/>
    <cellStyle name="40% - Accent6 2 7 6" xfId="8890"/>
    <cellStyle name="40% - Accent6 2 8" xfId="8891"/>
    <cellStyle name="40% - Accent6 2 8 2" xfId="8892"/>
    <cellStyle name="40% - Accent6 2 8 2 2" xfId="8893"/>
    <cellStyle name="40% - Accent6 2 8 2 2 2" xfId="8894"/>
    <cellStyle name="40% - Accent6 2 8 2 3" xfId="8895"/>
    <cellStyle name="40% - Accent6 2 8 3" xfId="8896"/>
    <cellStyle name="40% - Accent6 2 8 3 2" xfId="8897"/>
    <cellStyle name="40% - Accent6 2 8 3 2 2" xfId="8898"/>
    <cellStyle name="40% - Accent6 2 8 3 3" xfId="8899"/>
    <cellStyle name="40% - Accent6 2 8 4" xfId="8900"/>
    <cellStyle name="40% - Accent6 2 8 4 2" xfId="8901"/>
    <cellStyle name="40% - Accent6 2 8 5" xfId="8902"/>
    <cellStyle name="40% - Accent6 2 9" xfId="8903"/>
    <cellStyle name="40% - Accent6 2 9 2" xfId="8904"/>
    <cellStyle name="40% - Accent6 2 9 2 2" xfId="8905"/>
    <cellStyle name="40% - Accent6 2 9 2 2 2" xfId="8906"/>
    <cellStyle name="40% - Accent6 2 9 2 3" xfId="8907"/>
    <cellStyle name="40% - Accent6 2 9 3" xfId="8908"/>
    <cellStyle name="40% - Accent6 2 9 3 2" xfId="8909"/>
    <cellStyle name="40% - Accent6 2 9 3 2 2" xfId="8910"/>
    <cellStyle name="40% - Accent6 2 9 3 3" xfId="8911"/>
    <cellStyle name="40% - Accent6 2 9 4" xfId="8912"/>
    <cellStyle name="40% - Accent6 2 9 4 2" xfId="8913"/>
    <cellStyle name="40% - Accent6 2 9 5" xfId="8914"/>
    <cellStyle name="40% - Accent6 2_2009 GRC Compl Filing - Exhibit D" xfId="8915"/>
    <cellStyle name="40% - Accent6 20" xfId="8916"/>
    <cellStyle name="40% - Accent6 21" xfId="8917"/>
    <cellStyle name="40% - Accent6 22" xfId="8918"/>
    <cellStyle name="40% - Accent6 3" xfId="8919"/>
    <cellStyle name="40% - Accent6 3 10" xfId="8920"/>
    <cellStyle name="40% - Accent6 3 11" xfId="8921"/>
    <cellStyle name="40% - Accent6 3 2" xfId="8922"/>
    <cellStyle name="40% - Accent6 3 2 2" xfId="8923"/>
    <cellStyle name="40% - Accent6 3 2 2 2" xfId="8924"/>
    <cellStyle name="40% - Accent6 3 2 2 2 2" xfId="8925"/>
    <cellStyle name="40% - Accent6 3 2 2 2 2 2" xfId="8926"/>
    <cellStyle name="40% - Accent6 3 2 2 2 3" xfId="8927"/>
    <cellStyle name="40% - Accent6 3 2 2 3" xfId="8928"/>
    <cellStyle name="40% - Accent6 3 2 2 3 2" xfId="8929"/>
    <cellStyle name="40% - Accent6 3 2 2 3 2 2" xfId="8930"/>
    <cellStyle name="40% - Accent6 3 2 2 3 3" xfId="8931"/>
    <cellStyle name="40% - Accent6 3 2 2 4" xfId="8932"/>
    <cellStyle name="40% - Accent6 3 2 2 4 2" xfId="8933"/>
    <cellStyle name="40% - Accent6 3 2 2 5" xfId="8934"/>
    <cellStyle name="40% - Accent6 3 2 3" xfId="8935"/>
    <cellStyle name="40% - Accent6 3 2 3 2" xfId="8936"/>
    <cellStyle name="40% - Accent6 3 2 3 2 2" xfId="8937"/>
    <cellStyle name="40% - Accent6 3 2 3 3" xfId="8938"/>
    <cellStyle name="40% - Accent6 3 2 4" xfId="8939"/>
    <cellStyle name="40% - Accent6 3 2 4 2" xfId="8940"/>
    <cellStyle name="40% - Accent6 3 2 4 2 2" xfId="8941"/>
    <cellStyle name="40% - Accent6 3 2 4 3" xfId="8942"/>
    <cellStyle name="40% - Accent6 3 2 5" xfId="8943"/>
    <cellStyle name="40% - Accent6 3 2 5 2" xfId="8944"/>
    <cellStyle name="40% - Accent6 3 2 6" xfId="8945"/>
    <cellStyle name="40% - Accent6 3 2 7" xfId="8946"/>
    <cellStyle name="40% - Accent6 3 3" xfId="8947"/>
    <cellStyle name="40% - Accent6 3 3 2" xfId="8948"/>
    <cellStyle name="40% - Accent6 3 3 2 2" xfId="8949"/>
    <cellStyle name="40% - Accent6 3 3 2 2 2" xfId="8950"/>
    <cellStyle name="40% - Accent6 3 3 2 3" xfId="8951"/>
    <cellStyle name="40% - Accent6 3 3 3" xfId="8952"/>
    <cellStyle name="40% - Accent6 3 3 3 2" xfId="8953"/>
    <cellStyle name="40% - Accent6 3 3 3 2 2" xfId="8954"/>
    <cellStyle name="40% - Accent6 3 3 3 3" xfId="8955"/>
    <cellStyle name="40% - Accent6 3 3 4" xfId="8956"/>
    <cellStyle name="40% - Accent6 3 3 4 2" xfId="8957"/>
    <cellStyle name="40% - Accent6 3 3 5" xfId="8958"/>
    <cellStyle name="40% - Accent6 3 3 6" xfId="8959"/>
    <cellStyle name="40% - Accent6 3 4" xfId="8960"/>
    <cellStyle name="40% - Accent6 3 4 2" xfId="8961"/>
    <cellStyle name="40% - Accent6 3 4 2 2" xfId="8962"/>
    <cellStyle name="40% - Accent6 3 4 2 2 2" xfId="8963"/>
    <cellStyle name="40% - Accent6 3 4 2 3" xfId="8964"/>
    <cellStyle name="40% - Accent6 3 4 3" xfId="8965"/>
    <cellStyle name="40% - Accent6 3 4 3 2" xfId="8966"/>
    <cellStyle name="40% - Accent6 3 4 3 2 2" xfId="8967"/>
    <cellStyle name="40% - Accent6 3 4 3 3" xfId="8968"/>
    <cellStyle name="40% - Accent6 3 4 4" xfId="8969"/>
    <cellStyle name="40% - Accent6 3 4 4 2" xfId="8970"/>
    <cellStyle name="40% - Accent6 3 4 5" xfId="8971"/>
    <cellStyle name="40% - Accent6 3 5" xfId="8972"/>
    <cellStyle name="40% - Accent6 3 5 2" xfId="8973"/>
    <cellStyle name="40% - Accent6 3 5 2 2" xfId="8974"/>
    <cellStyle name="40% - Accent6 3 5 2 2 2" xfId="8975"/>
    <cellStyle name="40% - Accent6 3 5 2 3" xfId="8976"/>
    <cellStyle name="40% - Accent6 3 5 3" xfId="8977"/>
    <cellStyle name="40% - Accent6 3 5 3 2" xfId="8978"/>
    <cellStyle name="40% - Accent6 3 5 3 2 2" xfId="8979"/>
    <cellStyle name="40% - Accent6 3 5 3 3" xfId="8980"/>
    <cellStyle name="40% - Accent6 3 5 4" xfId="8981"/>
    <cellStyle name="40% - Accent6 3 5 4 2" xfId="8982"/>
    <cellStyle name="40% - Accent6 3 5 5" xfId="8983"/>
    <cellStyle name="40% - Accent6 3 6" xfId="8984"/>
    <cellStyle name="40% - Accent6 3 6 2" xfId="8985"/>
    <cellStyle name="40% - Accent6 3 6 2 2" xfId="8986"/>
    <cellStyle name="40% - Accent6 3 6 3" xfId="8987"/>
    <cellStyle name="40% - Accent6 3 7" xfId="8988"/>
    <cellStyle name="40% - Accent6 3 7 2" xfId="8989"/>
    <cellStyle name="40% - Accent6 3 7 2 2" xfId="8990"/>
    <cellStyle name="40% - Accent6 3 7 3" xfId="8991"/>
    <cellStyle name="40% - Accent6 3 8" xfId="8992"/>
    <cellStyle name="40% - Accent6 3 8 2" xfId="8993"/>
    <cellStyle name="40% - Accent6 3 9" xfId="8994"/>
    <cellStyle name="40% - Accent6 4" xfId="8995"/>
    <cellStyle name="40% - Accent6 4 10" xfId="8996"/>
    <cellStyle name="40% - Accent6 4 2" xfId="8997"/>
    <cellStyle name="40% - Accent6 4 2 2" xfId="8998"/>
    <cellStyle name="40% - Accent6 4 2 2 2" xfId="8999"/>
    <cellStyle name="40% - Accent6 4 2 2 2 2" xfId="9000"/>
    <cellStyle name="40% - Accent6 4 2 2 2 2 2" xfId="9001"/>
    <cellStyle name="40% - Accent6 4 2 2 2 3" xfId="9002"/>
    <cellStyle name="40% - Accent6 4 2 2 3" xfId="9003"/>
    <cellStyle name="40% - Accent6 4 2 2 3 2" xfId="9004"/>
    <cellStyle name="40% - Accent6 4 2 2 3 2 2" xfId="9005"/>
    <cellStyle name="40% - Accent6 4 2 2 3 3" xfId="9006"/>
    <cellStyle name="40% - Accent6 4 2 2 4" xfId="9007"/>
    <cellStyle name="40% - Accent6 4 2 2 4 2" xfId="9008"/>
    <cellStyle name="40% - Accent6 4 2 2 5" xfId="9009"/>
    <cellStyle name="40% - Accent6 4 2 3" xfId="9010"/>
    <cellStyle name="40% - Accent6 4 2 3 2" xfId="9011"/>
    <cellStyle name="40% - Accent6 4 2 3 2 2" xfId="9012"/>
    <cellStyle name="40% - Accent6 4 2 3 3" xfId="9013"/>
    <cellStyle name="40% - Accent6 4 2 4" xfId="9014"/>
    <cellStyle name="40% - Accent6 4 2 4 2" xfId="9015"/>
    <cellStyle name="40% - Accent6 4 2 4 2 2" xfId="9016"/>
    <cellStyle name="40% - Accent6 4 2 4 3" xfId="9017"/>
    <cellStyle name="40% - Accent6 4 2 5" xfId="9018"/>
    <cellStyle name="40% - Accent6 4 2 5 2" xfId="9019"/>
    <cellStyle name="40% - Accent6 4 2 6" xfId="9020"/>
    <cellStyle name="40% - Accent6 4 2 7" xfId="9021"/>
    <cellStyle name="40% - Accent6 4 3" xfId="9022"/>
    <cellStyle name="40% - Accent6 4 3 2" xfId="9023"/>
    <cellStyle name="40% - Accent6 4 3 2 2" xfId="9024"/>
    <cellStyle name="40% - Accent6 4 3 2 2 2" xfId="9025"/>
    <cellStyle name="40% - Accent6 4 3 2 3" xfId="9026"/>
    <cellStyle name="40% - Accent6 4 3 3" xfId="9027"/>
    <cellStyle name="40% - Accent6 4 3 3 2" xfId="9028"/>
    <cellStyle name="40% - Accent6 4 3 3 2 2" xfId="9029"/>
    <cellStyle name="40% - Accent6 4 3 3 3" xfId="9030"/>
    <cellStyle name="40% - Accent6 4 3 4" xfId="9031"/>
    <cellStyle name="40% - Accent6 4 3 4 2" xfId="9032"/>
    <cellStyle name="40% - Accent6 4 3 5" xfId="9033"/>
    <cellStyle name="40% - Accent6 4 4" xfId="9034"/>
    <cellStyle name="40% - Accent6 4 4 2" xfId="9035"/>
    <cellStyle name="40% - Accent6 4 4 2 2" xfId="9036"/>
    <cellStyle name="40% - Accent6 4 4 2 2 2" xfId="9037"/>
    <cellStyle name="40% - Accent6 4 4 2 3" xfId="9038"/>
    <cellStyle name="40% - Accent6 4 4 3" xfId="9039"/>
    <cellStyle name="40% - Accent6 4 4 3 2" xfId="9040"/>
    <cellStyle name="40% - Accent6 4 4 3 2 2" xfId="9041"/>
    <cellStyle name="40% - Accent6 4 4 3 3" xfId="9042"/>
    <cellStyle name="40% - Accent6 4 4 4" xfId="9043"/>
    <cellStyle name="40% - Accent6 4 4 4 2" xfId="9044"/>
    <cellStyle name="40% - Accent6 4 4 5" xfId="9045"/>
    <cellStyle name="40% - Accent6 4 5" xfId="9046"/>
    <cellStyle name="40% - Accent6 4 5 2" xfId="9047"/>
    <cellStyle name="40% - Accent6 4 5 2 2" xfId="9048"/>
    <cellStyle name="40% - Accent6 4 5 2 2 2" xfId="9049"/>
    <cellStyle name="40% - Accent6 4 5 2 3" xfId="9050"/>
    <cellStyle name="40% - Accent6 4 5 3" xfId="9051"/>
    <cellStyle name="40% - Accent6 4 5 3 2" xfId="9052"/>
    <cellStyle name="40% - Accent6 4 5 3 2 2" xfId="9053"/>
    <cellStyle name="40% - Accent6 4 5 3 3" xfId="9054"/>
    <cellStyle name="40% - Accent6 4 5 4" xfId="9055"/>
    <cellStyle name="40% - Accent6 4 5 4 2" xfId="9056"/>
    <cellStyle name="40% - Accent6 4 5 5" xfId="9057"/>
    <cellStyle name="40% - Accent6 4 6" xfId="9058"/>
    <cellStyle name="40% - Accent6 4 6 2" xfId="9059"/>
    <cellStyle name="40% - Accent6 4 6 2 2" xfId="9060"/>
    <cellStyle name="40% - Accent6 4 6 3" xfId="9061"/>
    <cellStyle name="40% - Accent6 4 7" xfId="9062"/>
    <cellStyle name="40% - Accent6 4 7 2" xfId="9063"/>
    <cellStyle name="40% - Accent6 4 7 2 2" xfId="9064"/>
    <cellStyle name="40% - Accent6 4 7 3" xfId="9065"/>
    <cellStyle name="40% - Accent6 4 8" xfId="9066"/>
    <cellStyle name="40% - Accent6 4 8 2" xfId="9067"/>
    <cellStyle name="40% - Accent6 4 9" xfId="9068"/>
    <cellStyle name="40% - Accent6 5" xfId="9069"/>
    <cellStyle name="40% - Accent6 5 10" xfId="9070"/>
    <cellStyle name="40% - Accent6 5 2" xfId="9071"/>
    <cellStyle name="40% - Accent6 5 2 2" xfId="9072"/>
    <cellStyle name="40% - Accent6 5 2 2 2" xfId="9073"/>
    <cellStyle name="40% - Accent6 5 2 2 2 2" xfId="9074"/>
    <cellStyle name="40% - Accent6 5 2 2 2 2 2" xfId="9075"/>
    <cellStyle name="40% - Accent6 5 2 2 2 3" xfId="9076"/>
    <cellStyle name="40% - Accent6 5 2 2 3" xfId="9077"/>
    <cellStyle name="40% - Accent6 5 2 2 3 2" xfId="9078"/>
    <cellStyle name="40% - Accent6 5 2 2 3 2 2" xfId="9079"/>
    <cellStyle name="40% - Accent6 5 2 2 3 3" xfId="9080"/>
    <cellStyle name="40% - Accent6 5 2 2 4" xfId="9081"/>
    <cellStyle name="40% - Accent6 5 2 2 4 2" xfId="9082"/>
    <cellStyle name="40% - Accent6 5 2 2 5" xfId="9083"/>
    <cellStyle name="40% - Accent6 5 2 3" xfId="9084"/>
    <cellStyle name="40% - Accent6 5 2 3 2" xfId="9085"/>
    <cellStyle name="40% - Accent6 5 2 3 2 2" xfId="9086"/>
    <cellStyle name="40% - Accent6 5 2 3 3" xfId="9087"/>
    <cellStyle name="40% - Accent6 5 2 4" xfId="9088"/>
    <cellStyle name="40% - Accent6 5 2 4 2" xfId="9089"/>
    <cellStyle name="40% - Accent6 5 2 4 2 2" xfId="9090"/>
    <cellStyle name="40% - Accent6 5 2 4 3" xfId="9091"/>
    <cellStyle name="40% - Accent6 5 2 5" xfId="9092"/>
    <cellStyle name="40% - Accent6 5 2 5 2" xfId="9093"/>
    <cellStyle name="40% - Accent6 5 2 6" xfId="9094"/>
    <cellStyle name="40% - Accent6 5 3" xfId="9095"/>
    <cellStyle name="40% - Accent6 5 3 2" xfId="9096"/>
    <cellStyle name="40% - Accent6 5 3 2 2" xfId="9097"/>
    <cellStyle name="40% - Accent6 5 3 2 2 2" xfId="9098"/>
    <cellStyle name="40% - Accent6 5 3 2 3" xfId="9099"/>
    <cellStyle name="40% - Accent6 5 3 3" xfId="9100"/>
    <cellStyle name="40% - Accent6 5 3 3 2" xfId="9101"/>
    <cellStyle name="40% - Accent6 5 3 3 2 2" xfId="9102"/>
    <cellStyle name="40% - Accent6 5 3 3 3" xfId="9103"/>
    <cellStyle name="40% - Accent6 5 3 4" xfId="9104"/>
    <cellStyle name="40% - Accent6 5 3 4 2" xfId="9105"/>
    <cellStyle name="40% - Accent6 5 3 5" xfId="9106"/>
    <cellStyle name="40% - Accent6 5 4" xfId="9107"/>
    <cellStyle name="40% - Accent6 5 4 2" xfId="9108"/>
    <cellStyle name="40% - Accent6 5 4 2 2" xfId="9109"/>
    <cellStyle name="40% - Accent6 5 4 2 2 2" xfId="9110"/>
    <cellStyle name="40% - Accent6 5 4 2 3" xfId="9111"/>
    <cellStyle name="40% - Accent6 5 4 3" xfId="9112"/>
    <cellStyle name="40% - Accent6 5 4 3 2" xfId="9113"/>
    <cellStyle name="40% - Accent6 5 4 3 2 2" xfId="9114"/>
    <cellStyle name="40% - Accent6 5 4 3 3" xfId="9115"/>
    <cellStyle name="40% - Accent6 5 4 4" xfId="9116"/>
    <cellStyle name="40% - Accent6 5 4 4 2" xfId="9117"/>
    <cellStyle name="40% - Accent6 5 4 5" xfId="9118"/>
    <cellStyle name="40% - Accent6 5 5" xfId="9119"/>
    <cellStyle name="40% - Accent6 5 5 2" xfId="9120"/>
    <cellStyle name="40% - Accent6 5 5 2 2" xfId="9121"/>
    <cellStyle name="40% - Accent6 5 5 2 2 2" xfId="9122"/>
    <cellStyle name="40% - Accent6 5 5 2 3" xfId="9123"/>
    <cellStyle name="40% - Accent6 5 5 3" xfId="9124"/>
    <cellStyle name="40% - Accent6 5 5 3 2" xfId="9125"/>
    <cellStyle name="40% - Accent6 5 5 3 2 2" xfId="9126"/>
    <cellStyle name="40% - Accent6 5 5 3 3" xfId="9127"/>
    <cellStyle name="40% - Accent6 5 5 4" xfId="9128"/>
    <cellStyle name="40% - Accent6 5 5 4 2" xfId="9129"/>
    <cellStyle name="40% - Accent6 5 5 5" xfId="9130"/>
    <cellStyle name="40% - Accent6 5 6" xfId="9131"/>
    <cellStyle name="40% - Accent6 5 6 2" xfId="9132"/>
    <cellStyle name="40% - Accent6 5 6 2 2" xfId="9133"/>
    <cellStyle name="40% - Accent6 5 6 3" xfId="9134"/>
    <cellStyle name="40% - Accent6 5 7" xfId="9135"/>
    <cellStyle name="40% - Accent6 5 7 2" xfId="9136"/>
    <cellStyle name="40% - Accent6 5 7 2 2" xfId="9137"/>
    <cellStyle name="40% - Accent6 5 7 3" xfId="9138"/>
    <cellStyle name="40% - Accent6 5 8" xfId="9139"/>
    <cellStyle name="40% - Accent6 5 8 2" xfId="9140"/>
    <cellStyle name="40% - Accent6 5 9" xfId="9141"/>
    <cellStyle name="40% - Accent6 6" xfId="9142"/>
    <cellStyle name="40% - Accent6 6 2" xfId="9143"/>
    <cellStyle name="40% - Accent6 7" xfId="9144"/>
    <cellStyle name="40% - Accent6 7 2" xfId="9145"/>
    <cellStyle name="40% - Accent6 8" xfId="9146"/>
    <cellStyle name="40% - Accent6 9" xfId="9147"/>
    <cellStyle name="60% - Accent1 10" xfId="9148"/>
    <cellStyle name="60% - Accent1 2" xfId="9149"/>
    <cellStyle name="60% - Accent1 2 2" xfId="9150"/>
    <cellStyle name="60% - Accent1 3" xfId="9151"/>
    <cellStyle name="60% - Accent1 3 2" xfId="9152"/>
    <cellStyle name="60% - Accent1 4" xfId="9153"/>
    <cellStyle name="60% - Accent1 5" xfId="9154"/>
    <cellStyle name="60% - Accent1 6" xfId="9155"/>
    <cellStyle name="60% - Accent1 7" xfId="9156"/>
    <cellStyle name="60% - Accent1 8" xfId="9157"/>
    <cellStyle name="60% - Accent1 9" xfId="9158"/>
    <cellStyle name="60% - Accent2 10" xfId="9159"/>
    <cellStyle name="60% - Accent2 2" xfId="9160"/>
    <cellStyle name="60% - Accent2 2 2" xfId="9161"/>
    <cellStyle name="60% - Accent2 3" xfId="9162"/>
    <cellStyle name="60% - Accent2 3 2" xfId="9163"/>
    <cellStyle name="60% - Accent2 4" xfId="9164"/>
    <cellStyle name="60% - Accent2 5" xfId="9165"/>
    <cellStyle name="60% - Accent2 6" xfId="9166"/>
    <cellStyle name="60% - Accent2 7" xfId="9167"/>
    <cellStyle name="60% - Accent2 8" xfId="9168"/>
    <cellStyle name="60% - Accent2 9" xfId="9169"/>
    <cellStyle name="60% - Accent3 10" xfId="9170"/>
    <cellStyle name="60% - Accent3 2" xfId="9171"/>
    <cellStyle name="60% - Accent3 2 2" xfId="9172"/>
    <cellStyle name="60% - Accent3 3" xfId="9173"/>
    <cellStyle name="60% - Accent3 3 2" xfId="9174"/>
    <cellStyle name="60% - Accent3 4" xfId="9175"/>
    <cellStyle name="60% - Accent3 5" xfId="9176"/>
    <cellStyle name="60% - Accent3 6" xfId="9177"/>
    <cellStyle name="60% - Accent3 7" xfId="9178"/>
    <cellStyle name="60% - Accent3 8" xfId="9179"/>
    <cellStyle name="60% - Accent3 9" xfId="9180"/>
    <cellStyle name="60% - Accent4 10" xfId="9181"/>
    <cellStyle name="60% - Accent4 2" xfId="9182"/>
    <cellStyle name="60% - Accent4 2 2" xfId="9183"/>
    <cellStyle name="60% - Accent4 3" xfId="9184"/>
    <cellStyle name="60% - Accent4 3 2" xfId="9185"/>
    <cellStyle name="60% - Accent4 4" xfId="9186"/>
    <cellStyle name="60% - Accent4 5" xfId="9187"/>
    <cellStyle name="60% - Accent4 6" xfId="9188"/>
    <cellStyle name="60% - Accent4 7" xfId="9189"/>
    <cellStyle name="60% - Accent4 8" xfId="9190"/>
    <cellStyle name="60% - Accent4 9" xfId="9191"/>
    <cellStyle name="60% - Accent5 10" xfId="9192"/>
    <cellStyle name="60% - Accent5 2" xfId="9193"/>
    <cellStyle name="60% - Accent5 2 2" xfId="9194"/>
    <cellStyle name="60% - Accent5 3" xfId="9195"/>
    <cellStyle name="60% - Accent5 3 2" xfId="9196"/>
    <cellStyle name="60% - Accent5 4" xfId="9197"/>
    <cellStyle name="60% - Accent5 5" xfId="9198"/>
    <cellStyle name="60% - Accent5 6" xfId="9199"/>
    <cellStyle name="60% - Accent5 7" xfId="9200"/>
    <cellStyle name="60% - Accent5 8" xfId="9201"/>
    <cellStyle name="60% - Accent5 9" xfId="9202"/>
    <cellStyle name="60% - Accent6 10" xfId="9203"/>
    <cellStyle name="60% - Accent6 2" xfId="9204"/>
    <cellStyle name="60% - Accent6 2 2" xfId="9205"/>
    <cellStyle name="60% - Accent6 3" xfId="9206"/>
    <cellStyle name="60% - Accent6 3 2" xfId="9207"/>
    <cellStyle name="60% - Accent6 4" xfId="9208"/>
    <cellStyle name="60% - Accent6 5" xfId="9209"/>
    <cellStyle name="60% - Accent6 6" xfId="9210"/>
    <cellStyle name="60% - Accent6 7" xfId="9211"/>
    <cellStyle name="60% - Accent6 8" xfId="9212"/>
    <cellStyle name="60% - Accent6 9" xfId="9213"/>
    <cellStyle name="Accent1 - 20%" xfId="9214"/>
    <cellStyle name="Accent1 - 40%" xfId="9215"/>
    <cellStyle name="Accent1 - 60%" xfId="9216"/>
    <cellStyle name="Accent1 10" xfId="9217"/>
    <cellStyle name="Accent1 11" xfId="9218"/>
    <cellStyle name="Accent1 12" xfId="9219"/>
    <cellStyle name="Accent1 13" xfId="9220"/>
    <cellStyle name="Accent1 14" xfId="9221"/>
    <cellStyle name="Accent1 15" xfId="9222"/>
    <cellStyle name="Accent1 16" xfId="9223"/>
    <cellStyle name="Accent1 17" xfId="9224"/>
    <cellStyle name="Accent1 18" xfId="9225"/>
    <cellStyle name="Accent1 19" xfId="9226"/>
    <cellStyle name="Accent1 2" xfId="9227"/>
    <cellStyle name="Accent1 2 2" xfId="9228"/>
    <cellStyle name="Accent1 2 3" xfId="9229"/>
    <cellStyle name="Accent1 20" xfId="9230"/>
    <cellStyle name="Accent1 21" xfId="9231"/>
    <cellStyle name="Accent1 22" xfId="9232"/>
    <cellStyle name="Accent1 23" xfId="9233"/>
    <cellStyle name="Accent1 24" xfId="9234"/>
    <cellStyle name="Accent1 25" xfId="9235"/>
    <cellStyle name="Accent1 26" xfId="9236"/>
    <cellStyle name="Accent1 27" xfId="9237"/>
    <cellStyle name="Accent1 28" xfId="9238"/>
    <cellStyle name="Accent1 29" xfId="9239"/>
    <cellStyle name="Accent1 3" xfId="9240"/>
    <cellStyle name="Accent1 3 2" xfId="9241"/>
    <cellStyle name="Accent1 30" xfId="9242"/>
    <cellStyle name="Accent1 31" xfId="9243"/>
    <cellStyle name="Accent1 32" xfId="9244"/>
    <cellStyle name="Accent1 33" xfId="9245"/>
    <cellStyle name="Accent1 34" xfId="9246"/>
    <cellStyle name="Accent1 35" xfId="9247"/>
    <cellStyle name="Accent1 36" xfId="9248"/>
    <cellStyle name="Accent1 37" xfId="9249"/>
    <cellStyle name="Accent1 38" xfId="9250"/>
    <cellStyle name="Accent1 39" xfId="9251"/>
    <cellStyle name="Accent1 4" xfId="9252"/>
    <cellStyle name="Accent1 40" xfId="9253"/>
    <cellStyle name="Accent1 41" xfId="9254"/>
    <cellStyle name="Accent1 42" xfId="9255"/>
    <cellStyle name="Accent1 43" xfId="9256"/>
    <cellStyle name="Accent1 5" xfId="9257"/>
    <cellStyle name="Accent1 6" xfId="9258"/>
    <cellStyle name="Accent1 7" xfId="9259"/>
    <cellStyle name="Accent1 8" xfId="9260"/>
    <cellStyle name="Accent1 9" xfId="9261"/>
    <cellStyle name="Accent2 - 20%" xfId="9262"/>
    <cellStyle name="Accent2 - 40%" xfId="9263"/>
    <cellStyle name="Accent2 - 60%" xfId="9264"/>
    <cellStyle name="Accent2 10" xfId="9265"/>
    <cellStyle name="Accent2 11" xfId="9266"/>
    <cellStyle name="Accent2 12" xfId="9267"/>
    <cellStyle name="Accent2 13" xfId="9268"/>
    <cellStyle name="Accent2 14" xfId="9269"/>
    <cellStyle name="Accent2 15" xfId="9270"/>
    <cellStyle name="Accent2 16" xfId="9271"/>
    <cellStyle name="Accent2 17" xfId="9272"/>
    <cellStyle name="Accent2 18" xfId="9273"/>
    <cellStyle name="Accent2 19" xfId="9274"/>
    <cellStyle name="Accent2 2" xfId="9275"/>
    <cellStyle name="Accent2 2 2" xfId="9276"/>
    <cellStyle name="Accent2 2 3" xfId="9277"/>
    <cellStyle name="Accent2 20" xfId="9278"/>
    <cellStyle name="Accent2 21" xfId="9279"/>
    <cellStyle name="Accent2 22" xfId="9280"/>
    <cellStyle name="Accent2 23" xfId="9281"/>
    <cellStyle name="Accent2 24" xfId="9282"/>
    <cellStyle name="Accent2 25" xfId="9283"/>
    <cellStyle name="Accent2 26" xfId="9284"/>
    <cellStyle name="Accent2 27" xfId="9285"/>
    <cellStyle name="Accent2 28" xfId="9286"/>
    <cellStyle name="Accent2 29" xfId="9287"/>
    <cellStyle name="Accent2 3" xfId="9288"/>
    <cellStyle name="Accent2 3 2" xfId="9289"/>
    <cellStyle name="Accent2 30" xfId="9290"/>
    <cellStyle name="Accent2 31" xfId="9291"/>
    <cellStyle name="Accent2 32" xfId="9292"/>
    <cellStyle name="Accent2 33" xfId="9293"/>
    <cellStyle name="Accent2 34" xfId="9294"/>
    <cellStyle name="Accent2 35" xfId="9295"/>
    <cellStyle name="Accent2 36" xfId="9296"/>
    <cellStyle name="Accent2 37" xfId="9297"/>
    <cellStyle name="Accent2 38" xfId="9298"/>
    <cellStyle name="Accent2 39" xfId="9299"/>
    <cellStyle name="Accent2 4" xfId="9300"/>
    <cellStyle name="Accent2 40" xfId="9301"/>
    <cellStyle name="Accent2 41" xfId="9302"/>
    <cellStyle name="Accent2 42" xfId="9303"/>
    <cellStyle name="Accent2 43" xfId="9304"/>
    <cellStyle name="Accent2 5" xfId="9305"/>
    <cellStyle name="Accent2 6" xfId="9306"/>
    <cellStyle name="Accent2 7" xfId="9307"/>
    <cellStyle name="Accent2 8" xfId="9308"/>
    <cellStyle name="Accent2 9" xfId="9309"/>
    <cellStyle name="Accent3 - 20%" xfId="9310"/>
    <cellStyle name="Accent3 - 40%" xfId="9311"/>
    <cellStyle name="Accent3 - 60%" xfId="9312"/>
    <cellStyle name="Accent3 10" xfId="9313"/>
    <cellStyle name="Accent3 11" xfId="9314"/>
    <cellStyle name="Accent3 12" xfId="9315"/>
    <cellStyle name="Accent3 13" xfId="9316"/>
    <cellStyle name="Accent3 14" xfId="9317"/>
    <cellStyle name="Accent3 15" xfId="9318"/>
    <cellStyle name="Accent3 16" xfId="9319"/>
    <cellStyle name="Accent3 17" xfId="9320"/>
    <cellStyle name="Accent3 18" xfId="9321"/>
    <cellStyle name="Accent3 19" xfId="9322"/>
    <cellStyle name="Accent3 2" xfId="9323"/>
    <cellStyle name="Accent3 2 2" xfId="9324"/>
    <cellStyle name="Accent3 2 3" xfId="9325"/>
    <cellStyle name="Accent3 20" xfId="9326"/>
    <cellStyle name="Accent3 21" xfId="9327"/>
    <cellStyle name="Accent3 22" xfId="9328"/>
    <cellStyle name="Accent3 23" xfId="9329"/>
    <cellStyle name="Accent3 24" xfId="9330"/>
    <cellStyle name="Accent3 25" xfId="9331"/>
    <cellStyle name="Accent3 26" xfId="9332"/>
    <cellStyle name="Accent3 27" xfId="9333"/>
    <cellStyle name="Accent3 28" xfId="9334"/>
    <cellStyle name="Accent3 29" xfId="9335"/>
    <cellStyle name="Accent3 3" xfId="9336"/>
    <cellStyle name="Accent3 3 2" xfId="9337"/>
    <cellStyle name="Accent3 30" xfId="9338"/>
    <cellStyle name="Accent3 31" xfId="9339"/>
    <cellStyle name="Accent3 32" xfId="9340"/>
    <cellStyle name="Accent3 33" xfId="9341"/>
    <cellStyle name="Accent3 34" xfId="9342"/>
    <cellStyle name="Accent3 35" xfId="9343"/>
    <cellStyle name="Accent3 36" xfId="9344"/>
    <cellStyle name="Accent3 37" xfId="9345"/>
    <cellStyle name="Accent3 38" xfId="9346"/>
    <cellStyle name="Accent3 39" xfId="9347"/>
    <cellStyle name="Accent3 4" xfId="9348"/>
    <cellStyle name="Accent3 40" xfId="9349"/>
    <cellStyle name="Accent3 41" xfId="9350"/>
    <cellStyle name="Accent3 42" xfId="9351"/>
    <cellStyle name="Accent3 43" xfId="9352"/>
    <cellStyle name="Accent3 5" xfId="9353"/>
    <cellStyle name="Accent3 6" xfId="9354"/>
    <cellStyle name="Accent3 7" xfId="9355"/>
    <cellStyle name="Accent3 8" xfId="9356"/>
    <cellStyle name="Accent3 9" xfId="9357"/>
    <cellStyle name="Accent4 - 20%" xfId="9358"/>
    <cellStyle name="Accent4 - 40%" xfId="9359"/>
    <cellStyle name="Accent4 - 60%" xfId="9360"/>
    <cellStyle name="Accent4 10" xfId="9361"/>
    <cellStyle name="Accent4 11" xfId="9362"/>
    <cellStyle name="Accent4 12" xfId="9363"/>
    <cellStyle name="Accent4 13" xfId="9364"/>
    <cellStyle name="Accent4 14" xfId="9365"/>
    <cellStyle name="Accent4 15" xfId="9366"/>
    <cellStyle name="Accent4 16" xfId="9367"/>
    <cellStyle name="Accent4 17" xfId="9368"/>
    <cellStyle name="Accent4 18" xfId="9369"/>
    <cellStyle name="Accent4 19" xfId="9370"/>
    <cellStyle name="Accent4 2" xfId="9371"/>
    <cellStyle name="Accent4 2 2" xfId="9372"/>
    <cellStyle name="Accent4 2 3" xfId="9373"/>
    <cellStyle name="Accent4 20" xfId="9374"/>
    <cellStyle name="Accent4 21" xfId="9375"/>
    <cellStyle name="Accent4 22" xfId="9376"/>
    <cellStyle name="Accent4 23" xfId="9377"/>
    <cellStyle name="Accent4 24" xfId="9378"/>
    <cellStyle name="Accent4 25" xfId="9379"/>
    <cellStyle name="Accent4 26" xfId="9380"/>
    <cellStyle name="Accent4 27" xfId="9381"/>
    <cellStyle name="Accent4 28" xfId="9382"/>
    <cellStyle name="Accent4 29" xfId="9383"/>
    <cellStyle name="Accent4 3" xfId="9384"/>
    <cellStyle name="Accent4 3 2" xfId="9385"/>
    <cellStyle name="Accent4 30" xfId="9386"/>
    <cellStyle name="Accent4 31" xfId="9387"/>
    <cellStyle name="Accent4 32" xfId="9388"/>
    <cellStyle name="Accent4 33" xfId="9389"/>
    <cellStyle name="Accent4 34" xfId="9390"/>
    <cellStyle name="Accent4 35" xfId="9391"/>
    <cellStyle name="Accent4 36" xfId="9392"/>
    <cellStyle name="Accent4 37" xfId="9393"/>
    <cellStyle name="Accent4 38" xfId="9394"/>
    <cellStyle name="Accent4 39" xfId="9395"/>
    <cellStyle name="Accent4 4" xfId="9396"/>
    <cellStyle name="Accent4 40" xfId="9397"/>
    <cellStyle name="Accent4 41" xfId="9398"/>
    <cellStyle name="Accent4 42" xfId="9399"/>
    <cellStyle name="Accent4 43" xfId="9400"/>
    <cellStyle name="Accent4 5" xfId="9401"/>
    <cellStyle name="Accent4 6" xfId="9402"/>
    <cellStyle name="Accent4 7" xfId="9403"/>
    <cellStyle name="Accent4 8" xfId="9404"/>
    <cellStyle name="Accent4 9" xfId="9405"/>
    <cellStyle name="Accent5 - 20%" xfId="9406"/>
    <cellStyle name="Accent5 - 40%" xfId="9407"/>
    <cellStyle name="Accent5 - 60%" xfId="9408"/>
    <cellStyle name="Accent5 10" xfId="9409"/>
    <cellStyle name="Accent5 11" xfId="9410"/>
    <cellStyle name="Accent5 12" xfId="9411"/>
    <cellStyle name="Accent5 13" xfId="9412"/>
    <cellStyle name="Accent5 14" xfId="9413"/>
    <cellStyle name="Accent5 15" xfId="9414"/>
    <cellStyle name="Accent5 16" xfId="9415"/>
    <cellStyle name="Accent5 17" xfId="9416"/>
    <cellStyle name="Accent5 18" xfId="9417"/>
    <cellStyle name="Accent5 19" xfId="9418"/>
    <cellStyle name="Accent5 2" xfId="9419"/>
    <cellStyle name="Accent5 2 2" xfId="9420"/>
    <cellStyle name="Accent5 2 3" xfId="9421"/>
    <cellStyle name="Accent5 20" xfId="9422"/>
    <cellStyle name="Accent5 21" xfId="9423"/>
    <cellStyle name="Accent5 22" xfId="9424"/>
    <cellStyle name="Accent5 23" xfId="9425"/>
    <cellStyle name="Accent5 24" xfId="9426"/>
    <cellStyle name="Accent5 25" xfId="9427"/>
    <cellStyle name="Accent5 26" xfId="9428"/>
    <cellStyle name="Accent5 27" xfId="9429"/>
    <cellStyle name="Accent5 28" xfId="9430"/>
    <cellStyle name="Accent5 29" xfId="9431"/>
    <cellStyle name="Accent5 3" xfId="9432"/>
    <cellStyle name="Accent5 3 2" xfId="9433"/>
    <cellStyle name="Accent5 30" xfId="9434"/>
    <cellStyle name="Accent5 31" xfId="9435"/>
    <cellStyle name="Accent5 32" xfId="9436"/>
    <cellStyle name="Accent5 33" xfId="9437"/>
    <cellStyle name="Accent5 34" xfId="9438"/>
    <cellStyle name="Accent5 35" xfId="9439"/>
    <cellStyle name="Accent5 36" xfId="9440"/>
    <cellStyle name="Accent5 37" xfId="9441"/>
    <cellStyle name="Accent5 38" xfId="9442"/>
    <cellStyle name="Accent5 39" xfId="9443"/>
    <cellStyle name="Accent5 4" xfId="9444"/>
    <cellStyle name="Accent5 40" xfId="9445"/>
    <cellStyle name="Accent5 41" xfId="9446"/>
    <cellStyle name="Accent5 42" xfId="9447"/>
    <cellStyle name="Accent5 43" xfId="9448"/>
    <cellStyle name="Accent5 5" xfId="9449"/>
    <cellStyle name="Accent5 6" xfId="9450"/>
    <cellStyle name="Accent5 7" xfId="9451"/>
    <cellStyle name="Accent5 8" xfId="9452"/>
    <cellStyle name="Accent5 9" xfId="9453"/>
    <cellStyle name="Accent6 - 20%" xfId="9454"/>
    <cellStyle name="Accent6 - 40%" xfId="9455"/>
    <cellStyle name="Accent6 - 60%" xfId="9456"/>
    <cellStyle name="Accent6 10" xfId="9457"/>
    <cellStyle name="Accent6 11" xfId="9458"/>
    <cellStyle name="Accent6 12" xfId="9459"/>
    <cellStyle name="Accent6 13" xfId="9460"/>
    <cellStyle name="Accent6 14" xfId="9461"/>
    <cellStyle name="Accent6 15" xfId="9462"/>
    <cellStyle name="Accent6 16" xfId="9463"/>
    <cellStyle name="Accent6 17" xfId="9464"/>
    <cellStyle name="Accent6 18" xfId="9465"/>
    <cellStyle name="Accent6 19" xfId="9466"/>
    <cellStyle name="Accent6 2" xfId="9467"/>
    <cellStyle name="Accent6 2 2" xfId="9468"/>
    <cellStyle name="Accent6 2 3" xfId="9469"/>
    <cellStyle name="Accent6 20" xfId="9470"/>
    <cellStyle name="Accent6 21" xfId="9471"/>
    <cellStyle name="Accent6 22" xfId="9472"/>
    <cellStyle name="Accent6 23" xfId="9473"/>
    <cellStyle name="Accent6 24" xfId="9474"/>
    <cellStyle name="Accent6 25" xfId="9475"/>
    <cellStyle name="Accent6 26" xfId="9476"/>
    <cellStyle name="Accent6 27" xfId="9477"/>
    <cellStyle name="Accent6 28" xfId="9478"/>
    <cellStyle name="Accent6 29" xfId="9479"/>
    <cellStyle name="Accent6 3" xfId="9480"/>
    <cellStyle name="Accent6 3 2" xfId="9481"/>
    <cellStyle name="Accent6 30" xfId="9482"/>
    <cellStyle name="Accent6 31" xfId="9483"/>
    <cellStyle name="Accent6 32" xfId="9484"/>
    <cellStyle name="Accent6 33" xfId="9485"/>
    <cellStyle name="Accent6 34" xfId="9486"/>
    <cellStyle name="Accent6 35" xfId="9487"/>
    <cellStyle name="Accent6 36" xfId="9488"/>
    <cellStyle name="Accent6 37" xfId="9489"/>
    <cellStyle name="Accent6 38" xfId="9490"/>
    <cellStyle name="Accent6 39" xfId="9491"/>
    <cellStyle name="Accent6 4" xfId="9492"/>
    <cellStyle name="Accent6 40" xfId="9493"/>
    <cellStyle name="Accent6 41" xfId="9494"/>
    <cellStyle name="Accent6 42" xfId="9495"/>
    <cellStyle name="Accent6 43" xfId="9496"/>
    <cellStyle name="Accent6 5" xfId="9497"/>
    <cellStyle name="Accent6 6" xfId="9498"/>
    <cellStyle name="Accent6 7" xfId="9499"/>
    <cellStyle name="Accent6 8" xfId="9500"/>
    <cellStyle name="Accent6 9" xfId="9501"/>
    <cellStyle name="Bad 10" xfId="9502"/>
    <cellStyle name="Bad 2" xfId="9503"/>
    <cellStyle name="Bad 2 2" xfId="9504"/>
    <cellStyle name="Bad 2 3" xfId="9505"/>
    <cellStyle name="Bad 3" xfId="9506"/>
    <cellStyle name="Bad 3 2" xfId="9507"/>
    <cellStyle name="Bad 4" xfId="9508"/>
    <cellStyle name="Bad 5" xfId="9509"/>
    <cellStyle name="Bad 6" xfId="9510"/>
    <cellStyle name="Bad 7" xfId="9511"/>
    <cellStyle name="Bad 8" xfId="9512"/>
    <cellStyle name="Bad 9" xfId="9513"/>
    <cellStyle name="blank" xfId="9514"/>
    <cellStyle name="Calc Currency (0)" xfId="9515"/>
    <cellStyle name="Calculation 10" xfId="9516"/>
    <cellStyle name="Calculation 2" xfId="9517"/>
    <cellStyle name="Calculation 2 2" xfId="9518"/>
    <cellStyle name="Calculation 2 3" xfId="9519"/>
    <cellStyle name="Calculation 3" xfId="9520"/>
    <cellStyle name="Calculation 3 2" xfId="9521"/>
    <cellStyle name="Calculation 3 3" xfId="9522"/>
    <cellStyle name="Calculation 4" xfId="9523"/>
    <cellStyle name="Calculation 5" xfId="9524"/>
    <cellStyle name="Calculation 6" xfId="9525"/>
    <cellStyle name="Calculation 7" xfId="9526"/>
    <cellStyle name="Calculation 8" xfId="9527"/>
    <cellStyle name="Calculation 9" xfId="9528"/>
    <cellStyle name="Check Cell 10" xfId="9529"/>
    <cellStyle name="Check Cell 2" xfId="9530"/>
    <cellStyle name="Check Cell 2 2" xfId="9531"/>
    <cellStyle name="Check Cell 2 3" xfId="9532"/>
    <cellStyle name="Check Cell 3" xfId="9533"/>
    <cellStyle name="Check Cell 3 2" xfId="9534"/>
    <cellStyle name="Check Cell 4" xfId="9535"/>
    <cellStyle name="Check Cell 5" xfId="9536"/>
    <cellStyle name="Check Cell 6" xfId="9537"/>
    <cellStyle name="Check Cell 7" xfId="9538"/>
    <cellStyle name="Check Cell 8" xfId="9539"/>
    <cellStyle name="Check Cell 9" xfId="9540"/>
    <cellStyle name="CheckCell" xfId="9541"/>
    <cellStyle name="Comma" xfId="1" builtinId="3"/>
    <cellStyle name="Comma [0]" xfId="61787" builtinId="6"/>
    <cellStyle name="Comma 10" xfId="9542"/>
    <cellStyle name="Comma 10 2" xfId="9543"/>
    <cellStyle name="Comma 11" xfId="9544"/>
    <cellStyle name="Comma 11 2" xfId="9545"/>
    <cellStyle name="Comma 12" xfId="9546"/>
    <cellStyle name="Comma 12 2" xfId="9547"/>
    <cellStyle name="Comma 13" xfId="9548"/>
    <cellStyle name="Comma 13 2" xfId="9549"/>
    <cellStyle name="Comma 14" xfId="9550"/>
    <cellStyle name="Comma 14 2" xfId="9551"/>
    <cellStyle name="Comma 15" xfId="9552"/>
    <cellStyle name="Comma 15 2" xfId="9553"/>
    <cellStyle name="Comma 16" xfId="9554"/>
    <cellStyle name="Comma 17" xfId="9555"/>
    <cellStyle name="Comma 18" xfId="9556"/>
    <cellStyle name="Comma 18 2" xfId="9557"/>
    <cellStyle name="Comma 19" xfId="9558"/>
    <cellStyle name="Comma 19 2" xfId="9559"/>
    <cellStyle name="Comma 2" xfId="9560"/>
    <cellStyle name="Comma 2 10" xfId="9561"/>
    <cellStyle name="Comma 2 2" xfId="9562"/>
    <cellStyle name="Comma 2 2 2" xfId="9563"/>
    <cellStyle name="Comma 2 2 2 2" xfId="9564"/>
    <cellStyle name="Comma 2 2 2 2 2" xfId="9565"/>
    <cellStyle name="Comma 2 2 2 2 2 2" xfId="9566"/>
    <cellStyle name="Comma 2 2 2 2 3" xfId="9567"/>
    <cellStyle name="Comma 2 2 2 3" xfId="9568"/>
    <cellStyle name="Comma 2 2 2 3 2" xfId="9569"/>
    <cellStyle name="Comma 2 2 2 3 2 2" xfId="9570"/>
    <cellStyle name="Comma 2 2 2 3 3" xfId="9571"/>
    <cellStyle name="Comma 2 2 2 4" xfId="9572"/>
    <cellStyle name="Comma 2 2 2 4 2" xfId="9573"/>
    <cellStyle name="Comma 2 2 2 5" xfId="9574"/>
    <cellStyle name="Comma 2 2 2 6" xfId="9575"/>
    <cellStyle name="Comma 2 2 3" xfId="9576"/>
    <cellStyle name="Comma 2 2 3 2" xfId="9577"/>
    <cellStyle name="Comma 2 2 3 2 2" xfId="9578"/>
    <cellStyle name="Comma 2 2 3 3" xfId="9579"/>
    <cellStyle name="Comma 2 2 4" xfId="9580"/>
    <cellStyle name="Comma 2 2 4 2" xfId="9581"/>
    <cellStyle name="Comma 2 2 4 2 2" xfId="9582"/>
    <cellStyle name="Comma 2 2 4 3" xfId="9583"/>
    <cellStyle name="Comma 2 2 5" xfId="9584"/>
    <cellStyle name="Comma 2 2 5 2" xfId="9585"/>
    <cellStyle name="Comma 2 2 6" xfId="9586"/>
    <cellStyle name="Comma 2 2 7" xfId="9587"/>
    <cellStyle name="Comma 2 2 8" xfId="9588"/>
    <cellStyle name="Comma 2 3" xfId="9589"/>
    <cellStyle name="Comma 2 3 2" xfId="9590"/>
    <cellStyle name="Comma 2 3 2 2" xfId="9591"/>
    <cellStyle name="Comma 2 3 2 2 2" xfId="9592"/>
    <cellStyle name="Comma 2 3 2 2 2 2" xfId="9593"/>
    <cellStyle name="Comma 2 3 2 2 3" xfId="9594"/>
    <cellStyle name="Comma 2 3 2 3" xfId="9595"/>
    <cellStyle name="Comma 2 3 2 3 2" xfId="9596"/>
    <cellStyle name="Comma 2 3 2 3 2 2" xfId="9597"/>
    <cellStyle name="Comma 2 3 2 3 3" xfId="9598"/>
    <cellStyle name="Comma 2 3 2 4" xfId="9599"/>
    <cellStyle name="Comma 2 3 2 4 2" xfId="9600"/>
    <cellStyle name="Comma 2 3 2 5" xfId="9601"/>
    <cellStyle name="Comma 2 3 3" xfId="9602"/>
    <cellStyle name="Comma 2 3 3 2" xfId="9603"/>
    <cellStyle name="Comma 2 3 3 2 2" xfId="9604"/>
    <cellStyle name="Comma 2 3 3 3" xfId="9605"/>
    <cellStyle name="Comma 2 3 4" xfId="9606"/>
    <cellStyle name="Comma 2 3 4 2" xfId="9607"/>
    <cellStyle name="Comma 2 3 4 2 2" xfId="9608"/>
    <cellStyle name="Comma 2 3 4 3" xfId="9609"/>
    <cellStyle name="Comma 2 3 5" xfId="9610"/>
    <cellStyle name="Comma 2 3 5 2" xfId="9611"/>
    <cellStyle name="Comma 2 3 6" xfId="9612"/>
    <cellStyle name="Comma 2 3 7" xfId="9613"/>
    <cellStyle name="Comma 2 3 8" xfId="9614"/>
    <cellStyle name="Comma 2 4" xfId="9615"/>
    <cellStyle name="Comma 2 4 2" xfId="9616"/>
    <cellStyle name="Comma 2 4 3" xfId="9617"/>
    <cellStyle name="Comma 2 5" xfId="9618"/>
    <cellStyle name="Comma 2 5 2" xfId="9619"/>
    <cellStyle name="Comma 2 5 2 2" xfId="9620"/>
    <cellStyle name="Comma 2 5 2 2 2" xfId="9621"/>
    <cellStyle name="Comma 2 5 2 3" xfId="9622"/>
    <cellStyle name="Comma 2 5 3" xfId="9623"/>
    <cellStyle name="Comma 2 5 3 2" xfId="9624"/>
    <cellStyle name="Comma 2 5 3 2 2" xfId="9625"/>
    <cellStyle name="Comma 2 5 3 3" xfId="9626"/>
    <cellStyle name="Comma 2 5 4" xfId="9627"/>
    <cellStyle name="Comma 2 5 4 2" xfId="9628"/>
    <cellStyle name="Comma 2 5 5" xfId="9629"/>
    <cellStyle name="Comma 2 5 6" xfId="9630"/>
    <cellStyle name="Comma 2 5 7" xfId="9631"/>
    <cellStyle name="Comma 2 6" xfId="9632"/>
    <cellStyle name="Comma 2 6 2" xfId="9633"/>
    <cellStyle name="Comma 2 7" xfId="9634"/>
    <cellStyle name="Comma 2 8" xfId="9635"/>
    <cellStyle name="Comma 2 9" xfId="9636"/>
    <cellStyle name="Comma 2 9 2" xfId="9637"/>
    <cellStyle name="Comma 20" xfId="9638"/>
    <cellStyle name="Comma 21" xfId="9639"/>
    <cellStyle name="Comma 22" xfId="9640"/>
    <cellStyle name="Comma 23" xfId="9641"/>
    <cellStyle name="Comma 23 2" xfId="9642"/>
    <cellStyle name="Comma 23 2 2" xfId="9643"/>
    <cellStyle name="Comma 26" xfId="9644"/>
    <cellStyle name="Comma 27" xfId="9645"/>
    <cellStyle name="Comma 28" xfId="9646"/>
    <cellStyle name="Comma 3" xfId="9647"/>
    <cellStyle name="Comma 3 2" xfId="9648"/>
    <cellStyle name="Comma 3 2 2" xfId="9649"/>
    <cellStyle name="Comma 3 3" xfId="9650"/>
    <cellStyle name="Comma 3 3 2" xfId="9651"/>
    <cellStyle name="Comma 3 4" xfId="9652"/>
    <cellStyle name="Comma 3 5" xfId="9653"/>
    <cellStyle name="Comma 4" xfId="9654"/>
    <cellStyle name="Comma 4 2" xfId="9655"/>
    <cellStyle name="Comma 4 2 2" xfId="9656"/>
    <cellStyle name="Comma 4 3" xfId="9657"/>
    <cellStyle name="Comma 4 4" xfId="9658"/>
    <cellStyle name="Comma 4 5" xfId="9659"/>
    <cellStyle name="Comma 5" xfId="9660"/>
    <cellStyle name="Comma 5 2" xfId="9661"/>
    <cellStyle name="Comma 5 3" xfId="9662"/>
    <cellStyle name="Comma 6" xfId="9663"/>
    <cellStyle name="Comma 6 2" xfId="9664"/>
    <cellStyle name="Comma 6 2 2" xfId="9665"/>
    <cellStyle name="Comma 6 3" xfId="9666"/>
    <cellStyle name="Comma 6 4" xfId="9667"/>
    <cellStyle name="Comma 7" xfId="9668"/>
    <cellStyle name="Comma 7 2" xfId="9669"/>
    <cellStyle name="Comma 8" xfId="9670"/>
    <cellStyle name="Comma 9" xfId="9671"/>
    <cellStyle name="Comma0" xfId="9672"/>
    <cellStyle name="Comma0 - Style2" xfId="9673"/>
    <cellStyle name="Comma0 - Style4" xfId="9674"/>
    <cellStyle name="Comma0 - Style5" xfId="9675"/>
    <cellStyle name="Comma0 2" xfId="9676"/>
    <cellStyle name="Comma0 3" xfId="9677"/>
    <cellStyle name="Comma0 4" xfId="9678"/>
    <cellStyle name="Comma0_00COS Ind Allocators" xfId="9679"/>
    <cellStyle name="Comma1 - Style1" xfId="9680"/>
    <cellStyle name="Copied" xfId="9681"/>
    <cellStyle name="COST1" xfId="9682"/>
    <cellStyle name="Curren - Style1" xfId="9683"/>
    <cellStyle name="Curren - Style2" xfId="9684"/>
    <cellStyle name="Curren - Style5" xfId="9685"/>
    <cellStyle name="Curren - Style6" xfId="9686"/>
    <cellStyle name="Currency" xfId="61786" builtinId="4"/>
    <cellStyle name="Currency 10" xfId="9687"/>
    <cellStyle name="Currency 10 2" xfId="9688"/>
    <cellStyle name="Currency 11" xfId="9689"/>
    <cellStyle name="Currency 11 2" xfId="9690"/>
    <cellStyle name="Currency 12" xfId="9691"/>
    <cellStyle name="Currency 12 2" xfId="9692"/>
    <cellStyle name="Currency 12 3" xfId="9693"/>
    <cellStyle name="Currency 12 4" xfId="9694"/>
    <cellStyle name="Currency 13" xfId="9695"/>
    <cellStyle name="Currency 13 2" xfId="9696"/>
    <cellStyle name="Currency 2" xfId="9697"/>
    <cellStyle name="Currency 2 2" xfId="9698"/>
    <cellStyle name="Currency 2 3" xfId="9699"/>
    <cellStyle name="Currency 2 4" xfId="9700"/>
    <cellStyle name="Currency 2 5" xfId="9701"/>
    <cellStyle name="Currency 2 6" xfId="9702"/>
    <cellStyle name="Currency 2 7" xfId="9703"/>
    <cellStyle name="Currency 2 8" xfId="9704"/>
    <cellStyle name="Currency 2 9" xfId="9705"/>
    <cellStyle name="Currency 3" xfId="9706"/>
    <cellStyle name="Currency 3 2" xfId="9707"/>
    <cellStyle name="Currency 3 2 2" xfId="9708"/>
    <cellStyle name="Currency 3 2 2 2" xfId="9709"/>
    <cellStyle name="Currency 3 2 3" xfId="9710"/>
    <cellStyle name="Currency 3 2 4" xfId="9711"/>
    <cellStyle name="Currency 3 3" xfId="9712"/>
    <cellStyle name="Currency 3 3 2" xfId="9713"/>
    <cellStyle name="Currency 3 3 2 2" xfId="9714"/>
    <cellStyle name="Currency 3 3 3" xfId="9715"/>
    <cellStyle name="Currency 3 4" xfId="9716"/>
    <cellStyle name="Currency 3 4 2" xfId="9717"/>
    <cellStyle name="Currency 3 5" xfId="9718"/>
    <cellStyle name="Currency 3 6" xfId="9719"/>
    <cellStyle name="Currency 3 7" xfId="9720"/>
    <cellStyle name="Currency 4" xfId="9721"/>
    <cellStyle name="Currency 4 2" xfId="9722"/>
    <cellStyle name="Currency 4 2 2" xfId="9723"/>
    <cellStyle name="Currency 5" xfId="9724"/>
    <cellStyle name="Currency 6" xfId="9725"/>
    <cellStyle name="Currency 7" xfId="9726"/>
    <cellStyle name="Currency 8" xfId="9727"/>
    <cellStyle name="Currency 9" xfId="9728"/>
    <cellStyle name="Currency0" xfId="9729"/>
    <cellStyle name="Currency0 2" xfId="9730"/>
    <cellStyle name="Date" xfId="9731"/>
    <cellStyle name="Date 2" xfId="9732"/>
    <cellStyle name="Date 3" xfId="9733"/>
    <cellStyle name="Date 4" xfId="9734"/>
    <cellStyle name="Emphasis 1" xfId="9735"/>
    <cellStyle name="Emphasis 2" xfId="9736"/>
    <cellStyle name="Emphasis 3" xfId="9737"/>
    <cellStyle name="Entered" xfId="9738"/>
    <cellStyle name="Entered 2" xfId="9739"/>
    <cellStyle name="Entered_JHS-4" xfId="9740"/>
    <cellStyle name="Euro" xfId="9741"/>
    <cellStyle name="Euro 2" xfId="9742"/>
    <cellStyle name="Explanatory Text 10" xfId="9743"/>
    <cellStyle name="Explanatory Text 2" xfId="9744"/>
    <cellStyle name="Explanatory Text 2 2" xfId="9745"/>
    <cellStyle name="Explanatory Text 3" xfId="9746"/>
    <cellStyle name="Explanatory Text 3 2" xfId="9747"/>
    <cellStyle name="Explanatory Text 4" xfId="9748"/>
    <cellStyle name="Explanatory Text 5" xfId="9749"/>
    <cellStyle name="Explanatory Text 6" xfId="9750"/>
    <cellStyle name="Explanatory Text 7" xfId="9751"/>
    <cellStyle name="Explanatory Text 8" xfId="9752"/>
    <cellStyle name="Explanatory Text 9" xfId="9753"/>
    <cellStyle name="Fixed" xfId="9754"/>
    <cellStyle name="Fixed3 - Style3" xfId="9755"/>
    <cellStyle name="Good 10" xfId="9756"/>
    <cellStyle name="Good 2" xfId="9757"/>
    <cellStyle name="Good 2 2" xfId="9758"/>
    <cellStyle name="Good 2 3" xfId="9759"/>
    <cellStyle name="Good 3" xfId="9760"/>
    <cellStyle name="Good 3 2" xfId="9761"/>
    <cellStyle name="Good 4" xfId="9762"/>
    <cellStyle name="Good 5" xfId="9763"/>
    <cellStyle name="Good 6" xfId="9764"/>
    <cellStyle name="Good 7" xfId="9765"/>
    <cellStyle name="Good 8" xfId="9766"/>
    <cellStyle name="Good 9" xfId="9767"/>
    <cellStyle name="Grey" xfId="9768"/>
    <cellStyle name="Grey 2" xfId="9769"/>
    <cellStyle name="Grey 3" xfId="9770"/>
    <cellStyle name="Grey 4" xfId="9771"/>
    <cellStyle name="Grey_(C) WHE Proforma with ITC cash grant 10 Yr Amort_for deferral_102809" xfId="9772"/>
    <cellStyle name="Header" xfId="9773"/>
    <cellStyle name="Header1" xfId="9774"/>
    <cellStyle name="Header2" xfId="9775"/>
    <cellStyle name="Heading" xfId="9776"/>
    <cellStyle name="Heading 1 10" xfId="9777"/>
    <cellStyle name="Heading 1 2" xfId="9778"/>
    <cellStyle name="Heading 1 2 2" xfId="9779"/>
    <cellStyle name="Heading 1 2 3" xfId="9780"/>
    <cellStyle name="Heading 1 3" xfId="9781"/>
    <cellStyle name="Heading 1 3 2" xfId="9782"/>
    <cellStyle name="Heading 1 3 3" xfId="9783"/>
    <cellStyle name="Heading 1 4" xfId="9784"/>
    <cellStyle name="Heading 1 5" xfId="9785"/>
    <cellStyle name="Heading 1 6" xfId="9786"/>
    <cellStyle name="Heading 1 7" xfId="9787"/>
    <cellStyle name="Heading 1 8" xfId="9788"/>
    <cellStyle name="Heading 1 9" xfId="9789"/>
    <cellStyle name="Heading 2 10" xfId="9790"/>
    <cellStyle name="Heading 2 2" xfId="9791"/>
    <cellStyle name="Heading 2 2 2" xfId="9792"/>
    <cellStyle name="Heading 2 2 3" xfId="9793"/>
    <cellStyle name="Heading 2 3" xfId="9794"/>
    <cellStyle name="Heading 2 3 2" xfId="9795"/>
    <cellStyle name="Heading 2 3 3" xfId="9796"/>
    <cellStyle name="Heading 2 4" xfId="9797"/>
    <cellStyle name="Heading 2 5" xfId="9798"/>
    <cellStyle name="Heading 2 6" xfId="9799"/>
    <cellStyle name="Heading 2 7" xfId="9800"/>
    <cellStyle name="Heading 2 8" xfId="9801"/>
    <cellStyle name="Heading 2 9" xfId="9802"/>
    <cellStyle name="Heading 3 10" xfId="9803"/>
    <cellStyle name="Heading 3 2" xfId="9804"/>
    <cellStyle name="Heading 3 2 2" xfId="9805"/>
    <cellStyle name="Heading 3 2 3" xfId="9806"/>
    <cellStyle name="Heading 3 3" xfId="9807"/>
    <cellStyle name="Heading 3 3 2" xfId="9808"/>
    <cellStyle name="Heading 3 4" xfId="9809"/>
    <cellStyle name="Heading 3 5" xfId="9810"/>
    <cellStyle name="Heading 3 6" xfId="9811"/>
    <cellStyle name="Heading 3 7" xfId="9812"/>
    <cellStyle name="Heading 3 8" xfId="9813"/>
    <cellStyle name="Heading 3 9" xfId="9814"/>
    <cellStyle name="Heading 4 10" xfId="9815"/>
    <cellStyle name="Heading 4 2" xfId="9816"/>
    <cellStyle name="Heading 4 2 2" xfId="9817"/>
    <cellStyle name="Heading 4 2 3" xfId="9818"/>
    <cellStyle name="Heading 4 3" xfId="9819"/>
    <cellStyle name="Heading 4 3 2" xfId="9820"/>
    <cellStyle name="Heading 4 4" xfId="9821"/>
    <cellStyle name="Heading 4 5" xfId="9822"/>
    <cellStyle name="Heading 4 6" xfId="9823"/>
    <cellStyle name="Heading 4 7" xfId="9824"/>
    <cellStyle name="Heading 4 8" xfId="9825"/>
    <cellStyle name="Heading 4 9" xfId="9826"/>
    <cellStyle name="Heading1" xfId="9827"/>
    <cellStyle name="Heading2" xfId="9828"/>
    <cellStyle name="Input [yellow]" xfId="9829"/>
    <cellStyle name="Input [yellow] 2" xfId="9830"/>
    <cellStyle name="Input [yellow] 3" xfId="9831"/>
    <cellStyle name="Input [yellow] 4" xfId="9832"/>
    <cellStyle name="Input [yellow]_(C) WHE Proforma with ITC cash grant 10 Yr Amort_for deferral_102809" xfId="9833"/>
    <cellStyle name="Input 10" xfId="9834"/>
    <cellStyle name="Input 10 2" xfId="9835"/>
    <cellStyle name="Input 11" xfId="9836"/>
    <cellStyle name="Input 11 2" xfId="9837"/>
    <cellStyle name="Input 12" xfId="9838"/>
    <cellStyle name="Input 12 2" xfId="9839"/>
    <cellStyle name="Input 13" xfId="9840"/>
    <cellStyle name="Input 13 2" xfId="9841"/>
    <cellStyle name="Input 14" xfId="9842"/>
    <cellStyle name="Input 14 2" xfId="9843"/>
    <cellStyle name="Input 15" xfId="9844"/>
    <cellStyle name="Input 15 2" xfId="9845"/>
    <cellStyle name="Input 16" xfId="9846"/>
    <cellStyle name="Input 16 2" xfId="9847"/>
    <cellStyle name="Input 17" xfId="9848"/>
    <cellStyle name="Input 17 2" xfId="9849"/>
    <cellStyle name="Input 18" xfId="9850"/>
    <cellStyle name="Input 18 2" xfId="9851"/>
    <cellStyle name="Input 19" xfId="9852"/>
    <cellStyle name="Input 19 2" xfId="9853"/>
    <cellStyle name="Input 2" xfId="9854"/>
    <cellStyle name="Input 2 2" xfId="9855"/>
    <cellStyle name="Input 2 3" xfId="9856"/>
    <cellStyle name="Input 20" xfId="9857"/>
    <cellStyle name="Input 20 2" xfId="9858"/>
    <cellStyle name="Input 21" xfId="9859"/>
    <cellStyle name="Input 21 2" xfId="9860"/>
    <cellStyle name="Input 22" xfId="9861"/>
    <cellStyle name="Input 22 2" xfId="9862"/>
    <cellStyle name="Input 23" xfId="9863"/>
    <cellStyle name="Input 23 2" xfId="9864"/>
    <cellStyle name="Input 24" xfId="9865"/>
    <cellStyle name="Input 24 2" xfId="9866"/>
    <cellStyle name="Input 25" xfId="9867"/>
    <cellStyle name="Input 25 2" xfId="9868"/>
    <cellStyle name="Input 26" xfId="9869"/>
    <cellStyle name="Input 26 2" xfId="9870"/>
    <cellStyle name="Input 27" xfId="9871"/>
    <cellStyle name="Input 27 2" xfId="9872"/>
    <cellStyle name="Input 28" xfId="9873"/>
    <cellStyle name="Input 28 2" xfId="9874"/>
    <cellStyle name="Input 29" xfId="9875"/>
    <cellStyle name="Input 29 2" xfId="9876"/>
    <cellStyle name="Input 3" xfId="9877"/>
    <cellStyle name="Input 3 2" xfId="9878"/>
    <cellStyle name="Input 30" xfId="9879"/>
    <cellStyle name="Input 30 2" xfId="9880"/>
    <cellStyle name="Input 31" xfId="9881"/>
    <cellStyle name="Input 31 2" xfId="9882"/>
    <cellStyle name="Input 32" xfId="9883"/>
    <cellStyle name="Input 32 2" xfId="9884"/>
    <cellStyle name="Input 33" xfId="9885"/>
    <cellStyle name="Input 33 2" xfId="9886"/>
    <cellStyle name="Input 34" xfId="9887"/>
    <cellStyle name="Input 34 2" xfId="9888"/>
    <cellStyle name="Input 35" xfId="9889"/>
    <cellStyle name="Input 35 2" xfId="9890"/>
    <cellStyle name="Input 36" xfId="9891"/>
    <cellStyle name="Input 36 2" xfId="9892"/>
    <cellStyle name="Input 37" xfId="9893"/>
    <cellStyle name="Input 37 2" xfId="9894"/>
    <cellStyle name="Input 38" xfId="9895"/>
    <cellStyle name="Input 38 2" xfId="9896"/>
    <cellStyle name="Input 39" xfId="9897"/>
    <cellStyle name="Input 39 2" xfId="9898"/>
    <cellStyle name="Input 4" xfId="9899"/>
    <cellStyle name="Input 4 2" xfId="9900"/>
    <cellStyle name="Input 40" xfId="9901"/>
    <cellStyle name="Input 40 2" xfId="9902"/>
    <cellStyle name="Input 41" xfId="9903"/>
    <cellStyle name="Input 41 2" xfId="9904"/>
    <cellStyle name="Input 42" xfId="9905"/>
    <cellStyle name="Input 42 2" xfId="9906"/>
    <cellStyle name="Input 43" xfId="9907"/>
    <cellStyle name="Input 43 2" xfId="9908"/>
    <cellStyle name="Input 44" xfId="9909"/>
    <cellStyle name="Input 45" xfId="9910"/>
    <cellStyle name="Input 46" xfId="9911"/>
    <cellStyle name="Input 47" xfId="9912"/>
    <cellStyle name="Input 48" xfId="9913"/>
    <cellStyle name="Input 49" xfId="9914"/>
    <cellStyle name="Input 5" xfId="9915"/>
    <cellStyle name="Input 5 2" xfId="9916"/>
    <cellStyle name="Input 50" xfId="9917"/>
    <cellStyle name="Input 51" xfId="9918"/>
    <cellStyle name="Input 52" xfId="9919"/>
    <cellStyle name="Input 53" xfId="9920"/>
    <cellStyle name="Input 54" xfId="9921"/>
    <cellStyle name="Input 55" xfId="9922"/>
    <cellStyle name="Input 56" xfId="9923"/>
    <cellStyle name="Input 57" xfId="9924"/>
    <cellStyle name="Input 58" xfId="9925"/>
    <cellStyle name="Input 59" xfId="9926"/>
    <cellStyle name="Input 6" xfId="9927"/>
    <cellStyle name="Input 6 2" xfId="9928"/>
    <cellStyle name="Input 60" xfId="9929"/>
    <cellStyle name="Input 61" xfId="9930"/>
    <cellStyle name="Input 62" xfId="9931"/>
    <cellStyle name="Input 63" xfId="9932"/>
    <cellStyle name="Input 64" xfId="9933"/>
    <cellStyle name="Input 65" xfId="9934"/>
    <cellStyle name="Input 66" xfId="9935"/>
    <cellStyle name="Input 67" xfId="9936"/>
    <cellStyle name="Input 68" xfId="9937"/>
    <cellStyle name="Input 69" xfId="9938"/>
    <cellStyle name="Input 7" xfId="9939"/>
    <cellStyle name="Input 7 2" xfId="9940"/>
    <cellStyle name="Input 70" xfId="9941"/>
    <cellStyle name="Input 71" xfId="9942"/>
    <cellStyle name="Input 72" xfId="9943"/>
    <cellStyle name="Input 73" xfId="9944"/>
    <cellStyle name="Input 74" xfId="9945"/>
    <cellStyle name="Input 75" xfId="9946"/>
    <cellStyle name="Input 76" xfId="9947"/>
    <cellStyle name="Input 77" xfId="9948"/>
    <cellStyle name="Input 78" xfId="9949"/>
    <cellStyle name="Input 79" xfId="9950"/>
    <cellStyle name="Input 8" xfId="9951"/>
    <cellStyle name="Input 8 2" xfId="9952"/>
    <cellStyle name="Input 80" xfId="9953"/>
    <cellStyle name="Input 81" xfId="9954"/>
    <cellStyle name="Input 82" xfId="9955"/>
    <cellStyle name="Input 9" xfId="9956"/>
    <cellStyle name="Input 9 2" xfId="9957"/>
    <cellStyle name="Input Cells" xfId="9958"/>
    <cellStyle name="Input Cells Percent" xfId="9959"/>
    <cellStyle name="Input Cells_4.34E Mint Farm Deferral" xfId="9960"/>
    <cellStyle name="Lines" xfId="9961"/>
    <cellStyle name="Lines 2" xfId="9962"/>
    <cellStyle name="LINKED" xfId="9963"/>
    <cellStyle name="Linked Cell 10" xfId="9964"/>
    <cellStyle name="Linked Cell 2" xfId="9965"/>
    <cellStyle name="Linked Cell 2 2" xfId="9966"/>
    <cellStyle name="Linked Cell 2 3" xfId="9967"/>
    <cellStyle name="Linked Cell 3" xfId="9968"/>
    <cellStyle name="Linked Cell 3 2" xfId="9969"/>
    <cellStyle name="Linked Cell 4" xfId="9970"/>
    <cellStyle name="Linked Cell 5" xfId="9971"/>
    <cellStyle name="Linked Cell 6" xfId="9972"/>
    <cellStyle name="Linked Cell 7" xfId="9973"/>
    <cellStyle name="Linked Cell 8" xfId="9974"/>
    <cellStyle name="Linked Cell 9" xfId="9975"/>
    <cellStyle name="modified border" xfId="9976"/>
    <cellStyle name="modified border 2" xfId="9977"/>
    <cellStyle name="modified border 3" xfId="9978"/>
    <cellStyle name="modified border 4" xfId="9979"/>
    <cellStyle name="modified border_4.34E Mint Farm Deferral" xfId="9980"/>
    <cellStyle name="modified border1" xfId="9981"/>
    <cellStyle name="modified border1 2" xfId="9982"/>
    <cellStyle name="modified border1 3" xfId="9983"/>
    <cellStyle name="modified border1 4" xfId="9984"/>
    <cellStyle name="modified border1_4.34E Mint Farm Deferral" xfId="9985"/>
    <cellStyle name="Neutral 10" xfId="9986"/>
    <cellStyle name="Neutral 2" xfId="9987"/>
    <cellStyle name="Neutral 2 2" xfId="9988"/>
    <cellStyle name="Neutral 2 3" xfId="9989"/>
    <cellStyle name="Neutral 3" xfId="9990"/>
    <cellStyle name="Neutral 4" xfId="9991"/>
    <cellStyle name="Neutral 5" xfId="9992"/>
    <cellStyle name="Neutral 6" xfId="9993"/>
    <cellStyle name="Neutral 7" xfId="9994"/>
    <cellStyle name="Neutral 8" xfId="9995"/>
    <cellStyle name="Neutral 9" xfId="9996"/>
    <cellStyle name="no dec" xfId="9997"/>
    <cellStyle name="Normal" xfId="0" builtinId="0"/>
    <cellStyle name="Normal - Style1" xfId="9998"/>
    <cellStyle name="Normal - Style1 2" xfId="9999"/>
    <cellStyle name="Normal - Style1 2 2" xfId="10000"/>
    <cellStyle name="Normal - Style1 3" xfId="10001"/>
    <cellStyle name="Normal - Style1 4" xfId="10002"/>
    <cellStyle name="Normal - Style1 5" xfId="10003"/>
    <cellStyle name="Normal - Style1 6" xfId="10004"/>
    <cellStyle name="Normal - Style1_(C) WHE Proforma with ITC cash grant 10 Yr Amort_for deferral_102809" xfId="10005"/>
    <cellStyle name="Normal 10" xfId="10006"/>
    <cellStyle name="Normal 10 2" xfId="10007"/>
    <cellStyle name="Normal 10 2 2" xfId="10008"/>
    <cellStyle name="Normal 10 2 2 2" xfId="10009"/>
    <cellStyle name="Normal 10 3" xfId="10010"/>
    <cellStyle name="Normal 10 3 2" xfId="10011"/>
    <cellStyle name="Normal 10 4" xfId="10012"/>
    <cellStyle name="Normal 10_04.07E Wild Horse Wind Expansion" xfId="10013"/>
    <cellStyle name="Normal 100" xfId="10014"/>
    <cellStyle name="Normal 100 2" xfId="10015"/>
    <cellStyle name="Normal 100 2 2" xfId="10016"/>
    <cellStyle name="Normal 100 3" xfId="10017"/>
    <cellStyle name="Normal 100 3 2" xfId="10018"/>
    <cellStyle name="Normal 101" xfId="10019"/>
    <cellStyle name="Normal 101 2" xfId="10020"/>
    <cellStyle name="Normal 101 2 2" xfId="10021"/>
    <cellStyle name="Normal 101 3" xfId="10022"/>
    <cellStyle name="Normal 101 3 2" xfId="10023"/>
    <cellStyle name="Normal 102" xfId="10024"/>
    <cellStyle name="Normal 103" xfId="10025"/>
    <cellStyle name="Normal 104" xfId="10026"/>
    <cellStyle name="Normal 105" xfId="10027"/>
    <cellStyle name="Normal 106" xfId="10028"/>
    <cellStyle name="Normal 107" xfId="10029"/>
    <cellStyle name="Normal 108" xfId="10030"/>
    <cellStyle name="Normal 109" xfId="10031"/>
    <cellStyle name="Normal 11" xfId="10032"/>
    <cellStyle name="Normal 11 2" xfId="10033"/>
    <cellStyle name="Normal 11 2 2" xfId="10034"/>
    <cellStyle name="Normal 11 3" xfId="10035"/>
    <cellStyle name="Normal 11 4" xfId="10036"/>
    <cellStyle name="Normal 11_16.37E Wild Horse Expansion DeferralRevwrkingfile SF" xfId="10037"/>
    <cellStyle name="Normal 110" xfId="10038"/>
    <cellStyle name="Normal 111" xfId="10039"/>
    <cellStyle name="Normal 112" xfId="10040"/>
    <cellStyle name="Normal 113" xfId="10041"/>
    <cellStyle name="Normal 114" xfId="10042"/>
    <cellStyle name="Normal 115" xfId="10043"/>
    <cellStyle name="Normal 116" xfId="10044"/>
    <cellStyle name="Normal 117" xfId="10045"/>
    <cellStyle name="Normal 118" xfId="10046"/>
    <cellStyle name="Normal 119" xfId="10047"/>
    <cellStyle name="Normal 12" xfId="10048"/>
    <cellStyle name="Normal 12 10" xfId="10049"/>
    <cellStyle name="Normal 12 11" xfId="10050"/>
    <cellStyle name="Normal 12 2" xfId="10051"/>
    <cellStyle name="Normal 12 2 2" xfId="10052"/>
    <cellStyle name="Normal 12 2 2 2" xfId="10053"/>
    <cellStyle name="Normal 12 2 2 2 2" xfId="10054"/>
    <cellStyle name="Normal 12 2 2 2 2 2" xfId="10055"/>
    <cellStyle name="Normal 12 2 2 2 3" xfId="10056"/>
    <cellStyle name="Normal 12 2 2 3" xfId="10057"/>
    <cellStyle name="Normal 12 2 2 3 2" xfId="10058"/>
    <cellStyle name="Normal 12 2 2 3 2 2" xfId="10059"/>
    <cellStyle name="Normal 12 2 2 3 3" xfId="10060"/>
    <cellStyle name="Normal 12 2 2 4" xfId="10061"/>
    <cellStyle name="Normal 12 2 2 4 2" xfId="10062"/>
    <cellStyle name="Normal 12 2 2 5" xfId="10063"/>
    <cellStyle name="Normal 12 2 3" xfId="10064"/>
    <cellStyle name="Normal 12 2 3 2" xfId="10065"/>
    <cellStyle name="Normal 12 2 3 2 2" xfId="10066"/>
    <cellStyle name="Normal 12 2 3 3" xfId="10067"/>
    <cellStyle name="Normal 12 2 4" xfId="10068"/>
    <cellStyle name="Normal 12 2 4 2" xfId="10069"/>
    <cellStyle name="Normal 12 2 4 2 2" xfId="10070"/>
    <cellStyle name="Normal 12 2 4 3" xfId="10071"/>
    <cellStyle name="Normal 12 2 5" xfId="10072"/>
    <cellStyle name="Normal 12 2 5 2" xfId="10073"/>
    <cellStyle name="Normal 12 2 6" xfId="10074"/>
    <cellStyle name="Normal 12 2 7" xfId="10075"/>
    <cellStyle name="Normal 12 3" xfId="10076"/>
    <cellStyle name="Normal 12 3 2" xfId="10077"/>
    <cellStyle name="Normal 12 3 2 2" xfId="10078"/>
    <cellStyle name="Normal 12 3 2 2 2" xfId="10079"/>
    <cellStyle name="Normal 12 3 2 3" xfId="10080"/>
    <cellStyle name="Normal 12 3 3" xfId="10081"/>
    <cellStyle name="Normal 12 3 3 2" xfId="10082"/>
    <cellStyle name="Normal 12 3 3 2 2" xfId="10083"/>
    <cellStyle name="Normal 12 3 3 3" xfId="10084"/>
    <cellStyle name="Normal 12 3 4" xfId="10085"/>
    <cellStyle name="Normal 12 3 4 2" xfId="10086"/>
    <cellStyle name="Normal 12 3 5" xfId="10087"/>
    <cellStyle name="Normal 12 3 6" xfId="10088"/>
    <cellStyle name="Normal 12 4" xfId="10089"/>
    <cellStyle name="Normal 12 4 2" xfId="10090"/>
    <cellStyle name="Normal 12 4 2 2" xfId="10091"/>
    <cellStyle name="Normal 12 4 2 2 2" xfId="10092"/>
    <cellStyle name="Normal 12 4 2 3" xfId="10093"/>
    <cellStyle name="Normal 12 4 3" xfId="10094"/>
    <cellStyle name="Normal 12 4 3 2" xfId="10095"/>
    <cellStyle name="Normal 12 4 3 2 2" xfId="10096"/>
    <cellStyle name="Normal 12 4 3 3" xfId="10097"/>
    <cellStyle name="Normal 12 4 4" xfId="10098"/>
    <cellStyle name="Normal 12 4 4 2" xfId="10099"/>
    <cellStyle name="Normal 12 4 5" xfId="10100"/>
    <cellStyle name="Normal 12 5" xfId="10101"/>
    <cellStyle name="Normal 12 5 2" xfId="10102"/>
    <cellStyle name="Normal 12 5 2 2" xfId="10103"/>
    <cellStyle name="Normal 12 5 2 2 2" xfId="10104"/>
    <cellStyle name="Normal 12 5 2 3" xfId="10105"/>
    <cellStyle name="Normal 12 5 3" xfId="10106"/>
    <cellStyle name="Normal 12 5 3 2" xfId="10107"/>
    <cellStyle name="Normal 12 5 3 2 2" xfId="10108"/>
    <cellStyle name="Normal 12 5 3 3" xfId="10109"/>
    <cellStyle name="Normal 12 5 4" xfId="10110"/>
    <cellStyle name="Normal 12 5 4 2" xfId="10111"/>
    <cellStyle name="Normal 12 5 5" xfId="10112"/>
    <cellStyle name="Normal 12 6" xfId="10113"/>
    <cellStyle name="Normal 12 6 2" xfId="10114"/>
    <cellStyle name="Normal 12 6 2 2" xfId="10115"/>
    <cellStyle name="Normal 12 6 3" xfId="10116"/>
    <cellStyle name="Normal 12 7" xfId="10117"/>
    <cellStyle name="Normal 12 7 2" xfId="10118"/>
    <cellStyle name="Normal 12 7 2 2" xfId="10119"/>
    <cellStyle name="Normal 12 7 3" xfId="10120"/>
    <cellStyle name="Normal 12 8" xfId="10121"/>
    <cellStyle name="Normal 12 8 2" xfId="10122"/>
    <cellStyle name="Normal 12 9" xfId="10123"/>
    <cellStyle name="Normal 120" xfId="10124"/>
    <cellStyle name="Normal 121" xfId="10125"/>
    <cellStyle name="Normal 122" xfId="10126"/>
    <cellStyle name="Normal 123" xfId="10127"/>
    <cellStyle name="Normal 124" xfId="10128"/>
    <cellStyle name="Normal 125" xfId="10129"/>
    <cellStyle name="Normal 126" xfId="10130"/>
    <cellStyle name="Normal 127" xfId="10131"/>
    <cellStyle name="Normal 128" xfId="10132"/>
    <cellStyle name="Normal 129" xfId="10133"/>
    <cellStyle name="Normal 13" xfId="10134"/>
    <cellStyle name="Normal 13 10" xfId="10135"/>
    <cellStyle name="Normal 13 11" xfId="10136"/>
    <cellStyle name="Normal 13 2" xfId="10137"/>
    <cellStyle name="Normal 13 2 2" xfId="10138"/>
    <cellStyle name="Normal 13 2 2 2" xfId="10139"/>
    <cellStyle name="Normal 13 2 2 2 2" xfId="10140"/>
    <cellStyle name="Normal 13 2 2 2 2 2" xfId="10141"/>
    <cellStyle name="Normal 13 2 2 2 3" xfId="10142"/>
    <cellStyle name="Normal 13 2 2 3" xfId="10143"/>
    <cellStyle name="Normal 13 2 2 3 2" xfId="10144"/>
    <cellStyle name="Normal 13 2 2 3 2 2" xfId="10145"/>
    <cellStyle name="Normal 13 2 2 3 3" xfId="10146"/>
    <cellStyle name="Normal 13 2 2 4" xfId="10147"/>
    <cellStyle name="Normal 13 2 2 4 2" xfId="10148"/>
    <cellStyle name="Normal 13 2 2 5" xfId="10149"/>
    <cellStyle name="Normal 13 2 3" xfId="10150"/>
    <cellStyle name="Normal 13 2 3 2" xfId="10151"/>
    <cellStyle name="Normal 13 2 3 2 2" xfId="10152"/>
    <cellStyle name="Normal 13 2 3 3" xfId="10153"/>
    <cellStyle name="Normal 13 2 4" xfId="10154"/>
    <cellStyle name="Normal 13 2 4 2" xfId="10155"/>
    <cellStyle name="Normal 13 2 4 2 2" xfId="10156"/>
    <cellStyle name="Normal 13 2 4 3" xfId="10157"/>
    <cellStyle name="Normal 13 2 5" xfId="10158"/>
    <cellStyle name="Normal 13 2 5 2" xfId="10159"/>
    <cellStyle name="Normal 13 2 6" xfId="10160"/>
    <cellStyle name="Normal 13 2 7" xfId="10161"/>
    <cellStyle name="Normal 13 3" xfId="10162"/>
    <cellStyle name="Normal 13 3 2" xfId="10163"/>
    <cellStyle name="Normal 13 3 2 2" xfId="10164"/>
    <cellStyle name="Normal 13 3 2 2 2" xfId="10165"/>
    <cellStyle name="Normal 13 3 2 3" xfId="10166"/>
    <cellStyle name="Normal 13 3 3" xfId="10167"/>
    <cellStyle name="Normal 13 3 3 2" xfId="10168"/>
    <cellStyle name="Normal 13 3 3 2 2" xfId="10169"/>
    <cellStyle name="Normal 13 3 3 3" xfId="10170"/>
    <cellStyle name="Normal 13 3 4" xfId="10171"/>
    <cellStyle name="Normal 13 3 4 2" xfId="10172"/>
    <cellStyle name="Normal 13 3 5" xfId="10173"/>
    <cellStyle name="Normal 13 3 6" xfId="10174"/>
    <cellStyle name="Normal 13 4" xfId="10175"/>
    <cellStyle name="Normal 13 4 2" xfId="10176"/>
    <cellStyle name="Normal 13 4 2 2" xfId="10177"/>
    <cellStyle name="Normal 13 4 2 2 2" xfId="10178"/>
    <cellStyle name="Normal 13 4 2 3" xfId="10179"/>
    <cellStyle name="Normal 13 4 3" xfId="10180"/>
    <cellStyle name="Normal 13 4 3 2" xfId="10181"/>
    <cellStyle name="Normal 13 4 3 2 2" xfId="10182"/>
    <cellStyle name="Normal 13 4 3 3" xfId="10183"/>
    <cellStyle name="Normal 13 4 4" xfId="10184"/>
    <cellStyle name="Normal 13 4 4 2" xfId="10185"/>
    <cellStyle name="Normal 13 4 5" xfId="10186"/>
    <cellStyle name="Normal 13 5" xfId="10187"/>
    <cellStyle name="Normal 13 5 2" xfId="10188"/>
    <cellStyle name="Normal 13 5 2 2" xfId="10189"/>
    <cellStyle name="Normal 13 5 2 2 2" xfId="10190"/>
    <cellStyle name="Normal 13 5 2 3" xfId="10191"/>
    <cellStyle name="Normal 13 5 3" xfId="10192"/>
    <cellStyle name="Normal 13 5 3 2" xfId="10193"/>
    <cellStyle name="Normal 13 5 3 2 2" xfId="10194"/>
    <cellStyle name="Normal 13 5 3 3" xfId="10195"/>
    <cellStyle name="Normal 13 5 4" xfId="10196"/>
    <cellStyle name="Normal 13 5 4 2" xfId="10197"/>
    <cellStyle name="Normal 13 5 5" xfId="10198"/>
    <cellStyle name="Normal 13 6" xfId="10199"/>
    <cellStyle name="Normal 13 6 2" xfId="10200"/>
    <cellStyle name="Normal 13 6 2 2" xfId="10201"/>
    <cellStyle name="Normal 13 6 3" xfId="10202"/>
    <cellStyle name="Normal 13 7" xfId="10203"/>
    <cellStyle name="Normal 13 7 2" xfId="10204"/>
    <cellStyle name="Normal 13 7 2 2" xfId="10205"/>
    <cellStyle name="Normal 13 7 3" xfId="10206"/>
    <cellStyle name="Normal 13 8" xfId="10207"/>
    <cellStyle name="Normal 13 8 2" xfId="10208"/>
    <cellStyle name="Normal 13 9" xfId="10209"/>
    <cellStyle name="Normal 130" xfId="10210"/>
    <cellStyle name="Normal 131" xfId="10211"/>
    <cellStyle name="Normal 131 2" xfId="10212"/>
    <cellStyle name="Normal 132" xfId="10213"/>
    <cellStyle name="Normal 132 2" xfId="10214"/>
    <cellStyle name="Normal 133" xfId="10215"/>
    <cellStyle name="Normal 133 2" xfId="10216"/>
    <cellStyle name="Normal 134" xfId="10217"/>
    <cellStyle name="Normal 135" xfId="10218"/>
    <cellStyle name="Normal 136" xfId="10219"/>
    <cellStyle name="Normal 137" xfId="10220"/>
    <cellStyle name="Normal 138" xfId="10221"/>
    <cellStyle name="Normal 139" xfId="10222"/>
    <cellStyle name="Normal 14" xfId="10223"/>
    <cellStyle name="Normal 14 2" xfId="10224"/>
    <cellStyle name="Normal 14 2 2" xfId="10225"/>
    <cellStyle name="Normal 14 3" xfId="10226"/>
    <cellStyle name="Normal 140" xfId="10227"/>
    <cellStyle name="Normal 140 2" xfId="10228"/>
    <cellStyle name="Normal 141" xfId="10229"/>
    <cellStyle name="Normal 141 2" xfId="10230"/>
    <cellStyle name="Normal 142" xfId="10231"/>
    <cellStyle name="Normal 142 2" xfId="10232"/>
    <cellStyle name="Normal 143" xfId="10233"/>
    <cellStyle name="Normal 143 2" xfId="10234"/>
    <cellStyle name="Normal 144" xfId="10235"/>
    <cellStyle name="Normal 144 2" xfId="10236"/>
    <cellStyle name="Normal 145" xfId="10237"/>
    <cellStyle name="Normal 145 2" xfId="10238"/>
    <cellStyle name="Normal 146" xfId="10239"/>
    <cellStyle name="Normal 146 2" xfId="10240"/>
    <cellStyle name="Normal 147" xfId="10241"/>
    <cellStyle name="Normal 147 2" xfId="10242"/>
    <cellStyle name="Normal 148" xfId="10243"/>
    <cellStyle name="Normal 148 2" xfId="10244"/>
    <cellStyle name="Normal 149" xfId="10245"/>
    <cellStyle name="Normal 149 2" xfId="10246"/>
    <cellStyle name="Normal 15" xfId="10247"/>
    <cellStyle name="Normal 15 2" xfId="10248"/>
    <cellStyle name="Normal 15 2 2" xfId="10249"/>
    <cellStyle name="Normal 15 2 2 2" xfId="10250"/>
    <cellStyle name="Normal 15 2 2 2 2" xfId="10251"/>
    <cellStyle name="Normal 15 2 2 2 2 2" xfId="10252"/>
    <cellStyle name="Normal 15 2 2 2 3" xfId="10253"/>
    <cellStyle name="Normal 15 2 2 3" xfId="10254"/>
    <cellStyle name="Normal 15 2 2 3 2" xfId="10255"/>
    <cellStyle name="Normal 15 2 2 3 2 2" xfId="10256"/>
    <cellStyle name="Normal 15 2 2 3 3" xfId="10257"/>
    <cellStyle name="Normal 15 2 2 4" xfId="10258"/>
    <cellStyle name="Normal 15 2 2 4 2" xfId="10259"/>
    <cellStyle name="Normal 15 2 2 4 2 2" xfId="10260"/>
    <cellStyle name="Normal 15 2 2 4 3" xfId="10261"/>
    <cellStyle name="Normal 15 2 2 5" xfId="10262"/>
    <cellStyle name="Normal 15 2 2 5 2" xfId="10263"/>
    <cellStyle name="Normal 15 2 2 6" xfId="10264"/>
    <cellStyle name="Normal 15 2 3" xfId="10265"/>
    <cellStyle name="Normal 15 2 3 2" xfId="10266"/>
    <cellStyle name="Normal 15 2 3 2 2" xfId="10267"/>
    <cellStyle name="Normal 15 2 3 3" xfId="10268"/>
    <cellStyle name="Normal 15 2 4" xfId="10269"/>
    <cellStyle name="Normal 15 2 4 2" xfId="10270"/>
    <cellStyle name="Normal 15 2 4 2 2" xfId="10271"/>
    <cellStyle name="Normal 15 2 4 3" xfId="10272"/>
    <cellStyle name="Normal 15 2 5" xfId="10273"/>
    <cellStyle name="Normal 15 2 5 2" xfId="10274"/>
    <cellStyle name="Normal 15 2 6" xfId="10275"/>
    <cellStyle name="Normal 15 2 7" xfId="10276"/>
    <cellStyle name="Normal 15 3" xfId="10277"/>
    <cellStyle name="Normal 15 3 2" xfId="10278"/>
    <cellStyle name="Normal 15 3 2 2" xfId="10279"/>
    <cellStyle name="Normal 15 3 2 2 2" xfId="10280"/>
    <cellStyle name="Normal 15 3 2 3" xfId="10281"/>
    <cellStyle name="Normal 15 3 3" xfId="10282"/>
    <cellStyle name="Normal 15 3 3 2" xfId="10283"/>
    <cellStyle name="Normal 15 3 3 2 2" xfId="10284"/>
    <cellStyle name="Normal 15 3 3 3" xfId="10285"/>
    <cellStyle name="Normal 15 3 4" xfId="10286"/>
    <cellStyle name="Normal 15 3 4 2" xfId="10287"/>
    <cellStyle name="Normal 15 3 5" xfId="10288"/>
    <cellStyle name="Normal 15 4" xfId="10289"/>
    <cellStyle name="Normal 15 4 2" xfId="10290"/>
    <cellStyle name="Normal 15 4 2 2" xfId="10291"/>
    <cellStyle name="Normal 15 4 3" xfId="10292"/>
    <cellStyle name="Normal 15 5" xfId="10293"/>
    <cellStyle name="Normal 15 5 2" xfId="10294"/>
    <cellStyle name="Normal 15 5 2 2" xfId="10295"/>
    <cellStyle name="Normal 15 5 3" xfId="10296"/>
    <cellStyle name="Normal 15 6" xfId="10297"/>
    <cellStyle name="Normal 15 6 2" xfId="10298"/>
    <cellStyle name="Normal 15 7" xfId="10299"/>
    <cellStyle name="Normal 15 8" xfId="10300"/>
    <cellStyle name="Normal 15 9" xfId="10301"/>
    <cellStyle name="Normal 150" xfId="10302"/>
    <cellStyle name="Normal 151" xfId="10303"/>
    <cellStyle name="Normal 152" xfId="10304"/>
    <cellStyle name="Normal 153" xfId="10305"/>
    <cellStyle name="Normal 154" xfId="10306"/>
    <cellStyle name="Normal 155" xfId="10307"/>
    <cellStyle name="Normal 156" xfId="10308"/>
    <cellStyle name="Normal 157" xfId="10309"/>
    <cellStyle name="Normal 158" xfId="10310"/>
    <cellStyle name="Normal 159" xfId="10311"/>
    <cellStyle name="Normal 16" xfId="10312"/>
    <cellStyle name="Normal 16 2" xfId="10313"/>
    <cellStyle name="Normal 16 2 2" xfId="10314"/>
    <cellStyle name="Normal 16 2 2 2" xfId="10315"/>
    <cellStyle name="Normal 16 2 3" xfId="10316"/>
    <cellStyle name="Normal 16 2 3 2" xfId="10317"/>
    <cellStyle name="Normal 16 2 4" xfId="10318"/>
    <cellStyle name="Normal 16 3" xfId="10319"/>
    <cellStyle name="Normal 160" xfId="10320"/>
    <cellStyle name="Normal 161" xfId="10321"/>
    <cellStyle name="Normal 162" xfId="10322"/>
    <cellStyle name="Normal 163" xfId="10323"/>
    <cellStyle name="Normal 164" xfId="10324"/>
    <cellStyle name="Normal 165" xfId="10325"/>
    <cellStyle name="Normal 166" xfId="10326"/>
    <cellStyle name="Normal 166 2" xfId="10327"/>
    <cellStyle name="Normal 166 3" xfId="10328"/>
    <cellStyle name="Normal 167" xfId="10329"/>
    <cellStyle name="Normal 168" xfId="10330"/>
    <cellStyle name="Normal 169" xfId="10331"/>
    <cellStyle name="Normal 169 2" xfId="10332"/>
    <cellStyle name="Normal 17" xfId="10333"/>
    <cellStyle name="Normal 17 2" xfId="10334"/>
    <cellStyle name="Normal 17 2 2" xfId="10335"/>
    <cellStyle name="Normal 17 2 2 2" xfId="10336"/>
    <cellStyle name="Normal 17 2 3" xfId="10337"/>
    <cellStyle name="Normal 17 2 3 2" xfId="10338"/>
    <cellStyle name="Normal 17 2 4" xfId="10339"/>
    <cellStyle name="Normal 17 3" xfId="10340"/>
    <cellStyle name="Normal 17 4" xfId="10341"/>
    <cellStyle name="Normal 170" xfId="10342"/>
    <cellStyle name="Normal 170 2" xfId="10343"/>
    <cellStyle name="Normal 171" xfId="10344"/>
    <cellStyle name="Normal 171 2" xfId="10345"/>
    <cellStyle name="Normal 172" xfId="10346"/>
    <cellStyle name="Normal 172 2" xfId="10347"/>
    <cellStyle name="Normal 173" xfId="10348"/>
    <cellStyle name="Normal 174" xfId="10349"/>
    <cellStyle name="Normal 175" xfId="10350"/>
    <cellStyle name="Normal 176" xfId="10351"/>
    <cellStyle name="Normal 177" xfId="10352"/>
    <cellStyle name="Normal 178" xfId="10353"/>
    <cellStyle name="Normal 179" xfId="10354"/>
    <cellStyle name="Normal 18" xfId="10355"/>
    <cellStyle name="Normal 18 2" xfId="10356"/>
    <cellStyle name="Normal 18 2 2" xfId="10357"/>
    <cellStyle name="Normal 18 2 2 2" xfId="10358"/>
    <cellStyle name="Normal 18 2 3" xfId="10359"/>
    <cellStyle name="Normal 18 2 3 2" xfId="10360"/>
    <cellStyle name="Normal 18 2 4" xfId="10361"/>
    <cellStyle name="Normal 18 3" xfId="10362"/>
    <cellStyle name="Normal 18 4" xfId="10363"/>
    <cellStyle name="Normal 180" xfId="10364"/>
    <cellStyle name="Normal 181" xfId="10365"/>
    <cellStyle name="Normal 182" xfId="10366"/>
    <cellStyle name="Normal 183" xfId="10367"/>
    <cellStyle name="Normal 184" xfId="10368"/>
    <cellStyle name="Normal 185" xfId="10369"/>
    <cellStyle name="Normal 185 2" xfId="10370"/>
    <cellStyle name="Normal 185 2 2" xfId="10371"/>
    <cellStyle name="Normal 186" xfId="10372"/>
    <cellStyle name="Normal 187" xfId="10373"/>
    <cellStyle name="Normal 19" xfId="10374"/>
    <cellStyle name="Normal 19 2" xfId="10375"/>
    <cellStyle name="Normal 19 2 2" xfId="10376"/>
    <cellStyle name="Normal 19 2 2 2" xfId="10377"/>
    <cellStyle name="Normal 19 2 3" xfId="10378"/>
    <cellStyle name="Normal 19 2 3 2" xfId="10379"/>
    <cellStyle name="Normal 19 3" xfId="10380"/>
    <cellStyle name="Normal 19 4" xfId="10381"/>
    <cellStyle name="Normal 2" xfId="2"/>
    <cellStyle name="Normal 2 10" xfId="10382"/>
    <cellStyle name="Normal 2 10 2" xfId="10383"/>
    <cellStyle name="Normal 2 11" xfId="10384"/>
    <cellStyle name="Normal 2 12" xfId="10385"/>
    <cellStyle name="Normal 2 12 2" xfId="10386"/>
    <cellStyle name="Normal 2 13" xfId="10387"/>
    <cellStyle name="Normal 2 14" xfId="10388"/>
    <cellStyle name="Normal 2 2" xfId="10389"/>
    <cellStyle name="Normal 2 2 10" xfId="10390"/>
    <cellStyle name="Normal 2 2 11" xfId="10391"/>
    <cellStyle name="Normal 2 2 2" xfId="10392"/>
    <cellStyle name="Normal 2 2 2 2" xfId="10393"/>
    <cellStyle name="Normal 2 2 2 2 2" xfId="10394"/>
    <cellStyle name="Normal 2 2 2 2 2 2" xfId="10395"/>
    <cellStyle name="Normal 2 2 2 2 2 2 2" xfId="10396"/>
    <cellStyle name="Normal 2 2 2 2 2 3" xfId="10397"/>
    <cellStyle name="Normal 2 2 2 2 3" xfId="10398"/>
    <cellStyle name="Normal 2 2 2 2 3 2" xfId="10399"/>
    <cellStyle name="Normal 2 2 2 2 3 2 2" xfId="10400"/>
    <cellStyle name="Normal 2 2 2 2 3 3" xfId="10401"/>
    <cellStyle name="Normal 2 2 2 2 4" xfId="10402"/>
    <cellStyle name="Normal 2 2 2 2 4 2" xfId="10403"/>
    <cellStyle name="Normal 2 2 2 2 5" xfId="10404"/>
    <cellStyle name="Normal 2 2 2 3" xfId="10405"/>
    <cellStyle name="Normal 2 2 2 3 2" xfId="10406"/>
    <cellStyle name="Normal 2 2 2 3 2 2" xfId="10407"/>
    <cellStyle name="Normal 2 2 2 3 3" xfId="10408"/>
    <cellStyle name="Normal 2 2 2 4" xfId="10409"/>
    <cellStyle name="Normal 2 2 2 4 2" xfId="10410"/>
    <cellStyle name="Normal 2 2 2 4 2 2" xfId="10411"/>
    <cellStyle name="Normal 2 2 2 4 3" xfId="10412"/>
    <cellStyle name="Normal 2 2 2 5" xfId="10413"/>
    <cellStyle name="Normal 2 2 2 5 2" xfId="10414"/>
    <cellStyle name="Normal 2 2 2 6" xfId="10415"/>
    <cellStyle name="Normal 2 2 2 7" xfId="10416"/>
    <cellStyle name="Normal 2 2 2 8" xfId="10417"/>
    <cellStyle name="Normal 2 2 3" xfId="10418"/>
    <cellStyle name="Normal 2 2 3 2" xfId="10419"/>
    <cellStyle name="Normal 2 2 3 2 2" xfId="10420"/>
    <cellStyle name="Normal 2 2 3 2 2 2" xfId="10421"/>
    <cellStyle name="Normal 2 2 3 2 3" xfId="10422"/>
    <cellStyle name="Normal 2 2 3 3" xfId="10423"/>
    <cellStyle name="Normal 2 2 3 3 2" xfId="10424"/>
    <cellStyle name="Normal 2 2 3 3 2 2" xfId="10425"/>
    <cellStyle name="Normal 2 2 3 3 3" xfId="10426"/>
    <cellStyle name="Normal 2 2 3 4" xfId="10427"/>
    <cellStyle name="Normal 2 2 3 4 2" xfId="10428"/>
    <cellStyle name="Normal 2 2 3 5" xfId="10429"/>
    <cellStyle name="Normal 2 2 3 6" xfId="10430"/>
    <cellStyle name="Normal 2 2 3 7" xfId="10431"/>
    <cellStyle name="Normal 2 2 4" xfId="10432"/>
    <cellStyle name="Normal 2 2 4 2" xfId="10433"/>
    <cellStyle name="Normal 2 2 4 2 2" xfId="10434"/>
    <cellStyle name="Normal 2 2 4 2 2 2" xfId="10435"/>
    <cellStyle name="Normal 2 2 4 2 3" xfId="10436"/>
    <cellStyle name="Normal 2 2 4 3" xfId="10437"/>
    <cellStyle name="Normal 2 2 4 3 2" xfId="10438"/>
    <cellStyle name="Normal 2 2 4 3 2 2" xfId="10439"/>
    <cellStyle name="Normal 2 2 4 3 3" xfId="10440"/>
    <cellStyle name="Normal 2 2 4 4" xfId="10441"/>
    <cellStyle name="Normal 2 2 4 4 2" xfId="10442"/>
    <cellStyle name="Normal 2 2 4 5" xfId="10443"/>
    <cellStyle name="Normal 2 2 5" xfId="10444"/>
    <cellStyle name="Normal 2 2 5 2" xfId="10445"/>
    <cellStyle name="Normal 2 2 5 2 2" xfId="10446"/>
    <cellStyle name="Normal 2 2 5 2 2 2" xfId="10447"/>
    <cellStyle name="Normal 2 2 5 2 3" xfId="10448"/>
    <cellStyle name="Normal 2 2 5 3" xfId="10449"/>
    <cellStyle name="Normal 2 2 5 3 2" xfId="10450"/>
    <cellStyle name="Normal 2 2 5 3 2 2" xfId="10451"/>
    <cellStyle name="Normal 2 2 5 3 3" xfId="10452"/>
    <cellStyle name="Normal 2 2 5 4" xfId="10453"/>
    <cellStyle name="Normal 2 2 5 4 2" xfId="10454"/>
    <cellStyle name="Normal 2 2 5 5" xfId="10455"/>
    <cellStyle name="Normal 2 2 6" xfId="10456"/>
    <cellStyle name="Normal 2 2 6 2" xfId="10457"/>
    <cellStyle name="Normal 2 2 6 2 2" xfId="10458"/>
    <cellStyle name="Normal 2 2 6 3" xfId="10459"/>
    <cellStyle name="Normal 2 2 7" xfId="10460"/>
    <cellStyle name="Normal 2 2 7 2" xfId="10461"/>
    <cellStyle name="Normal 2 2 7 2 2" xfId="10462"/>
    <cellStyle name="Normal 2 2 7 3" xfId="10463"/>
    <cellStyle name="Normal 2 2 8" xfId="10464"/>
    <cellStyle name="Normal 2 2 8 2" xfId="10465"/>
    <cellStyle name="Normal 2 2 9" xfId="10466"/>
    <cellStyle name="Normal 2 3" xfId="10467"/>
    <cellStyle name="Normal 2 3 10" xfId="10468"/>
    <cellStyle name="Normal 2 3 11" xfId="10469"/>
    <cellStyle name="Normal 2 3 2" xfId="10470"/>
    <cellStyle name="Normal 2 3 2 2" xfId="10471"/>
    <cellStyle name="Normal 2 3 2 2 2" xfId="10472"/>
    <cellStyle name="Normal 2 3 2 2 2 2" xfId="10473"/>
    <cellStyle name="Normal 2 3 2 2 2 2 2" xfId="10474"/>
    <cellStyle name="Normal 2 3 2 2 2 3" xfId="10475"/>
    <cellStyle name="Normal 2 3 2 2 3" xfId="10476"/>
    <cellStyle name="Normal 2 3 2 2 3 2" xfId="10477"/>
    <cellStyle name="Normal 2 3 2 2 3 2 2" xfId="10478"/>
    <cellStyle name="Normal 2 3 2 2 3 3" xfId="10479"/>
    <cellStyle name="Normal 2 3 2 2 4" xfId="10480"/>
    <cellStyle name="Normal 2 3 2 2 4 2" xfId="10481"/>
    <cellStyle name="Normal 2 3 2 2 5" xfId="10482"/>
    <cellStyle name="Normal 2 3 2 3" xfId="10483"/>
    <cellStyle name="Normal 2 3 2 3 2" xfId="10484"/>
    <cellStyle name="Normal 2 3 2 3 2 2" xfId="10485"/>
    <cellStyle name="Normal 2 3 2 3 3" xfId="10486"/>
    <cellStyle name="Normal 2 3 2 4" xfId="10487"/>
    <cellStyle name="Normal 2 3 2 4 2" xfId="10488"/>
    <cellStyle name="Normal 2 3 2 4 2 2" xfId="10489"/>
    <cellStyle name="Normal 2 3 2 4 3" xfId="10490"/>
    <cellStyle name="Normal 2 3 2 5" xfId="10491"/>
    <cellStyle name="Normal 2 3 2 5 2" xfId="10492"/>
    <cellStyle name="Normal 2 3 2 6" xfId="10493"/>
    <cellStyle name="Normal 2 3 3" xfId="10494"/>
    <cellStyle name="Normal 2 3 3 2" xfId="10495"/>
    <cellStyle name="Normal 2 3 3 2 2" xfId="10496"/>
    <cellStyle name="Normal 2 3 3 2 2 2" xfId="10497"/>
    <cellStyle name="Normal 2 3 3 2 3" xfId="10498"/>
    <cellStyle name="Normal 2 3 3 3" xfId="10499"/>
    <cellStyle name="Normal 2 3 3 3 2" xfId="10500"/>
    <cellStyle name="Normal 2 3 3 3 2 2" xfId="10501"/>
    <cellStyle name="Normal 2 3 3 3 3" xfId="10502"/>
    <cellStyle name="Normal 2 3 3 4" xfId="10503"/>
    <cellStyle name="Normal 2 3 3 4 2" xfId="10504"/>
    <cellStyle name="Normal 2 3 3 5" xfId="10505"/>
    <cellStyle name="Normal 2 3 4" xfId="10506"/>
    <cellStyle name="Normal 2 3 4 2" xfId="10507"/>
    <cellStyle name="Normal 2 3 4 2 2" xfId="10508"/>
    <cellStyle name="Normal 2 3 4 2 2 2" xfId="10509"/>
    <cellStyle name="Normal 2 3 4 2 3" xfId="10510"/>
    <cellStyle name="Normal 2 3 4 3" xfId="10511"/>
    <cellStyle name="Normal 2 3 4 3 2" xfId="10512"/>
    <cellStyle name="Normal 2 3 4 3 2 2" xfId="10513"/>
    <cellStyle name="Normal 2 3 4 3 3" xfId="10514"/>
    <cellStyle name="Normal 2 3 4 4" xfId="10515"/>
    <cellStyle name="Normal 2 3 4 4 2" xfId="10516"/>
    <cellStyle name="Normal 2 3 4 5" xfId="10517"/>
    <cellStyle name="Normal 2 3 5" xfId="10518"/>
    <cellStyle name="Normal 2 3 5 2" xfId="10519"/>
    <cellStyle name="Normal 2 3 5 2 2" xfId="10520"/>
    <cellStyle name="Normal 2 3 5 2 2 2" xfId="10521"/>
    <cellStyle name="Normal 2 3 5 2 3" xfId="10522"/>
    <cellStyle name="Normal 2 3 5 3" xfId="10523"/>
    <cellStyle name="Normal 2 3 5 3 2" xfId="10524"/>
    <cellStyle name="Normal 2 3 5 3 2 2" xfId="10525"/>
    <cellStyle name="Normal 2 3 5 3 3" xfId="10526"/>
    <cellStyle name="Normal 2 3 5 4" xfId="10527"/>
    <cellStyle name="Normal 2 3 5 4 2" xfId="10528"/>
    <cellStyle name="Normal 2 3 5 5" xfId="10529"/>
    <cellStyle name="Normal 2 3 6" xfId="10530"/>
    <cellStyle name="Normal 2 3 6 2" xfId="10531"/>
    <cellStyle name="Normal 2 3 6 2 2" xfId="10532"/>
    <cellStyle name="Normal 2 3 6 3" xfId="10533"/>
    <cellStyle name="Normal 2 3 7" xfId="10534"/>
    <cellStyle name="Normal 2 3 7 2" xfId="10535"/>
    <cellStyle name="Normal 2 3 7 2 2" xfId="10536"/>
    <cellStyle name="Normal 2 3 7 3" xfId="10537"/>
    <cellStyle name="Normal 2 3 8" xfId="10538"/>
    <cellStyle name="Normal 2 3 8 2" xfId="10539"/>
    <cellStyle name="Normal 2 3 9" xfId="10540"/>
    <cellStyle name="Normal 2 4" xfId="10541"/>
    <cellStyle name="Normal 2 4 10" xfId="10542"/>
    <cellStyle name="Normal 2 4 11" xfId="10543"/>
    <cellStyle name="Normal 2 4 2" xfId="10544"/>
    <cellStyle name="Normal 2 4 2 2" xfId="10545"/>
    <cellStyle name="Normal 2 4 2 2 2" xfId="10546"/>
    <cellStyle name="Normal 2 4 2 2 2 2" xfId="10547"/>
    <cellStyle name="Normal 2 4 2 2 2 2 2" xfId="10548"/>
    <cellStyle name="Normal 2 4 2 2 2 3" xfId="10549"/>
    <cellStyle name="Normal 2 4 2 2 3" xfId="10550"/>
    <cellStyle name="Normal 2 4 2 2 3 2" xfId="10551"/>
    <cellStyle name="Normal 2 4 2 2 3 2 2" xfId="10552"/>
    <cellStyle name="Normal 2 4 2 2 3 3" xfId="10553"/>
    <cellStyle name="Normal 2 4 2 2 4" xfId="10554"/>
    <cellStyle name="Normal 2 4 2 2 4 2" xfId="10555"/>
    <cellStyle name="Normal 2 4 2 2 5" xfId="10556"/>
    <cellStyle name="Normal 2 4 2 3" xfId="10557"/>
    <cellStyle name="Normal 2 4 2 3 2" xfId="10558"/>
    <cellStyle name="Normal 2 4 2 3 2 2" xfId="10559"/>
    <cellStyle name="Normal 2 4 2 3 3" xfId="10560"/>
    <cellStyle name="Normal 2 4 2 4" xfId="10561"/>
    <cellStyle name="Normal 2 4 2 4 2" xfId="10562"/>
    <cellStyle name="Normal 2 4 2 4 2 2" xfId="10563"/>
    <cellStyle name="Normal 2 4 2 4 3" xfId="10564"/>
    <cellStyle name="Normal 2 4 2 5" xfId="10565"/>
    <cellStyle name="Normal 2 4 2 5 2" xfId="10566"/>
    <cellStyle name="Normal 2 4 2 6" xfId="10567"/>
    <cellStyle name="Normal 2 4 3" xfId="10568"/>
    <cellStyle name="Normal 2 4 3 2" xfId="10569"/>
    <cellStyle name="Normal 2 4 3 2 2" xfId="10570"/>
    <cellStyle name="Normal 2 4 3 2 2 2" xfId="10571"/>
    <cellStyle name="Normal 2 4 3 2 3" xfId="10572"/>
    <cellStyle name="Normal 2 4 3 3" xfId="10573"/>
    <cellStyle name="Normal 2 4 3 3 2" xfId="10574"/>
    <cellStyle name="Normal 2 4 3 3 2 2" xfId="10575"/>
    <cellStyle name="Normal 2 4 3 3 3" xfId="10576"/>
    <cellStyle name="Normal 2 4 3 4" xfId="10577"/>
    <cellStyle name="Normal 2 4 3 4 2" xfId="10578"/>
    <cellStyle name="Normal 2 4 3 5" xfId="10579"/>
    <cellStyle name="Normal 2 4 4" xfId="10580"/>
    <cellStyle name="Normal 2 4 4 2" xfId="10581"/>
    <cellStyle name="Normal 2 4 4 2 2" xfId="10582"/>
    <cellStyle name="Normal 2 4 4 2 2 2" xfId="10583"/>
    <cellStyle name="Normal 2 4 4 2 3" xfId="10584"/>
    <cellStyle name="Normal 2 4 4 3" xfId="10585"/>
    <cellStyle name="Normal 2 4 4 3 2" xfId="10586"/>
    <cellStyle name="Normal 2 4 4 3 2 2" xfId="10587"/>
    <cellStyle name="Normal 2 4 4 3 3" xfId="10588"/>
    <cellStyle name="Normal 2 4 4 4" xfId="10589"/>
    <cellStyle name="Normal 2 4 4 4 2" xfId="10590"/>
    <cellStyle name="Normal 2 4 4 5" xfId="10591"/>
    <cellStyle name="Normal 2 4 5" xfId="10592"/>
    <cellStyle name="Normal 2 4 5 2" xfId="10593"/>
    <cellStyle name="Normal 2 4 5 2 2" xfId="10594"/>
    <cellStyle name="Normal 2 4 5 2 2 2" xfId="10595"/>
    <cellStyle name="Normal 2 4 5 2 3" xfId="10596"/>
    <cellStyle name="Normal 2 4 5 3" xfId="10597"/>
    <cellStyle name="Normal 2 4 5 3 2" xfId="10598"/>
    <cellStyle name="Normal 2 4 5 3 2 2" xfId="10599"/>
    <cellStyle name="Normal 2 4 5 3 3" xfId="10600"/>
    <cellStyle name="Normal 2 4 5 4" xfId="10601"/>
    <cellStyle name="Normal 2 4 5 4 2" xfId="10602"/>
    <cellStyle name="Normal 2 4 5 5" xfId="10603"/>
    <cellStyle name="Normal 2 4 6" xfId="10604"/>
    <cellStyle name="Normal 2 4 6 2" xfId="10605"/>
    <cellStyle name="Normal 2 4 6 2 2" xfId="10606"/>
    <cellStyle name="Normal 2 4 6 3" xfId="10607"/>
    <cellStyle name="Normal 2 4 7" xfId="10608"/>
    <cellStyle name="Normal 2 4 7 2" xfId="10609"/>
    <cellStyle name="Normal 2 4 7 2 2" xfId="10610"/>
    <cellStyle name="Normal 2 4 7 3" xfId="10611"/>
    <cellStyle name="Normal 2 4 8" xfId="10612"/>
    <cellStyle name="Normal 2 4 8 2" xfId="10613"/>
    <cellStyle name="Normal 2 4 9" xfId="10614"/>
    <cellStyle name="Normal 2 5" xfId="10615"/>
    <cellStyle name="Normal 2 5 10" xfId="10616"/>
    <cellStyle name="Normal 2 5 11" xfId="10617"/>
    <cellStyle name="Normal 2 5 2" xfId="10618"/>
    <cellStyle name="Normal 2 5 2 2" xfId="10619"/>
    <cellStyle name="Normal 2 5 2 2 2" xfId="10620"/>
    <cellStyle name="Normal 2 5 2 2 2 2" xfId="10621"/>
    <cellStyle name="Normal 2 5 2 2 2 2 2" xfId="10622"/>
    <cellStyle name="Normal 2 5 2 2 2 3" xfId="10623"/>
    <cellStyle name="Normal 2 5 2 2 3" xfId="10624"/>
    <cellStyle name="Normal 2 5 2 2 3 2" xfId="10625"/>
    <cellStyle name="Normal 2 5 2 2 3 2 2" xfId="10626"/>
    <cellStyle name="Normal 2 5 2 2 3 3" xfId="10627"/>
    <cellStyle name="Normal 2 5 2 2 4" xfId="10628"/>
    <cellStyle name="Normal 2 5 2 2 4 2" xfId="10629"/>
    <cellStyle name="Normal 2 5 2 2 5" xfId="10630"/>
    <cellStyle name="Normal 2 5 2 3" xfId="10631"/>
    <cellStyle name="Normal 2 5 2 3 2" xfId="10632"/>
    <cellStyle name="Normal 2 5 2 3 2 2" xfId="10633"/>
    <cellStyle name="Normal 2 5 2 3 3" xfId="10634"/>
    <cellStyle name="Normal 2 5 2 4" xfId="10635"/>
    <cellStyle name="Normal 2 5 2 4 2" xfId="10636"/>
    <cellStyle name="Normal 2 5 2 4 2 2" xfId="10637"/>
    <cellStyle name="Normal 2 5 2 4 3" xfId="10638"/>
    <cellStyle name="Normal 2 5 2 5" xfId="10639"/>
    <cellStyle name="Normal 2 5 2 5 2" xfId="10640"/>
    <cellStyle name="Normal 2 5 2 6" xfId="10641"/>
    <cellStyle name="Normal 2 5 3" xfId="10642"/>
    <cellStyle name="Normal 2 5 3 2" xfId="10643"/>
    <cellStyle name="Normal 2 5 3 2 2" xfId="10644"/>
    <cellStyle name="Normal 2 5 3 2 2 2" xfId="10645"/>
    <cellStyle name="Normal 2 5 3 2 3" xfId="10646"/>
    <cellStyle name="Normal 2 5 3 3" xfId="10647"/>
    <cellStyle name="Normal 2 5 3 3 2" xfId="10648"/>
    <cellStyle name="Normal 2 5 3 3 2 2" xfId="10649"/>
    <cellStyle name="Normal 2 5 3 3 3" xfId="10650"/>
    <cellStyle name="Normal 2 5 3 4" xfId="10651"/>
    <cellStyle name="Normal 2 5 3 4 2" xfId="10652"/>
    <cellStyle name="Normal 2 5 3 5" xfId="10653"/>
    <cellStyle name="Normal 2 5 4" xfId="10654"/>
    <cellStyle name="Normal 2 5 4 2" xfId="10655"/>
    <cellStyle name="Normal 2 5 4 2 2" xfId="10656"/>
    <cellStyle name="Normal 2 5 4 2 2 2" xfId="10657"/>
    <cellStyle name="Normal 2 5 4 2 3" xfId="10658"/>
    <cellStyle name="Normal 2 5 4 3" xfId="10659"/>
    <cellStyle name="Normal 2 5 4 3 2" xfId="10660"/>
    <cellStyle name="Normal 2 5 4 3 2 2" xfId="10661"/>
    <cellStyle name="Normal 2 5 4 3 3" xfId="10662"/>
    <cellStyle name="Normal 2 5 4 4" xfId="10663"/>
    <cellStyle name="Normal 2 5 4 4 2" xfId="10664"/>
    <cellStyle name="Normal 2 5 4 5" xfId="10665"/>
    <cellStyle name="Normal 2 5 5" xfId="10666"/>
    <cellStyle name="Normal 2 5 5 2" xfId="10667"/>
    <cellStyle name="Normal 2 5 5 2 2" xfId="10668"/>
    <cellStyle name="Normal 2 5 5 2 2 2" xfId="10669"/>
    <cellStyle name="Normal 2 5 5 2 3" xfId="10670"/>
    <cellStyle name="Normal 2 5 5 3" xfId="10671"/>
    <cellStyle name="Normal 2 5 5 3 2" xfId="10672"/>
    <cellStyle name="Normal 2 5 5 3 2 2" xfId="10673"/>
    <cellStyle name="Normal 2 5 5 3 3" xfId="10674"/>
    <cellStyle name="Normal 2 5 5 4" xfId="10675"/>
    <cellStyle name="Normal 2 5 5 4 2" xfId="10676"/>
    <cellStyle name="Normal 2 5 5 5" xfId="10677"/>
    <cellStyle name="Normal 2 5 6" xfId="10678"/>
    <cellStyle name="Normal 2 5 6 2" xfId="10679"/>
    <cellStyle name="Normal 2 5 6 2 2" xfId="10680"/>
    <cellStyle name="Normal 2 5 6 3" xfId="10681"/>
    <cellStyle name="Normal 2 5 7" xfId="10682"/>
    <cellStyle name="Normal 2 5 7 2" xfId="10683"/>
    <cellStyle name="Normal 2 5 7 2 2" xfId="10684"/>
    <cellStyle name="Normal 2 5 7 3" xfId="10685"/>
    <cellStyle name="Normal 2 5 8" xfId="10686"/>
    <cellStyle name="Normal 2 5 8 2" xfId="10687"/>
    <cellStyle name="Normal 2 5 9" xfId="10688"/>
    <cellStyle name="Normal 2 6" xfId="10689"/>
    <cellStyle name="Normal 2 6 10" xfId="10690"/>
    <cellStyle name="Normal 2 6 11" xfId="10691"/>
    <cellStyle name="Normal 2 6 2" xfId="10692"/>
    <cellStyle name="Normal 2 6 2 2" xfId="10693"/>
    <cellStyle name="Normal 2 6 2 2 2" xfId="10694"/>
    <cellStyle name="Normal 2 6 2 2 2 2" xfId="10695"/>
    <cellStyle name="Normal 2 6 2 2 2 2 2" xfId="10696"/>
    <cellStyle name="Normal 2 6 2 2 2 3" xfId="10697"/>
    <cellStyle name="Normal 2 6 2 2 3" xfId="10698"/>
    <cellStyle name="Normal 2 6 2 2 3 2" xfId="10699"/>
    <cellStyle name="Normal 2 6 2 2 3 2 2" xfId="10700"/>
    <cellStyle name="Normal 2 6 2 2 3 3" xfId="10701"/>
    <cellStyle name="Normal 2 6 2 2 4" xfId="10702"/>
    <cellStyle name="Normal 2 6 2 2 4 2" xfId="10703"/>
    <cellStyle name="Normal 2 6 2 2 5" xfId="10704"/>
    <cellStyle name="Normal 2 6 2 3" xfId="10705"/>
    <cellStyle name="Normal 2 6 2 3 2" xfId="10706"/>
    <cellStyle name="Normal 2 6 2 3 2 2" xfId="10707"/>
    <cellStyle name="Normal 2 6 2 3 3" xfId="10708"/>
    <cellStyle name="Normal 2 6 2 4" xfId="10709"/>
    <cellStyle name="Normal 2 6 2 4 2" xfId="10710"/>
    <cellStyle name="Normal 2 6 2 4 2 2" xfId="10711"/>
    <cellStyle name="Normal 2 6 2 4 3" xfId="10712"/>
    <cellStyle name="Normal 2 6 2 5" xfId="10713"/>
    <cellStyle name="Normal 2 6 2 5 2" xfId="10714"/>
    <cellStyle name="Normal 2 6 2 6" xfId="10715"/>
    <cellStyle name="Normal 2 6 3" xfId="10716"/>
    <cellStyle name="Normal 2 6 3 2" xfId="10717"/>
    <cellStyle name="Normal 2 6 3 2 2" xfId="10718"/>
    <cellStyle name="Normal 2 6 3 2 2 2" xfId="10719"/>
    <cellStyle name="Normal 2 6 3 2 3" xfId="10720"/>
    <cellStyle name="Normal 2 6 3 3" xfId="10721"/>
    <cellStyle name="Normal 2 6 3 3 2" xfId="10722"/>
    <cellStyle name="Normal 2 6 3 3 2 2" xfId="10723"/>
    <cellStyle name="Normal 2 6 3 3 3" xfId="10724"/>
    <cellStyle name="Normal 2 6 3 4" xfId="10725"/>
    <cellStyle name="Normal 2 6 3 4 2" xfId="10726"/>
    <cellStyle name="Normal 2 6 3 5" xfId="10727"/>
    <cellStyle name="Normal 2 6 4" xfId="10728"/>
    <cellStyle name="Normal 2 6 4 2" xfId="10729"/>
    <cellStyle name="Normal 2 6 4 2 2" xfId="10730"/>
    <cellStyle name="Normal 2 6 4 2 2 2" xfId="10731"/>
    <cellStyle name="Normal 2 6 4 2 3" xfId="10732"/>
    <cellStyle name="Normal 2 6 4 3" xfId="10733"/>
    <cellStyle name="Normal 2 6 4 3 2" xfId="10734"/>
    <cellStyle name="Normal 2 6 4 3 2 2" xfId="10735"/>
    <cellStyle name="Normal 2 6 4 3 3" xfId="10736"/>
    <cellStyle name="Normal 2 6 4 4" xfId="10737"/>
    <cellStyle name="Normal 2 6 4 4 2" xfId="10738"/>
    <cellStyle name="Normal 2 6 4 5" xfId="10739"/>
    <cellStyle name="Normal 2 6 5" xfId="10740"/>
    <cellStyle name="Normal 2 6 5 2" xfId="10741"/>
    <cellStyle name="Normal 2 6 5 2 2" xfId="10742"/>
    <cellStyle name="Normal 2 6 5 2 2 2" xfId="10743"/>
    <cellStyle name="Normal 2 6 5 2 3" xfId="10744"/>
    <cellStyle name="Normal 2 6 5 3" xfId="10745"/>
    <cellStyle name="Normal 2 6 5 3 2" xfId="10746"/>
    <cellStyle name="Normal 2 6 5 3 2 2" xfId="10747"/>
    <cellStyle name="Normal 2 6 5 3 3" xfId="10748"/>
    <cellStyle name="Normal 2 6 5 4" xfId="10749"/>
    <cellStyle name="Normal 2 6 5 4 2" xfId="10750"/>
    <cellStyle name="Normal 2 6 5 5" xfId="10751"/>
    <cellStyle name="Normal 2 6 6" xfId="10752"/>
    <cellStyle name="Normal 2 6 6 2" xfId="10753"/>
    <cellStyle name="Normal 2 6 6 2 2" xfId="10754"/>
    <cellStyle name="Normal 2 6 6 3" xfId="10755"/>
    <cellStyle name="Normal 2 6 7" xfId="10756"/>
    <cellStyle name="Normal 2 6 7 2" xfId="10757"/>
    <cellStyle name="Normal 2 6 7 2 2" xfId="10758"/>
    <cellStyle name="Normal 2 6 7 3" xfId="10759"/>
    <cellStyle name="Normal 2 6 8" xfId="10760"/>
    <cellStyle name="Normal 2 6 8 2" xfId="10761"/>
    <cellStyle name="Normal 2 6 9" xfId="10762"/>
    <cellStyle name="Normal 2 7" xfId="10763"/>
    <cellStyle name="Normal 2 7 10" xfId="10764"/>
    <cellStyle name="Normal 2 7 11" xfId="10765"/>
    <cellStyle name="Normal 2 7 2" xfId="10766"/>
    <cellStyle name="Normal 2 7 2 2" xfId="10767"/>
    <cellStyle name="Normal 2 7 2 2 2" xfId="10768"/>
    <cellStyle name="Normal 2 7 2 2 2 2" xfId="10769"/>
    <cellStyle name="Normal 2 7 2 2 2 2 2" xfId="10770"/>
    <cellStyle name="Normal 2 7 2 2 2 3" xfId="10771"/>
    <cellStyle name="Normal 2 7 2 2 3" xfId="10772"/>
    <cellStyle name="Normal 2 7 2 2 3 2" xfId="10773"/>
    <cellStyle name="Normal 2 7 2 2 3 2 2" xfId="10774"/>
    <cellStyle name="Normal 2 7 2 2 3 3" xfId="10775"/>
    <cellStyle name="Normal 2 7 2 2 4" xfId="10776"/>
    <cellStyle name="Normal 2 7 2 2 4 2" xfId="10777"/>
    <cellStyle name="Normal 2 7 2 2 5" xfId="10778"/>
    <cellStyle name="Normal 2 7 2 3" xfId="10779"/>
    <cellStyle name="Normal 2 7 2 3 2" xfId="10780"/>
    <cellStyle name="Normal 2 7 2 3 2 2" xfId="10781"/>
    <cellStyle name="Normal 2 7 2 3 3" xfId="10782"/>
    <cellStyle name="Normal 2 7 2 4" xfId="10783"/>
    <cellStyle name="Normal 2 7 2 4 2" xfId="10784"/>
    <cellStyle name="Normal 2 7 2 4 2 2" xfId="10785"/>
    <cellStyle name="Normal 2 7 2 4 3" xfId="10786"/>
    <cellStyle name="Normal 2 7 2 5" xfId="10787"/>
    <cellStyle name="Normal 2 7 2 5 2" xfId="10788"/>
    <cellStyle name="Normal 2 7 2 6" xfId="10789"/>
    <cellStyle name="Normal 2 7 3" xfId="10790"/>
    <cellStyle name="Normal 2 7 3 2" xfId="10791"/>
    <cellStyle name="Normal 2 7 3 2 2" xfId="10792"/>
    <cellStyle name="Normal 2 7 3 2 2 2" xfId="10793"/>
    <cellStyle name="Normal 2 7 3 2 3" xfId="10794"/>
    <cellStyle name="Normal 2 7 3 3" xfId="10795"/>
    <cellStyle name="Normal 2 7 3 3 2" xfId="10796"/>
    <cellStyle name="Normal 2 7 3 3 2 2" xfId="10797"/>
    <cellStyle name="Normal 2 7 3 3 3" xfId="10798"/>
    <cellStyle name="Normal 2 7 3 4" xfId="10799"/>
    <cellStyle name="Normal 2 7 3 4 2" xfId="10800"/>
    <cellStyle name="Normal 2 7 3 5" xfId="10801"/>
    <cellStyle name="Normal 2 7 4" xfId="10802"/>
    <cellStyle name="Normal 2 7 4 2" xfId="10803"/>
    <cellStyle name="Normal 2 7 4 2 2" xfId="10804"/>
    <cellStyle name="Normal 2 7 4 2 2 2" xfId="10805"/>
    <cellStyle name="Normal 2 7 4 2 3" xfId="10806"/>
    <cellStyle name="Normal 2 7 4 3" xfId="10807"/>
    <cellStyle name="Normal 2 7 4 3 2" xfId="10808"/>
    <cellStyle name="Normal 2 7 4 3 2 2" xfId="10809"/>
    <cellStyle name="Normal 2 7 4 3 3" xfId="10810"/>
    <cellStyle name="Normal 2 7 4 4" xfId="10811"/>
    <cellStyle name="Normal 2 7 4 4 2" xfId="10812"/>
    <cellStyle name="Normal 2 7 4 5" xfId="10813"/>
    <cellStyle name="Normal 2 7 5" xfId="10814"/>
    <cellStyle name="Normal 2 7 5 2" xfId="10815"/>
    <cellStyle name="Normal 2 7 5 2 2" xfId="10816"/>
    <cellStyle name="Normal 2 7 5 2 2 2" xfId="10817"/>
    <cellStyle name="Normal 2 7 5 2 3" xfId="10818"/>
    <cellStyle name="Normal 2 7 5 3" xfId="10819"/>
    <cellStyle name="Normal 2 7 5 3 2" xfId="10820"/>
    <cellStyle name="Normal 2 7 5 3 2 2" xfId="10821"/>
    <cellStyle name="Normal 2 7 5 3 3" xfId="10822"/>
    <cellStyle name="Normal 2 7 5 4" xfId="10823"/>
    <cellStyle name="Normal 2 7 5 4 2" xfId="10824"/>
    <cellStyle name="Normal 2 7 5 5" xfId="10825"/>
    <cellStyle name="Normal 2 7 6" xfId="10826"/>
    <cellStyle name="Normal 2 7 6 2" xfId="10827"/>
    <cellStyle name="Normal 2 7 6 2 2" xfId="10828"/>
    <cellStyle name="Normal 2 7 6 3" xfId="10829"/>
    <cellStyle name="Normal 2 7 7" xfId="10830"/>
    <cellStyle name="Normal 2 7 7 2" xfId="10831"/>
    <cellStyle name="Normal 2 7 7 2 2" xfId="10832"/>
    <cellStyle name="Normal 2 7 7 3" xfId="10833"/>
    <cellStyle name="Normal 2 7 8" xfId="10834"/>
    <cellStyle name="Normal 2 7 8 2" xfId="10835"/>
    <cellStyle name="Normal 2 7 9" xfId="10836"/>
    <cellStyle name="Normal 2 8" xfId="10837"/>
    <cellStyle name="Normal 2 8 2" xfId="10838"/>
    <cellStyle name="Normal 2 8 3" xfId="10839"/>
    <cellStyle name="Normal 2 8 4" xfId="10840"/>
    <cellStyle name="Normal 2 9" xfId="10841"/>
    <cellStyle name="Normal 2 9 2" xfId="10842"/>
    <cellStyle name="Normal 2 9 3" xfId="10843"/>
    <cellStyle name="Normal 2_16.37E Wild Horse Expansion DeferralRevwrkingfile SF" xfId="10844"/>
    <cellStyle name="Normal 20" xfId="10845"/>
    <cellStyle name="Normal 20 2" xfId="10846"/>
    <cellStyle name="Normal 20 2 2" xfId="10847"/>
    <cellStyle name="Normal 20 2 2 2" xfId="10848"/>
    <cellStyle name="Normal 20 2 3" xfId="10849"/>
    <cellStyle name="Normal 20 2 3 2" xfId="10850"/>
    <cellStyle name="Normal 20 3" xfId="10851"/>
    <cellStyle name="Normal 20 4" xfId="10852"/>
    <cellStyle name="Normal 21" xfId="10853"/>
    <cellStyle name="Normal 21 2" xfId="10854"/>
    <cellStyle name="Normal 21 3" xfId="10855"/>
    <cellStyle name="Normal 22" xfId="10856"/>
    <cellStyle name="Normal 22 2" xfId="10857"/>
    <cellStyle name="Normal 22 3" xfId="10858"/>
    <cellStyle name="Normal 23" xfId="10859"/>
    <cellStyle name="Normal 23 10" xfId="10860"/>
    <cellStyle name="Normal 23 10 2" xfId="10861"/>
    <cellStyle name="Normal 23 10 2 2" xfId="10862"/>
    <cellStyle name="Normal 23 10 2 2 2" xfId="10863"/>
    <cellStyle name="Normal 23 10 2 2 2 2" xfId="10864"/>
    <cellStyle name="Normal 23 10 2 2 2 2 2" xfId="10865"/>
    <cellStyle name="Normal 23 10 2 2 2 3" xfId="10866"/>
    <cellStyle name="Normal 23 10 2 2 3" xfId="10867"/>
    <cellStyle name="Normal 23 10 2 2 3 2" xfId="10868"/>
    <cellStyle name="Normal 23 10 2 2 3 2 2" xfId="10869"/>
    <cellStyle name="Normal 23 10 2 2 3 3" xfId="10870"/>
    <cellStyle name="Normal 23 10 2 2 4" xfId="10871"/>
    <cellStyle name="Normal 23 10 2 2 4 2" xfId="10872"/>
    <cellStyle name="Normal 23 10 2 2 5" xfId="10873"/>
    <cellStyle name="Normal 23 10 2 3" xfId="10874"/>
    <cellStyle name="Normal 23 10 2 3 2" xfId="10875"/>
    <cellStyle name="Normal 23 10 2 3 2 2" xfId="10876"/>
    <cellStyle name="Normal 23 10 2 3 3" xfId="10877"/>
    <cellStyle name="Normal 23 10 2 4" xfId="10878"/>
    <cellStyle name="Normal 23 10 2 4 2" xfId="10879"/>
    <cellStyle name="Normal 23 10 2 4 2 2" xfId="10880"/>
    <cellStyle name="Normal 23 10 2 4 3" xfId="10881"/>
    <cellStyle name="Normal 23 10 2 5" xfId="10882"/>
    <cellStyle name="Normal 23 10 2 5 2" xfId="10883"/>
    <cellStyle name="Normal 23 10 2 6" xfId="10884"/>
    <cellStyle name="Normal 23 10 3" xfId="10885"/>
    <cellStyle name="Normal 23 10 3 2" xfId="10886"/>
    <cellStyle name="Normal 23 10 3 2 2" xfId="10887"/>
    <cellStyle name="Normal 23 10 3 2 2 2" xfId="10888"/>
    <cellStyle name="Normal 23 10 3 2 3" xfId="10889"/>
    <cellStyle name="Normal 23 10 3 3" xfId="10890"/>
    <cellStyle name="Normal 23 10 3 3 2" xfId="10891"/>
    <cellStyle name="Normal 23 10 3 3 2 2" xfId="10892"/>
    <cellStyle name="Normal 23 10 3 3 3" xfId="10893"/>
    <cellStyle name="Normal 23 10 3 4" xfId="10894"/>
    <cellStyle name="Normal 23 10 3 4 2" xfId="10895"/>
    <cellStyle name="Normal 23 10 3 5" xfId="10896"/>
    <cellStyle name="Normal 23 10 4" xfId="10897"/>
    <cellStyle name="Normal 23 10 4 2" xfId="10898"/>
    <cellStyle name="Normal 23 10 4 2 2" xfId="10899"/>
    <cellStyle name="Normal 23 10 4 2 2 2" xfId="10900"/>
    <cellStyle name="Normal 23 10 4 2 3" xfId="10901"/>
    <cellStyle name="Normal 23 10 4 3" xfId="10902"/>
    <cellStyle name="Normal 23 10 4 3 2" xfId="10903"/>
    <cellStyle name="Normal 23 10 4 3 2 2" xfId="10904"/>
    <cellStyle name="Normal 23 10 4 3 3" xfId="10905"/>
    <cellStyle name="Normal 23 10 4 4" xfId="10906"/>
    <cellStyle name="Normal 23 10 4 4 2" xfId="10907"/>
    <cellStyle name="Normal 23 10 4 5" xfId="10908"/>
    <cellStyle name="Normal 23 10 5" xfId="10909"/>
    <cellStyle name="Normal 23 10 5 2" xfId="10910"/>
    <cellStyle name="Normal 23 10 5 2 2" xfId="10911"/>
    <cellStyle name="Normal 23 10 5 2 2 2" xfId="10912"/>
    <cellStyle name="Normal 23 10 5 2 3" xfId="10913"/>
    <cellStyle name="Normal 23 10 5 3" xfId="10914"/>
    <cellStyle name="Normal 23 10 5 3 2" xfId="10915"/>
    <cellStyle name="Normal 23 10 5 3 2 2" xfId="10916"/>
    <cellStyle name="Normal 23 10 5 3 3" xfId="10917"/>
    <cellStyle name="Normal 23 10 5 4" xfId="10918"/>
    <cellStyle name="Normal 23 10 5 4 2" xfId="10919"/>
    <cellStyle name="Normal 23 10 5 5" xfId="10920"/>
    <cellStyle name="Normal 23 10 6" xfId="10921"/>
    <cellStyle name="Normal 23 10 6 2" xfId="10922"/>
    <cellStyle name="Normal 23 10 6 2 2" xfId="10923"/>
    <cellStyle name="Normal 23 10 6 3" xfId="10924"/>
    <cellStyle name="Normal 23 10 7" xfId="10925"/>
    <cellStyle name="Normal 23 10 7 2" xfId="10926"/>
    <cellStyle name="Normal 23 10 7 2 2" xfId="10927"/>
    <cellStyle name="Normal 23 10 7 3" xfId="10928"/>
    <cellStyle name="Normal 23 10 8" xfId="10929"/>
    <cellStyle name="Normal 23 10 8 2" xfId="10930"/>
    <cellStyle name="Normal 23 10 9" xfId="10931"/>
    <cellStyle name="Normal 23 11" xfId="10932"/>
    <cellStyle name="Normal 23 11 2" xfId="10933"/>
    <cellStyle name="Normal 23 11 2 2" xfId="10934"/>
    <cellStyle name="Normal 23 11 2 2 2" xfId="10935"/>
    <cellStyle name="Normal 23 11 2 2 2 2" xfId="10936"/>
    <cellStyle name="Normal 23 11 2 2 2 2 2" xfId="10937"/>
    <cellStyle name="Normal 23 11 2 2 2 3" xfId="10938"/>
    <cellStyle name="Normal 23 11 2 2 3" xfId="10939"/>
    <cellStyle name="Normal 23 11 2 2 3 2" xfId="10940"/>
    <cellStyle name="Normal 23 11 2 2 3 2 2" xfId="10941"/>
    <cellStyle name="Normal 23 11 2 2 3 3" xfId="10942"/>
    <cellStyle name="Normal 23 11 2 2 4" xfId="10943"/>
    <cellStyle name="Normal 23 11 2 2 4 2" xfId="10944"/>
    <cellStyle name="Normal 23 11 2 2 5" xfId="10945"/>
    <cellStyle name="Normal 23 11 2 3" xfId="10946"/>
    <cellStyle name="Normal 23 11 2 3 2" xfId="10947"/>
    <cellStyle name="Normal 23 11 2 3 2 2" xfId="10948"/>
    <cellStyle name="Normal 23 11 2 3 3" xfId="10949"/>
    <cellStyle name="Normal 23 11 2 4" xfId="10950"/>
    <cellStyle name="Normal 23 11 2 4 2" xfId="10951"/>
    <cellStyle name="Normal 23 11 2 4 2 2" xfId="10952"/>
    <cellStyle name="Normal 23 11 2 4 3" xfId="10953"/>
    <cellStyle name="Normal 23 11 2 5" xfId="10954"/>
    <cellStyle name="Normal 23 11 2 5 2" xfId="10955"/>
    <cellStyle name="Normal 23 11 2 6" xfId="10956"/>
    <cellStyle name="Normal 23 11 3" xfId="10957"/>
    <cellStyle name="Normal 23 11 3 2" xfId="10958"/>
    <cellStyle name="Normal 23 11 3 2 2" xfId="10959"/>
    <cellStyle name="Normal 23 11 3 2 2 2" xfId="10960"/>
    <cellStyle name="Normal 23 11 3 2 3" xfId="10961"/>
    <cellStyle name="Normal 23 11 3 3" xfId="10962"/>
    <cellStyle name="Normal 23 11 3 3 2" xfId="10963"/>
    <cellStyle name="Normal 23 11 3 3 2 2" xfId="10964"/>
    <cellStyle name="Normal 23 11 3 3 3" xfId="10965"/>
    <cellStyle name="Normal 23 11 3 4" xfId="10966"/>
    <cellStyle name="Normal 23 11 3 4 2" xfId="10967"/>
    <cellStyle name="Normal 23 11 3 5" xfId="10968"/>
    <cellStyle name="Normal 23 11 4" xfId="10969"/>
    <cellStyle name="Normal 23 11 4 2" xfId="10970"/>
    <cellStyle name="Normal 23 11 4 2 2" xfId="10971"/>
    <cellStyle name="Normal 23 11 4 2 2 2" xfId="10972"/>
    <cellStyle name="Normal 23 11 4 2 3" xfId="10973"/>
    <cellStyle name="Normal 23 11 4 3" xfId="10974"/>
    <cellStyle name="Normal 23 11 4 3 2" xfId="10975"/>
    <cellStyle name="Normal 23 11 4 3 2 2" xfId="10976"/>
    <cellStyle name="Normal 23 11 4 3 3" xfId="10977"/>
    <cellStyle name="Normal 23 11 4 4" xfId="10978"/>
    <cellStyle name="Normal 23 11 4 4 2" xfId="10979"/>
    <cellStyle name="Normal 23 11 4 5" xfId="10980"/>
    <cellStyle name="Normal 23 11 5" xfId="10981"/>
    <cellStyle name="Normal 23 11 5 2" xfId="10982"/>
    <cellStyle name="Normal 23 11 5 2 2" xfId="10983"/>
    <cellStyle name="Normal 23 11 5 2 2 2" xfId="10984"/>
    <cellStyle name="Normal 23 11 5 2 3" xfId="10985"/>
    <cellStyle name="Normal 23 11 5 3" xfId="10986"/>
    <cellStyle name="Normal 23 11 5 3 2" xfId="10987"/>
    <cellStyle name="Normal 23 11 5 3 2 2" xfId="10988"/>
    <cellStyle name="Normal 23 11 5 3 3" xfId="10989"/>
    <cellStyle name="Normal 23 11 5 4" xfId="10990"/>
    <cellStyle name="Normal 23 11 5 4 2" xfId="10991"/>
    <cellStyle name="Normal 23 11 5 5" xfId="10992"/>
    <cellStyle name="Normal 23 11 6" xfId="10993"/>
    <cellStyle name="Normal 23 11 6 2" xfId="10994"/>
    <cellStyle name="Normal 23 11 6 2 2" xfId="10995"/>
    <cellStyle name="Normal 23 11 6 3" xfId="10996"/>
    <cellStyle name="Normal 23 11 7" xfId="10997"/>
    <cellStyle name="Normal 23 11 7 2" xfId="10998"/>
    <cellStyle name="Normal 23 11 7 2 2" xfId="10999"/>
    <cellStyle name="Normal 23 11 7 3" xfId="11000"/>
    <cellStyle name="Normal 23 11 8" xfId="11001"/>
    <cellStyle name="Normal 23 11 8 2" xfId="11002"/>
    <cellStyle name="Normal 23 11 9" xfId="11003"/>
    <cellStyle name="Normal 23 12" xfId="11004"/>
    <cellStyle name="Normal 23 12 2" xfId="11005"/>
    <cellStyle name="Normal 23 12 2 2" xfId="11006"/>
    <cellStyle name="Normal 23 12 2 2 2" xfId="11007"/>
    <cellStyle name="Normal 23 12 2 2 2 2" xfId="11008"/>
    <cellStyle name="Normal 23 12 2 2 2 2 2" xfId="11009"/>
    <cellStyle name="Normal 23 12 2 2 2 3" xfId="11010"/>
    <cellStyle name="Normal 23 12 2 2 3" xfId="11011"/>
    <cellStyle name="Normal 23 12 2 2 3 2" xfId="11012"/>
    <cellStyle name="Normal 23 12 2 2 3 2 2" xfId="11013"/>
    <cellStyle name="Normal 23 12 2 2 3 3" xfId="11014"/>
    <cellStyle name="Normal 23 12 2 2 4" xfId="11015"/>
    <cellStyle name="Normal 23 12 2 2 4 2" xfId="11016"/>
    <cellStyle name="Normal 23 12 2 2 5" xfId="11017"/>
    <cellStyle name="Normal 23 12 2 3" xfId="11018"/>
    <cellStyle name="Normal 23 12 2 3 2" xfId="11019"/>
    <cellStyle name="Normal 23 12 2 3 2 2" xfId="11020"/>
    <cellStyle name="Normal 23 12 2 3 3" xfId="11021"/>
    <cellStyle name="Normal 23 12 2 4" xfId="11022"/>
    <cellStyle name="Normal 23 12 2 4 2" xfId="11023"/>
    <cellStyle name="Normal 23 12 2 4 2 2" xfId="11024"/>
    <cellStyle name="Normal 23 12 2 4 3" xfId="11025"/>
    <cellStyle name="Normal 23 12 2 5" xfId="11026"/>
    <cellStyle name="Normal 23 12 2 5 2" xfId="11027"/>
    <cellStyle name="Normal 23 12 2 6" xfId="11028"/>
    <cellStyle name="Normal 23 12 3" xfId="11029"/>
    <cellStyle name="Normal 23 12 3 2" xfId="11030"/>
    <cellStyle name="Normal 23 12 3 2 2" xfId="11031"/>
    <cellStyle name="Normal 23 12 3 2 2 2" xfId="11032"/>
    <cellStyle name="Normal 23 12 3 2 3" xfId="11033"/>
    <cellStyle name="Normal 23 12 3 3" xfId="11034"/>
    <cellStyle name="Normal 23 12 3 3 2" xfId="11035"/>
    <cellStyle name="Normal 23 12 3 3 2 2" xfId="11036"/>
    <cellStyle name="Normal 23 12 3 3 3" xfId="11037"/>
    <cellStyle name="Normal 23 12 3 4" xfId="11038"/>
    <cellStyle name="Normal 23 12 3 4 2" xfId="11039"/>
    <cellStyle name="Normal 23 12 3 5" xfId="11040"/>
    <cellStyle name="Normal 23 12 4" xfId="11041"/>
    <cellStyle name="Normal 23 12 4 2" xfId="11042"/>
    <cellStyle name="Normal 23 12 4 2 2" xfId="11043"/>
    <cellStyle name="Normal 23 12 4 2 2 2" xfId="11044"/>
    <cellStyle name="Normal 23 12 4 2 3" xfId="11045"/>
    <cellStyle name="Normal 23 12 4 3" xfId="11046"/>
    <cellStyle name="Normal 23 12 4 3 2" xfId="11047"/>
    <cellStyle name="Normal 23 12 4 3 2 2" xfId="11048"/>
    <cellStyle name="Normal 23 12 4 3 3" xfId="11049"/>
    <cellStyle name="Normal 23 12 4 4" xfId="11050"/>
    <cellStyle name="Normal 23 12 4 4 2" xfId="11051"/>
    <cellStyle name="Normal 23 12 4 5" xfId="11052"/>
    <cellStyle name="Normal 23 12 5" xfId="11053"/>
    <cellStyle name="Normal 23 12 5 2" xfId="11054"/>
    <cellStyle name="Normal 23 12 5 2 2" xfId="11055"/>
    <cellStyle name="Normal 23 12 5 2 2 2" xfId="11056"/>
    <cellStyle name="Normal 23 12 5 2 3" xfId="11057"/>
    <cellStyle name="Normal 23 12 5 3" xfId="11058"/>
    <cellStyle name="Normal 23 12 5 3 2" xfId="11059"/>
    <cellStyle name="Normal 23 12 5 3 2 2" xfId="11060"/>
    <cellStyle name="Normal 23 12 5 3 3" xfId="11061"/>
    <cellStyle name="Normal 23 12 5 4" xfId="11062"/>
    <cellStyle name="Normal 23 12 5 4 2" xfId="11063"/>
    <cellStyle name="Normal 23 12 5 5" xfId="11064"/>
    <cellStyle name="Normal 23 12 6" xfId="11065"/>
    <cellStyle name="Normal 23 12 6 2" xfId="11066"/>
    <cellStyle name="Normal 23 12 6 2 2" xfId="11067"/>
    <cellStyle name="Normal 23 12 6 3" xfId="11068"/>
    <cellStyle name="Normal 23 12 7" xfId="11069"/>
    <cellStyle name="Normal 23 12 7 2" xfId="11070"/>
    <cellStyle name="Normal 23 12 7 2 2" xfId="11071"/>
    <cellStyle name="Normal 23 12 7 3" xfId="11072"/>
    <cellStyle name="Normal 23 12 8" xfId="11073"/>
    <cellStyle name="Normal 23 12 8 2" xfId="11074"/>
    <cellStyle name="Normal 23 12 9" xfId="11075"/>
    <cellStyle name="Normal 23 13" xfId="11076"/>
    <cellStyle name="Normal 23 13 2" xfId="11077"/>
    <cellStyle name="Normal 23 13 2 2" xfId="11078"/>
    <cellStyle name="Normal 23 13 2 2 2" xfId="11079"/>
    <cellStyle name="Normal 23 13 2 2 2 2" xfId="11080"/>
    <cellStyle name="Normal 23 13 2 2 3" xfId="11081"/>
    <cellStyle name="Normal 23 13 2 3" xfId="11082"/>
    <cellStyle name="Normal 23 13 2 3 2" xfId="11083"/>
    <cellStyle name="Normal 23 13 2 3 2 2" xfId="11084"/>
    <cellStyle name="Normal 23 13 2 3 3" xfId="11085"/>
    <cellStyle name="Normal 23 13 2 4" xfId="11086"/>
    <cellStyle name="Normal 23 13 2 4 2" xfId="11087"/>
    <cellStyle name="Normal 23 13 2 5" xfId="11088"/>
    <cellStyle name="Normal 23 13 3" xfId="11089"/>
    <cellStyle name="Normal 23 13 3 2" xfId="11090"/>
    <cellStyle name="Normal 23 13 3 2 2" xfId="11091"/>
    <cellStyle name="Normal 23 13 3 3" xfId="11092"/>
    <cellStyle name="Normal 23 13 4" xfId="11093"/>
    <cellStyle name="Normal 23 13 4 2" xfId="11094"/>
    <cellStyle name="Normal 23 13 4 2 2" xfId="11095"/>
    <cellStyle name="Normal 23 13 4 3" xfId="11096"/>
    <cellStyle name="Normal 23 13 5" xfId="11097"/>
    <cellStyle name="Normal 23 13 5 2" xfId="11098"/>
    <cellStyle name="Normal 23 13 6" xfId="11099"/>
    <cellStyle name="Normal 23 14" xfId="11100"/>
    <cellStyle name="Normal 23 14 2" xfId="11101"/>
    <cellStyle name="Normal 23 14 2 2" xfId="11102"/>
    <cellStyle name="Normal 23 14 2 2 2" xfId="11103"/>
    <cellStyle name="Normal 23 14 2 3" xfId="11104"/>
    <cellStyle name="Normal 23 14 3" xfId="11105"/>
    <cellStyle name="Normal 23 14 3 2" xfId="11106"/>
    <cellStyle name="Normal 23 14 3 2 2" xfId="11107"/>
    <cellStyle name="Normal 23 14 3 3" xfId="11108"/>
    <cellStyle name="Normal 23 14 4" xfId="11109"/>
    <cellStyle name="Normal 23 14 4 2" xfId="11110"/>
    <cellStyle name="Normal 23 14 5" xfId="11111"/>
    <cellStyle name="Normal 23 15" xfId="11112"/>
    <cellStyle name="Normal 23 15 2" xfId="11113"/>
    <cellStyle name="Normal 23 15 2 2" xfId="11114"/>
    <cellStyle name="Normal 23 15 2 2 2" xfId="11115"/>
    <cellStyle name="Normal 23 15 2 3" xfId="11116"/>
    <cellStyle name="Normal 23 15 3" xfId="11117"/>
    <cellStyle name="Normal 23 15 3 2" xfId="11118"/>
    <cellStyle name="Normal 23 15 3 2 2" xfId="11119"/>
    <cellStyle name="Normal 23 15 3 3" xfId="11120"/>
    <cellStyle name="Normal 23 15 4" xfId="11121"/>
    <cellStyle name="Normal 23 15 4 2" xfId="11122"/>
    <cellStyle name="Normal 23 15 5" xfId="11123"/>
    <cellStyle name="Normal 23 16" xfId="11124"/>
    <cellStyle name="Normal 23 16 2" xfId="11125"/>
    <cellStyle name="Normal 23 16 2 2" xfId="11126"/>
    <cellStyle name="Normal 23 16 2 2 2" xfId="11127"/>
    <cellStyle name="Normal 23 16 2 3" xfId="11128"/>
    <cellStyle name="Normal 23 16 3" xfId="11129"/>
    <cellStyle name="Normal 23 16 3 2" xfId="11130"/>
    <cellStyle name="Normal 23 16 3 2 2" xfId="11131"/>
    <cellStyle name="Normal 23 16 3 3" xfId="11132"/>
    <cellStyle name="Normal 23 16 4" xfId="11133"/>
    <cellStyle name="Normal 23 16 4 2" xfId="11134"/>
    <cellStyle name="Normal 23 16 5" xfId="11135"/>
    <cellStyle name="Normal 23 17" xfId="11136"/>
    <cellStyle name="Normal 23 17 2" xfId="11137"/>
    <cellStyle name="Normal 23 17 2 2" xfId="11138"/>
    <cellStyle name="Normal 23 17 3" xfId="11139"/>
    <cellStyle name="Normal 23 18" xfId="11140"/>
    <cellStyle name="Normal 23 18 2" xfId="11141"/>
    <cellStyle name="Normal 23 18 2 2" xfId="11142"/>
    <cellStyle name="Normal 23 18 3" xfId="11143"/>
    <cellStyle name="Normal 23 19" xfId="11144"/>
    <cellStyle name="Normal 23 19 2" xfId="11145"/>
    <cellStyle name="Normal 23 2" xfId="11146"/>
    <cellStyle name="Normal 23 2 10" xfId="11147"/>
    <cellStyle name="Normal 23 2 10 2" xfId="11148"/>
    <cellStyle name="Normal 23 2 10 2 2" xfId="11149"/>
    <cellStyle name="Normal 23 2 10 2 2 2" xfId="11150"/>
    <cellStyle name="Normal 23 2 10 2 3" xfId="11151"/>
    <cellStyle name="Normal 23 2 10 3" xfId="11152"/>
    <cellStyle name="Normal 23 2 10 3 2" xfId="11153"/>
    <cellStyle name="Normal 23 2 10 3 2 2" xfId="11154"/>
    <cellStyle name="Normal 23 2 10 3 3" xfId="11155"/>
    <cellStyle name="Normal 23 2 10 4" xfId="11156"/>
    <cellStyle name="Normal 23 2 10 4 2" xfId="11157"/>
    <cellStyle name="Normal 23 2 10 5" xfId="11158"/>
    <cellStyle name="Normal 23 2 11" xfId="11159"/>
    <cellStyle name="Normal 23 2 11 2" xfId="11160"/>
    <cellStyle name="Normal 23 2 11 2 2" xfId="11161"/>
    <cellStyle name="Normal 23 2 11 3" xfId="11162"/>
    <cellStyle name="Normal 23 2 12" xfId="11163"/>
    <cellStyle name="Normal 23 2 12 2" xfId="11164"/>
    <cellStyle name="Normal 23 2 12 2 2" xfId="11165"/>
    <cellStyle name="Normal 23 2 12 3" xfId="11166"/>
    <cellStyle name="Normal 23 2 13" xfId="11167"/>
    <cellStyle name="Normal 23 2 13 2" xfId="11168"/>
    <cellStyle name="Normal 23 2 14" xfId="11169"/>
    <cellStyle name="Normal 23 2 2" xfId="11170"/>
    <cellStyle name="Normal 23 2 2 2" xfId="11171"/>
    <cellStyle name="Normal 23 2 2 2 2" xfId="11172"/>
    <cellStyle name="Normal 23 2 2 2 2 2" xfId="11173"/>
    <cellStyle name="Normal 23 2 2 2 2 2 2" xfId="11174"/>
    <cellStyle name="Normal 23 2 2 2 2 2 2 2" xfId="11175"/>
    <cellStyle name="Normal 23 2 2 2 2 2 3" xfId="11176"/>
    <cellStyle name="Normal 23 2 2 2 2 3" xfId="11177"/>
    <cellStyle name="Normal 23 2 2 2 2 3 2" xfId="11178"/>
    <cellStyle name="Normal 23 2 2 2 2 3 2 2" xfId="11179"/>
    <cellStyle name="Normal 23 2 2 2 2 3 3" xfId="11180"/>
    <cellStyle name="Normal 23 2 2 2 2 4" xfId="11181"/>
    <cellStyle name="Normal 23 2 2 2 2 4 2" xfId="11182"/>
    <cellStyle name="Normal 23 2 2 2 2 5" xfId="11183"/>
    <cellStyle name="Normal 23 2 2 2 3" xfId="11184"/>
    <cellStyle name="Normal 23 2 2 2 3 2" xfId="11185"/>
    <cellStyle name="Normal 23 2 2 2 3 2 2" xfId="11186"/>
    <cellStyle name="Normal 23 2 2 2 3 3" xfId="11187"/>
    <cellStyle name="Normal 23 2 2 2 4" xfId="11188"/>
    <cellStyle name="Normal 23 2 2 2 4 2" xfId="11189"/>
    <cellStyle name="Normal 23 2 2 2 4 2 2" xfId="11190"/>
    <cellStyle name="Normal 23 2 2 2 4 3" xfId="11191"/>
    <cellStyle name="Normal 23 2 2 2 5" xfId="11192"/>
    <cellStyle name="Normal 23 2 2 2 5 2" xfId="11193"/>
    <cellStyle name="Normal 23 2 2 2 6" xfId="11194"/>
    <cellStyle name="Normal 23 2 2 3" xfId="11195"/>
    <cellStyle name="Normal 23 2 2 3 2" xfId="11196"/>
    <cellStyle name="Normal 23 2 2 3 2 2" xfId="11197"/>
    <cellStyle name="Normal 23 2 2 3 2 2 2" xfId="11198"/>
    <cellStyle name="Normal 23 2 2 3 2 3" xfId="11199"/>
    <cellStyle name="Normal 23 2 2 3 3" xfId="11200"/>
    <cellStyle name="Normal 23 2 2 3 3 2" xfId="11201"/>
    <cellStyle name="Normal 23 2 2 3 3 2 2" xfId="11202"/>
    <cellStyle name="Normal 23 2 2 3 3 3" xfId="11203"/>
    <cellStyle name="Normal 23 2 2 3 4" xfId="11204"/>
    <cellStyle name="Normal 23 2 2 3 4 2" xfId="11205"/>
    <cellStyle name="Normal 23 2 2 3 5" xfId="11206"/>
    <cellStyle name="Normal 23 2 2 4" xfId="11207"/>
    <cellStyle name="Normal 23 2 2 4 2" xfId="11208"/>
    <cellStyle name="Normal 23 2 2 4 2 2" xfId="11209"/>
    <cellStyle name="Normal 23 2 2 4 2 2 2" xfId="11210"/>
    <cellStyle name="Normal 23 2 2 4 2 3" xfId="11211"/>
    <cellStyle name="Normal 23 2 2 4 3" xfId="11212"/>
    <cellStyle name="Normal 23 2 2 4 3 2" xfId="11213"/>
    <cellStyle name="Normal 23 2 2 4 3 2 2" xfId="11214"/>
    <cellStyle name="Normal 23 2 2 4 3 3" xfId="11215"/>
    <cellStyle name="Normal 23 2 2 4 4" xfId="11216"/>
    <cellStyle name="Normal 23 2 2 4 4 2" xfId="11217"/>
    <cellStyle name="Normal 23 2 2 4 5" xfId="11218"/>
    <cellStyle name="Normal 23 2 2 5" xfId="11219"/>
    <cellStyle name="Normal 23 2 2 5 2" xfId="11220"/>
    <cellStyle name="Normal 23 2 2 5 2 2" xfId="11221"/>
    <cellStyle name="Normal 23 2 2 5 2 2 2" xfId="11222"/>
    <cellStyle name="Normal 23 2 2 5 2 3" xfId="11223"/>
    <cellStyle name="Normal 23 2 2 5 3" xfId="11224"/>
    <cellStyle name="Normal 23 2 2 5 3 2" xfId="11225"/>
    <cellStyle name="Normal 23 2 2 5 3 2 2" xfId="11226"/>
    <cellStyle name="Normal 23 2 2 5 3 3" xfId="11227"/>
    <cellStyle name="Normal 23 2 2 5 4" xfId="11228"/>
    <cellStyle name="Normal 23 2 2 5 4 2" xfId="11229"/>
    <cellStyle name="Normal 23 2 2 5 5" xfId="11230"/>
    <cellStyle name="Normal 23 2 2 6" xfId="11231"/>
    <cellStyle name="Normal 23 2 2 6 2" xfId="11232"/>
    <cellStyle name="Normal 23 2 2 6 2 2" xfId="11233"/>
    <cellStyle name="Normal 23 2 2 6 3" xfId="11234"/>
    <cellStyle name="Normal 23 2 2 7" xfId="11235"/>
    <cellStyle name="Normal 23 2 2 7 2" xfId="11236"/>
    <cellStyle name="Normal 23 2 2 7 2 2" xfId="11237"/>
    <cellStyle name="Normal 23 2 2 7 3" xfId="11238"/>
    <cellStyle name="Normal 23 2 2 8" xfId="11239"/>
    <cellStyle name="Normal 23 2 2 8 2" xfId="11240"/>
    <cellStyle name="Normal 23 2 2 9" xfId="11241"/>
    <cellStyle name="Normal 23 2 3" xfId="11242"/>
    <cellStyle name="Normal 23 2 3 2" xfId="11243"/>
    <cellStyle name="Normal 23 2 3 2 2" xfId="11244"/>
    <cellStyle name="Normal 23 2 3 2 2 2" xfId="11245"/>
    <cellStyle name="Normal 23 2 3 2 2 2 2" xfId="11246"/>
    <cellStyle name="Normal 23 2 3 2 2 2 2 2" xfId="11247"/>
    <cellStyle name="Normal 23 2 3 2 2 2 3" xfId="11248"/>
    <cellStyle name="Normal 23 2 3 2 2 3" xfId="11249"/>
    <cellStyle name="Normal 23 2 3 2 2 3 2" xfId="11250"/>
    <cellStyle name="Normal 23 2 3 2 2 3 2 2" xfId="11251"/>
    <cellStyle name="Normal 23 2 3 2 2 3 3" xfId="11252"/>
    <cellStyle name="Normal 23 2 3 2 2 4" xfId="11253"/>
    <cellStyle name="Normal 23 2 3 2 2 4 2" xfId="11254"/>
    <cellStyle name="Normal 23 2 3 2 2 5" xfId="11255"/>
    <cellStyle name="Normal 23 2 3 2 3" xfId="11256"/>
    <cellStyle name="Normal 23 2 3 2 3 2" xfId="11257"/>
    <cellStyle name="Normal 23 2 3 2 3 2 2" xfId="11258"/>
    <cellStyle name="Normal 23 2 3 2 3 3" xfId="11259"/>
    <cellStyle name="Normal 23 2 3 2 4" xfId="11260"/>
    <cellStyle name="Normal 23 2 3 2 4 2" xfId="11261"/>
    <cellStyle name="Normal 23 2 3 2 4 2 2" xfId="11262"/>
    <cellStyle name="Normal 23 2 3 2 4 3" xfId="11263"/>
    <cellStyle name="Normal 23 2 3 2 5" xfId="11264"/>
    <cellStyle name="Normal 23 2 3 2 5 2" xfId="11265"/>
    <cellStyle name="Normal 23 2 3 2 6" xfId="11266"/>
    <cellStyle name="Normal 23 2 3 3" xfId="11267"/>
    <cellStyle name="Normal 23 2 3 3 2" xfId="11268"/>
    <cellStyle name="Normal 23 2 3 3 2 2" xfId="11269"/>
    <cellStyle name="Normal 23 2 3 3 2 2 2" xfId="11270"/>
    <cellStyle name="Normal 23 2 3 3 2 3" xfId="11271"/>
    <cellStyle name="Normal 23 2 3 3 3" xfId="11272"/>
    <cellStyle name="Normal 23 2 3 3 3 2" xfId="11273"/>
    <cellStyle name="Normal 23 2 3 3 3 2 2" xfId="11274"/>
    <cellStyle name="Normal 23 2 3 3 3 3" xfId="11275"/>
    <cellStyle name="Normal 23 2 3 3 4" xfId="11276"/>
    <cellStyle name="Normal 23 2 3 3 4 2" xfId="11277"/>
    <cellStyle name="Normal 23 2 3 3 5" xfId="11278"/>
    <cellStyle name="Normal 23 2 3 4" xfId="11279"/>
    <cellStyle name="Normal 23 2 3 4 2" xfId="11280"/>
    <cellStyle name="Normal 23 2 3 4 2 2" xfId="11281"/>
    <cellStyle name="Normal 23 2 3 4 2 2 2" xfId="11282"/>
    <cellStyle name="Normal 23 2 3 4 2 3" xfId="11283"/>
    <cellStyle name="Normal 23 2 3 4 3" xfId="11284"/>
    <cellStyle name="Normal 23 2 3 4 3 2" xfId="11285"/>
    <cellStyle name="Normal 23 2 3 4 3 2 2" xfId="11286"/>
    <cellStyle name="Normal 23 2 3 4 3 3" xfId="11287"/>
    <cellStyle name="Normal 23 2 3 4 4" xfId="11288"/>
    <cellStyle name="Normal 23 2 3 4 4 2" xfId="11289"/>
    <cellStyle name="Normal 23 2 3 4 5" xfId="11290"/>
    <cellStyle name="Normal 23 2 3 5" xfId="11291"/>
    <cellStyle name="Normal 23 2 3 5 2" xfId="11292"/>
    <cellStyle name="Normal 23 2 3 5 2 2" xfId="11293"/>
    <cellStyle name="Normal 23 2 3 5 2 2 2" xfId="11294"/>
    <cellStyle name="Normal 23 2 3 5 2 3" xfId="11295"/>
    <cellStyle name="Normal 23 2 3 5 3" xfId="11296"/>
    <cellStyle name="Normal 23 2 3 5 3 2" xfId="11297"/>
    <cellStyle name="Normal 23 2 3 5 3 2 2" xfId="11298"/>
    <cellStyle name="Normal 23 2 3 5 3 3" xfId="11299"/>
    <cellStyle name="Normal 23 2 3 5 4" xfId="11300"/>
    <cellStyle name="Normal 23 2 3 5 4 2" xfId="11301"/>
    <cellStyle name="Normal 23 2 3 5 5" xfId="11302"/>
    <cellStyle name="Normal 23 2 3 6" xfId="11303"/>
    <cellStyle name="Normal 23 2 3 6 2" xfId="11304"/>
    <cellStyle name="Normal 23 2 3 6 2 2" xfId="11305"/>
    <cellStyle name="Normal 23 2 3 6 3" xfId="11306"/>
    <cellStyle name="Normal 23 2 3 7" xfId="11307"/>
    <cellStyle name="Normal 23 2 3 7 2" xfId="11308"/>
    <cellStyle name="Normal 23 2 3 7 2 2" xfId="11309"/>
    <cellStyle name="Normal 23 2 3 7 3" xfId="11310"/>
    <cellStyle name="Normal 23 2 3 8" xfId="11311"/>
    <cellStyle name="Normal 23 2 3 8 2" xfId="11312"/>
    <cellStyle name="Normal 23 2 3 9" xfId="11313"/>
    <cellStyle name="Normal 23 2 4" xfId="11314"/>
    <cellStyle name="Normal 23 2 4 2" xfId="11315"/>
    <cellStyle name="Normal 23 2 4 2 2" xfId="11316"/>
    <cellStyle name="Normal 23 2 4 2 2 2" xfId="11317"/>
    <cellStyle name="Normal 23 2 4 2 2 2 2" xfId="11318"/>
    <cellStyle name="Normal 23 2 4 2 2 2 2 2" xfId="11319"/>
    <cellStyle name="Normal 23 2 4 2 2 2 3" xfId="11320"/>
    <cellStyle name="Normal 23 2 4 2 2 3" xfId="11321"/>
    <cellStyle name="Normal 23 2 4 2 2 3 2" xfId="11322"/>
    <cellStyle name="Normal 23 2 4 2 2 3 2 2" xfId="11323"/>
    <cellStyle name="Normal 23 2 4 2 2 3 3" xfId="11324"/>
    <cellStyle name="Normal 23 2 4 2 2 4" xfId="11325"/>
    <cellStyle name="Normal 23 2 4 2 2 4 2" xfId="11326"/>
    <cellStyle name="Normal 23 2 4 2 2 5" xfId="11327"/>
    <cellStyle name="Normal 23 2 4 2 3" xfId="11328"/>
    <cellStyle name="Normal 23 2 4 2 3 2" xfId="11329"/>
    <cellStyle name="Normal 23 2 4 2 3 2 2" xfId="11330"/>
    <cellStyle name="Normal 23 2 4 2 3 3" xfId="11331"/>
    <cellStyle name="Normal 23 2 4 2 4" xfId="11332"/>
    <cellStyle name="Normal 23 2 4 2 4 2" xfId="11333"/>
    <cellStyle name="Normal 23 2 4 2 4 2 2" xfId="11334"/>
    <cellStyle name="Normal 23 2 4 2 4 3" xfId="11335"/>
    <cellStyle name="Normal 23 2 4 2 5" xfId="11336"/>
    <cellStyle name="Normal 23 2 4 2 5 2" xfId="11337"/>
    <cellStyle name="Normal 23 2 4 2 6" xfId="11338"/>
    <cellStyle name="Normal 23 2 4 3" xfId="11339"/>
    <cellStyle name="Normal 23 2 4 3 2" xfId="11340"/>
    <cellStyle name="Normal 23 2 4 3 2 2" xfId="11341"/>
    <cellStyle name="Normal 23 2 4 3 2 2 2" xfId="11342"/>
    <cellStyle name="Normal 23 2 4 3 2 3" xfId="11343"/>
    <cellStyle name="Normal 23 2 4 3 3" xfId="11344"/>
    <cellStyle name="Normal 23 2 4 3 3 2" xfId="11345"/>
    <cellStyle name="Normal 23 2 4 3 3 2 2" xfId="11346"/>
    <cellStyle name="Normal 23 2 4 3 3 3" xfId="11347"/>
    <cellStyle name="Normal 23 2 4 3 4" xfId="11348"/>
    <cellStyle name="Normal 23 2 4 3 4 2" xfId="11349"/>
    <cellStyle name="Normal 23 2 4 3 5" xfId="11350"/>
    <cellStyle name="Normal 23 2 4 4" xfId="11351"/>
    <cellStyle name="Normal 23 2 4 4 2" xfId="11352"/>
    <cellStyle name="Normal 23 2 4 4 2 2" xfId="11353"/>
    <cellStyle name="Normal 23 2 4 4 2 2 2" xfId="11354"/>
    <cellStyle name="Normal 23 2 4 4 2 3" xfId="11355"/>
    <cellStyle name="Normal 23 2 4 4 3" xfId="11356"/>
    <cellStyle name="Normal 23 2 4 4 3 2" xfId="11357"/>
    <cellStyle name="Normal 23 2 4 4 3 2 2" xfId="11358"/>
    <cellStyle name="Normal 23 2 4 4 3 3" xfId="11359"/>
    <cellStyle name="Normal 23 2 4 4 4" xfId="11360"/>
    <cellStyle name="Normal 23 2 4 4 4 2" xfId="11361"/>
    <cellStyle name="Normal 23 2 4 4 5" xfId="11362"/>
    <cellStyle name="Normal 23 2 4 5" xfId="11363"/>
    <cellStyle name="Normal 23 2 4 5 2" xfId="11364"/>
    <cellStyle name="Normal 23 2 4 5 2 2" xfId="11365"/>
    <cellStyle name="Normal 23 2 4 5 2 2 2" xfId="11366"/>
    <cellStyle name="Normal 23 2 4 5 2 3" xfId="11367"/>
    <cellStyle name="Normal 23 2 4 5 3" xfId="11368"/>
    <cellStyle name="Normal 23 2 4 5 3 2" xfId="11369"/>
    <cellStyle name="Normal 23 2 4 5 3 2 2" xfId="11370"/>
    <cellStyle name="Normal 23 2 4 5 3 3" xfId="11371"/>
    <cellStyle name="Normal 23 2 4 5 4" xfId="11372"/>
    <cellStyle name="Normal 23 2 4 5 4 2" xfId="11373"/>
    <cellStyle name="Normal 23 2 4 5 5" xfId="11374"/>
    <cellStyle name="Normal 23 2 4 6" xfId="11375"/>
    <cellStyle name="Normal 23 2 4 6 2" xfId="11376"/>
    <cellStyle name="Normal 23 2 4 6 2 2" xfId="11377"/>
    <cellStyle name="Normal 23 2 4 6 3" xfId="11378"/>
    <cellStyle name="Normal 23 2 4 7" xfId="11379"/>
    <cellStyle name="Normal 23 2 4 7 2" xfId="11380"/>
    <cellStyle name="Normal 23 2 4 7 2 2" xfId="11381"/>
    <cellStyle name="Normal 23 2 4 7 3" xfId="11382"/>
    <cellStyle name="Normal 23 2 4 8" xfId="11383"/>
    <cellStyle name="Normal 23 2 4 8 2" xfId="11384"/>
    <cellStyle name="Normal 23 2 4 9" xfId="11385"/>
    <cellStyle name="Normal 23 2 5" xfId="11386"/>
    <cellStyle name="Normal 23 2 5 2" xfId="11387"/>
    <cellStyle name="Normal 23 2 5 2 2" xfId="11388"/>
    <cellStyle name="Normal 23 2 5 2 2 2" xfId="11389"/>
    <cellStyle name="Normal 23 2 5 2 2 2 2" xfId="11390"/>
    <cellStyle name="Normal 23 2 5 2 2 2 2 2" xfId="11391"/>
    <cellStyle name="Normal 23 2 5 2 2 2 3" xfId="11392"/>
    <cellStyle name="Normal 23 2 5 2 2 3" xfId="11393"/>
    <cellStyle name="Normal 23 2 5 2 2 3 2" xfId="11394"/>
    <cellStyle name="Normal 23 2 5 2 2 3 2 2" xfId="11395"/>
    <cellStyle name="Normal 23 2 5 2 2 3 3" xfId="11396"/>
    <cellStyle name="Normal 23 2 5 2 2 4" xfId="11397"/>
    <cellStyle name="Normal 23 2 5 2 2 4 2" xfId="11398"/>
    <cellStyle name="Normal 23 2 5 2 2 5" xfId="11399"/>
    <cellStyle name="Normal 23 2 5 2 3" xfId="11400"/>
    <cellStyle name="Normal 23 2 5 2 3 2" xfId="11401"/>
    <cellStyle name="Normal 23 2 5 2 3 2 2" xfId="11402"/>
    <cellStyle name="Normal 23 2 5 2 3 3" xfId="11403"/>
    <cellStyle name="Normal 23 2 5 2 4" xfId="11404"/>
    <cellStyle name="Normal 23 2 5 2 4 2" xfId="11405"/>
    <cellStyle name="Normal 23 2 5 2 4 2 2" xfId="11406"/>
    <cellStyle name="Normal 23 2 5 2 4 3" xfId="11407"/>
    <cellStyle name="Normal 23 2 5 2 5" xfId="11408"/>
    <cellStyle name="Normal 23 2 5 2 5 2" xfId="11409"/>
    <cellStyle name="Normal 23 2 5 2 6" xfId="11410"/>
    <cellStyle name="Normal 23 2 5 3" xfId="11411"/>
    <cellStyle name="Normal 23 2 5 3 2" xfId="11412"/>
    <cellStyle name="Normal 23 2 5 3 2 2" xfId="11413"/>
    <cellStyle name="Normal 23 2 5 3 2 2 2" xfId="11414"/>
    <cellStyle name="Normal 23 2 5 3 2 3" xfId="11415"/>
    <cellStyle name="Normal 23 2 5 3 3" xfId="11416"/>
    <cellStyle name="Normal 23 2 5 3 3 2" xfId="11417"/>
    <cellStyle name="Normal 23 2 5 3 3 2 2" xfId="11418"/>
    <cellStyle name="Normal 23 2 5 3 3 3" xfId="11419"/>
    <cellStyle name="Normal 23 2 5 3 4" xfId="11420"/>
    <cellStyle name="Normal 23 2 5 3 4 2" xfId="11421"/>
    <cellStyle name="Normal 23 2 5 3 5" xfId="11422"/>
    <cellStyle name="Normal 23 2 5 4" xfId="11423"/>
    <cellStyle name="Normal 23 2 5 4 2" xfId="11424"/>
    <cellStyle name="Normal 23 2 5 4 2 2" xfId="11425"/>
    <cellStyle name="Normal 23 2 5 4 2 2 2" xfId="11426"/>
    <cellStyle name="Normal 23 2 5 4 2 3" xfId="11427"/>
    <cellStyle name="Normal 23 2 5 4 3" xfId="11428"/>
    <cellStyle name="Normal 23 2 5 4 3 2" xfId="11429"/>
    <cellStyle name="Normal 23 2 5 4 3 2 2" xfId="11430"/>
    <cellStyle name="Normal 23 2 5 4 3 3" xfId="11431"/>
    <cellStyle name="Normal 23 2 5 4 4" xfId="11432"/>
    <cellStyle name="Normal 23 2 5 4 4 2" xfId="11433"/>
    <cellStyle name="Normal 23 2 5 4 5" xfId="11434"/>
    <cellStyle name="Normal 23 2 5 5" xfId="11435"/>
    <cellStyle name="Normal 23 2 5 5 2" xfId="11436"/>
    <cellStyle name="Normal 23 2 5 5 2 2" xfId="11437"/>
    <cellStyle name="Normal 23 2 5 5 2 2 2" xfId="11438"/>
    <cellStyle name="Normal 23 2 5 5 2 3" xfId="11439"/>
    <cellStyle name="Normal 23 2 5 5 3" xfId="11440"/>
    <cellStyle name="Normal 23 2 5 5 3 2" xfId="11441"/>
    <cellStyle name="Normal 23 2 5 5 3 2 2" xfId="11442"/>
    <cellStyle name="Normal 23 2 5 5 3 3" xfId="11443"/>
    <cellStyle name="Normal 23 2 5 5 4" xfId="11444"/>
    <cellStyle name="Normal 23 2 5 5 4 2" xfId="11445"/>
    <cellStyle name="Normal 23 2 5 5 5" xfId="11446"/>
    <cellStyle name="Normal 23 2 5 6" xfId="11447"/>
    <cellStyle name="Normal 23 2 5 6 2" xfId="11448"/>
    <cellStyle name="Normal 23 2 5 6 2 2" xfId="11449"/>
    <cellStyle name="Normal 23 2 5 6 3" xfId="11450"/>
    <cellStyle name="Normal 23 2 5 7" xfId="11451"/>
    <cellStyle name="Normal 23 2 5 7 2" xfId="11452"/>
    <cellStyle name="Normal 23 2 5 7 2 2" xfId="11453"/>
    <cellStyle name="Normal 23 2 5 7 3" xfId="11454"/>
    <cellStyle name="Normal 23 2 5 8" xfId="11455"/>
    <cellStyle name="Normal 23 2 5 8 2" xfId="11456"/>
    <cellStyle name="Normal 23 2 5 9" xfId="11457"/>
    <cellStyle name="Normal 23 2 6" xfId="11458"/>
    <cellStyle name="Normal 23 2 6 2" xfId="11459"/>
    <cellStyle name="Normal 23 2 6 2 2" xfId="11460"/>
    <cellStyle name="Normal 23 2 6 2 2 2" xfId="11461"/>
    <cellStyle name="Normal 23 2 6 2 2 2 2" xfId="11462"/>
    <cellStyle name="Normal 23 2 6 2 2 2 2 2" xfId="11463"/>
    <cellStyle name="Normal 23 2 6 2 2 2 3" xfId="11464"/>
    <cellStyle name="Normal 23 2 6 2 2 3" xfId="11465"/>
    <cellStyle name="Normal 23 2 6 2 2 3 2" xfId="11466"/>
    <cellStyle name="Normal 23 2 6 2 2 3 2 2" xfId="11467"/>
    <cellStyle name="Normal 23 2 6 2 2 3 3" xfId="11468"/>
    <cellStyle name="Normal 23 2 6 2 2 4" xfId="11469"/>
    <cellStyle name="Normal 23 2 6 2 2 4 2" xfId="11470"/>
    <cellStyle name="Normal 23 2 6 2 2 5" xfId="11471"/>
    <cellStyle name="Normal 23 2 6 2 3" xfId="11472"/>
    <cellStyle name="Normal 23 2 6 2 3 2" xfId="11473"/>
    <cellStyle name="Normal 23 2 6 2 3 2 2" xfId="11474"/>
    <cellStyle name="Normal 23 2 6 2 3 3" xfId="11475"/>
    <cellStyle name="Normal 23 2 6 2 4" xfId="11476"/>
    <cellStyle name="Normal 23 2 6 2 4 2" xfId="11477"/>
    <cellStyle name="Normal 23 2 6 2 4 2 2" xfId="11478"/>
    <cellStyle name="Normal 23 2 6 2 4 3" xfId="11479"/>
    <cellStyle name="Normal 23 2 6 2 5" xfId="11480"/>
    <cellStyle name="Normal 23 2 6 2 5 2" xfId="11481"/>
    <cellStyle name="Normal 23 2 6 2 6" xfId="11482"/>
    <cellStyle name="Normal 23 2 6 3" xfId="11483"/>
    <cellStyle name="Normal 23 2 6 3 2" xfId="11484"/>
    <cellStyle name="Normal 23 2 6 3 2 2" xfId="11485"/>
    <cellStyle name="Normal 23 2 6 3 2 2 2" xfId="11486"/>
    <cellStyle name="Normal 23 2 6 3 2 3" xfId="11487"/>
    <cellStyle name="Normal 23 2 6 3 3" xfId="11488"/>
    <cellStyle name="Normal 23 2 6 3 3 2" xfId="11489"/>
    <cellStyle name="Normal 23 2 6 3 3 2 2" xfId="11490"/>
    <cellStyle name="Normal 23 2 6 3 3 3" xfId="11491"/>
    <cellStyle name="Normal 23 2 6 3 4" xfId="11492"/>
    <cellStyle name="Normal 23 2 6 3 4 2" xfId="11493"/>
    <cellStyle name="Normal 23 2 6 3 5" xfId="11494"/>
    <cellStyle name="Normal 23 2 6 4" xfId="11495"/>
    <cellStyle name="Normal 23 2 6 4 2" xfId="11496"/>
    <cellStyle name="Normal 23 2 6 4 2 2" xfId="11497"/>
    <cellStyle name="Normal 23 2 6 4 2 2 2" xfId="11498"/>
    <cellStyle name="Normal 23 2 6 4 2 3" xfId="11499"/>
    <cellStyle name="Normal 23 2 6 4 3" xfId="11500"/>
    <cellStyle name="Normal 23 2 6 4 3 2" xfId="11501"/>
    <cellStyle name="Normal 23 2 6 4 3 2 2" xfId="11502"/>
    <cellStyle name="Normal 23 2 6 4 3 3" xfId="11503"/>
    <cellStyle name="Normal 23 2 6 4 4" xfId="11504"/>
    <cellStyle name="Normal 23 2 6 4 4 2" xfId="11505"/>
    <cellStyle name="Normal 23 2 6 4 5" xfId="11506"/>
    <cellStyle name="Normal 23 2 6 5" xfId="11507"/>
    <cellStyle name="Normal 23 2 6 5 2" xfId="11508"/>
    <cellStyle name="Normal 23 2 6 5 2 2" xfId="11509"/>
    <cellStyle name="Normal 23 2 6 5 2 2 2" xfId="11510"/>
    <cellStyle name="Normal 23 2 6 5 2 3" xfId="11511"/>
    <cellStyle name="Normal 23 2 6 5 3" xfId="11512"/>
    <cellStyle name="Normal 23 2 6 5 3 2" xfId="11513"/>
    <cellStyle name="Normal 23 2 6 5 3 2 2" xfId="11514"/>
    <cellStyle name="Normal 23 2 6 5 3 3" xfId="11515"/>
    <cellStyle name="Normal 23 2 6 5 4" xfId="11516"/>
    <cellStyle name="Normal 23 2 6 5 4 2" xfId="11517"/>
    <cellStyle name="Normal 23 2 6 5 5" xfId="11518"/>
    <cellStyle name="Normal 23 2 6 6" xfId="11519"/>
    <cellStyle name="Normal 23 2 6 6 2" xfId="11520"/>
    <cellStyle name="Normal 23 2 6 6 2 2" xfId="11521"/>
    <cellStyle name="Normal 23 2 6 6 3" xfId="11522"/>
    <cellStyle name="Normal 23 2 6 7" xfId="11523"/>
    <cellStyle name="Normal 23 2 6 7 2" xfId="11524"/>
    <cellStyle name="Normal 23 2 6 7 2 2" xfId="11525"/>
    <cellStyle name="Normal 23 2 6 7 3" xfId="11526"/>
    <cellStyle name="Normal 23 2 6 8" xfId="11527"/>
    <cellStyle name="Normal 23 2 6 8 2" xfId="11528"/>
    <cellStyle name="Normal 23 2 6 9" xfId="11529"/>
    <cellStyle name="Normal 23 2 7" xfId="11530"/>
    <cellStyle name="Normal 23 2 7 2" xfId="11531"/>
    <cellStyle name="Normal 23 2 7 2 2" xfId="11532"/>
    <cellStyle name="Normal 23 2 7 2 2 2" xfId="11533"/>
    <cellStyle name="Normal 23 2 7 2 2 2 2" xfId="11534"/>
    <cellStyle name="Normal 23 2 7 2 2 3" xfId="11535"/>
    <cellStyle name="Normal 23 2 7 2 3" xfId="11536"/>
    <cellStyle name="Normal 23 2 7 2 3 2" xfId="11537"/>
    <cellStyle name="Normal 23 2 7 2 3 2 2" xfId="11538"/>
    <cellStyle name="Normal 23 2 7 2 3 3" xfId="11539"/>
    <cellStyle name="Normal 23 2 7 2 4" xfId="11540"/>
    <cellStyle name="Normal 23 2 7 2 4 2" xfId="11541"/>
    <cellStyle name="Normal 23 2 7 2 5" xfId="11542"/>
    <cellStyle name="Normal 23 2 7 3" xfId="11543"/>
    <cellStyle name="Normal 23 2 7 3 2" xfId="11544"/>
    <cellStyle name="Normal 23 2 7 3 2 2" xfId="11545"/>
    <cellStyle name="Normal 23 2 7 3 3" xfId="11546"/>
    <cellStyle name="Normal 23 2 7 4" xfId="11547"/>
    <cellStyle name="Normal 23 2 7 4 2" xfId="11548"/>
    <cellStyle name="Normal 23 2 7 4 2 2" xfId="11549"/>
    <cellStyle name="Normal 23 2 7 4 3" xfId="11550"/>
    <cellStyle name="Normal 23 2 7 5" xfId="11551"/>
    <cellStyle name="Normal 23 2 7 5 2" xfId="11552"/>
    <cellStyle name="Normal 23 2 7 6" xfId="11553"/>
    <cellStyle name="Normal 23 2 8" xfId="11554"/>
    <cellStyle name="Normal 23 2 8 2" xfId="11555"/>
    <cellStyle name="Normal 23 2 8 2 2" xfId="11556"/>
    <cellStyle name="Normal 23 2 8 2 2 2" xfId="11557"/>
    <cellStyle name="Normal 23 2 8 2 3" xfId="11558"/>
    <cellStyle name="Normal 23 2 8 3" xfId="11559"/>
    <cellStyle name="Normal 23 2 8 3 2" xfId="11560"/>
    <cellStyle name="Normal 23 2 8 3 2 2" xfId="11561"/>
    <cellStyle name="Normal 23 2 8 3 3" xfId="11562"/>
    <cellStyle name="Normal 23 2 8 4" xfId="11563"/>
    <cellStyle name="Normal 23 2 8 4 2" xfId="11564"/>
    <cellStyle name="Normal 23 2 8 5" xfId="11565"/>
    <cellStyle name="Normal 23 2 9" xfId="11566"/>
    <cellStyle name="Normal 23 2 9 2" xfId="11567"/>
    <cellStyle name="Normal 23 2 9 2 2" xfId="11568"/>
    <cellStyle name="Normal 23 2 9 2 2 2" xfId="11569"/>
    <cellStyle name="Normal 23 2 9 2 3" xfId="11570"/>
    <cellStyle name="Normal 23 2 9 3" xfId="11571"/>
    <cellStyle name="Normal 23 2 9 3 2" xfId="11572"/>
    <cellStyle name="Normal 23 2 9 3 2 2" xfId="11573"/>
    <cellStyle name="Normal 23 2 9 3 3" xfId="11574"/>
    <cellStyle name="Normal 23 2 9 4" xfId="11575"/>
    <cellStyle name="Normal 23 2 9 4 2" xfId="11576"/>
    <cellStyle name="Normal 23 2 9 5" xfId="11577"/>
    <cellStyle name="Normal 23 20" xfId="11578"/>
    <cellStyle name="Normal 23 21" xfId="11579"/>
    <cellStyle name="Normal 23 22" xfId="11580"/>
    <cellStyle name="Normal 23 3" xfId="11581"/>
    <cellStyle name="Normal 23 3 10" xfId="11582"/>
    <cellStyle name="Normal 23 3 10 2" xfId="11583"/>
    <cellStyle name="Normal 23 3 10 2 2" xfId="11584"/>
    <cellStyle name="Normal 23 3 10 2 2 2" xfId="11585"/>
    <cellStyle name="Normal 23 3 10 2 3" xfId="11586"/>
    <cellStyle name="Normal 23 3 10 3" xfId="11587"/>
    <cellStyle name="Normal 23 3 10 3 2" xfId="11588"/>
    <cellStyle name="Normal 23 3 10 3 2 2" xfId="11589"/>
    <cellStyle name="Normal 23 3 10 3 3" xfId="11590"/>
    <cellStyle name="Normal 23 3 10 4" xfId="11591"/>
    <cellStyle name="Normal 23 3 10 4 2" xfId="11592"/>
    <cellStyle name="Normal 23 3 10 5" xfId="11593"/>
    <cellStyle name="Normal 23 3 11" xfId="11594"/>
    <cellStyle name="Normal 23 3 11 2" xfId="11595"/>
    <cellStyle name="Normal 23 3 11 2 2" xfId="11596"/>
    <cellStyle name="Normal 23 3 11 3" xfId="11597"/>
    <cellStyle name="Normal 23 3 12" xfId="11598"/>
    <cellStyle name="Normal 23 3 12 2" xfId="11599"/>
    <cellStyle name="Normal 23 3 12 2 2" xfId="11600"/>
    <cellStyle name="Normal 23 3 12 3" xfId="11601"/>
    <cellStyle name="Normal 23 3 13" xfId="11602"/>
    <cellStyle name="Normal 23 3 13 2" xfId="11603"/>
    <cellStyle name="Normal 23 3 14" xfId="11604"/>
    <cellStyle name="Normal 23 3 2" xfId="11605"/>
    <cellStyle name="Normal 23 3 2 2" xfId="11606"/>
    <cellStyle name="Normal 23 3 2 2 2" xfId="11607"/>
    <cellStyle name="Normal 23 3 2 2 2 2" xfId="11608"/>
    <cellStyle name="Normal 23 3 2 2 2 2 2" xfId="11609"/>
    <cellStyle name="Normal 23 3 2 2 2 2 2 2" xfId="11610"/>
    <cellStyle name="Normal 23 3 2 2 2 2 3" xfId="11611"/>
    <cellStyle name="Normal 23 3 2 2 2 3" xfId="11612"/>
    <cellStyle name="Normal 23 3 2 2 2 3 2" xfId="11613"/>
    <cellStyle name="Normal 23 3 2 2 2 3 2 2" xfId="11614"/>
    <cellStyle name="Normal 23 3 2 2 2 3 3" xfId="11615"/>
    <cellStyle name="Normal 23 3 2 2 2 4" xfId="11616"/>
    <cellStyle name="Normal 23 3 2 2 2 4 2" xfId="11617"/>
    <cellStyle name="Normal 23 3 2 2 2 5" xfId="11618"/>
    <cellStyle name="Normal 23 3 2 2 3" xfId="11619"/>
    <cellStyle name="Normal 23 3 2 2 3 2" xfId="11620"/>
    <cellStyle name="Normal 23 3 2 2 3 2 2" xfId="11621"/>
    <cellStyle name="Normal 23 3 2 2 3 3" xfId="11622"/>
    <cellStyle name="Normal 23 3 2 2 4" xfId="11623"/>
    <cellStyle name="Normal 23 3 2 2 4 2" xfId="11624"/>
    <cellStyle name="Normal 23 3 2 2 4 2 2" xfId="11625"/>
    <cellStyle name="Normal 23 3 2 2 4 3" xfId="11626"/>
    <cellStyle name="Normal 23 3 2 2 5" xfId="11627"/>
    <cellStyle name="Normal 23 3 2 2 5 2" xfId="11628"/>
    <cellStyle name="Normal 23 3 2 2 6" xfId="11629"/>
    <cellStyle name="Normal 23 3 2 3" xfId="11630"/>
    <cellStyle name="Normal 23 3 2 3 2" xfId="11631"/>
    <cellStyle name="Normal 23 3 2 3 2 2" xfId="11632"/>
    <cellStyle name="Normal 23 3 2 3 2 2 2" xfId="11633"/>
    <cellStyle name="Normal 23 3 2 3 2 3" xfId="11634"/>
    <cellStyle name="Normal 23 3 2 3 3" xfId="11635"/>
    <cellStyle name="Normal 23 3 2 3 3 2" xfId="11636"/>
    <cellStyle name="Normal 23 3 2 3 3 2 2" xfId="11637"/>
    <cellStyle name="Normal 23 3 2 3 3 3" xfId="11638"/>
    <cellStyle name="Normal 23 3 2 3 4" xfId="11639"/>
    <cellStyle name="Normal 23 3 2 3 4 2" xfId="11640"/>
    <cellStyle name="Normal 23 3 2 3 5" xfId="11641"/>
    <cellStyle name="Normal 23 3 2 4" xfId="11642"/>
    <cellStyle name="Normal 23 3 2 4 2" xfId="11643"/>
    <cellStyle name="Normal 23 3 2 4 2 2" xfId="11644"/>
    <cellStyle name="Normal 23 3 2 4 2 2 2" xfId="11645"/>
    <cellStyle name="Normal 23 3 2 4 2 3" xfId="11646"/>
    <cellStyle name="Normal 23 3 2 4 3" xfId="11647"/>
    <cellStyle name="Normal 23 3 2 4 3 2" xfId="11648"/>
    <cellStyle name="Normal 23 3 2 4 3 2 2" xfId="11649"/>
    <cellStyle name="Normal 23 3 2 4 3 3" xfId="11650"/>
    <cellStyle name="Normal 23 3 2 4 4" xfId="11651"/>
    <cellStyle name="Normal 23 3 2 4 4 2" xfId="11652"/>
    <cellStyle name="Normal 23 3 2 4 5" xfId="11653"/>
    <cellStyle name="Normal 23 3 2 5" xfId="11654"/>
    <cellStyle name="Normal 23 3 2 5 2" xfId="11655"/>
    <cellStyle name="Normal 23 3 2 5 2 2" xfId="11656"/>
    <cellStyle name="Normal 23 3 2 5 2 2 2" xfId="11657"/>
    <cellStyle name="Normal 23 3 2 5 2 3" xfId="11658"/>
    <cellStyle name="Normal 23 3 2 5 3" xfId="11659"/>
    <cellStyle name="Normal 23 3 2 5 3 2" xfId="11660"/>
    <cellStyle name="Normal 23 3 2 5 3 2 2" xfId="11661"/>
    <cellStyle name="Normal 23 3 2 5 3 3" xfId="11662"/>
    <cellStyle name="Normal 23 3 2 5 4" xfId="11663"/>
    <cellStyle name="Normal 23 3 2 5 4 2" xfId="11664"/>
    <cellStyle name="Normal 23 3 2 5 5" xfId="11665"/>
    <cellStyle name="Normal 23 3 2 6" xfId="11666"/>
    <cellStyle name="Normal 23 3 2 6 2" xfId="11667"/>
    <cellStyle name="Normal 23 3 2 6 2 2" xfId="11668"/>
    <cellStyle name="Normal 23 3 2 6 3" xfId="11669"/>
    <cellStyle name="Normal 23 3 2 7" xfId="11670"/>
    <cellStyle name="Normal 23 3 2 7 2" xfId="11671"/>
    <cellStyle name="Normal 23 3 2 7 2 2" xfId="11672"/>
    <cellStyle name="Normal 23 3 2 7 3" xfId="11673"/>
    <cellStyle name="Normal 23 3 2 8" xfId="11674"/>
    <cellStyle name="Normal 23 3 2 8 2" xfId="11675"/>
    <cellStyle name="Normal 23 3 2 9" xfId="11676"/>
    <cellStyle name="Normal 23 3 3" xfId="11677"/>
    <cellStyle name="Normal 23 3 3 2" xfId="11678"/>
    <cellStyle name="Normal 23 3 3 2 2" xfId="11679"/>
    <cellStyle name="Normal 23 3 3 2 2 2" xfId="11680"/>
    <cellStyle name="Normal 23 3 3 2 2 2 2" xfId="11681"/>
    <cellStyle name="Normal 23 3 3 2 2 2 2 2" xfId="11682"/>
    <cellStyle name="Normal 23 3 3 2 2 2 3" xfId="11683"/>
    <cellStyle name="Normal 23 3 3 2 2 3" xfId="11684"/>
    <cellStyle name="Normal 23 3 3 2 2 3 2" xfId="11685"/>
    <cellStyle name="Normal 23 3 3 2 2 3 2 2" xfId="11686"/>
    <cellStyle name="Normal 23 3 3 2 2 3 3" xfId="11687"/>
    <cellStyle name="Normal 23 3 3 2 2 4" xfId="11688"/>
    <cellStyle name="Normal 23 3 3 2 2 4 2" xfId="11689"/>
    <cellStyle name="Normal 23 3 3 2 2 5" xfId="11690"/>
    <cellStyle name="Normal 23 3 3 2 3" xfId="11691"/>
    <cellStyle name="Normal 23 3 3 2 3 2" xfId="11692"/>
    <cellStyle name="Normal 23 3 3 2 3 2 2" xfId="11693"/>
    <cellStyle name="Normal 23 3 3 2 3 3" xfId="11694"/>
    <cellStyle name="Normal 23 3 3 2 4" xfId="11695"/>
    <cellStyle name="Normal 23 3 3 2 4 2" xfId="11696"/>
    <cellStyle name="Normal 23 3 3 2 4 2 2" xfId="11697"/>
    <cellStyle name="Normal 23 3 3 2 4 3" xfId="11698"/>
    <cellStyle name="Normal 23 3 3 2 5" xfId="11699"/>
    <cellStyle name="Normal 23 3 3 2 5 2" xfId="11700"/>
    <cellStyle name="Normal 23 3 3 2 6" xfId="11701"/>
    <cellStyle name="Normal 23 3 3 3" xfId="11702"/>
    <cellStyle name="Normal 23 3 3 3 2" xfId="11703"/>
    <cellStyle name="Normal 23 3 3 3 2 2" xfId="11704"/>
    <cellStyle name="Normal 23 3 3 3 2 2 2" xfId="11705"/>
    <cellStyle name="Normal 23 3 3 3 2 3" xfId="11706"/>
    <cellStyle name="Normal 23 3 3 3 3" xfId="11707"/>
    <cellStyle name="Normal 23 3 3 3 3 2" xfId="11708"/>
    <cellStyle name="Normal 23 3 3 3 3 2 2" xfId="11709"/>
    <cellStyle name="Normal 23 3 3 3 3 3" xfId="11710"/>
    <cellStyle name="Normal 23 3 3 3 4" xfId="11711"/>
    <cellStyle name="Normal 23 3 3 3 4 2" xfId="11712"/>
    <cellStyle name="Normal 23 3 3 3 5" xfId="11713"/>
    <cellStyle name="Normal 23 3 3 4" xfId="11714"/>
    <cellStyle name="Normal 23 3 3 4 2" xfId="11715"/>
    <cellStyle name="Normal 23 3 3 4 2 2" xfId="11716"/>
    <cellStyle name="Normal 23 3 3 4 2 2 2" xfId="11717"/>
    <cellStyle name="Normal 23 3 3 4 2 3" xfId="11718"/>
    <cellStyle name="Normal 23 3 3 4 3" xfId="11719"/>
    <cellStyle name="Normal 23 3 3 4 3 2" xfId="11720"/>
    <cellStyle name="Normal 23 3 3 4 3 2 2" xfId="11721"/>
    <cellStyle name="Normal 23 3 3 4 3 3" xfId="11722"/>
    <cellStyle name="Normal 23 3 3 4 4" xfId="11723"/>
    <cellStyle name="Normal 23 3 3 4 4 2" xfId="11724"/>
    <cellStyle name="Normal 23 3 3 4 5" xfId="11725"/>
    <cellStyle name="Normal 23 3 3 5" xfId="11726"/>
    <cellStyle name="Normal 23 3 3 5 2" xfId="11727"/>
    <cellStyle name="Normal 23 3 3 5 2 2" xfId="11728"/>
    <cellStyle name="Normal 23 3 3 5 2 2 2" xfId="11729"/>
    <cellStyle name="Normal 23 3 3 5 2 3" xfId="11730"/>
    <cellStyle name="Normal 23 3 3 5 3" xfId="11731"/>
    <cellStyle name="Normal 23 3 3 5 3 2" xfId="11732"/>
    <cellStyle name="Normal 23 3 3 5 3 2 2" xfId="11733"/>
    <cellStyle name="Normal 23 3 3 5 3 3" xfId="11734"/>
    <cellStyle name="Normal 23 3 3 5 4" xfId="11735"/>
    <cellStyle name="Normal 23 3 3 5 4 2" xfId="11736"/>
    <cellStyle name="Normal 23 3 3 5 5" xfId="11737"/>
    <cellStyle name="Normal 23 3 3 6" xfId="11738"/>
    <cellStyle name="Normal 23 3 3 6 2" xfId="11739"/>
    <cellStyle name="Normal 23 3 3 6 2 2" xfId="11740"/>
    <cellStyle name="Normal 23 3 3 6 3" xfId="11741"/>
    <cellStyle name="Normal 23 3 3 7" xfId="11742"/>
    <cellStyle name="Normal 23 3 3 7 2" xfId="11743"/>
    <cellStyle name="Normal 23 3 3 7 2 2" xfId="11744"/>
    <cellStyle name="Normal 23 3 3 7 3" xfId="11745"/>
    <cellStyle name="Normal 23 3 3 8" xfId="11746"/>
    <cellStyle name="Normal 23 3 3 8 2" xfId="11747"/>
    <cellStyle name="Normal 23 3 3 9" xfId="11748"/>
    <cellStyle name="Normal 23 3 4" xfId="11749"/>
    <cellStyle name="Normal 23 3 4 2" xfId="11750"/>
    <cellStyle name="Normal 23 3 4 2 2" xfId="11751"/>
    <cellStyle name="Normal 23 3 4 2 2 2" xfId="11752"/>
    <cellStyle name="Normal 23 3 4 2 2 2 2" xfId="11753"/>
    <cellStyle name="Normal 23 3 4 2 2 2 2 2" xfId="11754"/>
    <cellStyle name="Normal 23 3 4 2 2 2 3" xfId="11755"/>
    <cellStyle name="Normal 23 3 4 2 2 3" xfId="11756"/>
    <cellStyle name="Normal 23 3 4 2 2 3 2" xfId="11757"/>
    <cellStyle name="Normal 23 3 4 2 2 3 2 2" xfId="11758"/>
    <cellStyle name="Normal 23 3 4 2 2 3 3" xfId="11759"/>
    <cellStyle name="Normal 23 3 4 2 2 4" xfId="11760"/>
    <cellStyle name="Normal 23 3 4 2 2 4 2" xfId="11761"/>
    <cellStyle name="Normal 23 3 4 2 2 5" xfId="11762"/>
    <cellStyle name="Normal 23 3 4 2 3" xfId="11763"/>
    <cellStyle name="Normal 23 3 4 2 3 2" xfId="11764"/>
    <cellStyle name="Normal 23 3 4 2 3 2 2" xfId="11765"/>
    <cellStyle name="Normal 23 3 4 2 3 3" xfId="11766"/>
    <cellStyle name="Normal 23 3 4 2 4" xfId="11767"/>
    <cellStyle name="Normal 23 3 4 2 4 2" xfId="11768"/>
    <cellStyle name="Normal 23 3 4 2 4 2 2" xfId="11769"/>
    <cellStyle name="Normal 23 3 4 2 4 3" xfId="11770"/>
    <cellStyle name="Normal 23 3 4 2 5" xfId="11771"/>
    <cellStyle name="Normal 23 3 4 2 5 2" xfId="11772"/>
    <cellStyle name="Normal 23 3 4 2 6" xfId="11773"/>
    <cellStyle name="Normal 23 3 4 3" xfId="11774"/>
    <cellStyle name="Normal 23 3 4 3 2" xfId="11775"/>
    <cellStyle name="Normal 23 3 4 3 2 2" xfId="11776"/>
    <cellStyle name="Normal 23 3 4 3 2 2 2" xfId="11777"/>
    <cellStyle name="Normal 23 3 4 3 2 3" xfId="11778"/>
    <cellStyle name="Normal 23 3 4 3 3" xfId="11779"/>
    <cellStyle name="Normal 23 3 4 3 3 2" xfId="11780"/>
    <cellStyle name="Normal 23 3 4 3 3 2 2" xfId="11781"/>
    <cellStyle name="Normal 23 3 4 3 3 3" xfId="11782"/>
    <cellStyle name="Normal 23 3 4 3 4" xfId="11783"/>
    <cellStyle name="Normal 23 3 4 3 4 2" xfId="11784"/>
    <cellStyle name="Normal 23 3 4 3 5" xfId="11785"/>
    <cellStyle name="Normal 23 3 4 4" xfId="11786"/>
    <cellStyle name="Normal 23 3 4 4 2" xfId="11787"/>
    <cellStyle name="Normal 23 3 4 4 2 2" xfId="11788"/>
    <cellStyle name="Normal 23 3 4 4 2 2 2" xfId="11789"/>
    <cellStyle name="Normal 23 3 4 4 2 3" xfId="11790"/>
    <cellStyle name="Normal 23 3 4 4 3" xfId="11791"/>
    <cellStyle name="Normal 23 3 4 4 3 2" xfId="11792"/>
    <cellStyle name="Normal 23 3 4 4 3 2 2" xfId="11793"/>
    <cellStyle name="Normal 23 3 4 4 3 3" xfId="11794"/>
    <cellStyle name="Normal 23 3 4 4 4" xfId="11795"/>
    <cellStyle name="Normal 23 3 4 4 4 2" xfId="11796"/>
    <cellStyle name="Normal 23 3 4 4 5" xfId="11797"/>
    <cellStyle name="Normal 23 3 4 5" xfId="11798"/>
    <cellStyle name="Normal 23 3 4 5 2" xfId="11799"/>
    <cellStyle name="Normal 23 3 4 5 2 2" xfId="11800"/>
    <cellStyle name="Normal 23 3 4 5 2 2 2" xfId="11801"/>
    <cellStyle name="Normal 23 3 4 5 2 3" xfId="11802"/>
    <cellStyle name="Normal 23 3 4 5 3" xfId="11803"/>
    <cellStyle name="Normal 23 3 4 5 3 2" xfId="11804"/>
    <cellStyle name="Normal 23 3 4 5 3 2 2" xfId="11805"/>
    <cellStyle name="Normal 23 3 4 5 3 3" xfId="11806"/>
    <cellStyle name="Normal 23 3 4 5 4" xfId="11807"/>
    <cellStyle name="Normal 23 3 4 5 4 2" xfId="11808"/>
    <cellStyle name="Normal 23 3 4 5 5" xfId="11809"/>
    <cellStyle name="Normal 23 3 4 6" xfId="11810"/>
    <cellStyle name="Normal 23 3 4 6 2" xfId="11811"/>
    <cellStyle name="Normal 23 3 4 6 2 2" xfId="11812"/>
    <cellStyle name="Normal 23 3 4 6 3" xfId="11813"/>
    <cellStyle name="Normal 23 3 4 7" xfId="11814"/>
    <cellStyle name="Normal 23 3 4 7 2" xfId="11815"/>
    <cellStyle name="Normal 23 3 4 7 2 2" xfId="11816"/>
    <cellStyle name="Normal 23 3 4 7 3" xfId="11817"/>
    <cellStyle name="Normal 23 3 4 8" xfId="11818"/>
    <cellStyle name="Normal 23 3 4 8 2" xfId="11819"/>
    <cellStyle name="Normal 23 3 4 9" xfId="11820"/>
    <cellStyle name="Normal 23 3 5" xfId="11821"/>
    <cellStyle name="Normal 23 3 5 2" xfId="11822"/>
    <cellStyle name="Normal 23 3 5 2 2" xfId="11823"/>
    <cellStyle name="Normal 23 3 5 2 2 2" xfId="11824"/>
    <cellStyle name="Normal 23 3 5 2 2 2 2" xfId="11825"/>
    <cellStyle name="Normal 23 3 5 2 2 2 2 2" xfId="11826"/>
    <cellStyle name="Normal 23 3 5 2 2 2 3" xfId="11827"/>
    <cellStyle name="Normal 23 3 5 2 2 3" xfId="11828"/>
    <cellStyle name="Normal 23 3 5 2 2 3 2" xfId="11829"/>
    <cellStyle name="Normal 23 3 5 2 2 3 2 2" xfId="11830"/>
    <cellStyle name="Normal 23 3 5 2 2 3 3" xfId="11831"/>
    <cellStyle name="Normal 23 3 5 2 2 4" xfId="11832"/>
    <cellStyle name="Normal 23 3 5 2 2 4 2" xfId="11833"/>
    <cellStyle name="Normal 23 3 5 2 2 5" xfId="11834"/>
    <cellStyle name="Normal 23 3 5 2 3" xfId="11835"/>
    <cellStyle name="Normal 23 3 5 2 3 2" xfId="11836"/>
    <cellStyle name="Normal 23 3 5 2 3 2 2" xfId="11837"/>
    <cellStyle name="Normal 23 3 5 2 3 3" xfId="11838"/>
    <cellStyle name="Normal 23 3 5 2 4" xfId="11839"/>
    <cellStyle name="Normal 23 3 5 2 4 2" xfId="11840"/>
    <cellStyle name="Normal 23 3 5 2 4 2 2" xfId="11841"/>
    <cellStyle name="Normal 23 3 5 2 4 3" xfId="11842"/>
    <cellStyle name="Normal 23 3 5 2 5" xfId="11843"/>
    <cellStyle name="Normal 23 3 5 2 5 2" xfId="11844"/>
    <cellStyle name="Normal 23 3 5 2 6" xfId="11845"/>
    <cellStyle name="Normal 23 3 5 3" xfId="11846"/>
    <cellStyle name="Normal 23 3 5 3 2" xfId="11847"/>
    <cellStyle name="Normal 23 3 5 3 2 2" xfId="11848"/>
    <cellStyle name="Normal 23 3 5 3 2 2 2" xfId="11849"/>
    <cellStyle name="Normal 23 3 5 3 2 3" xfId="11850"/>
    <cellStyle name="Normal 23 3 5 3 3" xfId="11851"/>
    <cellStyle name="Normal 23 3 5 3 3 2" xfId="11852"/>
    <cellStyle name="Normal 23 3 5 3 3 2 2" xfId="11853"/>
    <cellStyle name="Normal 23 3 5 3 3 3" xfId="11854"/>
    <cellStyle name="Normal 23 3 5 3 4" xfId="11855"/>
    <cellStyle name="Normal 23 3 5 3 4 2" xfId="11856"/>
    <cellStyle name="Normal 23 3 5 3 5" xfId="11857"/>
    <cellStyle name="Normal 23 3 5 4" xfId="11858"/>
    <cellStyle name="Normal 23 3 5 4 2" xfId="11859"/>
    <cellStyle name="Normal 23 3 5 4 2 2" xfId="11860"/>
    <cellStyle name="Normal 23 3 5 4 2 2 2" xfId="11861"/>
    <cellStyle name="Normal 23 3 5 4 2 3" xfId="11862"/>
    <cellStyle name="Normal 23 3 5 4 3" xfId="11863"/>
    <cellStyle name="Normal 23 3 5 4 3 2" xfId="11864"/>
    <cellStyle name="Normal 23 3 5 4 3 2 2" xfId="11865"/>
    <cellStyle name="Normal 23 3 5 4 3 3" xfId="11866"/>
    <cellStyle name="Normal 23 3 5 4 4" xfId="11867"/>
    <cellStyle name="Normal 23 3 5 4 4 2" xfId="11868"/>
    <cellStyle name="Normal 23 3 5 4 5" xfId="11869"/>
    <cellStyle name="Normal 23 3 5 5" xfId="11870"/>
    <cellStyle name="Normal 23 3 5 5 2" xfId="11871"/>
    <cellStyle name="Normal 23 3 5 5 2 2" xfId="11872"/>
    <cellStyle name="Normal 23 3 5 5 2 2 2" xfId="11873"/>
    <cellStyle name="Normal 23 3 5 5 2 3" xfId="11874"/>
    <cellStyle name="Normal 23 3 5 5 3" xfId="11875"/>
    <cellStyle name="Normal 23 3 5 5 3 2" xfId="11876"/>
    <cellStyle name="Normal 23 3 5 5 3 2 2" xfId="11877"/>
    <cellStyle name="Normal 23 3 5 5 3 3" xfId="11878"/>
    <cellStyle name="Normal 23 3 5 5 4" xfId="11879"/>
    <cellStyle name="Normal 23 3 5 5 4 2" xfId="11880"/>
    <cellStyle name="Normal 23 3 5 5 5" xfId="11881"/>
    <cellStyle name="Normal 23 3 5 6" xfId="11882"/>
    <cellStyle name="Normal 23 3 5 6 2" xfId="11883"/>
    <cellStyle name="Normal 23 3 5 6 2 2" xfId="11884"/>
    <cellStyle name="Normal 23 3 5 6 3" xfId="11885"/>
    <cellStyle name="Normal 23 3 5 7" xfId="11886"/>
    <cellStyle name="Normal 23 3 5 7 2" xfId="11887"/>
    <cellStyle name="Normal 23 3 5 7 2 2" xfId="11888"/>
    <cellStyle name="Normal 23 3 5 7 3" xfId="11889"/>
    <cellStyle name="Normal 23 3 5 8" xfId="11890"/>
    <cellStyle name="Normal 23 3 5 8 2" xfId="11891"/>
    <cellStyle name="Normal 23 3 5 9" xfId="11892"/>
    <cellStyle name="Normal 23 3 6" xfId="11893"/>
    <cellStyle name="Normal 23 3 6 2" xfId="11894"/>
    <cellStyle name="Normal 23 3 6 2 2" xfId="11895"/>
    <cellStyle name="Normal 23 3 6 2 2 2" xfId="11896"/>
    <cellStyle name="Normal 23 3 6 2 2 2 2" xfId="11897"/>
    <cellStyle name="Normal 23 3 6 2 2 2 2 2" xfId="11898"/>
    <cellStyle name="Normal 23 3 6 2 2 2 3" xfId="11899"/>
    <cellStyle name="Normal 23 3 6 2 2 3" xfId="11900"/>
    <cellStyle name="Normal 23 3 6 2 2 3 2" xfId="11901"/>
    <cellStyle name="Normal 23 3 6 2 2 3 2 2" xfId="11902"/>
    <cellStyle name="Normal 23 3 6 2 2 3 3" xfId="11903"/>
    <cellStyle name="Normal 23 3 6 2 2 4" xfId="11904"/>
    <cellStyle name="Normal 23 3 6 2 2 4 2" xfId="11905"/>
    <cellStyle name="Normal 23 3 6 2 2 5" xfId="11906"/>
    <cellStyle name="Normal 23 3 6 2 3" xfId="11907"/>
    <cellStyle name="Normal 23 3 6 2 3 2" xfId="11908"/>
    <cellStyle name="Normal 23 3 6 2 3 2 2" xfId="11909"/>
    <cellStyle name="Normal 23 3 6 2 3 3" xfId="11910"/>
    <cellStyle name="Normal 23 3 6 2 4" xfId="11911"/>
    <cellStyle name="Normal 23 3 6 2 4 2" xfId="11912"/>
    <cellStyle name="Normal 23 3 6 2 4 2 2" xfId="11913"/>
    <cellStyle name="Normal 23 3 6 2 4 3" xfId="11914"/>
    <cellStyle name="Normal 23 3 6 2 5" xfId="11915"/>
    <cellStyle name="Normal 23 3 6 2 5 2" xfId="11916"/>
    <cellStyle name="Normal 23 3 6 2 6" xfId="11917"/>
    <cellStyle name="Normal 23 3 6 3" xfId="11918"/>
    <cellStyle name="Normal 23 3 6 3 2" xfId="11919"/>
    <cellStyle name="Normal 23 3 6 3 2 2" xfId="11920"/>
    <cellStyle name="Normal 23 3 6 3 2 2 2" xfId="11921"/>
    <cellStyle name="Normal 23 3 6 3 2 3" xfId="11922"/>
    <cellStyle name="Normal 23 3 6 3 3" xfId="11923"/>
    <cellStyle name="Normal 23 3 6 3 3 2" xfId="11924"/>
    <cellStyle name="Normal 23 3 6 3 3 2 2" xfId="11925"/>
    <cellStyle name="Normal 23 3 6 3 3 3" xfId="11926"/>
    <cellStyle name="Normal 23 3 6 3 4" xfId="11927"/>
    <cellStyle name="Normal 23 3 6 3 4 2" xfId="11928"/>
    <cellStyle name="Normal 23 3 6 3 5" xfId="11929"/>
    <cellStyle name="Normal 23 3 6 4" xfId="11930"/>
    <cellStyle name="Normal 23 3 6 4 2" xfId="11931"/>
    <cellStyle name="Normal 23 3 6 4 2 2" xfId="11932"/>
    <cellStyle name="Normal 23 3 6 4 2 2 2" xfId="11933"/>
    <cellStyle name="Normal 23 3 6 4 2 3" xfId="11934"/>
    <cellStyle name="Normal 23 3 6 4 3" xfId="11935"/>
    <cellStyle name="Normal 23 3 6 4 3 2" xfId="11936"/>
    <cellStyle name="Normal 23 3 6 4 3 2 2" xfId="11937"/>
    <cellStyle name="Normal 23 3 6 4 3 3" xfId="11938"/>
    <cellStyle name="Normal 23 3 6 4 4" xfId="11939"/>
    <cellStyle name="Normal 23 3 6 4 4 2" xfId="11940"/>
    <cellStyle name="Normal 23 3 6 4 5" xfId="11941"/>
    <cellStyle name="Normal 23 3 6 5" xfId="11942"/>
    <cellStyle name="Normal 23 3 6 5 2" xfId="11943"/>
    <cellStyle name="Normal 23 3 6 5 2 2" xfId="11944"/>
    <cellStyle name="Normal 23 3 6 5 2 2 2" xfId="11945"/>
    <cellStyle name="Normal 23 3 6 5 2 3" xfId="11946"/>
    <cellStyle name="Normal 23 3 6 5 3" xfId="11947"/>
    <cellStyle name="Normal 23 3 6 5 3 2" xfId="11948"/>
    <cellStyle name="Normal 23 3 6 5 3 2 2" xfId="11949"/>
    <cellStyle name="Normal 23 3 6 5 3 3" xfId="11950"/>
    <cellStyle name="Normal 23 3 6 5 4" xfId="11951"/>
    <cellStyle name="Normal 23 3 6 5 4 2" xfId="11952"/>
    <cellStyle name="Normal 23 3 6 5 5" xfId="11953"/>
    <cellStyle name="Normal 23 3 6 6" xfId="11954"/>
    <cellStyle name="Normal 23 3 6 6 2" xfId="11955"/>
    <cellStyle name="Normal 23 3 6 6 2 2" xfId="11956"/>
    <cellStyle name="Normal 23 3 6 6 3" xfId="11957"/>
    <cellStyle name="Normal 23 3 6 7" xfId="11958"/>
    <cellStyle name="Normal 23 3 6 7 2" xfId="11959"/>
    <cellStyle name="Normal 23 3 6 7 2 2" xfId="11960"/>
    <cellStyle name="Normal 23 3 6 7 3" xfId="11961"/>
    <cellStyle name="Normal 23 3 6 8" xfId="11962"/>
    <cellStyle name="Normal 23 3 6 8 2" xfId="11963"/>
    <cellStyle name="Normal 23 3 6 9" xfId="11964"/>
    <cellStyle name="Normal 23 3 7" xfId="11965"/>
    <cellStyle name="Normal 23 3 7 2" xfId="11966"/>
    <cellStyle name="Normal 23 3 7 2 2" xfId="11967"/>
    <cellStyle name="Normal 23 3 7 2 2 2" xfId="11968"/>
    <cellStyle name="Normal 23 3 7 2 2 2 2" xfId="11969"/>
    <cellStyle name="Normal 23 3 7 2 2 3" xfId="11970"/>
    <cellStyle name="Normal 23 3 7 2 3" xfId="11971"/>
    <cellStyle name="Normal 23 3 7 2 3 2" xfId="11972"/>
    <cellStyle name="Normal 23 3 7 2 3 2 2" xfId="11973"/>
    <cellStyle name="Normal 23 3 7 2 3 3" xfId="11974"/>
    <cellStyle name="Normal 23 3 7 2 4" xfId="11975"/>
    <cellStyle name="Normal 23 3 7 2 4 2" xfId="11976"/>
    <cellStyle name="Normal 23 3 7 2 5" xfId="11977"/>
    <cellStyle name="Normal 23 3 7 3" xfId="11978"/>
    <cellStyle name="Normal 23 3 7 3 2" xfId="11979"/>
    <cellStyle name="Normal 23 3 7 3 2 2" xfId="11980"/>
    <cellStyle name="Normal 23 3 7 3 3" xfId="11981"/>
    <cellStyle name="Normal 23 3 7 4" xfId="11982"/>
    <cellStyle name="Normal 23 3 7 4 2" xfId="11983"/>
    <cellStyle name="Normal 23 3 7 4 2 2" xfId="11984"/>
    <cellStyle name="Normal 23 3 7 4 3" xfId="11985"/>
    <cellStyle name="Normal 23 3 7 5" xfId="11986"/>
    <cellStyle name="Normal 23 3 7 5 2" xfId="11987"/>
    <cellStyle name="Normal 23 3 7 6" xfId="11988"/>
    <cellStyle name="Normal 23 3 8" xfId="11989"/>
    <cellStyle name="Normal 23 3 8 2" xfId="11990"/>
    <cellStyle name="Normal 23 3 8 2 2" xfId="11991"/>
    <cellStyle name="Normal 23 3 8 2 2 2" xfId="11992"/>
    <cellStyle name="Normal 23 3 8 2 3" xfId="11993"/>
    <cellStyle name="Normal 23 3 8 3" xfId="11994"/>
    <cellStyle name="Normal 23 3 8 3 2" xfId="11995"/>
    <cellStyle name="Normal 23 3 8 3 2 2" xfId="11996"/>
    <cellStyle name="Normal 23 3 8 3 3" xfId="11997"/>
    <cellStyle name="Normal 23 3 8 4" xfId="11998"/>
    <cellStyle name="Normal 23 3 8 4 2" xfId="11999"/>
    <cellStyle name="Normal 23 3 8 5" xfId="12000"/>
    <cellStyle name="Normal 23 3 9" xfId="12001"/>
    <cellStyle name="Normal 23 3 9 2" xfId="12002"/>
    <cellStyle name="Normal 23 3 9 2 2" xfId="12003"/>
    <cellStyle name="Normal 23 3 9 2 2 2" xfId="12004"/>
    <cellStyle name="Normal 23 3 9 2 3" xfId="12005"/>
    <cellStyle name="Normal 23 3 9 3" xfId="12006"/>
    <cellStyle name="Normal 23 3 9 3 2" xfId="12007"/>
    <cellStyle name="Normal 23 3 9 3 2 2" xfId="12008"/>
    <cellStyle name="Normal 23 3 9 3 3" xfId="12009"/>
    <cellStyle name="Normal 23 3 9 4" xfId="12010"/>
    <cellStyle name="Normal 23 3 9 4 2" xfId="12011"/>
    <cellStyle name="Normal 23 3 9 5" xfId="12012"/>
    <cellStyle name="Normal 23 4" xfId="12013"/>
    <cellStyle name="Normal 23 4 10" xfId="12014"/>
    <cellStyle name="Normal 23 4 10 2" xfId="12015"/>
    <cellStyle name="Normal 23 4 10 2 2" xfId="12016"/>
    <cellStyle name="Normal 23 4 10 2 2 2" xfId="12017"/>
    <cellStyle name="Normal 23 4 10 2 3" xfId="12018"/>
    <cellStyle name="Normal 23 4 10 3" xfId="12019"/>
    <cellStyle name="Normal 23 4 10 3 2" xfId="12020"/>
    <cellStyle name="Normal 23 4 10 3 2 2" xfId="12021"/>
    <cellStyle name="Normal 23 4 10 3 3" xfId="12022"/>
    <cellStyle name="Normal 23 4 10 4" xfId="12023"/>
    <cellStyle name="Normal 23 4 10 4 2" xfId="12024"/>
    <cellStyle name="Normal 23 4 10 5" xfId="12025"/>
    <cellStyle name="Normal 23 4 11" xfId="12026"/>
    <cellStyle name="Normal 23 4 11 2" xfId="12027"/>
    <cellStyle name="Normal 23 4 11 2 2" xfId="12028"/>
    <cellStyle name="Normal 23 4 11 3" xfId="12029"/>
    <cellStyle name="Normal 23 4 12" xfId="12030"/>
    <cellStyle name="Normal 23 4 12 2" xfId="12031"/>
    <cellStyle name="Normal 23 4 12 2 2" xfId="12032"/>
    <cellStyle name="Normal 23 4 12 3" xfId="12033"/>
    <cellStyle name="Normal 23 4 13" xfId="12034"/>
    <cellStyle name="Normal 23 4 13 2" xfId="12035"/>
    <cellStyle name="Normal 23 4 14" xfId="12036"/>
    <cellStyle name="Normal 23 4 2" xfId="12037"/>
    <cellStyle name="Normal 23 4 2 2" xfId="12038"/>
    <cellStyle name="Normal 23 4 2 2 2" xfId="12039"/>
    <cellStyle name="Normal 23 4 2 2 2 2" xfId="12040"/>
    <cellStyle name="Normal 23 4 2 2 2 2 2" xfId="12041"/>
    <cellStyle name="Normal 23 4 2 2 2 2 2 2" xfId="12042"/>
    <cellStyle name="Normal 23 4 2 2 2 2 3" xfId="12043"/>
    <cellStyle name="Normal 23 4 2 2 2 3" xfId="12044"/>
    <cellStyle name="Normal 23 4 2 2 2 3 2" xfId="12045"/>
    <cellStyle name="Normal 23 4 2 2 2 3 2 2" xfId="12046"/>
    <cellStyle name="Normal 23 4 2 2 2 3 3" xfId="12047"/>
    <cellStyle name="Normal 23 4 2 2 2 4" xfId="12048"/>
    <cellStyle name="Normal 23 4 2 2 2 4 2" xfId="12049"/>
    <cellStyle name="Normal 23 4 2 2 2 5" xfId="12050"/>
    <cellStyle name="Normal 23 4 2 2 3" xfId="12051"/>
    <cellStyle name="Normal 23 4 2 2 3 2" xfId="12052"/>
    <cellStyle name="Normal 23 4 2 2 3 2 2" xfId="12053"/>
    <cellStyle name="Normal 23 4 2 2 3 3" xfId="12054"/>
    <cellStyle name="Normal 23 4 2 2 4" xfId="12055"/>
    <cellStyle name="Normal 23 4 2 2 4 2" xfId="12056"/>
    <cellStyle name="Normal 23 4 2 2 4 2 2" xfId="12057"/>
    <cellStyle name="Normal 23 4 2 2 4 3" xfId="12058"/>
    <cellStyle name="Normal 23 4 2 2 5" xfId="12059"/>
    <cellStyle name="Normal 23 4 2 2 5 2" xfId="12060"/>
    <cellStyle name="Normal 23 4 2 2 6" xfId="12061"/>
    <cellStyle name="Normal 23 4 2 3" xfId="12062"/>
    <cellStyle name="Normal 23 4 2 3 2" xfId="12063"/>
    <cellStyle name="Normal 23 4 2 3 2 2" xfId="12064"/>
    <cellStyle name="Normal 23 4 2 3 2 2 2" xfId="12065"/>
    <cellStyle name="Normal 23 4 2 3 2 3" xfId="12066"/>
    <cellStyle name="Normal 23 4 2 3 3" xfId="12067"/>
    <cellStyle name="Normal 23 4 2 3 3 2" xfId="12068"/>
    <cellStyle name="Normal 23 4 2 3 3 2 2" xfId="12069"/>
    <cellStyle name="Normal 23 4 2 3 3 3" xfId="12070"/>
    <cellStyle name="Normal 23 4 2 3 4" xfId="12071"/>
    <cellStyle name="Normal 23 4 2 3 4 2" xfId="12072"/>
    <cellStyle name="Normal 23 4 2 3 5" xfId="12073"/>
    <cellStyle name="Normal 23 4 2 4" xfId="12074"/>
    <cellStyle name="Normal 23 4 2 4 2" xfId="12075"/>
    <cellStyle name="Normal 23 4 2 4 2 2" xfId="12076"/>
    <cellStyle name="Normal 23 4 2 4 2 2 2" xfId="12077"/>
    <cellStyle name="Normal 23 4 2 4 2 3" xfId="12078"/>
    <cellStyle name="Normal 23 4 2 4 3" xfId="12079"/>
    <cellStyle name="Normal 23 4 2 4 3 2" xfId="12080"/>
    <cellStyle name="Normal 23 4 2 4 3 2 2" xfId="12081"/>
    <cellStyle name="Normal 23 4 2 4 3 3" xfId="12082"/>
    <cellStyle name="Normal 23 4 2 4 4" xfId="12083"/>
    <cellStyle name="Normal 23 4 2 4 4 2" xfId="12084"/>
    <cellStyle name="Normal 23 4 2 4 5" xfId="12085"/>
    <cellStyle name="Normal 23 4 2 5" xfId="12086"/>
    <cellStyle name="Normal 23 4 2 5 2" xfId="12087"/>
    <cellStyle name="Normal 23 4 2 5 2 2" xfId="12088"/>
    <cellStyle name="Normal 23 4 2 5 2 2 2" xfId="12089"/>
    <cellStyle name="Normal 23 4 2 5 2 3" xfId="12090"/>
    <cellStyle name="Normal 23 4 2 5 3" xfId="12091"/>
    <cellStyle name="Normal 23 4 2 5 3 2" xfId="12092"/>
    <cellStyle name="Normal 23 4 2 5 3 2 2" xfId="12093"/>
    <cellStyle name="Normal 23 4 2 5 3 3" xfId="12094"/>
    <cellStyle name="Normal 23 4 2 5 4" xfId="12095"/>
    <cellStyle name="Normal 23 4 2 5 4 2" xfId="12096"/>
    <cellStyle name="Normal 23 4 2 5 5" xfId="12097"/>
    <cellStyle name="Normal 23 4 2 6" xfId="12098"/>
    <cellStyle name="Normal 23 4 2 6 2" xfId="12099"/>
    <cellStyle name="Normal 23 4 2 6 2 2" xfId="12100"/>
    <cellStyle name="Normal 23 4 2 6 3" xfId="12101"/>
    <cellStyle name="Normal 23 4 2 7" xfId="12102"/>
    <cellStyle name="Normal 23 4 2 7 2" xfId="12103"/>
    <cellStyle name="Normal 23 4 2 7 2 2" xfId="12104"/>
    <cellStyle name="Normal 23 4 2 7 3" xfId="12105"/>
    <cellStyle name="Normal 23 4 2 8" xfId="12106"/>
    <cellStyle name="Normal 23 4 2 8 2" xfId="12107"/>
    <cellStyle name="Normal 23 4 2 9" xfId="12108"/>
    <cellStyle name="Normal 23 4 3" xfId="12109"/>
    <cellStyle name="Normal 23 4 3 2" xfId="12110"/>
    <cellStyle name="Normal 23 4 3 2 2" xfId="12111"/>
    <cellStyle name="Normal 23 4 3 2 2 2" xfId="12112"/>
    <cellStyle name="Normal 23 4 3 2 2 2 2" xfId="12113"/>
    <cellStyle name="Normal 23 4 3 2 2 2 2 2" xfId="12114"/>
    <cellStyle name="Normal 23 4 3 2 2 2 3" xfId="12115"/>
    <cellStyle name="Normal 23 4 3 2 2 3" xfId="12116"/>
    <cellStyle name="Normal 23 4 3 2 2 3 2" xfId="12117"/>
    <cellStyle name="Normal 23 4 3 2 2 3 2 2" xfId="12118"/>
    <cellStyle name="Normal 23 4 3 2 2 3 3" xfId="12119"/>
    <cellStyle name="Normal 23 4 3 2 2 4" xfId="12120"/>
    <cellStyle name="Normal 23 4 3 2 2 4 2" xfId="12121"/>
    <cellStyle name="Normal 23 4 3 2 2 5" xfId="12122"/>
    <cellStyle name="Normal 23 4 3 2 3" xfId="12123"/>
    <cellStyle name="Normal 23 4 3 2 3 2" xfId="12124"/>
    <cellStyle name="Normal 23 4 3 2 3 2 2" xfId="12125"/>
    <cellStyle name="Normal 23 4 3 2 3 3" xfId="12126"/>
    <cellStyle name="Normal 23 4 3 2 4" xfId="12127"/>
    <cellStyle name="Normal 23 4 3 2 4 2" xfId="12128"/>
    <cellStyle name="Normal 23 4 3 2 4 2 2" xfId="12129"/>
    <cellStyle name="Normal 23 4 3 2 4 3" xfId="12130"/>
    <cellStyle name="Normal 23 4 3 2 5" xfId="12131"/>
    <cellStyle name="Normal 23 4 3 2 5 2" xfId="12132"/>
    <cellStyle name="Normal 23 4 3 2 6" xfId="12133"/>
    <cellStyle name="Normal 23 4 3 3" xfId="12134"/>
    <cellStyle name="Normal 23 4 3 3 2" xfId="12135"/>
    <cellStyle name="Normal 23 4 3 3 2 2" xfId="12136"/>
    <cellStyle name="Normal 23 4 3 3 2 2 2" xfId="12137"/>
    <cellStyle name="Normal 23 4 3 3 2 3" xfId="12138"/>
    <cellStyle name="Normal 23 4 3 3 3" xfId="12139"/>
    <cellStyle name="Normal 23 4 3 3 3 2" xfId="12140"/>
    <cellStyle name="Normal 23 4 3 3 3 2 2" xfId="12141"/>
    <cellStyle name="Normal 23 4 3 3 3 3" xfId="12142"/>
    <cellStyle name="Normal 23 4 3 3 4" xfId="12143"/>
    <cellStyle name="Normal 23 4 3 3 4 2" xfId="12144"/>
    <cellStyle name="Normal 23 4 3 3 5" xfId="12145"/>
    <cellStyle name="Normal 23 4 3 4" xfId="12146"/>
    <cellStyle name="Normal 23 4 3 4 2" xfId="12147"/>
    <cellStyle name="Normal 23 4 3 4 2 2" xfId="12148"/>
    <cellStyle name="Normal 23 4 3 4 2 2 2" xfId="12149"/>
    <cellStyle name="Normal 23 4 3 4 2 3" xfId="12150"/>
    <cellStyle name="Normal 23 4 3 4 3" xfId="12151"/>
    <cellStyle name="Normal 23 4 3 4 3 2" xfId="12152"/>
    <cellStyle name="Normal 23 4 3 4 3 2 2" xfId="12153"/>
    <cellStyle name="Normal 23 4 3 4 3 3" xfId="12154"/>
    <cellStyle name="Normal 23 4 3 4 4" xfId="12155"/>
    <cellStyle name="Normal 23 4 3 4 4 2" xfId="12156"/>
    <cellStyle name="Normal 23 4 3 4 5" xfId="12157"/>
    <cellStyle name="Normal 23 4 3 5" xfId="12158"/>
    <cellStyle name="Normal 23 4 3 5 2" xfId="12159"/>
    <cellStyle name="Normal 23 4 3 5 2 2" xfId="12160"/>
    <cellStyle name="Normal 23 4 3 5 2 2 2" xfId="12161"/>
    <cellStyle name="Normal 23 4 3 5 2 3" xfId="12162"/>
    <cellStyle name="Normal 23 4 3 5 3" xfId="12163"/>
    <cellStyle name="Normal 23 4 3 5 3 2" xfId="12164"/>
    <cellStyle name="Normal 23 4 3 5 3 2 2" xfId="12165"/>
    <cellStyle name="Normal 23 4 3 5 3 3" xfId="12166"/>
    <cellStyle name="Normal 23 4 3 5 4" xfId="12167"/>
    <cellStyle name="Normal 23 4 3 5 4 2" xfId="12168"/>
    <cellStyle name="Normal 23 4 3 5 5" xfId="12169"/>
    <cellStyle name="Normal 23 4 3 6" xfId="12170"/>
    <cellStyle name="Normal 23 4 3 6 2" xfId="12171"/>
    <cellStyle name="Normal 23 4 3 6 2 2" xfId="12172"/>
    <cellStyle name="Normal 23 4 3 6 3" xfId="12173"/>
    <cellStyle name="Normal 23 4 3 7" xfId="12174"/>
    <cellStyle name="Normal 23 4 3 7 2" xfId="12175"/>
    <cellStyle name="Normal 23 4 3 7 2 2" xfId="12176"/>
    <cellStyle name="Normal 23 4 3 7 3" xfId="12177"/>
    <cellStyle name="Normal 23 4 3 8" xfId="12178"/>
    <cellStyle name="Normal 23 4 3 8 2" xfId="12179"/>
    <cellStyle name="Normal 23 4 3 9" xfId="12180"/>
    <cellStyle name="Normal 23 4 4" xfId="12181"/>
    <cellStyle name="Normal 23 4 4 2" xfId="12182"/>
    <cellStyle name="Normal 23 4 4 2 2" xfId="12183"/>
    <cellStyle name="Normal 23 4 4 2 2 2" xfId="12184"/>
    <cellStyle name="Normal 23 4 4 2 2 2 2" xfId="12185"/>
    <cellStyle name="Normal 23 4 4 2 2 2 2 2" xfId="12186"/>
    <cellStyle name="Normal 23 4 4 2 2 2 3" xfId="12187"/>
    <cellStyle name="Normal 23 4 4 2 2 3" xfId="12188"/>
    <cellStyle name="Normal 23 4 4 2 2 3 2" xfId="12189"/>
    <cellStyle name="Normal 23 4 4 2 2 3 2 2" xfId="12190"/>
    <cellStyle name="Normal 23 4 4 2 2 3 3" xfId="12191"/>
    <cellStyle name="Normal 23 4 4 2 2 4" xfId="12192"/>
    <cellStyle name="Normal 23 4 4 2 2 4 2" xfId="12193"/>
    <cellStyle name="Normal 23 4 4 2 2 5" xfId="12194"/>
    <cellStyle name="Normal 23 4 4 2 3" xfId="12195"/>
    <cellStyle name="Normal 23 4 4 2 3 2" xfId="12196"/>
    <cellStyle name="Normal 23 4 4 2 3 2 2" xfId="12197"/>
    <cellStyle name="Normal 23 4 4 2 3 3" xfId="12198"/>
    <cellStyle name="Normal 23 4 4 2 4" xfId="12199"/>
    <cellStyle name="Normal 23 4 4 2 4 2" xfId="12200"/>
    <cellStyle name="Normal 23 4 4 2 4 2 2" xfId="12201"/>
    <cellStyle name="Normal 23 4 4 2 4 3" xfId="12202"/>
    <cellStyle name="Normal 23 4 4 2 5" xfId="12203"/>
    <cellStyle name="Normal 23 4 4 2 5 2" xfId="12204"/>
    <cellStyle name="Normal 23 4 4 2 6" xfId="12205"/>
    <cellStyle name="Normal 23 4 4 3" xfId="12206"/>
    <cellStyle name="Normal 23 4 4 3 2" xfId="12207"/>
    <cellStyle name="Normal 23 4 4 3 2 2" xfId="12208"/>
    <cellStyle name="Normal 23 4 4 3 2 2 2" xfId="12209"/>
    <cellStyle name="Normal 23 4 4 3 2 3" xfId="12210"/>
    <cellStyle name="Normal 23 4 4 3 3" xfId="12211"/>
    <cellStyle name="Normal 23 4 4 3 3 2" xfId="12212"/>
    <cellStyle name="Normal 23 4 4 3 3 2 2" xfId="12213"/>
    <cellStyle name="Normal 23 4 4 3 3 3" xfId="12214"/>
    <cellStyle name="Normal 23 4 4 3 4" xfId="12215"/>
    <cellStyle name="Normal 23 4 4 3 4 2" xfId="12216"/>
    <cellStyle name="Normal 23 4 4 3 5" xfId="12217"/>
    <cellStyle name="Normal 23 4 4 4" xfId="12218"/>
    <cellStyle name="Normal 23 4 4 4 2" xfId="12219"/>
    <cellStyle name="Normal 23 4 4 4 2 2" xfId="12220"/>
    <cellStyle name="Normal 23 4 4 4 2 2 2" xfId="12221"/>
    <cellStyle name="Normal 23 4 4 4 2 3" xfId="12222"/>
    <cellStyle name="Normal 23 4 4 4 3" xfId="12223"/>
    <cellStyle name="Normal 23 4 4 4 3 2" xfId="12224"/>
    <cellStyle name="Normal 23 4 4 4 3 2 2" xfId="12225"/>
    <cellStyle name="Normal 23 4 4 4 3 3" xfId="12226"/>
    <cellStyle name="Normal 23 4 4 4 4" xfId="12227"/>
    <cellStyle name="Normal 23 4 4 4 4 2" xfId="12228"/>
    <cellStyle name="Normal 23 4 4 4 5" xfId="12229"/>
    <cellStyle name="Normal 23 4 4 5" xfId="12230"/>
    <cellStyle name="Normal 23 4 4 5 2" xfId="12231"/>
    <cellStyle name="Normal 23 4 4 5 2 2" xfId="12232"/>
    <cellStyle name="Normal 23 4 4 5 2 2 2" xfId="12233"/>
    <cellStyle name="Normal 23 4 4 5 2 3" xfId="12234"/>
    <cellStyle name="Normal 23 4 4 5 3" xfId="12235"/>
    <cellStyle name="Normal 23 4 4 5 3 2" xfId="12236"/>
    <cellStyle name="Normal 23 4 4 5 3 2 2" xfId="12237"/>
    <cellStyle name="Normal 23 4 4 5 3 3" xfId="12238"/>
    <cellStyle name="Normal 23 4 4 5 4" xfId="12239"/>
    <cellStyle name="Normal 23 4 4 5 4 2" xfId="12240"/>
    <cellStyle name="Normal 23 4 4 5 5" xfId="12241"/>
    <cellStyle name="Normal 23 4 4 6" xfId="12242"/>
    <cellStyle name="Normal 23 4 4 6 2" xfId="12243"/>
    <cellStyle name="Normal 23 4 4 6 2 2" xfId="12244"/>
    <cellStyle name="Normal 23 4 4 6 3" xfId="12245"/>
    <cellStyle name="Normal 23 4 4 7" xfId="12246"/>
    <cellStyle name="Normal 23 4 4 7 2" xfId="12247"/>
    <cellStyle name="Normal 23 4 4 7 2 2" xfId="12248"/>
    <cellStyle name="Normal 23 4 4 7 3" xfId="12249"/>
    <cellStyle name="Normal 23 4 4 8" xfId="12250"/>
    <cellStyle name="Normal 23 4 4 8 2" xfId="12251"/>
    <cellStyle name="Normal 23 4 4 9" xfId="12252"/>
    <cellStyle name="Normal 23 4 5" xfId="12253"/>
    <cellStyle name="Normal 23 4 5 2" xfId="12254"/>
    <cellStyle name="Normal 23 4 5 2 2" xfId="12255"/>
    <cellStyle name="Normal 23 4 5 2 2 2" xfId="12256"/>
    <cellStyle name="Normal 23 4 5 2 2 2 2" xfId="12257"/>
    <cellStyle name="Normal 23 4 5 2 2 2 2 2" xfId="12258"/>
    <cellStyle name="Normal 23 4 5 2 2 2 3" xfId="12259"/>
    <cellStyle name="Normal 23 4 5 2 2 3" xfId="12260"/>
    <cellStyle name="Normal 23 4 5 2 2 3 2" xfId="12261"/>
    <cellStyle name="Normal 23 4 5 2 2 3 2 2" xfId="12262"/>
    <cellStyle name="Normal 23 4 5 2 2 3 3" xfId="12263"/>
    <cellStyle name="Normal 23 4 5 2 2 4" xfId="12264"/>
    <cellStyle name="Normal 23 4 5 2 2 4 2" xfId="12265"/>
    <cellStyle name="Normal 23 4 5 2 2 5" xfId="12266"/>
    <cellStyle name="Normal 23 4 5 2 3" xfId="12267"/>
    <cellStyle name="Normal 23 4 5 2 3 2" xfId="12268"/>
    <cellStyle name="Normal 23 4 5 2 3 2 2" xfId="12269"/>
    <cellStyle name="Normal 23 4 5 2 3 3" xfId="12270"/>
    <cellStyle name="Normal 23 4 5 2 4" xfId="12271"/>
    <cellStyle name="Normal 23 4 5 2 4 2" xfId="12272"/>
    <cellStyle name="Normal 23 4 5 2 4 2 2" xfId="12273"/>
    <cellStyle name="Normal 23 4 5 2 4 3" xfId="12274"/>
    <cellStyle name="Normal 23 4 5 2 5" xfId="12275"/>
    <cellStyle name="Normal 23 4 5 2 5 2" xfId="12276"/>
    <cellStyle name="Normal 23 4 5 2 6" xfId="12277"/>
    <cellStyle name="Normal 23 4 5 3" xfId="12278"/>
    <cellStyle name="Normal 23 4 5 3 2" xfId="12279"/>
    <cellStyle name="Normal 23 4 5 3 2 2" xfId="12280"/>
    <cellStyle name="Normal 23 4 5 3 2 2 2" xfId="12281"/>
    <cellStyle name="Normal 23 4 5 3 2 3" xfId="12282"/>
    <cellStyle name="Normal 23 4 5 3 3" xfId="12283"/>
    <cellStyle name="Normal 23 4 5 3 3 2" xfId="12284"/>
    <cellStyle name="Normal 23 4 5 3 3 2 2" xfId="12285"/>
    <cellStyle name="Normal 23 4 5 3 3 3" xfId="12286"/>
    <cellStyle name="Normal 23 4 5 3 4" xfId="12287"/>
    <cellStyle name="Normal 23 4 5 3 4 2" xfId="12288"/>
    <cellStyle name="Normal 23 4 5 3 5" xfId="12289"/>
    <cellStyle name="Normal 23 4 5 4" xfId="12290"/>
    <cellStyle name="Normal 23 4 5 4 2" xfId="12291"/>
    <cellStyle name="Normal 23 4 5 4 2 2" xfId="12292"/>
    <cellStyle name="Normal 23 4 5 4 2 2 2" xfId="12293"/>
    <cellStyle name="Normal 23 4 5 4 2 3" xfId="12294"/>
    <cellStyle name="Normal 23 4 5 4 3" xfId="12295"/>
    <cellStyle name="Normal 23 4 5 4 3 2" xfId="12296"/>
    <cellStyle name="Normal 23 4 5 4 3 2 2" xfId="12297"/>
    <cellStyle name="Normal 23 4 5 4 3 3" xfId="12298"/>
    <cellStyle name="Normal 23 4 5 4 4" xfId="12299"/>
    <cellStyle name="Normal 23 4 5 4 4 2" xfId="12300"/>
    <cellStyle name="Normal 23 4 5 4 5" xfId="12301"/>
    <cellStyle name="Normal 23 4 5 5" xfId="12302"/>
    <cellStyle name="Normal 23 4 5 5 2" xfId="12303"/>
    <cellStyle name="Normal 23 4 5 5 2 2" xfId="12304"/>
    <cellStyle name="Normal 23 4 5 5 2 2 2" xfId="12305"/>
    <cellStyle name="Normal 23 4 5 5 2 3" xfId="12306"/>
    <cellStyle name="Normal 23 4 5 5 3" xfId="12307"/>
    <cellStyle name="Normal 23 4 5 5 3 2" xfId="12308"/>
    <cellStyle name="Normal 23 4 5 5 3 2 2" xfId="12309"/>
    <cellStyle name="Normal 23 4 5 5 3 3" xfId="12310"/>
    <cellStyle name="Normal 23 4 5 5 4" xfId="12311"/>
    <cellStyle name="Normal 23 4 5 5 4 2" xfId="12312"/>
    <cellStyle name="Normal 23 4 5 5 5" xfId="12313"/>
    <cellStyle name="Normal 23 4 5 6" xfId="12314"/>
    <cellStyle name="Normal 23 4 5 6 2" xfId="12315"/>
    <cellStyle name="Normal 23 4 5 6 2 2" xfId="12316"/>
    <cellStyle name="Normal 23 4 5 6 3" xfId="12317"/>
    <cellStyle name="Normal 23 4 5 7" xfId="12318"/>
    <cellStyle name="Normal 23 4 5 7 2" xfId="12319"/>
    <cellStyle name="Normal 23 4 5 7 2 2" xfId="12320"/>
    <cellStyle name="Normal 23 4 5 7 3" xfId="12321"/>
    <cellStyle name="Normal 23 4 5 8" xfId="12322"/>
    <cellStyle name="Normal 23 4 5 8 2" xfId="12323"/>
    <cellStyle name="Normal 23 4 5 9" xfId="12324"/>
    <cellStyle name="Normal 23 4 6" xfId="12325"/>
    <cellStyle name="Normal 23 4 6 2" xfId="12326"/>
    <cellStyle name="Normal 23 4 6 2 2" xfId="12327"/>
    <cellStyle name="Normal 23 4 6 2 2 2" xfId="12328"/>
    <cellStyle name="Normal 23 4 6 2 2 2 2" xfId="12329"/>
    <cellStyle name="Normal 23 4 6 2 2 2 2 2" xfId="12330"/>
    <cellStyle name="Normal 23 4 6 2 2 2 3" xfId="12331"/>
    <cellStyle name="Normal 23 4 6 2 2 3" xfId="12332"/>
    <cellStyle name="Normal 23 4 6 2 2 3 2" xfId="12333"/>
    <cellStyle name="Normal 23 4 6 2 2 3 2 2" xfId="12334"/>
    <cellStyle name="Normal 23 4 6 2 2 3 3" xfId="12335"/>
    <cellStyle name="Normal 23 4 6 2 2 4" xfId="12336"/>
    <cellStyle name="Normal 23 4 6 2 2 4 2" xfId="12337"/>
    <cellStyle name="Normal 23 4 6 2 2 5" xfId="12338"/>
    <cellStyle name="Normal 23 4 6 2 3" xfId="12339"/>
    <cellStyle name="Normal 23 4 6 2 3 2" xfId="12340"/>
    <cellStyle name="Normal 23 4 6 2 3 2 2" xfId="12341"/>
    <cellStyle name="Normal 23 4 6 2 3 3" xfId="12342"/>
    <cellStyle name="Normal 23 4 6 2 4" xfId="12343"/>
    <cellStyle name="Normal 23 4 6 2 4 2" xfId="12344"/>
    <cellStyle name="Normal 23 4 6 2 4 2 2" xfId="12345"/>
    <cellStyle name="Normal 23 4 6 2 4 3" xfId="12346"/>
    <cellStyle name="Normal 23 4 6 2 5" xfId="12347"/>
    <cellStyle name="Normal 23 4 6 2 5 2" xfId="12348"/>
    <cellStyle name="Normal 23 4 6 2 6" xfId="12349"/>
    <cellStyle name="Normal 23 4 6 3" xfId="12350"/>
    <cellStyle name="Normal 23 4 6 3 2" xfId="12351"/>
    <cellStyle name="Normal 23 4 6 3 2 2" xfId="12352"/>
    <cellStyle name="Normal 23 4 6 3 2 2 2" xfId="12353"/>
    <cellStyle name="Normal 23 4 6 3 2 3" xfId="12354"/>
    <cellStyle name="Normal 23 4 6 3 3" xfId="12355"/>
    <cellStyle name="Normal 23 4 6 3 3 2" xfId="12356"/>
    <cellStyle name="Normal 23 4 6 3 3 2 2" xfId="12357"/>
    <cellStyle name="Normal 23 4 6 3 3 3" xfId="12358"/>
    <cellStyle name="Normal 23 4 6 3 4" xfId="12359"/>
    <cellStyle name="Normal 23 4 6 3 4 2" xfId="12360"/>
    <cellStyle name="Normal 23 4 6 3 5" xfId="12361"/>
    <cellStyle name="Normal 23 4 6 4" xfId="12362"/>
    <cellStyle name="Normal 23 4 6 4 2" xfId="12363"/>
    <cellStyle name="Normal 23 4 6 4 2 2" xfId="12364"/>
    <cellStyle name="Normal 23 4 6 4 2 2 2" xfId="12365"/>
    <cellStyle name="Normal 23 4 6 4 2 3" xfId="12366"/>
    <cellStyle name="Normal 23 4 6 4 3" xfId="12367"/>
    <cellStyle name="Normal 23 4 6 4 3 2" xfId="12368"/>
    <cellStyle name="Normal 23 4 6 4 3 2 2" xfId="12369"/>
    <cellStyle name="Normal 23 4 6 4 3 3" xfId="12370"/>
    <cellStyle name="Normal 23 4 6 4 4" xfId="12371"/>
    <cellStyle name="Normal 23 4 6 4 4 2" xfId="12372"/>
    <cellStyle name="Normal 23 4 6 4 5" xfId="12373"/>
    <cellStyle name="Normal 23 4 6 5" xfId="12374"/>
    <cellStyle name="Normal 23 4 6 5 2" xfId="12375"/>
    <cellStyle name="Normal 23 4 6 5 2 2" xfId="12376"/>
    <cellStyle name="Normal 23 4 6 5 2 2 2" xfId="12377"/>
    <cellStyle name="Normal 23 4 6 5 2 3" xfId="12378"/>
    <cellStyle name="Normal 23 4 6 5 3" xfId="12379"/>
    <cellStyle name="Normal 23 4 6 5 3 2" xfId="12380"/>
    <cellStyle name="Normal 23 4 6 5 3 2 2" xfId="12381"/>
    <cellStyle name="Normal 23 4 6 5 3 3" xfId="12382"/>
    <cellStyle name="Normal 23 4 6 5 4" xfId="12383"/>
    <cellStyle name="Normal 23 4 6 5 4 2" xfId="12384"/>
    <cellStyle name="Normal 23 4 6 5 5" xfId="12385"/>
    <cellStyle name="Normal 23 4 6 6" xfId="12386"/>
    <cellStyle name="Normal 23 4 6 6 2" xfId="12387"/>
    <cellStyle name="Normal 23 4 6 6 2 2" xfId="12388"/>
    <cellStyle name="Normal 23 4 6 6 3" xfId="12389"/>
    <cellStyle name="Normal 23 4 6 7" xfId="12390"/>
    <cellStyle name="Normal 23 4 6 7 2" xfId="12391"/>
    <cellStyle name="Normal 23 4 6 7 2 2" xfId="12392"/>
    <cellStyle name="Normal 23 4 6 7 3" xfId="12393"/>
    <cellStyle name="Normal 23 4 6 8" xfId="12394"/>
    <cellStyle name="Normal 23 4 6 8 2" xfId="12395"/>
    <cellStyle name="Normal 23 4 6 9" xfId="12396"/>
    <cellStyle name="Normal 23 4 7" xfId="12397"/>
    <cellStyle name="Normal 23 4 7 2" xfId="12398"/>
    <cellStyle name="Normal 23 4 7 2 2" xfId="12399"/>
    <cellStyle name="Normal 23 4 7 2 2 2" xfId="12400"/>
    <cellStyle name="Normal 23 4 7 2 2 2 2" xfId="12401"/>
    <cellStyle name="Normal 23 4 7 2 2 3" xfId="12402"/>
    <cellStyle name="Normal 23 4 7 2 3" xfId="12403"/>
    <cellStyle name="Normal 23 4 7 2 3 2" xfId="12404"/>
    <cellStyle name="Normal 23 4 7 2 3 2 2" xfId="12405"/>
    <cellStyle name="Normal 23 4 7 2 3 3" xfId="12406"/>
    <cellStyle name="Normal 23 4 7 2 4" xfId="12407"/>
    <cellStyle name="Normal 23 4 7 2 4 2" xfId="12408"/>
    <cellStyle name="Normal 23 4 7 2 5" xfId="12409"/>
    <cellStyle name="Normal 23 4 7 3" xfId="12410"/>
    <cellStyle name="Normal 23 4 7 3 2" xfId="12411"/>
    <cellStyle name="Normal 23 4 7 3 2 2" xfId="12412"/>
    <cellStyle name="Normal 23 4 7 3 3" xfId="12413"/>
    <cellStyle name="Normal 23 4 7 4" xfId="12414"/>
    <cellStyle name="Normal 23 4 7 4 2" xfId="12415"/>
    <cellStyle name="Normal 23 4 7 4 2 2" xfId="12416"/>
    <cellStyle name="Normal 23 4 7 4 3" xfId="12417"/>
    <cellStyle name="Normal 23 4 7 5" xfId="12418"/>
    <cellStyle name="Normal 23 4 7 5 2" xfId="12419"/>
    <cellStyle name="Normal 23 4 7 6" xfId="12420"/>
    <cellStyle name="Normal 23 4 8" xfId="12421"/>
    <cellStyle name="Normal 23 4 8 2" xfId="12422"/>
    <cellStyle name="Normal 23 4 8 2 2" xfId="12423"/>
    <cellStyle name="Normal 23 4 8 2 2 2" xfId="12424"/>
    <cellStyle name="Normal 23 4 8 2 3" xfId="12425"/>
    <cellStyle name="Normal 23 4 8 3" xfId="12426"/>
    <cellStyle name="Normal 23 4 8 3 2" xfId="12427"/>
    <cellStyle name="Normal 23 4 8 3 2 2" xfId="12428"/>
    <cellStyle name="Normal 23 4 8 3 3" xfId="12429"/>
    <cellStyle name="Normal 23 4 8 4" xfId="12430"/>
    <cellStyle name="Normal 23 4 8 4 2" xfId="12431"/>
    <cellStyle name="Normal 23 4 8 5" xfId="12432"/>
    <cellStyle name="Normal 23 4 9" xfId="12433"/>
    <cellStyle name="Normal 23 4 9 2" xfId="12434"/>
    <cellStyle name="Normal 23 4 9 2 2" xfId="12435"/>
    <cellStyle name="Normal 23 4 9 2 2 2" xfId="12436"/>
    <cellStyle name="Normal 23 4 9 2 3" xfId="12437"/>
    <cellStyle name="Normal 23 4 9 3" xfId="12438"/>
    <cellStyle name="Normal 23 4 9 3 2" xfId="12439"/>
    <cellStyle name="Normal 23 4 9 3 2 2" xfId="12440"/>
    <cellStyle name="Normal 23 4 9 3 3" xfId="12441"/>
    <cellStyle name="Normal 23 4 9 4" xfId="12442"/>
    <cellStyle name="Normal 23 4 9 4 2" xfId="12443"/>
    <cellStyle name="Normal 23 4 9 5" xfId="12444"/>
    <cellStyle name="Normal 23 5" xfId="12445"/>
    <cellStyle name="Normal 23 5 10" xfId="12446"/>
    <cellStyle name="Normal 23 5 10 2" xfId="12447"/>
    <cellStyle name="Normal 23 5 10 2 2" xfId="12448"/>
    <cellStyle name="Normal 23 5 10 2 2 2" xfId="12449"/>
    <cellStyle name="Normal 23 5 10 2 3" xfId="12450"/>
    <cellStyle name="Normal 23 5 10 3" xfId="12451"/>
    <cellStyle name="Normal 23 5 10 3 2" xfId="12452"/>
    <cellStyle name="Normal 23 5 10 3 2 2" xfId="12453"/>
    <cellStyle name="Normal 23 5 10 3 3" xfId="12454"/>
    <cellStyle name="Normal 23 5 10 4" xfId="12455"/>
    <cellStyle name="Normal 23 5 10 4 2" xfId="12456"/>
    <cellStyle name="Normal 23 5 10 5" xfId="12457"/>
    <cellStyle name="Normal 23 5 11" xfId="12458"/>
    <cellStyle name="Normal 23 5 11 2" xfId="12459"/>
    <cellStyle name="Normal 23 5 11 2 2" xfId="12460"/>
    <cellStyle name="Normal 23 5 11 3" xfId="12461"/>
    <cellStyle name="Normal 23 5 12" xfId="12462"/>
    <cellStyle name="Normal 23 5 12 2" xfId="12463"/>
    <cellStyle name="Normal 23 5 12 2 2" xfId="12464"/>
    <cellStyle name="Normal 23 5 12 3" xfId="12465"/>
    <cellStyle name="Normal 23 5 13" xfId="12466"/>
    <cellStyle name="Normal 23 5 13 2" xfId="12467"/>
    <cellStyle name="Normal 23 5 14" xfId="12468"/>
    <cellStyle name="Normal 23 5 2" xfId="12469"/>
    <cellStyle name="Normal 23 5 2 2" xfId="12470"/>
    <cellStyle name="Normal 23 5 2 2 2" xfId="12471"/>
    <cellStyle name="Normal 23 5 2 2 2 2" xfId="12472"/>
    <cellStyle name="Normal 23 5 2 2 2 2 2" xfId="12473"/>
    <cellStyle name="Normal 23 5 2 2 2 2 2 2" xfId="12474"/>
    <cellStyle name="Normal 23 5 2 2 2 2 3" xfId="12475"/>
    <cellStyle name="Normal 23 5 2 2 2 3" xfId="12476"/>
    <cellStyle name="Normal 23 5 2 2 2 3 2" xfId="12477"/>
    <cellStyle name="Normal 23 5 2 2 2 3 2 2" xfId="12478"/>
    <cellStyle name="Normal 23 5 2 2 2 3 3" xfId="12479"/>
    <cellStyle name="Normal 23 5 2 2 2 4" xfId="12480"/>
    <cellStyle name="Normal 23 5 2 2 2 4 2" xfId="12481"/>
    <cellStyle name="Normal 23 5 2 2 2 5" xfId="12482"/>
    <cellStyle name="Normal 23 5 2 2 3" xfId="12483"/>
    <cellStyle name="Normal 23 5 2 2 3 2" xfId="12484"/>
    <cellStyle name="Normal 23 5 2 2 3 2 2" xfId="12485"/>
    <cellStyle name="Normal 23 5 2 2 3 3" xfId="12486"/>
    <cellStyle name="Normal 23 5 2 2 4" xfId="12487"/>
    <cellStyle name="Normal 23 5 2 2 4 2" xfId="12488"/>
    <cellStyle name="Normal 23 5 2 2 4 2 2" xfId="12489"/>
    <cellStyle name="Normal 23 5 2 2 4 3" xfId="12490"/>
    <cellStyle name="Normal 23 5 2 2 5" xfId="12491"/>
    <cellStyle name="Normal 23 5 2 2 5 2" xfId="12492"/>
    <cellStyle name="Normal 23 5 2 2 6" xfId="12493"/>
    <cellStyle name="Normal 23 5 2 3" xfId="12494"/>
    <cellStyle name="Normal 23 5 2 3 2" xfId="12495"/>
    <cellStyle name="Normal 23 5 2 3 2 2" xfId="12496"/>
    <cellStyle name="Normal 23 5 2 3 2 2 2" xfId="12497"/>
    <cellStyle name="Normal 23 5 2 3 2 3" xfId="12498"/>
    <cellStyle name="Normal 23 5 2 3 3" xfId="12499"/>
    <cellStyle name="Normal 23 5 2 3 3 2" xfId="12500"/>
    <cellStyle name="Normal 23 5 2 3 3 2 2" xfId="12501"/>
    <cellStyle name="Normal 23 5 2 3 3 3" xfId="12502"/>
    <cellStyle name="Normal 23 5 2 3 4" xfId="12503"/>
    <cellStyle name="Normal 23 5 2 3 4 2" xfId="12504"/>
    <cellStyle name="Normal 23 5 2 3 5" xfId="12505"/>
    <cellStyle name="Normal 23 5 2 4" xfId="12506"/>
    <cellStyle name="Normal 23 5 2 4 2" xfId="12507"/>
    <cellStyle name="Normal 23 5 2 4 2 2" xfId="12508"/>
    <cellStyle name="Normal 23 5 2 4 2 2 2" xfId="12509"/>
    <cellStyle name="Normal 23 5 2 4 2 3" xfId="12510"/>
    <cellStyle name="Normal 23 5 2 4 3" xfId="12511"/>
    <cellStyle name="Normal 23 5 2 4 3 2" xfId="12512"/>
    <cellStyle name="Normal 23 5 2 4 3 2 2" xfId="12513"/>
    <cellStyle name="Normal 23 5 2 4 3 3" xfId="12514"/>
    <cellStyle name="Normal 23 5 2 4 4" xfId="12515"/>
    <cellStyle name="Normal 23 5 2 4 4 2" xfId="12516"/>
    <cellStyle name="Normal 23 5 2 4 5" xfId="12517"/>
    <cellStyle name="Normal 23 5 2 5" xfId="12518"/>
    <cellStyle name="Normal 23 5 2 5 2" xfId="12519"/>
    <cellStyle name="Normal 23 5 2 5 2 2" xfId="12520"/>
    <cellStyle name="Normal 23 5 2 5 2 2 2" xfId="12521"/>
    <cellStyle name="Normal 23 5 2 5 2 3" xfId="12522"/>
    <cellStyle name="Normal 23 5 2 5 3" xfId="12523"/>
    <cellStyle name="Normal 23 5 2 5 3 2" xfId="12524"/>
    <cellStyle name="Normal 23 5 2 5 3 2 2" xfId="12525"/>
    <cellStyle name="Normal 23 5 2 5 3 3" xfId="12526"/>
    <cellStyle name="Normal 23 5 2 5 4" xfId="12527"/>
    <cellStyle name="Normal 23 5 2 5 4 2" xfId="12528"/>
    <cellStyle name="Normal 23 5 2 5 5" xfId="12529"/>
    <cellStyle name="Normal 23 5 2 6" xfId="12530"/>
    <cellStyle name="Normal 23 5 2 6 2" xfId="12531"/>
    <cellStyle name="Normal 23 5 2 6 2 2" xfId="12532"/>
    <cellStyle name="Normal 23 5 2 6 3" xfId="12533"/>
    <cellStyle name="Normal 23 5 2 7" xfId="12534"/>
    <cellStyle name="Normal 23 5 2 7 2" xfId="12535"/>
    <cellStyle name="Normal 23 5 2 7 2 2" xfId="12536"/>
    <cellStyle name="Normal 23 5 2 7 3" xfId="12537"/>
    <cellStyle name="Normal 23 5 2 8" xfId="12538"/>
    <cellStyle name="Normal 23 5 2 8 2" xfId="12539"/>
    <cellStyle name="Normal 23 5 2 9" xfId="12540"/>
    <cellStyle name="Normal 23 5 3" xfId="12541"/>
    <cellStyle name="Normal 23 5 3 2" xfId="12542"/>
    <cellStyle name="Normal 23 5 3 2 2" xfId="12543"/>
    <cellStyle name="Normal 23 5 3 2 2 2" xfId="12544"/>
    <cellStyle name="Normal 23 5 3 2 2 2 2" xfId="12545"/>
    <cellStyle name="Normal 23 5 3 2 2 2 2 2" xfId="12546"/>
    <cellStyle name="Normal 23 5 3 2 2 2 3" xfId="12547"/>
    <cellStyle name="Normal 23 5 3 2 2 3" xfId="12548"/>
    <cellStyle name="Normal 23 5 3 2 2 3 2" xfId="12549"/>
    <cellStyle name="Normal 23 5 3 2 2 3 2 2" xfId="12550"/>
    <cellStyle name="Normal 23 5 3 2 2 3 3" xfId="12551"/>
    <cellStyle name="Normal 23 5 3 2 2 4" xfId="12552"/>
    <cellStyle name="Normal 23 5 3 2 2 4 2" xfId="12553"/>
    <cellStyle name="Normal 23 5 3 2 2 5" xfId="12554"/>
    <cellStyle name="Normal 23 5 3 2 3" xfId="12555"/>
    <cellStyle name="Normal 23 5 3 2 3 2" xfId="12556"/>
    <cellStyle name="Normal 23 5 3 2 3 2 2" xfId="12557"/>
    <cellStyle name="Normal 23 5 3 2 3 3" xfId="12558"/>
    <cellStyle name="Normal 23 5 3 2 4" xfId="12559"/>
    <cellStyle name="Normal 23 5 3 2 4 2" xfId="12560"/>
    <cellStyle name="Normal 23 5 3 2 4 2 2" xfId="12561"/>
    <cellStyle name="Normal 23 5 3 2 4 3" xfId="12562"/>
    <cellStyle name="Normal 23 5 3 2 5" xfId="12563"/>
    <cellStyle name="Normal 23 5 3 2 5 2" xfId="12564"/>
    <cellStyle name="Normal 23 5 3 2 6" xfId="12565"/>
    <cellStyle name="Normal 23 5 3 3" xfId="12566"/>
    <cellStyle name="Normal 23 5 3 3 2" xfId="12567"/>
    <cellStyle name="Normal 23 5 3 3 2 2" xfId="12568"/>
    <cellStyle name="Normal 23 5 3 3 2 2 2" xfId="12569"/>
    <cellStyle name="Normal 23 5 3 3 2 3" xfId="12570"/>
    <cellStyle name="Normal 23 5 3 3 3" xfId="12571"/>
    <cellStyle name="Normal 23 5 3 3 3 2" xfId="12572"/>
    <cellStyle name="Normal 23 5 3 3 3 2 2" xfId="12573"/>
    <cellStyle name="Normal 23 5 3 3 3 3" xfId="12574"/>
    <cellStyle name="Normal 23 5 3 3 4" xfId="12575"/>
    <cellStyle name="Normal 23 5 3 3 4 2" xfId="12576"/>
    <cellStyle name="Normal 23 5 3 3 5" xfId="12577"/>
    <cellStyle name="Normal 23 5 3 4" xfId="12578"/>
    <cellStyle name="Normal 23 5 3 4 2" xfId="12579"/>
    <cellStyle name="Normal 23 5 3 4 2 2" xfId="12580"/>
    <cellStyle name="Normal 23 5 3 4 2 2 2" xfId="12581"/>
    <cellStyle name="Normal 23 5 3 4 2 3" xfId="12582"/>
    <cellStyle name="Normal 23 5 3 4 3" xfId="12583"/>
    <cellStyle name="Normal 23 5 3 4 3 2" xfId="12584"/>
    <cellStyle name="Normal 23 5 3 4 3 2 2" xfId="12585"/>
    <cellStyle name="Normal 23 5 3 4 3 3" xfId="12586"/>
    <cellStyle name="Normal 23 5 3 4 4" xfId="12587"/>
    <cellStyle name="Normal 23 5 3 4 4 2" xfId="12588"/>
    <cellStyle name="Normal 23 5 3 4 5" xfId="12589"/>
    <cellStyle name="Normal 23 5 3 5" xfId="12590"/>
    <cellStyle name="Normal 23 5 3 5 2" xfId="12591"/>
    <cellStyle name="Normal 23 5 3 5 2 2" xfId="12592"/>
    <cellStyle name="Normal 23 5 3 5 2 2 2" xfId="12593"/>
    <cellStyle name="Normal 23 5 3 5 2 3" xfId="12594"/>
    <cellStyle name="Normal 23 5 3 5 3" xfId="12595"/>
    <cellStyle name="Normal 23 5 3 5 3 2" xfId="12596"/>
    <cellStyle name="Normal 23 5 3 5 3 2 2" xfId="12597"/>
    <cellStyle name="Normal 23 5 3 5 3 3" xfId="12598"/>
    <cellStyle name="Normal 23 5 3 5 4" xfId="12599"/>
    <cellStyle name="Normal 23 5 3 5 4 2" xfId="12600"/>
    <cellStyle name="Normal 23 5 3 5 5" xfId="12601"/>
    <cellStyle name="Normal 23 5 3 6" xfId="12602"/>
    <cellStyle name="Normal 23 5 3 6 2" xfId="12603"/>
    <cellStyle name="Normal 23 5 3 6 2 2" xfId="12604"/>
    <cellStyle name="Normal 23 5 3 6 3" xfId="12605"/>
    <cellStyle name="Normal 23 5 3 7" xfId="12606"/>
    <cellStyle name="Normal 23 5 3 7 2" xfId="12607"/>
    <cellStyle name="Normal 23 5 3 7 2 2" xfId="12608"/>
    <cellStyle name="Normal 23 5 3 7 3" xfId="12609"/>
    <cellStyle name="Normal 23 5 3 8" xfId="12610"/>
    <cellStyle name="Normal 23 5 3 8 2" xfId="12611"/>
    <cellStyle name="Normal 23 5 3 9" xfId="12612"/>
    <cellStyle name="Normal 23 5 4" xfId="12613"/>
    <cellStyle name="Normal 23 5 4 2" xfId="12614"/>
    <cellStyle name="Normal 23 5 4 2 2" xfId="12615"/>
    <cellStyle name="Normal 23 5 4 2 2 2" xfId="12616"/>
    <cellStyle name="Normal 23 5 4 2 2 2 2" xfId="12617"/>
    <cellStyle name="Normal 23 5 4 2 2 2 2 2" xfId="12618"/>
    <cellStyle name="Normal 23 5 4 2 2 2 3" xfId="12619"/>
    <cellStyle name="Normal 23 5 4 2 2 3" xfId="12620"/>
    <cellStyle name="Normal 23 5 4 2 2 3 2" xfId="12621"/>
    <cellStyle name="Normal 23 5 4 2 2 3 2 2" xfId="12622"/>
    <cellStyle name="Normal 23 5 4 2 2 3 3" xfId="12623"/>
    <cellStyle name="Normal 23 5 4 2 2 4" xfId="12624"/>
    <cellStyle name="Normal 23 5 4 2 2 4 2" xfId="12625"/>
    <cellStyle name="Normal 23 5 4 2 2 5" xfId="12626"/>
    <cellStyle name="Normal 23 5 4 2 3" xfId="12627"/>
    <cellStyle name="Normal 23 5 4 2 3 2" xfId="12628"/>
    <cellStyle name="Normal 23 5 4 2 3 2 2" xfId="12629"/>
    <cellStyle name="Normal 23 5 4 2 3 3" xfId="12630"/>
    <cellStyle name="Normal 23 5 4 2 4" xfId="12631"/>
    <cellStyle name="Normal 23 5 4 2 4 2" xfId="12632"/>
    <cellStyle name="Normal 23 5 4 2 4 2 2" xfId="12633"/>
    <cellStyle name="Normal 23 5 4 2 4 3" xfId="12634"/>
    <cellStyle name="Normal 23 5 4 2 5" xfId="12635"/>
    <cellStyle name="Normal 23 5 4 2 5 2" xfId="12636"/>
    <cellStyle name="Normal 23 5 4 2 6" xfId="12637"/>
    <cellStyle name="Normal 23 5 4 3" xfId="12638"/>
    <cellStyle name="Normal 23 5 4 3 2" xfId="12639"/>
    <cellStyle name="Normal 23 5 4 3 2 2" xfId="12640"/>
    <cellStyle name="Normal 23 5 4 3 2 2 2" xfId="12641"/>
    <cellStyle name="Normal 23 5 4 3 2 3" xfId="12642"/>
    <cellStyle name="Normal 23 5 4 3 3" xfId="12643"/>
    <cellStyle name="Normal 23 5 4 3 3 2" xfId="12644"/>
    <cellStyle name="Normal 23 5 4 3 3 2 2" xfId="12645"/>
    <cellStyle name="Normal 23 5 4 3 3 3" xfId="12646"/>
    <cellStyle name="Normal 23 5 4 3 4" xfId="12647"/>
    <cellStyle name="Normal 23 5 4 3 4 2" xfId="12648"/>
    <cellStyle name="Normal 23 5 4 3 5" xfId="12649"/>
    <cellStyle name="Normal 23 5 4 4" xfId="12650"/>
    <cellStyle name="Normal 23 5 4 4 2" xfId="12651"/>
    <cellStyle name="Normal 23 5 4 4 2 2" xfId="12652"/>
    <cellStyle name="Normal 23 5 4 4 2 2 2" xfId="12653"/>
    <cellStyle name="Normal 23 5 4 4 2 3" xfId="12654"/>
    <cellStyle name="Normal 23 5 4 4 3" xfId="12655"/>
    <cellStyle name="Normal 23 5 4 4 3 2" xfId="12656"/>
    <cellStyle name="Normal 23 5 4 4 3 2 2" xfId="12657"/>
    <cellStyle name="Normal 23 5 4 4 3 3" xfId="12658"/>
    <cellStyle name="Normal 23 5 4 4 4" xfId="12659"/>
    <cellStyle name="Normal 23 5 4 4 4 2" xfId="12660"/>
    <cellStyle name="Normal 23 5 4 4 5" xfId="12661"/>
    <cellStyle name="Normal 23 5 4 5" xfId="12662"/>
    <cellStyle name="Normal 23 5 4 5 2" xfId="12663"/>
    <cellStyle name="Normal 23 5 4 5 2 2" xfId="12664"/>
    <cellStyle name="Normal 23 5 4 5 2 2 2" xfId="12665"/>
    <cellStyle name="Normal 23 5 4 5 2 3" xfId="12666"/>
    <cellStyle name="Normal 23 5 4 5 3" xfId="12667"/>
    <cellStyle name="Normal 23 5 4 5 3 2" xfId="12668"/>
    <cellStyle name="Normal 23 5 4 5 3 2 2" xfId="12669"/>
    <cellStyle name="Normal 23 5 4 5 3 3" xfId="12670"/>
    <cellStyle name="Normal 23 5 4 5 4" xfId="12671"/>
    <cellStyle name="Normal 23 5 4 5 4 2" xfId="12672"/>
    <cellStyle name="Normal 23 5 4 5 5" xfId="12673"/>
    <cellStyle name="Normal 23 5 4 6" xfId="12674"/>
    <cellStyle name="Normal 23 5 4 6 2" xfId="12675"/>
    <cellStyle name="Normal 23 5 4 6 2 2" xfId="12676"/>
    <cellStyle name="Normal 23 5 4 6 3" xfId="12677"/>
    <cellStyle name="Normal 23 5 4 7" xfId="12678"/>
    <cellStyle name="Normal 23 5 4 7 2" xfId="12679"/>
    <cellStyle name="Normal 23 5 4 7 2 2" xfId="12680"/>
    <cellStyle name="Normal 23 5 4 7 3" xfId="12681"/>
    <cellStyle name="Normal 23 5 4 8" xfId="12682"/>
    <cellStyle name="Normal 23 5 4 8 2" xfId="12683"/>
    <cellStyle name="Normal 23 5 4 9" xfId="12684"/>
    <cellStyle name="Normal 23 5 5" xfId="12685"/>
    <cellStyle name="Normal 23 5 5 2" xfId="12686"/>
    <cellStyle name="Normal 23 5 5 2 2" xfId="12687"/>
    <cellStyle name="Normal 23 5 5 2 2 2" xfId="12688"/>
    <cellStyle name="Normal 23 5 5 2 2 2 2" xfId="12689"/>
    <cellStyle name="Normal 23 5 5 2 2 2 2 2" xfId="12690"/>
    <cellStyle name="Normal 23 5 5 2 2 2 3" xfId="12691"/>
    <cellStyle name="Normal 23 5 5 2 2 3" xfId="12692"/>
    <cellStyle name="Normal 23 5 5 2 2 3 2" xfId="12693"/>
    <cellStyle name="Normal 23 5 5 2 2 3 2 2" xfId="12694"/>
    <cellStyle name="Normal 23 5 5 2 2 3 3" xfId="12695"/>
    <cellStyle name="Normal 23 5 5 2 2 4" xfId="12696"/>
    <cellStyle name="Normal 23 5 5 2 2 4 2" xfId="12697"/>
    <cellStyle name="Normal 23 5 5 2 2 5" xfId="12698"/>
    <cellStyle name="Normal 23 5 5 2 3" xfId="12699"/>
    <cellStyle name="Normal 23 5 5 2 3 2" xfId="12700"/>
    <cellStyle name="Normal 23 5 5 2 3 2 2" xfId="12701"/>
    <cellStyle name="Normal 23 5 5 2 3 3" xfId="12702"/>
    <cellStyle name="Normal 23 5 5 2 4" xfId="12703"/>
    <cellStyle name="Normal 23 5 5 2 4 2" xfId="12704"/>
    <cellStyle name="Normal 23 5 5 2 4 2 2" xfId="12705"/>
    <cellStyle name="Normal 23 5 5 2 4 3" xfId="12706"/>
    <cellStyle name="Normal 23 5 5 2 5" xfId="12707"/>
    <cellStyle name="Normal 23 5 5 2 5 2" xfId="12708"/>
    <cellStyle name="Normal 23 5 5 2 6" xfId="12709"/>
    <cellStyle name="Normal 23 5 5 3" xfId="12710"/>
    <cellStyle name="Normal 23 5 5 3 2" xfId="12711"/>
    <cellStyle name="Normal 23 5 5 3 2 2" xfId="12712"/>
    <cellStyle name="Normal 23 5 5 3 2 2 2" xfId="12713"/>
    <cellStyle name="Normal 23 5 5 3 2 3" xfId="12714"/>
    <cellStyle name="Normal 23 5 5 3 3" xfId="12715"/>
    <cellStyle name="Normal 23 5 5 3 3 2" xfId="12716"/>
    <cellStyle name="Normal 23 5 5 3 3 2 2" xfId="12717"/>
    <cellStyle name="Normal 23 5 5 3 3 3" xfId="12718"/>
    <cellStyle name="Normal 23 5 5 3 4" xfId="12719"/>
    <cellStyle name="Normal 23 5 5 3 4 2" xfId="12720"/>
    <cellStyle name="Normal 23 5 5 3 5" xfId="12721"/>
    <cellStyle name="Normal 23 5 5 4" xfId="12722"/>
    <cellStyle name="Normal 23 5 5 4 2" xfId="12723"/>
    <cellStyle name="Normal 23 5 5 4 2 2" xfId="12724"/>
    <cellStyle name="Normal 23 5 5 4 2 2 2" xfId="12725"/>
    <cellStyle name="Normal 23 5 5 4 2 3" xfId="12726"/>
    <cellStyle name="Normal 23 5 5 4 3" xfId="12727"/>
    <cellStyle name="Normal 23 5 5 4 3 2" xfId="12728"/>
    <cellStyle name="Normal 23 5 5 4 3 2 2" xfId="12729"/>
    <cellStyle name="Normal 23 5 5 4 3 3" xfId="12730"/>
    <cellStyle name="Normal 23 5 5 4 4" xfId="12731"/>
    <cellStyle name="Normal 23 5 5 4 4 2" xfId="12732"/>
    <cellStyle name="Normal 23 5 5 4 5" xfId="12733"/>
    <cellStyle name="Normal 23 5 5 5" xfId="12734"/>
    <cellStyle name="Normal 23 5 5 5 2" xfId="12735"/>
    <cellStyle name="Normal 23 5 5 5 2 2" xfId="12736"/>
    <cellStyle name="Normal 23 5 5 5 2 2 2" xfId="12737"/>
    <cellStyle name="Normal 23 5 5 5 2 3" xfId="12738"/>
    <cellStyle name="Normal 23 5 5 5 3" xfId="12739"/>
    <cellStyle name="Normal 23 5 5 5 3 2" xfId="12740"/>
    <cellStyle name="Normal 23 5 5 5 3 2 2" xfId="12741"/>
    <cellStyle name="Normal 23 5 5 5 3 3" xfId="12742"/>
    <cellStyle name="Normal 23 5 5 5 4" xfId="12743"/>
    <cellStyle name="Normal 23 5 5 5 4 2" xfId="12744"/>
    <cellStyle name="Normal 23 5 5 5 5" xfId="12745"/>
    <cellStyle name="Normal 23 5 5 6" xfId="12746"/>
    <cellStyle name="Normal 23 5 5 6 2" xfId="12747"/>
    <cellStyle name="Normal 23 5 5 6 2 2" xfId="12748"/>
    <cellStyle name="Normal 23 5 5 6 3" xfId="12749"/>
    <cellStyle name="Normal 23 5 5 7" xfId="12750"/>
    <cellStyle name="Normal 23 5 5 7 2" xfId="12751"/>
    <cellStyle name="Normal 23 5 5 7 2 2" xfId="12752"/>
    <cellStyle name="Normal 23 5 5 7 3" xfId="12753"/>
    <cellStyle name="Normal 23 5 5 8" xfId="12754"/>
    <cellStyle name="Normal 23 5 5 8 2" xfId="12755"/>
    <cellStyle name="Normal 23 5 5 9" xfId="12756"/>
    <cellStyle name="Normal 23 5 6" xfId="12757"/>
    <cellStyle name="Normal 23 5 6 2" xfId="12758"/>
    <cellStyle name="Normal 23 5 6 2 2" xfId="12759"/>
    <cellStyle name="Normal 23 5 6 2 2 2" xfId="12760"/>
    <cellStyle name="Normal 23 5 6 2 2 2 2" xfId="12761"/>
    <cellStyle name="Normal 23 5 6 2 2 2 2 2" xfId="12762"/>
    <cellStyle name="Normal 23 5 6 2 2 2 3" xfId="12763"/>
    <cellStyle name="Normal 23 5 6 2 2 3" xfId="12764"/>
    <cellStyle name="Normal 23 5 6 2 2 3 2" xfId="12765"/>
    <cellStyle name="Normal 23 5 6 2 2 3 2 2" xfId="12766"/>
    <cellStyle name="Normal 23 5 6 2 2 3 3" xfId="12767"/>
    <cellStyle name="Normal 23 5 6 2 2 4" xfId="12768"/>
    <cellStyle name="Normal 23 5 6 2 2 4 2" xfId="12769"/>
    <cellStyle name="Normal 23 5 6 2 2 5" xfId="12770"/>
    <cellStyle name="Normal 23 5 6 2 3" xfId="12771"/>
    <cellStyle name="Normal 23 5 6 2 3 2" xfId="12772"/>
    <cellStyle name="Normal 23 5 6 2 3 2 2" xfId="12773"/>
    <cellStyle name="Normal 23 5 6 2 3 3" xfId="12774"/>
    <cellStyle name="Normal 23 5 6 2 4" xfId="12775"/>
    <cellStyle name="Normal 23 5 6 2 4 2" xfId="12776"/>
    <cellStyle name="Normal 23 5 6 2 4 2 2" xfId="12777"/>
    <cellStyle name="Normal 23 5 6 2 4 3" xfId="12778"/>
    <cellStyle name="Normal 23 5 6 2 5" xfId="12779"/>
    <cellStyle name="Normal 23 5 6 2 5 2" xfId="12780"/>
    <cellStyle name="Normal 23 5 6 2 6" xfId="12781"/>
    <cellStyle name="Normal 23 5 6 3" xfId="12782"/>
    <cellStyle name="Normal 23 5 6 3 2" xfId="12783"/>
    <cellStyle name="Normal 23 5 6 3 2 2" xfId="12784"/>
    <cellStyle name="Normal 23 5 6 3 2 2 2" xfId="12785"/>
    <cellStyle name="Normal 23 5 6 3 2 3" xfId="12786"/>
    <cellStyle name="Normal 23 5 6 3 3" xfId="12787"/>
    <cellStyle name="Normal 23 5 6 3 3 2" xfId="12788"/>
    <cellStyle name="Normal 23 5 6 3 3 2 2" xfId="12789"/>
    <cellStyle name="Normal 23 5 6 3 3 3" xfId="12790"/>
    <cellStyle name="Normal 23 5 6 3 4" xfId="12791"/>
    <cellStyle name="Normal 23 5 6 3 4 2" xfId="12792"/>
    <cellStyle name="Normal 23 5 6 3 5" xfId="12793"/>
    <cellStyle name="Normal 23 5 6 4" xfId="12794"/>
    <cellStyle name="Normal 23 5 6 4 2" xfId="12795"/>
    <cellStyle name="Normal 23 5 6 4 2 2" xfId="12796"/>
    <cellStyle name="Normal 23 5 6 4 2 2 2" xfId="12797"/>
    <cellStyle name="Normal 23 5 6 4 2 3" xfId="12798"/>
    <cellStyle name="Normal 23 5 6 4 3" xfId="12799"/>
    <cellStyle name="Normal 23 5 6 4 3 2" xfId="12800"/>
    <cellStyle name="Normal 23 5 6 4 3 2 2" xfId="12801"/>
    <cellStyle name="Normal 23 5 6 4 3 3" xfId="12802"/>
    <cellStyle name="Normal 23 5 6 4 4" xfId="12803"/>
    <cellStyle name="Normal 23 5 6 4 4 2" xfId="12804"/>
    <cellStyle name="Normal 23 5 6 4 5" xfId="12805"/>
    <cellStyle name="Normal 23 5 6 5" xfId="12806"/>
    <cellStyle name="Normal 23 5 6 5 2" xfId="12807"/>
    <cellStyle name="Normal 23 5 6 5 2 2" xfId="12808"/>
    <cellStyle name="Normal 23 5 6 5 2 2 2" xfId="12809"/>
    <cellStyle name="Normal 23 5 6 5 2 3" xfId="12810"/>
    <cellStyle name="Normal 23 5 6 5 3" xfId="12811"/>
    <cellStyle name="Normal 23 5 6 5 3 2" xfId="12812"/>
    <cellStyle name="Normal 23 5 6 5 3 2 2" xfId="12813"/>
    <cellStyle name="Normal 23 5 6 5 3 3" xfId="12814"/>
    <cellStyle name="Normal 23 5 6 5 4" xfId="12815"/>
    <cellStyle name="Normal 23 5 6 5 4 2" xfId="12816"/>
    <cellStyle name="Normal 23 5 6 5 5" xfId="12817"/>
    <cellStyle name="Normal 23 5 6 6" xfId="12818"/>
    <cellStyle name="Normal 23 5 6 6 2" xfId="12819"/>
    <cellStyle name="Normal 23 5 6 6 2 2" xfId="12820"/>
    <cellStyle name="Normal 23 5 6 6 3" xfId="12821"/>
    <cellStyle name="Normal 23 5 6 7" xfId="12822"/>
    <cellStyle name="Normal 23 5 6 7 2" xfId="12823"/>
    <cellStyle name="Normal 23 5 6 7 2 2" xfId="12824"/>
    <cellStyle name="Normal 23 5 6 7 3" xfId="12825"/>
    <cellStyle name="Normal 23 5 6 8" xfId="12826"/>
    <cellStyle name="Normal 23 5 6 8 2" xfId="12827"/>
    <cellStyle name="Normal 23 5 6 9" xfId="12828"/>
    <cellStyle name="Normal 23 5 7" xfId="12829"/>
    <cellStyle name="Normal 23 5 7 2" xfId="12830"/>
    <cellStyle name="Normal 23 5 7 2 2" xfId="12831"/>
    <cellStyle name="Normal 23 5 7 2 2 2" xfId="12832"/>
    <cellStyle name="Normal 23 5 7 2 2 2 2" xfId="12833"/>
    <cellStyle name="Normal 23 5 7 2 2 3" xfId="12834"/>
    <cellStyle name="Normal 23 5 7 2 3" xfId="12835"/>
    <cellStyle name="Normal 23 5 7 2 3 2" xfId="12836"/>
    <cellStyle name="Normal 23 5 7 2 3 2 2" xfId="12837"/>
    <cellStyle name="Normal 23 5 7 2 3 3" xfId="12838"/>
    <cellStyle name="Normal 23 5 7 2 4" xfId="12839"/>
    <cellStyle name="Normal 23 5 7 2 4 2" xfId="12840"/>
    <cellStyle name="Normal 23 5 7 2 5" xfId="12841"/>
    <cellStyle name="Normal 23 5 7 3" xfId="12842"/>
    <cellStyle name="Normal 23 5 7 3 2" xfId="12843"/>
    <cellStyle name="Normal 23 5 7 3 2 2" xfId="12844"/>
    <cellStyle name="Normal 23 5 7 3 3" xfId="12845"/>
    <cellStyle name="Normal 23 5 7 4" xfId="12846"/>
    <cellStyle name="Normal 23 5 7 4 2" xfId="12847"/>
    <cellStyle name="Normal 23 5 7 4 2 2" xfId="12848"/>
    <cellStyle name="Normal 23 5 7 4 3" xfId="12849"/>
    <cellStyle name="Normal 23 5 7 5" xfId="12850"/>
    <cellStyle name="Normal 23 5 7 5 2" xfId="12851"/>
    <cellStyle name="Normal 23 5 7 6" xfId="12852"/>
    <cellStyle name="Normal 23 5 8" xfId="12853"/>
    <cellStyle name="Normal 23 5 8 2" xfId="12854"/>
    <cellStyle name="Normal 23 5 8 2 2" xfId="12855"/>
    <cellStyle name="Normal 23 5 8 2 2 2" xfId="12856"/>
    <cellStyle name="Normal 23 5 8 2 3" xfId="12857"/>
    <cellStyle name="Normal 23 5 8 3" xfId="12858"/>
    <cellStyle name="Normal 23 5 8 3 2" xfId="12859"/>
    <cellStyle name="Normal 23 5 8 3 2 2" xfId="12860"/>
    <cellStyle name="Normal 23 5 8 3 3" xfId="12861"/>
    <cellStyle name="Normal 23 5 8 4" xfId="12862"/>
    <cellStyle name="Normal 23 5 8 4 2" xfId="12863"/>
    <cellStyle name="Normal 23 5 8 5" xfId="12864"/>
    <cellStyle name="Normal 23 5 9" xfId="12865"/>
    <cellStyle name="Normal 23 5 9 2" xfId="12866"/>
    <cellStyle name="Normal 23 5 9 2 2" xfId="12867"/>
    <cellStyle name="Normal 23 5 9 2 2 2" xfId="12868"/>
    <cellStyle name="Normal 23 5 9 2 3" xfId="12869"/>
    <cellStyle name="Normal 23 5 9 3" xfId="12870"/>
    <cellStyle name="Normal 23 5 9 3 2" xfId="12871"/>
    <cellStyle name="Normal 23 5 9 3 2 2" xfId="12872"/>
    <cellStyle name="Normal 23 5 9 3 3" xfId="12873"/>
    <cellStyle name="Normal 23 5 9 4" xfId="12874"/>
    <cellStyle name="Normal 23 5 9 4 2" xfId="12875"/>
    <cellStyle name="Normal 23 5 9 5" xfId="12876"/>
    <cellStyle name="Normal 23 6" xfId="12877"/>
    <cellStyle name="Normal 23 6 10" xfId="12878"/>
    <cellStyle name="Normal 23 6 10 2" xfId="12879"/>
    <cellStyle name="Normal 23 6 10 2 2" xfId="12880"/>
    <cellStyle name="Normal 23 6 10 2 2 2" xfId="12881"/>
    <cellStyle name="Normal 23 6 10 2 3" xfId="12882"/>
    <cellStyle name="Normal 23 6 10 3" xfId="12883"/>
    <cellStyle name="Normal 23 6 10 3 2" xfId="12884"/>
    <cellStyle name="Normal 23 6 10 3 2 2" xfId="12885"/>
    <cellStyle name="Normal 23 6 10 3 3" xfId="12886"/>
    <cellStyle name="Normal 23 6 10 4" xfId="12887"/>
    <cellStyle name="Normal 23 6 10 4 2" xfId="12888"/>
    <cellStyle name="Normal 23 6 10 5" xfId="12889"/>
    <cellStyle name="Normal 23 6 11" xfId="12890"/>
    <cellStyle name="Normal 23 6 11 2" xfId="12891"/>
    <cellStyle name="Normal 23 6 11 2 2" xfId="12892"/>
    <cellStyle name="Normal 23 6 11 3" xfId="12893"/>
    <cellStyle name="Normal 23 6 12" xfId="12894"/>
    <cellStyle name="Normal 23 6 12 2" xfId="12895"/>
    <cellStyle name="Normal 23 6 12 2 2" xfId="12896"/>
    <cellStyle name="Normal 23 6 12 3" xfId="12897"/>
    <cellStyle name="Normal 23 6 13" xfId="12898"/>
    <cellStyle name="Normal 23 6 13 2" xfId="12899"/>
    <cellStyle name="Normal 23 6 14" xfId="12900"/>
    <cellStyle name="Normal 23 6 2" xfId="12901"/>
    <cellStyle name="Normal 23 6 2 2" xfId="12902"/>
    <cellStyle name="Normal 23 6 2 2 2" xfId="12903"/>
    <cellStyle name="Normal 23 6 2 2 2 2" xfId="12904"/>
    <cellStyle name="Normal 23 6 2 2 2 2 2" xfId="12905"/>
    <cellStyle name="Normal 23 6 2 2 2 2 2 2" xfId="12906"/>
    <cellStyle name="Normal 23 6 2 2 2 2 3" xfId="12907"/>
    <cellStyle name="Normal 23 6 2 2 2 3" xfId="12908"/>
    <cellStyle name="Normal 23 6 2 2 2 3 2" xfId="12909"/>
    <cellStyle name="Normal 23 6 2 2 2 3 2 2" xfId="12910"/>
    <cellStyle name="Normal 23 6 2 2 2 3 3" xfId="12911"/>
    <cellStyle name="Normal 23 6 2 2 2 4" xfId="12912"/>
    <cellStyle name="Normal 23 6 2 2 2 4 2" xfId="12913"/>
    <cellStyle name="Normal 23 6 2 2 2 5" xfId="12914"/>
    <cellStyle name="Normal 23 6 2 2 3" xfId="12915"/>
    <cellStyle name="Normal 23 6 2 2 3 2" xfId="12916"/>
    <cellStyle name="Normal 23 6 2 2 3 2 2" xfId="12917"/>
    <cellStyle name="Normal 23 6 2 2 3 3" xfId="12918"/>
    <cellStyle name="Normal 23 6 2 2 4" xfId="12919"/>
    <cellStyle name="Normal 23 6 2 2 4 2" xfId="12920"/>
    <cellStyle name="Normal 23 6 2 2 4 2 2" xfId="12921"/>
    <cellStyle name="Normal 23 6 2 2 4 3" xfId="12922"/>
    <cellStyle name="Normal 23 6 2 2 5" xfId="12923"/>
    <cellStyle name="Normal 23 6 2 2 5 2" xfId="12924"/>
    <cellStyle name="Normal 23 6 2 2 6" xfId="12925"/>
    <cellStyle name="Normal 23 6 2 3" xfId="12926"/>
    <cellStyle name="Normal 23 6 2 3 2" xfId="12927"/>
    <cellStyle name="Normal 23 6 2 3 2 2" xfId="12928"/>
    <cellStyle name="Normal 23 6 2 3 2 2 2" xfId="12929"/>
    <cellStyle name="Normal 23 6 2 3 2 3" xfId="12930"/>
    <cellStyle name="Normal 23 6 2 3 3" xfId="12931"/>
    <cellStyle name="Normal 23 6 2 3 3 2" xfId="12932"/>
    <cellStyle name="Normal 23 6 2 3 3 2 2" xfId="12933"/>
    <cellStyle name="Normal 23 6 2 3 3 3" xfId="12934"/>
    <cellStyle name="Normal 23 6 2 3 4" xfId="12935"/>
    <cellStyle name="Normal 23 6 2 3 4 2" xfId="12936"/>
    <cellStyle name="Normal 23 6 2 3 5" xfId="12937"/>
    <cellStyle name="Normal 23 6 2 4" xfId="12938"/>
    <cellStyle name="Normal 23 6 2 4 2" xfId="12939"/>
    <cellStyle name="Normal 23 6 2 4 2 2" xfId="12940"/>
    <cellStyle name="Normal 23 6 2 4 2 2 2" xfId="12941"/>
    <cellStyle name="Normal 23 6 2 4 2 3" xfId="12942"/>
    <cellStyle name="Normal 23 6 2 4 3" xfId="12943"/>
    <cellStyle name="Normal 23 6 2 4 3 2" xfId="12944"/>
    <cellStyle name="Normal 23 6 2 4 3 2 2" xfId="12945"/>
    <cellStyle name="Normal 23 6 2 4 3 3" xfId="12946"/>
    <cellStyle name="Normal 23 6 2 4 4" xfId="12947"/>
    <cellStyle name="Normal 23 6 2 4 4 2" xfId="12948"/>
    <cellStyle name="Normal 23 6 2 4 5" xfId="12949"/>
    <cellStyle name="Normal 23 6 2 5" xfId="12950"/>
    <cellStyle name="Normal 23 6 2 5 2" xfId="12951"/>
    <cellStyle name="Normal 23 6 2 5 2 2" xfId="12952"/>
    <cellStyle name="Normal 23 6 2 5 2 2 2" xfId="12953"/>
    <cellStyle name="Normal 23 6 2 5 2 3" xfId="12954"/>
    <cellStyle name="Normal 23 6 2 5 3" xfId="12955"/>
    <cellStyle name="Normal 23 6 2 5 3 2" xfId="12956"/>
    <cellStyle name="Normal 23 6 2 5 3 2 2" xfId="12957"/>
    <cellStyle name="Normal 23 6 2 5 3 3" xfId="12958"/>
    <cellStyle name="Normal 23 6 2 5 4" xfId="12959"/>
    <cellStyle name="Normal 23 6 2 5 4 2" xfId="12960"/>
    <cellStyle name="Normal 23 6 2 5 5" xfId="12961"/>
    <cellStyle name="Normal 23 6 2 6" xfId="12962"/>
    <cellStyle name="Normal 23 6 2 6 2" xfId="12963"/>
    <cellStyle name="Normal 23 6 2 6 2 2" xfId="12964"/>
    <cellStyle name="Normal 23 6 2 6 3" xfId="12965"/>
    <cellStyle name="Normal 23 6 2 7" xfId="12966"/>
    <cellStyle name="Normal 23 6 2 7 2" xfId="12967"/>
    <cellStyle name="Normal 23 6 2 7 2 2" xfId="12968"/>
    <cellStyle name="Normal 23 6 2 7 3" xfId="12969"/>
    <cellStyle name="Normal 23 6 2 8" xfId="12970"/>
    <cellStyle name="Normal 23 6 2 8 2" xfId="12971"/>
    <cellStyle name="Normal 23 6 2 9" xfId="12972"/>
    <cellStyle name="Normal 23 6 3" xfId="12973"/>
    <cellStyle name="Normal 23 6 3 2" xfId="12974"/>
    <cellStyle name="Normal 23 6 3 2 2" xfId="12975"/>
    <cellStyle name="Normal 23 6 3 2 2 2" xfId="12976"/>
    <cellStyle name="Normal 23 6 3 2 2 2 2" xfId="12977"/>
    <cellStyle name="Normal 23 6 3 2 2 2 2 2" xfId="12978"/>
    <cellStyle name="Normal 23 6 3 2 2 2 3" xfId="12979"/>
    <cellStyle name="Normal 23 6 3 2 2 3" xfId="12980"/>
    <cellStyle name="Normal 23 6 3 2 2 3 2" xfId="12981"/>
    <cellStyle name="Normal 23 6 3 2 2 3 2 2" xfId="12982"/>
    <cellStyle name="Normal 23 6 3 2 2 3 3" xfId="12983"/>
    <cellStyle name="Normal 23 6 3 2 2 4" xfId="12984"/>
    <cellStyle name="Normal 23 6 3 2 2 4 2" xfId="12985"/>
    <cellStyle name="Normal 23 6 3 2 2 5" xfId="12986"/>
    <cellStyle name="Normal 23 6 3 2 3" xfId="12987"/>
    <cellStyle name="Normal 23 6 3 2 3 2" xfId="12988"/>
    <cellStyle name="Normal 23 6 3 2 3 2 2" xfId="12989"/>
    <cellStyle name="Normal 23 6 3 2 3 3" xfId="12990"/>
    <cellStyle name="Normal 23 6 3 2 4" xfId="12991"/>
    <cellStyle name="Normal 23 6 3 2 4 2" xfId="12992"/>
    <cellStyle name="Normal 23 6 3 2 4 2 2" xfId="12993"/>
    <cellStyle name="Normal 23 6 3 2 4 3" xfId="12994"/>
    <cellStyle name="Normal 23 6 3 2 5" xfId="12995"/>
    <cellStyle name="Normal 23 6 3 2 5 2" xfId="12996"/>
    <cellStyle name="Normal 23 6 3 2 6" xfId="12997"/>
    <cellStyle name="Normal 23 6 3 3" xfId="12998"/>
    <cellStyle name="Normal 23 6 3 3 2" xfId="12999"/>
    <cellStyle name="Normal 23 6 3 3 2 2" xfId="13000"/>
    <cellStyle name="Normal 23 6 3 3 2 2 2" xfId="13001"/>
    <cellStyle name="Normal 23 6 3 3 2 3" xfId="13002"/>
    <cellStyle name="Normal 23 6 3 3 3" xfId="13003"/>
    <cellStyle name="Normal 23 6 3 3 3 2" xfId="13004"/>
    <cellStyle name="Normal 23 6 3 3 3 2 2" xfId="13005"/>
    <cellStyle name="Normal 23 6 3 3 3 3" xfId="13006"/>
    <cellStyle name="Normal 23 6 3 3 4" xfId="13007"/>
    <cellStyle name="Normal 23 6 3 3 4 2" xfId="13008"/>
    <cellStyle name="Normal 23 6 3 3 5" xfId="13009"/>
    <cellStyle name="Normal 23 6 3 4" xfId="13010"/>
    <cellStyle name="Normal 23 6 3 4 2" xfId="13011"/>
    <cellStyle name="Normal 23 6 3 4 2 2" xfId="13012"/>
    <cellStyle name="Normal 23 6 3 4 2 2 2" xfId="13013"/>
    <cellStyle name="Normal 23 6 3 4 2 3" xfId="13014"/>
    <cellStyle name="Normal 23 6 3 4 3" xfId="13015"/>
    <cellStyle name="Normal 23 6 3 4 3 2" xfId="13016"/>
    <cellStyle name="Normal 23 6 3 4 3 2 2" xfId="13017"/>
    <cellStyle name="Normal 23 6 3 4 3 3" xfId="13018"/>
    <cellStyle name="Normal 23 6 3 4 4" xfId="13019"/>
    <cellStyle name="Normal 23 6 3 4 4 2" xfId="13020"/>
    <cellStyle name="Normal 23 6 3 4 5" xfId="13021"/>
    <cellStyle name="Normal 23 6 3 5" xfId="13022"/>
    <cellStyle name="Normal 23 6 3 5 2" xfId="13023"/>
    <cellStyle name="Normal 23 6 3 5 2 2" xfId="13024"/>
    <cellStyle name="Normal 23 6 3 5 2 2 2" xfId="13025"/>
    <cellStyle name="Normal 23 6 3 5 2 3" xfId="13026"/>
    <cellStyle name="Normal 23 6 3 5 3" xfId="13027"/>
    <cellStyle name="Normal 23 6 3 5 3 2" xfId="13028"/>
    <cellStyle name="Normal 23 6 3 5 3 2 2" xfId="13029"/>
    <cellStyle name="Normal 23 6 3 5 3 3" xfId="13030"/>
    <cellStyle name="Normal 23 6 3 5 4" xfId="13031"/>
    <cellStyle name="Normal 23 6 3 5 4 2" xfId="13032"/>
    <cellStyle name="Normal 23 6 3 5 5" xfId="13033"/>
    <cellStyle name="Normal 23 6 3 6" xfId="13034"/>
    <cellStyle name="Normal 23 6 3 6 2" xfId="13035"/>
    <cellStyle name="Normal 23 6 3 6 2 2" xfId="13036"/>
    <cellStyle name="Normal 23 6 3 6 3" xfId="13037"/>
    <cellStyle name="Normal 23 6 3 7" xfId="13038"/>
    <cellStyle name="Normal 23 6 3 7 2" xfId="13039"/>
    <cellStyle name="Normal 23 6 3 7 2 2" xfId="13040"/>
    <cellStyle name="Normal 23 6 3 7 3" xfId="13041"/>
    <cellStyle name="Normal 23 6 3 8" xfId="13042"/>
    <cellStyle name="Normal 23 6 3 8 2" xfId="13043"/>
    <cellStyle name="Normal 23 6 3 9" xfId="13044"/>
    <cellStyle name="Normal 23 6 4" xfId="13045"/>
    <cellStyle name="Normal 23 6 4 2" xfId="13046"/>
    <cellStyle name="Normal 23 6 4 2 2" xfId="13047"/>
    <cellStyle name="Normal 23 6 4 2 2 2" xfId="13048"/>
    <cellStyle name="Normal 23 6 4 2 2 2 2" xfId="13049"/>
    <cellStyle name="Normal 23 6 4 2 2 2 2 2" xfId="13050"/>
    <cellStyle name="Normal 23 6 4 2 2 2 3" xfId="13051"/>
    <cellStyle name="Normal 23 6 4 2 2 3" xfId="13052"/>
    <cellStyle name="Normal 23 6 4 2 2 3 2" xfId="13053"/>
    <cellStyle name="Normal 23 6 4 2 2 3 2 2" xfId="13054"/>
    <cellStyle name="Normal 23 6 4 2 2 3 3" xfId="13055"/>
    <cellStyle name="Normal 23 6 4 2 2 4" xfId="13056"/>
    <cellStyle name="Normal 23 6 4 2 2 4 2" xfId="13057"/>
    <cellStyle name="Normal 23 6 4 2 2 5" xfId="13058"/>
    <cellStyle name="Normal 23 6 4 2 3" xfId="13059"/>
    <cellStyle name="Normal 23 6 4 2 3 2" xfId="13060"/>
    <cellStyle name="Normal 23 6 4 2 3 2 2" xfId="13061"/>
    <cellStyle name="Normal 23 6 4 2 3 3" xfId="13062"/>
    <cellStyle name="Normal 23 6 4 2 4" xfId="13063"/>
    <cellStyle name="Normal 23 6 4 2 4 2" xfId="13064"/>
    <cellStyle name="Normal 23 6 4 2 4 2 2" xfId="13065"/>
    <cellStyle name="Normal 23 6 4 2 4 3" xfId="13066"/>
    <cellStyle name="Normal 23 6 4 2 5" xfId="13067"/>
    <cellStyle name="Normal 23 6 4 2 5 2" xfId="13068"/>
    <cellStyle name="Normal 23 6 4 2 6" xfId="13069"/>
    <cellStyle name="Normal 23 6 4 3" xfId="13070"/>
    <cellStyle name="Normal 23 6 4 3 2" xfId="13071"/>
    <cellStyle name="Normal 23 6 4 3 2 2" xfId="13072"/>
    <cellStyle name="Normal 23 6 4 3 2 2 2" xfId="13073"/>
    <cellStyle name="Normal 23 6 4 3 2 3" xfId="13074"/>
    <cellStyle name="Normal 23 6 4 3 3" xfId="13075"/>
    <cellStyle name="Normal 23 6 4 3 3 2" xfId="13076"/>
    <cellStyle name="Normal 23 6 4 3 3 2 2" xfId="13077"/>
    <cellStyle name="Normal 23 6 4 3 3 3" xfId="13078"/>
    <cellStyle name="Normal 23 6 4 3 4" xfId="13079"/>
    <cellStyle name="Normal 23 6 4 3 4 2" xfId="13080"/>
    <cellStyle name="Normal 23 6 4 3 5" xfId="13081"/>
    <cellStyle name="Normal 23 6 4 4" xfId="13082"/>
    <cellStyle name="Normal 23 6 4 4 2" xfId="13083"/>
    <cellStyle name="Normal 23 6 4 4 2 2" xfId="13084"/>
    <cellStyle name="Normal 23 6 4 4 2 2 2" xfId="13085"/>
    <cellStyle name="Normal 23 6 4 4 2 3" xfId="13086"/>
    <cellStyle name="Normal 23 6 4 4 3" xfId="13087"/>
    <cellStyle name="Normal 23 6 4 4 3 2" xfId="13088"/>
    <cellStyle name="Normal 23 6 4 4 3 2 2" xfId="13089"/>
    <cellStyle name="Normal 23 6 4 4 3 3" xfId="13090"/>
    <cellStyle name="Normal 23 6 4 4 4" xfId="13091"/>
    <cellStyle name="Normal 23 6 4 4 4 2" xfId="13092"/>
    <cellStyle name="Normal 23 6 4 4 5" xfId="13093"/>
    <cellStyle name="Normal 23 6 4 5" xfId="13094"/>
    <cellStyle name="Normal 23 6 4 5 2" xfId="13095"/>
    <cellStyle name="Normal 23 6 4 5 2 2" xfId="13096"/>
    <cellStyle name="Normal 23 6 4 5 2 2 2" xfId="13097"/>
    <cellStyle name="Normal 23 6 4 5 2 3" xfId="13098"/>
    <cellStyle name="Normal 23 6 4 5 3" xfId="13099"/>
    <cellStyle name="Normal 23 6 4 5 3 2" xfId="13100"/>
    <cellStyle name="Normal 23 6 4 5 3 2 2" xfId="13101"/>
    <cellStyle name="Normal 23 6 4 5 3 3" xfId="13102"/>
    <cellStyle name="Normal 23 6 4 5 4" xfId="13103"/>
    <cellStyle name="Normal 23 6 4 5 4 2" xfId="13104"/>
    <cellStyle name="Normal 23 6 4 5 5" xfId="13105"/>
    <cellStyle name="Normal 23 6 4 6" xfId="13106"/>
    <cellStyle name="Normal 23 6 4 6 2" xfId="13107"/>
    <cellStyle name="Normal 23 6 4 6 2 2" xfId="13108"/>
    <cellStyle name="Normal 23 6 4 6 3" xfId="13109"/>
    <cellStyle name="Normal 23 6 4 7" xfId="13110"/>
    <cellStyle name="Normal 23 6 4 7 2" xfId="13111"/>
    <cellStyle name="Normal 23 6 4 7 2 2" xfId="13112"/>
    <cellStyle name="Normal 23 6 4 7 3" xfId="13113"/>
    <cellStyle name="Normal 23 6 4 8" xfId="13114"/>
    <cellStyle name="Normal 23 6 4 8 2" xfId="13115"/>
    <cellStyle name="Normal 23 6 4 9" xfId="13116"/>
    <cellStyle name="Normal 23 6 5" xfId="13117"/>
    <cellStyle name="Normal 23 6 5 2" xfId="13118"/>
    <cellStyle name="Normal 23 6 5 2 2" xfId="13119"/>
    <cellStyle name="Normal 23 6 5 2 2 2" xfId="13120"/>
    <cellStyle name="Normal 23 6 5 2 2 2 2" xfId="13121"/>
    <cellStyle name="Normal 23 6 5 2 2 2 2 2" xfId="13122"/>
    <cellStyle name="Normal 23 6 5 2 2 2 3" xfId="13123"/>
    <cellStyle name="Normal 23 6 5 2 2 3" xfId="13124"/>
    <cellStyle name="Normal 23 6 5 2 2 3 2" xfId="13125"/>
    <cellStyle name="Normal 23 6 5 2 2 3 2 2" xfId="13126"/>
    <cellStyle name="Normal 23 6 5 2 2 3 3" xfId="13127"/>
    <cellStyle name="Normal 23 6 5 2 2 4" xfId="13128"/>
    <cellStyle name="Normal 23 6 5 2 2 4 2" xfId="13129"/>
    <cellStyle name="Normal 23 6 5 2 2 5" xfId="13130"/>
    <cellStyle name="Normal 23 6 5 2 3" xfId="13131"/>
    <cellStyle name="Normal 23 6 5 2 3 2" xfId="13132"/>
    <cellStyle name="Normal 23 6 5 2 3 2 2" xfId="13133"/>
    <cellStyle name="Normal 23 6 5 2 3 3" xfId="13134"/>
    <cellStyle name="Normal 23 6 5 2 4" xfId="13135"/>
    <cellStyle name="Normal 23 6 5 2 4 2" xfId="13136"/>
    <cellStyle name="Normal 23 6 5 2 4 2 2" xfId="13137"/>
    <cellStyle name="Normal 23 6 5 2 4 3" xfId="13138"/>
    <cellStyle name="Normal 23 6 5 2 5" xfId="13139"/>
    <cellStyle name="Normal 23 6 5 2 5 2" xfId="13140"/>
    <cellStyle name="Normal 23 6 5 2 6" xfId="13141"/>
    <cellStyle name="Normal 23 6 5 3" xfId="13142"/>
    <cellStyle name="Normal 23 6 5 3 2" xfId="13143"/>
    <cellStyle name="Normal 23 6 5 3 2 2" xfId="13144"/>
    <cellStyle name="Normal 23 6 5 3 2 2 2" xfId="13145"/>
    <cellStyle name="Normal 23 6 5 3 2 3" xfId="13146"/>
    <cellStyle name="Normal 23 6 5 3 3" xfId="13147"/>
    <cellStyle name="Normal 23 6 5 3 3 2" xfId="13148"/>
    <cellStyle name="Normal 23 6 5 3 3 2 2" xfId="13149"/>
    <cellStyle name="Normal 23 6 5 3 3 3" xfId="13150"/>
    <cellStyle name="Normal 23 6 5 3 4" xfId="13151"/>
    <cellStyle name="Normal 23 6 5 3 4 2" xfId="13152"/>
    <cellStyle name="Normal 23 6 5 3 5" xfId="13153"/>
    <cellStyle name="Normal 23 6 5 4" xfId="13154"/>
    <cellStyle name="Normal 23 6 5 4 2" xfId="13155"/>
    <cellStyle name="Normal 23 6 5 4 2 2" xfId="13156"/>
    <cellStyle name="Normal 23 6 5 4 2 2 2" xfId="13157"/>
    <cellStyle name="Normal 23 6 5 4 2 3" xfId="13158"/>
    <cellStyle name="Normal 23 6 5 4 3" xfId="13159"/>
    <cellStyle name="Normal 23 6 5 4 3 2" xfId="13160"/>
    <cellStyle name="Normal 23 6 5 4 3 2 2" xfId="13161"/>
    <cellStyle name="Normal 23 6 5 4 3 3" xfId="13162"/>
    <cellStyle name="Normal 23 6 5 4 4" xfId="13163"/>
    <cellStyle name="Normal 23 6 5 4 4 2" xfId="13164"/>
    <cellStyle name="Normal 23 6 5 4 5" xfId="13165"/>
    <cellStyle name="Normal 23 6 5 5" xfId="13166"/>
    <cellStyle name="Normal 23 6 5 5 2" xfId="13167"/>
    <cellStyle name="Normal 23 6 5 5 2 2" xfId="13168"/>
    <cellStyle name="Normal 23 6 5 5 2 2 2" xfId="13169"/>
    <cellStyle name="Normal 23 6 5 5 2 3" xfId="13170"/>
    <cellStyle name="Normal 23 6 5 5 3" xfId="13171"/>
    <cellStyle name="Normal 23 6 5 5 3 2" xfId="13172"/>
    <cellStyle name="Normal 23 6 5 5 3 2 2" xfId="13173"/>
    <cellStyle name="Normal 23 6 5 5 3 3" xfId="13174"/>
    <cellStyle name="Normal 23 6 5 5 4" xfId="13175"/>
    <cellStyle name="Normal 23 6 5 5 4 2" xfId="13176"/>
    <cellStyle name="Normal 23 6 5 5 5" xfId="13177"/>
    <cellStyle name="Normal 23 6 5 6" xfId="13178"/>
    <cellStyle name="Normal 23 6 5 6 2" xfId="13179"/>
    <cellStyle name="Normal 23 6 5 6 2 2" xfId="13180"/>
    <cellStyle name="Normal 23 6 5 6 3" xfId="13181"/>
    <cellStyle name="Normal 23 6 5 7" xfId="13182"/>
    <cellStyle name="Normal 23 6 5 7 2" xfId="13183"/>
    <cellStyle name="Normal 23 6 5 7 2 2" xfId="13184"/>
    <cellStyle name="Normal 23 6 5 7 3" xfId="13185"/>
    <cellStyle name="Normal 23 6 5 8" xfId="13186"/>
    <cellStyle name="Normal 23 6 5 8 2" xfId="13187"/>
    <cellStyle name="Normal 23 6 5 9" xfId="13188"/>
    <cellStyle name="Normal 23 6 6" xfId="13189"/>
    <cellStyle name="Normal 23 6 6 2" xfId="13190"/>
    <cellStyle name="Normal 23 6 6 2 2" xfId="13191"/>
    <cellStyle name="Normal 23 6 6 2 2 2" xfId="13192"/>
    <cellStyle name="Normal 23 6 6 2 2 2 2" xfId="13193"/>
    <cellStyle name="Normal 23 6 6 2 2 2 2 2" xfId="13194"/>
    <cellStyle name="Normal 23 6 6 2 2 2 3" xfId="13195"/>
    <cellStyle name="Normal 23 6 6 2 2 3" xfId="13196"/>
    <cellStyle name="Normal 23 6 6 2 2 3 2" xfId="13197"/>
    <cellStyle name="Normal 23 6 6 2 2 3 2 2" xfId="13198"/>
    <cellStyle name="Normal 23 6 6 2 2 3 3" xfId="13199"/>
    <cellStyle name="Normal 23 6 6 2 2 4" xfId="13200"/>
    <cellStyle name="Normal 23 6 6 2 2 4 2" xfId="13201"/>
    <cellStyle name="Normal 23 6 6 2 2 5" xfId="13202"/>
    <cellStyle name="Normal 23 6 6 2 3" xfId="13203"/>
    <cellStyle name="Normal 23 6 6 2 3 2" xfId="13204"/>
    <cellStyle name="Normal 23 6 6 2 3 2 2" xfId="13205"/>
    <cellStyle name="Normal 23 6 6 2 3 3" xfId="13206"/>
    <cellStyle name="Normal 23 6 6 2 4" xfId="13207"/>
    <cellStyle name="Normal 23 6 6 2 4 2" xfId="13208"/>
    <cellStyle name="Normal 23 6 6 2 4 2 2" xfId="13209"/>
    <cellStyle name="Normal 23 6 6 2 4 3" xfId="13210"/>
    <cellStyle name="Normal 23 6 6 2 5" xfId="13211"/>
    <cellStyle name="Normal 23 6 6 2 5 2" xfId="13212"/>
    <cellStyle name="Normal 23 6 6 2 6" xfId="13213"/>
    <cellStyle name="Normal 23 6 6 3" xfId="13214"/>
    <cellStyle name="Normal 23 6 6 3 2" xfId="13215"/>
    <cellStyle name="Normal 23 6 6 3 2 2" xfId="13216"/>
    <cellStyle name="Normal 23 6 6 3 2 2 2" xfId="13217"/>
    <cellStyle name="Normal 23 6 6 3 2 3" xfId="13218"/>
    <cellStyle name="Normal 23 6 6 3 3" xfId="13219"/>
    <cellStyle name="Normal 23 6 6 3 3 2" xfId="13220"/>
    <cellStyle name="Normal 23 6 6 3 3 2 2" xfId="13221"/>
    <cellStyle name="Normal 23 6 6 3 3 3" xfId="13222"/>
    <cellStyle name="Normal 23 6 6 3 4" xfId="13223"/>
    <cellStyle name="Normal 23 6 6 3 4 2" xfId="13224"/>
    <cellStyle name="Normal 23 6 6 3 5" xfId="13225"/>
    <cellStyle name="Normal 23 6 6 4" xfId="13226"/>
    <cellStyle name="Normal 23 6 6 4 2" xfId="13227"/>
    <cellStyle name="Normal 23 6 6 4 2 2" xfId="13228"/>
    <cellStyle name="Normal 23 6 6 4 2 2 2" xfId="13229"/>
    <cellStyle name="Normal 23 6 6 4 2 3" xfId="13230"/>
    <cellStyle name="Normal 23 6 6 4 3" xfId="13231"/>
    <cellStyle name="Normal 23 6 6 4 3 2" xfId="13232"/>
    <cellStyle name="Normal 23 6 6 4 3 2 2" xfId="13233"/>
    <cellStyle name="Normal 23 6 6 4 3 3" xfId="13234"/>
    <cellStyle name="Normal 23 6 6 4 4" xfId="13235"/>
    <cellStyle name="Normal 23 6 6 4 4 2" xfId="13236"/>
    <cellStyle name="Normal 23 6 6 4 5" xfId="13237"/>
    <cellStyle name="Normal 23 6 6 5" xfId="13238"/>
    <cellStyle name="Normal 23 6 6 5 2" xfId="13239"/>
    <cellStyle name="Normal 23 6 6 5 2 2" xfId="13240"/>
    <cellStyle name="Normal 23 6 6 5 2 2 2" xfId="13241"/>
    <cellStyle name="Normal 23 6 6 5 2 3" xfId="13242"/>
    <cellStyle name="Normal 23 6 6 5 3" xfId="13243"/>
    <cellStyle name="Normal 23 6 6 5 3 2" xfId="13244"/>
    <cellStyle name="Normal 23 6 6 5 3 2 2" xfId="13245"/>
    <cellStyle name="Normal 23 6 6 5 3 3" xfId="13246"/>
    <cellStyle name="Normal 23 6 6 5 4" xfId="13247"/>
    <cellStyle name="Normal 23 6 6 5 4 2" xfId="13248"/>
    <cellStyle name="Normal 23 6 6 5 5" xfId="13249"/>
    <cellStyle name="Normal 23 6 6 6" xfId="13250"/>
    <cellStyle name="Normal 23 6 6 6 2" xfId="13251"/>
    <cellStyle name="Normal 23 6 6 6 2 2" xfId="13252"/>
    <cellStyle name="Normal 23 6 6 6 3" xfId="13253"/>
    <cellStyle name="Normal 23 6 6 7" xfId="13254"/>
    <cellStyle name="Normal 23 6 6 7 2" xfId="13255"/>
    <cellStyle name="Normal 23 6 6 7 2 2" xfId="13256"/>
    <cellStyle name="Normal 23 6 6 7 3" xfId="13257"/>
    <cellStyle name="Normal 23 6 6 8" xfId="13258"/>
    <cellStyle name="Normal 23 6 6 8 2" xfId="13259"/>
    <cellStyle name="Normal 23 6 6 9" xfId="13260"/>
    <cellStyle name="Normal 23 6 7" xfId="13261"/>
    <cellStyle name="Normal 23 6 7 2" xfId="13262"/>
    <cellStyle name="Normal 23 6 7 2 2" xfId="13263"/>
    <cellStyle name="Normal 23 6 7 2 2 2" xfId="13264"/>
    <cellStyle name="Normal 23 6 7 2 2 2 2" xfId="13265"/>
    <cellStyle name="Normal 23 6 7 2 2 3" xfId="13266"/>
    <cellStyle name="Normal 23 6 7 2 3" xfId="13267"/>
    <cellStyle name="Normal 23 6 7 2 3 2" xfId="13268"/>
    <cellStyle name="Normal 23 6 7 2 3 2 2" xfId="13269"/>
    <cellStyle name="Normal 23 6 7 2 3 3" xfId="13270"/>
    <cellStyle name="Normal 23 6 7 2 4" xfId="13271"/>
    <cellStyle name="Normal 23 6 7 2 4 2" xfId="13272"/>
    <cellStyle name="Normal 23 6 7 2 5" xfId="13273"/>
    <cellStyle name="Normal 23 6 7 3" xfId="13274"/>
    <cellStyle name="Normal 23 6 7 3 2" xfId="13275"/>
    <cellStyle name="Normal 23 6 7 3 2 2" xfId="13276"/>
    <cellStyle name="Normal 23 6 7 3 3" xfId="13277"/>
    <cellStyle name="Normal 23 6 7 4" xfId="13278"/>
    <cellStyle name="Normal 23 6 7 4 2" xfId="13279"/>
    <cellStyle name="Normal 23 6 7 4 2 2" xfId="13280"/>
    <cellStyle name="Normal 23 6 7 4 3" xfId="13281"/>
    <cellStyle name="Normal 23 6 7 5" xfId="13282"/>
    <cellStyle name="Normal 23 6 7 5 2" xfId="13283"/>
    <cellStyle name="Normal 23 6 7 6" xfId="13284"/>
    <cellStyle name="Normal 23 6 8" xfId="13285"/>
    <cellStyle name="Normal 23 6 8 2" xfId="13286"/>
    <cellStyle name="Normal 23 6 8 2 2" xfId="13287"/>
    <cellStyle name="Normal 23 6 8 2 2 2" xfId="13288"/>
    <cellStyle name="Normal 23 6 8 2 3" xfId="13289"/>
    <cellStyle name="Normal 23 6 8 3" xfId="13290"/>
    <cellStyle name="Normal 23 6 8 3 2" xfId="13291"/>
    <cellStyle name="Normal 23 6 8 3 2 2" xfId="13292"/>
    <cellStyle name="Normal 23 6 8 3 3" xfId="13293"/>
    <cellStyle name="Normal 23 6 8 4" xfId="13294"/>
    <cellStyle name="Normal 23 6 8 4 2" xfId="13295"/>
    <cellStyle name="Normal 23 6 8 5" xfId="13296"/>
    <cellStyle name="Normal 23 6 9" xfId="13297"/>
    <cellStyle name="Normal 23 6 9 2" xfId="13298"/>
    <cellStyle name="Normal 23 6 9 2 2" xfId="13299"/>
    <cellStyle name="Normal 23 6 9 2 2 2" xfId="13300"/>
    <cellStyle name="Normal 23 6 9 2 3" xfId="13301"/>
    <cellStyle name="Normal 23 6 9 3" xfId="13302"/>
    <cellStyle name="Normal 23 6 9 3 2" xfId="13303"/>
    <cellStyle name="Normal 23 6 9 3 2 2" xfId="13304"/>
    <cellStyle name="Normal 23 6 9 3 3" xfId="13305"/>
    <cellStyle name="Normal 23 6 9 4" xfId="13306"/>
    <cellStyle name="Normal 23 6 9 4 2" xfId="13307"/>
    <cellStyle name="Normal 23 6 9 5" xfId="13308"/>
    <cellStyle name="Normal 23 7" xfId="13309"/>
    <cellStyle name="Normal 23 7 10" xfId="13310"/>
    <cellStyle name="Normal 23 7 10 2" xfId="13311"/>
    <cellStyle name="Normal 23 7 10 2 2" xfId="13312"/>
    <cellStyle name="Normal 23 7 10 2 2 2" xfId="13313"/>
    <cellStyle name="Normal 23 7 10 2 3" xfId="13314"/>
    <cellStyle name="Normal 23 7 10 3" xfId="13315"/>
    <cellStyle name="Normal 23 7 10 3 2" xfId="13316"/>
    <cellStyle name="Normal 23 7 10 3 2 2" xfId="13317"/>
    <cellStyle name="Normal 23 7 10 3 3" xfId="13318"/>
    <cellStyle name="Normal 23 7 10 4" xfId="13319"/>
    <cellStyle name="Normal 23 7 10 4 2" xfId="13320"/>
    <cellStyle name="Normal 23 7 10 5" xfId="13321"/>
    <cellStyle name="Normal 23 7 11" xfId="13322"/>
    <cellStyle name="Normal 23 7 11 2" xfId="13323"/>
    <cellStyle name="Normal 23 7 11 2 2" xfId="13324"/>
    <cellStyle name="Normal 23 7 11 3" xfId="13325"/>
    <cellStyle name="Normal 23 7 12" xfId="13326"/>
    <cellStyle name="Normal 23 7 12 2" xfId="13327"/>
    <cellStyle name="Normal 23 7 12 2 2" xfId="13328"/>
    <cellStyle name="Normal 23 7 12 3" xfId="13329"/>
    <cellStyle name="Normal 23 7 13" xfId="13330"/>
    <cellStyle name="Normal 23 7 13 2" xfId="13331"/>
    <cellStyle name="Normal 23 7 14" xfId="13332"/>
    <cellStyle name="Normal 23 7 2" xfId="13333"/>
    <cellStyle name="Normal 23 7 2 2" xfId="13334"/>
    <cellStyle name="Normal 23 7 2 2 2" xfId="13335"/>
    <cellStyle name="Normal 23 7 2 2 2 2" xfId="13336"/>
    <cellStyle name="Normal 23 7 2 2 2 2 2" xfId="13337"/>
    <cellStyle name="Normal 23 7 2 2 2 2 2 2" xfId="13338"/>
    <cellStyle name="Normal 23 7 2 2 2 2 3" xfId="13339"/>
    <cellStyle name="Normal 23 7 2 2 2 3" xfId="13340"/>
    <cellStyle name="Normal 23 7 2 2 2 3 2" xfId="13341"/>
    <cellStyle name="Normal 23 7 2 2 2 3 2 2" xfId="13342"/>
    <cellStyle name="Normal 23 7 2 2 2 3 3" xfId="13343"/>
    <cellStyle name="Normal 23 7 2 2 2 4" xfId="13344"/>
    <cellStyle name="Normal 23 7 2 2 2 4 2" xfId="13345"/>
    <cellStyle name="Normal 23 7 2 2 2 5" xfId="13346"/>
    <cellStyle name="Normal 23 7 2 2 3" xfId="13347"/>
    <cellStyle name="Normal 23 7 2 2 3 2" xfId="13348"/>
    <cellStyle name="Normal 23 7 2 2 3 2 2" xfId="13349"/>
    <cellStyle name="Normal 23 7 2 2 3 3" xfId="13350"/>
    <cellStyle name="Normal 23 7 2 2 4" xfId="13351"/>
    <cellStyle name="Normal 23 7 2 2 4 2" xfId="13352"/>
    <cellStyle name="Normal 23 7 2 2 4 2 2" xfId="13353"/>
    <cellStyle name="Normal 23 7 2 2 4 3" xfId="13354"/>
    <cellStyle name="Normal 23 7 2 2 5" xfId="13355"/>
    <cellStyle name="Normal 23 7 2 2 5 2" xfId="13356"/>
    <cellStyle name="Normal 23 7 2 2 6" xfId="13357"/>
    <cellStyle name="Normal 23 7 2 3" xfId="13358"/>
    <cellStyle name="Normal 23 7 2 3 2" xfId="13359"/>
    <cellStyle name="Normal 23 7 2 3 2 2" xfId="13360"/>
    <cellStyle name="Normal 23 7 2 3 2 2 2" xfId="13361"/>
    <cellStyle name="Normal 23 7 2 3 2 3" xfId="13362"/>
    <cellStyle name="Normal 23 7 2 3 3" xfId="13363"/>
    <cellStyle name="Normal 23 7 2 3 3 2" xfId="13364"/>
    <cellStyle name="Normal 23 7 2 3 3 2 2" xfId="13365"/>
    <cellStyle name="Normal 23 7 2 3 3 3" xfId="13366"/>
    <cellStyle name="Normal 23 7 2 3 4" xfId="13367"/>
    <cellStyle name="Normal 23 7 2 3 4 2" xfId="13368"/>
    <cellStyle name="Normal 23 7 2 3 5" xfId="13369"/>
    <cellStyle name="Normal 23 7 2 4" xfId="13370"/>
    <cellStyle name="Normal 23 7 2 4 2" xfId="13371"/>
    <cellStyle name="Normal 23 7 2 4 2 2" xfId="13372"/>
    <cellStyle name="Normal 23 7 2 4 2 2 2" xfId="13373"/>
    <cellStyle name="Normal 23 7 2 4 2 3" xfId="13374"/>
    <cellStyle name="Normal 23 7 2 4 3" xfId="13375"/>
    <cellStyle name="Normal 23 7 2 4 3 2" xfId="13376"/>
    <cellStyle name="Normal 23 7 2 4 3 2 2" xfId="13377"/>
    <cellStyle name="Normal 23 7 2 4 3 3" xfId="13378"/>
    <cellStyle name="Normal 23 7 2 4 4" xfId="13379"/>
    <cellStyle name="Normal 23 7 2 4 4 2" xfId="13380"/>
    <cellStyle name="Normal 23 7 2 4 5" xfId="13381"/>
    <cellStyle name="Normal 23 7 2 5" xfId="13382"/>
    <cellStyle name="Normal 23 7 2 5 2" xfId="13383"/>
    <cellStyle name="Normal 23 7 2 5 2 2" xfId="13384"/>
    <cellStyle name="Normal 23 7 2 5 2 2 2" xfId="13385"/>
    <cellStyle name="Normal 23 7 2 5 2 3" xfId="13386"/>
    <cellStyle name="Normal 23 7 2 5 3" xfId="13387"/>
    <cellStyle name="Normal 23 7 2 5 3 2" xfId="13388"/>
    <cellStyle name="Normal 23 7 2 5 3 2 2" xfId="13389"/>
    <cellStyle name="Normal 23 7 2 5 3 3" xfId="13390"/>
    <cellStyle name="Normal 23 7 2 5 4" xfId="13391"/>
    <cellStyle name="Normal 23 7 2 5 4 2" xfId="13392"/>
    <cellStyle name="Normal 23 7 2 5 5" xfId="13393"/>
    <cellStyle name="Normal 23 7 2 6" xfId="13394"/>
    <cellStyle name="Normal 23 7 2 6 2" xfId="13395"/>
    <cellStyle name="Normal 23 7 2 6 2 2" xfId="13396"/>
    <cellStyle name="Normal 23 7 2 6 3" xfId="13397"/>
    <cellStyle name="Normal 23 7 2 7" xfId="13398"/>
    <cellStyle name="Normal 23 7 2 7 2" xfId="13399"/>
    <cellStyle name="Normal 23 7 2 7 2 2" xfId="13400"/>
    <cellStyle name="Normal 23 7 2 7 3" xfId="13401"/>
    <cellStyle name="Normal 23 7 2 8" xfId="13402"/>
    <cellStyle name="Normal 23 7 2 8 2" xfId="13403"/>
    <cellStyle name="Normal 23 7 2 9" xfId="13404"/>
    <cellStyle name="Normal 23 7 3" xfId="13405"/>
    <cellStyle name="Normal 23 7 3 2" xfId="13406"/>
    <cellStyle name="Normal 23 7 3 2 2" xfId="13407"/>
    <cellStyle name="Normal 23 7 3 2 2 2" xfId="13408"/>
    <cellStyle name="Normal 23 7 3 2 2 2 2" xfId="13409"/>
    <cellStyle name="Normal 23 7 3 2 2 2 2 2" xfId="13410"/>
    <cellStyle name="Normal 23 7 3 2 2 2 3" xfId="13411"/>
    <cellStyle name="Normal 23 7 3 2 2 3" xfId="13412"/>
    <cellStyle name="Normal 23 7 3 2 2 3 2" xfId="13413"/>
    <cellStyle name="Normal 23 7 3 2 2 3 2 2" xfId="13414"/>
    <cellStyle name="Normal 23 7 3 2 2 3 3" xfId="13415"/>
    <cellStyle name="Normal 23 7 3 2 2 4" xfId="13416"/>
    <cellStyle name="Normal 23 7 3 2 2 4 2" xfId="13417"/>
    <cellStyle name="Normal 23 7 3 2 2 5" xfId="13418"/>
    <cellStyle name="Normal 23 7 3 2 3" xfId="13419"/>
    <cellStyle name="Normal 23 7 3 2 3 2" xfId="13420"/>
    <cellStyle name="Normal 23 7 3 2 3 2 2" xfId="13421"/>
    <cellStyle name="Normal 23 7 3 2 3 3" xfId="13422"/>
    <cellStyle name="Normal 23 7 3 2 4" xfId="13423"/>
    <cellStyle name="Normal 23 7 3 2 4 2" xfId="13424"/>
    <cellStyle name="Normal 23 7 3 2 4 2 2" xfId="13425"/>
    <cellStyle name="Normal 23 7 3 2 4 3" xfId="13426"/>
    <cellStyle name="Normal 23 7 3 2 5" xfId="13427"/>
    <cellStyle name="Normal 23 7 3 2 5 2" xfId="13428"/>
    <cellStyle name="Normal 23 7 3 2 6" xfId="13429"/>
    <cellStyle name="Normal 23 7 3 3" xfId="13430"/>
    <cellStyle name="Normal 23 7 3 3 2" xfId="13431"/>
    <cellStyle name="Normal 23 7 3 3 2 2" xfId="13432"/>
    <cellStyle name="Normal 23 7 3 3 2 2 2" xfId="13433"/>
    <cellStyle name="Normal 23 7 3 3 2 3" xfId="13434"/>
    <cellStyle name="Normal 23 7 3 3 3" xfId="13435"/>
    <cellStyle name="Normal 23 7 3 3 3 2" xfId="13436"/>
    <cellStyle name="Normal 23 7 3 3 3 2 2" xfId="13437"/>
    <cellStyle name="Normal 23 7 3 3 3 3" xfId="13438"/>
    <cellStyle name="Normal 23 7 3 3 4" xfId="13439"/>
    <cellStyle name="Normal 23 7 3 3 4 2" xfId="13440"/>
    <cellStyle name="Normal 23 7 3 3 5" xfId="13441"/>
    <cellStyle name="Normal 23 7 3 4" xfId="13442"/>
    <cellStyle name="Normal 23 7 3 4 2" xfId="13443"/>
    <cellStyle name="Normal 23 7 3 4 2 2" xfId="13444"/>
    <cellStyle name="Normal 23 7 3 4 2 2 2" xfId="13445"/>
    <cellStyle name="Normal 23 7 3 4 2 3" xfId="13446"/>
    <cellStyle name="Normal 23 7 3 4 3" xfId="13447"/>
    <cellStyle name="Normal 23 7 3 4 3 2" xfId="13448"/>
    <cellStyle name="Normal 23 7 3 4 3 2 2" xfId="13449"/>
    <cellStyle name="Normal 23 7 3 4 3 3" xfId="13450"/>
    <cellStyle name="Normal 23 7 3 4 4" xfId="13451"/>
    <cellStyle name="Normal 23 7 3 4 4 2" xfId="13452"/>
    <cellStyle name="Normal 23 7 3 4 5" xfId="13453"/>
    <cellStyle name="Normal 23 7 3 5" xfId="13454"/>
    <cellStyle name="Normal 23 7 3 5 2" xfId="13455"/>
    <cellStyle name="Normal 23 7 3 5 2 2" xfId="13456"/>
    <cellStyle name="Normal 23 7 3 5 2 2 2" xfId="13457"/>
    <cellStyle name="Normal 23 7 3 5 2 3" xfId="13458"/>
    <cellStyle name="Normal 23 7 3 5 3" xfId="13459"/>
    <cellStyle name="Normal 23 7 3 5 3 2" xfId="13460"/>
    <cellStyle name="Normal 23 7 3 5 3 2 2" xfId="13461"/>
    <cellStyle name="Normal 23 7 3 5 3 3" xfId="13462"/>
    <cellStyle name="Normal 23 7 3 5 4" xfId="13463"/>
    <cellStyle name="Normal 23 7 3 5 4 2" xfId="13464"/>
    <cellStyle name="Normal 23 7 3 5 5" xfId="13465"/>
    <cellStyle name="Normal 23 7 3 6" xfId="13466"/>
    <cellStyle name="Normal 23 7 3 6 2" xfId="13467"/>
    <cellStyle name="Normal 23 7 3 6 2 2" xfId="13468"/>
    <cellStyle name="Normal 23 7 3 6 3" xfId="13469"/>
    <cellStyle name="Normal 23 7 3 7" xfId="13470"/>
    <cellStyle name="Normal 23 7 3 7 2" xfId="13471"/>
    <cellStyle name="Normal 23 7 3 7 2 2" xfId="13472"/>
    <cellStyle name="Normal 23 7 3 7 3" xfId="13473"/>
    <cellStyle name="Normal 23 7 3 8" xfId="13474"/>
    <cellStyle name="Normal 23 7 3 8 2" xfId="13475"/>
    <cellStyle name="Normal 23 7 3 9" xfId="13476"/>
    <cellStyle name="Normal 23 7 4" xfId="13477"/>
    <cellStyle name="Normal 23 7 4 2" xfId="13478"/>
    <cellStyle name="Normal 23 7 4 2 2" xfId="13479"/>
    <cellStyle name="Normal 23 7 4 2 2 2" xfId="13480"/>
    <cellStyle name="Normal 23 7 4 2 2 2 2" xfId="13481"/>
    <cellStyle name="Normal 23 7 4 2 2 2 2 2" xfId="13482"/>
    <cellStyle name="Normal 23 7 4 2 2 2 3" xfId="13483"/>
    <cellStyle name="Normal 23 7 4 2 2 3" xfId="13484"/>
    <cellStyle name="Normal 23 7 4 2 2 3 2" xfId="13485"/>
    <cellStyle name="Normal 23 7 4 2 2 3 2 2" xfId="13486"/>
    <cellStyle name="Normal 23 7 4 2 2 3 3" xfId="13487"/>
    <cellStyle name="Normal 23 7 4 2 2 4" xfId="13488"/>
    <cellStyle name="Normal 23 7 4 2 2 4 2" xfId="13489"/>
    <cellStyle name="Normal 23 7 4 2 2 5" xfId="13490"/>
    <cellStyle name="Normal 23 7 4 2 3" xfId="13491"/>
    <cellStyle name="Normal 23 7 4 2 3 2" xfId="13492"/>
    <cellStyle name="Normal 23 7 4 2 3 2 2" xfId="13493"/>
    <cellStyle name="Normal 23 7 4 2 3 3" xfId="13494"/>
    <cellStyle name="Normal 23 7 4 2 4" xfId="13495"/>
    <cellStyle name="Normal 23 7 4 2 4 2" xfId="13496"/>
    <cellStyle name="Normal 23 7 4 2 4 2 2" xfId="13497"/>
    <cellStyle name="Normal 23 7 4 2 4 3" xfId="13498"/>
    <cellStyle name="Normal 23 7 4 2 5" xfId="13499"/>
    <cellStyle name="Normal 23 7 4 2 5 2" xfId="13500"/>
    <cellStyle name="Normal 23 7 4 2 6" xfId="13501"/>
    <cellStyle name="Normal 23 7 4 3" xfId="13502"/>
    <cellStyle name="Normal 23 7 4 3 2" xfId="13503"/>
    <cellStyle name="Normal 23 7 4 3 2 2" xfId="13504"/>
    <cellStyle name="Normal 23 7 4 3 2 2 2" xfId="13505"/>
    <cellStyle name="Normal 23 7 4 3 2 3" xfId="13506"/>
    <cellStyle name="Normal 23 7 4 3 3" xfId="13507"/>
    <cellStyle name="Normal 23 7 4 3 3 2" xfId="13508"/>
    <cellStyle name="Normal 23 7 4 3 3 2 2" xfId="13509"/>
    <cellStyle name="Normal 23 7 4 3 3 3" xfId="13510"/>
    <cellStyle name="Normal 23 7 4 3 4" xfId="13511"/>
    <cellStyle name="Normal 23 7 4 3 4 2" xfId="13512"/>
    <cellStyle name="Normal 23 7 4 3 5" xfId="13513"/>
    <cellStyle name="Normal 23 7 4 4" xfId="13514"/>
    <cellStyle name="Normal 23 7 4 4 2" xfId="13515"/>
    <cellStyle name="Normal 23 7 4 4 2 2" xfId="13516"/>
    <cellStyle name="Normal 23 7 4 4 2 2 2" xfId="13517"/>
    <cellStyle name="Normal 23 7 4 4 2 3" xfId="13518"/>
    <cellStyle name="Normal 23 7 4 4 3" xfId="13519"/>
    <cellStyle name="Normal 23 7 4 4 3 2" xfId="13520"/>
    <cellStyle name="Normal 23 7 4 4 3 2 2" xfId="13521"/>
    <cellStyle name="Normal 23 7 4 4 3 3" xfId="13522"/>
    <cellStyle name="Normal 23 7 4 4 4" xfId="13523"/>
    <cellStyle name="Normal 23 7 4 4 4 2" xfId="13524"/>
    <cellStyle name="Normal 23 7 4 4 5" xfId="13525"/>
    <cellStyle name="Normal 23 7 4 5" xfId="13526"/>
    <cellStyle name="Normal 23 7 4 5 2" xfId="13527"/>
    <cellStyle name="Normal 23 7 4 5 2 2" xfId="13528"/>
    <cellStyle name="Normal 23 7 4 5 2 2 2" xfId="13529"/>
    <cellStyle name="Normal 23 7 4 5 2 3" xfId="13530"/>
    <cellStyle name="Normal 23 7 4 5 3" xfId="13531"/>
    <cellStyle name="Normal 23 7 4 5 3 2" xfId="13532"/>
    <cellStyle name="Normal 23 7 4 5 3 2 2" xfId="13533"/>
    <cellStyle name="Normal 23 7 4 5 3 3" xfId="13534"/>
    <cellStyle name="Normal 23 7 4 5 4" xfId="13535"/>
    <cellStyle name="Normal 23 7 4 5 4 2" xfId="13536"/>
    <cellStyle name="Normal 23 7 4 5 5" xfId="13537"/>
    <cellStyle name="Normal 23 7 4 6" xfId="13538"/>
    <cellStyle name="Normal 23 7 4 6 2" xfId="13539"/>
    <cellStyle name="Normal 23 7 4 6 2 2" xfId="13540"/>
    <cellStyle name="Normal 23 7 4 6 3" xfId="13541"/>
    <cellStyle name="Normal 23 7 4 7" xfId="13542"/>
    <cellStyle name="Normal 23 7 4 7 2" xfId="13543"/>
    <cellStyle name="Normal 23 7 4 7 2 2" xfId="13544"/>
    <cellStyle name="Normal 23 7 4 7 3" xfId="13545"/>
    <cellStyle name="Normal 23 7 4 8" xfId="13546"/>
    <cellStyle name="Normal 23 7 4 8 2" xfId="13547"/>
    <cellStyle name="Normal 23 7 4 9" xfId="13548"/>
    <cellStyle name="Normal 23 7 5" xfId="13549"/>
    <cellStyle name="Normal 23 7 5 2" xfId="13550"/>
    <cellStyle name="Normal 23 7 5 2 2" xfId="13551"/>
    <cellStyle name="Normal 23 7 5 2 2 2" xfId="13552"/>
    <cellStyle name="Normal 23 7 5 2 2 2 2" xfId="13553"/>
    <cellStyle name="Normal 23 7 5 2 2 2 2 2" xfId="13554"/>
    <cellStyle name="Normal 23 7 5 2 2 2 3" xfId="13555"/>
    <cellStyle name="Normal 23 7 5 2 2 3" xfId="13556"/>
    <cellStyle name="Normal 23 7 5 2 2 3 2" xfId="13557"/>
    <cellStyle name="Normal 23 7 5 2 2 3 2 2" xfId="13558"/>
    <cellStyle name="Normal 23 7 5 2 2 3 3" xfId="13559"/>
    <cellStyle name="Normal 23 7 5 2 2 4" xfId="13560"/>
    <cellStyle name="Normal 23 7 5 2 2 4 2" xfId="13561"/>
    <cellStyle name="Normal 23 7 5 2 2 5" xfId="13562"/>
    <cellStyle name="Normal 23 7 5 2 3" xfId="13563"/>
    <cellStyle name="Normal 23 7 5 2 3 2" xfId="13564"/>
    <cellStyle name="Normal 23 7 5 2 3 2 2" xfId="13565"/>
    <cellStyle name="Normal 23 7 5 2 3 3" xfId="13566"/>
    <cellStyle name="Normal 23 7 5 2 4" xfId="13567"/>
    <cellStyle name="Normal 23 7 5 2 4 2" xfId="13568"/>
    <cellStyle name="Normal 23 7 5 2 4 2 2" xfId="13569"/>
    <cellStyle name="Normal 23 7 5 2 4 3" xfId="13570"/>
    <cellStyle name="Normal 23 7 5 2 5" xfId="13571"/>
    <cellStyle name="Normal 23 7 5 2 5 2" xfId="13572"/>
    <cellStyle name="Normal 23 7 5 2 6" xfId="13573"/>
    <cellStyle name="Normal 23 7 5 3" xfId="13574"/>
    <cellStyle name="Normal 23 7 5 3 2" xfId="13575"/>
    <cellStyle name="Normal 23 7 5 3 2 2" xfId="13576"/>
    <cellStyle name="Normal 23 7 5 3 2 2 2" xfId="13577"/>
    <cellStyle name="Normal 23 7 5 3 2 3" xfId="13578"/>
    <cellStyle name="Normal 23 7 5 3 3" xfId="13579"/>
    <cellStyle name="Normal 23 7 5 3 3 2" xfId="13580"/>
    <cellStyle name="Normal 23 7 5 3 3 2 2" xfId="13581"/>
    <cellStyle name="Normal 23 7 5 3 3 3" xfId="13582"/>
    <cellStyle name="Normal 23 7 5 3 4" xfId="13583"/>
    <cellStyle name="Normal 23 7 5 3 4 2" xfId="13584"/>
    <cellStyle name="Normal 23 7 5 3 5" xfId="13585"/>
    <cellStyle name="Normal 23 7 5 4" xfId="13586"/>
    <cellStyle name="Normal 23 7 5 4 2" xfId="13587"/>
    <cellStyle name="Normal 23 7 5 4 2 2" xfId="13588"/>
    <cellStyle name="Normal 23 7 5 4 2 2 2" xfId="13589"/>
    <cellStyle name="Normal 23 7 5 4 2 3" xfId="13590"/>
    <cellStyle name="Normal 23 7 5 4 3" xfId="13591"/>
    <cellStyle name="Normal 23 7 5 4 3 2" xfId="13592"/>
    <cellStyle name="Normal 23 7 5 4 3 2 2" xfId="13593"/>
    <cellStyle name="Normal 23 7 5 4 3 3" xfId="13594"/>
    <cellStyle name="Normal 23 7 5 4 4" xfId="13595"/>
    <cellStyle name="Normal 23 7 5 4 4 2" xfId="13596"/>
    <cellStyle name="Normal 23 7 5 4 5" xfId="13597"/>
    <cellStyle name="Normal 23 7 5 5" xfId="13598"/>
    <cellStyle name="Normal 23 7 5 5 2" xfId="13599"/>
    <cellStyle name="Normal 23 7 5 5 2 2" xfId="13600"/>
    <cellStyle name="Normal 23 7 5 5 2 2 2" xfId="13601"/>
    <cellStyle name="Normal 23 7 5 5 2 3" xfId="13602"/>
    <cellStyle name="Normal 23 7 5 5 3" xfId="13603"/>
    <cellStyle name="Normal 23 7 5 5 3 2" xfId="13604"/>
    <cellStyle name="Normal 23 7 5 5 3 2 2" xfId="13605"/>
    <cellStyle name="Normal 23 7 5 5 3 3" xfId="13606"/>
    <cellStyle name="Normal 23 7 5 5 4" xfId="13607"/>
    <cellStyle name="Normal 23 7 5 5 4 2" xfId="13608"/>
    <cellStyle name="Normal 23 7 5 5 5" xfId="13609"/>
    <cellStyle name="Normal 23 7 5 6" xfId="13610"/>
    <cellStyle name="Normal 23 7 5 6 2" xfId="13611"/>
    <cellStyle name="Normal 23 7 5 6 2 2" xfId="13612"/>
    <cellStyle name="Normal 23 7 5 6 3" xfId="13613"/>
    <cellStyle name="Normal 23 7 5 7" xfId="13614"/>
    <cellStyle name="Normal 23 7 5 7 2" xfId="13615"/>
    <cellStyle name="Normal 23 7 5 7 2 2" xfId="13616"/>
    <cellStyle name="Normal 23 7 5 7 3" xfId="13617"/>
    <cellStyle name="Normal 23 7 5 8" xfId="13618"/>
    <cellStyle name="Normal 23 7 5 8 2" xfId="13619"/>
    <cellStyle name="Normal 23 7 5 9" xfId="13620"/>
    <cellStyle name="Normal 23 7 6" xfId="13621"/>
    <cellStyle name="Normal 23 7 6 2" xfId="13622"/>
    <cellStyle name="Normal 23 7 6 2 2" xfId="13623"/>
    <cellStyle name="Normal 23 7 6 2 2 2" xfId="13624"/>
    <cellStyle name="Normal 23 7 6 2 2 2 2" xfId="13625"/>
    <cellStyle name="Normal 23 7 6 2 2 2 2 2" xfId="13626"/>
    <cellStyle name="Normal 23 7 6 2 2 2 3" xfId="13627"/>
    <cellStyle name="Normal 23 7 6 2 2 3" xfId="13628"/>
    <cellStyle name="Normal 23 7 6 2 2 3 2" xfId="13629"/>
    <cellStyle name="Normal 23 7 6 2 2 3 2 2" xfId="13630"/>
    <cellStyle name="Normal 23 7 6 2 2 3 3" xfId="13631"/>
    <cellStyle name="Normal 23 7 6 2 2 4" xfId="13632"/>
    <cellStyle name="Normal 23 7 6 2 2 4 2" xfId="13633"/>
    <cellStyle name="Normal 23 7 6 2 2 5" xfId="13634"/>
    <cellStyle name="Normal 23 7 6 2 3" xfId="13635"/>
    <cellStyle name="Normal 23 7 6 2 3 2" xfId="13636"/>
    <cellStyle name="Normal 23 7 6 2 3 2 2" xfId="13637"/>
    <cellStyle name="Normal 23 7 6 2 3 3" xfId="13638"/>
    <cellStyle name="Normal 23 7 6 2 4" xfId="13639"/>
    <cellStyle name="Normal 23 7 6 2 4 2" xfId="13640"/>
    <cellStyle name="Normal 23 7 6 2 4 2 2" xfId="13641"/>
    <cellStyle name="Normal 23 7 6 2 4 3" xfId="13642"/>
    <cellStyle name="Normal 23 7 6 2 5" xfId="13643"/>
    <cellStyle name="Normal 23 7 6 2 5 2" xfId="13644"/>
    <cellStyle name="Normal 23 7 6 2 6" xfId="13645"/>
    <cellStyle name="Normal 23 7 6 3" xfId="13646"/>
    <cellStyle name="Normal 23 7 6 3 2" xfId="13647"/>
    <cellStyle name="Normal 23 7 6 3 2 2" xfId="13648"/>
    <cellStyle name="Normal 23 7 6 3 2 2 2" xfId="13649"/>
    <cellStyle name="Normal 23 7 6 3 2 3" xfId="13650"/>
    <cellStyle name="Normal 23 7 6 3 3" xfId="13651"/>
    <cellStyle name="Normal 23 7 6 3 3 2" xfId="13652"/>
    <cellStyle name="Normal 23 7 6 3 3 2 2" xfId="13653"/>
    <cellStyle name="Normal 23 7 6 3 3 3" xfId="13654"/>
    <cellStyle name="Normal 23 7 6 3 4" xfId="13655"/>
    <cellStyle name="Normal 23 7 6 3 4 2" xfId="13656"/>
    <cellStyle name="Normal 23 7 6 3 5" xfId="13657"/>
    <cellStyle name="Normal 23 7 6 4" xfId="13658"/>
    <cellStyle name="Normal 23 7 6 4 2" xfId="13659"/>
    <cellStyle name="Normal 23 7 6 4 2 2" xfId="13660"/>
    <cellStyle name="Normal 23 7 6 4 2 2 2" xfId="13661"/>
    <cellStyle name="Normal 23 7 6 4 2 3" xfId="13662"/>
    <cellStyle name="Normal 23 7 6 4 3" xfId="13663"/>
    <cellStyle name="Normal 23 7 6 4 3 2" xfId="13664"/>
    <cellStyle name="Normal 23 7 6 4 3 2 2" xfId="13665"/>
    <cellStyle name="Normal 23 7 6 4 3 3" xfId="13666"/>
    <cellStyle name="Normal 23 7 6 4 4" xfId="13667"/>
    <cellStyle name="Normal 23 7 6 4 4 2" xfId="13668"/>
    <cellStyle name="Normal 23 7 6 4 5" xfId="13669"/>
    <cellStyle name="Normal 23 7 6 5" xfId="13670"/>
    <cellStyle name="Normal 23 7 6 5 2" xfId="13671"/>
    <cellStyle name="Normal 23 7 6 5 2 2" xfId="13672"/>
    <cellStyle name="Normal 23 7 6 5 2 2 2" xfId="13673"/>
    <cellStyle name="Normal 23 7 6 5 2 3" xfId="13674"/>
    <cellStyle name="Normal 23 7 6 5 3" xfId="13675"/>
    <cellStyle name="Normal 23 7 6 5 3 2" xfId="13676"/>
    <cellStyle name="Normal 23 7 6 5 3 2 2" xfId="13677"/>
    <cellStyle name="Normal 23 7 6 5 3 3" xfId="13678"/>
    <cellStyle name="Normal 23 7 6 5 4" xfId="13679"/>
    <cellStyle name="Normal 23 7 6 5 4 2" xfId="13680"/>
    <cellStyle name="Normal 23 7 6 5 5" xfId="13681"/>
    <cellStyle name="Normal 23 7 6 6" xfId="13682"/>
    <cellStyle name="Normal 23 7 6 6 2" xfId="13683"/>
    <cellStyle name="Normal 23 7 6 6 2 2" xfId="13684"/>
    <cellStyle name="Normal 23 7 6 6 3" xfId="13685"/>
    <cellStyle name="Normal 23 7 6 7" xfId="13686"/>
    <cellStyle name="Normal 23 7 6 7 2" xfId="13687"/>
    <cellStyle name="Normal 23 7 6 7 2 2" xfId="13688"/>
    <cellStyle name="Normal 23 7 6 7 3" xfId="13689"/>
    <cellStyle name="Normal 23 7 6 8" xfId="13690"/>
    <cellStyle name="Normal 23 7 6 8 2" xfId="13691"/>
    <cellStyle name="Normal 23 7 6 9" xfId="13692"/>
    <cellStyle name="Normal 23 7 7" xfId="13693"/>
    <cellStyle name="Normal 23 7 7 2" xfId="13694"/>
    <cellStyle name="Normal 23 7 7 2 2" xfId="13695"/>
    <cellStyle name="Normal 23 7 7 2 2 2" xfId="13696"/>
    <cellStyle name="Normal 23 7 7 2 2 2 2" xfId="13697"/>
    <cellStyle name="Normal 23 7 7 2 2 3" xfId="13698"/>
    <cellStyle name="Normal 23 7 7 2 3" xfId="13699"/>
    <cellStyle name="Normal 23 7 7 2 3 2" xfId="13700"/>
    <cellStyle name="Normal 23 7 7 2 3 2 2" xfId="13701"/>
    <cellStyle name="Normal 23 7 7 2 3 3" xfId="13702"/>
    <cellStyle name="Normal 23 7 7 2 4" xfId="13703"/>
    <cellStyle name="Normal 23 7 7 2 4 2" xfId="13704"/>
    <cellStyle name="Normal 23 7 7 2 5" xfId="13705"/>
    <cellStyle name="Normal 23 7 7 3" xfId="13706"/>
    <cellStyle name="Normal 23 7 7 3 2" xfId="13707"/>
    <cellStyle name="Normal 23 7 7 3 2 2" xfId="13708"/>
    <cellStyle name="Normal 23 7 7 3 3" xfId="13709"/>
    <cellStyle name="Normal 23 7 7 4" xfId="13710"/>
    <cellStyle name="Normal 23 7 7 4 2" xfId="13711"/>
    <cellStyle name="Normal 23 7 7 4 2 2" xfId="13712"/>
    <cellStyle name="Normal 23 7 7 4 3" xfId="13713"/>
    <cellStyle name="Normal 23 7 7 5" xfId="13714"/>
    <cellStyle name="Normal 23 7 7 5 2" xfId="13715"/>
    <cellStyle name="Normal 23 7 7 6" xfId="13716"/>
    <cellStyle name="Normal 23 7 8" xfId="13717"/>
    <cellStyle name="Normal 23 7 8 2" xfId="13718"/>
    <cellStyle name="Normal 23 7 8 2 2" xfId="13719"/>
    <cellStyle name="Normal 23 7 8 2 2 2" xfId="13720"/>
    <cellStyle name="Normal 23 7 8 2 3" xfId="13721"/>
    <cellStyle name="Normal 23 7 8 3" xfId="13722"/>
    <cellStyle name="Normal 23 7 8 3 2" xfId="13723"/>
    <cellStyle name="Normal 23 7 8 3 2 2" xfId="13724"/>
    <cellStyle name="Normal 23 7 8 3 3" xfId="13725"/>
    <cellStyle name="Normal 23 7 8 4" xfId="13726"/>
    <cellStyle name="Normal 23 7 8 4 2" xfId="13727"/>
    <cellStyle name="Normal 23 7 8 5" xfId="13728"/>
    <cellStyle name="Normal 23 7 9" xfId="13729"/>
    <cellStyle name="Normal 23 7 9 2" xfId="13730"/>
    <cellStyle name="Normal 23 7 9 2 2" xfId="13731"/>
    <cellStyle name="Normal 23 7 9 2 2 2" xfId="13732"/>
    <cellStyle name="Normal 23 7 9 2 3" xfId="13733"/>
    <cellStyle name="Normal 23 7 9 3" xfId="13734"/>
    <cellStyle name="Normal 23 7 9 3 2" xfId="13735"/>
    <cellStyle name="Normal 23 7 9 3 2 2" xfId="13736"/>
    <cellStyle name="Normal 23 7 9 3 3" xfId="13737"/>
    <cellStyle name="Normal 23 7 9 4" xfId="13738"/>
    <cellStyle name="Normal 23 7 9 4 2" xfId="13739"/>
    <cellStyle name="Normal 23 7 9 5" xfId="13740"/>
    <cellStyle name="Normal 23 8" xfId="13741"/>
    <cellStyle name="Normal 23 8 2" xfId="13742"/>
    <cellStyle name="Normal 23 8 2 2" xfId="13743"/>
    <cellStyle name="Normal 23 8 2 2 2" xfId="13744"/>
    <cellStyle name="Normal 23 8 2 2 2 2" xfId="13745"/>
    <cellStyle name="Normal 23 8 2 2 2 2 2" xfId="13746"/>
    <cellStyle name="Normal 23 8 2 2 2 3" xfId="13747"/>
    <cellStyle name="Normal 23 8 2 2 3" xfId="13748"/>
    <cellStyle name="Normal 23 8 2 2 3 2" xfId="13749"/>
    <cellStyle name="Normal 23 8 2 2 3 2 2" xfId="13750"/>
    <cellStyle name="Normal 23 8 2 2 3 3" xfId="13751"/>
    <cellStyle name="Normal 23 8 2 2 4" xfId="13752"/>
    <cellStyle name="Normal 23 8 2 2 4 2" xfId="13753"/>
    <cellStyle name="Normal 23 8 2 2 5" xfId="13754"/>
    <cellStyle name="Normal 23 8 2 3" xfId="13755"/>
    <cellStyle name="Normal 23 8 2 3 2" xfId="13756"/>
    <cellStyle name="Normal 23 8 2 3 2 2" xfId="13757"/>
    <cellStyle name="Normal 23 8 2 3 3" xfId="13758"/>
    <cellStyle name="Normal 23 8 2 4" xfId="13759"/>
    <cellStyle name="Normal 23 8 2 4 2" xfId="13760"/>
    <cellStyle name="Normal 23 8 2 4 2 2" xfId="13761"/>
    <cellStyle name="Normal 23 8 2 4 3" xfId="13762"/>
    <cellStyle name="Normal 23 8 2 5" xfId="13763"/>
    <cellStyle name="Normal 23 8 2 5 2" xfId="13764"/>
    <cellStyle name="Normal 23 8 2 6" xfId="13765"/>
    <cellStyle name="Normal 23 8 3" xfId="13766"/>
    <cellStyle name="Normal 23 8 3 2" xfId="13767"/>
    <cellStyle name="Normal 23 8 3 2 2" xfId="13768"/>
    <cellStyle name="Normal 23 8 3 2 2 2" xfId="13769"/>
    <cellStyle name="Normal 23 8 3 2 3" xfId="13770"/>
    <cellStyle name="Normal 23 8 3 3" xfId="13771"/>
    <cellStyle name="Normal 23 8 3 3 2" xfId="13772"/>
    <cellStyle name="Normal 23 8 3 3 2 2" xfId="13773"/>
    <cellStyle name="Normal 23 8 3 3 3" xfId="13774"/>
    <cellStyle name="Normal 23 8 3 4" xfId="13775"/>
    <cellStyle name="Normal 23 8 3 4 2" xfId="13776"/>
    <cellStyle name="Normal 23 8 3 5" xfId="13777"/>
    <cellStyle name="Normal 23 8 4" xfId="13778"/>
    <cellStyle name="Normal 23 8 4 2" xfId="13779"/>
    <cellStyle name="Normal 23 8 4 2 2" xfId="13780"/>
    <cellStyle name="Normal 23 8 4 2 2 2" xfId="13781"/>
    <cellStyle name="Normal 23 8 4 2 3" xfId="13782"/>
    <cellStyle name="Normal 23 8 4 3" xfId="13783"/>
    <cellStyle name="Normal 23 8 4 3 2" xfId="13784"/>
    <cellStyle name="Normal 23 8 4 3 2 2" xfId="13785"/>
    <cellStyle name="Normal 23 8 4 3 3" xfId="13786"/>
    <cellStyle name="Normal 23 8 4 4" xfId="13787"/>
    <cellStyle name="Normal 23 8 4 4 2" xfId="13788"/>
    <cellStyle name="Normal 23 8 4 5" xfId="13789"/>
    <cellStyle name="Normal 23 8 5" xfId="13790"/>
    <cellStyle name="Normal 23 8 5 2" xfId="13791"/>
    <cellStyle name="Normal 23 8 5 2 2" xfId="13792"/>
    <cellStyle name="Normal 23 8 5 2 2 2" xfId="13793"/>
    <cellStyle name="Normal 23 8 5 2 3" xfId="13794"/>
    <cellStyle name="Normal 23 8 5 3" xfId="13795"/>
    <cellStyle name="Normal 23 8 5 3 2" xfId="13796"/>
    <cellStyle name="Normal 23 8 5 3 2 2" xfId="13797"/>
    <cellStyle name="Normal 23 8 5 3 3" xfId="13798"/>
    <cellStyle name="Normal 23 8 5 4" xfId="13799"/>
    <cellStyle name="Normal 23 8 5 4 2" xfId="13800"/>
    <cellStyle name="Normal 23 8 5 5" xfId="13801"/>
    <cellStyle name="Normal 23 8 6" xfId="13802"/>
    <cellStyle name="Normal 23 8 6 2" xfId="13803"/>
    <cellStyle name="Normal 23 8 6 2 2" xfId="13804"/>
    <cellStyle name="Normal 23 8 6 3" xfId="13805"/>
    <cellStyle name="Normal 23 8 7" xfId="13806"/>
    <cellStyle name="Normal 23 8 7 2" xfId="13807"/>
    <cellStyle name="Normal 23 8 7 2 2" xfId="13808"/>
    <cellStyle name="Normal 23 8 7 3" xfId="13809"/>
    <cellStyle name="Normal 23 8 8" xfId="13810"/>
    <cellStyle name="Normal 23 8 8 2" xfId="13811"/>
    <cellStyle name="Normal 23 8 9" xfId="13812"/>
    <cellStyle name="Normal 23 9" xfId="13813"/>
    <cellStyle name="Normal 23 9 2" xfId="13814"/>
    <cellStyle name="Normal 23 9 2 2" xfId="13815"/>
    <cellStyle name="Normal 23 9 2 2 2" xfId="13816"/>
    <cellStyle name="Normal 23 9 2 2 2 2" xfId="13817"/>
    <cellStyle name="Normal 23 9 2 2 2 2 2" xfId="13818"/>
    <cellStyle name="Normal 23 9 2 2 2 3" xfId="13819"/>
    <cellStyle name="Normal 23 9 2 2 3" xfId="13820"/>
    <cellStyle name="Normal 23 9 2 2 3 2" xfId="13821"/>
    <cellStyle name="Normal 23 9 2 2 3 2 2" xfId="13822"/>
    <cellStyle name="Normal 23 9 2 2 3 3" xfId="13823"/>
    <cellStyle name="Normal 23 9 2 2 4" xfId="13824"/>
    <cellStyle name="Normal 23 9 2 2 4 2" xfId="13825"/>
    <cellStyle name="Normal 23 9 2 2 5" xfId="13826"/>
    <cellStyle name="Normal 23 9 2 3" xfId="13827"/>
    <cellStyle name="Normal 23 9 2 3 2" xfId="13828"/>
    <cellStyle name="Normal 23 9 2 3 2 2" xfId="13829"/>
    <cellStyle name="Normal 23 9 2 3 3" xfId="13830"/>
    <cellStyle name="Normal 23 9 2 4" xfId="13831"/>
    <cellStyle name="Normal 23 9 2 4 2" xfId="13832"/>
    <cellStyle name="Normal 23 9 2 4 2 2" xfId="13833"/>
    <cellStyle name="Normal 23 9 2 4 3" xfId="13834"/>
    <cellStyle name="Normal 23 9 2 5" xfId="13835"/>
    <cellStyle name="Normal 23 9 2 5 2" xfId="13836"/>
    <cellStyle name="Normal 23 9 2 6" xfId="13837"/>
    <cellStyle name="Normal 23 9 3" xfId="13838"/>
    <cellStyle name="Normal 23 9 3 2" xfId="13839"/>
    <cellStyle name="Normal 23 9 3 2 2" xfId="13840"/>
    <cellStyle name="Normal 23 9 3 2 2 2" xfId="13841"/>
    <cellStyle name="Normal 23 9 3 2 3" xfId="13842"/>
    <cellStyle name="Normal 23 9 3 3" xfId="13843"/>
    <cellStyle name="Normal 23 9 3 3 2" xfId="13844"/>
    <cellStyle name="Normal 23 9 3 3 2 2" xfId="13845"/>
    <cellStyle name="Normal 23 9 3 3 3" xfId="13846"/>
    <cellStyle name="Normal 23 9 3 4" xfId="13847"/>
    <cellStyle name="Normal 23 9 3 4 2" xfId="13848"/>
    <cellStyle name="Normal 23 9 3 5" xfId="13849"/>
    <cellStyle name="Normal 23 9 4" xfId="13850"/>
    <cellStyle name="Normal 23 9 4 2" xfId="13851"/>
    <cellStyle name="Normal 23 9 4 2 2" xfId="13852"/>
    <cellStyle name="Normal 23 9 4 2 2 2" xfId="13853"/>
    <cellStyle name="Normal 23 9 4 2 3" xfId="13854"/>
    <cellStyle name="Normal 23 9 4 3" xfId="13855"/>
    <cellStyle name="Normal 23 9 4 3 2" xfId="13856"/>
    <cellStyle name="Normal 23 9 4 3 2 2" xfId="13857"/>
    <cellStyle name="Normal 23 9 4 3 3" xfId="13858"/>
    <cellStyle name="Normal 23 9 4 4" xfId="13859"/>
    <cellStyle name="Normal 23 9 4 4 2" xfId="13860"/>
    <cellStyle name="Normal 23 9 4 5" xfId="13861"/>
    <cellStyle name="Normal 23 9 5" xfId="13862"/>
    <cellStyle name="Normal 23 9 5 2" xfId="13863"/>
    <cellStyle name="Normal 23 9 5 2 2" xfId="13864"/>
    <cellStyle name="Normal 23 9 5 2 2 2" xfId="13865"/>
    <cellStyle name="Normal 23 9 5 2 3" xfId="13866"/>
    <cellStyle name="Normal 23 9 5 3" xfId="13867"/>
    <cellStyle name="Normal 23 9 5 3 2" xfId="13868"/>
    <cellStyle name="Normal 23 9 5 3 2 2" xfId="13869"/>
    <cellStyle name="Normal 23 9 5 3 3" xfId="13870"/>
    <cellStyle name="Normal 23 9 5 4" xfId="13871"/>
    <cellStyle name="Normal 23 9 5 4 2" xfId="13872"/>
    <cellStyle name="Normal 23 9 5 5" xfId="13873"/>
    <cellStyle name="Normal 23 9 6" xfId="13874"/>
    <cellStyle name="Normal 23 9 6 2" xfId="13875"/>
    <cellStyle name="Normal 23 9 6 2 2" xfId="13876"/>
    <cellStyle name="Normal 23 9 6 3" xfId="13877"/>
    <cellStyle name="Normal 23 9 7" xfId="13878"/>
    <cellStyle name="Normal 23 9 7 2" xfId="13879"/>
    <cellStyle name="Normal 23 9 7 2 2" xfId="13880"/>
    <cellStyle name="Normal 23 9 7 3" xfId="13881"/>
    <cellStyle name="Normal 23 9 8" xfId="13882"/>
    <cellStyle name="Normal 23 9 8 2" xfId="13883"/>
    <cellStyle name="Normal 23 9 9" xfId="13884"/>
    <cellStyle name="Normal 24" xfId="13885"/>
    <cellStyle name="Normal 24 2" xfId="13886"/>
    <cellStyle name="Normal 24 2 2" xfId="13887"/>
    <cellStyle name="Normal 24 3" xfId="13888"/>
    <cellStyle name="Normal 25" xfId="13889"/>
    <cellStyle name="Normal 25 2" xfId="13890"/>
    <cellStyle name="Normal 25 3" xfId="13891"/>
    <cellStyle name="Normal 26" xfId="13892"/>
    <cellStyle name="Normal 26 2" xfId="13893"/>
    <cellStyle name="Normal 26 2 2" xfId="13894"/>
    <cellStyle name="Normal 26 2 2 2" xfId="13895"/>
    <cellStyle name="Normal 26 2 3" xfId="13896"/>
    <cellStyle name="Normal 26 2 3 2" xfId="13897"/>
    <cellStyle name="Normal 26 3" xfId="13898"/>
    <cellStyle name="Normal 26 4" xfId="13899"/>
    <cellStyle name="Normal 27" xfId="13900"/>
    <cellStyle name="Normal 27 2" xfId="13901"/>
    <cellStyle name="Normal 27 2 2" xfId="13902"/>
    <cellStyle name="Normal 27 2 2 2" xfId="13903"/>
    <cellStyle name="Normal 27 2 3" xfId="13904"/>
    <cellStyle name="Normal 27 2 3 2" xfId="13905"/>
    <cellStyle name="Normal 27 3" xfId="13906"/>
    <cellStyle name="Normal 27 4" xfId="13907"/>
    <cellStyle name="Normal 28" xfId="13908"/>
    <cellStyle name="Normal 28 2" xfId="13909"/>
    <cellStyle name="Normal 28 2 2" xfId="13910"/>
    <cellStyle name="Normal 28 2 2 2" xfId="13911"/>
    <cellStyle name="Normal 28 2 3" xfId="13912"/>
    <cellStyle name="Normal 28 2 3 2" xfId="13913"/>
    <cellStyle name="Normal 28 3" xfId="13914"/>
    <cellStyle name="Normal 28 4" xfId="13915"/>
    <cellStyle name="Normal 29" xfId="13916"/>
    <cellStyle name="Normal 29 2" xfId="13917"/>
    <cellStyle name="Normal 29 2 2" xfId="13918"/>
    <cellStyle name="Normal 29 2 2 2" xfId="13919"/>
    <cellStyle name="Normal 29 2 3" xfId="13920"/>
    <cellStyle name="Normal 29 2 3 2" xfId="13921"/>
    <cellStyle name="Normal 29 3" xfId="13922"/>
    <cellStyle name="Normal 29 4" xfId="13923"/>
    <cellStyle name="Normal 3" xfId="13924"/>
    <cellStyle name="Normal 3 2" xfId="13925"/>
    <cellStyle name="Normal 3 2 2" xfId="13926"/>
    <cellStyle name="Normal 3 2 3" xfId="13927"/>
    <cellStyle name="Normal 3 3" xfId="13928"/>
    <cellStyle name="Normal 3 4" xfId="13929"/>
    <cellStyle name="Normal 3 4 2" xfId="13930"/>
    <cellStyle name="Normal 3 5" xfId="13931"/>
    <cellStyle name="Normal 3 6" xfId="13932"/>
    <cellStyle name="Normal 3 6 2" xfId="13933"/>
    <cellStyle name="Normal 3 6 3" xfId="13934"/>
    <cellStyle name="Normal 3 7" xfId="13935"/>
    <cellStyle name="Normal 3 8" xfId="13936"/>
    <cellStyle name="Normal 3_2009 GRC Compl Filing - Exhibit D" xfId="13937"/>
    <cellStyle name="Normal 30" xfId="13938"/>
    <cellStyle name="Normal 30 2" xfId="13939"/>
    <cellStyle name="Normal 30 2 2" xfId="13940"/>
    <cellStyle name="Normal 30 2 2 2" xfId="13941"/>
    <cellStyle name="Normal 30 2 3" xfId="13942"/>
    <cellStyle name="Normal 30 2 3 2" xfId="13943"/>
    <cellStyle name="Normal 30 3" xfId="13944"/>
    <cellStyle name="Normal 30 4" xfId="13945"/>
    <cellStyle name="Normal 31" xfId="13946"/>
    <cellStyle name="Normal 31 2" xfId="13947"/>
    <cellStyle name="Normal 31 2 2" xfId="13948"/>
    <cellStyle name="Normal 31 2 2 2" xfId="13949"/>
    <cellStyle name="Normal 31 2 3" xfId="13950"/>
    <cellStyle name="Normal 31 2 3 2" xfId="13951"/>
    <cellStyle name="Normal 31 3" xfId="13952"/>
    <cellStyle name="Normal 31 4" xfId="13953"/>
    <cellStyle name="Normal 32" xfId="13954"/>
    <cellStyle name="Normal 32 2" xfId="13955"/>
    <cellStyle name="Normal 32 2 2" xfId="13956"/>
    <cellStyle name="Normal 32 2 2 2" xfId="13957"/>
    <cellStyle name="Normal 32 2 3" xfId="13958"/>
    <cellStyle name="Normal 32 2 3 2" xfId="13959"/>
    <cellStyle name="Normal 32 2 4" xfId="13960"/>
    <cellStyle name="Normal 32 3" xfId="13961"/>
    <cellStyle name="Normal 32 4" xfId="13962"/>
    <cellStyle name="Normal 33" xfId="13963"/>
    <cellStyle name="Normal 33 2" xfId="13964"/>
    <cellStyle name="Normal 33 2 2" xfId="13965"/>
    <cellStyle name="Normal 33 2 2 2" xfId="13966"/>
    <cellStyle name="Normal 33 2 3" xfId="13967"/>
    <cellStyle name="Normal 33 2 3 2" xfId="13968"/>
    <cellStyle name="Normal 33 3" xfId="13969"/>
    <cellStyle name="Normal 33 4" xfId="13970"/>
    <cellStyle name="Normal 34" xfId="13971"/>
    <cellStyle name="Normal 34 2" xfId="13972"/>
    <cellStyle name="Normal 34 3" xfId="13973"/>
    <cellStyle name="Normal 35" xfId="13974"/>
    <cellStyle name="Normal 35 2" xfId="13975"/>
    <cellStyle name="Normal 35 3" xfId="13976"/>
    <cellStyle name="Normal 36" xfId="13977"/>
    <cellStyle name="Normal 36 2" xfId="13978"/>
    <cellStyle name="Normal 36 3" xfId="13979"/>
    <cellStyle name="Normal 37" xfId="13980"/>
    <cellStyle name="Normal 37 2" xfId="13981"/>
    <cellStyle name="Normal 37 3" xfId="13982"/>
    <cellStyle name="Normal 38" xfId="13983"/>
    <cellStyle name="Normal 38 2" xfId="13984"/>
    <cellStyle name="Normal 38 3" xfId="13985"/>
    <cellStyle name="Normal 39" xfId="13986"/>
    <cellStyle name="Normal 39 2" xfId="13987"/>
    <cellStyle name="Normal 39 3" xfId="13988"/>
    <cellStyle name="Normal 4" xfId="13989"/>
    <cellStyle name="Normal 4 10" xfId="13990"/>
    <cellStyle name="Normal 4 2" xfId="13991"/>
    <cellStyle name="Normal 4 2 2" xfId="13992"/>
    <cellStyle name="Normal 4 3" xfId="13993"/>
    <cellStyle name="Normal 4 4" xfId="13994"/>
    <cellStyle name="Normal 4 5" xfId="13995"/>
    <cellStyle name="Normal 4 6" xfId="13996"/>
    <cellStyle name="Normal 4 7" xfId="13997"/>
    <cellStyle name="Normal 4 8" xfId="13998"/>
    <cellStyle name="Normal 4 9" xfId="13999"/>
    <cellStyle name="Normal 40" xfId="14000"/>
    <cellStyle name="Normal 40 2" xfId="14001"/>
    <cellStyle name="Normal 40 3" xfId="14002"/>
    <cellStyle name="Normal 41" xfId="14003"/>
    <cellStyle name="Normal 41 2" xfId="14004"/>
    <cellStyle name="Normal 41 3" xfId="14005"/>
    <cellStyle name="Normal 42" xfId="14006"/>
    <cellStyle name="Normal 42 2" xfId="14007"/>
    <cellStyle name="Normal 42 3" xfId="14008"/>
    <cellStyle name="Normal 43" xfId="14009"/>
    <cellStyle name="Normal 43 2" xfId="14010"/>
    <cellStyle name="Normal 43 2 2" xfId="14011"/>
    <cellStyle name="Normal 43 3" xfId="14012"/>
    <cellStyle name="Normal 44" xfId="14013"/>
    <cellStyle name="Normal 44 2" xfId="14014"/>
    <cellStyle name="Normal 44 3" xfId="14015"/>
    <cellStyle name="Normal 45" xfId="14016"/>
    <cellStyle name="Normal 45 2" xfId="14017"/>
    <cellStyle name="Normal 45 3" xfId="14018"/>
    <cellStyle name="Normal 46" xfId="14019"/>
    <cellStyle name="Normal 46 2" xfId="14020"/>
    <cellStyle name="Normal 46 3" xfId="14021"/>
    <cellStyle name="Normal 47" xfId="14022"/>
    <cellStyle name="Normal 47 2" xfId="14023"/>
    <cellStyle name="Normal 48" xfId="14024"/>
    <cellStyle name="Normal 48 2" xfId="14025"/>
    <cellStyle name="Normal 49" xfId="14026"/>
    <cellStyle name="Normal 5" xfId="14027"/>
    <cellStyle name="Normal 5 10" xfId="14028"/>
    <cellStyle name="Normal 5 10 2" xfId="14029"/>
    <cellStyle name="Normal 5 10 2 2" xfId="14030"/>
    <cellStyle name="Normal 5 10 2 2 2" xfId="14031"/>
    <cellStyle name="Normal 5 10 2 3" xfId="14032"/>
    <cellStyle name="Normal 5 10 3" xfId="14033"/>
    <cellStyle name="Normal 5 10 3 2" xfId="14034"/>
    <cellStyle name="Normal 5 10 3 2 2" xfId="14035"/>
    <cellStyle name="Normal 5 10 3 3" xfId="14036"/>
    <cellStyle name="Normal 5 10 4" xfId="14037"/>
    <cellStyle name="Normal 5 10 4 2" xfId="14038"/>
    <cellStyle name="Normal 5 10 5" xfId="14039"/>
    <cellStyle name="Normal 5 11" xfId="14040"/>
    <cellStyle name="Normal 5 11 2" xfId="14041"/>
    <cellStyle name="Normal 5 11 2 2" xfId="14042"/>
    <cellStyle name="Normal 5 11 3" xfId="14043"/>
    <cellStyle name="Normal 5 12" xfId="14044"/>
    <cellStyle name="Normal 5 12 2" xfId="14045"/>
    <cellStyle name="Normal 5 12 2 2" xfId="14046"/>
    <cellStyle name="Normal 5 12 3" xfId="14047"/>
    <cellStyle name="Normal 5 13" xfId="14048"/>
    <cellStyle name="Normal 5 13 2" xfId="14049"/>
    <cellStyle name="Normal 5 14" xfId="14050"/>
    <cellStyle name="Normal 5 15" xfId="14051"/>
    <cellStyle name="Normal 5 16" xfId="14052"/>
    <cellStyle name="Normal 5 17" xfId="14053"/>
    <cellStyle name="Normal 5 2" xfId="14054"/>
    <cellStyle name="Normal 5 2 10" xfId="14055"/>
    <cellStyle name="Normal 5 2 11" xfId="14056"/>
    <cellStyle name="Normal 5 2 2" xfId="14057"/>
    <cellStyle name="Normal 5 2 2 2" xfId="14058"/>
    <cellStyle name="Normal 5 2 2 2 2" xfId="14059"/>
    <cellStyle name="Normal 5 2 2 2 2 2" xfId="14060"/>
    <cellStyle name="Normal 5 2 2 2 2 2 2" xfId="14061"/>
    <cellStyle name="Normal 5 2 2 2 2 3" xfId="14062"/>
    <cellStyle name="Normal 5 2 2 2 3" xfId="14063"/>
    <cellStyle name="Normal 5 2 2 2 3 2" xfId="14064"/>
    <cellStyle name="Normal 5 2 2 2 3 2 2" xfId="14065"/>
    <cellStyle name="Normal 5 2 2 2 3 3" xfId="14066"/>
    <cellStyle name="Normal 5 2 2 2 4" xfId="14067"/>
    <cellStyle name="Normal 5 2 2 2 4 2" xfId="14068"/>
    <cellStyle name="Normal 5 2 2 2 5" xfId="14069"/>
    <cellStyle name="Normal 5 2 2 3" xfId="14070"/>
    <cellStyle name="Normal 5 2 2 3 2" xfId="14071"/>
    <cellStyle name="Normal 5 2 2 3 2 2" xfId="14072"/>
    <cellStyle name="Normal 5 2 2 3 3" xfId="14073"/>
    <cellStyle name="Normal 5 2 2 4" xfId="14074"/>
    <cellStyle name="Normal 5 2 2 4 2" xfId="14075"/>
    <cellStyle name="Normal 5 2 2 4 2 2" xfId="14076"/>
    <cellStyle name="Normal 5 2 2 4 3" xfId="14077"/>
    <cellStyle name="Normal 5 2 2 5" xfId="14078"/>
    <cellStyle name="Normal 5 2 2 5 2" xfId="14079"/>
    <cellStyle name="Normal 5 2 2 6" xfId="14080"/>
    <cellStyle name="Normal 5 2 3" xfId="14081"/>
    <cellStyle name="Normal 5 2 3 2" xfId="14082"/>
    <cellStyle name="Normal 5 2 3 2 2" xfId="14083"/>
    <cellStyle name="Normal 5 2 3 2 2 2" xfId="14084"/>
    <cellStyle name="Normal 5 2 3 2 3" xfId="14085"/>
    <cellStyle name="Normal 5 2 3 3" xfId="14086"/>
    <cellStyle name="Normal 5 2 3 3 2" xfId="14087"/>
    <cellStyle name="Normal 5 2 3 3 2 2" xfId="14088"/>
    <cellStyle name="Normal 5 2 3 3 3" xfId="14089"/>
    <cellStyle name="Normal 5 2 3 4" xfId="14090"/>
    <cellStyle name="Normal 5 2 3 4 2" xfId="14091"/>
    <cellStyle name="Normal 5 2 3 5" xfId="14092"/>
    <cellStyle name="Normal 5 2 4" xfId="14093"/>
    <cellStyle name="Normal 5 2 4 2" xfId="14094"/>
    <cellStyle name="Normal 5 2 4 2 2" xfId="14095"/>
    <cellStyle name="Normal 5 2 4 2 2 2" xfId="14096"/>
    <cellStyle name="Normal 5 2 4 2 3" xfId="14097"/>
    <cellStyle name="Normal 5 2 4 3" xfId="14098"/>
    <cellStyle name="Normal 5 2 4 3 2" xfId="14099"/>
    <cellStyle name="Normal 5 2 4 3 2 2" xfId="14100"/>
    <cellStyle name="Normal 5 2 4 3 3" xfId="14101"/>
    <cellStyle name="Normal 5 2 4 4" xfId="14102"/>
    <cellStyle name="Normal 5 2 4 4 2" xfId="14103"/>
    <cellStyle name="Normal 5 2 4 5" xfId="14104"/>
    <cellStyle name="Normal 5 2 5" xfId="14105"/>
    <cellStyle name="Normal 5 2 5 2" xfId="14106"/>
    <cellStyle name="Normal 5 2 5 2 2" xfId="14107"/>
    <cellStyle name="Normal 5 2 5 2 2 2" xfId="14108"/>
    <cellStyle name="Normal 5 2 5 2 3" xfId="14109"/>
    <cellStyle name="Normal 5 2 5 3" xfId="14110"/>
    <cellStyle name="Normal 5 2 5 3 2" xfId="14111"/>
    <cellStyle name="Normal 5 2 5 3 2 2" xfId="14112"/>
    <cellStyle name="Normal 5 2 5 3 3" xfId="14113"/>
    <cellStyle name="Normal 5 2 5 4" xfId="14114"/>
    <cellStyle name="Normal 5 2 5 4 2" xfId="14115"/>
    <cellStyle name="Normal 5 2 5 5" xfId="14116"/>
    <cellStyle name="Normal 5 2 6" xfId="14117"/>
    <cellStyle name="Normal 5 2 6 2" xfId="14118"/>
    <cellStyle name="Normal 5 2 6 2 2" xfId="14119"/>
    <cellStyle name="Normal 5 2 6 3" xfId="14120"/>
    <cellStyle name="Normal 5 2 7" xfId="14121"/>
    <cellStyle name="Normal 5 2 7 2" xfId="14122"/>
    <cellStyle name="Normal 5 2 7 2 2" xfId="14123"/>
    <cellStyle name="Normal 5 2 7 3" xfId="14124"/>
    <cellStyle name="Normal 5 2 8" xfId="14125"/>
    <cellStyle name="Normal 5 2 8 2" xfId="14126"/>
    <cellStyle name="Normal 5 2 9" xfId="14127"/>
    <cellStyle name="Normal 5 3" xfId="14128"/>
    <cellStyle name="Normal 5 3 10" xfId="14129"/>
    <cellStyle name="Normal 5 3 2" xfId="14130"/>
    <cellStyle name="Normal 5 3 2 2" xfId="14131"/>
    <cellStyle name="Normal 5 3 2 2 2" xfId="14132"/>
    <cellStyle name="Normal 5 3 2 2 2 2" xfId="14133"/>
    <cellStyle name="Normal 5 3 2 2 2 2 2" xfId="14134"/>
    <cellStyle name="Normal 5 3 2 2 2 3" xfId="14135"/>
    <cellStyle name="Normal 5 3 2 2 3" xfId="14136"/>
    <cellStyle name="Normal 5 3 2 2 3 2" xfId="14137"/>
    <cellStyle name="Normal 5 3 2 2 3 2 2" xfId="14138"/>
    <cellStyle name="Normal 5 3 2 2 3 3" xfId="14139"/>
    <cellStyle name="Normal 5 3 2 2 4" xfId="14140"/>
    <cellStyle name="Normal 5 3 2 2 4 2" xfId="14141"/>
    <cellStyle name="Normal 5 3 2 2 5" xfId="14142"/>
    <cellStyle name="Normal 5 3 2 3" xfId="14143"/>
    <cellStyle name="Normal 5 3 2 3 2" xfId="14144"/>
    <cellStyle name="Normal 5 3 2 3 2 2" xfId="14145"/>
    <cellStyle name="Normal 5 3 2 3 3" xfId="14146"/>
    <cellStyle name="Normal 5 3 2 4" xfId="14147"/>
    <cellStyle name="Normal 5 3 2 4 2" xfId="14148"/>
    <cellStyle name="Normal 5 3 2 4 2 2" xfId="14149"/>
    <cellStyle name="Normal 5 3 2 4 3" xfId="14150"/>
    <cellStyle name="Normal 5 3 2 5" xfId="14151"/>
    <cellStyle name="Normal 5 3 2 5 2" xfId="14152"/>
    <cellStyle name="Normal 5 3 2 6" xfId="14153"/>
    <cellStyle name="Normal 5 3 3" xfId="14154"/>
    <cellStyle name="Normal 5 3 3 2" xfId="14155"/>
    <cellStyle name="Normal 5 3 3 2 2" xfId="14156"/>
    <cellStyle name="Normal 5 3 3 2 2 2" xfId="14157"/>
    <cellStyle name="Normal 5 3 3 2 3" xfId="14158"/>
    <cellStyle name="Normal 5 3 3 3" xfId="14159"/>
    <cellStyle name="Normal 5 3 3 3 2" xfId="14160"/>
    <cellStyle name="Normal 5 3 3 3 2 2" xfId="14161"/>
    <cellStyle name="Normal 5 3 3 3 3" xfId="14162"/>
    <cellStyle name="Normal 5 3 3 4" xfId="14163"/>
    <cellStyle name="Normal 5 3 3 4 2" xfId="14164"/>
    <cellStyle name="Normal 5 3 3 5" xfId="14165"/>
    <cellStyle name="Normal 5 3 4" xfId="14166"/>
    <cellStyle name="Normal 5 3 4 2" xfId="14167"/>
    <cellStyle name="Normal 5 3 4 2 2" xfId="14168"/>
    <cellStyle name="Normal 5 3 4 2 2 2" xfId="14169"/>
    <cellStyle name="Normal 5 3 4 2 3" xfId="14170"/>
    <cellStyle name="Normal 5 3 4 3" xfId="14171"/>
    <cellStyle name="Normal 5 3 4 3 2" xfId="14172"/>
    <cellStyle name="Normal 5 3 4 3 2 2" xfId="14173"/>
    <cellStyle name="Normal 5 3 4 3 3" xfId="14174"/>
    <cellStyle name="Normal 5 3 4 4" xfId="14175"/>
    <cellStyle name="Normal 5 3 4 4 2" xfId="14176"/>
    <cellStyle name="Normal 5 3 4 5" xfId="14177"/>
    <cellStyle name="Normal 5 3 5" xfId="14178"/>
    <cellStyle name="Normal 5 3 5 2" xfId="14179"/>
    <cellStyle name="Normal 5 3 5 2 2" xfId="14180"/>
    <cellStyle name="Normal 5 3 5 2 2 2" xfId="14181"/>
    <cellStyle name="Normal 5 3 5 2 3" xfId="14182"/>
    <cellStyle name="Normal 5 3 5 3" xfId="14183"/>
    <cellStyle name="Normal 5 3 5 3 2" xfId="14184"/>
    <cellStyle name="Normal 5 3 5 3 2 2" xfId="14185"/>
    <cellStyle name="Normal 5 3 5 3 3" xfId="14186"/>
    <cellStyle name="Normal 5 3 5 4" xfId="14187"/>
    <cellStyle name="Normal 5 3 5 4 2" xfId="14188"/>
    <cellStyle name="Normal 5 3 5 5" xfId="14189"/>
    <cellStyle name="Normal 5 3 6" xfId="14190"/>
    <cellStyle name="Normal 5 3 6 2" xfId="14191"/>
    <cellStyle name="Normal 5 3 6 2 2" xfId="14192"/>
    <cellStyle name="Normal 5 3 6 3" xfId="14193"/>
    <cellStyle name="Normal 5 3 7" xfId="14194"/>
    <cellStyle name="Normal 5 3 7 2" xfId="14195"/>
    <cellStyle name="Normal 5 3 7 2 2" xfId="14196"/>
    <cellStyle name="Normal 5 3 7 3" xfId="14197"/>
    <cellStyle name="Normal 5 3 8" xfId="14198"/>
    <cellStyle name="Normal 5 3 8 2" xfId="14199"/>
    <cellStyle name="Normal 5 3 9" xfId="14200"/>
    <cellStyle name="Normal 5 4" xfId="14201"/>
    <cellStyle name="Normal 5 4 10" xfId="14202"/>
    <cellStyle name="Normal 5 4 2" xfId="14203"/>
    <cellStyle name="Normal 5 4 2 2" xfId="14204"/>
    <cellStyle name="Normal 5 4 2 2 2" xfId="14205"/>
    <cellStyle name="Normal 5 4 2 2 2 2" xfId="14206"/>
    <cellStyle name="Normal 5 4 2 2 2 2 2" xfId="14207"/>
    <cellStyle name="Normal 5 4 2 2 2 3" xfId="14208"/>
    <cellStyle name="Normal 5 4 2 2 3" xfId="14209"/>
    <cellStyle name="Normal 5 4 2 2 3 2" xfId="14210"/>
    <cellStyle name="Normal 5 4 2 2 3 2 2" xfId="14211"/>
    <cellStyle name="Normal 5 4 2 2 3 3" xfId="14212"/>
    <cellStyle name="Normal 5 4 2 2 4" xfId="14213"/>
    <cellStyle name="Normal 5 4 2 2 4 2" xfId="14214"/>
    <cellStyle name="Normal 5 4 2 2 5" xfId="14215"/>
    <cellStyle name="Normal 5 4 2 3" xfId="14216"/>
    <cellStyle name="Normal 5 4 2 3 2" xfId="14217"/>
    <cellStyle name="Normal 5 4 2 3 2 2" xfId="14218"/>
    <cellStyle name="Normal 5 4 2 3 3" xfId="14219"/>
    <cellStyle name="Normal 5 4 2 4" xfId="14220"/>
    <cellStyle name="Normal 5 4 2 4 2" xfId="14221"/>
    <cellStyle name="Normal 5 4 2 4 2 2" xfId="14222"/>
    <cellStyle name="Normal 5 4 2 4 3" xfId="14223"/>
    <cellStyle name="Normal 5 4 2 5" xfId="14224"/>
    <cellStyle name="Normal 5 4 2 5 2" xfId="14225"/>
    <cellStyle name="Normal 5 4 2 6" xfId="14226"/>
    <cellStyle name="Normal 5 4 3" xfId="14227"/>
    <cellStyle name="Normal 5 4 3 2" xfId="14228"/>
    <cellStyle name="Normal 5 4 3 2 2" xfId="14229"/>
    <cellStyle name="Normal 5 4 3 2 2 2" xfId="14230"/>
    <cellStyle name="Normal 5 4 3 2 3" xfId="14231"/>
    <cellStyle name="Normal 5 4 3 3" xfId="14232"/>
    <cellStyle name="Normal 5 4 3 3 2" xfId="14233"/>
    <cellStyle name="Normal 5 4 3 3 2 2" xfId="14234"/>
    <cellStyle name="Normal 5 4 3 3 3" xfId="14235"/>
    <cellStyle name="Normal 5 4 3 4" xfId="14236"/>
    <cellStyle name="Normal 5 4 3 4 2" xfId="14237"/>
    <cellStyle name="Normal 5 4 3 5" xfId="14238"/>
    <cellStyle name="Normal 5 4 4" xfId="14239"/>
    <cellStyle name="Normal 5 4 4 2" xfId="14240"/>
    <cellStyle name="Normal 5 4 4 2 2" xfId="14241"/>
    <cellStyle name="Normal 5 4 4 2 2 2" xfId="14242"/>
    <cellStyle name="Normal 5 4 4 2 3" xfId="14243"/>
    <cellStyle name="Normal 5 4 4 3" xfId="14244"/>
    <cellStyle name="Normal 5 4 4 3 2" xfId="14245"/>
    <cellStyle name="Normal 5 4 4 3 2 2" xfId="14246"/>
    <cellStyle name="Normal 5 4 4 3 3" xfId="14247"/>
    <cellStyle name="Normal 5 4 4 4" xfId="14248"/>
    <cellStyle name="Normal 5 4 4 4 2" xfId="14249"/>
    <cellStyle name="Normal 5 4 4 5" xfId="14250"/>
    <cellStyle name="Normal 5 4 5" xfId="14251"/>
    <cellStyle name="Normal 5 4 5 2" xfId="14252"/>
    <cellStyle name="Normal 5 4 5 2 2" xfId="14253"/>
    <cellStyle name="Normal 5 4 5 2 2 2" xfId="14254"/>
    <cellStyle name="Normal 5 4 5 2 3" xfId="14255"/>
    <cellStyle name="Normal 5 4 5 3" xfId="14256"/>
    <cellStyle name="Normal 5 4 5 3 2" xfId="14257"/>
    <cellStyle name="Normal 5 4 5 3 2 2" xfId="14258"/>
    <cellStyle name="Normal 5 4 5 3 3" xfId="14259"/>
    <cellStyle name="Normal 5 4 5 4" xfId="14260"/>
    <cellStyle name="Normal 5 4 5 4 2" xfId="14261"/>
    <cellStyle name="Normal 5 4 5 5" xfId="14262"/>
    <cellStyle name="Normal 5 4 6" xfId="14263"/>
    <cellStyle name="Normal 5 4 6 2" xfId="14264"/>
    <cellStyle name="Normal 5 4 6 2 2" xfId="14265"/>
    <cellStyle name="Normal 5 4 6 3" xfId="14266"/>
    <cellStyle name="Normal 5 4 7" xfId="14267"/>
    <cellStyle name="Normal 5 4 7 2" xfId="14268"/>
    <cellStyle name="Normal 5 4 7 2 2" xfId="14269"/>
    <cellStyle name="Normal 5 4 7 3" xfId="14270"/>
    <cellStyle name="Normal 5 4 8" xfId="14271"/>
    <cellStyle name="Normal 5 4 8 2" xfId="14272"/>
    <cellStyle name="Normal 5 4 9" xfId="14273"/>
    <cellStyle name="Normal 5 5" xfId="14274"/>
    <cellStyle name="Normal 5 5 10" xfId="14275"/>
    <cellStyle name="Normal 5 5 2" xfId="14276"/>
    <cellStyle name="Normal 5 5 2 2" xfId="14277"/>
    <cellStyle name="Normal 5 5 2 2 2" xfId="14278"/>
    <cellStyle name="Normal 5 5 2 2 2 2" xfId="14279"/>
    <cellStyle name="Normal 5 5 2 2 2 2 2" xfId="14280"/>
    <cellStyle name="Normal 5 5 2 2 2 3" xfId="14281"/>
    <cellStyle name="Normal 5 5 2 2 3" xfId="14282"/>
    <cellStyle name="Normal 5 5 2 2 3 2" xfId="14283"/>
    <cellStyle name="Normal 5 5 2 2 3 2 2" xfId="14284"/>
    <cellStyle name="Normal 5 5 2 2 3 3" xfId="14285"/>
    <cellStyle name="Normal 5 5 2 2 4" xfId="14286"/>
    <cellStyle name="Normal 5 5 2 2 4 2" xfId="14287"/>
    <cellStyle name="Normal 5 5 2 2 5" xfId="14288"/>
    <cellStyle name="Normal 5 5 2 3" xfId="14289"/>
    <cellStyle name="Normal 5 5 2 3 2" xfId="14290"/>
    <cellStyle name="Normal 5 5 2 3 2 2" xfId="14291"/>
    <cellStyle name="Normal 5 5 2 3 3" xfId="14292"/>
    <cellStyle name="Normal 5 5 2 4" xfId="14293"/>
    <cellStyle name="Normal 5 5 2 4 2" xfId="14294"/>
    <cellStyle name="Normal 5 5 2 4 2 2" xfId="14295"/>
    <cellStyle name="Normal 5 5 2 4 3" xfId="14296"/>
    <cellStyle name="Normal 5 5 2 5" xfId="14297"/>
    <cellStyle name="Normal 5 5 2 5 2" xfId="14298"/>
    <cellStyle name="Normal 5 5 2 6" xfId="14299"/>
    <cellStyle name="Normal 5 5 3" xfId="14300"/>
    <cellStyle name="Normal 5 5 3 2" xfId="14301"/>
    <cellStyle name="Normal 5 5 3 2 2" xfId="14302"/>
    <cellStyle name="Normal 5 5 3 2 2 2" xfId="14303"/>
    <cellStyle name="Normal 5 5 3 2 3" xfId="14304"/>
    <cellStyle name="Normal 5 5 3 3" xfId="14305"/>
    <cellStyle name="Normal 5 5 3 3 2" xfId="14306"/>
    <cellStyle name="Normal 5 5 3 3 2 2" xfId="14307"/>
    <cellStyle name="Normal 5 5 3 3 3" xfId="14308"/>
    <cellStyle name="Normal 5 5 3 4" xfId="14309"/>
    <cellStyle name="Normal 5 5 3 4 2" xfId="14310"/>
    <cellStyle name="Normal 5 5 3 5" xfId="14311"/>
    <cellStyle name="Normal 5 5 4" xfId="14312"/>
    <cellStyle name="Normal 5 5 4 2" xfId="14313"/>
    <cellStyle name="Normal 5 5 4 2 2" xfId="14314"/>
    <cellStyle name="Normal 5 5 4 2 2 2" xfId="14315"/>
    <cellStyle name="Normal 5 5 4 2 3" xfId="14316"/>
    <cellStyle name="Normal 5 5 4 3" xfId="14317"/>
    <cellStyle name="Normal 5 5 4 3 2" xfId="14318"/>
    <cellStyle name="Normal 5 5 4 3 2 2" xfId="14319"/>
    <cellStyle name="Normal 5 5 4 3 3" xfId="14320"/>
    <cellStyle name="Normal 5 5 4 4" xfId="14321"/>
    <cellStyle name="Normal 5 5 4 4 2" xfId="14322"/>
    <cellStyle name="Normal 5 5 4 5" xfId="14323"/>
    <cellStyle name="Normal 5 5 5" xfId="14324"/>
    <cellStyle name="Normal 5 5 5 2" xfId="14325"/>
    <cellStyle name="Normal 5 5 5 2 2" xfId="14326"/>
    <cellStyle name="Normal 5 5 5 2 2 2" xfId="14327"/>
    <cellStyle name="Normal 5 5 5 2 3" xfId="14328"/>
    <cellStyle name="Normal 5 5 5 3" xfId="14329"/>
    <cellStyle name="Normal 5 5 5 3 2" xfId="14330"/>
    <cellStyle name="Normal 5 5 5 3 2 2" xfId="14331"/>
    <cellStyle name="Normal 5 5 5 3 3" xfId="14332"/>
    <cellStyle name="Normal 5 5 5 4" xfId="14333"/>
    <cellStyle name="Normal 5 5 5 4 2" xfId="14334"/>
    <cellStyle name="Normal 5 5 5 5" xfId="14335"/>
    <cellStyle name="Normal 5 5 6" xfId="14336"/>
    <cellStyle name="Normal 5 5 6 2" xfId="14337"/>
    <cellStyle name="Normal 5 5 6 2 2" xfId="14338"/>
    <cellStyle name="Normal 5 5 6 3" xfId="14339"/>
    <cellStyle name="Normal 5 5 7" xfId="14340"/>
    <cellStyle name="Normal 5 5 7 2" xfId="14341"/>
    <cellStyle name="Normal 5 5 7 2 2" xfId="14342"/>
    <cellStyle name="Normal 5 5 7 3" xfId="14343"/>
    <cellStyle name="Normal 5 5 8" xfId="14344"/>
    <cellStyle name="Normal 5 5 8 2" xfId="14345"/>
    <cellStyle name="Normal 5 5 9" xfId="14346"/>
    <cellStyle name="Normal 5 6" xfId="14347"/>
    <cellStyle name="Normal 5 6 10" xfId="14348"/>
    <cellStyle name="Normal 5 6 2" xfId="14349"/>
    <cellStyle name="Normal 5 6 2 2" xfId="14350"/>
    <cellStyle name="Normal 5 6 2 2 2" xfId="14351"/>
    <cellStyle name="Normal 5 6 2 2 2 2" xfId="14352"/>
    <cellStyle name="Normal 5 6 2 2 2 2 2" xfId="14353"/>
    <cellStyle name="Normal 5 6 2 2 2 3" xfId="14354"/>
    <cellStyle name="Normal 5 6 2 2 3" xfId="14355"/>
    <cellStyle name="Normal 5 6 2 2 3 2" xfId="14356"/>
    <cellStyle name="Normal 5 6 2 2 3 2 2" xfId="14357"/>
    <cellStyle name="Normal 5 6 2 2 3 3" xfId="14358"/>
    <cellStyle name="Normal 5 6 2 2 4" xfId="14359"/>
    <cellStyle name="Normal 5 6 2 2 4 2" xfId="14360"/>
    <cellStyle name="Normal 5 6 2 2 5" xfId="14361"/>
    <cellStyle name="Normal 5 6 2 3" xfId="14362"/>
    <cellStyle name="Normal 5 6 2 3 2" xfId="14363"/>
    <cellStyle name="Normal 5 6 2 3 2 2" xfId="14364"/>
    <cellStyle name="Normal 5 6 2 3 3" xfId="14365"/>
    <cellStyle name="Normal 5 6 2 4" xfId="14366"/>
    <cellStyle name="Normal 5 6 2 4 2" xfId="14367"/>
    <cellStyle name="Normal 5 6 2 4 2 2" xfId="14368"/>
    <cellStyle name="Normal 5 6 2 4 3" xfId="14369"/>
    <cellStyle name="Normal 5 6 2 5" xfId="14370"/>
    <cellStyle name="Normal 5 6 2 5 2" xfId="14371"/>
    <cellStyle name="Normal 5 6 2 6" xfId="14372"/>
    <cellStyle name="Normal 5 6 3" xfId="14373"/>
    <cellStyle name="Normal 5 6 3 2" xfId="14374"/>
    <cellStyle name="Normal 5 6 3 2 2" xfId="14375"/>
    <cellStyle name="Normal 5 6 3 2 2 2" xfId="14376"/>
    <cellStyle name="Normal 5 6 3 2 3" xfId="14377"/>
    <cellStyle name="Normal 5 6 3 3" xfId="14378"/>
    <cellStyle name="Normal 5 6 3 3 2" xfId="14379"/>
    <cellStyle name="Normal 5 6 3 3 2 2" xfId="14380"/>
    <cellStyle name="Normal 5 6 3 3 3" xfId="14381"/>
    <cellStyle name="Normal 5 6 3 4" xfId="14382"/>
    <cellStyle name="Normal 5 6 3 4 2" xfId="14383"/>
    <cellStyle name="Normal 5 6 3 5" xfId="14384"/>
    <cellStyle name="Normal 5 6 4" xfId="14385"/>
    <cellStyle name="Normal 5 6 4 2" xfId="14386"/>
    <cellStyle name="Normal 5 6 4 2 2" xfId="14387"/>
    <cellStyle name="Normal 5 6 4 2 2 2" xfId="14388"/>
    <cellStyle name="Normal 5 6 4 2 3" xfId="14389"/>
    <cellStyle name="Normal 5 6 4 3" xfId="14390"/>
    <cellStyle name="Normal 5 6 4 3 2" xfId="14391"/>
    <cellStyle name="Normal 5 6 4 3 2 2" xfId="14392"/>
    <cellStyle name="Normal 5 6 4 3 3" xfId="14393"/>
    <cellStyle name="Normal 5 6 4 4" xfId="14394"/>
    <cellStyle name="Normal 5 6 4 4 2" xfId="14395"/>
    <cellStyle name="Normal 5 6 4 5" xfId="14396"/>
    <cellStyle name="Normal 5 6 5" xfId="14397"/>
    <cellStyle name="Normal 5 6 5 2" xfId="14398"/>
    <cellStyle name="Normal 5 6 5 2 2" xfId="14399"/>
    <cellStyle name="Normal 5 6 5 2 2 2" xfId="14400"/>
    <cellStyle name="Normal 5 6 5 2 3" xfId="14401"/>
    <cellStyle name="Normal 5 6 5 3" xfId="14402"/>
    <cellStyle name="Normal 5 6 5 3 2" xfId="14403"/>
    <cellStyle name="Normal 5 6 5 3 2 2" xfId="14404"/>
    <cellStyle name="Normal 5 6 5 3 3" xfId="14405"/>
    <cellStyle name="Normal 5 6 5 4" xfId="14406"/>
    <cellStyle name="Normal 5 6 5 4 2" xfId="14407"/>
    <cellStyle name="Normal 5 6 5 5" xfId="14408"/>
    <cellStyle name="Normal 5 6 6" xfId="14409"/>
    <cellStyle name="Normal 5 6 6 2" xfId="14410"/>
    <cellStyle name="Normal 5 6 6 2 2" xfId="14411"/>
    <cellStyle name="Normal 5 6 6 3" xfId="14412"/>
    <cellStyle name="Normal 5 6 7" xfId="14413"/>
    <cellStyle name="Normal 5 6 7 2" xfId="14414"/>
    <cellStyle name="Normal 5 6 7 2 2" xfId="14415"/>
    <cellStyle name="Normal 5 6 7 3" xfId="14416"/>
    <cellStyle name="Normal 5 6 8" xfId="14417"/>
    <cellStyle name="Normal 5 6 8 2" xfId="14418"/>
    <cellStyle name="Normal 5 6 9" xfId="14419"/>
    <cellStyle name="Normal 5 7" xfId="14420"/>
    <cellStyle name="Normal 5 7 2" xfId="14421"/>
    <cellStyle name="Normal 5 7 2 2" xfId="14422"/>
    <cellStyle name="Normal 5 7 2 2 2" xfId="14423"/>
    <cellStyle name="Normal 5 7 2 2 2 2" xfId="14424"/>
    <cellStyle name="Normal 5 7 2 2 3" xfId="14425"/>
    <cellStyle name="Normal 5 7 2 3" xfId="14426"/>
    <cellStyle name="Normal 5 7 2 3 2" xfId="14427"/>
    <cellStyle name="Normal 5 7 2 3 2 2" xfId="14428"/>
    <cellStyle name="Normal 5 7 2 3 3" xfId="14429"/>
    <cellStyle name="Normal 5 7 2 4" xfId="14430"/>
    <cellStyle name="Normal 5 7 2 4 2" xfId="14431"/>
    <cellStyle name="Normal 5 7 2 5" xfId="14432"/>
    <cellStyle name="Normal 5 7 3" xfId="14433"/>
    <cellStyle name="Normal 5 7 3 2" xfId="14434"/>
    <cellStyle name="Normal 5 7 3 2 2" xfId="14435"/>
    <cellStyle name="Normal 5 7 3 3" xfId="14436"/>
    <cellStyle name="Normal 5 7 4" xfId="14437"/>
    <cellStyle name="Normal 5 7 4 2" xfId="14438"/>
    <cellStyle name="Normal 5 7 4 2 2" xfId="14439"/>
    <cellStyle name="Normal 5 7 4 3" xfId="14440"/>
    <cellStyle name="Normal 5 7 5" xfId="14441"/>
    <cellStyle name="Normal 5 7 5 2" xfId="14442"/>
    <cellStyle name="Normal 5 7 6" xfId="14443"/>
    <cellStyle name="Normal 5 8" xfId="14444"/>
    <cellStyle name="Normal 5 8 2" xfId="14445"/>
    <cellStyle name="Normal 5 8 2 2" xfId="14446"/>
    <cellStyle name="Normal 5 8 2 2 2" xfId="14447"/>
    <cellStyle name="Normal 5 8 2 3" xfId="14448"/>
    <cellStyle name="Normal 5 8 3" xfId="14449"/>
    <cellStyle name="Normal 5 8 3 2" xfId="14450"/>
    <cellStyle name="Normal 5 8 3 2 2" xfId="14451"/>
    <cellStyle name="Normal 5 8 3 3" xfId="14452"/>
    <cellStyle name="Normal 5 8 4" xfId="14453"/>
    <cellStyle name="Normal 5 8 4 2" xfId="14454"/>
    <cellStyle name="Normal 5 8 5" xfId="14455"/>
    <cellStyle name="Normal 5 9" xfId="14456"/>
    <cellStyle name="Normal 5 9 2" xfId="14457"/>
    <cellStyle name="Normal 5 9 2 2" xfId="14458"/>
    <cellStyle name="Normal 5 9 2 2 2" xfId="14459"/>
    <cellStyle name="Normal 5 9 2 3" xfId="14460"/>
    <cellStyle name="Normal 5 9 3" xfId="14461"/>
    <cellStyle name="Normal 5 9 3 2" xfId="14462"/>
    <cellStyle name="Normal 5 9 3 2 2" xfId="14463"/>
    <cellStyle name="Normal 5 9 3 3" xfId="14464"/>
    <cellStyle name="Normal 5 9 4" xfId="14465"/>
    <cellStyle name="Normal 5 9 4 2" xfId="14466"/>
    <cellStyle name="Normal 5 9 5" xfId="14467"/>
    <cellStyle name="Normal 50" xfId="14468"/>
    <cellStyle name="Normal 51" xfId="14469"/>
    <cellStyle name="Normal 52" xfId="14470"/>
    <cellStyle name="Normal 53" xfId="14471"/>
    <cellStyle name="Normal 54" xfId="14472"/>
    <cellStyle name="Normal 55" xfId="14473"/>
    <cellStyle name="Normal 56" xfId="14474"/>
    <cellStyle name="Normal 57" xfId="14475"/>
    <cellStyle name="Normal 58" xfId="14476"/>
    <cellStyle name="Normal 59" xfId="14477"/>
    <cellStyle name="Normal 6" xfId="14478"/>
    <cellStyle name="Normal 6 2" xfId="14479"/>
    <cellStyle name="Normal 6 3" xfId="14480"/>
    <cellStyle name="Normal 6 4" xfId="14481"/>
    <cellStyle name="Normal 6 5" xfId="14482"/>
    <cellStyle name="Normal 6 6" xfId="14483"/>
    <cellStyle name="Normal 60" xfId="14484"/>
    <cellStyle name="Normal 61" xfId="14485"/>
    <cellStyle name="Normal 62" xfId="14486"/>
    <cellStyle name="Normal 63" xfId="14487"/>
    <cellStyle name="Normal 64" xfId="14488"/>
    <cellStyle name="Normal 65" xfId="14489"/>
    <cellStyle name="Normal 66" xfId="14490"/>
    <cellStyle name="Normal 66 2" xfId="14491"/>
    <cellStyle name="Normal 67" xfId="14492"/>
    <cellStyle name="Normal 67 2" xfId="14493"/>
    <cellStyle name="Normal 68" xfId="14494"/>
    <cellStyle name="Normal 68 2" xfId="14495"/>
    <cellStyle name="Normal 69" xfId="14496"/>
    <cellStyle name="Normal 69 2" xfId="14497"/>
    <cellStyle name="Normal 7" xfId="14498"/>
    <cellStyle name="Normal 7 2" xfId="14499"/>
    <cellStyle name="Normal 7 3" xfId="14500"/>
    <cellStyle name="Normal 7 4" xfId="14501"/>
    <cellStyle name="Normal 7 5" xfId="14502"/>
    <cellStyle name="Normal 7 6" xfId="14503"/>
    <cellStyle name="Normal 70" xfId="14504"/>
    <cellStyle name="Normal 70 2" xfId="14505"/>
    <cellStyle name="Normal 71" xfId="14506"/>
    <cellStyle name="Normal 72" xfId="14507"/>
    <cellStyle name="Normal 73" xfId="14508"/>
    <cellStyle name="Normal 74" xfId="14509"/>
    <cellStyle name="Normal 75" xfId="14510"/>
    <cellStyle name="Normal 76" xfId="14511"/>
    <cellStyle name="Normal 77" xfId="14512"/>
    <cellStyle name="Normal 78" xfId="14513"/>
    <cellStyle name="Normal 79" xfId="14514"/>
    <cellStyle name="Normal 8" xfId="14515"/>
    <cellStyle name="Normal 8 2" xfId="14516"/>
    <cellStyle name="Normal 8 3" xfId="14517"/>
    <cellStyle name="Normal 8 4" xfId="14518"/>
    <cellStyle name="Normal 8 5" xfId="14519"/>
    <cellStyle name="Normal 80" xfId="14520"/>
    <cellStyle name="Normal 81" xfId="14521"/>
    <cellStyle name="Normal 82" xfId="14522"/>
    <cellStyle name="Normal 83" xfId="14523"/>
    <cellStyle name="Normal 84" xfId="14524"/>
    <cellStyle name="Normal 85" xfId="14525"/>
    <cellStyle name="Normal 86" xfId="14526"/>
    <cellStyle name="Normal 86 2" xfId="14527"/>
    <cellStyle name="Normal 86 2 2" xfId="14528"/>
    <cellStyle name="Normal 86 2 2 2" xfId="14529"/>
    <cellStyle name="Normal 86 2 2 2 2" xfId="14530"/>
    <cellStyle name="Normal 86 2 2 3" xfId="14531"/>
    <cellStyle name="Normal 86 2 3" xfId="14532"/>
    <cellStyle name="Normal 86 2 3 2" xfId="14533"/>
    <cellStyle name="Normal 86 2 3 2 2" xfId="14534"/>
    <cellStyle name="Normal 86 2 3 3" xfId="14535"/>
    <cellStyle name="Normal 86 2 4" xfId="14536"/>
    <cellStyle name="Normal 86 2 4 2" xfId="14537"/>
    <cellStyle name="Normal 86 2 5" xfId="14538"/>
    <cellStyle name="Normal 86 3" xfId="14539"/>
    <cellStyle name="Normal 86 3 2" xfId="14540"/>
    <cellStyle name="Normal 86 3 2 2" xfId="14541"/>
    <cellStyle name="Normal 86 3 3" xfId="14542"/>
    <cellStyle name="Normal 86 4" xfId="14543"/>
    <cellStyle name="Normal 86 4 2" xfId="14544"/>
    <cellStyle name="Normal 86 4 2 2" xfId="14545"/>
    <cellStyle name="Normal 86 4 3" xfId="14546"/>
    <cellStyle name="Normal 86 5" xfId="14547"/>
    <cellStyle name="Normal 86 5 2" xfId="14548"/>
    <cellStyle name="Normal 86 6" xfId="14549"/>
    <cellStyle name="Normal 87" xfId="14550"/>
    <cellStyle name="Normal 87 2" xfId="14551"/>
    <cellStyle name="Normal 87 2 2" xfId="14552"/>
    <cellStyle name="Normal 87 2 2 2" xfId="14553"/>
    <cellStyle name="Normal 87 2 2 2 2" xfId="14554"/>
    <cellStyle name="Normal 87 2 2 3" xfId="14555"/>
    <cellStyle name="Normal 87 2 3" xfId="14556"/>
    <cellStyle name="Normal 87 2 3 2" xfId="14557"/>
    <cellStyle name="Normal 87 2 3 2 2" xfId="14558"/>
    <cellStyle name="Normal 87 2 3 3" xfId="14559"/>
    <cellStyle name="Normal 87 2 4" xfId="14560"/>
    <cellStyle name="Normal 87 2 4 2" xfId="14561"/>
    <cellStyle name="Normal 87 2 5" xfId="14562"/>
    <cellStyle name="Normal 87 3" xfId="14563"/>
    <cellStyle name="Normal 87 3 2" xfId="14564"/>
    <cellStyle name="Normal 87 3 2 2" xfId="14565"/>
    <cellStyle name="Normal 87 3 3" xfId="14566"/>
    <cellStyle name="Normal 87 4" xfId="14567"/>
    <cellStyle name="Normal 87 4 2" xfId="14568"/>
    <cellStyle name="Normal 87 4 2 2" xfId="14569"/>
    <cellStyle name="Normal 87 4 3" xfId="14570"/>
    <cellStyle name="Normal 87 5" xfId="14571"/>
    <cellStyle name="Normal 87 5 2" xfId="14572"/>
    <cellStyle name="Normal 87 6" xfId="14573"/>
    <cellStyle name="Normal 88" xfId="14574"/>
    <cellStyle name="Normal 89" xfId="14575"/>
    <cellStyle name="Normal 89 2" xfId="14576"/>
    <cellStyle name="Normal 89 2 2" xfId="14577"/>
    <cellStyle name="Normal 89 2 2 2" xfId="14578"/>
    <cellStyle name="Normal 89 2 3" xfId="14579"/>
    <cellStyle name="Normal 89 3" xfId="14580"/>
    <cellStyle name="Normal 89 3 2" xfId="14581"/>
    <cellStyle name="Normal 89 3 2 2" xfId="14582"/>
    <cellStyle name="Normal 89 3 3" xfId="14583"/>
    <cellStyle name="Normal 89 4" xfId="14584"/>
    <cellStyle name="Normal 89 4 2" xfId="14585"/>
    <cellStyle name="Normal 89 5" xfId="14586"/>
    <cellStyle name="Normal 9" xfId="14587"/>
    <cellStyle name="Normal 9 2" xfId="14588"/>
    <cellStyle name="Normal 9 3" xfId="14589"/>
    <cellStyle name="Normal 9 4" xfId="14590"/>
    <cellStyle name="Normal 9 5" xfId="14591"/>
    <cellStyle name="Normal 90" xfId="14592"/>
    <cellStyle name="Normal 91" xfId="14593"/>
    <cellStyle name="Normal 92" xfId="14594"/>
    <cellStyle name="Normal 93" xfId="14595"/>
    <cellStyle name="Normal 93 2" xfId="14596"/>
    <cellStyle name="Normal 93 2 2" xfId="14597"/>
    <cellStyle name="Normal 93 3" xfId="14598"/>
    <cellStyle name="Normal 93 3 2" xfId="14599"/>
    <cellStyle name="Normal 94" xfId="14600"/>
    <cellStyle name="Normal 94 2" xfId="14601"/>
    <cellStyle name="Normal 94 2 2" xfId="14602"/>
    <cellStyle name="Normal 94 3" xfId="14603"/>
    <cellStyle name="Normal 94 3 2" xfId="14604"/>
    <cellStyle name="Normal 95" xfId="14605"/>
    <cellStyle name="Normal 96" xfId="14606"/>
    <cellStyle name="Normal 97" xfId="14607"/>
    <cellStyle name="Normal 98" xfId="14608"/>
    <cellStyle name="Normal 99" xfId="14609"/>
    <cellStyle name="Normal 99 2" xfId="14610"/>
    <cellStyle name="Normal 99 2 2" xfId="14611"/>
    <cellStyle name="Normal 99 3" xfId="14612"/>
    <cellStyle name="Normal 99 3 2" xfId="14613"/>
    <cellStyle name="Note 10" xfId="14614"/>
    <cellStyle name="Note 10 10" xfId="14615"/>
    <cellStyle name="Note 10 10 2" xfId="14616"/>
    <cellStyle name="Note 10 10 2 2" xfId="14617"/>
    <cellStyle name="Note 10 10 2 2 2" xfId="14618"/>
    <cellStyle name="Note 10 10 2 2 2 2" xfId="14619"/>
    <cellStyle name="Note 10 10 2 2 2 2 2" xfId="14620"/>
    <cellStyle name="Note 10 10 2 2 2 3" xfId="14621"/>
    <cellStyle name="Note 10 10 2 2 3" xfId="14622"/>
    <cellStyle name="Note 10 10 2 2 3 2" xfId="14623"/>
    <cellStyle name="Note 10 10 2 2 3 2 2" xfId="14624"/>
    <cellStyle name="Note 10 10 2 2 3 3" xfId="14625"/>
    <cellStyle name="Note 10 10 2 2 4" xfId="14626"/>
    <cellStyle name="Note 10 10 2 2 4 2" xfId="14627"/>
    <cellStyle name="Note 10 10 2 2 5" xfId="14628"/>
    <cellStyle name="Note 10 10 2 3" xfId="14629"/>
    <cellStyle name="Note 10 10 2 3 2" xfId="14630"/>
    <cellStyle name="Note 10 10 2 3 2 2" xfId="14631"/>
    <cellStyle name="Note 10 10 2 3 3" xfId="14632"/>
    <cellStyle name="Note 10 10 2 4" xfId="14633"/>
    <cellStyle name="Note 10 10 2 4 2" xfId="14634"/>
    <cellStyle name="Note 10 10 2 4 2 2" xfId="14635"/>
    <cellStyle name="Note 10 10 2 4 3" xfId="14636"/>
    <cellStyle name="Note 10 10 2 5" xfId="14637"/>
    <cellStyle name="Note 10 10 2 5 2" xfId="14638"/>
    <cellStyle name="Note 10 10 2 6" xfId="14639"/>
    <cellStyle name="Note 10 10 3" xfId="14640"/>
    <cellStyle name="Note 10 10 3 2" xfId="14641"/>
    <cellStyle name="Note 10 10 3 2 2" xfId="14642"/>
    <cellStyle name="Note 10 10 3 2 2 2" xfId="14643"/>
    <cellStyle name="Note 10 10 3 2 2 2 2" xfId="14644"/>
    <cellStyle name="Note 10 10 3 2 2 3" xfId="14645"/>
    <cellStyle name="Note 10 10 3 2 3" xfId="14646"/>
    <cellStyle name="Note 10 10 3 2 3 2" xfId="14647"/>
    <cellStyle name="Note 10 10 3 2 3 2 2" xfId="14648"/>
    <cellStyle name="Note 10 10 3 2 3 3" xfId="14649"/>
    <cellStyle name="Note 10 10 3 2 4" xfId="14650"/>
    <cellStyle name="Note 10 10 3 2 4 2" xfId="14651"/>
    <cellStyle name="Note 10 10 3 2 5" xfId="14652"/>
    <cellStyle name="Note 10 10 3 3" xfId="14653"/>
    <cellStyle name="Note 10 10 3 3 2" xfId="14654"/>
    <cellStyle name="Note 10 10 3 3 2 2" xfId="14655"/>
    <cellStyle name="Note 10 10 3 3 3" xfId="14656"/>
    <cellStyle name="Note 10 10 3 4" xfId="14657"/>
    <cellStyle name="Note 10 10 3 4 2" xfId="14658"/>
    <cellStyle name="Note 10 10 3 4 2 2" xfId="14659"/>
    <cellStyle name="Note 10 10 3 4 3" xfId="14660"/>
    <cellStyle name="Note 10 10 3 5" xfId="14661"/>
    <cellStyle name="Note 10 10 3 5 2" xfId="14662"/>
    <cellStyle name="Note 10 10 3 6" xfId="14663"/>
    <cellStyle name="Note 10 10 4" xfId="14664"/>
    <cellStyle name="Note 10 10 4 2" xfId="14665"/>
    <cellStyle name="Note 10 10 4 2 2" xfId="14666"/>
    <cellStyle name="Note 10 10 4 2 2 2" xfId="14667"/>
    <cellStyle name="Note 10 10 4 2 3" xfId="14668"/>
    <cellStyle name="Note 10 10 4 3" xfId="14669"/>
    <cellStyle name="Note 10 10 4 3 2" xfId="14670"/>
    <cellStyle name="Note 10 10 4 3 2 2" xfId="14671"/>
    <cellStyle name="Note 10 10 4 3 3" xfId="14672"/>
    <cellStyle name="Note 10 10 4 4" xfId="14673"/>
    <cellStyle name="Note 10 10 4 4 2" xfId="14674"/>
    <cellStyle name="Note 10 10 4 5" xfId="14675"/>
    <cellStyle name="Note 10 11" xfId="14676"/>
    <cellStyle name="Note 10 11 2" xfId="14677"/>
    <cellStyle name="Note 10 11 2 2" xfId="14678"/>
    <cellStyle name="Note 10 11 2 2 2" xfId="14679"/>
    <cellStyle name="Note 10 11 2 2 2 2" xfId="14680"/>
    <cellStyle name="Note 10 11 2 2 2 2 2" xfId="14681"/>
    <cellStyle name="Note 10 11 2 2 2 3" xfId="14682"/>
    <cellStyle name="Note 10 11 2 2 3" xfId="14683"/>
    <cellStyle name="Note 10 11 2 2 3 2" xfId="14684"/>
    <cellStyle name="Note 10 11 2 2 3 2 2" xfId="14685"/>
    <cellStyle name="Note 10 11 2 2 3 3" xfId="14686"/>
    <cellStyle name="Note 10 11 2 2 4" xfId="14687"/>
    <cellStyle name="Note 10 11 2 2 4 2" xfId="14688"/>
    <cellStyle name="Note 10 11 2 2 5" xfId="14689"/>
    <cellStyle name="Note 10 11 2 3" xfId="14690"/>
    <cellStyle name="Note 10 11 2 3 2" xfId="14691"/>
    <cellStyle name="Note 10 11 2 3 2 2" xfId="14692"/>
    <cellStyle name="Note 10 11 2 3 3" xfId="14693"/>
    <cellStyle name="Note 10 11 2 4" xfId="14694"/>
    <cellStyle name="Note 10 11 2 4 2" xfId="14695"/>
    <cellStyle name="Note 10 11 2 4 2 2" xfId="14696"/>
    <cellStyle name="Note 10 11 2 4 3" xfId="14697"/>
    <cellStyle name="Note 10 11 2 5" xfId="14698"/>
    <cellStyle name="Note 10 11 2 5 2" xfId="14699"/>
    <cellStyle name="Note 10 11 2 6" xfId="14700"/>
    <cellStyle name="Note 10 11 3" xfId="14701"/>
    <cellStyle name="Note 10 11 3 2" xfId="14702"/>
    <cellStyle name="Note 10 11 3 2 2" xfId="14703"/>
    <cellStyle name="Note 10 11 3 2 2 2" xfId="14704"/>
    <cellStyle name="Note 10 11 3 2 2 2 2" xfId="14705"/>
    <cellStyle name="Note 10 11 3 2 2 3" xfId="14706"/>
    <cellStyle name="Note 10 11 3 2 3" xfId="14707"/>
    <cellStyle name="Note 10 11 3 2 3 2" xfId="14708"/>
    <cellStyle name="Note 10 11 3 2 3 2 2" xfId="14709"/>
    <cellStyle name="Note 10 11 3 2 3 3" xfId="14710"/>
    <cellStyle name="Note 10 11 3 2 4" xfId="14711"/>
    <cellStyle name="Note 10 11 3 2 4 2" xfId="14712"/>
    <cellStyle name="Note 10 11 3 2 5" xfId="14713"/>
    <cellStyle name="Note 10 11 3 3" xfId="14714"/>
    <cellStyle name="Note 10 11 3 3 2" xfId="14715"/>
    <cellStyle name="Note 10 11 3 3 2 2" xfId="14716"/>
    <cellStyle name="Note 10 11 3 3 3" xfId="14717"/>
    <cellStyle name="Note 10 11 3 4" xfId="14718"/>
    <cellStyle name="Note 10 11 3 4 2" xfId="14719"/>
    <cellStyle name="Note 10 11 3 4 2 2" xfId="14720"/>
    <cellStyle name="Note 10 11 3 4 3" xfId="14721"/>
    <cellStyle name="Note 10 11 3 5" xfId="14722"/>
    <cellStyle name="Note 10 11 3 5 2" xfId="14723"/>
    <cellStyle name="Note 10 11 3 6" xfId="14724"/>
    <cellStyle name="Note 10 11 4" xfId="14725"/>
    <cellStyle name="Note 10 11 4 2" xfId="14726"/>
    <cellStyle name="Note 10 11 4 2 2" xfId="14727"/>
    <cellStyle name="Note 10 11 4 2 2 2" xfId="14728"/>
    <cellStyle name="Note 10 11 4 2 3" xfId="14729"/>
    <cellStyle name="Note 10 11 4 3" xfId="14730"/>
    <cellStyle name="Note 10 11 4 3 2" xfId="14731"/>
    <cellStyle name="Note 10 11 4 3 2 2" xfId="14732"/>
    <cellStyle name="Note 10 11 4 3 3" xfId="14733"/>
    <cellStyle name="Note 10 11 4 4" xfId="14734"/>
    <cellStyle name="Note 10 11 4 4 2" xfId="14735"/>
    <cellStyle name="Note 10 11 4 5" xfId="14736"/>
    <cellStyle name="Note 10 12" xfId="14737"/>
    <cellStyle name="Note 10 12 2" xfId="14738"/>
    <cellStyle name="Note 10 12 2 2" xfId="14739"/>
    <cellStyle name="Note 10 12 2 2 2" xfId="14740"/>
    <cellStyle name="Note 10 12 2 2 2 2" xfId="14741"/>
    <cellStyle name="Note 10 12 2 2 2 2 2" xfId="14742"/>
    <cellStyle name="Note 10 12 2 2 2 3" xfId="14743"/>
    <cellStyle name="Note 10 12 2 2 3" xfId="14744"/>
    <cellStyle name="Note 10 12 2 2 3 2" xfId="14745"/>
    <cellStyle name="Note 10 12 2 2 3 2 2" xfId="14746"/>
    <cellStyle name="Note 10 12 2 2 3 3" xfId="14747"/>
    <cellStyle name="Note 10 12 2 2 4" xfId="14748"/>
    <cellStyle name="Note 10 12 2 2 4 2" xfId="14749"/>
    <cellStyle name="Note 10 12 2 2 5" xfId="14750"/>
    <cellStyle name="Note 10 12 2 3" xfId="14751"/>
    <cellStyle name="Note 10 12 2 3 2" xfId="14752"/>
    <cellStyle name="Note 10 12 2 3 2 2" xfId="14753"/>
    <cellStyle name="Note 10 12 2 3 3" xfId="14754"/>
    <cellStyle name="Note 10 12 2 4" xfId="14755"/>
    <cellStyle name="Note 10 12 2 4 2" xfId="14756"/>
    <cellStyle name="Note 10 12 2 4 2 2" xfId="14757"/>
    <cellStyle name="Note 10 12 2 4 3" xfId="14758"/>
    <cellStyle name="Note 10 12 2 5" xfId="14759"/>
    <cellStyle name="Note 10 12 2 5 2" xfId="14760"/>
    <cellStyle name="Note 10 12 2 6" xfId="14761"/>
    <cellStyle name="Note 10 12 3" xfId="14762"/>
    <cellStyle name="Note 10 12 3 2" xfId="14763"/>
    <cellStyle name="Note 10 12 3 2 2" xfId="14764"/>
    <cellStyle name="Note 10 12 3 2 2 2" xfId="14765"/>
    <cellStyle name="Note 10 12 3 2 2 2 2" xfId="14766"/>
    <cellStyle name="Note 10 12 3 2 2 3" xfId="14767"/>
    <cellStyle name="Note 10 12 3 2 3" xfId="14768"/>
    <cellStyle name="Note 10 12 3 2 3 2" xfId="14769"/>
    <cellStyle name="Note 10 12 3 2 3 2 2" xfId="14770"/>
    <cellStyle name="Note 10 12 3 2 3 3" xfId="14771"/>
    <cellStyle name="Note 10 12 3 2 4" xfId="14772"/>
    <cellStyle name="Note 10 12 3 2 4 2" xfId="14773"/>
    <cellStyle name="Note 10 12 3 2 5" xfId="14774"/>
    <cellStyle name="Note 10 12 3 3" xfId="14775"/>
    <cellStyle name="Note 10 12 3 3 2" xfId="14776"/>
    <cellStyle name="Note 10 12 3 3 2 2" xfId="14777"/>
    <cellStyle name="Note 10 12 3 3 3" xfId="14778"/>
    <cellStyle name="Note 10 12 3 4" xfId="14779"/>
    <cellStyle name="Note 10 12 3 4 2" xfId="14780"/>
    <cellStyle name="Note 10 12 3 4 2 2" xfId="14781"/>
    <cellStyle name="Note 10 12 3 4 3" xfId="14782"/>
    <cellStyle name="Note 10 12 3 5" xfId="14783"/>
    <cellStyle name="Note 10 12 3 5 2" xfId="14784"/>
    <cellStyle name="Note 10 12 3 6" xfId="14785"/>
    <cellStyle name="Note 10 12 4" xfId="14786"/>
    <cellStyle name="Note 10 12 4 2" xfId="14787"/>
    <cellStyle name="Note 10 12 4 2 2" xfId="14788"/>
    <cellStyle name="Note 10 12 4 2 2 2" xfId="14789"/>
    <cellStyle name="Note 10 12 4 2 3" xfId="14790"/>
    <cellStyle name="Note 10 12 4 3" xfId="14791"/>
    <cellStyle name="Note 10 12 4 3 2" xfId="14792"/>
    <cellStyle name="Note 10 12 4 3 2 2" xfId="14793"/>
    <cellStyle name="Note 10 12 4 3 3" xfId="14794"/>
    <cellStyle name="Note 10 12 4 4" xfId="14795"/>
    <cellStyle name="Note 10 12 4 4 2" xfId="14796"/>
    <cellStyle name="Note 10 12 4 5" xfId="14797"/>
    <cellStyle name="Note 10 13" xfId="14798"/>
    <cellStyle name="Note 10 13 2" xfId="14799"/>
    <cellStyle name="Note 10 13 2 2" xfId="14800"/>
    <cellStyle name="Note 10 13 2 2 2" xfId="14801"/>
    <cellStyle name="Note 10 13 2 2 2 2" xfId="14802"/>
    <cellStyle name="Note 10 13 2 2 3" xfId="14803"/>
    <cellStyle name="Note 10 13 2 3" xfId="14804"/>
    <cellStyle name="Note 10 13 2 3 2" xfId="14805"/>
    <cellStyle name="Note 10 13 2 3 2 2" xfId="14806"/>
    <cellStyle name="Note 10 13 2 3 3" xfId="14807"/>
    <cellStyle name="Note 10 13 2 4" xfId="14808"/>
    <cellStyle name="Note 10 13 2 4 2" xfId="14809"/>
    <cellStyle name="Note 10 13 2 5" xfId="14810"/>
    <cellStyle name="Note 10 13 3" xfId="14811"/>
    <cellStyle name="Note 10 13 3 2" xfId="14812"/>
    <cellStyle name="Note 10 13 3 2 2" xfId="14813"/>
    <cellStyle name="Note 10 13 3 3" xfId="14814"/>
    <cellStyle name="Note 10 13 4" xfId="14815"/>
    <cellStyle name="Note 10 13 4 2" xfId="14816"/>
    <cellStyle name="Note 10 13 4 2 2" xfId="14817"/>
    <cellStyle name="Note 10 13 4 3" xfId="14818"/>
    <cellStyle name="Note 10 13 5" xfId="14819"/>
    <cellStyle name="Note 10 13 5 2" xfId="14820"/>
    <cellStyle name="Note 10 13 6" xfId="14821"/>
    <cellStyle name="Note 10 14" xfId="14822"/>
    <cellStyle name="Note 10 14 2" xfId="14823"/>
    <cellStyle name="Note 10 14 2 2" xfId="14824"/>
    <cellStyle name="Note 10 14 2 2 2" xfId="14825"/>
    <cellStyle name="Note 10 14 2 2 2 2" xfId="14826"/>
    <cellStyle name="Note 10 14 2 2 3" xfId="14827"/>
    <cellStyle name="Note 10 14 2 3" xfId="14828"/>
    <cellStyle name="Note 10 14 2 3 2" xfId="14829"/>
    <cellStyle name="Note 10 14 2 3 2 2" xfId="14830"/>
    <cellStyle name="Note 10 14 2 3 3" xfId="14831"/>
    <cellStyle name="Note 10 14 2 4" xfId="14832"/>
    <cellStyle name="Note 10 14 2 4 2" xfId="14833"/>
    <cellStyle name="Note 10 14 2 5" xfId="14834"/>
    <cellStyle name="Note 10 14 3" xfId="14835"/>
    <cellStyle name="Note 10 14 3 2" xfId="14836"/>
    <cellStyle name="Note 10 14 3 2 2" xfId="14837"/>
    <cellStyle name="Note 10 14 3 3" xfId="14838"/>
    <cellStyle name="Note 10 14 4" xfId="14839"/>
    <cellStyle name="Note 10 14 4 2" xfId="14840"/>
    <cellStyle name="Note 10 14 4 2 2" xfId="14841"/>
    <cellStyle name="Note 10 14 4 3" xfId="14842"/>
    <cellStyle name="Note 10 14 5" xfId="14843"/>
    <cellStyle name="Note 10 14 5 2" xfId="14844"/>
    <cellStyle name="Note 10 14 6" xfId="14845"/>
    <cellStyle name="Note 10 15" xfId="14846"/>
    <cellStyle name="Note 10 15 2" xfId="14847"/>
    <cellStyle name="Note 10 15 2 2" xfId="14848"/>
    <cellStyle name="Note 10 15 2 2 2" xfId="14849"/>
    <cellStyle name="Note 10 15 2 3" xfId="14850"/>
    <cellStyle name="Note 10 15 3" xfId="14851"/>
    <cellStyle name="Note 10 15 3 2" xfId="14852"/>
    <cellStyle name="Note 10 15 3 2 2" xfId="14853"/>
    <cellStyle name="Note 10 15 3 3" xfId="14854"/>
    <cellStyle name="Note 10 15 4" xfId="14855"/>
    <cellStyle name="Note 10 15 4 2" xfId="14856"/>
    <cellStyle name="Note 10 15 5" xfId="14857"/>
    <cellStyle name="Note 10 16" xfId="14858"/>
    <cellStyle name="Note 10 2" xfId="14859"/>
    <cellStyle name="Note 10 2 10" xfId="14860"/>
    <cellStyle name="Note 10 2 2" xfId="14861"/>
    <cellStyle name="Note 10 2 2 2" xfId="14862"/>
    <cellStyle name="Note 10 2 2 2 2" xfId="14863"/>
    <cellStyle name="Note 10 2 2 2 2 2" xfId="14864"/>
    <cellStyle name="Note 10 2 2 2 2 2 2" xfId="14865"/>
    <cellStyle name="Note 10 2 2 2 2 2 2 2" xfId="14866"/>
    <cellStyle name="Note 10 2 2 2 2 2 3" xfId="14867"/>
    <cellStyle name="Note 10 2 2 2 2 3" xfId="14868"/>
    <cellStyle name="Note 10 2 2 2 2 3 2" xfId="14869"/>
    <cellStyle name="Note 10 2 2 2 2 3 2 2" xfId="14870"/>
    <cellStyle name="Note 10 2 2 2 2 3 3" xfId="14871"/>
    <cellStyle name="Note 10 2 2 2 2 4" xfId="14872"/>
    <cellStyle name="Note 10 2 2 2 2 4 2" xfId="14873"/>
    <cellStyle name="Note 10 2 2 2 2 5" xfId="14874"/>
    <cellStyle name="Note 10 2 2 2 3" xfId="14875"/>
    <cellStyle name="Note 10 2 2 2 3 2" xfId="14876"/>
    <cellStyle name="Note 10 2 2 2 3 2 2" xfId="14877"/>
    <cellStyle name="Note 10 2 2 2 3 3" xfId="14878"/>
    <cellStyle name="Note 10 2 2 2 4" xfId="14879"/>
    <cellStyle name="Note 10 2 2 2 4 2" xfId="14880"/>
    <cellStyle name="Note 10 2 2 2 4 2 2" xfId="14881"/>
    <cellStyle name="Note 10 2 2 2 4 3" xfId="14882"/>
    <cellStyle name="Note 10 2 2 2 5" xfId="14883"/>
    <cellStyle name="Note 10 2 2 2 5 2" xfId="14884"/>
    <cellStyle name="Note 10 2 2 2 6" xfId="14885"/>
    <cellStyle name="Note 10 2 2 3" xfId="14886"/>
    <cellStyle name="Note 10 2 2 3 2" xfId="14887"/>
    <cellStyle name="Note 10 2 2 3 2 2" xfId="14888"/>
    <cellStyle name="Note 10 2 2 3 2 2 2" xfId="14889"/>
    <cellStyle name="Note 10 2 2 3 2 2 2 2" xfId="14890"/>
    <cellStyle name="Note 10 2 2 3 2 2 3" xfId="14891"/>
    <cellStyle name="Note 10 2 2 3 2 3" xfId="14892"/>
    <cellStyle name="Note 10 2 2 3 2 3 2" xfId="14893"/>
    <cellStyle name="Note 10 2 2 3 2 3 2 2" xfId="14894"/>
    <cellStyle name="Note 10 2 2 3 2 3 3" xfId="14895"/>
    <cellStyle name="Note 10 2 2 3 2 4" xfId="14896"/>
    <cellStyle name="Note 10 2 2 3 2 4 2" xfId="14897"/>
    <cellStyle name="Note 10 2 2 3 2 5" xfId="14898"/>
    <cellStyle name="Note 10 2 2 3 3" xfId="14899"/>
    <cellStyle name="Note 10 2 2 3 3 2" xfId="14900"/>
    <cellStyle name="Note 10 2 2 3 3 2 2" xfId="14901"/>
    <cellStyle name="Note 10 2 2 3 3 3" xfId="14902"/>
    <cellStyle name="Note 10 2 2 3 4" xfId="14903"/>
    <cellStyle name="Note 10 2 2 3 4 2" xfId="14904"/>
    <cellStyle name="Note 10 2 2 3 4 2 2" xfId="14905"/>
    <cellStyle name="Note 10 2 2 3 4 3" xfId="14906"/>
    <cellStyle name="Note 10 2 2 3 5" xfId="14907"/>
    <cellStyle name="Note 10 2 2 3 5 2" xfId="14908"/>
    <cellStyle name="Note 10 2 2 3 6" xfId="14909"/>
    <cellStyle name="Note 10 2 2 4" xfId="14910"/>
    <cellStyle name="Note 10 2 2 4 2" xfId="14911"/>
    <cellStyle name="Note 10 2 2 4 2 2" xfId="14912"/>
    <cellStyle name="Note 10 2 2 4 2 2 2" xfId="14913"/>
    <cellStyle name="Note 10 2 2 4 2 3" xfId="14914"/>
    <cellStyle name="Note 10 2 2 4 3" xfId="14915"/>
    <cellStyle name="Note 10 2 2 4 3 2" xfId="14916"/>
    <cellStyle name="Note 10 2 2 4 3 2 2" xfId="14917"/>
    <cellStyle name="Note 10 2 2 4 3 3" xfId="14918"/>
    <cellStyle name="Note 10 2 2 4 4" xfId="14919"/>
    <cellStyle name="Note 10 2 2 4 4 2" xfId="14920"/>
    <cellStyle name="Note 10 2 2 4 5" xfId="14921"/>
    <cellStyle name="Note 10 2 3" xfId="14922"/>
    <cellStyle name="Note 10 2 3 2" xfId="14923"/>
    <cellStyle name="Note 10 2 3 2 2" xfId="14924"/>
    <cellStyle name="Note 10 2 3 2 2 2" xfId="14925"/>
    <cellStyle name="Note 10 2 3 2 2 2 2" xfId="14926"/>
    <cellStyle name="Note 10 2 3 2 2 2 2 2" xfId="14927"/>
    <cellStyle name="Note 10 2 3 2 2 2 3" xfId="14928"/>
    <cellStyle name="Note 10 2 3 2 2 3" xfId="14929"/>
    <cellStyle name="Note 10 2 3 2 2 3 2" xfId="14930"/>
    <cellStyle name="Note 10 2 3 2 2 3 2 2" xfId="14931"/>
    <cellStyle name="Note 10 2 3 2 2 3 3" xfId="14932"/>
    <cellStyle name="Note 10 2 3 2 2 4" xfId="14933"/>
    <cellStyle name="Note 10 2 3 2 2 4 2" xfId="14934"/>
    <cellStyle name="Note 10 2 3 2 2 5" xfId="14935"/>
    <cellStyle name="Note 10 2 3 2 3" xfId="14936"/>
    <cellStyle name="Note 10 2 3 2 3 2" xfId="14937"/>
    <cellStyle name="Note 10 2 3 2 3 2 2" xfId="14938"/>
    <cellStyle name="Note 10 2 3 2 3 3" xfId="14939"/>
    <cellStyle name="Note 10 2 3 2 4" xfId="14940"/>
    <cellStyle name="Note 10 2 3 2 4 2" xfId="14941"/>
    <cellStyle name="Note 10 2 3 2 4 2 2" xfId="14942"/>
    <cellStyle name="Note 10 2 3 2 4 3" xfId="14943"/>
    <cellStyle name="Note 10 2 3 2 5" xfId="14944"/>
    <cellStyle name="Note 10 2 3 2 5 2" xfId="14945"/>
    <cellStyle name="Note 10 2 3 2 6" xfId="14946"/>
    <cellStyle name="Note 10 2 3 3" xfId="14947"/>
    <cellStyle name="Note 10 2 3 3 2" xfId="14948"/>
    <cellStyle name="Note 10 2 3 3 2 2" xfId="14949"/>
    <cellStyle name="Note 10 2 3 3 2 2 2" xfId="14950"/>
    <cellStyle name="Note 10 2 3 3 2 2 2 2" xfId="14951"/>
    <cellStyle name="Note 10 2 3 3 2 2 3" xfId="14952"/>
    <cellStyle name="Note 10 2 3 3 2 3" xfId="14953"/>
    <cellStyle name="Note 10 2 3 3 2 3 2" xfId="14954"/>
    <cellStyle name="Note 10 2 3 3 2 3 2 2" xfId="14955"/>
    <cellStyle name="Note 10 2 3 3 2 3 3" xfId="14956"/>
    <cellStyle name="Note 10 2 3 3 2 4" xfId="14957"/>
    <cellStyle name="Note 10 2 3 3 2 4 2" xfId="14958"/>
    <cellStyle name="Note 10 2 3 3 2 5" xfId="14959"/>
    <cellStyle name="Note 10 2 3 3 3" xfId="14960"/>
    <cellStyle name="Note 10 2 3 3 3 2" xfId="14961"/>
    <cellStyle name="Note 10 2 3 3 3 2 2" xfId="14962"/>
    <cellStyle name="Note 10 2 3 3 3 3" xfId="14963"/>
    <cellStyle name="Note 10 2 3 3 4" xfId="14964"/>
    <cellStyle name="Note 10 2 3 3 4 2" xfId="14965"/>
    <cellStyle name="Note 10 2 3 3 4 2 2" xfId="14966"/>
    <cellStyle name="Note 10 2 3 3 4 3" xfId="14967"/>
    <cellStyle name="Note 10 2 3 3 5" xfId="14968"/>
    <cellStyle name="Note 10 2 3 3 5 2" xfId="14969"/>
    <cellStyle name="Note 10 2 3 3 6" xfId="14970"/>
    <cellStyle name="Note 10 2 3 4" xfId="14971"/>
    <cellStyle name="Note 10 2 3 4 2" xfId="14972"/>
    <cellStyle name="Note 10 2 3 4 2 2" xfId="14973"/>
    <cellStyle name="Note 10 2 3 4 2 2 2" xfId="14974"/>
    <cellStyle name="Note 10 2 3 4 2 3" xfId="14975"/>
    <cellStyle name="Note 10 2 3 4 3" xfId="14976"/>
    <cellStyle name="Note 10 2 3 4 3 2" xfId="14977"/>
    <cellStyle name="Note 10 2 3 4 3 2 2" xfId="14978"/>
    <cellStyle name="Note 10 2 3 4 3 3" xfId="14979"/>
    <cellStyle name="Note 10 2 3 4 4" xfId="14980"/>
    <cellStyle name="Note 10 2 3 4 4 2" xfId="14981"/>
    <cellStyle name="Note 10 2 3 4 5" xfId="14982"/>
    <cellStyle name="Note 10 2 4" xfId="14983"/>
    <cellStyle name="Note 10 2 4 2" xfId="14984"/>
    <cellStyle name="Note 10 2 4 2 2" xfId="14985"/>
    <cellStyle name="Note 10 2 4 2 2 2" xfId="14986"/>
    <cellStyle name="Note 10 2 4 2 2 2 2" xfId="14987"/>
    <cellStyle name="Note 10 2 4 2 2 2 2 2" xfId="14988"/>
    <cellStyle name="Note 10 2 4 2 2 2 3" xfId="14989"/>
    <cellStyle name="Note 10 2 4 2 2 3" xfId="14990"/>
    <cellStyle name="Note 10 2 4 2 2 3 2" xfId="14991"/>
    <cellStyle name="Note 10 2 4 2 2 3 2 2" xfId="14992"/>
    <cellStyle name="Note 10 2 4 2 2 3 3" xfId="14993"/>
    <cellStyle name="Note 10 2 4 2 2 4" xfId="14994"/>
    <cellStyle name="Note 10 2 4 2 2 4 2" xfId="14995"/>
    <cellStyle name="Note 10 2 4 2 2 5" xfId="14996"/>
    <cellStyle name="Note 10 2 4 2 3" xfId="14997"/>
    <cellStyle name="Note 10 2 4 2 3 2" xfId="14998"/>
    <cellStyle name="Note 10 2 4 2 3 2 2" xfId="14999"/>
    <cellStyle name="Note 10 2 4 2 3 3" xfId="15000"/>
    <cellStyle name="Note 10 2 4 2 4" xfId="15001"/>
    <cellStyle name="Note 10 2 4 2 4 2" xfId="15002"/>
    <cellStyle name="Note 10 2 4 2 4 2 2" xfId="15003"/>
    <cellStyle name="Note 10 2 4 2 4 3" xfId="15004"/>
    <cellStyle name="Note 10 2 4 2 5" xfId="15005"/>
    <cellStyle name="Note 10 2 4 2 5 2" xfId="15006"/>
    <cellStyle name="Note 10 2 4 2 6" xfId="15007"/>
    <cellStyle name="Note 10 2 4 3" xfId="15008"/>
    <cellStyle name="Note 10 2 4 3 2" xfId="15009"/>
    <cellStyle name="Note 10 2 4 3 2 2" xfId="15010"/>
    <cellStyle name="Note 10 2 4 3 2 2 2" xfId="15011"/>
    <cellStyle name="Note 10 2 4 3 2 2 2 2" xfId="15012"/>
    <cellStyle name="Note 10 2 4 3 2 2 3" xfId="15013"/>
    <cellStyle name="Note 10 2 4 3 2 3" xfId="15014"/>
    <cellStyle name="Note 10 2 4 3 2 3 2" xfId="15015"/>
    <cellStyle name="Note 10 2 4 3 2 3 2 2" xfId="15016"/>
    <cellStyle name="Note 10 2 4 3 2 3 3" xfId="15017"/>
    <cellStyle name="Note 10 2 4 3 2 4" xfId="15018"/>
    <cellStyle name="Note 10 2 4 3 2 4 2" xfId="15019"/>
    <cellStyle name="Note 10 2 4 3 2 5" xfId="15020"/>
    <cellStyle name="Note 10 2 4 3 3" xfId="15021"/>
    <cellStyle name="Note 10 2 4 3 3 2" xfId="15022"/>
    <cellStyle name="Note 10 2 4 3 3 2 2" xfId="15023"/>
    <cellStyle name="Note 10 2 4 3 3 3" xfId="15024"/>
    <cellStyle name="Note 10 2 4 3 4" xfId="15025"/>
    <cellStyle name="Note 10 2 4 3 4 2" xfId="15026"/>
    <cellStyle name="Note 10 2 4 3 4 2 2" xfId="15027"/>
    <cellStyle name="Note 10 2 4 3 4 3" xfId="15028"/>
    <cellStyle name="Note 10 2 4 3 5" xfId="15029"/>
    <cellStyle name="Note 10 2 4 3 5 2" xfId="15030"/>
    <cellStyle name="Note 10 2 4 3 6" xfId="15031"/>
    <cellStyle name="Note 10 2 4 4" xfId="15032"/>
    <cellStyle name="Note 10 2 4 4 2" xfId="15033"/>
    <cellStyle name="Note 10 2 4 4 2 2" xfId="15034"/>
    <cellStyle name="Note 10 2 4 4 2 2 2" xfId="15035"/>
    <cellStyle name="Note 10 2 4 4 2 3" xfId="15036"/>
    <cellStyle name="Note 10 2 4 4 3" xfId="15037"/>
    <cellStyle name="Note 10 2 4 4 3 2" xfId="15038"/>
    <cellStyle name="Note 10 2 4 4 3 2 2" xfId="15039"/>
    <cellStyle name="Note 10 2 4 4 3 3" xfId="15040"/>
    <cellStyle name="Note 10 2 4 4 4" xfId="15041"/>
    <cellStyle name="Note 10 2 4 4 4 2" xfId="15042"/>
    <cellStyle name="Note 10 2 4 4 5" xfId="15043"/>
    <cellStyle name="Note 10 2 5" xfId="15044"/>
    <cellStyle name="Note 10 2 5 2" xfId="15045"/>
    <cellStyle name="Note 10 2 5 2 2" xfId="15046"/>
    <cellStyle name="Note 10 2 5 2 2 2" xfId="15047"/>
    <cellStyle name="Note 10 2 5 2 2 2 2" xfId="15048"/>
    <cellStyle name="Note 10 2 5 2 2 2 2 2" xfId="15049"/>
    <cellStyle name="Note 10 2 5 2 2 2 3" xfId="15050"/>
    <cellStyle name="Note 10 2 5 2 2 3" xfId="15051"/>
    <cellStyle name="Note 10 2 5 2 2 3 2" xfId="15052"/>
    <cellStyle name="Note 10 2 5 2 2 3 2 2" xfId="15053"/>
    <cellStyle name="Note 10 2 5 2 2 3 3" xfId="15054"/>
    <cellStyle name="Note 10 2 5 2 2 4" xfId="15055"/>
    <cellStyle name="Note 10 2 5 2 2 4 2" xfId="15056"/>
    <cellStyle name="Note 10 2 5 2 2 5" xfId="15057"/>
    <cellStyle name="Note 10 2 5 2 3" xfId="15058"/>
    <cellStyle name="Note 10 2 5 2 3 2" xfId="15059"/>
    <cellStyle name="Note 10 2 5 2 3 2 2" xfId="15060"/>
    <cellStyle name="Note 10 2 5 2 3 3" xfId="15061"/>
    <cellStyle name="Note 10 2 5 2 4" xfId="15062"/>
    <cellStyle name="Note 10 2 5 2 4 2" xfId="15063"/>
    <cellStyle name="Note 10 2 5 2 4 2 2" xfId="15064"/>
    <cellStyle name="Note 10 2 5 2 4 3" xfId="15065"/>
    <cellStyle name="Note 10 2 5 2 5" xfId="15066"/>
    <cellStyle name="Note 10 2 5 2 5 2" xfId="15067"/>
    <cellStyle name="Note 10 2 5 2 6" xfId="15068"/>
    <cellStyle name="Note 10 2 5 3" xfId="15069"/>
    <cellStyle name="Note 10 2 5 3 2" xfId="15070"/>
    <cellStyle name="Note 10 2 5 3 2 2" xfId="15071"/>
    <cellStyle name="Note 10 2 5 3 2 2 2" xfId="15072"/>
    <cellStyle name="Note 10 2 5 3 2 2 2 2" xfId="15073"/>
    <cellStyle name="Note 10 2 5 3 2 2 3" xfId="15074"/>
    <cellStyle name="Note 10 2 5 3 2 3" xfId="15075"/>
    <cellStyle name="Note 10 2 5 3 2 3 2" xfId="15076"/>
    <cellStyle name="Note 10 2 5 3 2 3 2 2" xfId="15077"/>
    <cellStyle name="Note 10 2 5 3 2 3 3" xfId="15078"/>
    <cellStyle name="Note 10 2 5 3 2 4" xfId="15079"/>
    <cellStyle name="Note 10 2 5 3 2 4 2" xfId="15080"/>
    <cellStyle name="Note 10 2 5 3 2 5" xfId="15081"/>
    <cellStyle name="Note 10 2 5 3 3" xfId="15082"/>
    <cellStyle name="Note 10 2 5 3 3 2" xfId="15083"/>
    <cellStyle name="Note 10 2 5 3 3 2 2" xfId="15084"/>
    <cellStyle name="Note 10 2 5 3 3 3" xfId="15085"/>
    <cellStyle name="Note 10 2 5 3 4" xfId="15086"/>
    <cellStyle name="Note 10 2 5 3 4 2" xfId="15087"/>
    <cellStyle name="Note 10 2 5 3 4 2 2" xfId="15088"/>
    <cellStyle name="Note 10 2 5 3 4 3" xfId="15089"/>
    <cellStyle name="Note 10 2 5 3 5" xfId="15090"/>
    <cellStyle name="Note 10 2 5 3 5 2" xfId="15091"/>
    <cellStyle name="Note 10 2 5 3 6" xfId="15092"/>
    <cellStyle name="Note 10 2 5 4" xfId="15093"/>
    <cellStyle name="Note 10 2 5 4 2" xfId="15094"/>
    <cellStyle name="Note 10 2 5 4 2 2" xfId="15095"/>
    <cellStyle name="Note 10 2 5 4 2 2 2" xfId="15096"/>
    <cellStyle name="Note 10 2 5 4 2 3" xfId="15097"/>
    <cellStyle name="Note 10 2 5 4 3" xfId="15098"/>
    <cellStyle name="Note 10 2 5 4 3 2" xfId="15099"/>
    <cellStyle name="Note 10 2 5 4 3 2 2" xfId="15100"/>
    <cellStyle name="Note 10 2 5 4 3 3" xfId="15101"/>
    <cellStyle name="Note 10 2 5 4 4" xfId="15102"/>
    <cellStyle name="Note 10 2 5 4 4 2" xfId="15103"/>
    <cellStyle name="Note 10 2 5 4 5" xfId="15104"/>
    <cellStyle name="Note 10 2 6" xfId="15105"/>
    <cellStyle name="Note 10 2 6 2" xfId="15106"/>
    <cellStyle name="Note 10 2 6 2 2" xfId="15107"/>
    <cellStyle name="Note 10 2 6 2 2 2" xfId="15108"/>
    <cellStyle name="Note 10 2 6 2 2 2 2" xfId="15109"/>
    <cellStyle name="Note 10 2 6 2 2 2 2 2" xfId="15110"/>
    <cellStyle name="Note 10 2 6 2 2 2 3" xfId="15111"/>
    <cellStyle name="Note 10 2 6 2 2 3" xfId="15112"/>
    <cellStyle name="Note 10 2 6 2 2 3 2" xfId="15113"/>
    <cellStyle name="Note 10 2 6 2 2 3 2 2" xfId="15114"/>
    <cellStyle name="Note 10 2 6 2 2 3 3" xfId="15115"/>
    <cellStyle name="Note 10 2 6 2 2 4" xfId="15116"/>
    <cellStyle name="Note 10 2 6 2 2 4 2" xfId="15117"/>
    <cellStyle name="Note 10 2 6 2 2 5" xfId="15118"/>
    <cellStyle name="Note 10 2 6 2 3" xfId="15119"/>
    <cellStyle name="Note 10 2 6 2 3 2" xfId="15120"/>
    <cellStyle name="Note 10 2 6 2 3 2 2" xfId="15121"/>
    <cellStyle name="Note 10 2 6 2 3 3" xfId="15122"/>
    <cellStyle name="Note 10 2 6 2 4" xfId="15123"/>
    <cellStyle name="Note 10 2 6 2 4 2" xfId="15124"/>
    <cellStyle name="Note 10 2 6 2 4 2 2" xfId="15125"/>
    <cellStyle name="Note 10 2 6 2 4 3" xfId="15126"/>
    <cellStyle name="Note 10 2 6 2 5" xfId="15127"/>
    <cellStyle name="Note 10 2 6 2 5 2" xfId="15128"/>
    <cellStyle name="Note 10 2 6 2 6" xfId="15129"/>
    <cellStyle name="Note 10 2 6 3" xfId="15130"/>
    <cellStyle name="Note 10 2 6 3 2" xfId="15131"/>
    <cellStyle name="Note 10 2 6 3 2 2" xfId="15132"/>
    <cellStyle name="Note 10 2 6 3 2 2 2" xfId="15133"/>
    <cellStyle name="Note 10 2 6 3 2 2 2 2" xfId="15134"/>
    <cellStyle name="Note 10 2 6 3 2 2 3" xfId="15135"/>
    <cellStyle name="Note 10 2 6 3 2 3" xfId="15136"/>
    <cellStyle name="Note 10 2 6 3 2 3 2" xfId="15137"/>
    <cellStyle name="Note 10 2 6 3 2 3 2 2" xfId="15138"/>
    <cellStyle name="Note 10 2 6 3 2 3 3" xfId="15139"/>
    <cellStyle name="Note 10 2 6 3 2 4" xfId="15140"/>
    <cellStyle name="Note 10 2 6 3 2 4 2" xfId="15141"/>
    <cellStyle name="Note 10 2 6 3 2 5" xfId="15142"/>
    <cellStyle name="Note 10 2 6 3 3" xfId="15143"/>
    <cellStyle name="Note 10 2 6 3 3 2" xfId="15144"/>
    <cellStyle name="Note 10 2 6 3 3 2 2" xfId="15145"/>
    <cellStyle name="Note 10 2 6 3 3 3" xfId="15146"/>
    <cellStyle name="Note 10 2 6 3 4" xfId="15147"/>
    <cellStyle name="Note 10 2 6 3 4 2" xfId="15148"/>
    <cellStyle name="Note 10 2 6 3 4 2 2" xfId="15149"/>
    <cellStyle name="Note 10 2 6 3 4 3" xfId="15150"/>
    <cellStyle name="Note 10 2 6 3 5" xfId="15151"/>
    <cellStyle name="Note 10 2 6 3 5 2" xfId="15152"/>
    <cellStyle name="Note 10 2 6 3 6" xfId="15153"/>
    <cellStyle name="Note 10 2 6 4" xfId="15154"/>
    <cellStyle name="Note 10 2 6 4 2" xfId="15155"/>
    <cellStyle name="Note 10 2 6 4 2 2" xfId="15156"/>
    <cellStyle name="Note 10 2 6 4 2 2 2" xfId="15157"/>
    <cellStyle name="Note 10 2 6 4 2 3" xfId="15158"/>
    <cellStyle name="Note 10 2 6 4 3" xfId="15159"/>
    <cellStyle name="Note 10 2 6 4 3 2" xfId="15160"/>
    <cellStyle name="Note 10 2 6 4 3 2 2" xfId="15161"/>
    <cellStyle name="Note 10 2 6 4 3 3" xfId="15162"/>
    <cellStyle name="Note 10 2 6 4 4" xfId="15163"/>
    <cellStyle name="Note 10 2 6 4 4 2" xfId="15164"/>
    <cellStyle name="Note 10 2 6 4 5" xfId="15165"/>
    <cellStyle name="Note 10 2 7" xfId="15166"/>
    <cellStyle name="Note 10 2 7 2" xfId="15167"/>
    <cellStyle name="Note 10 2 7 2 2" xfId="15168"/>
    <cellStyle name="Note 10 2 7 2 2 2" xfId="15169"/>
    <cellStyle name="Note 10 2 7 2 2 2 2" xfId="15170"/>
    <cellStyle name="Note 10 2 7 2 2 3" xfId="15171"/>
    <cellStyle name="Note 10 2 7 2 3" xfId="15172"/>
    <cellStyle name="Note 10 2 7 2 3 2" xfId="15173"/>
    <cellStyle name="Note 10 2 7 2 3 2 2" xfId="15174"/>
    <cellStyle name="Note 10 2 7 2 3 3" xfId="15175"/>
    <cellStyle name="Note 10 2 7 2 4" xfId="15176"/>
    <cellStyle name="Note 10 2 7 2 4 2" xfId="15177"/>
    <cellStyle name="Note 10 2 7 2 5" xfId="15178"/>
    <cellStyle name="Note 10 2 7 3" xfId="15179"/>
    <cellStyle name="Note 10 2 7 3 2" xfId="15180"/>
    <cellStyle name="Note 10 2 7 3 2 2" xfId="15181"/>
    <cellStyle name="Note 10 2 7 3 3" xfId="15182"/>
    <cellStyle name="Note 10 2 7 4" xfId="15183"/>
    <cellStyle name="Note 10 2 7 4 2" xfId="15184"/>
    <cellStyle name="Note 10 2 7 4 2 2" xfId="15185"/>
    <cellStyle name="Note 10 2 7 4 3" xfId="15186"/>
    <cellStyle name="Note 10 2 7 5" xfId="15187"/>
    <cellStyle name="Note 10 2 7 5 2" xfId="15188"/>
    <cellStyle name="Note 10 2 7 6" xfId="15189"/>
    <cellStyle name="Note 10 2 8" xfId="15190"/>
    <cellStyle name="Note 10 2 8 2" xfId="15191"/>
    <cellStyle name="Note 10 2 8 2 2" xfId="15192"/>
    <cellStyle name="Note 10 2 8 2 2 2" xfId="15193"/>
    <cellStyle name="Note 10 2 8 2 2 2 2" xfId="15194"/>
    <cellStyle name="Note 10 2 8 2 2 3" xfId="15195"/>
    <cellStyle name="Note 10 2 8 2 3" xfId="15196"/>
    <cellStyle name="Note 10 2 8 2 3 2" xfId="15197"/>
    <cellStyle name="Note 10 2 8 2 3 2 2" xfId="15198"/>
    <cellStyle name="Note 10 2 8 2 3 3" xfId="15199"/>
    <cellStyle name="Note 10 2 8 2 4" xfId="15200"/>
    <cellStyle name="Note 10 2 8 2 4 2" xfId="15201"/>
    <cellStyle name="Note 10 2 8 2 5" xfId="15202"/>
    <cellStyle name="Note 10 2 8 3" xfId="15203"/>
    <cellStyle name="Note 10 2 8 3 2" xfId="15204"/>
    <cellStyle name="Note 10 2 8 3 2 2" xfId="15205"/>
    <cellStyle name="Note 10 2 8 3 3" xfId="15206"/>
    <cellStyle name="Note 10 2 8 4" xfId="15207"/>
    <cellStyle name="Note 10 2 8 4 2" xfId="15208"/>
    <cellStyle name="Note 10 2 8 4 2 2" xfId="15209"/>
    <cellStyle name="Note 10 2 8 4 3" xfId="15210"/>
    <cellStyle name="Note 10 2 8 5" xfId="15211"/>
    <cellStyle name="Note 10 2 8 5 2" xfId="15212"/>
    <cellStyle name="Note 10 2 8 6" xfId="15213"/>
    <cellStyle name="Note 10 2 9" xfId="15214"/>
    <cellStyle name="Note 10 2 9 2" xfId="15215"/>
    <cellStyle name="Note 10 2 9 2 2" xfId="15216"/>
    <cellStyle name="Note 10 2 9 2 2 2" xfId="15217"/>
    <cellStyle name="Note 10 2 9 2 3" xfId="15218"/>
    <cellStyle name="Note 10 2 9 3" xfId="15219"/>
    <cellStyle name="Note 10 2 9 3 2" xfId="15220"/>
    <cellStyle name="Note 10 2 9 3 2 2" xfId="15221"/>
    <cellStyle name="Note 10 2 9 3 3" xfId="15222"/>
    <cellStyle name="Note 10 2 9 4" xfId="15223"/>
    <cellStyle name="Note 10 2 9 4 2" xfId="15224"/>
    <cellStyle name="Note 10 2 9 5" xfId="15225"/>
    <cellStyle name="Note 10 3" xfId="15226"/>
    <cellStyle name="Note 10 3 10" xfId="15227"/>
    <cellStyle name="Note 10 3 2" xfId="15228"/>
    <cellStyle name="Note 10 3 2 2" xfId="15229"/>
    <cellStyle name="Note 10 3 2 2 2" xfId="15230"/>
    <cellStyle name="Note 10 3 2 2 2 2" xfId="15231"/>
    <cellStyle name="Note 10 3 2 2 2 2 2" xfId="15232"/>
    <cellStyle name="Note 10 3 2 2 2 2 2 2" xfId="15233"/>
    <cellStyle name="Note 10 3 2 2 2 2 3" xfId="15234"/>
    <cellStyle name="Note 10 3 2 2 2 3" xfId="15235"/>
    <cellStyle name="Note 10 3 2 2 2 3 2" xfId="15236"/>
    <cellStyle name="Note 10 3 2 2 2 3 2 2" xfId="15237"/>
    <cellStyle name="Note 10 3 2 2 2 3 3" xfId="15238"/>
    <cellStyle name="Note 10 3 2 2 2 4" xfId="15239"/>
    <cellStyle name="Note 10 3 2 2 2 4 2" xfId="15240"/>
    <cellStyle name="Note 10 3 2 2 2 5" xfId="15241"/>
    <cellStyle name="Note 10 3 2 2 3" xfId="15242"/>
    <cellStyle name="Note 10 3 2 2 3 2" xfId="15243"/>
    <cellStyle name="Note 10 3 2 2 3 2 2" xfId="15244"/>
    <cellStyle name="Note 10 3 2 2 3 3" xfId="15245"/>
    <cellStyle name="Note 10 3 2 2 4" xfId="15246"/>
    <cellStyle name="Note 10 3 2 2 4 2" xfId="15247"/>
    <cellStyle name="Note 10 3 2 2 4 2 2" xfId="15248"/>
    <cellStyle name="Note 10 3 2 2 4 3" xfId="15249"/>
    <cellStyle name="Note 10 3 2 2 5" xfId="15250"/>
    <cellStyle name="Note 10 3 2 2 5 2" xfId="15251"/>
    <cellStyle name="Note 10 3 2 2 6" xfId="15252"/>
    <cellStyle name="Note 10 3 2 3" xfId="15253"/>
    <cellStyle name="Note 10 3 2 3 2" xfId="15254"/>
    <cellStyle name="Note 10 3 2 3 2 2" xfId="15255"/>
    <cellStyle name="Note 10 3 2 3 2 2 2" xfId="15256"/>
    <cellStyle name="Note 10 3 2 3 2 2 2 2" xfId="15257"/>
    <cellStyle name="Note 10 3 2 3 2 2 3" xfId="15258"/>
    <cellStyle name="Note 10 3 2 3 2 3" xfId="15259"/>
    <cellStyle name="Note 10 3 2 3 2 3 2" xfId="15260"/>
    <cellStyle name="Note 10 3 2 3 2 3 2 2" xfId="15261"/>
    <cellStyle name="Note 10 3 2 3 2 3 3" xfId="15262"/>
    <cellStyle name="Note 10 3 2 3 2 4" xfId="15263"/>
    <cellStyle name="Note 10 3 2 3 2 4 2" xfId="15264"/>
    <cellStyle name="Note 10 3 2 3 2 5" xfId="15265"/>
    <cellStyle name="Note 10 3 2 3 3" xfId="15266"/>
    <cellStyle name="Note 10 3 2 3 3 2" xfId="15267"/>
    <cellStyle name="Note 10 3 2 3 3 2 2" xfId="15268"/>
    <cellStyle name="Note 10 3 2 3 3 3" xfId="15269"/>
    <cellStyle name="Note 10 3 2 3 4" xfId="15270"/>
    <cellStyle name="Note 10 3 2 3 4 2" xfId="15271"/>
    <cellStyle name="Note 10 3 2 3 4 2 2" xfId="15272"/>
    <cellStyle name="Note 10 3 2 3 4 3" xfId="15273"/>
    <cellStyle name="Note 10 3 2 3 5" xfId="15274"/>
    <cellStyle name="Note 10 3 2 3 5 2" xfId="15275"/>
    <cellStyle name="Note 10 3 2 3 6" xfId="15276"/>
    <cellStyle name="Note 10 3 2 4" xfId="15277"/>
    <cellStyle name="Note 10 3 2 4 2" xfId="15278"/>
    <cellStyle name="Note 10 3 2 4 2 2" xfId="15279"/>
    <cellStyle name="Note 10 3 2 4 2 2 2" xfId="15280"/>
    <cellStyle name="Note 10 3 2 4 2 3" xfId="15281"/>
    <cellStyle name="Note 10 3 2 4 3" xfId="15282"/>
    <cellStyle name="Note 10 3 2 4 3 2" xfId="15283"/>
    <cellStyle name="Note 10 3 2 4 3 2 2" xfId="15284"/>
    <cellStyle name="Note 10 3 2 4 3 3" xfId="15285"/>
    <cellStyle name="Note 10 3 2 4 4" xfId="15286"/>
    <cellStyle name="Note 10 3 2 4 4 2" xfId="15287"/>
    <cellStyle name="Note 10 3 2 4 5" xfId="15288"/>
    <cellStyle name="Note 10 3 3" xfId="15289"/>
    <cellStyle name="Note 10 3 3 2" xfId="15290"/>
    <cellStyle name="Note 10 3 3 2 2" xfId="15291"/>
    <cellStyle name="Note 10 3 3 2 2 2" xfId="15292"/>
    <cellStyle name="Note 10 3 3 2 2 2 2" xfId="15293"/>
    <cellStyle name="Note 10 3 3 2 2 2 2 2" xfId="15294"/>
    <cellStyle name="Note 10 3 3 2 2 2 3" xfId="15295"/>
    <cellStyle name="Note 10 3 3 2 2 3" xfId="15296"/>
    <cellStyle name="Note 10 3 3 2 2 3 2" xfId="15297"/>
    <cellStyle name="Note 10 3 3 2 2 3 2 2" xfId="15298"/>
    <cellStyle name="Note 10 3 3 2 2 3 3" xfId="15299"/>
    <cellStyle name="Note 10 3 3 2 2 4" xfId="15300"/>
    <cellStyle name="Note 10 3 3 2 2 4 2" xfId="15301"/>
    <cellStyle name="Note 10 3 3 2 2 5" xfId="15302"/>
    <cellStyle name="Note 10 3 3 2 3" xfId="15303"/>
    <cellStyle name="Note 10 3 3 2 3 2" xfId="15304"/>
    <cellStyle name="Note 10 3 3 2 3 2 2" xfId="15305"/>
    <cellStyle name="Note 10 3 3 2 3 3" xfId="15306"/>
    <cellStyle name="Note 10 3 3 2 4" xfId="15307"/>
    <cellStyle name="Note 10 3 3 2 4 2" xfId="15308"/>
    <cellStyle name="Note 10 3 3 2 4 2 2" xfId="15309"/>
    <cellStyle name="Note 10 3 3 2 4 3" xfId="15310"/>
    <cellStyle name="Note 10 3 3 2 5" xfId="15311"/>
    <cellStyle name="Note 10 3 3 2 5 2" xfId="15312"/>
    <cellStyle name="Note 10 3 3 2 6" xfId="15313"/>
    <cellStyle name="Note 10 3 3 3" xfId="15314"/>
    <cellStyle name="Note 10 3 3 3 2" xfId="15315"/>
    <cellStyle name="Note 10 3 3 3 2 2" xfId="15316"/>
    <cellStyle name="Note 10 3 3 3 2 2 2" xfId="15317"/>
    <cellStyle name="Note 10 3 3 3 2 2 2 2" xfId="15318"/>
    <cellStyle name="Note 10 3 3 3 2 2 3" xfId="15319"/>
    <cellStyle name="Note 10 3 3 3 2 3" xfId="15320"/>
    <cellStyle name="Note 10 3 3 3 2 3 2" xfId="15321"/>
    <cellStyle name="Note 10 3 3 3 2 3 2 2" xfId="15322"/>
    <cellStyle name="Note 10 3 3 3 2 3 3" xfId="15323"/>
    <cellStyle name="Note 10 3 3 3 2 4" xfId="15324"/>
    <cellStyle name="Note 10 3 3 3 2 4 2" xfId="15325"/>
    <cellStyle name="Note 10 3 3 3 2 5" xfId="15326"/>
    <cellStyle name="Note 10 3 3 3 3" xfId="15327"/>
    <cellStyle name="Note 10 3 3 3 3 2" xfId="15328"/>
    <cellStyle name="Note 10 3 3 3 3 2 2" xfId="15329"/>
    <cellStyle name="Note 10 3 3 3 3 3" xfId="15330"/>
    <cellStyle name="Note 10 3 3 3 4" xfId="15331"/>
    <cellStyle name="Note 10 3 3 3 4 2" xfId="15332"/>
    <cellStyle name="Note 10 3 3 3 4 2 2" xfId="15333"/>
    <cellStyle name="Note 10 3 3 3 4 3" xfId="15334"/>
    <cellStyle name="Note 10 3 3 3 5" xfId="15335"/>
    <cellStyle name="Note 10 3 3 3 5 2" xfId="15336"/>
    <cellStyle name="Note 10 3 3 3 6" xfId="15337"/>
    <cellStyle name="Note 10 3 3 4" xfId="15338"/>
    <cellStyle name="Note 10 3 3 4 2" xfId="15339"/>
    <cellStyle name="Note 10 3 3 4 2 2" xfId="15340"/>
    <cellStyle name="Note 10 3 3 4 2 2 2" xfId="15341"/>
    <cellStyle name="Note 10 3 3 4 2 3" xfId="15342"/>
    <cellStyle name="Note 10 3 3 4 3" xfId="15343"/>
    <cellStyle name="Note 10 3 3 4 3 2" xfId="15344"/>
    <cellStyle name="Note 10 3 3 4 3 2 2" xfId="15345"/>
    <cellStyle name="Note 10 3 3 4 3 3" xfId="15346"/>
    <cellStyle name="Note 10 3 3 4 4" xfId="15347"/>
    <cellStyle name="Note 10 3 3 4 4 2" xfId="15348"/>
    <cellStyle name="Note 10 3 3 4 5" xfId="15349"/>
    <cellStyle name="Note 10 3 4" xfId="15350"/>
    <cellStyle name="Note 10 3 4 2" xfId="15351"/>
    <cellStyle name="Note 10 3 4 2 2" xfId="15352"/>
    <cellStyle name="Note 10 3 4 2 2 2" xfId="15353"/>
    <cellStyle name="Note 10 3 4 2 2 2 2" xfId="15354"/>
    <cellStyle name="Note 10 3 4 2 2 2 2 2" xfId="15355"/>
    <cellStyle name="Note 10 3 4 2 2 2 3" xfId="15356"/>
    <cellStyle name="Note 10 3 4 2 2 3" xfId="15357"/>
    <cellStyle name="Note 10 3 4 2 2 3 2" xfId="15358"/>
    <cellStyle name="Note 10 3 4 2 2 3 2 2" xfId="15359"/>
    <cellStyle name="Note 10 3 4 2 2 3 3" xfId="15360"/>
    <cellStyle name="Note 10 3 4 2 2 4" xfId="15361"/>
    <cellStyle name="Note 10 3 4 2 2 4 2" xfId="15362"/>
    <cellStyle name="Note 10 3 4 2 2 5" xfId="15363"/>
    <cellStyle name="Note 10 3 4 2 3" xfId="15364"/>
    <cellStyle name="Note 10 3 4 2 3 2" xfId="15365"/>
    <cellStyle name="Note 10 3 4 2 3 2 2" xfId="15366"/>
    <cellStyle name="Note 10 3 4 2 3 3" xfId="15367"/>
    <cellStyle name="Note 10 3 4 2 4" xfId="15368"/>
    <cellStyle name="Note 10 3 4 2 4 2" xfId="15369"/>
    <cellStyle name="Note 10 3 4 2 4 2 2" xfId="15370"/>
    <cellStyle name="Note 10 3 4 2 4 3" xfId="15371"/>
    <cellStyle name="Note 10 3 4 2 5" xfId="15372"/>
    <cellStyle name="Note 10 3 4 2 5 2" xfId="15373"/>
    <cellStyle name="Note 10 3 4 2 6" xfId="15374"/>
    <cellStyle name="Note 10 3 4 3" xfId="15375"/>
    <cellStyle name="Note 10 3 4 3 2" xfId="15376"/>
    <cellStyle name="Note 10 3 4 3 2 2" xfId="15377"/>
    <cellStyle name="Note 10 3 4 3 2 2 2" xfId="15378"/>
    <cellStyle name="Note 10 3 4 3 2 2 2 2" xfId="15379"/>
    <cellStyle name="Note 10 3 4 3 2 2 3" xfId="15380"/>
    <cellStyle name="Note 10 3 4 3 2 3" xfId="15381"/>
    <cellStyle name="Note 10 3 4 3 2 3 2" xfId="15382"/>
    <cellStyle name="Note 10 3 4 3 2 3 2 2" xfId="15383"/>
    <cellStyle name="Note 10 3 4 3 2 3 3" xfId="15384"/>
    <cellStyle name="Note 10 3 4 3 2 4" xfId="15385"/>
    <cellStyle name="Note 10 3 4 3 2 4 2" xfId="15386"/>
    <cellStyle name="Note 10 3 4 3 2 5" xfId="15387"/>
    <cellStyle name="Note 10 3 4 3 3" xfId="15388"/>
    <cellStyle name="Note 10 3 4 3 3 2" xfId="15389"/>
    <cellStyle name="Note 10 3 4 3 3 2 2" xfId="15390"/>
    <cellStyle name="Note 10 3 4 3 3 3" xfId="15391"/>
    <cellStyle name="Note 10 3 4 3 4" xfId="15392"/>
    <cellStyle name="Note 10 3 4 3 4 2" xfId="15393"/>
    <cellStyle name="Note 10 3 4 3 4 2 2" xfId="15394"/>
    <cellStyle name="Note 10 3 4 3 4 3" xfId="15395"/>
    <cellStyle name="Note 10 3 4 3 5" xfId="15396"/>
    <cellStyle name="Note 10 3 4 3 5 2" xfId="15397"/>
    <cellStyle name="Note 10 3 4 3 6" xfId="15398"/>
    <cellStyle name="Note 10 3 4 4" xfId="15399"/>
    <cellStyle name="Note 10 3 4 4 2" xfId="15400"/>
    <cellStyle name="Note 10 3 4 4 2 2" xfId="15401"/>
    <cellStyle name="Note 10 3 4 4 2 2 2" xfId="15402"/>
    <cellStyle name="Note 10 3 4 4 2 3" xfId="15403"/>
    <cellStyle name="Note 10 3 4 4 3" xfId="15404"/>
    <cellStyle name="Note 10 3 4 4 3 2" xfId="15405"/>
    <cellStyle name="Note 10 3 4 4 3 2 2" xfId="15406"/>
    <cellStyle name="Note 10 3 4 4 3 3" xfId="15407"/>
    <cellStyle name="Note 10 3 4 4 4" xfId="15408"/>
    <cellStyle name="Note 10 3 4 4 4 2" xfId="15409"/>
    <cellStyle name="Note 10 3 4 4 5" xfId="15410"/>
    <cellStyle name="Note 10 3 5" xfId="15411"/>
    <cellStyle name="Note 10 3 5 2" xfId="15412"/>
    <cellStyle name="Note 10 3 5 2 2" xfId="15413"/>
    <cellStyle name="Note 10 3 5 2 2 2" xfId="15414"/>
    <cellStyle name="Note 10 3 5 2 2 2 2" xfId="15415"/>
    <cellStyle name="Note 10 3 5 2 2 2 2 2" xfId="15416"/>
    <cellStyle name="Note 10 3 5 2 2 2 3" xfId="15417"/>
    <cellStyle name="Note 10 3 5 2 2 3" xfId="15418"/>
    <cellStyle name="Note 10 3 5 2 2 3 2" xfId="15419"/>
    <cellStyle name="Note 10 3 5 2 2 3 2 2" xfId="15420"/>
    <cellStyle name="Note 10 3 5 2 2 3 3" xfId="15421"/>
    <cellStyle name="Note 10 3 5 2 2 4" xfId="15422"/>
    <cellStyle name="Note 10 3 5 2 2 4 2" xfId="15423"/>
    <cellStyle name="Note 10 3 5 2 2 5" xfId="15424"/>
    <cellStyle name="Note 10 3 5 2 3" xfId="15425"/>
    <cellStyle name="Note 10 3 5 2 3 2" xfId="15426"/>
    <cellStyle name="Note 10 3 5 2 3 2 2" xfId="15427"/>
    <cellStyle name="Note 10 3 5 2 3 3" xfId="15428"/>
    <cellStyle name="Note 10 3 5 2 4" xfId="15429"/>
    <cellStyle name="Note 10 3 5 2 4 2" xfId="15430"/>
    <cellStyle name="Note 10 3 5 2 4 2 2" xfId="15431"/>
    <cellStyle name="Note 10 3 5 2 4 3" xfId="15432"/>
    <cellStyle name="Note 10 3 5 2 5" xfId="15433"/>
    <cellStyle name="Note 10 3 5 2 5 2" xfId="15434"/>
    <cellStyle name="Note 10 3 5 2 6" xfId="15435"/>
    <cellStyle name="Note 10 3 5 3" xfId="15436"/>
    <cellStyle name="Note 10 3 5 3 2" xfId="15437"/>
    <cellStyle name="Note 10 3 5 3 2 2" xfId="15438"/>
    <cellStyle name="Note 10 3 5 3 2 2 2" xfId="15439"/>
    <cellStyle name="Note 10 3 5 3 2 2 2 2" xfId="15440"/>
    <cellStyle name="Note 10 3 5 3 2 2 3" xfId="15441"/>
    <cellStyle name="Note 10 3 5 3 2 3" xfId="15442"/>
    <cellStyle name="Note 10 3 5 3 2 3 2" xfId="15443"/>
    <cellStyle name="Note 10 3 5 3 2 3 2 2" xfId="15444"/>
    <cellStyle name="Note 10 3 5 3 2 3 3" xfId="15445"/>
    <cellStyle name="Note 10 3 5 3 2 4" xfId="15446"/>
    <cellStyle name="Note 10 3 5 3 2 4 2" xfId="15447"/>
    <cellStyle name="Note 10 3 5 3 2 5" xfId="15448"/>
    <cellStyle name="Note 10 3 5 3 3" xfId="15449"/>
    <cellStyle name="Note 10 3 5 3 3 2" xfId="15450"/>
    <cellStyle name="Note 10 3 5 3 3 2 2" xfId="15451"/>
    <cellStyle name="Note 10 3 5 3 3 3" xfId="15452"/>
    <cellStyle name="Note 10 3 5 3 4" xfId="15453"/>
    <cellStyle name="Note 10 3 5 3 4 2" xfId="15454"/>
    <cellStyle name="Note 10 3 5 3 4 2 2" xfId="15455"/>
    <cellStyle name="Note 10 3 5 3 4 3" xfId="15456"/>
    <cellStyle name="Note 10 3 5 3 5" xfId="15457"/>
    <cellStyle name="Note 10 3 5 3 5 2" xfId="15458"/>
    <cellStyle name="Note 10 3 5 3 6" xfId="15459"/>
    <cellStyle name="Note 10 3 5 4" xfId="15460"/>
    <cellStyle name="Note 10 3 5 4 2" xfId="15461"/>
    <cellStyle name="Note 10 3 5 4 2 2" xfId="15462"/>
    <cellStyle name="Note 10 3 5 4 2 2 2" xfId="15463"/>
    <cellStyle name="Note 10 3 5 4 2 3" xfId="15464"/>
    <cellStyle name="Note 10 3 5 4 3" xfId="15465"/>
    <cellStyle name="Note 10 3 5 4 3 2" xfId="15466"/>
    <cellStyle name="Note 10 3 5 4 3 2 2" xfId="15467"/>
    <cellStyle name="Note 10 3 5 4 3 3" xfId="15468"/>
    <cellStyle name="Note 10 3 5 4 4" xfId="15469"/>
    <cellStyle name="Note 10 3 5 4 4 2" xfId="15470"/>
    <cellStyle name="Note 10 3 5 4 5" xfId="15471"/>
    <cellStyle name="Note 10 3 6" xfId="15472"/>
    <cellStyle name="Note 10 3 6 2" xfId="15473"/>
    <cellStyle name="Note 10 3 6 2 2" xfId="15474"/>
    <cellStyle name="Note 10 3 6 2 2 2" xfId="15475"/>
    <cellStyle name="Note 10 3 6 2 2 2 2" xfId="15476"/>
    <cellStyle name="Note 10 3 6 2 2 2 2 2" xfId="15477"/>
    <cellStyle name="Note 10 3 6 2 2 2 3" xfId="15478"/>
    <cellStyle name="Note 10 3 6 2 2 3" xfId="15479"/>
    <cellStyle name="Note 10 3 6 2 2 3 2" xfId="15480"/>
    <cellStyle name="Note 10 3 6 2 2 3 2 2" xfId="15481"/>
    <cellStyle name="Note 10 3 6 2 2 3 3" xfId="15482"/>
    <cellStyle name="Note 10 3 6 2 2 4" xfId="15483"/>
    <cellStyle name="Note 10 3 6 2 2 4 2" xfId="15484"/>
    <cellStyle name="Note 10 3 6 2 2 5" xfId="15485"/>
    <cellStyle name="Note 10 3 6 2 3" xfId="15486"/>
    <cellStyle name="Note 10 3 6 2 3 2" xfId="15487"/>
    <cellStyle name="Note 10 3 6 2 3 2 2" xfId="15488"/>
    <cellStyle name="Note 10 3 6 2 3 3" xfId="15489"/>
    <cellStyle name="Note 10 3 6 2 4" xfId="15490"/>
    <cellStyle name="Note 10 3 6 2 4 2" xfId="15491"/>
    <cellStyle name="Note 10 3 6 2 4 2 2" xfId="15492"/>
    <cellStyle name="Note 10 3 6 2 4 3" xfId="15493"/>
    <cellStyle name="Note 10 3 6 2 5" xfId="15494"/>
    <cellStyle name="Note 10 3 6 2 5 2" xfId="15495"/>
    <cellStyle name="Note 10 3 6 2 6" xfId="15496"/>
    <cellStyle name="Note 10 3 6 3" xfId="15497"/>
    <cellStyle name="Note 10 3 6 3 2" xfId="15498"/>
    <cellStyle name="Note 10 3 6 3 2 2" xfId="15499"/>
    <cellStyle name="Note 10 3 6 3 2 2 2" xfId="15500"/>
    <cellStyle name="Note 10 3 6 3 2 2 2 2" xfId="15501"/>
    <cellStyle name="Note 10 3 6 3 2 2 3" xfId="15502"/>
    <cellStyle name="Note 10 3 6 3 2 3" xfId="15503"/>
    <cellStyle name="Note 10 3 6 3 2 3 2" xfId="15504"/>
    <cellStyle name="Note 10 3 6 3 2 3 2 2" xfId="15505"/>
    <cellStyle name="Note 10 3 6 3 2 3 3" xfId="15506"/>
    <cellStyle name="Note 10 3 6 3 2 4" xfId="15507"/>
    <cellStyle name="Note 10 3 6 3 2 4 2" xfId="15508"/>
    <cellStyle name="Note 10 3 6 3 2 5" xfId="15509"/>
    <cellStyle name="Note 10 3 6 3 3" xfId="15510"/>
    <cellStyle name="Note 10 3 6 3 3 2" xfId="15511"/>
    <cellStyle name="Note 10 3 6 3 3 2 2" xfId="15512"/>
    <cellStyle name="Note 10 3 6 3 3 3" xfId="15513"/>
    <cellStyle name="Note 10 3 6 3 4" xfId="15514"/>
    <cellStyle name="Note 10 3 6 3 4 2" xfId="15515"/>
    <cellStyle name="Note 10 3 6 3 4 2 2" xfId="15516"/>
    <cellStyle name="Note 10 3 6 3 4 3" xfId="15517"/>
    <cellStyle name="Note 10 3 6 3 5" xfId="15518"/>
    <cellStyle name="Note 10 3 6 3 5 2" xfId="15519"/>
    <cellStyle name="Note 10 3 6 3 6" xfId="15520"/>
    <cellStyle name="Note 10 3 6 4" xfId="15521"/>
    <cellStyle name="Note 10 3 6 4 2" xfId="15522"/>
    <cellStyle name="Note 10 3 6 4 2 2" xfId="15523"/>
    <cellStyle name="Note 10 3 6 4 2 2 2" xfId="15524"/>
    <cellStyle name="Note 10 3 6 4 2 3" xfId="15525"/>
    <cellStyle name="Note 10 3 6 4 3" xfId="15526"/>
    <cellStyle name="Note 10 3 6 4 3 2" xfId="15527"/>
    <cellStyle name="Note 10 3 6 4 3 2 2" xfId="15528"/>
    <cellStyle name="Note 10 3 6 4 3 3" xfId="15529"/>
    <cellStyle name="Note 10 3 6 4 4" xfId="15530"/>
    <cellStyle name="Note 10 3 6 4 4 2" xfId="15531"/>
    <cellStyle name="Note 10 3 6 4 5" xfId="15532"/>
    <cellStyle name="Note 10 3 7" xfId="15533"/>
    <cellStyle name="Note 10 3 7 2" xfId="15534"/>
    <cellStyle name="Note 10 3 7 2 2" xfId="15535"/>
    <cellStyle name="Note 10 3 7 2 2 2" xfId="15536"/>
    <cellStyle name="Note 10 3 7 2 2 2 2" xfId="15537"/>
    <cellStyle name="Note 10 3 7 2 2 3" xfId="15538"/>
    <cellStyle name="Note 10 3 7 2 3" xfId="15539"/>
    <cellStyle name="Note 10 3 7 2 3 2" xfId="15540"/>
    <cellStyle name="Note 10 3 7 2 3 2 2" xfId="15541"/>
    <cellStyle name="Note 10 3 7 2 3 3" xfId="15542"/>
    <cellStyle name="Note 10 3 7 2 4" xfId="15543"/>
    <cellStyle name="Note 10 3 7 2 4 2" xfId="15544"/>
    <cellStyle name="Note 10 3 7 2 5" xfId="15545"/>
    <cellStyle name="Note 10 3 7 3" xfId="15546"/>
    <cellStyle name="Note 10 3 7 3 2" xfId="15547"/>
    <cellStyle name="Note 10 3 7 3 2 2" xfId="15548"/>
    <cellStyle name="Note 10 3 7 3 3" xfId="15549"/>
    <cellStyle name="Note 10 3 7 4" xfId="15550"/>
    <cellStyle name="Note 10 3 7 4 2" xfId="15551"/>
    <cellStyle name="Note 10 3 7 4 2 2" xfId="15552"/>
    <cellStyle name="Note 10 3 7 4 3" xfId="15553"/>
    <cellStyle name="Note 10 3 7 5" xfId="15554"/>
    <cellStyle name="Note 10 3 7 5 2" xfId="15555"/>
    <cellStyle name="Note 10 3 7 6" xfId="15556"/>
    <cellStyle name="Note 10 3 8" xfId="15557"/>
    <cellStyle name="Note 10 3 8 2" xfId="15558"/>
    <cellStyle name="Note 10 3 8 2 2" xfId="15559"/>
    <cellStyle name="Note 10 3 8 2 2 2" xfId="15560"/>
    <cellStyle name="Note 10 3 8 2 2 2 2" xfId="15561"/>
    <cellStyle name="Note 10 3 8 2 2 3" xfId="15562"/>
    <cellStyle name="Note 10 3 8 2 3" xfId="15563"/>
    <cellStyle name="Note 10 3 8 2 3 2" xfId="15564"/>
    <cellStyle name="Note 10 3 8 2 3 2 2" xfId="15565"/>
    <cellStyle name="Note 10 3 8 2 3 3" xfId="15566"/>
    <cellStyle name="Note 10 3 8 2 4" xfId="15567"/>
    <cellStyle name="Note 10 3 8 2 4 2" xfId="15568"/>
    <cellStyle name="Note 10 3 8 2 5" xfId="15569"/>
    <cellStyle name="Note 10 3 8 3" xfId="15570"/>
    <cellStyle name="Note 10 3 8 3 2" xfId="15571"/>
    <cellStyle name="Note 10 3 8 3 2 2" xfId="15572"/>
    <cellStyle name="Note 10 3 8 3 3" xfId="15573"/>
    <cellStyle name="Note 10 3 8 4" xfId="15574"/>
    <cellStyle name="Note 10 3 8 4 2" xfId="15575"/>
    <cellStyle name="Note 10 3 8 4 2 2" xfId="15576"/>
    <cellStyle name="Note 10 3 8 4 3" xfId="15577"/>
    <cellStyle name="Note 10 3 8 5" xfId="15578"/>
    <cellStyle name="Note 10 3 8 5 2" xfId="15579"/>
    <cellStyle name="Note 10 3 8 6" xfId="15580"/>
    <cellStyle name="Note 10 3 9" xfId="15581"/>
    <cellStyle name="Note 10 3 9 2" xfId="15582"/>
    <cellStyle name="Note 10 3 9 2 2" xfId="15583"/>
    <cellStyle name="Note 10 3 9 2 2 2" xfId="15584"/>
    <cellStyle name="Note 10 3 9 2 3" xfId="15585"/>
    <cellStyle name="Note 10 3 9 3" xfId="15586"/>
    <cellStyle name="Note 10 3 9 3 2" xfId="15587"/>
    <cellStyle name="Note 10 3 9 3 2 2" xfId="15588"/>
    <cellStyle name="Note 10 3 9 3 3" xfId="15589"/>
    <cellStyle name="Note 10 3 9 4" xfId="15590"/>
    <cellStyle name="Note 10 3 9 4 2" xfId="15591"/>
    <cellStyle name="Note 10 3 9 5" xfId="15592"/>
    <cellStyle name="Note 10 4" xfId="15593"/>
    <cellStyle name="Note 10 4 2" xfId="15594"/>
    <cellStyle name="Note 10 4 2 2" xfId="15595"/>
    <cellStyle name="Note 10 4 2 2 2" xfId="15596"/>
    <cellStyle name="Note 10 4 2 2 2 2" xfId="15597"/>
    <cellStyle name="Note 10 4 2 2 2 2 2" xfId="15598"/>
    <cellStyle name="Note 10 4 2 2 2 2 2 2" xfId="15599"/>
    <cellStyle name="Note 10 4 2 2 2 2 3" xfId="15600"/>
    <cellStyle name="Note 10 4 2 2 2 3" xfId="15601"/>
    <cellStyle name="Note 10 4 2 2 2 3 2" xfId="15602"/>
    <cellStyle name="Note 10 4 2 2 2 3 2 2" xfId="15603"/>
    <cellStyle name="Note 10 4 2 2 2 3 3" xfId="15604"/>
    <cellStyle name="Note 10 4 2 2 2 4" xfId="15605"/>
    <cellStyle name="Note 10 4 2 2 2 4 2" xfId="15606"/>
    <cellStyle name="Note 10 4 2 2 2 5" xfId="15607"/>
    <cellStyle name="Note 10 4 2 2 3" xfId="15608"/>
    <cellStyle name="Note 10 4 2 2 3 2" xfId="15609"/>
    <cellStyle name="Note 10 4 2 2 3 2 2" xfId="15610"/>
    <cellStyle name="Note 10 4 2 2 3 3" xfId="15611"/>
    <cellStyle name="Note 10 4 2 2 4" xfId="15612"/>
    <cellStyle name="Note 10 4 2 2 4 2" xfId="15613"/>
    <cellStyle name="Note 10 4 2 2 4 2 2" xfId="15614"/>
    <cellStyle name="Note 10 4 2 2 4 3" xfId="15615"/>
    <cellStyle name="Note 10 4 2 2 5" xfId="15616"/>
    <cellStyle name="Note 10 4 2 2 5 2" xfId="15617"/>
    <cellStyle name="Note 10 4 2 2 6" xfId="15618"/>
    <cellStyle name="Note 10 4 2 3" xfId="15619"/>
    <cellStyle name="Note 10 4 2 3 2" xfId="15620"/>
    <cellStyle name="Note 10 4 2 3 2 2" xfId="15621"/>
    <cellStyle name="Note 10 4 2 3 2 2 2" xfId="15622"/>
    <cellStyle name="Note 10 4 2 3 2 2 2 2" xfId="15623"/>
    <cellStyle name="Note 10 4 2 3 2 2 3" xfId="15624"/>
    <cellStyle name="Note 10 4 2 3 2 3" xfId="15625"/>
    <cellStyle name="Note 10 4 2 3 2 3 2" xfId="15626"/>
    <cellStyle name="Note 10 4 2 3 2 3 2 2" xfId="15627"/>
    <cellStyle name="Note 10 4 2 3 2 3 3" xfId="15628"/>
    <cellStyle name="Note 10 4 2 3 2 4" xfId="15629"/>
    <cellStyle name="Note 10 4 2 3 2 4 2" xfId="15630"/>
    <cellStyle name="Note 10 4 2 3 2 5" xfId="15631"/>
    <cellStyle name="Note 10 4 2 3 3" xfId="15632"/>
    <cellStyle name="Note 10 4 2 3 3 2" xfId="15633"/>
    <cellStyle name="Note 10 4 2 3 3 2 2" xfId="15634"/>
    <cellStyle name="Note 10 4 2 3 3 3" xfId="15635"/>
    <cellStyle name="Note 10 4 2 3 4" xfId="15636"/>
    <cellStyle name="Note 10 4 2 3 4 2" xfId="15637"/>
    <cellStyle name="Note 10 4 2 3 4 2 2" xfId="15638"/>
    <cellStyle name="Note 10 4 2 3 4 3" xfId="15639"/>
    <cellStyle name="Note 10 4 2 3 5" xfId="15640"/>
    <cellStyle name="Note 10 4 2 3 5 2" xfId="15641"/>
    <cellStyle name="Note 10 4 2 3 6" xfId="15642"/>
    <cellStyle name="Note 10 4 2 4" xfId="15643"/>
    <cellStyle name="Note 10 4 2 4 2" xfId="15644"/>
    <cellStyle name="Note 10 4 2 4 2 2" xfId="15645"/>
    <cellStyle name="Note 10 4 2 4 2 2 2" xfId="15646"/>
    <cellStyle name="Note 10 4 2 4 2 3" xfId="15647"/>
    <cellStyle name="Note 10 4 2 4 3" xfId="15648"/>
    <cellStyle name="Note 10 4 2 4 3 2" xfId="15649"/>
    <cellStyle name="Note 10 4 2 4 3 2 2" xfId="15650"/>
    <cellStyle name="Note 10 4 2 4 3 3" xfId="15651"/>
    <cellStyle name="Note 10 4 2 4 4" xfId="15652"/>
    <cellStyle name="Note 10 4 2 4 4 2" xfId="15653"/>
    <cellStyle name="Note 10 4 2 4 5" xfId="15654"/>
    <cellStyle name="Note 10 4 3" xfId="15655"/>
    <cellStyle name="Note 10 4 3 2" xfId="15656"/>
    <cellStyle name="Note 10 4 3 2 2" xfId="15657"/>
    <cellStyle name="Note 10 4 3 2 2 2" xfId="15658"/>
    <cellStyle name="Note 10 4 3 2 2 2 2" xfId="15659"/>
    <cellStyle name="Note 10 4 3 2 2 2 2 2" xfId="15660"/>
    <cellStyle name="Note 10 4 3 2 2 2 3" xfId="15661"/>
    <cellStyle name="Note 10 4 3 2 2 3" xfId="15662"/>
    <cellStyle name="Note 10 4 3 2 2 3 2" xfId="15663"/>
    <cellStyle name="Note 10 4 3 2 2 3 2 2" xfId="15664"/>
    <cellStyle name="Note 10 4 3 2 2 3 3" xfId="15665"/>
    <cellStyle name="Note 10 4 3 2 2 4" xfId="15666"/>
    <cellStyle name="Note 10 4 3 2 2 4 2" xfId="15667"/>
    <cellStyle name="Note 10 4 3 2 2 5" xfId="15668"/>
    <cellStyle name="Note 10 4 3 2 3" xfId="15669"/>
    <cellStyle name="Note 10 4 3 2 3 2" xfId="15670"/>
    <cellStyle name="Note 10 4 3 2 3 2 2" xfId="15671"/>
    <cellStyle name="Note 10 4 3 2 3 3" xfId="15672"/>
    <cellStyle name="Note 10 4 3 2 4" xfId="15673"/>
    <cellStyle name="Note 10 4 3 2 4 2" xfId="15674"/>
    <cellStyle name="Note 10 4 3 2 4 2 2" xfId="15675"/>
    <cellStyle name="Note 10 4 3 2 4 3" xfId="15676"/>
    <cellStyle name="Note 10 4 3 2 5" xfId="15677"/>
    <cellStyle name="Note 10 4 3 2 5 2" xfId="15678"/>
    <cellStyle name="Note 10 4 3 2 6" xfId="15679"/>
    <cellStyle name="Note 10 4 3 3" xfId="15680"/>
    <cellStyle name="Note 10 4 3 3 2" xfId="15681"/>
    <cellStyle name="Note 10 4 3 3 2 2" xfId="15682"/>
    <cellStyle name="Note 10 4 3 3 2 2 2" xfId="15683"/>
    <cellStyle name="Note 10 4 3 3 2 2 2 2" xfId="15684"/>
    <cellStyle name="Note 10 4 3 3 2 2 3" xfId="15685"/>
    <cellStyle name="Note 10 4 3 3 2 3" xfId="15686"/>
    <cellStyle name="Note 10 4 3 3 2 3 2" xfId="15687"/>
    <cellStyle name="Note 10 4 3 3 2 3 2 2" xfId="15688"/>
    <cellStyle name="Note 10 4 3 3 2 3 3" xfId="15689"/>
    <cellStyle name="Note 10 4 3 3 2 4" xfId="15690"/>
    <cellStyle name="Note 10 4 3 3 2 4 2" xfId="15691"/>
    <cellStyle name="Note 10 4 3 3 2 5" xfId="15692"/>
    <cellStyle name="Note 10 4 3 3 3" xfId="15693"/>
    <cellStyle name="Note 10 4 3 3 3 2" xfId="15694"/>
    <cellStyle name="Note 10 4 3 3 3 2 2" xfId="15695"/>
    <cellStyle name="Note 10 4 3 3 3 3" xfId="15696"/>
    <cellStyle name="Note 10 4 3 3 4" xfId="15697"/>
    <cellStyle name="Note 10 4 3 3 4 2" xfId="15698"/>
    <cellStyle name="Note 10 4 3 3 4 2 2" xfId="15699"/>
    <cellStyle name="Note 10 4 3 3 4 3" xfId="15700"/>
    <cellStyle name="Note 10 4 3 3 5" xfId="15701"/>
    <cellStyle name="Note 10 4 3 3 5 2" xfId="15702"/>
    <cellStyle name="Note 10 4 3 3 6" xfId="15703"/>
    <cellStyle name="Note 10 4 3 4" xfId="15704"/>
    <cellStyle name="Note 10 4 3 4 2" xfId="15705"/>
    <cellStyle name="Note 10 4 3 4 2 2" xfId="15706"/>
    <cellStyle name="Note 10 4 3 4 2 2 2" xfId="15707"/>
    <cellStyle name="Note 10 4 3 4 2 3" xfId="15708"/>
    <cellStyle name="Note 10 4 3 4 3" xfId="15709"/>
    <cellStyle name="Note 10 4 3 4 3 2" xfId="15710"/>
    <cellStyle name="Note 10 4 3 4 3 2 2" xfId="15711"/>
    <cellStyle name="Note 10 4 3 4 3 3" xfId="15712"/>
    <cellStyle name="Note 10 4 3 4 4" xfId="15713"/>
    <cellStyle name="Note 10 4 3 4 4 2" xfId="15714"/>
    <cellStyle name="Note 10 4 3 4 5" xfId="15715"/>
    <cellStyle name="Note 10 4 4" xfId="15716"/>
    <cellStyle name="Note 10 4 4 2" xfId="15717"/>
    <cellStyle name="Note 10 4 4 2 2" xfId="15718"/>
    <cellStyle name="Note 10 4 4 2 2 2" xfId="15719"/>
    <cellStyle name="Note 10 4 4 2 2 2 2" xfId="15720"/>
    <cellStyle name="Note 10 4 4 2 2 2 2 2" xfId="15721"/>
    <cellStyle name="Note 10 4 4 2 2 2 3" xfId="15722"/>
    <cellStyle name="Note 10 4 4 2 2 3" xfId="15723"/>
    <cellStyle name="Note 10 4 4 2 2 3 2" xfId="15724"/>
    <cellStyle name="Note 10 4 4 2 2 3 2 2" xfId="15725"/>
    <cellStyle name="Note 10 4 4 2 2 3 3" xfId="15726"/>
    <cellStyle name="Note 10 4 4 2 2 4" xfId="15727"/>
    <cellStyle name="Note 10 4 4 2 2 4 2" xfId="15728"/>
    <cellStyle name="Note 10 4 4 2 2 5" xfId="15729"/>
    <cellStyle name="Note 10 4 4 2 3" xfId="15730"/>
    <cellStyle name="Note 10 4 4 2 3 2" xfId="15731"/>
    <cellStyle name="Note 10 4 4 2 3 2 2" xfId="15732"/>
    <cellStyle name="Note 10 4 4 2 3 3" xfId="15733"/>
    <cellStyle name="Note 10 4 4 2 4" xfId="15734"/>
    <cellStyle name="Note 10 4 4 2 4 2" xfId="15735"/>
    <cellStyle name="Note 10 4 4 2 4 2 2" xfId="15736"/>
    <cellStyle name="Note 10 4 4 2 4 3" xfId="15737"/>
    <cellStyle name="Note 10 4 4 2 5" xfId="15738"/>
    <cellStyle name="Note 10 4 4 2 5 2" xfId="15739"/>
    <cellStyle name="Note 10 4 4 2 6" xfId="15740"/>
    <cellStyle name="Note 10 4 4 3" xfId="15741"/>
    <cellStyle name="Note 10 4 4 3 2" xfId="15742"/>
    <cellStyle name="Note 10 4 4 3 2 2" xfId="15743"/>
    <cellStyle name="Note 10 4 4 3 2 2 2" xfId="15744"/>
    <cellStyle name="Note 10 4 4 3 2 2 2 2" xfId="15745"/>
    <cellStyle name="Note 10 4 4 3 2 2 3" xfId="15746"/>
    <cellStyle name="Note 10 4 4 3 2 3" xfId="15747"/>
    <cellStyle name="Note 10 4 4 3 2 3 2" xfId="15748"/>
    <cellStyle name="Note 10 4 4 3 2 3 2 2" xfId="15749"/>
    <cellStyle name="Note 10 4 4 3 2 3 3" xfId="15750"/>
    <cellStyle name="Note 10 4 4 3 2 4" xfId="15751"/>
    <cellStyle name="Note 10 4 4 3 2 4 2" xfId="15752"/>
    <cellStyle name="Note 10 4 4 3 2 5" xfId="15753"/>
    <cellStyle name="Note 10 4 4 3 3" xfId="15754"/>
    <cellStyle name="Note 10 4 4 3 3 2" xfId="15755"/>
    <cellStyle name="Note 10 4 4 3 3 2 2" xfId="15756"/>
    <cellStyle name="Note 10 4 4 3 3 3" xfId="15757"/>
    <cellStyle name="Note 10 4 4 3 4" xfId="15758"/>
    <cellStyle name="Note 10 4 4 3 4 2" xfId="15759"/>
    <cellStyle name="Note 10 4 4 3 4 2 2" xfId="15760"/>
    <cellStyle name="Note 10 4 4 3 4 3" xfId="15761"/>
    <cellStyle name="Note 10 4 4 3 5" xfId="15762"/>
    <cellStyle name="Note 10 4 4 3 5 2" xfId="15763"/>
    <cellStyle name="Note 10 4 4 3 6" xfId="15764"/>
    <cellStyle name="Note 10 4 4 4" xfId="15765"/>
    <cellStyle name="Note 10 4 4 4 2" xfId="15766"/>
    <cellStyle name="Note 10 4 4 4 2 2" xfId="15767"/>
    <cellStyle name="Note 10 4 4 4 2 2 2" xfId="15768"/>
    <cellStyle name="Note 10 4 4 4 2 3" xfId="15769"/>
    <cellStyle name="Note 10 4 4 4 3" xfId="15770"/>
    <cellStyle name="Note 10 4 4 4 3 2" xfId="15771"/>
    <cellStyle name="Note 10 4 4 4 3 2 2" xfId="15772"/>
    <cellStyle name="Note 10 4 4 4 3 3" xfId="15773"/>
    <cellStyle name="Note 10 4 4 4 4" xfId="15774"/>
    <cellStyle name="Note 10 4 4 4 4 2" xfId="15775"/>
    <cellStyle name="Note 10 4 4 4 5" xfId="15776"/>
    <cellStyle name="Note 10 4 5" xfId="15777"/>
    <cellStyle name="Note 10 4 5 2" xfId="15778"/>
    <cellStyle name="Note 10 4 5 2 2" xfId="15779"/>
    <cellStyle name="Note 10 4 5 2 2 2" xfId="15780"/>
    <cellStyle name="Note 10 4 5 2 2 2 2" xfId="15781"/>
    <cellStyle name="Note 10 4 5 2 2 2 2 2" xfId="15782"/>
    <cellStyle name="Note 10 4 5 2 2 2 3" xfId="15783"/>
    <cellStyle name="Note 10 4 5 2 2 3" xfId="15784"/>
    <cellStyle name="Note 10 4 5 2 2 3 2" xfId="15785"/>
    <cellStyle name="Note 10 4 5 2 2 3 2 2" xfId="15786"/>
    <cellStyle name="Note 10 4 5 2 2 3 3" xfId="15787"/>
    <cellStyle name="Note 10 4 5 2 2 4" xfId="15788"/>
    <cellStyle name="Note 10 4 5 2 2 4 2" xfId="15789"/>
    <cellStyle name="Note 10 4 5 2 2 5" xfId="15790"/>
    <cellStyle name="Note 10 4 5 2 3" xfId="15791"/>
    <cellStyle name="Note 10 4 5 2 3 2" xfId="15792"/>
    <cellStyle name="Note 10 4 5 2 3 2 2" xfId="15793"/>
    <cellStyle name="Note 10 4 5 2 3 3" xfId="15794"/>
    <cellStyle name="Note 10 4 5 2 4" xfId="15795"/>
    <cellStyle name="Note 10 4 5 2 4 2" xfId="15796"/>
    <cellStyle name="Note 10 4 5 2 4 2 2" xfId="15797"/>
    <cellStyle name="Note 10 4 5 2 4 3" xfId="15798"/>
    <cellStyle name="Note 10 4 5 2 5" xfId="15799"/>
    <cellStyle name="Note 10 4 5 2 5 2" xfId="15800"/>
    <cellStyle name="Note 10 4 5 2 6" xfId="15801"/>
    <cellStyle name="Note 10 4 5 3" xfId="15802"/>
    <cellStyle name="Note 10 4 5 3 2" xfId="15803"/>
    <cellStyle name="Note 10 4 5 3 2 2" xfId="15804"/>
    <cellStyle name="Note 10 4 5 3 2 2 2" xfId="15805"/>
    <cellStyle name="Note 10 4 5 3 2 2 2 2" xfId="15806"/>
    <cellStyle name="Note 10 4 5 3 2 2 3" xfId="15807"/>
    <cellStyle name="Note 10 4 5 3 2 3" xfId="15808"/>
    <cellStyle name="Note 10 4 5 3 2 3 2" xfId="15809"/>
    <cellStyle name="Note 10 4 5 3 2 3 2 2" xfId="15810"/>
    <cellStyle name="Note 10 4 5 3 2 3 3" xfId="15811"/>
    <cellStyle name="Note 10 4 5 3 2 4" xfId="15812"/>
    <cellStyle name="Note 10 4 5 3 2 4 2" xfId="15813"/>
    <cellStyle name="Note 10 4 5 3 2 5" xfId="15814"/>
    <cellStyle name="Note 10 4 5 3 3" xfId="15815"/>
    <cellStyle name="Note 10 4 5 3 3 2" xfId="15816"/>
    <cellStyle name="Note 10 4 5 3 3 2 2" xfId="15817"/>
    <cellStyle name="Note 10 4 5 3 3 3" xfId="15818"/>
    <cellStyle name="Note 10 4 5 3 4" xfId="15819"/>
    <cellStyle name="Note 10 4 5 3 4 2" xfId="15820"/>
    <cellStyle name="Note 10 4 5 3 4 2 2" xfId="15821"/>
    <cellStyle name="Note 10 4 5 3 4 3" xfId="15822"/>
    <cellStyle name="Note 10 4 5 3 5" xfId="15823"/>
    <cellStyle name="Note 10 4 5 3 5 2" xfId="15824"/>
    <cellStyle name="Note 10 4 5 3 6" xfId="15825"/>
    <cellStyle name="Note 10 4 5 4" xfId="15826"/>
    <cellStyle name="Note 10 4 5 4 2" xfId="15827"/>
    <cellStyle name="Note 10 4 5 4 2 2" xfId="15828"/>
    <cellStyle name="Note 10 4 5 4 2 2 2" xfId="15829"/>
    <cellStyle name="Note 10 4 5 4 2 3" xfId="15830"/>
    <cellStyle name="Note 10 4 5 4 3" xfId="15831"/>
    <cellStyle name="Note 10 4 5 4 3 2" xfId="15832"/>
    <cellStyle name="Note 10 4 5 4 3 2 2" xfId="15833"/>
    <cellStyle name="Note 10 4 5 4 3 3" xfId="15834"/>
    <cellStyle name="Note 10 4 5 4 4" xfId="15835"/>
    <cellStyle name="Note 10 4 5 4 4 2" xfId="15836"/>
    <cellStyle name="Note 10 4 5 4 5" xfId="15837"/>
    <cellStyle name="Note 10 4 6" xfId="15838"/>
    <cellStyle name="Note 10 4 6 2" xfId="15839"/>
    <cellStyle name="Note 10 4 6 2 2" xfId="15840"/>
    <cellStyle name="Note 10 4 6 2 2 2" xfId="15841"/>
    <cellStyle name="Note 10 4 6 2 2 2 2" xfId="15842"/>
    <cellStyle name="Note 10 4 6 2 2 2 2 2" xfId="15843"/>
    <cellStyle name="Note 10 4 6 2 2 2 3" xfId="15844"/>
    <cellStyle name="Note 10 4 6 2 2 3" xfId="15845"/>
    <cellStyle name="Note 10 4 6 2 2 3 2" xfId="15846"/>
    <cellStyle name="Note 10 4 6 2 2 3 2 2" xfId="15847"/>
    <cellStyle name="Note 10 4 6 2 2 3 3" xfId="15848"/>
    <cellStyle name="Note 10 4 6 2 2 4" xfId="15849"/>
    <cellStyle name="Note 10 4 6 2 2 4 2" xfId="15850"/>
    <cellStyle name="Note 10 4 6 2 2 5" xfId="15851"/>
    <cellStyle name="Note 10 4 6 2 3" xfId="15852"/>
    <cellStyle name="Note 10 4 6 2 3 2" xfId="15853"/>
    <cellStyle name="Note 10 4 6 2 3 2 2" xfId="15854"/>
    <cellStyle name="Note 10 4 6 2 3 3" xfId="15855"/>
    <cellStyle name="Note 10 4 6 2 4" xfId="15856"/>
    <cellStyle name="Note 10 4 6 2 4 2" xfId="15857"/>
    <cellStyle name="Note 10 4 6 2 4 2 2" xfId="15858"/>
    <cellStyle name="Note 10 4 6 2 4 3" xfId="15859"/>
    <cellStyle name="Note 10 4 6 2 5" xfId="15860"/>
    <cellStyle name="Note 10 4 6 2 5 2" xfId="15861"/>
    <cellStyle name="Note 10 4 6 2 6" xfId="15862"/>
    <cellStyle name="Note 10 4 6 3" xfId="15863"/>
    <cellStyle name="Note 10 4 6 3 2" xfId="15864"/>
    <cellStyle name="Note 10 4 6 3 2 2" xfId="15865"/>
    <cellStyle name="Note 10 4 6 3 2 2 2" xfId="15866"/>
    <cellStyle name="Note 10 4 6 3 2 2 2 2" xfId="15867"/>
    <cellStyle name="Note 10 4 6 3 2 2 3" xfId="15868"/>
    <cellStyle name="Note 10 4 6 3 2 3" xfId="15869"/>
    <cellStyle name="Note 10 4 6 3 2 3 2" xfId="15870"/>
    <cellStyle name="Note 10 4 6 3 2 3 2 2" xfId="15871"/>
    <cellStyle name="Note 10 4 6 3 2 3 3" xfId="15872"/>
    <cellStyle name="Note 10 4 6 3 2 4" xfId="15873"/>
    <cellStyle name="Note 10 4 6 3 2 4 2" xfId="15874"/>
    <cellStyle name="Note 10 4 6 3 2 5" xfId="15875"/>
    <cellStyle name="Note 10 4 6 3 3" xfId="15876"/>
    <cellStyle name="Note 10 4 6 3 3 2" xfId="15877"/>
    <cellStyle name="Note 10 4 6 3 3 2 2" xfId="15878"/>
    <cellStyle name="Note 10 4 6 3 3 3" xfId="15879"/>
    <cellStyle name="Note 10 4 6 3 4" xfId="15880"/>
    <cellStyle name="Note 10 4 6 3 4 2" xfId="15881"/>
    <cellStyle name="Note 10 4 6 3 4 2 2" xfId="15882"/>
    <cellStyle name="Note 10 4 6 3 4 3" xfId="15883"/>
    <cellStyle name="Note 10 4 6 3 5" xfId="15884"/>
    <cellStyle name="Note 10 4 6 3 5 2" xfId="15885"/>
    <cellStyle name="Note 10 4 6 3 6" xfId="15886"/>
    <cellStyle name="Note 10 4 6 4" xfId="15887"/>
    <cellStyle name="Note 10 4 6 4 2" xfId="15888"/>
    <cellStyle name="Note 10 4 6 4 2 2" xfId="15889"/>
    <cellStyle name="Note 10 4 6 4 2 2 2" xfId="15890"/>
    <cellStyle name="Note 10 4 6 4 2 3" xfId="15891"/>
    <cellStyle name="Note 10 4 6 4 3" xfId="15892"/>
    <cellStyle name="Note 10 4 6 4 3 2" xfId="15893"/>
    <cellStyle name="Note 10 4 6 4 3 2 2" xfId="15894"/>
    <cellStyle name="Note 10 4 6 4 3 3" xfId="15895"/>
    <cellStyle name="Note 10 4 6 4 4" xfId="15896"/>
    <cellStyle name="Note 10 4 6 4 4 2" xfId="15897"/>
    <cellStyle name="Note 10 4 6 4 5" xfId="15898"/>
    <cellStyle name="Note 10 4 7" xfId="15899"/>
    <cellStyle name="Note 10 4 7 2" xfId="15900"/>
    <cellStyle name="Note 10 4 7 2 2" xfId="15901"/>
    <cellStyle name="Note 10 4 7 2 2 2" xfId="15902"/>
    <cellStyle name="Note 10 4 7 2 2 2 2" xfId="15903"/>
    <cellStyle name="Note 10 4 7 2 2 3" xfId="15904"/>
    <cellStyle name="Note 10 4 7 2 3" xfId="15905"/>
    <cellStyle name="Note 10 4 7 2 3 2" xfId="15906"/>
    <cellStyle name="Note 10 4 7 2 3 2 2" xfId="15907"/>
    <cellStyle name="Note 10 4 7 2 3 3" xfId="15908"/>
    <cellStyle name="Note 10 4 7 2 4" xfId="15909"/>
    <cellStyle name="Note 10 4 7 2 4 2" xfId="15910"/>
    <cellStyle name="Note 10 4 7 2 5" xfId="15911"/>
    <cellStyle name="Note 10 4 7 3" xfId="15912"/>
    <cellStyle name="Note 10 4 7 3 2" xfId="15913"/>
    <cellStyle name="Note 10 4 7 3 2 2" xfId="15914"/>
    <cellStyle name="Note 10 4 7 3 3" xfId="15915"/>
    <cellStyle name="Note 10 4 7 4" xfId="15916"/>
    <cellStyle name="Note 10 4 7 4 2" xfId="15917"/>
    <cellStyle name="Note 10 4 7 4 2 2" xfId="15918"/>
    <cellStyle name="Note 10 4 7 4 3" xfId="15919"/>
    <cellStyle name="Note 10 4 7 5" xfId="15920"/>
    <cellStyle name="Note 10 4 7 5 2" xfId="15921"/>
    <cellStyle name="Note 10 4 7 6" xfId="15922"/>
    <cellStyle name="Note 10 4 8" xfId="15923"/>
    <cellStyle name="Note 10 4 8 2" xfId="15924"/>
    <cellStyle name="Note 10 4 8 2 2" xfId="15925"/>
    <cellStyle name="Note 10 4 8 2 2 2" xfId="15926"/>
    <cellStyle name="Note 10 4 8 2 2 2 2" xfId="15927"/>
    <cellStyle name="Note 10 4 8 2 2 3" xfId="15928"/>
    <cellStyle name="Note 10 4 8 2 3" xfId="15929"/>
    <cellStyle name="Note 10 4 8 2 3 2" xfId="15930"/>
    <cellStyle name="Note 10 4 8 2 3 2 2" xfId="15931"/>
    <cellStyle name="Note 10 4 8 2 3 3" xfId="15932"/>
    <cellStyle name="Note 10 4 8 2 4" xfId="15933"/>
    <cellStyle name="Note 10 4 8 2 4 2" xfId="15934"/>
    <cellStyle name="Note 10 4 8 2 5" xfId="15935"/>
    <cellStyle name="Note 10 4 8 3" xfId="15936"/>
    <cellStyle name="Note 10 4 8 3 2" xfId="15937"/>
    <cellStyle name="Note 10 4 8 3 2 2" xfId="15938"/>
    <cellStyle name="Note 10 4 8 3 3" xfId="15939"/>
    <cellStyle name="Note 10 4 8 4" xfId="15940"/>
    <cellStyle name="Note 10 4 8 4 2" xfId="15941"/>
    <cellStyle name="Note 10 4 8 4 2 2" xfId="15942"/>
    <cellStyle name="Note 10 4 8 4 3" xfId="15943"/>
    <cellStyle name="Note 10 4 8 5" xfId="15944"/>
    <cellStyle name="Note 10 4 8 5 2" xfId="15945"/>
    <cellStyle name="Note 10 4 8 6" xfId="15946"/>
    <cellStyle name="Note 10 4 9" xfId="15947"/>
    <cellStyle name="Note 10 4 9 2" xfId="15948"/>
    <cellStyle name="Note 10 4 9 2 2" xfId="15949"/>
    <cellStyle name="Note 10 4 9 2 2 2" xfId="15950"/>
    <cellStyle name="Note 10 4 9 2 3" xfId="15951"/>
    <cellStyle name="Note 10 4 9 3" xfId="15952"/>
    <cellStyle name="Note 10 4 9 3 2" xfId="15953"/>
    <cellStyle name="Note 10 4 9 3 2 2" xfId="15954"/>
    <cellStyle name="Note 10 4 9 3 3" xfId="15955"/>
    <cellStyle name="Note 10 4 9 4" xfId="15956"/>
    <cellStyle name="Note 10 4 9 4 2" xfId="15957"/>
    <cellStyle name="Note 10 4 9 5" xfId="15958"/>
    <cellStyle name="Note 10 5" xfId="15959"/>
    <cellStyle name="Note 10 5 2" xfId="15960"/>
    <cellStyle name="Note 10 5 2 2" xfId="15961"/>
    <cellStyle name="Note 10 5 2 2 2" xfId="15962"/>
    <cellStyle name="Note 10 5 2 2 2 2" xfId="15963"/>
    <cellStyle name="Note 10 5 2 2 2 2 2" xfId="15964"/>
    <cellStyle name="Note 10 5 2 2 2 2 2 2" xfId="15965"/>
    <cellStyle name="Note 10 5 2 2 2 2 3" xfId="15966"/>
    <cellStyle name="Note 10 5 2 2 2 3" xfId="15967"/>
    <cellStyle name="Note 10 5 2 2 2 3 2" xfId="15968"/>
    <cellStyle name="Note 10 5 2 2 2 3 2 2" xfId="15969"/>
    <cellStyle name="Note 10 5 2 2 2 3 3" xfId="15970"/>
    <cellStyle name="Note 10 5 2 2 2 4" xfId="15971"/>
    <cellStyle name="Note 10 5 2 2 2 4 2" xfId="15972"/>
    <cellStyle name="Note 10 5 2 2 2 5" xfId="15973"/>
    <cellStyle name="Note 10 5 2 2 3" xfId="15974"/>
    <cellStyle name="Note 10 5 2 2 3 2" xfId="15975"/>
    <cellStyle name="Note 10 5 2 2 3 2 2" xfId="15976"/>
    <cellStyle name="Note 10 5 2 2 3 3" xfId="15977"/>
    <cellStyle name="Note 10 5 2 2 4" xfId="15978"/>
    <cellStyle name="Note 10 5 2 2 4 2" xfId="15979"/>
    <cellStyle name="Note 10 5 2 2 4 2 2" xfId="15980"/>
    <cellStyle name="Note 10 5 2 2 4 3" xfId="15981"/>
    <cellStyle name="Note 10 5 2 2 5" xfId="15982"/>
    <cellStyle name="Note 10 5 2 2 5 2" xfId="15983"/>
    <cellStyle name="Note 10 5 2 2 6" xfId="15984"/>
    <cellStyle name="Note 10 5 2 3" xfId="15985"/>
    <cellStyle name="Note 10 5 2 3 2" xfId="15986"/>
    <cellStyle name="Note 10 5 2 3 2 2" xfId="15987"/>
    <cellStyle name="Note 10 5 2 3 2 2 2" xfId="15988"/>
    <cellStyle name="Note 10 5 2 3 2 2 2 2" xfId="15989"/>
    <cellStyle name="Note 10 5 2 3 2 2 3" xfId="15990"/>
    <cellStyle name="Note 10 5 2 3 2 3" xfId="15991"/>
    <cellStyle name="Note 10 5 2 3 2 3 2" xfId="15992"/>
    <cellStyle name="Note 10 5 2 3 2 3 2 2" xfId="15993"/>
    <cellStyle name="Note 10 5 2 3 2 3 3" xfId="15994"/>
    <cellStyle name="Note 10 5 2 3 2 4" xfId="15995"/>
    <cellStyle name="Note 10 5 2 3 2 4 2" xfId="15996"/>
    <cellStyle name="Note 10 5 2 3 2 5" xfId="15997"/>
    <cellStyle name="Note 10 5 2 3 3" xfId="15998"/>
    <cellStyle name="Note 10 5 2 3 3 2" xfId="15999"/>
    <cellStyle name="Note 10 5 2 3 3 2 2" xfId="16000"/>
    <cellStyle name="Note 10 5 2 3 3 3" xfId="16001"/>
    <cellStyle name="Note 10 5 2 3 4" xfId="16002"/>
    <cellStyle name="Note 10 5 2 3 4 2" xfId="16003"/>
    <cellStyle name="Note 10 5 2 3 4 2 2" xfId="16004"/>
    <cellStyle name="Note 10 5 2 3 4 3" xfId="16005"/>
    <cellStyle name="Note 10 5 2 3 5" xfId="16006"/>
    <cellStyle name="Note 10 5 2 3 5 2" xfId="16007"/>
    <cellStyle name="Note 10 5 2 3 6" xfId="16008"/>
    <cellStyle name="Note 10 5 2 4" xfId="16009"/>
    <cellStyle name="Note 10 5 2 4 2" xfId="16010"/>
    <cellStyle name="Note 10 5 2 4 2 2" xfId="16011"/>
    <cellStyle name="Note 10 5 2 4 2 2 2" xfId="16012"/>
    <cellStyle name="Note 10 5 2 4 2 3" xfId="16013"/>
    <cellStyle name="Note 10 5 2 4 3" xfId="16014"/>
    <cellStyle name="Note 10 5 2 4 3 2" xfId="16015"/>
    <cellStyle name="Note 10 5 2 4 3 2 2" xfId="16016"/>
    <cellStyle name="Note 10 5 2 4 3 3" xfId="16017"/>
    <cellStyle name="Note 10 5 2 4 4" xfId="16018"/>
    <cellStyle name="Note 10 5 2 4 4 2" xfId="16019"/>
    <cellStyle name="Note 10 5 2 4 5" xfId="16020"/>
    <cellStyle name="Note 10 5 3" xfId="16021"/>
    <cellStyle name="Note 10 5 3 2" xfId="16022"/>
    <cellStyle name="Note 10 5 3 2 2" xfId="16023"/>
    <cellStyle name="Note 10 5 3 2 2 2" xfId="16024"/>
    <cellStyle name="Note 10 5 3 2 2 2 2" xfId="16025"/>
    <cellStyle name="Note 10 5 3 2 2 2 2 2" xfId="16026"/>
    <cellStyle name="Note 10 5 3 2 2 2 3" xfId="16027"/>
    <cellStyle name="Note 10 5 3 2 2 3" xfId="16028"/>
    <cellStyle name="Note 10 5 3 2 2 3 2" xfId="16029"/>
    <cellStyle name="Note 10 5 3 2 2 3 2 2" xfId="16030"/>
    <cellStyle name="Note 10 5 3 2 2 3 3" xfId="16031"/>
    <cellStyle name="Note 10 5 3 2 2 4" xfId="16032"/>
    <cellStyle name="Note 10 5 3 2 2 4 2" xfId="16033"/>
    <cellStyle name="Note 10 5 3 2 2 5" xfId="16034"/>
    <cellStyle name="Note 10 5 3 2 3" xfId="16035"/>
    <cellStyle name="Note 10 5 3 2 3 2" xfId="16036"/>
    <cellStyle name="Note 10 5 3 2 3 2 2" xfId="16037"/>
    <cellStyle name="Note 10 5 3 2 3 3" xfId="16038"/>
    <cellStyle name="Note 10 5 3 2 4" xfId="16039"/>
    <cellStyle name="Note 10 5 3 2 4 2" xfId="16040"/>
    <cellStyle name="Note 10 5 3 2 4 2 2" xfId="16041"/>
    <cellStyle name="Note 10 5 3 2 4 3" xfId="16042"/>
    <cellStyle name="Note 10 5 3 2 5" xfId="16043"/>
    <cellStyle name="Note 10 5 3 2 5 2" xfId="16044"/>
    <cellStyle name="Note 10 5 3 2 6" xfId="16045"/>
    <cellStyle name="Note 10 5 3 3" xfId="16046"/>
    <cellStyle name="Note 10 5 3 3 2" xfId="16047"/>
    <cellStyle name="Note 10 5 3 3 2 2" xfId="16048"/>
    <cellStyle name="Note 10 5 3 3 2 2 2" xfId="16049"/>
    <cellStyle name="Note 10 5 3 3 2 2 2 2" xfId="16050"/>
    <cellStyle name="Note 10 5 3 3 2 2 3" xfId="16051"/>
    <cellStyle name="Note 10 5 3 3 2 3" xfId="16052"/>
    <cellStyle name="Note 10 5 3 3 2 3 2" xfId="16053"/>
    <cellStyle name="Note 10 5 3 3 2 3 2 2" xfId="16054"/>
    <cellStyle name="Note 10 5 3 3 2 3 3" xfId="16055"/>
    <cellStyle name="Note 10 5 3 3 2 4" xfId="16056"/>
    <cellStyle name="Note 10 5 3 3 2 4 2" xfId="16057"/>
    <cellStyle name="Note 10 5 3 3 2 5" xfId="16058"/>
    <cellStyle name="Note 10 5 3 3 3" xfId="16059"/>
    <cellStyle name="Note 10 5 3 3 3 2" xfId="16060"/>
    <cellStyle name="Note 10 5 3 3 3 2 2" xfId="16061"/>
    <cellStyle name="Note 10 5 3 3 3 3" xfId="16062"/>
    <cellStyle name="Note 10 5 3 3 4" xfId="16063"/>
    <cellStyle name="Note 10 5 3 3 4 2" xfId="16064"/>
    <cellStyle name="Note 10 5 3 3 4 2 2" xfId="16065"/>
    <cellStyle name="Note 10 5 3 3 4 3" xfId="16066"/>
    <cellStyle name="Note 10 5 3 3 5" xfId="16067"/>
    <cellStyle name="Note 10 5 3 3 5 2" xfId="16068"/>
    <cellStyle name="Note 10 5 3 3 6" xfId="16069"/>
    <cellStyle name="Note 10 5 3 4" xfId="16070"/>
    <cellStyle name="Note 10 5 3 4 2" xfId="16071"/>
    <cellStyle name="Note 10 5 3 4 2 2" xfId="16072"/>
    <cellStyle name="Note 10 5 3 4 2 2 2" xfId="16073"/>
    <cellStyle name="Note 10 5 3 4 2 3" xfId="16074"/>
    <cellStyle name="Note 10 5 3 4 3" xfId="16075"/>
    <cellStyle name="Note 10 5 3 4 3 2" xfId="16076"/>
    <cellStyle name="Note 10 5 3 4 3 2 2" xfId="16077"/>
    <cellStyle name="Note 10 5 3 4 3 3" xfId="16078"/>
    <cellStyle name="Note 10 5 3 4 4" xfId="16079"/>
    <cellStyle name="Note 10 5 3 4 4 2" xfId="16080"/>
    <cellStyle name="Note 10 5 3 4 5" xfId="16081"/>
    <cellStyle name="Note 10 5 4" xfId="16082"/>
    <cellStyle name="Note 10 5 4 2" xfId="16083"/>
    <cellStyle name="Note 10 5 4 2 2" xfId="16084"/>
    <cellStyle name="Note 10 5 4 2 2 2" xfId="16085"/>
    <cellStyle name="Note 10 5 4 2 2 2 2" xfId="16086"/>
    <cellStyle name="Note 10 5 4 2 2 2 2 2" xfId="16087"/>
    <cellStyle name="Note 10 5 4 2 2 2 3" xfId="16088"/>
    <cellStyle name="Note 10 5 4 2 2 3" xfId="16089"/>
    <cellStyle name="Note 10 5 4 2 2 3 2" xfId="16090"/>
    <cellStyle name="Note 10 5 4 2 2 3 2 2" xfId="16091"/>
    <cellStyle name="Note 10 5 4 2 2 3 3" xfId="16092"/>
    <cellStyle name="Note 10 5 4 2 2 4" xfId="16093"/>
    <cellStyle name="Note 10 5 4 2 2 4 2" xfId="16094"/>
    <cellStyle name="Note 10 5 4 2 2 5" xfId="16095"/>
    <cellStyle name="Note 10 5 4 2 3" xfId="16096"/>
    <cellStyle name="Note 10 5 4 2 3 2" xfId="16097"/>
    <cellStyle name="Note 10 5 4 2 3 2 2" xfId="16098"/>
    <cellStyle name="Note 10 5 4 2 3 3" xfId="16099"/>
    <cellStyle name="Note 10 5 4 2 4" xfId="16100"/>
    <cellStyle name="Note 10 5 4 2 4 2" xfId="16101"/>
    <cellStyle name="Note 10 5 4 2 4 2 2" xfId="16102"/>
    <cellStyle name="Note 10 5 4 2 4 3" xfId="16103"/>
    <cellStyle name="Note 10 5 4 2 5" xfId="16104"/>
    <cellStyle name="Note 10 5 4 2 5 2" xfId="16105"/>
    <cellStyle name="Note 10 5 4 2 6" xfId="16106"/>
    <cellStyle name="Note 10 5 4 3" xfId="16107"/>
    <cellStyle name="Note 10 5 4 3 2" xfId="16108"/>
    <cellStyle name="Note 10 5 4 3 2 2" xfId="16109"/>
    <cellStyle name="Note 10 5 4 3 2 2 2" xfId="16110"/>
    <cellStyle name="Note 10 5 4 3 2 2 2 2" xfId="16111"/>
    <cellStyle name="Note 10 5 4 3 2 2 3" xfId="16112"/>
    <cellStyle name="Note 10 5 4 3 2 3" xfId="16113"/>
    <cellStyle name="Note 10 5 4 3 2 3 2" xfId="16114"/>
    <cellStyle name="Note 10 5 4 3 2 3 2 2" xfId="16115"/>
    <cellStyle name="Note 10 5 4 3 2 3 3" xfId="16116"/>
    <cellStyle name="Note 10 5 4 3 2 4" xfId="16117"/>
    <cellStyle name="Note 10 5 4 3 2 4 2" xfId="16118"/>
    <cellStyle name="Note 10 5 4 3 2 5" xfId="16119"/>
    <cellStyle name="Note 10 5 4 3 3" xfId="16120"/>
    <cellStyle name="Note 10 5 4 3 3 2" xfId="16121"/>
    <cellStyle name="Note 10 5 4 3 3 2 2" xfId="16122"/>
    <cellStyle name="Note 10 5 4 3 3 3" xfId="16123"/>
    <cellStyle name="Note 10 5 4 3 4" xfId="16124"/>
    <cellStyle name="Note 10 5 4 3 4 2" xfId="16125"/>
    <cellStyle name="Note 10 5 4 3 4 2 2" xfId="16126"/>
    <cellStyle name="Note 10 5 4 3 4 3" xfId="16127"/>
    <cellStyle name="Note 10 5 4 3 5" xfId="16128"/>
    <cellStyle name="Note 10 5 4 3 5 2" xfId="16129"/>
    <cellStyle name="Note 10 5 4 3 6" xfId="16130"/>
    <cellStyle name="Note 10 5 4 4" xfId="16131"/>
    <cellStyle name="Note 10 5 4 4 2" xfId="16132"/>
    <cellStyle name="Note 10 5 4 4 2 2" xfId="16133"/>
    <cellStyle name="Note 10 5 4 4 2 2 2" xfId="16134"/>
    <cellStyle name="Note 10 5 4 4 2 3" xfId="16135"/>
    <cellStyle name="Note 10 5 4 4 3" xfId="16136"/>
    <cellStyle name="Note 10 5 4 4 3 2" xfId="16137"/>
    <cellStyle name="Note 10 5 4 4 3 2 2" xfId="16138"/>
    <cellStyle name="Note 10 5 4 4 3 3" xfId="16139"/>
    <cellStyle name="Note 10 5 4 4 4" xfId="16140"/>
    <cellStyle name="Note 10 5 4 4 4 2" xfId="16141"/>
    <cellStyle name="Note 10 5 4 4 5" xfId="16142"/>
    <cellStyle name="Note 10 5 5" xfId="16143"/>
    <cellStyle name="Note 10 5 5 2" xfId="16144"/>
    <cellStyle name="Note 10 5 5 2 2" xfId="16145"/>
    <cellStyle name="Note 10 5 5 2 2 2" xfId="16146"/>
    <cellStyle name="Note 10 5 5 2 2 2 2" xfId="16147"/>
    <cellStyle name="Note 10 5 5 2 2 2 2 2" xfId="16148"/>
    <cellStyle name="Note 10 5 5 2 2 2 3" xfId="16149"/>
    <cellStyle name="Note 10 5 5 2 2 3" xfId="16150"/>
    <cellStyle name="Note 10 5 5 2 2 3 2" xfId="16151"/>
    <cellStyle name="Note 10 5 5 2 2 3 2 2" xfId="16152"/>
    <cellStyle name="Note 10 5 5 2 2 3 3" xfId="16153"/>
    <cellStyle name="Note 10 5 5 2 2 4" xfId="16154"/>
    <cellStyle name="Note 10 5 5 2 2 4 2" xfId="16155"/>
    <cellStyle name="Note 10 5 5 2 2 5" xfId="16156"/>
    <cellStyle name="Note 10 5 5 2 3" xfId="16157"/>
    <cellStyle name="Note 10 5 5 2 3 2" xfId="16158"/>
    <cellStyle name="Note 10 5 5 2 3 2 2" xfId="16159"/>
    <cellStyle name="Note 10 5 5 2 3 3" xfId="16160"/>
    <cellStyle name="Note 10 5 5 2 4" xfId="16161"/>
    <cellStyle name="Note 10 5 5 2 4 2" xfId="16162"/>
    <cellStyle name="Note 10 5 5 2 4 2 2" xfId="16163"/>
    <cellStyle name="Note 10 5 5 2 4 3" xfId="16164"/>
    <cellStyle name="Note 10 5 5 2 5" xfId="16165"/>
    <cellStyle name="Note 10 5 5 2 5 2" xfId="16166"/>
    <cellStyle name="Note 10 5 5 2 6" xfId="16167"/>
    <cellStyle name="Note 10 5 5 3" xfId="16168"/>
    <cellStyle name="Note 10 5 5 3 2" xfId="16169"/>
    <cellStyle name="Note 10 5 5 3 2 2" xfId="16170"/>
    <cellStyle name="Note 10 5 5 3 2 2 2" xfId="16171"/>
    <cellStyle name="Note 10 5 5 3 2 2 2 2" xfId="16172"/>
    <cellStyle name="Note 10 5 5 3 2 2 3" xfId="16173"/>
    <cellStyle name="Note 10 5 5 3 2 3" xfId="16174"/>
    <cellStyle name="Note 10 5 5 3 2 3 2" xfId="16175"/>
    <cellStyle name="Note 10 5 5 3 2 3 2 2" xfId="16176"/>
    <cellStyle name="Note 10 5 5 3 2 3 3" xfId="16177"/>
    <cellStyle name="Note 10 5 5 3 2 4" xfId="16178"/>
    <cellStyle name="Note 10 5 5 3 2 4 2" xfId="16179"/>
    <cellStyle name="Note 10 5 5 3 2 5" xfId="16180"/>
    <cellStyle name="Note 10 5 5 3 3" xfId="16181"/>
    <cellStyle name="Note 10 5 5 3 3 2" xfId="16182"/>
    <cellStyle name="Note 10 5 5 3 3 2 2" xfId="16183"/>
    <cellStyle name="Note 10 5 5 3 3 3" xfId="16184"/>
    <cellStyle name="Note 10 5 5 3 4" xfId="16185"/>
    <cellStyle name="Note 10 5 5 3 4 2" xfId="16186"/>
    <cellStyle name="Note 10 5 5 3 4 2 2" xfId="16187"/>
    <cellStyle name="Note 10 5 5 3 4 3" xfId="16188"/>
    <cellStyle name="Note 10 5 5 3 5" xfId="16189"/>
    <cellStyle name="Note 10 5 5 3 5 2" xfId="16190"/>
    <cellStyle name="Note 10 5 5 3 6" xfId="16191"/>
    <cellStyle name="Note 10 5 5 4" xfId="16192"/>
    <cellStyle name="Note 10 5 5 4 2" xfId="16193"/>
    <cellStyle name="Note 10 5 5 4 2 2" xfId="16194"/>
    <cellStyle name="Note 10 5 5 4 2 2 2" xfId="16195"/>
    <cellStyle name="Note 10 5 5 4 2 3" xfId="16196"/>
    <cellStyle name="Note 10 5 5 4 3" xfId="16197"/>
    <cellStyle name="Note 10 5 5 4 3 2" xfId="16198"/>
    <cellStyle name="Note 10 5 5 4 3 2 2" xfId="16199"/>
    <cellStyle name="Note 10 5 5 4 3 3" xfId="16200"/>
    <cellStyle name="Note 10 5 5 4 4" xfId="16201"/>
    <cellStyle name="Note 10 5 5 4 4 2" xfId="16202"/>
    <cellStyle name="Note 10 5 5 4 5" xfId="16203"/>
    <cellStyle name="Note 10 5 6" xfId="16204"/>
    <cellStyle name="Note 10 5 6 2" xfId="16205"/>
    <cellStyle name="Note 10 5 6 2 2" xfId="16206"/>
    <cellStyle name="Note 10 5 6 2 2 2" xfId="16207"/>
    <cellStyle name="Note 10 5 6 2 2 2 2" xfId="16208"/>
    <cellStyle name="Note 10 5 6 2 2 2 2 2" xfId="16209"/>
    <cellStyle name="Note 10 5 6 2 2 2 3" xfId="16210"/>
    <cellStyle name="Note 10 5 6 2 2 3" xfId="16211"/>
    <cellStyle name="Note 10 5 6 2 2 3 2" xfId="16212"/>
    <cellStyle name="Note 10 5 6 2 2 3 2 2" xfId="16213"/>
    <cellStyle name="Note 10 5 6 2 2 3 3" xfId="16214"/>
    <cellStyle name="Note 10 5 6 2 2 4" xfId="16215"/>
    <cellStyle name="Note 10 5 6 2 2 4 2" xfId="16216"/>
    <cellStyle name="Note 10 5 6 2 2 5" xfId="16217"/>
    <cellStyle name="Note 10 5 6 2 3" xfId="16218"/>
    <cellStyle name="Note 10 5 6 2 3 2" xfId="16219"/>
    <cellStyle name="Note 10 5 6 2 3 2 2" xfId="16220"/>
    <cellStyle name="Note 10 5 6 2 3 3" xfId="16221"/>
    <cellStyle name="Note 10 5 6 2 4" xfId="16222"/>
    <cellStyle name="Note 10 5 6 2 4 2" xfId="16223"/>
    <cellStyle name="Note 10 5 6 2 4 2 2" xfId="16224"/>
    <cellStyle name="Note 10 5 6 2 4 3" xfId="16225"/>
    <cellStyle name="Note 10 5 6 2 5" xfId="16226"/>
    <cellStyle name="Note 10 5 6 2 5 2" xfId="16227"/>
    <cellStyle name="Note 10 5 6 2 6" xfId="16228"/>
    <cellStyle name="Note 10 5 6 3" xfId="16229"/>
    <cellStyle name="Note 10 5 6 3 2" xfId="16230"/>
    <cellStyle name="Note 10 5 6 3 2 2" xfId="16231"/>
    <cellStyle name="Note 10 5 6 3 2 2 2" xfId="16232"/>
    <cellStyle name="Note 10 5 6 3 2 2 2 2" xfId="16233"/>
    <cellStyle name="Note 10 5 6 3 2 2 3" xfId="16234"/>
    <cellStyle name="Note 10 5 6 3 2 3" xfId="16235"/>
    <cellStyle name="Note 10 5 6 3 2 3 2" xfId="16236"/>
    <cellStyle name="Note 10 5 6 3 2 3 2 2" xfId="16237"/>
    <cellStyle name="Note 10 5 6 3 2 3 3" xfId="16238"/>
    <cellStyle name="Note 10 5 6 3 2 4" xfId="16239"/>
    <cellStyle name="Note 10 5 6 3 2 4 2" xfId="16240"/>
    <cellStyle name="Note 10 5 6 3 2 5" xfId="16241"/>
    <cellStyle name="Note 10 5 6 3 3" xfId="16242"/>
    <cellStyle name="Note 10 5 6 3 3 2" xfId="16243"/>
    <cellStyle name="Note 10 5 6 3 3 2 2" xfId="16244"/>
    <cellStyle name="Note 10 5 6 3 3 3" xfId="16245"/>
    <cellStyle name="Note 10 5 6 3 4" xfId="16246"/>
    <cellStyle name="Note 10 5 6 3 4 2" xfId="16247"/>
    <cellStyle name="Note 10 5 6 3 4 2 2" xfId="16248"/>
    <cellStyle name="Note 10 5 6 3 4 3" xfId="16249"/>
    <cellStyle name="Note 10 5 6 3 5" xfId="16250"/>
    <cellStyle name="Note 10 5 6 3 5 2" xfId="16251"/>
    <cellStyle name="Note 10 5 6 3 6" xfId="16252"/>
    <cellStyle name="Note 10 5 6 4" xfId="16253"/>
    <cellStyle name="Note 10 5 6 4 2" xfId="16254"/>
    <cellStyle name="Note 10 5 6 4 2 2" xfId="16255"/>
    <cellStyle name="Note 10 5 6 4 2 2 2" xfId="16256"/>
    <cellStyle name="Note 10 5 6 4 2 3" xfId="16257"/>
    <cellStyle name="Note 10 5 6 4 3" xfId="16258"/>
    <cellStyle name="Note 10 5 6 4 3 2" xfId="16259"/>
    <cellStyle name="Note 10 5 6 4 3 2 2" xfId="16260"/>
    <cellStyle name="Note 10 5 6 4 3 3" xfId="16261"/>
    <cellStyle name="Note 10 5 6 4 4" xfId="16262"/>
    <cellStyle name="Note 10 5 6 4 4 2" xfId="16263"/>
    <cellStyle name="Note 10 5 6 4 5" xfId="16264"/>
    <cellStyle name="Note 10 5 7" xfId="16265"/>
    <cellStyle name="Note 10 5 7 2" xfId="16266"/>
    <cellStyle name="Note 10 5 7 2 2" xfId="16267"/>
    <cellStyle name="Note 10 5 7 2 2 2" xfId="16268"/>
    <cellStyle name="Note 10 5 7 2 2 2 2" xfId="16269"/>
    <cellStyle name="Note 10 5 7 2 2 3" xfId="16270"/>
    <cellStyle name="Note 10 5 7 2 3" xfId="16271"/>
    <cellStyle name="Note 10 5 7 2 3 2" xfId="16272"/>
    <cellStyle name="Note 10 5 7 2 3 2 2" xfId="16273"/>
    <cellStyle name="Note 10 5 7 2 3 3" xfId="16274"/>
    <cellStyle name="Note 10 5 7 2 4" xfId="16275"/>
    <cellStyle name="Note 10 5 7 2 4 2" xfId="16276"/>
    <cellStyle name="Note 10 5 7 2 5" xfId="16277"/>
    <cellStyle name="Note 10 5 7 3" xfId="16278"/>
    <cellStyle name="Note 10 5 7 3 2" xfId="16279"/>
    <cellStyle name="Note 10 5 7 3 2 2" xfId="16280"/>
    <cellStyle name="Note 10 5 7 3 3" xfId="16281"/>
    <cellStyle name="Note 10 5 7 4" xfId="16282"/>
    <cellStyle name="Note 10 5 7 4 2" xfId="16283"/>
    <cellStyle name="Note 10 5 7 4 2 2" xfId="16284"/>
    <cellStyle name="Note 10 5 7 4 3" xfId="16285"/>
    <cellStyle name="Note 10 5 7 5" xfId="16286"/>
    <cellStyle name="Note 10 5 7 5 2" xfId="16287"/>
    <cellStyle name="Note 10 5 7 6" xfId="16288"/>
    <cellStyle name="Note 10 5 8" xfId="16289"/>
    <cellStyle name="Note 10 5 8 2" xfId="16290"/>
    <cellStyle name="Note 10 5 8 2 2" xfId="16291"/>
    <cellStyle name="Note 10 5 8 2 2 2" xfId="16292"/>
    <cellStyle name="Note 10 5 8 2 2 2 2" xfId="16293"/>
    <cellStyle name="Note 10 5 8 2 2 3" xfId="16294"/>
    <cellStyle name="Note 10 5 8 2 3" xfId="16295"/>
    <cellStyle name="Note 10 5 8 2 3 2" xfId="16296"/>
    <cellStyle name="Note 10 5 8 2 3 2 2" xfId="16297"/>
    <cellStyle name="Note 10 5 8 2 3 3" xfId="16298"/>
    <cellStyle name="Note 10 5 8 2 4" xfId="16299"/>
    <cellStyle name="Note 10 5 8 2 4 2" xfId="16300"/>
    <cellStyle name="Note 10 5 8 2 5" xfId="16301"/>
    <cellStyle name="Note 10 5 8 3" xfId="16302"/>
    <cellStyle name="Note 10 5 8 3 2" xfId="16303"/>
    <cellStyle name="Note 10 5 8 3 2 2" xfId="16304"/>
    <cellStyle name="Note 10 5 8 3 3" xfId="16305"/>
    <cellStyle name="Note 10 5 8 4" xfId="16306"/>
    <cellStyle name="Note 10 5 8 4 2" xfId="16307"/>
    <cellStyle name="Note 10 5 8 4 2 2" xfId="16308"/>
    <cellStyle name="Note 10 5 8 4 3" xfId="16309"/>
    <cellStyle name="Note 10 5 8 5" xfId="16310"/>
    <cellStyle name="Note 10 5 8 5 2" xfId="16311"/>
    <cellStyle name="Note 10 5 8 6" xfId="16312"/>
    <cellStyle name="Note 10 5 9" xfId="16313"/>
    <cellStyle name="Note 10 5 9 2" xfId="16314"/>
    <cellStyle name="Note 10 5 9 2 2" xfId="16315"/>
    <cellStyle name="Note 10 5 9 2 2 2" xfId="16316"/>
    <cellStyle name="Note 10 5 9 2 3" xfId="16317"/>
    <cellStyle name="Note 10 5 9 3" xfId="16318"/>
    <cellStyle name="Note 10 5 9 3 2" xfId="16319"/>
    <cellStyle name="Note 10 5 9 3 2 2" xfId="16320"/>
    <cellStyle name="Note 10 5 9 3 3" xfId="16321"/>
    <cellStyle name="Note 10 5 9 4" xfId="16322"/>
    <cellStyle name="Note 10 5 9 4 2" xfId="16323"/>
    <cellStyle name="Note 10 5 9 5" xfId="16324"/>
    <cellStyle name="Note 10 6" xfId="16325"/>
    <cellStyle name="Note 10 6 2" xfId="16326"/>
    <cellStyle name="Note 10 6 2 2" xfId="16327"/>
    <cellStyle name="Note 10 6 2 2 2" xfId="16328"/>
    <cellStyle name="Note 10 6 2 2 2 2" xfId="16329"/>
    <cellStyle name="Note 10 6 2 2 2 2 2" xfId="16330"/>
    <cellStyle name="Note 10 6 2 2 2 2 2 2" xfId="16331"/>
    <cellStyle name="Note 10 6 2 2 2 2 3" xfId="16332"/>
    <cellStyle name="Note 10 6 2 2 2 3" xfId="16333"/>
    <cellStyle name="Note 10 6 2 2 2 3 2" xfId="16334"/>
    <cellStyle name="Note 10 6 2 2 2 3 2 2" xfId="16335"/>
    <cellStyle name="Note 10 6 2 2 2 3 3" xfId="16336"/>
    <cellStyle name="Note 10 6 2 2 2 4" xfId="16337"/>
    <cellStyle name="Note 10 6 2 2 2 4 2" xfId="16338"/>
    <cellStyle name="Note 10 6 2 2 2 5" xfId="16339"/>
    <cellStyle name="Note 10 6 2 2 3" xfId="16340"/>
    <cellStyle name="Note 10 6 2 2 3 2" xfId="16341"/>
    <cellStyle name="Note 10 6 2 2 3 2 2" xfId="16342"/>
    <cellStyle name="Note 10 6 2 2 3 3" xfId="16343"/>
    <cellStyle name="Note 10 6 2 2 4" xfId="16344"/>
    <cellStyle name="Note 10 6 2 2 4 2" xfId="16345"/>
    <cellStyle name="Note 10 6 2 2 4 2 2" xfId="16346"/>
    <cellStyle name="Note 10 6 2 2 4 3" xfId="16347"/>
    <cellStyle name="Note 10 6 2 2 5" xfId="16348"/>
    <cellStyle name="Note 10 6 2 2 5 2" xfId="16349"/>
    <cellStyle name="Note 10 6 2 2 6" xfId="16350"/>
    <cellStyle name="Note 10 6 2 3" xfId="16351"/>
    <cellStyle name="Note 10 6 2 3 2" xfId="16352"/>
    <cellStyle name="Note 10 6 2 3 2 2" xfId="16353"/>
    <cellStyle name="Note 10 6 2 3 2 2 2" xfId="16354"/>
    <cellStyle name="Note 10 6 2 3 2 2 2 2" xfId="16355"/>
    <cellStyle name="Note 10 6 2 3 2 2 3" xfId="16356"/>
    <cellStyle name="Note 10 6 2 3 2 3" xfId="16357"/>
    <cellStyle name="Note 10 6 2 3 2 3 2" xfId="16358"/>
    <cellStyle name="Note 10 6 2 3 2 3 2 2" xfId="16359"/>
    <cellStyle name="Note 10 6 2 3 2 3 3" xfId="16360"/>
    <cellStyle name="Note 10 6 2 3 2 4" xfId="16361"/>
    <cellStyle name="Note 10 6 2 3 2 4 2" xfId="16362"/>
    <cellStyle name="Note 10 6 2 3 2 5" xfId="16363"/>
    <cellStyle name="Note 10 6 2 3 3" xfId="16364"/>
    <cellStyle name="Note 10 6 2 3 3 2" xfId="16365"/>
    <cellStyle name="Note 10 6 2 3 3 2 2" xfId="16366"/>
    <cellStyle name="Note 10 6 2 3 3 3" xfId="16367"/>
    <cellStyle name="Note 10 6 2 3 4" xfId="16368"/>
    <cellStyle name="Note 10 6 2 3 4 2" xfId="16369"/>
    <cellStyle name="Note 10 6 2 3 4 2 2" xfId="16370"/>
    <cellStyle name="Note 10 6 2 3 4 3" xfId="16371"/>
    <cellStyle name="Note 10 6 2 3 5" xfId="16372"/>
    <cellStyle name="Note 10 6 2 3 5 2" xfId="16373"/>
    <cellStyle name="Note 10 6 2 3 6" xfId="16374"/>
    <cellStyle name="Note 10 6 2 4" xfId="16375"/>
    <cellStyle name="Note 10 6 2 4 2" xfId="16376"/>
    <cellStyle name="Note 10 6 2 4 2 2" xfId="16377"/>
    <cellStyle name="Note 10 6 2 4 2 2 2" xfId="16378"/>
    <cellStyle name="Note 10 6 2 4 2 3" xfId="16379"/>
    <cellStyle name="Note 10 6 2 4 3" xfId="16380"/>
    <cellStyle name="Note 10 6 2 4 3 2" xfId="16381"/>
    <cellStyle name="Note 10 6 2 4 3 2 2" xfId="16382"/>
    <cellStyle name="Note 10 6 2 4 3 3" xfId="16383"/>
    <cellStyle name="Note 10 6 2 4 4" xfId="16384"/>
    <cellStyle name="Note 10 6 2 4 4 2" xfId="16385"/>
    <cellStyle name="Note 10 6 2 4 5" xfId="16386"/>
    <cellStyle name="Note 10 6 3" xfId="16387"/>
    <cellStyle name="Note 10 6 3 2" xfId="16388"/>
    <cellStyle name="Note 10 6 3 2 2" xfId="16389"/>
    <cellStyle name="Note 10 6 3 2 2 2" xfId="16390"/>
    <cellStyle name="Note 10 6 3 2 2 2 2" xfId="16391"/>
    <cellStyle name="Note 10 6 3 2 2 2 2 2" xfId="16392"/>
    <cellStyle name="Note 10 6 3 2 2 2 3" xfId="16393"/>
    <cellStyle name="Note 10 6 3 2 2 3" xfId="16394"/>
    <cellStyle name="Note 10 6 3 2 2 3 2" xfId="16395"/>
    <cellStyle name="Note 10 6 3 2 2 3 2 2" xfId="16396"/>
    <cellStyle name="Note 10 6 3 2 2 3 3" xfId="16397"/>
    <cellStyle name="Note 10 6 3 2 2 4" xfId="16398"/>
    <cellStyle name="Note 10 6 3 2 2 4 2" xfId="16399"/>
    <cellStyle name="Note 10 6 3 2 2 5" xfId="16400"/>
    <cellStyle name="Note 10 6 3 2 3" xfId="16401"/>
    <cellStyle name="Note 10 6 3 2 3 2" xfId="16402"/>
    <cellStyle name="Note 10 6 3 2 3 2 2" xfId="16403"/>
    <cellStyle name="Note 10 6 3 2 3 3" xfId="16404"/>
    <cellStyle name="Note 10 6 3 2 4" xfId="16405"/>
    <cellStyle name="Note 10 6 3 2 4 2" xfId="16406"/>
    <cellStyle name="Note 10 6 3 2 4 2 2" xfId="16407"/>
    <cellStyle name="Note 10 6 3 2 4 3" xfId="16408"/>
    <cellStyle name="Note 10 6 3 2 5" xfId="16409"/>
    <cellStyle name="Note 10 6 3 2 5 2" xfId="16410"/>
    <cellStyle name="Note 10 6 3 2 6" xfId="16411"/>
    <cellStyle name="Note 10 6 3 3" xfId="16412"/>
    <cellStyle name="Note 10 6 3 3 2" xfId="16413"/>
    <cellStyle name="Note 10 6 3 3 2 2" xfId="16414"/>
    <cellStyle name="Note 10 6 3 3 2 2 2" xfId="16415"/>
    <cellStyle name="Note 10 6 3 3 2 2 2 2" xfId="16416"/>
    <cellStyle name="Note 10 6 3 3 2 2 3" xfId="16417"/>
    <cellStyle name="Note 10 6 3 3 2 3" xfId="16418"/>
    <cellStyle name="Note 10 6 3 3 2 3 2" xfId="16419"/>
    <cellStyle name="Note 10 6 3 3 2 3 2 2" xfId="16420"/>
    <cellStyle name="Note 10 6 3 3 2 3 3" xfId="16421"/>
    <cellStyle name="Note 10 6 3 3 2 4" xfId="16422"/>
    <cellStyle name="Note 10 6 3 3 2 4 2" xfId="16423"/>
    <cellStyle name="Note 10 6 3 3 2 5" xfId="16424"/>
    <cellStyle name="Note 10 6 3 3 3" xfId="16425"/>
    <cellStyle name="Note 10 6 3 3 3 2" xfId="16426"/>
    <cellStyle name="Note 10 6 3 3 3 2 2" xfId="16427"/>
    <cellStyle name="Note 10 6 3 3 3 3" xfId="16428"/>
    <cellStyle name="Note 10 6 3 3 4" xfId="16429"/>
    <cellStyle name="Note 10 6 3 3 4 2" xfId="16430"/>
    <cellStyle name="Note 10 6 3 3 4 2 2" xfId="16431"/>
    <cellStyle name="Note 10 6 3 3 4 3" xfId="16432"/>
    <cellStyle name="Note 10 6 3 3 5" xfId="16433"/>
    <cellStyle name="Note 10 6 3 3 5 2" xfId="16434"/>
    <cellStyle name="Note 10 6 3 3 6" xfId="16435"/>
    <cellStyle name="Note 10 6 3 4" xfId="16436"/>
    <cellStyle name="Note 10 6 3 4 2" xfId="16437"/>
    <cellStyle name="Note 10 6 3 4 2 2" xfId="16438"/>
    <cellStyle name="Note 10 6 3 4 2 2 2" xfId="16439"/>
    <cellStyle name="Note 10 6 3 4 2 3" xfId="16440"/>
    <cellStyle name="Note 10 6 3 4 3" xfId="16441"/>
    <cellStyle name="Note 10 6 3 4 3 2" xfId="16442"/>
    <cellStyle name="Note 10 6 3 4 3 2 2" xfId="16443"/>
    <cellStyle name="Note 10 6 3 4 3 3" xfId="16444"/>
    <cellStyle name="Note 10 6 3 4 4" xfId="16445"/>
    <cellStyle name="Note 10 6 3 4 4 2" xfId="16446"/>
    <cellStyle name="Note 10 6 3 4 5" xfId="16447"/>
    <cellStyle name="Note 10 6 4" xfId="16448"/>
    <cellStyle name="Note 10 6 4 2" xfId="16449"/>
    <cellStyle name="Note 10 6 4 2 2" xfId="16450"/>
    <cellStyle name="Note 10 6 4 2 2 2" xfId="16451"/>
    <cellStyle name="Note 10 6 4 2 2 2 2" xfId="16452"/>
    <cellStyle name="Note 10 6 4 2 2 2 2 2" xfId="16453"/>
    <cellStyle name="Note 10 6 4 2 2 2 3" xfId="16454"/>
    <cellStyle name="Note 10 6 4 2 2 3" xfId="16455"/>
    <cellStyle name="Note 10 6 4 2 2 3 2" xfId="16456"/>
    <cellStyle name="Note 10 6 4 2 2 3 2 2" xfId="16457"/>
    <cellStyle name="Note 10 6 4 2 2 3 3" xfId="16458"/>
    <cellStyle name="Note 10 6 4 2 2 4" xfId="16459"/>
    <cellStyle name="Note 10 6 4 2 2 4 2" xfId="16460"/>
    <cellStyle name="Note 10 6 4 2 2 5" xfId="16461"/>
    <cellStyle name="Note 10 6 4 2 3" xfId="16462"/>
    <cellStyle name="Note 10 6 4 2 3 2" xfId="16463"/>
    <cellStyle name="Note 10 6 4 2 3 2 2" xfId="16464"/>
    <cellStyle name="Note 10 6 4 2 3 3" xfId="16465"/>
    <cellStyle name="Note 10 6 4 2 4" xfId="16466"/>
    <cellStyle name="Note 10 6 4 2 4 2" xfId="16467"/>
    <cellStyle name="Note 10 6 4 2 4 2 2" xfId="16468"/>
    <cellStyle name="Note 10 6 4 2 4 3" xfId="16469"/>
    <cellStyle name="Note 10 6 4 2 5" xfId="16470"/>
    <cellStyle name="Note 10 6 4 2 5 2" xfId="16471"/>
    <cellStyle name="Note 10 6 4 2 6" xfId="16472"/>
    <cellStyle name="Note 10 6 4 3" xfId="16473"/>
    <cellStyle name="Note 10 6 4 3 2" xfId="16474"/>
    <cellStyle name="Note 10 6 4 3 2 2" xfId="16475"/>
    <cellStyle name="Note 10 6 4 3 2 2 2" xfId="16476"/>
    <cellStyle name="Note 10 6 4 3 2 2 2 2" xfId="16477"/>
    <cellStyle name="Note 10 6 4 3 2 2 3" xfId="16478"/>
    <cellStyle name="Note 10 6 4 3 2 3" xfId="16479"/>
    <cellStyle name="Note 10 6 4 3 2 3 2" xfId="16480"/>
    <cellStyle name="Note 10 6 4 3 2 3 2 2" xfId="16481"/>
    <cellStyle name="Note 10 6 4 3 2 3 3" xfId="16482"/>
    <cellStyle name="Note 10 6 4 3 2 4" xfId="16483"/>
    <cellStyle name="Note 10 6 4 3 2 4 2" xfId="16484"/>
    <cellStyle name="Note 10 6 4 3 2 5" xfId="16485"/>
    <cellStyle name="Note 10 6 4 3 3" xfId="16486"/>
    <cellStyle name="Note 10 6 4 3 3 2" xfId="16487"/>
    <cellStyle name="Note 10 6 4 3 3 2 2" xfId="16488"/>
    <cellStyle name="Note 10 6 4 3 3 3" xfId="16489"/>
    <cellStyle name="Note 10 6 4 3 4" xfId="16490"/>
    <cellStyle name="Note 10 6 4 3 4 2" xfId="16491"/>
    <cellStyle name="Note 10 6 4 3 4 2 2" xfId="16492"/>
    <cellStyle name="Note 10 6 4 3 4 3" xfId="16493"/>
    <cellStyle name="Note 10 6 4 3 5" xfId="16494"/>
    <cellStyle name="Note 10 6 4 3 5 2" xfId="16495"/>
    <cellStyle name="Note 10 6 4 3 6" xfId="16496"/>
    <cellStyle name="Note 10 6 4 4" xfId="16497"/>
    <cellStyle name="Note 10 6 4 4 2" xfId="16498"/>
    <cellStyle name="Note 10 6 4 4 2 2" xfId="16499"/>
    <cellStyle name="Note 10 6 4 4 2 2 2" xfId="16500"/>
    <cellStyle name="Note 10 6 4 4 2 3" xfId="16501"/>
    <cellStyle name="Note 10 6 4 4 3" xfId="16502"/>
    <cellStyle name="Note 10 6 4 4 3 2" xfId="16503"/>
    <cellStyle name="Note 10 6 4 4 3 2 2" xfId="16504"/>
    <cellStyle name="Note 10 6 4 4 3 3" xfId="16505"/>
    <cellStyle name="Note 10 6 4 4 4" xfId="16506"/>
    <cellStyle name="Note 10 6 4 4 4 2" xfId="16507"/>
    <cellStyle name="Note 10 6 4 4 5" xfId="16508"/>
    <cellStyle name="Note 10 6 5" xfId="16509"/>
    <cellStyle name="Note 10 6 5 2" xfId="16510"/>
    <cellStyle name="Note 10 6 5 2 2" xfId="16511"/>
    <cellStyle name="Note 10 6 5 2 2 2" xfId="16512"/>
    <cellStyle name="Note 10 6 5 2 2 2 2" xfId="16513"/>
    <cellStyle name="Note 10 6 5 2 2 2 2 2" xfId="16514"/>
    <cellStyle name="Note 10 6 5 2 2 2 3" xfId="16515"/>
    <cellStyle name="Note 10 6 5 2 2 3" xfId="16516"/>
    <cellStyle name="Note 10 6 5 2 2 3 2" xfId="16517"/>
    <cellStyle name="Note 10 6 5 2 2 3 2 2" xfId="16518"/>
    <cellStyle name="Note 10 6 5 2 2 3 3" xfId="16519"/>
    <cellStyle name="Note 10 6 5 2 2 4" xfId="16520"/>
    <cellStyle name="Note 10 6 5 2 2 4 2" xfId="16521"/>
    <cellStyle name="Note 10 6 5 2 2 5" xfId="16522"/>
    <cellStyle name="Note 10 6 5 2 3" xfId="16523"/>
    <cellStyle name="Note 10 6 5 2 3 2" xfId="16524"/>
    <cellStyle name="Note 10 6 5 2 3 2 2" xfId="16525"/>
    <cellStyle name="Note 10 6 5 2 3 3" xfId="16526"/>
    <cellStyle name="Note 10 6 5 2 4" xfId="16527"/>
    <cellStyle name="Note 10 6 5 2 4 2" xfId="16528"/>
    <cellStyle name="Note 10 6 5 2 4 2 2" xfId="16529"/>
    <cellStyle name="Note 10 6 5 2 4 3" xfId="16530"/>
    <cellStyle name="Note 10 6 5 2 5" xfId="16531"/>
    <cellStyle name="Note 10 6 5 2 5 2" xfId="16532"/>
    <cellStyle name="Note 10 6 5 2 6" xfId="16533"/>
    <cellStyle name="Note 10 6 5 3" xfId="16534"/>
    <cellStyle name="Note 10 6 5 3 2" xfId="16535"/>
    <cellStyle name="Note 10 6 5 3 2 2" xfId="16536"/>
    <cellStyle name="Note 10 6 5 3 2 2 2" xfId="16537"/>
    <cellStyle name="Note 10 6 5 3 2 2 2 2" xfId="16538"/>
    <cellStyle name="Note 10 6 5 3 2 2 3" xfId="16539"/>
    <cellStyle name="Note 10 6 5 3 2 3" xfId="16540"/>
    <cellStyle name="Note 10 6 5 3 2 3 2" xfId="16541"/>
    <cellStyle name="Note 10 6 5 3 2 3 2 2" xfId="16542"/>
    <cellStyle name="Note 10 6 5 3 2 3 3" xfId="16543"/>
    <cellStyle name="Note 10 6 5 3 2 4" xfId="16544"/>
    <cellStyle name="Note 10 6 5 3 2 4 2" xfId="16545"/>
    <cellStyle name="Note 10 6 5 3 2 5" xfId="16546"/>
    <cellStyle name="Note 10 6 5 3 3" xfId="16547"/>
    <cellStyle name="Note 10 6 5 3 3 2" xfId="16548"/>
    <cellStyle name="Note 10 6 5 3 3 2 2" xfId="16549"/>
    <cellStyle name="Note 10 6 5 3 3 3" xfId="16550"/>
    <cellStyle name="Note 10 6 5 3 4" xfId="16551"/>
    <cellStyle name="Note 10 6 5 3 4 2" xfId="16552"/>
    <cellStyle name="Note 10 6 5 3 4 2 2" xfId="16553"/>
    <cellStyle name="Note 10 6 5 3 4 3" xfId="16554"/>
    <cellStyle name="Note 10 6 5 3 5" xfId="16555"/>
    <cellStyle name="Note 10 6 5 3 5 2" xfId="16556"/>
    <cellStyle name="Note 10 6 5 3 6" xfId="16557"/>
    <cellStyle name="Note 10 6 5 4" xfId="16558"/>
    <cellStyle name="Note 10 6 5 4 2" xfId="16559"/>
    <cellStyle name="Note 10 6 5 4 2 2" xfId="16560"/>
    <cellStyle name="Note 10 6 5 4 2 2 2" xfId="16561"/>
    <cellStyle name="Note 10 6 5 4 2 3" xfId="16562"/>
    <cellStyle name="Note 10 6 5 4 3" xfId="16563"/>
    <cellStyle name="Note 10 6 5 4 3 2" xfId="16564"/>
    <cellStyle name="Note 10 6 5 4 3 2 2" xfId="16565"/>
    <cellStyle name="Note 10 6 5 4 3 3" xfId="16566"/>
    <cellStyle name="Note 10 6 5 4 4" xfId="16567"/>
    <cellStyle name="Note 10 6 5 4 4 2" xfId="16568"/>
    <cellStyle name="Note 10 6 5 4 5" xfId="16569"/>
    <cellStyle name="Note 10 6 6" xfId="16570"/>
    <cellStyle name="Note 10 6 6 2" xfId="16571"/>
    <cellStyle name="Note 10 6 6 2 2" xfId="16572"/>
    <cellStyle name="Note 10 6 6 2 2 2" xfId="16573"/>
    <cellStyle name="Note 10 6 6 2 2 2 2" xfId="16574"/>
    <cellStyle name="Note 10 6 6 2 2 2 2 2" xfId="16575"/>
    <cellStyle name="Note 10 6 6 2 2 2 3" xfId="16576"/>
    <cellStyle name="Note 10 6 6 2 2 3" xfId="16577"/>
    <cellStyle name="Note 10 6 6 2 2 3 2" xfId="16578"/>
    <cellStyle name="Note 10 6 6 2 2 3 2 2" xfId="16579"/>
    <cellStyle name="Note 10 6 6 2 2 3 3" xfId="16580"/>
    <cellStyle name="Note 10 6 6 2 2 4" xfId="16581"/>
    <cellStyle name="Note 10 6 6 2 2 4 2" xfId="16582"/>
    <cellStyle name="Note 10 6 6 2 2 5" xfId="16583"/>
    <cellStyle name="Note 10 6 6 2 3" xfId="16584"/>
    <cellStyle name="Note 10 6 6 2 3 2" xfId="16585"/>
    <cellStyle name="Note 10 6 6 2 3 2 2" xfId="16586"/>
    <cellStyle name="Note 10 6 6 2 3 3" xfId="16587"/>
    <cellStyle name="Note 10 6 6 2 4" xfId="16588"/>
    <cellStyle name="Note 10 6 6 2 4 2" xfId="16589"/>
    <cellStyle name="Note 10 6 6 2 4 2 2" xfId="16590"/>
    <cellStyle name="Note 10 6 6 2 4 3" xfId="16591"/>
    <cellStyle name="Note 10 6 6 2 5" xfId="16592"/>
    <cellStyle name="Note 10 6 6 2 5 2" xfId="16593"/>
    <cellStyle name="Note 10 6 6 2 6" xfId="16594"/>
    <cellStyle name="Note 10 6 6 3" xfId="16595"/>
    <cellStyle name="Note 10 6 6 3 2" xfId="16596"/>
    <cellStyle name="Note 10 6 6 3 2 2" xfId="16597"/>
    <cellStyle name="Note 10 6 6 3 2 2 2" xfId="16598"/>
    <cellStyle name="Note 10 6 6 3 2 2 2 2" xfId="16599"/>
    <cellStyle name="Note 10 6 6 3 2 2 3" xfId="16600"/>
    <cellStyle name="Note 10 6 6 3 2 3" xfId="16601"/>
    <cellStyle name="Note 10 6 6 3 2 3 2" xfId="16602"/>
    <cellStyle name="Note 10 6 6 3 2 3 2 2" xfId="16603"/>
    <cellStyle name="Note 10 6 6 3 2 3 3" xfId="16604"/>
    <cellStyle name="Note 10 6 6 3 2 4" xfId="16605"/>
    <cellStyle name="Note 10 6 6 3 2 4 2" xfId="16606"/>
    <cellStyle name="Note 10 6 6 3 2 5" xfId="16607"/>
    <cellStyle name="Note 10 6 6 3 3" xfId="16608"/>
    <cellStyle name="Note 10 6 6 3 3 2" xfId="16609"/>
    <cellStyle name="Note 10 6 6 3 3 2 2" xfId="16610"/>
    <cellStyle name="Note 10 6 6 3 3 3" xfId="16611"/>
    <cellStyle name="Note 10 6 6 3 4" xfId="16612"/>
    <cellStyle name="Note 10 6 6 3 4 2" xfId="16613"/>
    <cellStyle name="Note 10 6 6 3 4 2 2" xfId="16614"/>
    <cellStyle name="Note 10 6 6 3 4 3" xfId="16615"/>
    <cellStyle name="Note 10 6 6 3 5" xfId="16616"/>
    <cellStyle name="Note 10 6 6 3 5 2" xfId="16617"/>
    <cellStyle name="Note 10 6 6 3 6" xfId="16618"/>
    <cellStyle name="Note 10 6 6 4" xfId="16619"/>
    <cellStyle name="Note 10 6 6 4 2" xfId="16620"/>
    <cellStyle name="Note 10 6 6 4 2 2" xfId="16621"/>
    <cellStyle name="Note 10 6 6 4 2 2 2" xfId="16622"/>
    <cellStyle name="Note 10 6 6 4 2 3" xfId="16623"/>
    <cellStyle name="Note 10 6 6 4 3" xfId="16624"/>
    <cellStyle name="Note 10 6 6 4 3 2" xfId="16625"/>
    <cellStyle name="Note 10 6 6 4 3 2 2" xfId="16626"/>
    <cellStyle name="Note 10 6 6 4 3 3" xfId="16627"/>
    <cellStyle name="Note 10 6 6 4 4" xfId="16628"/>
    <cellStyle name="Note 10 6 6 4 4 2" xfId="16629"/>
    <cellStyle name="Note 10 6 6 4 5" xfId="16630"/>
    <cellStyle name="Note 10 6 7" xfId="16631"/>
    <cellStyle name="Note 10 6 7 2" xfId="16632"/>
    <cellStyle name="Note 10 6 7 2 2" xfId="16633"/>
    <cellStyle name="Note 10 6 7 2 2 2" xfId="16634"/>
    <cellStyle name="Note 10 6 7 2 2 2 2" xfId="16635"/>
    <cellStyle name="Note 10 6 7 2 2 3" xfId="16636"/>
    <cellStyle name="Note 10 6 7 2 3" xfId="16637"/>
    <cellStyle name="Note 10 6 7 2 3 2" xfId="16638"/>
    <cellStyle name="Note 10 6 7 2 3 2 2" xfId="16639"/>
    <cellStyle name="Note 10 6 7 2 3 3" xfId="16640"/>
    <cellStyle name="Note 10 6 7 2 4" xfId="16641"/>
    <cellStyle name="Note 10 6 7 2 4 2" xfId="16642"/>
    <cellStyle name="Note 10 6 7 2 5" xfId="16643"/>
    <cellStyle name="Note 10 6 7 3" xfId="16644"/>
    <cellStyle name="Note 10 6 7 3 2" xfId="16645"/>
    <cellStyle name="Note 10 6 7 3 2 2" xfId="16646"/>
    <cellStyle name="Note 10 6 7 3 3" xfId="16647"/>
    <cellStyle name="Note 10 6 7 4" xfId="16648"/>
    <cellStyle name="Note 10 6 7 4 2" xfId="16649"/>
    <cellStyle name="Note 10 6 7 4 2 2" xfId="16650"/>
    <cellStyle name="Note 10 6 7 4 3" xfId="16651"/>
    <cellStyle name="Note 10 6 7 5" xfId="16652"/>
    <cellStyle name="Note 10 6 7 5 2" xfId="16653"/>
    <cellStyle name="Note 10 6 7 6" xfId="16654"/>
    <cellStyle name="Note 10 6 8" xfId="16655"/>
    <cellStyle name="Note 10 6 8 2" xfId="16656"/>
    <cellStyle name="Note 10 6 8 2 2" xfId="16657"/>
    <cellStyle name="Note 10 6 8 2 2 2" xfId="16658"/>
    <cellStyle name="Note 10 6 8 2 2 2 2" xfId="16659"/>
    <cellStyle name="Note 10 6 8 2 2 3" xfId="16660"/>
    <cellStyle name="Note 10 6 8 2 3" xfId="16661"/>
    <cellStyle name="Note 10 6 8 2 3 2" xfId="16662"/>
    <cellStyle name="Note 10 6 8 2 3 2 2" xfId="16663"/>
    <cellStyle name="Note 10 6 8 2 3 3" xfId="16664"/>
    <cellStyle name="Note 10 6 8 2 4" xfId="16665"/>
    <cellStyle name="Note 10 6 8 2 4 2" xfId="16666"/>
    <cellStyle name="Note 10 6 8 2 5" xfId="16667"/>
    <cellStyle name="Note 10 6 8 3" xfId="16668"/>
    <cellStyle name="Note 10 6 8 3 2" xfId="16669"/>
    <cellStyle name="Note 10 6 8 3 2 2" xfId="16670"/>
    <cellStyle name="Note 10 6 8 3 3" xfId="16671"/>
    <cellStyle name="Note 10 6 8 4" xfId="16672"/>
    <cellStyle name="Note 10 6 8 4 2" xfId="16673"/>
    <cellStyle name="Note 10 6 8 4 2 2" xfId="16674"/>
    <cellStyle name="Note 10 6 8 4 3" xfId="16675"/>
    <cellStyle name="Note 10 6 8 5" xfId="16676"/>
    <cellStyle name="Note 10 6 8 5 2" xfId="16677"/>
    <cellStyle name="Note 10 6 8 6" xfId="16678"/>
    <cellStyle name="Note 10 6 9" xfId="16679"/>
    <cellStyle name="Note 10 6 9 2" xfId="16680"/>
    <cellStyle name="Note 10 6 9 2 2" xfId="16681"/>
    <cellStyle name="Note 10 6 9 2 2 2" xfId="16682"/>
    <cellStyle name="Note 10 6 9 2 3" xfId="16683"/>
    <cellStyle name="Note 10 6 9 3" xfId="16684"/>
    <cellStyle name="Note 10 6 9 3 2" xfId="16685"/>
    <cellStyle name="Note 10 6 9 3 2 2" xfId="16686"/>
    <cellStyle name="Note 10 6 9 3 3" xfId="16687"/>
    <cellStyle name="Note 10 6 9 4" xfId="16688"/>
    <cellStyle name="Note 10 6 9 4 2" xfId="16689"/>
    <cellStyle name="Note 10 6 9 5" xfId="16690"/>
    <cellStyle name="Note 10 7" xfId="16691"/>
    <cellStyle name="Note 10 7 2" xfId="16692"/>
    <cellStyle name="Note 10 7 2 2" xfId="16693"/>
    <cellStyle name="Note 10 7 2 2 2" xfId="16694"/>
    <cellStyle name="Note 10 7 2 2 2 2" xfId="16695"/>
    <cellStyle name="Note 10 7 2 2 2 2 2" xfId="16696"/>
    <cellStyle name="Note 10 7 2 2 2 2 2 2" xfId="16697"/>
    <cellStyle name="Note 10 7 2 2 2 2 3" xfId="16698"/>
    <cellStyle name="Note 10 7 2 2 2 3" xfId="16699"/>
    <cellStyle name="Note 10 7 2 2 2 3 2" xfId="16700"/>
    <cellStyle name="Note 10 7 2 2 2 3 2 2" xfId="16701"/>
    <cellStyle name="Note 10 7 2 2 2 3 3" xfId="16702"/>
    <cellStyle name="Note 10 7 2 2 2 4" xfId="16703"/>
    <cellStyle name="Note 10 7 2 2 2 4 2" xfId="16704"/>
    <cellStyle name="Note 10 7 2 2 2 5" xfId="16705"/>
    <cellStyle name="Note 10 7 2 2 3" xfId="16706"/>
    <cellStyle name="Note 10 7 2 2 3 2" xfId="16707"/>
    <cellStyle name="Note 10 7 2 2 3 2 2" xfId="16708"/>
    <cellStyle name="Note 10 7 2 2 3 3" xfId="16709"/>
    <cellStyle name="Note 10 7 2 2 4" xfId="16710"/>
    <cellStyle name="Note 10 7 2 2 4 2" xfId="16711"/>
    <cellStyle name="Note 10 7 2 2 4 2 2" xfId="16712"/>
    <cellStyle name="Note 10 7 2 2 4 3" xfId="16713"/>
    <cellStyle name="Note 10 7 2 2 5" xfId="16714"/>
    <cellStyle name="Note 10 7 2 2 5 2" xfId="16715"/>
    <cellStyle name="Note 10 7 2 2 6" xfId="16716"/>
    <cellStyle name="Note 10 7 2 3" xfId="16717"/>
    <cellStyle name="Note 10 7 2 3 2" xfId="16718"/>
    <cellStyle name="Note 10 7 2 3 2 2" xfId="16719"/>
    <cellStyle name="Note 10 7 2 3 2 2 2" xfId="16720"/>
    <cellStyle name="Note 10 7 2 3 2 2 2 2" xfId="16721"/>
    <cellStyle name="Note 10 7 2 3 2 2 3" xfId="16722"/>
    <cellStyle name="Note 10 7 2 3 2 3" xfId="16723"/>
    <cellStyle name="Note 10 7 2 3 2 3 2" xfId="16724"/>
    <cellStyle name="Note 10 7 2 3 2 3 2 2" xfId="16725"/>
    <cellStyle name="Note 10 7 2 3 2 3 3" xfId="16726"/>
    <cellStyle name="Note 10 7 2 3 2 4" xfId="16727"/>
    <cellStyle name="Note 10 7 2 3 2 4 2" xfId="16728"/>
    <cellStyle name="Note 10 7 2 3 2 5" xfId="16729"/>
    <cellStyle name="Note 10 7 2 3 3" xfId="16730"/>
    <cellStyle name="Note 10 7 2 3 3 2" xfId="16731"/>
    <cellStyle name="Note 10 7 2 3 3 2 2" xfId="16732"/>
    <cellStyle name="Note 10 7 2 3 3 3" xfId="16733"/>
    <cellStyle name="Note 10 7 2 3 4" xfId="16734"/>
    <cellStyle name="Note 10 7 2 3 4 2" xfId="16735"/>
    <cellStyle name="Note 10 7 2 3 4 2 2" xfId="16736"/>
    <cellStyle name="Note 10 7 2 3 4 3" xfId="16737"/>
    <cellStyle name="Note 10 7 2 3 5" xfId="16738"/>
    <cellStyle name="Note 10 7 2 3 5 2" xfId="16739"/>
    <cellStyle name="Note 10 7 2 3 6" xfId="16740"/>
    <cellStyle name="Note 10 7 2 4" xfId="16741"/>
    <cellStyle name="Note 10 7 2 4 2" xfId="16742"/>
    <cellStyle name="Note 10 7 2 4 2 2" xfId="16743"/>
    <cellStyle name="Note 10 7 2 4 2 2 2" xfId="16744"/>
    <cellStyle name="Note 10 7 2 4 2 3" xfId="16745"/>
    <cellStyle name="Note 10 7 2 4 3" xfId="16746"/>
    <cellStyle name="Note 10 7 2 4 3 2" xfId="16747"/>
    <cellStyle name="Note 10 7 2 4 3 2 2" xfId="16748"/>
    <cellStyle name="Note 10 7 2 4 3 3" xfId="16749"/>
    <cellStyle name="Note 10 7 2 4 4" xfId="16750"/>
    <cellStyle name="Note 10 7 2 4 4 2" xfId="16751"/>
    <cellStyle name="Note 10 7 2 4 5" xfId="16752"/>
    <cellStyle name="Note 10 7 3" xfId="16753"/>
    <cellStyle name="Note 10 7 3 2" xfId="16754"/>
    <cellStyle name="Note 10 7 3 2 2" xfId="16755"/>
    <cellStyle name="Note 10 7 3 2 2 2" xfId="16756"/>
    <cellStyle name="Note 10 7 3 2 2 2 2" xfId="16757"/>
    <cellStyle name="Note 10 7 3 2 2 2 2 2" xfId="16758"/>
    <cellStyle name="Note 10 7 3 2 2 2 3" xfId="16759"/>
    <cellStyle name="Note 10 7 3 2 2 3" xfId="16760"/>
    <cellStyle name="Note 10 7 3 2 2 3 2" xfId="16761"/>
    <cellStyle name="Note 10 7 3 2 2 3 2 2" xfId="16762"/>
    <cellStyle name="Note 10 7 3 2 2 3 3" xfId="16763"/>
    <cellStyle name="Note 10 7 3 2 2 4" xfId="16764"/>
    <cellStyle name="Note 10 7 3 2 2 4 2" xfId="16765"/>
    <cellStyle name="Note 10 7 3 2 2 5" xfId="16766"/>
    <cellStyle name="Note 10 7 3 2 3" xfId="16767"/>
    <cellStyle name="Note 10 7 3 2 3 2" xfId="16768"/>
    <cellStyle name="Note 10 7 3 2 3 2 2" xfId="16769"/>
    <cellStyle name="Note 10 7 3 2 3 3" xfId="16770"/>
    <cellStyle name="Note 10 7 3 2 4" xfId="16771"/>
    <cellStyle name="Note 10 7 3 2 4 2" xfId="16772"/>
    <cellStyle name="Note 10 7 3 2 4 2 2" xfId="16773"/>
    <cellStyle name="Note 10 7 3 2 4 3" xfId="16774"/>
    <cellStyle name="Note 10 7 3 2 5" xfId="16775"/>
    <cellStyle name="Note 10 7 3 2 5 2" xfId="16776"/>
    <cellStyle name="Note 10 7 3 2 6" xfId="16777"/>
    <cellStyle name="Note 10 7 3 3" xfId="16778"/>
    <cellStyle name="Note 10 7 3 3 2" xfId="16779"/>
    <cellStyle name="Note 10 7 3 3 2 2" xfId="16780"/>
    <cellStyle name="Note 10 7 3 3 2 2 2" xfId="16781"/>
    <cellStyle name="Note 10 7 3 3 2 2 2 2" xfId="16782"/>
    <cellStyle name="Note 10 7 3 3 2 2 3" xfId="16783"/>
    <cellStyle name="Note 10 7 3 3 2 3" xfId="16784"/>
    <cellStyle name="Note 10 7 3 3 2 3 2" xfId="16785"/>
    <cellStyle name="Note 10 7 3 3 2 3 2 2" xfId="16786"/>
    <cellStyle name="Note 10 7 3 3 2 3 3" xfId="16787"/>
    <cellStyle name="Note 10 7 3 3 2 4" xfId="16788"/>
    <cellStyle name="Note 10 7 3 3 2 4 2" xfId="16789"/>
    <cellStyle name="Note 10 7 3 3 2 5" xfId="16790"/>
    <cellStyle name="Note 10 7 3 3 3" xfId="16791"/>
    <cellStyle name="Note 10 7 3 3 3 2" xfId="16792"/>
    <cellStyle name="Note 10 7 3 3 3 2 2" xfId="16793"/>
    <cellStyle name="Note 10 7 3 3 3 3" xfId="16794"/>
    <cellStyle name="Note 10 7 3 3 4" xfId="16795"/>
    <cellStyle name="Note 10 7 3 3 4 2" xfId="16796"/>
    <cellStyle name="Note 10 7 3 3 4 2 2" xfId="16797"/>
    <cellStyle name="Note 10 7 3 3 4 3" xfId="16798"/>
    <cellStyle name="Note 10 7 3 3 5" xfId="16799"/>
    <cellStyle name="Note 10 7 3 3 5 2" xfId="16800"/>
    <cellStyle name="Note 10 7 3 3 6" xfId="16801"/>
    <cellStyle name="Note 10 7 3 4" xfId="16802"/>
    <cellStyle name="Note 10 7 3 4 2" xfId="16803"/>
    <cellStyle name="Note 10 7 3 4 2 2" xfId="16804"/>
    <cellStyle name="Note 10 7 3 4 2 2 2" xfId="16805"/>
    <cellStyle name="Note 10 7 3 4 2 3" xfId="16806"/>
    <cellStyle name="Note 10 7 3 4 3" xfId="16807"/>
    <cellStyle name="Note 10 7 3 4 3 2" xfId="16808"/>
    <cellStyle name="Note 10 7 3 4 3 2 2" xfId="16809"/>
    <cellStyle name="Note 10 7 3 4 3 3" xfId="16810"/>
    <cellStyle name="Note 10 7 3 4 4" xfId="16811"/>
    <cellStyle name="Note 10 7 3 4 4 2" xfId="16812"/>
    <cellStyle name="Note 10 7 3 4 5" xfId="16813"/>
    <cellStyle name="Note 10 7 4" xfId="16814"/>
    <cellStyle name="Note 10 7 4 2" xfId="16815"/>
    <cellStyle name="Note 10 7 4 2 2" xfId="16816"/>
    <cellStyle name="Note 10 7 4 2 2 2" xfId="16817"/>
    <cellStyle name="Note 10 7 4 2 2 2 2" xfId="16818"/>
    <cellStyle name="Note 10 7 4 2 2 2 2 2" xfId="16819"/>
    <cellStyle name="Note 10 7 4 2 2 2 3" xfId="16820"/>
    <cellStyle name="Note 10 7 4 2 2 3" xfId="16821"/>
    <cellStyle name="Note 10 7 4 2 2 3 2" xfId="16822"/>
    <cellStyle name="Note 10 7 4 2 2 3 2 2" xfId="16823"/>
    <cellStyle name="Note 10 7 4 2 2 3 3" xfId="16824"/>
    <cellStyle name="Note 10 7 4 2 2 4" xfId="16825"/>
    <cellStyle name="Note 10 7 4 2 2 4 2" xfId="16826"/>
    <cellStyle name="Note 10 7 4 2 2 5" xfId="16827"/>
    <cellStyle name="Note 10 7 4 2 3" xfId="16828"/>
    <cellStyle name="Note 10 7 4 2 3 2" xfId="16829"/>
    <cellStyle name="Note 10 7 4 2 3 2 2" xfId="16830"/>
    <cellStyle name="Note 10 7 4 2 3 3" xfId="16831"/>
    <cellStyle name="Note 10 7 4 2 4" xfId="16832"/>
    <cellStyle name="Note 10 7 4 2 4 2" xfId="16833"/>
    <cellStyle name="Note 10 7 4 2 4 2 2" xfId="16834"/>
    <cellStyle name="Note 10 7 4 2 4 3" xfId="16835"/>
    <cellStyle name="Note 10 7 4 2 5" xfId="16836"/>
    <cellStyle name="Note 10 7 4 2 5 2" xfId="16837"/>
    <cellStyle name="Note 10 7 4 2 6" xfId="16838"/>
    <cellStyle name="Note 10 7 4 3" xfId="16839"/>
    <cellStyle name="Note 10 7 4 3 2" xfId="16840"/>
    <cellStyle name="Note 10 7 4 3 2 2" xfId="16841"/>
    <cellStyle name="Note 10 7 4 3 2 2 2" xfId="16842"/>
    <cellStyle name="Note 10 7 4 3 2 2 2 2" xfId="16843"/>
    <cellStyle name="Note 10 7 4 3 2 2 3" xfId="16844"/>
    <cellStyle name="Note 10 7 4 3 2 3" xfId="16845"/>
    <cellStyle name="Note 10 7 4 3 2 3 2" xfId="16846"/>
    <cellStyle name="Note 10 7 4 3 2 3 2 2" xfId="16847"/>
    <cellStyle name="Note 10 7 4 3 2 3 3" xfId="16848"/>
    <cellStyle name="Note 10 7 4 3 2 4" xfId="16849"/>
    <cellStyle name="Note 10 7 4 3 2 4 2" xfId="16850"/>
    <cellStyle name="Note 10 7 4 3 2 5" xfId="16851"/>
    <cellStyle name="Note 10 7 4 3 3" xfId="16852"/>
    <cellStyle name="Note 10 7 4 3 3 2" xfId="16853"/>
    <cellStyle name="Note 10 7 4 3 3 2 2" xfId="16854"/>
    <cellStyle name="Note 10 7 4 3 3 3" xfId="16855"/>
    <cellStyle name="Note 10 7 4 3 4" xfId="16856"/>
    <cellStyle name="Note 10 7 4 3 4 2" xfId="16857"/>
    <cellStyle name="Note 10 7 4 3 4 2 2" xfId="16858"/>
    <cellStyle name="Note 10 7 4 3 4 3" xfId="16859"/>
    <cellStyle name="Note 10 7 4 3 5" xfId="16860"/>
    <cellStyle name="Note 10 7 4 3 5 2" xfId="16861"/>
    <cellStyle name="Note 10 7 4 3 6" xfId="16862"/>
    <cellStyle name="Note 10 7 4 4" xfId="16863"/>
    <cellStyle name="Note 10 7 4 4 2" xfId="16864"/>
    <cellStyle name="Note 10 7 4 4 2 2" xfId="16865"/>
    <cellStyle name="Note 10 7 4 4 2 2 2" xfId="16866"/>
    <cellStyle name="Note 10 7 4 4 2 3" xfId="16867"/>
    <cellStyle name="Note 10 7 4 4 3" xfId="16868"/>
    <cellStyle name="Note 10 7 4 4 3 2" xfId="16869"/>
    <cellStyle name="Note 10 7 4 4 3 2 2" xfId="16870"/>
    <cellStyle name="Note 10 7 4 4 3 3" xfId="16871"/>
    <cellStyle name="Note 10 7 4 4 4" xfId="16872"/>
    <cellStyle name="Note 10 7 4 4 4 2" xfId="16873"/>
    <cellStyle name="Note 10 7 4 4 5" xfId="16874"/>
    <cellStyle name="Note 10 7 5" xfId="16875"/>
    <cellStyle name="Note 10 7 5 2" xfId="16876"/>
    <cellStyle name="Note 10 7 5 2 2" xfId="16877"/>
    <cellStyle name="Note 10 7 5 2 2 2" xfId="16878"/>
    <cellStyle name="Note 10 7 5 2 2 2 2" xfId="16879"/>
    <cellStyle name="Note 10 7 5 2 2 2 2 2" xfId="16880"/>
    <cellStyle name="Note 10 7 5 2 2 2 3" xfId="16881"/>
    <cellStyle name="Note 10 7 5 2 2 3" xfId="16882"/>
    <cellStyle name="Note 10 7 5 2 2 3 2" xfId="16883"/>
    <cellStyle name="Note 10 7 5 2 2 3 2 2" xfId="16884"/>
    <cellStyle name="Note 10 7 5 2 2 3 3" xfId="16885"/>
    <cellStyle name="Note 10 7 5 2 2 4" xfId="16886"/>
    <cellStyle name="Note 10 7 5 2 2 4 2" xfId="16887"/>
    <cellStyle name="Note 10 7 5 2 2 5" xfId="16888"/>
    <cellStyle name="Note 10 7 5 2 3" xfId="16889"/>
    <cellStyle name="Note 10 7 5 2 3 2" xfId="16890"/>
    <cellStyle name="Note 10 7 5 2 3 2 2" xfId="16891"/>
    <cellStyle name="Note 10 7 5 2 3 3" xfId="16892"/>
    <cellStyle name="Note 10 7 5 2 4" xfId="16893"/>
    <cellStyle name="Note 10 7 5 2 4 2" xfId="16894"/>
    <cellStyle name="Note 10 7 5 2 4 2 2" xfId="16895"/>
    <cellStyle name="Note 10 7 5 2 4 3" xfId="16896"/>
    <cellStyle name="Note 10 7 5 2 5" xfId="16897"/>
    <cellStyle name="Note 10 7 5 2 5 2" xfId="16898"/>
    <cellStyle name="Note 10 7 5 2 6" xfId="16899"/>
    <cellStyle name="Note 10 7 5 3" xfId="16900"/>
    <cellStyle name="Note 10 7 5 3 2" xfId="16901"/>
    <cellStyle name="Note 10 7 5 3 2 2" xfId="16902"/>
    <cellStyle name="Note 10 7 5 3 2 2 2" xfId="16903"/>
    <cellStyle name="Note 10 7 5 3 2 2 2 2" xfId="16904"/>
    <cellStyle name="Note 10 7 5 3 2 2 3" xfId="16905"/>
    <cellStyle name="Note 10 7 5 3 2 3" xfId="16906"/>
    <cellStyle name="Note 10 7 5 3 2 3 2" xfId="16907"/>
    <cellStyle name="Note 10 7 5 3 2 3 2 2" xfId="16908"/>
    <cellStyle name="Note 10 7 5 3 2 3 3" xfId="16909"/>
    <cellStyle name="Note 10 7 5 3 2 4" xfId="16910"/>
    <cellStyle name="Note 10 7 5 3 2 4 2" xfId="16911"/>
    <cellStyle name="Note 10 7 5 3 2 5" xfId="16912"/>
    <cellStyle name="Note 10 7 5 3 3" xfId="16913"/>
    <cellStyle name="Note 10 7 5 3 3 2" xfId="16914"/>
    <cellStyle name="Note 10 7 5 3 3 2 2" xfId="16915"/>
    <cellStyle name="Note 10 7 5 3 3 3" xfId="16916"/>
    <cellStyle name="Note 10 7 5 3 4" xfId="16917"/>
    <cellStyle name="Note 10 7 5 3 4 2" xfId="16918"/>
    <cellStyle name="Note 10 7 5 3 4 2 2" xfId="16919"/>
    <cellStyle name="Note 10 7 5 3 4 3" xfId="16920"/>
    <cellStyle name="Note 10 7 5 3 5" xfId="16921"/>
    <cellStyle name="Note 10 7 5 3 5 2" xfId="16922"/>
    <cellStyle name="Note 10 7 5 3 6" xfId="16923"/>
    <cellStyle name="Note 10 7 5 4" xfId="16924"/>
    <cellStyle name="Note 10 7 5 4 2" xfId="16925"/>
    <cellStyle name="Note 10 7 5 4 2 2" xfId="16926"/>
    <cellStyle name="Note 10 7 5 4 2 2 2" xfId="16927"/>
    <cellStyle name="Note 10 7 5 4 2 3" xfId="16928"/>
    <cellStyle name="Note 10 7 5 4 3" xfId="16929"/>
    <cellStyle name="Note 10 7 5 4 3 2" xfId="16930"/>
    <cellStyle name="Note 10 7 5 4 3 2 2" xfId="16931"/>
    <cellStyle name="Note 10 7 5 4 3 3" xfId="16932"/>
    <cellStyle name="Note 10 7 5 4 4" xfId="16933"/>
    <cellStyle name="Note 10 7 5 4 4 2" xfId="16934"/>
    <cellStyle name="Note 10 7 5 4 5" xfId="16935"/>
    <cellStyle name="Note 10 7 6" xfId="16936"/>
    <cellStyle name="Note 10 7 6 2" xfId="16937"/>
    <cellStyle name="Note 10 7 6 2 2" xfId="16938"/>
    <cellStyle name="Note 10 7 6 2 2 2" xfId="16939"/>
    <cellStyle name="Note 10 7 6 2 2 2 2" xfId="16940"/>
    <cellStyle name="Note 10 7 6 2 2 2 2 2" xfId="16941"/>
    <cellStyle name="Note 10 7 6 2 2 2 3" xfId="16942"/>
    <cellStyle name="Note 10 7 6 2 2 3" xfId="16943"/>
    <cellStyle name="Note 10 7 6 2 2 3 2" xfId="16944"/>
    <cellStyle name="Note 10 7 6 2 2 3 2 2" xfId="16945"/>
    <cellStyle name="Note 10 7 6 2 2 3 3" xfId="16946"/>
    <cellStyle name="Note 10 7 6 2 2 4" xfId="16947"/>
    <cellStyle name="Note 10 7 6 2 2 4 2" xfId="16948"/>
    <cellStyle name="Note 10 7 6 2 2 5" xfId="16949"/>
    <cellStyle name="Note 10 7 6 2 3" xfId="16950"/>
    <cellStyle name="Note 10 7 6 2 3 2" xfId="16951"/>
    <cellStyle name="Note 10 7 6 2 3 2 2" xfId="16952"/>
    <cellStyle name="Note 10 7 6 2 3 3" xfId="16953"/>
    <cellStyle name="Note 10 7 6 2 4" xfId="16954"/>
    <cellStyle name="Note 10 7 6 2 4 2" xfId="16955"/>
    <cellStyle name="Note 10 7 6 2 4 2 2" xfId="16956"/>
    <cellStyle name="Note 10 7 6 2 4 3" xfId="16957"/>
    <cellStyle name="Note 10 7 6 2 5" xfId="16958"/>
    <cellStyle name="Note 10 7 6 2 5 2" xfId="16959"/>
    <cellStyle name="Note 10 7 6 2 6" xfId="16960"/>
    <cellStyle name="Note 10 7 6 3" xfId="16961"/>
    <cellStyle name="Note 10 7 6 3 2" xfId="16962"/>
    <cellStyle name="Note 10 7 6 3 2 2" xfId="16963"/>
    <cellStyle name="Note 10 7 6 3 2 2 2" xfId="16964"/>
    <cellStyle name="Note 10 7 6 3 2 2 2 2" xfId="16965"/>
    <cellStyle name="Note 10 7 6 3 2 2 3" xfId="16966"/>
    <cellStyle name="Note 10 7 6 3 2 3" xfId="16967"/>
    <cellStyle name="Note 10 7 6 3 2 3 2" xfId="16968"/>
    <cellStyle name="Note 10 7 6 3 2 3 2 2" xfId="16969"/>
    <cellStyle name="Note 10 7 6 3 2 3 3" xfId="16970"/>
    <cellStyle name="Note 10 7 6 3 2 4" xfId="16971"/>
    <cellStyle name="Note 10 7 6 3 2 4 2" xfId="16972"/>
    <cellStyle name="Note 10 7 6 3 2 5" xfId="16973"/>
    <cellStyle name="Note 10 7 6 3 3" xfId="16974"/>
    <cellStyle name="Note 10 7 6 3 3 2" xfId="16975"/>
    <cellStyle name="Note 10 7 6 3 3 2 2" xfId="16976"/>
    <cellStyle name="Note 10 7 6 3 3 3" xfId="16977"/>
    <cellStyle name="Note 10 7 6 3 4" xfId="16978"/>
    <cellStyle name="Note 10 7 6 3 4 2" xfId="16979"/>
    <cellStyle name="Note 10 7 6 3 4 2 2" xfId="16980"/>
    <cellStyle name="Note 10 7 6 3 4 3" xfId="16981"/>
    <cellStyle name="Note 10 7 6 3 5" xfId="16982"/>
    <cellStyle name="Note 10 7 6 3 5 2" xfId="16983"/>
    <cellStyle name="Note 10 7 6 3 6" xfId="16984"/>
    <cellStyle name="Note 10 7 6 4" xfId="16985"/>
    <cellStyle name="Note 10 7 6 4 2" xfId="16986"/>
    <cellStyle name="Note 10 7 6 4 2 2" xfId="16987"/>
    <cellStyle name="Note 10 7 6 4 2 2 2" xfId="16988"/>
    <cellStyle name="Note 10 7 6 4 2 3" xfId="16989"/>
    <cellStyle name="Note 10 7 6 4 3" xfId="16990"/>
    <cellStyle name="Note 10 7 6 4 3 2" xfId="16991"/>
    <cellStyle name="Note 10 7 6 4 3 2 2" xfId="16992"/>
    <cellStyle name="Note 10 7 6 4 3 3" xfId="16993"/>
    <cellStyle name="Note 10 7 6 4 4" xfId="16994"/>
    <cellStyle name="Note 10 7 6 4 4 2" xfId="16995"/>
    <cellStyle name="Note 10 7 6 4 5" xfId="16996"/>
    <cellStyle name="Note 10 7 7" xfId="16997"/>
    <cellStyle name="Note 10 7 7 2" xfId="16998"/>
    <cellStyle name="Note 10 7 7 2 2" xfId="16999"/>
    <cellStyle name="Note 10 7 7 2 2 2" xfId="17000"/>
    <cellStyle name="Note 10 7 7 2 2 2 2" xfId="17001"/>
    <cellStyle name="Note 10 7 7 2 2 3" xfId="17002"/>
    <cellStyle name="Note 10 7 7 2 3" xfId="17003"/>
    <cellStyle name="Note 10 7 7 2 3 2" xfId="17004"/>
    <cellStyle name="Note 10 7 7 2 3 2 2" xfId="17005"/>
    <cellStyle name="Note 10 7 7 2 3 3" xfId="17006"/>
    <cellStyle name="Note 10 7 7 2 4" xfId="17007"/>
    <cellStyle name="Note 10 7 7 2 4 2" xfId="17008"/>
    <cellStyle name="Note 10 7 7 2 5" xfId="17009"/>
    <cellStyle name="Note 10 7 7 3" xfId="17010"/>
    <cellStyle name="Note 10 7 7 3 2" xfId="17011"/>
    <cellStyle name="Note 10 7 7 3 2 2" xfId="17012"/>
    <cellStyle name="Note 10 7 7 3 3" xfId="17013"/>
    <cellStyle name="Note 10 7 7 4" xfId="17014"/>
    <cellStyle name="Note 10 7 7 4 2" xfId="17015"/>
    <cellStyle name="Note 10 7 7 4 2 2" xfId="17016"/>
    <cellStyle name="Note 10 7 7 4 3" xfId="17017"/>
    <cellStyle name="Note 10 7 7 5" xfId="17018"/>
    <cellStyle name="Note 10 7 7 5 2" xfId="17019"/>
    <cellStyle name="Note 10 7 7 6" xfId="17020"/>
    <cellStyle name="Note 10 7 8" xfId="17021"/>
    <cellStyle name="Note 10 7 8 2" xfId="17022"/>
    <cellStyle name="Note 10 7 8 2 2" xfId="17023"/>
    <cellStyle name="Note 10 7 8 2 2 2" xfId="17024"/>
    <cellStyle name="Note 10 7 8 2 2 2 2" xfId="17025"/>
    <cellStyle name="Note 10 7 8 2 2 3" xfId="17026"/>
    <cellStyle name="Note 10 7 8 2 3" xfId="17027"/>
    <cellStyle name="Note 10 7 8 2 3 2" xfId="17028"/>
    <cellStyle name="Note 10 7 8 2 3 2 2" xfId="17029"/>
    <cellStyle name="Note 10 7 8 2 3 3" xfId="17030"/>
    <cellStyle name="Note 10 7 8 2 4" xfId="17031"/>
    <cellStyle name="Note 10 7 8 2 4 2" xfId="17032"/>
    <cellStyle name="Note 10 7 8 2 5" xfId="17033"/>
    <cellStyle name="Note 10 7 8 3" xfId="17034"/>
    <cellStyle name="Note 10 7 8 3 2" xfId="17035"/>
    <cellStyle name="Note 10 7 8 3 2 2" xfId="17036"/>
    <cellStyle name="Note 10 7 8 3 3" xfId="17037"/>
    <cellStyle name="Note 10 7 8 4" xfId="17038"/>
    <cellStyle name="Note 10 7 8 4 2" xfId="17039"/>
    <cellStyle name="Note 10 7 8 4 2 2" xfId="17040"/>
    <cellStyle name="Note 10 7 8 4 3" xfId="17041"/>
    <cellStyle name="Note 10 7 8 5" xfId="17042"/>
    <cellStyle name="Note 10 7 8 5 2" xfId="17043"/>
    <cellStyle name="Note 10 7 8 6" xfId="17044"/>
    <cellStyle name="Note 10 7 9" xfId="17045"/>
    <cellStyle name="Note 10 7 9 2" xfId="17046"/>
    <cellStyle name="Note 10 7 9 2 2" xfId="17047"/>
    <cellStyle name="Note 10 7 9 2 2 2" xfId="17048"/>
    <cellStyle name="Note 10 7 9 2 3" xfId="17049"/>
    <cellStyle name="Note 10 7 9 3" xfId="17050"/>
    <cellStyle name="Note 10 7 9 3 2" xfId="17051"/>
    <cellStyle name="Note 10 7 9 3 2 2" xfId="17052"/>
    <cellStyle name="Note 10 7 9 3 3" xfId="17053"/>
    <cellStyle name="Note 10 7 9 4" xfId="17054"/>
    <cellStyle name="Note 10 7 9 4 2" xfId="17055"/>
    <cellStyle name="Note 10 7 9 5" xfId="17056"/>
    <cellStyle name="Note 10 8" xfId="17057"/>
    <cellStyle name="Note 10 8 2" xfId="17058"/>
    <cellStyle name="Note 10 8 2 2" xfId="17059"/>
    <cellStyle name="Note 10 8 2 2 2" xfId="17060"/>
    <cellStyle name="Note 10 8 2 2 2 2" xfId="17061"/>
    <cellStyle name="Note 10 8 2 2 2 2 2" xfId="17062"/>
    <cellStyle name="Note 10 8 2 2 2 3" xfId="17063"/>
    <cellStyle name="Note 10 8 2 2 3" xfId="17064"/>
    <cellStyle name="Note 10 8 2 2 3 2" xfId="17065"/>
    <cellStyle name="Note 10 8 2 2 3 2 2" xfId="17066"/>
    <cellStyle name="Note 10 8 2 2 3 3" xfId="17067"/>
    <cellStyle name="Note 10 8 2 2 4" xfId="17068"/>
    <cellStyle name="Note 10 8 2 2 4 2" xfId="17069"/>
    <cellStyle name="Note 10 8 2 2 5" xfId="17070"/>
    <cellStyle name="Note 10 8 2 3" xfId="17071"/>
    <cellStyle name="Note 10 8 2 3 2" xfId="17072"/>
    <cellStyle name="Note 10 8 2 3 2 2" xfId="17073"/>
    <cellStyle name="Note 10 8 2 3 3" xfId="17074"/>
    <cellStyle name="Note 10 8 2 4" xfId="17075"/>
    <cellStyle name="Note 10 8 2 4 2" xfId="17076"/>
    <cellStyle name="Note 10 8 2 4 2 2" xfId="17077"/>
    <cellStyle name="Note 10 8 2 4 3" xfId="17078"/>
    <cellStyle name="Note 10 8 2 5" xfId="17079"/>
    <cellStyle name="Note 10 8 2 5 2" xfId="17080"/>
    <cellStyle name="Note 10 8 2 6" xfId="17081"/>
    <cellStyle name="Note 10 8 3" xfId="17082"/>
    <cellStyle name="Note 10 8 3 2" xfId="17083"/>
    <cellStyle name="Note 10 8 3 2 2" xfId="17084"/>
    <cellStyle name="Note 10 8 3 2 2 2" xfId="17085"/>
    <cellStyle name="Note 10 8 3 2 2 2 2" xfId="17086"/>
    <cellStyle name="Note 10 8 3 2 2 3" xfId="17087"/>
    <cellStyle name="Note 10 8 3 2 3" xfId="17088"/>
    <cellStyle name="Note 10 8 3 2 3 2" xfId="17089"/>
    <cellStyle name="Note 10 8 3 2 3 2 2" xfId="17090"/>
    <cellStyle name="Note 10 8 3 2 3 3" xfId="17091"/>
    <cellStyle name="Note 10 8 3 2 4" xfId="17092"/>
    <cellStyle name="Note 10 8 3 2 4 2" xfId="17093"/>
    <cellStyle name="Note 10 8 3 2 5" xfId="17094"/>
    <cellStyle name="Note 10 8 3 3" xfId="17095"/>
    <cellStyle name="Note 10 8 3 3 2" xfId="17096"/>
    <cellStyle name="Note 10 8 3 3 2 2" xfId="17097"/>
    <cellStyle name="Note 10 8 3 3 3" xfId="17098"/>
    <cellStyle name="Note 10 8 3 4" xfId="17099"/>
    <cellStyle name="Note 10 8 3 4 2" xfId="17100"/>
    <cellStyle name="Note 10 8 3 4 2 2" xfId="17101"/>
    <cellStyle name="Note 10 8 3 4 3" xfId="17102"/>
    <cellStyle name="Note 10 8 3 5" xfId="17103"/>
    <cellStyle name="Note 10 8 3 5 2" xfId="17104"/>
    <cellStyle name="Note 10 8 3 6" xfId="17105"/>
    <cellStyle name="Note 10 8 4" xfId="17106"/>
    <cellStyle name="Note 10 8 4 2" xfId="17107"/>
    <cellStyle name="Note 10 8 4 2 2" xfId="17108"/>
    <cellStyle name="Note 10 8 4 2 2 2" xfId="17109"/>
    <cellStyle name="Note 10 8 4 2 3" xfId="17110"/>
    <cellStyle name="Note 10 8 4 3" xfId="17111"/>
    <cellStyle name="Note 10 8 4 3 2" xfId="17112"/>
    <cellStyle name="Note 10 8 4 3 2 2" xfId="17113"/>
    <cellStyle name="Note 10 8 4 3 3" xfId="17114"/>
    <cellStyle name="Note 10 8 4 4" xfId="17115"/>
    <cellStyle name="Note 10 8 4 4 2" xfId="17116"/>
    <cellStyle name="Note 10 8 4 5" xfId="17117"/>
    <cellStyle name="Note 10 9" xfId="17118"/>
    <cellStyle name="Note 10 9 2" xfId="17119"/>
    <cellStyle name="Note 10 9 2 2" xfId="17120"/>
    <cellStyle name="Note 10 9 2 2 2" xfId="17121"/>
    <cellStyle name="Note 10 9 2 2 2 2" xfId="17122"/>
    <cellStyle name="Note 10 9 2 2 2 2 2" xfId="17123"/>
    <cellStyle name="Note 10 9 2 2 2 3" xfId="17124"/>
    <cellStyle name="Note 10 9 2 2 3" xfId="17125"/>
    <cellStyle name="Note 10 9 2 2 3 2" xfId="17126"/>
    <cellStyle name="Note 10 9 2 2 3 2 2" xfId="17127"/>
    <cellStyle name="Note 10 9 2 2 3 3" xfId="17128"/>
    <cellStyle name="Note 10 9 2 2 4" xfId="17129"/>
    <cellStyle name="Note 10 9 2 2 4 2" xfId="17130"/>
    <cellStyle name="Note 10 9 2 2 5" xfId="17131"/>
    <cellStyle name="Note 10 9 2 3" xfId="17132"/>
    <cellStyle name="Note 10 9 2 3 2" xfId="17133"/>
    <cellStyle name="Note 10 9 2 3 2 2" xfId="17134"/>
    <cellStyle name="Note 10 9 2 3 3" xfId="17135"/>
    <cellStyle name="Note 10 9 2 4" xfId="17136"/>
    <cellStyle name="Note 10 9 2 4 2" xfId="17137"/>
    <cellStyle name="Note 10 9 2 4 2 2" xfId="17138"/>
    <cellStyle name="Note 10 9 2 4 3" xfId="17139"/>
    <cellStyle name="Note 10 9 2 5" xfId="17140"/>
    <cellStyle name="Note 10 9 2 5 2" xfId="17141"/>
    <cellStyle name="Note 10 9 2 6" xfId="17142"/>
    <cellStyle name="Note 10 9 3" xfId="17143"/>
    <cellStyle name="Note 10 9 3 2" xfId="17144"/>
    <cellStyle name="Note 10 9 3 2 2" xfId="17145"/>
    <cellStyle name="Note 10 9 3 2 2 2" xfId="17146"/>
    <cellStyle name="Note 10 9 3 2 2 2 2" xfId="17147"/>
    <cellStyle name="Note 10 9 3 2 2 3" xfId="17148"/>
    <cellStyle name="Note 10 9 3 2 3" xfId="17149"/>
    <cellStyle name="Note 10 9 3 2 3 2" xfId="17150"/>
    <cellStyle name="Note 10 9 3 2 3 2 2" xfId="17151"/>
    <cellStyle name="Note 10 9 3 2 3 3" xfId="17152"/>
    <cellStyle name="Note 10 9 3 2 4" xfId="17153"/>
    <cellStyle name="Note 10 9 3 2 4 2" xfId="17154"/>
    <cellStyle name="Note 10 9 3 2 5" xfId="17155"/>
    <cellStyle name="Note 10 9 3 3" xfId="17156"/>
    <cellStyle name="Note 10 9 3 3 2" xfId="17157"/>
    <cellStyle name="Note 10 9 3 3 2 2" xfId="17158"/>
    <cellStyle name="Note 10 9 3 3 3" xfId="17159"/>
    <cellStyle name="Note 10 9 3 4" xfId="17160"/>
    <cellStyle name="Note 10 9 3 4 2" xfId="17161"/>
    <cellStyle name="Note 10 9 3 4 2 2" xfId="17162"/>
    <cellStyle name="Note 10 9 3 4 3" xfId="17163"/>
    <cellStyle name="Note 10 9 3 5" xfId="17164"/>
    <cellStyle name="Note 10 9 3 5 2" xfId="17165"/>
    <cellStyle name="Note 10 9 3 6" xfId="17166"/>
    <cellStyle name="Note 10 9 4" xfId="17167"/>
    <cellStyle name="Note 10 9 4 2" xfId="17168"/>
    <cellStyle name="Note 10 9 4 2 2" xfId="17169"/>
    <cellStyle name="Note 10 9 4 2 2 2" xfId="17170"/>
    <cellStyle name="Note 10 9 4 2 3" xfId="17171"/>
    <cellStyle name="Note 10 9 4 3" xfId="17172"/>
    <cellStyle name="Note 10 9 4 3 2" xfId="17173"/>
    <cellStyle name="Note 10 9 4 3 2 2" xfId="17174"/>
    <cellStyle name="Note 10 9 4 3 3" xfId="17175"/>
    <cellStyle name="Note 10 9 4 4" xfId="17176"/>
    <cellStyle name="Note 10 9 4 4 2" xfId="17177"/>
    <cellStyle name="Note 10 9 4 5" xfId="17178"/>
    <cellStyle name="Note 11" xfId="17179"/>
    <cellStyle name="Note 11 10" xfId="17180"/>
    <cellStyle name="Note 11 10 2" xfId="17181"/>
    <cellStyle name="Note 11 10 2 2" xfId="17182"/>
    <cellStyle name="Note 11 10 2 2 2" xfId="17183"/>
    <cellStyle name="Note 11 10 2 2 2 2" xfId="17184"/>
    <cellStyle name="Note 11 10 2 2 2 2 2" xfId="17185"/>
    <cellStyle name="Note 11 10 2 2 2 3" xfId="17186"/>
    <cellStyle name="Note 11 10 2 2 3" xfId="17187"/>
    <cellStyle name="Note 11 10 2 2 3 2" xfId="17188"/>
    <cellStyle name="Note 11 10 2 2 3 2 2" xfId="17189"/>
    <cellStyle name="Note 11 10 2 2 3 3" xfId="17190"/>
    <cellStyle name="Note 11 10 2 2 4" xfId="17191"/>
    <cellStyle name="Note 11 10 2 2 4 2" xfId="17192"/>
    <cellStyle name="Note 11 10 2 2 5" xfId="17193"/>
    <cellStyle name="Note 11 10 2 3" xfId="17194"/>
    <cellStyle name="Note 11 10 2 3 2" xfId="17195"/>
    <cellStyle name="Note 11 10 2 3 2 2" xfId="17196"/>
    <cellStyle name="Note 11 10 2 3 3" xfId="17197"/>
    <cellStyle name="Note 11 10 2 4" xfId="17198"/>
    <cellStyle name="Note 11 10 2 4 2" xfId="17199"/>
    <cellStyle name="Note 11 10 2 4 2 2" xfId="17200"/>
    <cellStyle name="Note 11 10 2 4 3" xfId="17201"/>
    <cellStyle name="Note 11 10 2 5" xfId="17202"/>
    <cellStyle name="Note 11 10 2 5 2" xfId="17203"/>
    <cellStyle name="Note 11 10 2 6" xfId="17204"/>
    <cellStyle name="Note 11 10 3" xfId="17205"/>
    <cellStyle name="Note 11 10 3 2" xfId="17206"/>
    <cellStyle name="Note 11 10 3 2 2" xfId="17207"/>
    <cellStyle name="Note 11 10 3 2 2 2" xfId="17208"/>
    <cellStyle name="Note 11 10 3 2 2 2 2" xfId="17209"/>
    <cellStyle name="Note 11 10 3 2 2 3" xfId="17210"/>
    <cellStyle name="Note 11 10 3 2 3" xfId="17211"/>
    <cellStyle name="Note 11 10 3 2 3 2" xfId="17212"/>
    <cellStyle name="Note 11 10 3 2 3 2 2" xfId="17213"/>
    <cellStyle name="Note 11 10 3 2 3 3" xfId="17214"/>
    <cellStyle name="Note 11 10 3 2 4" xfId="17215"/>
    <cellStyle name="Note 11 10 3 2 4 2" xfId="17216"/>
    <cellStyle name="Note 11 10 3 2 5" xfId="17217"/>
    <cellStyle name="Note 11 10 3 3" xfId="17218"/>
    <cellStyle name="Note 11 10 3 3 2" xfId="17219"/>
    <cellStyle name="Note 11 10 3 3 2 2" xfId="17220"/>
    <cellStyle name="Note 11 10 3 3 3" xfId="17221"/>
    <cellStyle name="Note 11 10 3 4" xfId="17222"/>
    <cellStyle name="Note 11 10 3 4 2" xfId="17223"/>
    <cellStyle name="Note 11 10 3 4 2 2" xfId="17224"/>
    <cellStyle name="Note 11 10 3 4 3" xfId="17225"/>
    <cellStyle name="Note 11 10 3 5" xfId="17226"/>
    <cellStyle name="Note 11 10 3 5 2" xfId="17227"/>
    <cellStyle name="Note 11 10 3 6" xfId="17228"/>
    <cellStyle name="Note 11 10 4" xfId="17229"/>
    <cellStyle name="Note 11 10 4 2" xfId="17230"/>
    <cellStyle name="Note 11 10 4 2 2" xfId="17231"/>
    <cellStyle name="Note 11 10 4 2 2 2" xfId="17232"/>
    <cellStyle name="Note 11 10 4 2 3" xfId="17233"/>
    <cellStyle name="Note 11 10 4 3" xfId="17234"/>
    <cellStyle name="Note 11 10 4 3 2" xfId="17235"/>
    <cellStyle name="Note 11 10 4 3 2 2" xfId="17236"/>
    <cellStyle name="Note 11 10 4 3 3" xfId="17237"/>
    <cellStyle name="Note 11 10 4 4" xfId="17238"/>
    <cellStyle name="Note 11 10 4 4 2" xfId="17239"/>
    <cellStyle name="Note 11 10 4 5" xfId="17240"/>
    <cellStyle name="Note 11 11" xfId="17241"/>
    <cellStyle name="Note 11 11 2" xfId="17242"/>
    <cellStyle name="Note 11 11 2 2" xfId="17243"/>
    <cellStyle name="Note 11 11 2 2 2" xfId="17244"/>
    <cellStyle name="Note 11 11 2 2 2 2" xfId="17245"/>
    <cellStyle name="Note 11 11 2 2 2 2 2" xfId="17246"/>
    <cellStyle name="Note 11 11 2 2 2 3" xfId="17247"/>
    <cellStyle name="Note 11 11 2 2 3" xfId="17248"/>
    <cellStyle name="Note 11 11 2 2 3 2" xfId="17249"/>
    <cellStyle name="Note 11 11 2 2 3 2 2" xfId="17250"/>
    <cellStyle name="Note 11 11 2 2 3 3" xfId="17251"/>
    <cellStyle name="Note 11 11 2 2 4" xfId="17252"/>
    <cellStyle name="Note 11 11 2 2 4 2" xfId="17253"/>
    <cellStyle name="Note 11 11 2 2 5" xfId="17254"/>
    <cellStyle name="Note 11 11 2 3" xfId="17255"/>
    <cellStyle name="Note 11 11 2 3 2" xfId="17256"/>
    <cellStyle name="Note 11 11 2 3 2 2" xfId="17257"/>
    <cellStyle name="Note 11 11 2 3 3" xfId="17258"/>
    <cellStyle name="Note 11 11 2 4" xfId="17259"/>
    <cellStyle name="Note 11 11 2 4 2" xfId="17260"/>
    <cellStyle name="Note 11 11 2 4 2 2" xfId="17261"/>
    <cellStyle name="Note 11 11 2 4 3" xfId="17262"/>
    <cellStyle name="Note 11 11 2 5" xfId="17263"/>
    <cellStyle name="Note 11 11 2 5 2" xfId="17264"/>
    <cellStyle name="Note 11 11 2 6" xfId="17265"/>
    <cellStyle name="Note 11 11 3" xfId="17266"/>
    <cellStyle name="Note 11 11 3 2" xfId="17267"/>
    <cellStyle name="Note 11 11 3 2 2" xfId="17268"/>
    <cellStyle name="Note 11 11 3 2 2 2" xfId="17269"/>
    <cellStyle name="Note 11 11 3 2 2 2 2" xfId="17270"/>
    <cellStyle name="Note 11 11 3 2 2 3" xfId="17271"/>
    <cellStyle name="Note 11 11 3 2 3" xfId="17272"/>
    <cellStyle name="Note 11 11 3 2 3 2" xfId="17273"/>
    <cellStyle name="Note 11 11 3 2 3 2 2" xfId="17274"/>
    <cellStyle name="Note 11 11 3 2 3 3" xfId="17275"/>
    <cellStyle name="Note 11 11 3 2 4" xfId="17276"/>
    <cellStyle name="Note 11 11 3 2 4 2" xfId="17277"/>
    <cellStyle name="Note 11 11 3 2 5" xfId="17278"/>
    <cellStyle name="Note 11 11 3 3" xfId="17279"/>
    <cellStyle name="Note 11 11 3 3 2" xfId="17280"/>
    <cellStyle name="Note 11 11 3 3 2 2" xfId="17281"/>
    <cellStyle name="Note 11 11 3 3 3" xfId="17282"/>
    <cellStyle name="Note 11 11 3 4" xfId="17283"/>
    <cellStyle name="Note 11 11 3 4 2" xfId="17284"/>
    <cellStyle name="Note 11 11 3 4 2 2" xfId="17285"/>
    <cellStyle name="Note 11 11 3 4 3" xfId="17286"/>
    <cellStyle name="Note 11 11 3 5" xfId="17287"/>
    <cellStyle name="Note 11 11 3 5 2" xfId="17288"/>
    <cellStyle name="Note 11 11 3 6" xfId="17289"/>
    <cellStyle name="Note 11 11 4" xfId="17290"/>
    <cellStyle name="Note 11 11 4 2" xfId="17291"/>
    <cellStyle name="Note 11 11 4 2 2" xfId="17292"/>
    <cellStyle name="Note 11 11 4 2 2 2" xfId="17293"/>
    <cellStyle name="Note 11 11 4 2 3" xfId="17294"/>
    <cellStyle name="Note 11 11 4 3" xfId="17295"/>
    <cellStyle name="Note 11 11 4 3 2" xfId="17296"/>
    <cellStyle name="Note 11 11 4 3 2 2" xfId="17297"/>
    <cellStyle name="Note 11 11 4 3 3" xfId="17298"/>
    <cellStyle name="Note 11 11 4 4" xfId="17299"/>
    <cellStyle name="Note 11 11 4 4 2" xfId="17300"/>
    <cellStyle name="Note 11 11 4 5" xfId="17301"/>
    <cellStyle name="Note 11 12" xfId="17302"/>
    <cellStyle name="Note 11 12 2" xfId="17303"/>
    <cellStyle name="Note 11 12 2 2" xfId="17304"/>
    <cellStyle name="Note 11 12 2 2 2" xfId="17305"/>
    <cellStyle name="Note 11 12 2 2 2 2" xfId="17306"/>
    <cellStyle name="Note 11 12 2 2 2 2 2" xfId="17307"/>
    <cellStyle name="Note 11 12 2 2 2 3" xfId="17308"/>
    <cellStyle name="Note 11 12 2 2 3" xfId="17309"/>
    <cellStyle name="Note 11 12 2 2 3 2" xfId="17310"/>
    <cellStyle name="Note 11 12 2 2 3 2 2" xfId="17311"/>
    <cellStyle name="Note 11 12 2 2 3 3" xfId="17312"/>
    <cellStyle name="Note 11 12 2 2 4" xfId="17313"/>
    <cellStyle name="Note 11 12 2 2 4 2" xfId="17314"/>
    <cellStyle name="Note 11 12 2 2 5" xfId="17315"/>
    <cellStyle name="Note 11 12 2 3" xfId="17316"/>
    <cellStyle name="Note 11 12 2 3 2" xfId="17317"/>
    <cellStyle name="Note 11 12 2 3 2 2" xfId="17318"/>
    <cellStyle name="Note 11 12 2 3 3" xfId="17319"/>
    <cellStyle name="Note 11 12 2 4" xfId="17320"/>
    <cellStyle name="Note 11 12 2 4 2" xfId="17321"/>
    <cellStyle name="Note 11 12 2 4 2 2" xfId="17322"/>
    <cellStyle name="Note 11 12 2 4 3" xfId="17323"/>
    <cellStyle name="Note 11 12 2 5" xfId="17324"/>
    <cellStyle name="Note 11 12 2 5 2" xfId="17325"/>
    <cellStyle name="Note 11 12 2 6" xfId="17326"/>
    <cellStyle name="Note 11 12 3" xfId="17327"/>
    <cellStyle name="Note 11 12 3 2" xfId="17328"/>
    <cellStyle name="Note 11 12 3 2 2" xfId="17329"/>
    <cellStyle name="Note 11 12 3 2 2 2" xfId="17330"/>
    <cellStyle name="Note 11 12 3 2 2 2 2" xfId="17331"/>
    <cellStyle name="Note 11 12 3 2 2 3" xfId="17332"/>
    <cellStyle name="Note 11 12 3 2 3" xfId="17333"/>
    <cellStyle name="Note 11 12 3 2 3 2" xfId="17334"/>
    <cellStyle name="Note 11 12 3 2 3 2 2" xfId="17335"/>
    <cellStyle name="Note 11 12 3 2 3 3" xfId="17336"/>
    <cellStyle name="Note 11 12 3 2 4" xfId="17337"/>
    <cellStyle name="Note 11 12 3 2 4 2" xfId="17338"/>
    <cellStyle name="Note 11 12 3 2 5" xfId="17339"/>
    <cellStyle name="Note 11 12 3 3" xfId="17340"/>
    <cellStyle name="Note 11 12 3 3 2" xfId="17341"/>
    <cellStyle name="Note 11 12 3 3 2 2" xfId="17342"/>
    <cellStyle name="Note 11 12 3 3 3" xfId="17343"/>
    <cellStyle name="Note 11 12 3 4" xfId="17344"/>
    <cellStyle name="Note 11 12 3 4 2" xfId="17345"/>
    <cellStyle name="Note 11 12 3 4 2 2" xfId="17346"/>
    <cellStyle name="Note 11 12 3 4 3" xfId="17347"/>
    <cellStyle name="Note 11 12 3 5" xfId="17348"/>
    <cellStyle name="Note 11 12 3 5 2" xfId="17349"/>
    <cellStyle name="Note 11 12 3 6" xfId="17350"/>
    <cellStyle name="Note 11 12 4" xfId="17351"/>
    <cellStyle name="Note 11 12 4 2" xfId="17352"/>
    <cellStyle name="Note 11 12 4 2 2" xfId="17353"/>
    <cellStyle name="Note 11 12 4 2 2 2" xfId="17354"/>
    <cellStyle name="Note 11 12 4 2 3" xfId="17355"/>
    <cellStyle name="Note 11 12 4 3" xfId="17356"/>
    <cellStyle name="Note 11 12 4 3 2" xfId="17357"/>
    <cellStyle name="Note 11 12 4 3 2 2" xfId="17358"/>
    <cellStyle name="Note 11 12 4 3 3" xfId="17359"/>
    <cellStyle name="Note 11 12 4 4" xfId="17360"/>
    <cellStyle name="Note 11 12 4 4 2" xfId="17361"/>
    <cellStyle name="Note 11 12 4 5" xfId="17362"/>
    <cellStyle name="Note 11 13" xfId="17363"/>
    <cellStyle name="Note 11 13 2" xfId="17364"/>
    <cellStyle name="Note 11 13 2 2" xfId="17365"/>
    <cellStyle name="Note 11 13 2 2 2" xfId="17366"/>
    <cellStyle name="Note 11 13 2 2 2 2" xfId="17367"/>
    <cellStyle name="Note 11 13 2 2 3" xfId="17368"/>
    <cellStyle name="Note 11 13 2 3" xfId="17369"/>
    <cellStyle name="Note 11 13 2 3 2" xfId="17370"/>
    <cellStyle name="Note 11 13 2 3 2 2" xfId="17371"/>
    <cellStyle name="Note 11 13 2 3 3" xfId="17372"/>
    <cellStyle name="Note 11 13 2 4" xfId="17373"/>
    <cellStyle name="Note 11 13 2 4 2" xfId="17374"/>
    <cellStyle name="Note 11 13 2 5" xfId="17375"/>
    <cellStyle name="Note 11 13 3" xfId="17376"/>
    <cellStyle name="Note 11 13 3 2" xfId="17377"/>
    <cellStyle name="Note 11 13 3 2 2" xfId="17378"/>
    <cellStyle name="Note 11 13 3 3" xfId="17379"/>
    <cellStyle name="Note 11 13 4" xfId="17380"/>
    <cellStyle name="Note 11 13 4 2" xfId="17381"/>
    <cellStyle name="Note 11 13 4 2 2" xfId="17382"/>
    <cellStyle name="Note 11 13 4 3" xfId="17383"/>
    <cellStyle name="Note 11 13 5" xfId="17384"/>
    <cellStyle name="Note 11 13 5 2" xfId="17385"/>
    <cellStyle name="Note 11 13 6" xfId="17386"/>
    <cellStyle name="Note 11 14" xfId="17387"/>
    <cellStyle name="Note 11 14 2" xfId="17388"/>
    <cellStyle name="Note 11 14 2 2" xfId="17389"/>
    <cellStyle name="Note 11 14 2 2 2" xfId="17390"/>
    <cellStyle name="Note 11 14 2 2 2 2" xfId="17391"/>
    <cellStyle name="Note 11 14 2 2 3" xfId="17392"/>
    <cellStyle name="Note 11 14 2 3" xfId="17393"/>
    <cellStyle name="Note 11 14 2 3 2" xfId="17394"/>
    <cellStyle name="Note 11 14 2 3 2 2" xfId="17395"/>
    <cellStyle name="Note 11 14 2 3 3" xfId="17396"/>
    <cellStyle name="Note 11 14 2 4" xfId="17397"/>
    <cellStyle name="Note 11 14 2 4 2" xfId="17398"/>
    <cellStyle name="Note 11 14 2 5" xfId="17399"/>
    <cellStyle name="Note 11 14 3" xfId="17400"/>
    <cellStyle name="Note 11 14 3 2" xfId="17401"/>
    <cellStyle name="Note 11 14 3 2 2" xfId="17402"/>
    <cellStyle name="Note 11 14 3 3" xfId="17403"/>
    <cellStyle name="Note 11 14 4" xfId="17404"/>
    <cellStyle name="Note 11 14 4 2" xfId="17405"/>
    <cellStyle name="Note 11 14 4 2 2" xfId="17406"/>
    <cellStyle name="Note 11 14 4 3" xfId="17407"/>
    <cellStyle name="Note 11 14 5" xfId="17408"/>
    <cellStyle name="Note 11 14 5 2" xfId="17409"/>
    <cellStyle name="Note 11 14 6" xfId="17410"/>
    <cellStyle name="Note 11 15" xfId="17411"/>
    <cellStyle name="Note 11 15 2" xfId="17412"/>
    <cellStyle name="Note 11 15 2 2" xfId="17413"/>
    <cellStyle name="Note 11 15 2 2 2" xfId="17414"/>
    <cellStyle name="Note 11 15 2 3" xfId="17415"/>
    <cellStyle name="Note 11 15 3" xfId="17416"/>
    <cellStyle name="Note 11 15 3 2" xfId="17417"/>
    <cellStyle name="Note 11 15 3 2 2" xfId="17418"/>
    <cellStyle name="Note 11 15 3 3" xfId="17419"/>
    <cellStyle name="Note 11 15 4" xfId="17420"/>
    <cellStyle name="Note 11 15 4 2" xfId="17421"/>
    <cellStyle name="Note 11 15 5" xfId="17422"/>
    <cellStyle name="Note 11 16" xfId="17423"/>
    <cellStyle name="Note 11 2" xfId="17424"/>
    <cellStyle name="Note 11 2 10" xfId="17425"/>
    <cellStyle name="Note 11 2 2" xfId="17426"/>
    <cellStyle name="Note 11 2 2 2" xfId="17427"/>
    <cellStyle name="Note 11 2 2 2 2" xfId="17428"/>
    <cellStyle name="Note 11 2 2 2 2 2" xfId="17429"/>
    <cellStyle name="Note 11 2 2 2 2 2 2" xfId="17430"/>
    <cellStyle name="Note 11 2 2 2 2 2 2 2" xfId="17431"/>
    <cellStyle name="Note 11 2 2 2 2 2 3" xfId="17432"/>
    <cellStyle name="Note 11 2 2 2 2 3" xfId="17433"/>
    <cellStyle name="Note 11 2 2 2 2 3 2" xfId="17434"/>
    <cellStyle name="Note 11 2 2 2 2 3 2 2" xfId="17435"/>
    <cellStyle name="Note 11 2 2 2 2 3 3" xfId="17436"/>
    <cellStyle name="Note 11 2 2 2 2 4" xfId="17437"/>
    <cellStyle name="Note 11 2 2 2 2 4 2" xfId="17438"/>
    <cellStyle name="Note 11 2 2 2 2 5" xfId="17439"/>
    <cellStyle name="Note 11 2 2 2 3" xfId="17440"/>
    <cellStyle name="Note 11 2 2 2 3 2" xfId="17441"/>
    <cellStyle name="Note 11 2 2 2 3 2 2" xfId="17442"/>
    <cellStyle name="Note 11 2 2 2 3 3" xfId="17443"/>
    <cellStyle name="Note 11 2 2 2 4" xfId="17444"/>
    <cellStyle name="Note 11 2 2 2 4 2" xfId="17445"/>
    <cellStyle name="Note 11 2 2 2 4 2 2" xfId="17446"/>
    <cellStyle name="Note 11 2 2 2 4 3" xfId="17447"/>
    <cellStyle name="Note 11 2 2 2 5" xfId="17448"/>
    <cellStyle name="Note 11 2 2 2 5 2" xfId="17449"/>
    <cellStyle name="Note 11 2 2 2 6" xfId="17450"/>
    <cellStyle name="Note 11 2 2 3" xfId="17451"/>
    <cellStyle name="Note 11 2 2 3 2" xfId="17452"/>
    <cellStyle name="Note 11 2 2 3 2 2" xfId="17453"/>
    <cellStyle name="Note 11 2 2 3 2 2 2" xfId="17454"/>
    <cellStyle name="Note 11 2 2 3 2 2 2 2" xfId="17455"/>
    <cellStyle name="Note 11 2 2 3 2 2 3" xfId="17456"/>
    <cellStyle name="Note 11 2 2 3 2 3" xfId="17457"/>
    <cellStyle name="Note 11 2 2 3 2 3 2" xfId="17458"/>
    <cellStyle name="Note 11 2 2 3 2 3 2 2" xfId="17459"/>
    <cellStyle name="Note 11 2 2 3 2 3 3" xfId="17460"/>
    <cellStyle name="Note 11 2 2 3 2 4" xfId="17461"/>
    <cellStyle name="Note 11 2 2 3 2 4 2" xfId="17462"/>
    <cellStyle name="Note 11 2 2 3 2 5" xfId="17463"/>
    <cellStyle name="Note 11 2 2 3 3" xfId="17464"/>
    <cellStyle name="Note 11 2 2 3 3 2" xfId="17465"/>
    <cellStyle name="Note 11 2 2 3 3 2 2" xfId="17466"/>
    <cellStyle name="Note 11 2 2 3 3 3" xfId="17467"/>
    <cellStyle name="Note 11 2 2 3 4" xfId="17468"/>
    <cellStyle name="Note 11 2 2 3 4 2" xfId="17469"/>
    <cellStyle name="Note 11 2 2 3 4 2 2" xfId="17470"/>
    <cellStyle name="Note 11 2 2 3 4 3" xfId="17471"/>
    <cellStyle name="Note 11 2 2 3 5" xfId="17472"/>
    <cellStyle name="Note 11 2 2 3 5 2" xfId="17473"/>
    <cellStyle name="Note 11 2 2 3 6" xfId="17474"/>
    <cellStyle name="Note 11 2 2 4" xfId="17475"/>
    <cellStyle name="Note 11 2 2 4 2" xfId="17476"/>
    <cellStyle name="Note 11 2 2 4 2 2" xfId="17477"/>
    <cellStyle name="Note 11 2 2 4 2 2 2" xfId="17478"/>
    <cellStyle name="Note 11 2 2 4 2 3" xfId="17479"/>
    <cellStyle name="Note 11 2 2 4 3" xfId="17480"/>
    <cellStyle name="Note 11 2 2 4 3 2" xfId="17481"/>
    <cellStyle name="Note 11 2 2 4 3 2 2" xfId="17482"/>
    <cellStyle name="Note 11 2 2 4 3 3" xfId="17483"/>
    <cellStyle name="Note 11 2 2 4 4" xfId="17484"/>
    <cellStyle name="Note 11 2 2 4 4 2" xfId="17485"/>
    <cellStyle name="Note 11 2 2 4 5" xfId="17486"/>
    <cellStyle name="Note 11 2 3" xfId="17487"/>
    <cellStyle name="Note 11 2 3 2" xfId="17488"/>
    <cellStyle name="Note 11 2 3 2 2" xfId="17489"/>
    <cellStyle name="Note 11 2 3 2 2 2" xfId="17490"/>
    <cellStyle name="Note 11 2 3 2 2 2 2" xfId="17491"/>
    <cellStyle name="Note 11 2 3 2 2 2 2 2" xfId="17492"/>
    <cellStyle name="Note 11 2 3 2 2 2 3" xfId="17493"/>
    <cellStyle name="Note 11 2 3 2 2 3" xfId="17494"/>
    <cellStyle name="Note 11 2 3 2 2 3 2" xfId="17495"/>
    <cellStyle name="Note 11 2 3 2 2 3 2 2" xfId="17496"/>
    <cellStyle name="Note 11 2 3 2 2 3 3" xfId="17497"/>
    <cellStyle name="Note 11 2 3 2 2 4" xfId="17498"/>
    <cellStyle name="Note 11 2 3 2 2 4 2" xfId="17499"/>
    <cellStyle name="Note 11 2 3 2 2 5" xfId="17500"/>
    <cellStyle name="Note 11 2 3 2 3" xfId="17501"/>
    <cellStyle name="Note 11 2 3 2 3 2" xfId="17502"/>
    <cellStyle name="Note 11 2 3 2 3 2 2" xfId="17503"/>
    <cellStyle name="Note 11 2 3 2 3 3" xfId="17504"/>
    <cellStyle name="Note 11 2 3 2 4" xfId="17505"/>
    <cellStyle name="Note 11 2 3 2 4 2" xfId="17506"/>
    <cellStyle name="Note 11 2 3 2 4 2 2" xfId="17507"/>
    <cellStyle name="Note 11 2 3 2 4 3" xfId="17508"/>
    <cellStyle name="Note 11 2 3 2 5" xfId="17509"/>
    <cellStyle name="Note 11 2 3 2 5 2" xfId="17510"/>
    <cellStyle name="Note 11 2 3 2 6" xfId="17511"/>
    <cellStyle name="Note 11 2 3 3" xfId="17512"/>
    <cellStyle name="Note 11 2 3 3 2" xfId="17513"/>
    <cellStyle name="Note 11 2 3 3 2 2" xfId="17514"/>
    <cellStyle name="Note 11 2 3 3 2 2 2" xfId="17515"/>
    <cellStyle name="Note 11 2 3 3 2 2 2 2" xfId="17516"/>
    <cellStyle name="Note 11 2 3 3 2 2 3" xfId="17517"/>
    <cellStyle name="Note 11 2 3 3 2 3" xfId="17518"/>
    <cellStyle name="Note 11 2 3 3 2 3 2" xfId="17519"/>
    <cellStyle name="Note 11 2 3 3 2 3 2 2" xfId="17520"/>
    <cellStyle name="Note 11 2 3 3 2 3 3" xfId="17521"/>
    <cellStyle name="Note 11 2 3 3 2 4" xfId="17522"/>
    <cellStyle name="Note 11 2 3 3 2 4 2" xfId="17523"/>
    <cellStyle name="Note 11 2 3 3 2 5" xfId="17524"/>
    <cellStyle name="Note 11 2 3 3 3" xfId="17525"/>
    <cellStyle name="Note 11 2 3 3 3 2" xfId="17526"/>
    <cellStyle name="Note 11 2 3 3 3 2 2" xfId="17527"/>
    <cellStyle name="Note 11 2 3 3 3 3" xfId="17528"/>
    <cellStyle name="Note 11 2 3 3 4" xfId="17529"/>
    <cellStyle name="Note 11 2 3 3 4 2" xfId="17530"/>
    <cellStyle name="Note 11 2 3 3 4 2 2" xfId="17531"/>
    <cellStyle name="Note 11 2 3 3 4 3" xfId="17532"/>
    <cellStyle name="Note 11 2 3 3 5" xfId="17533"/>
    <cellStyle name="Note 11 2 3 3 5 2" xfId="17534"/>
    <cellStyle name="Note 11 2 3 3 6" xfId="17535"/>
    <cellStyle name="Note 11 2 3 4" xfId="17536"/>
    <cellStyle name="Note 11 2 3 4 2" xfId="17537"/>
    <cellStyle name="Note 11 2 3 4 2 2" xfId="17538"/>
    <cellStyle name="Note 11 2 3 4 2 2 2" xfId="17539"/>
    <cellStyle name="Note 11 2 3 4 2 3" xfId="17540"/>
    <cellStyle name="Note 11 2 3 4 3" xfId="17541"/>
    <cellStyle name="Note 11 2 3 4 3 2" xfId="17542"/>
    <cellStyle name="Note 11 2 3 4 3 2 2" xfId="17543"/>
    <cellStyle name="Note 11 2 3 4 3 3" xfId="17544"/>
    <cellStyle name="Note 11 2 3 4 4" xfId="17545"/>
    <cellStyle name="Note 11 2 3 4 4 2" xfId="17546"/>
    <cellStyle name="Note 11 2 3 4 5" xfId="17547"/>
    <cellStyle name="Note 11 2 4" xfId="17548"/>
    <cellStyle name="Note 11 2 4 2" xfId="17549"/>
    <cellStyle name="Note 11 2 4 2 2" xfId="17550"/>
    <cellStyle name="Note 11 2 4 2 2 2" xfId="17551"/>
    <cellStyle name="Note 11 2 4 2 2 2 2" xfId="17552"/>
    <cellStyle name="Note 11 2 4 2 2 2 2 2" xfId="17553"/>
    <cellStyle name="Note 11 2 4 2 2 2 3" xfId="17554"/>
    <cellStyle name="Note 11 2 4 2 2 3" xfId="17555"/>
    <cellStyle name="Note 11 2 4 2 2 3 2" xfId="17556"/>
    <cellStyle name="Note 11 2 4 2 2 3 2 2" xfId="17557"/>
    <cellStyle name="Note 11 2 4 2 2 3 3" xfId="17558"/>
    <cellStyle name="Note 11 2 4 2 2 4" xfId="17559"/>
    <cellStyle name="Note 11 2 4 2 2 4 2" xfId="17560"/>
    <cellStyle name="Note 11 2 4 2 2 5" xfId="17561"/>
    <cellStyle name="Note 11 2 4 2 3" xfId="17562"/>
    <cellStyle name="Note 11 2 4 2 3 2" xfId="17563"/>
    <cellStyle name="Note 11 2 4 2 3 2 2" xfId="17564"/>
    <cellStyle name="Note 11 2 4 2 3 3" xfId="17565"/>
    <cellStyle name="Note 11 2 4 2 4" xfId="17566"/>
    <cellStyle name="Note 11 2 4 2 4 2" xfId="17567"/>
    <cellStyle name="Note 11 2 4 2 4 2 2" xfId="17568"/>
    <cellStyle name="Note 11 2 4 2 4 3" xfId="17569"/>
    <cellStyle name="Note 11 2 4 2 5" xfId="17570"/>
    <cellStyle name="Note 11 2 4 2 5 2" xfId="17571"/>
    <cellStyle name="Note 11 2 4 2 6" xfId="17572"/>
    <cellStyle name="Note 11 2 4 3" xfId="17573"/>
    <cellStyle name="Note 11 2 4 3 2" xfId="17574"/>
    <cellStyle name="Note 11 2 4 3 2 2" xfId="17575"/>
    <cellStyle name="Note 11 2 4 3 2 2 2" xfId="17576"/>
    <cellStyle name="Note 11 2 4 3 2 2 2 2" xfId="17577"/>
    <cellStyle name="Note 11 2 4 3 2 2 3" xfId="17578"/>
    <cellStyle name="Note 11 2 4 3 2 3" xfId="17579"/>
    <cellStyle name="Note 11 2 4 3 2 3 2" xfId="17580"/>
    <cellStyle name="Note 11 2 4 3 2 3 2 2" xfId="17581"/>
    <cellStyle name="Note 11 2 4 3 2 3 3" xfId="17582"/>
    <cellStyle name="Note 11 2 4 3 2 4" xfId="17583"/>
    <cellStyle name="Note 11 2 4 3 2 4 2" xfId="17584"/>
    <cellStyle name="Note 11 2 4 3 2 5" xfId="17585"/>
    <cellStyle name="Note 11 2 4 3 3" xfId="17586"/>
    <cellStyle name="Note 11 2 4 3 3 2" xfId="17587"/>
    <cellStyle name="Note 11 2 4 3 3 2 2" xfId="17588"/>
    <cellStyle name="Note 11 2 4 3 3 3" xfId="17589"/>
    <cellStyle name="Note 11 2 4 3 4" xfId="17590"/>
    <cellStyle name="Note 11 2 4 3 4 2" xfId="17591"/>
    <cellStyle name="Note 11 2 4 3 4 2 2" xfId="17592"/>
    <cellStyle name="Note 11 2 4 3 4 3" xfId="17593"/>
    <cellStyle name="Note 11 2 4 3 5" xfId="17594"/>
    <cellStyle name="Note 11 2 4 3 5 2" xfId="17595"/>
    <cellStyle name="Note 11 2 4 3 6" xfId="17596"/>
    <cellStyle name="Note 11 2 4 4" xfId="17597"/>
    <cellStyle name="Note 11 2 4 4 2" xfId="17598"/>
    <cellStyle name="Note 11 2 4 4 2 2" xfId="17599"/>
    <cellStyle name="Note 11 2 4 4 2 2 2" xfId="17600"/>
    <cellStyle name="Note 11 2 4 4 2 3" xfId="17601"/>
    <cellStyle name="Note 11 2 4 4 3" xfId="17602"/>
    <cellStyle name="Note 11 2 4 4 3 2" xfId="17603"/>
    <cellStyle name="Note 11 2 4 4 3 2 2" xfId="17604"/>
    <cellStyle name="Note 11 2 4 4 3 3" xfId="17605"/>
    <cellStyle name="Note 11 2 4 4 4" xfId="17606"/>
    <cellStyle name="Note 11 2 4 4 4 2" xfId="17607"/>
    <cellStyle name="Note 11 2 4 4 5" xfId="17608"/>
    <cellStyle name="Note 11 2 5" xfId="17609"/>
    <cellStyle name="Note 11 2 5 2" xfId="17610"/>
    <cellStyle name="Note 11 2 5 2 2" xfId="17611"/>
    <cellStyle name="Note 11 2 5 2 2 2" xfId="17612"/>
    <cellStyle name="Note 11 2 5 2 2 2 2" xfId="17613"/>
    <cellStyle name="Note 11 2 5 2 2 2 2 2" xfId="17614"/>
    <cellStyle name="Note 11 2 5 2 2 2 3" xfId="17615"/>
    <cellStyle name="Note 11 2 5 2 2 3" xfId="17616"/>
    <cellStyle name="Note 11 2 5 2 2 3 2" xfId="17617"/>
    <cellStyle name="Note 11 2 5 2 2 3 2 2" xfId="17618"/>
    <cellStyle name="Note 11 2 5 2 2 3 3" xfId="17619"/>
    <cellStyle name="Note 11 2 5 2 2 4" xfId="17620"/>
    <cellStyle name="Note 11 2 5 2 2 4 2" xfId="17621"/>
    <cellStyle name="Note 11 2 5 2 2 5" xfId="17622"/>
    <cellStyle name="Note 11 2 5 2 3" xfId="17623"/>
    <cellStyle name="Note 11 2 5 2 3 2" xfId="17624"/>
    <cellStyle name="Note 11 2 5 2 3 2 2" xfId="17625"/>
    <cellStyle name="Note 11 2 5 2 3 3" xfId="17626"/>
    <cellStyle name="Note 11 2 5 2 4" xfId="17627"/>
    <cellStyle name="Note 11 2 5 2 4 2" xfId="17628"/>
    <cellStyle name="Note 11 2 5 2 4 2 2" xfId="17629"/>
    <cellStyle name="Note 11 2 5 2 4 3" xfId="17630"/>
    <cellStyle name="Note 11 2 5 2 5" xfId="17631"/>
    <cellStyle name="Note 11 2 5 2 5 2" xfId="17632"/>
    <cellStyle name="Note 11 2 5 2 6" xfId="17633"/>
    <cellStyle name="Note 11 2 5 3" xfId="17634"/>
    <cellStyle name="Note 11 2 5 3 2" xfId="17635"/>
    <cellStyle name="Note 11 2 5 3 2 2" xfId="17636"/>
    <cellStyle name="Note 11 2 5 3 2 2 2" xfId="17637"/>
    <cellStyle name="Note 11 2 5 3 2 2 2 2" xfId="17638"/>
    <cellStyle name="Note 11 2 5 3 2 2 3" xfId="17639"/>
    <cellStyle name="Note 11 2 5 3 2 3" xfId="17640"/>
    <cellStyle name="Note 11 2 5 3 2 3 2" xfId="17641"/>
    <cellStyle name="Note 11 2 5 3 2 3 2 2" xfId="17642"/>
    <cellStyle name="Note 11 2 5 3 2 3 3" xfId="17643"/>
    <cellStyle name="Note 11 2 5 3 2 4" xfId="17644"/>
    <cellStyle name="Note 11 2 5 3 2 4 2" xfId="17645"/>
    <cellStyle name="Note 11 2 5 3 2 5" xfId="17646"/>
    <cellStyle name="Note 11 2 5 3 3" xfId="17647"/>
    <cellStyle name="Note 11 2 5 3 3 2" xfId="17648"/>
    <cellStyle name="Note 11 2 5 3 3 2 2" xfId="17649"/>
    <cellStyle name="Note 11 2 5 3 3 3" xfId="17650"/>
    <cellStyle name="Note 11 2 5 3 4" xfId="17651"/>
    <cellStyle name="Note 11 2 5 3 4 2" xfId="17652"/>
    <cellStyle name="Note 11 2 5 3 4 2 2" xfId="17653"/>
    <cellStyle name="Note 11 2 5 3 4 3" xfId="17654"/>
    <cellStyle name="Note 11 2 5 3 5" xfId="17655"/>
    <cellStyle name="Note 11 2 5 3 5 2" xfId="17656"/>
    <cellStyle name="Note 11 2 5 3 6" xfId="17657"/>
    <cellStyle name="Note 11 2 5 4" xfId="17658"/>
    <cellStyle name="Note 11 2 5 4 2" xfId="17659"/>
    <cellStyle name="Note 11 2 5 4 2 2" xfId="17660"/>
    <cellStyle name="Note 11 2 5 4 2 2 2" xfId="17661"/>
    <cellStyle name="Note 11 2 5 4 2 3" xfId="17662"/>
    <cellStyle name="Note 11 2 5 4 3" xfId="17663"/>
    <cellStyle name="Note 11 2 5 4 3 2" xfId="17664"/>
    <cellStyle name="Note 11 2 5 4 3 2 2" xfId="17665"/>
    <cellStyle name="Note 11 2 5 4 3 3" xfId="17666"/>
    <cellStyle name="Note 11 2 5 4 4" xfId="17667"/>
    <cellStyle name="Note 11 2 5 4 4 2" xfId="17668"/>
    <cellStyle name="Note 11 2 5 4 5" xfId="17669"/>
    <cellStyle name="Note 11 2 6" xfId="17670"/>
    <cellStyle name="Note 11 2 6 2" xfId="17671"/>
    <cellStyle name="Note 11 2 6 2 2" xfId="17672"/>
    <cellStyle name="Note 11 2 6 2 2 2" xfId="17673"/>
    <cellStyle name="Note 11 2 6 2 2 2 2" xfId="17674"/>
    <cellStyle name="Note 11 2 6 2 2 2 2 2" xfId="17675"/>
    <cellStyle name="Note 11 2 6 2 2 2 3" xfId="17676"/>
    <cellStyle name="Note 11 2 6 2 2 3" xfId="17677"/>
    <cellStyle name="Note 11 2 6 2 2 3 2" xfId="17678"/>
    <cellStyle name="Note 11 2 6 2 2 3 2 2" xfId="17679"/>
    <cellStyle name="Note 11 2 6 2 2 3 3" xfId="17680"/>
    <cellStyle name="Note 11 2 6 2 2 4" xfId="17681"/>
    <cellStyle name="Note 11 2 6 2 2 4 2" xfId="17682"/>
    <cellStyle name="Note 11 2 6 2 2 5" xfId="17683"/>
    <cellStyle name="Note 11 2 6 2 3" xfId="17684"/>
    <cellStyle name="Note 11 2 6 2 3 2" xfId="17685"/>
    <cellStyle name="Note 11 2 6 2 3 2 2" xfId="17686"/>
    <cellStyle name="Note 11 2 6 2 3 3" xfId="17687"/>
    <cellStyle name="Note 11 2 6 2 4" xfId="17688"/>
    <cellStyle name="Note 11 2 6 2 4 2" xfId="17689"/>
    <cellStyle name="Note 11 2 6 2 4 2 2" xfId="17690"/>
    <cellStyle name="Note 11 2 6 2 4 3" xfId="17691"/>
    <cellStyle name="Note 11 2 6 2 5" xfId="17692"/>
    <cellStyle name="Note 11 2 6 2 5 2" xfId="17693"/>
    <cellStyle name="Note 11 2 6 2 6" xfId="17694"/>
    <cellStyle name="Note 11 2 6 3" xfId="17695"/>
    <cellStyle name="Note 11 2 6 3 2" xfId="17696"/>
    <cellStyle name="Note 11 2 6 3 2 2" xfId="17697"/>
    <cellStyle name="Note 11 2 6 3 2 2 2" xfId="17698"/>
    <cellStyle name="Note 11 2 6 3 2 2 2 2" xfId="17699"/>
    <cellStyle name="Note 11 2 6 3 2 2 3" xfId="17700"/>
    <cellStyle name="Note 11 2 6 3 2 3" xfId="17701"/>
    <cellStyle name="Note 11 2 6 3 2 3 2" xfId="17702"/>
    <cellStyle name="Note 11 2 6 3 2 3 2 2" xfId="17703"/>
    <cellStyle name="Note 11 2 6 3 2 3 3" xfId="17704"/>
    <cellStyle name="Note 11 2 6 3 2 4" xfId="17705"/>
    <cellStyle name="Note 11 2 6 3 2 4 2" xfId="17706"/>
    <cellStyle name="Note 11 2 6 3 2 5" xfId="17707"/>
    <cellStyle name="Note 11 2 6 3 3" xfId="17708"/>
    <cellStyle name="Note 11 2 6 3 3 2" xfId="17709"/>
    <cellStyle name="Note 11 2 6 3 3 2 2" xfId="17710"/>
    <cellStyle name="Note 11 2 6 3 3 3" xfId="17711"/>
    <cellStyle name="Note 11 2 6 3 4" xfId="17712"/>
    <cellStyle name="Note 11 2 6 3 4 2" xfId="17713"/>
    <cellStyle name="Note 11 2 6 3 4 2 2" xfId="17714"/>
    <cellStyle name="Note 11 2 6 3 4 3" xfId="17715"/>
    <cellStyle name="Note 11 2 6 3 5" xfId="17716"/>
    <cellStyle name="Note 11 2 6 3 5 2" xfId="17717"/>
    <cellStyle name="Note 11 2 6 3 6" xfId="17718"/>
    <cellStyle name="Note 11 2 6 4" xfId="17719"/>
    <cellStyle name="Note 11 2 6 4 2" xfId="17720"/>
    <cellStyle name="Note 11 2 6 4 2 2" xfId="17721"/>
    <cellStyle name="Note 11 2 6 4 2 2 2" xfId="17722"/>
    <cellStyle name="Note 11 2 6 4 2 3" xfId="17723"/>
    <cellStyle name="Note 11 2 6 4 3" xfId="17724"/>
    <cellStyle name="Note 11 2 6 4 3 2" xfId="17725"/>
    <cellStyle name="Note 11 2 6 4 3 2 2" xfId="17726"/>
    <cellStyle name="Note 11 2 6 4 3 3" xfId="17727"/>
    <cellStyle name="Note 11 2 6 4 4" xfId="17728"/>
    <cellStyle name="Note 11 2 6 4 4 2" xfId="17729"/>
    <cellStyle name="Note 11 2 6 4 5" xfId="17730"/>
    <cellStyle name="Note 11 2 7" xfId="17731"/>
    <cellStyle name="Note 11 2 7 2" xfId="17732"/>
    <cellStyle name="Note 11 2 7 2 2" xfId="17733"/>
    <cellStyle name="Note 11 2 7 2 2 2" xfId="17734"/>
    <cellStyle name="Note 11 2 7 2 2 2 2" xfId="17735"/>
    <cellStyle name="Note 11 2 7 2 2 3" xfId="17736"/>
    <cellStyle name="Note 11 2 7 2 3" xfId="17737"/>
    <cellStyle name="Note 11 2 7 2 3 2" xfId="17738"/>
    <cellStyle name="Note 11 2 7 2 3 2 2" xfId="17739"/>
    <cellStyle name="Note 11 2 7 2 3 3" xfId="17740"/>
    <cellStyle name="Note 11 2 7 2 4" xfId="17741"/>
    <cellStyle name="Note 11 2 7 2 4 2" xfId="17742"/>
    <cellStyle name="Note 11 2 7 2 5" xfId="17743"/>
    <cellStyle name="Note 11 2 7 3" xfId="17744"/>
    <cellStyle name="Note 11 2 7 3 2" xfId="17745"/>
    <cellStyle name="Note 11 2 7 3 2 2" xfId="17746"/>
    <cellStyle name="Note 11 2 7 3 3" xfId="17747"/>
    <cellStyle name="Note 11 2 7 4" xfId="17748"/>
    <cellStyle name="Note 11 2 7 4 2" xfId="17749"/>
    <cellStyle name="Note 11 2 7 4 2 2" xfId="17750"/>
    <cellStyle name="Note 11 2 7 4 3" xfId="17751"/>
    <cellStyle name="Note 11 2 7 5" xfId="17752"/>
    <cellStyle name="Note 11 2 7 5 2" xfId="17753"/>
    <cellStyle name="Note 11 2 7 6" xfId="17754"/>
    <cellStyle name="Note 11 2 8" xfId="17755"/>
    <cellStyle name="Note 11 2 8 2" xfId="17756"/>
    <cellStyle name="Note 11 2 8 2 2" xfId="17757"/>
    <cellStyle name="Note 11 2 8 2 2 2" xfId="17758"/>
    <cellStyle name="Note 11 2 8 2 2 2 2" xfId="17759"/>
    <cellStyle name="Note 11 2 8 2 2 3" xfId="17760"/>
    <cellStyle name="Note 11 2 8 2 3" xfId="17761"/>
    <cellStyle name="Note 11 2 8 2 3 2" xfId="17762"/>
    <cellStyle name="Note 11 2 8 2 3 2 2" xfId="17763"/>
    <cellStyle name="Note 11 2 8 2 3 3" xfId="17764"/>
    <cellStyle name="Note 11 2 8 2 4" xfId="17765"/>
    <cellStyle name="Note 11 2 8 2 4 2" xfId="17766"/>
    <cellStyle name="Note 11 2 8 2 5" xfId="17767"/>
    <cellStyle name="Note 11 2 8 3" xfId="17768"/>
    <cellStyle name="Note 11 2 8 3 2" xfId="17769"/>
    <cellStyle name="Note 11 2 8 3 2 2" xfId="17770"/>
    <cellStyle name="Note 11 2 8 3 3" xfId="17771"/>
    <cellStyle name="Note 11 2 8 4" xfId="17772"/>
    <cellStyle name="Note 11 2 8 4 2" xfId="17773"/>
    <cellStyle name="Note 11 2 8 4 2 2" xfId="17774"/>
    <cellStyle name="Note 11 2 8 4 3" xfId="17775"/>
    <cellStyle name="Note 11 2 8 5" xfId="17776"/>
    <cellStyle name="Note 11 2 8 5 2" xfId="17777"/>
    <cellStyle name="Note 11 2 8 6" xfId="17778"/>
    <cellStyle name="Note 11 2 9" xfId="17779"/>
    <cellStyle name="Note 11 2 9 2" xfId="17780"/>
    <cellStyle name="Note 11 2 9 2 2" xfId="17781"/>
    <cellStyle name="Note 11 2 9 2 2 2" xfId="17782"/>
    <cellStyle name="Note 11 2 9 2 3" xfId="17783"/>
    <cellStyle name="Note 11 2 9 3" xfId="17784"/>
    <cellStyle name="Note 11 2 9 3 2" xfId="17785"/>
    <cellStyle name="Note 11 2 9 3 2 2" xfId="17786"/>
    <cellStyle name="Note 11 2 9 3 3" xfId="17787"/>
    <cellStyle name="Note 11 2 9 4" xfId="17788"/>
    <cellStyle name="Note 11 2 9 4 2" xfId="17789"/>
    <cellStyle name="Note 11 2 9 5" xfId="17790"/>
    <cellStyle name="Note 11 3" xfId="17791"/>
    <cellStyle name="Note 11 3 10" xfId="17792"/>
    <cellStyle name="Note 11 3 2" xfId="17793"/>
    <cellStyle name="Note 11 3 2 2" xfId="17794"/>
    <cellStyle name="Note 11 3 2 2 2" xfId="17795"/>
    <cellStyle name="Note 11 3 2 2 2 2" xfId="17796"/>
    <cellStyle name="Note 11 3 2 2 2 2 2" xfId="17797"/>
    <cellStyle name="Note 11 3 2 2 2 2 2 2" xfId="17798"/>
    <cellStyle name="Note 11 3 2 2 2 2 3" xfId="17799"/>
    <cellStyle name="Note 11 3 2 2 2 3" xfId="17800"/>
    <cellStyle name="Note 11 3 2 2 2 3 2" xfId="17801"/>
    <cellStyle name="Note 11 3 2 2 2 3 2 2" xfId="17802"/>
    <cellStyle name="Note 11 3 2 2 2 3 3" xfId="17803"/>
    <cellStyle name="Note 11 3 2 2 2 4" xfId="17804"/>
    <cellStyle name="Note 11 3 2 2 2 4 2" xfId="17805"/>
    <cellStyle name="Note 11 3 2 2 2 5" xfId="17806"/>
    <cellStyle name="Note 11 3 2 2 3" xfId="17807"/>
    <cellStyle name="Note 11 3 2 2 3 2" xfId="17808"/>
    <cellStyle name="Note 11 3 2 2 3 2 2" xfId="17809"/>
    <cellStyle name="Note 11 3 2 2 3 3" xfId="17810"/>
    <cellStyle name="Note 11 3 2 2 4" xfId="17811"/>
    <cellStyle name="Note 11 3 2 2 4 2" xfId="17812"/>
    <cellStyle name="Note 11 3 2 2 4 2 2" xfId="17813"/>
    <cellStyle name="Note 11 3 2 2 4 3" xfId="17814"/>
    <cellStyle name="Note 11 3 2 2 5" xfId="17815"/>
    <cellStyle name="Note 11 3 2 2 5 2" xfId="17816"/>
    <cellStyle name="Note 11 3 2 2 6" xfId="17817"/>
    <cellStyle name="Note 11 3 2 3" xfId="17818"/>
    <cellStyle name="Note 11 3 2 3 2" xfId="17819"/>
    <cellStyle name="Note 11 3 2 3 2 2" xfId="17820"/>
    <cellStyle name="Note 11 3 2 3 2 2 2" xfId="17821"/>
    <cellStyle name="Note 11 3 2 3 2 2 2 2" xfId="17822"/>
    <cellStyle name="Note 11 3 2 3 2 2 3" xfId="17823"/>
    <cellStyle name="Note 11 3 2 3 2 3" xfId="17824"/>
    <cellStyle name="Note 11 3 2 3 2 3 2" xfId="17825"/>
    <cellStyle name="Note 11 3 2 3 2 3 2 2" xfId="17826"/>
    <cellStyle name="Note 11 3 2 3 2 3 3" xfId="17827"/>
    <cellStyle name="Note 11 3 2 3 2 4" xfId="17828"/>
    <cellStyle name="Note 11 3 2 3 2 4 2" xfId="17829"/>
    <cellStyle name="Note 11 3 2 3 2 5" xfId="17830"/>
    <cellStyle name="Note 11 3 2 3 3" xfId="17831"/>
    <cellStyle name="Note 11 3 2 3 3 2" xfId="17832"/>
    <cellStyle name="Note 11 3 2 3 3 2 2" xfId="17833"/>
    <cellStyle name="Note 11 3 2 3 3 3" xfId="17834"/>
    <cellStyle name="Note 11 3 2 3 4" xfId="17835"/>
    <cellStyle name="Note 11 3 2 3 4 2" xfId="17836"/>
    <cellStyle name="Note 11 3 2 3 4 2 2" xfId="17837"/>
    <cellStyle name="Note 11 3 2 3 4 3" xfId="17838"/>
    <cellStyle name="Note 11 3 2 3 5" xfId="17839"/>
    <cellStyle name="Note 11 3 2 3 5 2" xfId="17840"/>
    <cellStyle name="Note 11 3 2 3 6" xfId="17841"/>
    <cellStyle name="Note 11 3 2 4" xfId="17842"/>
    <cellStyle name="Note 11 3 2 4 2" xfId="17843"/>
    <cellStyle name="Note 11 3 2 4 2 2" xfId="17844"/>
    <cellStyle name="Note 11 3 2 4 2 2 2" xfId="17845"/>
    <cellStyle name="Note 11 3 2 4 2 3" xfId="17846"/>
    <cellStyle name="Note 11 3 2 4 3" xfId="17847"/>
    <cellStyle name="Note 11 3 2 4 3 2" xfId="17848"/>
    <cellStyle name="Note 11 3 2 4 3 2 2" xfId="17849"/>
    <cellStyle name="Note 11 3 2 4 3 3" xfId="17850"/>
    <cellStyle name="Note 11 3 2 4 4" xfId="17851"/>
    <cellStyle name="Note 11 3 2 4 4 2" xfId="17852"/>
    <cellStyle name="Note 11 3 2 4 5" xfId="17853"/>
    <cellStyle name="Note 11 3 3" xfId="17854"/>
    <cellStyle name="Note 11 3 3 2" xfId="17855"/>
    <cellStyle name="Note 11 3 3 2 2" xfId="17856"/>
    <cellStyle name="Note 11 3 3 2 2 2" xfId="17857"/>
    <cellStyle name="Note 11 3 3 2 2 2 2" xfId="17858"/>
    <cellStyle name="Note 11 3 3 2 2 2 2 2" xfId="17859"/>
    <cellStyle name="Note 11 3 3 2 2 2 3" xfId="17860"/>
    <cellStyle name="Note 11 3 3 2 2 3" xfId="17861"/>
    <cellStyle name="Note 11 3 3 2 2 3 2" xfId="17862"/>
    <cellStyle name="Note 11 3 3 2 2 3 2 2" xfId="17863"/>
    <cellStyle name="Note 11 3 3 2 2 3 3" xfId="17864"/>
    <cellStyle name="Note 11 3 3 2 2 4" xfId="17865"/>
    <cellStyle name="Note 11 3 3 2 2 4 2" xfId="17866"/>
    <cellStyle name="Note 11 3 3 2 2 5" xfId="17867"/>
    <cellStyle name="Note 11 3 3 2 3" xfId="17868"/>
    <cellStyle name="Note 11 3 3 2 3 2" xfId="17869"/>
    <cellStyle name="Note 11 3 3 2 3 2 2" xfId="17870"/>
    <cellStyle name="Note 11 3 3 2 3 3" xfId="17871"/>
    <cellStyle name="Note 11 3 3 2 4" xfId="17872"/>
    <cellStyle name="Note 11 3 3 2 4 2" xfId="17873"/>
    <cellStyle name="Note 11 3 3 2 4 2 2" xfId="17874"/>
    <cellStyle name="Note 11 3 3 2 4 3" xfId="17875"/>
    <cellStyle name="Note 11 3 3 2 5" xfId="17876"/>
    <cellStyle name="Note 11 3 3 2 5 2" xfId="17877"/>
    <cellStyle name="Note 11 3 3 2 6" xfId="17878"/>
    <cellStyle name="Note 11 3 3 3" xfId="17879"/>
    <cellStyle name="Note 11 3 3 3 2" xfId="17880"/>
    <cellStyle name="Note 11 3 3 3 2 2" xfId="17881"/>
    <cellStyle name="Note 11 3 3 3 2 2 2" xfId="17882"/>
    <cellStyle name="Note 11 3 3 3 2 2 2 2" xfId="17883"/>
    <cellStyle name="Note 11 3 3 3 2 2 3" xfId="17884"/>
    <cellStyle name="Note 11 3 3 3 2 3" xfId="17885"/>
    <cellStyle name="Note 11 3 3 3 2 3 2" xfId="17886"/>
    <cellStyle name="Note 11 3 3 3 2 3 2 2" xfId="17887"/>
    <cellStyle name="Note 11 3 3 3 2 3 3" xfId="17888"/>
    <cellStyle name="Note 11 3 3 3 2 4" xfId="17889"/>
    <cellStyle name="Note 11 3 3 3 2 4 2" xfId="17890"/>
    <cellStyle name="Note 11 3 3 3 2 5" xfId="17891"/>
    <cellStyle name="Note 11 3 3 3 3" xfId="17892"/>
    <cellStyle name="Note 11 3 3 3 3 2" xfId="17893"/>
    <cellStyle name="Note 11 3 3 3 3 2 2" xfId="17894"/>
    <cellStyle name="Note 11 3 3 3 3 3" xfId="17895"/>
    <cellStyle name="Note 11 3 3 3 4" xfId="17896"/>
    <cellStyle name="Note 11 3 3 3 4 2" xfId="17897"/>
    <cellStyle name="Note 11 3 3 3 4 2 2" xfId="17898"/>
    <cellStyle name="Note 11 3 3 3 4 3" xfId="17899"/>
    <cellStyle name="Note 11 3 3 3 5" xfId="17900"/>
    <cellStyle name="Note 11 3 3 3 5 2" xfId="17901"/>
    <cellStyle name="Note 11 3 3 3 6" xfId="17902"/>
    <cellStyle name="Note 11 3 3 4" xfId="17903"/>
    <cellStyle name="Note 11 3 3 4 2" xfId="17904"/>
    <cellStyle name="Note 11 3 3 4 2 2" xfId="17905"/>
    <cellStyle name="Note 11 3 3 4 2 2 2" xfId="17906"/>
    <cellStyle name="Note 11 3 3 4 2 3" xfId="17907"/>
    <cellStyle name="Note 11 3 3 4 3" xfId="17908"/>
    <cellStyle name="Note 11 3 3 4 3 2" xfId="17909"/>
    <cellStyle name="Note 11 3 3 4 3 2 2" xfId="17910"/>
    <cellStyle name="Note 11 3 3 4 3 3" xfId="17911"/>
    <cellStyle name="Note 11 3 3 4 4" xfId="17912"/>
    <cellStyle name="Note 11 3 3 4 4 2" xfId="17913"/>
    <cellStyle name="Note 11 3 3 4 5" xfId="17914"/>
    <cellStyle name="Note 11 3 4" xfId="17915"/>
    <cellStyle name="Note 11 3 4 2" xfId="17916"/>
    <cellStyle name="Note 11 3 4 2 2" xfId="17917"/>
    <cellStyle name="Note 11 3 4 2 2 2" xfId="17918"/>
    <cellStyle name="Note 11 3 4 2 2 2 2" xfId="17919"/>
    <cellStyle name="Note 11 3 4 2 2 2 2 2" xfId="17920"/>
    <cellStyle name="Note 11 3 4 2 2 2 3" xfId="17921"/>
    <cellStyle name="Note 11 3 4 2 2 3" xfId="17922"/>
    <cellStyle name="Note 11 3 4 2 2 3 2" xfId="17923"/>
    <cellStyle name="Note 11 3 4 2 2 3 2 2" xfId="17924"/>
    <cellStyle name="Note 11 3 4 2 2 3 3" xfId="17925"/>
    <cellStyle name="Note 11 3 4 2 2 4" xfId="17926"/>
    <cellStyle name="Note 11 3 4 2 2 4 2" xfId="17927"/>
    <cellStyle name="Note 11 3 4 2 2 5" xfId="17928"/>
    <cellStyle name="Note 11 3 4 2 3" xfId="17929"/>
    <cellStyle name="Note 11 3 4 2 3 2" xfId="17930"/>
    <cellStyle name="Note 11 3 4 2 3 2 2" xfId="17931"/>
    <cellStyle name="Note 11 3 4 2 3 3" xfId="17932"/>
    <cellStyle name="Note 11 3 4 2 4" xfId="17933"/>
    <cellStyle name="Note 11 3 4 2 4 2" xfId="17934"/>
    <cellStyle name="Note 11 3 4 2 4 2 2" xfId="17935"/>
    <cellStyle name="Note 11 3 4 2 4 3" xfId="17936"/>
    <cellStyle name="Note 11 3 4 2 5" xfId="17937"/>
    <cellStyle name="Note 11 3 4 2 5 2" xfId="17938"/>
    <cellStyle name="Note 11 3 4 2 6" xfId="17939"/>
    <cellStyle name="Note 11 3 4 3" xfId="17940"/>
    <cellStyle name="Note 11 3 4 3 2" xfId="17941"/>
    <cellStyle name="Note 11 3 4 3 2 2" xfId="17942"/>
    <cellStyle name="Note 11 3 4 3 2 2 2" xfId="17943"/>
    <cellStyle name="Note 11 3 4 3 2 2 2 2" xfId="17944"/>
    <cellStyle name="Note 11 3 4 3 2 2 3" xfId="17945"/>
    <cellStyle name="Note 11 3 4 3 2 3" xfId="17946"/>
    <cellStyle name="Note 11 3 4 3 2 3 2" xfId="17947"/>
    <cellStyle name="Note 11 3 4 3 2 3 2 2" xfId="17948"/>
    <cellStyle name="Note 11 3 4 3 2 3 3" xfId="17949"/>
    <cellStyle name="Note 11 3 4 3 2 4" xfId="17950"/>
    <cellStyle name="Note 11 3 4 3 2 4 2" xfId="17951"/>
    <cellStyle name="Note 11 3 4 3 2 5" xfId="17952"/>
    <cellStyle name="Note 11 3 4 3 3" xfId="17953"/>
    <cellStyle name="Note 11 3 4 3 3 2" xfId="17954"/>
    <cellStyle name="Note 11 3 4 3 3 2 2" xfId="17955"/>
    <cellStyle name="Note 11 3 4 3 3 3" xfId="17956"/>
    <cellStyle name="Note 11 3 4 3 4" xfId="17957"/>
    <cellStyle name="Note 11 3 4 3 4 2" xfId="17958"/>
    <cellStyle name="Note 11 3 4 3 4 2 2" xfId="17959"/>
    <cellStyle name="Note 11 3 4 3 4 3" xfId="17960"/>
    <cellStyle name="Note 11 3 4 3 5" xfId="17961"/>
    <cellStyle name="Note 11 3 4 3 5 2" xfId="17962"/>
    <cellStyle name="Note 11 3 4 3 6" xfId="17963"/>
    <cellStyle name="Note 11 3 4 4" xfId="17964"/>
    <cellStyle name="Note 11 3 4 4 2" xfId="17965"/>
    <cellStyle name="Note 11 3 4 4 2 2" xfId="17966"/>
    <cellStyle name="Note 11 3 4 4 2 2 2" xfId="17967"/>
    <cellStyle name="Note 11 3 4 4 2 3" xfId="17968"/>
    <cellStyle name="Note 11 3 4 4 3" xfId="17969"/>
    <cellStyle name="Note 11 3 4 4 3 2" xfId="17970"/>
    <cellStyle name="Note 11 3 4 4 3 2 2" xfId="17971"/>
    <cellStyle name="Note 11 3 4 4 3 3" xfId="17972"/>
    <cellStyle name="Note 11 3 4 4 4" xfId="17973"/>
    <cellStyle name="Note 11 3 4 4 4 2" xfId="17974"/>
    <cellStyle name="Note 11 3 4 4 5" xfId="17975"/>
    <cellStyle name="Note 11 3 5" xfId="17976"/>
    <cellStyle name="Note 11 3 5 2" xfId="17977"/>
    <cellStyle name="Note 11 3 5 2 2" xfId="17978"/>
    <cellStyle name="Note 11 3 5 2 2 2" xfId="17979"/>
    <cellStyle name="Note 11 3 5 2 2 2 2" xfId="17980"/>
    <cellStyle name="Note 11 3 5 2 2 2 2 2" xfId="17981"/>
    <cellStyle name="Note 11 3 5 2 2 2 3" xfId="17982"/>
    <cellStyle name="Note 11 3 5 2 2 3" xfId="17983"/>
    <cellStyle name="Note 11 3 5 2 2 3 2" xfId="17984"/>
    <cellStyle name="Note 11 3 5 2 2 3 2 2" xfId="17985"/>
    <cellStyle name="Note 11 3 5 2 2 3 3" xfId="17986"/>
    <cellStyle name="Note 11 3 5 2 2 4" xfId="17987"/>
    <cellStyle name="Note 11 3 5 2 2 4 2" xfId="17988"/>
    <cellStyle name="Note 11 3 5 2 2 5" xfId="17989"/>
    <cellStyle name="Note 11 3 5 2 3" xfId="17990"/>
    <cellStyle name="Note 11 3 5 2 3 2" xfId="17991"/>
    <cellStyle name="Note 11 3 5 2 3 2 2" xfId="17992"/>
    <cellStyle name="Note 11 3 5 2 3 3" xfId="17993"/>
    <cellStyle name="Note 11 3 5 2 4" xfId="17994"/>
    <cellStyle name="Note 11 3 5 2 4 2" xfId="17995"/>
    <cellStyle name="Note 11 3 5 2 4 2 2" xfId="17996"/>
    <cellStyle name="Note 11 3 5 2 4 3" xfId="17997"/>
    <cellStyle name="Note 11 3 5 2 5" xfId="17998"/>
    <cellStyle name="Note 11 3 5 2 5 2" xfId="17999"/>
    <cellStyle name="Note 11 3 5 2 6" xfId="18000"/>
    <cellStyle name="Note 11 3 5 3" xfId="18001"/>
    <cellStyle name="Note 11 3 5 3 2" xfId="18002"/>
    <cellStyle name="Note 11 3 5 3 2 2" xfId="18003"/>
    <cellStyle name="Note 11 3 5 3 2 2 2" xfId="18004"/>
    <cellStyle name="Note 11 3 5 3 2 2 2 2" xfId="18005"/>
    <cellStyle name="Note 11 3 5 3 2 2 3" xfId="18006"/>
    <cellStyle name="Note 11 3 5 3 2 3" xfId="18007"/>
    <cellStyle name="Note 11 3 5 3 2 3 2" xfId="18008"/>
    <cellStyle name="Note 11 3 5 3 2 3 2 2" xfId="18009"/>
    <cellStyle name="Note 11 3 5 3 2 3 3" xfId="18010"/>
    <cellStyle name="Note 11 3 5 3 2 4" xfId="18011"/>
    <cellStyle name="Note 11 3 5 3 2 4 2" xfId="18012"/>
    <cellStyle name="Note 11 3 5 3 2 5" xfId="18013"/>
    <cellStyle name="Note 11 3 5 3 3" xfId="18014"/>
    <cellStyle name="Note 11 3 5 3 3 2" xfId="18015"/>
    <cellStyle name="Note 11 3 5 3 3 2 2" xfId="18016"/>
    <cellStyle name="Note 11 3 5 3 3 3" xfId="18017"/>
    <cellStyle name="Note 11 3 5 3 4" xfId="18018"/>
    <cellStyle name="Note 11 3 5 3 4 2" xfId="18019"/>
    <cellStyle name="Note 11 3 5 3 4 2 2" xfId="18020"/>
    <cellStyle name="Note 11 3 5 3 4 3" xfId="18021"/>
    <cellStyle name="Note 11 3 5 3 5" xfId="18022"/>
    <cellStyle name="Note 11 3 5 3 5 2" xfId="18023"/>
    <cellStyle name="Note 11 3 5 3 6" xfId="18024"/>
    <cellStyle name="Note 11 3 5 4" xfId="18025"/>
    <cellStyle name="Note 11 3 5 4 2" xfId="18026"/>
    <cellStyle name="Note 11 3 5 4 2 2" xfId="18027"/>
    <cellStyle name="Note 11 3 5 4 2 2 2" xfId="18028"/>
    <cellStyle name="Note 11 3 5 4 2 3" xfId="18029"/>
    <cellStyle name="Note 11 3 5 4 3" xfId="18030"/>
    <cellStyle name="Note 11 3 5 4 3 2" xfId="18031"/>
    <cellStyle name="Note 11 3 5 4 3 2 2" xfId="18032"/>
    <cellStyle name="Note 11 3 5 4 3 3" xfId="18033"/>
    <cellStyle name="Note 11 3 5 4 4" xfId="18034"/>
    <cellStyle name="Note 11 3 5 4 4 2" xfId="18035"/>
    <cellStyle name="Note 11 3 5 4 5" xfId="18036"/>
    <cellStyle name="Note 11 3 6" xfId="18037"/>
    <cellStyle name="Note 11 3 6 2" xfId="18038"/>
    <cellStyle name="Note 11 3 6 2 2" xfId="18039"/>
    <cellStyle name="Note 11 3 6 2 2 2" xfId="18040"/>
    <cellStyle name="Note 11 3 6 2 2 2 2" xfId="18041"/>
    <cellStyle name="Note 11 3 6 2 2 2 2 2" xfId="18042"/>
    <cellStyle name="Note 11 3 6 2 2 2 3" xfId="18043"/>
    <cellStyle name="Note 11 3 6 2 2 3" xfId="18044"/>
    <cellStyle name="Note 11 3 6 2 2 3 2" xfId="18045"/>
    <cellStyle name="Note 11 3 6 2 2 3 2 2" xfId="18046"/>
    <cellStyle name="Note 11 3 6 2 2 3 3" xfId="18047"/>
    <cellStyle name="Note 11 3 6 2 2 4" xfId="18048"/>
    <cellStyle name="Note 11 3 6 2 2 4 2" xfId="18049"/>
    <cellStyle name="Note 11 3 6 2 2 5" xfId="18050"/>
    <cellStyle name="Note 11 3 6 2 3" xfId="18051"/>
    <cellStyle name="Note 11 3 6 2 3 2" xfId="18052"/>
    <cellStyle name="Note 11 3 6 2 3 2 2" xfId="18053"/>
    <cellStyle name="Note 11 3 6 2 3 3" xfId="18054"/>
    <cellStyle name="Note 11 3 6 2 4" xfId="18055"/>
    <cellStyle name="Note 11 3 6 2 4 2" xfId="18056"/>
    <cellStyle name="Note 11 3 6 2 4 2 2" xfId="18057"/>
    <cellStyle name="Note 11 3 6 2 4 3" xfId="18058"/>
    <cellStyle name="Note 11 3 6 2 5" xfId="18059"/>
    <cellStyle name="Note 11 3 6 2 5 2" xfId="18060"/>
    <cellStyle name="Note 11 3 6 2 6" xfId="18061"/>
    <cellStyle name="Note 11 3 6 3" xfId="18062"/>
    <cellStyle name="Note 11 3 6 3 2" xfId="18063"/>
    <cellStyle name="Note 11 3 6 3 2 2" xfId="18064"/>
    <cellStyle name="Note 11 3 6 3 2 2 2" xfId="18065"/>
    <cellStyle name="Note 11 3 6 3 2 2 2 2" xfId="18066"/>
    <cellStyle name="Note 11 3 6 3 2 2 3" xfId="18067"/>
    <cellStyle name="Note 11 3 6 3 2 3" xfId="18068"/>
    <cellStyle name="Note 11 3 6 3 2 3 2" xfId="18069"/>
    <cellStyle name="Note 11 3 6 3 2 3 2 2" xfId="18070"/>
    <cellStyle name="Note 11 3 6 3 2 3 3" xfId="18071"/>
    <cellStyle name="Note 11 3 6 3 2 4" xfId="18072"/>
    <cellStyle name="Note 11 3 6 3 2 4 2" xfId="18073"/>
    <cellStyle name="Note 11 3 6 3 2 5" xfId="18074"/>
    <cellStyle name="Note 11 3 6 3 3" xfId="18075"/>
    <cellStyle name="Note 11 3 6 3 3 2" xfId="18076"/>
    <cellStyle name="Note 11 3 6 3 3 2 2" xfId="18077"/>
    <cellStyle name="Note 11 3 6 3 3 3" xfId="18078"/>
    <cellStyle name="Note 11 3 6 3 4" xfId="18079"/>
    <cellStyle name="Note 11 3 6 3 4 2" xfId="18080"/>
    <cellStyle name="Note 11 3 6 3 4 2 2" xfId="18081"/>
    <cellStyle name="Note 11 3 6 3 4 3" xfId="18082"/>
    <cellStyle name="Note 11 3 6 3 5" xfId="18083"/>
    <cellStyle name="Note 11 3 6 3 5 2" xfId="18084"/>
    <cellStyle name="Note 11 3 6 3 6" xfId="18085"/>
    <cellStyle name="Note 11 3 6 4" xfId="18086"/>
    <cellStyle name="Note 11 3 6 4 2" xfId="18087"/>
    <cellStyle name="Note 11 3 6 4 2 2" xfId="18088"/>
    <cellStyle name="Note 11 3 6 4 2 2 2" xfId="18089"/>
    <cellStyle name="Note 11 3 6 4 2 3" xfId="18090"/>
    <cellStyle name="Note 11 3 6 4 3" xfId="18091"/>
    <cellStyle name="Note 11 3 6 4 3 2" xfId="18092"/>
    <cellStyle name="Note 11 3 6 4 3 2 2" xfId="18093"/>
    <cellStyle name="Note 11 3 6 4 3 3" xfId="18094"/>
    <cellStyle name="Note 11 3 6 4 4" xfId="18095"/>
    <cellStyle name="Note 11 3 6 4 4 2" xfId="18096"/>
    <cellStyle name="Note 11 3 6 4 5" xfId="18097"/>
    <cellStyle name="Note 11 3 7" xfId="18098"/>
    <cellStyle name="Note 11 3 7 2" xfId="18099"/>
    <cellStyle name="Note 11 3 7 2 2" xfId="18100"/>
    <cellStyle name="Note 11 3 7 2 2 2" xfId="18101"/>
    <cellStyle name="Note 11 3 7 2 2 2 2" xfId="18102"/>
    <cellStyle name="Note 11 3 7 2 2 3" xfId="18103"/>
    <cellStyle name="Note 11 3 7 2 3" xfId="18104"/>
    <cellStyle name="Note 11 3 7 2 3 2" xfId="18105"/>
    <cellStyle name="Note 11 3 7 2 3 2 2" xfId="18106"/>
    <cellStyle name="Note 11 3 7 2 3 3" xfId="18107"/>
    <cellStyle name="Note 11 3 7 2 4" xfId="18108"/>
    <cellStyle name="Note 11 3 7 2 4 2" xfId="18109"/>
    <cellStyle name="Note 11 3 7 2 5" xfId="18110"/>
    <cellStyle name="Note 11 3 7 3" xfId="18111"/>
    <cellStyle name="Note 11 3 7 3 2" xfId="18112"/>
    <cellStyle name="Note 11 3 7 3 2 2" xfId="18113"/>
    <cellStyle name="Note 11 3 7 3 3" xfId="18114"/>
    <cellStyle name="Note 11 3 7 4" xfId="18115"/>
    <cellStyle name="Note 11 3 7 4 2" xfId="18116"/>
    <cellStyle name="Note 11 3 7 4 2 2" xfId="18117"/>
    <cellStyle name="Note 11 3 7 4 3" xfId="18118"/>
    <cellStyle name="Note 11 3 7 5" xfId="18119"/>
    <cellStyle name="Note 11 3 7 5 2" xfId="18120"/>
    <cellStyle name="Note 11 3 7 6" xfId="18121"/>
    <cellStyle name="Note 11 3 8" xfId="18122"/>
    <cellStyle name="Note 11 3 8 2" xfId="18123"/>
    <cellStyle name="Note 11 3 8 2 2" xfId="18124"/>
    <cellStyle name="Note 11 3 8 2 2 2" xfId="18125"/>
    <cellStyle name="Note 11 3 8 2 2 2 2" xfId="18126"/>
    <cellStyle name="Note 11 3 8 2 2 3" xfId="18127"/>
    <cellStyle name="Note 11 3 8 2 3" xfId="18128"/>
    <cellStyle name="Note 11 3 8 2 3 2" xfId="18129"/>
    <cellStyle name="Note 11 3 8 2 3 2 2" xfId="18130"/>
    <cellStyle name="Note 11 3 8 2 3 3" xfId="18131"/>
    <cellStyle name="Note 11 3 8 2 4" xfId="18132"/>
    <cellStyle name="Note 11 3 8 2 4 2" xfId="18133"/>
    <cellStyle name="Note 11 3 8 2 5" xfId="18134"/>
    <cellStyle name="Note 11 3 8 3" xfId="18135"/>
    <cellStyle name="Note 11 3 8 3 2" xfId="18136"/>
    <cellStyle name="Note 11 3 8 3 2 2" xfId="18137"/>
    <cellStyle name="Note 11 3 8 3 3" xfId="18138"/>
    <cellStyle name="Note 11 3 8 4" xfId="18139"/>
    <cellStyle name="Note 11 3 8 4 2" xfId="18140"/>
    <cellStyle name="Note 11 3 8 4 2 2" xfId="18141"/>
    <cellStyle name="Note 11 3 8 4 3" xfId="18142"/>
    <cellStyle name="Note 11 3 8 5" xfId="18143"/>
    <cellStyle name="Note 11 3 8 5 2" xfId="18144"/>
    <cellStyle name="Note 11 3 8 6" xfId="18145"/>
    <cellStyle name="Note 11 3 9" xfId="18146"/>
    <cellStyle name="Note 11 3 9 2" xfId="18147"/>
    <cellStyle name="Note 11 3 9 2 2" xfId="18148"/>
    <cellStyle name="Note 11 3 9 2 2 2" xfId="18149"/>
    <cellStyle name="Note 11 3 9 2 3" xfId="18150"/>
    <cellStyle name="Note 11 3 9 3" xfId="18151"/>
    <cellStyle name="Note 11 3 9 3 2" xfId="18152"/>
    <cellStyle name="Note 11 3 9 3 2 2" xfId="18153"/>
    <cellStyle name="Note 11 3 9 3 3" xfId="18154"/>
    <cellStyle name="Note 11 3 9 4" xfId="18155"/>
    <cellStyle name="Note 11 3 9 4 2" xfId="18156"/>
    <cellStyle name="Note 11 3 9 5" xfId="18157"/>
    <cellStyle name="Note 11 4" xfId="18158"/>
    <cellStyle name="Note 11 4 2" xfId="18159"/>
    <cellStyle name="Note 11 4 2 2" xfId="18160"/>
    <cellStyle name="Note 11 4 2 2 2" xfId="18161"/>
    <cellStyle name="Note 11 4 2 2 2 2" xfId="18162"/>
    <cellStyle name="Note 11 4 2 2 2 2 2" xfId="18163"/>
    <cellStyle name="Note 11 4 2 2 2 2 2 2" xfId="18164"/>
    <cellStyle name="Note 11 4 2 2 2 2 3" xfId="18165"/>
    <cellStyle name="Note 11 4 2 2 2 3" xfId="18166"/>
    <cellStyle name="Note 11 4 2 2 2 3 2" xfId="18167"/>
    <cellStyle name="Note 11 4 2 2 2 3 2 2" xfId="18168"/>
    <cellStyle name="Note 11 4 2 2 2 3 3" xfId="18169"/>
    <cellStyle name="Note 11 4 2 2 2 4" xfId="18170"/>
    <cellStyle name="Note 11 4 2 2 2 4 2" xfId="18171"/>
    <cellStyle name="Note 11 4 2 2 2 5" xfId="18172"/>
    <cellStyle name="Note 11 4 2 2 3" xfId="18173"/>
    <cellStyle name="Note 11 4 2 2 3 2" xfId="18174"/>
    <cellStyle name="Note 11 4 2 2 3 2 2" xfId="18175"/>
    <cellStyle name="Note 11 4 2 2 3 3" xfId="18176"/>
    <cellStyle name="Note 11 4 2 2 4" xfId="18177"/>
    <cellStyle name="Note 11 4 2 2 4 2" xfId="18178"/>
    <cellStyle name="Note 11 4 2 2 4 2 2" xfId="18179"/>
    <cellStyle name="Note 11 4 2 2 4 3" xfId="18180"/>
    <cellStyle name="Note 11 4 2 2 5" xfId="18181"/>
    <cellStyle name="Note 11 4 2 2 5 2" xfId="18182"/>
    <cellStyle name="Note 11 4 2 2 6" xfId="18183"/>
    <cellStyle name="Note 11 4 2 3" xfId="18184"/>
    <cellStyle name="Note 11 4 2 3 2" xfId="18185"/>
    <cellStyle name="Note 11 4 2 3 2 2" xfId="18186"/>
    <cellStyle name="Note 11 4 2 3 2 2 2" xfId="18187"/>
    <cellStyle name="Note 11 4 2 3 2 2 2 2" xfId="18188"/>
    <cellStyle name="Note 11 4 2 3 2 2 3" xfId="18189"/>
    <cellStyle name="Note 11 4 2 3 2 3" xfId="18190"/>
    <cellStyle name="Note 11 4 2 3 2 3 2" xfId="18191"/>
    <cellStyle name="Note 11 4 2 3 2 3 2 2" xfId="18192"/>
    <cellStyle name="Note 11 4 2 3 2 3 3" xfId="18193"/>
    <cellStyle name="Note 11 4 2 3 2 4" xfId="18194"/>
    <cellStyle name="Note 11 4 2 3 2 4 2" xfId="18195"/>
    <cellStyle name="Note 11 4 2 3 2 5" xfId="18196"/>
    <cellStyle name="Note 11 4 2 3 3" xfId="18197"/>
    <cellStyle name="Note 11 4 2 3 3 2" xfId="18198"/>
    <cellStyle name="Note 11 4 2 3 3 2 2" xfId="18199"/>
    <cellStyle name="Note 11 4 2 3 3 3" xfId="18200"/>
    <cellStyle name="Note 11 4 2 3 4" xfId="18201"/>
    <cellStyle name="Note 11 4 2 3 4 2" xfId="18202"/>
    <cellStyle name="Note 11 4 2 3 4 2 2" xfId="18203"/>
    <cellStyle name="Note 11 4 2 3 4 3" xfId="18204"/>
    <cellStyle name="Note 11 4 2 3 5" xfId="18205"/>
    <cellStyle name="Note 11 4 2 3 5 2" xfId="18206"/>
    <cellStyle name="Note 11 4 2 3 6" xfId="18207"/>
    <cellStyle name="Note 11 4 2 4" xfId="18208"/>
    <cellStyle name="Note 11 4 2 4 2" xfId="18209"/>
    <cellStyle name="Note 11 4 2 4 2 2" xfId="18210"/>
    <cellStyle name="Note 11 4 2 4 2 2 2" xfId="18211"/>
    <cellStyle name="Note 11 4 2 4 2 3" xfId="18212"/>
    <cellStyle name="Note 11 4 2 4 3" xfId="18213"/>
    <cellStyle name="Note 11 4 2 4 3 2" xfId="18214"/>
    <cellStyle name="Note 11 4 2 4 3 2 2" xfId="18215"/>
    <cellStyle name="Note 11 4 2 4 3 3" xfId="18216"/>
    <cellStyle name="Note 11 4 2 4 4" xfId="18217"/>
    <cellStyle name="Note 11 4 2 4 4 2" xfId="18218"/>
    <cellStyle name="Note 11 4 2 4 5" xfId="18219"/>
    <cellStyle name="Note 11 4 3" xfId="18220"/>
    <cellStyle name="Note 11 4 3 2" xfId="18221"/>
    <cellStyle name="Note 11 4 3 2 2" xfId="18222"/>
    <cellStyle name="Note 11 4 3 2 2 2" xfId="18223"/>
    <cellStyle name="Note 11 4 3 2 2 2 2" xfId="18224"/>
    <cellStyle name="Note 11 4 3 2 2 2 2 2" xfId="18225"/>
    <cellStyle name="Note 11 4 3 2 2 2 3" xfId="18226"/>
    <cellStyle name="Note 11 4 3 2 2 3" xfId="18227"/>
    <cellStyle name="Note 11 4 3 2 2 3 2" xfId="18228"/>
    <cellStyle name="Note 11 4 3 2 2 3 2 2" xfId="18229"/>
    <cellStyle name="Note 11 4 3 2 2 3 3" xfId="18230"/>
    <cellStyle name="Note 11 4 3 2 2 4" xfId="18231"/>
    <cellStyle name="Note 11 4 3 2 2 4 2" xfId="18232"/>
    <cellStyle name="Note 11 4 3 2 2 5" xfId="18233"/>
    <cellStyle name="Note 11 4 3 2 3" xfId="18234"/>
    <cellStyle name="Note 11 4 3 2 3 2" xfId="18235"/>
    <cellStyle name="Note 11 4 3 2 3 2 2" xfId="18236"/>
    <cellStyle name="Note 11 4 3 2 3 3" xfId="18237"/>
    <cellStyle name="Note 11 4 3 2 4" xfId="18238"/>
    <cellStyle name="Note 11 4 3 2 4 2" xfId="18239"/>
    <cellStyle name="Note 11 4 3 2 4 2 2" xfId="18240"/>
    <cellStyle name="Note 11 4 3 2 4 3" xfId="18241"/>
    <cellStyle name="Note 11 4 3 2 5" xfId="18242"/>
    <cellStyle name="Note 11 4 3 2 5 2" xfId="18243"/>
    <cellStyle name="Note 11 4 3 2 6" xfId="18244"/>
    <cellStyle name="Note 11 4 3 3" xfId="18245"/>
    <cellStyle name="Note 11 4 3 3 2" xfId="18246"/>
    <cellStyle name="Note 11 4 3 3 2 2" xfId="18247"/>
    <cellStyle name="Note 11 4 3 3 2 2 2" xfId="18248"/>
    <cellStyle name="Note 11 4 3 3 2 2 2 2" xfId="18249"/>
    <cellStyle name="Note 11 4 3 3 2 2 3" xfId="18250"/>
    <cellStyle name="Note 11 4 3 3 2 3" xfId="18251"/>
    <cellStyle name="Note 11 4 3 3 2 3 2" xfId="18252"/>
    <cellStyle name="Note 11 4 3 3 2 3 2 2" xfId="18253"/>
    <cellStyle name="Note 11 4 3 3 2 3 3" xfId="18254"/>
    <cellStyle name="Note 11 4 3 3 2 4" xfId="18255"/>
    <cellStyle name="Note 11 4 3 3 2 4 2" xfId="18256"/>
    <cellStyle name="Note 11 4 3 3 2 5" xfId="18257"/>
    <cellStyle name="Note 11 4 3 3 3" xfId="18258"/>
    <cellStyle name="Note 11 4 3 3 3 2" xfId="18259"/>
    <cellStyle name="Note 11 4 3 3 3 2 2" xfId="18260"/>
    <cellStyle name="Note 11 4 3 3 3 3" xfId="18261"/>
    <cellStyle name="Note 11 4 3 3 4" xfId="18262"/>
    <cellStyle name="Note 11 4 3 3 4 2" xfId="18263"/>
    <cellStyle name="Note 11 4 3 3 4 2 2" xfId="18264"/>
    <cellStyle name="Note 11 4 3 3 4 3" xfId="18265"/>
    <cellStyle name="Note 11 4 3 3 5" xfId="18266"/>
    <cellStyle name="Note 11 4 3 3 5 2" xfId="18267"/>
    <cellStyle name="Note 11 4 3 3 6" xfId="18268"/>
    <cellStyle name="Note 11 4 3 4" xfId="18269"/>
    <cellStyle name="Note 11 4 3 4 2" xfId="18270"/>
    <cellStyle name="Note 11 4 3 4 2 2" xfId="18271"/>
    <cellStyle name="Note 11 4 3 4 2 2 2" xfId="18272"/>
    <cellStyle name="Note 11 4 3 4 2 3" xfId="18273"/>
    <cellStyle name="Note 11 4 3 4 3" xfId="18274"/>
    <cellStyle name="Note 11 4 3 4 3 2" xfId="18275"/>
    <cellStyle name="Note 11 4 3 4 3 2 2" xfId="18276"/>
    <cellStyle name="Note 11 4 3 4 3 3" xfId="18277"/>
    <cellStyle name="Note 11 4 3 4 4" xfId="18278"/>
    <cellStyle name="Note 11 4 3 4 4 2" xfId="18279"/>
    <cellStyle name="Note 11 4 3 4 5" xfId="18280"/>
    <cellStyle name="Note 11 4 4" xfId="18281"/>
    <cellStyle name="Note 11 4 4 2" xfId="18282"/>
    <cellStyle name="Note 11 4 4 2 2" xfId="18283"/>
    <cellStyle name="Note 11 4 4 2 2 2" xfId="18284"/>
    <cellStyle name="Note 11 4 4 2 2 2 2" xfId="18285"/>
    <cellStyle name="Note 11 4 4 2 2 2 2 2" xfId="18286"/>
    <cellStyle name="Note 11 4 4 2 2 2 3" xfId="18287"/>
    <cellStyle name="Note 11 4 4 2 2 3" xfId="18288"/>
    <cellStyle name="Note 11 4 4 2 2 3 2" xfId="18289"/>
    <cellStyle name="Note 11 4 4 2 2 3 2 2" xfId="18290"/>
    <cellStyle name="Note 11 4 4 2 2 3 3" xfId="18291"/>
    <cellStyle name="Note 11 4 4 2 2 4" xfId="18292"/>
    <cellStyle name="Note 11 4 4 2 2 4 2" xfId="18293"/>
    <cellStyle name="Note 11 4 4 2 2 5" xfId="18294"/>
    <cellStyle name="Note 11 4 4 2 3" xfId="18295"/>
    <cellStyle name="Note 11 4 4 2 3 2" xfId="18296"/>
    <cellStyle name="Note 11 4 4 2 3 2 2" xfId="18297"/>
    <cellStyle name="Note 11 4 4 2 3 3" xfId="18298"/>
    <cellStyle name="Note 11 4 4 2 4" xfId="18299"/>
    <cellStyle name="Note 11 4 4 2 4 2" xfId="18300"/>
    <cellStyle name="Note 11 4 4 2 4 2 2" xfId="18301"/>
    <cellStyle name="Note 11 4 4 2 4 3" xfId="18302"/>
    <cellStyle name="Note 11 4 4 2 5" xfId="18303"/>
    <cellStyle name="Note 11 4 4 2 5 2" xfId="18304"/>
    <cellStyle name="Note 11 4 4 2 6" xfId="18305"/>
    <cellStyle name="Note 11 4 4 3" xfId="18306"/>
    <cellStyle name="Note 11 4 4 3 2" xfId="18307"/>
    <cellStyle name="Note 11 4 4 3 2 2" xfId="18308"/>
    <cellStyle name="Note 11 4 4 3 2 2 2" xfId="18309"/>
    <cellStyle name="Note 11 4 4 3 2 2 2 2" xfId="18310"/>
    <cellStyle name="Note 11 4 4 3 2 2 3" xfId="18311"/>
    <cellStyle name="Note 11 4 4 3 2 3" xfId="18312"/>
    <cellStyle name="Note 11 4 4 3 2 3 2" xfId="18313"/>
    <cellStyle name="Note 11 4 4 3 2 3 2 2" xfId="18314"/>
    <cellStyle name="Note 11 4 4 3 2 3 3" xfId="18315"/>
    <cellStyle name="Note 11 4 4 3 2 4" xfId="18316"/>
    <cellStyle name="Note 11 4 4 3 2 4 2" xfId="18317"/>
    <cellStyle name="Note 11 4 4 3 2 5" xfId="18318"/>
    <cellStyle name="Note 11 4 4 3 3" xfId="18319"/>
    <cellStyle name="Note 11 4 4 3 3 2" xfId="18320"/>
    <cellStyle name="Note 11 4 4 3 3 2 2" xfId="18321"/>
    <cellStyle name="Note 11 4 4 3 3 3" xfId="18322"/>
    <cellStyle name="Note 11 4 4 3 4" xfId="18323"/>
    <cellStyle name="Note 11 4 4 3 4 2" xfId="18324"/>
    <cellStyle name="Note 11 4 4 3 4 2 2" xfId="18325"/>
    <cellStyle name="Note 11 4 4 3 4 3" xfId="18326"/>
    <cellStyle name="Note 11 4 4 3 5" xfId="18327"/>
    <cellStyle name="Note 11 4 4 3 5 2" xfId="18328"/>
    <cellStyle name="Note 11 4 4 3 6" xfId="18329"/>
    <cellStyle name="Note 11 4 4 4" xfId="18330"/>
    <cellStyle name="Note 11 4 4 4 2" xfId="18331"/>
    <cellStyle name="Note 11 4 4 4 2 2" xfId="18332"/>
    <cellStyle name="Note 11 4 4 4 2 2 2" xfId="18333"/>
    <cellStyle name="Note 11 4 4 4 2 3" xfId="18334"/>
    <cellStyle name="Note 11 4 4 4 3" xfId="18335"/>
    <cellStyle name="Note 11 4 4 4 3 2" xfId="18336"/>
    <cellStyle name="Note 11 4 4 4 3 2 2" xfId="18337"/>
    <cellStyle name="Note 11 4 4 4 3 3" xfId="18338"/>
    <cellStyle name="Note 11 4 4 4 4" xfId="18339"/>
    <cellStyle name="Note 11 4 4 4 4 2" xfId="18340"/>
    <cellStyle name="Note 11 4 4 4 5" xfId="18341"/>
    <cellStyle name="Note 11 4 5" xfId="18342"/>
    <cellStyle name="Note 11 4 5 2" xfId="18343"/>
    <cellStyle name="Note 11 4 5 2 2" xfId="18344"/>
    <cellStyle name="Note 11 4 5 2 2 2" xfId="18345"/>
    <cellStyle name="Note 11 4 5 2 2 2 2" xfId="18346"/>
    <cellStyle name="Note 11 4 5 2 2 2 2 2" xfId="18347"/>
    <cellStyle name="Note 11 4 5 2 2 2 3" xfId="18348"/>
    <cellStyle name="Note 11 4 5 2 2 3" xfId="18349"/>
    <cellStyle name="Note 11 4 5 2 2 3 2" xfId="18350"/>
    <cellStyle name="Note 11 4 5 2 2 3 2 2" xfId="18351"/>
    <cellStyle name="Note 11 4 5 2 2 3 3" xfId="18352"/>
    <cellStyle name="Note 11 4 5 2 2 4" xfId="18353"/>
    <cellStyle name="Note 11 4 5 2 2 4 2" xfId="18354"/>
    <cellStyle name="Note 11 4 5 2 2 5" xfId="18355"/>
    <cellStyle name="Note 11 4 5 2 3" xfId="18356"/>
    <cellStyle name="Note 11 4 5 2 3 2" xfId="18357"/>
    <cellStyle name="Note 11 4 5 2 3 2 2" xfId="18358"/>
    <cellStyle name="Note 11 4 5 2 3 3" xfId="18359"/>
    <cellStyle name="Note 11 4 5 2 4" xfId="18360"/>
    <cellStyle name="Note 11 4 5 2 4 2" xfId="18361"/>
    <cellStyle name="Note 11 4 5 2 4 2 2" xfId="18362"/>
    <cellStyle name="Note 11 4 5 2 4 3" xfId="18363"/>
    <cellStyle name="Note 11 4 5 2 5" xfId="18364"/>
    <cellStyle name="Note 11 4 5 2 5 2" xfId="18365"/>
    <cellStyle name="Note 11 4 5 2 6" xfId="18366"/>
    <cellStyle name="Note 11 4 5 3" xfId="18367"/>
    <cellStyle name="Note 11 4 5 3 2" xfId="18368"/>
    <cellStyle name="Note 11 4 5 3 2 2" xfId="18369"/>
    <cellStyle name="Note 11 4 5 3 2 2 2" xfId="18370"/>
    <cellStyle name="Note 11 4 5 3 2 2 2 2" xfId="18371"/>
    <cellStyle name="Note 11 4 5 3 2 2 3" xfId="18372"/>
    <cellStyle name="Note 11 4 5 3 2 3" xfId="18373"/>
    <cellStyle name="Note 11 4 5 3 2 3 2" xfId="18374"/>
    <cellStyle name="Note 11 4 5 3 2 3 2 2" xfId="18375"/>
    <cellStyle name="Note 11 4 5 3 2 3 3" xfId="18376"/>
    <cellStyle name="Note 11 4 5 3 2 4" xfId="18377"/>
    <cellStyle name="Note 11 4 5 3 2 4 2" xfId="18378"/>
    <cellStyle name="Note 11 4 5 3 2 5" xfId="18379"/>
    <cellStyle name="Note 11 4 5 3 3" xfId="18380"/>
    <cellStyle name="Note 11 4 5 3 3 2" xfId="18381"/>
    <cellStyle name="Note 11 4 5 3 3 2 2" xfId="18382"/>
    <cellStyle name="Note 11 4 5 3 3 3" xfId="18383"/>
    <cellStyle name="Note 11 4 5 3 4" xfId="18384"/>
    <cellStyle name="Note 11 4 5 3 4 2" xfId="18385"/>
    <cellStyle name="Note 11 4 5 3 4 2 2" xfId="18386"/>
    <cellStyle name="Note 11 4 5 3 4 3" xfId="18387"/>
    <cellStyle name="Note 11 4 5 3 5" xfId="18388"/>
    <cellStyle name="Note 11 4 5 3 5 2" xfId="18389"/>
    <cellStyle name="Note 11 4 5 3 6" xfId="18390"/>
    <cellStyle name="Note 11 4 5 4" xfId="18391"/>
    <cellStyle name="Note 11 4 5 4 2" xfId="18392"/>
    <cellStyle name="Note 11 4 5 4 2 2" xfId="18393"/>
    <cellStyle name="Note 11 4 5 4 2 2 2" xfId="18394"/>
    <cellStyle name="Note 11 4 5 4 2 3" xfId="18395"/>
    <cellStyle name="Note 11 4 5 4 3" xfId="18396"/>
    <cellStyle name="Note 11 4 5 4 3 2" xfId="18397"/>
    <cellStyle name="Note 11 4 5 4 3 2 2" xfId="18398"/>
    <cellStyle name="Note 11 4 5 4 3 3" xfId="18399"/>
    <cellStyle name="Note 11 4 5 4 4" xfId="18400"/>
    <cellStyle name="Note 11 4 5 4 4 2" xfId="18401"/>
    <cellStyle name="Note 11 4 5 4 5" xfId="18402"/>
    <cellStyle name="Note 11 4 6" xfId="18403"/>
    <cellStyle name="Note 11 4 6 2" xfId="18404"/>
    <cellStyle name="Note 11 4 6 2 2" xfId="18405"/>
    <cellStyle name="Note 11 4 6 2 2 2" xfId="18406"/>
    <cellStyle name="Note 11 4 6 2 2 2 2" xfId="18407"/>
    <cellStyle name="Note 11 4 6 2 2 2 2 2" xfId="18408"/>
    <cellStyle name="Note 11 4 6 2 2 2 3" xfId="18409"/>
    <cellStyle name="Note 11 4 6 2 2 3" xfId="18410"/>
    <cellStyle name="Note 11 4 6 2 2 3 2" xfId="18411"/>
    <cellStyle name="Note 11 4 6 2 2 3 2 2" xfId="18412"/>
    <cellStyle name="Note 11 4 6 2 2 3 3" xfId="18413"/>
    <cellStyle name="Note 11 4 6 2 2 4" xfId="18414"/>
    <cellStyle name="Note 11 4 6 2 2 4 2" xfId="18415"/>
    <cellStyle name="Note 11 4 6 2 2 5" xfId="18416"/>
    <cellStyle name="Note 11 4 6 2 3" xfId="18417"/>
    <cellStyle name="Note 11 4 6 2 3 2" xfId="18418"/>
    <cellStyle name="Note 11 4 6 2 3 2 2" xfId="18419"/>
    <cellStyle name="Note 11 4 6 2 3 3" xfId="18420"/>
    <cellStyle name="Note 11 4 6 2 4" xfId="18421"/>
    <cellStyle name="Note 11 4 6 2 4 2" xfId="18422"/>
    <cellStyle name="Note 11 4 6 2 4 2 2" xfId="18423"/>
    <cellStyle name="Note 11 4 6 2 4 3" xfId="18424"/>
    <cellStyle name="Note 11 4 6 2 5" xfId="18425"/>
    <cellStyle name="Note 11 4 6 2 5 2" xfId="18426"/>
    <cellStyle name="Note 11 4 6 2 6" xfId="18427"/>
    <cellStyle name="Note 11 4 6 3" xfId="18428"/>
    <cellStyle name="Note 11 4 6 3 2" xfId="18429"/>
    <cellStyle name="Note 11 4 6 3 2 2" xfId="18430"/>
    <cellStyle name="Note 11 4 6 3 2 2 2" xfId="18431"/>
    <cellStyle name="Note 11 4 6 3 2 2 2 2" xfId="18432"/>
    <cellStyle name="Note 11 4 6 3 2 2 3" xfId="18433"/>
    <cellStyle name="Note 11 4 6 3 2 3" xfId="18434"/>
    <cellStyle name="Note 11 4 6 3 2 3 2" xfId="18435"/>
    <cellStyle name="Note 11 4 6 3 2 3 2 2" xfId="18436"/>
    <cellStyle name="Note 11 4 6 3 2 3 3" xfId="18437"/>
    <cellStyle name="Note 11 4 6 3 2 4" xfId="18438"/>
    <cellStyle name="Note 11 4 6 3 2 4 2" xfId="18439"/>
    <cellStyle name="Note 11 4 6 3 2 5" xfId="18440"/>
    <cellStyle name="Note 11 4 6 3 3" xfId="18441"/>
    <cellStyle name="Note 11 4 6 3 3 2" xfId="18442"/>
    <cellStyle name="Note 11 4 6 3 3 2 2" xfId="18443"/>
    <cellStyle name="Note 11 4 6 3 3 3" xfId="18444"/>
    <cellStyle name="Note 11 4 6 3 4" xfId="18445"/>
    <cellStyle name="Note 11 4 6 3 4 2" xfId="18446"/>
    <cellStyle name="Note 11 4 6 3 4 2 2" xfId="18447"/>
    <cellStyle name="Note 11 4 6 3 4 3" xfId="18448"/>
    <cellStyle name="Note 11 4 6 3 5" xfId="18449"/>
    <cellStyle name="Note 11 4 6 3 5 2" xfId="18450"/>
    <cellStyle name="Note 11 4 6 3 6" xfId="18451"/>
    <cellStyle name="Note 11 4 6 4" xfId="18452"/>
    <cellStyle name="Note 11 4 6 4 2" xfId="18453"/>
    <cellStyle name="Note 11 4 6 4 2 2" xfId="18454"/>
    <cellStyle name="Note 11 4 6 4 2 2 2" xfId="18455"/>
    <cellStyle name="Note 11 4 6 4 2 3" xfId="18456"/>
    <cellStyle name="Note 11 4 6 4 3" xfId="18457"/>
    <cellStyle name="Note 11 4 6 4 3 2" xfId="18458"/>
    <cellStyle name="Note 11 4 6 4 3 2 2" xfId="18459"/>
    <cellStyle name="Note 11 4 6 4 3 3" xfId="18460"/>
    <cellStyle name="Note 11 4 6 4 4" xfId="18461"/>
    <cellStyle name="Note 11 4 6 4 4 2" xfId="18462"/>
    <cellStyle name="Note 11 4 6 4 5" xfId="18463"/>
    <cellStyle name="Note 11 4 7" xfId="18464"/>
    <cellStyle name="Note 11 4 7 2" xfId="18465"/>
    <cellStyle name="Note 11 4 7 2 2" xfId="18466"/>
    <cellStyle name="Note 11 4 7 2 2 2" xfId="18467"/>
    <cellStyle name="Note 11 4 7 2 2 2 2" xfId="18468"/>
    <cellStyle name="Note 11 4 7 2 2 3" xfId="18469"/>
    <cellStyle name="Note 11 4 7 2 3" xfId="18470"/>
    <cellStyle name="Note 11 4 7 2 3 2" xfId="18471"/>
    <cellStyle name="Note 11 4 7 2 3 2 2" xfId="18472"/>
    <cellStyle name="Note 11 4 7 2 3 3" xfId="18473"/>
    <cellStyle name="Note 11 4 7 2 4" xfId="18474"/>
    <cellStyle name="Note 11 4 7 2 4 2" xfId="18475"/>
    <cellStyle name="Note 11 4 7 2 5" xfId="18476"/>
    <cellStyle name="Note 11 4 7 3" xfId="18477"/>
    <cellStyle name="Note 11 4 7 3 2" xfId="18478"/>
    <cellStyle name="Note 11 4 7 3 2 2" xfId="18479"/>
    <cellStyle name="Note 11 4 7 3 3" xfId="18480"/>
    <cellStyle name="Note 11 4 7 4" xfId="18481"/>
    <cellStyle name="Note 11 4 7 4 2" xfId="18482"/>
    <cellStyle name="Note 11 4 7 4 2 2" xfId="18483"/>
    <cellStyle name="Note 11 4 7 4 3" xfId="18484"/>
    <cellStyle name="Note 11 4 7 5" xfId="18485"/>
    <cellStyle name="Note 11 4 7 5 2" xfId="18486"/>
    <cellStyle name="Note 11 4 7 6" xfId="18487"/>
    <cellStyle name="Note 11 4 8" xfId="18488"/>
    <cellStyle name="Note 11 4 8 2" xfId="18489"/>
    <cellStyle name="Note 11 4 8 2 2" xfId="18490"/>
    <cellStyle name="Note 11 4 8 2 2 2" xfId="18491"/>
    <cellStyle name="Note 11 4 8 2 2 2 2" xfId="18492"/>
    <cellStyle name="Note 11 4 8 2 2 3" xfId="18493"/>
    <cellStyle name="Note 11 4 8 2 3" xfId="18494"/>
    <cellStyle name="Note 11 4 8 2 3 2" xfId="18495"/>
    <cellStyle name="Note 11 4 8 2 3 2 2" xfId="18496"/>
    <cellStyle name="Note 11 4 8 2 3 3" xfId="18497"/>
    <cellStyle name="Note 11 4 8 2 4" xfId="18498"/>
    <cellStyle name="Note 11 4 8 2 4 2" xfId="18499"/>
    <cellStyle name="Note 11 4 8 2 5" xfId="18500"/>
    <cellStyle name="Note 11 4 8 3" xfId="18501"/>
    <cellStyle name="Note 11 4 8 3 2" xfId="18502"/>
    <cellStyle name="Note 11 4 8 3 2 2" xfId="18503"/>
    <cellStyle name="Note 11 4 8 3 3" xfId="18504"/>
    <cellStyle name="Note 11 4 8 4" xfId="18505"/>
    <cellStyle name="Note 11 4 8 4 2" xfId="18506"/>
    <cellStyle name="Note 11 4 8 4 2 2" xfId="18507"/>
    <cellStyle name="Note 11 4 8 4 3" xfId="18508"/>
    <cellStyle name="Note 11 4 8 5" xfId="18509"/>
    <cellStyle name="Note 11 4 8 5 2" xfId="18510"/>
    <cellStyle name="Note 11 4 8 6" xfId="18511"/>
    <cellStyle name="Note 11 4 9" xfId="18512"/>
    <cellStyle name="Note 11 4 9 2" xfId="18513"/>
    <cellStyle name="Note 11 4 9 2 2" xfId="18514"/>
    <cellStyle name="Note 11 4 9 2 2 2" xfId="18515"/>
    <cellStyle name="Note 11 4 9 2 3" xfId="18516"/>
    <cellStyle name="Note 11 4 9 3" xfId="18517"/>
    <cellStyle name="Note 11 4 9 3 2" xfId="18518"/>
    <cellStyle name="Note 11 4 9 3 2 2" xfId="18519"/>
    <cellStyle name="Note 11 4 9 3 3" xfId="18520"/>
    <cellStyle name="Note 11 4 9 4" xfId="18521"/>
    <cellStyle name="Note 11 4 9 4 2" xfId="18522"/>
    <cellStyle name="Note 11 4 9 5" xfId="18523"/>
    <cellStyle name="Note 11 5" xfId="18524"/>
    <cellStyle name="Note 11 5 2" xfId="18525"/>
    <cellStyle name="Note 11 5 2 2" xfId="18526"/>
    <cellStyle name="Note 11 5 2 2 2" xfId="18527"/>
    <cellStyle name="Note 11 5 2 2 2 2" xfId="18528"/>
    <cellStyle name="Note 11 5 2 2 2 2 2" xfId="18529"/>
    <cellStyle name="Note 11 5 2 2 2 2 2 2" xfId="18530"/>
    <cellStyle name="Note 11 5 2 2 2 2 3" xfId="18531"/>
    <cellStyle name="Note 11 5 2 2 2 3" xfId="18532"/>
    <cellStyle name="Note 11 5 2 2 2 3 2" xfId="18533"/>
    <cellStyle name="Note 11 5 2 2 2 3 2 2" xfId="18534"/>
    <cellStyle name="Note 11 5 2 2 2 3 3" xfId="18535"/>
    <cellStyle name="Note 11 5 2 2 2 4" xfId="18536"/>
    <cellStyle name="Note 11 5 2 2 2 4 2" xfId="18537"/>
    <cellStyle name="Note 11 5 2 2 2 5" xfId="18538"/>
    <cellStyle name="Note 11 5 2 2 3" xfId="18539"/>
    <cellStyle name="Note 11 5 2 2 3 2" xfId="18540"/>
    <cellStyle name="Note 11 5 2 2 3 2 2" xfId="18541"/>
    <cellStyle name="Note 11 5 2 2 3 3" xfId="18542"/>
    <cellStyle name="Note 11 5 2 2 4" xfId="18543"/>
    <cellStyle name="Note 11 5 2 2 4 2" xfId="18544"/>
    <cellStyle name="Note 11 5 2 2 4 2 2" xfId="18545"/>
    <cellStyle name="Note 11 5 2 2 4 3" xfId="18546"/>
    <cellStyle name="Note 11 5 2 2 5" xfId="18547"/>
    <cellStyle name="Note 11 5 2 2 5 2" xfId="18548"/>
    <cellStyle name="Note 11 5 2 2 6" xfId="18549"/>
    <cellStyle name="Note 11 5 2 3" xfId="18550"/>
    <cellStyle name="Note 11 5 2 3 2" xfId="18551"/>
    <cellStyle name="Note 11 5 2 3 2 2" xfId="18552"/>
    <cellStyle name="Note 11 5 2 3 2 2 2" xfId="18553"/>
    <cellStyle name="Note 11 5 2 3 2 2 2 2" xfId="18554"/>
    <cellStyle name="Note 11 5 2 3 2 2 3" xfId="18555"/>
    <cellStyle name="Note 11 5 2 3 2 3" xfId="18556"/>
    <cellStyle name="Note 11 5 2 3 2 3 2" xfId="18557"/>
    <cellStyle name="Note 11 5 2 3 2 3 2 2" xfId="18558"/>
    <cellStyle name="Note 11 5 2 3 2 3 3" xfId="18559"/>
    <cellStyle name="Note 11 5 2 3 2 4" xfId="18560"/>
    <cellStyle name="Note 11 5 2 3 2 4 2" xfId="18561"/>
    <cellStyle name="Note 11 5 2 3 2 5" xfId="18562"/>
    <cellStyle name="Note 11 5 2 3 3" xfId="18563"/>
    <cellStyle name="Note 11 5 2 3 3 2" xfId="18564"/>
    <cellStyle name="Note 11 5 2 3 3 2 2" xfId="18565"/>
    <cellStyle name="Note 11 5 2 3 3 3" xfId="18566"/>
    <cellStyle name="Note 11 5 2 3 4" xfId="18567"/>
    <cellStyle name="Note 11 5 2 3 4 2" xfId="18568"/>
    <cellStyle name="Note 11 5 2 3 4 2 2" xfId="18569"/>
    <cellStyle name="Note 11 5 2 3 4 3" xfId="18570"/>
    <cellStyle name="Note 11 5 2 3 5" xfId="18571"/>
    <cellStyle name="Note 11 5 2 3 5 2" xfId="18572"/>
    <cellStyle name="Note 11 5 2 3 6" xfId="18573"/>
    <cellStyle name="Note 11 5 2 4" xfId="18574"/>
    <cellStyle name="Note 11 5 2 4 2" xfId="18575"/>
    <cellStyle name="Note 11 5 2 4 2 2" xfId="18576"/>
    <cellStyle name="Note 11 5 2 4 2 2 2" xfId="18577"/>
    <cellStyle name="Note 11 5 2 4 2 3" xfId="18578"/>
    <cellStyle name="Note 11 5 2 4 3" xfId="18579"/>
    <cellStyle name="Note 11 5 2 4 3 2" xfId="18580"/>
    <cellStyle name="Note 11 5 2 4 3 2 2" xfId="18581"/>
    <cellStyle name="Note 11 5 2 4 3 3" xfId="18582"/>
    <cellStyle name="Note 11 5 2 4 4" xfId="18583"/>
    <cellStyle name="Note 11 5 2 4 4 2" xfId="18584"/>
    <cellStyle name="Note 11 5 2 4 5" xfId="18585"/>
    <cellStyle name="Note 11 5 3" xfId="18586"/>
    <cellStyle name="Note 11 5 3 2" xfId="18587"/>
    <cellStyle name="Note 11 5 3 2 2" xfId="18588"/>
    <cellStyle name="Note 11 5 3 2 2 2" xfId="18589"/>
    <cellStyle name="Note 11 5 3 2 2 2 2" xfId="18590"/>
    <cellStyle name="Note 11 5 3 2 2 2 2 2" xfId="18591"/>
    <cellStyle name="Note 11 5 3 2 2 2 3" xfId="18592"/>
    <cellStyle name="Note 11 5 3 2 2 3" xfId="18593"/>
    <cellStyle name="Note 11 5 3 2 2 3 2" xfId="18594"/>
    <cellStyle name="Note 11 5 3 2 2 3 2 2" xfId="18595"/>
    <cellStyle name="Note 11 5 3 2 2 3 3" xfId="18596"/>
    <cellStyle name="Note 11 5 3 2 2 4" xfId="18597"/>
    <cellStyle name="Note 11 5 3 2 2 4 2" xfId="18598"/>
    <cellStyle name="Note 11 5 3 2 2 5" xfId="18599"/>
    <cellStyle name="Note 11 5 3 2 3" xfId="18600"/>
    <cellStyle name="Note 11 5 3 2 3 2" xfId="18601"/>
    <cellStyle name="Note 11 5 3 2 3 2 2" xfId="18602"/>
    <cellStyle name="Note 11 5 3 2 3 3" xfId="18603"/>
    <cellStyle name="Note 11 5 3 2 4" xfId="18604"/>
    <cellStyle name="Note 11 5 3 2 4 2" xfId="18605"/>
    <cellStyle name="Note 11 5 3 2 4 2 2" xfId="18606"/>
    <cellStyle name="Note 11 5 3 2 4 3" xfId="18607"/>
    <cellStyle name="Note 11 5 3 2 5" xfId="18608"/>
    <cellStyle name="Note 11 5 3 2 5 2" xfId="18609"/>
    <cellStyle name="Note 11 5 3 2 6" xfId="18610"/>
    <cellStyle name="Note 11 5 3 3" xfId="18611"/>
    <cellStyle name="Note 11 5 3 3 2" xfId="18612"/>
    <cellStyle name="Note 11 5 3 3 2 2" xfId="18613"/>
    <cellStyle name="Note 11 5 3 3 2 2 2" xfId="18614"/>
    <cellStyle name="Note 11 5 3 3 2 2 2 2" xfId="18615"/>
    <cellStyle name="Note 11 5 3 3 2 2 3" xfId="18616"/>
    <cellStyle name="Note 11 5 3 3 2 3" xfId="18617"/>
    <cellStyle name="Note 11 5 3 3 2 3 2" xfId="18618"/>
    <cellStyle name="Note 11 5 3 3 2 3 2 2" xfId="18619"/>
    <cellStyle name="Note 11 5 3 3 2 3 3" xfId="18620"/>
    <cellStyle name="Note 11 5 3 3 2 4" xfId="18621"/>
    <cellStyle name="Note 11 5 3 3 2 4 2" xfId="18622"/>
    <cellStyle name="Note 11 5 3 3 2 5" xfId="18623"/>
    <cellStyle name="Note 11 5 3 3 3" xfId="18624"/>
    <cellStyle name="Note 11 5 3 3 3 2" xfId="18625"/>
    <cellStyle name="Note 11 5 3 3 3 2 2" xfId="18626"/>
    <cellStyle name="Note 11 5 3 3 3 3" xfId="18627"/>
    <cellStyle name="Note 11 5 3 3 4" xfId="18628"/>
    <cellStyle name="Note 11 5 3 3 4 2" xfId="18629"/>
    <cellStyle name="Note 11 5 3 3 4 2 2" xfId="18630"/>
    <cellStyle name="Note 11 5 3 3 4 3" xfId="18631"/>
    <cellStyle name="Note 11 5 3 3 5" xfId="18632"/>
    <cellStyle name="Note 11 5 3 3 5 2" xfId="18633"/>
    <cellStyle name="Note 11 5 3 3 6" xfId="18634"/>
    <cellStyle name="Note 11 5 3 4" xfId="18635"/>
    <cellStyle name="Note 11 5 3 4 2" xfId="18636"/>
    <cellStyle name="Note 11 5 3 4 2 2" xfId="18637"/>
    <cellStyle name="Note 11 5 3 4 2 2 2" xfId="18638"/>
    <cellStyle name="Note 11 5 3 4 2 3" xfId="18639"/>
    <cellStyle name="Note 11 5 3 4 3" xfId="18640"/>
    <cellStyle name="Note 11 5 3 4 3 2" xfId="18641"/>
    <cellStyle name="Note 11 5 3 4 3 2 2" xfId="18642"/>
    <cellStyle name="Note 11 5 3 4 3 3" xfId="18643"/>
    <cellStyle name="Note 11 5 3 4 4" xfId="18644"/>
    <cellStyle name="Note 11 5 3 4 4 2" xfId="18645"/>
    <cellStyle name="Note 11 5 3 4 5" xfId="18646"/>
    <cellStyle name="Note 11 5 4" xfId="18647"/>
    <cellStyle name="Note 11 5 4 2" xfId="18648"/>
    <cellStyle name="Note 11 5 4 2 2" xfId="18649"/>
    <cellStyle name="Note 11 5 4 2 2 2" xfId="18650"/>
    <cellStyle name="Note 11 5 4 2 2 2 2" xfId="18651"/>
    <cellStyle name="Note 11 5 4 2 2 2 2 2" xfId="18652"/>
    <cellStyle name="Note 11 5 4 2 2 2 3" xfId="18653"/>
    <cellStyle name="Note 11 5 4 2 2 3" xfId="18654"/>
    <cellStyle name="Note 11 5 4 2 2 3 2" xfId="18655"/>
    <cellStyle name="Note 11 5 4 2 2 3 2 2" xfId="18656"/>
    <cellStyle name="Note 11 5 4 2 2 3 3" xfId="18657"/>
    <cellStyle name="Note 11 5 4 2 2 4" xfId="18658"/>
    <cellStyle name="Note 11 5 4 2 2 4 2" xfId="18659"/>
    <cellStyle name="Note 11 5 4 2 2 5" xfId="18660"/>
    <cellStyle name="Note 11 5 4 2 3" xfId="18661"/>
    <cellStyle name="Note 11 5 4 2 3 2" xfId="18662"/>
    <cellStyle name="Note 11 5 4 2 3 2 2" xfId="18663"/>
    <cellStyle name="Note 11 5 4 2 3 3" xfId="18664"/>
    <cellStyle name="Note 11 5 4 2 4" xfId="18665"/>
    <cellStyle name="Note 11 5 4 2 4 2" xfId="18666"/>
    <cellStyle name="Note 11 5 4 2 4 2 2" xfId="18667"/>
    <cellStyle name="Note 11 5 4 2 4 3" xfId="18668"/>
    <cellStyle name="Note 11 5 4 2 5" xfId="18669"/>
    <cellStyle name="Note 11 5 4 2 5 2" xfId="18670"/>
    <cellStyle name="Note 11 5 4 2 6" xfId="18671"/>
    <cellStyle name="Note 11 5 4 3" xfId="18672"/>
    <cellStyle name="Note 11 5 4 3 2" xfId="18673"/>
    <cellStyle name="Note 11 5 4 3 2 2" xfId="18674"/>
    <cellStyle name="Note 11 5 4 3 2 2 2" xfId="18675"/>
    <cellStyle name="Note 11 5 4 3 2 2 2 2" xfId="18676"/>
    <cellStyle name="Note 11 5 4 3 2 2 3" xfId="18677"/>
    <cellStyle name="Note 11 5 4 3 2 3" xfId="18678"/>
    <cellStyle name="Note 11 5 4 3 2 3 2" xfId="18679"/>
    <cellStyle name="Note 11 5 4 3 2 3 2 2" xfId="18680"/>
    <cellStyle name="Note 11 5 4 3 2 3 3" xfId="18681"/>
    <cellStyle name="Note 11 5 4 3 2 4" xfId="18682"/>
    <cellStyle name="Note 11 5 4 3 2 4 2" xfId="18683"/>
    <cellStyle name="Note 11 5 4 3 2 5" xfId="18684"/>
    <cellStyle name="Note 11 5 4 3 3" xfId="18685"/>
    <cellStyle name="Note 11 5 4 3 3 2" xfId="18686"/>
    <cellStyle name="Note 11 5 4 3 3 2 2" xfId="18687"/>
    <cellStyle name="Note 11 5 4 3 3 3" xfId="18688"/>
    <cellStyle name="Note 11 5 4 3 4" xfId="18689"/>
    <cellStyle name="Note 11 5 4 3 4 2" xfId="18690"/>
    <cellStyle name="Note 11 5 4 3 4 2 2" xfId="18691"/>
    <cellStyle name="Note 11 5 4 3 4 3" xfId="18692"/>
    <cellStyle name="Note 11 5 4 3 5" xfId="18693"/>
    <cellStyle name="Note 11 5 4 3 5 2" xfId="18694"/>
    <cellStyle name="Note 11 5 4 3 6" xfId="18695"/>
    <cellStyle name="Note 11 5 4 4" xfId="18696"/>
    <cellStyle name="Note 11 5 4 4 2" xfId="18697"/>
    <cellStyle name="Note 11 5 4 4 2 2" xfId="18698"/>
    <cellStyle name="Note 11 5 4 4 2 2 2" xfId="18699"/>
    <cellStyle name="Note 11 5 4 4 2 3" xfId="18700"/>
    <cellStyle name="Note 11 5 4 4 3" xfId="18701"/>
    <cellStyle name="Note 11 5 4 4 3 2" xfId="18702"/>
    <cellStyle name="Note 11 5 4 4 3 2 2" xfId="18703"/>
    <cellStyle name="Note 11 5 4 4 3 3" xfId="18704"/>
    <cellStyle name="Note 11 5 4 4 4" xfId="18705"/>
    <cellStyle name="Note 11 5 4 4 4 2" xfId="18706"/>
    <cellStyle name="Note 11 5 4 4 5" xfId="18707"/>
    <cellStyle name="Note 11 5 5" xfId="18708"/>
    <cellStyle name="Note 11 5 5 2" xfId="18709"/>
    <cellStyle name="Note 11 5 5 2 2" xfId="18710"/>
    <cellStyle name="Note 11 5 5 2 2 2" xfId="18711"/>
    <cellStyle name="Note 11 5 5 2 2 2 2" xfId="18712"/>
    <cellStyle name="Note 11 5 5 2 2 2 2 2" xfId="18713"/>
    <cellStyle name="Note 11 5 5 2 2 2 3" xfId="18714"/>
    <cellStyle name="Note 11 5 5 2 2 3" xfId="18715"/>
    <cellStyle name="Note 11 5 5 2 2 3 2" xfId="18716"/>
    <cellStyle name="Note 11 5 5 2 2 3 2 2" xfId="18717"/>
    <cellStyle name="Note 11 5 5 2 2 3 3" xfId="18718"/>
    <cellStyle name="Note 11 5 5 2 2 4" xfId="18719"/>
    <cellStyle name="Note 11 5 5 2 2 4 2" xfId="18720"/>
    <cellStyle name="Note 11 5 5 2 2 5" xfId="18721"/>
    <cellStyle name="Note 11 5 5 2 3" xfId="18722"/>
    <cellStyle name="Note 11 5 5 2 3 2" xfId="18723"/>
    <cellStyle name="Note 11 5 5 2 3 2 2" xfId="18724"/>
    <cellStyle name="Note 11 5 5 2 3 3" xfId="18725"/>
    <cellStyle name="Note 11 5 5 2 4" xfId="18726"/>
    <cellStyle name="Note 11 5 5 2 4 2" xfId="18727"/>
    <cellStyle name="Note 11 5 5 2 4 2 2" xfId="18728"/>
    <cellStyle name="Note 11 5 5 2 4 3" xfId="18729"/>
    <cellStyle name="Note 11 5 5 2 5" xfId="18730"/>
    <cellStyle name="Note 11 5 5 2 5 2" xfId="18731"/>
    <cellStyle name="Note 11 5 5 2 6" xfId="18732"/>
    <cellStyle name="Note 11 5 5 3" xfId="18733"/>
    <cellStyle name="Note 11 5 5 3 2" xfId="18734"/>
    <cellStyle name="Note 11 5 5 3 2 2" xfId="18735"/>
    <cellStyle name="Note 11 5 5 3 2 2 2" xfId="18736"/>
    <cellStyle name="Note 11 5 5 3 2 2 2 2" xfId="18737"/>
    <cellStyle name="Note 11 5 5 3 2 2 3" xfId="18738"/>
    <cellStyle name="Note 11 5 5 3 2 3" xfId="18739"/>
    <cellStyle name="Note 11 5 5 3 2 3 2" xfId="18740"/>
    <cellStyle name="Note 11 5 5 3 2 3 2 2" xfId="18741"/>
    <cellStyle name="Note 11 5 5 3 2 3 3" xfId="18742"/>
    <cellStyle name="Note 11 5 5 3 2 4" xfId="18743"/>
    <cellStyle name="Note 11 5 5 3 2 4 2" xfId="18744"/>
    <cellStyle name="Note 11 5 5 3 2 5" xfId="18745"/>
    <cellStyle name="Note 11 5 5 3 3" xfId="18746"/>
    <cellStyle name="Note 11 5 5 3 3 2" xfId="18747"/>
    <cellStyle name="Note 11 5 5 3 3 2 2" xfId="18748"/>
    <cellStyle name="Note 11 5 5 3 3 3" xfId="18749"/>
    <cellStyle name="Note 11 5 5 3 4" xfId="18750"/>
    <cellStyle name="Note 11 5 5 3 4 2" xfId="18751"/>
    <cellStyle name="Note 11 5 5 3 4 2 2" xfId="18752"/>
    <cellStyle name="Note 11 5 5 3 4 3" xfId="18753"/>
    <cellStyle name="Note 11 5 5 3 5" xfId="18754"/>
    <cellStyle name="Note 11 5 5 3 5 2" xfId="18755"/>
    <cellStyle name="Note 11 5 5 3 6" xfId="18756"/>
    <cellStyle name="Note 11 5 5 4" xfId="18757"/>
    <cellStyle name="Note 11 5 5 4 2" xfId="18758"/>
    <cellStyle name="Note 11 5 5 4 2 2" xfId="18759"/>
    <cellStyle name="Note 11 5 5 4 2 2 2" xfId="18760"/>
    <cellStyle name="Note 11 5 5 4 2 3" xfId="18761"/>
    <cellStyle name="Note 11 5 5 4 3" xfId="18762"/>
    <cellStyle name="Note 11 5 5 4 3 2" xfId="18763"/>
    <cellStyle name="Note 11 5 5 4 3 2 2" xfId="18764"/>
    <cellStyle name="Note 11 5 5 4 3 3" xfId="18765"/>
    <cellStyle name="Note 11 5 5 4 4" xfId="18766"/>
    <cellStyle name="Note 11 5 5 4 4 2" xfId="18767"/>
    <cellStyle name="Note 11 5 5 4 5" xfId="18768"/>
    <cellStyle name="Note 11 5 6" xfId="18769"/>
    <cellStyle name="Note 11 5 6 2" xfId="18770"/>
    <cellStyle name="Note 11 5 6 2 2" xfId="18771"/>
    <cellStyle name="Note 11 5 6 2 2 2" xfId="18772"/>
    <cellStyle name="Note 11 5 6 2 2 2 2" xfId="18773"/>
    <cellStyle name="Note 11 5 6 2 2 2 2 2" xfId="18774"/>
    <cellStyle name="Note 11 5 6 2 2 2 3" xfId="18775"/>
    <cellStyle name="Note 11 5 6 2 2 3" xfId="18776"/>
    <cellStyle name="Note 11 5 6 2 2 3 2" xfId="18777"/>
    <cellStyle name="Note 11 5 6 2 2 3 2 2" xfId="18778"/>
    <cellStyle name="Note 11 5 6 2 2 3 3" xfId="18779"/>
    <cellStyle name="Note 11 5 6 2 2 4" xfId="18780"/>
    <cellStyle name="Note 11 5 6 2 2 4 2" xfId="18781"/>
    <cellStyle name="Note 11 5 6 2 2 5" xfId="18782"/>
    <cellStyle name="Note 11 5 6 2 3" xfId="18783"/>
    <cellStyle name="Note 11 5 6 2 3 2" xfId="18784"/>
    <cellStyle name="Note 11 5 6 2 3 2 2" xfId="18785"/>
    <cellStyle name="Note 11 5 6 2 3 3" xfId="18786"/>
    <cellStyle name="Note 11 5 6 2 4" xfId="18787"/>
    <cellStyle name="Note 11 5 6 2 4 2" xfId="18788"/>
    <cellStyle name="Note 11 5 6 2 4 2 2" xfId="18789"/>
    <cellStyle name="Note 11 5 6 2 4 3" xfId="18790"/>
    <cellStyle name="Note 11 5 6 2 5" xfId="18791"/>
    <cellStyle name="Note 11 5 6 2 5 2" xfId="18792"/>
    <cellStyle name="Note 11 5 6 2 6" xfId="18793"/>
    <cellStyle name="Note 11 5 6 3" xfId="18794"/>
    <cellStyle name="Note 11 5 6 3 2" xfId="18795"/>
    <cellStyle name="Note 11 5 6 3 2 2" xfId="18796"/>
    <cellStyle name="Note 11 5 6 3 2 2 2" xfId="18797"/>
    <cellStyle name="Note 11 5 6 3 2 2 2 2" xfId="18798"/>
    <cellStyle name="Note 11 5 6 3 2 2 3" xfId="18799"/>
    <cellStyle name="Note 11 5 6 3 2 3" xfId="18800"/>
    <cellStyle name="Note 11 5 6 3 2 3 2" xfId="18801"/>
    <cellStyle name="Note 11 5 6 3 2 3 2 2" xfId="18802"/>
    <cellStyle name="Note 11 5 6 3 2 3 3" xfId="18803"/>
    <cellStyle name="Note 11 5 6 3 2 4" xfId="18804"/>
    <cellStyle name="Note 11 5 6 3 2 4 2" xfId="18805"/>
    <cellStyle name="Note 11 5 6 3 2 5" xfId="18806"/>
    <cellStyle name="Note 11 5 6 3 3" xfId="18807"/>
    <cellStyle name="Note 11 5 6 3 3 2" xfId="18808"/>
    <cellStyle name="Note 11 5 6 3 3 2 2" xfId="18809"/>
    <cellStyle name="Note 11 5 6 3 3 3" xfId="18810"/>
    <cellStyle name="Note 11 5 6 3 4" xfId="18811"/>
    <cellStyle name="Note 11 5 6 3 4 2" xfId="18812"/>
    <cellStyle name="Note 11 5 6 3 4 2 2" xfId="18813"/>
    <cellStyle name="Note 11 5 6 3 4 3" xfId="18814"/>
    <cellStyle name="Note 11 5 6 3 5" xfId="18815"/>
    <cellStyle name="Note 11 5 6 3 5 2" xfId="18816"/>
    <cellStyle name="Note 11 5 6 3 6" xfId="18817"/>
    <cellStyle name="Note 11 5 6 4" xfId="18818"/>
    <cellStyle name="Note 11 5 6 4 2" xfId="18819"/>
    <cellStyle name="Note 11 5 6 4 2 2" xfId="18820"/>
    <cellStyle name="Note 11 5 6 4 2 2 2" xfId="18821"/>
    <cellStyle name="Note 11 5 6 4 2 3" xfId="18822"/>
    <cellStyle name="Note 11 5 6 4 3" xfId="18823"/>
    <cellStyle name="Note 11 5 6 4 3 2" xfId="18824"/>
    <cellStyle name="Note 11 5 6 4 3 2 2" xfId="18825"/>
    <cellStyle name="Note 11 5 6 4 3 3" xfId="18826"/>
    <cellStyle name="Note 11 5 6 4 4" xfId="18827"/>
    <cellStyle name="Note 11 5 6 4 4 2" xfId="18828"/>
    <cellStyle name="Note 11 5 6 4 5" xfId="18829"/>
    <cellStyle name="Note 11 5 7" xfId="18830"/>
    <cellStyle name="Note 11 5 7 2" xfId="18831"/>
    <cellStyle name="Note 11 5 7 2 2" xfId="18832"/>
    <cellStyle name="Note 11 5 7 2 2 2" xfId="18833"/>
    <cellStyle name="Note 11 5 7 2 2 2 2" xfId="18834"/>
    <cellStyle name="Note 11 5 7 2 2 3" xfId="18835"/>
    <cellStyle name="Note 11 5 7 2 3" xfId="18836"/>
    <cellStyle name="Note 11 5 7 2 3 2" xfId="18837"/>
    <cellStyle name="Note 11 5 7 2 3 2 2" xfId="18838"/>
    <cellStyle name="Note 11 5 7 2 3 3" xfId="18839"/>
    <cellStyle name="Note 11 5 7 2 4" xfId="18840"/>
    <cellStyle name="Note 11 5 7 2 4 2" xfId="18841"/>
    <cellStyle name="Note 11 5 7 2 5" xfId="18842"/>
    <cellStyle name="Note 11 5 7 3" xfId="18843"/>
    <cellStyle name="Note 11 5 7 3 2" xfId="18844"/>
    <cellStyle name="Note 11 5 7 3 2 2" xfId="18845"/>
    <cellStyle name="Note 11 5 7 3 3" xfId="18846"/>
    <cellStyle name="Note 11 5 7 4" xfId="18847"/>
    <cellStyle name="Note 11 5 7 4 2" xfId="18848"/>
    <cellStyle name="Note 11 5 7 4 2 2" xfId="18849"/>
    <cellStyle name="Note 11 5 7 4 3" xfId="18850"/>
    <cellStyle name="Note 11 5 7 5" xfId="18851"/>
    <cellStyle name="Note 11 5 7 5 2" xfId="18852"/>
    <cellStyle name="Note 11 5 7 6" xfId="18853"/>
    <cellStyle name="Note 11 5 8" xfId="18854"/>
    <cellStyle name="Note 11 5 8 2" xfId="18855"/>
    <cellStyle name="Note 11 5 8 2 2" xfId="18856"/>
    <cellStyle name="Note 11 5 8 2 2 2" xfId="18857"/>
    <cellStyle name="Note 11 5 8 2 2 2 2" xfId="18858"/>
    <cellStyle name="Note 11 5 8 2 2 3" xfId="18859"/>
    <cellStyle name="Note 11 5 8 2 3" xfId="18860"/>
    <cellStyle name="Note 11 5 8 2 3 2" xfId="18861"/>
    <cellStyle name="Note 11 5 8 2 3 2 2" xfId="18862"/>
    <cellStyle name="Note 11 5 8 2 3 3" xfId="18863"/>
    <cellStyle name="Note 11 5 8 2 4" xfId="18864"/>
    <cellStyle name="Note 11 5 8 2 4 2" xfId="18865"/>
    <cellStyle name="Note 11 5 8 2 5" xfId="18866"/>
    <cellStyle name="Note 11 5 8 3" xfId="18867"/>
    <cellStyle name="Note 11 5 8 3 2" xfId="18868"/>
    <cellStyle name="Note 11 5 8 3 2 2" xfId="18869"/>
    <cellStyle name="Note 11 5 8 3 3" xfId="18870"/>
    <cellStyle name="Note 11 5 8 4" xfId="18871"/>
    <cellStyle name="Note 11 5 8 4 2" xfId="18872"/>
    <cellStyle name="Note 11 5 8 4 2 2" xfId="18873"/>
    <cellStyle name="Note 11 5 8 4 3" xfId="18874"/>
    <cellStyle name="Note 11 5 8 5" xfId="18875"/>
    <cellStyle name="Note 11 5 8 5 2" xfId="18876"/>
    <cellStyle name="Note 11 5 8 6" xfId="18877"/>
    <cellStyle name="Note 11 5 9" xfId="18878"/>
    <cellStyle name="Note 11 5 9 2" xfId="18879"/>
    <cellStyle name="Note 11 5 9 2 2" xfId="18880"/>
    <cellStyle name="Note 11 5 9 2 2 2" xfId="18881"/>
    <cellStyle name="Note 11 5 9 2 3" xfId="18882"/>
    <cellStyle name="Note 11 5 9 3" xfId="18883"/>
    <cellStyle name="Note 11 5 9 3 2" xfId="18884"/>
    <cellStyle name="Note 11 5 9 3 2 2" xfId="18885"/>
    <cellStyle name="Note 11 5 9 3 3" xfId="18886"/>
    <cellStyle name="Note 11 5 9 4" xfId="18887"/>
    <cellStyle name="Note 11 5 9 4 2" xfId="18888"/>
    <cellStyle name="Note 11 5 9 5" xfId="18889"/>
    <cellStyle name="Note 11 6" xfId="18890"/>
    <cellStyle name="Note 11 6 2" xfId="18891"/>
    <cellStyle name="Note 11 6 2 2" xfId="18892"/>
    <cellStyle name="Note 11 6 2 2 2" xfId="18893"/>
    <cellStyle name="Note 11 6 2 2 2 2" xfId="18894"/>
    <cellStyle name="Note 11 6 2 2 2 2 2" xfId="18895"/>
    <cellStyle name="Note 11 6 2 2 2 2 2 2" xfId="18896"/>
    <cellStyle name="Note 11 6 2 2 2 2 3" xfId="18897"/>
    <cellStyle name="Note 11 6 2 2 2 3" xfId="18898"/>
    <cellStyle name="Note 11 6 2 2 2 3 2" xfId="18899"/>
    <cellStyle name="Note 11 6 2 2 2 3 2 2" xfId="18900"/>
    <cellStyle name="Note 11 6 2 2 2 3 3" xfId="18901"/>
    <cellStyle name="Note 11 6 2 2 2 4" xfId="18902"/>
    <cellStyle name="Note 11 6 2 2 2 4 2" xfId="18903"/>
    <cellStyle name="Note 11 6 2 2 2 5" xfId="18904"/>
    <cellStyle name="Note 11 6 2 2 3" xfId="18905"/>
    <cellStyle name="Note 11 6 2 2 3 2" xfId="18906"/>
    <cellStyle name="Note 11 6 2 2 3 2 2" xfId="18907"/>
    <cellStyle name="Note 11 6 2 2 3 3" xfId="18908"/>
    <cellStyle name="Note 11 6 2 2 4" xfId="18909"/>
    <cellStyle name="Note 11 6 2 2 4 2" xfId="18910"/>
    <cellStyle name="Note 11 6 2 2 4 2 2" xfId="18911"/>
    <cellStyle name="Note 11 6 2 2 4 3" xfId="18912"/>
    <cellStyle name="Note 11 6 2 2 5" xfId="18913"/>
    <cellStyle name="Note 11 6 2 2 5 2" xfId="18914"/>
    <cellStyle name="Note 11 6 2 2 6" xfId="18915"/>
    <cellStyle name="Note 11 6 2 3" xfId="18916"/>
    <cellStyle name="Note 11 6 2 3 2" xfId="18917"/>
    <cellStyle name="Note 11 6 2 3 2 2" xfId="18918"/>
    <cellStyle name="Note 11 6 2 3 2 2 2" xfId="18919"/>
    <cellStyle name="Note 11 6 2 3 2 2 2 2" xfId="18920"/>
    <cellStyle name="Note 11 6 2 3 2 2 3" xfId="18921"/>
    <cellStyle name="Note 11 6 2 3 2 3" xfId="18922"/>
    <cellStyle name="Note 11 6 2 3 2 3 2" xfId="18923"/>
    <cellStyle name="Note 11 6 2 3 2 3 2 2" xfId="18924"/>
    <cellStyle name="Note 11 6 2 3 2 3 3" xfId="18925"/>
    <cellStyle name="Note 11 6 2 3 2 4" xfId="18926"/>
    <cellStyle name="Note 11 6 2 3 2 4 2" xfId="18927"/>
    <cellStyle name="Note 11 6 2 3 2 5" xfId="18928"/>
    <cellStyle name="Note 11 6 2 3 3" xfId="18929"/>
    <cellStyle name="Note 11 6 2 3 3 2" xfId="18930"/>
    <cellStyle name="Note 11 6 2 3 3 2 2" xfId="18931"/>
    <cellStyle name="Note 11 6 2 3 3 3" xfId="18932"/>
    <cellStyle name="Note 11 6 2 3 4" xfId="18933"/>
    <cellStyle name="Note 11 6 2 3 4 2" xfId="18934"/>
    <cellStyle name="Note 11 6 2 3 4 2 2" xfId="18935"/>
    <cellStyle name="Note 11 6 2 3 4 3" xfId="18936"/>
    <cellStyle name="Note 11 6 2 3 5" xfId="18937"/>
    <cellStyle name="Note 11 6 2 3 5 2" xfId="18938"/>
    <cellStyle name="Note 11 6 2 3 6" xfId="18939"/>
    <cellStyle name="Note 11 6 2 4" xfId="18940"/>
    <cellStyle name="Note 11 6 2 4 2" xfId="18941"/>
    <cellStyle name="Note 11 6 2 4 2 2" xfId="18942"/>
    <cellStyle name="Note 11 6 2 4 2 2 2" xfId="18943"/>
    <cellStyle name="Note 11 6 2 4 2 3" xfId="18944"/>
    <cellStyle name="Note 11 6 2 4 3" xfId="18945"/>
    <cellStyle name="Note 11 6 2 4 3 2" xfId="18946"/>
    <cellStyle name="Note 11 6 2 4 3 2 2" xfId="18947"/>
    <cellStyle name="Note 11 6 2 4 3 3" xfId="18948"/>
    <cellStyle name="Note 11 6 2 4 4" xfId="18949"/>
    <cellStyle name="Note 11 6 2 4 4 2" xfId="18950"/>
    <cellStyle name="Note 11 6 2 4 5" xfId="18951"/>
    <cellStyle name="Note 11 6 3" xfId="18952"/>
    <cellStyle name="Note 11 6 3 2" xfId="18953"/>
    <cellStyle name="Note 11 6 3 2 2" xfId="18954"/>
    <cellStyle name="Note 11 6 3 2 2 2" xfId="18955"/>
    <cellStyle name="Note 11 6 3 2 2 2 2" xfId="18956"/>
    <cellStyle name="Note 11 6 3 2 2 2 2 2" xfId="18957"/>
    <cellStyle name="Note 11 6 3 2 2 2 3" xfId="18958"/>
    <cellStyle name="Note 11 6 3 2 2 3" xfId="18959"/>
    <cellStyle name="Note 11 6 3 2 2 3 2" xfId="18960"/>
    <cellStyle name="Note 11 6 3 2 2 3 2 2" xfId="18961"/>
    <cellStyle name="Note 11 6 3 2 2 3 3" xfId="18962"/>
    <cellStyle name="Note 11 6 3 2 2 4" xfId="18963"/>
    <cellStyle name="Note 11 6 3 2 2 4 2" xfId="18964"/>
    <cellStyle name="Note 11 6 3 2 2 5" xfId="18965"/>
    <cellStyle name="Note 11 6 3 2 3" xfId="18966"/>
    <cellStyle name="Note 11 6 3 2 3 2" xfId="18967"/>
    <cellStyle name="Note 11 6 3 2 3 2 2" xfId="18968"/>
    <cellStyle name="Note 11 6 3 2 3 3" xfId="18969"/>
    <cellStyle name="Note 11 6 3 2 4" xfId="18970"/>
    <cellStyle name="Note 11 6 3 2 4 2" xfId="18971"/>
    <cellStyle name="Note 11 6 3 2 4 2 2" xfId="18972"/>
    <cellStyle name="Note 11 6 3 2 4 3" xfId="18973"/>
    <cellStyle name="Note 11 6 3 2 5" xfId="18974"/>
    <cellStyle name="Note 11 6 3 2 5 2" xfId="18975"/>
    <cellStyle name="Note 11 6 3 2 6" xfId="18976"/>
    <cellStyle name="Note 11 6 3 3" xfId="18977"/>
    <cellStyle name="Note 11 6 3 3 2" xfId="18978"/>
    <cellStyle name="Note 11 6 3 3 2 2" xfId="18979"/>
    <cellStyle name="Note 11 6 3 3 2 2 2" xfId="18980"/>
    <cellStyle name="Note 11 6 3 3 2 2 2 2" xfId="18981"/>
    <cellStyle name="Note 11 6 3 3 2 2 3" xfId="18982"/>
    <cellStyle name="Note 11 6 3 3 2 3" xfId="18983"/>
    <cellStyle name="Note 11 6 3 3 2 3 2" xfId="18984"/>
    <cellStyle name="Note 11 6 3 3 2 3 2 2" xfId="18985"/>
    <cellStyle name="Note 11 6 3 3 2 3 3" xfId="18986"/>
    <cellStyle name="Note 11 6 3 3 2 4" xfId="18987"/>
    <cellStyle name="Note 11 6 3 3 2 4 2" xfId="18988"/>
    <cellStyle name="Note 11 6 3 3 2 5" xfId="18989"/>
    <cellStyle name="Note 11 6 3 3 3" xfId="18990"/>
    <cellStyle name="Note 11 6 3 3 3 2" xfId="18991"/>
    <cellStyle name="Note 11 6 3 3 3 2 2" xfId="18992"/>
    <cellStyle name="Note 11 6 3 3 3 3" xfId="18993"/>
    <cellStyle name="Note 11 6 3 3 4" xfId="18994"/>
    <cellStyle name="Note 11 6 3 3 4 2" xfId="18995"/>
    <cellStyle name="Note 11 6 3 3 4 2 2" xfId="18996"/>
    <cellStyle name="Note 11 6 3 3 4 3" xfId="18997"/>
    <cellStyle name="Note 11 6 3 3 5" xfId="18998"/>
    <cellStyle name="Note 11 6 3 3 5 2" xfId="18999"/>
    <cellStyle name="Note 11 6 3 3 6" xfId="19000"/>
    <cellStyle name="Note 11 6 3 4" xfId="19001"/>
    <cellStyle name="Note 11 6 3 4 2" xfId="19002"/>
    <cellStyle name="Note 11 6 3 4 2 2" xfId="19003"/>
    <cellStyle name="Note 11 6 3 4 2 2 2" xfId="19004"/>
    <cellStyle name="Note 11 6 3 4 2 3" xfId="19005"/>
    <cellStyle name="Note 11 6 3 4 3" xfId="19006"/>
    <cellStyle name="Note 11 6 3 4 3 2" xfId="19007"/>
    <cellStyle name="Note 11 6 3 4 3 2 2" xfId="19008"/>
    <cellStyle name="Note 11 6 3 4 3 3" xfId="19009"/>
    <cellStyle name="Note 11 6 3 4 4" xfId="19010"/>
    <cellStyle name="Note 11 6 3 4 4 2" xfId="19011"/>
    <cellStyle name="Note 11 6 3 4 5" xfId="19012"/>
    <cellStyle name="Note 11 6 4" xfId="19013"/>
    <cellStyle name="Note 11 6 4 2" xfId="19014"/>
    <cellStyle name="Note 11 6 4 2 2" xfId="19015"/>
    <cellStyle name="Note 11 6 4 2 2 2" xfId="19016"/>
    <cellStyle name="Note 11 6 4 2 2 2 2" xfId="19017"/>
    <cellStyle name="Note 11 6 4 2 2 2 2 2" xfId="19018"/>
    <cellStyle name="Note 11 6 4 2 2 2 3" xfId="19019"/>
    <cellStyle name="Note 11 6 4 2 2 3" xfId="19020"/>
    <cellStyle name="Note 11 6 4 2 2 3 2" xfId="19021"/>
    <cellStyle name="Note 11 6 4 2 2 3 2 2" xfId="19022"/>
    <cellStyle name="Note 11 6 4 2 2 3 3" xfId="19023"/>
    <cellStyle name="Note 11 6 4 2 2 4" xfId="19024"/>
    <cellStyle name="Note 11 6 4 2 2 4 2" xfId="19025"/>
    <cellStyle name="Note 11 6 4 2 2 5" xfId="19026"/>
    <cellStyle name="Note 11 6 4 2 3" xfId="19027"/>
    <cellStyle name="Note 11 6 4 2 3 2" xfId="19028"/>
    <cellStyle name="Note 11 6 4 2 3 2 2" xfId="19029"/>
    <cellStyle name="Note 11 6 4 2 3 3" xfId="19030"/>
    <cellStyle name="Note 11 6 4 2 4" xfId="19031"/>
    <cellStyle name="Note 11 6 4 2 4 2" xfId="19032"/>
    <cellStyle name="Note 11 6 4 2 4 2 2" xfId="19033"/>
    <cellStyle name="Note 11 6 4 2 4 3" xfId="19034"/>
    <cellStyle name="Note 11 6 4 2 5" xfId="19035"/>
    <cellStyle name="Note 11 6 4 2 5 2" xfId="19036"/>
    <cellStyle name="Note 11 6 4 2 6" xfId="19037"/>
    <cellStyle name="Note 11 6 4 3" xfId="19038"/>
    <cellStyle name="Note 11 6 4 3 2" xfId="19039"/>
    <cellStyle name="Note 11 6 4 3 2 2" xfId="19040"/>
    <cellStyle name="Note 11 6 4 3 2 2 2" xfId="19041"/>
    <cellStyle name="Note 11 6 4 3 2 2 2 2" xfId="19042"/>
    <cellStyle name="Note 11 6 4 3 2 2 3" xfId="19043"/>
    <cellStyle name="Note 11 6 4 3 2 3" xfId="19044"/>
    <cellStyle name="Note 11 6 4 3 2 3 2" xfId="19045"/>
    <cellStyle name="Note 11 6 4 3 2 3 2 2" xfId="19046"/>
    <cellStyle name="Note 11 6 4 3 2 3 3" xfId="19047"/>
    <cellStyle name="Note 11 6 4 3 2 4" xfId="19048"/>
    <cellStyle name="Note 11 6 4 3 2 4 2" xfId="19049"/>
    <cellStyle name="Note 11 6 4 3 2 5" xfId="19050"/>
    <cellStyle name="Note 11 6 4 3 3" xfId="19051"/>
    <cellStyle name="Note 11 6 4 3 3 2" xfId="19052"/>
    <cellStyle name="Note 11 6 4 3 3 2 2" xfId="19053"/>
    <cellStyle name="Note 11 6 4 3 3 3" xfId="19054"/>
    <cellStyle name="Note 11 6 4 3 4" xfId="19055"/>
    <cellStyle name="Note 11 6 4 3 4 2" xfId="19056"/>
    <cellStyle name="Note 11 6 4 3 4 2 2" xfId="19057"/>
    <cellStyle name="Note 11 6 4 3 4 3" xfId="19058"/>
    <cellStyle name="Note 11 6 4 3 5" xfId="19059"/>
    <cellStyle name="Note 11 6 4 3 5 2" xfId="19060"/>
    <cellStyle name="Note 11 6 4 3 6" xfId="19061"/>
    <cellStyle name="Note 11 6 4 4" xfId="19062"/>
    <cellStyle name="Note 11 6 4 4 2" xfId="19063"/>
    <cellStyle name="Note 11 6 4 4 2 2" xfId="19064"/>
    <cellStyle name="Note 11 6 4 4 2 2 2" xfId="19065"/>
    <cellStyle name="Note 11 6 4 4 2 3" xfId="19066"/>
    <cellStyle name="Note 11 6 4 4 3" xfId="19067"/>
    <cellStyle name="Note 11 6 4 4 3 2" xfId="19068"/>
    <cellStyle name="Note 11 6 4 4 3 2 2" xfId="19069"/>
    <cellStyle name="Note 11 6 4 4 3 3" xfId="19070"/>
    <cellStyle name="Note 11 6 4 4 4" xfId="19071"/>
    <cellStyle name="Note 11 6 4 4 4 2" xfId="19072"/>
    <cellStyle name="Note 11 6 4 4 5" xfId="19073"/>
    <cellStyle name="Note 11 6 5" xfId="19074"/>
    <cellStyle name="Note 11 6 5 2" xfId="19075"/>
    <cellStyle name="Note 11 6 5 2 2" xfId="19076"/>
    <cellStyle name="Note 11 6 5 2 2 2" xfId="19077"/>
    <cellStyle name="Note 11 6 5 2 2 2 2" xfId="19078"/>
    <cellStyle name="Note 11 6 5 2 2 2 2 2" xfId="19079"/>
    <cellStyle name="Note 11 6 5 2 2 2 3" xfId="19080"/>
    <cellStyle name="Note 11 6 5 2 2 3" xfId="19081"/>
    <cellStyle name="Note 11 6 5 2 2 3 2" xfId="19082"/>
    <cellStyle name="Note 11 6 5 2 2 3 2 2" xfId="19083"/>
    <cellStyle name="Note 11 6 5 2 2 3 3" xfId="19084"/>
    <cellStyle name="Note 11 6 5 2 2 4" xfId="19085"/>
    <cellStyle name="Note 11 6 5 2 2 4 2" xfId="19086"/>
    <cellStyle name="Note 11 6 5 2 2 5" xfId="19087"/>
    <cellStyle name="Note 11 6 5 2 3" xfId="19088"/>
    <cellStyle name="Note 11 6 5 2 3 2" xfId="19089"/>
    <cellStyle name="Note 11 6 5 2 3 2 2" xfId="19090"/>
    <cellStyle name="Note 11 6 5 2 3 3" xfId="19091"/>
    <cellStyle name="Note 11 6 5 2 4" xfId="19092"/>
    <cellStyle name="Note 11 6 5 2 4 2" xfId="19093"/>
    <cellStyle name="Note 11 6 5 2 4 2 2" xfId="19094"/>
    <cellStyle name="Note 11 6 5 2 4 3" xfId="19095"/>
    <cellStyle name="Note 11 6 5 2 5" xfId="19096"/>
    <cellStyle name="Note 11 6 5 2 5 2" xfId="19097"/>
    <cellStyle name="Note 11 6 5 2 6" xfId="19098"/>
    <cellStyle name="Note 11 6 5 3" xfId="19099"/>
    <cellStyle name="Note 11 6 5 3 2" xfId="19100"/>
    <cellStyle name="Note 11 6 5 3 2 2" xfId="19101"/>
    <cellStyle name="Note 11 6 5 3 2 2 2" xfId="19102"/>
    <cellStyle name="Note 11 6 5 3 2 2 2 2" xfId="19103"/>
    <cellStyle name="Note 11 6 5 3 2 2 3" xfId="19104"/>
    <cellStyle name="Note 11 6 5 3 2 3" xfId="19105"/>
    <cellStyle name="Note 11 6 5 3 2 3 2" xfId="19106"/>
    <cellStyle name="Note 11 6 5 3 2 3 2 2" xfId="19107"/>
    <cellStyle name="Note 11 6 5 3 2 3 3" xfId="19108"/>
    <cellStyle name="Note 11 6 5 3 2 4" xfId="19109"/>
    <cellStyle name="Note 11 6 5 3 2 4 2" xfId="19110"/>
    <cellStyle name="Note 11 6 5 3 2 5" xfId="19111"/>
    <cellStyle name="Note 11 6 5 3 3" xfId="19112"/>
    <cellStyle name="Note 11 6 5 3 3 2" xfId="19113"/>
    <cellStyle name="Note 11 6 5 3 3 2 2" xfId="19114"/>
    <cellStyle name="Note 11 6 5 3 3 3" xfId="19115"/>
    <cellStyle name="Note 11 6 5 3 4" xfId="19116"/>
    <cellStyle name="Note 11 6 5 3 4 2" xfId="19117"/>
    <cellStyle name="Note 11 6 5 3 4 2 2" xfId="19118"/>
    <cellStyle name="Note 11 6 5 3 4 3" xfId="19119"/>
    <cellStyle name="Note 11 6 5 3 5" xfId="19120"/>
    <cellStyle name="Note 11 6 5 3 5 2" xfId="19121"/>
    <cellStyle name="Note 11 6 5 3 6" xfId="19122"/>
    <cellStyle name="Note 11 6 5 4" xfId="19123"/>
    <cellStyle name="Note 11 6 5 4 2" xfId="19124"/>
    <cellStyle name="Note 11 6 5 4 2 2" xfId="19125"/>
    <cellStyle name="Note 11 6 5 4 2 2 2" xfId="19126"/>
    <cellStyle name="Note 11 6 5 4 2 3" xfId="19127"/>
    <cellStyle name="Note 11 6 5 4 3" xfId="19128"/>
    <cellStyle name="Note 11 6 5 4 3 2" xfId="19129"/>
    <cellStyle name="Note 11 6 5 4 3 2 2" xfId="19130"/>
    <cellStyle name="Note 11 6 5 4 3 3" xfId="19131"/>
    <cellStyle name="Note 11 6 5 4 4" xfId="19132"/>
    <cellStyle name="Note 11 6 5 4 4 2" xfId="19133"/>
    <cellStyle name="Note 11 6 5 4 5" xfId="19134"/>
    <cellStyle name="Note 11 6 6" xfId="19135"/>
    <cellStyle name="Note 11 6 6 2" xfId="19136"/>
    <cellStyle name="Note 11 6 6 2 2" xfId="19137"/>
    <cellStyle name="Note 11 6 6 2 2 2" xfId="19138"/>
    <cellStyle name="Note 11 6 6 2 2 2 2" xfId="19139"/>
    <cellStyle name="Note 11 6 6 2 2 2 2 2" xfId="19140"/>
    <cellStyle name="Note 11 6 6 2 2 2 3" xfId="19141"/>
    <cellStyle name="Note 11 6 6 2 2 3" xfId="19142"/>
    <cellStyle name="Note 11 6 6 2 2 3 2" xfId="19143"/>
    <cellStyle name="Note 11 6 6 2 2 3 2 2" xfId="19144"/>
    <cellStyle name="Note 11 6 6 2 2 3 3" xfId="19145"/>
    <cellStyle name="Note 11 6 6 2 2 4" xfId="19146"/>
    <cellStyle name="Note 11 6 6 2 2 4 2" xfId="19147"/>
    <cellStyle name="Note 11 6 6 2 2 5" xfId="19148"/>
    <cellStyle name="Note 11 6 6 2 3" xfId="19149"/>
    <cellStyle name="Note 11 6 6 2 3 2" xfId="19150"/>
    <cellStyle name="Note 11 6 6 2 3 2 2" xfId="19151"/>
    <cellStyle name="Note 11 6 6 2 3 3" xfId="19152"/>
    <cellStyle name="Note 11 6 6 2 4" xfId="19153"/>
    <cellStyle name="Note 11 6 6 2 4 2" xfId="19154"/>
    <cellStyle name="Note 11 6 6 2 4 2 2" xfId="19155"/>
    <cellStyle name="Note 11 6 6 2 4 3" xfId="19156"/>
    <cellStyle name="Note 11 6 6 2 5" xfId="19157"/>
    <cellStyle name="Note 11 6 6 2 5 2" xfId="19158"/>
    <cellStyle name="Note 11 6 6 2 6" xfId="19159"/>
    <cellStyle name="Note 11 6 6 3" xfId="19160"/>
    <cellStyle name="Note 11 6 6 3 2" xfId="19161"/>
    <cellStyle name="Note 11 6 6 3 2 2" xfId="19162"/>
    <cellStyle name="Note 11 6 6 3 2 2 2" xfId="19163"/>
    <cellStyle name="Note 11 6 6 3 2 2 2 2" xfId="19164"/>
    <cellStyle name="Note 11 6 6 3 2 2 3" xfId="19165"/>
    <cellStyle name="Note 11 6 6 3 2 3" xfId="19166"/>
    <cellStyle name="Note 11 6 6 3 2 3 2" xfId="19167"/>
    <cellStyle name="Note 11 6 6 3 2 3 2 2" xfId="19168"/>
    <cellStyle name="Note 11 6 6 3 2 3 3" xfId="19169"/>
    <cellStyle name="Note 11 6 6 3 2 4" xfId="19170"/>
    <cellStyle name="Note 11 6 6 3 2 4 2" xfId="19171"/>
    <cellStyle name="Note 11 6 6 3 2 5" xfId="19172"/>
    <cellStyle name="Note 11 6 6 3 3" xfId="19173"/>
    <cellStyle name="Note 11 6 6 3 3 2" xfId="19174"/>
    <cellStyle name="Note 11 6 6 3 3 2 2" xfId="19175"/>
    <cellStyle name="Note 11 6 6 3 3 3" xfId="19176"/>
    <cellStyle name="Note 11 6 6 3 4" xfId="19177"/>
    <cellStyle name="Note 11 6 6 3 4 2" xfId="19178"/>
    <cellStyle name="Note 11 6 6 3 4 2 2" xfId="19179"/>
    <cellStyle name="Note 11 6 6 3 4 3" xfId="19180"/>
    <cellStyle name="Note 11 6 6 3 5" xfId="19181"/>
    <cellStyle name="Note 11 6 6 3 5 2" xfId="19182"/>
    <cellStyle name="Note 11 6 6 3 6" xfId="19183"/>
    <cellStyle name="Note 11 6 6 4" xfId="19184"/>
    <cellStyle name="Note 11 6 6 4 2" xfId="19185"/>
    <cellStyle name="Note 11 6 6 4 2 2" xfId="19186"/>
    <cellStyle name="Note 11 6 6 4 2 2 2" xfId="19187"/>
    <cellStyle name="Note 11 6 6 4 2 3" xfId="19188"/>
    <cellStyle name="Note 11 6 6 4 3" xfId="19189"/>
    <cellStyle name="Note 11 6 6 4 3 2" xfId="19190"/>
    <cellStyle name="Note 11 6 6 4 3 2 2" xfId="19191"/>
    <cellStyle name="Note 11 6 6 4 3 3" xfId="19192"/>
    <cellStyle name="Note 11 6 6 4 4" xfId="19193"/>
    <cellStyle name="Note 11 6 6 4 4 2" xfId="19194"/>
    <cellStyle name="Note 11 6 6 4 5" xfId="19195"/>
    <cellStyle name="Note 11 6 7" xfId="19196"/>
    <cellStyle name="Note 11 6 7 2" xfId="19197"/>
    <cellStyle name="Note 11 6 7 2 2" xfId="19198"/>
    <cellStyle name="Note 11 6 7 2 2 2" xfId="19199"/>
    <cellStyle name="Note 11 6 7 2 2 2 2" xfId="19200"/>
    <cellStyle name="Note 11 6 7 2 2 3" xfId="19201"/>
    <cellStyle name="Note 11 6 7 2 3" xfId="19202"/>
    <cellStyle name="Note 11 6 7 2 3 2" xfId="19203"/>
    <cellStyle name="Note 11 6 7 2 3 2 2" xfId="19204"/>
    <cellStyle name="Note 11 6 7 2 3 3" xfId="19205"/>
    <cellStyle name="Note 11 6 7 2 4" xfId="19206"/>
    <cellStyle name="Note 11 6 7 2 4 2" xfId="19207"/>
    <cellStyle name="Note 11 6 7 2 5" xfId="19208"/>
    <cellStyle name="Note 11 6 7 3" xfId="19209"/>
    <cellStyle name="Note 11 6 7 3 2" xfId="19210"/>
    <cellStyle name="Note 11 6 7 3 2 2" xfId="19211"/>
    <cellStyle name="Note 11 6 7 3 3" xfId="19212"/>
    <cellStyle name="Note 11 6 7 4" xfId="19213"/>
    <cellStyle name="Note 11 6 7 4 2" xfId="19214"/>
    <cellStyle name="Note 11 6 7 4 2 2" xfId="19215"/>
    <cellStyle name="Note 11 6 7 4 3" xfId="19216"/>
    <cellStyle name="Note 11 6 7 5" xfId="19217"/>
    <cellStyle name="Note 11 6 7 5 2" xfId="19218"/>
    <cellStyle name="Note 11 6 7 6" xfId="19219"/>
    <cellStyle name="Note 11 6 8" xfId="19220"/>
    <cellStyle name="Note 11 6 8 2" xfId="19221"/>
    <cellStyle name="Note 11 6 8 2 2" xfId="19222"/>
    <cellStyle name="Note 11 6 8 2 2 2" xfId="19223"/>
    <cellStyle name="Note 11 6 8 2 2 2 2" xfId="19224"/>
    <cellStyle name="Note 11 6 8 2 2 3" xfId="19225"/>
    <cellStyle name="Note 11 6 8 2 3" xfId="19226"/>
    <cellStyle name="Note 11 6 8 2 3 2" xfId="19227"/>
    <cellStyle name="Note 11 6 8 2 3 2 2" xfId="19228"/>
    <cellStyle name="Note 11 6 8 2 3 3" xfId="19229"/>
    <cellStyle name="Note 11 6 8 2 4" xfId="19230"/>
    <cellStyle name="Note 11 6 8 2 4 2" xfId="19231"/>
    <cellStyle name="Note 11 6 8 2 5" xfId="19232"/>
    <cellStyle name="Note 11 6 8 3" xfId="19233"/>
    <cellStyle name="Note 11 6 8 3 2" xfId="19234"/>
    <cellStyle name="Note 11 6 8 3 2 2" xfId="19235"/>
    <cellStyle name="Note 11 6 8 3 3" xfId="19236"/>
    <cellStyle name="Note 11 6 8 4" xfId="19237"/>
    <cellStyle name="Note 11 6 8 4 2" xfId="19238"/>
    <cellStyle name="Note 11 6 8 4 2 2" xfId="19239"/>
    <cellStyle name="Note 11 6 8 4 3" xfId="19240"/>
    <cellStyle name="Note 11 6 8 5" xfId="19241"/>
    <cellStyle name="Note 11 6 8 5 2" xfId="19242"/>
    <cellStyle name="Note 11 6 8 6" xfId="19243"/>
    <cellStyle name="Note 11 6 9" xfId="19244"/>
    <cellStyle name="Note 11 6 9 2" xfId="19245"/>
    <cellStyle name="Note 11 6 9 2 2" xfId="19246"/>
    <cellStyle name="Note 11 6 9 2 2 2" xfId="19247"/>
    <cellStyle name="Note 11 6 9 2 3" xfId="19248"/>
    <cellStyle name="Note 11 6 9 3" xfId="19249"/>
    <cellStyle name="Note 11 6 9 3 2" xfId="19250"/>
    <cellStyle name="Note 11 6 9 3 2 2" xfId="19251"/>
    <cellStyle name="Note 11 6 9 3 3" xfId="19252"/>
    <cellStyle name="Note 11 6 9 4" xfId="19253"/>
    <cellStyle name="Note 11 6 9 4 2" xfId="19254"/>
    <cellStyle name="Note 11 6 9 5" xfId="19255"/>
    <cellStyle name="Note 11 7" xfId="19256"/>
    <cellStyle name="Note 11 7 2" xfId="19257"/>
    <cellStyle name="Note 11 7 2 2" xfId="19258"/>
    <cellStyle name="Note 11 7 2 2 2" xfId="19259"/>
    <cellStyle name="Note 11 7 2 2 2 2" xfId="19260"/>
    <cellStyle name="Note 11 7 2 2 2 2 2" xfId="19261"/>
    <cellStyle name="Note 11 7 2 2 2 2 2 2" xfId="19262"/>
    <cellStyle name="Note 11 7 2 2 2 2 3" xfId="19263"/>
    <cellStyle name="Note 11 7 2 2 2 3" xfId="19264"/>
    <cellStyle name="Note 11 7 2 2 2 3 2" xfId="19265"/>
    <cellStyle name="Note 11 7 2 2 2 3 2 2" xfId="19266"/>
    <cellStyle name="Note 11 7 2 2 2 3 3" xfId="19267"/>
    <cellStyle name="Note 11 7 2 2 2 4" xfId="19268"/>
    <cellStyle name="Note 11 7 2 2 2 4 2" xfId="19269"/>
    <cellStyle name="Note 11 7 2 2 2 5" xfId="19270"/>
    <cellStyle name="Note 11 7 2 2 3" xfId="19271"/>
    <cellStyle name="Note 11 7 2 2 3 2" xfId="19272"/>
    <cellStyle name="Note 11 7 2 2 3 2 2" xfId="19273"/>
    <cellStyle name="Note 11 7 2 2 3 3" xfId="19274"/>
    <cellStyle name="Note 11 7 2 2 4" xfId="19275"/>
    <cellStyle name="Note 11 7 2 2 4 2" xfId="19276"/>
    <cellStyle name="Note 11 7 2 2 4 2 2" xfId="19277"/>
    <cellStyle name="Note 11 7 2 2 4 3" xfId="19278"/>
    <cellStyle name="Note 11 7 2 2 5" xfId="19279"/>
    <cellStyle name="Note 11 7 2 2 5 2" xfId="19280"/>
    <cellStyle name="Note 11 7 2 2 6" xfId="19281"/>
    <cellStyle name="Note 11 7 2 3" xfId="19282"/>
    <cellStyle name="Note 11 7 2 3 2" xfId="19283"/>
    <cellStyle name="Note 11 7 2 3 2 2" xfId="19284"/>
    <cellStyle name="Note 11 7 2 3 2 2 2" xfId="19285"/>
    <cellStyle name="Note 11 7 2 3 2 2 2 2" xfId="19286"/>
    <cellStyle name="Note 11 7 2 3 2 2 3" xfId="19287"/>
    <cellStyle name="Note 11 7 2 3 2 3" xfId="19288"/>
    <cellStyle name="Note 11 7 2 3 2 3 2" xfId="19289"/>
    <cellStyle name="Note 11 7 2 3 2 3 2 2" xfId="19290"/>
    <cellStyle name="Note 11 7 2 3 2 3 3" xfId="19291"/>
    <cellStyle name="Note 11 7 2 3 2 4" xfId="19292"/>
    <cellStyle name="Note 11 7 2 3 2 4 2" xfId="19293"/>
    <cellStyle name="Note 11 7 2 3 2 5" xfId="19294"/>
    <cellStyle name="Note 11 7 2 3 3" xfId="19295"/>
    <cellStyle name="Note 11 7 2 3 3 2" xfId="19296"/>
    <cellStyle name="Note 11 7 2 3 3 2 2" xfId="19297"/>
    <cellStyle name="Note 11 7 2 3 3 3" xfId="19298"/>
    <cellStyle name="Note 11 7 2 3 4" xfId="19299"/>
    <cellStyle name="Note 11 7 2 3 4 2" xfId="19300"/>
    <cellStyle name="Note 11 7 2 3 4 2 2" xfId="19301"/>
    <cellStyle name="Note 11 7 2 3 4 3" xfId="19302"/>
    <cellStyle name="Note 11 7 2 3 5" xfId="19303"/>
    <cellStyle name="Note 11 7 2 3 5 2" xfId="19304"/>
    <cellStyle name="Note 11 7 2 3 6" xfId="19305"/>
    <cellStyle name="Note 11 7 2 4" xfId="19306"/>
    <cellStyle name="Note 11 7 2 4 2" xfId="19307"/>
    <cellStyle name="Note 11 7 2 4 2 2" xfId="19308"/>
    <cellStyle name="Note 11 7 2 4 2 2 2" xfId="19309"/>
    <cellStyle name="Note 11 7 2 4 2 3" xfId="19310"/>
    <cellStyle name="Note 11 7 2 4 3" xfId="19311"/>
    <cellStyle name="Note 11 7 2 4 3 2" xfId="19312"/>
    <cellStyle name="Note 11 7 2 4 3 2 2" xfId="19313"/>
    <cellStyle name="Note 11 7 2 4 3 3" xfId="19314"/>
    <cellStyle name="Note 11 7 2 4 4" xfId="19315"/>
    <cellStyle name="Note 11 7 2 4 4 2" xfId="19316"/>
    <cellStyle name="Note 11 7 2 4 5" xfId="19317"/>
    <cellStyle name="Note 11 7 3" xfId="19318"/>
    <cellStyle name="Note 11 7 3 2" xfId="19319"/>
    <cellStyle name="Note 11 7 3 2 2" xfId="19320"/>
    <cellStyle name="Note 11 7 3 2 2 2" xfId="19321"/>
    <cellStyle name="Note 11 7 3 2 2 2 2" xfId="19322"/>
    <cellStyle name="Note 11 7 3 2 2 2 2 2" xfId="19323"/>
    <cellStyle name="Note 11 7 3 2 2 2 3" xfId="19324"/>
    <cellStyle name="Note 11 7 3 2 2 3" xfId="19325"/>
    <cellStyle name="Note 11 7 3 2 2 3 2" xfId="19326"/>
    <cellStyle name="Note 11 7 3 2 2 3 2 2" xfId="19327"/>
    <cellStyle name="Note 11 7 3 2 2 3 3" xfId="19328"/>
    <cellStyle name="Note 11 7 3 2 2 4" xfId="19329"/>
    <cellStyle name="Note 11 7 3 2 2 4 2" xfId="19330"/>
    <cellStyle name="Note 11 7 3 2 2 5" xfId="19331"/>
    <cellStyle name="Note 11 7 3 2 3" xfId="19332"/>
    <cellStyle name="Note 11 7 3 2 3 2" xfId="19333"/>
    <cellStyle name="Note 11 7 3 2 3 2 2" xfId="19334"/>
    <cellStyle name="Note 11 7 3 2 3 3" xfId="19335"/>
    <cellStyle name="Note 11 7 3 2 4" xfId="19336"/>
    <cellStyle name="Note 11 7 3 2 4 2" xfId="19337"/>
    <cellStyle name="Note 11 7 3 2 4 2 2" xfId="19338"/>
    <cellStyle name="Note 11 7 3 2 4 3" xfId="19339"/>
    <cellStyle name="Note 11 7 3 2 5" xfId="19340"/>
    <cellStyle name="Note 11 7 3 2 5 2" xfId="19341"/>
    <cellStyle name="Note 11 7 3 2 6" xfId="19342"/>
    <cellStyle name="Note 11 7 3 3" xfId="19343"/>
    <cellStyle name="Note 11 7 3 3 2" xfId="19344"/>
    <cellStyle name="Note 11 7 3 3 2 2" xfId="19345"/>
    <cellStyle name="Note 11 7 3 3 2 2 2" xfId="19346"/>
    <cellStyle name="Note 11 7 3 3 2 2 2 2" xfId="19347"/>
    <cellStyle name="Note 11 7 3 3 2 2 3" xfId="19348"/>
    <cellStyle name="Note 11 7 3 3 2 3" xfId="19349"/>
    <cellStyle name="Note 11 7 3 3 2 3 2" xfId="19350"/>
    <cellStyle name="Note 11 7 3 3 2 3 2 2" xfId="19351"/>
    <cellStyle name="Note 11 7 3 3 2 3 3" xfId="19352"/>
    <cellStyle name="Note 11 7 3 3 2 4" xfId="19353"/>
    <cellStyle name="Note 11 7 3 3 2 4 2" xfId="19354"/>
    <cellStyle name="Note 11 7 3 3 2 5" xfId="19355"/>
    <cellStyle name="Note 11 7 3 3 3" xfId="19356"/>
    <cellStyle name="Note 11 7 3 3 3 2" xfId="19357"/>
    <cellStyle name="Note 11 7 3 3 3 2 2" xfId="19358"/>
    <cellStyle name="Note 11 7 3 3 3 3" xfId="19359"/>
    <cellStyle name="Note 11 7 3 3 4" xfId="19360"/>
    <cellStyle name="Note 11 7 3 3 4 2" xfId="19361"/>
    <cellStyle name="Note 11 7 3 3 4 2 2" xfId="19362"/>
    <cellStyle name="Note 11 7 3 3 4 3" xfId="19363"/>
    <cellStyle name="Note 11 7 3 3 5" xfId="19364"/>
    <cellStyle name="Note 11 7 3 3 5 2" xfId="19365"/>
    <cellStyle name="Note 11 7 3 3 6" xfId="19366"/>
    <cellStyle name="Note 11 7 3 4" xfId="19367"/>
    <cellStyle name="Note 11 7 3 4 2" xfId="19368"/>
    <cellStyle name="Note 11 7 3 4 2 2" xfId="19369"/>
    <cellStyle name="Note 11 7 3 4 2 2 2" xfId="19370"/>
    <cellStyle name="Note 11 7 3 4 2 3" xfId="19371"/>
    <cellStyle name="Note 11 7 3 4 3" xfId="19372"/>
    <cellStyle name="Note 11 7 3 4 3 2" xfId="19373"/>
    <cellStyle name="Note 11 7 3 4 3 2 2" xfId="19374"/>
    <cellStyle name="Note 11 7 3 4 3 3" xfId="19375"/>
    <cellStyle name="Note 11 7 3 4 4" xfId="19376"/>
    <cellStyle name="Note 11 7 3 4 4 2" xfId="19377"/>
    <cellStyle name="Note 11 7 3 4 5" xfId="19378"/>
    <cellStyle name="Note 11 7 4" xfId="19379"/>
    <cellStyle name="Note 11 7 4 2" xfId="19380"/>
    <cellStyle name="Note 11 7 4 2 2" xfId="19381"/>
    <cellStyle name="Note 11 7 4 2 2 2" xfId="19382"/>
    <cellStyle name="Note 11 7 4 2 2 2 2" xfId="19383"/>
    <cellStyle name="Note 11 7 4 2 2 2 2 2" xfId="19384"/>
    <cellStyle name="Note 11 7 4 2 2 2 3" xfId="19385"/>
    <cellStyle name="Note 11 7 4 2 2 3" xfId="19386"/>
    <cellStyle name="Note 11 7 4 2 2 3 2" xfId="19387"/>
    <cellStyle name="Note 11 7 4 2 2 3 2 2" xfId="19388"/>
    <cellStyle name="Note 11 7 4 2 2 3 3" xfId="19389"/>
    <cellStyle name="Note 11 7 4 2 2 4" xfId="19390"/>
    <cellStyle name="Note 11 7 4 2 2 4 2" xfId="19391"/>
    <cellStyle name="Note 11 7 4 2 2 5" xfId="19392"/>
    <cellStyle name="Note 11 7 4 2 3" xfId="19393"/>
    <cellStyle name="Note 11 7 4 2 3 2" xfId="19394"/>
    <cellStyle name="Note 11 7 4 2 3 2 2" xfId="19395"/>
    <cellStyle name="Note 11 7 4 2 3 3" xfId="19396"/>
    <cellStyle name="Note 11 7 4 2 4" xfId="19397"/>
    <cellStyle name="Note 11 7 4 2 4 2" xfId="19398"/>
    <cellStyle name="Note 11 7 4 2 4 2 2" xfId="19399"/>
    <cellStyle name="Note 11 7 4 2 4 3" xfId="19400"/>
    <cellStyle name="Note 11 7 4 2 5" xfId="19401"/>
    <cellStyle name="Note 11 7 4 2 5 2" xfId="19402"/>
    <cellStyle name="Note 11 7 4 2 6" xfId="19403"/>
    <cellStyle name="Note 11 7 4 3" xfId="19404"/>
    <cellStyle name="Note 11 7 4 3 2" xfId="19405"/>
    <cellStyle name="Note 11 7 4 3 2 2" xfId="19406"/>
    <cellStyle name="Note 11 7 4 3 2 2 2" xfId="19407"/>
    <cellStyle name="Note 11 7 4 3 2 2 2 2" xfId="19408"/>
    <cellStyle name="Note 11 7 4 3 2 2 3" xfId="19409"/>
    <cellStyle name="Note 11 7 4 3 2 3" xfId="19410"/>
    <cellStyle name="Note 11 7 4 3 2 3 2" xfId="19411"/>
    <cellStyle name="Note 11 7 4 3 2 3 2 2" xfId="19412"/>
    <cellStyle name="Note 11 7 4 3 2 3 3" xfId="19413"/>
    <cellStyle name="Note 11 7 4 3 2 4" xfId="19414"/>
    <cellStyle name="Note 11 7 4 3 2 4 2" xfId="19415"/>
    <cellStyle name="Note 11 7 4 3 2 5" xfId="19416"/>
    <cellStyle name="Note 11 7 4 3 3" xfId="19417"/>
    <cellStyle name="Note 11 7 4 3 3 2" xfId="19418"/>
    <cellStyle name="Note 11 7 4 3 3 2 2" xfId="19419"/>
    <cellStyle name="Note 11 7 4 3 3 3" xfId="19420"/>
    <cellStyle name="Note 11 7 4 3 4" xfId="19421"/>
    <cellStyle name="Note 11 7 4 3 4 2" xfId="19422"/>
    <cellStyle name="Note 11 7 4 3 4 2 2" xfId="19423"/>
    <cellStyle name="Note 11 7 4 3 4 3" xfId="19424"/>
    <cellStyle name="Note 11 7 4 3 5" xfId="19425"/>
    <cellStyle name="Note 11 7 4 3 5 2" xfId="19426"/>
    <cellStyle name="Note 11 7 4 3 6" xfId="19427"/>
    <cellStyle name="Note 11 7 4 4" xfId="19428"/>
    <cellStyle name="Note 11 7 4 4 2" xfId="19429"/>
    <cellStyle name="Note 11 7 4 4 2 2" xfId="19430"/>
    <cellStyle name="Note 11 7 4 4 2 2 2" xfId="19431"/>
    <cellStyle name="Note 11 7 4 4 2 3" xfId="19432"/>
    <cellStyle name="Note 11 7 4 4 3" xfId="19433"/>
    <cellStyle name="Note 11 7 4 4 3 2" xfId="19434"/>
    <cellStyle name="Note 11 7 4 4 3 2 2" xfId="19435"/>
    <cellStyle name="Note 11 7 4 4 3 3" xfId="19436"/>
    <cellStyle name="Note 11 7 4 4 4" xfId="19437"/>
    <cellStyle name="Note 11 7 4 4 4 2" xfId="19438"/>
    <cellStyle name="Note 11 7 4 4 5" xfId="19439"/>
    <cellStyle name="Note 11 7 5" xfId="19440"/>
    <cellStyle name="Note 11 7 5 2" xfId="19441"/>
    <cellStyle name="Note 11 7 5 2 2" xfId="19442"/>
    <cellStyle name="Note 11 7 5 2 2 2" xfId="19443"/>
    <cellStyle name="Note 11 7 5 2 2 2 2" xfId="19444"/>
    <cellStyle name="Note 11 7 5 2 2 2 2 2" xfId="19445"/>
    <cellStyle name="Note 11 7 5 2 2 2 3" xfId="19446"/>
    <cellStyle name="Note 11 7 5 2 2 3" xfId="19447"/>
    <cellStyle name="Note 11 7 5 2 2 3 2" xfId="19448"/>
    <cellStyle name="Note 11 7 5 2 2 3 2 2" xfId="19449"/>
    <cellStyle name="Note 11 7 5 2 2 3 3" xfId="19450"/>
    <cellStyle name="Note 11 7 5 2 2 4" xfId="19451"/>
    <cellStyle name="Note 11 7 5 2 2 4 2" xfId="19452"/>
    <cellStyle name="Note 11 7 5 2 2 5" xfId="19453"/>
    <cellStyle name="Note 11 7 5 2 3" xfId="19454"/>
    <cellStyle name="Note 11 7 5 2 3 2" xfId="19455"/>
    <cellStyle name="Note 11 7 5 2 3 2 2" xfId="19456"/>
    <cellStyle name="Note 11 7 5 2 3 3" xfId="19457"/>
    <cellStyle name="Note 11 7 5 2 4" xfId="19458"/>
    <cellStyle name="Note 11 7 5 2 4 2" xfId="19459"/>
    <cellStyle name="Note 11 7 5 2 4 2 2" xfId="19460"/>
    <cellStyle name="Note 11 7 5 2 4 3" xfId="19461"/>
    <cellStyle name="Note 11 7 5 2 5" xfId="19462"/>
    <cellStyle name="Note 11 7 5 2 5 2" xfId="19463"/>
    <cellStyle name="Note 11 7 5 2 6" xfId="19464"/>
    <cellStyle name="Note 11 7 5 3" xfId="19465"/>
    <cellStyle name="Note 11 7 5 3 2" xfId="19466"/>
    <cellStyle name="Note 11 7 5 3 2 2" xfId="19467"/>
    <cellStyle name="Note 11 7 5 3 2 2 2" xfId="19468"/>
    <cellStyle name="Note 11 7 5 3 2 2 2 2" xfId="19469"/>
    <cellStyle name="Note 11 7 5 3 2 2 3" xfId="19470"/>
    <cellStyle name="Note 11 7 5 3 2 3" xfId="19471"/>
    <cellStyle name="Note 11 7 5 3 2 3 2" xfId="19472"/>
    <cellStyle name="Note 11 7 5 3 2 3 2 2" xfId="19473"/>
    <cellStyle name="Note 11 7 5 3 2 3 3" xfId="19474"/>
    <cellStyle name="Note 11 7 5 3 2 4" xfId="19475"/>
    <cellStyle name="Note 11 7 5 3 2 4 2" xfId="19476"/>
    <cellStyle name="Note 11 7 5 3 2 5" xfId="19477"/>
    <cellStyle name="Note 11 7 5 3 3" xfId="19478"/>
    <cellStyle name="Note 11 7 5 3 3 2" xfId="19479"/>
    <cellStyle name="Note 11 7 5 3 3 2 2" xfId="19480"/>
    <cellStyle name="Note 11 7 5 3 3 3" xfId="19481"/>
    <cellStyle name="Note 11 7 5 3 4" xfId="19482"/>
    <cellStyle name="Note 11 7 5 3 4 2" xfId="19483"/>
    <cellStyle name="Note 11 7 5 3 4 2 2" xfId="19484"/>
    <cellStyle name="Note 11 7 5 3 4 3" xfId="19485"/>
    <cellStyle name="Note 11 7 5 3 5" xfId="19486"/>
    <cellStyle name="Note 11 7 5 3 5 2" xfId="19487"/>
    <cellStyle name="Note 11 7 5 3 6" xfId="19488"/>
    <cellStyle name="Note 11 7 5 4" xfId="19489"/>
    <cellStyle name="Note 11 7 5 4 2" xfId="19490"/>
    <cellStyle name="Note 11 7 5 4 2 2" xfId="19491"/>
    <cellStyle name="Note 11 7 5 4 2 2 2" xfId="19492"/>
    <cellStyle name="Note 11 7 5 4 2 3" xfId="19493"/>
    <cellStyle name="Note 11 7 5 4 3" xfId="19494"/>
    <cellStyle name="Note 11 7 5 4 3 2" xfId="19495"/>
    <cellStyle name="Note 11 7 5 4 3 2 2" xfId="19496"/>
    <cellStyle name="Note 11 7 5 4 3 3" xfId="19497"/>
    <cellStyle name="Note 11 7 5 4 4" xfId="19498"/>
    <cellStyle name="Note 11 7 5 4 4 2" xfId="19499"/>
    <cellStyle name="Note 11 7 5 4 5" xfId="19500"/>
    <cellStyle name="Note 11 7 6" xfId="19501"/>
    <cellStyle name="Note 11 7 6 2" xfId="19502"/>
    <cellStyle name="Note 11 7 6 2 2" xfId="19503"/>
    <cellStyle name="Note 11 7 6 2 2 2" xfId="19504"/>
    <cellStyle name="Note 11 7 6 2 2 2 2" xfId="19505"/>
    <cellStyle name="Note 11 7 6 2 2 2 2 2" xfId="19506"/>
    <cellStyle name="Note 11 7 6 2 2 2 3" xfId="19507"/>
    <cellStyle name="Note 11 7 6 2 2 3" xfId="19508"/>
    <cellStyle name="Note 11 7 6 2 2 3 2" xfId="19509"/>
    <cellStyle name="Note 11 7 6 2 2 3 2 2" xfId="19510"/>
    <cellStyle name="Note 11 7 6 2 2 3 3" xfId="19511"/>
    <cellStyle name="Note 11 7 6 2 2 4" xfId="19512"/>
    <cellStyle name="Note 11 7 6 2 2 4 2" xfId="19513"/>
    <cellStyle name="Note 11 7 6 2 2 5" xfId="19514"/>
    <cellStyle name="Note 11 7 6 2 3" xfId="19515"/>
    <cellStyle name="Note 11 7 6 2 3 2" xfId="19516"/>
    <cellStyle name="Note 11 7 6 2 3 2 2" xfId="19517"/>
    <cellStyle name="Note 11 7 6 2 3 3" xfId="19518"/>
    <cellStyle name="Note 11 7 6 2 4" xfId="19519"/>
    <cellStyle name="Note 11 7 6 2 4 2" xfId="19520"/>
    <cellStyle name="Note 11 7 6 2 4 2 2" xfId="19521"/>
    <cellStyle name="Note 11 7 6 2 4 3" xfId="19522"/>
    <cellStyle name="Note 11 7 6 2 5" xfId="19523"/>
    <cellStyle name="Note 11 7 6 2 5 2" xfId="19524"/>
    <cellStyle name="Note 11 7 6 2 6" xfId="19525"/>
    <cellStyle name="Note 11 7 6 3" xfId="19526"/>
    <cellStyle name="Note 11 7 6 3 2" xfId="19527"/>
    <cellStyle name="Note 11 7 6 3 2 2" xfId="19528"/>
    <cellStyle name="Note 11 7 6 3 2 2 2" xfId="19529"/>
    <cellStyle name="Note 11 7 6 3 2 2 2 2" xfId="19530"/>
    <cellStyle name="Note 11 7 6 3 2 2 3" xfId="19531"/>
    <cellStyle name="Note 11 7 6 3 2 3" xfId="19532"/>
    <cellStyle name="Note 11 7 6 3 2 3 2" xfId="19533"/>
    <cellStyle name="Note 11 7 6 3 2 3 2 2" xfId="19534"/>
    <cellStyle name="Note 11 7 6 3 2 3 3" xfId="19535"/>
    <cellStyle name="Note 11 7 6 3 2 4" xfId="19536"/>
    <cellStyle name="Note 11 7 6 3 2 4 2" xfId="19537"/>
    <cellStyle name="Note 11 7 6 3 2 5" xfId="19538"/>
    <cellStyle name="Note 11 7 6 3 3" xfId="19539"/>
    <cellStyle name="Note 11 7 6 3 3 2" xfId="19540"/>
    <cellStyle name="Note 11 7 6 3 3 2 2" xfId="19541"/>
    <cellStyle name="Note 11 7 6 3 3 3" xfId="19542"/>
    <cellStyle name="Note 11 7 6 3 4" xfId="19543"/>
    <cellStyle name="Note 11 7 6 3 4 2" xfId="19544"/>
    <cellStyle name="Note 11 7 6 3 4 2 2" xfId="19545"/>
    <cellStyle name="Note 11 7 6 3 4 3" xfId="19546"/>
    <cellStyle name="Note 11 7 6 3 5" xfId="19547"/>
    <cellStyle name="Note 11 7 6 3 5 2" xfId="19548"/>
    <cellStyle name="Note 11 7 6 3 6" xfId="19549"/>
    <cellStyle name="Note 11 7 6 4" xfId="19550"/>
    <cellStyle name="Note 11 7 6 4 2" xfId="19551"/>
    <cellStyle name="Note 11 7 6 4 2 2" xfId="19552"/>
    <cellStyle name="Note 11 7 6 4 2 2 2" xfId="19553"/>
    <cellStyle name="Note 11 7 6 4 2 3" xfId="19554"/>
    <cellStyle name="Note 11 7 6 4 3" xfId="19555"/>
    <cellStyle name="Note 11 7 6 4 3 2" xfId="19556"/>
    <cellStyle name="Note 11 7 6 4 3 2 2" xfId="19557"/>
    <cellStyle name="Note 11 7 6 4 3 3" xfId="19558"/>
    <cellStyle name="Note 11 7 6 4 4" xfId="19559"/>
    <cellStyle name="Note 11 7 6 4 4 2" xfId="19560"/>
    <cellStyle name="Note 11 7 6 4 5" xfId="19561"/>
    <cellStyle name="Note 11 7 7" xfId="19562"/>
    <cellStyle name="Note 11 7 7 2" xfId="19563"/>
    <cellStyle name="Note 11 7 7 2 2" xfId="19564"/>
    <cellStyle name="Note 11 7 7 2 2 2" xfId="19565"/>
    <cellStyle name="Note 11 7 7 2 2 2 2" xfId="19566"/>
    <cellStyle name="Note 11 7 7 2 2 3" xfId="19567"/>
    <cellStyle name="Note 11 7 7 2 3" xfId="19568"/>
    <cellStyle name="Note 11 7 7 2 3 2" xfId="19569"/>
    <cellStyle name="Note 11 7 7 2 3 2 2" xfId="19570"/>
    <cellStyle name="Note 11 7 7 2 3 3" xfId="19571"/>
    <cellStyle name="Note 11 7 7 2 4" xfId="19572"/>
    <cellStyle name="Note 11 7 7 2 4 2" xfId="19573"/>
    <cellStyle name="Note 11 7 7 2 5" xfId="19574"/>
    <cellStyle name="Note 11 7 7 3" xfId="19575"/>
    <cellStyle name="Note 11 7 7 3 2" xfId="19576"/>
    <cellStyle name="Note 11 7 7 3 2 2" xfId="19577"/>
    <cellStyle name="Note 11 7 7 3 3" xfId="19578"/>
    <cellStyle name="Note 11 7 7 4" xfId="19579"/>
    <cellStyle name="Note 11 7 7 4 2" xfId="19580"/>
    <cellStyle name="Note 11 7 7 4 2 2" xfId="19581"/>
    <cellStyle name="Note 11 7 7 4 3" xfId="19582"/>
    <cellStyle name="Note 11 7 7 5" xfId="19583"/>
    <cellStyle name="Note 11 7 7 5 2" xfId="19584"/>
    <cellStyle name="Note 11 7 7 6" xfId="19585"/>
    <cellStyle name="Note 11 7 8" xfId="19586"/>
    <cellStyle name="Note 11 7 8 2" xfId="19587"/>
    <cellStyle name="Note 11 7 8 2 2" xfId="19588"/>
    <cellStyle name="Note 11 7 8 2 2 2" xfId="19589"/>
    <cellStyle name="Note 11 7 8 2 2 2 2" xfId="19590"/>
    <cellStyle name="Note 11 7 8 2 2 3" xfId="19591"/>
    <cellStyle name="Note 11 7 8 2 3" xfId="19592"/>
    <cellStyle name="Note 11 7 8 2 3 2" xfId="19593"/>
    <cellStyle name="Note 11 7 8 2 3 2 2" xfId="19594"/>
    <cellStyle name="Note 11 7 8 2 3 3" xfId="19595"/>
    <cellStyle name="Note 11 7 8 2 4" xfId="19596"/>
    <cellStyle name="Note 11 7 8 2 4 2" xfId="19597"/>
    <cellStyle name="Note 11 7 8 2 5" xfId="19598"/>
    <cellStyle name="Note 11 7 8 3" xfId="19599"/>
    <cellStyle name="Note 11 7 8 3 2" xfId="19600"/>
    <cellStyle name="Note 11 7 8 3 2 2" xfId="19601"/>
    <cellStyle name="Note 11 7 8 3 3" xfId="19602"/>
    <cellStyle name="Note 11 7 8 4" xfId="19603"/>
    <cellStyle name="Note 11 7 8 4 2" xfId="19604"/>
    <cellStyle name="Note 11 7 8 4 2 2" xfId="19605"/>
    <cellStyle name="Note 11 7 8 4 3" xfId="19606"/>
    <cellStyle name="Note 11 7 8 5" xfId="19607"/>
    <cellStyle name="Note 11 7 8 5 2" xfId="19608"/>
    <cellStyle name="Note 11 7 8 6" xfId="19609"/>
    <cellStyle name="Note 11 7 9" xfId="19610"/>
    <cellStyle name="Note 11 7 9 2" xfId="19611"/>
    <cellStyle name="Note 11 7 9 2 2" xfId="19612"/>
    <cellStyle name="Note 11 7 9 2 2 2" xfId="19613"/>
    <cellStyle name="Note 11 7 9 2 3" xfId="19614"/>
    <cellStyle name="Note 11 7 9 3" xfId="19615"/>
    <cellStyle name="Note 11 7 9 3 2" xfId="19616"/>
    <cellStyle name="Note 11 7 9 3 2 2" xfId="19617"/>
    <cellStyle name="Note 11 7 9 3 3" xfId="19618"/>
    <cellStyle name="Note 11 7 9 4" xfId="19619"/>
    <cellStyle name="Note 11 7 9 4 2" xfId="19620"/>
    <cellStyle name="Note 11 7 9 5" xfId="19621"/>
    <cellStyle name="Note 11 8" xfId="19622"/>
    <cellStyle name="Note 11 8 2" xfId="19623"/>
    <cellStyle name="Note 11 8 2 2" xfId="19624"/>
    <cellStyle name="Note 11 8 2 2 2" xfId="19625"/>
    <cellStyle name="Note 11 8 2 2 2 2" xfId="19626"/>
    <cellStyle name="Note 11 8 2 2 2 2 2" xfId="19627"/>
    <cellStyle name="Note 11 8 2 2 2 3" xfId="19628"/>
    <cellStyle name="Note 11 8 2 2 3" xfId="19629"/>
    <cellStyle name="Note 11 8 2 2 3 2" xfId="19630"/>
    <cellStyle name="Note 11 8 2 2 3 2 2" xfId="19631"/>
    <cellStyle name="Note 11 8 2 2 3 3" xfId="19632"/>
    <cellStyle name="Note 11 8 2 2 4" xfId="19633"/>
    <cellStyle name="Note 11 8 2 2 4 2" xfId="19634"/>
    <cellStyle name="Note 11 8 2 2 5" xfId="19635"/>
    <cellStyle name="Note 11 8 2 3" xfId="19636"/>
    <cellStyle name="Note 11 8 2 3 2" xfId="19637"/>
    <cellStyle name="Note 11 8 2 3 2 2" xfId="19638"/>
    <cellStyle name="Note 11 8 2 3 3" xfId="19639"/>
    <cellStyle name="Note 11 8 2 4" xfId="19640"/>
    <cellStyle name="Note 11 8 2 4 2" xfId="19641"/>
    <cellStyle name="Note 11 8 2 4 2 2" xfId="19642"/>
    <cellStyle name="Note 11 8 2 4 3" xfId="19643"/>
    <cellStyle name="Note 11 8 2 5" xfId="19644"/>
    <cellStyle name="Note 11 8 2 5 2" xfId="19645"/>
    <cellStyle name="Note 11 8 2 6" xfId="19646"/>
    <cellStyle name="Note 11 8 3" xfId="19647"/>
    <cellStyle name="Note 11 8 3 2" xfId="19648"/>
    <cellStyle name="Note 11 8 3 2 2" xfId="19649"/>
    <cellStyle name="Note 11 8 3 2 2 2" xfId="19650"/>
    <cellStyle name="Note 11 8 3 2 2 2 2" xfId="19651"/>
    <cellStyle name="Note 11 8 3 2 2 3" xfId="19652"/>
    <cellStyle name="Note 11 8 3 2 3" xfId="19653"/>
    <cellStyle name="Note 11 8 3 2 3 2" xfId="19654"/>
    <cellStyle name="Note 11 8 3 2 3 2 2" xfId="19655"/>
    <cellStyle name="Note 11 8 3 2 3 3" xfId="19656"/>
    <cellStyle name="Note 11 8 3 2 4" xfId="19657"/>
    <cellStyle name="Note 11 8 3 2 4 2" xfId="19658"/>
    <cellStyle name="Note 11 8 3 2 5" xfId="19659"/>
    <cellStyle name="Note 11 8 3 3" xfId="19660"/>
    <cellStyle name="Note 11 8 3 3 2" xfId="19661"/>
    <cellStyle name="Note 11 8 3 3 2 2" xfId="19662"/>
    <cellStyle name="Note 11 8 3 3 3" xfId="19663"/>
    <cellStyle name="Note 11 8 3 4" xfId="19664"/>
    <cellStyle name="Note 11 8 3 4 2" xfId="19665"/>
    <cellStyle name="Note 11 8 3 4 2 2" xfId="19666"/>
    <cellStyle name="Note 11 8 3 4 3" xfId="19667"/>
    <cellStyle name="Note 11 8 3 5" xfId="19668"/>
    <cellStyle name="Note 11 8 3 5 2" xfId="19669"/>
    <cellStyle name="Note 11 8 3 6" xfId="19670"/>
    <cellStyle name="Note 11 8 4" xfId="19671"/>
    <cellStyle name="Note 11 8 4 2" xfId="19672"/>
    <cellStyle name="Note 11 8 4 2 2" xfId="19673"/>
    <cellStyle name="Note 11 8 4 2 2 2" xfId="19674"/>
    <cellStyle name="Note 11 8 4 2 3" xfId="19675"/>
    <cellStyle name="Note 11 8 4 3" xfId="19676"/>
    <cellStyle name="Note 11 8 4 3 2" xfId="19677"/>
    <cellStyle name="Note 11 8 4 3 2 2" xfId="19678"/>
    <cellStyle name="Note 11 8 4 3 3" xfId="19679"/>
    <cellStyle name="Note 11 8 4 4" xfId="19680"/>
    <cellStyle name="Note 11 8 4 4 2" xfId="19681"/>
    <cellStyle name="Note 11 8 4 5" xfId="19682"/>
    <cellStyle name="Note 11 9" xfId="19683"/>
    <cellStyle name="Note 11 9 2" xfId="19684"/>
    <cellStyle name="Note 11 9 2 2" xfId="19685"/>
    <cellStyle name="Note 11 9 2 2 2" xfId="19686"/>
    <cellStyle name="Note 11 9 2 2 2 2" xfId="19687"/>
    <cellStyle name="Note 11 9 2 2 2 2 2" xfId="19688"/>
    <cellStyle name="Note 11 9 2 2 2 3" xfId="19689"/>
    <cellStyle name="Note 11 9 2 2 3" xfId="19690"/>
    <cellStyle name="Note 11 9 2 2 3 2" xfId="19691"/>
    <cellStyle name="Note 11 9 2 2 3 2 2" xfId="19692"/>
    <cellStyle name="Note 11 9 2 2 3 3" xfId="19693"/>
    <cellStyle name="Note 11 9 2 2 4" xfId="19694"/>
    <cellStyle name="Note 11 9 2 2 4 2" xfId="19695"/>
    <cellStyle name="Note 11 9 2 2 5" xfId="19696"/>
    <cellStyle name="Note 11 9 2 3" xfId="19697"/>
    <cellStyle name="Note 11 9 2 3 2" xfId="19698"/>
    <cellStyle name="Note 11 9 2 3 2 2" xfId="19699"/>
    <cellStyle name="Note 11 9 2 3 3" xfId="19700"/>
    <cellStyle name="Note 11 9 2 4" xfId="19701"/>
    <cellStyle name="Note 11 9 2 4 2" xfId="19702"/>
    <cellStyle name="Note 11 9 2 4 2 2" xfId="19703"/>
    <cellStyle name="Note 11 9 2 4 3" xfId="19704"/>
    <cellStyle name="Note 11 9 2 5" xfId="19705"/>
    <cellStyle name="Note 11 9 2 5 2" xfId="19706"/>
    <cellStyle name="Note 11 9 2 6" xfId="19707"/>
    <cellStyle name="Note 11 9 3" xfId="19708"/>
    <cellStyle name="Note 11 9 3 2" xfId="19709"/>
    <cellStyle name="Note 11 9 3 2 2" xfId="19710"/>
    <cellStyle name="Note 11 9 3 2 2 2" xfId="19711"/>
    <cellStyle name="Note 11 9 3 2 2 2 2" xfId="19712"/>
    <cellStyle name="Note 11 9 3 2 2 3" xfId="19713"/>
    <cellStyle name="Note 11 9 3 2 3" xfId="19714"/>
    <cellStyle name="Note 11 9 3 2 3 2" xfId="19715"/>
    <cellStyle name="Note 11 9 3 2 3 2 2" xfId="19716"/>
    <cellStyle name="Note 11 9 3 2 3 3" xfId="19717"/>
    <cellStyle name="Note 11 9 3 2 4" xfId="19718"/>
    <cellStyle name="Note 11 9 3 2 4 2" xfId="19719"/>
    <cellStyle name="Note 11 9 3 2 5" xfId="19720"/>
    <cellStyle name="Note 11 9 3 3" xfId="19721"/>
    <cellStyle name="Note 11 9 3 3 2" xfId="19722"/>
    <cellStyle name="Note 11 9 3 3 2 2" xfId="19723"/>
    <cellStyle name="Note 11 9 3 3 3" xfId="19724"/>
    <cellStyle name="Note 11 9 3 4" xfId="19725"/>
    <cellStyle name="Note 11 9 3 4 2" xfId="19726"/>
    <cellStyle name="Note 11 9 3 4 2 2" xfId="19727"/>
    <cellStyle name="Note 11 9 3 4 3" xfId="19728"/>
    <cellStyle name="Note 11 9 3 5" xfId="19729"/>
    <cellStyle name="Note 11 9 3 5 2" xfId="19730"/>
    <cellStyle name="Note 11 9 3 6" xfId="19731"/>
    <cellStyle name="Note 11 9 4" xfId="19732"/>
    <cellStyle name="Note 11 9 4 2" xfId="19733"/>
    <cellStyle name="Note 11 9 4 2 2" xfId="19734"/>
    <cellStyle name="Note 11 9 4 2 2 2" xfId="19735"/>
    <cellStyle name="Note 11 9 4 2 3" xfId="19736"/>
    <cellStyle name="Note 11 9 4 3" xfId="19737"/>
    <cellStyle name="Note 11 9 4 3 2" xfId="19738"/>
    <cellStyle name="Note 11 9 4 3 2 2" xfId="19739"/>
    <cellStyle name="Note 11 9 4 3 3" xfId="19740"/>
    <cellStyle name="Note 11 9 4 4" xfId="19741"/>
    <cellStyle name="Note 11 9 4 4 2" xfId="19742"/>
    <cellStyle name="Note 11 9 4 5" xfId="19743"/>
    <cellStyle name="Note 12" xfId="19744"/>
    <cellStyle name="Note 12 10" xfId="19745"/>
    <cellStyle name="Note 12 10 2" xfId="19746"/>
    <cellStyle name="Note 12 10 2 2" xfId="19747"/>
    <cellStyle name="Note 12 10 2 2 2" xfId="19748"/>
    <cellStyle name="Note 12 10 2 2 2 2" xfId="19749"/>
    <cellStyle name="Note 12 10 2 2 2 2 2" xfId="19750"/>
    <cellStyle name="Note 12 10 2 2 2 3" xfId="19751"/>
    <cellStyle name="Note 12 10 2 2 3" xfId="19752"/>
    <cellStyle name="Note 12 10 2 2 3 2" xfId="19753"/>
    <cellStyle name="Note 12 10 2 2 3 2 2" xfId="19754"/>
    <cellStyle name="Note 12 10 2 2 3 3" xfId="19755"/>
    <cellStyle name="Note 12 10 2 2 4" xfId="19756"/>
    <cellStyle name="Note 12 10 2 2 4 2" xfId="19757"/>
    <cellStyle name="Note 12 10 2 2 5" xfId="19758"/>
    <cellStyle name="Note 12 10 2 3" xfId="19759"/>
    <cellStyle name="Note 12 10 2 3 2" xfId="19760"/>
    <cellStyle name="Note 12 10 2 3 2 2" xfId="19761"/>
    <cellStyle name="Note 12 10 2 3 3" xfId="19762"/>
    <cellStyle name="Note 12 10 2 4" xfId="19763"/>
    <cellStyle name="Note 12 10 2 4 2" xfId="19764"/>
    <cellStyle name="Note 12 10 2 4 2 2" xfId="19765"/>
    <cellStyle name="Note 12 10 2 4 3" xfId="19766"/>
    <cellStyle name="Note 12 10 2 5" xfId="19767"/>
    <cellStyle name="Note 12 10 2 5 2" xfId="19768"/>
    <cellStyle name="Note 12 10 2 6" xfId="19769"/>
    <cellStyle name="Note 12 10 3" xfId="19770"/>
    <cellStyle name="Note 12 10 3 2" xfId="19771"/>
    <cellStyle name="Note 12 10 3 2 2" xfId="19772"/>
    <cellStyle name="Note 12 10 3 2 2 2" xfId="19773"/>
    <cellStyle name="Note 12 10 3 2 2 2 2" xfId="19774"/>
    <cellStyle name="Note 12 10 3 2 2 3" xfId="19775"/>
    <cellStyle name="Note 12 10 3 2 3" xfId="19776"/>
    <cellStyle name="Note 12 10 3 2 3 2" xfId="19777"/>
    <cellStyle name="Note 12 10 3 2 3 2 2" xfId="19778"/>
    <cellStyle name="Note 12 10 3 2 3 3" xfId="19779"/>
    <cellStyle name="Note 12 10 3 2 4" xfId="19780"/>
    <cellStyle name="Note 12 10 3 2 4 2" xfId="19781"/>
    <cellStyle name="Note 12 10 3 2 5" xfId="19782"/>
    <cellStyle name="Note 12 10 3 3" xfId="19783"/>
    <cellStyle name="Note 12 10 3 3 2" xfId="19784"/>
    <cellStyle name="Note 12 10 3 3 2 2" xfId="19785"/>
    <cellStyle name="Note 12 10 3 3 3" xfId="19786"/>
    <cellStyle name="Note 12 10 3 4" xfId="19787"/>
    <cellStyle name="Note 12 10 3 4 2" xfId="19788"/>
    <cellStyle name="Note 12 10 3 4 2 2" xfId="19789"/>
    <cellStyle name="Note 12 10 3 4 3" xfId="19790"/>
    <cellStyle name="Note 12 10 3 5" xfId="19791"/>
    <cellStyle name="Note 12 10 3 5 2" xfId="19792"/>
    <cellStyle name="Note 12 10 3 6" xfId="19793"/>
    <cellStyle name="Note 12 10 4" xfId="19794"/>
    <cellStyle name="Note 12 10 4 2" xfId="19795"/>
    <cellStyle name="Note 12 10 4 2 2" xfId="19796"/>
    <cellStyle name="Note 12 10 4 2 2 2" xfId="19797"/>
    <cellStyle name="Note 12 10 4 2 3" xfId="19798"/>
    <cellStyle name="Note 12 10 4 3" xfId="19799"/>
    <cellStyle name="Note 12 10 4 3 2" xfId="19800"/>
    <cellStyle name="Note 12 10 4 3 2 2" xfId="19801"/>
    <cellStyle name="Note 12 10 4 3 3" xfId="19802"/>
    <cellStyle name="Note 12 10 4 4" xfId="19803"/>
    <cellStyle name="Note 12 10 4 4 2" xfId="19804"/>
    <cellStyle name="Note 12 10 4 5" xfId="19805"/>
    <cellStyle name="Note 12 11" xfId="19806"/>
    <cellStyle name="Note 12 11 2" xfId="19807"/>
    <cellStyle name="Note 12 11 2 2" xfId="19808"/>
    <cellStyle name="Note 12 11 2 2 2" xfId="19809"/>
    <cellStyle name="Note 12 11 2 2 2 2" xfId="19810"/>
    <cellStyle name="Note 12 11 2 2 2 2 2" xfId="19811"/>
    <cellStyle name="Note 12 11 2 2 2 3" xfId="19812"/>
    <cellStyle name="Note 12 11 2 2 3" xfId="19813"/>
    <cellStyle name="Note 12 11 2 2 3 2" xfId="19814"/>
    <cellStyle name="Note 12 11 2 2 3 2 2" xfId="19815"/>
    <cellStyle name="Note 12 11 2 2 3 3" xfId="19816"/>
    <cellStyle name="Note 12 11 2 2 4" xfId="19817"/>
    <cellStyle name="Note 12 11 2 2 4 2" xfId="19818"/>
    <cellStyle name="Note 12 11 2 2 5" xfId="19819"/>
    <cellStyle name="Note 12 11 2 3" xfId="19820"/>
    <cellStyle name="Note 12 11 2 3 2" xfId="19821"/>
    <cellStyle name="Note 12 11 2 3 2 2" xfId="19822"/>
    <cellStyle name="Note 12 11 2 3 3" xfId="19823"/>
    <cellStyle name="Note 12 11 2 4" xfId="19824"/>
    <cellStyle name="Note 12 11 2 4 2" xfId="19825"/>
    <cellStyle name="Note 12 11 2 4 2 2" xfId="19826"/>
    <cellStyle name="Note 12 11 2 4 3" xfId="19827"/>
    <cellStyle name="Note 12 11 2 5" xfId="19828"/>
    <cellStyle name="Note 12 11 2 5 2" xfId="19829"/>
    <cellStyle name="Note 12 11 2 6" xfId="19830"/>
    <cellStyle name="Note 12 11 3" xfId="19831"/>
    <cellStyle name="Note 12 11 3 2" xfId="19832"/>
    <cellStyle name="Note 12 11 3 2 2" xfId="19833"/>
    <cellStyle name="Note 12 11 3 2 2 2" xfId="19834"/>
    <cellStyle name="Note 12 11 3 2 2 2 2" xfId="19835"/>
    <cellStyle name="Note 12 11 3 2 2 3" xfId="19836"/>
    <cellStyle name="Note 12 11 3 2 3" xfId="19837"/>
    <cellStyle name="Note 12 11 3 2 3 2" xfId="19838"/>
    <cellStyle name="Note 12 11 3 2 3 2 2" xfId="19839"/>
    <cellStyle name="Note 12 11 3 2 3 3" xfId="19840"/>
    <cellStyle name="Note 12 11 3 2 4" xfId="19841"/>
    <cellStyle name="Note 12 11 3 2 4 2" xfId="19842"/>
    <cellStyle name="Note 12 11 3 2 5" xfId="19843"/>
    <cellStyle name="Note 12 11 3 3" xfId="19844"/>
    <cellStyle name="Note 12 11 3 3 2" xfId="19845"/>
    <cellStyle name="Note 12 11 3 3 2 2" xfId="19846"/>
    <cellStyle name="Note 12 11 3 3 3" xfId="19847"/>
    <cellStyle name="Note 12 11 3 4" xfId="19848"/>
    <cellStyle name="Note 12 11 3 4 2" xfId="19849"/>
    <cellStyle name="Note 12 11 3 4 2 2" xfId="19850"/>
    <cellStyle name="Note 12 11 3 4 3" xfId="19851"/>
    <cellStyle name="Note 12 11 3 5" xfId="19852"/>
    <cellStyle name="Note 12 11 3 5 2" xfId="19853"/>
    <cellStyle name="Note 12 11 3 6" xfId="19854"/>
    <cellStyle name="Note 12 11 4" xfId="19855"/>
    <cellStyle name="Note 12 11 4 2" xfId="19856"/>
    <cellStyle name="Note 12 11 4 2 2" xfId="19857"/>
    <cellStyle name="Note 12 11 4 2 2 2" xfId="19858"/>
    <cellStyle name="Note 12 11 4 2 3" xfId="19859"/>
    <cellStyle name="Note 12 11 4 3" xfId="19860"/>
    <cellStyle name="Note 12 11 4 3 2" xfId="19861"/>
    <cellStyle name="Note 12 11 4 3 2 2" xfId="19862"/>
    <cellStyle name="Note 12 11 4 3 3" xfId="19863"/>
    <cellStyle name="Note 12 11 4 4" xfId="19864"/>
    <cellStyle name="Note 12 11 4 4 2" xfId="19865"/>
    <cellStyle name="Note 12 11 4 5" xfId="19866"/>
    <cellStyle name="Note 12 12" xfId="19867"/>
    <cellStyle name="Note 12 12 2" xfId="19868"/>
    <cellStyle name="Note 12 12 2 2" xfId="19869"/>
    <cellStyle name="Note 12 12 2 2 2" xfId="19870"/>
    <cellStyle name="Note 12 12 2 2 2 2" xfId="19871"/>
    <cellStyle name="Note 12 12 2 2 2 2 2" xfId="19872"/>
    <cellStyle name="Note 12 12 2 2 2 3" xfId="19873"/>
    <cellStyle name="Note 12 12 2 2 3" xfId="19874"/>
    <cellStyle name="Note 12 12 2 2 3 2" xfId="19875"/>
    <cellStyle name="Note 12 12 2 2 3 2 2" xfId="19876"/>
    <cellStyle name="Note 12 12 2 2 3 3" xfId="19877"/>
    <cellStyle name="Note 12 12 2 2 4" xfId="19878"/>
    <cellStyle name="Note 12 12 2 2 4 2" xfId="19879"/>
    <cellStyle name="Note 12 12 2 2 5" xfId="19880"/>
    <cellStyle name="Note 12 12 2 3" xfId="19881"/>
    <cellStyle name="Note 12 12 2 3 2" xfId="19882"/>
    <cellStyle name="Note 12 12 2 3 2 2" xfId="19883"/>
    <cellStyle name="Note 12 12 2 3 3" xfId="19884"/>
    <cellStyle name="Note 12 12 2 4" xfId="19885"/>
    <cellStyle name="Note 12 12 2 4 2" xfId="19886"/>
    <cellStyle name="Note 12 12 2 4 2 2" xfId="19887"/>
    <cellStyle name="Note 12 12 2 4 3" xfId="19888"/>
    <cellStyle name="Note 12 12 2 5" xfId="19889"/>
    <cellStyle name="Note 12 12 2 5 2" xfId="19890"/>
    <cellStyle name="Note 12 12 2 6" xfId="19891"/>
    <cellStyle name="Note 12 12 3" xfId="19892"/>
    <cellStyle name="Note 12 12 3 2" xfId="19893"/>
    <cellStyle name="Note 12 12 3 2 2" xfId="19894"/>
    <cellStyle name="Note 12 12 3 2 2 2" xfId="19895"/>
    <cellStyle name="Note 12 12 3 2 2 2 2" xfId="19896"/>
    <cellStyle name="Note 12 12 3 2 2 3" xfId="19897"/>
    <cellStyle name="Note 12 12 3 2 3" xfId="19898"/>
    <cellStyle name="Note 12 12 3 2 3 2" xfId="19899"/>
    <cellStyle name="Note 12 12 3 2 3 2 2" xfId="19900"/>
    <cellStyle name="Note 12 12 3 2 3 3" xfId="19901"/>
    <cellStyle name="Note 12 12 3 2 4" xfId="19902"/>
    <cellStyle name="Note 12 12 3 2 4 2" xfId="19903"/>
    <cellStyle name="Note 12 12 3 2 5" xfId="19904"/>
    <cellStyle name="Note 12 12 3 3" xfId="19905"/>
    <cellStyle name="Note 12 12 3 3 2" xfId="19906"/>
    <cellStyle name="Note 12 12 3 3 2 2" xfId="19907"/>
    <cellStyle name="Note 12 12 3 3 3" xfId="19908"/>
    <cellStyle name="Note 12 12 3 4" xfId="19909"/>
    <cellStyle name="Note 12 12 3 4 2" xfId="19910"/>
    <cellStyle name="Note 12 12 3 4 2 2" xfId="19911"/>
    <cellStyle name="Note 12 12 3 4 3" xfId="19912"/>
    <cellStyle name="Note 12 12 3 5" xfId="19913"/>
    <cellStyle name="Note 12 12 3 5 2" xfId="19914"/>
    <cellStyle name="Note 12 12 3 6" xfId="19915"/>
    <cellStyle name="Note 12 12 4" xfId="19916"/>
    <cellStyle name="Note 12 12 4 2" xfId="19917"/>
    <cellStyle name="Note 12 12 4 2 2" xfId="19918"/>
    <cellStyle name="Note 12 12 4 2 2 2" xfId="19919"/>
    <cellStyle name="Note 12 12 4 2 3" xfId="19920"/>
    <cellStyle name="Note 12 12 4 3" xfId="19921"/>
    <cellStyle name="Note 12 12 4 3 2" xfId="19922"/>
    <cellStyle name="Note 12 12 4 3 2 2" xfId="19923"/>
    <cellStyle name="Note 12 12 4 3 3" xfId="19924"/>
    <cellStyle name="Note 12 12 4 4" xfId="19925"/>
    <cellStyle name="Note 12 12 4 4 2" xfId="19926"/>
    <cellStyle name="Note 12 12 4 5" xfId="19927"/>
    <cellStyle name="Note 12 13" xfId="19928"/>
    <cellStyle name="Note 12 13 2" xfId="19929"/>
    <cellStyle name="Note 12 13 2 2" xfId="19930"/>
    <cellStyle name="Note 12 13 2 2 2" xfId="19931"/>
    <cellStyle name="Note 12 13 2 2 2 2" xfId="19932"/>
    <cellStyle name="Note 12 13 2 2 3" xfId="19933"/>
    <cellStyle name="Note 12 13 2 3" xfId="19934"/>
    <cellStyle name="Note 12 13 2 3 2" xfId="19935"/>
    <cellStyle name="Note 12 13 2 3 2 2" xfId="19936"/>
    <cellStyle name="Note 12 13 2 3 3" xfId="19937"/>
    <cellStyle name="Note 12 13 2 4" xfId="19938"/>
    <cellStyle name="Note 12 13 2 4 2" xfId="19939"/>
    <cellStyle name="Note 12 13 2 5" xfId="19940"/>
    <cellStyle name="Note 12 13 3" xfId="19941"/>
    <cellStyle name="Note 12 13 3 2" xfId="19942"/>
    <cellStyle name="Note 12 13 3 2 2" xfId="19943"/>
    <cellStyle name="Note 12 13 3 3" xfId="19944"/>
    <cellStyle name="Note 12 13 4" xfId="19945"/>
    <cellStyle name="Note 12 13 4 2" xfId="19946"/>
    <cellStyle name="Note 12 13 4 2 2" xfId="19947"/>
    <cellStyle name="Note 12 13 4 3" xfId="19948"/>
    <cellStyle name="Note 12 13 5" xfId="19949"/>
    <cellStyle name="Note 12 13 5 2" xfId="19950"/>
    <cellStyle name="Note 12 13 6" xfId="19951"/>
    <cellStyle name="Note 12 14" xfId="19952"/>
    <cellStyle name="Note 12 14 2" xfId="19953"/>
    <cellStyle name="Note 12 14 2 2" xfId="19954"/>
    <cellStyle name="Note 12 14 2 2 2" xfId="19955"/>
    <cellStyle name="Note 12 14 2 2 2 2" xfId="19956"/>
    <cellStyle name="Note 12 14 2 2 3" xfId="19957"/>
    <cellStyle name="Note 12 14 2 3" xfId="19958"/>
    <cellStyle name="Note 12 14 2 3 2" xfId="19959"/>
    <cellStyle name="Note 12 14 2 3 2 2" xfId="19960"/>
    <cellStyle name="Note 12 14 2 3 3" xfId="19961"/>
    <cellStyle name="Note 12 14 2 4" xfId="19962"/>
    <cellStyle name="Note 12 14 2 4 2" xfId="19963"/>
    <cellStyle name="Note 12 14 2 5" xfId="19964"/>
    <cellStyle name="Note 12 14 3" xfId="19965"/>
    <cellStyle name="Note 12 14 3 2" xfId="19966"/>
    <cellStyle name="Note 12 14 3 2 2" xfId="19967"/>
    <cellStyle name="Note 12 14 3 3" xfId="19968"/>
    <cellStyle name="Note 12 14 4" xfId="19969"/>
    <cellStyle name="Note 12 14 4 2" xfId="19970"/>
    <cellStyle name="Note 12 14 4 2 2" xfId="19971"/>
    <cellStyle name="Note 12 14 4 3" xfId="19972"/>
    <cellStyle name="Note 12 14 5" xfId="19973"/>
    <cellStyle name="Note 12 14 5 2" xfId="19974"/>
    <cellStyle name="Note 12 14 6" xfId="19975"/>
    <cellStyle name="Note 12 15" xfId="19976"/>
    <cellStyle name="Note 12 15 2" xfId="19977"/>
    <cellStyle name="Note 12 15 2 2" xfId="19978"/>
    <cellStyle name="Note 12 15 2 2 2" xfId="19979"/>
    <cellStyle name="Note 12 15 2 3" xfId="19980"/>
    <cellStyle name="Note 12 15 3" xfId="19981"/>
    <cellStyle name="Note 12 15 3 2" xfId="19982"/>
    <cellStyle name="Note 12 15 3 2 2" xfId="19983"/>
    <cellStyle name="Note 12 15 3 3" xfId="19984"/>
    <cellStyle name="Note 12 15 4" xfId="19985"/>
    <cellStyle name="Note 12 15 4 2" xfId="19986"/>
    <cellStyle name="Note 12 15 5" xfId="19987"/>
    <cellStyle name="Note 12 16" xfId="19988"/>
    <cellStyle name="Note 12 2" xfId="19989"/>
    <cellStyle name="Note 12 2 10" xfId="19990"/>
    <cellStyle name="Note 12 2 2" xfId="19991"/>
    <cellStyle name="Note 12 2 2 2" xfId="19992"/>
    <cellStyle name="Note 12 2 2 2 2" xfId="19993"/>
    <cellStyle name="Note 12 2 2 2 2 2" xfId="19994"/>
    <cellStyle name="Note 12 2 2 2 2 2 2" xfId="19995"/>
    <cellStyle name="Note 12 2 2 2 2 2 2 2" xfId="19996"/>
    <cellStyle name="Note 12 2 2 2 2 2 3" xfId="19997"/>
    <cellStyle name="Note 12 2 2 2 2 3" xfId="19998"/>
    <cellStyle name="Note 12 2 2 2 2 3 2" xfId="19999"/>
    <cellStyle name="Note 12 2 2 2 2 3 2 2" xfId="20000"/>
    <cellStyle name="Note 12 2 2 2 2 3 3" xfId="20001"/>
    <cellStyle name="Note 12 2 2 2 2 4" xfId="20002"/>
    <cellStyle name="Note 12 2 2 2 2 4 2" xfId="20003"/>
    <cellStyle name="Note 12 2 2 2 2 5" xfId="20004"/>
    <cellStyle name="Note 12 2 2 2 3" xfId="20005"/>
    <cellStyle name="Note 12 2 2 2 3 2" xfId="20006"/>
    <cellStyle name="Note 12 2 2 2 3 2 2" xfId="20007"/>
    <cellStyle name="Note 12 2 2 2 3 3" xfId="20008"/>
    <cellStyle name="Note 12 2 2 2 4" xfId="20009"/>
    <cellStyle name="Note 12 2 2 2 4 2" xfId="20010"/>
    <cellStyle name="Note 12 2 2 2 4 2 2" xfId="20011"/>
    <cellStyle name="Note 12 2 2 2 4 3" xfId="20012"/>
    <cellStyle name="Note 12 2 2 2 5" xfId="20013"/>
    <cellStyle name="Note 12 2 2 2 5 2" xfId="20014"/>
    <cellStyle name="Note 12 2 2 2 6" xfId="20015"/>
    <cellStyle name="Note 12 2 2 3" xfId="20016"/>
    <cellStyle name="Note 12 2 2 3 2" xfId="20017"/>
    <cellStyle name="Note 12 2 2 3 2 2" xfId="20018"/>
    <cellStyle name="Note 12 2 2 3 2 2 2" xfId="20019"/>
    <cellStyle name="Note 12 2 2 3 2 2 2 2" xfId="20020"/>
    <cellStyle name="Note 12 2 2 3 2 2 3" xfId="20021"/>
    <cellStyle name="Note 12 2 2 3 2 3" xfId="20022"/>
    <cellStyle name="Note 12 2 2 3 2 3 2" xfId="20023"/>
    <cellStyle name="Note 12 2 2 3 2 3 2 2" xfId="20024"/>
    <cellStyle name="Note 12 2 2 3 2 3 3" xfId="20025"/>
    <cellStyle name="Note 12 2 2 3 2 4" xfId="20026"/>
    <cellStyle name="Note 12 2 2 3 2 4 2" xfId="20027"/>
    <cellStyle name="Note 12 2 2 3 2 5" xfId="20028"/>
    <cellStyle name="Note 12 2 2 3 3" xfId="20029"/>
    <cellStyle name="Note 12 2 2 3 3 2" xfId="20030"/>
    <cellStyle name="Note 12 2 2 3 3 2 2" xfId="20031"/>
    <cellStyle name="Note 12 2 2 3 3 3" xfId="20032"/>
    <cellStyle name="Note 12 2 2 3 4" xfId="20033"/>
    <cellStyle name="Note 12 2 2 3 4 2" xfId="20034"/>
    <cellStyle name="Note 12 2 2 3 4 2 2" xfId="20035"/>
    <cellStyle name="Note 12 2 2 3 4 3" xfId="20036"/>
    <cellStyle name="Note 12 2 2 3 5" xfId="20037"/>
    <cellStyle name="Note 12 2 2 3 5 2" xfId="20038"/>
    <cellStyle name="Note 12 2 2 3 6" xfId="20039"/>
    <cellStyle name="Note 12 2 2 4" xfId="20040"/>
    <cellStyle name="Note 12 2 2 4 2" xfId="20041"/>
    <cellStyle name="Note 12 2 2 4 2 2" xfId="20042"/>
    <cellStyle name="Note 12 2 2 4 2 2 2" xfId="20043"/>
    <cellStyle name="Note 12 2 2 4 2 3" xfId="20044"/>
    <cellStyle name="Note 12 2 2 4 3" xfId="20045"/>
    <cellStyle name="Note 12 2 2 4 3 2" xfId="20046"/>
    <cellStyle name="Note 12 2 2 4 3 2 2" xfId="20047"/>
    <cellStyle name="Note 12 2 2 4 3 3" xfId="20048"/>
    <cellStyle name="Note 12 2 2 4 4" xfId="20049"/>
    <cellStyle name="Note 12 2 2 4 4 2" xfId="20050"/>
    <cellStyle name="Note 12 2 2 4 5" xfId="20051"/>
    <cellStyle name="Note 12 2 3" xfId="20052"/>
    <cellStyle name="Note 12 2 3 2" xfId="20053"/>
    <cellStyle name="Note 12 2 3 2 2" xfId="20054"/>
    <cellStyle name="Note 12 2 3 2 2 2" xfId="20055"/>
    <cellStyle name="Note 12 2 3 2 2 2 2" xfId="20056"/>
    <cellStyle name="Note 12 2 3 2 2 2 2 2" xfId="20057"/>
    <cellStyle name="Note 12 2 3 2 2 2 3" xfId="20058"/>
    <cellStyle name="Note 12 2 3 2 2 3" xfId="20059"/>
    <cellStyle name="Note 12 2 3 2 2 3 2" xfId="20060"/>
    <cellStyle name="Note 12 2 3 2 2 3 2 2" xfId="20061"/>
    <cellStyle name="Note 12 2 3 2 2 3 3" xfId="20062"/>
    <cellStyle name="Note 12 2 3 2 2 4" xfId="20063"/>
    <cellStyle name="Note 12 2 3 2 2 4 2" xfId="20064"/>
    <cellStyle name="Note 12 2 3 2 2 5" xfId="20065"/>
    <cellStyle name="Note 12 2 3 2 3" xfId="20066"/>
    <cellStyle name="Note 12 2 3 2 3 2" xfId="20067"/>
    <cellStyle name="Note 12 2 3 2 3 2 2" xfId="20068"/>
    <cellStyle name="Note 12 2 3 2 3 3" xfId="20069"/>
    <cellStyle name="Note 12 2 3 2 4" xfId="20070"/>
    <cellStyle name="Note 12 2 3 2 4 2" xfId="20071"/>
    <cellStyle name="Note 12 2 3 2 4 2 2" xfId="20072"/>
    <cellStyle name="Note 12 2 3 2 4 3" xfId="20073"/>
    <cellStyle name="Note 12 2 3 2 5" xfId="20074"/>
    <cellStyle name="Note 12 2 3 2 5 2" xfId="20075"/>
    <cellStyle name="Note 12 2 3 2 6" xfId="20076"/>
    <cellStyle name="Note 12 2 3 3" xfId="20077"/>
    <cellStyle name="Note 12 2 3 3 2" xfId="20078"/>
    <cellStyle name="Note 12 2 3 3 2 2" xfId="20079"/>
    <cellStyle name="Note 12 2 3 3 2 2 2" xfId="20080"/>
    <cellStyle name="Note 12 2 3 3 2 2 2 2" xfId="20081"/>
    <cellStyle name="Note 12 2 3 3 2 2 3" xfId="20082"/>
    <cellStyle name="Note 12 2 3 3 2 3" xfId="20083"/>
    <cellStyle name="Note 12 2 3 3 2 3 2" xfId="20084"/>
    <cellStyle name="Note 12 2 3 3 2 3 2 2" xfId="20085"/>
    <cellStyle name="Note 12 2 3 3 2 3 3" xfId="20086"/>
    <cellStyle name="Note 12 2 3 3 2 4" xfId="20087"/>
    <cellStyle name="Note 12 2 3 3 2 4 2" xfId="20088"/>
    <cellStyle name="Note 12 2 3 3 2 5" xfId="20089"/>
    <cellStyle name="Note 12 2 3 3 3" xfId="20090"/>
    <cellStyle name="Note 12 2 3 3 3 2" xfId="20091"/>
    <cellStyle name="Note 12 2 3 3 3 2 2" xfId="20092"/>
    <cellStyle name="Note 12 2 3 3 3 3" xfId="20093"/>
    <cellStyle name="Note 12 2 3 3 4" xfId="20094"/>
    <cellStyle name="Note 12 2 3 3 4 2" xfId="20095"/>
    <cellStyle name="Note 12 2 3 3 4 2 2" xfId="20096"/>
    <cellStyle name="Note 12 2 3 3 4 3" xfId="20097"/>
    <cellStyle name="Note 12 2 3 3 5" xfId="20098"/>
    <cellStyle name="Note 12 2 3 3 5 2" xfId="20099"/>
    <cellStyle name="Note 12 2 3 3 6" xfId="20100"/>
    <cellStyle name="Note 12 2 3 4" xfId="20101"/>
    <cellStyle name="Note 12 2 3 4 2" xfId="20102"/>
    <cellStyle name="Note 12 2 3 4 2 2" xfId="20103"/>
    <cellStyle name="Note 12 2 3 4 2 2 2" xfId="20104"/>
    <cellStyle name="Note 12 2 3 4 2 3" xfId="20105"/>
    <cellStyle name="Note 12 2 3 4 3" xfId="20106"/>
    <cellStyle name="Note 12 2 3 4 3 2" xfId="20107"/>
    <cellStyle name="Note 12 2 3 4 3 2 2" xfId="20108"/>
    <cellStyle name="Note 12 2 3 4 3 3" xfId="20109"/>
    <cellStyle name="Note 12 2 3 4 4" xfId="20110"/>
    <cellStyle name="Note 12 2 3 4 4 2" xfId="20111"/>
    <cellStyle name="Note 12 2 3 4 5" xfId="20112"/>
    <cellStyle name="Note 12 2 4" xfId="20113"/>
    <cellStyle name="Note 12 2 4 2" xfId="20114"/>
    <cellStyle name="Note 12 2 4 2 2" xfId="20115"/>
    <cellStyle name="Note 12 2 4 2 2 2" xfId="20116"/>
    <cellStyle name="Note 12 2 4 2 2 2 2" xfId="20117"/>
    <cellStyle name="Note 12 2 4 2 2 2 2 2" xfId="20118"/>
    <cellStyle name="Note 12 2 4 2 2 2 3" xfId="20119"/>
    <cellStyle name="Note 12 2 4 2 2 3" xfId="20120"/>
    <cellStyle name="Note 12 2 4 2 2 3 2" xfId="20121"/>
    <cellStyle name="Note 12 2 4 2 2 3 2 2" xfId="20122"/>
    <cellStyle name="Note 12 2 4 2 2 3 3" xfId="20123"/>
    <cellStyle name="Note 12 2 4 2 2 4" xfId="20124"/>
    <cellStyle name="Note 12 2 4 2 2 4 2" xfId="20125"/>
    <cellStyle name="Note 12 2 4 2 2 5" xfId="20126"/>
    <cellStyle name="Note 12 2 4 2 3" xfId="20127"/>
    <cellStyle name="Note 12 2 4 2 3 2" xfId="20128"/>
    <cellStyle name="Note 12 2 4 2 3 2 2" xfId="20129"/>
    <cellStyle name="Note 12 2 4 2 3 3" xfId="20130"/>
    <cellStyle name="Note 12 2 4 2 4" xfId="20131"/>
    <cellStyle name="Note 12 2 4 2 4 2" xfId="20132"/>
    <cellStyle name="Note 12 2 4 2 4 2 2" xfId="20133"/>
    <cellStyle name="Note 12 2 4 2 4 3" xfId="20134"/>
    <cellStyle name="Note 12 2 4 2 5" xfId="20135"/>
    <cellStyle name="Note 12 2 4 2 5 2" xfId="20136"/>
    <cellStyle name="Note 12 2 4 2 6" xfId="20137"/>
    <cellStyle name="Note 12 2 4 3" xfId="20138"/>
    <cellStyle name="Note 12 2 4 3 2" xfId="20139"/>
    <cellStyle name="Note 12 2 4 3 2 2" xfId="20140"/>
    <cellStyle name="Note 12 2 4 3 2 2 2" xfId="20141"/>
    <cellStyle name="Note 12 2 4 3 2 2 2 2" xfId="20142"/>
    <cellStyle name="Note 12 2 4 3 2 2 3" xfId="20143"/>
    <cellStyle name="Note 12 2 4 3 2 3" xfId="20144"/>
    <cellStyle name="Note 12 2 4 3 2 3 2" xfId="20145"/>
    <cellStyle name="Note 12 2 4 3 2 3 2 2" xfId="20146"/>
    <cellStyle name="Note 12 2 4 3 2 3 3" xfId="20147"/>
    <cellStyle name="Note 12 2 4 3 2 4" xfId="20148"/>
    <cellStyle name="Note 12 2 4 3 2 4 2" xfId="20149"/>
    <cellStyle name="Note 12 2 4 3 2 5" xfId="20150"/>
    <cellStyle name="Note 12 2 4 3 3" xfId="20151"/>
    <cellStyle name="Note 12 2 4 3 3 2" xfId="20152"/>
    <cellStyle name="Note 12 2 4 3 3 2 2" xfId="20153"/>
    <cellStyle name="Note 12 2 4 3 3 3" xfId="20154"/>
    <cellStyle name="Note 12 2 4 3 4" xfId="20155"/>
    <cellStyle name="Note 12 2 4 3 4 2" xfId="20156"/>
    <cellStyle name="Note 12 2 4 3 4 2 2" xfId="20157"/>
    <cellStyle name="Note 12 2 4 3 4 3" xfId="20158"/>
    <cellStyle name="Note 12 2 4 3 5" xfId="20159"/>
    <cellStyle name="Note 12 2 4 3 5 2" xfId="20160"/>
    <cellStyle name="Note 12 2 4 3 6" xfId="20161"/>
    <cellStyle name="Note 12 2 4 4" xfId="20162"/>
    <cellStyle name="Note 12 2 4 4 2" xfId="20163"/>
    <cellStyle name="Note 12 2 4 4 2 2" xfId="20164"/>
    <cellStyle name="Note 12 2 4 4 2 2 2" xfId="20165"/>
    <cellStyle name="Note 12 2 4 4 2 3" xfId="20166"/>
    <cellStyle name="Note 12 2 4 4 3" xfId="20167"/>
    <cellStyle name="Note 12 2 4 4 3 2" xfId="20168"/>
    <cellStyle name="Note 12 2 4 4 3 2 2" xfId="20169"/>
    <cellStyle name="Note 12 2 4 4 3 3" xfId="20170"/>
    <cellStyle name="Note 12 2 4 4 4" xfId="20171"/>
    <cellStyle name="Note 12 2 4 4 4 2" xfId="20172"/>
    <cellStyle name="Note 12 2 4 4 5" xfId="20173"/>
    <cellStyle name="Note 12 2 5" xfId="20174"/>
    <cellStyle name="Note 12 2 5 2" xfId="20175"/>
    <cellStyle name="Note 12 2 5 2 2" xfId="20176"/>
    <cellStyle name="Note 12 2 5 2 2 2" xfId="20177"/>
    <cellStyle name="Note 12 2 5 2 2 2 2" xfId="20178"/>
    <cellStyle name="Note 12 2 5 2 2 2 2 2" xfId="20179"/>
    <cellStyle name="Note 12 2 5 2 2 2 3" xfId="20180"/>
    <cellStyle name="Note 12 2 5 2 2 3" xfId="20181"/>
    <cellStyle name="Note 12 2 5 2 2 3 2" xfId="20182"/>
    <cellStyle name="Note 12 2 5 2 2 3 2 2" xfId="20183"/>
    <cellStyle name="Note 12 2 5 2 2 3 3" xfId="20184"/>
    <cellStyle name="Note 12 2 5 2 2 4" xfId="20185"/>
    <cellStyle name="Note 12 2 5 2 2 4 2" xfId="20186"/>
    <cellStyle name="Note 12 2 5 2 2 5" xfId="20187"/>
    <cellStyle name="Note 12 2 5 2 3" xfId="20188"/>
    <cellStyle name="Note 12 2 5 2 3 2" xfId="20189"/>
    <cellStyle name="Note 12 2 5 2 3 2 2" xfId="20190"/>
    <cellStyle name="Note 12 2 5 2 3 3" xfId="20191"/>
    <cellStyle name="Note 12 2 5 2 4" xfId="20192"/>
    <cellStyle name="Note 12 2 5 2 4 2" xfId="20193"/>
    <cellStyle name="Note 12 2 5 2 4 2 2" xfId="20194"/>
    <cellStyle name="Note 12 2 5 2 4 3" xfId="20195"/>
    <cellStyle name="Note 12 2 5 2 5" xfId="20196"/>
    <cellStyle name="Note 12 2 5 2 5 2" xfId="20197"/>
    <cellStyle name="Note 12 2 5 2 6" xfId="20198"/>
    <cellStyle name="Note 12 2 5 3" xfId="20199"/>
    <cellStyle name="Note 12 2 5 3 2" xfId="20200"/>
    <cellStyle name="Note 12 2 5 3 2 2" xfId="20201"/>
    <cellStyle name="Note 12 2 5 3 2 2 2" xfId="20202"/>
    <cellStyle name="Note 12 2 5 3 2 2 2 2" xfId="20203"/>
    <cellStyle name="Note 12 2 5 3 2 2 3" xfId="20204"/>
    <cellStyle name="Note 12 2 5 3 2 3" xfId="20205"/>
    <cellStyle name="Note 12 2 5 3 2 3 2" xfId="20206"/>
    <cellStyle name="Note 12 2 5 3 2 3 2 2" xfId="20207"/>
    <cellStyle name="Note 12 2 5 3 2 3 3" xfId="20208"/>
    <cellStyle name="Note 12 2 5 3 2 4" xfId="20209"/>
    <cellStyle name="Note 12 2 5 3 2 4 2" xfId="20210"/>
    <cellStyle name="Note 12 2 5 3 2 5" xfId="20211"/>
    <cellStyle name="Note 12 2 5 3 3" xfId="20212"/>
    <cellStyle name="Note 12 2 5 3 3 2" xfId="20213"/>
    <cellStyle name="Note 12 2 5 3 3 2 2" xfId="20214"/>
    <cellStyle name="Note 12 2 5 3 3 3" xfId="20215"/>
    <cellStyle name="Note 12 2 5 3 4" xfId="20216"/>
    <cellStyle name="Note 12 2 5 3 4 2" xfId="20217"/>
    <cellStyle name="Note 12 2 5 3 4 2 2" xfId="20218"/>
    <cellStyle name="Note 12 2 5 3 4 3" xfId="20219"/>
    <cellStyle name="Note 12 2 5 3 5" xfId="20220"/>
    <cellStyle name="Note 12 2 5 3 5 2" xfId="20221"/>
    <cellStyle name="Note 12 2 5 3 6" xfId="20222"/>
    <cellStyle name="Note 12 2 5 4" xfId="20223"/>
    <cellStyle name="Note 12 2 5 4 2" xfId="20224"/>
    <cellStyle name="Note 12 2 5 4 2 2" xfId="20225"/>
    <cellStyle name="Note 12 2 5 4 2 2 2" xfId="20226"/>
    <cellStyle name="Note 12 2 5 4 2 3" xfId="20227"/>
    <cellStyle name="Note 12 2 5 4 3" xfId="20228"/>
    <cellStyle name="Note 12 2 5 4 3 2" xfId="20229"/>
    <cellStyle name="Note 12 2 5 4 3 2 2" xfId="20230"/>
    <cellStyle name="Note 12 2 5 4 3 3" xfId="20231"/>
    <cellStyle name="Note 12 2 5 4 4" xfId="20232"/>
    <cellStyle name="Note 12 2 5 4 4 2" xfId="20233"/>
    <cellStyle name="Note 12 2 5 4 5" xfId="20234"/>
    <cellStyle name="Note 12 2 6" xfId="20235"/>
    <cellStyle name="Note 12 2 6 2" xfId="20236"/>
    <cellStyle name="Note 12 2 6 2 2" xfId="20237"/>
    <cellStyle name="Note 12 2 6 2 2 2" xfId="20238"/>
    <cellStyle name="Note 12 2 6 2 2 2 2" xfId="20239"/>
    <cellStyle name="Note 12 2 6 2 2 2 2 2" xfId="20240"/>
    <cellStyle name="Note 12 2 6 2 2 2 3" xfId="20241"/>
    <cellStyle name="Note 12 2 6 2 2 3" xfId="20242"/>
    <cellStyle name="Note 12 2 6 2 2 3 2" xfId="20243"/>
    <cellStyle name="Note 12 2 6 2 2 3 2 2" xfId="20244"/>
    <cellStyle name="Note 12 2 6 2 2 3 3" xfId="20245"/>
    <cellStyle name="Note 12 2 6 2 2 4" xfId="20246"/>
    <cellStyle name="Note 12 2 6 2 2 4 2" xfId="20247"/>
    <cellStyle name="Note 12 2 6 2 2 5" xfId="20248"/>
    <cellStyle name="Note 12 2 6 2 3" xfId="20249"/>
    <cellStyle name="Note 12 2 6 2 3 2" xfId="20250"/>
    <cellStyle name="Note 12 2 6 2 3 2 2" xfId="20251"/>
    <cellStyle name="Note 12 2 6 2 3 3" xfId="20252"/>
    <cellStyle name="Note 12 2 6 2 4" xfId="20253"/>
    <cellStyle name="Note 12 2 6 2 4 2" xfId="20254"/>
    <cellStyle name="Note 12 2 6 2 4 2 2" xfId="20255"/>
    <cellStyle name="Note 12 2 6 2 4 3" xfId="20256"/>
    <cellStyle name="Note 12 2 6 2 5" xfId="20257"/>
    <cellStyle name="Note 12 2 6 2 5 2" xfId="20258"/>
    <cellStyle name="Note 12 2 6 2 6" xfId="20259"/>
    <cellStyle name="Note 12 2 6 3" xfId="20260"/>
    <cellStyle name="Note 12 2 6 3 2" xfId="20261"/>
    <cellStyle name="Note 12 2 6 3 2 2" xfId="20262"/>
    <cellStyle name="Note 12 2 6 3 2 2 2" xfId="20263"/>
    <cellStyle name="Note 12 2 6 3 2 2 2 2" xfId="20264"/>
    <cellStyle name="Note 12 2 6 3 2 2 3" xfId="20265"/>
    <cellStyle name="Note 12 2 6 3 2 3" xfId="20266"/>
    <cellStyle name="Note 12 2 6 3 2 3 2" xfId="20267"/>
    <cellStyle name="Note 12 2 6 3 2 3 2 2" xfId="20268"/>
    <cellStyle name="Note 12 2 6 3 2 3 3" xfId="20269"/>
    <cellStyle name="Note 12 2 6 3 2 4" xfId="20270"/>
    <cellStyle name="Note 12 2 6 3 2 4 2" xfId="20271"/>
    <cellStyle name="Note 12 2 6 3 2 5" xfId="20272"/>
    <cellStyle name="Note 12 2 6 3 3" xfId="20273"/>
    <cellStyle name="Note 12 2 6 3 3 2" xfId="20274"/>
    <cellStyle name="Note 12 2 6 3 3 2 2" xfId="20275"/>
    <cellStyle name="Note 12 2 6 3 3 3" xfId="20276"/>
    <cellStyle name="Note 12 2 6 3 4" xfId="20277"/>
    <cellStyle name="Note 12 2 6 3 4 2" xfId="20278"/>
    <cellStyle name="Note 12 2 6 3 4 2 2" xfId="20279"/>
    <cellStyle name="Note 12 2 6 3 4 3" xfId="20280"/>
    <cellStyle name="Note 12 2 6 3 5" xfId="20281"/>
    <cellStyle name="Note 12 2 6 3 5 2" xfId="20282"/>
    <cellStyle name="Note 12 2 6 3 6" xfId="20283"/>
    <cellStyle name="Note 12 2 6 4" xfId="20284"/>
    <cellStyle name="Note 12 2 6 4 2" xfId="20285"/>
    <cellStyle name="Note 12 2 6 4 2 2" xfId="20286"/>
    <cellStyle name="Note 12 2 6 4 2 2 2" xfId="20287"/>
    <cellStyle name="Note 12 2 6 4 2 3" xfId="20288"/>
    <cellStyle name="Note 12 2 6 4 3" xfId="20289"/>
    <cellStyle name="Note 12 2 6 4 3 2" xfId="20290"/>
    <cellStyle name="Note 12 2 6 4 3 2 2" xfId="20291"/>
    <cellStyle name="Note 12 2 6 4 3 3" xfId="20292"/>
    <cellStyle name="Note 12 2 6 4 4" xfId="20293"/>
    <cellStyle name="Note 12 2 6 4 4 2" xfId="20294"/>
    <cellStyle name="Note 12 2 6 4 5" xfId="20295"/>
    <cellStyle name="Note 12 2 7" xfId="20296"/>
    <cellStyle name="Note 12 2 7 2" xfId="20297"/>
    <cellStyle name="Note 12 2 7 2 2" xfId="20298"/>
    <cellStyle name="Note 12 2 7 2 2 2" xfId="20299"/>
    <cellStyle name="Note 12 2 7 2 2 2 2" xfId="20300"/>
    <cellStyle name="Note 12 2 7 2 2 3" xfId="20301"/>
    <cellStyle name="Note 12 2 7 2 3" xfId="20302"/>
    <cellStyle name="Note 12 2 7 2 3 2" xfId="20303"/>
    <cellStyle name="Note 12 2 7 2 3 2 2" xfId="20304"/>
    <cellStyle name="Note 12 2 7 2 3 3" xfId="20305"/>
    <cellStyle name="Note 12 2 7 2 4" xfId="20306"/>
    <cellStyle name="Note 12 2 7 2 4 2" xfId="20307"/>
    <cellStyle name="Note 12 2 7 2 5" xfId="20308"/>
    <cellStyle name="Note 12 2 7 3" xfId="20309"/>
    <cellStyle name="Note 12 2 7 3 2" xfId="20310"/>
    <cellStyle name="Note 12 2 7 3 2 2" xfId="20311"/>
    <cellStyle name="Note 12 2 7 3 3" xfId="20312"/>
    <cellStyle name="Note 12 2 7 4" xfId="20313"/>
    <cellStyle name="Note 12 2 7 4 2" xfId="20314"/>
    <cellStyle name="Note 12 2 7 4 2 2" xfId="20315"/>
    <cellStyle name="Note 12 2 7 4 3" xfId="20316"/>
    <cellStyle name="Note 12 2 7 5" xfId="20317"/>
    <cellStyle name="Note 12 2 7 5 2" xfId="20318"/>
    <cellStyle name="Note 12 2 7 6" xfId="20319"/>
    <cellStyle name="Note 12 2 8" xfId="20320"/>
    <cellStyle name="Note 12 2 8 2" xfId="20321"/>
    <cellStyle name="Note 12 2 8 2 2" xfId="20322"/>
    <cellStyle name="Note 12 2 8 2 2 2" xfId="20323"/>
    <cellStyle name="Note 12 2 8 2 2 2 2" xfId="20324"/>
    <cellStyle name="Note 12 2 8 2 2 3" xfId="20325"/>
    <cellStyle name="Note 12 2 8 2 3" xfId="20326"/>
    <cellStyle name="Note 12 2 8 2 3 2" xfId="20327"/>
    <cellStyle name="Note 12 2 8 2 3 2 2" xfId="20328"/>
    <cellStyle name="Note 12 2 8 2 3 3" xfId="20329"/>
    <cellStyle name="Note 12 2 8 2 4" xfId="20330"/>
    <cellStyle name="Note 12 2 8 2 4 2" xfId="20331"/>
    <cellStyle name="Note 12 2 8 2 5" xfId="20332"/>
    <cellStyle name="Note 12 2 8 3" xfId="20333"/>
    <cellStyle name="Note 12 2 8 3 2" xfId="20334"/>
    <cellStyle name="Note 12 2 8 3 2 2" xfId="20335"/>
    <cellStyle name="Note 12 2 8 3 3" xfId="20336"/>
    <cellStyle name="Note 12 2 8 4" xfId="20337"/>
    <cellStyle name="Note 12 2 8 4 2" xfId="20338"/>
    <cellStyle name="Note 12 2 8 4 2 2" xfId="20339"/>
    <cellStyle name="Note 12 2 8 4 3" xfId="20340"/>
    <cellStyle name="Note 12 2 8 5" xfId="20341"/>
    <cellStyle name="Note 12 2 8 5 2" xfId="20342"/>
    <cellStyle name="Note 12 2 8 6" xfId="20343"/>
    <cellStyle name="Note 12 2 9" xfId="20344"/>
    <cellStyle name="Note 12 2 9 2" xfId="20345"/>
    <cellStyle name="Note 12 2 9 2 2" xfId="20346"/>
    <cellStyle name="Note 12 2 9 2 2 2" xfId="20347"/>
    <cellStyle name="Note 12 2 9 2 3" xfId="20348"/>
    <cellStyle name="Note 12 2 9 3" xfId="20349"/>
    <cellStyle name="Note 12 2 9 3 2" xfId="20350"/>
    <cellStyle name="Note 12 2 9 3 2 2" xfId="20351"/>
    <cellStyle name="Note 12 2 9 3 3" xfId="20352"/>
    <cellStyle name="Note 12 2 9 4" xfId="20353"/>
    <cellStyle name="Note 12 2 9 4 2" xfId="20354"/>
    <cellStyle name="Note 12 2 9 5" xfId="20355"/>
    <cellStyle name="Note 12 3" xfId="20356"/>
    <cellStyle name="Note 12 3 10" xfId="20357"/>
    <cellStyle name="Note 12 3 2" xfId="20358"/>
    <cellStyle name="Note 12 3 2 2" xfId="20359"/>
    <cellStyle name="Note 12 3 2 2 2" xfId="20360"/>
    <cellStyle name="Note 12 3 2 2 2 2" xfId="20361"/>
    <cellStyle name="Note 12 3 2 2 2 2 2" xfId="20362"/>
    <cellStyle name="Note 12 3 2 2 2 2 2 2" xfId="20363"/>
    <cellStyle name="Note 12 3 2 2 2 2 3" xfId="20364"/>
    <cellStyle name="Note 12 3 2 2 2 3" xfId="20365"/>
    <cellStyle name="Note 12 3 2 2 2 3 2" xfId="20366"/>
    <cellStyle name="Note 12 3 2 2 2 3 2 2" xfId="20367"/>
    <cellStyle name="Note 12 3 2 2 2 3 3" xfId="20368"/>
    <cellStyle name="Note 12 3 2 2 2 4" xfId="20369"/>
    <cellStyle name="Note 12 3 2 2 2 4 2" xfId="20370"/>
    <cellStyle name="Note 12 3 2 2 2 5" xfId="20371"/>
    <cellStyle name="Note 12 3 2 2 3" xfId="20372"/>
    <cellStyle name="Note 12 3 2 2 3 2" xfId="20373"/>
    <cellStyle name="Note 12 3 2 2 3 2 2" xfId="20374"/>
    <cellStyle name="Note 12 3 2 2 3 3" xfId="20375"/>
    <cellStyle name="Note 12 3 2 2 4" xfId="20376"/>
    <cellStyle name="Note 12 3 2 2 4 2" xfId="20377"/>
    <cellStyle name="Note 12 3 2 2 4 2 2" xfId="20378"/>
    <cellStyle name="Note 12 3 2 2 4 3" xfId="20379"/>
    <cellStyle name="Note 12 3 2 2 5" xfId="20380"/>
    <cellStyle name="Note 12 3 2 2 5 2" xfId="20381"/>
    <cellStyle name="Note 12 3 2 2 6" xfId="20382"/>
    <cellStyle name="Note 12 3 2 3" xfId="20383"/>
    <cellStyle name="Note 12 3 2 3 2" xfId="20384"/>
    <cellStyle name="Note 12 3 2 3 2 2" xfId="20385"/>
    <cellStyle name="Note 12 3 2 3 2 2 2" xfId="20386"/>
    <cellStyle name="Note 12 3 2 3 2 2 2 2" xfId="20387"/>
    <cellStyle name="Note 12 3 2 3 2 2 3" xfId="20388"/>
    <cellStyle name="Note 12 3 2 3 2 3" xfId="20389"/>
    <cellStyle name="Note 12 3 2 3 2 3 2" xfId="20390"/>
    <cellStyle name="Note 12 3 2 3 2 3 2 2" xfId="20391"/>
    <cellStyle name="Note 12 3 2 3 2 3 3" xfId="20392"/>
    <cellStyle name="Note 12 3 2 3 2 4" xfId="20393"/>
    <cellStyle name="Note 12 3 2 3 2 4 2" xfId="20394"/>
    <cellStyle name="Note 12 3 2 3 2 5" xfId="20395"/>
    <cellStyle name="Note 12 3 2 3 3" xfId="20396"/>
    <cellStyle name="Note 12 3 2 3 3 2" xfId="20397"/>
    <cellStyle name="Note 12 3 2 3 3 2 2" xfId="20398"/>
    <cellStyle name="Note 12 3 2 3 3 3" xfId="20399"/>
    <cellStyle name="Note 12 3 2 3 4" xfId="20400"/>
    <cellStyle name="Note 12 3 2 3 4 2" xfId="20401"/>
    <cellStyle name="Note 12 3 2 3 4 2 2" xfId="20402"/>
    <cellStyle name="Note 12 3 2 3 4 3" xfId="20403"/>
    <cellStyle name="Note 12 3 2 3 5" xfId="20404"/>
    <cellStyle name="Note 12 3 2 3 5 2" xfId="20405"/>
    <cellStyle name="Note 12 3 2 3 6" xfId="20406"/>
    <cellStyle name="Note 12 3 2 4" xfId="20407"/>
    <cellStyle name="Note 12 3 2 4 2" xfId="20408"/>
    <cellStyle name="Note 12 3 2 4 2 2" xfId="20409"/>
    <cellStyle name="Note 12 3 2 4 2 2 2" xfId="20410"/>
    <cellStyle name="Note 12 3 2 4 2 3" xfId="20411"/>
    <cellStyle name="Note 12 3 2 4 3" xfId="20412"/>
    <cellStyle name="Note 12 3 2 4 3 2" xfId="20413"/>
    <cellStyle name="Note 12 3 2 4 3 2 2" xfId="20414"/>
    <cellStyle name="Note 12 3 2 4 3 3" xfId="20415"/>
    <cellStyle name="Note 12 3 2 4 4" xfId="20416"/>
    <cellStyle name="Note 12 3 2 4 4 2" xfId="20417"/>
    <cellStyle name="Note 12 3 2 4 5" xfId="20418"/>
    <cellStyle name="Note 12 3 3" xfId="20419"/>
    <cellStyle name="Note 12 3 3 2" xfId="20420"/>
    <cellStyle name="Note 12 3 3 2 2" xfId="20421"/>
    <cellStyle name="Note 12 3 3 2 2 2" xfId="20422"/>
    <cellStyle name="Note 12 3 3 2 2 2 2" xfId="20423"/>
    <cellStyle name="Note 12 3 3 2 2 2 2 2" xfId="20424"/>
    <cellStyle name="Note 12 3 3 2 2 2 3" xfId="20425"/>
    <cellStyle name="Note 12 3 3 2 2 3" xfId="20426"/>
    <cellStyle name="Note 12 3 3 2 2 3 2" xfId="20427"/>
    <cellStyle name="Note 12 3 3 2 2 3 2 2" xfId="20428"/>
    <cellStyle name="Note 12 3 3 2 2 3 3" xfId="20429"/>
    <cellStyle name="Note 12 3 3 2 2 4" xfId="20430"/>
    <cellStyle name="Note 12 3 3 2 2 4 2" xfId="20431"/>
    <cellStyle name="Note 12 3 3 2 2 5" xfId="20432"/>
    <cellStyle name="Note 12 3 3 2 3" xfId="20433"/>
    <cellStyle name="Note 12 3 3 2 3 2" xfId="20434"/>
    <cellStyle name="Note 12 3 3 2 3 2 2" xfId="20435"/>
    <cellStyle name="Note 12 3 3 2 3 3" xfId="20436"/>
    <cellStyle name="Note 12 3 3 2 4" xfId="20437"/>
    <cellStyle name="Note 12 3 3 2 4 2" xfId="20438"/>
    <cellStyle name="Note 12 3 3 2 4 2 2" xfId="20439"/>
    <cellStyle name="Note 12 3 3 2 4 3" xfId="20440"/>
    <cellStyle name="Note 12 3 3 2 5" xfId="20441"/>
    <cellStyle name="Note 12 3 3 2 5 2" xfId="20442"/>
    <cellStyle name="Note 12 3 3 2 6" xfId="20443"/>
    <cellStyle name="Note 12 3 3 3" xfId="20444"/>
    <cellStyle name="Note 12 3 3 3 2" xfId="20445"/>
    <cellStyle name="Note 12 3 3 3 2 2" xfId="20446"/>
    <cellStyle name="Note 12 3 3 3 2 2 2" xfId="20447"/>
    <cellStyle name="Note 12 3 3 3 2 2 2 2" xfId="20448"/>
    <cellStyle name="Note 12 3 3 3 2 2 3" xfId="20449"/>
    <cellStyle name="Note 12 3 3 3 2 3" xfId="20450"/>
    <cellStyle name="Note 12 3 3 3 2 3 2" xfId="20451"/>
    <cellStyle name="Note 12 3 3 3 2 3 2 2" xfId="20452"/>
    <cellStyle name="Note 12 3 3 3 2 3 3" xfId="20453"/>
    <cellStyle name="Note 12 3 3 3 2 4" xfId="20454"/>
    <cellStyle name="Note 12 3 3 3 2 4 2" xfId="20455"/>
    <cellStyle name="Note 12 3 3 3 2 5" xfId="20456"/>
    <cellStyle name="Note 12 3 3 3 3" xfId="20457"/>
    <cellStyle name="Note 12 3 3 3 3 2" xfId="20458"/>
    <cellStyle name="Note 12 3 3 3 3 2 2" xfId="20459"/>
    <cellStyle name="Note 12 3 3 3 3 3" xfId="20460"/>
    <cellStyle name="Note 12 3 3 3 4" xfId="20461"/>
    <cellStyle name="Note 12 3 3 3 4 2" xfId="20462"/>
    <cellStyle name="Note 12 3 3 3 4 2 2" xfId="20463"/>
    <cellStyle name="Note 12 3 3 3 4 3" xfId="20464"/>
    <cellStyle name="Note 12 3 3 3 5" xfId="20465"/>
    <cellStyle name="Note 12 3 3 3 5 2" xfId="20466"/>
    <cellStyle name="Note 12 3 3 3 6" xfId="20467"/>
    <cellStyle name="Note 12 3 3 4" xfId="20468"/>
    <cellStyle name="Note 12 3 3 4 2" xfId="20469"/>
    <cellStyle name="Note 12 3 3 4 2 2" xfId="20470"/>
    <cellStyle name="Note 12 3 3 4 2 2 2" xfId="20471"/>
    <cellStyle name="Note 12 3 3 4 2 3" xfId="20472"/>
    <cellStyle name="Note 12 3 3 4 3" xfId="20473"/>
    <cellStyle name="Note 12 3 3 4 3 2" xfId="20474"/>
    <cellStyle name="Note 12 3 3 4 3 2 2" xfId="20475"/>
    <cellStyle name="Note 12 3 3 4 3 3" xfId="20476"/>
    <cellStyle name="Note 12 3 3 4 4" xfId="20477"/>
    <cellStyle name="Note 12 3 3 4 4 2" xfId="20478"/>
    <cellStyle name="Note 12 3 3 4 5" xfId="20479"/>
    <cellStyle name="Note 12 3 4" xfId="20480"/>
    <cellStyle name="Note 12 3 4 2" xfId="20481"/>
    <cellStyle name="Note 12 3 4 2 2" xfId="20482"/>
    <cellStyle name="Note 12 3 4 2 2 2" xfId="20483"/>
    <cellStyle name="Note 12 3 4 2 2 2 2" xfId="20484"/>
    <cellStyle name="Note 12 3 4 2 2 2 2 2" xfId="20485"/>
    <cellStyle name="Note 12 3 4 2 2 2 3" xfId="20486"/>
    <cellStyle name="Note 12 3 4 2 2 3" xfId="20487"/>
    <cellStyle name="Note 12 3 4 2 2 3 2" xfId="20488"/>
    <cellStyle name="Note 12 3 4 2 2 3 2 2" xfId="20489"/>
    <cellStyle name="Note 12 3 4 2 2 3 3" xfId="20490"/>
    <cellStyle name="Note 12 3 4 2 2 4" xfId="20491"/>
    <cellStyle name="Note 12 3 4 2 2 4 2" xfId="20492"/>
    <cellStyle name="Note 12 3 4 2 2 5" xfId="20493"/>
    <cellStyle name="Note 12 3 4 2 3" xfId="20494"/>
    <cellStyle name="Note 12 3 4 2 3 2" xfId="20495"/>
    <cellStyle name="Note 12 3 4 2 3 2 2" xfId="20496"/>
    <cellStyle name="Note 12 3 4 2 3 3" xfId="20497"/>
    <cellStyle name="Note 12 3 4 2 4" xfId="20498"/>
    <cellStyle name="Note 12 3 4 2 4 2" xfId="20499"/>
    <cellStyle name="Note 12 3 4 2 4 2 2" xfId="20500"/>
    <cellStyle name="Note 12 3 4 2 4 3" xfId="20501"/>
    <cellStyle name="Note 12 3 4 2 5" xfId="20502"/>
    <cellStyle name="Note 12 3 4 2 5 2" xfId="20503"/>
    <cellStyle name="Note 12 3 4 2 6" xfId="20504"/>
    <cellStyle name="Note 12 3 4 3" xfId="20505"/>
    <cellStyle name="Note 12 3 4 3 2" xfId="20506"/>
    <cellStyle name="Note 12 3 4 3 2 2" xfId="20507"/>
    <cellStyle name="Note 12 3 4 3 2 2 2" xfId="20508"/>
    <cellStyle name="Note 12 3 4 3 2 2 2 2" xfId="20509"/>
    <cellStyle name="Note 12 3 4 3 2 2 3" xfId="20510"/>
    <cellStyle name="Note 12 3 4 3 2 3" xfId="20511"/>
    <cellStyle name="Note 12 3 4 3 2 3 2" xfId="20512"/>
    <cellStyle name="Note 12 3 4 3 2 3 2 2" xfId="20513"/>
    <cellStyle name="Note 12 3 4 3 2 3 3" xfId="20514"/>
    <cellStyle name="Note 12 3 4 3 2 4" xfId="20515"/>
    <cellStyle name="Note 12 3 4 3 2 4 2" xfId="20516"/>
    <cellStyle name="Note 12 3 4 3 2 5" xfId="20517"/>
    <cellStyle name="Note 12 3 4 3 3" xfId="20518"/>
    <cellStyle name="Note 12 3 4 3 3 2" xfId="20519"/>
    <cellStyle name="Note 12 3 4 3 3 2 2" xfId="20520"/>
    <cellStyle name="Note 12 3 4 3 3 3" xfId="20521"/>
    <cellStyle name="Note 12 3 4 3 4" xfId="20522"/>
    <cellStyle name="Note 12 3 4 3 4 2" xfId="20523"/>
    <cellStyle name="Note 12 3 4 3 4 2 2" xfId="20524"/>
    <cellStyle name="Note 12 3 4 3 4 3" xfId="20525"/>
    <cellStyle name="Note 12 3 4 3 5" xfId="20526"/>
    <cellStyle name="Note 12 3 4 3 5 2" xfId="20527"/>
    <cellStyle name="Note 12 3 4 3 6" xfId="20528"/>
    <cellStyle name="Note 12 3 4 4" xfId="20529"/>
    <cellStyle name="Note 12 3 4 4 2" xfId="20530"/>
    <cellStyle name="Note 12 3 4 4 2 2" xfId="20531"/>
    <cellStyle name="Note 12 3 4 4 2 2 2" xfId="20532"/>
    <cellStyle name="Note 12 3 4 4 2 3" xfId="20533"/>
    <cellStyle name="Note 12 3 4 4 3" xfId="20534"/>
    <cellStyle name="Note 12 3 4 4 3 2" xfId="20535"/>
    <cellStyle name="Note 12 3 4 4 3 2 2" xfId="20536"/>
    <cellStyle name="Note 12 3 4 4 3 3" xfId="20537"/>
    <cellStyle name="Note 12 3 4 4 4" xfId="20538"/>
    <cellStyle name="Note 12 3 4 4 4 2" xfId="20539"/>
    <cellStyle name="Note 12 3 4 4 5" xfId="20540"/>
    <cellStyle name="Note 12 3 5" xfId="20541"/>
    <cellStyle name="Note 12 3 5 2" xfId="20542"/>
    <cellStyle name="Note 12 3 5 2 2" xfId="20543"/>
    <cellStyle name="Note 12 3 5 2 2 2" xfId="20544"/>
    <cellStyle name="Note 12 3 5 2 2 2 2" xfId="20545"/>
    <cellStyle name="Note 12 3 5 2 2 2 2 2" xfId="20546"/>
    <cellStyle name="Note 12 3 5 2 2 2 3" xfId="20547"/>
    <cellStyle name="Note 12 3 5 2 2 3" xfId="20548"/>
    <cellStyle name="Note 12 3 5 2 2 3 2" xfId="20549"/>
    <cellStyle name="Note 12 3 5 2 2 3 2 2" xfId="20550"/>
    <cellStyle name="Note 12 3 5 2 2 3 3" xfId="20551"/>
    <cellStyle name="Note 12 3 5 2 2 4" xfId="20552"/>
    <cellStyle name="Note 12 3 5 2 2 4 2" xfId="20553"/>
    <cellStyle name="Note 12 3 5 2 2 5" xfId="20554"/>
    <cellStyle name="Note 12 3 5 2 3" xfId="20555"/>
    <cellStyle name="Note 12 3 5 2 3 2" xfId="20556"/>
    <cellStyle name="Note 12 3 5 2 3 2 2" xfId="20557"/>
    <cellStyle name="Note 12 3 5 2 3 3" xfId="20558"/>
    <cellStyle name="Note 12 3 5 2 4" xfId="20559"/>
    <cellStyle name="Note 12 3 5 2 4 2" xfId="20560"/>
    <cellStyle name="Note 12 3 5 2 4 2 2" xfId="20561"/>
    <cellStyle name="Note 12 3 5 2 4 3" xfId="20562"/>
    <cellStyle name="Note 12 3 5 2 5" xfId="20563"/>
    <cellStyle name="Note 12 3 5 2 5 2" xfId="20564"/>
    <cellStyle name="Note 12 3 5 2 6" xfId="20565"/>
    <cellStyle name="Note 12 3 5 3" xfId="20566"/>
    <cellStyle name="Note 12 3 5 3 2" xfId="20567"/>
    <cellStyle name="Note 12 3 5 3 2 2" xfId="20568"/>
    <cellStyle name="Note 12 3 5 3 2 2 2" xfId="20569"/>
    <cellStyle name="Note 12 3 5 3 2 2 2 2" xfId="20570"/>
    <cellStyle name="Note 12 3 5 3 2 2 3" xfId="20571"/>
    <cellStyle name="Note 12 3 5 3 2 3" xfId="20572"/>
    <cellStyle name="Note 12 3 5 3 2 3 2" xfId="20573"/>
    <cellStyle name="Note 12 3 5 3 2 3 2 2" xfId="20574"/>
    <cellStyle name="Note 12 3 5 3 2 3 3" xfId="20575"/>
    <cellStyle name="Note 12 3 5 3 2 4" xfId="20576"/>
    <cellStyle name="Note 12 3 5 3 2 4 2" xfId="20577"/>
    <cellStyle name="Note 12 3 5 3 2 5" xfId="20578"/>
    <cellStyle name="Note 12 3 5 3 3" xfId="20579"/>
    <cellStyle name="Note 12 3 5 3 3 2" xfId="20580"/>
    <cellStyle name="Note 12 3 5 3 3 2 2" xfId="20581"/>
    <cellStyle name="Note 12 3 5 3 3 3" xfId="20582"/>
    <cellStyle name="Note 12 3 5 3 4" xfId="20583"/>
    <cellStyle name="Note 12 3 5 3 4 2" xfId="20584"/>
    <cellStyle name="Note 12 3 5 3 4 2 2" xfId="20585"/>
    <cellStyle name="Note 12 3 5 3 4 3" xfId="20586"/>
    <cellStyle name="Note 12 3 5 3 5" xfId="20587"/>
    <cellStyle name="Note 12 3 5 3 5 2" xfId="20588"/>
    <cellStyle name="Note 12 3 5 3 6" xfId="20589"/>
    <cellStyle name="Note 12 3 5 4" xfId="20590"/>
    <cellStyle name="Note 12 3 5 4 2" xfId="20591"/>
    <cellStyle name="Note 12 3 5 4 2 2" xfId="20592"/>
    <cellStyle name="Note 12 3 5 4 2 2 2" xfId="20593"/>
    <cellStyle name="Note 12 3 5 4 2 3" xfId="20594"/>
    <cellStyle name="Note 12 3 5 4 3" xfId="20595"/>
    <cellStyle name="Note 12 3 5 4 3 2" xfId="20596"/>
    <cellStyle name="Note 12 3 5 4 3 2 2" xfId="20597"/>
    <cellStyle name="Note 12 3 5 4 3 3" xfId="20598"/>
    <cellStyle name="Note 12 3 5 4 4" xfId="20599"/>
    <cellStyle name="Note 12 3 5 4 4 2" xfId="20600"/>
    <cellStyle name="Note 12 3 5 4 5" xfId="20601"/>
    <cellStyle name="Note 12 3 6" xfId="20602"/>
    <cellStyle name="Note 12 3 6 2" xfId="20603"/>
    <cellStyle name="Note 12 3 6 2 2" xfId="20604"/>
    <cellStyle name="Note 12 3 6 2 2 2" xfId="20605"/>
    <cellStyle name="Note 12 3 6 2 2 2 2" xfId="20606"/>
    <cellStyle name="Note 12 3 6 2 2 2 2 2" xfId="20607"/>
    <cellStyle name="Note 12 3 6 2 2 2 3" xfId="20608"/>
    <cellStyle name="Note 12 3 6 2 2 3" xfId="20609"/>
    <cellStyle name="Note 12 3 6 2 2 3 2" xfId="20610"/>
    <cellStyle name="Note 12 3 6 2 2 3 2 2" xfId="20611"/>
    <cellStyle name="Note 12 3 6 2 2 3 3" xfId="20612"/>
    <cellStyle name="Note 12 3 6 2 2 4" xfId="20613"/>
    <cellStyle name="Note 12 3 6 2 2 4 2" xfId="20614"/>
    <cellStyle name="Note 12 3 6 2 2 5" xfId="20615"/>
    <cellStyle name="Note 12 3 6 2 3" xfId="20616"/>
    <cellStyle name="Note 12 3 6 2 3 2" xfId="20617"/>
    <cellStyle name="Note 12 3 6 2 3 2 2" xfId="20618"/>
    <cellStyle name="Note 12 3 6 2 3 3" xfId="20619"/>
    <cellStyle name="Note 12 3 6 2 4" xfId="20620"/>
    <cellStyle name="Note 12 3 6 2 4 2" xfId="20621"/>
    <cellStyle name="Note 12 3 6 2 4 2 2" xfId="20622"/>
    <cellStyle name="Note 12 3 6 2 4 3" xfId="20623"/>
    <cellStyle name="Note 12 3 6 2 5" xfId="20624"/>
    <cellStyle name="Note 12 3 6 2 5 2" xfId="20625"/>
    <cellStyle name="Note 12 3 6 2 6" xfId="20626"/>
    <cellStyle name="Note 12 3 6 3" xfId="20627"/>
    <cellStyle name="Note 12 3 6 3 2" xfId="20628"/>
    <cellStyle name="Note 12 3 6 3 2 2" xfId="20629"/>
    <cellStyle name="Note 12 3 6 3 2 2 2" xfId="20630"/>
    <cellStyle name="Note 12 3 6 3 2 2 2 2" xfId="20631"/>
    <cellStyle name="Note 12 3 6 3 2 2 3" xfId="20632"/>
    <cellStyle name="Note 12 3 6 3 2 3" xfId="20633"/>
    <cellStyle name="Note 12 3 6 3 2 3 2" xfId="20634"/>
    <cellStyle name="Note 12 3 6 3 2 3 2 2" xfId="20635"/>
    <cellStyle name="Note 12 3 6 3 2 3 3" xfId="20636"/>
    <cellStyle name="Note 12 3 6 3 2 4" xfId="20637"/>
    <cellStyle name="Note 12 3 6 3 2 4 2" xfId="20638"/>
    <cellStyle name="Note 12 3 6 3 2 5" xfId="20639"/>
    <cellStyle name="Note 12 3 6 3 3" xfId="20640"/>
    <cellStyle name="Note 12 3 6 3 3 2" xfId="20641"/>
    <cellStyle name="Note 12 3 6 3 3 2 2" xfId="20642"/>
    <cellStyle name="Note 12 3 6 3 3 3" xfId="20643"/>
    <cellStyle name="Note 12 3 6 3 4" xfId="20644"/>
    <cellStyle name="Note 12 3 6 3 4 2" xfId="20645"/>
    <cellStyle name="Note 12 3 6 3 4 2 2" xfId="20646"/>
    <cellStyle name="Note 12 3 6 3 4 3" xfId="20647"/>
    <cellStyle name="Note 12 3 6 3 5" xfId="20648"/>
    <cellStyle name="Note 12 3 6 3 5 2" xfId="20649"/>
    <cellStyle name="Note 12 3 6 3 6" xfId="20650"/>
    <cellStyle name="Note 12 3 6 4" xfId="20651"/>
    <cellStyle name="Note 12 3 6 4 2" xfId="20652"/>
    <cellStyle name="Note 12 3 6 4 2 2" xfId="20653"/>
    <cellStyle name="Note 12 3 6 4 2 2 2" xfId="20654"/>
    <cellStyle name="Note 12 3 6 4 2 3" xfId="20655"/>
    <cellStyle name="Note 12 3 6 4 3" xfId="20656"/>
    <cellStyle name="Note 12 3 6 4 3 2" xfId="20657"/>
    <cellStyle name="Note 12 3 6 4 3 2 2" xfId="20658"/>
    <cellStyle name="Note 12 3 6 4 3 3" xfId="20659"/>
    <cellStyle name="Note 12 3 6 4 4" xfId="20660"/>
    <cellStyle name="Note 12 3 6 4 4 2" xfId="20661"/>
    <cellStyle name="Note 12 3 6 4 5" xfId="20662"/>
    <cellStyle name="Note 12 3 7" xfId="20663"/>
    <cellStyle name="Note 12 3 7 2" xfId="20664"/>
    <cellStyle name="Note 12 3 7 2 2" xfId="20665"/>
    <cellStyle name="Note 12 3 7 2 2 2" xfId="20666"/>
    <cellStyle name="Note 12 3 7 2 2 2 2" xfId="20667"/>
    <cellStyle name="Note 12 3 7 2 2 3" xfId="20668"/>
    <cellStyle name="Note 12 3 7 2 3" xfId="20669"/>
    <cellStyle name="Note 12 3 7 2 3 2" xfId="20670"/>
    <cellStyle name="Note 12 3 7 2 3 2 2" xfId="20671"/>
    <cellStyle name="Note 12 3 7 2 3 3" xfId="20672"/>
    <cellStyle name="Note 12 3 7 2 4" xfId="20673"/>
    <cellStyle name="Note 12 3 7 2 4 2" xfId="20674"/>
    <cellStyle name="Note 12 3 7 2 5" xfId="20675"/>
    <cellStyle name="Note 12 3 7 3" xfId="20676"/>
    <cellStyle name="Note 12 3 7 3 2" xfId="20677"/>
    <cellStyle name="Note 12 3 7 3 2 2" xfId="20678"/>
    <cellStyle name="Note 12 3 7 3 3" xfId="20679"/>
    <cellStyle name="Note 12 3 7 4" xfId="20680"/>
    <cellStyle name="Note 12 3 7 4 2" xfId="20681"/>
    <cellStyle name="Note 12 3 7 4 2 2" xfId="20682"/>
    <cellStyle name="Note 12 3 7 4 3" xfId="20683"/>
    <cellStyle name="Note 12 3 7 5" xfId="20684"/>
    <cellStyle name="Note 12 3 7 5 2" xfId="20685"/>
    <cellStyle name="Note 12 3 7 6" xfId="20686"/>
    <cellStyle name="Note 12 3 8" xfId="20687"/>
    <cellStyle name="Note 12 3 8 2" xfId="20688"/>
    <cellStyle name="Note 12 3 8 2 2" xfId="20689"/>
    <cellStyle name="Note 12 3 8 2 2 2" xfId="20690"/>
    <cellStyle name="Note 12 3 8 2 2 2 2" xfId="20691"/>
    <cellStyle name="Note 12 3 8 2 2 3" xfId="20692"/>
    <cellStyle name="Note 12 3 8 2 3" xfId="20693"/>
    <cellStyle name="Note 12 3 8 2 3 2" xfId="20694"/>
    <cellStyle name="Note 12 3 8 2 3 2 2" xfId="20695"/>
    <cellStyle name="Note 12 3 8 2 3 3" xfId="20696"/>
    <cellStyle name="Note 12 3 8 2 4" xfId="20697"/>
    <cellStyle name="Note 12 3 8 2 4 2" xfId="20698"/>
    <cellStyle name="Note 12 3 8 2 5" xfId="20699"/>
    <cellStyle name="Note 12 3 8 3" xfId="20700"/>
    <cellStyle name="Note 12 3 8 3 2" xfId="20701"/>
    <cellStyle name="Note 12 3 8 3 2 2" xfId="20702"/>
    <cellStyle name="Note 12 3 8 3 3" xfId="20703"/>
    <cellStyle name="Note 12 3 8 4" xfId="20704"/>
    <cellStyle name="Note 12 3 8 4 2" xfId="20705"/>
    <cellStyle name="Note 12 3 8 4 2 2" xfId="20706"/>
    <cellStyle name="Note 12 3 8 4 3" xfId="20707"/>
    <cellStyle name="Note 12 3 8 5" xfId="20708"/>
    <cellStyle name="Note 12 3 8 5 2" xfId="20709"/>
    <cellStyle name="Note 12 3 8 6" xfId="20710"/>
    <cellStyle name="Note 12 3 9" xfId="20711"/>
    <cellStyle name="Note 12 3 9 2" xfId="20712"/>
    <cellStyle name="Note 12 3 9 2 2" xfId="20713"/>
    <cellStyle name="Note 12 3 9 2 2 2" xfId="20714"/>
    <cellStyle name="Note 12 3 9 2 3" xfId="20715"/>
    <cellStyle name="Note 12 3 9 3" xfId="20716"/>
    <cellStyle name="Note 12 3 9 3 2" xfId="20717"/>
    <cellStyle name="Note 12 3 9 3 2 2" xfId="20718"/>
    <cellStyle name="Note 12 3 9 3 3" xfId="20719"/>
    <cellStyle name="Note 12 3 9 4" xfId="20720"/>
    <cellStyle name="Note 12 3 9 4 2" xfId="20721"/>
    <cellStyle name="Note 12 3 9 5" xfId="20722"/>
    <cellStyle name="Note 12 4" xfId="20723"/>
    <cellStyle name="Note 12 4 2" xfId="20724"/>
    <cellStyle name="Note 12 4 2 2" xfId="20725"/>
    <cellStyle name="Note 12 4 2 2 2" xfId="20726"/>
    <cellStyle name="Note 12 4 2 2 2 2" xfId="20727"/>
    <cellStyle name="Note 12 4 2 2 2 2 2" xfId="20728"/>
    <cellStyle name="Note 12 4 2 2 2 2 2 2" xfId="20729"/>
    <cellStyle name="Note 12 4 2 2 2 2 3" xfId="20730"/>
    <cellStyle name="Note 12 4 2 2 2 3" xfId="20731"/>
    <cellStyle name="Note 12 4 2 2 2 3 2" xfId="20732"/>
    <cellStyle name="Note 12 4 2 2 2 3 2 2" xfId="20733"/>
    <cellStyle name="Note 12 4 2 2 2 3 3" xfId="20734"/>
    <cellStyle name="Note 12 4 2 2 2 4" xfId="20735"/>
    <cellStyle name="Note 12 4 2 2 2 4 2" xfId="20736"/>
    <cellStyle name="Note 12 4 2 2 2 5" xfId="20737"/>
    <cellStyle name="Note 12 4 2 2 3" xfId="20738"/>
    <cellStyle name="Note 12 4 2 2 3 2" xfId="20739"/>
    <cellStyle name="Note 12 4 2 2 3 2 2" xfId="20740"/>
    <cellStyle name="Note 12 4 2 2 3 3" xfId="20741"/>
    <cellStyle name="Note 12 4 2 2 4" xfId="20742"/>
    <cellStyle name="Note 12 4 2 2 4 2" xfId="20743"/>
    <cellStyle name="Note 12 4 2 2 4 2 2" xfId="20744"/>
    <cellStyle name="Note 12 4 2 2 4 3" xfId="20745"/>
    <cellStyle name="Note 12 4 2 2 5" xfId="20746"/>
    <cellStyle name="Note 12 4 2 2 5 2" xfId="20747"/>
    <cellStyle name="Note 12 4 2 2 6" xfId="20748"/>
    <cellStyle name="Note 12 4 2 3" xfId="20749"/>
    <cellStyle name="Note 12 4 2 3 2" xfId="20750"/>
    <cellStyle name="Note 12 4 2 3 2 2" xfId="20751"/>
    <cellStyle name="Note 12 4 2 3 2 2 2" xfId="20752"/>
    <cellStyle name="Note 12 4 2 3 2 2 2 2" xfId="20753"/>
    <cellStyle name="Note 12 4 2 3 2 2 3" xfId="20754"/>
    <cellStyle name="Note 12 4 2 3 2 3" xfId="20755"/>
    <cellStyle name="Note 12 4 2 3 2 3 2" xfId="20756"/>
    <cellStyle name="Note 12 4 2 3 2 3 2 2" xfId="20757"/>
    <cellStyle name="Note 12 4 2 3 2 3 3" xfId="20758"/>
    <cellStyle name="Note 12 4 2 3 2 4" xfId="20759"/>
    <cellStyle name="Note 12 4 2 3 2 4 2" xfId="20760"/>
    <cellStyle name="Note 12 4 2 3 2 5" xfId="20761"/>
    <cellStyle name="Note 12 4 2 3 3" xfId="20762"/>
    <cellStyle name="Note 12 4 2 3 3 2" xfId="20763"/>
    <cellStyle name="Note 12 4 2 3 3 2 2" xfId="20764"/>
    <cellStyle name="Note 12 4 2 3 3 3" xfId="20765"/>
    <cellStyle name="Note 12 4 2 3 4" xfId="20766"/>
    <cellStyle name="Note 12 4 2 3 4 2" xfId="20767"/>
    <cellStyle name="Note 12 4 2 3 4 2 2" xfId="20768"/>
    <cellStyle name="Note 12 4 2 3 4 3" xfId="20769"/>
    <cellStyle name="Note 12 4 2 3 5" xfId="20770"/>
    <cellStyle name="Note 12 4 2 3 5 2" xfId="20771"/>
    <cellStyle name="Note 12 4 2 3 6" xfId="20772"/>
    <cellStyle name="Note 12 4 2 4" xfId="20773"/>
    <cellStyle name="Note 12 4 2 4 2" xfId="20774"/>
    <cellStyle name="Note 12 4 2 4 2 2" xfId="20775"/>
    <cellStyle name="Note 12 4 2 4 2 2 2" xfId="20776"/>
    <cellStyle name="Note 12 4 2 4 2 3" xfId="20777"/>
    <cellStyle name="Note 12 4 2 4 3" xfId="20778"/>
    <cellStyle name="Note 12 4 2 4 3 2" xfId="20779"/>
    <cellStyle name="Note 12 4 2 4 3 2 2" xfId="20780"/>
    <cellStyle name="Note 12 4 2 4 3 3" xfId="20781"/>
    <cellStyle name="Note 12 4 2 4 4" xfId="20782"/>
    <cellStyle name="Note 12 4 2 4 4 2" xfId="20783"/>
    <cellStyle name="Note 12 4 2 4 5" xfId="20784"/>
    <cellStyle name="Note 12 4 3" xfId="20785"/>
    <cellStyle name="Note 12 4 3 2" xfId="20786"/>
    <cellStyle name="Note 12 4 3 2 2" xfId="20787"/>
    <cellStyle name="Note 12 4 3 2 2 2" xfId="20788"/>
    <cellStyle name="Note 12 4 3 2 2 2 2" xfId="20789"/>
    <cellStyle name="Note 12 4 3 2 2 2 2 2" xfId="20790"/>
    <cellStyle name="Note 12 4 3 2 2 2 3" xfId="20791"/>
    <cellStyle name="Note 12 4 3 2 2 3" xfId="20792"/>
    <cellStyle name="Note 12 4 3 2 2 3 2" xfId="20793"/>
    <cellStyle name="Note 12 4 3 2 2 3 2 2" xfId="20794"/>
    <cellStyle name="Note 12 4 3 2 2 3 3" xfId="20795"/>
    <cellStyle name="Note 12 4 3 2 2 4" xfId="20796"/>
    <cellStyle name="Note 12 4 3 2 2 4 2" xfId="20797"/>
    <cellStyle name="Note 12 4 3 2 2 5" xfId="20798"/>
    <cellStyle name="Note 12 4 3 2 3" xfId="20799"/>
    <cellStyle name="Note 12 4 3 2 3 2" xfId="20800"/>
    <cellStyle name="Note 12 4 3 2 3 2 2" xfId="20801"/>
    <cellStyle name="Note 12 4 3 2 3 3" xfId="20802"/>
    <cellStyle name="Note 12 4 3 2 4" xfId="20803"/>
    <cellStyle name="Note 12 4 3 2 4 2" xfId="20804"/>
    <cellStyle name="Note 12 4 3 2 4 2 2" xfId="20805"/>
    <cellStyle name="Note 12 4 3 2 4 3" xfId="20806"/>
    <cellStyle name="Note 12 4 3 2 5" xfId="20807"/>
    <cellStyle name="Note 12 4 3 2 5 2" xfId="20808"/>
    <cellStyle name="Note 12 4 3 2 6" xfId="20809"/>
    <cellStyle name="Note 12 4 3 3" xfId="20810"/>
    <cellStyle name="Note 12 4 3 3 2" xfId="20811"/>
    <cellStyle name="Note 12 4 3 3 2 2" xfId="20812"/>
    <cellStyle name="Note 12 4 3 3 2 2 2" xfId="20813"/>
    <cellStyle name="Note 12 4 3 3 2 2 2 2" xfId="20814"/>
    <cellStyle name="Note 12 4 3 3 2 2 3" xfId="20815"/>
    <cellStyle name="Note 12 4 3 3 2 3" xfId="20816"/>
    <cellStyle name="Note 12 4 3 3 2 3 2" xfId="20817"/>
    <cellStyle name="Note 12 4 3 3 2 3 2 2" xfId="20818"/>
    <cellStyle name="Note 12 4 3 3 2 3 3" xfId="20819"/>
    <cellStyle name="Note 12 4 3 3 2 4" xfId="20820"/>
    <cellStyle name="Note 12 4 3 3 2 4 2" xfId="20821"/>
    <cellStyle name="Note 12 4 3 3 2 5" xfId="20822"/>
    <cellStyle name="Note 12 4 3 3 3" xfId="20823"/>
    <cellStyle name="Note 12 4 3 3 3 2" xfId="20824"/>
    <cellStyle name="Note 12 4 3 3 3 2 2" xfId="20825"/>
    <cellStyle name="Note 12 4 3 3 3 3" xfId="20826"/>
    <cellStyle name="Note 12 4 3 3 4" xfId="20827"/>
    <cellStyle name="Note 12 4 3 3 4 2" xfId="20828"/>
    <cellStyle name="Note 12 4 3 3 4 2 2" xfId="20829"/>
    <cellStyle name="Note 12 4 3 3 4 3" xfId="20830"/>
    <cellStyle name="Note 12 4 3 3 5" xfId="20831"/>
    <cellStyle name="Note 12 4 3 3 5 2" xfId="20832"/>
    <cellStyle name="Note 12 4 3 3 6" xfId="20833"/>
    <cellStyle name="Note 12 4 3 4" xfId="20834"/>
    <cellStyle name="Note 12 4 3 4 2" xfId="20835"/>
    <cellStyle name="Note 12 4 3 4 2 2" xfId="20836"/>
    <cellStyle name="Note 12 4 3 4 2 2 2" xfId="20837"/>
    <cellStyle name="Note 12 4 3 4 2 3" xfId="20838"/>
    <cellStyle name="Note 12 4 3 4 3" xfId="20839"/>
    <cellStyle name="Note 12 4 3 4 3 2" xfId="20840"/>
    <cellStyle name="Note 12 4 3 4 3 2 2" xfId="20841"/>
    <cellStyle name="Note 12 4 3 4 3 3" xfId="20842"/>
    <cellStyle name="Note 12 4 3 4 4" xfId="20843"/>
    <cellStyle name="Note 12 4 3 4 4 2" xfId="20844"/>
    <cellStyle name="Note 12 4 3 4 5" xfId="20845"/>
    <cellStyle name="Note 12 4 4" xfId="20846"/>
    <cellStyle name="Note 12 4 4 2" xfId="20847"/>
    <cellStyle name="Note 12 4 4 2 2" xfId="20848"/>
    <cellStyle name="Note 12 4 4 2 2 2" xfId="20849"/>
    <cellStyle name="Note 12 4 4 2 2 2 2" xfId="20850"/>
    <cellStyle name="Note 12 4 4 2 2 2 2 2" xfId="20851"/>
    <cellStyle name="Note 12 4 4 2 2 2 3" xfId="20852"/>
    <cellStyle name="Note 12 4 4 2 2 3" xfId="20853"/>
    <cellStyle name="Note 12 4 4 2 2 3 2" xfId="20854"/>
    <cellStyle name="Note 12 4 4 2 2 3 2 2" xfId="20855"/>
    <cellStyle name="Note 12 4 4 2 2 3 3" xfId="20856"/>
    <cellStyle name="Note 12 4 4 2 2 4" xfId="20857"/>
    <cellStyle name="Note 12 4 4 2 2 4 2" xfId="20858"/>
    <cellStyle name="Note 12 4 4 2 2 5" xfId="20859"/>
    <cellStyle name="Note 12 4 4 2 3" xfId="20860"/>
    <cellStyle name="Note 12 4 4 2 3 2" xfId="20861"/>
    <cellStyle name="Note 12 4 4 2 3 2 2" xfId="20862"/>
    <cellStyle name="Note 12 4 4 2 3 3" xfId="20863"/>
    <cellStyle name="Note 12 4 4 2 4" xfId="20864"/>
    <cellStyle name="Note 12 4 4 2 4 2" xfId="20865"/>
    <cellStyle name="Note 12 4 4 2 4 2 2" xfId="20866"/>
    <cellStyle name="Note 12 4 4 2 4 3" xfId="20867"/>
    <cellStyle name="Note 12 4 4 2 5" xfId="20868"/>
    <cellStyle name="Note 12 4 4 2 5 2" xfId="20869"/>
    <cellStyle name="Note 12 4 4 2 6" xfId="20870"/>
    <cellStyle name="Note 12 4 4 3" xfId="20871"/>
    <cellStyle name="Note 12 4 4 3 2" xfId="20872"/>
    <cellStyle name="Note 12 4 4 3 2 2" xfId="20873"/>
    <cellStyle name="Note 12 4 4 3 2 2 2" xfId="20874"/>
    <cellStyle name="Note 12 4 4 3 2 2 2 2" xfId="20875"/>
    <cellStyle name="Note 12 4 4 3 2 2 3" xfId="20876"/>
    <cellStyle name="Note 12 4 4 3 2 3" xfId="20877"/>
    <cellStyle name="Note 12 4 4 3 2 3 2" xfId="20878"/>
    <cellStyle name="Note 12 4 4 3 2 3 2 2" xfId="20879"/>
    <cellStyle name="Note 12 4 4 3 2 3 3" xfId="20880"/>
    <cellStyle name="Note 12 4 4 3 2 4" xfId="20881"/>
    <cellStyle name="Note 12 4 4 3 2 4 2" xfId="20882"/>
    <cellStyle name="Note 12 4 4 3 2 5" xfId="20883"/>
    <cellStyle name="Note 12 4 4 3 3" xfId="20884"/>
    <cellStyle name="Note 12 4 4 3 3 2" xfId="20885"/>
    <cellStyle name="Note 12 4 4 3 3 2 2" xfId="20886"/>
    <cellStyle name="Note 12 4 4 3 3 3" xfId="20887"/>
    <cellStyle name="Note 12 4 4 3 4" xfId="20888"/>
    <cellStyle name="Note 12 4 4 3 4 2" xfId="20889"/>
    <cellStyle name="Note 12 4 4 3 4 2 2" xfId="20890"/>
    <cellStyle name="Note 12 4 4 3 4 3" xfId="20891"/>
    <cellStyle name="Note 12 4 4 3 5" xfId="20892"/>
    <cellStyle name="Note 12 4 4 3 5 2" xfId="20893"/>
    <cellStyle name="Note 12 4 4 3 6" xfId="20894"/>
    <cellStyle name="Note 12 4 4 4" xfId="20895"/>
    <cellStyle name="Note 12 4 4 4 2" xfId="20896"/>
    <cellStyle name="Note 12 4 4 4 2 2" xfId="20897"/>
    <cellStyle name="Note 12 4 4 4 2 2 2" xfId="20898"/>
    <cellStyle name="Note 12 4 4 4 2 3" xfId="20899"/>
    <cellStyle name="Note 12 4 4 4 3" xfId="20900"/>
    <cellStyle name="Note 12 4 4 4 3 2" xfId="20901"/>
    <cellStyle name="Note 12 4 4 4 3 2 2" xfId="20902"/>
    <cellStyle name="Note 12 4 4 4 3 3" xfId="20903"/>
    <cellStyle name="Note 12 4 4 4 4" xfId="20904"/>
    <cellStyle name="Note 12 4 4 4 4 2" xfId="20905"/>
    <cellStyle name="Note 12 4 4 4 5" xfId="20906"/>
    <cellStyle name="Note 12 4 5" xfId="20907"/>
    <cellStyle name="Note 12 4 5 2" xfId="20908"/>
    <cellStyle name="Note 12 4 5 2 2" xfId="20909"/>
    <cellStyle name="Note 12 4 5 2 2 2" xfId="20910"/>
    <cellStyle name="Note 12 4 5 2 2 2 2" xfId="20911"/>
    <cellStyle name="Note 12 4 5 2 2 2 2 2" xfId="20912"/>
    <cellStyle name="Note 12 4 5 2 2 2 3" xfId="20913"/>
    <cellStyle name="Note 12 4 5 2 2 3" xfId="20914"/>
    <cellStyle name="Note 12 4 5 2 2 3 2" xfId="20915"/>
    <cellStyle name="Note 12 4 5 2 2 3 2 2" xfId="20916"/>
    <cellStyle name="Note 12 4 5 2 2 3 3" xfId="20917"/>
    <cellStyle name="Note 12 4 5 2 2 4" xfId="20918"/>
    <cellStyle name="Note 12 4 5 2 2 4 2" xfId="20919"/>
    <cellStyle name="Note 12 4 5 2 2 5" xfId="20920"/>
    <cellStyle name="Note 12 4 5 2 3" xfId="20921"/>
    <cellStyle name="Note 12 4 5 2 3 2" xfId="20922"/>
    <cellStyle name="Note 12 4 5 2 3 2 2" xfId="20923"/>
    <cellStyle name="Note 12 4 5 2 3 3" xfId="20924"/>
    <cellStyle name="Note 12 4 5 2 4" xfId="20925"/>
    <cellStyle name="Note 12 4 5 2 4 2" xfId="20926"/>
    <cellStyle name="Note 12 4 5 2 4 2 2" xfId="20927"/>
    <cellStyle name="Note 12 4 5 2 4 3" xfId="20928"/>
    <cellStyle name="Note 12 4 5 2 5" xfId="20929"/>
    <cellStyle name="Note 12 4 5 2 5 2" xfId="20930"/>
    <cellStyle name="Note 12 4 5 2 6" xfId="20931"/>
    <cellStyle name="Note 12 4 5 3" xfId="20932"/>
    <cellStyle name="Note 12 4 5 3 2" xfId="20933"/>
    <cellStyle name="Note 12 4 5 3 2 2" xfId="20934"/>
    <cellStyle name="Note 12 4 5 3 2 2 2" xfId="20935"/>
    <cellStyle name="Note 12 4 5 3 2 2 2 2" xfId="20936"/>
    <cellStyle name="Note 12 4 5 3 2 2 3" xfId="20937"/>
    <cellStyle name="Note 12 4 5 3 2 3" xfId="20938"/>
    <cellStyle name="Note 12 4 5 3 2 3 2" xfId="20939"/>
    <cellStyle name="Note 12 4 5 3 2 3 2 2" xfId="20940"/>
    <cellStyle name="Note 12 4 5 3 2 3 3" xfId="20941"/>
    <cellStyle name="Note 12 4 5 3 2 4" xfId="20942"/>
    <cellStyle name="Note 12 4 5 3 2 4 2" xfId="20943"/>
    <cellStyle name="Note 12 4 5 3 2 5" xfId="20944"/>
    <cellStyle name="Note 12 4 5 3 3" xfId="20945"/>
    <cellStyle name="Note 12 4 5 3 3 2" xfId="20946"/>
    <cellStyle name="Note 12 4 5 3 3 2 2" xfId="20947"/>
    <cellStyle name="Note 12 4 5 3 3 3" xfId="20948"/>
    <cellStyle name="Note 12 4 5 3 4" xfId="20949"/>
    <cellStyle name="Note 12 4 5 3 4 2" xfId="20950"/>
    <cellStyle name="Note 12 4 5 3 4 2 2" xfId="20951"/>
    <cellStyle name="Note 12 4 5 3 4 3" xfId="20952"/>
    <cellStyle name="Note 12 4 5 3 5" xfId="20953"/>
    <cellStyle name="Note 12 4 5 3 5 2" xfId="20954"/>
    <cellStyle name="Note 12 4 5 3 6" xfId="20955"/>
    <cellStyle name="Note 12 4 5 4" xfId="20956"/>
    <cellStyle name="Note 12 4 5 4 2" xfId="20957"/>
    <cellStyle name="Note 12 4 5 4 2 2" xfId="20958"/>
    <cellStyle name="Note 12 4 5 4 2 2 2" xfId="20959"/>
    <cellStyle name="Note 12 4 5 4 2 3" xfId="20960"/>
    <cellStyle name="Note 12 4 5 4 3" xfId="20961"/>
    <cellStyle name="Note 12 4 5 4 3 2" xfId="20962"/>
    <cellStyle name="Note 12 4 5 4 3 2 2" xfId="20963"/>
    <cellStyle name="Note 12 4 5 4 3 3" xfId="20964"/>
    <cellStyle name="Note 12 4 5 4 4" xfId="20965"/>
    <cellStyle name="Note 12 4 5 4 4 2" xfId="20966"/>
    <cellStyle name="Note 12 4 5 4 5" xfId="20967"/>
    <cellStyle name="Note 12 4 6" xfId="20968"/>
    <cellStyle name="Note 12 4 6 2" xfId="20969"/>
    <cellStyle name="Note 12 4 6 2 2" xfId="20970"/>
    <cellStyle name="Note 12 4 6 2 2 2" xfId="20971"/>
    <cellStyle name="Note 12 4 6 2 2 2 2" xfId="20972"/>
    <cellStyle name="Note 12 4 6 2 2 2 2 2" xfId="20973"/>
    <cellStyle name="Note 12 4 6 2 2 2 3" xfId="20974"/>
    <cellStyle name="Note 12 4 6 2 2 3" xfId="20975"/>
    <cellStyle name="Note 12 4 6 2 2 3 2" xfId="20976"/>
    <cellStyle name="Note 12 4 6 2 2 3 2 2" xfId="20977"/>
    <cellStyle name="Note 12 4 6 2 2 3 3" xfId="20978"/>
    <cellStyle name="Note 12 4 6 2 2 4" xfId="20979"/>
    <cellStyle name="Note 12 4 6 2 2 4 2" xfId="20980"/>
    <cellStyle name="Note 12 4 6 2 2 5" xfId="20981"/>
    <cellStyle name="Note 12 4 6 2 3" xfId="20982"/>
    <cellStyle name="Note 12 4 6 2 3 2" xfId="20983"/>
    <cellStyle name="Note 12 4 6 2 3 2 2" xfId="20984"/>
    <cellStyle name="Note 12 4 6 2 3 3" xfId="20985"/>
    <cellStyle name="Note 12 4 6 2 4" xfId="20986"/>
    <cellStyle name="Note 12 4 6 2 4 2" xfId="20987"/>
    <cellStyle name="Note 12 4 6 2 4 2 2" xfId="20988"/>
    <cellStyle name="Note 12 4 6 2 4 3" xfId="20989"/>
    <cellStyle name="Note 12 4 6 2 5" xfId="20990"/>
    <cellStyle name="Note 12 4 6 2 5 2" xfId="20991"/>
    <cellStyle name="Note 12 4 6 2 6" xfId="20992"/>
    <cellStyle name="Note 12 4 6 3" xfId="20993"/>
    <cellStyle name="Note 12 4 6 3 2" xfId="20994"/>
    <cellStyle name="Note 12 4 6 3 2 2" xfId="20995"/>
    <cellStyle name="Note 12 4 6 3 2 2 2" xfId="20996"/>
    <cellStyle name="Note 12 4 6 3 2 2 2 2" xfId="20997"/>
    <cellStyle name="Note 12 4 6 3 2 2 3" xfId="20998"/>
    <cellStyle name="Note 12 4 6 3 2 3" xfId="20999"/>
    <cellStyle name="Note 12 4 6 3 2 3 2" xfId="21000"/>
    <cellStyle name="Note 12 4 6 3 2 3 2 2" xfId="21001"/>
    <cellStyle name="Note 12 4 6 3 2 3 3" xfId="21002"/>
    <cellStyle name="Note 12 4 6 3 2 4" xfId="21003"/>
    <cellStyle name="Note 12 4 6 3 2 4 2" xfId="21004"/>
    <cellStyle name="Note 12 4 6 3 2 5" xfId="21005"/>
    <cellStyle name="Note 12 4 6 3 3" xfId="21006"/>
    <cellStyle name="Note 12 4 6 3 3 2" xfId="21007"/>
    <cellStyle name="Note 12 4 6 3 3 2 2" xfId="21008"/>
    <cellStyle name="Note 12 4 6 3 3 3" xfId="21009"/>
    <cellStyle name="Note 12 4 6 3 4" xfId="21010"/>
    <cellStyle name="Note 12 4 6 3 4 2" xfId="21011"/>
    <cellStyle name="Note 12 4 6 3 4 2 2" xfId="21012"/>
    <cellStyle name="Note 12 4 6 3 4 3" xfId="21013"/>
    <cellStyle name="Note 12 4 6 3 5" xfId="21014"/>
    <cellStyle name="Note 12 4 6 3 5 2" xfId="21015"/>
    <cellStyle name="Note 12 4 6 3 6" xfId="21016"/>
    <cellStyle name="Note 12 4 6 4" xfId="21017"/>
    <cellStyle name="Note 12 4 6 4 2" xfId="21018"/>
    <cellStyle name="Note 12 4 6 4 2 2" xfId="21019"/>
    <cellStyle name="Note 12 4 6 4 2 2 2" xfId="21020"/>
    <cellStyle name="Note 12 4 6 4 2 3" xfId="21021"/>
    <cellStyle name="Note 12 4 6 4 3" xfId="21022"/>
    <cellStyle name="Note 12 4 6 4 3 2" xfId="21023"/>
    <cellStyle name="Note 12 4 6 4 3 2 2" xfId="21024"/>
    <cellStyle name="Note 12 4 6 4 3 3" xfId="21025"/>
    <cellStyle name="Note 12 4 6 4 4" xfId="21026"/>
    <cellStyle name="Note 12 4 6 4 4 2" xfId="21027"/>
    <cellStyle name="Note 12 4 6 4 5" xfId="21028"/>
    <cellStyle name="Note 12 4 7" xfId="21029"/>
    <cellStyle name="Note 12 4 7 2" xfId="21030"/>
    <cellStyle name="Note 12 4 7 2 2" xfId="21031"/>
    <cellStyle name="Note 12 4 7 2 2 2" xfId="21032"/>
    <cellStyle name="Note 12 4 7 2 2 2 2" xfId="21033"/>
    <cellStyle name="Note 12 4 7 2 2 3" xfId="21034"/>
    <cellStyle name="Note 12 4 7 2 3" xfId="21035"/>
    <cellStyle name="Note 12 4 7 2 3 2" xfId="21036"/>
    <cellStyle name="Note 12 4 7 2 3 2 2" xfId="21037"/>
    <cellStyle name="Note 12 4 7 2 3 3" xfId="21038"/>
    <cellStyle name="Note 12 4 7 2 4" xfId="21039"/>
    <cellStyle name="Note 12 4 7 2 4 2" xfId="21040"/>
    <cellStyle name="Note 12 4 7 2 5" xfId="21041"/>
    <cellStyle name="Note 12 4 7 3" xfId="21042"/>
    <cellStyle name="Note 12 4 7 3 2" xfId="21043"/>
    <cellStyle name="Note 12 4 7 3 2 2" xfId="21044"/>
    <cellStyle name="Note 12 4 7 3 3" xfId="21045"/>
    <cellStyle name="Note 12 4 7 4" xfId="21046"/>
    <cellStyle name="Note 12 4 7 4 2" xfId="21047"/>
    <cellStyle name="Note 12 4 7 4 2 2" xfId="21048"/>
    <cellStyle name="Note 12 4 7 4 3" xfId="21049"/>
    <cellStyle name="Note 12 4 7 5" xfId="21050"/>
    <cellStyle name="Note 12 4 7 5 2" xfId="21051"/>
    <cellStyle name="Note 12 4 7 6" xfId="21052"/>
    <cellStyle name="Note 12 4 8" xfId="21053"/>
    <cellStyle name="Note 12 4 8 2" xfId="21054"/>
    <cellStyle name="Note 12 4 8 2 2" xfId="21055"/>
    <cellStyle name="Note 12 4 8 2 2 2" xfId="21056"/>
    <cellStyle name="Note 12 4 8 2 2 2 2" xfId="21057"/>
    <cellStyle name="Note 12 4 8 2 2 3" xfId="21058"/>
    <cellStyle name="Note 12 4 8 2 3" xfId="21059"/>
    <cellStyle name="Note 12 4 8 2 3 2" xfId="21060"/>
    <cellStyle name="Note 12 4 8 2 3 2 2" xfId="21061"/>
    <cellStyle name="Note 12 4 8 2 3 3" xfId="21062"/>
    <cellStyle name="Note 12 4 8 2 4" xfId="21063"/>
    <cellStyle name="Note 12 4 8 2 4 2" xfId="21064"/>
    <cellStyle name="Note 12 4 8 2 5" xfId="21065"/>
    <cellStyle name="Note 12 4 8 3" xfId="21066"/>
    <cellStyle name="Note 12 4 8 3 2" xfId="21067"/>
    <cellStyle name="Note 12 4 8 3 2 2" xfId="21068"/>
    <cellStyle name="Note 12 4 8 3 3" xfId="21069"/>
    <cellStyle name="Note 12 4 8 4" xfId="21070"/>
    <cellStyle name="Note 12 4 8 4 2" xfId="21071"/>
    <cellStyle name="Note 12 4 8 4 2 2" xfId="21072"/>
    <cellStyle name="Note 12 4 8 4 3" xfId="21073"/>
    <cellStyle name="Note 12 4 8 5" xfId="21074"/>
    <cellStyle name="Note 12 4 8 5 2" xfId="21075"/>
    <cellStyle name="Note 12 4 8 6" xfId="21076"/>
    <cellStyle name="Note 12 4 9" xfId="21077"/>
    <cellStyle name="Note 12 4 9 2" xfId="21078"/>
    <cellStyle name="Note 12 4 9 2 2" xfId="21079"/>
    <cellStyle name="Note 12 4 9 2 2 2" xfId="21080"/>
    <cellStyle name="Note 12 4 9 2 3" xfId="21081"/>
    <cellStyle name="Note 12 4 9 3" xfId="21082"/>
    <cellStyle name="Note 12 4 9 3 2" xfId="21083"/>
    <cellStyle name="Note 12 4 9 3 2 2" xfId="21084"/>
    <cellStyle name="Note 12 4 9 3 3" xfId="21085"/>
    <cellStyle name="Note 12 4 9 4" xfId="21086"/>
    <cellStyle name="Note 12 4 9 4 2" xfId="21087"/>
    <cellStyle name="Note 12 4 9 5" xfId="21088"/>
    <cellStyle name="Note 12 5" xfId="21089"/>
    <cellStyle name="Note 12 5 2" xfId="21090"/>
    <cellStyle name="Note 12 5 2 2" xfId="21091"/>
    <cellStyle name="Note 12 5 2 2 2" xfId="21092"/>
    <cellStyle name="Note 12 5 2 2 2 2" xfId="21093"/>
    <cellStyle name="Note 12 5 2 2 2 2 2" xfId="21094"/>
    <cellStyle name="Note 12 5 2 2 2 2 2 2" xfId="21095"/>
    <cellStyle name="Note 12 5 2 2 2 2 3" xfId="21096"/>
    <cellStyle name="Note 12 5 2 2 2 3" xfId="21097"/>
    <cellStyle name="Note 12 5 2 2 2 3 2" xfId="21098"/>
    <cellStyle name="Note 12 5 2 2 2 3 2 2" xfId="21099"/>
    <cellStyle name="Note 12 5 2 2 2 3 3" xfId="21100"/>
    <cellStyle name="Note 12 5 2 2 2 4" xfId="21101"/>
    <cellStyle name="Note 12 5 2 2 2 4 2" xfId="21102"/>
    <cellStyle name="Note 12 5 2 2 2 5" xfId="21103"/>
    <cellStyle name="Note 12 5 2 2 3" xfId="21104"/>
    <cellStyle name="Note 12 5 2 2 3 2" xfId="21105"/>
    <cellStyle name="Note 12 5 2 2 3 2 2" xfId="21106"/>
    <cellStyle name="Note 12 5 2 2 3 3" xfId="21107"/>
    <cellStyle name="Note 12 5 2 2 4" xfId="21108"/>
    <cellStyle name="Note 12 5 2 2 4 2" xfId="21109"/>
    <cellStyle name="Note 12 5 2 2 4 2 2" xfId="21110"/>
    <cellStyle name="Note 12 5 2 2 4 3" xfId="21111"/>
    <cellStyle name="Note 12 5 2 2 5" xfId="21112"/>
    <cellStyle name="Note 12 5 2 2 5 2" xfId="21113"/>
    <cellStyle name="Note 12 5 2 2 6" xfId="21114"/>
    <cellStyle name="Note 12 5 2 3" xfId="21115"/>
    <cellStyle name="Note 12 5 2 3 2" xfId="21116"/>
    <cellStyle name="Note 12 5 2 3 2 2" xfId="21117"/>
    <cellStyle name="Note 12 5 2 3 2 2 2" xfId="21118"/>
    <cellStyle name="Note 12 5 2 3 2 2 2 2" xfId="21119"/>
    <cellStyle name="Note 12 5 2 3 2 2 3" xfId="21120"/>
    <cellStyle name="Note 12 5 2 3 2 3" xfId="21121"/>
    <cellStyle name="Note 12 5 2 3 2 3 2" xfId="21122"/>
    <cellStyle name="Note 12 5 2 3 2 3 2 2" xfId="21123"/>
    <cellStyle name="Note 12 5 2 3 2 3 3" xfId="21124"/>
    <cellStyle name="Note 12 5 2 3 2 4" xfId="21125"/>
    <cellStyle name="Note 12 5 2 3 2 4 2" xfId="21126"/>
    <cellStyle name="Note 12 5 2 3 2 5" xfId="21127"/>
    <cellStyle name="Note 12 5 2 3 3" xfId="21128"/>
    <cellStyle name="Note 12 5 2 3 3 2" xfId="21129"/>
    <cellStyle name="Note 12 5 2 3 3 2 2" xfId="21130"/>
    <cellStyle name="Note 12 5 2 3 3 3" xfId="21131"/>
    <cellStyle name="Note 12 5 2 3 4" xfId="21132"/>
    <cellStyle name="Note 12 5 2 3 4 2" xfId="21133"/>
    <cellStyle name="Note 12 5 2 3 4 2 2" xfId="21134"/>
    <cellStyle name="Note 12 5 2 3 4 3" xfId="21135"/>
    <cellStyle name="Note 12 5 2 3 5" xfId="21136"/>
    <cellStyle name="Note 12 5 2 3 5 2" xfId="21137"/>
    <cellStyle name="Note 12 5 2 3 6" xfId="21138"/>
    <cellStyle name="Note 12 5 2 4" xfId="21139"/>
    <cellStyle name="Note 12 5 2 4 2" xfId="21140"/>
    <cellStyle name="Note 12 5 2 4 2 2" xfId="21141"/>
    <cellStyle name="Note 12 5 2 4 2 2 2" xfId="21142"/>
    <cellStyle name="Note 12 5 2 4 2 3" xfId="21143"/>
    <cellStyle name="Note 12 5 2 4 3" xfId="21144"/>
    <cellStyle name="Note 12 5 2 4 3 2" xfId="21145"/>
    <cellStyle name="Note 12 5 2 4 3 2 2" xfId="21146"/>
    <cellStyle name="Note 12 5 2 4 3 3" xfId="21147"/>
    <cellStyle name="Note 12 5 2 4 4" xfId="21148"/>
    <cellStyle name="Note 12 5 2 4 4 2" xfId="21149"/>
    <cellStyle name="Note 12 5 2 4 5" xfId="21150"/>
    <cellStyle name="Note 12 5 3" xfId="21151"/>
    <cellStyle name="Note 12 5 3 2" xfId="21152"/>
    <cellStyle name="Note 12 5 3 2 2" xfId="21153"/>
    <cellStyle name="Note 12 5 3 2 2 2" xfId="21154"/>
    <cellStyle name="Note 12 5 3 2 2 2 2" xfId="21155"/>
    <cellStyle name="Note 12 5 3 2 2 2 2 2" xfId="21156"/>
    <cellStyle name="Note 12 5 3 2 2 2 3" xfId="21157"/>
    <cellStyle name="Note 12 5 3 2 2 3" xfId="21158"/>
    <cellStyle name="Note 12 5 3 2 2 3 2" xfId="21159"/>
    <cellStyle name="Note 12 5 3 2 2 3 2 2" xfId="21160"/>
    <cellStyle name="Note 12 5 3 2 2 3 3" xfId="21161"/>
    <cellStyle name="Note 12 5 3 2 2 4" xfId="21162"/>
    <cellStyle name="Note 12 5 3 2 2 4 2" xfId="21163"/>
    <cellStyle name="Note 12 5 3 2 2 5" xfId="21164"/>
    <cellStyle name="Note 12 5 3 2 3" xfId="21165"/>
    <cellStyle name="Note 12 5 3 2 3 2" xfId="21166"/>
    <cellStyle name="Note 12 5 3 2 3 2 2" xfId="21167"/>
    <cellStyle name="Note 12 5 3 2 3 3" xfId="21168"/>
    <cellStyle name="Note 12 5 3 2 4" xfId="21169"/>
    <cellStyle name="Note 12 5 3 2 4 2" xfId="21170"/>
    <cellStyle name="Note 12 5 3 2 4 2 2" xfId="21171"/>
    <cellStyle name="Note 12 5 3 2 4 3" xfId="21172"/>
    <cellStyle name="Note 12 5 3 2 5" xfId="21173"/>
    <cellStyle name="Note 12 5 3 2 5 2" xfId="21174"/>
    <cellStyle name="Note 12 5 3 2 6" xfId="21175"/>
    <cellStyle name="Note 12 5 3 3" xfId="21176"/>
    <cellStyle name="Note 12 5 3 3 2" xfId="21177"/>
    <cellStyle name="Note 12 5 3 3 2 2" xfId="21178"/>
    <cellStyle name="Note 12 5 3 3 2 2 2" xfId="21179"/>
    <cellStyle name="Note 12 5 3 3 2 2 2 2" xfId="21180"/>
    <cellStyle name="Note 12 5 3 3 2 2 3" xfId="21181"/>
    <cellStyle name="Note 12 5 3 3 2 3" xfId="21182"/>
    <cellStyle name="Note 12 5 3 3 2 3 2" xfId="21183"/>
    <cellStyle name="Note 12 5 3 3 2 3 2 2" xfId="21184"/>
    <cellStyle name="Note 12 5 3 3 2 3 3" xfId="21185"/>
    <cellStyle name="Note 12 5 3 3 2 4" xfId="21186"/>
    <cellStyle name="Note 12 5 3 3 2 4 2" xfId="21187"/>
    <cellStyle name="Note 12 5 3 3 2 5" xfId="21188"/>
    <cellStyle name="Note 12 5 3 3 3" xfId="21189"/>
    <cellStyle name="Note 12 5 3 3 3 2" xfId="21190"/>
    <cellStyle name="Note 12 5 3 3 3 2 2" xfId="21191"/>
    <cellStyle name="Note 12 5 3 3 3 3" xfId="21192"/>
    <cellStyle name="Note 12 5 3 3 4" xfId="21193"/>
    <cellStyle name="Note 12 5 3 3 4 2" xfId="21194"/>
    <cellStyle name="Note 12 5 3 3 4 2 2" xfId="21195"/>
    <cellStyle name="Note 12 5 3 3 4 3" xfId="21196"/>
    <cellStyle name="Note 12 5 3 3 5" xfId="21197"/>
    <cellStyle name="Note 12 5 3 3 5 2" xfId="21198"/>
    <cellStyle name="Note 12 5 3 3 6" xfId="21199"/>
    <cellStyle name="Note 12 5 3 4" xfId="21200"/>
    <cellStyle name="Note 12 5 3 4 2" xfId="21201"/>
    <cellStyle name="Note 12 5 3 4 2 2" xfId="21202"/>
    <cellStyle name="Note 12 5 3 4 2 2 2" xfId="21203"/>
    <cellStyle name="Note 12 5 3 4 2 3" xfId="21204"/>
    <cellStyle name="Note 12 5 3 4 3" xfId="21205"/>
    <cellStyle name="Note 12 5 3 4 3 2" xfId="21206"/>
    <cellStyle name="Note 12 5 3 4 3 2 2" xfId="21207"/>
    <cellStyle name="Note 12 5 3 4 3 3" xfId="21208"/>
    <cellStyle name="Note 12 5 3 4 4" xfId="21209"/>
    <cellStyle name="Note 12 5 3 4 4 2" xfId="21210"/>
    <cellStyle name="Note 12 5 3 4 5" xfId="21211"/>
    <cellStyle name="Note 12 5 4" xfId="21212"/>
    <cellStyle name="Note 12 5 4 2" xfId="21213"/>
    <cellStyle name="Note 12 5 4 2 2" xfId="21214"/>
    <cellStyle name="Note 12 5 4 2 2 2" xfId="21215"/>
    <cellStyle name="Note 12 5 4 2 2 2 2" xfId="21216"/>
    <cellStyle name="Note 12 5 4 2 2 2 2 2" xfId="21217"/>
    <cellStyle name="Note 12 5 4 2 2 2 3" xfId="21218"/>
    <cellStyle name="Note 12 5 4 2 2 3" xfId="21219"/>
    <cellStyle name="Note 12 5 4 2 2 3 2" xfId="21220"/>
    <cellStyle name="Note 12 5 4 2 2 3 2 2" xfId="21221"/>
    <cellStyle name="Note 12 5 4 2 2 3 3" xfId="21222"/>
    <cellStyle name="Note 12 5 4 2 2 4" xfId="21223"/>
    <cellStyle name="Note 12 5 4 2 2 4 2" xfId="21224"/>
    <cellStyle name="Note 12 5 4 2 2 5" xfId="21225"/>
    <cellStyle name="Note 12 5 4 2 3" xfId="21226"/>
    <cellStyle name="Note 12 5 4 2 3 2" xfId="21227"/>
    <cellStyle name="Note 12 5 4 2 3 2 2" xfId="21228"/>
    <cellStyle name="Note 12 5 4 2 3 3" xfId="21229"/>
    <cellStyle name="Note 12 5 4 2 4" xfId="21230"/>
    <cellStyle name="Note 12 5 4 2 4 2" xfId="21231"/>
    <cellStyle name="Note 12 5 4 2 4 2 2" xfId="21232"/>
    <cellStyle name="Note 12 5 4 2 4 3" xfId="21233"/>
    <cellStyle name="Note 12 5 4 2 5" xfId="21234"/>
    <cellStyle name="Note 12 5 4 2 5 2" xfId="21235"/>
    <cellStyle name="Note 12 5 4 2 6" xfId="21236"/>
    <cellStyle name="Note 12 5 4 3" xfId="21237"/>
    <cellStyle name="Note 12 5 4 3 2" xfId="21238"/>
    <cellStyle name="Note 12 5 4 3 2 2" xfId="21239"/>
    <cellStyle name="Note 12 5 4 3 2 2 2" xfId="21240"/>
    <cellStyle name="Note 12 5 4 3 2 2 2 2" xfId="21241"/>
    <cellStyle name="Note 12 5 4 3 2 2 3" xfId="21242"/>
    <cellStyle name="Note 12 5 4 3 2 3" xfId="21243"/>
    <cellStyle name="Note 12 5 4 3 2 3 2" xfId="21244"/>
    <cellStyle name="Note 12 5 4 3 2 3 2 2" xfId="21245"/>
    <cellStyle name="Note 12 5 4 3 2 3 3" xfId="21246"/>
    <cellStyle name="Note 12 5 4 3 2 4" xfId="21247"/>
    <cellStyle name="Note 12 5 4 3 2 4 2" xfId="21248"/>
    <cellStyle name="Note 12 5 4 3 2 5" xfId="21249"/>
    <cellStyle name="Note 12 5 4 3 3" xfId="21250"/>
    <cellStyle name="Note 12 5 4 3 3 2" xfId="21251"/>
    <cellStyle name="Note 12 5 4 3 3 2 2" xfId="21252"/>
    <cellStyle name="Note 12 5 4 3 3 3" xfId="21253"/>
    <cellStyle name="Note 12 5 4 3 4" xfId="21254"/>
    <cellStyle name="Note 12 5 4 3 4 2" xfId="21255"/>
    <cellStyle name="Note 12 5 4 3 4 2 2" xfId="21256"/>
    <cellStyle name="Note 12 5 4 3 4 3" xfId="21257"/>
    <cellStyle name="Note 12 5 4 3 5" xfId="21258"/>
    <cellStyle name="Note 12 5 4 3 5 2" xfId="21259"/>
    <cellStyle name="Note 12 5 4 3 6" xfId="21260"/>
    <cellStyle name="Note 12 5 4 4" xfId="21261"/>
    <cellStyle name="Note 12 5 4 4 2" xfId="21262"/>
    <cellStyle name="Note 12 5 4 4 2 2" xfId="21263"/>
    <cellStyle name="Note 12 5 4 4 2 2 2" xfId="21264"/>
    <cellStyle name="Note 12 5 4 4 2 3" xfId="21265"/>
    <cellStyle name="Note 12 5 4 4 3" xfId="21266"/>
    <cellStyle name="Note 12 5 4 4 3 2" xfId="21267"/>
    <cellStyle name="Note 12 5 4 4 3 2 2" xfId="21268"/>
    <cellStyle name="Note 12 5 4 4 3 3" xfId="21269"/>
    <cellStyle name="Note 12 5 4 4 4" xfId="21270"/>
    <cellStyle name="Note 12 5 4 4 4 2" xfId="21271"/>
    <cellStyle name="Note 12 5 4 4 5" xfId="21272"/>
    <cellStyle name="Note 12 5 5" xfId="21273"/>
    <cellStyle name="Note 12 5 5 2" xfId="21274"/>
    <cellStyle name="Note 12 5 5 2 2" xfId="21275"/>
    <cellStyle name="Note 12 5 5 2 2 2" xfId="21276"/>
    <cellStyle name="Note 12 5 5 2 2 2 2" xfId="21277"/>
    <cellStyle name="Note 12 5 5 2 2 2 2 2" xfId="21278"/>
    <cellStyle name="Note 12 5 5 2 2 2 3" xfId="21279"/>
    <cellStyle name="Note 12 5 5 2 2 3" xfId="21280"/>
    <cellStyle name="Note 12 5 5 2 2 3 2" xfId="21281"/>
    <cellStyle name="Note 12 5 5 2 2 3 2 2" xfId="21282"/>
    <cellStyle name="Note 12 5 5 2 2 3 3" xfId="21283"/>
    <cellStyle name="Note 12 5 5 2 2 4" xfId="21284"/>
    <cellStyle name="Note 12 5 5 2 2 4 2" xfId="21285"/>
    <cellStyle name="Note 12 5 5 2 2 5" xfId="21286"/>
    <cellStyle name="Note 12 5 5 2 3" xfId="21287"/>
    <cellStyle name="Note 12 5 5 2 3 2" xfId="21288"/>
    <cellStyle name="Note 12 5 5 2 3 2 2" xfId="21289"/>
    <cellStyle name="Note 12 5 5 2 3 3" xfId="21290"/>
    <cellStyle name="Note 12 5 5 2 4" xfId="21291"/>
    <cellStyle name="Note 12 5 5 2 4 2" xfId="21292"/>
    <cellStyle name="Note 12 5 5 2 4 2 2" xfId="21293"/>
    <cellStyle name="Note 12 5 5 2 4 3" xfId="21294"/>
    <cellStyle name="Note 12 5 5 2 5" xfId="21295"/>
    <cellStyle name="Note 12 5 5 2 5 2" xfId="21296"/>
    <cellStyle name="Note 12 5 5 2 6" xfId="21297"/>
    <cellStyle name="Note 12 5 5 3" xfId="21298"/>
    <cellStyle name="Note 12 5 5 3 2" xfId="21299"/>
    <cellStyle name="Note 12 5 5 3 2 2" xfId="21300"/>
    <cellStyle name="Note 12 5 5 3 2 2 2" xfId="21301"/>
    <cellStyle name="Note 12 5 5 3 2 2 2 2" xfId="21302"/>
    <cellStyle name="Note 12 5 5 3 2 2 3" xfId="21303"/>
    <cellStyle name="Note 12 5 5 3 2 3" xfId="21304"/>
    <cellStyle name="Note 12 5 5 3 2 3 2" xfId="21305"/>
    <cellStyle name="Note 12 5 5 3 2 3 2 2" xfId="21306"/>
    <cellStyle name="Note 12 5 5 3 2 3 3" xfId="21307"/>
    <cellStyle name="Note 12 5 5 3 2 4" xfId="21308"/>
    <cellStyle name="Note 12 5 5 3 2 4 2" xfId="21309"/>
    <cellStyle name="Note 12 5 5 3 2 5" xfId="21310"/>
    <cellStyle name="Note 12 5 5 3 3" xfId="21311"/>
    <cellStyle name="Note 12 5 5 3 3 2" xfId="21312"/>
    <cellStyle name="Note 12 5 5 3 3 2 2" xfId="21313"/>
    <cellStyle name="Note 12 5 5 3 3 3" xfId="21314"/>
    <cellStyle name="Note 12 5 5 3 4" xfId="21315"/>
    <cellStyle name="Note 12 5 5 3 4 2" xfId="21316"/>
    <cellStyle name="Note 12 5 5 3 4 2 2" xfId="21317"/>
    <cellStyle name="Note 12 5 5 3 4 3" xfId="21318"/>
    <cellStyle name="Note 12 5 5 3 5" xfId="21319"/>
    <cellStyle name="Note 12 5 5 3 5 2" xfId="21320"/>
    <cellStyle name="Note 12 5 5 3 6" xfId="21321"/>
    <cellStyle name="Note 12 5 5 4" xfId="21322"/>
    <cellStyle name="Note 12 5 5 4 2" xfId="21323"/>
    <cellStyle name="Note 12 5 5 4 2 2" xfId="21324"/>
    <cellStyle name="Note 12 5 5 4 2 2 2" xfId="21325"/>
    <cellStyle name="Note 12 5 5 4 2 3" xfId="21326"/>
    <cellStyle name="Note 12 5 5 4 3" xfId="21327"/>
    <cellStyle name="Note 12 5 5 4 3 2" xfId="21328"/>
    <cellStyle name="Note 12 5 5 4 3 2 2" xfId="21329"/>
    <cellStyle name="Note 12 5 5 4 3 3" xfId="21330"/>
    <cellStyle name="Note 12 5 5 4 4" xfId="21331"/>
    <cellStyle name="Note 12 5 5 4 4 2" xfId="21332"/>
    <cellStyle name="Note 12 5 5 4 5" xfId="21333"/>
    <cellStyle name="Note 12 5 6" xfId="21334"/>
    <cellStyle name="Note 12 5 6 2" xfId="21335"/>
    <cellStyle name="Note 12 5 6 2 2" xfId="21336"/>
    <cellStyle name="Note 12 5 6 2 2 2" xfId="21337"/>
    <cellStyle name="Note 12 5 6 2 2 2 2" xfId="21338"/>
    <cellStyle name="Note 12 5 6 2 2 2 2 2" xfId="21339"/>
    <cellStyle name="Note 12 5 6 2 2 2 3" xfId="21340"/>
    <cellStyle name="Note 12 5 6 2 2 3" xfId="21341"/>
    <cellStyle name="Note 12 5 6 2 2 3 2" xfId="21342"/>
    <cellStyle name="Note 12 5 6 2 2 3 2 2" xfId="21343"/>
    <cellStyle name="Note 12 5 6 2 2 3 3" xfId="21344"/>
    <cellStyle name="Note 12 5 6 2 2 4" xfId="21345"/>
    <cellStyle name="Note 12 5 6 2 2 4 2" xfId="21346"/>
    <cellStyle name="Note 12 5 6 2 2 5" xfId="21347"/>
    <cellStyle name="Note 12 5 6 2 3" xfId="21348"/>
    <cellStyle name="Note 12 5 6 2 3 2" xfId="21349"/>
    <cellStyle name="Note 12 5 6 2 3 2 2" xfId="21350"/>
    <cellStyle name="Note 12 5 6 2 3 3" xfId="21351"/>
    <cellStyle name="Note 12 5 6 2 4" xfId="21352"/>
    <cellStyle name="Note 12 5 6 2 4 2" xfId="21353"/>
    <cellStyle name="Note 12 5 6 2 4 2 2" xfId="21354"/>
    <cellStyle name="Note 12 5 6 2 4 3" xfId="21355"/>
    <cellStyle name="Note 12 5 6 2 5" xfId="21356"/>
    <cellStyle name="Note 12 5 6 2 5 2" xfId="21357"/>
    <cellStyle name="Note 12 5 6 2 6" xfId="21358"/>
    <cellStyle name="Note 12 5 6 3" xfId="21359"/>
    <cellStyle name="Note 12 5 6 3 2" xfId="21360"/>
    <cellStyle name="Note 12 5 6 3 2 2" xfId="21361"/>
    <cellStyle name="Note 12 5 6 3 2 2 2" xfId="21362"/>
    <cellStyle name="Note 12 5 6 3 2 2 2 2" xfId="21363"/>
    <cellStyle name="Note 12 5 6 3 2 2 3" xfId="21364"/>
    <cellStyle name="Note 12 5 6 3 2 3" xfId="21365"/>
    <cellStyle name="Note 12 5 6 3 2 3 2" xfId="21366"/>
    <cellStyle name="Note 12 5 6 3 2 3 2 2" xfId="21367"/>
    <cellStyle name="Note 12 5 6 3 2 3 3" xfId="21368"/>
    <cellStyle name="Note 12 5 6 3 2 4" xfId="21369"/>
    <cellStyle name="Note 12 5 6 3 2 4 2" xfId="21370"/>
    <cellStyle name="Note 12 5 6 3 2 5" xfId="21371"/>
    <cellStyle name="Note 12 5 6 3 3" xfId="21372"/>
    <cellStyle name="Note 12 5 6 3 3 2" xfId="21373"/>
    <cellStyle name="Note 12 5 6 3 3 2 2" xfId="21374"/>
    <cellStyle name="Note 12 5 6 3 3 3" xfId="21375"/>
    <cellStyle name="Note 12 5 6 3 4" xfId="21376"/>
    <cellStyle name="Note 12 5 6 3 4 2" xfId="21377"/>
    <cellStyle name="Note 12 5 6 3 4 2 2" xfId="21378"/>
    <cellStyle name="Note 12 5 6 3 4 3" xfId="21379"/>
    <cellStyle name="Note 12 5 6 3 5" xfId="21380"/>
    <cellStyle name="Note 12 5 6 3 5 2" xfId="21381"/>
    <cellStyle name="Note 12 5 6 3 6" xfId="21382"/>
    <cellStyle name="Note 12 5 6 4" xfId="21383"/>
    <cellStyle name="Note 12 5 6 4 2" xfId="21384"/>
    <cellStyle name="Note 12 5 6 4 2 2" xfId="21385"/>
    <cellStyle name="Note 12 5 6 4 2 2 2" xfId="21386"/>
    <cellStyle name="Note 12 5 6 4 2 3" xfId="21387"/>
    <cellStyle name="Note 12 5 6 4 3" xfId="21388"/>
    <cellStyle name="Note 12 5 6 4 3 2" xfId="21389"/>
    <cellStyle name="Note 12 5 6 4 3 2 2" xfId="21390"/>
    <cellStyle name="Note 12 5 6 4 3 3" xfId="21391"/>
    <cellStyle name="Note 12 5 6 4 4" xfId="21392"/>
    <cellStyle name="Note 12 5 6 4 4 2" xfId="21393"/>
    <cellStyle name="Note 12 5 6 4 5" xfId="21394"/>
    <cellStyle name="Note 12 5 7" xfId="21395"/>
    <cellStyle name="Note 12 5 7 2" xfId="21396"/>
    <cellStyle name="Note 12 5 7 2 2" xfId="21397"/>
    <cellStyle name="Note 12 5 7 2 2 2" xfId="21398"/>
    <cellStyle name="Note 12 5 7 2 2 2 2" xfId="21399"/>
    <cellStyle name="Note 12 5 7 2 2 3" xfId="21400"/>
    <cellStyle name="Note 12 5 7 2 3" xfId="21401"/>
    <cellStyle name="Note 12 5 7 2 3 2" xfId="21402"/>
    <cellStyle name="Note 12 5 7 2 3 2 2" xfId="21403"/>
    <cellStyle name="Note 12 5 7 2 3 3" xfId="21404"/>
    <cellStyle name="Note 12 5 7 2 4" xfId="21405"/>
    <cellStyle name="Note 12 5 7 2 4 2" xfId="21406"/>
    <cellStyle name="Note 12 5 7 2 5" xfId="21407"/>
    <cellStyle name="Note 12 5 7 3" xfId="21408"/>
    <cellStyle name="Note 12 5 7 3 2" xfId="21409"/>
    <cellStyle name="Note 12 5 7 3 2 2" xfId="21410"/>
    <cellStyle name="Note 12 5 7 3 3" xfId="21411"/>
    <cellStyle name="Note 12 5 7 4" xfId="21412"/>
    <cellStyle name="Note 12 5 7 4 2" xfId="21413"/>
    <cellStyle name="Note 12 5 7 4 2 2" xfId="21414"/>
    <cellStyle name="Note 12 5 7 4 3" xfId="21415"/>
    <cellStyle name="Note 12 5 7 5" xfId="21416"/>
    <cellStyle name="Note 12 5 7 5 2" xfId="21417"/>
    <cellStyle name="Note 12 5 7 6" xfId="21418"/>
    <cellStyle name="Note 12 5 8" xfId="21419"/>
    <cellStyle name="Note 12 5 8 2" xfId="21420"/>
    <cellStyle name="Note 12 5 8 2 2" xfId="21421"/>
    <cellStyle name="Note 12 5 8 2 2 2" xfId="21422"/>
    <cellStyle name="Note 12 5 8 2 2 2 2" xfId="21423"/>
    <cellStyle name="Note 12 5 8 2 2 3" xfId="21424"/>
    <cellStyle name="Note 12 5 8 2 3" xfId="21425"/>
    <cellStyle name="Note 12 5 8 2 3 2" xfId="21426"/>
    <cellStyle name="Note 12 5 8 2 3 2 2" xfId="21427"/>
    <cellStyle name="Note 12 5 8 2 3 3" xfId="21428"/>
    <cellStyle name="Note 12 5 8 2 4" xfId="21429"/>
    <cellStyle name="Note 12 5 8 2 4 2" xfId="21430"/>
    <cellStyle name="Note 12 5 8 2 5" xfId="21431"/>
    <cellStyle name="Note 12 5 8 3" xfId="21432"/>
    <cellStyle name="Note 12 5 8 3 2" xfId="21433"/>
    <cellStyle name="Note 12 5 8 3 2 2" xfId="21434"/>
    <cellStyle name="Note 12 5 8 3 3" xfId="21435"/>
    <cellStyle name="Note 12 5 8 4" xfId="21436"/>
    <cellStyle name="Note 12 5 8 4 2" xfId="21437"/>
    <cellStyle name="Note 12 5 8 4 2 2" xfId="21438"/>
    <cellStyle name="Note 12 5 8 4 3" xfId="21439"/>
    <cellStyle name="Note 12 5 8 5" xfId="21440"/>
    <cellStyle name="Note 12 5 8 5 2" xfId="21441"/>
    <cellStyle name="Note 12 5 8 6" xfId="21442"/>
    <cellStyle name="Note 12 5 9" xfId="21443"/>
    <cellStyle name="Note 12 5 9 2" xfId="21444"/>
    <cellStyle name="Note 12 5 9 2 2" xfId="21445"/>
    <cellStyle name="Note 12 5 9 2 2 2" xfId="21446"/>
    <cellStyle name="Note 12 5 9 2 3" xfId="21447"/>
    <cellStyle name="Note 12 5 9 3" xfId="21448"/>
    <cellStyle name="Note 12 5 9 3 2" xfId="21449"/>
    <cellStyle name="Note 12 5 9 3 2 2" xfId="21450"/>
    <cellStyle name="Note 12 5 9 3 3" xfId="21451"/>
    <cellStyle name="Note 12 5 9 4" xfId="21452"/>
    <cellStyle name="Note 12 5 9 4 2" xfId="21453"/>
    <cellStyle name="Note 12 5 9 5" xfId="21454"/>
    <cellStyle name="Note 12 6" xfId="21455"/>
    <cellStyle name="Note 12 6 2" xfId="21456"/>
    <cellStyle name="Note 12 6 2 2" xfId="21457"/>
    <cellStyle name="Note 12 6 2 2 2" xfId="21458"/>
    <cellStyle name="Note 12 6 2 2 2 2" xfId="21459"/>
    <cellStyle name="Note 12 6 2 2 2 2 2" xfId="21460"/>
    <cellStyle name="Note 12 6 2 2 2 2 2 2" xfId="21461"/>
    <cellStyle name="Note 12 6 2 2 2 2 3" xfId="21462"/>
    <cellStyle name="Note 12 6 2 2 2 3" xfId="21463"/>
    <cellStyle name="Note 12 6 2 2 2 3 2" xfId="21464"/>
    <cellStyle name="Note 12 6 2 2 2 3 2 2" xfId="21465"/>
    <cellStyle name="Note 12 6 2 2 2 3 3" xfId="21466"/>
    <cellStyle name="Note 12 6 2 2 2 4" xfId="21467"/>
    <cellStyle name="Note 12 6 2 2 2 4 2" xfId="21468"/>
    <cellStyle name="Note 12 6 2 2 2 5" xfId="21469"/>
    <cellStyle name="Note 12 6 2 2 3" xfId="21470"/>
    <cellStyle name="Note 12 6 2 2 3 2" xfId="21471"/>
    <cellStyle name="Note 12 6 2 2 3 2 2" xfId="21472"/>
    <cellStyle name="Note 12 6 2 2 3 3" xfId="21473"/>
    <cellStyle name="Note 12 6 2 2 4" xfId="21474"/>
    <cellStyle name="Note 12 6 2 2 4 2" xfId="21475"/>
    <cellStyle name="Note 12 6 2 2 4 2 2" xfId="21476"/>
    <cellStyle name="Note 12 6 2 2 4 3" xfId="21477"/>
    <cellStyle name="Note 12 6 2 2 5" xfId="21478"/>
    <cellStyle name="Note 12 6 2 2 5 2" xfId="21479"/>
    <cellStyle name="Note 12 6 2 2 6" xfId="21480"/>
    <cellStyle name="Note 12 6 2 3" xfId="21481"/>
    <cellStyle name="Note 12 6 2 3 2" xfId="21482"/>
    <cellStyle name="Note 12 6 2 3 2 2" xfId="21483"/>
    <cellStyle name="Note 12 6 2 3 2 2 2" xfId="21484"/>
    <cellStyle name="Note 12 6 2 3 2 2 2 2" xfId="21485"/>
    <cellStyle name="Note 12 6 2 3 2 2 3" xfId="21486"/>
    <cellStyle name="Note 12 6 2 3 2 3" xfId="21487"/>
    <cellStyle name="Note 12 6 2 3 2 3 2" xfId="21488"/>
    <cellStyle name="Note 12 6 2 3 2 3 2 2" xfId="21489"/>
    <cellStyle name="Note 12 6 2 3 2 3 3" xfId="21490"/>
    <cellStyle name="Note 12 6 2 3 2 4" xfId="21491"/>
    <cellStyle name="Note 12 6 2 3 2 4 2" xfId="21492"/>
    <cellStyle name="Note 12 6 2 3 2 5" xfId="21493"/>
    <cellStyle name="Note 12 6 2 3 3" xfId="21494"/>
    <cellStyle name="Note 12 6 2 3 3 2" xfId="21495"/>
    <cellStyle name="Note 12 6 2 3 3 2 2" xfId="21496"/>
    <cellStyle name="Note 12 6 2 3 3 3" xfId="21497"/>
    <cellStyle name="Note 12 6 2 3 4" xfId="21498"/>
    <cellStyle name="Note 12 6 2 3 4 2" xfId="21499"/>
    <cellStyle name="Note 12 6 2 3 4 2 2" xfId="21500"/>
    <cellStyle name="Note 12 6 2 3 4 3" xfId="21501"/>
    <cellStyle name="Note 12 6 2 3 5" xfId="21502"/>
    <cellStyle name="Note 12 6 2 3 5 2" xfId="21503"/>
    <cellStyle name="Note 12 6 2 3 6" xfId="21504"/>
    <cellStyle name="Note 12 6 2 4" xfId="21505"/>
    <cellStyle name="Note 12 6 2 4 2" xfId="21506"/>
    <cellStyle name="Note 12 6 2 4 2 2" xfId="21507"/>
    <cellStyle name="Note 12 6 2 4 2 2 2" xfId="21508"/>
    <cellStyle name="Note 12 6 2 4 2 3" xfId="21509"/>
    <cellStyle name="Note 12 6 2 4 3" xfId="21510"/>
    <cellStyle name="Note 12 6 2 4 3 2" xfId="21511"/>
    <cellStyle name="Note 12 6 2 4 3 2 2" xfId="21512"/>
    <cellStyle name="Note 12 6 2 4 3 3" xfId="21513"/>
    <cellStyle name="Note 12 6 2 4 4" xfId="21514"/>
    <cellStyle name="Note 12 6 2 4 4 2" xfId="21515"/>
    <cellStyle name="Note 12 6 2 4 5" xfId="21516"/>
    <cellStyle name="Note 12 6 3" xfId="21517"/>
    <cellStyle name="Note 12 6 3 2" xfId="21518"/>
    <cellStyle name="Note 12 6 3 2 2" xfId="21519"/>
    <cellStyle name="Note 12 6 3 2 2 2" xfId="21520"/>
    <cellStyle name="Note 12 6 3 2 2 2 2" xfId="21521"/>
    <cellStyle name="Note 12 6 3 2 2 2 2 2" xfId="21522"/>
    <cellStyle name="Note 12 6 3 2 2 2 3" xfId="21523"/>
    <cellStyle name="Note 12 6 3 2 2 3" xfId="21524"/>
    <cellStyle name="Note 12 6 3 2 2 3 2" xfId="21525"/>
    <cellStyle name="Note 12 6 3 2 2 3 2 2" xfId="21526"/>
    <cellStyle name="Note 12 6 3 2 2 3 3" xfId="21527"/>
    <cellStyle name="Note 12 6 3 2 2 4" xfId="21528"/>
    <cellStyle name="Note 12 6 3 2 2 4 2" xfId="21529"/>
    <cellStyle name="Note 12 6 3 2 2 5" xfId="21530"/>
    <cellStyle name="Note 12 6 3 2 3" xfId="21531"/>
    <cellStyle name="Note 12 6 3 2 3 2" xfId="21532"/>
    <cellStyle name="Note 12 6 3 2 3 2 2" xfId="21533"/>
    <cellStyle name="Note 12 6 3 2 3 3" xfId="21534"/>
    <cellStyle name="Note 12 6 3 2 4" xfId="21535"/>
    <cellStyle name="Note 12 6 3 2 4 2" xfId="21536"/>
    <cellStyle name="Note 12 6 3 2 4 2 2" xfId="21537"/>
    <cellStyle name="Note 12 6 3 2 4 3" xfId="21538"/>
    <cellStyle name="Note 12 6 3 2 5" xfId="21539"/>
    <cellStyle name="Note 12 6 3 2 5 2" xfId="21540"/>
    <cellStyle name="Note 12 6 3 2 6" xfId="21541"/>
    <cellStyle name="Note 12 6 3 3" xfId="21542"/>
    <cellStyle name="Note 12 6 3 3 2" xfId="21543"/>
    <cellStyle name="Note 12 6 3 3 2 2" xfId="21544"/>
    <cellStyle name="Note 12 6 3 3 2 2 2" xfId="21545"/>
    <cellStyle name="Note 12 6 3 3 2 2 2 2" xfId="21546"/>
    <cellStyle name="Note 12 6 3 3 2 2 3" xfId="21547"/>
    <cellStyle name="Note 12 6 3 3 2 3" xfId="21548"/>
    <cellStyle name="Note 12 6 3 3 2 3 2" xfId="21549"/>
    <cellStyle name="Note 12 6 3 3 2 3 2 2" xfId="21550"/>
    <cellStyle name="Note 12 6 3 3 2 3 3" xfId="21551"/>
    <cellStyle name="Note 12 6 3 3 2 4" xfId="21552"/>
    <cellStyle name="Note 12 6 3 3 2 4 2" xfId="21553"/>
    <cellStyle name="Note 12 6 3 3 2 5" xfId="21554"/>
    <cellStyle name="Note 12 6 3 3 3" xfId="21555"/>
    <cellStyle name="Note 12 6 3 3 3 2" xfId="21556"/>
    <cellStyle name="Note 12 6 3 3 3 2 2" xfId="21557"/>
    <cellStyle name="Note 12 6 3 3 3 3" xfId="21558"/>
    <cellStyle name="Note 12 6 3 3 4" xfId="21559"/>
    <cellStyle name="Note 12 6 3 3 4 2" xfId="21560"/>
    <cellStyle name="Note 12 6 3 3 4 2 2" xfId="21561"/>
    <cellStyle name="Note 12 6 3 3 4 3" xfId="21562"/>
    <cellStyle name="Note 12 6 3 3 5" xfId="21563"/>
    <cellStyle name="Note 12 6 3 3 5 2" xfId="21564"/>
    <cellStyle name="Note 12 6 3 3 6" xfId="21565"/>
    <cellStyle name="Note 12 6 3 4" xfId="21566"/>
    <cellStyle name="Note 12 6 3 4 2" xfId="21567"/>
    <cellStyle name="Note 12 6 3 4 2 2" xfId="21568"/>
    <cellStyle name="Note 12 6 3 4 2 2 2" xfId="21569"/>
    <cellStyle name="Note 12 6 3 4 2 3" xfId="21570"/>
    <cellStyle name="Note 12 6 3 4 3" xfId="21571"/>
    <cellStyle name="Note 12 6 3 4 3 2" xfId="21572"/>
    <cellStyle name="Note 12 6 3 4 3 2 2" xfId="21573"/>
    <cellStyle name="Note 12 6 3 4 3 3" xfId="21574"/>
    <cellStyle name="Note 12 6 3 4 4" xfId="21575"/>
    <cellStyle name="Note 12 6 3 4 4 2" xfId="21576"/>
    <cellStyle name="Note 12 6 3 4 5" xfId="21577"/>
    <cellStyle name="Note 12 6 4" xfId="21578"/>
    <cellStyle name="Note 12 6 4 2" xfId="21579"/>
    <cellStyle name="Note 12 6 4 2 2" xfId="21580"/>
    <cellStyle name="Note 12 6 4 2 2 2" xfId="21581"/>
    <cellStyle name="Note 12 6 4 2 2 2 2" xfId="21582"/>
    <cellStyle name="Note 12 6 4 2 2 2 2 2" xfId="21583"/>
    <cellStyle name="Note 12 6 4 2 2 2 3" xfId="21584"/>
    <cellStyle name="Note 12 6 4 2 2 3" xfId="21585"/>
    <cellStyle name="Note 12 6 4 2 2 3 2" xfId="21586"/>
    <cellStyle name="Note 12 6 4 2 2 3 2 2" xfId="21587"/>
    <cellStyle name="Note 12 6 4 2 2 3 3" xfId="21588"/>
    <cellStyle name="Note 12 6 4 2 2 4" xfId="21589"/>
    <cellStyle name="Note 12 6 4 2 2 4 2" xfId="21590"/>
    <cellStyle name="Note 12 6 4 2 2 5" xfId="21591"/>
    <cellStyle name="Note 12 6 4 2 3" xfId="21592"/>
    <cellStyle name="Note 12 6 4 2 3 2" xfId="21593"/>
    <cellStyle name="Note 12 6 4 2 3 2 2" xfId="21594"/>
    <cellStyle name="Note 12 6 4 2 3 3" xfId="21595"/>
    <cellStyle name="Note 12 6 4 2 4" xfId="21596"/>
    <cellStyle name="Note 12 6 4 2 4 2" xfId="21597"/>
    <cellStyle name="Note 12 6 4 2 4 2 2" xfId="21598"/>
    <cellStyle name="Note 12 6 4 2 4 3" xfId="21599"/>
    <cellStyle name="Note 12 6 4 2 5" xfId="21600"/>
    <cellStyle name="Note 12 6 4 2 5 2" xfId="21601"/>
    <cellStyle name="Note 12 6 4 2 6" xfId="21602"/>
    <cellStyle name="Note 12 6 4 3" xfId="21603"/>
    <cellStyle name="Note 12 6 4 3 2" xfId="21604"/>
    <cellStyle name="Note 12 6 4 3 2 2" xfId="21605"/>
    <cellStyle name="Note 12 6 4 3 2 2 2" xfId="21606"/>
    <cellStyle name="Note 12 6 4 3 2 2 2 2" xfId="21607"/>
    <cellStyle name="Note 12 6 4 3 2 2 3" xfId="21608"/>
    <cellStyle name="Note 12 6 4 3 2 3" xfId="21609"/>
    <cellStyle name="Note 12 6 4 3 2 3 2" xfId="21610"/>
    <cellStyle name="Note 12 6 4 3 2 3 2 2" xfId="21611"/>
    <cellStyle name="Note 12 6 4 3 2 3 3" xfId="21612"/>
    <cellStyle name="Note 12 6 4 3 2 4" xfId="21613"/>
    <cellStyle name="Note 12 6 4 3 2 4 2" xfId="21614"/>
    <cellStyle name="Note 12 6 4 3 2 5" xfId="21615"/>
    <cellStyle name="Note 12 6 4 3 3" xfId="21616"/>
    <cellStyle name="Note 12 6 4 3 3 2" xfId="21617"/>
    <cellStyle name="Note 12 6 4 3 3 2 2" xfId="21618"/>
    <cellStyle name="Note 12 6 4 3 3 3" xfId="21619"/>
    <cellStyle name="Note 12 6 4 3 4" xfId="21620"/>
    <cellStyle name="Note 12 6 4 3 4 2" xfId="21621"/>
    <cellStyle name="Note 12 6 4 3 4 2 2" xfId="21622"/>
    <cellStyle name="Note 12 6 4 3 4 3" xfId="21623"/>
    <cellStyle name="Note 12 6 4 3 5" xfId="21624"/>
    <cellStyle name="Note 12 6 4 3 5 2" xfId="21625"/>
    <cellStyle name="Note 12 6 4 3 6" xfId="21626"/>
    <cellStyle name="Note 12 6 4 4" xfId="21627"/>
    <cellStyle name="Note 12 6 4 4 2" xfId="21628"/>
    <cellStyle name="Note 12 6 4 4 2 2" xfId="21629"/>
    <cellStyle name="Note 12 6 4 4 2 2 2" xfId="21630"/>
    <cellStyle name="Note 12 6 4 4 2 3" xfId="21631"/>
    <cellStyle name="Note 12 6 4 4 3" xfId="21632"/>
    <cellStyle name="Note 12 6 4 4 3 2" xfId="21633"/>
    <cellStyle name="Note 12 6 4 4 3 2 2" xfId="21634"/>
    <cellStyle name="Note 12 6 4 4 3 3" xfId="21635"/>
    <cellStyle name="Note 12 6 4 4 4" xfId="21636"/>
    <cellStyle name="Note 12 6 4 4 4 2" xfId="21637"/>
    <cellStyle name="Note 12 6 4 4 5" xfId="21638"/>
    <cellStyle name="Note 12 6 5" xfId="21639"/>
    <cellStyle name="Note 12 6 5 2" xfId="21640"/>
    <cellStyle name="Note 12 6 5 2 2" xfId="21641"/>
    <cellStyle name="Note 12 6 5 2 2 2" xfId="21642"/>
    <cellStyle name="Note 12 6 5 2 2 2 2" xfId="21643"/>
    <cellStyle name="Note 12 6 5 2 2 2 2 2" xfId="21644"/>
    <cellStyle name="Note 12 6 5 2 2 2 3" xfId="21645"/>
    <cellStyle name="Note 12 6 5 2 2 3" xfId="21646"/>
    <cellStyle name="Note 12 6 5 2 2 3 2" xfId="21647"/>
    <cellStyle name="Note 12 6 5 2 2 3 2 2" xfId="21648"/>
    <cellStyle name="Note 12 6 5 2 2 3 3" xfId="21649"/>
    <cellStyle name="Note 12 6 5 2 2 4" xfId="21650"/>
    <cellStyle name="Note 12 6 5 2 2 4 2" xfId="21651"/>
    <cellStyle name="Note 12 6 5 2 2 5" xfId="21652"/>
    <cellStyle name="Note 12 6 5 2 3" xfId="21653"/>
    <cellStyle name="Note 12 6 5 2 3 2" xfId="21654"/>
    <cellStyle name="Note 12 6 5 2 3 2 2" xfId="21655"/>
    <cellStyle name="Note 12 6 5 2 3 3" xfId="21656"/>
    <cellStyle name="Note 12 6 5 2 4" xfId="21657"/>
    <cellStyle name="Note 12 6 5 2 4 2" xfId="21658"/>
    <cellStyle name="Note 12 6 5 2 4 2 2" xfId="21659"/>
    <cellStyle name="Note 12 6 5 2 4 3" xfId="21660"/>
    <cellStyle name="Note 12 6 5 2 5" xfId="21661"/>
    <cellStyle name="Note 12 6 5 2 5 2" xfId="21662"/>
    <cellStyle name="Note 12 6 5 2 6" xfId="21663"/>
    <cellStyle name="Note 12 6 5 3" xfId="21664"/>
    <cellStyle name="Note 12 6 5 3 2" xfId="21665"/>
    <cellStyle name="Note 12 6 5 3 2 2" xfId="21666"/>
    <cellStyle name="Note 12 6 5 3 2 2 2" xfId="21667"/>
    <cellStyle name="Note 12 6 5 3 2 2 2 2" xfId="21668"/>
    <cellStyle name="Note 12 6 5 3 2 2 3" xfId="21669"/>
    <cellStyle name="Note 12 6 5 3 2 3" xfId="21670"/>
    <cellStyle name="Note 12 6 5 3 2 3 2" xfId="21671"/>
    <cellStyle name="Note 12 6 5 3 2 3 2 2" xfId="21672"/>
    <cellStyle name="Note 12 6 5 3 2 3 3" xfId="21673"/>
    <cellStyle name="Note 12 6 5 3 2 4" xfId="21674"/>
    <cellStyle name="Note 12 6 5 3 2 4 2" xfId="21675"/>
    <cellStyle name="Note 12 6 5 3 2 5" xfId="21676"/>
    <cellStyle name="Note 12 6 5 3 3" xfId="21677"/>
    <cellStyle name="Note 12 6 5 3 3 2" xfId="21678"/>
    <cellStyle name="Note 12 6 5 3 3 2 2" xfId="21679"/>
    <cellStyle name="Note 12 6 5 3 3 3" xfId="21680"/>
    <cellStyle name="Note 12 6 5 3 4" xfId="21681"/>
    <cellStyle name="Note 12 6 5 3 4 2" xfId="21682"/>
    <cellStyle name="Note 12 6 5 3 4 2 2" xfId="21683"/>
    <cellStyle name="Note 12 6 5 3 4 3" xfId="21684"/>
    <cellStyle name="Note 12 6 5 3 5" xfId="21685"/>
    <cellStyle name="Note 12 6 5 3 5 2" xfId="21686"/>
    <cellStyle name="Note 12 6 5 3 6" xfId="21687"/>
    <cellStyle name="Note 12 6 5 4" xfId="21688"/>
    <cellStyle name="Note 12 6 5 4 2" xfId="21689"/>
    <cellStyle name="Note 12 6 5 4 2 2" xfId="21690"/>
    <cellStyle name="Note 12 6 5 4 2 2 2" xfId="21691"/>
    <cellStyle name="Note 12 6 5 4 2 3" xfId="21692"/>
    <cellStyle name="Note 12 6 5 4 3" xfId="21693"/>
    <cellStyle name="Note 12 6 5 4 3 2" xfId="21694"/>
    <cellStyle name="Note 12 6 5 4 3 2 2" xfId="21695"/>
    <cellStyle name="Note 12 6 5 4 3 3" xfId="21696"/>
    <cellStyle name="Note 12 6 5 4 4" xfId="21697"/>
    <cellStyle name="Note 12 6 5 4 4 2" xfId="21698"/>
    <cellStyle name="Note 12 6 5 4 5" xfId="21699"/>
    <cellStyle name="Note 12 6 6" xfId="21700"/>
    <cellStyle name="Note 12 6 6 2" xfId="21701"/>
    <cellStyle name="Note 12 6 6 2 2" xfId="21702"/>
    <cellStyle name="Note 12 6 6 2 2 2" xfId="21703"/>
    <cellStyle name="Note 12 6 6 2 2 2 2" xfId="21704"/>
    <cellStyle name="Note 12 6 6 2 2 2 2 2" xfId="21705"/>
    <cellStyle name="Note 12 6 6 2 2 2 3" xfId="21706"/>
    <cellStyle name="Note 12 6 6 2 2 3" xfId="21707"/>
    <cellStyle name="Note 12 6 6 2 2 3 2" xfId="21708"/>
    <cellStyle name="Note 12 6 6 2 2 3 2 2" xfId="21709"/>
    <cellStyle name="Note 12 6 6 2 2 3 3" xfId="21710"/>
    <cellStyle name="Note 12 6 6 2 2 4" xfId="21711"/>
    <cellStyle name="Note 12 6 6 2 2 4 2" xfId="21712"/>
    <cellStyle name="Note 12 6 6 2 2 5" xfId="21713"/>
    <cellStyle name="Note 12 6 6 2 3" xfId="21714"/>
    <cellStyle name="Note 12 6 6 2 3 2" xfId="21715"/>
    <cellStyle name="Note 12 6 6 2 3 2 2" xfId="21716"/>
    <cellStyle name="Note 12 6 6 2 3 3" xfId="21717"/>
    <cellStyle name="Note 12 6 6 2 4" xfId="21718"/>
    <cellStyle name="Note 12 6 6 2 4 2" xfId="21719"/>
    <cellStyle name="Note 12 6 6 2 4 2 2" xfId="21720"/>
    <cellStyle name="Note 12 6 6 2 4 3" xfId="21721"/>
    <cellStyle name="Note 12 6 6 2 5" xfId="21722"/>
    <cellStyle name="Note 12 6 6 2 5 2" xfId="21723"/>
    <cellStyle name="Note 12 6 6 2 6" xfId="21724"/>
    <cellStyle name="Note 12 6 6 3" xfId="21725"/>
    <cellStyle name="Note 12 6 6 3 2" xfId="21726"/>
    <cellStyle name="Note 12 6 6 3 2 2" xfId="21727"/>
    <cellStyle name="Note 12 6 6 3 2 2 2" xfId="21728"/>
    <cellStyle name="Note 12 6 6 3 2 2 2 2" xfId="21729"/>
    <cellStyle name="Note 12 6 6 3 2 2 3" xfId="21730"/>
    <cellStyle name="Note 12 6 6 3 2 3" xfId="21731"/>
    <cellStyle name="Note 12 6 6 3 2 3 2" xfId="21732"/>
    <cellStyle name="Note 12 6 6 3 2 3 2 2" xfId="21733"/>
    <cellStyle name="Note 12 6 6 3 2 3 3" xfId="21734"/>
    <cellStyle name="Note 12 6 6 3 2 4" xfId="21735"/>
    <cellStyle name="Note 12 6 6 3 2 4 2" xfId="21736"/>
    <cellStyle name="Note 12 6 6 3 2 5" xfId="21737"/>
    <cellStyle name="Note 12 6 6 3 3" xfId="21738"/>
    <cellStyle name="Note 12 6 6 3 3 2" xfId="21739"/>
    <cellStyle name="Note 12 6 6 3 3 2 2" xfId="21740"/>
    <cellStyle name="Note 12 6 6 3 3 3" xfId="21741"/>
    <cellStyle name="Note 12 6 6 3 4" xfId="21742"/>
    <cellStyle name="Note 12 6 6 3 4 2" xfId="21743"/>
    <cellStyle name="Note 12 6 6 3 4 2 2" xfId="21744"/>
    <cellStyle name="Note 12 6 6 3 4 3" xfId="21745"/>
    <cellStyle name="Note 12 6 6 3 5" xfId="21746"/>
    <cellStyle name="Note 12 6 6 3 5 2" xfId="21747"/>
    <cellStyle name="Note 12 6 6 3 6" xfId="21748"/>
    <cellStyle name="Note 12 6 6 4" xfId="21749"/>
    <cellStyle name="Note 12 6 6 4 2" xfId="21750"/>
    <cellStyle name="Note 12 6 6 4 2 2" xfId="21751"/>
    <cellStyle name="Note 12 6 6 4 2 2 2" xfId="21752"/>
    <cellStyle name="Note 12 6 6 4 2 3" xfId="21753"/>
    <cellStyle name="Note 12 6 6 4 3" xfId="21754"/>
    <cellStyle name="Note 12 6 6 4 3 2" xfId="21755"/>
    <cellStyle name="Note 12 6 6 4 3 2 2" xfId="21756"/>
    <cellStyle name="Note 12 6 6 4 3 3" xfId="21757"/>
    <cellStyle name="Note 12 6 6 4 4" xfId="21758"/>
    <cellStyle name="Note 12 6 6 4 4 2" xfId="21759"/>
    <cellStyle name="Note 12 6 6 4 5" xfId="21760"/>
    <cellStyle name="Note 12 6 7" xfId="21761"/>
    <cellStyle name="Note 12 6 7 2" xfId="21762"/>
    <cellStyle name="Note 12 6 7 2 2" xfId="21763"/>
    <cellStyle name="Note 12 6 7 2 2 2" xfId="21764"/>
    <cellStyle name="Note 12 6 7 2 2 2 2" xfId="21765"/>
    <cellStyle name="Note 12 6 7 2 2 3" xfId="21766"/>
    <cellStyle name="Note 12 6 7 2 3" xfId="21767"/>
    <cellStyle name="Note 12 6 7 2 3 2" xfId="21768"/>
    <cellStyle name="Note 12 6 7 2 3 2 2" xfId="21769"/>
    <cellStyle name="Note 12 6 7 2 3 3" xfId="21770"/>
    <cellStyle name="Note 12 6 7 2 4" xfId="21771"/>
    <cellStyle name="Note 12 6 7 2 4 2" xfId="21772"/>
    <cellStyle name="Note 12 6 7 2 5" xfId="21773"/>
    <cellStyle name="Note 12 6 7 3" xfId="21774"/>
    <cellStyle name="Note 12 6 7 3 2" xfId="21775"/>
    <cellStyle name="Note 12 6 7 3 2 2" xfId="21776"/>
    <cellStyle name="Note 12 6 7 3 3" xfId="21777"/>
    <cellStyle name="Note 12 6 7 4" xfId="21778"/>
    <cellStyle name="Note 12 6 7 4 2" xfId="21779"/>
    <cellStyle name="Note 12 6 7 4 2 2" xfId="21780"/>
    <cellStyle name="Note 12 6 7 4 3" xfId="21781"/>
    <cellStyle name="Note 12 6 7 5" xfId="21782"/>
    <cellStyle name="Note 12 6 7 5 2" xfId="21783"/>
    <cellStyle name="Note 12 6 7 6" xfId="21784"/>
    <cellStyle name="Note 12 6 8" xfId="21785"/>
    <cellStyle name="Note 12 6 8 2" xfId="21786"/>
    <cellStyle name="Note 12 6 8 2 2" xfId="21787"/>
    <cellStyle name="Note 12 6 8 2 2 2" xfId="21788"/>
    <cellStyle name="Note 12 6 8 2 2 2 2" xfId="21789"/>
    <cellStyle name="Note 12 6 8 2 2 3" xfId="21790"/>
    <cellStyle name="Note 12 6 8 2 3" xfId="21791"/>
    <cellStyle name="Note 12 6 8 2 3 2" xfId="21792"/>
    <cellStyle name="Note 12 6 8 2 3 2 2" xfId="21793"/>
    <cellStyle name="Note 12 6 8 2 3 3" xfId="21794"/>
    <cellStyle name="Note 12 6 8 2 4" xfId="21795"/>
    <cellStyle name="Note 12 6 8 2 4 2" xfId="21796"/>
    <cellStyle name="Note 12 6 8 2 5" xfId="21797"/>
    <cellStyle name="Note 12 6 8 3" xfId="21798"/>
    <cellStyle name="Note 12 6 8 3 2" xfId="21799"/>
    <cellStyle name="Note 12 6 8 3 2 2" xfId="21800"/>
    <cellStyle name="Note 12 6 8 3 3" xfId="21801"/>
    <cellStyle name="Note 12 6 8 4" xfId="21802"/>
    <cellStyle name="Note 12 6 8 4 2" xfId="21803"/>
    <cellStyle name="Note 12 6 8 4 2 2" xfId="21804"/>
    <cellStyle name="Note 12 6 8 4 3" xfId="21805"/>
    <cellStyle name="Note 12 6 8 5" xfId="21806"/>
    <cellStyle name="Note 12 6 8 5 2" xfId="21807"/>
    <cellStyle name="Note 12 6 8 6" xfId="21808"/>
    <cellStyle name="Note 12 6 9" xfId="21809"/>
    <cellStyle name="Note 12 6 9 2" xfId="21810"/>
    <cellStyle name="Note 12 6 9 2 2" xfId="21811"/>
    <cellStyle name="Note 12 6 9 2 2 2" xfId="21812"/>
    <cellStyle name="Note 12 6 9 2 3" xfId="21813"/>
    <cellStyle name="Note 12 6 9 3" xfId="21814"/>
    <cellStyle name="Note 12 6 9 3 2" xfId="21815"/>
    <cellStyle name="Note 12 6 9 3 2 2" xfId="21816"/>
    <cellStyle name="Note 12 6 9 3 3" xfId="21817"/>
    <cellStyle name="Note 12 6 9 4" xfId="21818"/>
    <cellStyle name="Note 12 6 9 4 2" xfId="21819"/>
    <cellStyle name="Note 12 6 9 5" xfId="21820"/>
    <cellStyle name="Note 12 7" xfId="21821"/>
    <cellStyle name="Note 12 7 2" xfId="21822"/>
    <cellStyle name="Note 12 7 2 2" xfId="21823"/>
    <cellStyle name="Note 12 7 2 2 2" xfId="21824"/>
    <cellStyle name="Note 12 7 2 2 2 2" xfId="21825"/>
    <cellStyle name="Note 12 7 2 2 2 2 2" xfId="21826"/>
    <cellStyle name="Note 12 7 2 2 2 2 2 2" xfId="21827"/>
    <cellStyle name="Note 12 7 2 2 2 2 3" xfId="21828"/>
    <cellStyle name="Note 12 7 2 2 2 3" xfId="21829"/>
    <cellStyle name="Note 12 7 2 2 2 3 2" xfId="21830"/>
    <cellStyle name="Note 12 7 2 2 2 3 2 2" xfId="21831"/>
    <cellStyle name="Note 12 7 2 2 2 3 3" xfId="21832"/>
    <cellStyle name="Note 12 7 2 2 2 4" xfId="21833"/>
    <cellStyle name="Note 12 7 2 2 2 4 2" xfId="21834"/>
    <cellStyle name="Note 12 7 2 2 2 5" xfId="21835"/>
    <cellStyle name="Note 12 7 2 2 3" xfId="21836"/>
    <cellStyle name="Note 12 7 2 2 3 2" xfId="21837"/>
    <cellStyle name="Note 12 7 2 2 3 2 2" xfId="21838"/>
    <cellStyle name="Note 12 7 2 2 3 3" xfId="21839"/>
    <cellStyle name="Note 12 7 2 2 4" xfId="21840"/>
    <cellStyle name="Note 12 7 2 2 4 2" xfId="21841"/>
    <cellStyle name="Note 12 7 2 2 4 2 2" xfId="21842"/>
    <cellStyle name="Note 12 7 2 2 4 3" xfId="21843"/>
    <cellStyle name="Note 12 7 2 2 5" xfId="21844"/>
    <cellStyle name="Note 12 7 2 2 5 2" xfId="21845"/>
    <cellStyle name="Note 12 7 2 2 6" xfId="21846"/>
    <cellStyle name="Note 12 7 2 3" xfId="21847"/>
    <cellStyle name="Note 12 7 2 3 2" xfId="21848"/>
    <cellStyle name="Note 12 7 2 3 2 2" xfId="21849"/>
    <cellStyle name="Note 12 7 2 3 2 2 2" xfId="21850"/>
    <cellStyle name="Note 12 7 2 3 2 2 2 2" xfId="21851"/>
    <cellStyle name="Note 12 7 2 3 2 2 3" xfId="21852"/>
    <cellStyle name="Note 12 7 2 3 2 3" xfId="21853"/>
    <cellStyle name="Note 12 7 2 3 2 3 2" xfId="21854"/>
    <cellStyle name="Note 12 7 2 3 2 3 2 2" xfId="21855"/>
    <cellStyle name="Note 12 7 2 3 2 3 3" xfId="21856"/>
    <cellStyle name="Note 12 7 2 3 2 4" xfId="21857"/>
    <cellStyle name="Note 12 7 2 3 2 4 2" xfId="21858"/>
    <cellStyle name="Note 12 7 2 3 2 5" xfId="21859"/>
    <cellStyle name="Note 12 7 2 3 3" xfId="21860"/>
    <cellStyle name="Note 12 7 2 3 3 2" xfId="21861"/>
    <cellStyle name="Note 12 7 2 3 3 2 2" xfId="21862"/>
    <cellStyle name="Note 12 7 2 3 3 3" xfId="21863"/>
    <cellStyle name="Note 12 7 2 3 4" xfId="21864"/>
    <cellStyle name="Note 12 7 2 3 4 2" xfId="21865"/>
    <cellStyle name="Note 12 7 2 3 4 2 2" xfId="21866"/>
    <cellStyle name="Note 12 7 2 3 4 3" xfId="21867"/>
    <cellStyle name="Note 12 7 2 3 5" xfId="21868"/>
    <cellStyle name="Note 12 7 2 3 5 2" xfId="21869"/>
    <cellStyle name="Note 12 7 2 3 6" xfId="21870"/>
    <cellStyle name="Note 12 7 2 4" xfId="21871"/>
    <cellStyle name="Note 12 7 2 4 2" xfId="21872"/>
    <cellStyle name="Note 12 7 2 4 2 2" xfId="21873"/>
    <cellStyle name="Note 12 7 2 4 2 2 2" xfId="21874"/>
    <cellStyle name="Note 12 7 2 4 2 3" xfId="21875"/>
    <cellStyle name="Note 12 7 2 4 3" xfId="21876"/>
    <cellStyle name="Note 12 7 2 4 3 2" xfId="21877"/>
    <cellStyle name="Note 12 7 2 4 3 2 2" xfId="21878"/>
    <cellStyle name="Note 12 7 2 4 3 3" xfId="21879"/>
    <cellStyle name="Note 12 7 2 4 4" xfId="21880"/>
    <cellStyle name="Note 12 7 2 4 4 2" xfId="21881"/>
    <cellStyle name="Note 12 7 2 4 5" xfId="21882"/>
    <cellStyle name="Note 12 7 3" xfId="21883"/>
    <cellStyle name="Note 12 7 3 2" xfId="21884"/>
    <cellStyle name="Note 12 7 3 2 2" xfId="21885"/>
    <cellStyle name="Note 12 7 3 2 2 2" xfId="21886"/>
    <cellStyle name="Note 12 7 3 2 2 2 2" xfId="21887"/>
    <cellStyle name="Note 12 7 3 2 2 2 2 2" xfId="21888"/>
    <cellStyle name="Note 12 7 3 2 2 2 3" xfId="21889"/>
    <cellStyle name="Note 12 7 3 2 2 3" xfId="21890"/>
    <cellStyle name="Note 12 7 3 2 2 3 2" xfId="21891"/>
    <cellStyle name="Note 12 7 3 2 2 3 2 2" xfId="21892"/>
    <cellStyle name="Note 12 7 3 2 2 3 3" xfId="21893"/>
    <cellStyle name="Note 12 7 3 2 2 4" xfId="21894"/>
    <cellStyle name="Note 12 7 3 2 2 4 2" xfId="21895"/>
    <cellStyle name="Note 12 7 3 2 2 5" xfId="21896"/>
    <cellStyle name="Note 12 7 3 2 3" xfId="21897"/>
    <cellStyle name="Note 12 7 3 2 3 2" xfId="21898"/>
    <cellStyle name="Note 12 7 3 2 3 2 2" xfId="21899"/>
    <cellStyle name="Note 12 7 3 2 3 3" xfId="21900"/>
    <cellStyle name="Note 12 7 3 2 4" xfId="21901"/>
    <cellStyle name="Note 12 7 3 2 4 2" xfId="21902"/>
    <cellStyle name="Note 12 7 3 2 4 2 2" xfId="21903"/>
    <cellStyle name="Note 12 7 3 2 4 3" xfId="21904"/>
    <cellStyle name="Note 12 7 3 2 5" xfId="21905"/>
    <cellStyle name="Note 12 7 3 2 5 2" xfId="21906"/>
    <cellStyle name="Note 12 7 3 2 6" xfId="21907"/>
    <cellStyle name="Note 12 7 3 3" xfId="21908"/>
    <cellStyle name="Note 12 7 3 3 2" xfId="21909"/>
    <cellStyle name="Note 12 7 3 3 2 2" xfId="21910"/>
    <cellStyle name="Note 12 7 3 3 2 2 2" xfId="21911"/>
    <cellStyle name="Note 12 7 3 3 2 2 2 2" xfId="21912"/>
    <cellStyle name="Note 12 7 3 3 2 2 3" xfId="21913"/>
    <cellStyle name="Note 12 7 3 3 2 3" xfId="21914"/>
    <cellStyle name="Note 12 7 3 3 2 3 2" xfId="21915"/>
    <cellStyle name="Note 12 7 3 3 2 3 2 2" xfId="21916"/>
    <cellStyle name="Note 12 7 3 3 2 3 3" xfId="21917"/>
    <cellStyle name="Note 12 7 3 3 2 4" xfId="21918"/>
    <cellStyle name="Note 12 7 3 3 2 4 2" xfId="21919"/>
    <cellStyle name="Note 12 7 3 3 2 5" xfId="21920"/>
    <cellStyle name="Note 12 7 3 3 3" xfId="21921"/>
    <cellStyle name="Note 12 7 3 3 3 2" xfId="21922"/>
    <cellStyle name="Note 12 7 3 3 3 2 2" xfId="21923"/>
    <cellStyle name="Note 12 7 3 3 3 3" xfId="21924"/>
    <cellStyle name="Note 12 7 3 3 4" xfId="21925"/>
    <cellStyle name="Note 12 7 3 3 4 2" xfId="21926"/>
    <cellStyle name="Note 12 7 3 3 4 2 2" xfId="21927"/>
    <cellStyle name="Note 12 7 3 3 4 3" xfId="21928"/>
    <cellStyle name="Note 12 7 3 3 5" xfId="21929"/>
    <cellStyle name="Note 12 7 3 3 5 2" xfId="21930"/>
    <cellStyle name="Note 12 7 3 3 6" xfId="21931"/>
    <cellStyle name="Note 12 7 3 4" xfId="21932"/>
    <cellStyle name="Note 12 7 3 4 2" xfId="21933"/>
    <cellStyle name="Note 12 7 3 4 2 2" xfId="21934"/>
    <cellStyle name="Note 12 7 3 4 2 2 2" xfId="21935"/>
    <cellStyle name="Note 12 7 3 4 2 3" xfId="21936"/>
    <cellStyle name="Note 12 7 3 4 3" xfId="21937"/>
    <cellStyle name="Note 12 7 3 4 3 2" xfId="21938"/>
    <cellStyle name="Note 12 7 3 4 3 2 2" xfId="21939"/>
    <cellStyle name="Note 12 7 3 4 3 3" xfId="21940"/>
    <cellStyle name="Note 12 7 3 4 4" xfId="21941"/>
    <cellStyle name="Note 12 7 3 4 4 2" xfId="21942"/>
    <cellStyle name="Note 12 7 3 4 5" xfId="21943"/>
    <cellStyle name="Note 12 7 4" xfId="21944"/>
    <cellStyle name="Note 12 7 4 2" xfId="21945"/>
    <cellStyle name="Note 12 7 4 2 2" xfId="21946"/>
    <cellStyle name="Note 12 7 4 2 2 2" xfId="21947"/>
    <cellStyle name="Note 12 7 4 2 2 2 2" xfId="21948"/>
    <cellStyle name="Note 12 7 4 2 2 2 2 2" xfId="21949"/>
    <cellStyle name="Note 12 7 4 2 2 2 3" xfId="21950"/>
    <cellStyle name="Note 12 7 4 2 2 3" xfId="21951"/>
    <cellStyle name="Note 12 7 4 2 2 3 2" xfId="21952"/>
    <cellStyle name="Note 12 7 4 2 2 3 2 2" xfId="21953"/>
    <cellStyle name="Note 12 7 4 2 2 3 3" xfId="21954"/>
    <cellStyle name="Note 12 7 4 2 2 4" xfId="21955"/>
    <cellStyle name="Note 12 7 4 2 2 4 2" xfId="21956"/>
    <cellStyle name="Note 12 7 4 2 2 5" xfId="21957"/>
    <cellStyle name="Note 12 7 4 2 3" xfId="21958"/>
    <cellStyle name="Note 12 7 4 2 3 2" xfId="21959"/>
    <cellStyle name="Note 12 7 4 2 3 2 2" xfId="21960"/>
    <cellStyle name="Note 12 7 4 2 3 3" xfId="21961"/>
    <cellStyle name="Note 12 7 4 2 4" xfId="21962"/>
    <cellStyle name="Note 12 7 4 2 4 2" xfId="21963"/>
    <cellStyle name="Note 12 7 4 2 4 2 2" xfId="21964"/>
    <cellStyle name="Note 12 7 4 2 4 3" xfId="21965"/>
    <cellStyle name="Note 12 7 4 2 5" xfId="21966"/>
    <cellStyle name="Note 12 7 4 2 5 2" xfId="21967"/>
    <cellStyle name="Note 12 7 4 2 6" xfId="21968"/>
    <cellStyle name="Note 12 7 4 3" xfId="21969"/>
    <cellStyle name="Note 12 7 4 3 2" xfId="21970"/>
    <cellStyle name="Note 12 7 4 3 2 2" xfId="21971"/>
    <cellStyle name="Note 12 7 4 3 2 2 2" xfId="21972"/>
    <cellStyle name="Note 12 7 4 3 2 2 2 2" xfId="21973"/>
    <cellStyle name="Note 12 7 4 3 2 2 3" xfId="21974"/>
    <cellStyle name="Note 12 7 4 3 2 3" xfId="21975"/>
    <cellStyle name="Note 12 7 4 3 2 3 2" xfId="21976"/>
    <cellStyle name="Note 12 7 4 3 2 3 2 2" xfId="21977"/>
    <cellStyle name="Note 12 7 4 3 2 3 3" xfId="21978"/>
    <cellStyle name="Note 12 7 4 3 2 4" xfId="21979"/>
    <cellStyle name="Note 12 7 4 3 2 4 2" xfId="21980"/>
    <cellStyle name="Note 12 7 4 3 2 5" xfId="21981"/>
    <cellStyle name="Note 12 7 4 3 3" xfId="21982"/>
    <cellStyle name="Note 12 7 4 3 3 2" xfId="21983"/>
    <cellStyle name="Note 12 7 4 3 3 2 2" xfId="21984"/>
    <cellStyle name="Note 12 7 4 3 3 3" xfId="21985"/>
    <cellStyle name="Note 12 7 4 3 4" xfId="21986"/>
    <cellStyle name="Note 12 7 4 3 4 2" xfId="21987"/>
    <cellStyle name="Note 12 7 4 3 4 2 2" xfId="21988"/>
    <cellStyle name="Note 12 7 4 3 4 3" xfId="21989"/>
    <cellStyle name="Note 12 7 4 3 5" xfId="21990"/>
    <cellStyle name="Note 12 7 4 3 5 2" xfId="21991"/>
    <cellStyle name="Note 12 7 4 3 6" xfId="21992"/>
    <cellStyle name="Note 12 7 4 4" xfId="21993"/>
    <cellStyle name="Note 12 7 4 4 2" xfId="21994"/>
    <cellStyle name="Note 12 7 4 4 2 2" xfId="21995"/>
    <cellStyle name="Note 12 7 4 4 2 2 2" xfId="21996"/>
    <cellStyle name="Note 12 7 4 4 2 3" xfId="21997"/>
    <cellStyle name="Note 12 7 4 4 3" xfId="21998"/>
    <cellStyle name="Note 12 7 4 4 3 2" xfId="21999"/>
    <cellStyle name="Note 12 7 4 4 3 2 2" xfId="22000"/>
    <cellStyle name="Note 12 7 4 4 3 3" xfId="22001"/>
    <cellStyle name="Note 12 7 4 4 4" xfId="22002"/>
    <cellStyle name="Note 12 7 4 4 4 2" xfId="22003"/>
    <cellStyle name="Note 12 7 4 4 5" xfId="22004"/>
    <cellStyle name="Note 12 7 5" xfId="22005"/>
    <cellStyle name="Note 12 7 5 2" xfId="22006"/>
    <cellStyle name="Note 12 7 5 2 2" xfId="22007"/>
    <cellStyle name="Note 12 7 5 2 2 2" xfId="22008"/>
    <cellStyle name="Note 12 7 5 2 2 2 2" xfId="22009"/>
    <cellStyle name="Note 12 7 5 2 2 2 2 2" xfId="22010"/>
    <cellStyle name="Note 12 7 5 2 2 2 3" xfId="22011"/>
    <cellStyle name="Note 12 7 5 2 2 3" xfId="22012"/>
    <cellStyle name="Note 12 7 5 2 2 3 2" xfId="22013"/>
    <cellStyle name="Note 12 7 5 2 2 3 2 2" xfId="22014"/>
    <cellStyle name="Note 12 7 5 2 2 3 3" xfId="22015"/>
    <cellStyle name="Note 12 7 5 2 2 4" xfId="22016"/>
    <cellStyle name="Note 12 7 5 2 2 4 2" xfId="22017"/>
    <cellStyle name="Note 12 7 5 2 2 5" xfId="22018"/>
    <cellStyle name="Note 12 7 5 2 3" xfId="22019"/>
    <cellStyle name="Note 12 7 5 2 3 2" xfId="22020"/>
    <cellStyle name="Note 12 7 5 2 3 2 2" xfId="22021"/>
    <cellStyle name="Note 12 7 5 2 3 3" xfId="22022"/>
    <cellStyle name="Note 12 7 5 2 4" xfId="22023"/>
    <cellStyle name="Note 12 7 5 2 4 2" xfId="22024"/>
    <cellStyle name="Note 12 7 5 2 4 2 2" xfId="22025"/>
    <cellStyle name="Note 12 7 5 2 4 3" xfId="22026"/>
    <cellStyle name="Note 12 7 5 2 5" xfId="22027"/>
    <cellStyle name="Note 12 7 5 2 5 2" xfId="22028"/>
    <cellStyle name="Note 12 7 5 2 6" xfId="22029"/>
    <cellStyle name="Note 12 7 5 3" xfId="22030"/>
    <cellStyle name="Note 12 7 5 3 2" xfId="22031"/>
    <cellStyle name="Note 12 7 5 3 2 2" xfId="22032"/>
    <cellStyle name="Note 12 7 5 3 2 2 2" xfId="22033"/>
    <cellStyle name="Note 12 7 5 3 2 2 2 2" xfId="22034"/>
    <cellStyle name="Note 12 7 5 3 2 2 3" xfId="22035"/>
    <cellStyle name="Note 12 7 5 3 2 3" xfId="22036"/>
    <cellStyle name="Note 12 7 5 3 2 3 2" xfId="22037"/>
    <cellStyle name="Note 12 7 5 3 2 3 2 2" xfId="22038"/>
    <cellStyle name="Note 12 7 5 3 2 3 3" xfId="22039"/>
    <cellStyle name="Note 12 7 5 3 2 4" xfId="22040"/>
    <cellStyle name="Note 12 7 5 3 2 4 2" xfId="22041"/>
    <cellStyle name="Note 12 7 5 3 2 5" xfId="22042"/>
    <cellStyle name="Note 12 7 5 3 3" xfId="22043"/>
    <cellStyle name="Note 12 7 5 3 3 2" xfId="22044"/>
    <cellStyle name="Note 12 7 5 3 3 2 2" xfId="22045"/>
    <cellStyle name="Note 12 7 5 3 3 3" xfId="22046"/>
    <cellStyle name="Note 12 7 5 3 4" xfId="22047"/>
    <cellStyle name="Note 12 7 5 3 4 2" xfId="22048"/>
    <cellStyle name="Note 12 7 5 3 4 2 2" xfId="22049"/>
    <cellStyle name="Note 12 7 5 3 4 3" xfId="22050"/>
    <cellStyle name="Note 12 7 5 3 5" xfId="22051"/>
    <cellStyle name="Note 12 7 5 3 5 2" xfId="22052"/>
    <cellStyle name="Note 12 7 5 3 6" xfId="22053"/>
    <cellStyle name="Note 12 7 5 4" xfId="22054"/>
    <cellStyle name="Note 12 7 5 4 2" xfId="22055"/>
    <cellStyle name="Note 12 7 5 4 2 2" xfId="22056"/>
    <cellStyle name="Note 12 7 5 4 2 2 2" xfId="22057"/>
    <cellStyle name="Note 12 7 5 4 2 3" xfId="22058"/>
    <cellStyle name="Note 12 7 5 4 3" xfId="22059"/>
    <cellStyle name="Note 12 7 5 4 3 2" xfId="22060"/>
    <cellStyle name="Note 12 7 5 4 3 2 2" xfId="22061"/>
    <cellStyle name="Note 12 7 5 4 3 3" xfId="22062"/>
    <cellStyle name="Note 12 7 5 4 4" xfId="22063"/>
    <cellStyle name="Note 12 7 5 4 4 2" xfId="22064"/>
    <cellStyle name="Note 12 7 5 4 5" xfId="22065"/>
    <cellStyle name="Note 12 7 6" xfId="22066"/>
    <cellStyle name="Note 12 7 6 2" xfId="22067"/>
    <cellStyle name="Note 12 7 6 2 2" xfId="22068"/>
    <cellStyle name="Note 12 7 6 2 2 2" xfId="22069"/>
    <cellStyle name="Note 12 7 6 2 2 2 2" xfId="22070"/>
    <cellStyle name="Note 12 7 6 2 2 2 2 2" xfId="22071"/>
    <cellStyle name="Note 12 7 6 2 2 2 3" xfId="22072"/>
    <cellStyle name="Note 12 7 6 2 2 3" xfId="22073"/>
    <cellStyle name="Note 12 7 6 2 2 3 2" xfId="22074"/>
    <cellStyle name="Note 12 7 6 2 2 3 2 2" xfId="22075"/>
    <cellStyle name="Note 12 7 6 2 2 3 3" xfId="22076"/>
    <cellStyle name="Note 12 7 6 2 2 4" xfId="22077"/>
    <cellStyle name="Note 12 7 6 2 2 4 2" xfId="22078"/>
    <cellStyle name="Note 12 7 6 2 2 5" xfId="22079"/>
    <cellStyle name="Note 12 7 6 2 3" xfId="22080"/>
    <cellStyle name="Note 12 7 6 2 3 2" xfId="22081"/>
    <cellStyle name="Note 12 7 6 2 3 2 2" xfId="22082"/>
    <cellStyle name="Note 12 7 6 2 3 3" xfId="22083"/>
    <cellStyle name="Note 12 7 6 2 4" xfId="22084"/>
    <cellStyle name="Note 12 7 6 2 4 2" xfId="22085"/>
    <cellStyle name="Note 12 7 6 2 4 2 2" xfId="22086"/>
    <cellStyle name="Note 12 7 6 2 4 3" xfId="22087"/>
    <cellStyle name="Note 12 7 6 2 5" xfId="22088"/>
    <cellStyle name="Note 12 7 6 2 5 2" xfId="22089"/>
    <cellStyle name="Note 12 7 6 2 6" xfId="22090"/>
    <cellStyle name="Note 12 7 6 3" xfId="22091"/>
    <cellStyle name="Note 12 7 6 3 2" xfId="22092"/>
    <cellStyle name="Note 12 7 6 3 2 2" xfId="22093"/>
    <cellStyle name="Note 12 7 6 3 2 2 2" xfId="22094"/>
    <cellStyle name="Note 12 7 6 3 2 2 2 2" xfId="22095"/>
    <cellStyle name="Note 12 7 6 3 2 2 3" xfId="22096"/>
    <cellStyle name="Note 12 7 6 3 2 3" xfId="22097"/>
    <cellStyle name="Note 12 7 6 3 2 3 2" xfId="22098"/>
    <cellStyle name="Note 12 7 6 3 2 3 2 2" xfId="22099"/>
    <cellStyle name="Note 12 7 6 3 2 3 3" xfId="22100"/>
    <cellStyle name="Note 12 7 6 3 2 4" xfId="22101"/>
    <cellStyle name="Note 12 7 6 3 2 4 2" xfId="22102"/>
    <cellStyle name="Note 12 7 6 3 2 5" xfId="22103"/>
    <cellStyle name="Note 12 7 6 3 3" xfId="22104"/>
    <cellStyle name="Note 12 7 6 3 3 2" xfId="22105"/>
    <cellStyle name="Note 12 7 6 3 3 2 2" xfId="22106"/>
    <cellStyle name="Note 12 7 6 3 3 3" xfId="22107"/>
    <cellStyle name="Note 12 7 6 3 4" xfId="22108"/>
    <cellStyle name="Note 12 7 6 3 4 2" xfId="22109"/>
    <cellStyle name="Note 12 7 6 3 4 2 2" xfId="22110"/>
    <cellStyle name="Note 12 7 6 3 4 3" xfId="22111"/>
    <cellStyle name="Note 12 7 6 3 5" xfId="22112"/>
    <cellStyle name="Note 12 7 6 3 5 2" xfId="22113"/>
    <cellStyle name="Note 12 7 6 3 6" xfId="22114"/>
    <cellStyle name="Note 12 7 6 4" xfId="22115"/>
    <cellStyle name="Note 12 7 6 4 2" xfId="22116"/>
    <cellStyle name="Note 12 7 6 4 2 2" xfId="22117"/>
    <cellStyle name="Note 12 7 6 4 2 2 2" xfId="22118"/>
    <cellStyle name="Note 12 7 6 4 2 3" xfId="22119"/>
    <cellStyle name="Note 12 7 6 4 3" xfId="22120"/>
    <cellStyle name="Note 12 7 6 4 3 2" xfId="22121"/>
    <cellStyle name="Note 12 7 6 4 3 2 2" xfId="22122"/>
    <cellStyle name="Note 12 7 6 4 3 3" xfId="22123"/>
    <cellStyle name="Note 12 7 6 4 4" xfId="22124"/>
    <cellStyle name="Note 12 7 6 4 4 2" xfId="22125"/>
    <cellStyle name="Note 12 7 6 4 5" xfId="22126"/>
    <cellStyle name="Note 12 7 7" xfId="22127"/>
    <cellStyle name="Note 12 7 7 2" xfId="22128"/>
    <cellStyle name="Note 12 7 7 2 2" xfId="22129"/>
    <cellStyle name="Note 12 7 7 2 2 2" xfId="22130"/>
    <cellStyle name="Note 12 7 7 2 2 2 2" xfId="22131"/>
    <cellStyle name="Note 12 7 7 2 2 3" xfId="22132"/>
    <cellStyle name="Note 12 7 7 2 3" xfId="22133"/>
    <cellStyle name="Note 12 7 7 2 3 2" xfId="22134"/>
    <cellStyle name="Note 12 7 7 2 3 2 2" xfId="22135"/>
    <cellStyle name="Note 12 7 7 2 3 3" xfId="22136"/>
    <cellStyle name="Note 12 7 7 2 4" xfId="22137"/>
    <cellStyle name="Note 12 7 7 2 4 2" xfId="22138"/>
    <cellStyle name="Note 12 7 7 2 5" xfId="22139"/>
    <cellStyle name="Note 12 7 7 3" xfId="22140"/>
    <cellStyle name="Note 12 7 7 3 2" xfId="22141"/>
    <cellStyle name="Note 12 7 7 3 2 2" xfId="22142"/>
    <cellStyle name="Note 12 7 7 3 3" xfId="22143"/>
    <cellStyle name="Note 12 7 7 4" xfId="22144"/>
    <cellStyle name="Note 12 7 7 4 2" xfId="22145"/>
    <cellStyle name="Note 12 7 7 4 2 2" xfId="22146"/>
    <cellStyle name="Note 12 7 7 4 3" xfId="22147"/>
    <cellStyle name="Note 12 7 7 5" xfId="22148"/>
    <cellStyle name="Note 12 7 7 5 2" xfId="22149"/>
    <cellStyle name="Note 12 7 7 6" xfId="22150"/>
    <cellStyle name="Note 12 7 8" xfId="22151"/>
    <cellStyle name="Note 12 7 8 2" xfId="22152"/>
    <cellStyle name="Note 12 7 8 2 2" xfId="22153"/>
    <cellStyle name="Note 12 7 8 2 2 2" xfId="22154"/>
    <cellStyle name="Note 12 7 8 2 2 2 2" xfId="22155"/>
    <cellStyle name="Note 12 7 8 2 2 3" xfId="22156"/>
    <cellStyle name="Note 12 7 8 2 3" xfId="22157"/>
    <cellStyle name="Note 12 7 8 2 3 2" xfId="22158"/>
    <cellStyle name="Note 12 7 8 2 3 2 2" xfId="22159"/>
    <cellStyle name="Note 12 7 8 2 3 3" xfId="22160"/>
    <cellStyle name="Note 12 7 8 2 4" xfId="22161"/>
    <cellStyle name="Note 12 7 8 2 4 2" xfId="22162"/>
    <cellStyle name="Note 12 7 8 2 5" xfId="22163"/>
    <cellStyle name="Note 12 7 8 3" xfId="22164"/>
    <cellStyle name="Note 12 7 8 3 2" xfId="22165"/>
    <cellStyle name="Note 12 7 8 3 2 2" xfId="22166"/>
    <cellStyle name="Note 12 7 8 3 3" xfId="22167"/>
    <cellStyle name="Note 12 7 8 4" xfId="22168"/>
    <cellStyle name="Note 12 7 8 4 2" xfId="22169"/>
    <cellStyle name="Note 12 7 8 4 2 2" xfId="22170"/>
    <cellStyle name="Note 12 7 8 4 3" xfId="22171"/>
    <cellStyle name="Note 12 7 8 5" xfId="22172"/>
    <cellStyle name="Note 12 7 8 5 2" xfId="22173"/>
    <cellStyle name="Note 12 7 8 6" xfId="22174"/>
    <cellStyle name="Note 12 7 9" xfId="22175"/>
    <cellStyle name="Note 12 7 9 2" xfId="22176"/>
    <cellStyle name="Note 12 7 9 2 2" xfId="22177"/>
    <cellStyle name="Note 12 7 9 2 2 2" xfId="22178"/>
    <cellStyle name="Note 12 7 9 2 3" xfId="22179"/>
    <cellStyle name="Note 12 7 9 3" xfId="22180"/>
    <cellStyle name="Note 12 7 9 3 2" xfId="22181"/>
    <cellStyle name="Note 12 7 9 3 2 2" xfId="22182"/>
    <cellStyle name="Note 12 7 9 3 3" xfId="22183"/>
    <cellStyle name="Note 12 7 9 4" xfId="22184"/>
    <cellStyle name="Note 12 7 9 4 2" xfId="22185"/>
    <cellStyle name="Note 12 7 9 5" xfId="22186"/>
    <cellStyle name="Note 12 8" xfId="22187"/>
    <cellStyle name="Note 12 8 2" xfId="22188"/>
    <cellStyle name="Note 12 8 2 2" xfId="22189"/>
    <cellStyle name="Note 12 8 2 2 2" xfId="22190"/>
    <cellStyle name="Note 12 8 2 2 2 2" xfId="22191"/>
    <cellStyle name="Note 12 8 2 2 2 2 2" xfId="22192"/>
    <cellStyle name="Note 12 8 2 2 2 3" xfId="22193"/>
    <cellStyle name="Note 12 8 2 2 3" xfId="22194"/>
    <cellStyle name="Note 12 8 2 2 3 2" xfId="22195"/>
    <cellStyle name="Note 12 8 2 2 3 2 2" xfId="22196"/>
    <cellStyle name="Note 12 8 2 2 3 3" xfId="22197"/>
    <cellStyle name="Note 12 8 2 2 4" xfId="22198"/>
    <cellStyle name="Note 12 8 2 2 4 2" xfId="22199"/>
    <cellStyle name="Note 12 8 2 2 5" xfId="22200"/>
    <cellStyle name="Note 12 8 2 3" xfId="22201"/>
    <cellStyle name="Note 12 8 2 3 2" xfId="22202"/>
    <cellStyle name="Note 12 8 2 3 2 2" xfId="22203"/>
    <cellStyle name="Note 12 8 2 3 3" xfId="22204"/>
    <cellStyle name="Note 12 8 2 4" xfId="22205"/>
    <cellStyle name="Note 12 8 2 4 2" xfId="22206"/>
    <cellStyle name="Note 12 8 2 4 2 2" xfId="22207"/>
    <cellStyle name="Note 12 8 2 4 3" xfId="22208"/>
    <cellStyle name="Note 12 8 2 5" xfId="22209"/>
    <cellStyle name="Note 12 8 2 5 2" xfId="22210"/>
    <cellStyle name="Note 12 8 2 6" xfId="22211"/>
    <cellStyle name="Note 12 8 3" xfId="22212"/>
    <cellStyle name="Note 12 8 3 2" xfId="22213"/>
    <cellStyle name="Note 12 8 3 2 2" xfId="22214"/>
    <cellStyle name="Note 12 8 3 2 2 2" xfId="22215"/>
    <cellStyle name="Note 12 8 3 2 2 2 2" xfId="22216"/>
    <cellStyle name="Note 12 8 3 2 2 3" xfId="22217"/>
    <cellStyle name="Note 12 8 3 2 3" xfId="22218"/>
    <cellStyle name="Note 12 8 3 2 3 2" xfId="22219"/>
    <cellStyle name="Note 12 8 3 2 3 2 2" xfId="22220"/>
    <cellStyle name="Note 12 8 3 2 3 3" xfId="22221"/>
    <cellStyle name="Note 12 8 3 2 4" xfId="22222"/>
    <cellStyle name="Note 12 8 3 2 4 2" xfId="22223"/>
    <cellStyle name="Note 12 8 3 2 5" xfId="22224"/>
    <cellStyle name="Note 12 8 3 3" xfId="22225"/>
    <cellStyle name="Note 12 8 3 3 2" xfId="22226"/>
    <cellStyle name="Note 12 8 3 3 2 2" xfId="22227"/>
    <cellStyle name="Note 12 8 3 3 3" xfId="22228"/>
    <cellStyle name="Note 12 8 3 4" xfId="22229"/>
    <cellStyle name="Note 12 8 3 4 2" xfId="22230"/>
    <cellStyle name="Note 12 8 3 4 2 2" xfId="22231"/>
    <cellStyle name="Note 12 8 3 4 3" xfId="22232"/>
    <cellStyle name="Note 12 8 3 5" xfId="22233"/>
    <cellStyle name="Note 12 8 3 5 2" xfId="22234"/>
    <cellStyle name="Note 12 8 3 6" xfId="22235"/>
    <cellStyle name="Note 12 8 4" xfId="22236"/>
    <cellStyle name="Note 12 8 4 2" xfId="22237"/>
    <cellStyle name="Note 12 8 4 2 2" xfId="22238"/>
    <cellStyle name="Note 12 8 4 2 2 2" xfId="22239"/>
    <cellStyle name="Note 12 8 4 2 3" xfId="22240"/>
    <cellStyle name="Note 12 8 4 3" xfId="22241"/>
    <cellStyle name="Note 12 8 4 3 2" xfId="22242"/>
    <cellStyle name="Note 12 8 4 3 2 2" xfId="22243"/>
    <cellStyle name="Note 12 8 4 3 3" xfId="22244"/>
    <cellStyle name="Note 12 8 4 4" xfId="22245"/>
    <cellStyle name="Note 12 8 4 4 2" xfId="22246"/>
    <cellStyle name="Note 12 8 4 5" xfId="22247"/>
    <cellStyle name="Note 12 9" xfId="22248"/>
    <cellStyle name="Note 12 9 2" xfId="22249"/>
    <cellStyle name="Note 12 9 2 2" xfId="22250"/>
    <cellStyle name="Note 12 9 2 2 2" xfId="22251"/>
    <cellStyle name="Note 12 9 2 2 2 2" xfId="22252"/>
    <cellStyle name="Note 12 9 2 2 2 2 2" xfId="22253"/>
    <cellStyle name="Note 12 9 2 2 2 3" xfId="22254"/>
    <cellStyle name="Note 12 9 2 2 3" xfId="22255"/>
    <cellStyle name="Note 12 9 2 2 3 2" xfId="22256"/>
    <cellStyle name="Note 12 9 2 2 3 2 2" xfId="22257"/>
    <cellStyle name="Note 12 9 2 2 3 3" xfId="22258"/>
    <cellStyle name="Note 12 9 2 2 4" xfId="22259"/>
    <cellStyle name="Note 12 9 2 2 4 2" xfId="22260"/>
    <cellStyle name="Note 12 9 2 2 5" xfId="22261"/>
    <cellStyle name="Note 12 9 2 3" xfId="22262"/>
    <cellStyle name="Note 12 9 2 3 2" xfId="22263"/>
    <cellStyle name="Note 12 9 2 3 2 2" xfId="22264"/>
    <cellStyle name="Note 12 9 2 3 3" xfId="22265"/>
    <cellStyle name="Note 12 9 2 4" xfId="22266"/>
    <cellStyle name="Note 12 9 2 4 2" xfId="22267"/>
    <cellStyle name="Note 12 9 2 4 2 2" xfId="22268"/>
    <cellStyle name="Note 12 9 2 4 3" xfId="22269"/>
    <cellStyle name="Note 12 9 2 5" xfId="22270"/>
    <cellStyle name="Note 12 9 2 5 2" xfId="22271"/>
    <cellStyle name="Note 12 9 2 6" xfId="22272"/>
    <cellStyle name="Note 12 9 3" xfId="22273"/>
    <cellStyle name="Note 12 9 3 2" xfId="22274"/>
    <cellStyle name="Note 12 9 3 2 2" xfId="22275"/>
    <cellStyle name="Note 12 9 3 2 2 2" xfId="22276"/>
    <cellStyle name="Note 12 9 3 2 2 2 2" xfId="22277"/>
    <cellStyle name="Note 12 9 3 2 2 3" xfId="22278"/>
    <cellStyle name="Note 12 9 3 2 3" xfId="22279"/>
    <cellStyle name="Note 12 9 3 2 3 2" xfId="22280"/>
    <cellStyle name="Note 12 9 3 2 3 2 2" xfId="22281"/>
    <cellStyle name="Note 12 9 3 2 3 3" xfId="22282"/>
    <cellStyle name="Note 12 9 3 2 4" xfId="22283"/>
    <cellStyle name="Note 12 9 3 2 4 2" xfId="22284"/>
    <cellStyle name="Note 12 9 3 2 5" xfId="22285"/>
    <cellStyle name="Note 12 9 3 3" xfId="22286"/>
    <cellStyle name="Note 12 9 3 3 2" xfId="22287"/>
    <cellStyle name="Note 12 9 3 3 2 2" xfId="22288"/>
    <cellStyle name="Note 12 9 3 3 3" xfId="22289"/>
    <cellStyle name="Note 12 9 3 4" xfId="22290"/>
    <cellStyle name="Note 12 9 3 4 2" xfId="22291"/>
    <cellStyle name="Note 12 9 3 4 2 2" xfId="22292"/>
    <cellStyle name="Note 12 9 3 4 3" xfId="22293"/>
    <cellStyle name="Note 12 9 3 5" xfId="22294"/>
    <cellStyle name="Note 12 9 3 5 2" xfId="22295"/>
    <cellStyle name="Note 12 9 3 6" xfId="22296"/>
    <cellStyle name="Note 12 9 4" xfId="22297"/>
    <cellStyle name="Note 12 9 4 2" xfId="22298"/>
    <cellStyle name="Note 12 9 4 2 2" xfId="22299"/>
    <cellStyle name="Note 12 9 4 2 2 2" xfId="22300"/>
    <cellStyle name="Note 12 9 4 2 3" xfId="22301"/>
    <cellStyle name="Note 12 9 4 3" xfId="22302"/>
    <cellStyle name="Note 12 9 4 3 2" xfId="22303"/>
    <cellStyle name="Note 12 9 4 3 2 2" xfId="22304"/>
    <cellStyle name="Note 12 9 4 3 3" xfId="22305"/>
    <cellStyle name="Note 12 9 4 4" xfId="22306"/>
    <cellStyle name="Note 12 9 4 4 2" xfId="22307"/>
    <cellStyle name="Note 12 9 4 5" xfId="22308"/>
    <cellStyle name="Note 13" xfId="22309"/>
    <cellStyle name="Note 13 10" xfId="22310"/>
    <cellStyle name="Note 13 10 2" xfId="22311"/>
    <cellStyle name="Note 13 10 2 2" xfId="22312"/>
    <cellStyle name="Note 13 10 2 2 2" xfId="22313"/>
    <cellStyle name="Note 13 10 2 2 2 2" xfId="22314"/>
    <cellStyle name="Note 13 10 2 2 2 2 2" xfId="22315"/>
    <cellStyle name="Note 13 10 2 2 2 3" xfId="22316"/>
    <cellStyle name="Note 13 10 2 2 3" xfId="22317"/>
    <cellStyle name="Note 13 10 2 2 3 2" xfId="22318"/>
    <cellStyle name="Note 13 10 2 2 3 2 2" xfId="22319"/>
    <cellStyle name="Note 13 10 2 2 3 3" xfId="22320"/>
    <cellStyle name="Note 13 10 2 2 4" xfId="22321"/>
    <cellStyle name="Note 13 10 2 2 4 2" xfId="22322"/>
    <cellStyle name="Note 13 10 2 2 5" xfId="22323"/>
    <cellStyle name="Note 13 10 2 3" xfId="22324"/>
    <cellStyle name="Note 13 10 2 3 2" xfId="22325"/>
    <cellStyle name="Note 13 10 2 3 2 2" xfId="22326"/>
    <cellStyle name="Note 13 10 2 3 3" xfId="22327"/>
    <cellStyle name="Note 13 10 2 4" xfId="22328"/>
    <cellStyle name="Note 13 10 2 4 2" xfId="22329"/>
    <cellStyle name="Note 13 10 2 4 2 2" xfId="22330"/>
    <cellStyle name="Note 13 10 2 4 3" xfId="22331"/>
    <cellStyle name="Note 13 10 2 5" xfId="22332"/>
    <cellStyle name="Note 13 10 2 5 2" xfId="22333"/>
    <cellStyle name="Note 13 10 2 6" xfId="22334"/>
    <cellStyle name="Note 13 10 3" xfId="22335"/>
    <cellStyle name="Note 13 10 3 2" xfId="22336"/>
    <cellStyle name="Note 13 10 3 2 2" xfId="22337"/>
    <cellStyle name="Note 13 10 3 2 2 2" xfId="22338"/>
    <cellStyle name="Note 13 10 3 2 2 2 2" xfId="22339"/>
    <cellStyle name="Note 13 10 3 2 2 3" xfId="22340"/>
    <cellStyle name="Note 13 10 3 2 3" xfId="22341"/>
    <cellStyle name="Note 13 10 3 2 3 2" xfId="22342"/>
    <cellStyle name="Note 13 10 3 2 3 2 2" xfId="22343"/>
    <cellStyle name="Note 13 10 3 2 3 3" xfId="22344"/>
    <cellStyle name="Note 13 10 3 2 4" xfId="22345"/>
    <cellStyle name="Note 13 10 3 2 4 2" xfId="22346"/>
    <cellStyle name="Note 13 10 3 2 5" xfId="22347"/>
    <cellStyle name="Note 13 10 3 3" xfId="22348"/>
    <cellStyle name="Note 13 10 3 3 2" xfId="22349"/>
    <cellStyle name="Note 13 10 3 3 2 2" xfId="22350"/>
    <cellStyle name="Note 13 10 3 3 3" xfId="22351"/>
    <cellStyle name="Note 13 10 3 4" xfId="22352"/>
    <cellStyle name="Note 13 10 3 4 2" xfId="22353"/>
    <cellStyle name="Note 13 10 3 4 2 2" xfId="22354"/>
    <cellStyle name="Note 13 10 3 4 3" xfId="22355"/>
    <cellStyle name="Note 13 10 3 5" xfId="22356"/>
    <cellStyle name="Note 13 10 3 5 2" xfId="22357"/>
    <cellStyle name="Note 13 10 3 6" xfId="22358"/>
    <cellStyle name="Note 13 10 4" xfId="22359"/>
    <cellStyle name="Note 13 10 4 2" xfId="22360"/>
    <cellStyle name="Note 13 10 4 2 2" xfId="22361"/>
    <cellStyle name="Note 13 10 4 2 2 2" xfId="22362"/>
    <cellStyle name="Note 13 10 4 2 3" xfId="22363"/>
    <cellStyle name="Note 13 10 4 3" xfId="22364"/>
    <cellStyle name="Note 13 10 4 3 2" xfId="22365"/>
    <cellStyle name="Note 13 10 4 3 2 2" xfId="22366"/>
    <cellStyle name="Note 13 10 4 3 3" xfId="22367"/>
    <cellStyle name="Note 13 10 4 4" xfId="22368"/>
    <cellStyle name="Note 13 10 4 4 2" xfId="22369"/>
    <cellStyle name="Note 13 10 4 5" xfId="22370"/>
    <cellStyle name="Note 13 11" xfId="22371"/>
    <cellStyle name="Note 13 11 2" xfId="22372"/>
    <cellStyle name="Note 13 11 2 2" xfId="22373"/>
    <cellStyle name="Note 13 11 2 2 2" xfId="22374"/>
    <cellStyle name="Note 13 11 2 2 2 2" xfId="22375"/>
    <cellStyle name="Note 13 11 2 2 2 2 2" xfId="22376"/>
    <cellStyle name="Note 13 11 2 2 2 3" xfId="22377"/>
    <cellStyle name="Note 13 11 2 2 3" xfId="22378"/>
    <cellStyle name="Note 13 11 2 2 3 2" xfId="22379"/>
    <cellStyle name="Note 13 11 2 2 3 2 2" xfId="22380"/>
    <cellStyle name="Note 13 11 2 2 3 3" xfId="22381"/>
    <cellStyle name="Note 13 11 2 2 4" xfId="22382"/>
    <cellStyle name="Note 13 11 2 2 4 2" xfId="22383"/>
    <cellStyle name="Note 13 11 2 2 5" xfId="22384"/>
    <cellStyle name="Note 13 11 2 3" xfId="22385"/>
    <cellStyle name="Note 13 11 2 3 2" xfId="22386"/>
    <cellStyle name="Note 13 11 2 3 2 2" xfId="22387"/>
    <cellStyle name="Note 13 11 2 3 3" xfId="22388"/>
    <cellStyle name="Note 13 11 2 4" xfId="22389"/>
    <cellStyle name="Note 13 11 2 4 2" xfId="22390"/>
    <cellStyle name="Note 13 11 2 4 2 2" xfId="22391"/>
    <cellStyle name="Note 13 11 2 4 3" xfId="22392"/>
    <cellStyle name="Note 13 11 2 5" xfId="22393"/>
    <cellStyle name="Note 13 11 2 5 2" xfId="22394"/>
    <cellStyle name="Note 13 11 2 6" xfId="22395"/>
    <cellStyle name="Note 13 11 3" xfId="22396"/>
    <cellStyle name="Note 13 11 3 2" xfId="22397"/>
    <cellStyle name="Note 13 11 3 2 2" xfId="22398"/>
    <cellStyle name="Note 13 11 3 2 2 2" xfId="22399"/>
    <cellStyle name="Note 13 11 3 2 2 2 2" xfId="22400"/>
    <cellStyle name="Note 13 11 3 2 2 3" xfId="22401"/>
    <cellStyle name="Note 13 11 3 2 3" xfId="22402"/>
    <cellStyle name="Note 13 11 3 2 3 2" xfId="22403"/>
    <cellStyle name="Note 13 11 3 2 3 2 2" xfId="22404"/>
    <cellStyle name="Note 13 11 3 2 3 3" xfId="22405"/>
    <cellStyle name="Note 13 11 3 2 4" xfId="22406"/>
    <cellStyle name="Note 13 11 3 2 4 2" xfId="22407"/>
    <cellStyle name="Note 13 11 3 2 5" xfId="22408"/>
    <cellStyle name="Note 13 11 3 3" xfId="22409"/>
    <cellStyle name="Note 13 11 3 3 2" xfId="22410"/>
    <cellStyle name="Note 13 11 3 3 2 2" xfId="22411"/>
    <cellStyle name="Note 13 11 3 3 3" xfId="22412"/>
    <cellStyle name="Note 13 11 3 4" xfId="22413"/>
    <cellStyle name="Note 13 11 3 4 2" xfId="22414"/>
    <cellStyle name="Note 13 11 3 4 2 2" xfId="22415"/>
    <cellStyle name="Note 13 11 3 4 3" xfId="22416"/>
    <cellStyle name="Note 13 11 3 5" xfId="22417"/>
    <cellStyle name="Note 13 11 3 5 2" xfId="22418"/>
    <cellStyle name="Note 13 11 3 6" xfId="22419"/>
    <cellStyle name="Note 13 11 4" xfId="22420"/>
    <cellStyle name="Note 13 11 4 2" xfId="22421"/>
    <cellStyle name="Note 13 11 4 2 2" xfId="22422"/>
    <cellStyle name="Note 13 11 4 2 2 2" xfId="22423"/>
    <cellStyle name="Note 13 11 4 2 3" xfId="22424"/>
    <cellStyle name="Note 13 11 4 3" xfId="22425"/>
    <cellStyle name="Note 13 11 4 3 2" xfId="22426"/>
    <cellStyle name="Note 13 11 4 3 2 2" xfId="22427"/>
    <cellStyle name="Note 13 11 4 3 3" xfId="22428"/>
    <cellStyle name="Note 13 11 4 4" xfId="22429"/>
    <cellStyle name="Note 13 11 4 4 2" xfId="22430"/>
    <cellStyle name="Note 13 11 4 5" xfId="22431"/>
    <cellStyle name="Note 13 12" xfId="22432"/>
    <cellStyle name="Note 13 12 2" xfId="22433"/>
    <cellStyle name="Note 13 12 2 2" xfId="22434"/>
    <cellStyle name="Note 13 12 2 2 2" xfId="22435"/>
    <cellStyle name="Note 13 12 2 2 2 2" xfId="22436"/>
    <cellStyle name="Note 13 12 2 2 2 2 2" xfId="22437"/>
    <cellStyle name="Note 13 12 2 2 2 3" xfId="22438"/>
    <cellStyle name="Note 13 12 2 2 3" xfId="22439"/>
    <cellStyle name="Note 13 12 2 2 3 2" xfId="22440"/>
    <cellStyle name="Note 13 12 2 2 3 2 2" xfId="22441"/>
    <cellStyle name="Note 13 12 2 2 3 3" xfId="22442"/>
    <cellStyle name="Note 13 12 2 2 4" xfId="22443"/>
    <cellStyle name="Note 13 12 2 2 4 2" xfId="22444"/>
    <cellStyle name="Note 13 12 2 2 5" xfId="22445"/>
    <cellStyle name="Note 13 12 2 3" xfId="22446"/>
    <cellStyle name="Note 13 12 2 3 2" xfId="22447"/>
    <cellStyle name="Note 13 12 2 3 2 2" xfId="22448"/>
    <cellStyle name="Note 13 12 2 3 3" xfId="22449"/>
    <cellStyle name="Note 13 12 2 4" xfId="22450"/>
    <cellStyle name="Note 13 12 2 4 2" xfId="22451"/>
    <cellStyle name="Note 13 12 2 4 2 2" xfId="22452"/>
    <cellStyle name="Note 13 12 2 4 3" xfId="22453"/>
    <cellStyle name="Note 13 12 2 5" xfId="22454"/>
    <cellStyle name="Note 13 12 2 5 2" xfId="22455"/>
    <cellStyle name="Note 13 12 2 6" xfId="22456"/>
    <cellStyle name="Note 13 12 3" xfId="22457"/>
    <cellStyle name="Note 13 12 3 2" xfId="22458"/>
    <cellStyle name="Note 13 12 3 2 2" xfId="22459"/>
    <cellStyle name="Note 13 12 3 2 2 2" xfId="22460"/>
    <cellStyle name="Note 13 12 3 2 2 2 2" xfId="22461"/>
    <cellStyle name="Note 13 12 3 2 2 3" xfId="22462"/>
    <cellStyle name="Note 13 12 3 2 3" xfId="22463"/>
    <cellStyle name="Note 13 12 3 2 3 2" xfId="22464"/>
    <cellStyle name="Note 13 12 3 2 3 2 2" xfId="22465"/>
    <cellStyle name="Note 13 12 3 2 3 3" xfId="22466"/>
    <cellStyle name="Note 13 12 3 2 4" xfId="22467"/>
    <cellStyle name="Note 13 12 3 2 4 2" xfId="22468"/>
    <cellStyle name="Note 13 12 3 2 5" xfId="22469"/>
    <cellStyle name="Note 13 12 3 3" xfId="22470"/>
    <cellStyle name="Note 13 12 3 3 2" xfId="22471"/>
    <cellStyle name="Note 13 12 3 3 2 2" xfId="22472"/>
    <cellStyle name="Note 13 12 3 3 3" xfId="22473"/>
    <cellStyle name="Note 13 12 3 4" xfId="22474"/>
    <cellStyle name="Note 13 12 3 4 2" xfId="22475"/>
    <cellStyle name="Note 13 12 3 4 2 2" xfId="22476"/>
    <cellStyle name="Note 13 12 3 4 3" xfId="22477"/>
    <cellStyle name="Note 13 12 3 5" xfId="22478"/>
    <cellStyle name="Note 13 12 3 5 2" xfId="22479"/>
    <cellStyle name="Note 13 12 3 6" xfId="22480"/>
    <cellStyle name="Note 13 12 4" xfId="22481"/>
    <cellStyle name="Note 13 12 4 2" xfId="22482"/>
    <cellStyle name="Note 13 12 4 2 2" xfId="22483"/>
    <cellStyle name="Note 13 12 4 2 2 2" xfId="22484"/>
    <cellStyle name="Note 13 12 4 2 3" xfId="22485"/>
    <cellStyle name="Note 13 12 4 3" xfId="22486"/>
    <cellStyle name="Note 13 12 4 3 2" xfId="22487"/>
    <cellStyle name="Note 13 12 4 3 2 2" xfId="22488"/>
    <cellStyle name="Note 13 12 4 3 3" xfId="22489"/>
    <cellStyle name="Note 13 12 4 4" xfId="22490"/>
    <cellStyle name="Note 13 12 4 4 2" xfId="22491"/>
    <cellStyle name="Note 13 12 4 5" xfId="22492"/>
    <cellStyle name="Note 13 13" xfId="22493"/>
    <cellStyle name="Note 13 13 2" xfId="22494"/>
    <cellStyle name="Note 13 13 2 2" xfId="22495"/>
    <cellStyle name="Note 13 13 2 2 2" xfId="22496"/>
    <cellStyle name="Note 13 13 2 2 2 2" xfId="22497"/>
    <cellStyle name="Note 13 13 2 2 3" xfId="22498"/>
    <cellStyle name="Note 13 13 2 3" xfId="22499"/>
    <cellStyle name="Note 13 13 2 3 2" xfId="22500"/>
    <cellStyle name="Note 13 13 2 3 2 2" xfId="22501"/>
    <cellStyle name="Note 13 13 2 3 3" xfId="22502"/>
    <cellStyle name="Note 13 13 2 4" xfId="22503"/>
    <cellStyle name="Note 13 13 2 4 2" xfId="22504"/>
    <cellStyle name="Note 13 13 2 5" xfId="22505"/>
    <cellStyle name="Note 13 13 3" xfId="22506"/>
    <cellStyle name="Note 13 13 3 2" xfId="22507"/>
    <cellStyle name="Note 13 13 3 2 2" xfId="22508"/>
    <cellStyle name="Note 13 13 3 3" xfId="22509"/>
    <cellStyle name="Note 13 13 4" xfId="22510"/>
    <cellStyle name="Note 13 13 4 2" xfId="22511"/>
    <cellStyle name="Note 13 13 4 2 2" xfId="22512"/>
    <cellStyle name="Note 13 13 4 3" xfId="22513"/>
    <cellStyle name="Note 13 13 5" xfId="22514"/>
    <cellStyle name="Note 13 13 5 2" xfId="22515"/>
    <cellStyle name="Note 13 13 6" xfId="22516"/>
    <cellStyle name="Note 13 14" xfId="22517"/>
    <cellStyle name="Note 13 14 2" xfId="22518"/>
    <cellStyle name="Note 13 14 2 2" xfId="22519"/>
    <cellStyle name="Note 13 14 2 2 2" xfId="22520"/>
    <cellStyle name="Note 13 14 2 2 2 2" xfId="22521"/>
    <cellStyle name="Note 13 14 2 2 3" xfId="22522"/>
    <cellStyle name="Note 13 14 2 3" xfId="22523"/>
    <cellStyle name="Note 13 14 2 3 2" xfId="22524"/>
    <cellStyle name="Note 13 14 2 3 2 2" xfId="22525"/>
    <cellStyle name="Note 13 14 2 3 3" xfId="22526"/>
    <cellStyle name="Note 13 14 2 4" xfId="22527"/>
    <cellStyle name="Note 13 14 2 4 2" xfId="22528"/>
    <cellStyle name="Note 13 14 2 5" xfId="22529"/>
    <cellStyle name="Note 13 14 3" xfId="22530"/>
    <cellStyle name="Note 13 14 3 2" xfId="22531"/>
    <cellStyle name="Note 13 14 3 2 2" xfId="22532"/>
    <cellStyle name="Note 13 14 3 3" xfId="22533"/>
    <cellStyle name="Note 13 14 4" xfId="22534"/>
    <cellStyle name="Note 13 14 4 2" xfId="22535"/>
    <cellStyle name="Note 13 14 4 2 2" xfId="22536"/>
    <cellStyle name="Note 13 14 4 3" xfId="22537"/>
    <cellStyle name="Note 13 14 5" xfId="22538"/>
    <cellStyle name="Note 13 14 5 2" xfId="22539"/>
    <cellStyle name="Note 13 14 6" xfId="22540"/>
    <cellStyle name="Note 13 15" xfId="22541"/>
    <cellStyle name="Note 13 15 2" xfId="22542"/>
    <cellStyle name="Note 13 15 2 2" xfId="22543"/>
    <cellStyle name="Note 13 15 2 2 2" xfId="22544"/>
    <cellStyle name="Note 13 15 2 3" xfId="22545"/>
    <cellStyle name="Note 13 15 3" xfId="22546"/>
    <cellStyle name="Note 13 15 3 2" xfId="22547"/>
    <cellStyle name="Note 13 15 3 2 2" xfId="22548"/>
    <cellStyle name="Note 13 15 3 3" xfId="22549"/>
    <cellStyle name="Note 13 15 4" xfId="22550"/>
    <cellStyle name="Note 13 15 4 2" xfId="22551"/>
    <cellStyle name="Note 13 15 5" xfId="22552"/>
    <cellStyle name="Note 13 16" xfId="22553"/>
    <cellStyle name="Note 13 2" xfId="22554"/>
    <cellStyle name="Note 13 2 10" xfId="22555"/>
    <cellStyle name="Note 13 2 2" xfId="22556"/>
    <cellStyle name="Note 13 2 2 2" xfId="22557"/>
    <cellStyle name="Note 13 2 2 2 2" xfId="22558"/>
    <cellStyle name="Note 13 2 2 2 2 2" xfId="22559"/>
    <cellStyle name="Note 13 2 2 2 2 2 2" xfId="22560"/>
    <cellStyle name="Note 13 2 2 2 2 2 2 2" xfId="22561"/>
    <cellStyle name="Note 13 2 2 2 2 2 3" xfId="22562"/>
    <cellStyle name="Note 13 2 2 2 2 3" xfId="22563"/>
    <cellStyle name="Note 13 2 2 2 2 3 2" xfId="22564"/>
    <cellStyle name="Note 13 2 2 2 2 3 2 2" xfId="22565"/>
    <cellStyle name="Note 13 2 2 2 2 3 3" xfId="22566"/>
    <cellStyle name="Note 13 2 2 2 2 4" xfId="22567"/>
    <cellStyle name="Note 13 2 2 2 2 4 2" xfId="22568"/>
    <cellStyle name="Note 13 2 2 2 2 5" xfId="22569"/>
    <cellStyle name="Note 13 2 2 2 3" xfId="22570"/>
    <cellStyle name="Note 13 2 2 2 3 2" xfId="22571"/>
    <cellStyle name="Note 13 2 2 2 3 2 2" xfId="22572"/>
    <cellStyle name="Note 13 2 2 2 3 3" xfId="22573"/>
    <cellStyle name="Note 13 2 2 2 4" xfId="22574"/>
    <cellStyle name="Note 13 2 2 2 4 2" xfId="22575"/>
    <cellStyle name="Note 13 2 2 2 4 2 2" xfId="22576"/>
    <cellStyle name="Note 13 2 2 2 4 3" xfId="22577"/>
    <cellStyle name="Note 13 2 2 2 5" xfId="22578"/>
    <cellStyle name="Note 13 2 2 2 5 2" xfId="22579"/>
    <cellStyle name="Note 13 2 2 2 6" xfId="22580"/>
    <cellStyle name="Note 13 2 2 3" xfId="22581"/>
    <cellStyle name="Note 13 2 2 3 2" xfId="22582"/>
    <cellStyle name="Note 13 2 2 3 2 2" xfId="22583"/>
    <cellStyle name="Note 13 2 2 3 2 2 2" xfId="22584"/>
    <cellStyle name="Note 13 2 2 3 2 2 2 2" xfId="22585"/>
    <cellStyle name="Note 13 2 2 3 2 2 3" xfId="22586"/>
    <cellStyle name="Note 13 2 2 3 2 3" xfId="22587"/>
    <cellStyle name="Note 13 2 2 3 2 3 2" xfId="22588"/>
    <cellStyle name="Note 13 2 2 3 2 3 2 2" xfId="22589"/>
    <cellStyle name="Note 13 2 2 3 2 3 3" xfId="22590"/>
    <cellStyle name="Note 13 2 2 3 2 4" xfId="22591"/>
    <cellStyle name="Note 13 2 2 3 2 4 2" xfId="22592"/>
    <cellStyle name="Note 13 2 2 3 2 5" xfId="22593"/>
    <cellStyle name="Note 13 2 2 3 3" xfId="22594"/>
    <cellStyle name="Note 13 2 2 3 3 2" xfId="22595"/>
    <cellStyle name="Note 13 2 2 3 3 2 2" xfId="22596"/>
    <cellStyle name="Note 13 2 2 3 3 3" xfId="22597"/>
    <cellStyle name="Note 13 2 2 3 4" xfId="22598"/>
    <cellStyle name="Note 13 2 2 3 4 2" xfId="22599"/>
    <cellStyle name="Note 13 2 2 3 4 2 2" xfId="22600"/>
    <cellStyle name="Note 13 2 2 3 4 3" xfId="22601"/>
    <cellStyle name="Note 13 2 2 3 5" xfId="22602"/>
    <cellStyle name="Note 13 2 2 3 5 2" xfId="22603"/>
    <cellStyle name="Note 13 2 2 3 6" xfId="22604"/>
    <cellStyle name="Note 13 2 2 4" xfId="22605"/>
    <cellStyle name="Note 13 2 2 4 2" xfId="22606"/>
    <cellStyle name="Note 13 2 2 4 2 2" xfId="22607"/>
    <cellStyle name="Note 13 2 2 4 2 2 2" xfId="22608"/>
    <cellStyle name="Note 13 2 2 4 2 3" xfId="22609"/>
    <cellStyle name="Note 13 2 2 4 3" xfId="22610"/>
    <cellStyle name="Note 13 2 2 4 3 2" xfId="22611"/>
    <cellStyle name="Note 13 2 2 4 3 2 2" xfId="22612"/>
    <cellStyle name="Note 13 2 2 4 3 3" xfId="22613"/>
    <cellStyle name="Note 13 2 2 4 4" xfId="22614"/>
    <cellStyle name="Note 13 2 2 4 4 2" xfId="22615"/>
    <cellStyle name="Note 13 2 2 4 5" xfId="22616"/>
    <cellStyle name="Note 13 2 3" xfId="22617"/>
    <cellStyle name="Note 13 2 3 2" xfId="22618"/>
    <cellStyle name="Note 13 2 3 2 2" xfId="22619"/>
    <cellStyle name="Note 13 2 3 2 2 2" xfId="22620"/>
    <cellStyle name="Note 13 2 3 2 2 2 2" xfId="22621"/>
    <cellStyle name="Note 13 2 3 2 2 2 2 2" xfId="22622"/>
    <cellStyle name="Note 13 2 3 2 2 2 3" xfId="22623"/>
    <cellStyle name="Note 13 2 3 2 2 3" xfId="22624"/>
    <cellStyle name="Note 13 2 3 2 2 3 2" xfId="22625"/>
    <cellStyle name="Note 13 2 3 2 2 3 2 2" xfId="22626"/>
    <cellStyle name="Note 13 2 3 2 2 3 3" xfId="22627"/>
    <cellStyle name="Note 13 2 3 2 2 4" xfId="22628"/>
    <cellStyle name="Note 13 2 3 2 2 4 2" xfId="22629"/>
    <cellStyle name="Note 13 2 3 2 2 5" xfId="22630"/>
    <cellStyle name="Note 13 2 3 2 3" xfId="22631"/>
    <cellStyle name="Note 13 2 3 2 3 2" xfId="22632"/>
    <cellStyle name="Note 13 2 3 2 3 2 2" xfId="22633"/>
    <cellStyle name="Note 13 2 3 2 3 3" xfId="22634"/>
    <cellStyle name="Note 13 2 3 2 4" xfId="22635"/>
    <cellStyle name="Note 13 2 3 2 4 2" xfId="22636"/>
    <cellStyle name="Note 13 2 3 2 4 2 2" xfId="22637"/>
    <cellStyle name="Note 13 2 3 2 4 3" xfId="22638"/>
    <cellStyle name="Note 13 2 3 2 5" xfId="22639"/>
    <cellStyle name="Note 13 2 3 2 5 2" xfId="22640"/>
    <cellStyle name="Note 13 2 3 2 6" xfId="22641"/>
    <cellStyle name="Note 13 2 3 3" xfId="22642"/>
    <cellStyle name="Note 13 2 3 3 2" xfId="22643"/>
    <cellStyle name="Note 13 2 3 3 2 2" xfId="22644"/>
    <cellStyle name="Note 13 2 3 3 2 2 2" xfId="22645"/>
    <cellStyle name="Note 13 2 3 3 2 2 2 2" xfId="22646"/>
    <cellStyle name="Note 13 2 3 3 2 2 3" xfId="22647"/>
    <cellStyle name="Note 13 2 3 3 2 3" xfId="22648"/>
    <cellStyle name="Note 13 2 3 3 2 3 2" xfId="22649"/>
    <cellStyle name="Note 13 2 3 3 2 3 2 2" xfId="22650"/>
    <cellStyle name="Note 13 2 3 3 2 3 3" xfId="22651"/>
    <cellStyle name="Note 13 2 3 3 2 4" xfId="22652"/>
    <cellStyle name="Note 13 2 3 3 2 4 2" xfId="22653"/>
    <cellStyle name="Note 13 2 3 3 2 5" xfId="22654"/>
    <cellStyle name="Note 13 2 3 3 3" xfId="22655"/>
    <cellStyle name="Note 13 2 3 3 3 2" xfId="22656"/>
    <cellStyle name="Note 13 2 3 3 3 2 2" xfId="22657"/>
    <cellStyle name="Note 13 2 3 3 3 3" xfId="22658"/>
    <cellStyle name="Note 13 2 3 3 4" xfId="22659"/>
    <cellStyle name="Note 13 2 3 3 4 2" xfId="22660"/>
    <cellStyle name="Note 13 2 3 3 4 2 2" xfId="22661"/>
    <cellStyle name="Note 13 2 3 3 4 3" xfId="22662"/>
    <cellStyle name="Note 13 2 3 3 5" xfId="22663"/>
    <cellStyle name="Note 13 2 3 3 5 2" xfId="22664"/>
    <cellStyle name="Note 13 2 3 3 6" xfId="22665"/>
    <cellStyle name="Note 13 2 3 4" xfId="22666"/>
    <cellStyle name="Note 13 2 3 4 2" xfId="22667"/>
    <cellStyle name="Note 13 2 3 4 2 2" xfId="22668"/>
    <cellStyle name="Note 13 2 3 4 2 2 2" xfId="22669"/>
    <cellStyle name="Note 13 2 3 4 2 3" xfId="22670"/>
    <cellStyle name="Note 13 2 3 4 3" xfId="22671"/>
    <cellStyle name="Note 13 2 3 4 3 2" xfId="22672"/>
    <cellStyle name="Note 13 2 3 4 3 2 2" xfId="22673"/>
    <cellStyle name="Note 13 2 3 4 3 3" xfId="22674"/>
    <cellStyle name="Note 13 2 3 4 4" xfId="22675"/>
    <cellStyle name="Note 13 2 3 4 4 2" xfId="22676"/>
    <cellStyle name="Note 13 2 3 4 5" xfId="22677"/>
    <cellStyle name="Note 13 2 4" xfId="22678"/>
    <cellStyle name="Note 13 2 4 2" xfId="22679"/>
    <cellStyle name="Note 13 2 4 2 2" xfId="22680"/>
    <cellStyle name="Note 13 2 4 2 2 2" xfId="22681"/>
    <cellStyle name="Note 13 2 4 2 2 2 2" xfId="22682"/>
    <cellStyle name="Note 13 2 4 2 2 2 2 2" xfId="22683"/>
    <cellStyle name="Note 13 2 4 2 2 2 3" xfId="22684"/>
    <cellStyle name="Note 13 2 4 2 2 3" xfId="22685"/>
    <cellStyle name="Note 13 2 4 2 2 3 2" xfId="22686"/>
    <cellStyle name="Note 13 2 4 2 2 3 2 2" xfId="22687"/>
    <cellStyle name="Note 13 2 4 2 2 3 3" xfId="22688"/>
    <cellStyle name="Note 13 2 4 2 2 4" xfId="22689"/>
    <cellStyle name="Note 13 2 4 2 2 4 2" xfId="22690"/>
    <cellStyle name="Note 13 2 4 2 2 5" xfId="22691"/>
    <cellStyle name="Note 13 2 4 2 3" xfId="22692"/>
    <cellStyle name="Note 13 2 4 2 3 2" xfId="22693"/>
    <cellStyle name="Note 13 2 4 2 3 2 2" xfId="22694"/>
    <cellStyle name="Note 13 2 4 2 3 3" xfId="22695"/>
    <cellStyle name="Note 13 2 4 2 4" xfId="22696"/>
    <cellStyle name="Note 13 2 4 2 4 2" xfId="22697"/>
    <cellStyle name="Note 13 2 4 2 4 2 2" xfId="22698"/>
    <cellStyle name="Note 13 2 4 2 4 3" xfId="22699"/>
    <cellStyle name="Note 13 2 4 2 5" xfId="22700"/>
    <cellStyle name="Note 13 2 4 2 5 2" xfId="22701"/>
    <cellStyle name="Note 13 2 4 2 6" xfId="22702"/>
    <cellStyle name="Note 13 2 4 3" xfId="22703"/>
    <cellStyle name="Note 13 2 4 3 2" xfId="22704"/>
    <cellStyle name="Note 13 2 4 3 2 2" xfId="22705"/>
    <cellStyle name="Note 13 2 4 3 2 2 2" xfId="22706"/>
    <cellStyle name="Note 13 2 4 3 2 2 2 2" xfId="22707"/>
    <cellStyle name="Note 13 2 4 3 2 2 3" xfId="22708"/>
    <cellStyle name="Note 13 2 4 3 2 3" xfId="22709"/>
    <cellStyle name="Note 13 2 4 3 2 3 2" xfId="22710"/>
    <cellStyle name="Note 13 2 4 3 2 3 2 2" xfId="22711"/>
    <cellStyle name="Note 13 2 4 3 2 3 3" xfId="22712"/>
    <cellStyle name="Note 13 2 4 3 2 4" xfId="22713"/>
    <cellStyle name="Note 13 2 4 3 2 4 2" xfId="22714"/>
    <cellStyle name="Note 13 2 4 3 2 5" xfId="22715"/>
    <cellStyle name="Note 13 2 4 3 3" xfId="22716"/>
    <cellStyle name="Note 13 2 4 3 3 2" xfId="22717"/>
    <cellStyle name="Note 13 2 4 3 3 2 2" xfId="22718"/>
    <cellStyle name="Note 13 2 4 3 3 3" xfId="22719"/>
    <cellStyle name="Note 13 2 4 3 4" xfId="22720"/>
    <cellStyle name="Note 13 2 4 3 4 2" xfId="22721"/>
    <cellStyle name="Note 13 2 4 3 4 2 2" xfId="22722"/>
    <cellStyle name="Note 13 2 4 3 4 3" xfId="22723"/>
    <cellStyle name="Note 13 2 4 3 5" xfId="22724"/>
    <cellStyle name="Note 13 2 4 3 5 2" xfId="22725"/>
    <cellStyle name="Note 13 2 4 3 6" xfId="22726"/>
    <cellStyle name="Note 13 2 4 4" xfId="22727"/>
    <cellStyle name="Note 13 2 4 4 2" xfId="22728"/>
    <cellStyle name="Note 13 2 4 4 2 2" xfId="22729"/>
    <cellStyle name="Note 13 2 4 4 2 2 2" xfId="22730"/>
    <cellStyle name="Note 13 2 4 4 2 3" xfId="22731"/>
    <cellStyle name="Note 13 2 4 4 3" xfId="22732"/>
    <cellStyle name="Note 13 2 4 4 3 2" xfId="22733"/>
    <cellStyle name="Note 13 2 4 4 3 2 2" xfId="22734"/>
    <cellStyle name="Note 13 2 4 4 3 3" xfId="22735"/>
    <cellStyle name="Note 13 2 4 4 4" xfId="22736"/>
    <cellStyle name="Note 13 2 4 4 4 2" xfId="22737"/>
    <cellStyle name="Note 13 2 4 4 5" xfId="22738"/>
    <cellStyle name="Note 13 2 5" xfId="22739"/>
    <cellStyle name="Note 13 2 5 2" xfId="22740"/>
    <cellStyle name="Note 13 2 5 2 2" xfId="22741"/>
    <cellStyle name="Note 13 2 5 2 2 2" xfId="22742"/>
    <cellStyle name="Note 13 2 5 2 2 2 2" xfId="22743"/>
    <cellStyle name="Note 13 2 5 2 2 2 2 2" xfId="22744"/>
    <cellStyle name="Note 13 2 5 2 2 2 3" xfId="22745"/>
    <cellStyle name="Note 13 2 5 2 2 3" xfId="22746"/>
    <cellStyle name="Note 13 2 5 2 2 3 2" xfId="22747"/>
    <cellStyle name="Note 13 2 5 2 2 3 2 2" xfId="22748"/>
    <cellStyle name="Note 13 2 5 2 2 3 3" xfId="22749"/>
    <cellStyle name="Note 13 2 5 2 2 4" xfId="22750"/>
    <cellStyle name="Note 13 2 5 2 2 4 2" xfId="22751"/>
    <cellStyle name="Note 13 2 5 2 2 5" xfId="22752"/>
    <cellStyle name="Note 13 2 5 2 3" xfId="22753"/>
    <cellStyle name="Note 13 2 5 2 3 2" xfId="22754"/>
    <cellStyle name="Note 13 2 5 2 3 2 2" xfId="22755"/>
    <cellStyle name="Note 13 2 5 2 3 3" xfId="22756"/>
    <cellStyle name="Note 13 2 5 2 4" xfId="22757"/>
    <cellStyle name="Note 13 2 5 2 4 2" xfId="22758"/>
    <cellStyle name="Note 13 2 5 2 4 2 2" xfId="22759"/>
    <cellStyle name="Note 13 2 5 2 4 3" xfId="22760"/>
    <cellStyle name="Note 13 2 5 2 5" xfId="22761"/>
    <cellStyle name="Note 13 2 5 2 5 2" xfId="22762"/>
    <cellStyle name="Note 13 2 5 2 6" xfId="22763"/>
    <cellStyle name="Note 13 2 5 3" xfId="22764"/>
    <cellStyle name="Note 13 2 5 3 2" xfId="22765"/>
    <cellStyle name="Note 13 2 5 3 2 2" xfId="22766"/>
    <cellStyle name="Note 13 2 5 3 2 2 2" xfId="22767"/>
    <cellStyle name="Note 13 2 5 3 2 2 2 2" xfId="22768"/>
    <cellStyle name="Note 13 2 5 3 2 2 3" xfId="22769"/>
    <cellStyle name="Note 13 2 5 3 2 3" xfId="22770"/>
    <cellStyle name="Note 13 2 5 3 2 3 2" xfId="22771"/>
    <cellStyle name="Note 13 2 5 3 2 3 2 2" xfId="22772"/>
    <cellStyle name="Note 13 2 5 3 2 3 3" xfId="22773"/>
    <cellStyle name="Note 13 2 5 3 2 4" xfId="22774"/>
    <cellStyle name="Note 13 2 5 3 2 4 2" xfId="22775"/>
    <cellStyle name="Note 13 2 5 3 2 5" xfId="22776"/>
    <cellStyle name="Note 13 2 5 3 3" xfId="22777"/>
    <cellStyle name="Note 13 2 5 3 3 2" xfId="22778"/>
    <cellStyle name="Note 13 2 5 3 3 2 2" xfId="22779"/>
    <cellStyle name="Note 13 2 5 3 3 3" xfId="22780"/>
    <cellStyle name="Note 13 2 5 3 4" xfId="22781"/>
    <cellStyle name="Note 13 2 5 3 4 2" xfId="22782"/>
    <cellStyle name="Note 13 2 5 3 4 2 2" xfId="22783"/>
    <cellStyle name="Note 13 2 5 3 4 3" xfId="22784"/>
    <cellStyle name="Note 13 2 5 3 5" xfId="22785"/>
    <cellStyle name="Note 13 2 5 3 5 2" xfId="22786"/>
    <cellStyle name="Note 13 2 5 3 6" xfId="22787"/>
    <cellStyle name="Note 13 2 5 4" xfId="22788"/>
    <cellStyle name="Note 13 2 5 4 2" xfId="22789"/>
    <cellStyle name="Note 13 2 5 4 2 2" xfId="22790"/>
    <cellStyle name="Note 13 2 5 4 2 2 2" xfId="22791"/>
    <cellStyle name="Note 13 2 5 4 2 3" xfId="22792"/>
    <cellStyle name="Note 13 2 5 4 3" xfId="22793"/>
    <cellStyle name="Note 13 2 5 4 3 2" xfId="22794"/>
    <cellStyle name="Note 13 2 5 4 3 2 2" xfId="22795"/>
    <cellStyle name="Note 13 2 5 4 3 3" xfId="22796"/>
    <cellStyle name="Note 13 2 5 4 4" xfId="22797"/>
    <cellStyle name="Note 13 2 5 4 4 2" xfId="22798"/>
    <cellStyle name="Note 13 2 5 4 5" xfId="22799"/>
    <cellStyle name="Note 13 2 6" xfId="22800"/>
    <cellStyle name="Note 13 2 6 2" xfId="22801"/>
    <cellStyle name="Note 13 2 6 2 2" xfId="22802"/>
    <cellStyle name="Note 13 2 6 2 2 2" xfId="22803"/>
    <cellStyle name="Note 13 2 6 2 2 2 2" xfId="22804"/>
    <cellStyle name="Note 13 2 6 2 2 2 2 2" xfId="22805"/>
    <cellStyle name="Note 13 2 6 2 2 2 3" xfId="22806"/>
    <cellStyle name="Note 13 2 6 2 2 3" xfId="22807"/>
    <cellStyle name="Note 13 2 6 2 2 3 2" xfId="22808"/>
    <cellStyle name="Note 13 2 6 2 2 3 2 2" xfId="22809"/>
    <cellStyle name="Note 13 2 6 2 2 3 3" xfId="22810"/>
    <cellStyle name="Note 13 2 6 2 2 4" xfId="22811"/>
    <cellStyle name="Note 13 2 6 2 2 4 2" xfId="22812"/>
    <cellStyle name="Note 13 2 6 2 2 5" xfId="22813"/>
    <cellStyle name="Note 13 2 6 2 3" xfId="22814"/>
    <cellStyle name="Note 13 2 6 2 3 2" xfId="22815"/>
    <cellStyle name="Note 13 2 6 2 3 2 2" xfId="22816"/>
    <cellStyle name="Note 13 2 6 2 3 3" xfId="22817"/>
    <cellStyle name="Note 13 2 6 2 4" xfId="22818"/>
    <cellStyle name="Note 13 2 6 2 4 2" xfId="22819"/>
    <cellStyle name="Note 13 2 6 2 4 2 2" xfId="22820"/>
    <cellStyle name="Note 13 2 6 2 4 3" xfId="22821"/>
    <cellStyle name="Note 13 2 6 2 5" xfId="22822"/>
    <cellStyle name="Note 13 2 6 2 5 2" xfId="22823"/>
    <cellStyle name="Note 13 2 6 2 6" xfId="22824"/>
    <cellStyle name="Note 13 2 6 3" xfId="22825"/>
    <cellStyle name="Note 13 2 6 3 2" xfId="22826"/>
    <cellStyle name="Note 13 2 6 3 2 2" xfId="22827"/>
    <cellStyle name="Note 13 2 6 3 2 2 2" xfId="22828"/>
    <cellStyle name="Note 13 2 6 3 2 2 2 2" xfId="22829"/>
    <cellStyle name="Note 13 2 6 3 2 2 3" xfId="22830"/>
    <cellStyle name="Note 13 2 6 3 2 3" xfId="22831"/>
    <cellStyle name="Note 13 2 6 3 2 3 2" xfId="22832"/>
    <cellStyle name="Note 13 2 6 3 2 3 2 2" xfId="22833"/>
    <cellStyle name="Note 13 2 6 3 2 3 3" xfId="22834"/>
    <cellStyle name="Note 13 2 6 3 2 4" xfId="22835"/>
    <cellStyle name="Note 13 2 6 3 2 4 2" xfId="22836"/>
    <cellStyle name="Note 13 2 6 3 2 5" xfId="22837"/>
    <cellStyle name="Note 13 2 6 3 3" xfId="22838"/>
    <cellStyle name="Note 13 2 6 3 3 2" xfId="22839"/>
    <cellStyle name="Note 13 2 6 3 3 2 2" xfId="22840"/>
    <cellStyle name="Note 13 2 6 3 3 3" xfId="22841"/>
    <cellStyle name="Note 13 2 6 3 4" xfId="22842"/>
    <cellStyle name="Note 13 2 6 3 4 2" xfId="22843"/>
    <cellStyle name="Note 13 2 6 3 4 2 2" xfId="22844"/>
    <cellStyle name="Note 13 2 6 3 4 3" xfId="22845"/>
    <cellStyle name="Note 13 2 6 3 5" xfId="22846"/>
    <cellStyle name="Note 13 2 6 3 5 2" xfId="22847"/>
    <cellStyle name="Note 13 2 6 3 6" xfId="22848"/>
    <cellStyle name="Note 13 2 6 4" xfId="22849"/>
    <cellStyle name="Note 13 2 6 4 2" xfId="22850"/>
    <cellStyle name="Note 13 2 6 4 2 2" xfId="22851"/>
    <cellStyle name="Note 13 2 6 4 2 2 2" xfId="22852"/>
    <cellStyle name="Note 13 2 6 4 2 3" xfId="22853"/>
    <cellStyle name="Note 13 2 6 4 3" xfId="22854"/>
    <cellStyle name="Note 13 2 6 4 3 2" xfId="22855"/>
    <cellStyle name="Note 13 2 6 4 3 2 2" xfId="22856"/>
    <cellStyle name="Note 13 2 6 4 3 3" xfId="22857"/>
    <cellStyle name="Note 13 2 6 4 4" xfId="22858"/>
    <cellStyle name="Note 13 2 6 4 4 2" xfId="22859"/>
    <cellStyle name="Note 13 2 6 4 5" xfId="22860"/>
    <cellStyle name="Note 13 2 7" xfId="22861"/>
    <cellStyle name="Note 13 2 7 2" xfId="22862"/>
    <cellStyle name="Note 13 2 7 2 2" xfId="22863"/>
    <cellStyle name="Note 13 2 7 2 2 2" xfId="22864"/>
    <cellStyle name="Note 13 2 7 2 2 2 2" xfId="22865"/>
    <cellStyle name="Note 13 2 7 2 2 3" xfId="22866"/>
    <cellStyle name="Note 13 2 7 2 3" xfId="22867"/>
    <cellStyle name="Note 13 2 7 2 3 2" xfId="22868"/>
    <cellStyle name="Note 13 2 7 2 3 2 2" xfId="22869"/>
    <cellStyle name="Note 13 2 7 2 3 3" xfId="22870"/>
    <cellStyle name="Note 13 2 7 2 4" xfId="22871"/>
    <cellStyle name="Note 13 2 7 2 4 2" xfId="22872"/>
    <cellStyle name="Note 13 2 7 2 5" xfId="22873"/>
    <cellStyle name="Note 13 2 7 3" xfId="22874"/>
    <cellStyle name="Note 13 2 7 3 2" xfId="22875"/>
    <cellStyle name="Note 13 2 7 3 2 2" xfId="22876"/>
    <cellStyle name="Note 13 2 7 3 3" xfId="22877"/>
    <cellStyle name="Note 13 2 7 4" xfId="22878"/>
    <cellStyle name="Note 13 2 7 4 2" xfId="22879"/>
    <cellStyle name="Note 13 2 7 4 2 2" xfId="22880"/>
    <cellStyle name="Note 13 2 7 4 3" xfId="22881"/>
    <cellStyle name="Note 13 2 7 5" xfId="22882"/>
    <cellStyle name="Note 13 2 7 5 2" xfId="22883"/>
    <cellStyle name="Note 13 2 7 6" xfId="22884"/>
    <cellStyle name="Note 13 2 8" xfId="22885"/>
    <cellStyle name="Note 13 2 8 2" xfId="22886"/>
    <cellStyle name="Note 13 2 8 2 2" xfId="22887"/>
    <cellStyle name="Note 13 2 8 2 2 2" xfId="22888"/>
    <cellStyle name="Note 13 2 8 2 2 2 2" xfId="22889"/>
    <cellStyle name="Note 13 2 8 2 2 3" xfId="22890"/>
    <cellStyle name="Note 13 2 8 2 3" xfId="22891"/>
    <cellStyle name="Note 13 2 8 2 3 2" xfId="22892"/>
    <cellStyle name="Note 13 2 8 2 3 2 2" xfId="22893"/>
    <cellStyle name="Note 13 2 8 2 3 3" xfId="22894"/>
    <cellStyle name="Note 13 2 8 2 4" xfId="22895"/>
    <cellStyle name="Note 13 2 8 2 4 2" xfId="22896"/>
    <cellStyle name="Note 13 2 8 2 5" xfId="22897"/>
    <cellStyle name="Note 13 2 8 3" xfId="22898"/>
    <cellStyle name="Note 13 2 8 3 2" xfId="22899"/>
    <cellStyle name="Note 13 2 8 3 2 2" xfId="22900"/>
    <cellStyle name="Note 13 2 8 3 3" xfId="22901"/>
    <cellStyle name="Note 13 2 8 4" xfId="22902"/>
    <cellStyle name="Note 13 2 8 4 2" xfId="22903"/>
    <cellStyle name="Note 13 2 8 4 2 2" xfId="22904"/>
    <cellStyle name="Note 13 2 8 4 3" xfId="22905"/>
    <cellStyle name="Note 13 2 8 5" xfId="22906"/>
    <cellStyle name="Note 13 2 8 5 2" xfId="22907"/>
    <cellStyle name="Note 13 2 8 6" xfId="22908"/>
    <cellStyle name="Note 13 2 9" xfId="22909"/>
    <cellStyle name="Note 13 2 9 2" xfId="22910"/>
    <cellStyle name="Note 13 2 9 2 2" xfId="22911"/>
    <cellStyle name="Note 13 2 9 2 2 2" xfId="22912"/>
    <cellStyle name="Note 13 2 9 2 3" xfId="22913"/>
    <cellStyle name="Note 13 2 9 3" xfId="22914"/>
    <cellStyle name="Note 13 2 9 3 2" xfId="22915"/>
    <cellStyle name="Note 13 2 9 3 2 2" xfId="22916"/>
    <cellStyle name="Note 13 2 9 3 3" xfId="22917"/>
    <cellStyle name="Note 13 2 9 4" xfId="22918"/>
    <cellStyle name="Note 13 2 9 4 2" xfId="22919"/>
    <cellStyle name="Note 13 2 9 5" xfId="22920"/>
    <cellStyle name="Note 13 3" xfId="22921"/>
    <cellStyle name="Note 13 3 2" xfId="22922"/>
    <cellStyle name="Note 13 3 2 2" xfId="22923"/>
    <cellStyle name="Note 13 3 2 2 2" xfId="22924"/>
    <cellStyle name="Note 13 3 2 2 2 2" xfId="22925"/>
    <cellStyle name="Note 13 3 2 2 2 2 2" xfId="22926"/>
    <cellStyle name="Note 13 3 2 2 2 2 2 2" xfId="22927"/>
    <cellStyle name="Note 13 3 2 2 2 2 3" xfId="22928"/>
    <cellStyle name="Note 13 3 2 2 2 3" xfId="22929"/>
    <cellStyle name="Note 13 3 2 2 2 3 2" xfId="22930"/>
    <cellStyle name="Note 13 3 2 2 2 3 2 2" xfId="22931"/>
    <cellStyle name="Note 13 3 2 2 2 3 3" xfId="22932"/>
    <cellStyle name="Note 13 3 2 2 2 4" xfId="22933"/>
    <cellStyle name="Note 13 3 2 2 2 4 2" xfId="22934"/>
    <cellStyle name="Note 13 3 2 2 2 5" xfId="22935"/>
    <cellStyle name="Note 13 3 2 2 3" xfId="22936"/>
    <cellStyle name="Note 13 3 2 2 3 2" xfId="22937"/>
    <cellStyle name="Note 13 3 2 2 3 2 2" xfId="22938"/>
    <cellStyle name="Note 13 3 2 2 3 3" xfId="22939"/>
    <cellStyle name="Note 13 3 2 2 4" xfId="22940"/>
    <cellStyle name="Note 13 3 2 2 4 2" xfId="22941"/>
    <cellStyle name="Note 13 3 2 2 4 2 2" xfId="22942"/>
    <cellStyle name="Note 13 3 2 2 4 3" xfId="22943"/>
    <cellStyle name="Note 13 3 2 2 5" xfId="22944"/>
    <cellStyle name="Note 13 3 2 2 5 2" xfId="22945"/>
    <cellStyle name="Note 13 3 2 2 6" xfId="22946"/>
    <cellStyle name="Note 13 3 2 3" xfId="22947"/>
    <cellStyle name="Note 13 3 2 3 2" xfId="22948"/>
    <cellStyle name="Note 13 3 2 3 2 2" xfId="22949"/>
    <cellStyle name="Note 13 3 2 3 2 2 2" xfId="22950"/>
    <cellStyle name="Note 13 3 2 3 2 2 2 2" xfId="22951"/>
    <cellStyle name="Note 13 3 2 3 2 2 3" xfId="22952"/>
    <cellStyle name="Note 13 3 2 3 2 3" xfId="22953"/>
    <cellStyle name="Note 13 3 2 3 2 3 2" xfId="22954"/>
    <cellStyle name="Note 13 3 2 3 2 3 2 2" xfId="22955"/>
    <cellStyle name="Note 13 3 2 3 2 3 3" xfId="22956"/>
    <cellStyle name="Note 13 3 2 3 2 4" xfId="22957"/>
    <cellStyle name="Note 13 3 2 3 2 4 2" xfId="22958"/>
    <cellStyle name="Note 13 3 2 3 2 5" xfId="22959"/>
    <cellStyle name="Note 13 3 2 3 3" xfId="22960"/>
    <cellStyle name="Note 13 3 2 3 3 2" xfId="22961"/>
    <cellStyle name="Note 13 3 2 3 3 2 2" xfId="22962"/>
    <cellStyle name="Note 13 3 2 3 3 3" xfId="22963"/>
    <cellStyle name="Note 13 3 2 3 4" xfId="22964"/>
    <cellStyle name="Note 13 3 2 3 4 2" xfId="22965"/>
    <cellStyle name="Note 13 3 2 3 4 2 2" xfId="22966"/>
    <cellStyle name="Note 13 3 2 3 4 3" xfId="22967"/>
    <cellStyle name="Note 13 3 2 3 5" xfId="22968"/>
    <cellStyle name="Note 13 3 2 3 5 2" xfId="22969"/>
    <cellStyle name="Note 13 3 2 3 6" xfId="22970"/>
    <cellStyle name="Note 13 3 2 4" xfId="22971"/>
    <cellStyle name="Note 13 3 2 4 2" xfId="22972"/>
    <cellStyle name="Note 13 3 2 4 2 2" xfId="22973"/>
    <cellStyle name="Note 13 3 2 4 2 2 2" xfId="22974"/>
    <cellStyle name="Note 13 3 2 4 2 3" xfId="22975"/>
    <cellStyle name="Note 13 3 2 4 3" xfId="22976"/>
    <cellStyle name="Note 13 3 2 4 3 2" xfId="22977"/>
    <cellStyle name="Note 13 3 2 4 3 2 2" xfId="22978"/>
    <cellStyle name="Note 13 3 2 4 3 3" xfId="22979"/>
    <cellStyle name="Note 13 3 2 4 4" xfId="22980"/>
    <cellStyle name="Note 13 3 2 4 4 2" xfId="22981"/>
    <cellStyle name="Note 13 3 2 4 5" xfId="22982"/>
    <cellStyle name="Note 13 3 3" xfId="22983"/>
    <cellStyle name="Note 13 3 3 2" xfId="22984"/>
    <cellStyle name="Note 13 3 3 2 2" xfId="22985"/>
    <cellStyle name="Note 13 3 3 2 2 2" xfId="22986"/>
    <cellStyle name="Note 13 3 3 2 2 2 2" xfId="22987"/>
    <cellStyle name="Note 13 3 3 2 2 2 2 2" xfId="22988"/>
    <cellStyle name="Note 13 3 3 2 2 2 3" xfId="22989"/>
    <cellStyle name="Note 13 3 3 2 2 3" xfId="22990"/>
    <cellStyle name="Note 13 3 3 2 2 3 2" xfId="22991"/>
    <cellStyle name="Note 13 3 3 2 2 3 2 2" xfId="22992"/>
    <cellStyle name="Note 13 3 3 2 2 3 3" xfId="22993"/>
    <cellStyle name="Note 13 3 3 2 2 4" xfId="22994"/>
    <cellStyle name="Note 13 3 3 2 2 4 2" xfId="22995"/>
    <cellStyle name="Note 13 3 3 2 2 5" xfId="22996"/>
    <cellStyle name="Note 13 3 3 2 3" xfId="22997"/>
    <cellStyle name="Note 13 3 3 2 3 2" xfId="22998"/>
    <cellStyle name="Note 13 3 3 2 3 2 2" xfId="22999"/>
    <cellStyle name="Note 13 3 3 2 3 3" xfId="23000"/>
    <cellStyle name="Note 13 3 3 2 4" xfId="23001"/>
    <cellStyle name="Note 13 3 3 2 4 2" xfId="23002"/>
    <cellStyle name="Note 13 3 3 2 4 2 2" xfId="23003"/>
    <cellStyle name="Note 13 3 3 2 4 3" xfId="23004"/>
    <cellStyle name="Note 13 3 3 2 5" xfId="23005"/>
    <cellStyle name="Note 13 3 3 2 5 2" xfId="23006"/>
    <cellStyle name="Note 13 3 3 2 6" xfId="23007"/>
    <cellStyle name="Note 13 3 3 3" xfId="23008"/>
    <cellStyle name="Note 13 3 3 3 2" xfId="23009"/>
    <cellStyle name="Note 13 3 3 3 2 2" xfId="23010"/>
    <cellStyle name="Note 13 3 3 3 2 2 2" xfId="23011"/>
    <cellStyle name="Note 13 3 3 3 2 2 2 2" xfId="23012"/>
    <cellStyle name="Note 13 3 3 3 2 2 3" xfId="23013"/>
    <cellStyle name="Note 13 3 3 3 2 3" xfId="23014"/>
    <cellStyle name="Note 13 3 3 3 2 3 2" xfId="23015"/>
    <cellStyle name="Note 13 3 3 3 2 3 2 2" xfId="23016"/>
    <cellStyle name="Note 13 3 3 3 2 3 3" xfId="23017"/>
    <cellStyle name="Note 13 3 3 3 2 4" xfId="23018"/>
    <cellStyle name="Note 13 3 3 3 2 4 2" xfId="23019"/>
    <cellStyle name="Note 13 3 3 3 2 5" xfId="23020"/>
    <cellStyle name="Note 13 3 3 3 3" xfId="23021"/>
    <cellStyle name="Note 13 3 3 3 3 2" xfId="23022"/>
    <cellStyle name="Note 13 3 3 3 3 2 2" xfId="23023"/>
    <cellStyle name="Note 13 3 3 3 3 3" xfId="23024"/>
    <cellStyle name="Note 13 3 3 3 4" xfId="23025"/>
    <cellStyle name="Note 13 3 3 3 4 2" xfId="23026"/>
    <cellStyle name="Note 13 3 3 3 4 2 2" xfId="23027"/>
    <cellStyle name="Note 13 3 3 3 4 3" xfId="23028"/>
    <cellStyle name="Note 13 3 3 3 5" xfId="23029"/>
    <cellStyle name="Note 13 3 3 3 5 2" xfId="23030"/>
    <cellStyle name="Note 13 3 3 3 6" xfId="23031"/>
    <cellStyle name="Note 13 3 3 4" xfId="23032"/>
    <cellStyle name="Note 13 3 3 4 2" xfId="23033"/>
    <cellStyle name="Note 13 3 3 4 2 2" xfId="23034"/>
    <cellStyle name="Note 13 3 3 4 2 2 2" xfId="23035"/>
    <cellStyle name="Note 13 3 3 4 2 3" xfId="23036"/>
    <cellStyle name="Note 13 3 3 4 3" xfId="23037"/>
    <cellStyle name="Note 13 3 3 4 3 2" xfId="23038"/>
    <cellStyle name="Note 13 3 3 4 3 2 2" xfId="23039"/>
    <cellStyle name="Note 13 3 3 4 3 3" xfId="23040"/>
    <cellStyle name="Note 13 3 3 4 4" xfId="23041"/>
    <cellStyle name="Note 13 3 3 4 4 2" xfId="23042"/>
    <cellStyle name="Note 13 3 3 4 5" xfId="23043"/>
    <cellStyle name="Note 13 3 4" xfId="23044"/>
    <cellStyle name="Note 13 3 4 2" xfId="23045"/>
    <cellStyle name="Note 13 3 4 2 2" xfId="23046"/>
    <cellStyle name="Note 13 3 4 2 2 2" xfId="23047"/>
    <cellStyle name="Note 13 3 4 2 2 2 2" xfId="23048"/>
    <cellStyle name="Note 13 3 4 2 2 2 2 2" xfId="23049"/>
    <cellStyle name="Note 13 3 4 2 2 2 3" xfId="23050"/>
    <cellStyle name="Note 13 3 4 2 2 3" xfId="23051"/>
    <cellStyle name="Note 13 3 4 2 2 3 2" xfId="23052"/>
    <cellStyle name="Note 13 3 4 2 2 3 2 2" xfId="23053"/>
    <cellStyle name="Note 13 3 4 2 2 3 3" xfId="23054"/>
    <cellStyle name="Note 13 3 4 2 2 4" xfId="23055"/>
    <cellStyle name="Note 13 3 4 2 2 4 2" xfId="23056"/>
    <cellStyle name="Note 13 3 4 2 2 5" xfId="23057"/>
    <cellStyle name="Note 13 3 4 2 3" xfId="23058"/>
    <cellStyle name="Note 13 3 4 2 3 2" xfId="23059"/>
    <cellStyle name="Note 13 3 4 2 3 2 2" xfId="23060"/>
    <cellStyle name="Note 13 3 4 2 3 3" xfId="23061"/>
    <cellStyle name="Note 13 3 4 2 4" xfId="23062"/>
    <cellStyle name="Note 13 3 4 2 4 2" xfId="23063"/>
    <cellStyle name="Note 13 3 4 2 4 2 2" xfId="23064"/>
    <cellStyle name="Note 13 3 4 2 4 3" xfId="23065"/>
    <cellStyle name="Note 13 3 4 2 5" xfId="23066"/>
    <cellStyle name="Note 13 3 4 2 5 2" xfId="23067"/>
    <cellStyle name="Note 13 3 4 2 6" xfId="23068"/>
    <cellStyle name="Note 13 3 4 3" xfId="23069"/>
    <cellStyle name="Note 13 3 4 3 2" xfId="23070"/>
    <cellStyle name="Note 13 3 4 3 2 2" xfId="23071"/>
    <cellStyle name="Note 13 3 4 3 2 2 2" xfId="23072"/>
    <cellStyle name="Note 13 3 4 3 2 2 2 2" xfId="23073"/>
    <cellStyle name="Note 13 3 4 3 2 2 3" xfId="23074"/>
    <cellStyle name="Note 13 3 4 3 2 3" xfId="23075"/>
    <cellStyle name="Note 13 3 4 3 2 3 2" xfId="23076"/>
    <cellStyle name="Note 13 3 4 3 2 3 2 2" xfId="23077"/>
    <cellStyle name="Note 13 3 4 3 2 3 3" xfId="23078"/>
    <cellStyle name="Note 13 3 4 3 2 4" xfId="23079"/>
    <cellStyle name="Note 13 3 4 3 2 4 2" xfId="23080"/>
    <cellStyle name="Note 13 3 4 3 2 5" xfId="23081"/>
    <cellStyle name="Note 13 3 4 3 3" xfId="23082"/>
    <cellStyle name="Note 13 3 4 3 3 2" xfId="23083"/>
    <cellStyle name="Note 13 3 4 3 3 2 2" xfId="23084"/>
    <cellStyle name="Note 13 3 4 3 3 3" xfId="23085"/>
    <cellStyle name="Note 13 3 4 3 4" xfId="23086"/>
    <cellStyle name="Note 13 3 4 3 4 2" xfId="23087"/>
    <cellStyle name="Note 13 3 4 3 4 2 2" xfId="23088"/>
    <cellStyle name="Note 13 3 4 3 4 3" xfId="23089"/>
    <cellStyle name="Note 13 3 4 3 5" xfId="23090"/>
    <cellStyle name="Note 13 3 4 3 5 2" xfId="23091"/>
    <cellStyle name="Note 13 3 4 3 6" xfId="23092"/>
    <cellStyle name="Note 13 3 4 4" xfId="23093"/>
    <cellStyle name="Note 13 3 4 4 2" xfId="23094"/>
    <cellStyle name="Note 13 3 4 4 2 2" xfId="23095"/>
    <cellStyle name="Note 13 3 4 4 2 2 2" xfId="23096"/>
    <cellStyle name="Note 13 3 4 4 2 3" xfId="23097"/>
    <cellStyle name="Note 13 3 4 4 3" xfId="23098"/>
    <cellStyle name="Note 13 3 4 4 3 2" xfId="23099"/>
    <cellStyle name="Note 13 3 4 4 3 2 2" xfId="23100"/>
    <cellStyle name="Note 13 3 4 4 3 3" xfId="23101"/>
    <cellStyle name="Note 13 3 4 4 4" xfId="23102"/>
    <cellStyle name="Note 13 3 4 4 4 2" xfId="23103"/>
    <cellStyle name="Note 13 3 4 4 5" xfId="23104"/>
    <cellStyle name="Note 13 3 5" xfId="23105"/>
    <cellStyle name="Note 13 3 5 2" xfId="23106"/>
    <cellStyle name="Note 13 3 5 2 2" xfId="23107"/>
    <cellStyle name="Note 13 3 5 2 2 2" xfId="23108"/>
    <cellStyle name="Note 13 3 5 2 2 2 2" xfId="23109"/>
    <cellStyle name="Note 13 3 5 2 2 2 2 2" xfId="23110"/>
    <cellStyle name="Note 13 3 5 2 2 2 3" xfId="23111"/>
    <cellStyle name="Note 13 3 5 2 2 3" xfId="23112"/>
    <cellStyle name="Note 13 3 5 2 2 3 2" xfId="23113"/>
    <cellStyle name="Note 13 3 5 2 2 3 2 2" xfId="23114"/>
    <cellStyle name="Note 13 3 5 2 2 3 3" xfId="23115"/>
    <cellStyle name="Note 13 3 5 2 2 4" xfId="23116"/>
    <cellStyle name="Note 13 3 5 2 2 4 2" xfId="23117"/>
    <cellStyle name="Note 13 3 5 2 2 5" xfId="23118"/>
    <cellStyle name="Note 13 3 5 2 3" xfId="23119"/>
    <cellStyle name="Note 13 3 5 2 3 2" xfId="23120"/>
    <cellStyle name="Note 13 3 5 2 3 2 2" xfId="23121"/>
    <cellStyle name="Note 13 3 5 2 3 3" xfId="23122"/>
    <cellStyle name="Note 13 3 5 2 4" xfId="23123"/>
    <cellStyle name="Note 13 3 5 2 4 2" xfId="23124"/>
    <cellStyle name="Note 13 3 5 2 4 2 2" xfId="23125"/>
    <cellStyle name="Note 13 3 5 2 4 3" xfId="23126"/>
    <cellStyle name="Note 13 3 5 2 5" xfId="23127"/>
    <cellStyle name="Note 13 3 5 2 5 2" xfId="23128"/>
    <cellStyle name="Note 13 3 5 2 6" xfId="23129"/>
    <cellStyle name="Note 13 3 5 3" xfId="23130"/>
    <cellStyle name="Note 13 3 5 3 2" xfId="23131"/>
    <cellStyle name="Note 13 3 5 3 2 2" xfId="23132"/>
    <cellStyle name="Note 13 3 5 3 2 2 2" xfId="23133"/>
    <cellStyle name="Note 13 3 5 3 2 2 2 2" xfId="23134"/>
    <cellStyle name="Note 13 3 5 3 2 2 3" xfId="23135"/>
    <cellStyle name="Note 13 3 5 3 2 3" xfId="23136"/>
    <cellStyle name="Note 13 3 5 3 2 3 2" xfId="23137"/>
    <cellStyle name="Note 13 3 5 3 2 3 2 2" xfId="23138"/>
    <cellStyle name="Note 13 3 5 3 2 3 3" xfId="23139"/>
    <cellStyle name="Note 13 3 5 3 2 4" xfId="23140"/>
    <cellStyle name="Note 13 3 5 3 2 4 2" xfId="23141"/>
    <cellStyle name="Note 13 3 5 3 2 5" xfId="23142"/>
    <cellStyle name="Note 13 3 5 3 3" xfId="23143"/>
    <cellStyle name="Note 13 3 5 3 3 2" xfId="23144"/>
    <cellStyle name="Note 13 3 5 3 3 2 2" xfId="23145"/>
    <cellStyle name="Note 13 3 5 3 3 3" xfId="23146"/>
    <cellStyle name="Note 13 3 5 3 4" xfId="23147"/>
    <cellStyle name="Note 13 3 5 3 4 2" xfId="23148"/>
    <cellStyle name="Note 13 3 5 3 4 2 2" xfId="23149"/>
    <cellStyle name="Note 13 3 5 3 4 3" xfId="23150"/>
    <cellStyle name="Note 13 3 5 3 5" xfId="23151"/>
    <cellStyle name="Note 13 3 5 3 5 2" xfId="23152"/>
    <cellStyle name="Note 13 3 5 3 6" xfId="23153"/>
    <cellStyle name="Note 13 3 5 4" xfId="23154"/>
    <cellStyle name="Note 13 3 5 4 2" xfId="23155"/>
    <cellStyle name="Note 13 3 5 4 2 2" xfId="23156"/>
    <cellStyle name="Note 13 3 5 4 2 2 2" xfId="23157"/>
    <cellStyle name="Note 13 3 5 4 2 3" xfId="23158"/>
    <cellStyle name="Note 13 3 5 4 3" xfId="23159"/>
    <cellStyle name="Note 13 3 5 4 3 2" xfId="23160"/>
    <cellStyle name="Note 13 3 5 4 3 2 2" xfId="23161"/>
    <cellStyle name="Note 13 3 5 4 3 3" xfId="23162"/>
    <cellStyle name="Note 13 3 5 4 4" xfId="23163"/>
    <cellStyle name="Note 13 3 5 4 4 2" xfId="23164"/>
    <cellStyle name="Note 13 3 5 4 5" xfId="23165"/>
    <cellStyle name="Note 13 3 6" xfId="23166"/>
    <cellStyle name="Note 13 3 6 2" xfId="23167"/>
    <cellStyle name="Note 13 3 6 2 2" xfId="23168"/>
    <cellStyle name="Note 13 3 6 2 2 2" xfId="23169"/>
    <cellStyle name="Note 13 3 6 2 2 2 2" xfId="23170"/>
    <cellStyle name="Note 13 3 6 2 2 2 2 2" xfId="23171"/>
    <cellStyle name="Note 13 3 6 2 2 2 3" xfId="23172"/>
    <cellStyle name="Note 13 3 6 2 2 3" xfId="23173"/>
    <cellStyle name="Note 13 3 6 2 2 3 2" xfId="23174"/>
    <cellStyle name="Note 13 3 6 2 2 3 2 2" xfId="23175"/>
    <cellStyle name="Note 13 3 6 2 2 3 3" xfId="23176"/>
    <cellStyle name="Note 13 3 6 2 2 4" xfId="23177"/>
    <cellStyle name="Note 13 3 6 2 2 4 2" xfId="23178"/>
    <cellStyle name="Note 13 3 6 2 2 5" xfId="23179"/>
    <cellStyle name="Note 13 3 6 2 3" xfId="23180"/>
    <cellStyle name="Note 13 3 6 2 3 2" xfId="23181"/>
    <cellStyle name="Note 13 3 6 2 3 2 2" xfId="23182"/>
    <cellStyle name="Note 13 3 6 2 3 3" xfId="23183"/>
    <cellStyle name="Note 13 3 6 2 4" xfId="23184"/>
    <cellStyle name="Note 13 3 6 2 4 2" xfId="23185"/>
    <cellStyle name="Note 13 3 6 2 4 2 2" xfId="23186"/>
    <cellStyle name="Note 13 3 6 2 4 3" xfId="23187"/>
    <cellStyle name="Note 13 3 6 2 5" xfId="23188"/>
    <cellStyle name="Note 13 3 6 2 5 2" xfId="23189"/>
    <cellStyle name="Note 13 3 6 2 6" xfId="23190"/>
    <cellStyle name="Note 13 3 6 3" xfId="23191"/>
    <cellStyle name="Note 13 3 6 3 2" xfId="23192"/>
    <cellStyle name="Note 13 3 6 3 2 2" xfId="23193"/>
    <cellStyle name="Note 13 3 6 3 2 2 2" xfId="23194"/>
    <cellStyle name="Note 13 3 6 3 2 2 2 2" xfId="23195"/>
    <cellStyle name="Note 13 3 6 3 2 2 3" xfId="23196"/>
    <cellStyle name="Note 13 3 6 3 2 3" xfId="23197"/>
    <cellStyle name="Note 13 3 6 3 2 3 2" xfId="23198"/>
    <cellStyle name="Note 13 3 6 3 2 3 2 2" xfId="23199"/>
    <cellStyle name="Note 13 3 6 3 2 3 3" xfId="23200"/>
    <cellStyle name="Note 13 3 6 3 2 4" xfId="23201"/>
    <cellStyle name="Note 13 3 6 3 2 4 2" xfId="23202"/>
    <cellStyle name="Note 13 3 6 3 2 5" xfId="23203"/>
    <cellStyle name="Note 13 3 6 3 3" xfId="23204"/>
    <cellStyle name="Note 13 3 6 3 3 2" xfId="23205"/>
    <cellStyle name="Note 13 3 6 3 3 2 2" xfId="23206"/>
    <cellStyle name="Note 13 3 6 3 3 3" xfId="23207"/>
    <cellStyle name="Note 13 3 6 3 4" xfId="23208"/>
    <cellStyle name="Note 13 3 6 3 4 2" xfId="23209"/>
    <cellStyle name="Note 13 3 6 3 4 2 2" xfId="23210"/>
    <cellStyle name="Note 13 3 6 3 4 3" xfId="23211"/>
    <cellStyle name="Note 13 3 6 3 5" xfId="23212"/>
    <cellStyle name="Note 13 3 6 3 5 2" xfId="23213"/>
    <cellStyle name="Note 13 3 6 3 6" xfId="23214"/>
    <cellStyle name="Note 13 3 6 4" xfId="23215"/>
    <cellStyle name="Note 13 3 6 4 2" xfId="23216"/>
    <cellStyle name="Note 13 3 6 4 2 2" xfId="23217"/>
    <cellStyle name="Note 13 3 6 4 2 2 2" xfId="23218"/>
    <cellStyle name="Note 13 3 6 4 2 3" xfId="23219"/>
    <cellStyle name="Note 13 3 6 4 3" xfId="23220"/>
    <cellStyle name="Note 13 3 6 4 3 2" xfId="23221"/>
    <cellStyle name="Note 13 3 6 4 3 2 2" xfId="23222"/>
    <cellStyle name="Note 13 3 6 4 3 3" xfId="23223"/>
    <cellStyle name="Note 13 3 6 4 4" xfId="23224"/>
    <cellStyle name="Note 13 3 6 4 4 2" xfId="23225"/>
    <cellStyle name="Note 13 3 6 4 5" xfId="23226"/>
    <cellStyle name="Note 13 3 7" xfId="23227"/>
    <cellStyle name="Note 13 3 7 2" xfId="23228"/>
    <cellStyle name="Note 13 3 7 2 2" xfId="23229"/>
    <cellStyle name="Note 13 3 7 2 2 2" xfId="23230"/>
    <cellStyle name="Note 13 3 7 2 2 2 2" xfId="23231"/>
    <cellStyle name="Note 13 3 7 2 2 3" xfId="23232"/>
    <cellStyle name="Note 13 3 7 2 3" xfId="23233"/>
    <cellStyle name="Note 13 3 7 2 3 2" xfId="23234"/>
    <cellStyle name="Note 13 3 7 2 3 2 2" xfId="23235"/>
    <cellStyle name="Note 13 3 7 2 3 3" xfId="23236"/>
    <cellStyle name="Note 13 3 7 2 4" xfId="23237"/>
    <cellStyle name="Note 13 3 7 2 4 2" xfId="23238"/>
    <cellStyle name="Note 13 3 7 2 5" xfId="23239"/>
    <cellStyle name="Note 13 3 7 3" xfId="23240"/>
    <cellStyle name="Note 13 3 7 3 2" xfId="23241"/>
    <cellStyle name="Note 13 3 7 3 2 2" xfId="23242"/>
    <cellStyle name="Note 13 3 7 3 3" xfId="23243"/>
    <cellStyle name="Note 13 3 7 4" xfId="23244"/>
    <cellStyle name="Note 13 3 7 4 2" xfId="23245"/>
    <cellStyle name="Note 13 3 7 4 2 2" xfId="23246"/>
    <cellStyle name="Note 13 3 7 4 3" xfId="23247"/>
    <cellStyle name="Note 13 3 7 5" xfId="23248"/>
    <cellStyle name="Note 13 3 7 5 2" xfId="23249"/>
    <cellStyle name="Note 13 3 7 6" xfId="23250"/>
    <cellStyle name="Note 13 3 8" xfId="23251"/>
    <cellStyle name="Note 13 3 8 2" xfId="23252"/>
    <cellStyle name="Note 13 3 8 2 2" xfId="23253"/>
    <cellStyle name="Note 13 3 8 2 2 2" xfId="23254"/>
    <cellStyle name="Note 13 3 8 2 2 2 2" xfId="23255"/>
    <cellStyle name="Note 13 3 8 2 2 3" xfId="23256"/>
    <cellStyle name="Note 13 3 8 2 3" xfId="23257"/>
    <cellStyle name="Note 13 3 8 2 3 2" xfId="23258"/>
    <cellStyle name="Note 13 3 8 2 3 2 2" xfId="23259"/>
    <cellStyle name="Note 13 3 8 2 3 3" xfId="23260"/>
    <cellStyle name="Note 13 3 8 2 4" xfId="23261"/>
    <cellStyle name="Note 13 3 8 2 4 2" xfId="23262"/>
    <cellStyle name="Note 13 3 8 2 5" xfId="23263"/>
    <cellStyle name="Note 13 3 8 3" xfId="23264"/>
    <cellStyle name="Note 13 3 8 3 2" xfId="23265"/>
    <cellStyle name="Note 13 3 8 3 2 2" xfId="23266"/>
    <cellStyle name="Note 13 3 8 3 3" xfId="23267"/>
    <cellStyle name="Note 13 3 8 4" xfId="23268"/>
    <cellStyle name="Note 13 3 8 4 2" xfId="23269"/>
    <cellStyle name="Note 13 3 8 4 2 2" xfId="23270"/>
    <cellStyle name="Note 13 3 8 4 3" xfId="23271"/>
    <cellStyle name="Note 13 3 8 5" xfId="23272"/>
    <cellStyle name="Note 13 3 8 5 2" xfId="23273"/>
    <cellStyle name="Note 13 3 8 6" xfId="23274"/>
    <cellStyle name="Note 13 3 9" xfId="23275"/>
    <cellStyle name="Note 13 3 9 2" xfId="23276"/>
    <cellStyle name="Note 13 3 9 2 2" xfId="23277"/>
    <cellStyle name="Note 13 3 9 2 2 2" xfId="23278"/>
    <cellStyle name="Note 13 3 9 2 3" xfId="23279"/>
    <cellStyle name="Note 13 3 9 3" xfId="23280"/>
    <cellStyle name="Note 13 3 9 3 2" xfId="23281"/>
    <cellStyle name="Note 13 3 9 3 2 2" xfId="23282"/>
    <cellStyle name="Note 13 3 9 3 3" xfId="23283"/>
    <cellStyle name="Note 13 3 9 4" xfId="23284"/>
    <cellStyle name="Note 13 3 9 4 2" xfId="23285"/>
    <cellStyle name="Note 13 3 9 5" xfId="23286"/>
    <cellStyle name="Note 13 4" xfId="23287"/>
    <cellStyle name="Note 13 4 2" xfId="23288"/>
    <cellStyle name="Note 13 4 2 2" xfId="23289"/>
    <cellStyle name="Note 13 4 2 2 2" xfId="23290"/>
    <cellStyle name="Note 13 4 2 2 2 2" xfId="23291"/>
    <cellStyle name="Note 13 4 2 2 2 2 2" xfId="23292"/>
    <cellStyle name="Note 13 4 2 2 2 2 2 2" xfId="23293"/>
    <cellStyle name="Note 13 4 2 2 2 2 3" xfId="23294"/>
    <cellStyle name="Note 13 4 2 2 2 3" xfId="23295"/>
    <cellStyle name="Note 13 4 2 2 2 3 2" xfId="23296"/>
    <cellStyle name="Note 13 4 2 2 2 3 2 2" xfId="23297"/>
    <cellStyle name="Note 13 4 2 2 2 3 3" xfId="23298"/>
    <cellStyle name="Note 13 4 2 2 2 4" xfId="23299"/>
    <cellStyle name="Note 13 4 2 2 2 4 2" xfId="23300"/>
    <cellStyle name="Note 13 4 2 2 2 5" xfId="23301"/>
    <cellStyle name="Note 13 4 2 2 3" xfId="23302"/>
    <cellStyle name="Note 13 4 2 2 3 2" xfId="23303"/>
    <cellStyle name="Note 13 4 2 2 3 2 2" xfId="23304"/>
    <cellStyle name="Note 13 4 2 2 3 3" xfId="23305"/>
    <cellStyle name="Note 13 4 2 2 4" xfId="23306"/>
    <cellStyle name="Note 13 4 2 2 4 2" xfId="23307"/>
    <cellStyle name="Note 13 4 2 2 4 2 2" xfId="23308"/>
    <cellStyle name="Note 13 4 2 2 4 3" xfId="23309"/>
    <cellStyle name="Note 13 4 2 2 5" xfId="23310"/>
    <cellStyle name="Note 13 4 2 2 5 2" xfId="23311"/>
    <cellStyle name="Note 13 4 2 2 6" xfId="23312"/>
    <cellStyle name="Note 13 4 2 3" xfId="23313"/>
    <cellStyle name="Note 13 4 2 3 2" xfId="23314"/>
    <cellStyle name="Note 13 4 2 3 2 2" xfId="23315"/>
    <cellStyle name="Note 13 4 2 3 2 2 2" xfId="23316"/>
    <cellStyle name="Note 13 4 2 3 2 2 2 2" xfId="23317"/>
    <cellStyle name="Note 13 4 2 3 2 2 3" xfId="23318"/>
    <cellStyle name="Note 13 4 2 3 2 3" xfId="23319"/>
    <cellStyle name="Note 13 4 2 3 2 3 2" xfId="23320"/>
    <cellStyle name="Note 13 4 2 3 2 3 2 2" xfId="23321"/>
    <cellStyle name="Note 13 4 2 3 2 3 3" xfId="23322"/>
    <cellStyle name="Note 13 4 2 3 2 4" xfId="23323"/>
    <cellStyle name="Note 13 4 2 3 2 4 2" xfId="23324"/>
    <cellStyle name="Note 13 4 2 3 2 5" xfId="23325"/>
    <cellStyle name="Note 13 4 2 3 3" xfId="23326"/>
    <cellStyle name="Note 13 4 2 3 3 2" xfId="23327"/>
    <cellStyle name="Note 13 4 2 3 3 2 2" xfId="23328"/>
    <cellStyle name="Note 13 4 2 3 3 3" xfId="23329"/>
    <cellStyle name="Note 13 4 2 3 4" xfId="23330"/>
    <cellStyle name="Note 13 4 2 3 4 2" xfId="23331"/>
    <cellStyle name="Note 13 4 2 3 4 2 2" xfId="23332"/>
    <cellStyle name="Note 13 4 2 3 4 3" xfId="23333"/>
    <cellStyle name="Note 13 4 2 3 5" xfId="23334"/>
    <cellStyle name="Note 13 4 2 3 5 2" xfId="23335"/>
    <cellStyle name="Note 13 4 2 3 6" xfId="23336"/>
    <cellStyle name="Note 13 4 2 4" xfId="23337"/>
    <cellStyle name="Note 13 4 2 4 2" xfId="23338"/>
    <cellStyle name="Note 13 4 2 4 2 2" xfId="23339"/>
    <cellStyle name="Note 13 4 2 4 2 2 2" xfId="23340"/>
    <cellStyle name="Note 13 4 2 4 2 3" xfId="23341"/>
    <cellStyle name="Note 13 4 2 4 3" xfId="23342"/>
    <cellStyle name="Note 13 4 2 4 3 2" xfId="23343"/>
    <cellStyle name="Note 13 4 2 4 3 2 2" xfId="23344"/>
    <cellStyle name="Note 13 4 2 4 3 3" xfId="23345"/>
    <cellStyle name="Note 13 4 2 4 4" xfId="23346"/>
    <cellStyle name="Note 13 4 2 4 4 2" xfId="23347"/>
    <cellStyle name="Note 13 4 2 4 5" xfId="23348"/>
    <cellStyle name="Note 13 4 3" xfId="23349"/>
    <cellStyle name="Note 13 4 3 2" xfId="23350"/>
    <cellStyle name="Note 13 4 3 2 2" xfId="23351"/>
    <cellStyle name="Note 13 4 3 2 2 2" xfId="23352"/>
    <cellStyle name="Note 13 4 3 2 2 2 2" xfId="23353"/>
    <cellStyle name="Note 13 4 3 2 2 2 2 2" xfId="23354"/>
    <cellStyle name="Note 13 4 3 2 2 2 3" xfId="23355"/>
    <cellStyle name="Note 13 4 3 2 2 3" xfId="23356"/>
    <cellStyle name="Note 13 4 3 2 2 3 2" xfId="23357"/>
    <cellStyle name="Note 13 4 3 2 2 3 2 2" xfId="23358"/>
    <cellStyle name="Note 13 4 3 2 2 3 3" xfId="23359"/>
    <cellStyle name="Note 13 4 3 2 2 4" xfId="23360"/>
    <cellStyle name="Note 13 4 3 2 2 4 2" xfId="23361"/>
    <cellStyle name="Note 13 4 3 2 2 5" xfId="23362"/>
    <cellStyle name="Note 13 4 3 2 3" xfId="23363"/>
    <cellStyle name="Note 13 4 3 2 3 2" xfId="23364"/>
    <cellStyle name="Note 13 4 3 2 3 2 2" xfId="23365"/>
    <cellStyle name="Note 13 4 3 2 3 3" xfId="23366"/>
    <cellStyle name="Note 13 4 3 2 4" xfId="23367"/>
    <cellStyle name="Note 13 4 3 2 4 2" xfId="23368"/>
    <cellStyle name="Note 13 4 3 2 4 2 2" xfId="23369"/>
    <cellStyle name="Note 13 4 3 2 4 3" xfId="23370"/>
    <cellStyle name="Note 13 4 3 2 5" xfId="23371"/>
    <cellStyle name="Note 13 4 3 2 5 2" xfId="23372"/>
    <cellStyle name="Note 13 4 3 2 6" xfId="23373"/>
    <cellStyle name="Note 13 4 3 3" xfId="23374"/>
    <cellStyle name="Note 13 4 3 3 2" xfId="23375"/>
    <cellStyle name="Note 13 4 3 3 2 2" xfId="23376"/>
    <cellStyle name="Note 13 4 3 3 2 2 2" xfId="23377"/>
    <cellStyle name="Note 13 4 3 3 2 2 2 2" xfId="23378"/>
    <cellStyle name="Note 13 4 3 3 2 2 3" xfId="23379"/>
    <cellStyle name="Note 13 4 3 3 2 3" xfId="23380"/>
    <cellStyle name="Note 13 4 3 3 2 3 2" xfId="23381"/>
    <cellStyle name="Note 13 4 3 3 2 3 2 2" xfId="23382"/>
    <cellStyle name="Note 13 4 3 3 2 3 3" xfId="23383"/>
    <cellStyle name="Note 13 4 3 3 2 4" xfId="23384"/>
    <cellStyle name="Note 13 4 3 3 2 4 2" xfId="23385"/>
    <cellStyle name="Note 13 4 3 3 2 5" xfId="23386"/>
    <cellStyle name="Note 13 4 3 3 3" xfId="23387"/>
    <cellStyle name="Note 13 4 3 3 3 2" xfId="23388"/>
    <cellStyle name="Note 13 4 3 3 3 2 2" xfId="23389"/>
    <cellStyle name="Note 13 4 3 3 3 3" xfId="23390"/>
    <cellStyle name="Note 13 4 3 3 4" xfId="23391"/>
    <cellStyle name="Note 13 4 3 3 4 2" xfId="23392"/>
    <cellStyle name="Note 13 4 3 3 4 2 2" xfId="23393"/>
    <cellStyle name="Note 13 4 3 3 4 3" xfId="23394"/>
    <cellStyle name="Note 13 4 3 3 5" xfId="23395"/>
    <cellStyle name="Note 13 4 3 3 5 2" xfId="23396"/>
    <cellStyle name="Note 13 4 3 3 6" xfId="23397"/>
    <cellStyle name="Note 13 4 3 4" xfId="23398"/>
    <cellStyle name="Note 13 4 3 4 2" xfId="23399"/>
    <cellStyle name="Note 13 4 3 4 2 2" xfId="23400"/>
    <cellStyle name="Note 13 4 3 4 2 2 2" xfId="23401"/>
    <cellStyle name="Note 13 4 3 4 2 3" xfId="23402"/>
    <cellStyle name="Note 13 4 3 4 3" xfId="23403"/>
    <cellStyle name="Note 13 4 3 4 3 2" xfId="23404"/>
    <cellStyle name="Note 13 4 3 4 3 2 2" xfId="23405"/>
    <cellStyle name="Note 13 4 3 4 3 3" xfId="23406"/>
    <cellStyle name="Note 13 4 3 4 4" xfId="23407"/>
    <cellStyle name="Note 13 4 3 4 4 2" xfId="23408"/>
    <cellStyle name="Note 13 4 3 4 5" xfId="23409"/>
    <cellStyle name="Note 13 4 4" xfId="23410"/>
    <cellStyle name="Note 13 4 4 2" xfId="23411"/>
    <cellStyle name="Note 13 4 4 2 2" xfId="23412"/>
    <cellStyle name="Note 13 4 4 2 2 2" xfId="23413"/>
    <cellStyle name="Note 13 4 4 2 2 2 2" xfId="23414"/>
    <cellStyle name="Note 13 4 4 2 2 2 2 2" xfId="23415"/>
    <cellStyle name="Note 13 4 4 2 2 2 3" xfId="23416"/>
    <cellStyle name="Note 13 4 4 2 2 3" xfId="23417"/>
    <cellStyle name="Note 13 4 4 2 2 3 2" xfId="23418"/>
    <cellStyle name="Note 13 4 4 2 2 3 2 2" xfId="23419"/>
    <cellStyle name="Note 13 4 4 2 2 3 3" xfId="23420"/>
    <cellStyle name="Note 13 4 4 2 2 4" xfId="23421"/>
    <cellStyle name="Note 13 4 4 2 2 4 2" xfId="23422"/>
    <cellStyle name="Note 13 4 4 2 2 5" xfId="23423"/>
    <cellStyle name="Note 13 4 4 2 3" xfId="23424"/>
    <cellStyle name="Note 13 4 4 2 3 2" xfId="23425"/>
    <cellStyle name="Note 13 4 4 2 3 2 2" xfId="23426"/>
    <cellStyle name="Note 13 4 4 2 3 3" xfId="23427"/>
    <cellStyle name="Note 13 4 4 2 4" xfId="23428"/>
    <cellStyle name="Note 13 4 4 2 4 2" xfId="23429"/>
    <cellStyle name="Note 13 4 4 2 4 2 2" xfId="23430"/>
    <cellStyle name="Note 13 4 4 2 4 3" xfId="23431"/>
    <cellStyle name="Note 13 4 4 2 5" xfId="23432"/>
    <cellStyle name="Note 13 4 4 2 5 2" xfId="23433"/>
    <cellStyle name="Note 13 4 4 2 6" xfId="23434"/>
    <cellStyle name="Note 13 4 4 3" xfId="23435"/>
    <cellStyle name="Note 13 4 4 3 2" xfId="23436"/>
    <cellStyle name="Note 13 4 4 3 2 2" xfId="23437"/>
    <cellStyle name="Note 13 4 4 3 2 2 2" xfId="23438"/>
    <cellStyle name="Note 13 4 4 3 2 2 2 2" xfId="23439"/>
    <cellStyle name="Note 13 4 4 3 2 2 3" xfId="23440"/>
    <cellStyle name="Note 13 4 4 3 2 3" xfId="23441"/>
    <cellStyle name="Note 13 4 4 3 2 3 2" xfId="23442"/>
    <cellStyle name="Note 13 4 4 3 2 3 2 2" xfId="23443"/>
    <cellStyle name="Note 13 4 4 3 2 3 3" xfId="23444"/>
    <cellStyle name="Note 13 4 4 3 2 4" xfId="23445"/>
    <cellStyle name="Note 13 4 4 3 2 4 2" xfId="23446"/>
    <cellStyle name="Note 13 4 4 3 2 5" xfId="23447"/>
    <cellStyle name="Note 13 4 4 3 3" xfId="23448"/>
    <cellStyle name="Note 13 4 4 3 3 2" xfId="23449"/>
    <cellStyle name="Note 13 4 4 3 3 2 2" xfId="23450"/>
    <cellStyle name="Note 13 4 4 3 3 3" xfId="23451"/>
    <cellStyle name="Note 13 4 4 3 4" xfId="23452"/>
    <cellStyle name="Note 13 4 4 3 4 2" xfId="23453"/>
    <cellStyle name="Note 13 4 4 3 4 2 2" xfId="23454"/>
    <cellStyle name="Note 13 4 4 3 4 3" xfId="23455"/>
    <cellStyle name="Note 13 4 4 3 5" xfId="23456"/>
    <cellStyle name="Note 13 4 4 3 5 2" xfId="23457"/>
    <cellStyle name="Note 13 4 4 3 6" xfId="23458"/>
    <cellStyle name="Note 13 4 4 4" xfId="23459"/>
    <cellStyle name="Note 13 4 4 4 2" xfId="23460"/>
    <cellStyle name="Note 13 4 4 4 2 2" xfId="23461"/>
    <cellStyle name="Note 13 4 4 4 2 2 2" xfId="23462"/>
    <cellStyle name="Note 13 4 4 4 2 3" xfId="23463"/>
    <cellStyle name="Note 13 4 4 4 3" xfId="23464"/>
    <cellStyle name="Note 13 4 4 4 3 2" xfId="23465"/>
    <cellStyle name="Note 13 4 4 4 3 2 2" xfId="23466"/>
    <cellStyle name="Note 13 4 4 4 3 3" xfId="23467"/>
    <cellStyle name="Note 13 4 4 4 4" xfId="23468"/>
    <cellStyle name="Note 13 4 4 4 4 2" xfId="23469"/>
    <cellStyle name="Note 13 4 4 4 5" xfId="23470"/>
    <cellStyle name="Note 13 4 5" xfId="23471"/>
    <cellStyle name="Note 13 4 5 2" xfId="23472"/>
    <cellStyle name="Note 13 4 5 2 2" xfId="23473"/>
    <cellStyle name="Note 13 4 5 2 2 2" xfId="23474"/>
    <cellStyle name="Note 13 4 5 2 2 2 2" xfId="23475"/>
    <cellStyle name="Note 13 4 5 2 2 2 2 2" xfId="23476"/>
    <cellStyle name="Note 13 4 5 2 2 2 3" xfId="23477"/>
    <cellStyle name="Note 13 4 5 2 2 3" xfId="23478"/>
    <cellStyle name="Note 13 4 5 2 2 3 2" xfId="23479"/>
    <cellStyle name="Note 13 4 5 2 2 3 2 2" xfId="23480"/>
    <cellStyle name="Note 13 4 5 2 2 3 3" xfId="23481"/>
    <cellStyle name="Note 13 4 5 2 2 4" xfId="23482"/>
    <cellStyle name="Note 13 4 5 2 2 4 2" xfId="23483"/>
    <cellStyle name="Note 13 4 5 2 2 5" xfId="23484"/>
    <cellStyle name="Note 13 4 5 2 3" xfId="23485"/>
    <cellStyle name="Note 13 4 5 2 3 2" xfId="23486"/>
    <cellStyle name="Note 13 4 5 2 3 2 2" xfId="23487"/>
    <cellStyle name="Note 13 4 5 2 3 3" xfId="23488"/>
    <cellStyle name="Note 13 4 5 2 4" xfId="23489"/>
    <cellStyle name="Note 13 4 5 2 4 2" xfId="23490"/>
    <cellStyle name="Note 13 4 5 2 4 2 2" xfId="23491"/>
    <cellStyle name="Note 13 4 5 2 4 3" xfId="23492"/>
    <cellStyle name="Note 13 4 5 2 5" xfId="23493"/>
    <cellStyle name="Note 13 4 5 2 5 2" xfId="23494"/>
    <cellStyle name="Note 13 4 5 2 6" xfId="23495"/>
    <cellStyle name="Note 13 4 5 3" xfId="23496"/>
    <cellStyle name="Note 13 4 5 3 2" xfId="23497"/>
    <cellStyle name="Note 13 4 5 3 2 2" xfId="23498"/>
    <cellStyle name="Note 13 4 5 3 2 2 2" xfId="23499"/>
    <cellStyle name="Note 13 4 5 3 2 2 2 2" xfId="23500"/>
    <cellStyle name="Note 13 4 5 3 2 2 3" xfId="23501"/>
    <cellStyle name="Note 13 4 5 3 2 3" xfId="23502"/>
    <cellStyle name="Note 13 4 5 3 2 3 2" xfId="23503"/>
    <cellStyle name="Note 13 4 5 3 2 3 2 2" xfId="23504"/>
    <cellStyle name="Note 13 4 5 3 2 3 3" xfId="23505"/>
    <cellStyle name="Note 13 4 5 3 2 4" xfId="23506"/>
    <cellStyle name="Note 13 4 5 3 2 4 2" xfId="23507"/>
    <cellStyle name="Note 13 4 5 3 2 5" xfId="23508"/>
    <cellStyle name="Note 13 4 5 3 3" xfId="23509"/>
    <cellStyle name="Note 13 4 5 3 3 2" xfId="23510"/>
    <cellStyle name="Note 13 4 5 3 3 2 2" xfId="23511"/>
    <cellStyle name="Note 13 4 5 3 3 3" xfId="23512"/>
    <cellStyle name="Note 13 4 5 3 4" xfId="23513"/>
    <cellStyle name="Note 13 4 5 3 4 2" xfId="23514"/>
    <cellStyle name="Note 13 4 5 3 4 2 2" xfId="23515"/>
    <cellStyle name="Note 13 4 5 3 4 3" xfId="23516"/>
    <cellStyle name="Note 13 4 5 3 5" xfId="23517"/>
    <cellStyle name="Note 13 4 5 3 5 2" xfId="23518"/>
    <cellStyle name="Note 13 4 5 3 6" xfId="23519"/>
    <cellStyle name="Note 13 4 5 4" xfId="23520"/>
    <cellStyle name="Note 13 4 5 4 2" xfId="23521"/>
    <cellStyle name="Note 13 4 5 4 2 2" xfId="23522"/>
    <cellStyle name="Note 13 4 5 4 2 2 2" xfId="23523"/>
    <cellStyle name="Note 13 4 5 4 2 3" xfId="23524"/>
    <cellStyle name="Note 13 4 5 4 3" xfId="23525"/>
    <cellStyle name="Note 13 4 5 4 3 2" xfId="23526"/>
    <cellStyle name="Note 13 4 5 4 3 2 2" xfId="23527"/>
    <cellStyle name="Note 13 4 5 4 3 3" xfId="23528"/>
    <cellStyle name="Note 13 4 5 4 4" xfId="23529"/>
    <cellStyle name="Note 13 4 5 4 4 2" xfId="23530"/>
    <cellStyle name="Note 13 4 5 4 5" xfId="23531"/>
    <cellStyle name="Note 13 4 6" xfId="23532"/>
    <cellStyle name="Note 13 4 6 2" xfId="23533"/>
    <cellStyle name="Note 13 4 6 2 2" xfId="23534"/>
    <cellStyle name="Note 13 4 6 2 2 2" xfId="23535"/>
    <cellStyle name="Note 13 4 6 2 2 2 2" xfId="23536"/>
    <cellStyle name="Note 13 4 6 2 2 2 2 2" xfId="23537"/>
    <cellStyle name="Note 13 4 6 2 2 2 3" xfId="23538"/>
    <cellStyle name="Note 13 4 6 2 2 3" xfId="23539"/>
    <cellStyle name="Note 13 4 6 2 2 3 2" xfId="23540"/>
    <cellStyle name="Note 13 4 6 2 2 3 2 2" xfId="23541"/>
    <cellStyle name="Note 13 4 6 2 2 3 3" xfId="23542"/>
    <cellStyle name="Note 13 4 6 2 2 4" xfId="23543"/>
    <cellStyle name="Note 13 4 6 2 2 4 2" xfId="23544"/>
    <cellStyle name="Note 13 4 6 2 2 5" xfId="23545"/>
    <cellStyle name="Note 13 4 6 2 3" xfId="23546"/>
    <cellStyle name="Note 13 4 6 2 3 2" xfId="23547"/>
    <cellStyle name="Note 13 4 6 2 3 2 2" xfId="23548"/>
    <cellStyle name="Note 13 4 6 2 3 3" xfId="23549"/>
    <cellStyle name="Note 13 4 6 2 4" xfId="23550"/>
    <cellStyle name="Note 13 4 6 2 4 2" xfId="23551"/>
    <cellStyle name="Note 13 4 6 2 4 2 2" xfId="23552"/>
    <cellStyle name="Note 13 4 6 2 4 3" xfId="23553"/>
    <cellStyle name="Note 13 4 6 2 5" xfId="23554"/>
    <cellStyle name="Note 13 4 6 2 5 2" xfId="23555"/>
    <cellStyle name="Note 13 4 6 2 6" xfId="23556"/>
    <cellStyle name="Note 13 4 6 3" xfId="23557"/>
    <cellStyle name="Note 13 4 6 3 2" xfId="23558"/>
    <cellStyle name="Note 13 4 6 3 2 2" xfId="23559"/>
    <cellStyle name="Note 13 4 6 3 2 2 2" xfId="23560"/>
    <cellStyle name="Note 13 4 6 3 2 2 2 2" xfId="23561"/>
    <cellStyle name="Note 13 4 6 3 2 2 3" xfId="23562"/>
    <cellStyle name="Note 13 4 6 3 2 3" xfId="23563"/>
    <cellStyle name="Note 13 4 6 3 2 3 2" xfId="23564"/>
    <cellStyle name="Note 13 4 6 3 2 3 2 2" xfId="23565"/>
    <cellStyle name="Note 13 4 6 3 2 3 3" xfId="23566"/>
    <cellStyle name="Note 13 4 6 3 2 4" xfId="23567"/>
    <cellStyle name="Note 13 4 6 3 2 4 2" xfId="23568"/>
    <cellStyle name="Note 13 4 6 3 2 5" xfId="23569"/>
    <cellStyle name="Note 13 4 6 3 3" xfId="23570"/>
    <cellStyle name="Note 13 4 6 3 3 2" xfId="23571"/>
    <cellStyle name="Note 13 4 6 3 3 2 2" xfId="23572"/>
    <cellStyle name="Note 13 4 6 3 3 3" xfId="23573"/>
    <cellStyle name="Note 13 4 6 3 4" xfId="23574"/>
    <cellStyle name="Note 13 4 6 3 4 2" xfId="23575"/>
    <cellStyle name="Note 13 4 6 3 4 2 2" xfId="23576"/>
    <cellStyle name="Note 13 4 6 3 4 3" xfId="23577"/>
    <cellStyle name="Note 13 4 6 3 5" xfId="23578"/>
    <cellStyle name="Note 13 4 6 3 5 2" xfId="23579"/>
    <cellStyle name="Note 13 4 6 3 6" xfId="23580"/>
    <cellStyle name="Note 13 4 6 4" xfId="23581"/>
    <cellStyle name="Note 13 4 6 4 2" xfId="23582"/>
    <cellStyle name="Note 13 4 6 4 2 2" xfId="23583"/>
    <cellStyle name="Note 13 4 6 4 2 2 2" xfId="23584"/>
    <cellStyle name="Note 13 4 6 4 2 3" xfId="23585"/>
    <cellStyle name="Note 13 4 6 4 3" xfId="23586"/>
    <cellStyle name="Note 13 4 6 4 3 2" xfId="23587"/>
    <cellStyle name="Note 13 4 6 4 3 2 2" xfId="23588"/>
    <cellStyle name="Note 13 4 6 4 3 3" xfId="23589"/>
    <cellStyle name="Note 13 4 6 4 4" xfId="23590"/>
    <cellStyle name="Note 13 4 6 4 4 2" xfId="23591"/>
    <cellStyle name="Note 13 4 6 4 5" xfId="23592"/>
    <cellStyle name="Note 13 4 7" xfId="23593"/>
    <cellStyle name="Note 13 4 7 2" xfId="23594"/>
    <cellStyle name="Note 13 4 7 2 2" xfId="23595"/>
    <cellStyle name="Note 13 4 7 2 2 2" xfId="23596"/>
    <cellStyle name="Note 13 4 7 2 2 2 2" xfId="23597"/>
    <cellStyle name="Note 13 4 7 2 2 3" xfId="23598"/>
    <cellStyle name="Note 13 4 7 2 3" xfId="23599"/>
    <cellStyle name="Note 13 4 7 2 3 2" xfId="23600"/>
    <cellStyle name="Note 13 4 7 2 3 2 2" xfId="23601"/>
    <cellStyle name="Note 13 4 7 2 3 3" xfId="23602"/>
    <cellStyle name="Note 13 4 7 2 4" xfId="23603"/>
    <cellStyle name="Note 13 4 7 2 4 2" xfId="23604"/>
    <cellStyle name="Note 13 4 7 2 5" xfId="23605"/>
    <cellStyle name="Note 13 4 7 3" xfId="23606"/>
    <cellStyle name="Note 13 4 7 3 2" xfId="23607"/>
    <cellStyle name="Note 13 4 7 3 2 2" xfId="23608"/>
    <cellStyle name="Note 13 4 7 3 3" xfId="23609"/>
    <cellStyle name="Note 13 4 7 4" xfId="23610"/>
    <cellStyle name="Note 13 4 7 4 2" xfId="23611"/>
    <cellStyle name="Note 13 4 7 4 2 2" xfId="23612"/>
    <cellStyle name="Note 13 4 7 4 3" xfId="23613"/>
    <cellStyle name="Note 13 4 7 5" xfId="23614"/>
    <cellStyle name="Note 13 4 7 5 2" xfId="23615"/>
    <cellStyle name="Note 13 4 7 6" xfId="23616"/>
    <cellStyle name="Note 13 4 8" xfId="23617"/>
    <cellStyle name="Note 13 4 8 2" xfId="23618"/>
    <cellStyle name="Note 13 4 8 2 2" xfId="23619"/>
    <cellStyle name="Note 13 4 8 2 2 2" xfId="23620"/>
    <cellStyle name="Note 13 4 8 2 2 2 2" xfId="23621"/>
    <cellStyle name="Note 13 4 8 2 2 3" xfId="23622"/>
    <cellStyle name="Note 13 4 8 2 3" xfId="23623"/>
    <cellStyle name="Note 13 4 8 2 3 2" xfId="23624"/>
    <cellStyle name="Note 13 4 8 2 3 2 2" xfId="23625"/>
    <cellStyle name="Note 13 4 8 2 3 3" xfId="23626"/>
    <cellStyle name="Note 13 4 8 2 4" xfId="23627"/>
    <cellStyle name="Note 13 4 8 2 4 2" xfId="23628"/>
    <cellStyle name="Note 13 4 8 2 5" xfId="23629"/>
    <cellStyle name="Note 13 4 8 3" xfId="23630"/>
    <cellStyle name="Note 13 4 8 3 2" xfId="23631"/>
    <cellStyle name="Note 13 4 8 3 2 2" xfId="23632"/>
    <cellStyle name="Note 13 4 8 3 3" xfId="23633"/>
    <cellStyle name="Note 13 4 8 4" xfId="23634"/>
    <cellStyle name="Note 13 4 8 4 2" xfId="23635"/>
    <cellStyle name="Note 13 4 8 4 2 2" xfId="23636"/>
    <cellStyle name="Note 13 4 8 4 3" xfId="23637"/>
    <cellStyle name="Note 13 4 8 5" xfId="23638"/>
    <cellStyle name="Note 13 4 8 5 2" xfId="23639"/>
    <cellStyle name="Note 13 4 8 6" xfId="23640"/>
    <cellStyle name="Note 13 4 9" xfId="23641"/>
    <cellStyle name="Note 13 4 9 2" xfId="23642"/>
    <cellStyle name="Note 13 4 9 2 2" xfId="23643"/>
    <cellStyle name="Note 13 4 9 2 2 2" xfId="23644"/>
    <cellStyle name="Note 13 4 9 2 3" xfId="23645"/>
    <cellStyle name="Note 13 4 9 3" xfId="23646"/>
    <cellStyle name="Note 13 4 9 3 2" xfId="23647"/>
    <cellStyle name="Note 13 4 9 3 2 2" xfId="23648"/>
    <cellStyle name="Note 13 4 9 3 3" xfId="23649"/>
    <cellStyle name="Note 13 4 9 4" xfId="23650"/>
    <cellStyle name="Note 13 4 9 4 2" xfId="23651"/>
    <cellStyle name="Note 13 4 9 5" xfId="23652"/>
    <cellStyle name="Note 13 5" xfId="23653"/>
    <cellStyle name="Note 13 5 2" xfId="23654"/>
    <cellStyle name="Note 13 5 2 2" xfId="23655"/>
    <cellStyle name="Note 13 5 2 2 2" xfId="23656"/>
    <cellStyle name="Note 13 5 2 2 2 2" xfId="23657"/>
    <cellStyle name="Note 13 5 2 2 2 2 2" xfId="23658"/>
    <cellStyle name="Note 13 5 2 2 2 2 2 2" xfId="23659"/>
    <cellStyle name="Note 13 5 2 2 2 2 3" xfId="23660"/>
    <cellStyle name="Note 13 5 2 2 2 3" xfId="23661"/>
    <cellStyle name="Note 13 5 2 2 2 3 2" xfId="23662"/>
    <cellStyle name="Note 13 5 2 2 2 3 2 2" xfId="23663"/>
    <cellStyle name="Note 13 5 2 2 2 3 3" xfId="23664"/>
    <cellStyle name="Note 13 5 2 2 2 4" xfId="23665"/>
    <cellStyle name="Note 13 5 2 2 2 4 2" xfId="23666"/>
    <cellStyle name="Note 13 5 2 2 2 5" xfId="23667"/>
    <cellStyle name="Note 13 5 2 2 3" xfId="23668"/>
    <cellStyle name="Note 13 5 2 2 3 2" xfId="23669"/>
    <cellStyle name="Note 13 5 2 2 3 2 2" xfId="23670"/>
    <cellStyle name="Note 13 5 2 2 3 3" xfId="23671"/>
    <cellStyle name="Note 13 5 2 2 4" xfId="23672"/>
    <cellStyle name="Note 13 5 2 2 4 2" xfId="23673"/>
    <cellStyle name="Note 13 5 2 2 4 2 2" xfId="23674"/>
    <cellStyle name="Note 13 5 2 2 4 3" xfId="23675"/>
    <cellStyle name="Note 13 5 2 2 5" xfId="23676"/>
    <cellStyle name="Note 13 5 2 2 5 2" xfId="23677"/>
    <cellStyle name="Note 13 5 2 2 6" xfId="23678"/>
    <cellStyle name="Note 13 5 2 3" xfId="23679"/>
    <cellStyle name="Note 13 5 2 3 2" xfId="23680"/>
    <cellStyle name="Note 13 5 2 3 2 2" xfId="23681"/>
    <cellStyle name="Note 13 5 2 3 2 2 2" xfId="23682"/>
    <cellStyle name="Note 13 5 2 3 2 2 2 2" xfId="23683"/>
    <cellStyle name="Note 13 5 2 3 2 2 3" xfId="23684"/>
    <cellStyle name="Note 13 5 2 3 2 3" xfId="23685"/>
    <cellStyle name="Note 13 5 2 3 2 3 2" xfId="23686"/>
    <cellStyle name="Note 13 5 2 3 2 3 2 2" xfId="23687"/>
    <cellStyle name="Note 13 5 2 3 2 3 3" xfId="23688"/>
    <cellStyle name="Note 13 5 2 3 2 4" xfId="23689"/>
    <cellStyle name="Note 13 5 2 3 2 4 2" xfId="23690"/>
    <cellStyle name="Note 13 5 2 3 2 5" xfId="23691"/>
    <cellStyle name="Note 13 5 2 3 3" xfId="23692"/>
    <cellStyle name="Note 13 5 2 3 3 2" xfId="23693"/>
    <cellStyle name="Note 13 5 2 3 3 2 2" xfId="23694"/>
    <cellStyle name="Note 13 5 2 3 3 3" xfId="23695"/>
    <cellStyle name="Note 13 5 2 3 4" xfId="23696"/>
    <cellStyle name="Note 13 5 2 3 4 2" xfId="23697"/>
    <cellStyle name="Note 13 5 2 3 4 2 2" xfId="23698"/>
    <cellStyle name="Note 13 5 2 3 4 3" xfId="23699"/>
    <cellStyle name="Note 13 5 2 3 5" xfId="23700"/>
    <cellStyle name="Note 13 5 2 3 5 2" xfId="23701"/>
    <cellStyle name="Note 13 5 2 3 6" xfId="23702"/>
    <cellStyle name="Note 13 5 2 4" xfId="23703"/>
    <cellStyle name="Note 13 5 2 4 2" xfId="23704"/>
    <cellStyle name="Note 13 5 2 4 2 2" xfId="23705"/>
    <cellStyle name="Note 13 5 2 4 2 2 2" xfId="23706"/>
    <cellStyle name="Note 13 5 2 4 2 3" xfId="23707"/>
    <cellStyle name="Note 13 5 2 4 3" xfId="23708"/>
    <cellStyle name="Note 13 5 2 4 3 2" xfId="23709"/>
    <cellStyle name="Note 13 5 2 4 3 2 2" xfId="23710"/>
    <cellStyle name="Note 13 5 2 4 3 3" xfId="23711"/>
    <cellStyle name="Note 13 5 2 4 4" xfId="23712"/>
    <cellStyle name="Note 13 5 2 4 4 2" xfId="23713"/>
    <cellStyle name="Note 13 5 2 4 5" xfId="23714"/>
    <cellStyle name="Note 13 5 3" xfId="23715"/>
    <cellStyle name="Note 13 5 3 2" xfId="23716"/>
    <cellStyle name="Note 13 5 3 2 2" xfId="23717"/>
    <cellStyle name="Note 13 5 3 2 2 2" xfId="23718"/>
    <cellStyle name="Note 13 5 3 2 2 2 2" xfId="23719"/>
    <cellStyle name="Note 13 5 3 2 2 2 2 2" xfId="23720"/>
    <cellStyle name="Note 13 5 3 2 2 2 3" xfId="23721"/>
    <cellStyle name="Note 13 5 3 2 2 3" xfId="23722"/>
    <cellStyle name="Note 13 5 3 2 2 3 2" xfId="23723"/>
    <cellStyle name="Note 13 5 3 2 2 3 2 2" xfId="23724"/>
    <cellStyle name="Note 13 5 3 2 2 3 3" xfId="23725"/>
    <cellStyle name="Note 13 5 3 2 2 4" xfId="23726"/>
    <cellStyle name="Note 13 5 3 2 2 4 2" xfId="23727"/>
    <cellStyle name="Note 13 5 3 2 2 5" xfId="23728"/>
    <cellStyle name="Note 13 5 3 2 3" xfId="23729"/>
    <cellStyle name="Note 13 5 3 2 3 2" xfId="23730"/>
    <cellStyle name="Note 13 5 3 2 3 2 2" xfId="23731"/>
    <cellStyle name="Note 13 5 3 2 3 3" xfId="23732"/>
    <cellStyle name="Note 13 5 3 2 4" xfId="23733"/>
    <cellStyle name="Note 13 5 3 2 4 2" xfId="23734"/>
    <cellStyle name="Note 13 5 3 2 4 2 2" xfId="23735"/>
    <cellStyle name="Note 13 5 3 2 4 3" xfId="23736"/>
    <cellStyle name="Note 13 5 3 2 5" xfId="23737"/>
    <cellStyle name="Note 13 5 3 2 5 2" xfId="23738"/>
    <cellStyle name="Note 13 5 3 2 6" xfId="23739"/>
    <cellStyle name="Note 13 5 3 3" xfId="23740"/>
    <cellStyle name="Note 13 5 3 3 2" xfId="23741"/>
    <cellStyle name="Note 13 5 3 3 2 2" xfId="23742"/>
    <cellStyle name="Note 13 5 3 3 2 2 2" xfId="23743"/>
    <cellStyle name="Note 13 5 3 3 2 2 2 2" xfId="23744"/>
    <cellStyle name="Note 13 5 3 3 2 2 3" xfId="23745"/>
    <cellStyle name="Note 13 5 3 3 2 3" xfId="23746"/>
    <cellStyle name="Note 13 5 3 3 2 3 2" xfId="23747"/>
    <cellStyle name="Note 13 5 3 3 2 3 2 2" xfId="23748"/>
    <cellStyle name="Note 13 5 3 3 2 3 3" xfId="23749"/>
    <cellStyle name="Note 13 5 3 3 2 4" xfId="23750"/>
    <cellStyle name="Note 13 5 3 3 2 4 2" xfId="23751"/>
    <cellStyle name="Note 13 5 3 3 2 5" xfId="23752"/>
    <cellStyle name="Note 13 5 3 3 3" xfId="23753"/>
    <cellStyle name="Note 13 5 3 3 3 2" xfId="23754"/>
    <cellStyle name="Note 13 5 3 3 3 2 2" xfId="23755"/>
    <cellStyle name="Note 13 5 3 3 3 3" xfId="23756"/>
    <cellStyle name="Note 13 5 3 3 4" xfId="23757"/>
    <cellStyle name="Note 13 5 3 3 4 2" xfId="23758"/>
    <cellStyle name="Note 13 5 3 3 4 2 2" xfId="23759"/>
    <cellStyle name="Note 13 5 3 3 4 3" xfId="23760"/>
    <cellStyle name="Note 13 5 3 3 5" xfId="23761"/>
    <cellStyle name="Note 13 5 3 3 5 2" xfId="23762"/>
    <cellStyle name="Note 13 5 3 3 6" xfId="23763"/>
    <cellStyle name="Note 13 5 3 4" xfId="23764"/>
    <cellStyle name="Note 13 5 3 4 2" xfId="23765"/>
    <cellStyle name="Note 13 5 3 4 2 2" xfId="23766"/>
    <cellStyle name="Note 13 5 3 4 2 2 2" xfId="23767"/>
    <cellStyle name="Note 13 5 3 4 2 3" xfId="23768"/>
    <cellStyle name="Note 13 5 3 4 3" xfId="23769"/>
    <cellStyle name="Note 13 5 3 4 3 2" xfId="23770"/>
    <cellStyle name="Note 13 5 3 4 3 2 2" xfId="23771"/>
    <cellStyle name="Note 13 5 3 4 3 3" xfId="23772"/>
    <cellStyle name="Note 13 5 3 4 4" xfId="23773"/>
    <cellStyle name="Note 13 5 3 4 4 2" xfId="23774"/>
    <cellStyle name="Note 13 5 3 4 5" xfId="23775"/>
    <cellStyle name="Note 13 5 4" xfId="23776"/>
    <cellStyle name="Note 13 5 4 2" xfId="23777"/>
    <cellStyle name="Note 13 5 4 2 2" xfId="23778"/>
    <cellStyle name="Note 13 5 4 2 2 2" xfId="23779"/>
    <cellStyle name="Note 13 5 4 2 2 2 2" xfId="23780"/>
    <cellStyle name="Note 13 5 4 2 2 2 2 2" xfId="23781"/>
    <cellStyle name="Note 13 5 4 2 2 2 3" xfId="23782"/>
    <cellStyle name="Note 13 5 4 2 2 3" xfId="23783"/>
    <cellStyle name="Note 13 5 4 2 2 3 2" xfId="23784"/>
    <cellStyle name="Note 13 5 4 2 2 3 2 2" xfId="23785"/>
    <cellStyle name="Note 13 5 4 2 2 3 3" xfId="23786"/>
    <cellStyle name="Note 13 5 4 2 2 4" xfId="23787"/>
    <cellStyle name="Note 13 5 4 2 2 4 2" xfId="23788"/>
    <cellStyle name="Note 13 5 4 2 2 5" xfId="23789"/>
    <cellStyle name="Note 13 5 4 2 3" xfId="23790"/>
    <cellStyle name="Note 13 5 4 2 3 2" xfId="23791"/>
    <cellStyle name="Note 13 5 4 2 3 2 2" xfId="23792"/>
    <cellStyle name="Note 13 5 4 2 3 3" xfId="23793"/>
    <cellStyle name="Note 13 5 4 2 4" xfId="23794"/>
    <cellStyle name="Note 13 5 4 2 4 2" xfId="23795"/>
    <cellStyle name="Note 13 5 4 2 4 2 2" xfId="23796"/>
    <cellStyle name="Note 13 5 4 2 4 3" xfId="23797"/>
    <cellStyle name="Note 13 5 4 2 5" xfId="23798"/>
    <cellStyle name="Note 13 5 4 2 5 2" xfId="23799"/>
    <cellStyle name="Note 13 5 4 2 6" xfId="23800"/>
    <cellStyle name="Note 13 5 4 3" xfId="23801"/>
    <cellStyle name="Note 13 5 4 3 2" xfId="23802"/>
    <cellStyle name="Note 13 5 4 3 2 2" xfId="23803"/>
    <cellStyle name="Note 13 5 4 3 2 2 2" xfId="23804"/>
    <cellStyle name="Note 13 5 4 3 2 2 2 2" xfId="23805"/>
    <cellStyle name="Note 13 5 4 3 2 2 3" xfId="23806"/>
    <cellStyle name="Note 13 5 4 3 2 3" xfId="23807"/>
    <cellStyle name="Note 13 5 4 3 2 3 2" xfId="23808"/>
    <cellStyle name="Note 13 5 4 3 2 3 2 2" xfId="23809"/>
    <cellStyle name="Note 13 5 4 3 2 3 3" xfId="23810"/>
    <cellStyle name="Note 13 5 4 3 2 4" xfId="23811"/>
    <cellStyle name="Note 13 5 4 3 2 4 2" xfId="23812"/>
    <cellStyle name="Note 13 5 4 3 2 5" xfId="23813"/>
    <cellStyle name="Note 13 5 4 3 3" xfId="23814"/>
    <cellStyle name="Note 13 5 4 3 3 2" xfId="23815"/>
    <cellStyle name="Note 13 5 4 3 3 2 2" xfId="23816"/>
    <cellStyle name="Note 13 5 4 3 3 3" xfId="23817"/>
    <cellStyle name="Note 13 5 4 3 4" xfId="23818"/>
    <cellStyle name="Note 13 5 4 3 4 2" xfId="23819"/>
    <cellStyle name="Note 13 5 4 3 4 2 2" xfId="23820"/>
    <cellStyle name="Note 13 5 4 3 4 3" xfId="23821"/>
    <cellStyle name="Note 13 5 4 3 5" xfId="23822"/>
    <cellStyle name="Note 13 5 4 3 5 2" xfId="23823"/>
    <cellStyle name="Note 13 5 4 3 6" xfId="23824"/>
    <cellStyle name="Note 13 5 4 4" xfId="23825"/>
    <cellStyle name="Note 13 5 4 4 2" xfId="23826"/>
    <cellStyle name="Note 13 5 4 4 2 2" xfId="23827"/>
    <cellStyle name="Note 13 5 4 4 2 2 2" xfId="23828"/>
    <cellStyle name="Note 13 5 4 4 2 3" xfId="23829"/>
    <cellStyle name="Note 13 5 4 4 3" xfId="23830"/>
    <cellStyle name="Note 13 5 4 4 3 2" xfId="23831"/>
    <cellStyle name="Note 13 5 4 4 3 2 2" xfId="23832"/>
    <cellStyle name="Note 13 5 4 4 3 3" xfId="23833"/>
    <cellStyle name="Note 13 5 4 4 4" xfId="23834"/>
    <cellStyle name="Note 13 5 4 4 4 2" xfId="23835"/>
    <cellStyle name="Note 13 5 4 4 5" xfId="23836"/>
    <cellStyle name="Note 13 5 5" xfId="23837"/>
    <cellStyle name="Note 13 5 5 2" xfId="23838"/>
    <cellStyle name="Note 13 5 5 2 2" xfId="23839"/>
    <cellStyle name="Note 13 5 5 2 2 2" xfId="23840"/>
    <cellStyle name="Note 13 5 5 2 2 2 2" xfId="23841"/>
    <cellStyle name="Note 13 5 5 2 2 2 2 2" xfId="23842"/>
    <cellStyle name="Note 13 5 5 2 2 2 3" xfId="23843"/>
    <cellStyle name="Note 13 5 5 2 2 3" xfId="23844"/>
    <cellStyle name="Note 13 5 5 2 2 3 2" xfId="23845"/>
    <cellStyle name="Note 13 5 5 2 2 3 2 2" xfId="23846"/>
    <cellStyle name="Note 13 5 5 2 2 3 3" xfId="23847"/>
    <cellStyle name="Note 13 5 5 2 2 4" xfId="23848"/>
    <cellStyle name="Note 13 5 5 2 2 4 2" xfId="23849"/>
    <cellStyle name="Note 13 5 5 2 2 5" xfId="23850"/>
    <cellStyle name="Note 13 5 5 2 3" xfId="23851"/>
    <cellStyle name="Note 13 5 5 2 3 2" xfId="23852"/>
    <cellStyle name="Note 13 5 5 2 3 2 2" xfId="23853"/>
    <cellStyle name="Note 13 5 5 2 3 3" xfId="23854"/>
    <cellStyle name="Note 13 5 5 2 4" xfId="23855"/>
    <cellStyle name="Note 13 5 5 2 4 2" xfId="23856"/>
    <cellStyle name="Note 13 5 5 2 4 2 2" xfId="23857"/>
    <cellStyle name="Note 13 5 5 2 4 3" xfId="23858"/>
    <cellStyle name="Note 13 5 5 2 5" xfId="23859"/>
    <cellStyle name="Note 13 5 5 2 5 2" xfId="23860"/>
    <cellStyle name="Note 13 5 5 2 6" xfId="23861"/>
    <cellStyle name="Note 13 5 5 3" xfId="23862"/>
    <cellStyle name="Note 13 5 5 3 2" xfId="23863"/>
    <cellStyle name="Note 13 5 5 3 2 2" xfId="23864"/>
    <cellStyle name="Note 13 5 5 3 2 2 2" xfId="23865"/>
    <cellStyle name="Note 13 5 5 3 2 2 2 2" xfId="23866"/>
    <cellStyle name="Note 13 5 5 3 2 2 3" xfId="23867"/>
    <cellStyle name="Note 13 5 5 3 2 3" xfId="23868"/>
    <cellStyle name="Note 13 5 5 3 2 3 2" xfId="23869"/>
    <cellStyle name="Note 13 5 5 3 2 3 2 2" xfId="23870"/>
    <cellStyle name="Note 13 5 5 3 2 3 3" xfId="23871"/>
    <cellStyle name="Note 13 5 5 3 2 4" xfId="23872"/>
    <cellStyle name="Note 13 5 5 3 2 4 2" xfId="23873"/>
    <cellStyle name="Note 13 5 5 3 2 5" xfId="23874"/>
    <cellStyle name="Note 13 5 5 3 3" xfId="23875"/>
    <cellStyle name="Note 13 5 5 3 3 2" xfId="23876"/>
    <cellStyle name="Note 13 5 5 3 3 2 2" xfId="23877"/>
    <cellStyle name="Note 13 5 5 3 3 3" xfId="23878"/>
    <cellStyle name="Note 13 5 5 3 4" xfId="23879"/>
    <cellStyle name="Note 13 5 5 3 4 2" xfId="23880"/>
    <cellStyle name="Note 13 5 5 3 4 2 2" xfId="23881"/>
    <cellStyle name="Note 13 5 5 3 4 3" xfId="23882"/>
    <cellStyle name="Note 13 5 5 3 5" xfId="23883"/>
    <cellStyle name="Note 13 5 5 3 5 2" xfId="23884"/>
    <cellStyle name="Note 13 5 5 3 6" xfId="23885"/>
    <cellStyle name="Note 13 5 5 4" xfId="23886"/>
    <cellStyle name="Note 13 5 5 4 2" xfId="23887"/>
    <cellStyle name="Note 13 5 5 4 2 2" xfId="23888"/>
    <cellStyle name="Note 13 5 5 4 2 2 2" xfId="23889"/>
    <cellStyle name="Note 13 5 5 4 2 3" xfId="23890"/>
    <cellStyle name="Note 13 5 5 4 3" xfId="23891"/>
    <cellStyle name="Note 13 5 5 4 3 2" xfId="23892"/>
    <cellStyle name="Note 13 5 5 4 3 2 2" xfId="23893"/>
    <cellStyle name="Note 13 5 5 4 3 3" xfId="23894"/>
    <cellStyle name="Note 13 5 5 4 4" xfId="23895"/>
    <cellStyle name="Note 13 5 5 4 4 2" xfId="23896"/>
    <cellStyle name="Note 13 5 5 4 5" xfId="23897"/>
    <cellStyle name="Note 13 5 6" xfId="23898"/>
    <cellStyle name="Note 13 5 6 2" xfId="23899"/>
    <cellStyle name="Note 13 5 6 2 2" xfId="23900"/>
    <cellStyle name="Note 13 5 6 2 2 2" xfId="23901"/>
    <cellStyle name="Note 13 5 6 2 2 2 2" xfId="23902"/>
    <cellStyle name="Note 13 5 6 2 2 2 2 2" xfId="23903"/>
    <cellStyle name="Note 13 5 6 2 2 2 3" xfId="23904"/>
    <cellStyle name="Note 13 5 6 2 2 3" xfId="23905"/>
    <cellStyle name="Note 13 5 6 2 2 3 2" xfId="23906"/>
    <cellStyle name="Note 13 5 6 2 2 3 2 2" xfId="23907"/>
    <cellStyle name="Note 13 5 6 2 2 3 3" xfId="23908"/>
    <cellStyle name="Note 13 5 6 2 2 4" xfId="23909"/>
    <cellStyle name="Note 13 5 6 2 2 4 2" xfId="23910"/>
    <cellStyle name="Note 13 5 6 2 2 5" xfId="23911"/>
    <cellStyle name="Note 13 5 6 2 3" xfId="23912"/>
    <cellStyle name="Note 13 5 6 2 3 2" xfId="23913"/>
    <cellStyle name="Note 13 5 6 2 3 2 2" xfId="23914"/>
    <cellStyle name="Note 13 5 6 2 3 3" xfId="23915"/>
    <cellStyle name="Note 13 5 6 2 4" xfId="23916"/>
    <cellStyle name="Note 13 5 6 2 4 2" xfId="23917"/>
    <cellStyle name="Note 13 5 6 2 4 2 2" xfId="23918"/>
    <cellStyle name="Note 13 5 6 2 4 3" xfId="23919"/>
    <cellStyle name="Note 13 5 6 2 5" xfId="23920"/>
    <cellStyle name="Note 13 5 6 2 5 2" xfId="23921"/>
    <cellStyle name="Note 13 5 6 2 6" xfId="23922"/>
    <cellStyle name="Note 13 5 6 3" xfId="23923"/>
    <cellStyle name="Note 13 5 6 3 2" xfId="23924"/>
    <cellStyle name="Note 13 5 6 3 2 2" xfId="23925"/>
    <cellStyle name="Note 13 5 6 3 2 2 2" xfId="23926"/>
    <cellStyle name="Note 13 5 6 3 2 2 2 2" xfId="23927"/>
    <cellStyle name="Note 13 5 6 3 2 2 3" xfId="23928"/>
    <cellStyle name="Note 13 5 6 3 2 3" xfId="23929"/>
    <cellStyle name="Note 13 5 6 3 2 3 2" xfId="23930"/>
    <cellStyle name="Note 13 5 6 3 2 3 2 2" xfId="23931"/>
    <cellStyle name="Note 13 5 6 3 2 3 3" xfId="23932"/>
    <cellStyle name="Note 13 5 6 3 2 4" xfId="23933"/>
    <cellStyle name="Note 13 5 6 3 2 4 2" xfId="23934"/>
    <cellStyle name="Note 13 5 6 3 2 5" xfId="23935"/>
    <cellStyle name="Note 13 5 6 3 3" xfId="23936"/>
    <cellStyle name="Note 13 5 6 3 3 2" xfId="23937"/>
    <cellStyle name="Note 13 5 6 3 3 2 2" xfId="23938"/>
    <cellStyle name="Note 13 5 6 3 3 3" xfId="23939"/>
    <cellStyle name="Note 13 5 6 3 4" xfId="23940"/>
    <cellStyle name="Note 13 5 6 3 4 2" xfId="23941"/>
    <cellStyle name="Note 13 5 6 3 4 2 2" xfId="23942"/>
    <cellStyle name="Note 13 5 6 3 4 3" xfId="23943"/>
    <cellStyle name="Note 13 5 6 3 5" xfId="23944"/>
    <cellStyle name="Note 13 5 6 3 5 2" xfId="23945"/>
    <cellStyle name="Note 13 5 6 3 6" xfId="23946"/>
    <cellStyle name="Note 13 5 6 4" xfId="23947"/>
    <cellStyle name="Note 13 5 6 4 2" xfId="23948"/>
    <cellStyle name="Note 13 5 6 4 2 2" xfId="23949"/>
    <cellStyle name="Note 13 5 6 4 2 2 2" xfId="23950"/>
    <cellStyle name="Note 13 5 6 4 2 3" xfId="23951"/>
    <cellStyle name="Note 13 5 6 4 3" xfId="23952"/>
    <cellStyle name="Note 13 5 6 4 3 2" xfId="23953"/>
    <cellStyle name="Note 13 5 6 4 3 2 2" xfId="23954"/>
    <cellStyle name="Note 13 5 6 4 3 3" xfId="23955"/>
    <cellStyle name="Note 13 5 6 4 4" xfId="23956"/>
    <cellStyle name="Note 13 5 6 4 4 2" xfId="23957"/>
    <cellStyle name="Note 13 5 6 4 5" xfId="23958"/>
    <cellStyle name="Note 13 5 7" xfId="23959"/>
    <cellStyle name="Note 13 5 7 2" xfId="23960"/>
    <cellStyle name="Note 13 5 7 2 2" xfId="23961"/>
    <cellStyle name="Note 13 5 7 2 2 2" xfId="23962"/>
    <cellStyle name="Note 13 5 7 2 2 2 2" xfId="23963"/>
    <cellStyle name="Note 13 5 7 2 2 3" xfId="23964"/>
    <cellStyle name="Note 13 5 7 2 3" xfId="23965"/>
    <cellStyle name="Note 13 5 7 2 3 2" xfId="23966"/>
    <cellStyle name="Note 13 5 7 2 3 2 2" xfId="23967"/>
    <cellStyle name="Note 13 5 7 2 3 3" xfId="23968"/>
    <cellStyle name="Note 13 5 7 2 4" xfId="23969"/>
    <cellStyle name="Note 13 5 7 2 4 2" xfId="23970"/>
    <cellStyle name="Note 13 5 7 2 5" xfId="23971"/>
    <cellStyle name="Note 13 5 7 3" xfId="23972"/>
    <cellStyle name="Note 13 5 7 3 2" xfId="23973"/>
    <cellStyle name="Note 13 5 7 3 2 2" xfId="23974"/>
    <cellStyle name="Note 13 5 7 3 3" xfId="23975"/>
    <cellStyle name="Note 13 5 7 4" xfId="23976"/>
    <cellStyle name="Note 13 5 7 4 2" xfId="23977"/>
    <cellStyle name="Note 13 5 7 4 2 2" xfId="23978"/>
    <cellStyle name="Note 13 5 7 4 3" xfId="23979"/>
    <cellStyle name="Note 13 5 7 5" xfId="23980"/>
    <cellStyle name="Note 13 5 7 5 2" xfId="23981"/>
    <cellStyle name="Note 13 5 7 6" xfId="23982"/>
    <cellStyle name="Note 13 5 8" xfId="23983"/>
    <cellStyle name="Note 13 5 8 2" xfId="23984"/>
    <cellStyle name="Note 13 5 8 2 2" xfId="23985"/>
    <cellStyle name="Note 13 5 8 2 2 2" xfId="23986"/>
    <cellStyle name="Note 13 5 8 2 2 2 2" xfId="23987"/>
    <cellStyle name="Note 13 5 8 2 2 3" xfId="23988"/>
    <cellStyle name="Note 13 5 8 2 3" xfId="23989"/>
    <cellStyle name="Note 13 5 8 2 3 2" xfId="23990"/>
    <cellStyle name="Note 13 5 8 2 3 2 2" xfId="23991"/>
    <cellStyle name="Note 13 5 8 2 3 3" xfId="23992"/>
    <cellStyle name="Note 13 5 8 2 4" xfId="23993"/>
    <cellStyle name="Note 13 5 8 2 4 2" xfId="23994"/>
    <cellStyle name="Note 13 5 8 2 5" xfId="23995"/>
    <cellStyle name="Note 13 5 8 3" xfId="23996"/>
    <cellStyle name="Note 13 5 8 3 2" xfId="23997"/>
    <cellStyle name="Note 13 5 8 3 2 2" xfId="23998"/>
    <cellStyle name="Note 13 5 8 3 3" xfId="23999"/>
    <cellStyle name="Note 13 5 8 4" xfId="24000"/>
    <cellStyle name="Note 13 5 8 4 2" xfId="24001"/>
    <cellStyle name="Note 13 5 8 4 2 2" xfId="24002"/>
    <cellStyle name="Note 13 5 8 4 3" xfId="24003"/>
    <cellStyle name="Note 13 5 8 5" xfId="24004"/>
    <cellStyle name="Note 13 5 8 5 2" xfId="24005"/>
    <cellStyle name="Note 13 5 8 6" xfId="24006"/>
    <cellStyle name="Note 13 5 9" xfId="24007"/>
    <cellStyle name="Note 13 5 9 2" xfId="24008"/>
    <cellStyle name="Note 13 5 9 2 2" xfId="24009"/>
    <cellStyle name="Note 13 5 9 2 2 2" xfId="24010"/>
    <cellStyle name="Note 13 5 9 2 3" xfId="24011"/>
    <cellStyle name="Note 13 5 9 3" xfId="24012"/>
    <cellStyle name="Note 13 5 9 3 2" xfId="24013"/>
    <cellStyle name="Note 13 5 9 3 2 2" xfId="24014"/>
    <cellStyle name="Note 13 5 9 3 3" xfId="24015"/>
    <cellStyle name="Note 13 5 9 4" xfId="24016"/>
    <cellStyle name="Note 13 5 9 4 2" xfId="24017"/>
    <cellStyle name="Note 13 5 9 5" xfId="24018"/>
    <cellStyle name="Note 13 6" xfId="24019"/>
    <cellStyle name="Note 13 6 2" xfId="24020"/>
    <cellStyle name="Note 13 6 2 2" xfId="24021"/>
    <cellStyle name="Note 13 6 2 2 2" xfId="24022"/>
    <cellStyle name="Note 13 6 2 2 2 2" xfId="24023"/>
    <cellStyle name="Note 13 6 2 2 2 2 2" xfId="24024"/>
    <cellStyle name="Note 13 6 2 2 2 2 2 2" xfId="24025"/>
    <cellStyle name="Note 13 6 2 2 2 2 3" xfId="24026"/>
    <cellStyle name="Note 13 6 2 2 2 3" xfId="24027"/>
    <cellStyle name="Note 13 6 2 2 2 3 2" xfId="24028"/>
    <cellStyle name="Note 13 6 2 2 2 3 2 2" xfId="24029"/>
    <cellStyle name="Note 13 6 2 2 2 3 3" xfId="24030"/>
    <cellStyle name="Note 13 6 2 2 2 4" xfId="24031"/>
    <cellStyle name="Note 13 6 2 2 2 4 2" xfId="24032"/>
    <cellStyle name="Note 13 6 2 2 2 5" xfId="24033"/>
    <cellStyle name="Note 13 6 2 2 3" xfId="24034"/>
    <cellStyle name="Note 13 6 2 2 3 2" xfId="24035"/>
    <cellStyle name="Note 13 6 2 2 3 2 2" xfId="24036"/>
    <cellStyle name="Note 13 6 2 2 3 3" xfId="24037"/>
    <cellStyle name="Note 13 6 2 2 4" xfId="24038"/>
    <cellStyle name="Note 13 6 2 2 4 2" xfId="24039"/>
    <cellStyle name="Note 13 6 2 2 4 2 2" xfId="24040"/>
    <cellStyle name="Note 13 6 2 2 4 3" xfId="24041"/>
    <cellStyle name="Note 13 6 2 2 5" xfId="24042"/>
    <cellStyle name="Note 13 6 2 2 5 2" xfId="24043"/>
    <cellStyle name="Note 13 6 2 2 6" xfId="24044"/>
    <cellStyle name="Note 13 6 2 3" xfId="24045"/>
    <cellStyle name="Note 13 6 2 3 2" xfId="24046"/>
    <cellStyle name="Note 13 6 2 3 2 2" xfId="24047"/>
    <cellStyle name="Note 13 6 2 3 2 2 2" xfId="24048"/>
    <cellStyle name="Note 13 6 2 3 2 2 2 2" xfId="24049"/>
    <cellStyle name="Note 13 6 2 3 2 2 3" xfId="24050"/>
    <cellStyle name="Note 13 6 2 3 2 3" xfId="24051"/>
    <cellStyle name="Note 13 6 2 3 2 3 2" xfId="24052"/>
    <cellStyle name="Note 13 6 2 3 2 3 2 2" xfId="24053"/>
    <cellStyle name="Note 13 6 2 3 2 3 3" xfId="24054"/>
    <cellStyle name="Note 13 6 2 3 2 4" xfId="24055"/>
    <cellStyle name="Note 13 6 2 3 2 4 2" xfId="24056"/>
    <cellStyle name="Note 13 6 2 3 2 5" xfId="24057"/>
    <cellStyle name="Note 13 6 2 3 3" xfId="24058"/>
    <cellStyle name="Note 13 6 2 3 3 2" xfId="24059"/>
    <cellStyle name="Note 13 6 2 3 3 2 2" xfId="24060"/>
    <cellStyle name="Note 13 6 2 3 3 3" xfId="24061"/>
    <cellStyle name="Note 13 6 2 3 4" xfId="24062"/>
    <cellStyle name="Note 13 6 2 3 4 2" xfId="24063"/>
    <cellStyle name="Note 13 6 2 3 4 2 2" xfId="24064"/>
    <cellStyle name="Note 13 6 2 3 4 3" xfId="24065"/>
    <cellStyle name="Note 13 6 2 3 5" xfId="24066"/>
    <cellStyle name="Note 13 6 2 3 5 2" xfId="24067"/>
    <cellStyle name="Note 13 6 2 3 6" xfId="24068"/>
    <cellStyle name="Note 13 6 2 4" xfId="24069"/>
    <cellStyle name="Note 13 6 2 4 2" xfId="24070"/>
    <cellStyle name="Note 13 6 2 4 2 2" xfId="24071"/>
    <cellStyle name="Note 13 6 2 4 2 2 2" xfId="24072"/>
    <cellStyle name="Note 13 6 2 4 2 3" xfId="24073"/>
    <cellStyle name="Note 13 6 2 4 3" xfId="24074"/>
    <cellStyle name="Note 13 6 2 4 3 2" xfId="24075"/>
    <cellStyle name="Note 13 6 2 4 3 2 2" xfId="24076"/>
    <cellStyle name="Note 13 6 2 4 3 3" xfId="24077"/>
    <cellStyle name="Note 13 6 2 4 4" xfId="24078"/>
    <cellStyle name="Note 13 6 2 4 4 2" xfId="24079"/>
    <cellStyle name="Note 13 6 2 4 5" xfId="24080"/>
    <cellStyle name="Note 13 6 3" xfId="24081"/>
    <cellStyle name="Note 13 6 3 2" xfId="24082"/>
    <cellStyle name="Note 13 6 3 2 2" xfId="24083"/>
    <cellStyle name="Note 13 6 3 2 2 2" xfId="24084"/>
    <cellStyle name="Note 13 6 3 2 2 2 2" xfId="24085"/>
    <cellStyle name="Note 13 6 3 2 2 2 2 2" xfId="24086"/>
    <cellStyle name="Note 13 6 3 2 2 2 3" xfId="24087"/>
    <cellStyle name="Note 13 6 3 2 2 3" xfId="24088"/>
    <cellStyle name="Note 13 6 3 2 2 3 2" xfId="24089"/>
    <cellStyle name="Note 13 6 3 2 2 3 2 2" xfId="24090"/>
    <cellStyle name="Note 13 6 3 2 2 3 3" xfId="24091"/>
    <cellStyle name="Note 13 6 3 2 2 4" xfId="24092"/>
    <cellStyle name="Note 13 6 3 2 2 4 2" xfId="24093"/>
    <cellStyle name="Note 13 6 3 2 2 5" xfId="24094"/>
    <cellStyle name="Note 13 6 3 2 3" xfId="24095"/>
    <cellStyle name="Note 13 6 3 2 3 2" xfId="24096"/>
    <cellStyle name="Note 13 6 3 2 3 2 2" xfId="24097"/>
    <cellStyle name="Note 13 6 3 2 3 3" xfId="24098"/>
    <cellStyle name="Note 13 6 3 2 4" xfId="24099"/>
    <cellStyle name="Note 13 6 3 2 4 2" xfId="24100"/>
    <cellStyle name="Note 13 6 3 2 4 2 2" xfId="24101"/>
    <cellStyle name="Note 13 6 3 2 4 3" xfId="24102"/>
    <cellStyle name="Note 13 6 3 2 5" xfId="24103"/>
    <cellStyle name="Note 13 6 3 2 5 2" xfId="24104"/>
    <cellStyle name="Note 13 6 3 2 6" xfId="24105"/>
    <cellStyle name="Note 13 6 3 3" xfId="24106"/>
    <cellStyle name="Note 13 6 3 3 2" xfId="24107"/>
    <cellStyle name="Note 13 6 3 3 2 2" xfId="24108"/>
    <cellStyle name="Note 13 6 3 3 2 2 2" xfId="24109"/>
    <cellStyle name="Note 13 6 3 3 2 2 2 2" xfId="24110"/>
    <cellStyle name="Note 13 6 3 3 2 2 3" xfId="24111"/>
    <cellStyle name="Note 13 6 3 3 2 3" xfId="24112"/>
    <cellStyle name="Note 13 6 3 3 2 3 2" xfId="24113"/>
    <cellStyle name="Note 13 6 3 3 2 3 2 2" xfId="24114"/>
    <cellStyle name="Note 13 6 3 3 2 3 3" xfId="24115"/>
    <cellStyle name="Note 13 6 3 3 2 4" xfId="24116"/>
    <cellStyle name="Note 13 6 3 3 2 4 2" xfId="24117"/>
    <cellStyle name="Note 13 6 3 3 2 5" xfId="24118"/>
    <cellStyle name="Note 13 6 3 3 3" xfId="24119"/>
    <cellStyle name="Note 13 6 3 3 3 2" xfId="24120"/>
    <cellStyle name="Note 13 6 3 3 3 2 2" xfId="24121"/>
    <cellStyle name="Note 13 6 3 3 3 3" xfId="24122"/>
    <cellStyle name="Note 13 6 3 3 4" xfId="24123"/>
    <cellStyle name="Note 13 6 3 3 4 2" xfId="24124"/>
    <cellStyle name="Note 13 6 3 3 4 2 2" xfId="24125"/>
    <cellStyle name="Note 13 6 3 3 4 3" xfId="24126"/>
    <cellStyle name="Note 13 6 3 3 5" xfId="24127"/>
    <cellStyle name="Note 13 6 3 3 5 2" xfId="24128"/>
    <cellStyle name="Note 13 6 3 3 6" xfId="24129"/>
    <cellStyle name="Note 13 6 3 4" xfId="24130"/>
    <cellStyle name="Note 13 6 3 4 2" xfId="24131"/>
    <cellStyle name="Note 13 6 3 4 2 2" xfId="24132"/>
    <cellStyle name="Note 13 6 3 4 2 2 2" xfId="24133"/>
    <cellStyle name="Note 13 6 3 4 2 3" xfId="24134"/>
    <cellStyle name="Note 13 6 3 4 3" xfId="24135"/>
    <cellStyle name="Note 13 6 3 4 3 2" xfId="24136"/>
    <cellStyle name="Note 13 6 3 4 3 2 2" xfId="24137"/>
    <cellStyle name="Note 13 6 3 4 3 3" xfId="24138"/>
    <cellStyle name="Note 13 6 3 4 4" xfId="24139"/>
    <cellStyle name="Note 13 6 3 4 4 2" xfId="24140"/>
    <cellStyle name="Note 13 6 3 4 5" xfId="24141"/>
    <cellStyle name="Note 13 6 4" xfId="24142"/>
    <cellStyle name="Note 13 6 4 2" xfId="24143"/>
    <cellStyle name="Note 13 6 4 2 2" xfId="24144"/>
    <cellStyle name="Note 13 6 4 2 2 2" xfId="24145"/>
    <cellStyle name="Note 13 6 4 2 2 2 2" xfId="24146"/>
    <cellStyle name="Note 13 6 4 2 2 2 2 2" xfId="24147"/>
    <cellStyle name="Note 13 6 4 2 2 2 3" xfId="24148"/>
    <cellStyle name="Note 13 6 4 2 2 3" xfId="24149"/>
    <cellStyle name="Note 13 6 4 2 2 3 2" xfId="24150"/>
    <cellStyle name="Note 13 6 4 2 2 3 2 2" xfId="24151"/>
    <cellStyle name="Note 13 6 4 2 2 3 3" xfId="24152"/>
    <cellStyle name="Note 13 6 4 2 2 4" xfId="24153"/>
    <cellStyle name="Note 13 6 4 2 2 4 2" xfId="24154"/>
    <cellStyle name="Note 13 6 4 2 2 5" xfId="24155"/>
    <cellStyle name="Note 13 6 4 2 3" xfId="24156"/>
    <cellStyle name="Note 13 6 4 2 3 2" xfId="24157"/>
    <cellStyle name="Note 13 6 4 2 3 2 2" xfId="24158"/>
    <cellStyle name="Note 13 6 4 2 3 3" xfId="24159"/>
    <cellStyle name="Note 13 6 4 2 4" xfId="24160"/>
    <cellStyle name="Note 13 6 4 2 4 2" xfId="24161"/>
    <cellStyle name="Note 13 6 4 2 4 2 2" xfId="24162"/>
    <cellStyle name="Note 13 6 4 2 4 3" xfId="24163"/>
    <cellStyle name="Note 13 6 4 2 5" xfId="24164"/>
    <cellStyle name="Note 13 6 4 2 5 2" xfId="24165"/>
    <cellStyle name="Note 13 6 4 2 6" xfId="24166"/>
    <cellStyle name="Note 13 6 4 3" xfId="24167"/>
    <cellStyle name="Note 13 6 4 3 2" xfId="24168"/>
    <cellStyle name="Note 13 6 4 3 2 2" xfId="24169"/>
    <cellStyle name="Note 13 6 4 3 2 2 2" xfId="24170"/>
    <cellStyle name="Note 13 6 4 3 2 2 2 2" xfId="24171"/>
    <cellStyle name="Note 13 6 4 3 2 2 3" xfId="24172"/>
    <cellStyle name="Note 13 6 4 3 2 3" xfId="24173"/>
    <cellStyle name="Note 13 6 4 3 2 3 2" xfId="24174"/>
    <cellStyle name="Note 13 6 4 3 2 3 2 2" xfId="24175"/>
    <cellStyle name="Note 13 6 4 3 2 3 3" xfId="24176"/>
    <cellStyle name="Note 13 6 4 3 2 4" xfId="24177"/>
    <cellStyle name="Note 13 6 4 3 2 4 2" xfId="24178"/>
    <cellStyle name="Note 13 6 4 3 2 5" xfId="24179"/>
    <cellStyle name="Note 13 6 4 3 3" xfId="24180"/>
    <cellStyle name="Note 13 6 4 3 3 2" xfId="24181"/>
    <cellStyle name="Note 13 6 4 3 3 2 2" xfId="24182"/>
    <cellStyle name="Note 13 6 4 3 3 3" xfId="24183"/>
    <cellStyle name="Note 13 6 4 3 4" xfId="24184"/>
    <cellStyle name="Note 13 6 4 3 4 2" xfId="24185"/>
    <cellStyle name="Note 13 6 4 3 4 2 2" xfId="24186"/>
    <cellStyle name="Note 13 6 4 3 4 3" xfId="24187"/>
    <cellStyle name="Note 13 6 4 3 5" xfId="24188"/>
    <cellStyle name="Note 13 6 4 3 5 2" xfId="24189"/>
    <cellStyle name="Note 13 6 4 3 6" xfId="24190"/>
    <cellStyle name="Note 13 6 4 4" xfId="24191"/>
    <cellStyle name="Note 13 6 4 4 2" xfId="24192"/>
    <cellStyle name="Note 13 6 4 4 2 2" xfId="24193"/>
    <cellStyle name="Note 13 6 4 4 2 2 2" xfId="24194"/>
    <cellStyle name="Note 13 6 4 4 2 3" xfId="24195"/>
    <cellStyle name="Note 13 6 4 4 3" xfId="24196"/>
    <cellStyle name="Note 13 6 4 4 3 2" xfId="24197"/>
    <cellStyle name="Note 13 6 4 4 3 2 2" xfId="24198"/>
    <cellStyle name="Note 13 6 4 4 3 3" xfId="24199"/>
    <cellStyle name="Note 13 6 4 4 4" xfId="24200"/>
    <cellStyle name="Note 13 6 4 4 4 2" xfId="24201"/>
    <cellStyle name="Note 13 6 4 4 5" xfId="24202"/>
    <cellStyle name="Note 13 6 5" xfId="24203"/>
    <cellStyle name="Note 13 6 5 2" xfId="24204"/>
    <cellStyle name="Note 13 6 5 2 2" xfId="24205"/>
    <cellStyle name="Note 13 6 5 2 2 2" xfId="24206"/>
    <cellStyle name="Note 13 6 5 2 2 2 2" xfId="24207"/>
    <cellStyle name="Note 13 6 5 2 2 2 2 2" xfId="24208"/>
    <cellStyle name="Note 13 6 5 2 2 2 3" xfId="24209"/>
    <cellStyle name="Note 13 6 5 2 2 3" xfId="24210"/>
    <cellStyle name="Note 13 6 5 2 2 3 2" xfId="24211"/>
    <cellStyle name="Note 13 6 5 2 2 3 2 2" xfId="24212"/>
    <cellStyle name="Note 13 6 5 2 2 3 3" xfId="24213"/>
    <cellStyle name="Note 13 6 5 2 2 4" xfId="24214"/>
    <cellStyle name="Note 13 6 5 2 2 4 2" xfId="24215"/>
    <cellStyle name="Note 13 6 5 2 2 5" xfId="24216"/>
    <cellStyle name="Note 13 6 5 2 3" xfId="24217"/>
    <cellStyle name="Note 13 6 5 2 3 2" xfId="24218"/>
    <cellStyle name="Note 13 6 5 2 3 2 2" xfId="24219"/>
    <cellStyle name="Note 13 6 5 2 3 3" xfId="24220"/>
    <cellStyle name="Note 13 6 5 2 4" xfId="24221"/>
    <cellStyle name="Note 13 6 5 2 4 2" xfId="24222"/>
    <cellStyle name="Note 13 6 5 2 4 2 2" xfId="24223"/>
    <cellStyle name="Note 13 6 5 2 4 3" xfId="24224"/>
    <cellStyle name="Note 13 6 5 2 5" xfId="24225"/>
    <cellStyle name="Note 13 6 5 2 5 2" xfId="24226"/>
    <cellStyle name="Note 13 6 5 2 6" xfId="24227"/>
    <cellStyle name="Note 13 6 5 3" xfId="24228"/>
    <cellStyle name="Note 13 6 5 3 2" xfId="24229"/>
    <cellStyle name="Note 13 6 5 3 2 2" xfId="24230"/>
    <cellStyle name="Note 13 6 5 3 2 2 2" xfId="24231"/>
    <cellStyle name="Note 13 6 5 3 2 2 2 2" xfId="24232"/>
    <cellStyle name="Note 13 6 5 3 2 2 3" xfId="24233"/>
    <cellStyle name="Note 13 6 5 3 2 3" xfId="24234"/>
    <cellStyle name="Note 13 6 5 3 2 3 2" xfId="24235"/>
    <cellStyle name="Note 13 6 5 3 2 3 2 2" xfId="24236"/>
    <cellStyle name="Note 13 6 5 3 2 3 3" xfId="24237"/>
    <cellStyle name="Note 13 6 5 3 2 4" xfId="24238"/>
    <cellStyle name="Note 13 6 5 3 2 4 2" xfId="24239"/>
    <cellStyle name="Note 13 6 5 3 2 5" xfId="24240"/>
    <cellStyle name="Note 13 6 5 3 3" xfId="24241"/>
    <cellStyle name="Note 13 6 5 3 3 2" xfId="24242"/>
    <cellStyle name="Note 13 6 5 3 3 2 2" xfId="24243"/>
    <cellStyle name="Note 13 6 5 3 3 3" xfId="24244"/>
    <cellStyle name="Note 13 6 5 3 4" xfId="24245"/>
    <cellStyle name="Note 13 6 5 3 4 2" xfId="24246"/>
    <cellStyle name="Note 13 6 5 3 4 2 2" xfId="24247"/>
    <cellStyle name="Note 13 6 5 3 4 3" xfId="24248"/>
    <cellStyle name="Note 13 6 5 3 5" xfId="24249"/>
    <cellStyle name="Note 13 6 5 3 5 2" xfId="24250"/>
    <cellStyle name="Note 13 6 5 3 6" xfId="24251"/>
    <cellStyle name="Note 13 6 5 4" xfId="24252"/>
    <cellStyle name="Note 13 6 5 4 2" xfId="24253"/>
    <cellStyle name="Note 13 6 5 4 2 2" xfId="24254"/>
    <cellStyle name="Note 13 6 5 4 2 2 2" xfId="24255"/>
    <cellStyle name="Note 13 6 5 4 2 3" xfId="24256"/>
    <cellStyle name="Note 13 6 5 4 3" xfId="24257"/>
    <cellStyle name="Note 13 6 5 4 3 2" xfId="24258"/>
    <cellStyle name="Note 13 6 5 4 3 2 2" xfId="24259"/>
    <cellStyle name="Note 13 6 5 4 3 3" xfId="24260"/>
    <cellStyle name="Note 13 6 5 4 4" xfId="24261"/>
    <cellStyle name="Note 13 6 5 4 4 2" xfId="24262"/>
    <cellStyle name="Note 13 6 5 4 5" xfId="24263"/>
    <cellStyle name="Note 13 6 6" xfId="24264"/>
    <cellStyle name="Note 13 6 6 2" xfId="24265"/>
    <cellStyle name="Note 13 6 6 2 2" xfId="24266"/>
    <cellStyle name="Note 13 6 6 2 2 2" xfId="24267"/>
    <cellStyle name="Note 13 6 6 2 2 2 2" xfId="24268"/>
    <cellStyle name="Note 13 6 6 2 2 2 2 2" xfId="24269"/>
    <cellStyle name="Note 13 6 6 2 2 2 3" xfId="24270"/>
    <cellStyle name="Note 13 6 6 2 2 3" xfId="24271"/>
    <cellStyle name="Note 13 6 6 2 2 3 2" xfId="24272"/>
    <cellStyle name="Note 13 6 6 2 2 3 2 2" xfId="24273"/>
    <cellStyle name="Note 13 6 6 2 2 3 3" xfId="24274"/>
    <cellStyle name="Note 13 6 6 2 2 4" xfId="24275"/>
    <cellStyle name="Note 13 6 6 2 2 4 2" xfId="24276"/>
    <cellStyle name="Note 13 6 6 2 2 5" xfId="24277"/>
    <cellStyle name="Note 13 6 6 2 3" xfId="24278"/>
    <cellStyle name="Note 13 6 6 2 3 2" xfId="24279"/>
    <cellStyle name="Note 13 6 6 2 3 2 2" xfId="24280"/>
    <cellStyle name="Note 13 6 6 2 3 3" xfId="24281"/>
    <cellStyle name="Note 13 6 6 2 4" xfId="24282"/>
    <cellStyle name="Note 13 6 6 2 4 2" xfId="24283"/>
    <cellStyle name="Note 13 6 6 2 4 2 2" xfId="24284"/>
    <cellStyle name="Note 13 6 6 2 4 3" xfId="24285"/>
    <cellStyle name="Note 13 6 6 2 5" xfId="24286"/>
    <cellStyle name="Note 13 6 6 2 5 2" xfId="24287"/>
    <cellStyle name="Note 13 6 6 2 6" xfId="24288"/>
    <cellStyle name="Note 13 6 6 3" xfId="24289"/>
    <cellStyle name="Note 13 6 6 3 2" xfId="24290"/>
    <cellStyle name="Note 13 6 6 3 2 2" xfId="24291"/>
    <cellStyle name="Note 13 6 6 3 2 2 2" xfId="24292"/>
    <cellStyle name="Note 13 6 6 3 2 2 2 2" xfId="24293"/>
    <cellStyle name="Note 13 6 6 3 2 2 3" xfId="24294"/>
    <cellStyle name="Note 13 6 6 3 2 3" xfId="24295"/>
    <cellStyle name="Note 13 6 6 3 2 3 2" xfId="24296"/>
    <cellStyle name="Note 13 6 6 3 2 3 2 2" xfId="24297"/>
    <cellStyle name="Note 13 6 6 3 2 3 3" xfId="24298"/>
    <cellStyle name="Note 13 6 6 3 2 4" xfId="24299"/>
    <cellStyle name="Note 13 6 6 3 2 4 2" xfId="24300"/>
    <cellStyle name="Note 13 6 6 3 2 5" xfId="24301"/>
    <cellStyle name="Note 13 6 6 3 3" xfId="24302"/>
    <cellStyle name="Note 13 6 6 3 3 2" xfId="24303"/>
    <cellStyle name="Note 13 6 6 3 3 2 2" xfId="24304"/>
    <cellStyle name="Note 13 6 6 3 3 3" xfId="24305"/>
    <cellStyle name="Note 13 6 6 3 4" xfId="24306"/>
    <cellStyle name="Note 13 6 6 3 4 2" xfId="24307"/>
    <cellStyle name="Note 13 6 6 3 4 2 2" xfId="24308"/>
    <cellStyle name="Note 13 6 6 3 4 3" xfId="24309"/>
    <cellStyle name="Note 13 6 6 3 5" xfId="24310"/>
    <cellStyle name="Note 13 6 6 3 5 2" xfId="24311"/>
    <cellStyle name="Note 13 6 6 3 6" xfId="24312"/>
    <cellStyle name="Note 13 6 6 4" xfId="24313"/>
    <cellStyle name="Note 13 6 6 4 2" xfId="24314"/>
    <cellStyle name="Note 13 6 6 4 2 2" xfId="24315"/>
    <cellStyle name="Note 13 6 6 4 2 2 2" xfId="24316"/>
    <cellStyle name="Note 13 6 6 4 2 3" xfId="24317"/>
    <cellStyle name="Note 13 6 6 4 3" xfId="24318"/>
    <cellStyle name="Note 13 6 6 4 3 2" xfId="24319"/>
    <cellStyle name="Note 13 6 6 4 3 2 2" xfId="24320"/>
    <cellStyle name="Note 13 6 6 4 3 3" xfId="24321"/>
    <cellStyle name="Note 13 6 6 4 4" xfId="24322"/>
    <cellStyle name="Note 13 6 6 4 4 2" xfId="24323"/>
    <cellStyle name="Note 13 6 6 4 5" xfId="24324"/>
    <cellStyle name="Note 13 6 7" xfId="24325"/>
    <cellStyle name="Note 13 6 7 2" xfId="24326"/>
    <cellStyle name="Note 13 6 7 2 2" xfId="24327"/>
    <cellStyle name="Note 13 6 7 2 2 2" xfId="24328"/>
    <cellStyle name="Note 13 6 7 2 2 2 2" xfId="24329"/>
    <cellStyle name="Note 13 6 7 2 2 3" xfId="24330"/>
    <cellStyle name="Note 13 6 7 2 3" xfId="24331"/>
    <cellStyle name="Note 13 6 7 2 3 2" xfId="24332"/>
    <cellStyle name="Note 13 6 7 2 3 2 2" xfId="24333"/>
    <cellStyle name="Note 13 6 7 2 3 3" xfId="24334"/>
    <cellStyle name="Note 13 6 7 2 4" xfId="24335"/>
    <cellStyle name="Note 13 6 7 2 4 2" xfId="24336"/>
    <cellStyle name="Note 13 6 7 2 5" xfId="24337"/>
    <cellStyle name="Note 13 6 7 3" xfId="24338"/>
    <cellStyle name="Note 13 6 7 3 2" xfId="24339"/>
    <cellStyle name="Note 13 6 7 3 2 2" xfId="24340"/>
    <cellStyle name="Note 13 6 7 3 3" xfId="24341"/>
    <cellStyle name="Note 13 6 7 4" xfId="24342"/>
    <cellStyle name="Note 13 6 7 4 2" xfId="24343"/>
    <cellStyle name="Note 13 6 7 4 2 2" xfId="24344"/>
    <cellStyle name="Note 13 6 7 4 3" xfId="24345"/>
    <cellStyle name="Note 13 6 7 5" xfId="24346"/>
    <cellStyle name="Note 13 6 7 5 2" xfId="24347"/>
    <cellStyle name="Note 13 6 7 6" xfId="24348"/>
    <cellStyle name="Note 13 6 8" xfId="24349"/>
    <cellStyle name="Note 13 6 8 2" xfId="24350"/>
    <cellStyle name="Note 13 6 8 2 2" xfId="24351"/>
    <cellStyle name="Note 13 6 8 2 2 2" xfId="24352"/>
    <cellStyle name="Note 13 6 8 2 2 2 2" xfId="24353"/>
    <cellStyle name="Note 13 6 8 2 2 3" xfId="24354"/>
    <cellStyle name="Note 13 6 8 2 3" xfId="24355"/>
    <cellStyle name="Note 13 6 8 2 3 2" xfId="24356"/>
    <cellStyle name="Note 13 6 8 2 3 2 2" xfId="24357"/>
    <cellStyle name="Note 13 6 8 2 3 3" xfId="24358"/>
    <cellStyle name="Note 13 6 8 2 4" xfId="24359"/>
    <cellStyle name="Note 13 6 8 2 4 2" xfId="24360"/>
    <cellStyle name="Note 13 6 8 2 5" xfId="24361"/>
    <cellStyle name="Note 13 6 8 3" xfId="24362"/>
    <cellStyle name="Note 13 6 8 3 2" xfId="24363"/>
    <cellStyle name="Note 13 6 8 3 2 2" xfId="24364"/>
    <cellStyle name="Note 13 6 8 3 3" xfId="24365"/>
    <cellStyle name="Note 13 6 8 4" xfId="24366"/>
    <cellStyle name="Note 13 6 8 4 2" xfId="24367"/>
    <cellStyle name="Note 13 6 8 4 2 2" xfId="24368"/>
    <cellStyle name="Note 13 6 8 4 3" xfId="24369"/>
    <cellStyle name="Note 13 6 8 5" xfId="24370"/>
    <cellStyle name="Note 13 6 8 5 2" xfId="24371"/>
    <cellStyle name="Note 13 6 8 6" xfId="24372"/>
    <cellStyle name="Note 13 6 9" xfId="24373"/>
    <cellStyle name="Note 13 6 9 2" xfId="24374"/>
    <cellStyle name="Note 13 6 9 2 2" xfId="24375"/>
    <cellStyle name="Note 13 6 9 2 2 2" xfId="24376"/>
    <cellStyle name="Note 13 6 9 2 3" xfId="24377"/>
    <cellStyle name="Note 13 6 9 3" xfId="24378"/>
    <cellStyle name="Note 13 6 9 3 2" xfId="24379"/>
    <cellStyle name="Note 13 6 9 3 2 2" xfId="24380"/>
    <cellStyle name="Note 13 6 9 3 3" xfId="24381"/>
    <cellStyle name="Note 13 6 9 4" xfId="24382"/>
    <cellStyle name="Note 13 6 9 4 2" xfId="24383"/>
    <cellStyle name="Note 13 6 9 5" xfId="24384"/>
    <cellStyle name="Note 13 7" xfId="24385"/>
    <cellStyle name="Note 13 7 2" xfId="24386"/>
    <cellStyle name="Note 13 7 2 2" xfId="24387"/>
    <cellStyle name="Note 13 7 2 2 2" xfId="24388"/>
    <cellStyle name="Note 13 7 2 2 2 2" xfId="24389"/>
    <cellStyle name="Note 13 7 2 2 2 2 2" xfId="24390"/>
    <cellStyle name="Note 13 7 2 2 2 2 2 2" xfId="24391"/>
    <cellStyle name="Note 13 7 2 2 2 2 3" xfId="24392"/>
    <cellStyle name="Note 13 7 2 2 2 3" xfId="24393"/>
    <cellStyle name="Note 13 7 2 2 2 3 2" xfId="24394"/>
    <cellStyle name="Note 13 7 2 2 2 3 2 2" xfId="24395"/>
    <cellStyle name="Note 13 7 2 2 2 3 3" xfId="24396"/>
    <cellStyle name="Note 13 7 2 2 2 4" xfId="24397"/>
    <cellStyle name="Note 13 7 2 2 2 4 2" xfId="24398"/>
    <cellStyle name="Note 13 7 2 2 2 5" xfId="24399"/>
    <cellStyle name="Note 13 7 2 2 3" xfId="24400"/>
    <cellStyle name="Note 13 7 2 2 3 2" xfId="24401"/>
    <cellStyle name="Note 13 7 2 2 3 2 2" xfId="24402"/>
    <cellStyle name="Note 13 7 2 2 3 3" xfId="24403"/>
    <cellStyle name="Note 13 7 2 2 4" xfId="24404"/>
    <cellStyle name="Note 13 7 2 2 4 2" xfId="24405"/>
    <cellStyle name="Note 13 7 2 2 4 2 2" xfId="24406"/>
    <cellStyle name="Note 13 7 2 2 4 3" xfId="24407"/>
    <cellStyle name="Note 13 7 2 2 5" xfId="24408"/>
    <cellStyle name="Note 13 7 2 2 5 2" xfId="24409"/>
    <cellStyle name="Note 13 7 2 2 6" xfId="24410"/>
    <cellStyle name="Note 13 7 2 3" xfId="24411"/>
    <cellStyle name="Note 13 7 2 3 2" xfId="24412"/>
    <cellStyle name="Note 13 7 2 3 2 2" xfId="24413"/>
    <cellStyle name="Note 13 7 2 3 2 2 2" xfId="24414"/>
    <cellStyle name="Note 13 7 2 3 2 2 2 2" xfId="24415"/>
    <cellStyle name="Note 13 7 2 3 2 2 3" xfId="24416"/>
    <cellStyle name="Note 13 7 2 3 2 3" xfId="24417"/>
    <cellStyle name="Note 13 7 2 3 2 3 2" xfId="24418"/>
    <cellStyle name="Note 13 7 2 3 2 3 2 2" xfId="24419"/>
    <cellStyle name="Note 13 7 2 3 2 3 3" xfId="24420"/>
    <cellStyle name="Note 13 7 2 3 2 4" xfId="24421"/>
    <cellStyle name="Note 13 7 2 3 2 4 2" xfId="24422"/>
    <cellStyle name="Note 13 7 2 3 2 5" xfId="24423"/>
    <cellStyle name="Note 13 7 2 3 3" xfId="24424"/>
    <cellStyle name="Note 13 7 2 3 3 2" xfId="24425"/>
    <cellStyle name="Note 13 7 2 3 3 2 2" xfId="24426"/>
    <cellStyle name="Note 13 7 2 3 3 3" xfId="24427"/>
    <cellStyle name="Note 13 7 2 3 4" xfId="24428"/>
    <cellStyle name="Note 13 7 2 3 4 2" xfId="24429"/>
    <cellStyle name="Note 13 7 2 3 4 2 2" xfId="24430"/>
    <cellStyle name="Note 13 7 2 3 4 3" xfId="24431"/>
    <cellStyle name="Note 13 7 2 3 5" xfId="24432"/>
    <cellStyle name="Note 13 7 2 3 5 2" xfId="24433"/>
    <cellStyle name="Note 13 7 2 3 6" xfId="24434"/>
    <cellStyle name="Note 13 7 2 4" xfId="24435"/>
    <cellStyle name="Note 13 7 2 4 2" xfId="24436"/>
    <cellStyle name="Note 13 7 2 4 2 2" xfId="24437"/>
    <cellStyle name="Note 13 7 2 4 2 2 2" xfId="24438"/>
    <cellStyle name="Note 13 7 2 4 2 3" xfId="24439"/>
    <cellStyle name="Note 13 7 2 4 3" xfId="24440"/>
    <cellStyle name="Note 13 7 2 4 3 2" xfId="24441"/>
    <cellStyle name="Note 13 7 2 4 3 2 2" xfId="24442"/>
    <cellStyle name="Note 13 7 2 4 3 3" xfId="24443"/>
    <cellStyle name="Note 13 7 2 4 4" xfId="24444"/>
    <cellStyle name="Note 13 7 2 4 4 2" xfId="24445"/>
    <cellStyle name="Note 13 7 2 4 5" xfId="24446"/>
    <cellStyle name="Note 13 7 3" xfId="24447"/>
    <cellStyle name="Note 13 7 3 2" xfId="24448"/>
    <cellStyle name="Note 13 7 3 2 2" xfId="24449"/>
    <cellStyle name="Note 13 7 3 2 2 2" xfId="24450"/>
    <cellStyle name="Note 13 7 3 2 2 2 2" xfId="24451"/>
    <cellStyle name="Note 13 7 3 2 2 2 2 2" xfId="24452"/>
    <cellStyle name="Note 13 7 3 2 2 2 3" xfId="24453"/>
    <cellStyle name="Note 13 7 3 2 2 3" xfId="24454"/>
    <cellStyle name="Note 13 7 3 2 2 3 2" xfId="24455"/>
    <cellStyle name="Note 13 7 3 2 2 3 2 2" xfId="24456"/>
    <cellStyle name="Note 13 7 3 2 2 3 3" xfId="24457"/>
    <cellStyle name="Note 13 7 3 2 2 4" xfId="24458"/>
    <cellStyle name="Note 13 7 3 2 2 4 2" xfId="24459"/>
    <cellStyle name="Note 13 7 3 2 2 5" xfId="24460"/>
    <cellStyle name="Note 13 7 3 2 3" xfId="24461"/>
    <cellStyle name="Note 13 7 3 2 3 2" xfId="24462"/>
    <cellStyle name="Note 13 7 3 2 3 2 2" xfId="24463"/>
    <cellStyle name="Note 13 7 3 2 3 3" xfId="24464"/>
    <cellStyle name="Note 13 7 3 2 4" xfId="24465"/>
    <cellStyle name="Note 13 7 3 2 4 2" xfId="24466"/>
    <cellStyle name="Note 13 7 3 2 4 2 2" xfId="24467"/>
    <cellStyle name="Note 13 7 3 2 4 3" xfId="24468"/>
    <cellStyle name="Note 13 7 3 2 5" xfId="24469"/>
    <cellStyle name="Note 13 7 3 2 5 2" xfId="24470"/>
    <cellStyle name="Note 13 7 3 2 6" xfId="24471"/>
    <cellStyle name="Note 13 7 3 3" xfId="24472"/>
    <cellStyle name="Note 13 7 3 3 2" xfId="24473"/>
    <cellStyle name="Note 13 7 3 3 2 2" xfId="24474"/>
    <cellStyle name="Note 13 7 3 3 2 2 2" xfId="24475"/>
    <cellStyle name="Note 13 7 3 3 2 2 2 2" xfId="24476"/>
    <cellStyle name="Note 13 7 3 3 2 2 3" xfId="24477"/>
    <cellStyle name="Note 13 7 3 3 2 3" xfId="24478"/>
    <cellStyle name="Note 13 7 3 3 2 3 2" xfId="24479"/>
    <cellStyle name="Note 13 7 3 3 2 3 2 2" xfId="24480"/>
    <cellStyle name="Note 13 7 3 3 2 3 3" xfId="24481"/>
    <cellStyle name="Note 13 7 3 3 2 4" xfId="24482"/>
    <cellStyle name="Note 13 7 3 3 2 4 2" xfId="24483"/>
    <cellStyle name="Note 13 7 3 3 2 5" xfId="24484"/>
    <cellStyle name="Note 13 7 3 3 3" xfId="24485"/>
    <cellStyle name="Note 13 7 3 3 3 2" xfId="24486"/>
    <cellStyle name="Note 13 7 3 3 3 2 2" xfId="24487"/>
    <cellStyle name="Note 13 7 3 3 3 3" xfId="24488"/>
    <cellStyle name="Note 13 7 3 3 4" xfId="24489"/>
    <cellStyle name="Note 13 7 3 3 4 2" xfId="24490"/>
    <cellStyle name="Note 13 7 3 3 4 2 2" xfId="24491"/>
    <cellStyle name="Note 13 7 3 3 4 3" xfId="24492"/>
    <cellStyle name="Note 13 7 3 3 5" xfId="24493"/>
    <cellStyle name="Note 13 7 3 3 5 2" xfId="24494"/>
    <cellStyle name="Note 13 7 3 3 6" xfId="24495"/>
    <cellStyle name="Note 13 7 3 4" xfId="24496"/>
    <cellStyle name="Note 13 7 3 4 2" xfId="24497"/>
    <cellStyle name="Note 13 7 3 4 2 2" xfId="24498"/>
    <cellStyle name="Note 13 7 3 4 2 2 2" xfId="24499"/>
    <cellStyle name="Note 13 7 3 4 2 3" xfId="24500"/>
    <cellStyle name="Note 13 7 3 4 3" xfId="24501"/>
    <cellStyle name="Note 13 7 3 4 3 2" xfId="24502"/>
    <cellStyle name="Note 13 7 3 4 3 2 2" xfId="24503"/>
    <cellStyle name="Note 13 7 3 4 3 3" xfId="24504"/>
    <cellStyle name="Note 13 7 3 4 4" xfId="24505"/>
    <cellStyle name="Note 13 7 3 4 4 2" xfId="24506"/>
    <cellStyle name="Note 13 7 3 4 5" xfId="24507"/>
    <cellStyle name="Note 13 7 4" xfId="24508"/>
    <cellStyle name="Note 13 7 4 2" xfId="24509"/>
    <cellStyle name="Note 13 7 4 2 2" xfId="24510"/>
    <cellStyle name="Note 13 7 4 2 2 2" xfId="24511"/>
    <cellStyle name="Note 13 7 4 2 2 2 2" xfId="24512"/>
    <cellStyle name="Note 13 7 4 2 2 2 2 2" xfId="24513"/>
    <cellStyle name="Note 13 7 4 2 2 2 3" xfId="24514"/>
    <cellStyle name="Note 13 7 4 2 2 3" xfId="24515"/>
    <cellStyle name="Note 13 7 4 2 2 3 2" xfId="24516"/>
    <cellStyle name="Note 13 7 4 2 2 3 2 2" xfId="24517"/>
    <cellStyle name="Note 13 7 4 2 2 3 3" xfId="24518"/>
    <cellStyle name="Note 13 7 4 2 2 4" xfId="24519"/>
    <cellStyle name="Note 13 7 4 2 2 4 2" xfId="24520"/>
    <cellStyle name="Note 13 7 4 2 2 5" xfId="24521"/>
    <cellStyle name="Note 13 7 4 2 3" xfId="24522"/>
    <cellStyle name="Note 13 7 4 2 3 2" xfId="24523"/>
    <cellStyle name="Note 13 7 4 2 3 2 2" xfId="24524"/>
    <cellStyle name="Note 13 7 4 2 3 3" xfId="24525"/>
    <cellStyle name="Note 13 7 4 2 4" xfId="24526"/>
    <cellStyle name="Note 13 7 4 2 4 2" xfId="24527"/>
    <cellStyle name="Note 13 7 4 2 4 2 2" xfId="24528"/>
    <cellStyle name="Note 13 7 4 2 4 3" xfId="24529"/>
    <cellStyle name="Note 13 7 4 2 5" xfId="24530"/>
    <cellStyle name="Note 13 7 4 2 5 2" xfId="24531"/>
    <cellStyle name="Note 13 7 4 2 6" xfId="24532"/>
    <cellStyle name="Note 13 7 4 3" xfId="24533"/>
    <cellStyle name="Note 13 7 4 3 2" xfId="24534"/>
    <cellStyle name="Note 13 7 4 3 2 2" xfId="24535"/>
    <cellStyle name="Note 13 7 4 3 2 2 2" xfId="24536"/>
    <cellStyle name="Note 13 7 4 3 2 2 2 2" xfId="24537"/>
    <cellStyle name="Note 13 7 4 3 2 2 3" xfId="24538"/>
    <cellStyle name="Note 13 7 4 3 2 3" xfId="24539"/>
    <cellStyle name="Note 13 7 4 3 2 3 2" xfId="24540"/>
    <cellStyle name="Note 13 7 4 3 2 3 2 2" xfId="24541"/>
    <cellStyle name="Note 13 7 4 3 2 3 3" xfId="24542"/>
    <cellStyle name="Note 13 7 4 3 2 4" xfId="24543"/>
    <cellStyle name="Note 13 7 4 3 2 4 2" xfId="24544"/>
    <cellStyle name="Note 13 7 4 3 2 5" xfId="24545"/>
    <cellStyle name="Note 13 7 4 3 3" xfId="24546"/>
    <cellStyle name="Note 13 7 4 3 3 2" xfId="24547"/>
    <cellStyle name="Note 13 7 4 3 3 2 2" xfId="24548"/>
    <cellStyle name="Note 13 7 4 3 3 3" xfId="24549"/>
    <cellStyle name="Note 13 7 4 3 4" xfId="24550"/>
    <cellStyle name="Note 13 7 4 3 4 2" xfId="24551"/>
    <cellStyle name="Note 13 7 4 3 4 2 2" xfId="24552"/>
    <cellStyle name="Note 13 7 4 3 4 3" xfId="24553"/>
    <cellStyle name="Note 13 7 4 3 5" xfId="24554"/>
    <cellStyle name="Note 13 7 4 3 5 2" xfId="24555"/>
    <cellStyle name="Note 13 7 4 3 6" xfId="24556"/>
    <cellStyle name="Note 13 7 4 4" xfId="24557"/>
    <cellStyle name="Note 13 7 4 4 2" xfId="24558"/>
    <cellStyle name="Note 13 7 4 4 2 2" xfId="24559"/>
    <cellStyle name="Note 13 7 4 4 2 2 2" xfId="24560"/>
    <cellStyle name="Note 13 7 4 4 2 3" xfId="24561"/>
    <cellStyle name="Note 13 7 4 4 3" xfId="24562"/>
    <cellStyle name="Note 13 7 4 4 3 2" xfId="24563"/>
    <cellStyle name="Note 13 7 4 4 3 2 2" xfId="24564"/>
    <cellStyle name="Note 13 7 4 4 3 3" xfId="24565"/>
    <cellStyle name="Note 13 7 4 4 4" xfId="24566"/>
    <cellStyle name="Note 13 7 4 4 4 2" xfId="24567"/>
    <cellStyle name="Note 13 7 4 4 5" xfId="24568"/>
    <cellStyle name="Note 13 7 5" xfId="24569"/>
    <cellStyle name="Note 13 7 5 2" xfId="24570"/>
    <cellStyle name="Note 13 7 5 2 2" xfId="24571"/>
    <cellStyle name="Note 13 7 5 2 2 2" xfId="24572"/>
    <cellStyle name="Note 13 7 5 2 2 2 2" xfId="24573"/>
    <cellStyle name="Note 13 7 5 2 2 2 2 2" xfId="24574"/>
    <cellStyle name="Note 13 7 5 2 2 2 3" xfId="24575"/>
    <cellStyle name="Note 13 7 5 2 2 3" xfId="24576"/>
    <cellStyle name="Note 13 7 5 2 2 3 2" xfId="24577"/>
    <cellStyle name="Note 13 7 5 2 2 3 2 2" xfId="24578"/>
    <cellStyle name="Note 13 7 5 2 2 3 3" xfId="24579"/>
    <cellStyle name="Note 13 7 5 2 2 4" xfId="24580"/>
    <cellStyle name="Note 13 7 5 2 2 4 2" xfId="24581"/>
    <cellStyle name="Note 13 7 5 2 2 5" xfId="24582"/>
    <cellStyle name="Note 13 7 5 2 3" xfId="24583"/>
    <cellStyle name="Note 13 7 5 2 3 2" xfId="24584"/>
    <cellStyle name="Note 13 7 5 2 3 2 2" xfId="24585"/>
    <cellStyle name="Note 13 7 5 2 3 3" xfId="24586"/>
    <cellStyle name="Note 13 7 5 2 4" xfId="24587"/>
    <cellStyle name="Note 13 7 5 2 4 2" xfId="24588"/>
    <cellStyle name="Note 13 7 5 2 4 2 2" xfId="24589"/>
    <cellStyle name="Note 13 7 5 2 4 3" xfId="24590"/>
    <cellStyle name="Note 13 7 5 2 5" xfId="24591"/>
    <cellStyle name="Note 13 7 5 2 5 2" xfId="24592"/>
    <cellStyle name="Note 13 7 5 2 6" xfId="24593"/>
    <cellStyle name="Note 13 7 5 3" xfId="24594"/>
    <cellStyle name="Note 13 7 5 3 2" xfId="24595"/>
    <cellStyle name="Note 13 7 5 3 2 2" xfId="24596"/>
    <cellStyle name="Note 13 7 5 3 2 2 2" xfId="24597"/>
    <cellStyle name="Note 13 7 5 3 2 2 2 2" xfId="24598"/>
    <cellStyle name="Note 13 7 5 3 2 2 3" xfId="24599"/>
    <cellStyle name="Note 13 7 5 3 2 3" xfId="24600"/>
    <cellStyle name="Note 13 7 5 3 2 3 2" xfId="24601"/>
    <cellStyle name="Note 13 7 5 3 2 3 2 2" xfId="24602"/>
    <cellStyle name="Note 13 7 5 3 2 3 3" xfId="24603"/>
    <cellStyle name="Note 13 7 5 3 2 4" xfId="24604"/>
    <cellStyle name="Note 13 7 5 3 2 4 2" xfId="24605"/>
    <cellStyle name="Note 13 7 5 3 2 5" xfId="24606"/>
    <cellStyle name="Note 13 7 5 3 3" xfId="24607"/>
    <cellStyle name="Note 13 7 5 3 3 2" xfId="24608"/>
    <cellStyle name="Note 13 7 5 3 3 2 2" xfId="24609"/>
    <cellStyle name="Note 13 7 5 3 3 3" xfId="24610"/>
    <cellStyle name="Note 13 7 5 3 4" xfId="24611"/>
    <cellStyle name="Note 13 7 5 3 4 2" xfId="24612"/>
    <cellStyle name="Note 13 7 5 3 4 2 2" xfId="24613"/>
    <cellStyle name="Note 13 7 5 3 4 3" xfId="24614"/>
    <cellStyle name="Note 13 7 5 3 5" xfId="24615"/>
    <cellStyle name="Note 13 7 5 3 5 2" xfId="24616"/>
    <cellStyle name="Note 13 7 5 3 6" xfId="24617"/>
    <cellStyle name="Note 13 7 5 4" xfId="24618"/>
    <cellStyle name="Note 13 7 5 4 2" xfId="24619"/>
    <cellStyle name="Note 13 7 5 4 2 2" xfId="24620"/>
    <cellStyle name="Note 13 7 5 4 2 2 2" xfId="24621"/>
    <cellStyle name="Note 13 7 5 4 2 3" xfId="24622"/>
    <cellStyle name="Note 13 7 5 4 3" xfId="24623"/>
    <cellStyle name="Note 13 7 5 4 3 2" xfId="24624"/>
    <cellStyle name="Note 13 7 5 4 3 2 2" xfId="24625"/>
    <cellStyle name="Note 13 7 5 4 3 3" xfId="24626"/>
    <cellStyle name="Note 13 7 5 4 4" xfId="24627"/>
    <cellStyle name="Note 13 7 5 4 4 2" xfId="24628"/>
    <cellStyle name="Note 13 7 5 4 5" xfId="24629"/>
    <cellStyle name="Note 13 7 6" xfId="24630"/>
    <cellStyle name="Note 13 7 6 2" xfId="24631"/>
    <cellStyle name="Note 13 7 6 2 2" xfId="24632"/>
    <cellStyle name="Note 13 7 6 2 2 2" xfId="24633"/>
    <cellStyle name="Note 13 7 6 2 2 2 2" xfId="24634"/>
    <cellStyle name="Note 13 7 6 2 2 2 2 2" xfId="24635"/>
    <cellStyle name="Note 13 7 6 2 2 2 3" xfId="24636"/>
    <cellStyle name="Note 13 7 6 2 2 3" xfId="24637"/>
    <cellStyle name="Note 13 7 6 2 2 3 2" xfId="24638"/>
    <cellStyle name="Note 13 7 6 2 2 3 2 2" xfId="24639"/>
    <cellStyle name="Note 13 7 6 2 2 3 3" xfId="24640"/>
    <cellStyle name="Note 13 7 6 2 2 4" xfId="24641"/>
    <cellStyle name="Note 13 7 6 2 2 4 2" xfId="24642"/>
    <cellStyle name="Note 13 7 6 2 2 5" xfId="24643"/>
    <cellStyle name="Note 13 7 6 2 3" xfId="24644"/>
    <cellStyle name="Note 13 7 6 2 3 2" xfId="24645"/>
    <cellStyle name="Note 13 7 6 2 3 2 2" xfId="24646"/>
    <cellStyle name="Note 13 7 6 2 3 3" xfId="24647"/>
    <cellStyle name="Note 13 7 6 2 4" xfId="24648"/>
    <cellStyle name="Note 13 7 6 2 4 2" xfId="24649"/>
    <cellStyle name="Note 13 7 6 2 4 2 2" xfId="24650"/>
    <cellStyle name="Note 13 7 6 2 4 3" xfId="24651"/>
    <cellStyle name="Note 13 7 6 2 5" xfId="24652"/>
    <cellStyle name="Note 13 7 6 2 5 2" xfId="24653"/>
    <cellStyle name="Note 13 7 6 2 6" xfId="24654"/>
    <cellStyle name="Note 13 7 6 3" xfId="24655"/>
    <cellStyle name="Note 13 7 6 3 2" xfId="24656"/>
    <cellStyle name="Note 13 7 6 3 2 2" xfId="24657"/>
    <cellStyle name="Note 13 7 6 3 2 2 2" xfId="24658"/>
    <cellStyle name="Note 13 7 6 3 2 2 2 2" xfId="24659"/>
    <cellStyle name="Note 13 7 6 3 2 2 3" xfId="24660"/>
    <cellStyle name="Note 13 7 6 3 2 3" xfId="24661"/>
    <cellStyle name="Note 13 7 6 3 2 3 2" xfId="24662"/>
    <cellStyle name="Note 13 7 6 3 2 3 2 2" xfId="24663"/>
    <cellStyle name="Note 13 7 6 3 2 3 3" xfId="24664"/>
    <cellStyle name="Note 13 7 6 3 2 4" xfId="24665"/>
    <cellStyle name="Note 13 7 6 3 2 4 2" xfId="24666"/>
    <cellStyle name="Note 13 7 6 3 2 5" xfId="24667"/>
    <cellStyle name="Note 13 7 6 3 3" xfId="24668"/>
    <cellStyle name="Note 13 7 6 3 3 2" xfId="24669"/>
    <cellStyle name="Note 13 7 6 3 3 2 2" xfId="24670"/>
    <cellStyle name="Note 13 7 6 3 3 3" xfId="24671"/>
    <cellStyle name="Note 13 7 6 3 4" xfId="24672"/>
    <cellStyle name="Note 13 7 6 3 4 2" xfId="24673"/>
    <cellStyle name="Note 13 7 6 3 4 2 2" xfId="24674"/>
    <cellStyle name="Note 13 7 6 3 4 3" xfId="24675"/>
    <cellStyle name="Note 13 7 6 3 5" xfId="24676"/>
    <cellStyle name="Note 13 7 6 3 5 2" xfId="24677"/>
    <cellStyle name="Note 13 7 6 3 6" xfId="24678"/>
    <cellStyle name="Note 13 7 6 4" xfId="24679"/>
    <cellStyle name="Note 13 7 6 4 2" xfId="24680"/>
    <cellStyle name="Note 13 7 6 4 2 2" xfId="24681"/>
    <cellStyle name="Note 13 7 6 4 2 2 2" xfId="24682"/>
    <cellStyle name="Note 13 7 6 4 2 3" xfId="24683"/>
    <cellStyle name="Note 13 7 6 4 3" xfId="24684"/>
    <cellStyle name="Note 13 7 6 4 3 2" xfId="24685"/>
    <cellStyle name="Note 13 7 6 4 3 2 2" xfId="24686"/>
    <cellStyle name="Note 13 7 6 4 3 3" xfId="24687"/>
    <cellStyle name="Note 13 7 6 4 4" xfId="24688"/>
    <cellStyle name="Note 13 7 6 4 4 2" xfId="24689"/>
    <cellStyle name="Note 13 7 6 4 5" xfId="24690"/>
    <cellStyle name="Note 13 7 7" xfId="24691"/>
    <cellStyle name="Note 13 7 7 2" xfId="24692"/>
    <cellStyle name="Note 13 7 7 2 2" xfId="24693"/>
    <cellStyle name="Note 13 7 7 2 2 2" xfId="24694"/>
    <cellStyle name="Note 13 7 7 2 2 2 2" xfId="24695"/>
    <cellStyle name="Note 13 7 7 2 2 3" xfId="24696"/>
    <cellStyle name="Note 13 7 7 2 3" xfId="24697"/>
    <cellStyle name="Note 13 7 7 2 3 2" xfId="24698"/>
    <cellStyle name="Note 13 7 7 2 3 2 2" xfId="24699"/>
    <cellStyle name="Note 13 7 7 2 3 3" xfId="24700"/>
    <cellStyle name="Note 13 7 7 2 4" xfId="24701"/>
    <cellStyle name="Note 13 7 7 2 4 2" xfId="24702"/>
    <cellStyle name="Note 13 7 7 2 5" xfId="24703"/>
    <cellStyle name="Note 13 7 7 3" xfId="24704"/>
    <cellStyle name="Note 13 7 7 3 2" xfId="24705"/>
    <cellStyle name="Note 13 7 7 3 2 2" xfId="24706"/>
    <cellStyle name="Note 13 7 7 3 3" xfId="24707"/>
    <cellStyle name="Note 13 7 7 4" xfId="24708"/>
    <cellStyle name="Note 13 7 7 4 2" xfId="24709"/>
    <cellStyle name="Note 13 7 7 4 2 2" xfId="24710"/>
    <cellStyle name="Note 13 7 7 4 3" xfId="24711"/>
    <cellStyle name="Note 13 7 7 5" xfId="24712"/>
    <cellStyle name="Note 13 7 7 5 2" xfId="24713"/>
    <cellStyle name="Note 13 7 7 6" xfId="24714"/>
    <cellStyle name="Note 13 7 8" xfId="24715"/>
    <cellStyle name="Note 13 7 8 2" xfId="24716"/>
    <cellStyle name="Note 13 7 8 2 2" xfId="24717"/>
    <cellStyle name="Note 13 7 8 2 2 2" xfId="24718"/>
    <cellStyle name="Note 13 7 8 2 2 2 2" xfId="24719"/>
    <cellStyle name="Note 13 7 8 2 2 3" xfId="24720"/>
    <cellStyle name="Note 13 7 8 2 3" xfId="24721"/>
    <cellStyle name="Note 13 7 8 2 3 2" xfId="24722"/>
    <cellStyle name="Note 13 7 8 2 3 2 2" xfId="24723"/>
    <cellStyle name="Note 13 7 8 2 3 3" xfId="24724"/>
    <cellStyle name="Note 13 7 8 2 4" xfId="24725"/>
    <cellStyle name="Note 13 7 8 2 4 2" xfId="24726"/>
    <cellStyle name="Note 13 7 8 2 5" xfId="24727"/>
    <cellStyle name="Note 13 7 8 3" xfId="24728"/>
    <cellStyle name="Note 13 7 8 3 2" xfId="24729"/>
    <cellStyle name="Note 13 7 8 3 2 2" xfId="24730"/>
    <cellStyle name="Note 13 7 8 3 3" xfId="24731"/>
    <cellStyle name="Note 13 7 8 4" xfId="24732"/>
    <cellStyle name="Note 13 7 8 4 2" xfId="24733"/>
    <cellStyle name="Note 13 7 8 4 2 2" xfId="24734"/>
    <cellStyle name="Note 13 7 8 4 3" xfId="24735"/>
    <cellStyle name="Note 13 7 8 5" xfId="24736"/>
    <cellStyle name="Note 13 7 8 5 2" xfId="24737"/>
    <cellStyle name="Note 13 7 8 6" xfId="24738"/>
    <cellStyle name="Note 13 7 9" xfId="24739"/>
    <cellStyle name="Note 13 7 9 2" xfId="24740"/>
    <cellStyle name="Note 13 7 9 2 2" xfId="24741"/>
    <cellStyle name="Note 13 7 9 2 2 2" xfId="24742"/>
    <cellStyle name="Note 13 7 9 2 3" xfId="24743"/>
    <cellStyle name="Note 13 7 9 3" xfId="24744"/>
    <cellStyle name="Note 13 7 9 3 2" xfId="24745"/>
    <cellStyle name="Note 13 7 9 3 2 2" xfId="24746"/>
    <cellStyle name="Note 13 7 9 3 3" xfId="24747"/>
    <cellStyle name="Note 13 7 9 4" xfId="24748"/>
    <cellStyle name="Note 13 7 9 4 2" xfId="24749"/>
    <cellStyle name="Note 13 7 9 5" xfId="24750"/>
    <cellStyle name="Note 13 8" xfId="24751"/>
    <cellStyle name="Note 13 8 2" xfId="24752"/>
    <cellStyle name="Note 13 8 2 2" xfId="24753"/>
    <cellStyle name="Note 13 8 2 2 2" xfId="24754"/>
    <cellStyle name="Note 13 8 2 2 2 2" xfId="24755"/>
    <cellStyle name="Note 13 8 2 2 2 2 2" xfId="24756"/>
    <cellStyle name="Note 13 8 2 2 2 3" xfId="24757"/>
    <cellStyle name="Note 13 8 2 2 3" xfId="24758"/>
    <cellStyle name="Note 13 8 2 2 3 2" xfId="24759"/>
    <cellStyle name="Note 13 8 2 2 3 2 2" xfId="24760"/>
    <cellStyle name="Note 13 8 2 2 3 3" xfId="24761"/>
    <cellStyle name="Note 13 8 2 2 4" xfId="24762"/>
    <cellStyle name="Note 13 8 2 2 4 2" xfId="24763"/>
    <cellStyle name="Note 13 8 2 2 5" xfId="24764"/>
    <cellStyle name="Note 13 8 2 3" xfId="24765"/>
    <cellStyle name="Note 13 8 2 3 2" xfId="24766"/>
    <cellStyle name="Note 13 8 2 3 2 2" xfId="24767"/>
    <cellStyle name="Note 13 8 2 3 3" xfId="24768"/>
    <cellStyle name="Note 13 8 2 4" xfId="24769"/>
    <cellStyle name="Note 13 8 2 4 2" xfId="24770"/>
    <cellStyle name="Note 13 8 2 4 2 2" xfId="24771"/>
    <cellStyle name="Note 13 8 2 4 3" xfId="24772"/>
    <cellStyle name="Note 13 8 2 5" xfId="24773"/>
    <cellStyle name="Note 13 8 2 5 2" xfId="24774"/>
    <cellStyle name="Note 13 8 2 6" xfId="24775"/>
    <cellStyle name="Note 13 8 3" xfId="24776"/>
    <cellStyle name="Note 13 8 3 2" xfId="24777"/>
    <cellStyle name="Note 13 8 3 2 2" xfId="24778"/>
    <cellStyle name="Note 13 8 3 2 2 2" xfId="24779"/>
    <cellStyle name="Note 13 8 3 2 2 2 2" xfId="24780"/>
    <cellStyle name="Note 13 8 3 2 2 3" xfId="24781"/>
    <cellStyle name="Note 13 8 3 2 3" xfId="24782"/>
    <cellStyle name="Note 13 8 3 2 3 2" xfId="24783"/>
    <cellStyle name="Note 13 8 3 2 3 2 2" xfId="24784"/>
    <cellStyle name="Note 13 8 3 2 3 3" xfId="24785"/>
    <cellStyle name="Note 13 8 3 2 4" xfId="24786"/>
    <cellStyle name="Note 13 8 3 2 4 2" xfId="24787"/>
    <cellStyle name="Note 13 8 3 2 5" xfId="24788"/>
    <cellStyle name="Note 13 8 3 3" xfId="24789"/>
    <cellStyle name="Note 13 8 3 3 2" xfId="24790"/>
    <cellStyle name="Note 13 8 3 3 2 2" xfId="24791"/>
    <cellStyle name="Note 13 8 3 3 3" xfId="24792"/>
    <cellStyle name="Note 13 8 3 4" xfId="24793"/>
    <cellStyle name="Note 13 8 3 4 2" xfId="24794"/>
    <cellStyle name="Note 13 8 3 4 2 2" xfId="24795"/>
    <cellStyle name="Note 13 8 3 4 3" xfId="24796"/>
    <cellStyle name="Note 13 8 3 5" xfId="24797"/>
    <cellStyle name="Note 13 8 3 5 2" xfId="24798"/>
    <cellStyle name="Note 13 8 3 6" xfId="24799"/>
    <cellStyle name="Note 13 8 4" xfId="24800"/>
    <cellStyle name="Note 13 8 4 2" xfId="24801"/>
    <cellStyle name="Note 13 8 4 2 2" xfId="24802"/>
    <cellStyle name="Note 13 8 4 2 2 2" xfId="24803"/>
    <cellStyle name="Note 13 8 4 2 3" xfId="24804"/>
    <cellStyle name="Note 13 8 4 3" xfId="24805"/>
    <cellStyle name="Note 13 8 4 3 2" xfId="24806"/>
    <cellStyle name="Note 13 8 4 3 2 2" xfId="24807"/>
    <cellStyle name="Note 13 8 4 3 3" xfId="24808"/>
    <cellStyle name="Note 13 8 4 4" xfId="24809"/>
    <cellStyle name="Note 13 8 4 4 2" xfId="24810"/>
    <cellStyle name="Note 13 8 4 5" xfId="24811"/>
    <cellStyle name="Note 13 9" xfId="24812"/>
    <cellStyle name="Note 13 9 2" xfId="24813"/>
    <cellStyle name="Note 13 9 2 2" xfId="24814"/>
    <cellStyle name="Note 13 9 2 2 2" xfId="24815"/>
    <cellStyle name="Note 13 9 2 2 2 2" xfId="24816"/>
    <cellStyle name="Note 13 9 2 2 2 2 2" xfId="24817"/>
    <cellStyle name="Note 13 9 2 2 2 3" xfId="24818"/>
    <cellStyle name="Note 13 9 2 2 3" xfId="24819"/>
    <cellStyle name="Note 13 9 2 2 3 2" xfId="24820"/>
    <cellStyle name="Note 13 9 2 2 3 2 2" xfId="24821"/>
    <cellStyle name="Note 13 9 2 2 3 3" xfId="24822"/>
    <cellStyle name="Note 13 9 2 2 4" xfId="24823"/>
    <cellStyle name="Note 13 9 2 2 4 2" xfId="24824"/>
    <cellStyle name="Note 13 9 2 2 5" xfId="24825"/>
    <cellStyle name="Note 13 9 2 3" xfId="24826"/>
    <cellStyle name="Note 13 9 2 3 2" xfId="24827"/>
    <cellStyle name="Note 13 9 2 3 2 2" xfId="24828"/>
    <cellStyle name="Note 13 9 2 3 3" xfId="24829"/>
    <cellStyle name="Note 13 9 2 4" xfId="24830"/>
    <cellStyle name="Note 13 9 2 4 2" xfId="24831"/>
    <cellStyle name="Note 13 9 2 4 2 2" xfId="24832"/>
    <cellStyle name="Note 13 9 2 4 3" xfId="24833"/>
    <cellStyle name="Note 13 9 2 5" xfId="24834"/>
    <cellStyle name="Note 13 9 2 5 2" xfId="24835"/>
    <cellStyle name="Note 13 9 2 6" xfId="24836"/>
    <cellStyle name="Note 13 9 3" xfId="24837"/>
    <cellStyle name="Note 13 9 3 2" xfId="24838"/>
    <cellStyle name="Note 13 9 3 2 2" xfId="24839"/>
    <cellStyle name="Note 13 9 3 2 2 2" xfId="24840"/>
    <cellStyle name="Note 13 9 3 2 2 2 2" xfId="24841"/>
    <cellStyle name="Note 13 9 3 2 2 3" xfId="24842"/>
    <cellStyle name="Note 13 9 3 2 3" xfId="24843"/>
    <cellStyle name="Note 13 9 3 2 3 2" xfId="24844"/>
    <cellStyle name="Note 13 9 3 2 3 2 2" xfId="24845"/>
    <cellStyle name="Note 13 9 3 2 3 3" xfId="24846"/>
    <cellStyle name="Note 13 9 3 2 4" xfId="24847"/>
    <cellStyle name="Note 13 9 3 2 4 2" xfId="24848"/>
    <cellStyle name="Note 13 9 3 2 5" xfId="24849"/>
    <cellStyle name="Note 13 9 3 3" xfId="24850"/>
    <cellStyle name="Note 13 9 3 3 2" xfId="24851"/>
    <cellStyle name="Note 13 9 3 3 2 2" xfId="24852"/>
    <cellStyle name="Note 13 9 3 3 3" xfId="24853"/>
    <cellStyle name="Note 13 9 3 4" xfId="24854"/>
    <cellStyle name="Note 13 9 3 4 2" xfId="24855"/>
    <cellStyle name="Note 13 9 3 4 2 2" xfId="24856"/>
    <cellStyle name="Note 13 9 3 4 3" xfId="24857"/>
    <cellStyle name="Note 13 9 3 5" xfId="24858"/>
    <cellStyle name="Note 13 9 3 5 2" xfId="24859"/>
    <cellStyle name="Note 13 9 3 6" xfId="24860"/>
    <cellStyle name="Note 13 9 4" xfId="24861"/>
    <cellStyle name="Note 13 9 4 2" xfId="24862"/>
    <cellStyle name="Note 13 9 4 2 2" xfId="24863"/>
    <cellStyle name="Note 13 9 4 2 2 2" xfId="24864"/>
    <cellStyle name="Note 13 9 4 2 3" xfId="24865"/>
    <cellStyle name="Note 13 9 4 3" xfId="24866"/>
    <cellStyle name="Note 13 9 4 3 2" xfId="24867"/>
    <cellStyle name="Note 13 9 4 3 2 2" xfId="24868"/>
    <cellStyle name="Note 13 9 4 3 3" xfId="24869"/>
    <cellStyle name="Note 13 9 4 4" xfId="24870"/>
    <cellStyle name="Note 13 9 4 4 2" xfId="24871"/>
    <cellStyle name="Note 13 9 4 5" xfId="24872"/>
    <cellStyle name="Note 14" xfId="24873"/>
    <cellStyle name="Note 14 10" xfId="24874"/>
    <cellStyle name="Note 14 10 2" xfId="24875"/>
    <cellStyle name="Note 14 10 2 2" xfId="24876"/>
    <cellStyle name="Note 14 10 2 2 2" xfId="24877"/>
    <cellStyle name="Note 14 10 2 2 2 2" xfId="24878"/>
    <cellStyle name="Note 14 10 2 2 2 2 2" xfId="24879"/>
    <cellStyle name="Note 14 10 2 2 2 3" xfId="24880"/>
    <cellStyle name="Note 14 10 2 2 3" xfId="24881"/>
    <cellStyle name="Note 14 10 2 2 3 2" xfId="24882"/>
    <cellStyle name="Note 14 10 2 2 3 2 2" xfId="24883"/>
    <cellStyle name="Note 14 10 2 2 3 3" xfId="24884"/>
    <cellStyle name="Note 14 10 2 2 4" xfId="24885"/>
    <cellStyle name="Note 14 10 2 2 4 2" xfId="24886"/>
    <cellStyle name="Note 14 10 2 2 5" xfId="24887"/>
    <cellStyle name="Note 14 10 2 3" xfId="24888"/>
    <cellStyle name="Note 14 10 2 3 2" xfId="24889"/>
    <cellStyle name="Note 14 10 2 3 2 2" xfId="24890"/>
    <cellStyle name="Note 14 10 2 3 3" xfId="24891"/>
    <cellStyle name="Note 14 10 2 4" xfId="24892"/>
    <cellStyle name="Note 14 10 2 4 2" xfId="24893"/>
    <cellStyle name="Note 14 10 2 4 2 2" xfId="24894"/>
    <cellStyle name="Note 14 10 2 4 3" xfId="24895"/>
    <cellStyle name="Note 14 10 2 5" xfId="24896"/>
    <cellStyle name="Note 14 10 2 5 2" xfId="24897"/>
    <cellStyle name="Note 14 10 2 6" xfId="24898"/>
    <cellStyle name="Note 14 10 3" xfId="24899"/>
    <cellStyle name="Note 14 10 3 2" xfId="24900"/>
    <cellStyle name="Note 14 10 3 2 2" xfId="24901"/>
    <cellStyle name="Note 14 10 3 2 2 2" xfId="24902"/>
    <cellStyle name="Note 14 10 3 2 2 2 2" xfId="24903"/>
    <cellStyle name="Note 14 10 3 2 2 3" xfId="24904"/>
    <cellStyle name="Note 14 10 3 2 3" xfId="24905"/>
    <cellStyle name="Note 14 10 3 2 3 2" xfId="24906"/>
    <cellStyle name="Note 14 10 3 2 3 2 2" xfId="24907"/>
    <cellStyle name="Note 14 10 3 2 3 3" xfId="24908"/>
    <cellStyle name="Note 14 10 3 2 4" xfId="24909"/>
    <cellStyle name="Note 14 10 3 2 4 2" xfId="24910"/>
    <cellStyle name="Note 14 10 3 2 5" xfId="24911"/>
    <cellStyle name="Note 14 10 3 3" xfId="24912"/>
    <cellStyle name="Note 14 10 3 3 2" xfId="24913"/>
    <cellStyle name="Note 14 10 3 3 2 2" xfId="24914"/>
    <cellStyle name="Note 14 10 3 3 3" xfId="24915"/>
    <cellStyle name="Note 14 10 3 4" xfId="24916"/>
    <cellStyle name="Note 14 10 3 4 2" xfId="24917"/>
    <cellStyle name="Note 14 10 3 4 2 2" xfId="24918"/>
    <cellStyle name="Note 14 10 3 4 3" xfId="24919"/>
    <cellStyle name="Note 14 10 3 5" xfId="24920"/>
    <cellStyle name="Note 14 10 3 5 2" xfId="24921"/>
    <cellStyle name="Note 14 10 3 6" xfId="24922"/>
    <cellStyle name="Note 14 10 4" xfId="24923"/>
    <cellStyle name="Note 14 10 4 2" xfId="24924"/>
    <cellStyle name="Note 14 10 4 2 2" xfId="24925"/>
    <cellStyle name="Note 14 10 4 2 2 2" xfId="24926"/>
    <cellStyle name="Note 14 10 4 2 3" xfId="24927"/>
    <cellStyle name="Note 14 10 4 3" xfId="24928"/>
    <cellStyle name="Note 14 10 4 3 2" xfId="24929"/>
    <cellStyle name="Note 14 10 4 3 2 2" xfId="24930"/>
    <cellStyle name="Note 14 10 4 3 3" xfId="24931"/>
    <cellStyle name="Note 14 10 4 4" xfId="24932"/>
    <cellStyle name="Note 14 10 4 4 2" xfId="24933"/>
    <cellStyle name="Note 14 10 4 5" xfId="24934"/>
    <cellStyle name="Note 14 11" xfId="24935"/>
    <cellStyle name="Note 14 11 2" xfId="24936"/>
    <cellStyle name="Note 14 11 2 2" xfId="24937"/>
    <cellStyle name="Note 14 11 2 2 2" xfId="24938"/>
    <cellStyle name="Note 14 11 2 2 2 2" xfId="24939"/>
    <cellStyle name="Note 14 11 2 2 2 2 2" xfId="24940"/>
    <cellStyle name="Note 14 11 2 2 2 3" xfId="24941"/>
    <cellStyle name="Note 14 11 2 2 3" xfId="24942"/>
    <cellStyle name="Note 14 11 2 2 3 2" xfId="24943"/>
    <cellStyle name="Note 14 11 2 2 3 2 2" xfId="24944"/>
    <cellStyle name="Note 14 11 2 2 3 3" xfId="24945"/>
    <cellStyle name="Note 14 11 2 2 4" xfId="24946"/>
    <cellStyle name="Note 14 11 2 2 4 2" xfId="24947"/>
    <cellStyle name="Note 14 11 2 2 5" xfId="24948"/>
    <cellStyle name="Note 14 11 2 3" xfId="24949"/>
    <cellStyle name="Note 14 11 2 3 2" xfId="24950"/>
    <cellStyle name="Note 14 11 2 3 2 2" xfId="24951"/>
    <cellStyle name="Note 14 11 2 3 3" xfId="24952"/>
    <cellStyle name="Note 14 11 2 4" xfId="24953"/>
    <cellStyle name="Note 14 11 2 4 2" xfId="24954"/>
    <cellStyle name="Note 14 11 2 4 2 2" xfId="24955"/>
    <cellStyle name="Note 14 11 2 4 3" xfId="24956"/>
    <cellStyle name="Note 14 11 2 5" xfId="24957"/>
    <cellStyle name="Note 14 11 2 5 2" xfId="24958"/>
    <cellStyle name="Note 14 11 2 6" xfId="24959"/>
    <cellStyle name="Note 14 11 3" xfId="24960"/>
    <cellStyle name="Note 14 11 3 2" xfId="24961"/>
    <cellStyle name="Note 14 11 3 2 2" xfId="24962"/>
    <cellStyle name="Note 14 11 3 2 2 2" xfId="24963"/>
    <cellStyle name="Note 14 11 3 2 2 2 2" xfId="24964"/>
    <cellStyle name="Note 14 11 3 2 2 3" xfId="24965"/>
    <cellStyle name="Note 14 11 3 2 3" xfId="24966"/>
    <cellStyle name="Note 14 11 3 2 3 2" xfId="24967"/>
    <cellStyle name="Note 14 11 3 2 3 2 2" xfId="24968"/>
    <cellStyle name="Note 14 11 3 2 3 3" xfId="24969"/>
    <cellStyle name="Note 14 11 3 2 4" xfId="24970"/>
    <cellStyle name="Note 14 11 3 2 4 2" xfId="24971"/>
    <cellStyle name="Note 14 11 3 2 5" xfId="24972"/>
    <cellStyle name="Note 14 11 3 3" xfId="24973"/>
    <cellStyle name="Note 14 11 3 3 2" xfId="24974"/>
    <cellStyle name="Note 14 11 3 3 2 2" xfId="24975"/>
    <cellStyle name="Note 14 11 3 3 3" xfId="24976"/>
    <cellStyle name="Note 14 11 3 4" xfId="24977"/>
    <cellStyle name="Note 14 11 3 4 2" xfId="24978"/>
    <cellStyle name="Note 14 11 3 4 2 2" xfId="24979"/>
    <cellStyle name="Note 14 11 3 4 3" xfId="24980"/>
    <cellStyle name="Note 14 11 3 5" xfId="24981"/>
    <cellStyle name="Note 14 11 3 5 2" xfId="24982"/>
    <cellStyle name="Note 14 11 3 6" xfId="24983"/>
    <cellStyle name="Note 14 11 4" xfId="24984"/>
    <cellStyle name="Note 14 11 4 2" xfId="24985"/>
    <cellStyle name="Note 14 11 4 2 2" xfId="24986"/>
    <cellStyle name="Note 14 11 4 2 2 2" xfId="24987"/>
    <cellStyle name="Note 14 11 4 2 3" xfId="24988"/>
    <cellStyle name="Note 14 11 4 3" xfId="24989"/>
    <cellStyle name="Note 14 11 4 3 2" xfId="24990"/>
    <cellStyle name="Note 14 11 4 3 2 2" xfId="24991"/>
    <cellStyle name="Note 14 11 4 3 3" xfId="24992"/>
    <cellStyle name="Note 14 11 4 4" xfId="24993"/>
    <cellStyle name="Note 14 11 4 4 2" xfId="24994"/>
    <cellStyle name="Note 14 11 4 5" xfId="24995"/>
    <cellStyle name="Note 14 12" xfId="24996"/>
    <cellStyle name="Note 14 12 2" xfId="24997"/>
    <cellStyle name="Note 14 12 2 2" xfId="24998"/>
    <cellStyle name="Note 14 12 2 2 2" xfId="24999"/>
    <cellStyle name="Note 14 12 2 2 2 2" xfId="25000"/>
    <cellStyle name="Note 14 12 2 2 2 2 2" xfId="25001"/>
    <cellStyle name="Note 14 12 2 2 2 3" xfId="25002"/>
    <cellStyle name="Note 14 12 2 2 3" xfId="25003"/>
    <cellStyle name="Note 14 12 2 2 3 2" xfId="25004"/>
    <cellStyle name="Note 14 12 2 2 3 2 2" xfId="25005"/>
    <cellStyle name="Note 14 12 2 2 3 3" xfId="25006"/>
    <cellStyle name="Note 14 12 2 2 4" xfId="25007"/>
    <cellStyle name="Note 14 12 2 2 4 2" xfId="25008"/>
    <cellStyle name="Note 14 12 2 2 5" xfId="25009"/>
    <cellStyle name="Note 14 12 2 3" xfId="25010"/>
    <cellStyle name="Note 14 12 2 3 2" xfId="25011"/>
    <cellStyle name="Note 14 12 2 3 2 2" xfId="25012"/>
    <cellStyle name="Note 14 12 2 3 3" xfId="25013"/>
    <cellStyle name="Note 14 12 2 4" xfId="25014"/>
    <cellStyle name="Note 14 12 2 4 2" xfId="25015"/>
    <cellStyle name="Note 14 12 2 4 2 2" xfId="25016"/>
    <cellStyle name="Note 14 12 2 4 3" xfId="25017"/>
    <cellStyle name="Note 14 12 2 5" xfId="25018"/>
    <cellStyle name="Note 14 12 2 5 2" xfId="25019"/>
    <cellStyle name="Note 14 12 2 6" xfId="25020"/>
    <cellStyle name="Note 14 12 3" xfId="25021"/>
    <cellStyle name="Note 14 12 3 2" xfId="25022"/>
    <cellStyle name="Note 14 12 3 2 2" xfId="25023"/>
    <cellStyle name="Note 14 12 3 2 2 2" xfId="25024"/>
    <cellStyle name="Note 14 12 3 2 2 2 2" xfId="25025"/>
    <cellStyle name="Note 14 12 3 2 2 3" xfId="25026"/>
    <cellStyle name="Note 14 12 3 2 3" xfId="25027"/>
    <cellStyle name="Note 14 12 3 2 3 2" xfId="25028"/>
    <cellStyle name="Note 14 12 3 2 3 2 2" xfId="25029"/>
    <cellStyle name="Note 14 12 3 2 3 3" xfId="25030"/>
    <cellStyle name="Note 14 12 3 2 4" xfId="25031"/>
    <cellStyle name="Note 14 12 3 2 4 2" xfId="25032"/>
    <cellStyle name="Note 14 12 3 2 5" xfId="25033"/>
    <cellStyle name="Note 14 12 3 3" xfId="25034"/>
    <cellStyle name="Note 14 12 3 3 2" xfId="25035"/>
    <cellStyle name="Note 14 12 3 3 2 2" xfId="25036"/>
    <cellStyle name="Note 14 12 3 3 3" xfId="25037"/>
    <cellStyle name="Note 14 12 3 4" xfId="25038"/>
    <cellStyle name="Note 14 12 3 4 2" xfId="25039"/>
    <cellStyle name="Note 14 12 3 4 2 2" xfId="25040"/>
    <cellStyle name="Note 14 12 3 4 3" xfId="25041"/>
    <cellStyle name="Note 14 12 3 5" xfId="25042"/>
    <cellStyle name="Note 14 12 3 5 2" xfId="25043"/>
    <cellStyle name="Note 14 12 3 6" xfId="25044"/>
    <cellStyle name="Note 14 12 4" xfId="25045"/>
    <cellStyle name="Note 14 12 4 2" xfId="25046"/>
    <cellStyle name="Note 14 12 4 2 2" xfId="25047"/>
    <cellStyle name="Note 14 12 4 2 2 2" xfId="25048"/>
    <cellStyle name="Note 14 12 4 2 3" xfId="25049"/>
    <cellStyle name="Note 14 12 4 3" xfId="25050"/>
    <cellStyle name="Note 14 12 4 3 2" xfId="25051"/>
    <cellStyle name="Note 14 12 4 3 2 2" xfId="25052"/>
    <cellStyle name="Note 14 12 4 3 3" xfId="25053"/>
    <cellStyle name="Note 14 12 4 4" xfId="25054"/>
    <cellStyle name="Note 14 12 4 4 2" xfId="25055"/>
    <cellStyle name="Note 14 12 4 5" xfId="25056"/>
    <cellStyle name="Note 14 13" xfId="25057"/>
    <cellStyle name="Note 14 13 2" xfId="25058"/>
    <cellStyle name="Note 14 13 2 2" xfId="25059"/>
    <cellStyle name="Note 14 13 2 2 2" xfId="25060"/>
    <cellStyle name="Note 14 13 2 2 2 2" xfId="25061"/>
    <cellStyle name="Note 14 13 2 2 3" xfId="25062"/>
    <cellStyle name="Note 14 13 2 3" xfId="25063"/>
    <cellStyle name="Note 14 13 2 3 2" xfId="25064"/>
    <cellStyle name="Note 14 13 2 3 2 2" xfId="25065"/>
    <cellStyle name="Note 14 13 2 3 3" xfId="25066"/>
    <cellStyle name="Note 14 13 2 4" xfId="25067"/>
    <cellStyle name="Note 14 13 2 4 2" xfId="25068"/>
    <cellStyle name="Note 14 13 2 5" xfId="25069"/>
    <cellStyle name="Note 14 13 3" xfId="25070"/>
    <cellStyle name="Note 14 13 3 2" xfId="25071"/>
    <cellStyle name="Note 14 13 3 2 2" xfId="25072"/>
    <cellStyle name="Note 14 13 3 3" xfId="25073"/>
    <cellStyle name="Note 14 13 4" xfId="25074"/>
    <cellStyle name="Note 14 13 4 2" xfId="25075"/>
    <cellStyle name="Note 14 13 4 2 2" xfId="25076"/>
    <cellStyle name="Note 14 13 4 3" xfId="25077"/>
    <cellStyle name="Note 14 13 5" xfId="25078"/>
    <cellStyle name="Note 14 13 5 2" xfId="25079"/>
    <cellStyle name="Note 14 13 6" xfId="25080"/>
    <cellStyle name="Note 14 14" xfId="25081"/>
    <cellStyle name="Note 14 14 2" xfId="25082"/>
    <cellStyle name="Note 14 14 2 2" xfId="25083"/>
    <cellStyle name="Note 14 14 2 2 2" xfId="25084"/>
    <cellStyle name="Note 14 14 2 2 2 2" xfId="25085"/>
    <cellStyle name="Note 14 14 2 2 3" xfId="25086"/>
    <cellStyle name="Note 14 14 2 3" xfId="25087"/>
    <cellStyle name="Note 14 14 2 3 2" xfId="25088"/>
    <cellStyle name="Note 14 14 2 3 2 2" xfId="25089"/>
    <cellStyle name="Note 14 14 2 3 3" xfId="25090"/>
    <cellStyle name="Note 14 14 2 4" xfId="25091"/>
    <cellStyle name="Note 14 14 2 4 2" xfId="25092"/>
    <cellStyle name="Note 14 14 2 5" xfId="25093"/>
    <cellStyle name="Note 14 14 3" xfId="25094"/>
    <cellStyle name="Note 14 14 3 2" xfId="25095"/>
    <cellStyle name="Note 14 14 3 2 2" xfId="25096"/>
    <cellStyle name="Note 14 14 3 3" xfId="25097"/>
    <cellStyle name="Note 14 14 4" xfId="25098"/>
    <cellStyle name="Note 14 14 4 2" xfId="25099"/>
    <cellStyle name="Note 14 14 4 2 2" xfId="25100"/>
    <cellStyle name="Note 14 14 4 3" xfId="25101"/>
    <cellStyle name="Note 14 14 5" xfId="25102"/>
    <cellStyle name="Note 14 14 5 2" xfId="25103"/>
    <cellStyle name="Note 14 14 6" xfId="25104"/>
    <cellStyle name="Note 14 15" xfId="25105"/>
    <cellStyle name="Note 14 15 2" xfId="25106"/>
    <cellStyle name="Note 14 15 2 2" xfId="25107"/>
    <cellStyle name="Note 14 15 2 2 2" xfId="25108"/>
    <cellStyle name="Note 14 15 2 3" xfId="25109"/>
    <cellStyle name="Note 14 15 3" xfId="25110"/>
    <cellStyle name="Note 14 15 3 2" xfId="25111"/>
    <cellStyle name="Note 14 15 3 2 2" xfId="25112"/>
    <cellStyle name="Note 14 15 3 3" xfId="25113"/>
    <cellStyle name="Note 14 15 4" xfId="25114"/>
    <cellStyle name="Note 14 15 4 2" xfId="25115"/>
    <cellStyle name="Note 14 15 5" xfId="25116"/>
    <cellStyle name="Note 14 16" xfId="25117"/>
    <cellStyle name="Note 14 2" xfId="25118"/>
    <cellStyle name="Note 14 2 2" xfId="25119"/>
    <cellStyle name="Note 14 2 2 2" xfId="25120"/>
    <cellStyle name="Note 14 2 2 2 2" xfId="25121"/>
    <cellStyle name="Note 14 2 2 2 2 2" xfId="25122"/>
    <cellStyle name="Note 14 2 2 2 2 2 2" xfId="25123"/>
    <cellStyle name="Note 14 2 2 2 2 2 2 2" xfId="25124"/>
    <cellStyle name="Note 14 2 2 2 2 2 3" xfId="25125"/>
    <cellStyle name="Note 14 2 2 2 2 3" xfId="25126"/>
    <cellStyle name="Note 14 2 2 2 2 3 2" xfId="25127"/>
    <cellStyle name="Note 14 2 2 2 2 3 2 2" xfId="25128"/>
    <cellStyle name="Note 14 2 2 2 2 3 3" xfId="25129"/>
    <cellStyle name="Note 14 2 2 2 2 4" xfId="25130"/>
    <cellStyle name="Note 14 2 2 2 2 4 2" xfId="25131"/>
    <cellStyle name="Note 14 2 2 2 2 5" xfId="25132"/>
    <cellStyle name="Note 14 2 2 2 3" xfId="25133"/>
    <cellStyle name="Note 14 2 2 2 3 2" xfId="25134"/>
    <cellStyle name="Note 14 2 2 2 3 2 2" xfId="25135"/>
    <cellStyle name="Note 14 2 2 2 3 3" xfId="25136"/>
    <cellStyle name="Note 14 2 2 2 4" xfId="25137"/>
    <cellStyle name="Note 14 2 2 2 4 2" xfId="25138"/>
    <cellStyle name="Note 14 2 2 2 4 2 2" xfId="25139"/>
    <cellStyle name="Note 14 2 2 2 4 3" xfId="25140"/>
    <cellStyle name="Note 14 2 2 2 5" xfId="25141"/>
    <cellStyle name="Note 14 2 2 2 5 2" xfId="25142"/>
    <cellStyle name="Note 14 2 2 2 6" xfId="25143"/>
    <cellStyle name="Note 14 2 2 3" xfId="25144"/>
    <cellStyle name="Note 14 2 2 3 2" xfId="25145"/>
    <cellStyle name="Note 14 2 2 3 2 2" xfId="25146"/>
    <cellStyle name="Note 14 2 2 3 2 2 2" xfId="25147"/>
    <cellStyle name="Note 14 2 2 3 2 2 2 2" xfId="25148"/>
    <cellStyle name="Note 14 2 2 3 2 2 3" xfId="25149"/>
    <cellStyle name="Note 14 2 2 3 2 3" xfId="25150"/>
    <cellStyle name="Note 14 2 2 3 2 3 2" xfId="25151"/>
    <cellStyle name="Note 14 2 2 3 2 3 2 2" xfId="25152"/>
    <cellStyle name="Note 14 2 2 3 2 3 3" xfId="25153"/>
    <cellStyle name="Note 14 2 2 3 2 4" xfId="25154"/>
    <cellStyle name="Note 14 2 2 3 2 4 2" xfId="25155"/>
    <cellStyle name="Note 14 2 2 3 2 5" xfId="25156"/>
    <cellStyle name="Note 14 2 2 3 3" xfId="25157"/>
    <cellStyle name="Note 14 2 2 3 3 2" xfId="25158"/>
    <cellStyle name="Note 14 2 2 3 3 2 2" xfId="25159"/>
    <cellStyle name="Note 14 2 2 3 3 3" xfId="25160"/>
    <cellStyle name="Note 14 2 2 3 4" xfId="25161"/>
    <cellStyle name="Note 14 2 2 3 4 2" xfId="25162"/>
    <cellStyle name="Note 14 2 2 3 4 2 2" xfId="25163"/>
    <cellStyle name="Note 14 2 2 3 4 3" xfId="25164"/>
    <cellStyle name="Note 14 2 2 3 5" xfId="25165"/>
    <cellStyle name="Note 14 2 2 3 5 2" xfId="25166"/>
    <cellStyle name="Note 14 2 2 3 6" xfId="25167"/>
    <cellStyle name="Note 14 2 2 4" xfId="25168"/>
    <cellStyle name="Note 14 2 2 4 2" xfId="25169"/>
    <cellStyle name="Note 14 2 2 4 2 2" xfId="25170"/>
    <cellStyle name="Note 14 2 2 4 2 2 2" xfId="25171"/>
    <cellStyle name="Note 14 2 2 4 2 3" xfId="25172"/>
    <cellStyle name="Note 14 2 2 4 3" xfId="25173"/>
    <cellStyle name="Note 14 2 2 4 3 2" xfId="25174"/>
    <cellStyle name="Note 14 2 2 4 3 2 2" xfId="25175"/>
    <cellStyle name="Note 14 2 2 4 3 3" xfId="25176"/>
    <cellStyle name="Note 14 2 2 4 4" xfId="25177"/>
    <cellStyle name="Note 14 2 2 4 4 2" xfId="25178"/>
    <cellStyle name="Note 14 2 2 4 5" xfId="25179"/>
    <cellStyle name="Note 14 2 3" xfId="25180"/>
    <cellStyle name="Note 14 2 3 2" xfId="25181"/>
    <cellStyle name="Note 14 2 3 2 2" xfId="25182"/>
    <cellStyle name="Note 14 2 3 2 2 2" xfId="25183"/>
    <cellStyle name="Note 14 2 3 2 2 2 2" xfId="25184"/>
    <cellStyle name="Note 14 2 3 2 2 2 2 2" xfId="25185"/>
    <cellStyle name="Note 14 2 3 2 2 2 3" xfId="25186"/>
    <cellStyle name="Note 14 2 3 2 2 3" xfId="25187"/>
    <cellStyle name="Note 14 2 3 2 2 3 2" xfId="25188"/>
    <cellStyle name="Note 14 2 3 2 2 3 2 2" xfId="25189"/>
    <cellStyle name="Note 14 2 3 2 2 3 3" xfId="25190"/>
    <cellStyle name="Note 14 2 3 2 2 4" xfId="25191"/>
    <cellStyle name="Note 14 2 3 2 2 4 2" xfId="25192"/>
    <cellStyle name="Note 14 2 3 2 2 5" xfId="25193"/>
    <cellStyle name="Note 14 2 3 2 3" xfId="25194"/>
    <cellStyle name="Note 14 2 3 2 3 2" xfId="25195"/>
    <cellStyle name="Note 14 2 3 2 3 2 2" xfId="25196"/>
    <cellStyle name="Note 14 2 3 2 3 3" xfId="25197"/>
    <cellStyle name="Note 14 2 3 2 4" xfId="25198"/>
    <cellStyle name="Note 14 2 3 2 4 2" xfId="25199"/>
    <cellStyle name="Note 14 2 3 2 4 2 2" xfId="25200"/>
    <cellStyle name="Note 14 2 3 2 4 3" xfId="25201"/>
    <cellStyle name="Note 14 2 3 2 5" xfId="25202"/>
    <cellStyle name="Note 14 2 3 2 5 2" xfId="25203"/>
    <cellStyle name="Note 14 2 3 2 6" xfId="25204"/>
    <cellStyle name="Note 14 2 3 3" xfId="25205"/>
    <cellStyle name="Note 14 2 3 3 2" xfId="25206"/>
    <cellStyle name="Note 14 2 3 3 2 2" xfId="25207"/>
    <cellStyle name="Note 14 2 3 3 2 2 2" xfId="25208"/>
    <cellStyle name="Note 14 2 3 3 2 2 2 2" xfId="25209"/>
    <cellStyle name="Note 14 2 3 3 2 2 3" xfId="25210"/>
    <cellStyle name="Note 14 2 3 3 2 3" xfId="25211"/>
    <cellStyle name="Note 14 2 3 3 2 3 2" xfId="25212"/>
    <cellStyle name="Note 14 2 3 3 2 3 2 2" xfId="25213"/>
    <cellStyle name="Note 14 2 3 3 2 3 3" xfId="25214"/>
    <cellStyle name="Note 14 2 3 3 2 4" xfId="25215"/>
    <cellStyle name="Note 14 2 3 3 2 4 2" xfId="25216"/>
    <cellStyle name="Note 14 2 3 3 2 5" xfId="25217"/>
    <cellStyle name="Note 14 2 3 3 3" xfId="25218"/>
    <cellStyle name="Note 14 2 3 3 3 2" xfId="25219"/>
    <cellStyle name="Note 14 2 3 3 3 2 2" xfId="25220"/>
    <cellStyle name="Note 14 2 3 3 3 3" xfId="25221"/>
    <cellStyle name="Note 14 2 3 3 4" xfId="25222"/>
    <cellStyle name="Note 14 2 3 3 4 2" xfId="25223"/>
    <cellStyle name="Note 14 2 3 3 4 2 2" xfId="25224"/>
    <cellStyle name="Note 14 2 3 3 4 3" xfId="25225"/>
    <cellStyle name="Note 14 2 3 3 5" xfId="25226"/>
    <cellStyle name="Note 14 2 3 3 5 2" xfId="25227"/>
    <cellStyle name="Note 14 2 3 3 6" xfId="25228"/>
    <cellStyle name="Note 14 2 3 4" xfId="25229"/>
    <cellStyle name="Note 14 2 3 4 2" xfId="25230"/>
    <cellStyle name="Note 14 2 3 4 2 2" xfId="25231"/>
    <cellStyle name="Note 14 2 3 4 2 2 2" xfId="25232"/>
    <cellStyle name="Note 14 2 3 4 2 3" xfId="25233"/>
    <cellStyle name="Note 14 2 3 4 3" xfId="25234"/>
    <cellStyle name="Note 14 2 3 4 3 2" xfId="25235"/>
    <cellStyle name="Note 14 2 3 4 3 2 2" xfId="25236"/>
    <cellStyle name="Note 14 2 3 4 3 3" xfId="25237"/>
    <cellStyle name="Note 14 2 3 4 4" xfId="25238"/>
    <cellStyle name="Note 14 2 3 4 4 2" xfId="25239"/>
    <cellStyle name="Note 14 2 3 4 5" xfId="25240"/>
    <cellStyle name="Note 14 2 4" xfId="25241"/>
    <cellStyle name="Note 14 2 4 2" xfId="25242"/>
    <cellStyle name="Note 14 2 4 2 2" xfId="25243"/>
    <cellStyle name="Note 14 2 4 2 2 2" xfId="25244"/>
    <cellStyle name="Note 14 2 4 2 2 2 2" xfId="25245"/>
    <cellStyle name="Note 14 2 4 2 2 2 2 2" xfId="25246"/>
    <cellStyle name="Note 14 2 4 2 2 2 3" xfId="25247"/>
    <cellStyle name="Note 14 2 4 2 2 3" xfId="25248"/>
    <cellStyle name="Note 14 2 4 2 2 3 2" xfId="25249"/>
    <cellStyle name="Note 14 2 4 2 2 3 2 2" xfId="25250"/>
    <cellStyle name="Note 14 2 4 2 2 3 3" xfId="25251"/>
    <cellStyle name="Note 14 2 4 2 2 4" xfId="25252"/>
    <cellStyle name="Note 14 2 4 2 2 4 2" xfId="25253"/>
    <cellStyle name="Note 14 2 4 2 2 5" xfId="25254"/>
    <cellStyle name="Note 14 2 4 2 3" xfId="25255"/>
    <cellStyle name="Note 14 2 4 2 3 2" xfId="25256"/>
    <cellStyle name="Note 14 2 4 2 3 2 2" xfId="25257"/>
    <cellStyle name="Note 14 2 4 2 3 3" xfId="25258"/>
    <cellStyle name="Note 14 2 4 2 4" xfId="25259"/>
    <cellStyle name="Note 14 2 4 2 4 2" xfId="25260"/>
    <cellStyle name="Note 14 2 4 2 4 2 2" xfId="25261"/>
    <cellStyle name="Note 14 2 4 2 4 3" xfId="25262"/>
    <cellStyle name="Note 14 2 4 2 5" xfId="25263"/>
    <cellStyle name="Note 14 2 4 2 5 2" xfId="25264"/>
    <cellStyle name="Note 14 2 4 2 6" xfId="25265"/>
    <cellStyle name="Note 14 2 4 3" xfId="25266"/>
    <cellStyle name="Note 14 2 4 3 2" xfId="25267"/>
    <cellStyle name="Note 14 2 4 3 2 2" xfId="25268"/>
    <cellStyle name="Note 14 2 4 3 2 2 2" xfId="25269"/>
    <cellStyle name="Note 14 2 4 3 2 2 2 2" xfId="25270"/>
    <cellStyle name="Note 14 2 4 3 2 2 3" xfId="25271"/>
    <cellStyle name="Note 14 2 4 3 2 3" xfId="25272"/>
    <cellStyle name="Note 14 2 4 3 2 3 2" xfId="25273"/>
    <cellStyle name="Note 14 2 4 3 2 3 2 2" xfId="25274"/>
    <cellStyle name="Note 14 2 4 3 2 3 3" xfId="25275"/>
    <cellStyle name="Note 14 2 4 3 2 4" xfId="25276"/>
    <cellStyle name="Note 14 2 4 3 2 4 2" xfId="25277"/>
    <cellStyle name="Note 14 2 4 3 2 5" xfId="25278"/>
    <cellStyle name="Note 14 2 4 3 3" xfId="25279"/>
    <cellStyle name="Note 14 2 4 3 3 2" xfId="25280"/>
    <cellStyle name="Note 14 2 4 3 3 2 2" xfId="25281"/>
    <cellStyle name="Note 14 2 4 3 3 3" xfId="25282"/>
    <cellStyle name="Note 14 2 4 3 4" xfId="25283"/>
    <cellStyle name="Note 14 2 4 3 4 2" xfId="25284"/>
    <cellStyle name="Note 14 2 4 3 4 2 2" xfId="25285"/>
    <cellStyle name="Note 14 2 4 3 4 3" xfId="25286"/>
    <cellStyle name="Note 14 2 4 3 5" xfId="25287"/>
    <cellStyle name="Note 14 2 4 3 5 2" xfId="25288"/>
    <cellStyle name="Note 14 2 4 3 6" xfId="25289"/>
    <cellStyle name="Note 14 2 4 4" xfId="25290"/>
    <cellStyle name="Note 14 2 4 4 2" xfId="25291"/>
    <cellStyle name="Note 14 2 4 4 2 2" xfId="25292"/>
    <cellStyle name="Note 14 2 4 4 2 2 2" xfId="25293"/>
    <cellStyle name="Note 14 2 4 4 2 3" xfId="25294"/>
    <cellStyle name="Note 14 2 4 4 3" xfId="25295"/>
    <cellStyle name="Note 14 2 4 4 3 2" xfId="25296"/>
    <cellStyle name="Note 14 2 4 4 3 2 2" xfId="25297"/>
    <cellStyle name="Note 14 2 4 4 3 3" xfId="25298"/>
    <cellStyle name="Note 14 2 4 4 4" xfId="25299"/>
    <cellStyle name="Note 14 2 4 4 4 2" xfId="25300"/>
    <cellStyle name="Note 14 2 4 4 5" xfId="25301"/>
    <cellStyle name="Note 14 2 5" xfId="25302"/>
    <cellStyle name="Note 14 2 5 2" xfId="25303"/>
    <cellStyle name="Note 14 2 5 2 2" xfId="25304"/>
    <cellStyle name="Note 14 2 5 2 2 2" xfId="25305"/>
    <cellStyle name="Note 14 2 5 2 2 2 2" xfId="25306"/>
    <cellStyle name="Note 14 2 5 2 2 2 2 2" xfId="25307"/>
    <cellStyle name="Note 14 2 5 2 2 2 3" xfId="25308"/>
    <cellStyle name="Note 14 2 5 2 2 3" xfId="25309"/>
    <cellStyle name="Note 14 2 5 2 2 3 2" xfId="25310"/>
    <cellStyle name="Note 14 2 5 2 2 3 2 2" xfId="25311"/>
    <cellStyle name="Note 14 2 5 2 2 3 3" xfId="25312"/>
    <cellStyle name="Note 14 2 5 2 2 4" xfId="25313"/>
    <cellStyle name="Note 14 2 5 2 2 4 2" xfId="25314"/>
    <cellStyle name="Note 14 2 5 2 2 5" xfId="25315"/>
    <cellStyle name="Note 14 2 5 2 3" xfId="25316"/>
    <cellStyle name="Note 14 2 5 2 3 2" xfId="25317"/>
    <cellStyle name="Note 14 2 5 2 3 2 2" xfId="25318"/>
    <cellStyle name="Note 14 2 5 2 3 3" xfId="25319"/>
    <cellStyle name="Note 14 2 5 2 4" xfId="25320"/>
    <cellStyle name="Note 14 2 5 2 4 2" xfId="25321"/>
    <cellStyle name="Note 14 2 5 2 4 2 2" xfId="25322"/>
    <cellStyle name="Note 14 2 5 2 4 3" xfId="25323"/>
    <cellStyle name="Note 14 2 5 2 5" xfId="25324"/>
    <cellStyle name="Note 14 2 5 2 5 2" xfId="25325"/>
    <cellStyle name="Note 14 2 5 2 6" xfId="25326"/>
    <cellStyle name="Note 14 2 5 3" xfId="25327"/>
    <cellStyle name="Note 14 2 5 3 2" xfId="25328"/>
    <cellStyle name="Note 14 2 5 3 2 2" xfId="25329"/>
    <cellStyle name="Note 14 2 5 3 2 2 2" xfId="25330"/>
    <cellStyle name="Note 14 2 5 3 2 2 2 2" xfId="25331"/>
    <cellStyle name="Note 14 2 5 3 2 2 3" xfId="25332"/>
    <cellStyle name="Note 14 2 5 3 2 3" xfId="25333"/>
    <cellStyle name="Note 14 2 5 3 2 3 2" xfId="25334"/>
    <cellStyle name="Note 14 2 5 3 2 3 2 2" xfId="25335"/>
    <cellStyle name="Note 14 2 5 3 2 3 3" xfId="25336"/>
    <cellStyle name="Note 14 2 5 3 2 4" xfId="25337"/>
    <cellStyle name="Note 14 2 5 3 2 4 2" xfId="25338"/>
    <cellStyle name="Note 14 2 5 3 2 5" xfId="25339"/>
    <cellStyle name="Note 14 2 5 3 3" xfId="25340"/>
    <cellStyle name="Note 14 2 5 3 3 2" xfId="25341"/>
    <cellStyle name="Note 14 2 5 3 3 2 2" xfId="25342"/>
    <cellStyle name="Note 14 2 5 3 3 3" xfId="25343"/>
    <cellStyle name="Note 14 2 5 3 4" xfId="25344"/>
    <cellStyle name="Note 14 2 5 3 4 2" xfId="25345"/>
    <cellStyle name="Note 14 2 5 3 4 2 2" xfId="25346"/>
    <cellStyle name="Note 14 2 5 3 4 3" xfId="25347"/>
    <cellStyle name="Note 14 2 5 3 5" xfId="25348"/>
    <cellStyle name="Note 14 2 5 3 5 2" xfId="25349"/>
    <cellStyle name="Note 14 2 5 3 6" xfId="25350"/>
    <cellStyle name="Note 14 2 5 4" xfId="25351"/>
    <cellStyle name="Note 14 2 5 4 2" xfId="25352"/>
    <cellStyle name="Note 14 2 5 4 2 2" xfId="25353"/>
    <cellStyle name="Note 14 2 5 4 2 2 2" xfId="25354"/>
    <cellStyle name="Note 14 2 5 4 2 3" xfId="25355"/>
    <cellStyle name="Note 14 2 5 4 3" xfId="25356"/>
    <cellStyle name="Note 14 2 5 4 3 2" xfId="25357"/>
    <cellStyle name="Note 14 2 5 4 3 2 2" xfId="25358"/>
    <cellStyle name="Note 14 2 5 4 3 3" xfId="25359"/>
    <cellStyle name="Note 14 2 5 4 4" xfId="25360"/>
    <cellStyle name="Note 14 2 5 4 4 2" xfId="25361"/>
    <cellStyle name="Note 14 2 5 4 5" xfId="25362"/>
    <cellStyle name="Note 14 2 6" xfId="25363"/>
    <cellStyle name="Note 14 2 6 2" xfId="25364"/>
    <cellStyle name="Note 14 2 6 2 2" xfId="25365"/>
    <cellStyle name="Note 14 2 6 2 2 2" xfId="25366"/>
    <cellStyle name="Note 14 2 6 2 2 2 2" xfId="25367"/>
    <cellStyle name="Note 14 2 6 2 2 2 2 2" xfId="25368"/>
    <cellStyle name="Note 14 2 6 2 2 2 3" xfId="25369"/>
    <cellStyle name="Note 14 2 6 2 2 3" xfId="25370"/>
    <cellStyle name="Note 14 2 6 2 2 3 2" xfId="25371"/>
    <cellStyle name="Note 14 2 6 2 2 3 2 2" xfId="25372"/>
    <cellStyle name="Note 14 2 6 2 2 3 3" xfId="25373"/>
    <cellStyle name="Note 14 2 6 2 2 4" xfId="25374"/>
    <cellStyle name="Note 14 2 6 2 2 4 2" xfId="25375"/>
    <cellStyle name="Note 14 2 6 2 2 5" xfId="25376"/>
    <cellStyle name="Note 14 2 6 2 3" xfId="25377"/>
    <cellStyle name="Note 14 2 6 2 3 2" xfId="25378"/>
    <cellStyle name="Note 14 2 6 2 3 2 2" xfId="25379"/>
    <cellStyle name="Note 14 2 6 2 3 3" xfId="25380"/>
    <cellStyle name="Note 14 2 6 2 4" xfId="25381"/>
    <cellStyle name="Note 14 2 6 2 4 2" xfId="25382"/>
    <cellStyle name="Note 14 2 6 2 4 2 2" xfId="25383"/>
    <cellStyle name="Note 14 2 6 2 4 3" xfId="25384"/>
    <cellStyle name="Note 14 2 6 2 5" xfId="25385"/>
    <cellStyle name="Note 14 2 6 2 5 2" xfId="25386"/>
    <cellStyle name="Note 14 2 6 2 6" xfId="25387"/>
    <cellStyle name="Note 14 2 6 3" xfId="25388"/>
    <cellStyle name="Note 14 2 6 3 2" xfId="25389"/>
    <cellStyle name="Note 14 2 6 3 2 2" xfId="25390"/>
    <cellStyle name="Note 14 2 6 3 2 2 2" xfId="25391"/>
    <cellStyle name="Note 14 2 6 3 2 2 2 2" xfId="25392"/>
    <cellStyle name="Note 14 2 6 3 2 2 3" xfId="25393"/>
    <cellStyle name="Note 14 2 6 3 2 3" xfId="25394"/>
    <cellStyle name="Note 14 2 6 3 2 3 2" xfId="25395"/>
    <cellStyle name="Note 14 2 6 3 2 3 2 2" xfId="25396"/>
    <cellStyle name="Note 14 2 6 3 2 3 3" xfId="25397"/>
    <cellStyle name="Note 14 2 6 3 2 4" xfId="25398"/>
    <cellStyle name="Note 14 2 6 3 2 4 2" xfId="25399"/>
    <cellStyle name="Note 14 2 6 3 2 5" xfId="25400"/>
    <cellStyle name="Note 14 2 6 3 3" xfId="25401"/>
    <cellStyle name="Note 14 2 6 3 3 2" xfId="25402"/>
    <cellStyle name="Note 14 2 6 3 3 2 2" xfId="25403"/>
    <cellStyle name="Note 14 2 6 3 3 3" xfId="25404"/>
    <cellStyle name="Note 14 2 6 3 4" xfId="25405"/>
    <cellStyle name="Note 14 2 6 3 4 2" xfId="25406"/>
    <cellStyle name="Note 14 2 6 3 4 2 2" xfId="25407"/>
    <cellStyle name="Note 14 2 6 3 4 3" xfId="25408"/>
    <cellStyle name="Note 14 2 6 3 5" xfId="25409"/>
    <cellStyle name="Note 14 2 6 3 5 2" xfId="25410"/>
    <cellStyle name="Note 14 2 6 3 6" xfId="25411"/>
    <cellStyle name="Note 14 2 6 4" xfId="25412"/>
    <cellStyle name="Note 14 2 6 4 2" xfId="25413"/>
    <cellStyle name="Note 14 2 6 4 2 2" xfId="25414"/>
    <cellStyle name="Note 14 2 6 4 2 2 2" xfId="25415"/>
    <cellStyle name="Note 14 2 6 4 2 3" xfId="25416"/>
    <cellStyle name="Note 14 2 6 4 3" xfId="25417"/>
    <cellStyle name="Note 14 2 6 4 3 2" xfId="25418"/>
    <cellStyle name="Note 14 2 6 4 3 2 2" xfId="25419"/>
    <cellStyle name="Note 14 2 6 4 3 3" xfId="25420"/>
    <cellStyle name="Note 14 2 6 4 4" xfId="25421"/>
    <cellStyle name="Note 14 2 6 4 4 2" xfId="25422"/>
    <cellStyle name="Note 14 2 6 4 5" xfId="25423"/>
    <cellStyle name="Note 14 2 7" xfId="25424"/>
    <cellStyle name="Note 14 2 7 2" xfId="25425"/>
    <cellStyle name="Note 14 2 7 2 2" xfId="25426"/>
    <cellStyle name="Note 14 2 7 2 2 2" xfId="25427"/>
    <cellStyle name="Note 14 2 7 2 2 2 2" xfId="25428"/>
    <cellStyle name="Note 14 2 7 2 2 3" xfId="25429"/>
    <cellStyle name="Note 14 2 7 2 3" xfId="25430"/>
    <cellStyle name="Note 14 2 7 2 3 2" xfId="25431"/>
    <cellStyle name="Note 14 2 7 2 3 2 2" xfId="25432"/>
    <cellStyle name="Note 14 2 7 2 3 3" xfId="25433"/>
    <cellStyle name="Note 14 2 7 2 4" xfId="25434"/>
    <cellStyle name="Note 14 2 7 2 4 2" xfId="25435"/>
    <cellStyle name="Note 14 2 7 2 5" xfId="25436"/>
    <cellStyle name="Note 14 2 7 3" xfId="25437"/>
    <cellStyle name="Note 14 2 7 3 2" xfId="25438"/>
    <cellStyle name="Note 14 2 7 3 2 2" xfId="25439"/>
    <cellStyle name="Note 14 2 7 3 3" xfId="25440"/>
    <cellStyle name="Note 14 2 7 4" xfId="25441"/>
    <cellStyle name="Note 14 2 7 4 2" xfId="25442"/>
    <cellStyle name="Note 14 2 7 4 2 2" xfId="25443"/>
    <cellStyle name="Note 14 2 7 4 3" xfId="25444"/>
    <cellStyle name="Note 14 2 7 5" xfId="25445"/>
    <cellStyle name="Note 14 2 7 5 2" xfId="25446"/>
    <cellStyle name="Note 14 2 7 6" xfId="25447"/>
    <cellStyle name="Note 14 2 8" xfId="25448"/>
    <cellStyle name="Note 14 2 8 2" xfId="25449"/>
    <cellStyle name="Note 14 2 8 2 2" xfId="25450"/>
    <cellStyle name="Note 14 2 8 2 2 2" xfId="25451"/>
    <cellStyle name="Note 14 2 8 2 2 2 2" xfId="25452"/>
    <cellStyle name="Note 14 2 8 2 2 3" xfId="25453"/>
    <cellStyle name="Note 14 2 8 2 3" xfId="25454"/>
    <cellStyle name="Note 14 2 8 2 3 2" xfId="25455"/>
    <cellStyle name="Note 14 2 8 2 3 2 2" xfId="25456"/>
    <cellStyle name="Note 14 2 8 2 3 3" xfId="25457"/>
    <cellStyle name="Note 14 2 8 2 4" xfId="25458"/>
    <cellStyle name="Note 14 2 8 2 4 2" xfId="25459"/>
    <cellStyle name="Note 14 2 8 2 5" xfId="25460"/>
    <cellStyle name="Note 14 2 8 3" xfId="25461"/>
    <cellStyle name="Note 14 2 8 3 2" xfId="25462"/>
    <cellStyle name="Note 14 2 8 3 2 2" xfId="25463"/>
    <cellStyle name="Note 14 2 8 3 3" xfId="25464"/>
    <cellStyle name="Note 14 2 8 4" xfId="25465"/>
    <cellStyle name="Note 14 2 8 4 2" xfId="25466"/>
    <cellStyle name="Note 14 2 8 4 2 2" xfId="25467"/>
    <cellStyle name="Note 14 2 8 4 3" xfId="25468"/>
    <cellStyle name="Note 14 2 8 5" xfId="25469"/>
    <cellStyle name="Note 14 2 8 5 2" xfId="25470"/>
    <cellStyle name="Note 14 2 8 6" xfId="25471"/>
    <cellStyle name="Note 14 2 9" xfId="25472"/>
    <cellStyle name="Note 14 2 9 2" xfId="25473"/>
    <cellStyle name="Note 14 2 9 2 2" xfId="25474"/>
    <cellStyle name="Note 14 2 9 2 2 2" xfId="25475"/>
    <cellStyle name="Note 14 2 9 2 3" xfId="25476"/>
    <cellStyle name="Note 14 2 9 3" xfId="25477"/>
    <cellStyle name="Note 14 2 9 3 2" xfId="25478"/>
    <cellStyle name="Note 14 2 9 3 2 2" xfId="25479"/>
    <cellStyle name="Note 14 2 9 3 3" xfId="25480"/>
    <cellStyle name="Note 14 2 9 4" xfId="25481"/>
    <cellStyle name="Note 14 2 9 4 2" xfId="25482"/>
    <cellStyle name="Note 14 2 9 5" xfId="25483"/>
    <cellStyle name="Note 14 3" xfId="25484"/>
    <cellStyle name="Note 14 3 2" xfId="25485"/>
    <cellStyle name="Note 14 3 2 2" xfId="25486"/>
    <cellStyle name="Note 14 3 2 2 2" xfId="25487"/>
    <cellStyle name="Note 14 3 2 2 2 2" xfId="25488"/>
    <cellStyle name="Note 14 3 2 2 2 2 2" xfId="25489"/>
    <cellStyle name="Note 14 3 2 2 2 2 2 2" xfId="25490"/>
    <cellStyle name="Note 14 3 2 2 2 2 3" xfId="25491"/>
    <cellStyle name="Note 14 3 2 2 2 3" xfId="25492"/>
    <cellStyle name="Note 14 3 2 2 2 3 2" xfId="25493"/>
    <cellStyle name="Note 14 3 2 2 2 3 2 2" xfId="25494"/>
    <cellStyle name="Note 14 3 2 2 2 3 3" xfId="25495"/>
    <cellStyle name="Note 14 3 2 2 2 4" xfId="25496"/>
    <cellStyle name="Note 14 3 2 2 2 4 2" xfId="25497"/>
    <cellStyle name="Note 14 3 2 2 2 5" xfId="25498"/>
    <cellStyle name="Note 14 3 2 2 3" xfId="25499"/>
    <cellStyle name="Note 14 3 2 2 3 2" xfId="25500"/>
    <cellStyle name="Note 14 3 2 2 3 2 2" xfId="25501"/>
    <cellStyle name="Note 14 3 2 2 3 3" xfId="25502"/>
    <cellStyle name="Note 14 3 2 2 4" xfId="25503"/>
    <cellStyle name="Note 14 3 2 2 4 2" xfId="25504"/>
    <cellStyle name="Note 14 3 2 2 4 2 2" xfId="25505"/>
    <cellStyle name="Note 14 3 2 2 4 3" xfId="25506"/>
    <cellStyle name="Note 14 3 2 2 5" xfId="25507"/>
    <cellStyle name="Note 14 3 2 2 5 2" xfId="25508"/>
    <cellStyle name="Note 14 3 2 2 6" xfId="25509"/>
    <cellStyle name="Note 14 3 2 3" xfId="25510"/>
    <cellStyle name="Note 14 3 2 3 2" xfId="25511"/>
    <cellStyle name="Note 14 3 2 3 2 2" xfId="25512"/>
    <cellStyle name="Note 14 3 2 3 2 2 2" xfId="25513"/>
    <cellStyle name="Note 14 3 2 3 2 2 2 2" xfId="25514"/>
    <cellStyle name="Note 14 3 2 3 2 2 3" xfId="25515"/>
    <cellStyle name="Note 14 3 2 3 2 3" xfId="25516"/>
    <cellStyle name="Note 14 3 2 3 2 3 2" xfId="25517"/>
    <cellStyle name="Note 14 3 2 3 2 3 2 2" xfId="25518"/>
    <cellStyle name="Note 14 3 2 3 2 3 3" xfId="25519"/>
    <cellStyle name="Note 14 3 2 3 2 4" xfId="25520"/>
    <cellStyle name="Note 14 3 2 3 2 4 2" xfId="25521"/>
    <cellStyle name="Note 14 3 2 3 2 5" xfId="25522"/>
    <cellStyle name="Note 14 3 2 3 3" xfId="25523"/>
    <cellStyle name="Note 14 3 2 3 3 2" xfId="25524"/>
    <cellStyle name="Note 14 3 2 3 3 2 2" xfId="25525"/>
    <cellStyle name="Note 14 3 2 3 3 3" xfId="25526"/>
    <cellStyle name="Note 14 3 2 3 4" xfId="25527"/>
    <cellStyle name="Note 14 3 2 3 4 2" xfId="25528"/>
    <cellStyle name="Note 14 3 2 3 4 2 2" xfId="25529"/>
    <cellStyle name="Note 14 3 2 3 4 3" xfId="25530"/>
    <cellStyle name="Note 14 3 2 3 5" xfId="25531"/>
    <cellStyle name="Note 14 3 2 3 5 2" xfId="25532"/>
    <cellStyle name="Note 14 3 2 3 6" xfId="25533"/>
    <cellStyle name="Note 14 3 2 4" xfId="25534"/>
    <cellStyle name="Note 14 3 2 4 2" xfId="25535"/>
    <cellStyle name="Note 14 3 2 4 2 2" xfId="25536"/>
    <cellStyle name="Note 14 3 2 4 2 2 2" xfId="25537"/>
    <cellStyle name="Note 14 3 2 4 2 3" xfId="25538"/>
    <cellStyle name="Note 14 3 2 4 3" xfId="25539"/>
    <cellStyle name="Note 14 3 2 4 3 2" xfId="25540"/>
    <cellStyle name="Note 14 3 2 4 3 2 2" xfId="25541"/>
    <cellStyle name="Note 14 3 2 4 3 3" xfId="25542"/>
    <cellStyle name="Note 14 3 2 4 4" xfId="25543"/>
    <cellStyle name="Note 14 3 2 4 4 2" xfId="25544"/>
    <cellStyle name="Note 14 3 2 4 5" xfId="25545"/>
    <cellStyle name="Note 14 3 3" xfId="25546"/>
    <cellStyle name="Note 14 3 3 2" xfId="25547"/>
    <cellStyle name="Note 14 3 3 2 2" xfId="25548"/>
    <cellStyle name="Note 14 3 3 2 2 2" xfId="25549"/>
    <cellStyle name="Note 14 3 3 2 2 2 2" xfId="25550"/>
    <cellStyle name="Note 14 3 3 2 2 2 2 2" xfId="25551"/>
    <cellStyle name="Note 14 3 3 2 2 2 3" xfId="25552"/>
    <cellStyle name="Note 14 3 3 2 2 3" xfId="25553"/>
    <cellStyle name="Note 14 3 3 2 2 3 2" xfId="25554"/>
    <cellStyle name="Note 14 3 3 2 2 3 2 2" xfId="25555"/>
    <cellStyle name="Note 14 3 3 2 2 3 3" xfId="25556"/>
    <cellStyle name="Note 14 3 3 2 2 4" xfId="25557"/>
    <cellStyle name="Note 14 3 3 2 2 4 2" xfId="25558"/>
    <cellStyle name="Note 14 3 3 2 2 5" xfId="25559"/>
    <cellStyle name="Note 14 3 3 2 3" xfId="25560"/>
    <cellStyle name="Note 14 3 3 2 3 2" xfId="25561"/>
    <cellStyle name="Note 14 3 3 2 3 2 2" xfId="25562"/>
    <cellStyle name="Note 14 3 3 2 3 3" xfId="25563"/>
    <cellStyle name="Note 14 3 3 2 4" xfId="25564"/>
    <cellStyle name="Note 14 3 3 2 4 2" xfId="25565"/>
    <cellStyle name="Note 14 3 3 2 4 2 2" xfId="25566"/>
    <cellStyle name="Note 14 3 3 2 4 3" xfId="25567"/>
    <cellStyle name="Note 14 3 3 2 5" xfId="25568"/>
    <cellStyle name="Note 14 3 3 2 5 2" xfId="25569"/>
    <cellStyle name="Note 14 3 3 2 6" xfId="25570"/>
    <cellStyle name="Note 14 3 3 3" xfId="25571"/>
    <cellStyle name="Note 14 3 3 3 2" xfId="25572"/>
    <cellStyle name="Note 14 3 3 3 2 2" xfId="25573"/>
    <cellStyle name="Note 14 3 3 3 2 2 2" xfId="25574"/>
    <cellStyle name="Note 14 3 3 3 2 2 2 2" xfId="25575"/>
    <cellStyle name="Note 14 3 3 3 2 2 3" xfId="25576"/>
    <cellStyle name="Note 14 3 3 3 2 3" xfId="25577"/>
    <cellStyle name="Note 14 3 3 3 2 3 2" xfId="25578"/>
    <cellStyle name="Note 14 3 3 3 2 3 2 2" xfId="25579"/>
    <cellStyle name="Note 14 3 3 3 2 3 3" xfId="25580"/>
    <cellStyle name="Note 14 3 3 3 2 4" xfId="25581"/>
    <cellStyle name="Note 14 3 3 3 2 4 2" xfId="25582"/>
    <cellStyle name="Note 14 3 3 3 2 5" xfId="25583"/>
    <cellStyle name="Note 14 3 3 3 3" xfId="25584"/>
    <cellStyle name="Note 14 3 3 3 3 2" xfId="25585"/>
    <cellStyle name="Note 14 3 3 3 3 2 2" xfId="25586"/>
    <cellStyle name="Note 14 3 3 3 3 3" xfId="25587"/>
    <cellStyle name="Note 14 3 3 3 4" xfId="25588"/>
    <cellStyle name="Note 14 3 3 3 4 2" xfId="25589"/>
    <cellStyle name="Note 14 3 3 3 4 2 2" xfId="25590"/>
    <cellStyle name="Note 14 3 3 3 4 3" xfId="25591"/>
    <cellStyle name="Note 14 3 3 3 5" xfId="25592"/>
    <cellStyle name="Note 14 3 3 3 5 2" xfId="25593"/>
    <cellStyle name="Note 14 3 3 3 6" xfId="25594"/>
    <cellStyle name="Note 14 3 3 4" xfId="25595"/>
    <cellStyle name="Note 14 3 3 4 2" xfId="25596"/>
    <cellStyle name="Note 14 3 3 4 2 2" xfId="25597"/>
    <cellStyle name="Note 14 3 3 4 2 2 2" xfId="25598"/>
    <cellStyle name="Note 14 3 3 4 2 3" xfId="25599"/>
    <cellStyle name="Note 14 3 3 4 3" xfId="25600"/>
    <cellStyle name="Note 14 3 3 4 3 2" xfId="25601"/>
    <cellStyle name="Note 14 3 3 4 3 2 2" xfId="25602"/>
    <cellStyle name="Note 14 3 3 4 3 3" xfId="25603"/>
    <cellStyle name="Note 14 3 3 4 4" xfId="25604"/>
    <cellStyle name="Note 14 3 3 4 4 2" xfId="25605"/>
    <cellStyle name="Note 14 3 3 4 5" xfId="25606"/>
    <cellStyle name="Note 14 3 4" xfId="25607"/>
    <cellStyle name="Note 14 3 4 2" xfId="25608"/>
    <cellStyle name="Note 14 3 4 2 2" xfId="25609"/>
    <cellStyle name="Note 14 3 4 2 2 2" xfId="25610"/>
    <cellStyle name="Note 14 3 4 2 2 2 2" xfId="25611"/>
    <cellStyle name="Note 14 3 4 2 2 2 2 2" xfId="25612"/>
    <cellStyle name="Note 14 3 4 2 2 2 3" xfId="25613"/>
    <cellStyle name="Note 14 3 4 2 2 3" xfId="25614"/>
    <cellStyle name="Note 14 3 4 2 2 3 2" xfId="25615"/>
    <cellStyle name="Note 14 3 4 2 2 3 2 2" xfId="25616"/>
    <cellStyle name="Note 14 3 4 2 2 3 3" xfId="25617"/>
    <cellStyle name="Note 14 3 4 2 2 4" xfId="25618"/>
    <cellStyle name="Note 14 3 4 2 2 4 2" xfId="25619"/>
    <cellStyle name="Note 14 3 4 2 2 5" xfId="25620"/>
    <cellStyle name="Note 14 3 4 2 3" xfId="25621"/>
    <cellStyle name="Note 14 3 4 2 3 2" xfId="25622"/>
    <cellStyle name="Note 14 3 4 2 3 2 2" xfId="25623"/>
    <cellStyle name="Note 14 3 4 2 3 3" xfId="25624"/>
    <cellStyle name="Note 14 3 4 2 4" xfId="25625"/>
    <cellStyle name="Note 14 3 4 2 4 2" xfId="25626"/>
    <cellStyle name="Note 14 3 4 2 4 2 2" xfId="25627"/>
    <cellStyle name="Note 14 3 4 2 4 3" xfId="25628"/>
    <cellStyle name="Note 14 3 4 2 5" xfId="25629"/>
    <cellStyle name="Note 14 3 4 2 5 2" xfId="25630"/>
    <cellStyle name="Note 14 3 4 2 6" xfId="25631"/>
    <cellStyle name="Note 14 3 4 3" xfId="25632"/>
    <cellStyle name="Note 14 3 4 3 2" xfId="25633"/>
    <cellStyle name="Note 14 3 4 3 2 2" xfId="25634"/>
    <cellStyle name="Note 14 3 4 3 2 2 2" xfId="25635"/>
    <cellStyle name="Note 14 3 4 3 2 2 2 2" xfId="25636"/>
    <cellStyle name="Note 14 3 4 3 2 2 3" xfId="25637"/>
    <cellStyle name="Note 14 3 4 3 2 3" xfId="25638"/>
    <cellStyle name="Note 14 3 4 3 2 3 2" xfId="25639"/>
    <cellStyle name="Note 14 3 4 3 2 3 2 2" xfId="25640"/>
    <cellStyle name="Note 14 3 4 3 2 3 3" xfId="25641"/>
    <cellStyle name="Note 14 3 4 3 2 4" xfId="25642"/>
    <cellStyle name="Note 14 3 4 3 2 4 2" xfId="25643"/>
    <cellStyle name="Note 14 3 4 3 2 5" xfId="25644"/>
    <cellStyle name="Note 14 3 4 3 3" xfId="25645"/>
    <cellStyle name="Note 14 3 4 3 3 2" xfId="25646"/>
    <cellStyle name="Note 14 3 4 3 3 2 2" xfId="25647"/>
    <cellStyle name="Note 14 3 4 3 3 3" xfId="25648"/>
    <cellStyle name="Note 14 3 4 3 4" xfId="25649"/>
    <cellStyle name="Note 14 3 4 3 4 2" xfId="25650"/>
    <cellStyle name="Note 14 3 4 3 4 2 2" xfId="25651"/>
    <cellStyle name="Note 14 3 4 3 4 3" xfId="25652"/>
    <cellStyle name="Note 14 3 4 3 5" xfId="25653"/>
    <cellStyle name="Note 14 3 4 3 5 2" xfId="25654"/>
    <cellStyle name="Note 14 3 4 3 6" xfId="25655"/>
    <cellStyle name="Note 14 3 4 4" xfId="25656"/>
    <cellStyle name="Note 14 3 4 4 2" xfId="25657"/>
    <cellStyle name="Note 14 3 4 4 2 2" xfId="25658"/>
    <cellStyle name="Note 14 3 4 4 2 2 2" xfId="25659"/>
    <cellStyle name="Note 14 3 4 4 2 3" xfId="25660"/>
    <cellStyle name="Note 14 3 4 4 3" xfId="25661"/>
    <cellStyle name="Note 14 3 4 4 3 2" xfId="25662"/>
    <cellStyle name="Note 14 3 4 4 3 2 2" xfId="25663"/>
    <cellStyle name="Note 14 3 4 4 3 3" xfId="25664"/>
    <cellStyle name="Note 14 3 4 4 4" xfId="25665"/>
    <cellStyle name="Note 14 3 4 4 4 2" xfId="25666"/>
    <cellStyle name="Note 14 3 4 4 5" xfId="25667"/>
    <cellStyle name="Note 14 3 5" xfId="25668"/>
    <cellStyle name="Note 14 3 5 2" xfId="25669"/>
    <cellStyle name="Note 14 3 5 2 2" xfId="25670"/>
    <cellStyle name="Note 14 3 5 2 2 2" xfId="25671"/>
    <cellStyle name="Note 14 3 5 2 2 2 2" xfId="25672"/>
    <cellStyle name="Note 14 3 5 2 2 2 2 2" xfId="25673"/>
    <cellStyle name="Note 14 3 5 2 2 2 3" xfId="25674"/>
    <cellStyle name="Note 14 3 5 2 2 3" xfId="25675"/>
    <cellStyle name="Note 14 3 5 2 2 3 2" xfId="25676"/>
    <cellStyle name="Note 14 3 5 2 2 3 2 2" xfId="25677"/>
    <cellStyle name="Note 14 3 5 2 2 3 3" xfId="25678"/>
    <cellStyle name="Note 14 3 5 2 2 4" xfId="25679"/>
    <cellStyle name="Note 14 3 5 2 2 4 2" xfId="25680"/>
    <cellStyle name="Note 14 3 5 2 2 5" xfId="25681"/>
    <cellStyle name="Note 14 3 5 2 3" xfId="25682"/>
    <cellStyle name="Note 14 3 5 2 3 2" xfId="25683"/>
    <cellStyle name="Note 14 3 5 2 3 2 2" xfId="25684"/>
    <cellStyle name="Note 14 3 5 2 3 3" xfId="25685"/>
    <cellStyle name="Note 14 3 5 2 4" xfId="25686"/>
    <cellStyle name="Note 14 3 5 2 4 2" xfId="25687"/>
    <cellStyle name="Note 14 3 5 2 4 2 2" xfId="25688"/>
    <cellStyle name="Note 14 3 5 2 4 3" xfId="25689"/>
    <cellStyle name="Note 14 3 5 2 5" xfId="25690"/>
    <cellStyle name="Note 14 3 5 2 5 2" xfId="25691"/>
    <cellStyle name="Note 14 3 5 2 6" xfId="25692"/>
    <cellStyle name="Note 14 3 5 3" xfId="25693"/>
    <cellStyle name="Note 14 3 5 3 2" xfId="25694"/>
    <cellStyle name="Note 14 3 5 3 2 2" xfId="25695"/>
    <cellStyle name="Note 14 3 5 3 2 2 2" xfId="25696"/>
    <cellStyle name="Note 14 3 5 3 2 2 2 2" xfId="25697"/>
    <cellStyle name="Note 14 3 5 3 2 2 3" xfId="25698"/>
    <cellStyle name="Note 14 3 5 3 2 3" xfId="25699"/>
    <cellStyle name="Note 14 3 5 3 2 3 2" xfId="25700"/>
    <cellStyle name="Note 14 3 5 3 2 3 2 2" xfId="25701"/>
    <cellStyle name="Note 14 3 5 3 2 3 3" xfId="25702"/>
    <cellStyle name="Note 14 3 5 3 2 4" xfId="25703"/>
    <cellStyle name="Note 14 3 5 3 2 4 2" xfId="25704"/>
    <cellStyle name="Note 14 3 5 3 2 5" xfId="25705"/>
    <cellStyle name="Note 14 3 5 3 3" xfId="25706"/>
    <cellStyle name="Note 14 3 5 3 3 2" xfId="25707"/>
    <cellStyle name="Note 14 3 5 3 3 2 2" xfId="25708"/>
    <cellStyle name="Note 14 3 5 3 3 3" xfId="25709"/>
    <cellStyle name="Note 14 3 5 3 4" xfId="25710"/>
    <cellStyle name="Note 14 3 5 3 4 2" xfId="25711"/>
    <cellStyle name="Note 14 3 5 3 4 2 2" xfId="25712"/>
    <cellStyle name="Note 14 3 5 3 4 3" xfId="25713"/>
    <cellStyle name="Note 14 3 5 3 5" xfId="25714"/>
    <cellStyle name="Note 14 3 5 3 5 2" xfId="25715"/>
    <cellStyle name="Note 14 3 5 3 6" xfId="25716"/>
    <cellStyle name="Note 14 3 5 4" xfId="25717"/>
    <cellStyle name="Note 14 3 5 4 2" xfId="25718"/>
    <cellStyle name="Note 14 3 5 4 2 2" xfId="25719"/>
    <cellStyle name="Note 14 3 5 4 2 2 2" xfId="25720"/>
    <cellStyle name="Note 14 3 5 4 2 3" xfId="25721"/>
    <cellStyle name="Note 14 3 5 4 3" xfId="25722"/>
    <cellStyle name="Note 14 3 5 4 3 2" xfId="25723"/>
    <cellStyle name="Note 14 3 5 4 3 2 2" xfId="25724"/>
    <cellStyle name="Note 14 3 5 4 3 3" xfId="25725"/>
    <cellStyle name="Note 14 3 5 4 4" xfId="25726"/>
    <cellStyle name="Note 14 3 5 4 4 2" xfId="25727"/>
    <cellStyle name="Note 14 3 5 4 5" xfId="25728"/>
    <cellStyle name="Note 14 3 6" xfId="25729"/>
    <cellStyle name="Note 14 3 6 2" xfId="25730"/>
    <cellStyle name="Note 14 3 6 2 2" xfId="25731"/>
    <cellStyle name="Note 14 3 6 2 2 2" xfId="25732"/>
    <cellStyle name="Note 14 3 6 2 2 2 2" xfId="25733"/>
    <cellStyle name="Note 14 3 6 2 2 2 2 2" xfId="25734"/>
    <cellStyle name="Note 14 3 6 2 2 2 3" xfId="25735"/>
    <cellStyle name="Note 14 3 6 2 2 3" xfId="25736"/>
    <cellStyle name="Note 14 3 6 2 2 3 2" xfId="25737"/>
    <cellStyle name="Note 14 3 6 2 2 3 2 2" xfId="25738"/>
    <cellStyle name="Note 14 3 6 2 2 3 3" xfId="25739"/>
    <cellStyle name="Note 14 3 6 2 2 4" xfId="25740"/>
    <cellStyle name="Note 14 3 6 2 2 4 2" xfId="25741"/>
    <cellStyle name="Note 14 3 6 2 2 5" xfId="25742"/>
    <cellStyle name="Note 14 3 6 2 3" xfId="25743"/>
    <cellStyle name="Note 14 3 6 2 3 2" xfId="25744"/>
    <cellStyle name="Note 14 3 6 2 3 2 2" xfId="25745"/>
    <cellStyle name="Note 14 3 6 2 3 3" xfId="25746"/>
    <cellStyle name="Note 14 3 6 2 4" xfId="25747"/>
    <cellStyle name="Note 14 3 6 2 4 2" xfId="25748"/>
    <cellStyle name="Note 14 3 6 2 4 2 2" xfId="25749"/>
    <cellStyle name="Note 14 3 6 2 4 3" xfId="25750"/>
    <cellStyle name="Note 14 3 6 2 5" xfId="25751"/>
    <cellStyle name="Note 14 3 6 2 5 2" xfId="25752"/>
    <cellStyle name="Note 14 3 6 2 6" xfId="25753"/>
    <cellStyle name="Note 14 3 6 3" xfId="25754"/>
    <cellStyle name="Note 14 3 6 3 2" xfId="25755"/>
    <cellStyle name="Note 14 3 6 3 2 2" xfId="25756"/>
    <cellStyle name="Note 14 3 6 3 2 2 2" xfId="25757"/>
    <cellStyle name="Note 14 3 6 3 2 2 2 2" xfId="25758"/>
    <cellStyle name="Note 14 3 6 3 2 2 3" xfId="25759"/>
    <cellStyle name="Note 14 3 6 3 2 3" xfId="25760"/>
    <cellStyle name="Note 14 3 6 3 2 3 2" xfId="25761"/>
    <cellStyle name="Note 14 3 6 3 2 3 2 2" xfId="25762"/>
    <cellStyle name="Note 14 3 6 3 2 3 3" xfId="25763"/>
    <cellStyle name="Note 14 3 6 3 2 4" xfId="25764"/>
    <cellStyle name="Note 14 3 6 3 2 4 2" xfId="25765"/>
    <cellStyle name="Note 14 3 6 3 2 5" xfId="25766"/>
    <cellStyle name="Note 14 3 6 3 3" xfId="25767"/>
    <cellStyle name="Note 14 3 6 3 3 2" xfId="25768"/>
    <cellStyle name="Note 14 3 6 3 3 2 2" xfId="25769"/>
    <cellStyle name="Note 14 3 6 3 3 3" xfId="25770"/>
    <cellStyle name="Note 14 3 6 3 4" xfId="25771"/>
    <cellStyle name="Note 14 3 6 3 4 2" xfId="25772"/>
    <cellStyle name="Note 14 3 6 3 4 2 2" xfId="25773"/>
    <cellStyle name="Note 14 3 6 3 4 3" xfId="25774"/>
    <cellStyle name="Note 14 3 6 3 5" xfId="25775"/>
    <cellStyle name="Note 14 3 6 3 5 2" xfId="25776"/>
    <cellStyle name="Note 14 3 6 3 6" xfId="25777"/>
    <cellStyle name="Note 14 3 6 4" xfId="25778"/>
    <cellStyle name="Note 14 3 6 4 2" xfId="25779"/>
    <cellStyle name="Note 14 3 6 4 2 2" xfId="25780"/>
    <cellStyle name="Note 14 3 6 4 2 2 2" xfId="25781"/>
    <cellStyle name="Note 14 3 6 4 2 3" xfId="25782"/>
    <cellStyle name="Note 14 3 6 4 3" xfId="25783"/>
    <cellStyle name="Note 14 3 6 4 3 2" xfId="25784"/>
    <cellStyle name="Note 14 3 6 4 3 2 2" xfId="25785"/>
    <cellStyle name="Note 14 3 6 4 3 3" xfId="25786"/>
    <cellStyle name="Note 14 3 6 4 4" xfId="25787"/>
    <cellStyle name="Note 14 3 6 4 4 2" xfId="25788"/>
    <cellStyle name="Note 14 3 6 4 5" xfId="25789"/>
    <cellStyle name="Note 14 3 7" xfId="25790"/>
    <cellStyle name="Note 14 3 7 2" xfId="25791"/>
    <cellStyle name="Note 14 3 7 2 2" xfId="25792"/>
    <cellStyle name="Note 14 3 7 2 2 2" xfId="25793"/>
    <cellStyle name="Note 14 3 7 2 2 2 2" xfId="25794"/>
    <cellStyle name="Note 14 3 7 2 2 3" xfId="25795"/>
    <cellStyle name="Note 14 3 7 2 3" xfId="25796"/>
    <cellStyle name="Note 14 3 7 2 3 2" xfId="25797"/>
    <cellStyle name="Note 14 3 7 2 3 2 2" xfId="25798"/>
    <cellStyle name="Note 14 3 7 2 3 3" xfId="25799"/>
    <cellStyle name="Note 14 3 7 2 4" xfId="25800"/>
    <cellStyle name="Note 14 3 7 2 4 2" xfId="25801"/>
    <cellStyle name="Note 14 3 7 2 5" xfId="25802"/>
    <cellStyle name="Note 14 3 7 3" xfId="25803"/>
    <cellStyle name="Note 14 3 7 3 2" xfId="25804"/>
    <cellStyle name="Note 14 3 7 3 2 2" xfId="25805"/>
    <cellStyle name="Note 14 3 7 3 3" xfId="25806"/>
    <cellStyle name="Note 14 3 7 4" xfId="25807"/>
    <cellStyle name="Note 14 3 7 4 2" xfId="25808"/>
    <cellStyle name="Note 14 3 7 4 2 2" xfId="25809"/>
    <cellStyle name="Note 14 3 7 4 3" xfId="25810"/>
    <cellStyle name="Note 14 3 7 5" xfId="25811"/>
    <cellStyle name="Note 14 3 7 5 2" xfId="25812"/>
    <cellStyle name="Note 14 3 7 6" xfId="25813"/>
    <cellStyle name="Note 14 3 8" xfId="25814"/>
    <cellStyle name="Note 14 3 8 2" xfId="25815"/>
    <cellStyle name="Note 14 3 8 2 2" xfId="25816"/>
    <cellStyle name="Note 14 3 8 2 2 2" xfId="25817"/>
    <cellStyle name="Note 14 3 8 2 2 2 2" xfId="25818"/>
    <cellStyle name="Note 14 3 8 2 2 3" xfId="25819"/>
    <cellStyle name="Note 14 3 8 2 3" xfId="25820"/>
    <cellStyle name="Note 14 3 8 2 3 2" xfId="25821"/>
    <cellStyle name="Note 14 3 8 2 3 2 2" xfId="25822"/>
    <cellStyle name="Note 14 3 8 2 3 3" xfId="25823"/>
    <cellStyle name="Note 14 3 8 2 4" xfId="25824"/>
    <cellStyle name="Note 14 3 8 2 4 2" xfId="25825"/>
    <cellStyle name="Note 14 3 8 2 5" xfId="25826"/>
    <cellStyle name="Note 14 3 8 3" xfId="25827"/>
    <cellStyle name="Note 14 3 8 3 2" xfId="25828"/>
    <cellStyle name="Note 14 3 8 3 2 2" xfId="25829"/>
    <cellStyle name="Note 14 3 8 3 3" xfId="25830"/>
    <cellStyle name="Note 14 3 8 4" xfId="25831"/>
    <cellStyle name="Note 14 3 8 4 2" xfId="25832"/>
    <cellStyle name="Note 14 3 8 4 2 2" xfId="25833"/>
    <cellStyle name="Note 14 3 8 4 3" xfId="25834"/>
    <cellStyle name="Note 14 3 8 5" xfId="25835"/>
    <cellStyle name="Note 14 3 8 5 2" xfId="25836"/>
    <cellStyle name="Note 14 3 8 6" xfId="25837"/>
    <cellStyle name="Note 14 3 9" xfId="25838"/>
    <cellStyle name="Note 14 3 9 2" xfId="25839"/>
    <cellStyle name="Note 14 3 9 2 2" xfId="25840"/>
    <cellStyle name="Note 14 3 9 2 2 2" xfId="25841"/>
    <cellStyle name="Note 14 3 9 2 3" xfId="25842"/>
    <cellStyle name="Note 14 3 9 3" xfId="25843"/>
    <cellStyle name="Note 14 3 9 3 2" xfId="25844"/>
    <cellStyle name="Note 14 3 9 3 2 2" xfId="25845"/>
    <cellStyle name="Note 14 3 9 3 3" xfId="25846"/>
    <cellStyle name="Note 14 3 9 4" xfId="25847"/>
    <cellStyle name="Note 14 3 9 4 2" xfId="25848"/>
    <cellStyle name="Note 14 3 9 5" xfId="25849"/>
    <cellStyle name="Note 14 4" xfId="25850"/>
    <cellStyle name="Note 14 4 2" xfId="25851"/>
    <cellStyle name="Note 14 4 2 2" xfId="25852"/>
    <cellStyle name="Note 14 4 2 2 2" xfId="25853"/>
    <cellStyle name="Note 14 4 2 2 2 2" xfId="25854"/>
    <cellStyle name="Note 14 4 2 2 2 2 2" xfId="25855"/>
    <cellStyle name="Note 14 4 2 2 2 2 2 2" xfId="25856"/>
    <cellStyle name="Note 14 4 2 2 2 2 3" xfId="25857"/>
    <cellStyle name="Note 14 4 2 2 2 3" xfId="25858"/>
    <cellStyle name="Note 14 4 2 2 2 3 2" xfId="25859"/>
    <cellStyle name="Note 14 4 2 2 2 3 2 2" xfId="25860"/>
    <cellStyle name="Note 14 4 2 2 2 3 3" xfId="25861"/>
    <cellStyle name="Note 14 4 2 2 2 4" xfId="25862"/>
    <cellStyle name="Note 14 4 2 2 2 4 2" xfId="25863"/>
    <cellStyle name="Note 14 4 2 2 2 5" xfId="25864"/>
    <cellStyle name="Note 14 4 2 2 3" xfId="25865"/>
    <cellStyle name="Note 14 4 2 2 3 2" xfId="25866"/>
    <cellStyle name="Note 14 4 2 2 3 2 2" xfId="25867"/>
    <cellStyle name="Note 14 4 2 2 3 3" xfId="25868"/>
    <cellStyle name="Note 14 4 2 2 4" xfId="25869"/>
    <cellStyle name="Note 14 4 2 2 4 2" xfId="25870"/>
    <cellStyle name="Note 14 4 2 2 4 2 2" xfId="25871"/>
    <cellStyle name="Note 14 4 2 2 4 3" xfId="25872"/>
    <cellStyle name="Note 14 4 2 2 5" xfId="25873"/>
    <cellStyle name="Note 14 4 2 2 5 2" xfId="25874"/>
    <cellStyle name="Note 14 4 2 2 6" xfId="25875"/>
    <cellStyle name="Note 14 4 2 3" xfId="25876"/>
    <cellStyle name="Note 14 4 2 3 2" xfId="25877"/>
    <cellStyle name="Note 14 4 2 3 2 2" xfId="25878"/>
    <cellStyle name="Note 14 4 2 3 2 2 2" xfId="25879"/>
    <cellStyle name="Note 14 4 2 3 2 2 2 2" xfId="25880"/>
    <cellStyle name="Note 14 4 2 3 2 2 3" xfId="25881"/>
    <cellStyle name="Note 14 4 2 3 2 3" xfId="25882"/>
    <cellStyle name="Note 14 4 2 3 2 3 2" xfId="25883"/>
    <cellStyle name="Note 14 4 2 3 2 3 2 2" xfId="25884"/>
    <cellStyle name="Note 14 4 2 3 2 3 3" xfId="25885"/>
    <cellStyle name="Note 14 4 2 3 2 4" xfId="25886"/>
    <cellStyle name="Note 14 4 2 3 2 4 2" xfId="25887"/>
    <cellStyle name="Note 14 4 2 3 2 5" xfId="25888"/>
    <cellStyle name="Note 14 4 2 3 3" xfId="25889"/>
    <cellStyle name="Note 14 4 2 3 3 2" xfId="25890"/>
    <cellStyle name="Note 14 4 2 3 3 2 2" xfId="25891"/>
    <cellStyle name="Note 14 4 2 3 3 3" xfId="25892"/>
    <cellStyle name="Note 14 4 2 3 4" xfId="25893"/>
    <cellStyle name="Note 14 4 2 3 4 2" xfId="25894"/>
    <cellStyle name="Note 14 4 2 3 4 2 2" xfId="25895"/>
    <cellStyle name="Note 14 4 2 3 4 3" xfId="25896"/>
    <cellStyle name="Note 14 4 2 3 5" xfId="25897"/>
    <cellStyle name="Note 14 4 2 3 5 2" xfId="25898"/>
    <cellStyle name="Note 14 4 2 3 6" xfId="25899"/>
    <cellStyle name="Note 14 4 2 4" xfId="25900"/>
    <cellStyle name="Note 14 4 2 4 2" xfId="25901"/>
    <cellStyle name="Note 14 4 2 4 2 2" xfId="25902"/>
    <cellStyle name="Note 14 4 2 4 2 2 2" xfId="25903"/>
    <cellStyle name="Note 14 4 2 4 2 3" xfId="25904"/>
    <cellStyle name="Note 14 4 2 4 3" xfId="25905"/>
    <cellStyle name="Note 14 4 2 4 3 2" xfId="25906"/>
    <cellStyle name="Note 14 4 2 4 3 2 2" xfId="25907"/>
    <cellStyle name="Note 14 4 2 4 3 3" xfId="25908"/>
    <cellStyle name="Note 14 4 2 4 4" xfId="25909"/>
    <cellStyle name="Note 14 4 2 4 4 2" xfId="25910"/>
    <cellStyle name="Note 14 4 2 4 5" xfId="25911"/>
    <cellStyle name="Note 14 4 3" xfId="25912"/>
    <cellStyle name="Note 14 4 3 2" xfId="25913"/>
    <cellStyle name="Note 14 4 3 2 2" xfId="25914"/>
    <cellStyle name="Note 14 4 3 2 2 2" xfId="25915"/>
    <cellStyle name="Note 14 4 3 2 2 2 2" xfId="25916"/>
    <cellStyle name="Note 14 4 3 2 2 2 2 2" xfId="25917"/>
    <cellStyle name="Note 14 4 3 2 2 2 3" xfId="25918"/>
    <cellStyle name="Note 14 4 3 2 2 3" xfId="25919"/>
    <cellStyle name="Note 14 4 3 2 2 3 2" xfId="25920"/>
    <cellStyle name="Note 14 4 3 2 2 3 2 2" xfId="25921"/>
    <cellStyle name="Note 14 4 3 2 2 3 3" xfId="25922"/>
    <cellStyle name="Note 14 4 3 2 2 4" xfId="25923"/>
    <cellStyle name="Note 14 4 3 2 2 4 2" xfId="25924"/>
    <cellStyle name="Note 14 4 3 2 2 5" xfId="25925"/>
    <cellStyle name="Note 14 4 3 2 3" xfId="25926"/>
    <cellStyle name="Note 14 4 3 2 3 2" xfId="25927"/>
    <cellStyle name="Note 14 4 3 2 3 2 2" xfId="25928"/>
    <cellStyle name="Note 14 4 3 2 3 3" xfId="25929"/>
    <cellStyle name="Note 14 4 3 2 4" xfId="25930"/>
    <cellStyle name="Note 14 4 3 2 4 2" xfId="25931"/>
    <cellStyle name="Note 14 4 3 2 4 2 2" xfId="25932"/>
    <cellStyle name="Note 14 4 3 2 4 3" xfId="25933"/>
    <cellStyle name="Note 14 4 3 2 5" xfId="25934"/>
    <cellStyle name="Note 14 4 3 2 5 2" xfId="25935"/>
    <cellStyle name="Note 14 4 3 2 6" xfId="25936"/>
    <cellStyle name="Note 14 4 3 3" xfId="25937"/>
    <cellStyle name="Note 14 4 3 3 2" xfId="25938"/>
    <cellStyle name="Note 14 4 3 3 2 2" xfId="25939"/>
    <cellStyle name="Note 14 4 3 3 2 2 2" xfId="25940"/>
    <cellStyle name="Note 14 4 3 3 2 2 2 2" xfId="25941"/>
    <cellStyle name="Note 14 4 3 3 2 2 3" xfId="25942"/>
    <cellStyle name="Note 14 4 3 3 2 3" xfId="25943"/>
    <cellStyle name="Note 14 4 3 3 2 3 2" xfId="25944"/>
    <cellStyle name="Note 14 4 3 3 2 3 2 2" xfId="25945"/>
    <cellStyle name="Note 14 4 3 3 2 3 3" xfId="25946"/>
    <cellStyle name="Note 14 4 3 3 2 4" xfId="25947"/>
    <cellStyle name="Note 14 4 3 3 2 4 2" xfId="25948"/>
    <cellStyle name="Note 14 4 3 3 2 5" xfId="25949"/>
    <cellStyle name="Note 14 4 3 3 3" xfId="25950"/>
    <cellStyle name="Note 14 4 3 3 3 2" xfId="25951"/>
    <cellStyle name="Note 14 4 3 3 3 2 2" xfId="25952"/>
    <cellStyle name="Note 14 4 3 3 3 3" xfId="25953"/>
    <cellStyle name="Note 14 4 3 3 4" xfId="25954"/>
    <cellStyle name="Note 14 4 3 3 4 2" xfId="25955"/>
    <cellStyle name="Note 14 4 3 3 4 2 2" xfId="25956"/>
    <cellStyle name="Note 14 4 3 3 4 3" xfId="25957"/>
    <cellStyle name="Note 14 4 3 3 5" xfId="25958"/>
    <cellStyle name="Note 14 4 3 3 5 2" xfId="25959"/>
    <cellStyle name="Note 14 4 3 3 6" xfId="25960"/>
    <cellStyle name="Note 14 4 3 4" xfId="25961"/>
    <cellStyle name="Note 14 4 3 4 2" xfId="25962"/>
    <cellStyle name="Note 14 4 3 4 2 2" xfId="25963"/>
    <cellStyle name="Note 14 4 3 4 2 2 2" xfId="25964"/>
    <cellStyle name="Note 14 4 3 4 2 3" xfId="25965"/>
    <cellStyle name="Note 14 4 3 4 3" xfId="25966"/>
    <cellStyle name="Note 14 4 3 4 3 2" xfId="25967"/>
    <cellStyle name="Note 14 4 3 4 3 2 2" xfId="25968"/>
    <cellStyle name="Note 14 4 3 4 3 3" xfId="25969"/>
    <cellStyle name="Note 14 4 3 4 4" xfId="25970"/>
    <cellStyle name="Note 14 4 3 4 4 2" xfId="25971"/>
    <cellStyle name="Note 14 4 3 4 5" xfId="25972"/>
    <cellStyle name="Note 14 4 4" xfId="25973"/>
    <cellStyle name="Note 14 4 4 2" xfId="25974"/>
    <cellStyle name="Note 14 4 4 2 2" xfId="25975"/>
    <cellStyle name="Note 14 4 4 2 2 2" xfId="25976"/>
    <cellStyle name="Note 14 4 4 2 2 2 2" xfId="25977"/>
    <cellStyle name="Note 14 4 4 2 2 2 2 2" xfId="25978"/>
    <cellStyle name="Note 14 4 4 2 2 2 3" xfId="25979"/>
    <cellStyle name="Note 14 4 4 2 2 3" xfId="25980"/>
    <cellStyle name="Note 14 4 4 2 2 3 2" xfId="25981"/>
    <cellStyle name="Note 14 4 4 2 2 3 2 2" xfId="25982"/>
    <cellStyle name="Note 14 4 4 2 2 3 3" xfId="25983"/>
    <cellStyle name="Note 14 4 4 2 2 4" xfId="25984"/>
    <cellStyle name="Note 14 4 4 2 2 4 2" xfId="25985"/>
    <cellStyle name="Note 14 4 4 2 2 5" xfId="25986"/>
    <cellStyle name="Note 14 4 4 2 3" xfId="25987"/>
    <cellStyle name="Note 14 4 4 2 3 2" xfId="25988"/>
    <cellStyle name="Note 14 4 4 2 3 2 2" xfId="25989"/>
    <cellStyle name="Note 14 4 4 2 3 3" xfId="25990"/>
    <cellStyle name="Note 14 4 4 2 4" xfId="25991"/>
    <cellStyle name="Note 14 4 4 2 4 2" xfId="25992"/>
    <cellStyle name="Note 14 4 4 2 4 2 2" xfId="25993"/>
    <cellStyle name="Note 14 4 4 2 4 3" xfId="25994"/>
    <cellStyle name="Note 14 4 4 2 5" xfId="25995"/>
    <cellStyle name="Note 14 4 4 2 5 2" xfId="25996"/>
    <cellStyle name="Note 14 4 4 2 6" xfId="25997"/>
    <cellStyle name="Note 14 4 4 3" xfId="25998"/>
    <cellStyle name="Note 14 4 4 3 2" xfId="25999"/>
    <cellStyle name="Note 14 4 4 3 2 2" xfId="26000"/>
    <cellStyle name="Note 14 4 4 3 2 2 2" xfId="26001"/>
    <cellStyle name="Note 14 4 4 3 2 2 2 2" xfId="26002"/>
    <cellStyle name="Note 14 4 4 3 2 2 3" xfId="26003"/>
    <cellStyle name="Note 14 4 4 3 2 3" xfId="26004"/>
    <cellStyle name="Note 14 4 4 3 2 3 2" xfId="26005"/>
    <cellStyle name="Note 14 4 4 3 2 3 2 2" xfId="26006"/>
    <cellStyle name="Note 14 4 4 3 2 3 3" xfId="26007"/>
    <cellStyle name="Note 14 4 4 3 2 4" xfId="26008"/>
    <cellStyle name="Note 14 4 4 3 2 4 2" xfId="26009"/>
    <cellStyle name="Note 14 4 4 3 2 5" xfId="26010"/>
    <cellStyle name="Note 14 4 4 3 3" xfId="26011"/>
    <cellStyle name="Note 14 4 4 3 3 2" xfId="26012"/>
    <cellStyle name="Note 14 4 4 3 3 2 2" xfId="26013"/>
    <cellStyle name="Note 14 4 4 3 3 3" xfId="26014"/>
    <cellStyle name="Note 14 4 4 3 4" xfId="26015"/>
    <cellStyle name="Note 14 4 4 3 4 2" xfId="26016"/>
    <cellStyle name="Note 14 4 4 3 4 2 2" xfId="26017"/>
    <cellStyle name="Note 14 4 4 3 4 3" xfId="26018"/>
    <cellStyle name="Note 14 4 4 3 5" xfId="26019"/>
    <cellStyle name="Note 14 4 4 3 5 2" xfId="26020"/>
    <cellStyle name="Note 14 4 4 3 6" xfId="26021"/>
    <cellStyle name="Note 14 4 4 4" xfId="26022"/>
    <cellStyle name="Note 14 4 4 4 2" xfId="26023"/>
    <cellStyle name="Note 14 4 4 4 2 2" xfId="26024"/>
    <cellStyle name="Note 14 4 4 4 2 2 2" xfId="26025"/>
    <cellStyle name="Note 14 4 4 4 2 3" xfId="26026"/>
    <cellStyle name="Note 14 4 4 4 3" xfId="26027"/>
    <cellStyle name="Note 14 4 4 4 3 2" xfId="26028"/>
    <cellStyle name="Note 14 4 4 4 3 2 2" xfId="26029"/>
    <cellStyle name="Note 14 4 4 4 3 3" xfId="26030"/>
    <cellStyle name="Note 14 4 4 4 4" xfId="26031"/>
    <cellStyle name="Note 14 4 4 4 4 2" xfId="26032"/>
    <cellStyle name="Note 14 4 4 4 5" xfId="26033"/>
    <cellStyle name="Note 14 4 5" xfId="26034"/>
    <cellStyle name="Note 14 4 5 2" xfId="26035"/>
    <cellStyle name="Note 14 4 5 2 2" xfId="26036"/>
    <cellStyle name="Note 14 4 5 2 2 2" xfId="26037"/>
    <cellStyle name="Note 14 4 5 2 2 2 2" xfId="26038"/>
    <cellStyle name="Note 14 4 5 2 2 2 2 2" xfId="26039"/>
    <cellStyle name="Note 14 4 5 2 2 2 3" xfId="26040"/>
    <cellStyle name="Note 14 4 5 2 2 3" xfId="26041"/>
    <cellStyle name="Note 14 4 5 2 2 3 2" xfId="26042"/>
    <cellStyle name="Note 14 4 5 2 2 3 2 2" xfId="26043"/>
    <cellStyle name="Note 14 4 5 2 2 3 3" xfId="26044"/>
    <cellStyle name="Note 14 4 5 2 2 4" xfId="26045"/>
    <cellStyle name="Note 14 4 5 2 2 4 2" xfId="26046"/>
    <cellStyle name="Note 14 4 5 2 2 5" xfId="26047"/>
    <cellStyle name="Note 14 4 5 2 3" xfId="26048"/>
    <cellStyle name="Note 14 4 5 2 3 2" xfId="26049"/>
    <cellStyle name="Note 14 4 5 2 3 2 2" xfId="26050"/>
    <cellStyle name="Note 14 4 5 2 3 3" xfId="26051"/>
    <cellStyle name="Note 14 4 5 2 4" xfId="26052"/>
    <cellStyle name="Note 14 4 5 2 4 2" xfId="26053"/>
    <cellStyle name="Note 14 4 5 2 4 2 2" xfId="26054"/>
    <cellStyle name="Note 14 4 5 2 4 3" xfId="26055"/>
    <cellStyle name="Note 14 4 5 2 5" xfId="26056"/>
    <cellStyle name="Note 14 4 5 2 5 2" xfId="26057"/>
    <cellStyle name="Note 14 4 5 2 6" xfId="26058"/>
    <cellStyle name="Note 14 4 5 3" xfId="26059"/>
    <cellStyle name="Note 14 4 5 3 2" xfId="26060"/>
    <cellStyle name="Note 14 4 5 3 2 2" xfId="26061"/>
    <cellStyle name="Note 14 4 5 3 2 2 2" xfId="26062"/>
    <cellStyle name="Note 14 4 5 3 2 2 2 2" xfId="26063"/>
    <cellStyle name="Note 14 4 5 3 2 2 3" xfId="26064"/>
    <cellStyle name="Note 14 4 5 3 2 3" xfId="26065"/>
    <cellStyle name="Note 14 4 5 3 2 3 2" xfId="26066"/>
    <cellStyle name="Note 14 4 5 3 2 3 2 2" xfId="26067"/>
    <cellStyle name="Note 14 4 5 3 2 3 3" xfId="26068"/>
    <cellStyle name="Note 14 4 5 3 2 4" xfId="26069"/>
    <cellStyle name="Note 14 4 5 3 2 4 2" xfId="26070"/>
    <cellStyle name="Note 14 4 5 3 2 5" xfId="26071"/>
    <cellStyle name="Note 14 4 5 3 3" xfId="26072"/>
    <cellStyle name="Note 14 4 5 3 3 2" xfId="26073"/>
    <cellStyle name="Note 14 4 5 3 3 2 2" xfId="26074"/>
    <cellStyle name="Note 14 4 5 3 3 3" xfId="26075"/>
    <cellStyle name="Note 14 4 5 3 4" xfId="26076"/>
    <cellStyle name="Note 14 4 5 3 4 2" xfId="26077"/>
    <cellStyle name="Note 14 4 5 3 4 2 2" xfId="26078"/>
    <cellStyle name="Note 14 4 5 3 4 3" xfId="26079"/>
    <cellStyle name="Note 14 4 5 3 5" xfId="26080"/>
    <cellStyle name="Note 14 4 5 3 5 2" xfId="26081"/>
    <cellStyle name="Note 14 4 5 3 6" xfId="26082"/>
    <cellStyle name="Note 14 4 5 4" xfId="26083"/>
    <cellStyle name="Note 14 4 5 4 2" xfId="26084"/>
    <cellStyle name="Note 14 4 5 4 2 2" xfId="26085"/>
    <cellStyle name="Note 14 4 5 4 2 2 2" xfId="26086"/>
    <cellStyle name="Note 14 4 5 4 2 3" xfId="26087"/>
    <cellStyle name="Note 14 4 5 4 3" xfId="26088"/>
    <cellStyle name="Note 14 4 5 4 3 2" xfId="26089"/>
    <cellStyle name="Note 14 4 5 4 3 2 2" xfId="26090"/>
    <cellStyle name="Note 14 4 5 4 3 3" xfId="26091"/>
    <cellStyle name="Note 14 4 5 4 4" xfId="26092"/>
    <cellStyle name="Note 14 4 5 4 4 2" xfId="26093"/>
    <cellStyle name="Note 14 4 5 4 5" xfId="26094"/>
    <cellStyle name="Note 14 4 6" xfId="26095"/>
    <cellStyle name="Note 14 4 6 2" xfId="26096"/>
    <cellStyle name="Note 14 4 6 2 2" xfId="26097"/>
    <cellStyle name="Note 14 4 6 2 2 2" xfId="26098"/>
    <cellStyle name="Note 14 4 6 2 2 2 2" xfId="26099"/>
    <cellStyle name="Note 14 4 6 2 2 2 2 2" xfId="26100"/>
    <cellStyle name="Note 14 4 6 2 2 2 3" xfId="26101"/>
    <cellStyle name="Note 14 4 6 2 2 3" xfId="26102"/>
    <cellStyle name="Note 14 4 6 2 2 3 2" xfId="26103"/>
    <cellStyle name="Note 14 4 6 2 2 3 2 2" xfId="26104"/>
    <cellStyle name="Note 14 4 6 2 2 3 3" xfId="26105"/>
    <cellStyle name="Note 14 4 6 2 2 4" xfId="26106"/>
    <cellStyle name="Note 14 4 6 2 2 4 2" xfId="26107"/>
    <cellStyle name="Note 14 4 6 2 2 5" xfId="26108"/>
    <cellStyle name="Note 14 4 6 2 3" xfId="26109"/>
    <cellStyle name="Note 14 4 6 2 3 2" xfId="26110"/>
    <cellStyle name="Note 14 4 6 2 3 2 2" xfId="26111"/>
    <cellStyle name="Note 14 4 6 2 3 3" xfId="26112"/>
    <cellStyle name="Note 14 4 6 2 4" xfId="26113"/>
    <cellStyle name="Note 14 4 6 2 4 2" xfId="26114"/>
    <cellStyle name="Note 14 4 6 2 4 2 2" xfId="26115"/>
    <cellStyle name="Note 14 4 6 2 4 3" xfId="26116"/>
    <cellStyle name="Note 14 4 6 2 5" xfId="26117"/>
    <cellStyle name="Note 14 4 6 2 5 2" xfId="26118"/>
    <cellStyle name="Note 14 4 6 2 6" xfId="26119"/>
    <cellStyle name="Note 14 4 6 3" xfId="26120"/>
    <cellStyle name="Note 14 4 6 3 2" xfId="26121"/>
    <cellStyle name="Note 14 4 6 3 2 2" xfId="26122"/>
    <cellStyle name="Note 14 4 6 3 2 2 2" xfId="26123"/>
    <cellStyle name="Note 14 4 6 3 2 2 2 2" xfId="26124"/>
    <cellStyle name="Note 14 4 6 3 2 2 3" xfId="26125"/>
    <cellStyle name="Note 14 4 6 3 2 3" xfId="26126"/>
    <cellStyle name="Note 14 4 6 3 2 3 2" xfId="26127"/>
    <cellStyle name="Note 14 4 6 3 2 3 2 2" xfId="26128"/>
    <cellStyle name="Note 14 4 6 3 2 3 3" xfId="26129"/>
    <cellStyle name="Note 14 4 6 3 2 4" xfId="26130"/>
    <cellStyle name="Note 14 4 6 3 2 4 2" xfId="26131"/>
    <cellStyle name="Note 14 4 6 3 2 5" xfId="26132"/>
    <cellStyle name="Note 14 4 6 3 3" xfId="26133"/>
    <cellStyle name="Note 14 4 6 3 3 2" xfId="26134"/>
    <cellStyle name="Note 14 4 6 3 3 2 2" xfId="26135"/>
    <cellStyle name="Note 14 4 6 3 3 3" xfId="26136"/>
    <cellStyle name="Note 14 4 6 3 4" xfId="26137"/>
    <cellStyle name="Note 14 4 6 3 4 2" xfId="26138"/>
    <cellStyle name="Note 14 4 6 3 4 2 2" xfId="26139"/>
    <cellStyle name="Note 14 4 6 3 4 3" xfId="26140"/>
    <cellStyle name="Note 14 4 6 3 5" xfId="26141"/>
    <cellStyle name="Note 14 4 6 3 5 2" xfId="26142"/>
    <cellStyle name="Note 14 4 6 3 6" xfId="26143"/>
    <cellStyle name="Note 14 4 6 4" xfId="26144"/>
    <cellStyle name="Note 14 4 6 4 2" xfId="26145"/>
    <cellStyle name="Note 14 4 6 4 2 2" xfId="26146"/>
    <cellStyle name="Note 14 4 6 4 2 2 2" xfId="26147"/>
    <cellStyle name="Note 14 4 6 4 2 3" xfId="26148"/>
    <cellStyle name="Note 14 4 6 4 3" xfId="26149"/>
    <cellStyle name="Note 14 4 6 4 3 2" xfId="26150"/>
    <cellStyle name="Note 14 4 6 4 3 2 2" xfId="26151"/>
    <cellStyle name="Note 14 4 6 4 3 3" xfId="26152"/>
    <cellStyle name="Note 14 4 6 4 4" xfId="26153"/>
    <cellStyle name="Note 14 4 6 4 4 2" xfId="26154"/>
    <cellStyle name="Note 14 4 6 4 5" xfId="26155"/>
    <cellStyle name="Note 14 4 7" xfId="26156"/>
    <cellStyle name="Note 14 4 7 2" xfId="26157"/>
    <cellStyle name="Note 14 4 7 2 2" xfId="26158"/>
    <cellStyle name="Note 14 4 7 2 2 2" xfId="26159"/>
    <cellStyle name="Note 14 4 7 2 2 2 2" xfId="26160"/>
    <cellStyle name="Note 14 4 7 2 2 3" xfId="26161"/>
    <cellStyle name="Note 14 4 7 2 3" xfId="26162"/>
    <cellStyle name="Note 14 4 7 2 3 2" xfId="26163"/>
    <cellStyle name="Note 14 4 7 2 3 2 2" xfId="26164"/>
    <cellStyle name="Note 14 4 7 2 3 3" xfId="26165"/>
    <cellStyle name="Note 14 4 7 2 4" xfId="26166"/>
    <cellStyle name="Note 14 4 7 2 4 2" xfId="26167"/>
    <cellStyle name="Note 14 4 7 2 5" xfId="26168"/>
    <cellStyle name="Note 14 4 7 3" xfId="26169"/>
    <cellStyle name="Note 14 4 7 3 2" xfId="26170"/>
    <cellStyle name="Note 14 4 7 3 2 2" xfId="26171"/>
    <cellStyle name="Note 14 4 7 3 3" xfId="26172"/>
    <cellStyle name="Note 14 4 7 4" xfId="26173"/>
    <cellStyle name="Note 14 4 7 4 2" xfId="26174"/>
    <cellStyle name="Note 14 4 7 4 2 2" xfId="26175"/>
    <cellStyle name="Note 14 4 7 4 3" xfId="26176"/>
    <cellStyle name="Note 14 4 7 5" xfId="26177"/>
    <cellStyle name="Note 14 4 7 5 2" xfId="26178"/>
    <cellStyle name="Note 14 4 7 6" xfId="26179"/>
    <cellStyle name="Note 14 4 8" xfId="26180"/>
    <cellStyle name="Note 14 4 8 2" xfId="26181"/>
    <cellStyle name="Note 14 4 8 2 2" xfId="26182"/>
    <cellStyle name="Note 14 4 8 2 2 2" xfId="26183"/>
    <cellStyle name="Note 14 4 8 2 2 2 2" xfId="26184"/>
    <cellStyle name="Note 14 4 8 2 2 3" xfId="26185"/>
    <cellStyle name="Note 14 4 8 2 3" xfId="26186"/>
    <cellStyle name="Note 14 4 8 2 3 2" xfId="26187"/>
    <cellStyle name="Note 14 4 8 2 3 2 2" xfId="26188"/>
    <cellStyle name="Note 14 4 8 2 3 3" xfId="26189"/>
    <cellStyle name="Note 14 4 8 2 4" xfId="26190"/>
    <cellStyle name="Note 14 4 8 2 4 2" xfId="26191"/>
    <cellStyle name="Note 14 4 8 2 5" xfId="26192"/>
    <cellStyle name="Note 14 4 8 3" xfId="26193"/>
    <cellStyle name="Note 14 4 8 3 2" xfId="26194"/>
    <cellStyle name="Note 14 4 8 3 2 2" xfId="26195"/>
    <cellStyle name="Note 14 4 8 3 3" xfId="26196"/>
    <cellStyle name="Note 14 4 8 4" xfId="26197"/>
    <cellStyle name="Note 14 4 8 4 2" xfId="26198"/>
    <cellStyle name="Note 14 4 8 4 2 2" xfId="26199"/>
    <cellStyle name="Note 14 4 8 4 3" xfId="26200"/>
    <cellStyle name="Note 14 4 8 5" xfId="26201"/>
    <cellStyle name="Note 14 4 8 5 2" xfId="26202"/>
    <cellStyle name="Note 14 4 8 6" xfId="26203"/>
    <cellStyle name="Note 14 4 9" xfId="26204"/>
    <cellStyle name="Note 14 4 9 2" xfId="26205"/>
    <cellStyle name="Note 14 4 9 2 2" xfId="26206"/>
    <cellStyle name="Note 14 4 9 2 2 2" xfId="26207"/>
    <cellStyle name="Note 14 4 9 2 3" xfId="26208"/>
    <cellStyle name="Note 14 4 9 3" xfId="26209"/>
    <cellStyle name="Note 14 4 9 3 2" xfId="26210"/>
    <cellStyle name="Note 14 4 9 3 2 2" xfId="26211"/>
    <cellStyle name="Note 14 4 9 3 3" xfId="26212"/>
    <cellStyle name="Note 14 4 9 4" xfId="26213"/>
    <cellStyle name="Note 14 4 9 4 2" xfId="26214"/>
    <cellStyle name="Note 14 4 9 5" xfId="26215"/>
    <cellStyle name="Note 14 5" xfId="26216"/>
    <cellStyle name="Note 14 5 2" xfId="26217"/>
    <cellStyle name="Note 14 5 2 2" xfId="26218"/>
    <cellStyle name="Note 14 5 2 2 2" xfId="26219"/>
    <cellStyle name="Note 14 5 2 2 2 2" xfId="26220"/>
    <cellStyle name="Note 14 5 2 2 2 2 2" xfId="26221"/>
    <cellStyle name="Note 14 5 2 2 2 2 2 2" xfId="26222"/>
    <cellStyle name="Note 14 5 2 2 2 2 3" xfId="26223"/>
    <cellStyle name="Note 14 5 2 2 2 3" xfId="26224"/>
    <cellStyle name="Note 14 5 2 2 2 3 2" xfId="26225"/>
    <cellStyle name="Note 14 5 2 2 2 3 2 2" xfId="26226"/>
    <cellStyle name="Note 14 5 2 2 2 3 3" xfId="26227"/>
    <cellStyle name="Note 14 5 2 2 2 4" xfId="26228"/>
    <cellStyle name="Note 14 5 2 2 2 4 2" xfId="26229"/>
    <cellStyle name="Note 14 5 2 2 2 5" xfId="26230"/>
    <cellStyle name="Note 14 5 2 2 3" xfId="26231"/>
    <cellStyle name="Note 14 5 2 2 3 2" xfId="26232"/>
    <cellStyle name="Note 14 5 2 2 3 2 2" xfId="26233"/>
    <cellStyle name="Note 14 5 2 2 3 3" xfId="26234"/>
    <cellStyle name="Note 14 5 2 2 4" xfId="26235"/>
    <cellStyle name="Note 14 5 2 2 4 2" xfId="26236"/>
    <cellStyle name="Note 14 5 2 2 4 2 2" xfId="26237"/>
    <cellStyle name="Note 14 5 2 2 4 3" xfId="26238"/>
    <cellStyle name="Note 14 5 2 2 5" xfId="26239"/>
    <cellStyle name="Note 14 5 2 2 5 2" xfId="26240"/>
    <cellStyle name="Note 14 5 2 2 6" xfId="26241"/>
    <cellStyle name="Note 14 5 2 3" xfId="26242"/>
    <cellStyle name="Note 14 5 2 3 2" xfId="26243"/>
    <cellStyle name="Note 14 5 2 3 2 2" xfId="26244"/>
    <cellStyle name="Note 14 5 2 3 2 2 2" xfId="26245"/>
    <cellStyle name="Note 14 5 2 3 2 2 2 2" xfId="26246"/>
    <cellStyle name="Note 14 5 2 3 2 2 3" xfId="26247"/>
    <cellStyle name="Note 14 5 2 3 2 3" xfId="26248"/>
    <cellStyle name="Note 14 5 2 3 2 3 2" xfId="26249"/>
    <cellStyle name="Note 14 5 2 3 2 3 2 2" xfId="26250"/>
    <cellStyle name="Note 14 5 2 3 2 3 3" xfId="26251"/>
    <cellStyle name="Note 14 5 2 3 2 4" xfId="26252"/>
    <cellStyle name="Note 14 5 2 3 2 4 2" xfId="26253"/>
    <cellStyle name="Note 14 5 2 3 2 5" xfId="26254"/>
    <cellStyle name="Note 14 5 2 3 3" xfId="26255"/>
    <cellStyle name="Note 14 5 2 3 3 2" xfId="26256"/>
    <cellStyle name="Note 14 5 2 3 3 2 2" xfId="26257"/>
    <cellStyle name="Note 14 5 2 3 3 3" xfId="26258"/>
    <cellStyle name="Note 14 5 2 3 4" xfId="26259"/>
    <cellStyle name="Note 14 5 2 3 4 2" xfId="26260"/>
    <cellStyle name="Note 14 5 2 3 4 2 2" xfId="26261"/>
    <cellStyle name="Note 14 5 2 3 4 3" xfId="26262"/>
    <cellStyle name="Note 14 5 2 3 5" xfId="26263"/>
    <cellStyle name="Note 14 5 2 3 5 2" xfId="26264"/>
    <cellStyle name="Note 14 5 2 3 6" xfId="26265"/>
    <cellStyle name="Note 14 5 2 4" xfId="26266"/>
    <cellStyle name="Note 14 5 2 4 2" xfId="26267"/>
    <cellStyle name="Note 14 5 2 4 2 2" xfId="26268"/>
    <cellStyle name="Note 14 5 2 4 2 2 2" xfId="26269"/>
    <cellStyle name="Note 14 5 2 4 2 3" xfId="26270"/>
    <cellStyle name="Note 14 5 2 4 3" xfId="26271"/>
    <cellStyle name="Note 14 5 2 4 3 2" xfId="26272"/>
    <cellStyle name="Note 14 5 2 4 3 2 2" xfId="26273"/>
    <cellStyle name="Note 14 5 2 4 3 3" xfId="26274"/>
    <cellStyle name="Note 14 5 2 4 4" xfId="26275"/>
    <cellStyle name="Note 14 5 2 4 4 2" xfId="26276"/>
    <cellStyle name="Note 14 5 2 4 5" xfId="26277"/>
    <cellStyle name="Note 14 5 3" xfId="26278"/>
    <cellStyle name="Note 14 5 3 2" xfId="26279"/>
    <cellStyle name="Note 14 5 3 2 2" xfId="26280"/>
    <cellStyle name="Note 14 5 3 2 2 2" xfId="26281"/>
    <cellStyle name="Note 14 5 3 2 2 2 2" xfId="26282"/>
    <cellStyle name="Note 14 5 3 2 2 2 2 2" xfId="26283"/>
    <cellStyle name="Note 14 5 3 2 2 2 3" xfId="26284"/>
    <cellStyle name="Note 14 5 3 2 2 3" xfId="26285"/>
    <cellStyle name="Note 14 5 3 2 2 3 2" xfId="26286"/>
    <cellStyle name="Note 14 5 3 2 2 3 2 2" xfId="26287"/>
    <cellStyle name="Note 14 5 3 2 2 3 3" xfId="26288"/>
    <cellStyle name="Note 14 5 3 2 2 4" xfId="26289"/>
    <cellStyle name="Note 14 5 3 2 2 4 2" xfId="26290"/>
    <cellStyle name="Note 14 5 3 2 2 5" xfId="26291"/>
    <cellStyle name="Note 14 5 3 2 3" xfId="26292"/>
    <cellStyle name="Note 14 5 3 2 3 2" xfId="26293"/>
    <cellStyle name="Note 14 5 3 2 3 2 2" xfId="26294"/>
    <cellStyle name="Note 14 5 3 2 3 3" xfId="26295"/>
    <cellStyle name="Note 14 5 3 2 4" xfId="26296"/>
    <cellStyle name="Note 14 5 3 2 4 2" xfId="26297"/>
    <cellStyle name="Note 14 5 3 2 4 2 2" xfId="26298"/>
    <cellStyle name="Note 14 5 3 2 4 3" xfId="26299"/>
    <cellStyle name="Note 14 5 3 2 5" xfId="26300"/>
    <cellStyle name="Note 14 5 3 2 5 2" xfId="26301"/>
    <cellStyle name="Note 14 5 3 2 6" xfId="26302"/>
    <cellStyle name="Note 14 5 3 3" xfId="26303"/>
    <cellStyle name="Note 14 5 3 3 2" xfId="26304"/>
    <cellStyle name="Note 14 5 3 3 2 2" xfId="26305"/>
    <cellStyle name="Note 14 5 3 3 2 2 2" xfId="26306"/>
    <cellStyle name="Note 14 5 3 3 2 2 2 2" xfId="26307"/>
    <cellStyle name="Note 14 5 3 3 2 2 3" xfId="26308"/>
    <cellStyle name="Note 14 5 3 3 2 3" xfId="26309"/>
    <cellStyle name="Note 14 5 3 3 2 3 2" xfId="26310"/>
    <cellStyle name="Note 14 5 3 3 2 3 2 2" xfId="26311"/>
    <cellStyle name="Note 14 5 3 3 2 3 3" xfId="26312"/>
    <cellStyle name="Note 14 5 3 3 2 4" xfId="26313"/>
    <cellStyle name="Note 14 5 3 3 2 4 2" xfId="26314"/>
    <cellStyle name="Note 14 5 3 3 2 5" xfId="26315"/>
    <cellStyle name="Note 14 5 3 3 3" xfId="26316"/>
    <cellStyle name="Note 14 5 3 3 3 2" xfId="26317"/>
    <cellStyle name="Note 14 5 3 3 3 2 2" xfId="26318"/>
    <cellStyle name="Note 14 5 3 3 3 3" xfId="26319"/>
    <cellStyle name="Note 14 5 3 3 4" xfId="26320"/>
    <cellStyle name="Note 14 5 3 3 4 2" xfId="26321"/>
    <cellStyle name="Note 14 5 3 3 4 2 2" xfId="26322"/>
    <cellStyle name="Note 14 5 3 3 4 3" xfId="26323"/>
    <cellStyle name="Note 14 5 3 3 5" xfId="26324"/>
    <cellStyle name="Note 14 5 3 3 5 2" xfId="26325"/>
    <cellStyle name="Note 14 5 3 3 6" xfId="26326"/>
    <cellStyle name="Note 14 5 3 4" xfId="26327"/>
    <cellStyle name="Note 14 5 3 4 2" xfId="26328"/>
    <cellStyle name="Note 14 5 3 4 2 2" xfId="26329"/>
    <cellStyle name="Note 14 5 3 4 2 2 2" xfId="26330"/>
    <cellStyle name="Note 14 5 3 4 2 3" xfId="26331"/>
    <cellStyle name="Note 14 5 3 4 3" xfId="26332"/>
    <cellStyle name="Note 14 5 3 4 3 2" xfId="26333"/>
    <cellStyle name="Note 14 5 3 4 3 2 2" xfId="26334"/>
    <cellStyle name="Note 14 5 3 4 3 3" xfId="26335"/>
    <cellStyle name="Note 14 5 3 4 4" xfId="26336"/>
    <cellStyle name="Note 14 5 3 4 4 2" xfId="26337"/>
    <cellStyle name="Note 14 5 3 4 5" xfId="26338"/>
    <cellStyle name="Note 14 5 4" xfId="26339"/>
    <cellStyle name="Note 14 5 4 2" xfId="26340"/>
    <cellStyle name="Note 14 5 4 2 2" xfId="26341"/>
    <cellStyle name="Note 14 5 4 2 2 2" xfId="26342"/>
    <cellStyle name="Note 14 5 4 2 2 2 2" xfId="26343"/>
    <cellStyle name="Note 14 5 4 2 2 2 2 2" xfId="26344"/>
    <cellStyle name="Note 14 5 4 2 2 2 3" xfId="26345"/>
    <cellStyle name="Note 14 5 4 2 2 3" xfId="26346"/>
    <cellStyle name="Note 14 5 4 2 2 3 2" xfId="26347"/>
    <cellStyle name="Note 14 5 4 2 2 3 2 2" xfId="26348"/>
    <cellStyle name="Note 14 5 4 2 2 3 3" xfId="26349"/>
    <cellStyle name="Note 14 5 4 2 2 4" xfId="26350"/>
    <cellStyle name="Note 14 5 4 2 2 4 2" xfId="26351"/>
    <cellStyle name="Note 14 5 4 2 2 5" xfId="26352"/>
    <cellStyle name="Note 14 5 4 2 3" xfId="26353"/>
    <cellStyle name="Note 14 5 4 2 3 2" xfId="26354"/>
    <cellStyle name="Note 14 5 4 2 3 2 2" xfId="26355"/>
    <cellStyle name="Note 14 5 4 2 3 3" xfId="26356"/>
    <cellStyle name="Note 14 5 4 2 4" xfId="26357"/>
    <cellStyle name="Note 14 5 4 2 4 2" xfId="26358"/>
    <cellStyle name="Note 14 5 4 2 4 2 2" xfId="26359"/>
    <cellStyle name="Note 14 5 4 2 4 3" xfId="26360"/>
    <cellStyle name="Note 14 5 4 2 5" xfId="26361"/>
    <cellStyle name="Note 14 5 4 2 5 2" xfId="26362"/>
    <cellStyle name="Note 14 5 4 2 6" xfId="26363"/>
    <cellStyle name="Note 14 5 4 3" xfId="26364"/>
    <cellStyle name="Note 14 5 4 3 2" xfId="26365"/>
    <cellStyle name="Note 14 5 4 3 2 2" xfId="26366"/>
    <cellStyle name="Note 14 5 4 3 2 2 2" xfId="26367"/>
    <cellStyle name="Note 14 5 4 3 2 2 2 2" xfId="26368"/>
    <cellStyle name="Note 14 5 4 3 2 2 3" xfId="26369"/>
    <cellStyle name="Note 14 5 4 3 2 3" xfId="26370"/>
    <cellStyle name="Note 14 5 4 3 2 3 2" xfId="26371"/>
    <cellStyle name="Note 14 5 4 3 2 3 2 2" xfId="26372"/>
    <cellStyle name="Note 14 5 4 3 2 3 3" xfId="26373"/>
    <cellStyle name="Note 14 5 4 3 2 4" xfId="26374"/>
    <cellStyle name="Note 14 5 4 3 2 4 2" xfId="26375"/>
    <cellStyle name="Note 14 5 4 3 2 5" xfId="26376"/>
    <cellStyle name="Note 14 5 4 3 3" xfId="26377"/>
    <cellStyle name="Note 14 5 4 3 3 2" xfId="26378"/>
    <cellStyle name="Note 14 5 4 3 3 2 2" xfId="26379"/>
    <cellStyle name="Note 14 5 4 3 3 3" xfId="26380"/>
    <cellStyle name="Note 14 5 4 3 4" xfId="26381"/>
    <cellStyle name="Note 14 5 4 3 4 2" xfId="26382"/>
    <cellStyle name="Note 14 5 4 3 4 2 2" xfId="26383"/>
    <cellStyle name="Note 14 5 4 3 4 3" xfId="26384"/>
    <cellStyle name="Note 14 5 4 3 5" xfId="26385"/>
    <cellStyle name="Note 14 5 4 3 5 2" xfId="26386"/>
    <cellStyle name="Note 14 5 4 3 6" xfId="26387"/>
    <cellStyle name="Note 14 5 4 4" xfId="26388"/>
    <cellStyle name="Note 14 5 4 4 2" xfId="26389"/>
    <cellStyle name="Note 14 5 4 4 2 2" xfId="26390"/>
    <cellStyle name="Note 14 5 4 4 2 2 2" xfId="26391"/>
    <cellStyle name="Note 14 5 4 4 2 3" xfId="26392"/>
    <cellStyle name="Note 14 5 4 4 3" xfId="26393"/>
    <cellStyle name="Note 14 5 4 4 3 2" xfId="26394"/>
    <cellStyle name="Note 14 5 4 4 3 2 2" xfId="26395"/>
    <cellStyle name="Note 14 5 4 4 3 3" xfId="26396"/>
    <cellStyle name="Note 14 5 4 4 4" xfId="26397"/>
    <cellStyle name="Note 14 5 4 4 4 2" xfId="26398"/>
    <cellStyle name="Note 14 5 4 4 5" xfId="26399"/>
    <cellStyle name="Note 14 5 5" xfId="26400"/>
    <cellStyle name="Note 14 5 5 2" xfId="26401"/>
    <cellStyle name="Note 14 5 5 2 2" xfId="26402"/>
    <cellStyle name="Note 14 5 5 2 2 2" xfId="26403"/>
    <cellStyle name="Note 14 5 5 2 2 2 2" xfId="26404"/>
    <cellStyle name="Note 14 5 5 2 2 2 2 2" xfId="26405"/>
    <cellStyle name="Note 14 5 5 2 2 2 3" xfId="26406"/>
    <cellStyle name="Note 14 5 5 2 2 3" xfId="26407"/>
    <cellStyle name="Note 14 5 5 2 2 3 2" xfId="26408"/>
    <cellStyle name="Note 14 5 5 2 2 3 2 2" xfId="26409"/>
    <cellStyle name="Note 14 5 5 2 2 3 3" xfId="26410"/>
    <cellStyle name="Note 14 5 5 2 2 4" xfId="26411"/>
    <cellStyle name="Note 14 5 5 2 2 4 2" xfId="26412"/>
    <cellStyle name="Note 14 5 5 2 2 5" xfId="26413"/>
    <cellStyle name="Note 14 5 5 2 3" xfId="26414"/>
    <cellStyle name="Note 14 5 5 2 3 2" xfId="26415"/>
    <cellStyle name="Note 14 5 5 2 3 2 2" xfId="26416"/>
    <cellStyle name="Note 14 5 5 2 3 3" xfId="26417"/>
    <cellStyle name="Note 14 5 5 2 4" xfId="26418"/>
    <cellStyle name="Note 14 5 5 2 4 2" xfId="26419"/>
    <cellStyle name="Note 14 5 5 2 4 2 2" xfId="26420"/>
    <cellStyle name="Note 14 5 5 2 4 3" xfId="26421"/>
    <cellStyle name="Note 14 5 5 2 5" xfId="26422"/>
    <cellStyle name="Note 14 5 5 2 5 2" xfId="26423"/>
    <cellStyle name="Note 14 5 5 2 6" xfId="26424"/>
    <cellStyle name="Note 14 5 5 3" xfId="26425"/>
    <cellStyle name="Note 14 5 5 3 2" xfId="26426"/>
    <cellStyle name="Note 14 5 5 3 2 2" xfId="26427"/>
    <cellStyle name="Note 14 5 5 3 2 2 2" xfId="26428"/>
    <cellStyle name="Note 14 5 5 3 2 2 2 2" xfId="26429"/>
    <cellStyle name="Note 14 5 5 3 2 2 3" xfId="26430"/>
    <cellStyle name="Note 14 5 5 3 2 3" xfId="26431"/>
    <cellStyle name="Note 14 5 5 3 2 3 2" xfId="26432"/>
    <cellStyle name="Note 14 5 5 3 2 3 2 2" xfId="26433"/>
    <cellStyle name="Note 14 5 5 3 2 3 3" xfId="26434"/>
    <cellStyle name="Note 14 5 5 3 2 4" xfId="26435"/>
    <cellStyle name="Note 14 5 5 3 2 4 2" xfId="26436"/>
    <cellStyle name="Note 14 5 5 3 2 5" xfId="26437"/>
    <cellStyle name="Note 14 5 5 3 3" xfId="26438"/>
    <cellStyle name="Note 14 5 5 3 3 2" xfId="26439"/>
    <cellStyle name="Note 14 5 5 3 3 2 2" xfId="26440"/>
    <cellStyle name="Note 14 5 5 3 3 3" xfId="26441"/>
    <cellStyle name="Note 14 5 5 3 4" xfId="26442"/>
    <cellStyle name="Note 14 5 5 3 4 2" xfId="26443"/>
    <cellStyle name="Note 14 5 5 3 4 2 2" xfId="26444"/>
    <cellStyle name="Note 14 5 5 3 4 3" xfId="26445"/>
    <cellStyle name="Note 14 5 5 3 5" xfId="26446"/>
    <cellStyle name="Note 14 5 5 3 5 2" xfId="26447"/>
    <cellStyle name="Note 14 5 5 3 6" xfId="26448"/>
    <cellStyle name="Note 14 5 5 4" xfId="26449"/>
    <cellStyle name="Note 14 5 5 4 2" xfId="26450"/>
    <cellStyle name="Note 14 5 5 4 2 2" xfId="26451"/>
    <cellStyle name="Note 14 5 5 4 2 2 2" xfId="26452"/>
    <cellStyle name="Note 14 5 5 4 2 3" xfId="26453"/>
    <cellStyle name="Note 14 5 5 4 3" xfId="26454"/>
    <cellStyle name="Note 14 5 5 4 3 2" xfId="26455"/>
    <cellStyle name="Note 14 5 5 4 3 2 2" xfId="26456"/>
    <cellStyle name="Note 14 5 5 4 3 3" xfId="26457"/>
    <cellStyle name="Note 14 5 5 4 4" xfId="26458"/>
    <cellStyle name="Note 14 5 5 4 4 2" xfId="26459"/>
    <cellStyle name="Note 14 5 5 4 5" xfId="26460"/>
    <cellStyle name="Note 14 5 6" xfId="26461"/>
    <cellStyle name="Note 14 5 6 2" xfId="26462"/>
    <cellStyle name="Note 14 5 6 2 2" xfId="26463"/>
    <cellStyle name="Note 14 5 6 2 2 2" xfId="26464"/>
    <cellStyle name="Note 14 5 6 2 2 2 2" xfId="26465"/>
    <cellStyle name="Note 14 5 6 2 2 2 2 2" xfId="26466"/>
    <cellStyle name="Note 14 5 6 2 2 2 3" xfId="26467"/>
    <cellStyle name="Note 14 5 6 2 2 3" xfId="26468"/>
    <cellStyle name="Note 14 5 6 2 2 3 2" xfId="26469"/>
    <cellStyle name="Note 14 5 6 2 2 3 2 2" xfId="26470"/>
    <cellStyle name="Note 14 5 6 2 2 3 3" xfId="26471"/>
    <cellStyle name="Note 14 5 6 2 2 4" xfId="26472"/>
    <cellStyle name="Note 14 5 6 2 2 4 2" xfId="26473"/>
    <cellStyle name="Note 14 5 6 2 2 5" xfId="26474"/>
    <cellStyle name="Note 14 5 6 2 3" xfId="26475"/>
    <cellStyle name="Note 14 5 6 2 3 2" xfId="26476"/>
    <cellStyle name="Note 14 5 6 2 3 2 2" xfId="26477"/>
    <cellStyle name="Note 14 5 6 2 3 3" xfId="26478"/>
    <cellStyle name="Note 14 5 6 2 4" xfId="26479"/>
    <cellStyle name="Note 14 5 6 2 4 2" xfId="26480"/>
    <cellStyle name="Note 14 5 6 2 4 2 2" xfId="26481"/>
    <cellStyle name="Note 14 5 6 2 4 3" xfId="26482"/>
    <cellStyle name="Note 14 5 6 2 5" xfId="26483"/>
    <cellStyle name="Note 14 5 6 2 5 2" xfId="26484"/>
    <cellStyle name="Note 14 5 6 2 6" xfId="26485"/>
    <cellStyle name="Note 14 5 6 3" xfId="26486"/>
    <cellStyle name="Note 14 5 6 3 2" xfId="26487"/>
    <cellStyle name="Note 14 5 6 3 2 2" xfId="26488"/>
    <cellStyle name="Note 14 5 6 3 2 2 2" xfId="26489"/>
    <cellStyle name="Note 14 5 6 3 2 2 2 2" xfId="26490"/>
    <cellStyle name="Note 14 5 6 3 2 2 3" xfId="26491"/>
    <cellStyle name="Note 14 5 6 3 2 3" xfId="26492"/>
    <cellStyle name="Note 14 5 6 3 2 3 2" xfId="26493"/>
    <cellStyle name="Note 14 5 6 3 2 3 2 2" xfId="26494"/>
    <cellStyle name="Note 14 5 6 3 2 3 3" xfId="26495"/>
    <cellStyle name="Note 14 5 6 3 2 4" xfId="26496"/>
    <cellStyle name="Note 14 5 6 3 2 4 2" xfId="26497"/>
    <cellStyle name="Note 14 5 6 3 2 5" xfId="26498"/>
    <cellStyle name="Note 14 5 6 3 3" xfId="26499"/>
    <cellStyle name="Note 14 5 6 3 3 2" xfId="26500"/>
    <cellStyle name="Note 14 5 6 3 3 2 2" xfId="26501"/>
    <cellStyle name="Note 14 5 6 3 3 3" xfId="26502"/>
    <cellStyle name="Note 14 5 6 3 4" xfId="26503"/>
    <cellStyle name="Note 14 5 6 3 4 2" xfId="26504"/>
    <cellStyle name="Note 14 5 6 3 4 2 2" xfId="26505"/>
    <cellStyle name="Note 14 5 6 3 4 3" xfId="26506"/>
    <cellStyle name="Note 14 5 6 3 5" xfId="26507"/>
    <cellStyle name="Note 14 5 6 3 5 2" xfId="26508"/>
    <cellStyle name="Note 14 5 6 3 6" xfId="26509"/>
    <cellStyle name="Note 14 5 6 4" xfId="26510"/>
    <cellStyle name="Note 14 5 6 4 2" xfId="26511"/>
    <cellStyle name="Note 14 5 6 4 2 2" xfId="26512"/>
    <cellStyle name="Note 14 5 6 4 2 2 2" xfId="26513"/>
    <cellStyle name="Note 14 5 6 4 2 3" xfId="26514"/>
    <cellStyle name="Note 14 5 6 4 3" xfId="26515"/>
    <cellStyle name="Note 14 5 6 4 3 2" xfId="26516"/>
    <cellStyle name="Note 14 5 6 4 3 2 2" xfId="26517"/>
    <cellStyle name="Note 14 5 6 4 3 3" xfId="26518"/>
    <cellStyle name="Note 14 5 6 4 4" xfId="26519"/>
    <cellStyle name="Note 14 5 6 4 4 2" xfId="26520"/>
    <cellStyle name="Note 14 5 6 4 5" xfId="26521"/>
    <cellStyle name="Note 14 5 7" xfId="26522"/>
    <cellStyle name="Note 14 5 7 2" xfId="26523"/>
    <cellStyle name="Note 14 5 7 2 2" xfId="26524"/>
    <cellStyle name="Note 14 5 7 2 2 2" xfId="26525"/>
    <cellStyle name="Note 14 5 7 2 2 2 2" xfId="26526"/>
    <cellStyle name="Note 14 5 7 2 2 3" xfId="26527"/>
    <cellStyle name="Note 14 5 7 2 3" xfId="26528"/>
    <cellStyle name="Note 14 5 7 2 3 2" xfId="26529"/>
    <cellStyle name="Note 14 5 7 2 3 2 2" xfId="26530"/>
    <cellStyle name="Note 14 5 7 2 3 3" xfId="26531"/>
    <cellStyle name="Note 14 5 7 2 4" xfId="26532"/>
    <cellStyle name="Note 14 5 7 2 4 2" xfId="26533"/>
    <cellStyle name="Note 14 5 7 2 5" xfId="26534"/>
    <cellStyle name="Note 14 5 7 3" xfId="26535"/>
    <cellStyle name="Note 14 5 7 3 2" xfId="26536"/>
    <cellStyle name="Note 14 5 7 3 2 2" xfId="26537"/>
    <cellStyle name="Note 14 5 7 3 3" xfId="26538"/>
    <cellStyle name="Note 14 5 7 4" xfId="26539"/>
    <cellStyle name="Note 14 5 7 4 2" xfId="26540"/>
    <cellStyle name="Note 14 5 7 4 2 2" xfId="26541"/>
    <cellStyle name="Note 14 5 7 4 3" xfId="26542"/>
    <cellStyle name="Note 14 5 7 5" xfId="26543"/>
    <cellStyle name="Note 14 5 7 5 2" xfId="26544"/>
    <cellStyle name="Note 14 5 7 6" xfId="26545"/>
    <cellStyle name="Note 14 5 8" xfId="26546"/>
    <cellStyle name="Note 14 5 8 2" xfId="26547"/>
    <cellStyle name="Note 14 5 8 2 2" xfId="26548"/>
    <cellStyle name="Note 14 5 8 2 2 2" xfId="26549"/>
    <cellStyle name="Note 14 5 8 2 2 2 2" xfId="26550"/>
    <cellStyle name="Note 14 5 8 2 2 3" xfId="26551"/>
    <cellStyle name="Note 14 5 8 2 3" xfId="26552"/>
    <cellStyle name="Note 14 5 8 2 3 2" xfId="26553"/>
    <cellStyle name="Note 14 5 8 2 3 2 2" xfId="26554"/>
    <cellStyle name="Note 14 5 8 2 3 3" xfId="26555"/>
    <cellStyle name="Note 14 5 8 2 4" xfId="26556"/>
    <cellStyle name="Note 14 5 8 2 4 2" xfId="26557"/>
    <cellStyle name="Note 14 5 8 2 5" xfId="26558"/>
    <cellStyle name="Note 14 5 8 3" xfId="26559"/>
    <cellStyle name="Note 14 5 8 3 2" xfId="26560"/>
    <cellStyle name="Note 14 5 8 3 2 2" xfId="26561"/>
    <cellStyle name="Note 14 5 8 3 3" xfId="26562"/>
    <cellStyle name="Note 14 5 8 4" xfId="26563"/>
    <cellStyle name="Note 14 5 8 4 2" xfId="26564"/>
    <cellStyle name="Note 14 5 8 4 2 2" xfId="26565"/>
    <cellStyle name="Note 14 5 8 4 3" xfId="26566"/>
    <cellStyle name="Note 14 5 8 5" xfId="26567"/>
    <cellStyle name="Note 14 5 8 5 2" xfId="26568"/>
    <cellStyle name="Note 14 5 8 6" xfId="26569"/>
    <cellStyle name="Note 14 5 9" xfId="26570"/>
    <cellStyle name="Note 14 5 9 2" xfId="26571"/>
    <cellStyle name="Note 14 5 9 2 2" xfId="26572"/>
    <cellStyle name="Note 14 5 9 2 2 2" xfId="26573"/>
    <cellStyle name="Note 14 5 9 2 3" xfId="26574"/>
    <cellStyle name="Note 14 5 9 3" xfId="26575"/>
    <cellStyle name="Note 14 5 9 3 2" xfId="26576"/>
    <cellStyle name="Note 14 5 9 3 2 2" xfId="26577"/>
    <cellStyle name="Note 14 5 9 3 3" xfId="26578"/>
    <cellStyle name="Note 14 5 9 4" xfId="26579"/>
    <cellStyle name="Note 14 5 9 4 2" xfId="26580"/>
    <cellStyle name="Note 14 5 9 5" xfId="26581"/>
    <cellStyle name="Note 14 6" xfId="26582"/>
    <cellStyle name="Note 14 6 2" xfId="26583"/>
    <cellStyle name="Note 14 6 2 2" xfId="26584"/>
    <cellStyle name="Note 14 6 2 2 2" xfId="26585"/>
    <cellStyle name="Note 14 6 2 2 2 2" xfId="26586"/>
    <cellStyle name="Note 14 6 2 2 2 2 2" xfId="26587"/>
    <cellStyle name="Note 14 6 2 2 2 2 2 2" xfId="26588"/>
    <cellStyle name="Note 14 6 2 2 2 2 3" xfId="26589"/>
    <cellStyle name="Note 14 6 2 2 2 3" xfId="26590"/>
    <cellStyle name="Note 14 6 2 2 2 3 2" xfId="26591"/>
    <cellStyle name="Note 14 6 2 2 2 3 2 2" xfId="26592"/>
    <cellStyle name="Note 14 6 2 2 2 3 3" xfId="26593"/>
    <cellStyle name="Note 14 6 2 2 2 4" xfId="26594"/>
    <cellStyle name="Note 14 6 2 2 2 4 2" xfId="26595"/>
    <cellStyle name="Note 14 6 2 2 2 5" xfId="26596"/>
    <cellStyle name="Note 14 6 2 2 3" xfId="26597"/>
    <cellStyle name="Note 14 6 2 2 3 2" xfId="26598"/>
    <cellStyle name="Note 14 6 2 2 3 2 2" xfId="26599"/>
    <cellStyle name="Note 14 6 2 2 3 3" xfId="26600"/>
    <cellStyle name="Note 14 6 2 2 4" xfId="26601"/>
    <cellStyle name="Note 14 6 2 2 4 2" xfId="26602"/>
    <cellStyle name="Note 14 6 2 2 4 2 2" xfId="26603"/>
    <cellStyle name="Note 14 6 2 2 4 3" xfId="26604"/>
    <cellStyle name="Note 14 6 2 2 5" xfId="26605"/>
    <cellStyle name="Note 14 6 2 2 5 2" xfId="26606"/>
    <cellStyle name="Note 14 6 2 2 6" xfId="26607"/>
    <cellStyle name="Note 14 6 2 3" xfId="26608"/>
    <cellStyle name="Note 14 6 2 3 2" xfId="26609"/>
    <cellStyle name="Note 14 6 2 3 2 2" xfId="26610"/>
    <cellStyle name="Note 14 6 2 3 2 2 2" xfId="26611"/>
    <cellStyle name="Note 14 6 2 3 2 2 2 2" xfId="26612"/>
    <cellStyle name="Note 14 6 2 3 2 2 3" xfId="26613"/>
    <cellStyle name="Note 14 6 2 3 2 3" xfId="26614"/>
    <cellStyle name="Note 14 6 2 3 2 3 2" xfId="26615"/>
    <cellStyle name="Note 14 6 2 3 2 3 2 2" xfId="26616"/>
    <cellStyle name="Note 14 6 2 3 2 3 3" xfId="26617"/>
    <cellStyle name="Note 14 6 2 3 2 4" xfId="26618"/>
    <cellStyle name="Note 14 6 2 3 2 4 2" xfId="26619"/>
    <cellStyle name="Note 14 6 2 3 2 5" xfId="26620"/>
    <cellStyle name="Note 14 6 2 3 3" xfId="26621"/>
    <cellStyle name="Note 14 6 2 3 3 2" xfId="26622"/>
    <cellStyle name="Note 14 6 2 3 3 2 2" xfId="26623"/>
    <cellStyle name="Note 14 6 2 3 3 3" xfId="26624"/>
    <cellStyle name="Note 14 6 2 3 4" xfId="26625"/>
    <cellStyle name="Note 14 6 2 3 4 2" xfId="26626"/>
    <cellStyle name="Note 14 6 2 3 4 2 2" xfId="26627"/>
    <cellStyle name="Note 14 6 2 3 4 3" xfId="26628"/>
    <cellStyle name="Note 14 6 2 3 5" xfId="26629"/>
    <cellStyle name="Note 14 6 2 3 5 2" xfId="26630"/>
    <cellStyle name="Note 14 6 2 3 6" xfId="26631"/>
    <cellStyle name="Note 14 6 2 4" xfId="26632"/>
    <cellStyle name="Note 14 6 2 4 2" xfId="26633"/>
    <cellStyle name="Note 14 6 2 4 2 2" xfId="26634"/>
    <cellStyle name="Note 14 6 2 4 2 2 2" xfId="26635"/>
    <cellStyle name="Note 14 6 2 4 2 3" xfId="26636"/>
    <cellStyle name="Note 14 6 2 4 3" xfId="26637"/>
    <cellStyle name="Note 14 6 2 4 3 2" xfId="26638"/>
    <cellStyle name="Note 14 6 2 4 3 2 2" xfId="26639"/>
    <cellStyle name="Note 14 6 2 4 3 3" xfId="26640"/>
    <cellStyle name="Note 14 6 2 4 4" xfId="26641"/>
    <cellStyle name="Note 14 6 2 4 4 2" xfId="26642"/>
    <cellStyle name="Note 14 6 2 4 5" xfId="26643"/>
    <cellStyle name="Note 14 6 3" xfId="26644"/>
    <cellStyle name="Note 14 6 3 2" xfId="26645"/>
    <cellStyle name="Note 14 6 3 2 2" xfId="26646"/>
    <cellStyle name="Note 14 6 3 2 2 2" xfId="26647"/>
    <cellStyle name="Note 14 6 3 2 2 2 2" xfId="26648"/>
    <cellStyle name="Note 14 6 3 2 2 2 2 2" xfId="26649"/>
    <cellStyle name="Note 14 6 3 2 2 2 3" xfId="26650"/>
    <cellStyle name="Note 14 6 3 2 2 3" xfId="26651"/>
    <cellStyle name="Note 14 6 3 2 2 3 2" xfId="26652"/>
    <cellStyle name="Note 14 6 3 2 2 3 2 2" xfId="26653"/>
    <cellStyle name="Note 14 6 3 2 2 3 3" xfId="26654"/>
    <cellStyle name="Note 14 6 3 2 2 4" xfId="26655"/>
    <cellStyle name="Note 14 6 3 2 2 4 2" xfId="26656"/>
    <cellStyle name="Note 14 6 3 2 2 5" xfId="26657"/>
    <cellStyle name="Note 14 6 3 2 3" xfId="26658"/>
    <cellStyle name="Note 14 6 3 2 3 2" xfId="26659"/>
    <cellStyle name="Note 14 6 3 2 3 2 2" xfId="26660"/>
    <cellStyle name="Note 14 6 3 2 3 3" xfId="26661"/>
    <cellStyle name="Note 14 6 3 2 4" xfId="26662"/>
    <cellStyle name="Note 14 6 3 2 4 2" xfId="26663"/>
    <cellStyle name="Note 14 6 3 2 4 2 2" xfId="26664"/>
    <cellStyle name="Note 14 6 3 2 4 3" xfId="26665"/>
    <cellStyle name="Note 14 6 3 2 5" xfId="26666"/>
    <cellStyle name="Note 14 6 3 2 5 2" xfId="26667"/>
    <cellStyle name="Note 14 6 3 2 6" xfId="26668"/>
    <cellStyle name="Note 14 6 3 3" xfId="26669"/>
    <cellStyle name="Note 14 6 3 3 2" xfId="26670"/>
    <cellStyle name="Note 14 6 3 3 2 2" xfId="26671"/>
    <cellStyle name="Note 14 6 3 3 2 2 2" xfId="26672"/>
    <cellStyle name="Note 14 6 3 3 2 2 2 2" xfId="26673"/>
    <cellStyle name="Note 14 6 3 3 2 2 3" xfId="26674"/>
    <cellStyle name="Note 14 6 3 3 2 3" xfId="26675"/>
    <cellStyle name="Note 14 6 3 3 2 3 2" xfId="26676"/>
    <cellStyle name="Note 14 6 3 3 2 3 2 2" xfId="26677"/>
    <cellStyle name="Note 14 6 3 3 2 3 3" xfId="26678"/>
    <cellStyle name="Note 14 6 3 3 2 4" xfId="26679"/>
    <cellStyle name="Note 14 6 3 3 2 4 2" xfId="26680"/>
    <cellStyle name="Note 14 6 3 3 2 5" xfId="26681"/>
    <cellStyle name="Note 14 6 3 3 3" xfId="26682"/>
    <cellStyle name="Note 14 6 3 3 3 2" xfId="26683"/>
    <cellStyle name="Note 14 6 3 3 3 2 2" xfId="26684"/>
    <cellStyle name="Note 14 6 3 3 3 3" xfId="26685"/>
    <cellStyle name="Note 14 6 3 3 4" xfId="26686"/>
    <cellStyle name="Note 14 6 3 3 4 2" xfId="26687"/>
    <cellStyle name="Note 14 6 3 3 4 2 2" xfId="26688"/>
    <cellStyle name="Note 14 6 3 3 4 3" xfId="26689"/>
    <cellStyle name="Note 14 6 3 3 5" xfId="26690"/>
    <cellStyle name="Note 14 6 3 3 5 2" xfId="26691"/>
    <cellStyle name="Note 14 6 3 3 6" xfId="26692"/>
    <cellStyle name="Note 14 6 3 4" xfId="26693"/>
    <cellStyle name="Note 14 6 3 4 2" xfId="26694"/>
    <cellStyle name="Note 14 6 3 4 2 2" xfId="26695"/>
    <cellStyle name="Note 14 6 3 4 2 2 2" xfId="26696"/>
    <cellStyle name="Note 14 6 3 4 2 3" xfId="26697"/>
    <cellStyle name="Note 14 6 3 4 3" xfId="26698"/>
    <cellStyle name="Note 14 6 3 4 3 2" xfId="26699"/>
    <cellStyle name="Note 14 6 3 4 3 2 2" xfId="26700"/>
    <cellStyle name="Note 14 6 3 4 3 3" xfId="26701"/>
    <cellStyle name="Note 14 6 3 4 4" xfId="26702"/>
    <cellStyle name="Note 14 6 3 4 4 2" xfId="26703"/>
    <cellStyle name="Note 14 6 3 4 5" xfId="26704"/>
    <cellStyle name="Note 14 6 4" xfId="26705"/>
    <cellStyle name="Note 14 6 4 2" xfId="26706"/>
    <cellStyle name="Note 14 6 4 2 2" xfId="26707"/>
    <cellStyle name="Note 14 6 4 2 2 2" xfId="26708"/>
    <cellStyle name="Note 14 6 4 2 2 2 2" xfId="26709"/>
    <cellStyle name="Note 14 6 4 2 2 2 2 2" xfId="26710"/>
    <cellStyle name="Note 14 6 4 2 2 2 3" xfId="26711"/>
    <cellStyle name="Note 14 6 4 2 2 3" xfId="26712"/>
    <cellStyle name="Note 14 6 4 2 2 3 2" xfId="26713"/>
    <cellStyle name="Note 14 6 4 2 2 3 2 2" xfId="26714"/>
    <cellStyle name="Note 14 6 4 2 2 3 3" xfId="26715"/>
    <cellStyle name="Note 14 6 4 2 2 4" xfId="26716"/>
    <cellStyle name="Note 14 6 4 2 2 4 2" xfId="26717"/>
    <cellStyle name="Note 14 6 4 2 2 5" xfId="26718"/>
    <cellStyle name="Note 14 6 4 2 3" xfId="26719"/>
    <cellStyle name="Note 14 6 4 2 3 2" xfId="26720"/>
    <cellStyle name="Note 14 6 4 2 3 2 2" xfId="26721"/>
    <cellStyle name="Note 14 6 4 2 3 3" xfId="26722"/>
    <cellStyle name="Note 14 6 4 2 4" xfId="26723"/>
    <cellStyle name="Note 14 6 4 2 4 2" xfId="26724"/>
    <cellStyle name="Note 14 6 4 2 4 2 2" xfId="26725"/>
    <cellStyle name="Note 14 6 4 2 4 3" xfId="26726"/>
    <cellStyle name="Note 14 6 4 2 5" xfId="26727"/>
    <cellStyle name="Note 14 6 4 2 5 2" xfId="26728"/>
    <cellStyle name="Note 14 6 4 2 6" xfId="26729"/>
    <cellStyle name="Note 14 6 4 3" xfId="26730"/>
    <cellStyle name="Note 14 6 4 3 2" xfId="26731"/>
    <cellStyle name="Note 14 6 4 3 2 2" xfId="26732"/>
    <cellStyle name="Note 14 6 4 3 2 2 2" xfId="26733"/>
    <cellStyle name="Note 14 6 4 3 2 2 2 2" xfId="26734"/>
    <cellStyle name="Note 14 6 4 3 2 2 3" xfId="26735"/>
    <cellStyle name="Note 14 6 4 3 2 3" xfId="26736"/>
    <cellStyle name="Note 14 6 4 3 2 3 2" xfId="26737"/>
    <cellStyle name="Note 14 6 4 3 2 3 2 2" xfId="26738"/>
    <cellStyle name="Note 14 6 4 3 2 3 3" xfId="26739"/>
    <cellStyle name="Note 14 6 4 3 2 4" xfId="26740"/>
    <cellStyle name="Note 14 6 4 3 2 4 2" xfId="26741"/>
    <cellStyle name="Note 14 6 4 3 2 5" xfId="26742"/>
    <cellStyle name="Note 14 6 4 3 3" xfId="26743"/>
    <cellStyle name="Note 14 6 4 3 3 2" xfId="26744"/>
    <cellStyle name="Note 14 6 4 3 3 2 2" xfId="26745"/>
    <cellStyle name="Note 14 6 4 3 3 3" xfId="26746"/>
    <cellStyle name="Note 14 6 4 3 4" xfId="26747"/>
    <cellStyle name="Note 14 6 4 3 4 2" xfId="26748"/>
    <cellStyle name="Note 14 6 4 3 4 2 2" xfId="26749"/>
    <cellStyle name="Note 14 6 4 3 4 3" xfId="26750"/>
    <cellStyle name="Note 14 6 4 3 5" xfId="26751"/>
    <cellStyle name="Note 14 6 4 3 5 2" xfId="26752"/>
    <cellStyle name="Note 14 6 4 3 6" xfId="26753"/>
    <cellStyle name="Note 14 6 4 4" xfId="26754"/>
    <cellStyle name="Note 14 6 4 4 2" xfId="26755"/>
    <cellStyle name="Note 14 6 4 4 2 2" xfId="26756"/>
    <cellStyle name="Note 14 6 4 4 2 2 2" xfId="26757"/>
    <cellStyle name="Note 14 6 4 4 2 3" xfId="26758"/>
    <cellStyle name="Note 14 6 4 4 3" xfId="26759"/>
    <cellStyle name="Note 14 6 4 4 3 2" xfId="26760"/>
    <cellStyle name="Note 14 6 4 4 3 2 2" xfId="26761"/>
    <cellStyle name="Note 14 6 4 4 3 3" xfId="26762"/>
    <cellStyle name="Note 14 6 4 4 4" xfId="26763"/>
    <cellStyle name="Note 14 6 4 4 4 2" xfId="26764"/>
    <cellStyle name="Note 14 6 4 4 5" xfId="26765"/>
    <cellStyle name="Note 14 6 5" xfId="26766"/>
    <cellStyle name="Note 14 6 5 2" xfId="26767"/>
    <cellStyle name="Note 14 6 5 2 2" xfId="26768"/>
    <cellStyle name="Note 14 6 5 2 2 2" xfId="26769"/>
    <cellStyle name="Note 14 6 5 2 2 2 2" xfId="26770"/>
    <cellStyle name="Note 14 6 5 2 2 2 2 2" xfId="26771"/>
    <cellStyle name="Note 14 6 5 2 2 2 3" xfId="26772"/>
    <cellStyle name="Note 14 6 5 2 2 3" xfId="26773"/>
    <cellStyle name="Note 14 6 5 2 2 3 2" xfId="26774"/>
    <cellStyle name="Note 14 6 5 2 2 3 2 2" xfId="26775"/>
    <cellStyle name="Note 14 6 5 2 2 3 3" xfId="26776"/>
    <cellStyle name="Note 14 6 5 2 2 4" xfId="26777"/>
    <cellStyle name="Note 14 6 5 2 2 4 2" xfId="26778"/>
    <cellStyle name="Note 14 6 5 2 2 5" xfId="26779"/>
    <cellStyle name="Note 14 6 5 2 3" xfId="26780"/>
    <cellStyle name="Note 14 6 5 2 3 2" xfId="26781"/>
    <cellStyle name="Note 14 6 5 2 3 2 2" xfId="26782"/>
    <cellStyle name="Note 14 6 5 2 3 3" xfId="26783"/>
    <cellStyle name="Note 14 6 5 2 4" xfId="26784"/>
    <cellStyle name="Note 14 6 5 2 4 2" xfId="26785"/>
    <cellStyle name="Note 14 6 5 2 4 2 2" xfId="26786"/>
    <cellStyle name="Note 14 6 5 2 4 3" xfId="26787"/>
    <cellStyle name="Note 14 6 5 2 5" xfId="26788"/>
    <cellStyle name="Note 14 6 5 2 5 2" xfId="26789"/>
    <cellStyle name="Note 14 6 5 2 6" xfId="26790"/>
    <cellStyle name="Note 14 6 5 3" xfId="26791"/>
    <cellStyle name="Note 14 6 5 3 2" xfId="26792"/>
    <cellStyle name="Note 14 6 5 3 2 2" xfId="26793"/>
    <cellStyle name="Note 14 6 5 3 2 2 2" xfId="26794"/>
    <cellStyle name="Note 14 6 5 3 2 2 2 2" xfId="26795"/>
    <cellStyle name="Note 14 6 5 3 2 2 3" xfId="26796"/>
    <cellStyle name="Note 14 6 5 3 2 3" xfId="26797"/>
    <cellStyle name="Note 14 6 5 3 2 3 2" xfId="26798"/>
    <cellStyle name="Note 14 6 5 3 2 3 2 2" xfId="26799"/>
    <cellStyle name="Note 14 6 5 3 2 3 3" xfId="26800"/>
    <cellStyle name="Note 14 6 5 3 2 4" xfId="26801"/>
    <cellStyle name="Note 14 6 5 3 2 4 2" xfId="26802"/>
    <cellStyle name="Note 14 6 5 3 2 5" xfId="26803"/>
    <cellStyle name="Note 14 6 5 3 3" xfId="26804"/>
    <cellStyle name="Note 14 6 5 3 3 2" xfId="26805"/>
    <cellStyle name="Note 14 6 5 3 3 2 2" xfId="26806"/>
    <cellStyle name="Note 14 6 5 3 3 3" xfId="26807"/>
    <cellStyle name="Note 14 6 5 3 4" xfId="26808"/>
    <cellStyle name="Note 14 6 5 3 4 2" xfId="26809"/>
    <cellStyle name="Note 14 6 5 3 4 2 2" xfId="26810"/>
    <cellStyle name="Note 14 6 5 3 4 3" xfId="26811"/>
    <cellStyle name="Note 14 6 5 3 5" xfId="26812"/>
    <cellStyle name="Note 14 6 5 3 5 2" xfId="26813"/>
    <cellStyle name="Note 14 6 5 3 6" xfId="26814"/>
    <cellStyle name="Note 14 6 5 4" xfId="26815"/>
    <cellStyle name="Note 14 6 5 4 2" xfId="26816"/>
    <cellStyle name="Note 14 6 5 4 2 2" xfId="26817"/>
    <cellStyle name="Note 14 6 5 4 2 2 2" xfId="26818"/>
    <cellStyle name="Note 14 6 5 4 2 3" xfId="26819"/>
    <cellStyle name="Note 14 6 5 4 3" xfId="26820"/>
    <cellStyle name="Note 14 6 5 4 3 2" xfId="26821"/>
    <cellStyle name="Note 14 6 5 4 3 2 2" xfId="26822"/>
    <cellStyle name="Note 14 6 5 4 3 3" xfId="26823"/>
    <cellStyle name="Note 14 6 5 4 4" xfId="26824"/>
    <cellStyle name="Note 14 6 5 4 4 2" xfId="26825"/>
    <cellStyle name="Note 14 6 5 4 5" xfId="26826"/>
    <cellStyle name="Note 14 6 6" xfId="26827"/>
    <cellStyle name="Note 14 6 6 2" xfId="26828"/>
    <cellStyle name="Note 14 6 6 2 2" xfId="26829"/>
    <cellStyle name="Note 14 6 6 2 2 2" xfId="26830"/>
    <cellStyle name="Note 14 6 6 2 2 2 2" xfId="26831"/>
    <cellStyle name="Note 14 6 6 2 2 2 2 2" xfId="26832"/>
    <cellStyle name="Note 14 6 6 2 2 2 3" xfId="26833"/>
    <cellStyle name="Note 14 6 6 2 2 3" xfId="26834"/>
    <cellStyle name="Note 14 6 6 2 2 3 2" xfId="26835"/>
    <cellStyle name="Note 14 6 6 2 2 3 2 2" xfId="26836"/>
    <cellStyle name="Note 14 6 6 2 2 3 3" xfId="26837"/>
    <cellStyle name="Note 14 6 6 2 2 4" xfId="26838"/>
    <cellStyle name="Note 14 6 6 2 2 4 2" xfId="26839"/>
    <cellStyle name="Note 14 6 6 2 2 5" xfId="26840"/>
    <cellStyle name="Note 14 6 6 2 3" xfId="26841"/>
    <cellStyle name="Note 14 6 6 2 3 2" xfId="26842"/>
    <cellStyle name="Note 14 6 6 2 3 2 2" xfId="26843"/>
    <cellStyle name="Note 14 6 6 2 3 3" xfId="26844"/>
    <cellStyle name="Note 14 6 6 2 4" xfId="26845"/>
    <cellStyle name="Note 14 6 6 2 4 2" xfId="26846"/>
    <cellStyle name="Note 14 6 6 2 4 2 2" xfId="26847"/>
    <cellStyle name="Note 14 6 6 2 4 3" xfId="26848"/>
    <cellStyle name="Note 14 6 6 2 5" xfId="26849"/>
    <cellStyle name="Note 14 6 6 2 5 2" xfId="26850"/>
    <cellStyle name="Note 14 6 6 2 6" xfId="26851"/>
    <cellStyle name="Note 14 6 6 3" xfId="26852"/>
    <cellStyle name="Note 14 6 6 3 2" xfId="26853"/>
    <cellStyle name="Note 14 6 6 3 2 2" xfId="26854"/>
    <cellStyle name="Note 14 6 6 3 2 2 2" xfId="26855"/>
    <cellStyle name="Note 14 6 6 3 2 2 2 2" xfId="26856"/>
    <cellStyle name="Note 14 6 6 3 2 2 3" xfId="26857"/>
    <cellStyle name="Note 14 6 6 3 2 3" xfId="26858"/>
    <cellStyle name="Note 14 6 6 3 2 3 2" xfId="26859"/>
    <cellStyle name="Note 14 6 6 3 2 3 2 2" xfId="26860"/>
    <cellStyle name="Note 14 6 6 3 2 3 3" xfId="26861"/>
    <cellStyle name="Note 14 6 6 3 2 4" xfId="26862"/>
    <cellStyle name="Note 14 6 6 3 2 4 2" xfId="26863"/>
    <cellStyle name="Note 14 6 6 3 2 5" xfId="26864"/>
    <cellStyle name="Note 14 6 6 3 3" xfId="26865"/>
    <cellStyle name="Note 14 6 6 3 3 2" xfId="26866"/>
    <cellStyle name="Note 14 6 6 3 3 2 2" xfId="26867"/>
    <cellStyle name="Note 14 6 6 3 3 3" xfId="26868"/>
    <cellStyle name="Note 14 6 6 3 4" xfId="26869"/>
    <cellStyle name="Note 14 6 6 3 4 2" xfId="26870"/>
    <cellStyle name="Note 14 6 6 3 4 2 2" xfId="26871"/>
    <cellStyle name="Note 14 6 6 3 4 3" xfId="26872"/>
    <cellStyle name="Note 14 6 6 3 5" xfId="26873"/>
    <cellStyle name="Note 14 6 6 3 5 2" xfId="26874"/>
    <cellStyle name="Note 14 6 6 3 6" xfId="26875"/>
    <cellStyle name="Note 14 6 6 4" xfId="26876"/>
    <cellStyle name="Note 14 6 6 4 2" xfId="26877"/>
    <cellStyle name="Note 14 6 6 4 2 2" xfId="26878"/>
    <cellStyle name="Note 14 6 6 4 2 2 2" xfId="26879"/>
    <cellStyle name="Note 14 6 6 4 2 3" xfId="26880"/>
    <cellStyle name="Note 14 6 6 4 3" xfId="26881"/>
    <cellStyle name="Note 14 6 6 4 3 2" xfId="26882"/>
    <cellStyle name="Note 14 6 6 4 3 2 2" xfId="26883"/>
    <cellStyle name="Note 14 6 6 4 3 3" xfId="26884"/>
    <cellStyle name="Note 14 6 6 4 4" xfId="26885"/>
    <cellStyle name="Note 14 6 6 4 4 2" xfId="26886"/>
    <cellStyle name="Note 14 6 6 4 5" xfId="26887"/>
    <cellStyle name="Note 14 6 7" xfId="26888"/>
    <cellStyle name="Note 14 6 7 2" xfId="26889"/>
    <cellStyle name="Note 14 6 7 2 2" xfId="26890"/>
    <cellStyle name="Note 14 6 7 2 2 2" xfId="26891"/>
    <cellStyle name="Note 14 6 7 2 2 2 2" xfId="26892"/>
    <cellStyle name="Note 14 6 7 2 2 3" xfId="26893"/>
    <cellStyle name="Note 14 6 7 2 3" xfId="26894"/>
    <cellStyle name="Note 14 6 7 2 3 2" xfId="26895"/>
    <cellStyle name="Note 14 6 7 2 3 2 2" xfId="26896"/>
    <cellStyle name="Note 14 6 7 2 3 3" xfId="26897"/>
    <cellStyle name="Note 14 6 7 2 4" xfId="26898"/>
    <cellStyle name="Note 14 6 7 2 4 2" xfId="26899"/>
    <cellStyle name="Note 14 6 7 2 5" xfId="26900"/>
    <cellStyle name="Note 14 6 7 3" xfId="26901"/>
    <cellStyle name="Note 14 6 7 3 2" xfId="26902"/>
    <cellStyle name="Note 14 6 7 3 2 2" xfId="26903"/>
    <cellStyle name="Note 14 6 7 3 3" xfId="26904"/>
    <cellStyle name="Note 14 6 7 4" xfId="26905"/>
    <cellStyle name="Note 14 6 7 4 2" xfId="26906"/>
    <cellStyle name="Note 14 6 7 4 2 2" xfId="26907"/>
    <cellStyle name="Note 14 6 7 4 3" xfId="26908"/>
    <cellStyle name="Note 14 6 7 5" xfId="26909"/>
    <cellStyle name="Note 14 6 7 5 2" xfId="26910"/>
    <cellStyle name="Note 14 6 7 6" xfId="26911"/>
    <cellStyle name="Note 14 6 8" xfId="26912"/>
    <cellStyle name="Note 14 6 8 2" xfId="26913"/>
    <cellStyle name="Note 14 6 8 2 2" xfId="26914"/>
    <cellStyle name="Note 14 6 8 2 2 2" xfId="26915"/>
    <cellStyle name="Note 14 6 8 2 2 2 2" xfId="26916"/>
    <cellStyle name="Note 14 6 8 2 2 3" xfId="26917"/>
    <cellStyle name="Note 14 6 8 2 3" xfId="26918"/>
    <cellStyle name="Note 14 6 8 2 3 2" xfId="26919"/>
    <cellStyle name="Note 14 6 8 2 3 2 2" xfId="26920"/>
    <cellStyle name="Note 14 6 8 2 3 3" xfId="26921"/>
    <cellStyle name="Note 14 6 8 2 4" xfId="26922"/>
    <cellStyle name="Note 14 6 8 2 4 2" xfId="26923"/>
    <cellStyle name="Note 14 6 8 2 5" xfId="26924"/>
    <cellStyle name="Note 14 6 8 3" xfId="26925"/>
    <cellStyle name="Note 14 6 8 3 2" xfId="26926"/>
    <cellStyle name="Note 14 6 8 3 2 2" xfId="26927"/>
    <cellStyle name="Note 14 6 8 3 3" xfId="26928"/>
    <cellStyle name="Note 14 6 8 4" xfId="26929"/>
    <cellStyle name="Note 14 6 8 4 2" xfId="26930"/>
    <cellStyle name="Note 14 6 8 4 2 2" xfId="26931"/>
    <cellStyle name="Note 14 6 8 4 3" xfId="26932"/>
    <cellStyle name="Note 14 6 8 5" xfId="26933"/>
    <cellStyle name="Note 14 6 8 5 2" xfId="26934"/>
    <cellStyle name="Note 14 6 8 6" xfId="26935"/>
    <cellStyle name="Note 14 6 9" xfId="26936"/>
    <cellStyle name="Note 14 6 9 2" xfId="26937"/>
    <cellStyle name="Note 14 6 9 2 2" xfId="26938"/>
    <cellStyle name="Note 14 6 9 2 2 2" xfId="26939"/>
    <cellStyle name="Note 14 6 9 2 3" xfId="26940"/>
    <cellStyle name="Note 14 6 9 3" xfId="26941"/>
    <cellStyle name="Note 14 6 9 3 2" xfId="26942"/>
    <cellStyle name="Note 14 6 9 3 2 2" xfId="26943"/>
    <cellStyle name="Note 14 6 9 3 3" xfId="26944"/>
    <cellStyle name="Note 14 6 9 4" xfId="26945"/>
    <cellStyle name="Note 14 6 9 4 2" xfId="26946"/>
    <cellStyle name="Note 14 6 9 5" xfId="26947"/>
    <cellStyle name="Note 14 7" xfId="26948"/>
    <cellStyle name="Note 14 7 2" xfId="26949"/>
    <cellStyle name="Note 14 7 2 2" xfId="26950"/>
    <cellStyle name="Note 14 7 2 2 2" xfId="26951"/>
    <cellStyle name="Note 14 7 2 2 2 2" xfId="26952"/>
    <cellStyle name="Note 14 7 2 2 2 2 2" xfId="26953"/>
    <cellStyle name="Note 14 7 2 2 2 2 2 2" xfId="26954"/>
    <cellStyle name="Note 14 7 2 2 2 2 3" xfId="26955"/>
    <cellStyle name="Note 14 7 2 2 2 3" xfId="26956"/>
    <cellStyle name="Note 14 7 2 2 2 3 2" xfId="26957"/>
    <cellStyle name="Note 14 7 2 2 2 3 2 2" xfId="26958"/>
    <cellStyle name="Note 14 7 2 2 2 3 3" xfId="26959"/>
    <cellStyle name="Note 14 7 2 2 2 4" xfId="26960"/>
    <cellStyle name="Note 14 7 2 2 2 4 2" xfId="26961"/>
    <cellStyle name="Note 14 7 2 2 2 5" xfId="26962"/>
    <cellStyle name="Note 14 7 2 2 3" xfId="26963"/>
    <cellStyle name="Note 14 7 2 2 3 2" xfId="26964"/>
    <cellStyle name="Note 14 7 2 2 3 2 2" xfId="26965"/>
    <cellStyle name="Note 14 7 2 2 3 3" xfId="26966"/>
    <cellStyle name="Note 14 7 2 2 4" xfId="26967"/>
    <cellStyle name="Note 14 7 2 2 4 2" xfId="26968"/>
    <cellStyle name="Note 14 7 2 2 4 2 2" xfId="26969"/>
    <cellStyle name="Note 14 7 2 2 4 3" xfId="26970"/>
    <cellStyle name="Note 14 7 2 2 5" xfId="26971"/>
    <cellStyle name="Note 14 7 2 2 5 2" xfId="26972"/>
    <cellStyle name="Note 14 7 2 2 6" xfId="26973"/>
    <cellStyle name="Note 14 7 2 3" xfId="26974"/>
    <cellStyle name="Note 14 7 2 3 2" xfId="26975"/>
    <cellStyle name="Note 14 7 2 3 2 2" xfId="26976"/>
    <cellStyle name="Note 14 7 2 3 2 2 2" xfId="26977"/>
    <cellStyle name="Note 14 7 2 3 2 2 2 2" xfId="26978"/>
    <cellStyle name="Note 14 7 2 3 2 2 3" xfId="26979"/>
    <cellStyle name="Note 14 7 2 3 2 3" xfId="26980"/>
    <cellStyle name="Note 14 7 2 3 2 3 2" xfId="26981"/>
    <cellStyle name="Note 14 7 2 3 2 3 2 2" xfId="26982"/>
    <cellStyle name="Note 14 7 2 3 2 3 3" xfId="26983"/>
    <cellStyle name="Note 14 7 2 3 2 4" xfId="26984"/>
    <cellStyle name="Note 14 7 2 3 2 4 2" xfId="26985"/>
    <cellStyle name="Note 14 7 2 3 2 5" xfId="26986"/>
    <cellStyle name="Note 14 7 2 3 3" xfId="26987"/>
    <cellStyle name="Note 14 7 2 3 3 2" xfId="26988"/>
    <cellStyle name="Note 14 7 2 3 3 2 2" xfId="26989"/>
    <cellStyle name="Note 14 7 2 3 3 3" xfId="26990"/>
    <cellStyle name="Note 14 7 2 3 4" xfId="26991"/>
    <cellStyle name="Note 14 7 2 3 4 2" xfId="26992"/>
    <cellStyle name="Note 14 7 2 3 4 2 2" xfId="26993"/>
    <cellStyle name="Note 14 7 2 3 4 3" xfId="26994"/>
    <cellStyle name="Note 14 7 2 3 5" xfId="26995"/>
    <cellStyle name="Note 14 7 2 3 5 2" xfId="26996"/>
    <cellStyle name="Note 14 7 2 3 6" xfId="26997"/>
    <cellStyle name="Note 14 7 2 4" xfId="26998"/>
    <cellStyle name="Note 14 7 2 4 2" xfId="26999"/>
    <cellStyle name="Note 14 7 2 4 2 2" xfId="27000"/>
    <cellStyle name="Note 14 7 2 4 2 2 2" xfId="27001"/>
    <cellStyle name="Note 14 7 2 4 2 3" xfId="27002"/>
    <cellStyle name="Note 14 7 2 4 3" xfId="27003"/>
    <cellStyle name="Note 14 7 2 4 3 2" xfId="27004"/>
    <cellStyle name="Note 14 7 2 4 3 2 2" xfId="27005"/>
    <cellStyle name="Note 14 7 2 4 3 3" xfId="27006"/>
    <cellStyle name="Note 14 7 2 4 4" xfId="27007"/>
    <cellStyle name="Note 14 7 2 4 4 2" xfId="27008"/>
    <cellStyle name="Note 14 7 2 4 5" xfId="27009"/>
    <cellStyle name="Note 14 7 3" xfId="27010"/>
    <cellStyle name="Note 14 7 3 2" xfId="27011"/>
    <cellStyle name="Note 14 7 3 2 2" xfId="27012"/>
    <cellStyle name="Note 14 7 3 2 2 2" xfId="27013"/>
    <cellStyle name="Note 14 7 3 2 2 2 2" xfId="27014"/>
    <cellStyle name="Note 14 7 3 2 2 2 2 2" xfId="27015"/>
    <cellStyle name="Note 14 7 3 2 2 2 3" xfId="27016"/>
    <cellStyle name="Note 14 7 3 2 2 3" xfId="27017"/>
    <cellStyle name="Note 14 7 3 2 2 3 2" xfId="27018"/>
    <cellStyle name="Note 14 7 3 2 2 3 2 2" xfId="27019"/>
    <cellStyle name="Note 14 7 3 2 2 3 3" xfId="27020"/>
    <cellStyle name="Note 14 7 3 2 2 4" xfId="27021"/>
    <cellStyle name="Note 14 7 3 2 2 4 2" xfId="27022"/>
    <cellStyle name="Note 14 7 3 2 2 5" xfId="27023"/>
    <cellStyle name="Note 14 7 3 2 3" xfId="27024"/>
    <cellStyle name="Note 14 7 3 2 3 2" xfId="27025"/>
    <cellStyle name="Note 14 7 3 2 3 2 2" xfId="27026"/>
    <cellStyle name="Note 14 7 3 2 3 3" xfId="27027"/>
    <cellStyle name="Note 14 7 3 2 4" xfId="27028"/>
    <cellStyle name="Note 14 7 3 2 4 2" xfId="27029"/>
    <cellStyle name="Note 14 7 3 2 4 2 2" xfId="27030"/>
    <cellStyle name="Note 14 7 3 2 4 3" xfId="27031"/>
    <cellStyle name="Note 14 7 3 2 5" xfId="27032"/>
    <cellStyle name="Note 14 7 3 2 5 2" xfId="27033"/>
    <cellStyle name="Note 14 7 3 2 6" xfId="27034"/>
    <cellStyle name="Note 14 7 3 3" xfId="27035"/>
    <cellStyle name="Note 14 7 3 3 2" xfId="27036"/>
    <cellStyle name="Note 14 7 3 3 2 2" xfId="27037"/>
    <cellStyle name="Note 14 7 3 3 2 2 2" xfId="27038"/>
    <cellStyle name="Note 14 7 3 3 2 2 2 2" xfId="27039"/>
    <cellStyle name="Note 14 7 3 3 2 2 3" xfId="27040"/>
    <cellStyle name="Note 14 7 3 3 2 3" xfId="27041"/>
    <cellStyle name="Note 14 7 3 3 2 3 2" xfId="27042"/>
    <cellStyle name="Note 14 7 3 3 2 3 2 2" xfId="27043"/>
    <cellStyle name="Note 14 7 3 3 2 3 3" xfId="27044"/>
    <cellStyle name="Note 14 7 3 3 2 4" xfId="27045"/>
    <cellStyle name="Note 14 7 3 3 2 4 2" xfId="27046"/>
    <cellStyle name="Note 14 7 3 3 2 5" xfId="27047"/>
    <cellStyle name="Note 14 7 3 3 3" xfId="27048"/>
    <cellStyle name="Note 14 7 3 3 3 2" xfId="27049"/>
    <cellStyle name="Note 14 7 3 3 3 2 2" xfId="27050"/>
    <cellStyle name="Note 14 7 3 3 3 3" xfId="27051"/>
    <cellStyle name="Note 14 7 3 3 4" xfId="27052"/>
    <cellStyle name="Note 14 7 3 3 4 2" xfId="27053"/>
    <cellStyle name="Note 14 7 3 3 4 2 2" xfId="27054"/>
    <cellStyle name="Note 14 7 3 3 4 3" xfId="27055"/>
    <cellStyle name="Note 14 7 3 3 5" xfId="27056"/>
    <cellStyle name="Note 14 7 3 3 5 2" xfId="27057"/>
    <cellStyle name="Note 14 7 3 3 6" xfId="27058"/>
    <cellStyle name="Note 14 7 3 4" xfId="27059"/>
    <cellStyle name="Note 14 7 3 4 2" xfId="27060"/>
    <cellStyle name="Note 14 7 3 4 2 2" xfId="27061"/>
    <cellStyle name="Note 14 7 3 4 2 2 2" xfId="27062"/>
    <cellStyle name="Note 14 7 3 4 2 3" xfId="27063"/>
    <cellStyle name="Note 14 7 3 4 3" xfId="27064"/>
    <cellStyle name="Note 14 7 3 4 3 2" xfId="27065"/>
    <cellStyle name="Note 14 7 3 4 3 2 2" xfId="27066"/>
    <cellStyle name="Note 14 7 3 4 3 3" xfId="27067"/>
    <cellStyle name="Note 14 7 3 4 4" xfId="27068"/>
    <cellStyle name="Note 14 7 3 4 4 2" xfId="27069"/>
    <cellStyle name="Note 14 7 3 4 5" xfId="27070"/>
    <cellStyle name="Note 14 7 4" xfId="27071"/>
    <cellStyle name="Note 14 7 4 2" xfId="27072"/>
    <cellStyle name="Note 14 7 4 2 2" xfId="27073"/>
    <cellStyle name="Note 14 7 4 2 2 2" xfId="27074"/>
    <cellStyle name="Note 14 7 4 2 2 2 2" xfId="27075"/>
    <cellStyle name="Note 14 7 4 2 2 2 2 2" xfId="27076"/>
    <cellStyle name="Note 14 7 4 2 2 2 3" xfId="27077"/>
    <cellStyle name="Note 14 7 4 2 2 3" xfId="27078"/>
    <cellStyle name="Note 14 7 4 2 2 3 2" xfId="27079"/>
    <cellStyle name="Note 14 7 4 2 2 3 2 2" xfId="27080"/>
    <cellStyle name="Note 14 7 4 2 2 3 3" xfId="27081"/>
    <cellStyle name="Note 14 7 4 2 2 4" xfId="27082"/>
    <cellStyle name="Note 14 7 4 2 2 4 2" xfId="27083"/>
    <cellStyle name="Note 14 7 4 2 2 5" xfId="27084"/>
    <cellStyle name="Note 14 7 4 2 3" xfId="27085"/>
    <cellStyle name="Note 14 7 4 2 3 2" xfId="27086"/>
    <cellStyle name="Note 14 7 4 2 3 2 2" xfId="27087"/>
    <cellStyle name="Note 14 7 4 2 3 3" xfId="27088"/>
    <cellStyle name="Note 14 7 4 2 4" xfId="27089"/>
    <cellStyle name="Note 14 7 4 2 4 2" xfId="27090"/>
    <cellStyle name="Note 14 7 4 2 4 2 2" xfId="27091"/>
    <cellStyle name="Note 14 7 4 2 4 3" xfId="27092"/>
    <cellStyle name="Note 14 7 4 2 5" xfId="27093"/>
    <cellStyle name="Note 14 7 4 2 5 2" xfId="27094"/>
    <cellStyle name="Note 14 7 4 2 6" xfId="27095"/>
    <cellStyle name="Note 14 7 4 3" xfId="27096"/>
    <cellStyle name="Note 14 7 4 3 2" xfId="27097"/>
    <cellStyle name="Note 14 7 4 3 2 2" xfId="27098"/>
    <cellStyle name="Note 14 7 4 3 2 2 2" xfId="27099"/>
    <cellStyle name="Note 14 7 4 3 2 2 2 2" xfId="27100"/>
    <cellStyle name="Note 14 7 4 3 2 2 3" xfId="27101"/>
    <cellStyle name="Note 14 7 4 3 2 3" xfId="27102"/>
    <cellStyle name="Note 14 7 4 3 2 3 2" xfId="27103"/>
    <cellStyle name="Note 14 7 4 3 2 3 2 2" xfId="27104"/>
    <cellStyle name="Note 14 7 4 3 2 3 3" xfId="27105"/>
    <cellStyle name="Note 14 7 4 3 2 4" xfId="27106"/>
    <cellStyle name="Note 14 7 4 3 2 4 2" xfId="27107"/>
    <cellStyle name="Note 14 7 4 3 2 5" xfId="27108"/>
    <cellStyle name="Note 14 7 4 3 3" xfId="27109"/>
    <cellStyle name="Note 14 7 4 3 3 2" xfId="27110"/>
    <cellStyle name="Note 14 7 4 3 3 2 2" xfId="27111"/>
    <cellStyle name="Note 14 7 4 3 3 3" xfId="27112"/>
    <cellStyle name="Note 14 7 4 3 4" xfId="27113"/>
    <cellStyle name="Note 14 7 4 3 4 2" xfId="27114"/>
    <cellStyle name="Note 14 7 4 3 4 2 2" xfId="27115"/>
    <cellStyle name="Note 14 7 4 3 4 3" xfId="27116"/>
    <cellStyle name="Note 14 7 4 3 5" xfId="27117"/>
    <cellStyle name="Note 14 7 4 3 5 2" xfId="27118"/>
    <cellStyle name="Note 14 7 4 3 6" xfId="27119"/>
    <cellStyle name="Note 14 7 4 4" xfId="27120"/>
    <cellStyle name="Note 14 7 4 4 2" xfId="27121"/>
    <cellStyle name="Note 14 7 4 4 2 2" xfId="27122"/>
    <cellStyle name="Note 14 7 4 4 2 2 2" xfId="27123"/>
    <cellStyle name="Note 14 7 4 4 2 3" xfId="27124"/>
    <cellStyle name="Note 14 7 4 4 3" xfId="27125"/>
    <cellStyle name="Note 14 7 4 4 3 2" xfId="27126"/>
    <cellStyle name="Note 14 7 4 4 3 2 2" xfId="27127"/>
    <cellStyle name="Note 14 7 4 4 3 3" xfId="27128"/>
    <cellStyle name="Note 14 7 4 4 4" xfId="27129"/>
    <cellStyle name="Note 14 7 4 4 4 2" xfId="27130"/>
    <cellStyle name="Note 14 7 4 4 5" xfId="27131"/>
    <cellStyle name="Note 14 7 5" xfId="27132"/>
    <cellStyle name="Note 14 7 5 2" xfId="27133"/>
    <cellStyle name="Note 14 7 5 2 2" xfId="27134"/>
    <cellStyle name="Note 14 7 5 2 2 2" xfId="27135"/>
    <cellStyle name="Note 14 7 5 2 2 2 2" xfId="27136"/>
    <cellStyle name="Note 14 7 5 2 2 2 2 2" xfId="27137"/>
    <cellStyle name="Note 14 7 5 2 2 2 3" xfId="27138"/>
    <cellStyle name="Note 14 7 5 2 2 3" xfId="27139"/>
    <cellStyle name="Note 14 7 5 2 2 3 2" xfId="27140"/>
    <cellStyle name="Note 14 7 5 2 2 3 2 2" xfId="27141"/>
    <cellStyle name="Note 14 7 5 2 2 3 3" xfId="27142"/>
    <cellStyle name="Note 14 7 5 2 2 4" xfId="27143"/>
    <cellStyle name="Note 14 7 5 2 2 4 2" xfId="27144"/>
    <cellStyle name="Note 14 7 5 2 2 5" xfId="27145"/>
    <cellStyle name="Note 14 7 5 2 3" xfId="27146"/>
    <cellStyle name="Note 14 7 5 2 3 2" xfId="27147"/>
    <cellStyle name="Note 14 7 5 2 3 2 2" xfId="27148"/>
    <cellStyle name="Note 14 7 5 2 3 3" xfId="27149"/>
    <cellStyle name="Note 14 7 5 2 4" xfId="27150"/>
    <cellStyle name="Note 14 7 5 2 4 2" xfId="27151"/>
    <cellStyle name="Note 14 7 5 2 4 2 2" xfId="27152"/>
    <cellStyle name="Note 14 7 5 2 4 3" xfId="27153"/>
    <cellStyle name="Note 14 7 5 2 5" xfId="27154"/>
    <cellStyle name="Note 14 7 5 2 5 2" xfId="27155"/>
    <cellStyle name="Note 14 7 5 2 6" xfId="27156"/>
    <cellStyle name="Note 14 7 5 3" xfId="27157"/>
    <cellStyle name="Note 14 7 5 3 2" xfId="27158"/>
    <cellStyle name="Note 14 7 5 3 2 2" xfId="27159"/>
    <cellStyle name="Note 14 7 5 3 2 2 2" xfId="27160"/>
    <cellStyle name="Note 14 7 5 3 2 2 2 2" xfId="27161"/>
    <cellStyle name="Note 14 7 5 3 2 2 3" xfId="27162"/>
    <cellStyle name="Note 14 7 5 3 2 3" xfId="27163"/>
    <cellStyle name="Note 14 7 5 3 2 3 2" xfId="27164"/>
    <cellStyle name="Note 14 7 5 3 2 3 2 2" xfId="27165"/>
    <cellStyle name="Note 14 7 5 3 2 3 3" xfId="27166"/>
    <cellStyle name="Note 14 7 5 3 2 4" xfId="27167"/>
    <cellStyle name="Note 14 7 5 3 2 4 2" xfId="27168"/>
    <cellStyle name="Note 14 7 5 3 2 5" xfId="27169"/>
    <cellStyle name="Note 14 7 5 3 3" xfId="27170"/>
    <cellStyle name="Note 14 7 5 3 3 2" xfId="27171"/>
    <cellStyle name="Note 14 7 5 3 3 2 2" xfId="27172"/>
    <cellStyle name="Note 14 7 5 3 3 3" xfId="27173"/>
    <cellStyle name="Note 14 7 5 3 4" xfId="27174"/>
    <cellStyle name="Note 14 7 5 3 4 2" xfId="27175"/>
    <cellStyle name="Note 14 7 5 3 4 2 2" xfId="27176"/>
    <cellStyle name="Note 14 7 5 3 4 3" xfId="27177"/>
    <cellStyle name="Note 14 7 5 3 5" xfId="27178"/>
    <cellStyle name="Note 14 7 5 3 5 2" xfId="27179"/>
    <cellStyle name="Note 14 7 5 3 6" xfId="27180"/>
    <cellStyle name="Note 14 7 5 4" xfId="27181"/>
    <cellStyle name="Note 14 7 5 4 2" xfId="27182"/>
    <cellStyle name="Note 14 7 5 4 2 2" xfId="27183"/>
    <cellStyle name="Note 14 7 5 4 2 2 2" xfId="27184"/>
    <cellStyle name="Note 14 7 5 4 2 3" xfId="27185"/>
    <cellStyle name="Note 14 7 5 4 3" xfId="27186"/>
    <cellStyle name="Note 14 7 5 4 3 2" xfId="27187"/>
    <cellStyle name="Note 14 7 5 4 3 2 2" xfId="27188"/>
    <cellStyle name="Note 14 7 5 4 3 3" xfId="27189"/>
    <cellStyle name="Note 14 7 5 4 4" xfId="27190"/>
    <cellStyle name="Note 14 7 5 4 4 2" xfId="27191"/>
    <cellStyle name="Note 14 7 5 4 5" xfId="27192"/>
    <cellStyle name="Note 14 7 6" xfId="27193"/>
    <cellStyle name="Note 14 7 6 2" xfId="27194"/>
    <cellStyle name="Note 14 7 6 2 2" xfId="27195"/>
    <cellStyle name="Note 14 7 6 2 2 2" xfId="27196"/>
    <cellStyle name="Note 14 7 6 2 2 2 2" xfId="27197"/>
    <cellStyle name="Note 14 7 6 2 2 2 2 2" xfId="27198"/>
    <cellStyle name="Note 14 7 6 2 2 2 3" xfId="27199"/>
    <cellStyle name="Note 14 7 6 2 2 3" xfId="27200"/>
    <cellStyle name="Note 14 7 6 2 2 3 2" xfId="27201"/>
    <cellStyle name="Note 14 7 6 2 2 3 2 2" xfId="27202"/>
    <cellStyle name="Note 14 7 6 2 2 3 3" xfId="27203"/>
    <cellStyle name="Note 14 7 6 2 2 4" xfId="27204"/>
    <cellStyle name="Note 14 7 6 2 2 4 2" xfId="27205"/>
    <cellStyle name="Note 14 7 6 2 2 5" xfId="27206"/>
    <cellStyle name="Note 14 7 6 2 3" xfId="27207"/>
    <cellStyle name="Note 14 7 6 2 3 2" xfId="27208"/>
    <cellStyle name="Note 14 7 6 2 3 2 2" xfId="27209"/>
    <cellStyle name="Note 14 7 6 2 3 3" xfId="27210"/>
    <cellStyle name="Note 14 7 6 2 4" xfId="27211"/>
    <cellStyle name="Note 14 7 6 2 4 2" xfId="27212"/>
    <cellStyle name="Note 14 7 6 2 4 2 2" xfId="27213"/>
    <cellStyle name="Note 14 7 6 2 4 3" xfId="27214"/>
    <cellStyle name="Note 14 7 6 2 5" xfId="27215"/>
    <cellStyle name="Note 14 7 6 2 5 2" xfId="27216"/>
    <cellStyle name="Note 14 7 6 2 6" xfId="27217"/>
    <cellStyle name="Note 14 7 6 3" xfId="27218"/>
    <cellStyle name="Note 14 7 6 3 2" xfId="27219"/>
    <cellStyle name="Note 14 7 6 3 2 2" xfId="27220"/>
    <cellStyle name="Note 14 7 6 3 2 2 2" xfId="27221"/>
    <cellStyle name="Note 14 7 6 3 2 2 2 2" xfId="27222"/>
    <cellStyle name="Note 14 7 6 3 2 2 3" xfId="27223"/>
    <cellStyle name="Note 14 7 6 3 2 3" xfId="27224"/>
    <cellStyle name="Note 14 7 6 3 2 3 2" xfId="27225"/>
    <cellStyle name="Note 14 7 6 3 2 3 2 2" xfId="27226"/>
    <cellStyle name="Note 14 7 6 3 2 3 3" xfId="27227"/>
    <cellStyle name="Note 14 7 6 3 2 4" xfId="27228"/>
    <cellStyle name="Note 14 7 6 3 2 4 2" xfId="27229"/>
    <cellStyle name="Note 14 7 6 3 2 5" xfId="27230"/>
    <cellStyle name="Note 14 7 6 3 3" xfId="27231"/>
    <cellStyle name="Note 14 7 6 3 3 2" xfId="27232"/>
    <cellStyle name="Note 14 7 6 3 3 2 2" xfId="27233"/>
    <cellStyle name="Note 14 7 6 3 3 3" xfId="27234"/>
    <cellStyle name="Note 14 7 6 3 4" xfId="27235"/>
    <cellStyle name="Note 14 7 6 3 4 2" xfId="27236"/>
    <cellStyle name="Note 14 7 6 3 4 2 2" xfId="27237"/>
    <cellStyle name="Note 14 7 6 3 4 3" xfId="27238"/>
    <cellStyle name="Note 14 7 6 3 5" xfId="27239"/>
    <cellStyle name="Note 14 7 6 3 5 2" xfId="27240"/>
    <cellStyle name="Note 14 7 6 3 6" xfId="27241"/>
    <cellStyle name="Note 14 7 6 4" xfId="27242"/>
    <cellStyle name="Note 14 7 6 4 2" xfId="27243"/>
    <cellStyle name="Note 14 7 6 4 2 2" xfId="27244"/>
    <cellStyle name="Note 14 7 6 4 2 2 2" xfId="27245"/>
    <cellStyle name="Note 14 7 6 4 2 3" xfId="27246"/>
    <cellStyle name="Note 14 7 6 4 3" xfId="27247"/>
    <cellStyle name="Note 14 7 6 4 3 2" xfId="27248"/>
    <cellStyle name="Note 14 7 6 4 3 2 2" xfId="27249"/>
    <cellStyle name="Note 14 7 6 4 3 3" xfId="27250"/>
    <cellStyle name="Note 14 7 6 4 4" xfId="27251"/>
    <cellStyle name="Note 14 7 6 4 4 2" xfId="27252"/>
    <cellStyle name="Note 14 7 6 4 5" xfId="27253"/>
    <cellStyle name="Note 14 7 7" xfId="27254"/>
    <cellStyle name="Note 14 7 7 2" xfId="27255"/>
    <cellStyle name="Note 14 7 7 2 2" xfId="27256"/>
    <cellStyle name="Note 14 7 7 2 2 2" xfId="27257"/>
    <cellStyle name="Note 14 7 7 2 2 2 2" xfId="27258"/>
    <cellStyle name="Note 14 7 7 2 2 3" xfId="27259"/>
    <cellStyle name="Note 14 7 7 2 3" xfId="27260"/>
    <cellStyle name="Note 14 7 7 2 3 2" xfId="27261"/>
    <cellStyle name="Note 14 7 7 2 3 2 2" xfId="27262"/>
    <cellStyle name="Note 14 7 7 2 3 3" xfId="27263"/>
    <cellStyle name="Note 14 7 7 2 4" xfId="27264"/>
    <cellStyle name="Note 14 7 7 2 4 2" xfId="27265"/>
    <cellStyle name="Note 14 7 7 2 5" xfId="27266"/>
    <cellStyle name="Note 14 7 7 3" xfId="27267"/>
    <cellStyle name="Note 14 7 7 3 2" xfId="27268"/>
    <cellStyle name="Note 14 7 7 3 2 2" xfId="27269"/>
    <cellStyle name="Note 14 7 7 3 3" xfId="27270"/>
    <cellStyle name="Note 14 7 7 4" xfId="27271"/>
    <cellStyle name="Note 14 7 7 4 2" xfId="27272"/>
    <cellStyle name="Note 14 7 7 4 2 2" xfId="27273"/>
    <cellStyle name="Note 14 7 7 4 3" xfId="27274"/>
    <cellStyle name="Note 14 7 7 5" xfId="27275"/>
    <cellStyle name="Note 14 7 7 5 2" xfId="27276"/>
    <cellStyle name="Note 14 7 7 6" xfId="27277"/>
    <cellStyle name="Note 14 7 8" xfId="27278"/>
    <cellStyle name="Note 14 7 8 2" xfId="27279"/>
    <cellStyle name="Note 14 7 8 2 2" xfId="27280"/>
    <cellStyle name="Note 14 7 8 2 2 2" xfId="27281"/>
    <cellStyle name="Note 14 7 8 2 2 2 2" xfId="27282"/>
    <cellStyle name="Note 14 7 8 2 2 3" xfId="27283"/>
    <cellStyle name="Note 14 7 8 2 3" xfId="27284"/>
    <cellStyle name="Note 14 7 8 2 3 2" xfId="27285"/>
    <cellStyle name="Note 14 7 8 2 3 2 2" xfId="27286"/>
    <cellStyle name="Note 14 7 8 2 3 3" xfId="27287"/>
    <cellStyle name="Note 14 7 8 2 4" xfId="27288"/>
    <cellStyle name="Note 14 7 8 2 4 2" xfId="27289"/>
    <cellStyle name="Note 14 7 8 2 5" xfId="27290"/>
    <cellStyle name="Note 14 7 8 3" xfId="27291"/>
    <cellStyle name="Note 14 7 8 3 2" xfId="27292"/>
    <cellStyle name="Note 14 7 8 3 2 2" xfId="27293"/>
    <cellStyle name="Note 14 7 8 3 3" xfId="27294"/>
    <cellStyle name="Note 14 7 8 4" xfId="27295"/>
    <cellStyle name="Note 14 7 8 4 2" xfId="27296"/>
    <cellStyle name="Note 14 7 8 4 2 2" xfId="27297"/>
    <cellStyle name="Note 14 7 8 4 3" xfId="27298"/>
    <cellStyle name="Note 14 7 8 5" xfId="27299"/>
    <cellStyle name="Note 14 7 8 5 2" xfId="27300"/>
    <cellStyle name="Note 14 7 8 6" xfId="27301"/>
    <cellStyle name="Note 14 7 9" xfId="27302"/>
    <cellStyle name="Note 14 7 9 2" xfId="27303"/>
    <cellStyle name="Note 14 7 9 2 2" xfId="27304"/>
    <cellStyle name="Note 14 7 9 2 2 2" xfId="27305"/>
    <cellStyle name="Note 14 7 9 2 3" xfId="27306"/>
    <cellStyle name="Note 14 7 9 3" xfId="27307"/>
    <cellStyle name="Note 14 7 9 3 2" xfId="27308"/>
    <cellStyle name="Note 14 7 9 3 2 2" xfId="27309"/>
    <cellStyle name="Note 14 7 9 3 3" xfId="27310"/>
    <cellStyle name="Note 14 7 9 4" xfId="27311"/>
    <cellStyle name="Note 14 7 9 4 2" xfId="27312"/>
    <cellStyle name="Note 14 7 9 5" xfId="27313"/>
    <cellStyle name="Note 14 8" xfId="27314"/>
    <cellStyle name="Note 14 8 2" xfId="27315"/>
    <cellStyle name="Note 14 8 2 2" xfId="27316"/>
    <cellStyle name="Note 14 8 2 2 2" xfId="27317"/>
    <cellStyle name="Note 14 8 2 2 2 2" xfId="27318"/>
    <cellStyle name="Note 14 8 2 2 2 2 2" xfId="27319"/>
    <cellStyle name="Note 14 8 2 2 2 3" xfId="27320"/>
    <cellStyle name="Note 14 8 2 2 3" xfId="27321"/>
    <cellStyle name="Note 14 8 2 2 3 2" xfId="27322"/>
    <cellStyle name="Note 14 8 2 2 3 2 2" xfId="27323"/>
    <cellStyle name="Note 14 8 2 2 3 3" xfId="27324"/>
    <cellStyle name="Note 14 8 2 2 4" xfId="27325"/>
    <cellStyle name="Note 14 8 2 2 4 2" xfId="27326"/>
    <cellStyle name="Note 14 8 2 2 5" xfId="27327"/>
    <cellStyle name="Note 14 8 2 3" xfId="27328"/>
    <cellStyle name="Note 14 8 2 3 2" xfId="27329"/>
    <cellStyle name="Note 14 8 2 3 2 2" xfId="27330"/>
    <cellStyle name="Note 14 8 2 3 3" xfId="27331"/>
    <cellStyle name="Note 14 8 2 4" xfId="27332"/>
    <cellStyle name="Note 14 8 2 4 2" xfId="27333"/>
    <cellStyle name="Note 14 8 2 4 2 2" xfId="27334"/>
    <cellStyle name="Note 14 8 2 4 3" xfId="27335"/>
    <cellStyle name="Note 14 8 2 5" xfId="27336"/>
    <cellStyle name="Note 14 8 2 5 2" xfId="27337"/>
    <cellStyle name="Note 14 8 2 6" xfId="27338"/>
    <cellStyle name="Note 14 8 3" xfId="27339"/>
    <cellStyle name="Note 14 8 3 2" xfId="27340"/>
    <cellStyle name="Note 14 8 3 2 2" xfId="27341"/>
    <cellStyle name="Note 14 8 3 2 2 2" xfId="27342"/>
    <cellStyle name="Note 14 8 3 2 2 2 2" xfId="27343"/>
    <cellStyle name="Note 14 8 3 2 2 3" xfId="27344"/>
    <cellStyle name="Note 14 8 3 2 3" xfId="27345"/>
    <cellStyle name="Note 14 8 3 2 3 2" xfId="27346"/>
    <cellStyle name="Note 14 8 3 2 3 2 2" xfId="27347"/>
    <cellStyle name="Note 14 8 3 2 3 3" xfId="27348"/>
    <cellStyle name="Note 14 8 3 2 4" xfId="27349"/>
    <cellStyle name="Note 14 8 3 2 4 2" xfId="27350"/>
    <cellStyle name="Note 14 8 3 2 5" xfId="27351"/>
    <cellStyle name="Note 14 8 3 3" xfId="27352"/>
    <cellStyle name="Note 14 8 3 3 2" xfId="27353"/>
    <cellStyle name="Note 14 8 3 3 2 2" xfId="27354"/>
    <cellStyle name="Note 14 8 3 3 3" xfId="27355"/>
    <cellStyle name="Note 14 8 3 4" xfId="27356"/>
    <cellStyle name="Note 14 8 3 4 2" xfId="27357"/>
    <cellStyle name="Note 14 8 3 4 2 2" xfId="27358"/>
    <cellStyle name="Note 14 8 3 4 3" xfId="27359"/>
    <cellStyle name="Note 14 8 3 5" xfId="27360"/>
    <cellStyle name="Note 14 8 3 5 2" xfId="27361"/>
    <cellStyle name="Note 14 8 3 6" xfId="27362"/>
    <cellStyle name="Note 14 8 4" xfId="27363"/>
    <cellStyle name="Note 14 8 4 2" xfId="27364"/>
    <cellStyle name="Note 14 8 4 2 2" xfId="27365"/>
    <cellStyle name="Note 14 8 4 2 2 2" xfId="27366"/>
    <cellStyle name="Note 14 8 4 2 3" xfId="27367"/>
    <cellStyle name="Note 14 8 4 3" xfId="27368"/>
    <cellStyle name="Note 14 8 4 3 2" xfId="27369"/>
    <cellStyle name="Note 14 8 4 3 2 2" xfId="27370"/>
    <cellStyle name="Note 14 8 4 3 3" xfId="27371"/>
    <cellStyle name="Note 14 8 4 4" xfId="27372"/>
    <cellStyle name="Note 14 8 4 4 2" xfId="27373"/>
    <cellStyle name="Note 14 8 4 5" xfId="27374"/>
    <cellStyle name="Note 14 9" xfId="27375"/>
    <cellStyle name="Note 14 9 2" xfId="27376"/>
    <cellStyle name="Note 14 9 2 2" xfId="27377"/>
    <cellStyle name="Note 14 9 2 2 2" xfId="27378"/>
    <cellStyle name="Note 14 9 2 2 2 2" xfId="27379"/>
    <cellStyle name="Note 14 9 2 2 2 2 2" xfId="27380"/>
    <cellStyle name="Note 14 9 2 2 2 3" xfId="27381"/>
    <cellStyle name="Note 14 9 2 2 3" xfId="27382"/>
    <cellStyle name="Note 14 9 2 2 3 2" xfId="27383"/>
    <cellStyle name="Note 14 9 2 2 3 2 2" xfId="27384"/>
    <cellStyle name="Note 14 9 2 2 3 3" xfId="27385"/>
    <cellStyle name="Note 14 9 2 2 4" xfId="27386"/>
    <cellStyle name="Note 14 9 2 2 4 2" xfId="27387"/>
    <cellStyle name="Note 14 9 2 2 5" xfId="27388"/>
    <cellStyle name="Note 14 9 2 3" xfId="27389"/>
    <cellStyle name="Note 14 9 2 3 2" xfId="27390"/>
    <cellStyle name="Note 14 9 2 3 2 2" xfId="27391"/>
    <cellStyle name="Note 14 9 2 3 3" xfId="27392"/>
    <cellStyle name="Note 14 9 2 4" xfId="27393"/>
    <cellStyle name="Note 14 9 2 4 2" xfId="27394"/>
    <cellStyle name="Note 14 9 2 4 2 2" xfId="27395"/>
    <cellStyle name="Note 14 9 2 4 3" xfId="27396"/>
    <cellStyle name="Note 14 9 2 5" xfId="27397"/>
    <cellStyle name="Note 14 9 2 5 2" xfId="27398"/>
    <cellStyle name="Note 14 9 2 6" xfId="27399"/>
    <cellStyle name="Note 14 9 3" xfId="27400"/>
    <cellStyle name="Note 14 9 3 2" xfId="27401"/>
    <cellStyle name="Note 14 9 3 2 2" xfId="27402"/>
    <cellStyle name="Note 14 9 3 2 2 2" xfId="27403"/>
    <cellStyle name="Note 14 9 3 2 2 2 2" xfId="27404"/>
    <cellStyle name="Note 14 9 3 2 2 3" xfId="27405"/>
    <cellStyle name="Note 14 9 3 2 3" xfId="27406"/>
    <cellStyle name="Note 14 9 3 2 3 2" xfId="27407"/>
    <cellStyle name="Note 14 9 3 2 3 2 2" xfId="27408"/>
    <cellStyle name="Note 14 9 3 2 3 3" xfId="27409"/>
    <cellStyle name="Note 14 9 3 2 4" xfId="27410"/>
    <cellStyle name="Note 14 9 3 2 4 2" xfId="27411"/>
    <cellStyle name="Note 14 9 3 2 5" xfId="27412"/>
    <cellStyle name="Note 14 9 3 3" xfId="27413"/>
    <cellStyle name="Note 14 9 3 3 2" xfId="27414"/>
    <cellStyle name="Note 14 9 3 3 2 2" xfId="27415"/>
    <cellStyle name="Note 14 9 3 3 3" xfId="27416"/>
    <cellStyle name="Note 14 9 3 4" xfId="27417"/>
    <cellStyle name="Note 14 9 3 4 2" xfId="27418"/>
    <cellStyle name="Note 14 9 3 4 2 2" xfId="27419"/>
    <cellStyle name="Note 14 9 3 4 3" xfId="27420"/>
    <cellStyle name="Note 14 9 3 5" xfId="27421"/>
    <cellStyle name="Note 14 9 3 5 2" xfId="27422"/>
    <cellStyle name="Note 14 9 3 6" xfId="27423"/>
    <cellStyle name="Note 14 9 4" xfId="27424"/>
    <cellStyle name="Note 14 9 4 2" xfId="27425"/>
    <cellStyle name="Note 14 9 4 2 2" xfId="27426"/>
    <cellStyle name="Note 14 9 4 2 2 2" xfId="27427"/>
    <cellStyle name="Note 14 9 4 2 3" xfId="27428"/>
    <cellStyle name="Note 14 9 4 3" xfId="27429"/>
    <cellStyle name="Note 14 9 4 3 2" xfId="27430"/>
    <cellStyle name="Note 14 9 4 3 2 2" xfId="27431"/>
    <cellStyle name="Note 14 9 4 3 3" xfId="27432"/>
    <cellStyle name="Note 14 9 4 4" xfId="27433"/>
    <cellStyle name="Note 14 9 4 4 2" xfId="27434"/>
    <cellStyle name="Note 14 9 4 5" xfId="27435"/>
    <cellStyle name="Note 15" xfId="27436"/>
    <cellStyle name="Note 15 10" xfId="27437"/>
    <cellStyle name="Note 15 10 2" xfId="27438"/>
    <cellStyle name="Note 15 10 2 2" xfId="27439"/>
    <cellStyle name="Note 15 10 2 2 2" xfId="27440"/>
    <cellStyle name="Note 15 10 2 2 2 2" xfId="27441"/>
    <cellStyle name="Note 15 10 2 2 2 2 2" xfId="27442"/>
    <cellStyle name="Note 15 10 2 2 2 3" xfId="27443"/>
    <cellStyle name="Note 15 10 2 2 3" xfId="27444"/>
    <cellStyle name="Note 15 10 2 2 3 2" xfId="27445"/>
    <cellStyle name="Note 15 10 2 2 3 2 2" xfId="27446"/>
    <cellStyle name="Note 15 10 2 2 3 3" xfId="27447"/>
    <cellStyle name="Note 15 10 2 2 4" xfId="27448"/>
    <cellStyle name="Note 15 10 2 2 4 2" xfId="27449"/>
    <cellStyle name="Note 15 10 2 2 5" xfId="27450"/>
    <cellStyle name="Note 15 10 2 3" xfId="27451"/>
    <cellStyle name="Note 15 10 2 3 2" xfId="27452"/>
    <cellStyle name="Note 15 10 2 3 2 2" xfId="27453"/>
    <cellStyle name="Note 15 10 2 3 3" xfId="27454"/>
    <cellStyle name="Note 15 10 2 4" xfId="27455"/>
    <cellStyle name="Note 15 10 2 4 2" xfId="27456"/>
    <cellStyle name="Note 15 10 2 4 2 2" xfId="27457"/>
    <cellStyle name="Note 15 10 2 4 3" xfId="27458"/>
    <cellStyle name="Note 15 10 2 5" xfId="27459"/>
    <cellStyle name="Note 15 10 2 5 2" xfId="27460"/>
    <cellStyle name="Note 15 10 2 6" xfId="27461"/>
    <cellStyle name="Note 15 10 3" xfId="27462"/>
    <cellStyle name="Note 15 10 3 2" xfId="27463"/>
    <cellStyle name="Note 15 10 3 2 2" xfId="27464"/>
    <cellStyle name="Note 15 10 3 2 2 2" xfId="27465"/>
    <cellStyle name="Note 15 10 3 2 2 2 2" xfId="27466"/>
    <cellStyle name="Note 15 10 3 2 2 3" xfId="27467"/>
    <cellStyle name="Note 15 10 3 2 3" xfId="27468"/>
    <cellStyle name="Note 15 10 3 2 3 2" xfId="27469"/>
    <cellStyle name="Note 15 10 3 2 3 2 2" xfId="27470"/>
    <cellStyle name="Note 15 10 3 2 3 3" xfId="27471"/>
    <cellStyle name="Note 15 10 3 2 4" xfId="27472"/>
    <cellStyle name="Note 15 10 3 2 4 2" xfId="27473"/>
    <cellStyle name="Note 15 10 3 2 5" xfId="27474"/>
    <cellStyle name="Note 15 10 3 3" xfId="27475"/>
    <cellStyle name="Note 15 10 3 3 2" xfId="27476"/>
    <cellStyle name="Note 15 10 3 3 2 2" xfId="27477"/>
    <cellStyle name="Note 15 10 3 3 3" xfId="27478"/>
    <cellStyle name="Note 15 10 3 4" xfId="27479"/>
    <cellStyle name="Note 15 10 3 4 2" xfId="27480"/>
    <cellStyle name="Note 15 10 3 4 2 2" xfId="27481"/>
    <cellStyle name="Note 15 10 3 4 3" xfId="27482"/>
    <cellStyle name="Note 15 10 3 5" xfId="27483"/>
    <cellStyle name="Note 15 10 3 5 2" xfId="27484"/>
    <cellStyle name="Note 15 10 3 6" xfId="27485"/>
    <cellStyle name="Note 15 10 4" xfId="27486"/>
    <cellStyle name="Note 15 10 4 2" xfId="27487"/>
    <cellStyle name="Note 15 10 4 2 2" xfId="27488"/>
    <cellStyle name="Note 15 10 4 2 2 2" xfId="27489"/>
    <cellStyle name="Note 15 10 4 2 3" xfId="27490"/>
    <cellStyle name="Note 15 10 4 3" xfId="27491"/>
    <cellStyle name="Note 15 10 4 3 2" xfId="27492"/>
    <cellStyle name="Note 15 10 4 3 2 2" xfId="27493"/>
    <cellStyle name="Note 15 10 4 3 3" xfId="27494"/>
    <cellStyle name="Note 15 10 4 4" xfId="27495"/>
    <cellStyle name="Note 15 10 4 4 2" xfId="27496"/>
    <cellStyle name="Note 15 10 4 5" xfId="27497"/>
    <cellStyle name="Note 15 11" xfId="27498"/>
    <cellStyle name="Note 15 11 2" xfId="27499"/>
    <cellStyle name="Note 15 11 2 2" xfId="27500"/>
    <cellStyle name="Note 15 11 2 2 2" xfId="27501"/>
    <cellStyle name="Note 15 11 2 2 2 2" xfId="27502"/>
    <cellStyle name="Note 15 11 2 2 2 2 2" xfId="27503"/>
    <cellStyle name="Note 15 11 2 2 2 3" xfId="27504"/>
    <cellStyle name="Note 15 11 2 2 3" xfId="27505"/>
    <cellStyle name="Note 15 11 2 2 3 2" xfId="27506"/>
    <cellStyle name="Note 15 11 2 2 3 2 2" xfId="27507"/>
    <cellStyle name="Note 15 11 2 2 3 3" xfId="27508"/>
    <cellStyle name="Note 15 11 2 2 4" xfId="27509"/>
    <cellStyle name="Note 15 11 2 2 4 2" xfId="27510"/>
    <cellStyle name="Note 15 11 2 2 5" xfId="27511"/>
    <cellStyle name="Note 15 11 2 3" xfId="27512"/>
    <cellStyle name="Note 15 11 2 3 2" xfId="27513"/>
    <cellStyle name="Note 15 11 2 3 2 2" xfId="27514"/>
    <cellStyle name="Note 15 11 2 3 3" xfId="27515"/>
    <cellStyle name="Note 15 11 2 4" xfId="27516"/>
    <cellStyle name="Note 15 11 2 4 2" xfId="27517"/>
    <cellStyle name="Note 15 11 2 4 2 2" xfId="27518"/>
    <cellStyle name="Note 15 11 2 4 3" xfId="27519"/>
    <cellStyle name="Note 15 11 2 5" xfId="27520"/>
    <cellStyle name="Note 15 11 2 5 2" xfId="27521"/>
    <cellStyle name="Note 15 11 2 6" xfId="27522"/>
    <cellStyle name="Note 15 11 3" xfId="27523"/>
    <cellStyle name="Note 15 11 3 2" xfId="27524"/>
    <cellStyle name="Note 15 11 3 2 2" xfId="27525"/>
    <cellStyle name="Note 15 11 3 2 2 2" xfId="27526"/>
    <cellStyle name="Note 15 11 3 2 2 2 2" xfId="27527"/>
    <cellStyle name="Note 15 11 3 2 2 3" xfId="27528"/>
    <cellStyle name="Note 15 11 3 2 3" xfId="27529"/>
    <cellStyle name="Note 15 11 3 2 3 2" xfId="27530"/>
    <cellStyle name="Note 15 11 3 2 3 2 2" xfId="27531"/>
    <cellStyle name="Note 15 11 3 2 3 3" xfId="27532"/>
    <cellStyle name="Note 15 11 3 2 4" xfId="27533"/>
    <cellStyle name="Note 15 11 3 2 4 2" xfId="27534"/>
    <cellStyle name="Note 15 11 3 2 5" xfId="27535"/>
    <cellStyle name="Note 15 11 3 3" xfId="27536"/>
    <cellStyle name="Note 15 11 3 3 2" xfId="27537"/>
    <cellStyle name="Note 15 11 3 3 2 2" xfId="27538"/>
    <cellStyle name="Note 15 11 3 3 3" xfId="27539"/>
    <cellStyle name="Note 15 11 3 4" xfId="27540"/>
    <cellStyle name="Note 15 11 3 4 2" xfId="27541"/>
    <cellStyle name="Note 15 11 3 4 2 2" xfId="27542"/>
    <cellStyle name="Note 15 11 3 4 3" xfId="27543"/>
    <cellStyle name="Note 15 11 3 5" xfId="27544"/>
    <cellStyle name="Note 15 11 3 5 2" xfId="27545"/>
    <cellStyle name="Note 15 11 3 6" xfId="27546"/>
    <cellStyle name="Note 15 11 4" xfId="27547"/>
    <cellStyle name="Note 15 11 4 2" xfId="27548"/>
    <cellStyle name="Note 15 11 4 2 2" xfId="27549"/>
    <cellStyle name="Note 15 11 4 2 2 2" xfId="27550"/>
    <cellStyle name="Note 15 11 4 2 3" xfId="27551"/>
    <cellStyle name="Note 15 11 4 3" xfId="27552"/>
    <cellStyle name="Note 15 11 4 3 2" xfId="27553"/>
    <cellStyle name="Note 15 11 4 3 2 2" xfId="27554"/>
    <cellStyle name="Note 15 11 4 3 3" xfId="27555"/>
    <cellStyle name="Note 15 11 4 4" xfId="27556"/>
    <cellStyle name="Note 15 11 4 4 2" xfId="27557"/>
    <cellStyle name="Note 15 11 4 5" xfId="27558"/>
    <cellStyle name="Note 15 12" xfId="27559"/>
    <cellStyle name="Note 15 12 2" xfId="27560"/>
    <cellStyle name="Note 15 12 2 2" xfId="27561"/>
    <cellStyle name="Note 15 12 2 2 2" xfId="27562"/>
    <cellStyle name="Note 15 12 2 2 2 2" xfId="27563"/>
    <cellStyle name="Note 15 12 2 2 2 2 2" xfId="27564"/>
    <cellStyle name="Note 15 12 2 2 2 3" xfId="27565"/>
    <cellStyle name="Note 15 12 2 2 3" xfId="27566"/>
    <cellStyle name="Note 15 12 2 2 3 2" xfId="27567"/>
    <cellStyle name="Note 15 12 2 2 3 2 2" xfId="27568"/>
    <cellStyle name="Note 15 12 2 2 3 3" xfId="27569"/>
    <cellStyle name="Note 15 12 2 2 4" xfId="27570"/>
    <cellStyle name="Note 15 12 2 2 4 2" xfId="27571"/>
    <cellStyle name="Note 15 12 2 2 5" xfId="27572"/>
    <cellStyle name="Note 15 12 2 3" xfId="27573"/>
    <cellStyle name="Note 15 12 2 3 2" xfId="27574"/>
    <cellStyle name="Note 15 12 2 3 2 2" xfId="27575"/>
    <cellStyle name="Note 15 12 2 3 3" xfId="27576"/>
    <cellStyle name="Note 15 12 2 4" xfId="27577"/>
    <cellStyle name="Note 15 12 2 4 2" xfId="27578"/>
    <cellStyle name="Note 15 12 2 4 2 2" xfId="27579"/>
    <cellStyle name="Note 15 12 2 4 3" xfId="27580"/>
    <cellStyle name="Note 15 12 2 5" xfId="27581"/>
    <cellStyle name="Note 15 12 2 5 2" xfId="27582"/>
    <cellStyle name="Note 15 12 2 6" xfId="27583"/>
    <cellStyle name="Note 15 12 3" xfId="27584"/>
    <cellStyle name="Note 15 12 3 2" xfId="27585"/>
    <cellStyle name="Note 15 12 3 2 2" xfId="27586"/>
    <cellStyle name="Note 15 12 3 2 2 2" xfId="27587"/>
    <cellStyle name="Note 15 12 3 2 2 2 2" xfId="27588"/>
    <cellStyle name="Note 15 12 3 2 2 3" xfId="27589"/>
    <cellStyle name="Note 15 12 3 2 3" xfId="27590"/>
    <cellStyle name="Note 15 12 3 2 3 2" xfId="27591"/>
    <cellStyle name="Note 15 12 3 2 3 2 2" xfId="27592"/>
    <cellStyle name="Note 15 12 3 2 3 3" xfId="27593"/>
    <cellStyle name="Note 15 12 3 2 4" xfId="27594"/>
    <cellStyle name="Note 15 12 3 2 4 2" xfId="27595"/>
    <cellStyle name="Note 15 12 3 2 5" xfId="27596"/>
    <cellStyle name="Note 15 12 3 3" xfId="27597"/>
    <cellStyle name="Note 15 12 3 3 2" xfId="27598"/>
    <cellStyle name="Note 15 12 3 3 2 2" xfId="27599"/>
    <cellStyle name="Note 15 12 3 3 3" xfId="27600"/>
    <cellStyle name="Note 15 12 3 4" xfId="27601"/>
    <cellStyle name="Note 15 12 3 4 2" xfId="27602"/>
    <cellStyle name="Note 15 12 3 4 2 2" xfId="27603"/>
    <cellStyle name="Note 15 12 3 4 3" xfId="27604"/>
    <cellStyle name="Note 15 12 3 5" xfId="27605"/>
    <cellStyle name="Note 15 12 3 5 2" xfId="27606"/>
    <cellStyle name="Note 15 12 3 6" xfId="27607"/>
    <cellStyle name="Note 15 12 4" xfId="27608"/>
    <cellStyle name="Note 15 12 4 2" xfId="27609"/>
    <cellStyle name="Note 15 12 4 2 2" xfId="27610"/>
    <cellStyle name="Note 15 12 4 2 2 2" xfId="27611"/>
    <cellStyle name="Note 15 12 4 2 3" xfId="27612"/>
    <cellStyle name="Note 15 12 4 3" xfId="27613"/>
    <cellStyle name="Note 15 12 4 3 2" xfId="27614"/>
    <cellStyle name="Note 15 12 4 3 2 2" xfId="27615"/>
    <cellStyle name="Note 15 12 4 3 3" xfId="27616"/>
    <cellStyle name="Note 15 12 4 4" xfId="27617"/>
    <cellStyle name="Note 15 12 4 4 2" xfId="27618"/>
    <cellStyle name="Note 15 12 4 5" xfId="27619"/>
    <cellStyle name="Note 15 13" xfId="27620"/>
    <cellStyle name="Note 15 13 2" xfId="27621"/>
    <cellStyle name="Note 15 13 2 2" xfId="27622"/>
    <cellStyle name="Note 15 13 2 2 2" xfId="27623"/>
    <cellStyle name="Note 15 13 2 2 2 2" xfId="27624"/>
    <cellStyle name="Note 15 13 2 2 3" xfId="27625"/>
    <cellStyle name="Note 15 13 2 3" xfId="27626"/>
    <cellStyle name="Note 15 13 2 3 2" xfId="27627"/>
    <cellStyle name="Note 15 13 2 3 2 2" xfId="27628"/>
    <cellStyle name="Note 15 13 2 3 3" xfId="27629"/>
    <cellStyle name="Note 15 13 2 4" xfId="27630"/>
    <cellStyle name="Note 15 13 2 4 2" xfId="27631"/>
    <cellStyle name="Note 15 13 2 5" xfId="27632"/>
    <cellStyle name="Note 15 13 3" xfId="27633"/>
    <cellStyle name="Note 15 13 3 2" xfId="27634"/>
    <cellStyle name="Note 15 13 3 2 2" xfId="27635"/>
    <cellStyle name="Note 15 13 3 3" xfId="27636"/>
    <cellStyle name="Note 15 13 4" xfId="27637"/>
    <cellStyle name="Note 15 13 4 2" xfId="27638"/>
    <cellStyle name="Note 15 13 4 2 2" xfId="27639"/>
    <cellStyle name="Note 15 13 4 3" xfId="27640"/>
    <cellStyle name="Note 15 13 5" xfId="27641"/>
    <cellStyle name="Note 15 13 5 2" xfId="27642"/>
    <cellStyle name="Note 15 13 6" xfId="27643"/>
    <cellStyle name="Note 15 14" xfId="27644"/>
    <cellStyle name="Note 15 14 2" xfId="27645"/>
    <cellStyle name="Note 15 14 2 2" xfId="27646"/>
    <cellStyle name="Note 15 14 2 2 2" xfId="27647"/>
    <cellStyle name="Note 15 14 2 2 2 2" xfId="27648"/>
    <cellStyle name="Note 15 14 2 2 3" xfId="27649"/>
    <cellStyle name="Note 15 14 2 3" xfId="27650"/>
    <cellStyle name="Note 15 14 2 3 2" xfId="27651"/>
    <cellStyle name="Note 15 14 2 3 2 2" xfId="27652"/>
    <cellStyle name="Note 15 14 2 3 3" xfId="27653"/>
    <cellStyle name="Note 15 14 2 4" xfId="27654"/>
    <cellStyle name="Note 15 14 2 4 2" xfId="27655"/>
    <cellStyle name="Note 15 14 2 5" xfId="27656"/>
    <cellStyle name="Note 15 14 3" xfId="27657"/>
    <cellStyle name="Note 15 14 3 2" xfId="27658"/>
    <cellStyle name="Note 15 14 3 2 2" xfId="27659"/>
    <cellStyle name="Note 15 14 3 3" xfId="27660"/>
    <cellStyle name="Note 15 14 4" xfId="27661"/>
    <cellStyle name="Note 15 14 4 2" xfId="27662"/>
    <cellStyle name="Note 15 14 4 2 2" xfId="27663"/>
    <cellStyle name="Note 15 14 4 3" xfId="27664"/>
    <cellStyle name="Note 15 14 5" xfId="27665"/>
    <cellStyle name="Note 15 14 5 2" xfId="27666"/>
    <cellStyle name="Note 15 14 6" xfId="27667"/>
    <cellStyle name="Note 15 15" xfId="27668"/>
    <cellStyle name="Note 15 15 2" xfId="27669"/>
    <cellStyle name="Note 15 15 2 2" xfId="27670"/>
    <cellStyle name="Note 15 15 2 2 2" xfId="27671"/>
    <cellStyle name="Note 15 15 2 3" xfId="27672"/>
    <cellStyle name="Note 15 15 3" xfId="27673"/>
    <cellStyle name="Note 15 15 3 2" xfId="27674"/>
    <cellStyle name="Note 15 15 3 2 2" xfId="27675"/>
    <cellStyle name="Note 15 15 3 3" xfId="27676"/>
    <cellStyle name="Note 15 15 4" xfId="27677"/>
    <cellStyle name="Note 15 15 4 2" xfId="27678"/>
    <cellStyle name="Note 15 15 5" xfId="27679"/>
    <cellStyle name="Note 15 16" xfId="27680"/>
    <cellStyle name="Note 15 2" xfId="27681"/>
    <cellStyle name="Note 15 2 2" xfId="27682"/>
    <cellStyle name="Note 15 2 2 2" xfId="27683"/>
    <cellStyle name="Note 15 2 2 2 2" xfId="27684"/>
    <cellStyle name="Note 15 2 2 2 2 2" xfId="27685"/>
    <cellStyle name="Note 15 2 2 2 2 2 2" xfId="27686"/>
    <cellStyle name="Note 15 2 2 2 2 2 2 2" xfId="27687"/>
    <cellStyle name="Note 15 2 2 2 2 2 3" xfId="27688"/>
    <cellStyle name="Note 15 2 2 2 2 3" xfId="27689"/>
    <cellStyle name="Note 15 2 2 2 2 3 2" xfId="27690"/>
    <cellStyle name="Note 15 2 2 2 2 3 2 2" xfId="27691"/>
    <cellStyle name="Note 15 2 2 2 2 3 3" xfId="27692"/>
    <cellStyle name="Note 15 2 2 2 2 4" xfId="27693"/>
    <cellStyle name="Note 15 2 2 2 2 4 2" xfId="27694"/>
    <cellStyle name="Note 15 2 2 2 2 5" xfId="27695"/>
    <cellStyle name="Note 15 2 2 2 3" xfId="27696"/>
    <cellStyle name="Note 15 2 2 2 3 2" xfId="27697"/>
    <cellStyle name="Note 15 2 2 2 3 2 2" xfId="27698"/>
    <cellStyle name="Note 15 2 2 2 3 3" xfId="27699"/>
    <cellStyle name="Note 15 2 2 2 4" xfId="27700"/>
    <cellStyle name="Note 15 2 2 2 4 2" xfId="27701"/>
    <cellStyle name="Note 15 2 2 2 4 2 2" xfId="27702"/>
    <cellStyle name="Note 15 2 2 2 4 3" xfId="27703"/>
    <cellStyle name="Note 15 2 2 2 5" xfId="27704"/>
    <cellStyle name="Note 15 2 2 2 5 2" xfId="27705"/>
    <cellStyle name="Note 15 2 2 2 6" xfId="27706"/>
    <cellStyle name="Note 15 2 2 3" xfId="27707"/>
    <cellStyle name="Note 15 2 2 3 2" xfId="27708"/>
    <cellStyle name="Note 15 2 2 3 2 2" xfId="27709"/>
    <cellStyle name="Note 15 2 2 3 2 2 2" xfId="27710"/>
    <cellStyle name="Note 15 2 2 3 2 2 2 2" xfId="27711"/>
    <cellStyle name="Note 15 2 2 3 2 2 3" xfId="27712"/>
    <cellStyle name="Note 15 2 2 3 2 3" xfId="27713"/>
    <cellStyle name="Note 15 2 2 3 2 3 2" xfId="27714"/>
    <cellStyle name="Note 15 2 2 3 2 3 2 2" xfId="27715"/>
    <cellStyle name="Note 15 2 2 3 2 3 3" xfId="27716"/>
    <cellStyle name="Note 15 2 2 3 2 4" xfId="27717"/>
    <cellStyle name="Note 15 2 2 3 2 4 2" xfId="27718"/>
    <cellStyle name="Note 15 2 2 3 2 5" xfId="27719"/>
    <cellStyle name="Note 15 2 2 3 3" xfId="27720"/>
    <cellStyle name="Note 15 2 2 3 3 2" xfId="27721"/>
    <cellStyle name="Note 15 2 2 3 3 2 2" xfId="27722"/>
    <cellStyle name="Note 15 2 2 3 3 3" xfId="27723"/>
    <cellStyle name="Note 15 2 2 3 4" xfId="27724"/>
    <cellStyle name="Note 15 2 2 3 4 2" xfId="27725"/>
    <cellStyle name="Note 15 2 2 3 4 2 2" xfId="27726"/>
    <cellStyle name="Note 15 2 2 3 4 3" xfId="27727"/>
    <cellStyle name="Note 15 2 2 3 5" xfId="27728"/>
    <cellStyle name="Note 15 2 2 3 5 2" xfId="27729"/>
    <cellStyle name="Note 15 2 2 3 6" xfId="27730"/>
    <cellStyle name="Note 15 2 2 4" xfId="27731"/>
    <cellStyle name="Note 15 2 2 4 2" xfId="27732"/>
    <cellStyle name="Note 15 2 2 4 2 2" xfId="27733"/>
    <cellStyle name="Note 15 2 2 4 2 2 2" xfId="27734"/>
    <cellStyle name="Note 15 2 2 4 2 3" xfId="27735"/>
    <cellStyle name="Note 15 2 2 4 3" xfId="27736"/>
    <cellStyle name="Note 15 2 2 4 3 2" xfId="27737"/>
    <cellStyle name="Note 15 2 2 4 3 2 2" xfId="27738"/>
    <cellStyle name="Note 15 2 2 4 3 3" xfId="27739"/>
    <cellStyle name="Note 15 2 2 4 4" xfId="27740"/>
    <cellStyle name="Note 15 2 2 4 4 2" xfId="27741"/>
    <cellStyle name="Note 15 2 2 4 5" xfId="27742"/>
    <cellStyle name="Note 15 2 3" xfId="27743"/>
    <cellStyle name="Note 15 2 3 2" xfId="27744"/>
    <cellStyle name="Note 15 2 3 2 2" xfId="27745"/>
    <cellStyle name="Note 15 2 3 2 2 2" xfId="27746"/>
    <cellStyle name="Note 15 2 3 2 2 2 2" xfId="27747"/>
    <cellStyle name="Note 15 2 3 2 2 2 2 2" xfId="27748"/>
    <cellStyle name="Note 15 2 3 2 2 2 3" xfId="27749"/>
    <cellStyle name="Note 15 2 3 2 2 3" xfId="27750"/>
    <cellStyle name="Note 15 2 3 2 2 3 2" xfId="27751"/>
    <cellStyle name="Note 15 2 3 2 2 3 2 2" xfId="27752"/>
    <cellStyle name="Note 15 2 3 2 2 3 3" xfId="27753"/>
    <cellStyle name="Note 15 2 3 2 2 4" xfId="27754"/>
    <cellStyle name="Note 15 2 3 2 2 4 2" xfId="27755"/>
    <cellStyle name="Note 15 2 3 2 2 5" xfId="27756"/>
    <cellStyle name="Note 15 2 3 2 3" xfId="27757"/>
    <cellStyle name="Note 15 2 3 2 3 2" xfId="27758"/>
    <cellStyle name="Note 15 2 3 2 3 2 2" xfId="27759"/>
    <cellStyle name="Note 15 2 3 2 3 3" xfId="27760"/>
    <cellStyle name="Note 15 2 3 2 4" xfId="27761"/>
    <cellStyle name="Note 15 2 3 2 4 2" xfId="27762"/>
    <cellStyle name="Note 15 2 3 2 4 2 2" xfId="27763"/>
    <cellStyle name="Note 15 2 3 2 4 3" xfId="27764"/>
    <cellStyle name="Note 15 2 3 2 5" xfId="27765"/>
    <cellStyle name="Note 15 2 3 2 5 2" xfId="27766"/>
    <cellStyle name="Note 15 2 3 2 6" xfId="27767"/>
    <cellStyle name="Note 15 2 3 3" xfId="27768"/>
    <cellStyle name="Note 15 2 3 3 2" xfId="27769"/>
    <cellStyle name="Note 15 2 3 3 2 2" xfId="27770"/>
    <cellStyle name="Note 15 2 3 3 2 2 2" xfId="27771"/>
    <cellStyle name="Note 15 2 3 3 2 2 2 2" xfId="27772"/>
    <cellStyle name="Note 15 2 3 3 2 2 3" xfId="27773"/>
    <cellStyle name="Note 15 2 3 3 2 3" xfId="27774"/>
    <cellStyle name="Note 15 2 3 3 2 3 2" xfId="27775"/>
    <cellStyle name="Note 15 2 3 3 2 3 2 2" xfId="27776"/>
    <cellStyle name="Note 15 2 3 3 2 3 3" xfId="27777"/>
    <cellStyle name="Note 15 2 3 3 2 4" xfId="27778"/>
    <cellStyle name="Note 15 2 3 3 2 4 2" xfId="27779"/>
    <cellStyle name="Note 15 2 3 3 2 5" xfId="27780"/>
    <cellStyle name="Note 15 2 3 3 3" xfId="27781"/>
    <cellStyle name="Note 15 2 3 3 3 2" xfId="27782"/>
    <cellStyle name="Note 15 2 3 3 3 2 2" xfId="27783"/>
    <cellStyle name="Note 15 2 3 3 3 3" xfId="27784"/>
    <cellStyle name="Note 15 2 3 3 4" xfId="27785"/>
    <cellStyle name="Note 15 2 3 3 4 2" xfId="27786"/>
    <cellStyle name="Note 15 2 3 3 4 2 2" xfId="27787"/>
    <cellStyle name="Note 15 2 3 3 4 3" xfId="27788"/>
    <cellStyle name="Note 15 2 3 3 5" xfId="27789"/>
    <cellStyle name="Note 15 2 3 3 5 2" xfId="27790"/>
    <cellStyle name="Note 15 2 3 3 6" xfId="27791"/>
    <cellStyle name="Note 15 2 3 4" xfId="27792"/>
    <cellStyle name="Note 15 2 3 4 2" xfId="27793"/>
    <cellStyle name="Note 15 2 3 4 2 2" xfId="27794"/>
    <cellStyle name="Note 15 2 3 4 2 2 2" xfId="27795"/>
    <cellStyle name="Note 15 2 3 4 2 3" xfId="27796"/>
    <cellStyle name="Note 15 2 3 4 3" xfId="27797"/>
    <cellStyle name="Note 15 2 3 4 3 2" xfId="27798"/>
    <cellStyle name="Note 15 2 3 4 3 2 2" xfId="27799"/>
    <cellStyle name="Note 15 2 3 4 3 3" xfId="27800"/>
    <cellStyle name="Note 15 2 3 4 4" xfId="27801"/>
    <cellStyle name="Note 15 2 3 4 4 2" xfId="27802"/>
    <cellStyle name="Note 15 2 3 4 5" xfId="27803"/>
    <cellStyle name="Note 15 2 4" xfId="27804"/>
    <cellStyle name="Note 15 2 4 2" xfId="27805"/>
    <cellStyle name="Note 15 2 4 2 2" xfId="27806"/>
    <cellStyle name="Note 15 2 4 2 2 2" xfId="27807"/>
    <cellStyle name="Note 15 2 4 2 2 2 2" xfId="27808"/>
    <cellStyle name="Note 15 2 4 2 2 2 2 2" xfId="27809"/>
    <cellStyle name="Note 15 2 4 2 2 2 3" xfId="27810"/>
    <cellStyle name="Note 15 2 4 2 2 3" xfId="27811"/>
    <cellStyle name="Note 15 2 4 2 2 3 2" xfId="27812"/>
    <cellStyle name="Note 15 2 4 2 2 3 2 2" xfId="27813"/>
    <cellStyle name="Note 15 2 4 2 2 3 3" xfId="27814"/>
    <cellStyle name="Note 15 2 4 2 2 4" xfId="27815"/>
    <cellStyle name="Note 15 2 4 2 2 4 2" xfId="27816"/>
    <cellStyle name="Note 15 2 4 2 2 5" xfId="27817"/>
    <cellStyle name="Note 15 2 4 2 3" xfId="27818"/>
    <cellStyle name="Note 15 2 4 2 3 2" xfId="27819"/>
    <cellStyle name="Note 15 2 4 2 3 2 2" xfId="27820"/>
    <cellStyle name="Note 15 2 4 2 3 3" xfId="27821"/>
    <cellStyle name="Note 15 2 4 2 4" xfId="27822"/>
    <cellStyle name="Note 15 2 4 2 4 2" xfId="27823"/>
    <cellStyle name="Note 15 2 4 2 4 2 2" xfId="27824"/>
    <cellStyle name="Note 15 2 4 2 4 3" xfId="27825"/>
    <cellStyle name="Note 15 2 4 2 5" xfId="27826"/>
    <cellStyle name="Note 15 2 4 2 5 2" xfId="27827"/>
    <cellStyle name="Note 15 2 4 2 6" xfId="27828"/>
    <cellStyle name="Note 15 2 4 3" xfId="27829"/>
    <cellStyle name="Note 15 2 4 3 2" xfId="27830"/>
    <cellStyle name="Note 15 2 4 3 2 2" xfId="27831"/>
    <cellStyle name="Note 15 2 4 3 2 2 2" xfId="27832"/>
    <cellStyle name="Note 15 2 4 3 2 2 2 2" xfId="27833"/>
    <cellStyle name="Note 15 2 4 3 2 2 3" xfId="27834"/>
    <cellStyle name="Note 15 2 4 3 2 3" xfId="27835"/>
    <cellStyle name="Note 15 2 4 3 2 3 2" xfId="27836"/>
    <cellStyle name="Note 15 2 4 3 2 3 2 2" xfId="27837"/>
    <cellStyle name="Note 15 2 4 3 2 3 3" xfId="27838"/>
    <cellStyle name="Note 15 2 4 3 2 4" xfId="27839"/>
    <cellStyle name="Note 15 2 4 3 2 4 2" xfId="27840"/>
    <cellStyle name="Note 15 2 4 3 2 5" xfId="27841"/>
    <cellStyle name="Note 15 2 4 3 3" xfId="27842"/>
    <cellStyle name="Note 15 2 4 3 3 2" xfId="27843"/>
    <cellStyle name="Note 15 2 4 3 3 2 2" xfId="27844"/>
    <cellStyle name="Note 15 2 4 3 3 3" xfId="27845"/>
    <cellStyle name="Note 15 2 4 3 4" xfId="27846"/>
    <cellStyle name="Note 15 2 4 3 4 2" xfId="27847"/>
    <cellStyle name="Note 15 2 4 3 4 2 2" xfId="27848"/>
    <cellStyle name="Note 15 2 4 3 4 3" xfId="27849"/>
    <cellStyle name="Note 15 2 4 3 5" xfId="27850"/>
    <cellStyle name="Note 15 2 4 3 5 2" xfId="27851"/>
    <cellStyle name="Note 15 2 4 3 6" xfId="27852"/>
    <cellStyle name="Note 15 2 4 4" xfId="27853"/>
    <cellStyle name="Note 15 2 4 4 2" xfId="27854"/>
    <cellStyle name="Note 15 2 4 4 2 2" xfId="27855"/>
    <cellStyle name="Note 15 2 4 4 2 2 2" xfId="27856"/>
    <cellStyle name="Note 15 2 4 4 2 3" xfId="27857"/>
    <cellStyle name="Note 15 2 4 4 3" xfId="27858"/>
    <cellStyle name="Note 15 2 4 4 3 2" xfId="27859"/>
    <cellStyle name="Note 15 2 4 4 3 2 2" xfId="27860"/>
    <cellStyle name="Note 15 2 4 4 3 3" xfId="27861"/>
    <cellStyle name="Note 15 2 4 4 4" xfId="27862"/>
    <cellStyle name="Note 15 2 4 4 4 2" xfId="27863"/>
    <cellStyle name="Note 15 2 4 4 5" xfId="27864"/>
    <cellStyle name="Note 15 2 5" xfId="27865"/>
    <cellStyle name="Note 15 2 5 2" xfId="27866"/>
    <cellStyle name="Note 15 2 5 2 2" xfId="27867"/>
    <cellStyle name="Note 15 2 5 2 2 2" xfId="27868"/>
    <cellStyle name="Note 15 2 5 2 2 2 2" xfId="27869"/>
    <cellStyle name="Note 15 2 5 2 2 2 2 2" xfId="27870"/>
    <cellStyle name="Note 15 2 5 2 2 2 3" xfId="27871"/>
    <cellStyle name="Note 15 2 5 2 2 3" xfId="27872"/>
    <cellStyle name="Note 15 2 5 2 2 3 2" xfId="27873"/>
    <cellStyle name="Note 15 2 5 2 2 3 2 2" xfId="27874"/>
    <cellStyle name="Note 15 2 5 2 2 3 3" xfId="27875"/>
    <cellStyle name="Note 15 2 5 2 2 4" xfId="27876"/>
    <cellStyle name="Note 15 2 5 2 2 4 2" xfId="27877"/>
    <cellStyle name="Note 15 2 5 2 2 5" xfId="27878"/>
    <cellStyle name="Note 15 2 5 2 3" xfId="27879"/>
    <cellStyle name="Note 15 2 5 2 3 2" xfId="27880"/>
    <cellStyle name="Note 15 2 5 2 3 2 2" xfId="27881"/>
    <cellStyle name="Note 15 2 5 2 3 3" xfId="27882"/>
    <cellStyle name="Note 15 2 5 2 4" xfId="27883"/>
    <cellStyle name="Note 15 2 5 2 4 2" xfId="27884"/>
    <cellStyle name="Note 15 2 5 2 4 2 2" xfId="27885"/>
    <cellStyle name="Note 15 2 5 2 4 3" xfId="27886"/>
    <cellStyle name="Note 15 2 5 2 5" xfId="27887"/>
    <cellStyle name="Note 15 2 5 2 5 2" xfId="27888"/>
    <cellStyle name="Note 15 2 5 2 6" xfId="27889"/>
    <cellStyle name="Note 15 2 5 3" xfId="27890"/>
    <cellStyle name="Note 15 2 5 3 2" xfId="27891"/>
    <cellStyle name="Note 15 2 5 3 2 2" xfId="27892"/>
    <cellStyle name="Note 15 2 5 3 2 2 2" xfId="27893"/>
    <cellStyle name="Note 15 2 5 3 2 2 2 2" xfId="27894"/>
    <cellStyle name="Note 15 2 5 3 2 2 3" xfId="27895"/>
    <cellStyle name="Note 15 2 5 3 2 3" xfId="27896"/>
    <cellStyle name="Note 15 2 5 3 2 3 2" xfId="27897"/>
    <cellStyle name="Note 15 2 5 3 2 3 2 2" xfId="27898"/>
    <cellStyle name="Note 15 2 5 3 2 3 3" xfId="27899"/>
    <cellStyle name="Note 15 2 5 3 2 4" xfId="27900"/>
    <cellStyle name="Note 15 2 5 3 2 4 2" xfId="27901"/>
    <cellStyle name="Note 15 2 5 3 2 5" xfId="27902"/>
    <cellStyle name="Note 15 2 5 3 3" xfId="27903"/>
    <cellStyle name="Note 15 2 5 3 3 2" xfId="27904"/>
    <cellStyle name="Note 15 2 5 3 3 2 2" xfId="27905"/>
    <cellStyle name="Note 15 2 5 3 3 3" xfId="27906"/>
    <cellStyle name="Note 15 2 5 3 4" xfId="27907"/>
    <cellStyle name="Note 15 2 5 3 4 2" xfId="27908"/>
    <cellStyle name="Note 15 2 5 3 4 2 2" xfId="27909"/>
    <cellStyle name="Note 15 2 5 3 4 3" xfId="27910"/>
    <cellStyle name="Note 15 2 5 3 5" xfId="27911"/>
    <cellStyle name="Note 15 2 5 3 5 2" xfId="27912"/>
    <cellStyle name="Note 15 2 5 3 6" xfId="27913"/>
    <cellStyle name="Note 15 2 5 4" xfId="27914"/>
    <cellStyle name="Note 15 2 5 4 2" xfId="27915"/>
    <cellStyle name="Note 15 2 5 4 2 2" xfId="27916"/>
    <cellStyle name="Note 15 2 5 4 2 2 2" xfId="27917"/>
    <cellStyle name="Note 15 2 5 4 2 3" xfId="27918"/>
    <cellStyle name="Note 15 2 5 4 3" xfId="27919"/>
    <cellStyle name="Note 15 2 5 4 3 2" xfId="27920"/>
    <cellStyle name="Note 15 2 5 4 3 2 2" xfId="27921"/>
    <cellStyle name="Note 15 2 5 4 3 3" xfId="27922"/>
    <cellStyle name="Note 15 2 5 4 4" xfId="27923"/>
    <cellStyle name="Note 15 2 5 4 4 2" xfId="27924"/>
    <cellStyle name="Note 15 2 5 4 5" xfId="27925"/>
    <cellStyle name="Note 15 2 6" xfId="27926"/>
    <cellStyle name="Note 15 2 6 2" xfId="27927"/>
    <cellStyle name="Note 15 2 6 2 2" xfId="27928"/>
    <cellStyle name="Note 15 2 6 2 2 2" xfId="27929"/>
    <cellStyle name="Note 15 2 6 2 2 2 2" xfId="27930"/>
    <cellStyle name="Note 15 2 6 2 2 2 2 2" xfId="27931"/>
    <cellStyle name="Note 15 2 6 2 2 2 3" xfId="27932"/>
    <cellStyle name="Note 15 2 6 2 2 3" xfId="27933"/>
    <cellStyle name="Note 15 2 6 2 2 3 2" xfId="27934"/>
    <cellStyle name="Note 15 2 6 2 2 3 2 2" xfId="27935"/>
    <cellStyle name="Note 15 2 6 2 2 3 3" xfId="27936"/>
    <cellStyle name="Note 15 2 6 2 2 4" xfId="27937"/>
    <cellStyle name="Note 15 2 6 2 2 4 2" xfId="27938"/>
    <cellStyle name="Note 15 2 6 2 2 5" xfId="27939"/>
    <cellStyle name="Note 15 2 6 2 3" xfId="27940"/>
    <cellStyle name="Note 15 2 6 2 3 2" xfId="27941"/>
    <cellStyle name="Note 15 2 6 2 3 2 2" xfId="27942"/>
    <cellStyle name="Note 15 2 6 2 3 3" xfId="27943"/>
    <cellStyle name="Note 15 2 6 2 4" xfId="27944"/>
    <cellStyle name="Note 15 2 6 2 4 2" xfId="27945"/>
    <cellStyle name="Note 15 2 6 2 4 2 2" xfId="27946"/>
    <cellStyle name="Note 15 2 6 2 4 3" xfId="27947"/>
    <cellStyle name="Note 15 2 6 2 5" xfId="27948"/>
    <cellStyle name="Note 15 2 6 2 5 2" xfId="27949"/>
    <cellStyle name="Note 15 2 6 2 6" xfId="27950"/>
    <cellStyle name="Note 15 2 6 3" xfId="27951"/>
    <cellStyle name="Note 15 2 6 3 2" xfId="27952"/>
    <cellStyle name="Note 15 2 6 3 2 2" xfId="27953"/>
    <cellStyle name="Note 15 2 6 3 2 2 2" xfId="27954"/>
    <cellStyle name="Note 15 2 6 3 2 2 2 2" xfId="27955"/>
    <cellStyle name="Note 15 2 6 3 2 2 3" xfId="27956"/>
    <cellStyle name="Note 15 2 6 3 2 3" xfId="27957"/>
    <cellStyle name="Note 15 2 6 3 2 3 2" xfId="27958"/>
    <cellStyle name="Note 15 2 6 3 2 3 2 2" xfId="27959"/>
    <cellStyle name="Note 15 2 6 3 2 3 3" xfId="27960"/>
    <cellStyle name="Note 15 2 6 3 2 4" xfId="27961"/>
    <cellStyle name="Note 15 2 6 3 2 4 2" xfId="27962"/>
    <cellStyle name="Note 15 2 6 3 2 5" xfId="27963"/>
    <cellStyle name="Note 15 2 6 3 3" xfId="27964"/>
    <cellStyle name="Note 15 2 6 3 3 2" xfId="27965"/>
    <cellStyle name="Note 15 2 6 3 3 2 2" xfId="27966"/>
    <cellStyle name="Note 15 2 6 3 3 3" xfId="27967"/>
    <cellStyle name="Note 15 2 6 3 4" xfId="27968"/>
    <cellStyle name="Note 15 2 6 3 4 2" xfId="27969"/>
    <cellStyle name="Note 15 2 6 3 4 2 2" xfId="27970"/>
    <cellStyle name="Note 15 2 6 3 4 3" xfId="27971"/>
    <cellStyle name="Note 15 2 6 3 5" xfId="27972"/>
    <cellStyle name="Note 15 2 6 3 5 2" xfId="27973"/>
    <cellStyle name="Note 15 2 6 3 6" xfId="27974"/>
    <cellStyle name="Note 15 2 6 4" xfId="27975"/>
    <cellStyle name="Note 15 2 6 4 2" xfId="27976"/>
    <cellStyle name="Note 15 2 6 4 2 2" xfId="27977"/>
    <cellStyle name="Note 15 2 6 4 2 2 2" xfId="27978"/>
    <cellStyle name="Note 15 2 6 4 2 3" xfId="27979"/>
    <cellStyle name="Note 15 2 6 4 3" xfId="27980"/>
    <cellStyle name="Note 15 2 6 4 3 2" xfId="27981"/>
    <cellStyle name="Note 15 2 6 4 3 2 2" xfId="27982"/>
    <cellStyle name="Note 15 2 6 4 3 3" xfId="27983"/>
    <cellStyle name="Note 15 2 6 4 4" xfId="27984"/>
    <cellStyle name="Note 15 2 6 4 4 2" xfId="27985"/>
    <cellStyle name="Note 15 2 6 4 5" xfId="27986"/>
    <cellStyle name="Note 15 2 7" xfId="27987"/>
    <cellStyle name="Note 15 2 7 2" xfId="27988"/>
    <cellStyle name="Note 15 2 7 2 2" xfId="27989"/>
    <cellStyle name="Note 15 2 7 2 2 2" xfId="27990"/>
    <cellStyle name="Note 15 2 7 2 2 2 2" xfId="27991"/>
    <cellStyle name="Note 15 2 7 2 2 3" xfId="27992"/>
    <cellStyle name="Note 15 2 7 2 3" xfId="27993"/>
    <cellStyle name="Note 15 2 7 2 3 2" xfId="27994"/>
    <cellStyle name="Note 15 2 7 2 3 2 2" xfId="27995"/>
    <cellStyle name="Note 15 2 7 2 3 3" xfId="27996"/>
    <cellStyle name="Note 15 2 7 2 4" xfId="27997"/>
    <cellStyle name="Note 15 2 7 2 4 2" xfId="27998"/>
    <cellStyle name="Note 15 2 7 2 5" xfId="27999"/>
    <cellStyle name="Note 15 2 7 3" xfId="28000"/>
    <cellStyle name="Note 15 2 7 3 2" xfId="28001"/>
    <cellStyle name="Note 15 2 7 3 2 2" xfId="28002"/>
    <cellStyle name="Note 15 2 7 3 3" xfId="28003"/>
    <cellStyle name="Note 15 2 7 4" xfId="28004"/>
    <cellStyle name="Note 15 2 7 4 2" xfId="28005"/>
    <cellStyle name="Note 15 2 7 4 2 2" xfId="28006"/>
    <cellStyle name="Note 15 2 7 4 3" xfId="28007"/>
    <cellStyle name="Note 15 2 7 5" xfId="28008"/>
    <cellStyle name="Note 15 2 7 5 2" xfId="28009"/>
    <cellStyle name="Note 15 2 7 6" xfId="28010"/>
    <cellStyle name="Note 15 2 8" xfId="28011"/>
    <cellStyle name="Note 15 2 8 2" xfId="28012"/>
    <cellStyle name="Note 15 2 8 2 2" xfId="28013"/>
    <cellStyle name="Note 15 2 8 2 2 2" xfId="28014"/>
    <cellStyle name="Note 15 2 8 2 2 2 2" xfId="28015"/>
    <cellStyle name="Note 15 2 8 2 2 3" xfId="28016"/>
    <cellStyle name="Note 15 2 8 2 3" xfId="28017"/>
    <cellStyle name="Note 15 2 8 2 3 2" xfId="28018"/>
    <cellStyle name="Note 15 2 8 2 3 2 2" xfId="28019"/>
    <cellStyle name="Note 15 2 8 2 3 3" xfId="28020"/>
    <cellStyle name="Note 15 2 8 2 4" xfId="28021"/>
    <cellStyle name="Note 15 2 8 2 4 2" xfId="28022"/>
    <cellStyle name="Note 15 2 8 2 5" xfId="28023"/>
    <cellStyle name="Note 15 2 8 3" xfId="28024"/>
    <cellStyle name="Note 15 2 8 3 2" xfId="28025"/>
    <cellStyle name="Note 15 2 8 3 2 2" xfId="28026"/>
    <cellStyle name="Note 15 2 8 3 3" xfId="28027"/>
    <cellStyle name="Note 15 2 8 4" xfId="28028"/>
    <cellStyle name="Note 15 2 8 4 2" xfId="28029"/>
    <cellStyle name="Note 15 2 8 4 2 2" xfId="28030"/>
    <cellStyle name="Note 15 2 8 4 3" xfId="28031"/>
    <cellStyle name="Note 15 2 8 5" xfId="28032"/>
    <cellStyle name="Note 15 2 8 5 2" xfId="28033"/>
    <cellStyle name="Note 15 2 8 6" xfId="28034"/>
    <cellStyle name="Note 15 2 9" xfId="28035"/>
    <cellStyle name="Note 15 2 9 2" xfId="28036"/>
    <cellStyle name="Note 15 2 9 2 2" xfId="28037"/>
    <cellStyle name="Note 15 2 9 2 2 2" xfId="28038"/>
    <cellStyle name="Note 15 2 9 2 3" xfId="28039"/>
    <cellStyle name="Note 15 2 9 3" xfId="28040"/>
    <cellStyle name="Note 15 2 9 3 2" xfId="28041"/>
    <cellStyle name="Note 15 2 9 3 2 2" xfId="28042"/>
    <cellStyle name="Note 15 2 9 3 3" xfId="28043"/>
    <cellStyle name="Note 15 2 9 4" xfId="28044"/>
    <cellStyle name="Note 15 2 9 4 2" xfId="28045"/>
    <cellStyle name="Note 15 2 9 5" xfId="28046"/>
    <cellStyle name="Note 15 3" xfId="28047"/>
    <cellStyle name="Note 15 3 2" xfId="28048"/>
    <cellStyle name="Note 15 3 2 2" xfId="28049"/>
    <cellStyle name="Note 15 3 2 2 2" xfId="28050"/>
    <cellStyle name="Note 15 3 2 2 2 2" xfId="28051"/>
    <cellStyle name="Note 15 3 2 2 2 2 2" xfId="28052"/>
    <cellStyle name="Note 15 3 2 2 2 2 2 2" xfId="28053"/>
    <cellStyle name="Note 15 3 2 2 2 2 3" xfId="28054"/>
    <cellStyle name="Note 15 3 2 2 2 3" xfId="28055"/>
    <cellStyle name="Note 15 3 2 2 2 3 2" xfId="28056"/>
    <cellStyle name="Note 15 3 2 2 2 3 2 2" xfId="28057"/>
    <cellStyle name="Note 15 3 2 2 2 3 3" xfId="28058"/>
    <cellStyle name="Note 15 3 2 2 2 4" xfId="28059"/>
    <cellStyle name="Note 15 3 2 2 2 4 2" xfId="28060"/>
    <cellStyle name="Note 15 3 2 2 2 5" xfId="28061"/>
    <cellStyle name="Note 15 3 2 2 3" xfId="28062"/>
    <cellStyle name="Note 15 3 2 2 3 2" xfId="28063"/>
    <cellStyle name="Note 15 3 2 2 3 2 2" xfId="28064"/>
    <cellStyle name="Note 15 3 2 2 3 3" xfId="28065"/>
    <cellStyle name="Note 15 3 2 2 4" xfId="28066"/>
    <cellStyle name="Note 15 3 2 2 4 2" xfId="28067"/>
    <cellStyle name="Note 15 3 2 2 4 2 2" xfId="28068"/>
    <cellStyle name="Note 15 3 2 2 4 3" xfId="28069"/>
    <cellStyle name="Note 15 3 2 2 5" xfId="28070"/>
    <cellStyle name="Note 15 3 2 2 5 2" xfId="28071"/>
    <cellStyle name="Note 15 3 2 2 6" xfId="28072"/>
    <cellStyle name="Note 15 3 2 3" xfId="28073"/>
    <cellStyle name="Note 15 3 2 3 2" xfId="28074"/>
    <cellStyle name="Note 15 3 2 3 2 2" xfId="28075"/>
    <cellStyle name="Note 15 3 2 3 2 2 2" xfId="28076"/>
    <cellStyle name="Note 15 3 2 3 2 2 2 2" xfId="28077"/>
    <cellStyle name="Note 15 3 2 3 2 2 3" xfId="28078"/>
    <cellStyle name="Note 15 3 2 3 2 3" xfId="28079"/>
    <cellStyle name="Note 15 3 2 3 2 3 2" xfId="28080"/>
    <cellStyle name="Note 15 3 2 3 2 3 2 2" xfId="28081"/>
    <cellStyle name="Note 15 3 2 3 2 3 3" xfId="28082"/>
    <cellStyle name="Note 15 3 2 3 2 4" xfId="28083"/>
    <cellStyle name="Note 15 3 2 3 2 4 2" xfId="28084"/>
    <cellStyle name="Note 15 3 2 3 2 5" xfId="28085"/>
    <cellStyle name="Note 15 3 2 3 3" xfId="28086"/>
    <cellStyle name="Note 15 3 2 3 3 2" xfId="28087"/>
    <cellStyle name="Note 15 3 2 3 3 2 2" xfId="28088"/>
    <cellStyle name="Note 15 3 2 3 3 3" xfId="28089"/>
    <cellStyle name="Note 15 3 2 3 4" xfId="28090"/>
    <cellStyle name="Note 15 3 2 3 4 2" xfId="28091"/>
    <cellStyle name="Note 15 3 2 3 4 2 2" xfId="28092"/>
    <cellStyle name="Note 15 3 2 3 4 3" xfId="28093"/>
    <cellStyle name="Note 15 3 2 3 5" xfId="28094"/>
    <cellStyle name="Note 15 3 2 3 5 2" xfId="28095"/>
    <cellStyle name="Note 15 3 2 3 6" xfId="28096"/>
    <cellStyle name="Note 15 3 2 4" xfId="28097"/>
    <cellStyle name="Note 15 3 2 4 2" xfId="28098"/>
    <cellStyle name="Note 15 3 2 4 2 2" xfId="28099"/>
    <cellStyle name="Note 15 3 2 4 2 2 2" xfId="28100"/>
    <cellStyle name="Note 15 3 2 4 2 3" xfId="28101"/>
    <cellStyle name="Note 15 3 2 4 3" xfId="28102"/>
    <cellStyle name="Note 15 3 2 4 3 2" xfId="28103"/>
    <cellStyle name="Note 15 3 2 4 3 2 2" xfId="28104"/>
    <cellStyle name="Note 15 3 2 4 3 3" xfId="28105"/>
    <cellStyle name="Note 15 3 2 4 4" xfId="28106"/>
    <cellStyle name="Note 15 3 2 4 4 2" xfId="28107"/>
    <cellStyle name="Note 15 3 2 4 5" xfId="28108"/>
    <cellStyle name="Note 15 3 3" xfId="28109"/>
    <cellStyle name="Note 15 3 3 2" xfId="28110"/>
    <cellStyle name="Note 15 3 3 2 2" xfId="28111"/>
    <cellStyle name="Note 15 3 3 2 2 2" xfId="28112"/>
    <cellStyle name="Note 15 3 3 2 2 2 2" xfId="28113"/>
    <cellStyle name="Note 15 3 3 2 2 2 2 2" xfId="28114"/>
    <cellStyle name="Note 15 3 3 2 2 2 3" xfId="28115"/>
    <cellStyle name="Note 15 3 3 2 2 3" xfId="28116"/>
    <cellStyle name="Note 15 3 3 2 2 3 2" xfId="28117"/>
    <cellStyle name="Note 15 3 3 2 2 3 2 2" xfId="28118"/>
    <cellStyle name="Note 15 3 3 2 2 3 3" xfId="28119"/>
    <cellStyle name="Note 15 3 3 2 2 4" xfId="28120"/>
    <cellStyle name="Note 15 3 3 2 2 4 2" xfId="28121"/>
    <cellStyle name="Note 15 3 3 2 2 5" xfId="28122"/>
    <cellStyle name="Note 15 3 3 2 3" xfId="28123"/>
    <cellStyle name="Note 15 3 3 2 3 2" xfId="28124"/>
    <cellStyle name="Note 15 3 3 2 3 2 2" xfId="28125"/>
    <cellStyle name="Note 15 3 3 2 3 3" xfId="28126"/>
    <cellStyle name="Note 15 3 3 2 4" xfId="28127"/>
    <cellStyle name="Note 15 3 3 2 4 2" xfId="28128"/>
    <cellStyle name="Note 15 3 3 2 4 2 2" xfId="28129"/>
    <cellStyle name="Note 15 3 3 2 4 3" xfId="28130"/>
    <cellStyle name="Note 15 3 3 2 5" xfId="28131"/>
    <cellStyle name="Note 15 3 3 2 5 2" xfId="28132"/>
    <cellStyle name="Note 15 3 3 2 6" xfId="28133"/>
    <cellStyle name="Note 15 3 3 3" xfId="28134"/>
    <cellStyle name="Note 15 3 3 3 2" xfId="28135"/>
    <cellStyle name="Note 15 3 3 3 2 2" xfId="28136"/>
    <cellStyle name="Note 15 3 3 3 2 2 2" xfId="28137"/>
    <cellStyle name="Note 15 3 3 3 2 2 2 2" xfId="28138"/>
    <cellStyle name="Note 15 3 3 3 2 2 3" xfId="28139"/>
    <cellStyle name="Note 15 3 3 3 2 3" xfId="28140"/>
    <cellStyle name="Note 15 3 3 3 2 3 2" xfId="28141"/>
    <cellStyle name="Note 15 3 3 3 2 3 2 2" xfId="28142"/>
    <cellStyle name="Note 15 3 3 3 2 3 3" xfId="28143"/>
    <cellStyle name="Note 15 3 3 3 2 4" xfId="28144"/>
    <cellStyle name="Note 15 3 3 3 2 4 2" xfId="28145"/>
    <cellStyle name="Note 15 3 3 3 2 5" xfId="28146"/>
    <cellStyle name="Note 15 3 3 3 3" xfId="28147"/>
    <cellStyle name="Note 15 3 3 3 3 2" xfId="28148"/>
    <cellStyle name="Note 15 3 3 3 3 2 2" xfId="28149"/>
    <cellStyle name="Note 15 3 3 3 3 3" xfId="28150"/>
    <cellStyle name="Note 15 3 3 3 4" xfId="28151"/>
    <cellStyle name="Note 15 3 3 3 4 2" xfId="28152"/>
    <cellStyle name="Note 15 3 3 3 4 2 2" xfId="28153"/>
    <cellStyle name="Note 15 3 3 3 4 3" xfId="28154"/>
    <cellStyle name="Note 15 3 3 3 5" xfId="28155"/>
    <cellStyle name="Note 15 3 3 3 5 2" xfId="28156"/>
    <cellStyle name="Note 15 3 3 3 6" xfId="28157"/>
    <cellStyle name="Note 15 3 3 4" xfId="28158"/>
    <cellStyle name="Note 15 3 3 4 2" xfId="28159"/>
    <cellStyle name="Note 15 3 3 4 2 2" xfId="28160"/>
    <cellStyle name="Note 15 3 3 4 2 2 2" xfId="28161"/>
    <cellStyle name="Note 15 3 3 4 2 3" xfId="28162"/>
    <cellStyle name="Note 15 3 3 4 3" xfId="28163"/>
    <cellStyle name="Note 15 3 3 4 3 2" xfId="28164"/>
    <cellStyle name="Note 15 3 3 4 3 2 2" xfId="28165"/>
    <cellStyle name="Note 15 3 3 4 3 3" xfId="28166"/>
    <cellStyle name="Note 15 3 3 4 4" xfId="28167"/>
    <cellStyle name="Note 15 3 3 4 4 2" xfId="28168"/>
    <cellStyle name="Note 15 3 3 4 5" xfId="28169"/>
    <cellStyle name="Note 15 3 4" xfId="28170"/>
    <cellStyle name="Note 15 3 4 2" xfId="28171"/>
    <cellStyle name="Note 15 3 4 2 2" xfId="28172"/>
    <cellStyle name="Note 15 3 4 2 2 2" xfId="28173"/>
    <cellStyle name="Note 15 3 4 2 2 2 2" xfId="28174"/>
    <cellStyle name="Note 15 3 4 2 2 2 2 2" xfId="28175"/>
    <cellStyle name="Note 15 3 4 2 2 2 3" xfId="28176"/>
    <cellStyle name="Note 15 3 4 2 2 3" xfId="28177"/>
    <cellStyle name="Note 15 3 4 2 2 3 2" xfId="28178"/>
    <cellStyle name="Note 15 3 4 2 2 3 2 2" xfId="28179"/>
    <cellStyle name="Note 15 3 4 2 2 3 3" xfId="28180"/>
    <cellStyle name="Note 15 3 4 2 2 4" xfId="28181"/>
    <cellStyle name="Note 15 3 4 2 2 4 2" xfId="28182"/>
    <cellStyle name="Note 15 3 4 2 2 5" xfId="28183"/>
    <cellStyle name="Note 15 3 4 2 3" xfId="28184"/>
    <cellStyle name="Note 15 3 4 2 3 2" xfId="28185"/>
    <cellStyle name="Note 15 3 4 2 3 2 2" xfId="28186"/>
    <cellStyle name="Note 15 3 4 2 3 3" xfId="28187"/>
    <cellStyle name="Note 15 3 4 2 4" xfId="28188"/>
    <cellStyle name="Note 15 3 4 2 4 2" xfId="28189"/>
    <cellStyle name="Note 15 3 4 2 4 2 2" xfId="28190"/>
    <cellStyle name="Note 15 3 4 2 4 3" xfId="28191"/>
    <cellStyle name="Note 15 3 4 2 5" xfId="28192"/>
    <cellStyle name="Note 15 3 4 2 5 2" xfId="28193"/>
    <cellStyle name="Note 15 3 4 2 6" xfId="28194"/>
    <cellStyle name="Note 15 3 4 3" xfId="28195"/>
    <cellStyle name="Note 15 3 4 3 2" xfId="28196"/>
    <cellStyle name="Note 15 3 4 3 2 2" xfId="28197"/>
    <cellStyle name="Note 15 3 4 3 2 2 2" xfId="28198"/>
    <cellStyle name="Note 15 3 4 3 2 2 2 2" xfId="28199"/>
    <cellStyle name="Note 15 3 4 3 2 2 3" xfId="28200"/>
    <cellStyle name="Note 15 3 4 3 2 3" xfId="28201"/>
    <cellStyle name="Note 15 3 4 3 2 3 2" xfId="28202"/>
    <cellStyle name="Note 15 3 4 3 2 3 2 2" xfId="28203"/>
    <cellStyle name="Note 15 3 4 3 2 3 3" xfId="28204"/>
    <cellStyle name="Note 15 3 4 3 2 4" xfId="28205"/>
    <cellStyle name="Note 15 3 4 3 2 4 2" xfId="28206"/>
    <cellStyle name="Note 15 3 4 3 2 5" xfId="28207"/>
    <cellStyle name="Note 15 3 4 3 3" xfId="28208"/>
    <cellStyle name="Note 15 3 4 3 3 2" xfId="28209"/>
    <cellStyle name="Note 15 3 4 3 3 2 2" xfId="28210"/>
    <cellStyle name="Note 15 3 4 3 3 3" xfId="28211"/>
    <cellStyle name="Note 15 3 4 3 4" xfId="28212"/>
    <cellStyle name="Note 15 3 4 3 4 2" xfId="28213"/>
    <cellStyle name="Note 15 3 4 3 4 2 2" xfId="28214"/>
    <cellStyle name="Note 15 3 4 3 4 3" xfId="28215"/>
    <cellStyle name="Note 15 3 4 3 5" xfId="28216"/>
    <cellStyle name="Note 15 3 4 3 5 2" xfId="28217"/>
    <cellStyle name="Note 15 3 4 3 6" xfId="28218"/>
    <cellStyle name="Note 15 3 4 4" xfId="28219"/>
    <cellStyle name="Note 15 3 4 4 2" xfId="28220"/>
    <cellStyle name="Note 15 3 4 4 2 2" xfId="28221"/>
    <cellStyle name="Note 15 3 4 4 2 2 2" xfId="28222"/>
    <cellStyle name="Note 15 3 4 4 2 3" xfId="28223"/>
    <cellStyle name="Note 15 3 4 4 3" xfId="28224"/>
    <cellStyle name="Note 15 3 4 4 3 2" xfId="28225"/>
    <cellStyle name="Note 15 3 4 4 3 2 2" xfId="28226"/>
    <cellStyle name="Note 15 3 4 4 3 3" xfId="28227"/>
    <cellStyle name="Note 15 3 4 4 4" xfId="28228"/>
    <cellStyle name="Note 15 3 4 4 4 2" xfId="28229"/>
    <cellStyle name="Note 15 3 4 4 5" xfId="28230"/>
    <cellStyle name="Note 15 3 5" xfId="28231"/>
    <cellStyle name="Note 15 3 5 2" xfId="28232"/>
    <cellStyle name="Note 15 3 5 2 2" xfId="28233"/>
    <cellStyle name="Note 15 3 5 2 2 2" xfId="28234"/>
    <cellStyle name="Note 15 3 5 2 2 2 2" xfId="28235"/>
    <cellStyle name="Note 15 3 5 2 2 2 2 2" xfId="28236"/>
    <cellStyle name="Note 15 3 5 2 2 2 3" xfId="28237"/>
    <cellStyle name="Note 15 3 5 2 2 3" xfId="28238"/>
    <cellStyle name="Note 15 3 5 2 2 3 2" xfId="28239"/>
    <cellStyle name="Note 15 3 5 2 2 3 2 2" xfId="28240"/>
    <cellStyle name="Note 15 3 5 2 2 3 3" xfId="28241"/>
    <cellStyle name="Note 15 3 5 2 2 4" xfId="28242"/>
    <cellStyle name="Note 15 3 5 2 2 4 2" xfId="28243"/>
    <cellStyle name="Note 15 3 5 2 2 5" xfId="28244"/>
    <cellStyle name="Note 15 3 5 2 3" xfId="28245"/>
    <cellStyle name="Note 15 3 5 2 3 2" xfId="28246"/>
    <cellStyle name="Note 15 3 5 2 3 2 2" xfId="28247"/>
    <cellStyle name="Note 15 3 5 2 3 3" xfId="28248"/>
    <cellStyle name="Note 15 3 5 2 4" xfId="28249"/>
    <cellStyle name="Note 15 3 5 2 4 2" xfId="28250"/>
    <cellStyle name="Note 15 3 5 2 4 2 2" xfId="28251"/>
    <cellStyle name="Note 15 3 5 2 4 3" xfId="28252"/>
    <cellStyle name="Note 15 3 5 2 5" xfId="28253"/>
    <cellStyle name="Note 15 3 5 2 5 2" xfId="28254"/>
    <cellStyle name="Note 15 3 5 2 6" xfId="28255"/>
    <cellStyle name="Note 15 3 5 3" xfId="28256"/>
    <cellStyle name="Note 15 3 5 3 2" xfId="28257"/>
    <cellStyle name="Note 15 3 5 3 2 2" xfId="28258"/>
    <cellStyle name="Note 15 3 5 3 2 2 2" xfId="28259"/>
    <cellStyle name="Note 15 3 5 3 2 2 2 2" xfId="28260"/>
    <cellStyle name="Note 15 3 5 3 2 2 3" xfId="28261"/>
    <cellStyle name="Note 15 3 5 3 2 3" xfId="28262"/>
    <cellStyle name="Note 15 3 5 3 2 3 2" xfId="28263"/>
    <cellStyle name="Note 15 3 5 3 2 3 2 2" xfId="28264"/>
    <cellStyle name="Note 15 3 5 3 2 3 3" xfId="28265"/>
    <cellStyle name="Note 15 3 5 3 2 4" xfId="28266"/>
    <cellStyle name="Note 15 3 5 3 2 4 2" xfId="28267"/>
    <cellStyle name="Note 15 3 5 3 2 5" xfId="28268"/>
    <cellStyle name="Note 15 3 5 3 3" xfId="28269"/>
    <cellStyle name="Note 15 3 5 3 3 2" xfId="28270"/>
    <cellStyle name="Note 15 3 5 3 3 2 2" xfId="28271"/>
    <cellStyle name="Note 15 3 5 3 3 3" xfId="28272"/>
    <cellStyle name="Note 15 3 5 3 4" xfId="28273"/>
    <cellStyle name="Note 15 3 5 3 4 2" xfId="28274"/>
    <cellStyle name="Note 15 3 5 3 4 2 2" xfId="28275"/>
    <cellStyle name="Note 15 3 5 3 4 3" xfId="28276"/>
    <cellStyle name="Note 15 3 5 3 5" xfId="28277"/>
    <cellStyle name="Note 15 3 5 3 5 2" xfId="28278"/>
    <cellStyle name="Note 15 3 5 3 6" xfId="28279"/>
    <cellStyle name="Note 15 3 5 4" xfId="28280"/>
    <cellStyle name="Note 15 3 5 4 2" xfId="28281"/>
    <cellStyle name="Note 15 3 5 4 2 2" xfId="28282"/>
    <cellStyle name="Note 15 3 5 4 2 2 2" xfId="28283"/>
    <cellStyle name="Note 15 3 5 4 2 3" xfId="28284"/>
    <cellStyle name="Note 15 3 5 4 3" xfId="28285"/>
    <cellStyle name="Note 15 3 5 4 3 2" xfId="28286"/>
    <cellStyle name="Note 15 3 5 4 3 2 2" xfId="28287"/>
    <cellStyle name="Note 15 3 5 4 3 3" xfId="28288"/>
    <cellStyle name="Note 15 3 5 4 4" xfId="28289"/>
    <cellStyle name="Note 15 3 5 4 4 2" xfId="28290"/>
    <cellStyle name="Note 15 3 5 4 5" xfId="28291"/>
    <cellStyle name="Note 15 3 6" xfId="28292"/>
    <cellStyle name="Note 15 3 6 2" xfId="28293"/>
    <cellStyle name="Note 15 3 6 2 2" xfId="28294"/>
    <cellStyle name="Note 15 3 6 2 2 2" xfId="28295"/>
    <cellStyle name="Note 15 3 6 2 2 2 2" xfId="28296"/>
    <cellStyle name="Note 15 3 6 2 2 2 2 2" xfId="28297"/>
    <cellStyle name="Note 15 3 6 2 2 2 3" xfId="28298"/>
    <cellStyle name="Note 15 3 6 2 2 3" xfId="28299"/>
    <cellStyle name="Note 15 3 6 2 2 3 2" xfId="28300"/>
    <cellStyle name="Note 15 3 6 2 2 3 2 2" xfId="28301"/>
    <cellStyle name="Note 15 3 6 2 2 3 3" xfId="28302"/>
    <cellStyle name="Note 15 3 6 2 2 4" xfId="28303"/>
    <cellStyle name="Note 15 3 6 2 2 4 2" xfId="28304"/>
    <cellStyle name="Note 15 3 6 2 2 5" xfId="28305"/>
    <cellStyle name="Note 15 3 6 2 3" xfId="28306"/>
    <cellStyle name="Note 15 3 6 2 3 2" xfId="28307"/>
    <cellStyle name="Note 15 3 6 2 3 2 2" xfId="28308"/>
    <cellStyle name="Note 15 3 6 2 3 3" xfId="28309"/>
    <cellStyle name="Note 15 3 6 2 4" xfId="28310"/>
    <cellStyle name="Note 15 3 6 2 4 2" xfId="28311"/>
    <cellStyle name="Note 15 3 6 2 4 2 2" xfId="28312"/>
    <cellStyle name="Note 15 3 6 2 4 3" xfId="28313"/>
    <cellStyle name="Note 15 3 6 2 5" xfId="28314"/>
    <cellStyle name="Note 15 3 6 2 5 2" xfId="28315"/>
    <cellStyle name="Note 15 3 6 2 6" xfId="28316"/>
    <cellStyle name="Note 15 3 6 3" xfId="28317"/>
    <cellStyle name="Note 15 3 6 3 2" xfId="28318"/>
    <cellStyle name="Note 15 3 6 3 2 2" xfId="28319"/>
    <cellStyle name="Note 15 3 6 3 2 2 2" xfId="28320"/>
    <cellStyle name="Note 15 3 6 3 2 2 2 2" xfId="28321"/>
    <cellStyle name="Note 15 3 6 3 2 2 3" xfId="28322"/>
    <cellStyle name="Note 15 3 6 3 2 3" xfId="28323"/>
    <cellStyle name="Note 15 3 6 3 2 3 2" xfId="28324"/>
    <cellStyle name="Note 15 3 6 3 2 3 2 2" xfId="28325"/>
    <cellStyle name="Note 15 3 6 3 2 3 3" xfId="28326"/>
    <cellStyle name="Note 15 3 6 3 2 4" xfId="28327"/>
    <cellStyle name="Note 15 3 6 3 2 4 2" xfId="28328"/>
    <cellStyle name="Note 15 3 6 3 2 5" xfId="28329"/>
    <cellStyle name="Note 15 3 6 3 3" xfId="28330"/>
    <cellStyle name="Note 15 3 6 3 3 2" xfId="28331"/>
    <cellStyle name="Note 15 3 6 3 3 2 2" xfId="28332"/>
    <cellStyle name="Note 15 3 6 3 3 3" xfId="28333"/>
    <cellStyle name="Note 15 3 6 3 4" xfId="28334"/>
    <cellStyle name="Note 15 3 6 3 4 2" xfId="28335"/>
    <cellStyle name="Note 15 3 6 3 4 2 2" xfId="28336"/>
    <cellStyle name="Note 15 3 6 3 4 3" xfId="28337"/>
    <cellStyle name="Note 15 3 6 3 5" xfId="28338"/>
    <cellStyle name="Note 15 3 6 3 5 2" xfId="28339"/>
    <cellStyle name="Note 15 3 6 3 6" xfId="28340"/>
    <cellStyle name="Note 15 3 6 4" xfId="28341"/>
    <cellStyle name="Note 15 3 6 4 2" xfId="28342"/>
    <cellStyle name="Note 15 3 6 4 2 2" xfId="28343"/>
    <cellStyle name="Note 15 3 6 4 2 2 2" xfId="28344"/>
    <cellStyle name="Note 15 3 6 4 2 3" xfId="28345"/>
    <cellStyle name="Note 15 3 6 4 3" xfId="28346"/>
    <cellStyle name="Note 15 3 6 4 3 2" xfId="28347"/>
    <cellStyle name="Note 15 3 6 4 3 2 2" xfId="28348"/>
    <cellStyle name="Note 15 3 6 4 3 3" xfId="28349"/>
    <cellStyle name="Note 15 3 6 4 4" xfId="28350"/>
    <cellStyle name="Note 15 3 6 4 4 2" xfId="28351"/>
    <cellStyle name="Note 15 3 6 4 5" xfId="28352"/>
    <cellStyle name="Note 15 3 7" xfId="28353"/>
    <cellStyle name="Note 15 3 7 2" xfId="28354"/>
    <cellStyle name="Note 15 3 7 2 2" xfId="28355"/>
    <cellStyle name="Note 15 3 7 2 2 2" xfId="28356"/>
    <cellStyle name="Note 15 3 7 2 2 2 2" xfId="28357"/>
    <cellStyle name="Note 15 3 7 2 2 3" xfId="28358"/>
    <cellStyle name="Note 15 3 7 2 3" xfId="28359"/>
    <cellStyle name="Note 15 3 7 2 3 2" xfId="28360"/>
    <cellStyle name="Note 15 3 7 2 3 2 2" xfId="28361"/>
    <cellStyle name="Note 15 3 7 2 3 3" xfId="28362"/>
    <cellStyle name="Note 15 3 7 2 4" xfId="28363"/>
    <cellStyle name="Note 15 3 7 2 4 2" xfId="28364"/>
    <cellStyle name="Note 15 3 7 2 5" xfId="28365"/>
    <cellStyle name="Note 15 3 7 3" xfId="28366"/>
    <cellStyle name="Note 15 3 7 3 2" xfId="28367"/>
    <cellStyle name="Note 15 3 7 3 2 2" xfId="28368"/>
    <cellStyle name="Note 15 3 7 3 3" xfId="28369"/>
    <cellStyle name="Note 15 3 7 4" xfId="28370"/>
    <cellStyle name="Note 15 3 7 4 2" xfId="28371"/>
    <cellStyle name="Note 15 3 7 4 2 2" xfId="28372"/>
    <cellStyle name="Note 15 3 7 4 3" xfId="28373"/>
    <cellStyle name="Note 15 3 7 5" xfId="28374"/>
    <cellStyle name="Note 15 3 7 5 2" xfId="28375"/>
    <cellStyle name="Note 15 3 7 6" xfId="28376"/>
    <cellStyle name="Note 15 3 8" xfId="28377"/>
    <cellStyle name="Note 15 3 8 2" xfId="28378"/>
    <cellStyle name="Note 15 3 8 2 2" xfId="28379"/>
    <cellStyle name="Note 15 3 8 2 2 2" xfId="28380"/>
    <cellStyle name="Note 15 3 8 2 2 2 2" xfId="28381"/>
    <cellStyle name="Note 15 3 8 2 2 3" xfId="28382"/>
    <cellStyle name="Note 15 3 8 2 3" xfId="28383"/>
    <cellStyle name="Note 15 3 8 2 3 2" xfId="28384"/>
    <cellStyle name="Note 15 3 8 2 3 2 2" xfId="28385"/>
    <cellStyle name="Note 15 3 8 2 3 3" xfId="28386"/>
    <cellStyle name="Note 15 3 8 2 4" xfId="28387"/>
    <cellStyle name="Note 15 3 8 2 4 2" xfId="28388"/>
    <cellStyle name="Note 15 3 8 2 5" xfId="28389"/>
    <cellStyle name="Note 15 3 8 3" xfId="28390"/>
    <cellStyle name="Note 15 3 8 3 2" xfId="28391"/>
    <cellStyle name="Note 15 3 8 3 2 2" xfId="28392"/>
    <cellStyle name="Note 15 3 8 3 3" xfId="28393"/>
    <cellStyle name="Note 15 3 8 4" xfId="28394"/>
    <cellStyle name="Note 15 3 8 4 2" xfId="28395"/>
    <cellStyle name="Note 15 3 8 4 2 2" xfId="28396"/>
    <cellStyle name="Note 15 3 8 4 3" xfId="28397"/>
    <cellStyle name="Note 15 3 8 5" xfId="28398"/>
    <cellStyle name="Note 15 3 8 5 2" xfId="28399"/>
    <cellStyle name="Note 15 3 8 6" xfId="28400"/>
    <cellStyle name="Note 15 3 9" xfId="28401"/>
    <cellStyle name="Note 15 3 9 2" xfId="28402"/>
    <cellStyle name="Note 15 3 9 2 2" xfId="28403"/>
    <cellStyle name="Note 15 3 9 2 2 2" xfId="28404"/>
    <cellStyle name="Note 15 3 9 2 3" xfId="28405"/>
    <cellStyle name="Note 15 3 9 3" xfId="28406"/>
    <cellStyle name="Note 15 3 9 3 2" xfId="28407"/>
    <cellStyle name="Note 15 3 9 3 2 2" xfId="28408"/>
    <cellStyle name="Note 15 3 9 3 3" xfId="28409"/>
    <cellStyle name="Note 15 3 9 4" xfId="28410"/>
    <cellStyle name="Note 15 3 9 4 2" xfId="28411"/>
    <cellStyle name="Note 15 3 9 5" xfId="28412"/>
    <cellStyle name="Note 15 4" xfId="28413"/>
    <cellStyle name="Note 15 4 2" xfId="28414"/>
    <cellStyle name="Note 15 4 2 2" xfId="28415"/>
    <cellStyle name="Note 15 4 2 2 2" xfId="28416"/>
    <cellStyle name="Note 15 4 2 2 2 2" xfId="28417"/>
    <cellStyle name="Note 15 4 2 2 2 2 2" xfId="28418"/>
    <cellStyle name="Note 15 4 2 2 2 2 2 2" xfId="28419"/>
    <cellStyle name="Note 15 4 2 2 2 2 3" xfId="28420"/>
    <cellStyle name="Note 15 4 2 2 2 3" xfId="28421"/>
    <cellStyle name="Note 15 4 2 2 2 3 2" xfId="28422"/>
    <cellStyle name="Note 15 4 2 2 2 3 2 2" xfId="28423"/>
    <cellStyle name="Note 15 4 2 2 2 3 3" xfId="28424"/>
    <cellStyle name="Note 15 4 2 2 2 4" xfId="28425"/>
    <cellStyle name="Note 15 4 2 2 2 4 2" xfId="28426"/>
    <cellStyle name="Note 15 4 2 2 2 5" xfId="28427"/>
    <cellStyle name="Note 15 4 2 2 3" xfId="28428"/>
    <cellStyle name="Note 15 4 2 2 3 2" xfId="28429"/>
    <cellStyle name="Note 15 4 2 2 3 2 2" xfId="28430"/>
    <cellStyle name="Note 15 4 2 2 3 3" xfId="28431"/>
    <cellStyle name="Note 15 4 2 2 4" xfId="28432"/>
    <cellStyle name="Note 15 4 2 2 4 2" xfId="28433"/>
    <cellStyle name="Note 15 4 2 2 4 2 2" xfId="28434"/>
    <cellStyle name="Note 15 4 2 2 4 3" xfId="28435"/>
    <cellStyle name="Note 15 4 2 2 5" xfId="28436"/>
    <cellStyle name="Note 15 4 2 2 5 2" xfId="28437"/>
    <cellStyle name="Note 15 4 2 2 6" xfId="28438"/>
    <cellStyle name="Note 15 4 2 3" xfId="28439"/>
    <cellStyle name="Note 15 4 2 3 2" xfId="28440"/>
    <cellStyle name="Note 15 4 2 3 2 2" xfId="28441"/>
    <cellStyle name="Note 15 4 2 3 2 2 2" xfId="28442"/>
    <cellStyle name="Note 15 4 2 3 2 2 2 2" xfId="28443"/>
    <cellStyle name="Note 15 4 2 3 2 2 3" xfId="28444"/>
    <cellStyle name="Note 15 4 2 3 2 3" xfId="28445"/>
    <cellStyle name="Note 15 4 2 3 2 3 2" xfId="28446"/>
    <cellStyle name="Note 15 4 2 3 2 3 2 2" xfId="28447"/>
    <cellStyle name="Note 15 4 2 3 2 3 3" xfId="28448"/>
    <cellStyle name="Note 15 4 2 3 2 4" xfId="28449"/>
    <cellStyle name="Note 15 4 2 3 2 4 2" xfId="28450"/>
    <cellStyle name="Note 15 4 2 3 2 5" xfId="28451"/>
    <cellStyle name="Note 15 4 2 3 3" xfId="28452"/>
    <cellStyle name="Note 15 4 2 3 3 2" xfId="28453"/>
    <cellStyle name="Note 15 4 2 3 3 2 2" xfId="28454"/>
    <cellStyle name="Note 15 4 2 3 3 3" xfId="28455"/>
    <cellStyle name="Note 15 4 2 3 4" xfId="28456"/>
    <cellStyle name="Note 15 4 2 3 4 2" xfId="28457"/>
    <cellStyle name="Note 15 4 2 3 4 2 2" xfId="28458"/>
    <cellStyle name="Note 15 4 2 3 4 3" xfId="28459"/>
    <cellStyle name="Note 15 4 2 3 5" xfId="28460"/>
    <cellStyle name="Note 15 4 2 3 5 2" xfId="28461"/>
    <cellStyle name="Note 15 4 2 3 6" xfId="28462"/>
    <cellStyle name="Note 15 4 2 4" xfId="28463"/>
    <cellStyle name="Note 15 4 2 4 2" xfId="28464"/>
    <cellStyle name="Note 15 4 2 4 2 2" xfId="28465"/>
    <cellStyle name="Note 15 4 2 4 2 2 2" xfId="28466"/>
    <cellStyle name="Note 15 4 2 4 2 3" xfId="28467"/>
    <cellStyle name="Note 15 4 2 4 3" xfId="28468"/>
    <cellStyle name="Note 15 4 2 4 3 2" xfId="28469"/>
    <cellStyle name="Note 15 4 2 4 3 2 2" xfId="28470"/>
    <cellStyle name="Note 15 4 2 4 3 3" xfId="28471"/>
    <cellStyle name="Note 15 4 2 4 4" xfId="28472"/>
    <cellStyle name="Note 15 4 2 4 4 2" xfId="28473"/>
    <cellStyle name="Note 15 4 2 4 5" xfId="28474"/>
    <cellStyle name="Note 15 4 3" xfId="28475"/>
    <cellStyle name="Note 15 4 3 2" xfId="28476"/>
    <cellStyle name="Note 15 4 3 2 2" xfId="28477"/>
    <cellStyle name="Note 15 4 3 2 2 2" xfId="28478"/>
    <cellStyle name="Note 15 4 3 2 2 2 2" xfId="28479"/>
    <cellStyle name="Note 15 4 3 2 2 2 2 2" xfId="28480"/>
    <cellStyle name="Note 15 4 3 2 2 2 3" xfId="28481"/>
    <cellStyle name="Note 15 4 3 2 2 3" xfId="28482"/>
    <cellStyle name="Note 15 4 3 2 2 3 2" xfId="28483"/>
    <cellStyle name="Note 15 4 3 2 2 3 2 2" xfId="28484"/>
    <cellStyle name="Note 15 4 3 2 2 3 3" xfId="28485"/>
    <cellStyle name="Note 15 4 3 2 2 4" xfId="28486"/>
    <cellStyle name="Note 15 4 3 2 2 4 2" xfId="28487"/>
    <cellStyle name="Note 15 4 3 2 2 5" xfId="28488"/>
    <cellStyle name="Note 15 4 3 2 3" xfId="28489"/>
    <cellStyle name="Note 15 4 3 2 3 2" xfId="28490"/>
    <cellStyle name="Note 15 4 3 2 3 2 2" xfId="28491"/>
    <cellStyle name="Note 15 4 3 2 3 3" xfId="28492"/>
    <cellStyle name="Note 15 4 3 2 4" xfId="28493"/>
    <cellStyle name="Note 15 4 3 2 4 2" xfId="28494"/>
    <cellStyle name="Note 15 4 3 2 4 2 2" xfId="28495"/>
    <cellStyle name="Note 15 4 3 2 4 3" xfId="28496"/>
    <cellStyle name="Note 15 4 3 2 5" xfId="28497"/>
    <cellStyle name="Note 15 4 3 2 5 2" xfId="28498"/>
    <cellStyle name="Note 15 4 3 2 6" xfId="28499"/>
    <cellStyle name="Note 15 4 3 3" xfId="28500"/>
    <cellStyle name="Note 15 4 3 3 2" xfId="28501"/>
    <cellStyle name="Note 15 4 3 3 2 2" xfId="28502"/>
    <cellStyle name="Note 15 4 3 3 2 2 2" xfId="28503"/>
    <cellStyle name="Note 15 4 3 3 2 2 2 2" xfId="28504"/>
    <cellStyle name="Note 15 4 3 3 2 2 3" xfId="28505"/>
    <cellStyle name="Note 15 4 3 3 2 3" xfId="28506"/>
    <cellStyle name="Note 15 4 3 3 2 3 2" xfId="28507"/>
    <cellStyle name="Note 15 4 3 3 2 3 2 2" xfId="28508"/>
    <cellStyle name="Note 15 4 3 3 2 3 3" xfId="28509"/>
    <cellStyle name="Note 15 4 3 3 2 4" xfId="28510"/>
    <cellStyle name="Note 15 4 3 3 2 4 2" xfId="28511"/>
    <cellStyle name="Note 15 4 3 3 2 5" xfId="28512"/>
    <cellStyle name="Note 15 4 3 3 3" xfId="28513"/>
    <cellStyle name="Note 15 4 3 3 3 2" xfId="28514"/>
    <cellStyle name="Note 15 4 3 3 3 2 2" xfId="28515"/>
    <cellStyle name="Note 15 4 3 3 3 3" xfId="28516"/>
    <cellStyle name="Note 15 4 3 3 4" xfId="28517"/>
    <cellStyle name="Note 15 4 3 3 4 2" xfId="28518"/>
    <cellStyle name="Note 15 4 3 3 4 2 2" xfId="28519"/>
    <cellStyle name="Note 15 4 3 3 4 3" xfId="28520"/>
    <cellStyle name="Note 15 4 3 3 5" xfId="28521"/>
    <cellStyle name="Note 15 4 3 3 5 2" xfId="28522"/>
    <cellStyle name="Note 15 4 3 3 6" xfId="28523"/>
    <cellStyle name="Note 15 4 3 4" xfId="28524"/>
    <cellStyle name="Note 15 4 3 4 2" xfId="28525"/>
    <cellStyle name="Note 15 4 3 4 2 2" xfId="28526"/>
    <cellStyle name="Note 15 4 3 4 2 2 2" xfId="28527"/>
    <cellStyle name="Note 15 4 3 4 2 3" xfId="28528"/>
    <cellStyle name="Note 15 4 3 4 3" xfId="28529"/>
    <cellStyle name="Note 15 4 3 4 3 2" xfId="28530"/>
    <cellStyle name="Note 15 4 3 4 3 2 2" xfId="28531"/>
    <cellStyle name="Note 15 4 3 4 3 3" xfId="28532"/>
    <cellStyle name="Note 15 4 3 4 4" xfId="28533"/>
    <cellStyle name="Note 15 4 3 4 4 2" xfId="28534"/>
    <cellStyle name="Note 15 4 3 4 5" xfId="28535"/>
    <cellStyle name="Note 15 4 4" xfId="28536"/>
    <cellStyle name="Note 15 4 4 2" xfId="28537"/>
    <cellStyle name="Note 15 4 4 2 2" xfId="28538"/>
    <cellStyle name="Note 15 4 4 2 2 2" xfId="28539"/>
    <cellStyle name="Note 15 4 4 2 2 2 2" xfId="28540"/>
    <cellStyle name="Note 15 4 4 2 2 2 2 2" xfId="28541"/>
    <cellStyle name="Note 15 4 4 2 2 2 3" xfId="28542"/>
    <cellStyle name="Note 15 4 4 2 2 3" xfId="28543"/>
    <cellStyle name="Note 15 4 4 2 2 3 2" xfId="28544"/>
    <cellStyle name="Note 15 4 4 2 2 3 2 2" xfId="28545"/>
    <cellStyle name="Note 15 4 4 2 2 3 3" xfId="28546"/>
    <cellStyle name="Note 15 4 4 2 2 4" xfId="28547"/>
    <cellStyle name="Note 15 4 4 2 2 4 2" xfId="28548"/>
    <cellStyle name="Note 15 4 4 2 2 5" xfId="28549"/>
    <cellStyle name="Note 15 4 4 2 3" xfId="28550"/>
    <cellStyle name="Note 15 4 4 2 3 2" xfId="28551"/>
    <cellStyle name="Note 15 4 4 2 3 2 2" xfId="28552"/>
    <cellStyle name="Note 15 4 4 2 3 3" xfId="28553"/>
    <cellStyle name="Note 15 4 4 2 4" xfId="28554"/>
    <cellStyle name="Note 15 4 4 2 4 2" xfId="28555"/>
    <cellStyle name="Note 15 4 4 2 4 2 2" xfId="28556"/>
    <cellStyle name="Note 15 4 4 2 4 3" xfId="28557"/>
    <cellStyle name="Note 15 4 4 2 5" xfId="28558"/>
    <cellStyle name="Note 15 4 4 2 5 2" xfId="28559"/>
    <cellStyle name="Note 15 4 4 2 6" xfId="28560"/>
    <cellStyle name="Note 15 4 4 3" xfId="28561"/>
    <cellStyle name="Note 15 4 4 3 2" xfId="28562"/>
    <cellStyle name="Note 15 4 4 3 2 2" xfId="28563"/>
    <cellStyle name="Note 15 4 4 3 2 2 2" xfId="28564"/>
    <cellStyle name="Note 15 4 4 3 2 2 2 2" xfId="28565"/>
    <cellStyle name="Note 15 4 4 3 2 2 3" xfId="28566"/>
    <cellStyle name="Note 15 4 4 3 2 3" xfId="28567"/>
    <cellStyle name="Note 15 4 4 3 2 3 2" xfId="28568"/>
    <cellStyle name="Note 15 4 4 3 2 3 2 2" xfId="28569"/>
    <cellStyle name="Note 15 4 4 3 2 3 3" xfId="28570"/>
    <cellStyle name="Note 15 4 4 3 2 4" xfId="28571"/>
    <cellStyle name="Note 15 4 4 3 2 4 2" xfId="28572"/>
    <cellStyle name="Note 15 4 4 3 2 5" xfId="28573"/>
    <cellStyle name="Note 15 4 4 3 3" xfId="28574"/>
    <cellStyle name="Note 15 4 4 3 3 2" xfId="28575"/>
    <cellStyle name="Note 15 4 4 3 3 2 2" xfId="28576"/>
    <cellStyle name="Note 15 4 4 3 3 3" xfId="28577"/>
    <cellStyle name="Note 15 4 4 3 4" xfId="28578"/>
    <cellStyle name="Note 15 4 4 3 4 2" xfId="28579"/>
    <cellStyle name="Note 15 4 4 3 4 2 2" xfId="28580"/>
    <cellStyle name="Note 15 4 4 3 4 3" xfId="28581"/>
    <cellStyle name="Note 15 4 4 3 5" xfId="28582"/>
    <cellStyle name="Note 15 4 4 3 5 2" xfId="28583"/>
    <cellStyle name="Note 15 4 4 3 6" xfId="28584"/>
    <cellStyle name="Note 15 4 4 4" xfId="28585"/>
    <cellStyle name="Note 15 4 4 4 2" xfId="28586"/>
    <cellStyle name="Note 15 4 4 4 2 2" xfId="28587"/>
    <cellStyle name="Note 15 4 4 4 2 2 2" xfId="28588"/>
    <cellStyle name="Note 15 4 4 4 2 3" xfId="28589"/>
    <cellStyle name="Note 15 4 4 4 3" xfId="28590"/>
    <cellStyle name="Note 15 4 4 4 3 2" xfId="28591"/>
    <cellStyle name="Note 15 4 4 4 3 2 2" xfId="28592"/>
    <cellStyle name="Note 15 4 4 4 3 3" xfId="28593"/>
    <cellStyle name="Note 15 4 4 4 4" xfId="28594"/>
    <cellStyle name="Note 15 4 4 4 4 2" xfId="28595"/>
    <cellStyle name="Note 15 4 4 4 5" xfId="28596"/>
    <cellStyle name="Note 15 4 5" xfId="28597"/>
    <cellStyle name="Note 15 4 5 2" xfId="28598"/>
    <cellStyle name="Note 15 4 5 2 2" xfId="28599"/>
    <cellStyle name="Note 15 4 5 2 2 2" xfId="28600"/>
    <cellStyle name="Note 15 4 5 2 2 2 2" xfId="28601"/>
    <cellStyle name="Note 15 4 5 2 2 2 2 2" xfId="28602"/>
    <cellStyle name="Note 15 4 5 2 2 2 3" xfId="28603"/>
    <cellStyle name="Note 15 4 5 2 2 3" xfId="28604"/>
    <cellStyle name="Note 15 4 5 2 2 3 2" xfId="28605"/>
    <cellStyle name="Note 15 4 5 2 2 3 2 2" xfId="28606"/>
    <cellStyle name="Note 15 4 5 2 2 3 3" xfId="28607"/>
    <cellStyle name="Note 15 4 5 2 2 4" xfId="28608"/>
    <cellStyle name="Note 15 4 5 2 2 4 2" xfId="28609"/>
    <cellStyle name="Note 15 4 5 2 2 5" xfId="28610"/>
    <cellStyle name="Note 15 4 5 2 3" xfId="28611"/>
    <cellStyle name="Note 15 4 5 2 3 2" xfId="28612"/>
    <cellStyle name="Note 15 4 5 2 3 2 2" xfId="28613"/>
    <cellStyle name="Note 15 4 5 2 3 3" xfId="28614"/>
    <cellStyle name="Note 15 4 5 2 4" xfId="28615"/>
    <cellStyle name="Note 15 4 5 2 4 2" xfId="28616"/>
    <cellStyle name="Note 15 4 5 2 4 2 2" xfId="28617"/>
    <cellStyle name="Note 15 4 5 2 4 3" xfId="28618"/>
    <cellStyle name="Note 15 4 5 2 5" xfId="28619"/>
    <cellStyle name="Note 15 4 5 2 5 2" xfId="28620"/>
    <cellStyle name="Note 15 4 5 2 6" xfId="28621"/>
    <cellStyle name="Note 15 4 5 3" xfId="28622"/>
    <cellStyle name="Note 15 4 5 3 2" xfId="28623"/>
    <cellStyle name="Note 15 4 5 3 2 2" xfId="28624"/>
    <cellStyle name="Note 15 4 5 3 2 2 2" xfId="28625"/>
    <cellStyle name="Note 15 4 5 3 2 2 2 2" xfId="28626"/>
    <cellStyle name="Note 15 4 5 3 2 2 3" xfId="28627"/>
    <cellStyle name="Note 15 4 5 3 2 3" xfId="28628"/>
    <cellStyle name="Note 15 4 5 3 2 3 2" xfId="28629"/>
    <cellStyle name="Note 15 4 5 3 2 3 2 2" xfId="28630"/>
    <cellStyle name="Note 15 4 5 3 2 3 3" xfId="28631"/>
    <cellStyle name="Note 15 4 5 3 2 4" xfId="28632"/>
    <cellStyle name="Note 15 4 5 3 2 4 2" xfId="28633"/>
    <cellStyle name="Note 15 4 5 3 2 5" xfId="28634"/>
    <cellStyle name="Note 15 4 5 3 3" xfId="28635"/>
    <cellStyle name="Note 15 4 5 3 3 2" xfId="28636"/>
    <cellStyle name="Note 15 4 5 3 3 2 2" xfId="28637"/>
    <cellStyle name="Note 15 4 5 3 3 3" xfId="28638"/>
    <cellStyle name="Note 15 4 5 3 4" xfId="28639"/>
    <cellStyle name="Note 15 4 5 3 4 2" xfId="28640"/>
    <cellStyle name="Note 15 4 5 3 4 2 2" xfId="28641"/>
    <cellStyle name="Note 15 4 5 3 4 3" xfId="28642"/>
    <cellStyle name="Note 15 4 5 3 5" xfId="28643"/>
    <cellStyle name="Note 15 4 5 3 5 2" xfId="28644"/>
    <cellStyle name="Note 15 4 5 3 6" xfId="28645"/>
    <cellStyle name="Note 15 4 5 4" xfId="28646"/>
    <cellStyle name="Note 15 4 5 4 2" xfId="28647"/>
    <cellStyle name="Note 15 4 5 4 2 2" xfId="28648"/>
    <cellStyle name="Note 15 4 5 4 2 2 2" xfId="28649"/>
    <cellStyle name="Note 15 4 5 4 2 3" xfId="28650"/>
    <cellStyle name="Note 15 4 5 4 3" xfId="28651"/>
    <cellStyle name="Note 15 4 5 4 3 2" xfId="28652"/>
    <cellStyle name="Note 15 4 5 4 3 2 2" xfId="28653"/>
    <cellStyle name="Note 15 4 5 4 3 3" xfId="28654"/>
    <cellStyle name="Note 15 4 5 4 4" xfId="28655"/>
    <cellStyle name="Note 15 4 5 4 4 2" xfId="28656"/>
    <cellStyle name="Note 15 4 5 4 5" xfId="28657"/>
    <cellStyle name="Note 15 4 6" xfId="28658"/>
    <cellStyle name="Note 15 4 6 2" xfId="28659"/>
    <cellStyle name="Note 15 4 6 2 2" xfId="28660"/>
    <cellStyle name="Note 15 4 6 2 2 2" xfId="28661"/>
    <cellStyle name="Note 15 4 6 2 2 2 2" xfId="28662"/>
    <cellStyle name="Note 15 4 6 2 2 2 2 2" xfId="28663"/>
    <cellStyle name="Note 15 4 6 2 2 2 3" xfId="28664"/>
    <cellStyle name="Note 15 4 6 2 2 3" xfId="28665"/>
    <cellStyle name="Note 15 4 6 2 2 3 2" xfId="28666"/>
    <cellStyle name="Note 15 4 6 2 2 3 2 2" xfId="28667"/>
    <cellStyle name="Note 15 4 6 2 2 3 3" xfId="28668"/>
    <cellStyle name="Note 15 4 6 2 2 4" xfId="28669"/>
    <cellStyle name="Note 15 4 6 2 2 4 2" xfId="28670"/>
    <cellStyle name="Note 15 4 6 2 2 5" xfId="28671"/>
    <cellStyle name="Note 15 4 6 2 3" xfId="28672"/>
    <cellStyle name="Note 15 4 6 2 3 2" xfId="28673"/>
    <cellStyle name="Note 15 4 6 2 3 2 2" xfId="28674"/>
    <cellStyle name="Note 15 4 6 2 3 3" xfId="28675"/>
    <cellStyle name="Note 15 4 6 2 4" xfId="28676"/>
    <cellStyle name="Note 15 4 6 2 4 2" xfId="28677"/>
    <cellStyle name="Note 15 4 6 2 4 2 2" xfId="28678"/>
    <cellStyle name="Note 15 4 6 2 4 3" xfId="28679"/>
    <cellStyle name="Note 15 4 6 2 5" xfId="28680"/>
    <cellStyle name="Note 15 4 6 2 5 2" xfId="28681"/>
    <cellStyle name="Note 15 4 6 2 6" xfId="28682"/>
    <cellStyle name="Note 15 4 6 3" xfId="28683"/>
    <cellStyle name="Note 15 4 6 3 2" xfId="28684"/>
    <cellStyle name="Note 15 4 6 3 2 2" xfId="28685"/>
    <cellStyle name="Note 15 4 6 3 2 2 2" xfId="28686"/>
    <cellStyle name="Note 15 4 6 3 2 2 2 2" xfId="28687"/>
    <cellStyle name="Note 15 4 6 3 2 2 3" xfId="28688"/>
    <cellStyle name="Note 15 4 6 3 2 3" xfId="28689"/>
    <cellStyle name="Note 15 4 6 3 2 3 2" xfId="28690"/>
    <cellStyle name="Note 15 4 6 3 2 3 2 2" xfId="28691"/>
    <cellStyle name="Note 15 4 6 3 2 3 3" xfId="28692"/>
    <cellStyle name="Note 15 4 6 3 2 4" xfId="28693"/>
    <cellStyle name="Note 15 4 6 3 2 4 2" xfId="28694"/>
    <cellStyle name="Note 15 4 6 3 2 5" xfId="28695"/>
    <cellStyle name="Note 15 4 6 3 3" xfId="28696"/>
    <cellStyle name="Note 15 4 6 3 3 2" xfId="28697"/>
    <cellStyle name="Note 15 4 6 3 3 2 2" xfId="28698"/>
    <cellStyle name="Note 15 4 6 3 3 3" xfId="28699"/>
    <cellStyle name="Note 15 4 6 3 4" xfId="28700"/>
    <cellStyle name="Note 15 4 6 3 4 2" xfId="28701"/>
    <cellStyle name="Note 15 4 6 3 4 2 2" xfId="28702"/>
    <cellStyle name="Note 15 4 6 3 4 3" xfId="28703"/>
    <cellStyle name="Note 15 4 6 3 5" xfId="28704"/>
    <cellStyle name="Note 15 4 6 3 5 2" xfId="28705"/>
    <cellStyle name="Note 15 4 6 3 6" xfId="28706"/>
    <cellStyle name="Note 15 4 6 4" xfId="28707"/>
    <cellStyle name="Note 15 4 6 4 2" xfId="28708"/>
    <cellStyle name="Note 15 4 6 4 2 2" xfId="28709"/>
    <cellStyle name="Note 15 4 6 4 2 2 2" xfId="28710"/>
    <cellStyle name="Note 15 4 6 4 2 3" xfId="28711"/>
    <cellStyle name="Note 15 4 6 4 3" xfId="28712"/>
    <cellStyle name="Note 15 4 6 4 3 2" xfId="28713"/>
    <cellStyle name="Note 15 4 6 4 3 2 2" xfId="28714"/>
    <cellStyle name="Note 15 4 6 4 3 3" xfId="28715"/>
    <cellStyle name="Note 15 4 6 4 4" xfId="28716"/>
    <cellStyle name="Note 15 4 6 4 4 2" xfId="28717"/>
    <cellStyle name="Note 15 4 6 4 5" xfId="28718"/>
    <cellStyle name="Note 15 4 7" xfId="28719"/>
    <cellStyle name="Note 15 4 7 2" xfId="28720"/>
    <cellStyle name="Note 15 4 7 2 2" xfId="28721"/>
    <cellStyle name="Note 15 4 7 2 2 2" xfId="28722"/>
    <cellStyle name="Note 15 4 7 2 2 2 2" xfId="28723"/>
    <cellStyle name="Note 15 4 7 2 2 3" xfId="28724"/>
    <cellStyle name="Note 15 4 7 2 3" xfId="28725"/>
    <cellStyle name="Note 15 4 7 2 3 2" xfId="28726"/>
    <cellStyle name="Note 15 4 7 2 3 2 2" xfId="28727"/>
    <cellStyle name="Note 15 4 7 2 3 3" xfId="28728"/>
    <cellStyle name="Note 15 4 7 2 4" xfId="28729"/>
    <cellStyle name="Note 15 4 7 2 4 2" xfId="28730"/>
    <cellStyle name="Note 15 4 7 2 5" xfId="28731"/>
    <cellStyle name="Note 15 4 7 3" xfId="28732"/>
    <cellStyle name="Note 15 4 7 3 2" xfId="28733"/>
    <cellStyle name="Note 15 4 7 3 2 2" xfId="28734"/>
    <cellStyle name="Note 15 4 7 3 3" xfId="28735"/>
    <cellStyle name="Note 15 4 7 4" xfId="28736"/>
    <cellStyle name="Note 15 4 7 4 2" xfId="28737"/>
    <cellStyle name="Note 15 4 7 4 2 2" xfId="28738"/>
    <cellStyle name="Note 15 4 7 4 3" xfId="28739"/>
    <cellStyle name="Note 15 4 7 5" xfId="28740"/>
    <cellStyle name="Note 15 4 7 5 2" xfId="28741"/>
    <cellStyle name="Note 15 4 7 6" xfId="28742"/>
    <cellStyle name="Note 15 4 8" xfId="28743"/>
    <cellStyle name="Note 15 4 8 2" xfId="28744"/>
    <cellStyle name="Note 15 4 8 2 2" xfId="28745"/>
    <cellStyle name="Note 15 4 8 2 2 2" xfId="28746"/>
    <cellStyle name="Note 15 4 8 2 2 2 2" xfId="28747"/>
    <cellStyle name="Note 15 4 8 2 2 3" xfId="28748"/>
    <cellStyle name="Note 15 4 8 2 3" xfId="28749"/>
    <cellStyle name="Note 15 4 8 2 3 2" xfId="28750"/>
    <cellStyle name="Note 15 4 8 2 3 2 2" xfId="28751"/>
    <cellStyle name="Note 15 4 8 2 3 3" xfId="28752"/>
    <cellStyle name="Note 15 4 8 2 4" xfId="28753"/>
    <cellStyle name="Note 15 4 8 2 4 2" xfId="28754"/>
    <cellStyle name="Note 15 4 8 2 5" xfId="28755"/>
    <cellStyle name="Note 15 4 8 3" xfId="28756"/>
    <cellStyle name="Note 15 4 8 3 2" xfId="28757"/>
    <cellStyle name="Note 15 4 8 3 2 2" xfId="28758"/>
    <cellStyle name="Note 15 4 8 3 3" xfId="28759"/>
    <cellStyle name="Note 15 4 8 4" xfId="28760"/>
    <cellStyle name="Note 15 4 8 4 2" xfId="28761"/>
    <cellStyle name="Note 15 4 8 4 2 2" xfId="28762"/>
    <cellStyle name="Note 15 4 8 4 3" xfId="28763"/>
    <cellStyle name="Note 15 4 8 5" xfId="28764"/>
    <cellStyle name="Note 15 4 8 5 2" xfId="28765"/>
    <cellStyle name="Note 15 4 8 6" xfId="28766"/>
    <cellStyle name="Note 15 4 9" xfId="28767"/>
    <cellStyle name="Note 15 4 9 2" xfId="28768"/>
    <cellStyle name="Note 15 4 9 2 2" xfId="28769"/>
    <cellStyle name="Note 15 4 9 2 2 2" xfId="28770"/>
    <cellStyle name="Note 15 4 9 2 3" xfId="28771"/>
    <cellStyle name="Note 15 4 9 3" xfId="28772"/>
    <cellStyle name="Note 15 4 9 3 2" xfId="28773"/>
    <cellStyle name="Note 15 4 9 3 2 2" xfId="28774"/>
    <cellStyle name="Note 15 4 9 3 3" xfId="28775"/>
    <cellStyle name="Note 15 4 9 4" xfId="28776"/>
    <cellStyle name="Note 15 4 9 4 2" xfId="28777"/>
    <cellStyle name="Note 15 4 9 5" xfId="28778"/>
    <cellStyle name="Note 15 5" xfId="28779"/>
    <cellStyle name="Note 15 5 2" xfId="28780"/>
    <cellStyle name="Note 15 5 2 2" xfId="28781"/>
    <cellStyle name="Note 15 5 2 2 2" xfId="28782"/>
    <cellStyle name="Note 15 5 2 2 2 2" xfId="28783"/>
    <cellStyle name="Note 15 5 2 2 2 2 2" xfId="28784"/>
    <cellStyle name="Note 15 5 2 2 2 2 2 2" xfId="28785"/>
    <cellStyle name="Note 15 5 2 2 2 2 3" xfId="28786"/>
    <cellStyle name="Note 15 5 2 2 2 3" xfId="28787"/>
    <cellStyle name="Note 15 5 2 2 2 3 2" xfId="28788"/>
    <cellStyle name="Note 15 5 2 2 2 3 2 2" xfId="28789"/>
    <cellStyle name="Note 15 5 2 2 2 3 3" xfId="28790"/>
    <cellStyle name="Note 15 5 2 2 2 4" xfId="28791"/>
    <cellStyle name="Note 15 5 2 2 2 4 2" xfId="28792"/>
    <cellStyle name="Note 15 5 2 2 2 5" xfId="28793"/>
    <cellStyle name="Note 15 5 2 2 3" xfId="28794"/>
    <cellStyle name="Note 15 5 2 2 3 2" xfId="28795"/>
    <cellStyle name="Note 15 5 2 2 3 2 2" xfId="28796"/>
    <cellStyle name="Note 15 5 2 2 3 3" xfId="28797"/>
    <cellStyle name="Note 15 5 2 2 4" xfId="28798"/>
    <cellStyle name="Note 15 5 2 2 4 2" xfId="28799"/>
    <cellStyle name="Note 15 5 2 2 4 2 2" xfId="28800"/>
    <cellStyle name="Note 15 5 2 2 4 3" xfId="28801"/>
    <cellStyle name="Note 15 5 2 2 5" xfId="28802"/>
    <cellStyle name="Note 15 5 2 2 5 2" xfId="28803"/>
    <cellStyle name="Note 15 5 2 2 6" xfId="28804"/>
    <cellStyle name="Note 15 5 2 3" xfId="28805"/>
    <cellStyle name="Note 15 5 2 3 2" xfId="28806"/>
    <cellStyle name="Note 15 5 2 3 2 2" xfId="28807"/>
    <cellStyle name="Note 15 5 2 3 2 2 2" xfId="28808"/>
    <cellStyle name="Note 15 5 2 3 2 2 2 2" xfId="28809"/>
    <cellStyle name="Note 15 5 2 3 2 2 3" xfId="28810"/>
    <cellStyle name="Note 15 5 2 3 2 3" xfId="28811"/>
    <cellStyle name="Note 15 5 2 3 2 3 2" xfId="28812"/>
    <cellStyle name="Note 15 5 2 3 2 3 2 2" xfId="28813"/>
    <cellStyle name="Note 15 5 2 3 2 3 3" xfId="28814"/>
    <cellStyle name="Note 15 5 2 3 2 4" xfId="28815"/>
    <cellStyle name="Note 15 5 2 3 2 4 2" xfId="28816"/>
    <cellStyle name="Note 15 5 2 3 2 5" xfId="28817"/>
    <cellStyle name="Note 15 5 2 3 3" xfId="28818"/>
    <cellStyle name="Note 15 5 2 3 3 2" xfId="28819"/>
    <cellStyle name="Note 15 5 2 3 3 2 2" xfId="28820"/>
    <cellStyle name="Note 15 5 2 3 3 3" xfId="28821"/>
    <cellStyle name="Note 15 5 2 3 4" xfId="28822"/>
    <cellStyle name="Note 15 5 2 3 4 2" xfId="28823"/>
    <cellStyle name="Note 15 5 2 3 4 2 2" xfId="28824"/>
    <cellStyle name="Note 15 5 2 3 4 3" xfId="28825"/>
    <cellStyle name="Note 15 5 2 3 5" xfId="28826"/>
    <cellStyle name="Note 15 5 2 3 5 2" xfId="28827"/>
    <cellStyle name="Note 15 5 2 3 6" xfId="28828"/>
    <cellStyle name="Note 15 5 2 4" xfId="28829"/>
    <cellStyle name="Note 15 5 2 4 2" xfId="28830"/>
    <cellStyle name="Note 15 5 2 4 2 2" xfId="28831"/>
    <cellStyle name="Note 15 5 2 4 2 2 2" xfId="28832"/>
    <cellStyle name="Note 15 5 2 4 2 3" xfId="28833"/>
    <cellStyle name="Note 15 5 2 4 3" xfId="28834"/>
    <cellStyle name="Note 15 5 2 4 3 2" xfId="28835"/>
    <cellStyle name="Note 15 5 2 4 3 2 2" xfId="28836"/>
    <cellStyle name="Note 15 5 2 4 3 3" xfId="28837"/>
    <cellStyle name="Note 15 5 2 4 4" xfId="28838"/>
    <cellStyle name="Note 15 5 2 4 4 2" xfId="28839"/>
    <cellStyle name="Note 15 5 2 4 5" xfId="28840"/>
    <cellStyle name="Note 15 5 3" xfId="28841"/>
    <cellStyle name="Note 15 5 3 2" xfId="28842"/>
    <cellStyle name="Note 15 5 3 2 2" xfId="28843"/>
    <cellStyle name="Note 15 5 3 2 2 2" xfId="28844"/>
    <cellStyle name="Note 15 5 3 2 2 2 2" xfId="28845"/>
    <cellStyle name="Note 15 5 3 2 2 2 2 2" xfId="28846"/>
    <cellStyle name="Note 15 5 3 2 2 2 3" xfId="28847"/>
    <cellStyle name="Note 15 5 3 2 2 3" xfId="28848"/>
    <cellStyle name="Note 15 5 3 2 2 3 2" xfId="28849"/>
    <cellStyle name="Note 15 5 3 2 2 3 2 2" xfId="28850"/>
    <cellStyle name="Note 15 5 3 2 2 3 3" xfId="28851"/>
    <cellStyle name="Note 15 5 3 2 2 4" xfId="28852"/>
    <cellStyle name="Note 15 5 3 2 2 4 2" xfId="28853"/>
    <cellStyle name="Note 15 5 3 2 2 5" xfId="28854"/>
    <cellStyle name="Note 15 5 3 2 3" xfId="28855"/>
    <cellStyle name="Note 15 5 3 2 3 2" xfId="28856"/>
    <cellStyle name="Note 15 5 3 2 3 2 2" xfId="28857"/>
    <cellStyle name="Note 15 5 3 2 3 3" xfId="28858"/>
    <cellStyle name="Note 15 5 3 2 4" xfId="28859"/>
    <cellStyle name="Note 15 5 3 2 4 2" xfId="28860"/>
    <cellStyle name="Note 15 5 3 2 4 2 2" xfId="28861"/>
    <cellStyle name="Note 15 5 3 2 4 3" xfId="28862"/>
    <cellStyle name="Note 15 5 3 2 5" xfId="28863"/>
    <cellStyle name="Note 15 5 3 2 5 2" xfId="28864"/>
    <cellStyle name="Note 15 5 3 2 6" xfId="28865"/>
    <cellStyle name="Note 15 5 3 3" xfId="28866"/>
    <cellStyle name="Note 15 5 3 3 2" xfId="28867"/>
    <cellStyle name="Note 15 5 3 3 2 2" xfId="28868"/>
    <cellStyle name="Note 15 5 3 3 2 2 2" xfId="28869"/>
    <cellStyle name="Note 15 5 3 3 2 2 2 2" xfId="28870"/>
    <cellStyle name="Note 15 5 3 3 2 2 3" xfId="28871"/>
    <cellStyle name="Note 15 5 3 3 2 3" xfId="28872"/>
    <cellStyle name="Note 15 5 3 3 2 3 2" xfId="28873"/>
    <cellStyle name="Note 15 5 3 3 2 3 2 2" xfId="28874"/>
    <cellStyle name="Note 15 5 3 3 2 3 3" xfId="28875"/>
    <cellStyle name="Note 15 5 3 3 2 4" xfId="28876"/>
    <cellStyle name="Note 15 5 3 3 2 4 2" xfId="28877"/>
    <cellStyle name="Note 15 5 3 3 2 5" xfId="28878"/>
    <cellStyle name="Note 15 5 3 3 3" xfId="28879"/>
    <cellStyle name="Note 15 5 3 3 3 2" xfId="28880"/>
    <cellStyle name="Note 15 5 3 3 3 2 2" xfId="28881"/>
    <cellStyle name="Note 15 5 3 3 3 3" xfId="28882"/>
    <cellStyle name="Note 15 5 3 3 4" xfId="28883"/>
    <cellStyle name="Note 15 5 3 3 4 2" xfId="28884"/>
    <cellStyle name="Note 15 5 3 3 4 2 2" xfId="28885"/>
    <cellStyle name="Note 15 5 3 3 4 3" xfId="28886"/>
    <cellStyle name="Note 15 5 3 3 5" xfId="28887"/>
    <cellStyle name="Note 15 5 3 3 5 2" xfId="28888"/>
    <cellStyle name="Note 15 5 3 3 6" xfId="28889"/>
    <cellStyle name="Note 15 5 3 4" xfId="28890"/>
    <cellStyle name="Note 15 5 3 4 2" xfId="28891"/>
    <cellStyle name="Note 15 5 3 4 2 2" xfId="28892"/>
    <cellStyle name="Note 15 5 3 4 2 2 2" xfId="28893"/>
    <cellStyle name="Note 15 5 3 4 2 3" xfId="28894"/>
    <cellStyle name="Note 15 5 3 4 3" xfId="28895"/>
    <cellStyle name="Note 15 5 3 4 3 2" xfId="28896"/>
    <cellStyle name="Note 15 5 3 4 3 2 2" xfId="28897"/>
    <cellStyle name="Note 15 5 3 4 3 3" xfId="28898"/>
    <cellStyle name="Note 15 5 3 4 4" xfId="28899"/>
    <cellStyle name="Note 15 5 3 4 4 2" xfId="28900"/>
    <cellStyle name="Note 15 5 3 4 5" xfId="28901"/>
    <cellStyle name="Note 15 5 4" xfId="28902"/>
    <cellStyle name="Note 15 5 4 2" xfId="28903"/>
    <cellStyle name="Note 15 5 4 2 2" xfId="28904"/>
    <cellStyle name="Note 15 5 4 2 2 2" xfId="28905"/>
    <cellStyle name="Note 15 5 4 2 2 2 2" xfId="28906"/>
    <cellStyle name="Note 15 5 4 2 2 2 2 2" xfId="28907"/>
    <cellStyle name="Note 15 5 4 2 2 2 3" xfId="28908"/>
    <cellStyle name="Note 15 5 4 2 2 3" xfId="28909"/>
    <cellStyle name="Note 15 5 4 2 2 3 2" xfId="28910"/>
    <cellStyle name="Note 15 5 4 2 2 3 2 2" xfId="28911"/>
    <cellStyle name="Note 15 5 4 2 2 3 3" xfId="28912"/>
    <cellStyle name="Note 15 5 4 2 2 4" xfId="28913"/>
    <cellStyle name="Note 15 5 4 2 2 4 2" xfId="28914"/>
    <cellStyle name="Note 15 5 4 2 2 5" xfId="28915"/>
    <cellStyle name="Note 15 5 4 2 3" xfId="28916"/>
    <cellStyle name="Note 15 5 4 2 3 2" xfId="28917"/>
    <cellStyle name="Note 15 5 4 2 3 2 2" xfId="28918"/>
    <cellStyle name="Note 15 5 4 2 3 3" xfId="28919"/>
    <cellStyle name="Note 15 5 4 2 4" xfId="28920"/>
    <cellStyle name="Note 15 5 4 2 4 2" xfId="28921"/>
    <cellStyle name="Note 15 5 4 2 4 2 2" xfId="28922"/>
    <cellStyle name="Note 15 5 4 2 4 3" xfId="28923"/>
    <cellStyle name="Note 15 5 4 2 5" xfId="28924"/>
    <cellStyle name="Note 15 5 4 2 5 2" xfId="28925"/>
    <cellStyle name="Note 15 5 4 2 6" xfId="28926"/>
    <cellStyle name="Note 15 5 4 3" xfId="28927"/>
    <cellStyle name="Note 15 5 4 3 2" xfId="28928"/>
    <cellStyle name="Note 15 5 4 3 2 2" xfId="28929"/>
    <cellStyle name="Note 15 5 4 3 2 2 2" xfId="28930"/>
    <cellStyle name="Note 15 5 4 3 2 2 2 2" xfId="28931"/>
    <cellStyle name="Note 15 5 4 3 2 2 3" xfId="28932"/>
    <cellStyle name="Note 15 5 4 3 2 3" xfId="28933"/>
    <cellStyle name="Note 15 5 4 3 2 3 2" xfId="28934"/>
    <cellStyle name="Note 15 5 4 3 2 3 2 2" xfId="28935"/>
    <cellStyle name="Note 15 5 4 3 2 3 3" xfId="28936"/>
    <cellStyle name="Note 15 5 4 3 2 4" xfId="28937"/>
    <cellStyle name="Note 15 5 4 3 2 4 2" xfId="28938"/>
    <cellStyle name="Note 15 5 4 3 2 5" xfId="28939"/>
    <cellStyle name="Note 15 5 4 3 3" xfId="28940"/>
    <cellStyle name="Note 15 5 4 3 3 2" xfId="28941"/>
    <cellStyle name="Note 15 5 4 3 3 2 2" xfId="28942"/>
    <cellStyle name="Note 15 5 4 3 3 3" xfId="28943"/>
    <cellStyle name="Note 15 5 4 3 4" xfId="28944"/>
    <cellStyle name="Note 15 5 4 3 4 2" xfId="28945"/>
    <cellStyle name="Note 15 5 4 3 4 2 2" xfId="28946"/>
    <cellStyle name="Note 15 5 4 3 4 3" xfId="28947"/>
    <cellStyle name="Note 15 5 4 3 5" xfId="28948"/>
    <cellStyle name="Note 15 5 4 3 5 2" xfId="28949"/>
    <cellStyle name="Note 15 5 4 3 6" xfId="28950"/>
    <cellStyle name="Note 15 5 4 4" xfId="28951"/>
    <cellStyle name="Note 15 5 4 4 2" xfId="28952"/>
    <cellStyle name="Note 15 5 4 4 2 2" xfId="28953"/>
    <cellStyle name="Note 15 5 4 4 2 2 2" xfId="28954"/>
    <cellStyle name="Note 15 5 4 4 2 3" xfId="28955"/>
    <cellStyle name="Note 15 5 4 4 3" xfId="28956"/>
    <cellStyle name="Note 15 5 4 4 3 2" xfId="28957"/>
    <cellStyle name="Note 15 5 4 4 3 2 2" xfId="28958"/>
    <cellStyle name="Note 15 5 4 4 3 3" xfId="28959"/>
    <cellStyle name="Note 15 5 4 4 4" xfId="28960"/>
    <cellStyle name="Note 15 5 4 4 4 2" xfId="28961"/>
    <cellStyle name="Note 15 5 4 4 5" xfId="28962"/>
    <cellStyle name="Note 15 5 5" xfId="28963"/>
    <cellStyle name="Note 15 5 5 2" xfId="28964"/>
    <cellStyle name="Note 15 5 5 2 2" xfId="28965"/>
    <cellStyle name="Note 15 5 5 2 2 2" xfId="28966"/>
    <cellStyle name="Note 15 5 5 2 2 2 2" xfId="28967"/>
    <cellStyle name="Note 15 5 5 2 2 2 2 2" xfId="28968"/>
    <cellStyle name="Note 15 5 5 2 2 2 3" xfId="28969"/>
    <cellStyle name="Note 15 5 5 2 2 3" xfId="28970"/>
    <cellStyle name="Note 15 5 5 2 2 3 2" xfId="28971"/>
    <cellStyle name="Note 15 5 5 2 2 3 2 2" xfId="28972"/>
    <cellStyle name="Note 15 5 5 2 2 3 3" xfId="28973"/>
    <cellStyle name="Note 15 5 5 2 2 4" xfId="28974"/>
    <cellStyle name="Note 15 5 5 2 2 4 2" xfId="28975"/>
    <cellStyle name="Note 15 5 5 2 2 5" xfId="28976"/>
    <cellStyle name="Note 15 5 5 2 3" xfId="28977"/>
    <cellStyle name="Note 15 5 5 2 3 2" xfId="28978"/>
    <cellStyle name="Note 15 5 5 2 3 2 2" xfId="28979"/>
    <cellStyle name="Note 15 5 5 2 3 3" xfId="28980"/>
    <cellStyle name="Note 15 5 5 2 4" xfId="28981"/>
    <cellStyle name="Note 15 5 5 2 4 2" xfId="28982"/>
    <cellStyle name="Note 15 5 5 2 4 2 2" xfId="28983"/>
    <cellStyle name="Note 15 5 5 2 4 3" xfId="28984"/>
    <cellStyle name="Note 15 5 5 2 5" xfId="28985"/>
    <cellStyle name="Note 15 5 5 2 5 2" xfId="28986"/>
    <cellStyle name="Note 15 5 5 2 6" xfId="28987"/>
    <cellStyle name="Note 15 5 5 3" xfId="28988"/>
    <cellStyle name="Note 15 5 5 3 2" xfId="28989"/>
    <cellStyle name="Note 15 5 5 3 2 2" xfId="28990"/>
    <cellStyle name="Note 15 5 5 3 2 2 2" xfId="28991"/>
    <cellStyle name="Note 15 5 5 3 2 2 2 2" xfId="28992"/>
    <cellStyle name="Note 15 5 5 3 2 2 3" xfId="28993"/>
    <cellStyle name="Note 15 5 5 3 2 3" xfId="28994"/>
    <cellStyle name="Note 15 5 5 3 2 3 2" xfId="28995"/>
    <cellStyle name="Note 15 5 5 3 2 3 2 2" xfId="28996"/>
    <cellStyle name="Note 15 5 5 3 2 3 3" xfId="28997"/>
    <cellStyle name="Note 15 5 5 3 2 4" xfId="28998"/>
    <cellStyle name="Note 15 5 5 3 2 4 2" xfId="28999"/>
    <cellStyle name="Note 15 5 5 3 2 5" xfId="29000"/>
    <cellStyle name="Note 15 5 5 3 3" xfId="29001"/>
    <cellStyle name="Note 15 5 5 3 3 2" xfId="29002"/>
    <cellStyle name="Note 15 5 5 3 3 2 2" xfId="29003"/>
    <cellStyle name="Note 15 5 5 3 3 3" xfId="29004"/>
    <cellStyle name="Note 15 5 5 3 4" xfId="29005"/>
    <cellStyle name="Note 15 5 5 3 4 2" xfId="29006"/>
    <cellStyle name="Note 15 5 5 3 4 2 2" xfId="29007"/>
    <cellStyle name="Note 15 5 5 3 4 3" xfId="29008"/>
    <cellStyle name="Note 15 5 5 3 5" xfId="29009"/>
    <cellStyle name="Note 15 5 5 3 5 2" xfId="29010"/>
    <cellStyle name="Note 15 5 5 3 6" xfId="29011"/>
    <cellStyle name="Note 15 5 5 4" xfId="29012"/>
    <cellStyle name="Note 15 5 5 4 2" xfId="29013"/>
    <cellStyle name="Note 15 5 5 4 2 2" xfId="29014"/>
    <cellStyle name="Note 15 5 5 4 2 2 2" xfId="29015"/>
    <cellStyle name="Note 15 5 5 4 2 3" xfId="29016"/>
    <cellStyle name="Note 15 5 5 4 3" xfId="29017"/>
    <cellStyle name="Note 15 5 5 4 3 2" xfId="29018"/>
    <cellStyle name="Note 15 5 5 4 3 2 2" xfId="29019"/>
    <cellStyle name="Note 15 5 5 4 3 3" xfId="29020"/>
    <cellStyle name="Note 15 5 5 4 4" xfId="29021"/>
    <cellStyle name="Note 15 5 5 4 4 2" xfId="29022"/>
    <cellStyle name="Note 15 5 5 4 5" xfId="29023"/>
    <cellStyle name="Note 15 5 6" xfId="29024"/>
    <cellStyle name="Note 15 5 6 2" xfId="29025"/>
    <cellStyle name="Note 15 5 6 2 2" xfId="29026"/>
    <cellStyle name="Note 15 5 6 2 2 2" xfId="29027"/>
    <cellStyle name="Note 15 5 6 2 2 2 2" xfId="29028"/>
    <cellStyle name="Note 15 5 6 2 2 2 2 2" xfId="29029"/>
    <cellStyle name="Note 15 5 6 2 2 2 3" xfId="29030"/>
    <cellStyle name="Note 15 5 6 2 2 3" xfId="29031"/>
    <cellStyle name="Note 15 5 6 2 2 3 2" xfId="29032"/>
    <cellStyle name="Note 15 5 6 2 2 3 2 2" xfId="29033"/>
    <cellStyle name="Note 15 5 6 2 2 3 3" xfId="29034"/>
    <cellStyle name="Note 15 5 6 2 2 4" xfId="29035"/>
    <cellStyle name="Note 15 5 6 2 2 4 2" xfId="29036"/>
    <cellStyle name="Note 15 5 6 2 2 5" xfId="29037"/>
    <cellStyle name="Note 15 5 6 2 3" xfId="29038"/>
    <cellStyle name="Note 15 5 6 2 3 2" xfId="29039"/>
    <cellStyle name="Note 15 5 6 2 3 2 2" xfId="29040"/>
    <cellStyle name="Note 15 5 6 2 3 3" xfId="29041"/>
    <cellStyle name="Note 15 5 6 2 4" xfId="29042"/>
    <cellStyle name="Note 15 5 6 2 4 2" xfId="29043"/>
    <cellStyle name="Note 15 5 6 2 4 2 2" xfId="29044"/>
    <cellStyle name="Note 15 5 6 2 4 3" xfId="29045"/>
    <cellStyle name="Note 15 5 6 2 5" xfId="29046"/>
    <cellStyle name="Note 15 5 6 2 5 2" xfId="29047"/>
    <cellStyle name="Note 15 5 6 2 6" xfId="29048"/>
    <cellStyle name="Note 15 5 6 3" xfId="29049"/>
    <cellStyle name="Note 15 5 6 3 2" xfId="29050"/>
    <cellStyle name="Note 15 5 6 3 2 2" xfId="29051"/>
    <cellStyle name="Note 15 5 6 3 2 2 2" xfId="29052"/>
    <cellStyle name="Note 15 5 6 3 2 2 2 2" xfId="29053"/>
    <cellStyle name="Note 15 5 6 3 2 2 3" xfId="29054"/>
    <cellStyle name="Note 15 5 6 3 2 3" xfId="29055"/>
    <cellStyle name="Note 15 5 6 3 2 3 2" xfId="29056"/>
    <cellStyle name="Note 15 5 6 3 2 3 2 2" xfId="29057"/>
    <cellStyle name="Note 15 5 6 3 2 3 3" xfId="29058"/>
    <cellStyle name="Note 15 5 6 3 2 4" xfId="29059"/>
    <cellStyle name="Note 15 5 6 3 2 4 2" xfId="29060"/>
    <cellStyle name="Note 15 5 6 3 2 5" xfId="29061"/>
    <cellStyle name="Note 15 5 6 3 3" xfId="29062"/>
    <cellStyle name="Note 15 5 6 3 3 2" xfId="29063"/>
    <cellStyle name="Note 15 5 6 3 3 2 2" xfId="29064"/>
    <cellStyle name="Note 15 5 6 3 3 3" xfId="29065"/>
    <cellStyle name="Note 15 5 6 3 4" xfId="29066"/>
    <cellStyle name="Note 15 5 6 3 4 2" xfId="29067"/>
    <cellStyle name="Note 15 5 6 3 4 2 2" xfId="29068"/>
    <cellStyle name="Note 15 5 6 3 4 3" xfId="29069"/>
    <cellStyle name="Note 15 5 6 3 5" xfId="29070"/>
    <cellStyle name="Note 15 5 6 3 5 2" xfId="29071"/>
    <cellStyle name="Note 15 5 6 3 6" xfId="29072"/>
    <cellStyle name="Note 15 5 6 4" xfId="29073"/>
    <cellStyle name="Note 15 5 6 4 2" xfId="29074"/>
    <cellStyle name="Note 15 5 6 4 2 2" xfId="29075"/>
    <cellStyle name="Note 15 5 6 4 2 2 2" xfId="29076"/>
    <cellStyle name="Note 15 5 6 4 2 3" xfId="29077"/>
    <cellStyle name="Note 15 5 6 4 3" xfId="29078"/>
    <cellStyle name="Note 15 5 6 4 3 2" xfId="29079"/>
    <cellStyle name="Note 15 5 6 4 3 2 2" xfId="29080"/>
    <cellStyle name="Note 15 5 6 4 3 3" xfId="29081"/>
    <cellStyle name="Note 15 5 6 4 4" xfId="29082"/>
    <cellStyle name="Note 15 5 6 4 4 2" xfId="29083"/>
    <cellStyle name="Note 15 5 6 4 5" xfId="29084"/>
    <cellStyle name="Note 15 5 7" xfId="29085"/>
    <cellStyle name="Note 15 5 7 2" xfId="29086"/>
    <cellStyle name="Note 15 5 7 2 2" xfId="29087"/>
    <cellStyle name="Note 15 5 7 2 2 2" xfId="29088"/>
    <cellStyle name="Note 15 5 7 2 2 2 2" xfId="29089"/>
    <cellStyle name="Note 15 5 7 2 2 3" xfId="29090"/>
    <cellStyle name="Note 15 5 7 2 3" xfId="29091"/>
    <cellStyle name="Note 15 5 7 2 3 2" xfId="29092"/>
    <cellStyle name="Note 15 5 7 2 3 2 2" xfId="29093"/>
    <cellStyle name="Note 15 5 7 2 3 3" xfId="29094"/>
    <cellStyle name="Note 15 5 7 2 4" xfId="29095"/>
    <cellStyle name="Note 15 5 7 2 4 2" xfId="29096"/>
    <cellStyle name="Note 15 5 7 2 5" xfId="29097"/>
    <cellStyle name="Note 15 5 7 3" xfId="29098"/>
    <cellStyle name="Note 15 5 7 3 2" xfId="29099"/>
    <cellStyle name="Note 15 5 7 3 2 2" xfId="29100"/>
    <cellStyle name="Note 15 5 7 3 3" xfId="29101"/>
    <cellStyle name="Note 15 5 7 4" xfId="29102"/>
    <cellStyle name="Note 15 5 7 4 2" xfId="29103"/>
    <cellStyle name="Note 15 5 7 4 2 2" xfId="29104"/>
    <cellStyle name="Note 15 5 7 4 3" xfId="29105"/>
    <cellStyle name="Note 15 5 7 5" xfId="29106"/>
    <cellStyle name="Note 15 5 7 5 2" xfId="29107"/>
    <cellStyle name="Note 15 5 7 6" xfId="29108"/>
    <cellStyle name="Note 15 5 8" xfId="29109"/>
    <cellStyle name="Note 15 5 8 2" xfId="29110"/>
    <cellStyle name="Note 15 5 8 2 2" xfId="29111"/>
    <cellStyle name="Note 15 5 8 2 2 2" xfId="29112"/>
    <cellStyle name="Note 15 5 8 2 2 2 2" xfId="29113"/>
    <cellStyle name="Note 15 5 8 2 2 3" xfId="29114"/>
    <cellStyle name="Note 15 5 8 2 3" xfId="29115"/>
    <cellStyle name="Note 15 5 8 2 3 2" xfId="29116"/>
    <cellStyle name="Note 15 5 8 2 3 2 2" xfId="29117"/>
    <cellStyle name="Note 15 5 8 2 3 3" xfId="29118"/>
    <cellStyle name="Note 15 5 8 2 4" xfId="29119"/>
    <cellStyle name="Note 15 5 8 2 4 2" xfId="29120"/>
    <cellStyle name="Note 15 5 8 2 5" xfId="29121"/>
    <cellStyle name="Note 15 5 8 3" xfId="29122"/>
    <cellStyle name="Note 15 5 8 3 2" xfId="29123"/>
    <cellStyle name="Note 15 5 8 3 2 2" xfId="29124"/>
    <cellStyle name="Note 15 5 8 3 3" xfId="29125"/>
    <cellStyle name="Note 15 5 8 4" xfId="29126"/>
    <cellStyle name="Note 15 5 8 4 2" xfId="29127"/>
    <cellStyle name="Note 15 5 8 4 2 2" xfId="29128"/>
    <cellStyle name="Note 15 5 8 4 3" xfId="29129"/>
    <cellStyle name="Note 15 5 8 5" xfId="29130"/>
    <cellStyle name="Note 15 5 8 5 2" xfId="29131"/>
    <cellStyle name="Note 15 5 8 6" xfId="29132"/>
    <cellStyle name="Note 15 5 9" xfId="29133"/>
    <cellStyle name="Note 15 5 9 2" xfId="29134"/>
    <cellStyle name="Note 15 5 9 2 2" xfId="29135"/>
    <cellStyle name="Note 15 5 9 2 2 2" xfId="29136"/>
    <cellStyle name="Note 15 5 9 2 3" xfId="29137"/>
    <cellStyle name="Note 15 5 9 3" xfId="29138"/>
    <cellStyle name="Note 15 5 9 3 2" xfId="29139"/>
    <cellStyle name="Note 15 5 9 3 2 2" xfId="29140"/>
    <cellStyle name="Note 15 5 9 3 3" xfId="29141"/>
    <cellStyle name="Note 15 5 9 4" xfId="29142"/>
    <cellStyle name="Note 15 5 9 4 2" xfId="29143"/>
    <cellStyle name="Note 15 5 9 5" xfId="29144"/>
    <cellStyle name="Note 15 6" xfId="29145"/>
    <cellStyle name="Note 15 6 2" xfId="29146"/>
    <cellStyle name="Note 15 6 2 2" xfId="29147"/>
    <cellStyle name="Note 15 6 2 2 2" xfId="29148"/>
    <cellStyle name="Note 15 6 2 2 2 2" xfId="29149"/>
    <cellStyle name="Note 15 6 2 2 2 2 2" xfId="29150"/>
    <cellStyle name="Note 15 6 2 2 2 2 2 2" xfId="29151"/>
    <cellStyle name="Note 15 6 2 2 2 2 3" xfId="29152"/>
    <cellStyle name="Note 15 6 2 2 2 3" xfId="29153"/>
    <cellStyle name="Note 15 6 2 2 2 3 2" xfId="29154"/>
    <cellStyle name="Note 15 6 2 2 2 3 2 2" xfId="29155"/>
    <cellStyle name="Note 15 6 2 2 2 3 3" xfId="29156"/>
    <cellStyle name="Note 15 6 2 2 2 4" xfId="29157"/>
    <cellStyle name="Note 15 6 2 2 2 4 2" xfId="29158"/>
    <cellStyle name="Note 15 6 2 2 2 5" xfId="29159"/>
    <cellStyle name="Note 15 6 2 2 3" xfId="29160"/>
    <cellStyle name="Note 15 6 2 2 3 2" xfId="29161"/>
    <cellStyle name="Note 15 6 2 2 3 2 2" xfId="29162"/>
    <cellStyle name="Note 15 6 2 2 3 3" xfId="29163"/>
    <cellStyle name="Note 15 6 2 2 4" xfId="29164"/>
    <cellStyle name="Note 15 6 2 2 4 2" xfId="29165"/>
    <cellStyle name="Note 15 6 2 2 4 2 2" xfId="29166"/>
    <cellStyle name="Note 15 6 2 2 4 3" xfId="29167"/>
    <cellStyle name="Note 15 6 2 2 5" xfId="29168"/>
    <cellStyle name="Note 15 6 2 2 5 2" xfId="29169"/>
    <cellStyle name="Note 15 6 2 2 6" xfId="29170"/>
    <cellStyle name="Note 15 6 2 3" xfId="29171"/>
    <cellStyle name="Note 15 6 2 3 2" xfId="29172"/>
    <cellStyle name="Note 15 6 2 3 2 2" xfId="29173"/>
    <cellStyle name="Note 15 6 2 3 2 2 2" xfId="29174"/>
    <cellStyle name="Note 15 6 2 3 2 2 2 2" xfId="29175"/>
    <cellStyle name="Note 15 6 2 3 2 2 3" xfId="29176"/>
    <cellStyle name="Note 15 6 2 3 2 3" xfId="29177"/>
    <cellStyle name="Note 15 6 2 3 2 3 2" xfId="29178"/>
    <cellStyle name="Note 15 6 2 3 2 3 2 2" xfId="29179"/>
    <cellStyle name="Note 15 6 2 3 2 3 3" xfId="29180"/>
    <cellStyle name="Note 15 6 2 3 2 4" xfId="29181"/>
    <cellStyle name="Note 15 6 2 3 2 4 2" xfId="29182"/>
    <cellStyle name="Note 15 6 2 3 2 5" xfId="29183"/>
    <cellStyle name="Note 15 6 2 3 3" xfId="29184"/>
    <cellStyle name="Note 15 6 2 3 3 2" xfId="29185"/>
    <cellStyle name="Note 15 6 2 3 3 2 2" xfId="29186"/>
    <cellStyle name="Note 15 6 2 3 3 3" xfId="29187"/>
    <cellStyle name="Note 15 6 2 3 4" xfId="29188"/>
    <cellStyle name="Note 15 6 2 3 4 2" xfId="29189"/>
    <cellStyle name="Note 15 6 2 3 4 2 2" xfId="29190"/>
    <cellStyle name="Note 15 6 2 3 4 3" xfId="29191"/>
    <cellStyle name="Note 15 6 2 3 5" xfId="29192"/>
    <cellStyle name="Note 15 6 2 3 5 2" xfId="29193"/>
    <cellStyle name="Note 15 6 2 3 6" xfId="29194"/>
    <cellStyle name="Note 15 6 2 4" xfId="29195"/>
    <cellStyle name="Note 15 6 2 4 2" xfId="29196"/>
    <cellStyle name="Note 15 6 2 4 2 2" xfId="29197"/>
    <cellStyle name="Note 15 6 2 4 2 2 2" xfId="29198"/>
    <cellStyle name="Note 15 6 2 4 2 3" xfId="29199"/>
    <cellStyle name="Note 15 6 2 4 3" xfId="29200"/>
    <cellStyle name="Note 15 6 2 4 3 2" xfId="29201"/>
    <cellStyle name="Note 15 6 2 4 3 2 2" xfId="29202"/>
    <cellStyle name="Note 15 6 2 4 3 3" xfId="29203"/>
    <cellStyle name="Note 15 6 2 4 4" xfId="29204"/>
    <cellStyle name="Note 15 6 2 4 4 2" xfId="29205"/>
    <cellStyle name="Note 15 6 2 4 5" xfId="29206"/>
    <cellStyle name="Note 15 6 3" xfId="29207"/>
    <cellStyle name="Note 15 6 3 2" xfId="29208"/>
    <cellStyle name="Note 15 6 3 2 2" xfId="29209"/>
    <cellStyle name="Note 15 6 3 2 2 2" xfId="29210"/>
    <cellStyle name="Note 15 6 3 2 2 2 2" xfId="29211"/>
    <cellStyle name="Note 15 6 3 2 2 2 2 2" xfId="29212"/>
    <cellStyle name="Note 15 6 3 2 2 2 3" xfId="29213"/>
    <cellStyle name="Note 15 6 3 2 2 3" xfId="29214"/>
    <cellStyle name="Note 15 6 3 2 2 3 2" xfId="29215"/>
    <cellStyle name="Note 15 6 3 2 2 3 2 2" xfId="29216"/>
    <cellStyle name="Note 15 6 3 2 2 3 3" xfId="29217"/>
    <cellStyle name="Note 15 6 3 2 2 4" xfId="29218"/>
    <cellStyle name="Note 15 6 3 2 2 4 2" xfId="29219"/>
    <cellStyle name="Note 15 6 3 2 2 5" xfId="29220"/>
    <cellStyle name="Note 15 6 3 2 3" xfId="29221"/>
    <cellStyle name="Note 15 6 3 2 3 2" xfId="29222"/>
    <cellStyle name="Note 15 6 3 2 3 2 2" xfId="29223"/>
    <cellStyle name="Note 15 6 3 2 3 3" xfId="29224"/>
    <cellStyle name="Note 15 6 3 2 4" xfId="29225"/>
    <cellStyle name="Note 15 6 3 2 4 2" xfId="29226"/>
    <cellStyle name="Note 15 6 3 2 4 2 2" xfId="29227"/>
    <cellStyle name="Note 15 6 3 2 4 3" xfId="29228"/>
    <cellStyle name="Note 15 6 3 2 5" xfId="29229"/>
    <cellStyle name="Note 15 6 3 2 5 2" xfId="29230"/>
    <cellStyle name="Note 15 6 3 2 6" xfId="29231"/>
    <cellStyle name="Note 15 6 3 3" xfId="29232"/>
    <cellStyle name="Note 15 6 3 3 2" xfId="29233"/>
    <cellStyle name="Note 15 6 3 3 2 2" xfId="29234"/>
    <cellStyle name="Note 15 6 3 3 2 2 2" xfId="29235"/>
    <cellStyle name="Note 15 6 3 3 2 2 2 2" xfId="29236"/>
    <cellStyle name="Note 15 6 3 3 2 2 3" xfId="29237"/>
    <cellStyle name="Note 15 6 3 3 2 3" xfId="29238"/>
    <cellStyle name="Note 15 6 3 3 2 3 2" xfId="29239"/>
    <cellStyle name="Note 15 6 3 3 2 3 2 2" xfId="29240"/>
    <cellStyle name="Note 15 6 3 3 2 3 3" xfId="29241"/>
    <cellStyle name="Note 15 6 3 3 2 4" xfId="29242"/>
    <cellStyle name="Note 15 6 3 3 2 4 2" xfId="29243"/>
    <cellStyle name="Note 15 6 3 3 2 5" xfId="29244"/>
    <cellStyle name="Note 15 6 3 3 3" xfId="29245"/>
    <cellStyle name="Note 15 6 3 3 3 2" xfId="29246"/>
    <cellStyle name="Note 15 6 3 3 3 2 2" xfId="29247"/>
    <cellStyle name="Note 15 6 3 3 3 3" xfId="29248"/>
    <cellStyle name="Note 15 6 3 3 4" xfId="29249"/>
    <cellStyle name="Note 15 6 3 3 4 2" xfId="29250"/>
    <cellStyle name="Note 15 6 3 3 4 2 2" xfId="29251"/>
    <cellStyle name="Note 15 6 3 3 4 3" xfId="29252"/>
    <cellStyle name="Note 15 6 3 3 5" xfId="29253"/>
    <cellStyle name="Note 15 6 3 3 5 2" xfId="29254"/>
    <cellStyle name="Note 15 6 3 3 6" xfId="29255"/>
    <cellStyle name="Note 15 6 3 4" xfId="29256"/>
    <cellStyle name="Note 15 6 3 4 2" xfId="29257"/>
    <cellStyle name="Note 15 6 3 4 2 2" xfId="29258"/>
    <cellStyle name="Note 15 6 3 4 2 2 2" xfId="29259"/>
    <cellStyle name="Note 15 6 3 4 2 3" xfId="29260"/>
    <cellStyle name="Note 15 6 3 4 3" xfId="29261"/>
    <cellStyle name="Note 15 6 3 4 3 2" xfId="29262"/>
    <cellStyle name="Note 15 6 3 4 3 2 2" xfId="29263"/>
    <cellStyle name="Note 15 6 3 4 3 3" xfId="29264"/>
    <cellStyle name="Note 15 6 3 4 4" xfId="29265"/>
    <cellStyle name="Note 15 6 3 4 4 2" xfId="29266"/>
    <cellStyle name="Note 15 6 3 4 5" xfId="29267"/>
    <cellStyle name="Note 15 6 4" xfId="29268"/>
    <cellStyle name="Note 15 6 4 2" xfId="29269"/>
    <cellStyle name="Note 15 6 4 2 2" xfId="29270"/>
    <cellStyle name="Note 15 6 4 2 2 2" xfId="29271"/>
    <cellStyle name="Note 15 6 4 2 2 2 2" xfId="29272"/>
    <cellStyle name="Note 15 6 4 2 2 2 2 2" xfId="29273"/>
    <cellStyle name="Note 15 6 4 2 2 2 3" xfId="29274"/>
    <cellStyle name="Note 15 6 4 2 2 3" xfId="29275"/>
    <cellStyle name="Note 15 6 4 2 2 3 2" xfId="29276"/>
    <cellStyle name="Note 15 6 4 2 2 3 2 2" xfId="29277"/>
    <cellStyle name="Note 15 6 4 2 2 3 3" xfId="29278"/>
    <cellStyle name="Note 15 6 4 2 2 4" xfId="29279"/>
    <cellStyle name="Note 15 6 4 2 2 4 2" xfId="29280"/>
    <cellStyle name="Note 15 6 4 2 2 5" xfId="29281"/>
    <cellStyle name="Note 15 6 4 2 3" xfId="29282"/>
    <cellStyle name="Note 15 6 4 2 3 2" xfId="29283"/>
    <cellStyle name="Note 15 6 4 2 3 2 2" xfId="29284"/>
    <cellStyle name="Note 15 6 4 2 3 3" xfId="29285"/>
    <cellStyle name="Note 15 6 4 2 4" xfId="29286"/>
    <cellStyle name="Note 15 6 4 2 4 2" xfId="29287"/>
    <cellStyle name="Note 15 6 4 2 4 2 2" xfId="29288"/>
    <cellStyle name="Note 15 6 4 2 4 3" xfId="29289"/>
    <cellStyle name="Note 15 6 4 2 5" xfId="29290"/>
    <cellStyle name="Note 15 6 4 2 5 2" xfId="29291"/>
    <cellStyle name="Note 15 6 4 2 6" xfId="29292"/>
    <cellStyle name="Note 15 6 4 3" xfId="29293"/>
    <cellStyle name="Note 15 6 4 3 2" xfId="29294"/>
    <cellStyle name="Note 15 6 4 3 2 2" xfId="29295"/>
    <cellStyle name="Note 15 6 4 3 2 2 2" xfId="29296"/>
    <cellStyle name="Note 15 6 4 3 2 2 2 2" xfId="29297"/>
    <cellStyle name="Note 15 6 4 3 2 2 3" xfId="29298"/>
    <cellStyle name="Note 15 6 4 3 2 3" xfId="29299"/>
    <cellStyle name="Note 15 6 4 3 2 3 2" xfId="29300"/>
    <cellStyle name="Note 15 6 4 3 2 3 2 2" xfId="29301"/>
    <cellStyle name="Note 15 6 4 3 2 3 3" xfId="29302"/>
    <cellStyle name="Note 15 6 4 3 2 4" xfId="29303"/>
    <cellStyle name="Note 15 6 4 3 2 4 2" xfId="29304"/>
    <cellStyle name="Note 15 6 4 3 2 5" xfId="29305"/>
    <cellStyle name="Note 15 6 4 3 3" xfId="29306"/>
    <cellStyle name="Note 15 6 4 3 3 2" xfId="29307"/>
    <cellStyle name="Note 15 6 4 3 3 2 2" xfId="29308"/>
    <cellStyle name="Note 15 6 4 3 3 3" xfId="29309"/>
    <cellStyle name="Note 15 6 4 3 4" xfId="29310"/>
    <cellStyle name="Note 15 6 4 3 4 2" xfId="29311"/>
    <cellStyle name="Note 15 6 4 3 4 2 2" xfId="29312"/>
    <cellStyle name="Note 15 6 4 3 4 3" xfId="29313"/>
    <cellStyle name="Note 15 6 4 3 5" xfId="29314"/>
    <cellStyle name="Note 15 6 4 3 5 2" xfId="29315"/>
    <cellStyle name="Note 15 6 4 3 6" xfId="29316"/>
    <cellStyle name="Note 15 6 4 4" xfId="29317"/>
    <cellStyle name="Note 15 6 4 4 2" xfId="29318"/>
    <cellStyle name="Note 15 6 4 4 2 2" xfId="29319"/>
    <cellStyle name="Note 15 6 4 4 2 2 2" xfId="29320"/>
    <cellStyle name="Note 15 6 4 4 2 3" xfId="29321"/>
    <cellStyle name="Note 15 6 4 4 3" xfId="29322"/>
    <cellStyle name="Note 15 6 4 4 3 2" xfId="29323"/>
    <cellStyle name="Note 15 6 4 4 3 2 2" xfId="29324"/>
    <cellStyle name="Note 15 6 4 4 3 3" xfId="29325"/>
    <cellStyle name="Note 15 6 4 4 4" xfId="29326"/>
    <cellStyle name="Note 15 6 4 4 4 2" xfId="29327"/>
    <cellStyle name="Note 15 6 4 4 5" xfId="29328"/>
    <cellStyle name="Note 15 6 5" xfId="29329"/>
    <cellStyle name="Note 15 6 5 2" xfId="29330"/>
    <cellStyle name="Note 15 6 5 2 2" xfId="29331"/>
    <cellStyle name="Note 15 6 5 2 2 2" xfId="29332"/>
    <cellStyle name="Note 15 6 5 2 2 2 2" xfId="29333"/>
    <cellStyle name="Note 15 6 5 2 2 2 2 2" xfId="29334"/>
    <cellStyle name="Note 15 6 5 2 2 2 3" xfId="29335"/>
    <cellStyle name="Note 15 6 5 2 2 3" xfId="29336"/>
    <cellStyle name="Note 15 6 5 2 2 3 2" xfId="29337"/>
    <cellStyle name="Note 15 6 5 2 2 3 2 2" xfId="29338"/>
    <cellStyle name="Note 15 6 5 2 2 3 3" xfId="29339"/>
    <cellStyle name="Note 15 6 5 2 2 4" xfId="29340"/>
    <cellStyle name="Note 15 6 5 2 2 4 2" xfId="29341"/>
    <cellStyle name="Note 15 6 5 2 2 5" xfId="29342"/>
    <cellStyle name="Note 15 6 5 2 3" xfId="29343"/>
    <cellStyle name="Note 15 6 5 2 3 2" xfId="29344"/>
    <cellStyle name="Note 15 6 5 2 3 2 2" xfId="29345"/>
    <cellStyle name="Note 15 6 5 2 3 3" xfId="29346"/>
    <cellStyle name="Note 15 6 5 2 4" xfId="29347"/>
    <cellStyle name="Note 15 6 5 2 4 2" xfId="29348"/>
    <cellStyle name="Note 15 6 5 2 4 2 2" xfId="29349"/>
    <cellStyle name="Note 15 6 5 2 4 3" xfId="29350"/>
    <cellStyle name="Note 15 6 5 2 5" xfId="29351"/>
    <cellStyle name="Note 15 6 5 2 5 2" xfId="29352"/>
    <cellStyle name="Note 15 6 5 2 6" xfId="29353"/>
    <cellStyle name="Note 15 6 5 3" xfId="29354"/>
    <cellStyle name="Note 15 6 5 3 2" xfId="29355"/>
    <cellStyle name="Note 15 6 5 3 2 2" xfId="29356"/>
    <cellStyle name="Note 15 6 5 3 2 2 2" xfId="29357"/>
    <cellStyle name="Note 15 6 5 3 2 2 2 2" xfId="29358"/>
    <cellStyle name="Note 15 6 5 3 2 2 3" xfId="29359"/>
    <cellStyle name="Note 15 6 5 3 2 3" xfId="29360"/>
    <cellStyle name="Note 15 6 5 3 2 3 2" xfId="29361"/>
    <cellStyle name="Note 15 6 5 3 2 3 2 2" xfId="29362"/>
    <cellStyle name="Note 15 6 5 3 2 3 3" xfId="29363"/>
    <cellStyle name="Note 15 6 5 3 2 4" xfId="29364"/>
    <cellStyle name="Note 15 6 5 3 2 4 2" xfId="29365"/>
    <cellStyle name="Note 15 6 5 3 2 5" xfId="29366"/>
    <cellStyle name="Note 15 6 5 3 3" xfId="29367"/>
    <cellStyle name="Note 15 6 5 3 3 2" xfId="29368"/>
    <cellStyle name="Note 15 6 5 3 3 2 2" xfId="29369"/>
    <cellStyle name="Note 15 6 5 3 3 3" xfId="29370"/>
    <cellStyle name="Note 15 6 5 3 4" xfId="29371"/>
    <cellStyle name="Note 15 6 5 3 4 2" xfId="29372"/>
    <cellStyle name="Note 15 6 5 3 4 2 2" xfId="29373"/>
    <cellStyle name="Note 15 6 5 3 4 3" xfId="29374"/>
    <cellStyle name="Note 15 6 5 3 5" xfId="29375"/>
    <cellStyle name="Note 15 6 5 3 5 2" xfId="29376"/>
    <cellStyle name="Note 15 6 5 3 6" xfId="29377"/>
    <cellStyle name="Note 15 6 5 4" xfId="29378"/>
    <cellStyle name="Note 15 6 5 4 2" xfId="29379"/>
    <cellStyle name="Note 15 6 5 4 2 2" xfId="29380"/>
    <cellStyle name="Note 15 6 5 4 2 2 2" xfId="29381"/>
    <cellStyle name="Note 15 6 5 4 2 3" xfId="29382"/>
    <cellStyle name="Note 15 6 5 4 3" xfId="29383"/>
    <cellStyle name="Note 15 6 5 4 3 2" xfId="29384"/>
    <cellStyle name="Note 15 6 5 4 3 2 2" xfId="29385"/>
    <cellStyle name="Note 15 6 5 4 3 3" xfId="29386"/>
    <cellStyle name="Note 15 6 5 4 4" xfId="29387"/>
    <cellStyle name="Note 15 6 5 4 4 2" xfId="29388"/>
    <cellStyle name="Note 15 6 5 4 5" xfId="29389"/>
    <cellStyle name="Note 15 6 6" xfId="29390"/>
    <cellStyle name="Note 15 6 6 2" xfId="29391"/>
    <cellStyle name="Note 15 6 6 2 2" xfId="29392"/>
    <cellStyle name="Note 15 6 6 2 2 2" xfId="29393"/>
    <cellStyle name="Note 15 6 6 2 2 2 2" xfId="29394"/>
    <cellStyle name="Note 15 6 6 2 2 2 2 2" xfId="29395"/>
    <cellStyle name="Note 15 6 6 2 2 2 3" xfId="29396"/>
    <cellStyle name="Note 15 6 6 2 2 3" xfId="29397"/>
    <cellStyle name="Note 15 6 6 2 2 3 2" xfId="29398"/>
    <cellStyle name="Note 15 6 6 2 2 3 2 2" xfId="29399"/>
    <cellStyle name="Note 15 6 6 2 2 3 3" xfId="29400"/>
    <cellStyle name="Note 15 6 6 2 2 4" xfId="29401"/>
    <cellStyle name="Note 15 6 6 2 2 4 2" xfId="29402"/>
    <cellStyle name="Note 15 6 6 2 2 5" xfId="29403"/>
    <cellStyle name="Note 15 6 6 2 3" xfId="29404"/>
    <cellStyle name="Note 15 6 6 2 3 2" xfId="29405"/>
    <cellStyle name="Note 15 6 6 2 3 2 2" xfId="29406"/>
    <cellStyle name="Note 15 6 6 2 3 3" xfId="29407"/>
    <cellStyle name="Note 15 6 6 2 4" xfId="29408"/>
    <cellStyle name="Note 15 6 6 2 4 2" xfId="29409"/>
    <cellStyle name="Note 15 6 6 2 4 2 2" xfId="29410"/>
    <cellStyle name="Note 15 6 6 2 4 3" xfId="29411"/>
    <cellStyle name="Note 15 6 6 2 5" xfId="29412"/>
    <cellStyle name="Note 15 6 6 2 5 2" xfId="29413"/>
    <cellStyle name="Note 15 6 6 2 6" xfId="29414"/>
    <cellStyle name="Note 15 6 6 3" xfId="29415"/>
    <cellStyle name="Note 15 6 6 3 2" xfId="29416"/>
    <cellStyle name="Note 15 6 6 3 2 2" xfId="29417"/>
    <cellStyle name="Note 15 6 6 3 2 2 2" xfId="29418"/>
    <cellStyle name="Note 15 6 6 3 2 2 2 2" xfId="29419"/>
    <cellStyle name="Note 15 6 6 3 2 2 3" xfId="29420"/>
    <cellStyle name="Note 15 6 6 3 2 3" xfId="29421"/>
    <cellStyle name="Note 15 6 6 3 2 3 2" xfId="29422"/>
    <cellStyle name="Note 15 6 6 3 2 3 2 2" xfId="29423"/>
    <cellStyle name="Note 15 6 6 3 2 3 3" xfId="29424"/>
    <cellStyle name="Note 15 6 6 3 2 4" xfId="29425"/>
    <cellStyle name="Note 15 6 6 3 2 4 2" xfId="29426"/>
    <cellStyle name="Note 15 6 6 3 2 5" xfId="29427"/>
    <cellStyle name="Note 15 6 6 3 3" xfId="29428"/>
    <cellStyle name="Note 15 6 6 3 3 2" xfId="29429"/>
    <cellStyle name="Note 15 6 6 3 3 2 2" xfId="29430"/>
    <cellStyle name="Note 15 6 6 3 3 3" xfId="29431"/>
    <cellStyle name="Note 15 6 6 3 4" xfId="29432"/>
    <cellStyle name="Note 15 6 6 3 4 2" xfId="29433"/>
    <cellStyle name="Note 15 6 6 3 4 2 2" xfId="29434"/>
    <cellStyle name="Note 15 6 6 3 4 3" xfId="29435"/>
    <cellStyle name="Note 15 6 6 3 5" xfId="29436"/>
    <cellStyle name="Note 15 6 6 3 5 2" xfId="29437"/>
    <cellStyle name="Note 15 6 6 3 6" xfId="29438"/>
    <cellStyle name="Note 15 6 6 4" xfId="29439"/>
    <cellStyle name="Note 15 6 6 4 2" xfId="29440"/>
    <cellStyle name="Note 15 6 6 4 2 2" xfId="29441"/>
    <cellStyle name="Note 15 6 6 4 2 2 2" xfId="29442"/>
    <cellStyle name="Note 15 6 6 4 2 3" xfId="29443"/>
    <cellStyle name="Note 15 6 6 4 3" xfId="29444"/>
    <cellStyle name="Note 15 6 6 4 3 2" xfId="29445"/>
    <cellStyle name="Note 15 6 6 4 3 2 2" xfId="29446"/>
    <cellStyle name="Note 15 6 6 4 3 3" xfId="29447"/>
    <cellStyle name="Note 15 6 6 4 4" xfId="29448"/>
    <cellStyle name="Note 15 6 6 4 4 2" xfId="29449"/>
    <cellStyle name="Note 15 6 6 4 5" xfId="29450"/>
    <cellStyle name="Note 15 6 7" xfId="29451"/>
    <cellStyle name="Note 15 6 7 2" xfId="29452"/>
    <cellStyle name="Note 15 6 7 2 2" xfId="29453"/>
    <cellStyle name="Note 15 6 7 2 2 2" xfId="29454"/>
    <cellStyle name="Note 15 6 7 2 2 2 2" xfId="29455"/>
    <cellStyle name="Note 15 6 7 2 2 3" xfId="29456"/>
    <cellStyle name="Note 15 6 7 2 3" xfId="29457"/>
    <cellStyle name="Note 15 6 7 2 3 2" xfId="29458"/>
    <cellStyle name="Note 15 6 7 2 3 2 2" xfId="29459"/>
    <cellStyle name="Note 15 6 7 2 3 3" xfId="29460"/>
    <cellStyle name="Note 15 6 7 2 4" xfId="29461"/>
    <cellStyle name="Note 15 6 7 2 4 2" xfId="29462"/>
    <cellStyle name="Note 15 6 7 2 5" xfId="29463"/>
    <cellStyle name="Note 15 6 7 3" xfId="29464"/>
    <cellStyle name="Note 15 6 7 3 2" xfId="29465"/>
    <cellStyle name="Note 15 6 7 3 2 2" xfId="29466"/>
    <cellStyle name="Note 15 6 7 3 3" xfId="29467"/>
    <cellStyle name="Note 15 6 7 4" xfId="29468"/>
    <cellStyle name="Note 15 6 7 4 2" xfId="29469"/>
    <cellStyle name="Note 15 6 7 4 2 2" xfId="29470"/>
    <cellStyle name="Note 15 6 7 4 3" xfId="29471"/>
    <cellStyle name="Note 15 6 7 5" xfId="29472"/>
    <cellStyle name="Note 15 6 7 5 2" xfId="29473"/>
    <cellStyle name="Note 15 6 7 6" xfId="29474"/>
    <cellStyle name="Note 15 6 8" xfId="29475"/>
    <cellStyle name="Note 15 6 8 2" xfId="29476"/>
    <cellStyle name="Note 15 6 8 2 2" xfId="29477"/>
    <cellStyle name="Note 15 6 8 2 2 2" xfId="29478"/>
    <cellStyle name="Note 15 6 8 2 2 2 2" xfId="29479"/>
    <cellStyle name="Note 15 6 8 2 2 3" xfId="29480"/>
    <cellStyle name="Note 15 6 8 2 3" xfId="29481"/>
    <cellStyle name="Note 15 6 8 2 3 2" xfId="29482"/>
    <cellStyle name="Note 15 6 8 2 3 2 2" xfId="29483"/>
    <cellStyle name="Note 15 6 8 2 3 3" xfId="29484"/>
    <cellStyle name="Note 15 6 8 2 4" xfId="29485"/>
    <cellStyle name="Note 15 6 8 2 4 2" xfId="29486"/>
    <cellStyle name="Note 15 6 8 2 5" xfId="29487"/>
    <cellStyle name="Note 15 6 8 3" xfId="29488"/>
    <cellStyle name="Note 15 6 8 3 2" xfId="29489"/>
    <cellStyle name="Note 15 6 8 3 2 2" xfId="29490"/>
    <cellStyle name="Note 15 6 8 3 3" xfId="29491"/>
    <cellStyle name="Note 15 6 8 4" xfId="29492"/>
    <cellStyle name="Note 15 6 8 4 2" xfId="29493"/>
    <cellStyle name="Note 15 6 8 4 2 2" xfId="29494"/>
    <cellStyle name="Note 15 6 8 4 3" xfId="29495"/>
    <cellStyle name="Note 15 6 8 5" xfId="29496"/>
    <cellStyle name="Note 15 6 8 5 2" xfId="29497"/>
    <cellStyle name="Note 15 6 8 6" xfId="29498"/>
    <cellStyle name="Note 15 6 9" xfId="29499"/>
    <cellStyle name="Note 15 6 9 2" xfId="29500"/>
    <cellStyle name="Note 15 6 9 2 2" xfId="29501"/>
    <cellStyle name="Note 15 6 9 2 2 2" xfId="29502"/>
    <cellStyle name="Note 15 6 9 2 3" xfId="29503"/>
    <cellStyle name="Note 15 6 9 3" xfId="29504"/>
    <cellStyle name="Note 15 6 9 3 2" xfId="29505"/>
    <cellStyle name="Note 15 6 9 3 2 2" xfId="29506"/>
    <cellStyle name="Note 15 6 9 3 3" xfId="29507"/>
    <cellStyle name="Note 15 6 9 4" xfId="29508"/>
    <cellStyle name="Note 15 6 9 4 2" xfId="29509"/>
    <cellStyle name="Note 15 6 9 5" xfId="29510"/>
    <cellStyle name="Note 15 7" xfId="29511"/>
    <cellStyle name="Note 15 7 2" xfId="29512"/>
    <cellStyle name="Note 15 7 2 2" xfId="29513"/>
    <cellStyle name="Note 15 7 2 2 2" xfId="29514"/>
    <cellStyle name="Note 15 7 2 2 2 2" xfId="29515"/>
    <cellStyle name="Note 15 7 2 2 2 2 2" xfId="29516"/>
    <cellStyle name="Note 15 7 2 2 2 2 2 2" xfId="29517"/>
    <cellStyle name="Note 15 7 2 2 2 2 3" xfId="29518"/>
    <cellStyle name="Note 15 7 2 2 2 3" xfId="29519"/>
    <cellStyle name="Note 15 7 2 2 2 3 2" xfId="29520"/>
    <cellStyle name="Note 15 7 2 2 2 3 2 2" xfId="29521"/>
    <cellStyle name="Note 15 7 2 2 2 3 3" xfId="29522"/>
    <cellStyle name="Note 15 7 2 2 2 4" xfId="29523"/>
    <cellStyle name="Note 15 7 2 2 2 4 2" xfId="29524"/>
    <cellStyle name="Note 15 7 2 2 2 5" xfId="29525"/>
    <cellStyle name="Note 15 7 2 2 3" xfId="29526"/>
    <cellStyle name="Note 15 7 2 2 3 2" xfId="29527"/>
    <cellStyle name="Note 15 7 2 2 3 2 2" xfId="29528"/>
    <cellStyle name="Note 15 7 2 2 3 3" xfId="29529"/>
    <cellStyle name="Note 15 7 2 2 4" xfId="29530"/>
    <cellStyle name="Note 15 7 2 2 4 2" xfId="29531"/>
    <cellStyle name="Note 15 7 2 2 4 2 2" xfId="29532"/>
    <cellStyle name="Note 15 7 2 2 4 3" xfId="29533"/>
    <cellStyle name="Note 15 7 2 2 5" xfId="29534"/>
    <cellStyle name="Note 15 7 2 2 5 2" xfId="29535"/>
    <cellStyle name="Note 15 7 2 2 6" xfId="29536"/>
    <cellStyle name="Note 15 7 2 3" xfId="29537"/>
    <cellStyle name="Note 15 7 2 3 2" xfId="29538"/>
    <cellStyle name="Note 15 7 2 3 2 2" xfId="29539"/>
    <cellStyle name="Note 15 7 2 3 2 2 2" xfId="29540"/>
    <cellStyle name="Note 15 7 2 3 2 2 2 2" xfId="29541"/>
    <cellStyle name="Note 15 7 2 3 2 2 3" xfId="29542"/>
    <cellStyle name="Note 15 7 2 3 2 3" xfId="29543"/>
    <cellStyle name="Note 15 7 2 3 2 3 2" xfId="29544"/>
    <cellStyle name="Note 15 7 2 3 2 3 2 2" xfId="29545"/>
    <cellStyle name="Note 15 7 2 3 2 3 3" xfId="29546"/>
    <cellStyle name="Note 15 7 2 3 2 4" xfId="29547"/>
    <cellStyle name="Note 15 7 2 3 2 4 2" xfId="29548"/>
    <cellStyle name="Note 15 7 2 3 2 5" xfId="29549"/>
    <cellStyle name="Note 15 7 2 3 3" xfId="29550"/>
    <cellStyle name="Note 15 7 2 3 3 2" xfId="29551"/>
    <cellStyle name="Note 15 7 2 3 3 2 2" xfId="29552"/>
    <cellStyle name="Note 15 7 2 3 3 3" xfId="29553"/>
    <cellStyle name="Note 15 7 2 3 4" xfId="29554"/>
    <cellStyle name="Note 15 7 2 3 4 2" xfId="29555"/>
    <cellStyle name="Note 15 7 2 3 4 2 2" xfId="29556"/>
    <cellStyle name="Note 15 7 2 3 4 3" xfId="29557"/>
    <cellStyle name="Note 15 7 2 3 5" xfId="29558"/>
    <cellStyle name="Note 15 7 2 3 5 2" xfId="29559"/>
    <cellStyle name="Note 15 7 2 3 6" xfId="29560"/>
    <cellStyle name="Note 15 7 2 4" xfId="29561"/>
    <cellStyle name="Note 15 7 2 4 2" xfId="29562"/>
    <cellStyle name="Note 15 7 2 4 2 2" xfId="29563"/>
    <cellStyle name="Note 15 7 2 4 2 2 2" xfId="29564"/>
    <cellStyle name="Note 15 7 2 4 2 3" xfId="29565"/>
    <cellStyle name="Note 15 7 2 4 3" xfId="29566"/>
    <cellStyle name="Note 15 7 2 4 3 2" xfId="29567"/>
    <cellStyle name="Note 15 7 2 4 3 2 2" xfId="29568"/>
    <cellStyle name="Note 15 7 2 4 3 3" xfId="29569"/>
    <cellStyle name="Note 15 7 2 4 4" xfId="29570"/>
    <cellStyle name="Note 15 7 2 4 4 2" xfId="29571"/>
    <cellStyle name="Note 15 7 2 4 5" xfId="29572"/>
    <cellStyle name="Note 15 7 3" xfId="29573"/>
    <cellStyle name="Note 15 7 3 2" xfId="29574"/>
    <cellStyle name="Note 15 7 3 2 2" xfId="29575"/>
    <cellStyle name="Note 15 7 3 2 2 2" xfId="29576"/>
    <cellStyle name="Note 15 7 3 2 2 2 2" xfId="29577"/>
    <cellStyle name="Note 15 7 3 2 2 2 2 2" xfId="29578"/>
    <cellStyle name="Note 15 7 3 2 2 2 3" xfId="29579"/>
    <cellStyle name="Note 15 7 3 2 2 3" xfId="29580"/>
    <cellStyle name="Note 15 7 3 2 2 3 2" xfId="29581"/>
    <cellStyle name="Note 15 7 3 2 2 3 2 2" xfId="29582"/>
    <cellStyle name="Note 15 7 3 2 2 3 3" xfId="29583"/>
    <cellStyle name="Note 15 7 3 2 2 4" xfId="29584"/>
    <cellStyle name="Note 15 7 3 2 2 4 2" xfId="29585"/>
    <cellStyle name="Note 15 7 3 2 2 5" xfId="29586"/>
    <cellStyle name="Note 15 7 3 2 3" xfId="29587"/>
    <cellStyle name="Note 15 7 3 2 3 2" xfId="29588"/>
    <cellStyle name="Note 15 7 3 2 3 2 2" xfId="29589"/>
    <cellStyle name="Note 15 7 3 2 3 3" xfId="29590"/>
    <cellStyle name="Note 15 7 3 2 4" xfId="29591"/>
    <cellStyle name="Note 15 7 3 2 4 2" xfId="29592"/>
    <cellStyle name="Note 15 7 3 2 4 2 2" xfId="29593"/>
    <cellStyle name="Note 15 7 3 2 4 3" xfId="29594"/>
    <cellStyle name="Note 15 7 3 2 5" xfId="29595"/>
    <cellStyle name="Note 15 7 3 2 5 2" xfId="29596"/>
    <cellStyle name="Note 15 7 3 2 6" xfId="29597"/>
    <cellStyle name="Note 15 7 3 3" xfId="29598"/>
    <cellStyle name="Note 15 7 3 3 2" xfId="29599"/>
    <cellStyle name="Note 15 7 3 3 2 2" xfId="29600"/>
    <cellStyle name="Note 15 7 3 3 2 2 2" xfId="29601"/>
    <cellStyle name="Note 15 7 3 3 2 2 2 2" xfId="29602"/>
    <cellStyle name="Note 15 7 3 3 2 2 3" xfId="29603"/>
    <cellStyle name="Note 15 7 3 3 2 3" xfId="29604"/>
    <cellStyle name="Note 15 7 3 3 2 3 2" xfId="29605"/>
    <cellStyle name="Note 15 7 3 3 2 3 2 2" xfId="29606"/>
    <cellStyle name="Note 15 7 3 3 2 3 3" xfId="29607"/>
    <cellStyle name="Note 15 7 3 3 2 4" xfId="29608"/>
    <cellStyle name="Note 15 7 3 3 2 4 2" xfId="29609"/>
    <cellStyle name="Note 15 7 3 3 2 5" xfId="29610"/>
    <cellStyle name="Note 15 7 3 3 3" xfId="29611"/>
    <cellStyle name="Note 15 7 3 3 3 2" xfId="29612"/>
    <cellStyle name="Note 15 7 3 3 3 2 2" xfId="29613"/>
    <cellStyle name="Note 15 7 3 3 3 3" xfId="29614"/>
    <cellStyle name="Note 15 7 3 3 4" xfId="29615"/>
    <cellStyle name="Note 15 7 3 3 4 2" xfId="29616"/>
    <cellStyle name="Note 15 7 3 3 4 2 2" xfId="29617"/>
    <cellStyle name="Note 15 7 3 3 4 3" xfId="29618"/>
    <cellStyle name="Note 15 7 3 3 5" xfId="29619"/>
    <cellStyle name="Note 15 7 3 3 5 2" xfId="29620"/>
    <cellStyle name="Note 15 7 3 3 6" xfId="29621"/>
    <cellStyle name="Note 15 7 3 4" xfId="29622"/>
    <cellStyle name="Note 15 7 3 4 2" xfId="29623"/>
    <cellStyle name="Note 15 7 3 4 2 2" xfId="29624"/>
    <cellStyle name="Note 15 7 3 4 2 2 2" xfId="29625"/>
    <cellStyle name="Note 15 7 3 4 2 3" xfId="29626"/>
    <cellStyle name="Note 15 7 3 4 3" xfId="29627"/>
    <cellStyle name="Note 15 7 3 4 3 2" xfId="29628"/>
    <cellStyle name="Note 15 7 3 4 3 2 2" xfId="29629"/>
    <cellStyle name="Note 15 7 3 4 3 3" xfId="29630"/>
    <cellStyle name="Note 15 7 3 4 4" xfId="29631"/>
    <cellStyle name="Note 15 7 3 4 4 2" xfId="29632"/>
    <cellStyle name="Note 15 7 3 4 5" xfId="29633"/>
    <cellStyle name="Note 15 7 4" xfId="29634"/>
    <cellStyle name="Note 15 7 4 2" xfId="29635"/>
    <cellStyle name="Note 15 7 4 2 2" xfId="29636"/>
    <cellStyle name="Note 15 7 4 2 2 2" xfId="29637"/>
    <cellStyle name="Note 15 7 4 2 2 2 2" xfId="29638"/>
    <cellStyle name="Note 15 7 4 2 2 2 2 2" xfId="29639"/>
    <cellStyle name="Note 15 7 4 2 2 2 3" xfId="29640"/>
    <cellStyle name="Note 15 7 4 2 2 3" xfId="29641"/>
    <cellStyle name="Note 15 7 4 2 2 3 2" xfId="29642"/>
    <cellStyle name="Note 15 7 4 2 2 3 2 2" xfId="29643"/>
    <cellStyle name="Note 15 7 4 2 2 3 3" xfId="29644"/>
    <cellStyle name="Note 15 7 4 2 2 4" xfId="29645"/>
    <cellStyle name="Note 15 7 4 2 2 4 2" xfId="29646"/>
    <cellStyle name="Note 15 7 4 2 2 5" xfId="29647"/>
    <cellStyle name="Note 15 7 4 2 3" xfId="29648"/>
    <cellStyle name="Note 15 7 4 2 3 2" xfId="29649"/>
    <cellStyle name="Note 15 7 4 2 3 2 2" xfId="29650"/>
    <cellStyle name="Note 15 7 4 2 3 3" xfId="29651"/>
    <cellStyle name="Note 15 7 4 2 4" xfId="29652"/>
    <cellStyle name="Note 15 7 4 2 4 2" xfId="29653"/>
    <cellStyle name="Note 15 7 4 2 4 2 2" xfId="29654"/>
    <cellStyle name="Note 15 7 4 2 4 3" xfId="29655"/>
    <cellStyle name="Note 15 7 4 2 5" xfId="29656"/>
    <cellStyle name="Note 15 7 4 2 5 2" xfId="29657"/>
    <cellStyle name="Note 15 7 4 2 6" xfId="29658"/>
    <cellStyle name="Note 15 7 4 3" xfId="29659"/>
    <cellStyle name="Note 15 7 4 3 2" xfId="29660"/>
    <cellStyle name="Note 15 7 4 3 2 2" xfId="29661"/>
    <cellStyle name="Note 15 7 4 3 2 2 2" xfId="29662"/>
    <cellStyle name="Note 15 7 4 3 2 2 2 2" xfId="29663"/>
    <cellStyle name="Note 15 7 4 3 2 2 3" xfId="29664"/>
    <cellStyle name="Note 15 7 4 3 2 3" xfId="29665"/>
    <cellStyle name="Note 15 7 4 3 2 3 2" xfId="29666"/>
    <cellStyle name="Note 15 7 4 3 2 3 2 2" xfId="29667"/>
    <cellStyle name="Note 15 7 4 3 2 3 3" xfId="29668"/>
    <cellStyle name="Note 15 7 4 3 2 4" xfId="29669"/>
    <cellStyle name="Note 15 7 4 3 2 4 2" xfId="29670"/>
    <cellStyle name="Note 15 7 4 3 2 5" xfId="29671"/>
    <cellStyle name="Note 15 7 4 3 3" xfId="29672"/>
    <cellStyle name="Note 15 7 4 3 3 2" xfId="29673"/>
    <cellStyle name="Note 15 7 4 3 3 2 2" xfId="29674"/>
    <cellStyle name="Note 15 7 4 3 3 3" xfId="29675"/>
    <cellStyle name="Note 15 7 4 3 4" xfId="29676"/>
    <cellStyle name="Note 15 7 4 3 4 2" xfId="29677"/>
    <cellStyle name="Note 15 7 4 3 4 2 2" xfId="29678"/>
    <cellStyle name="Note 15 7 4 3 4 3" xfId="29679"/>
    <cellStyle name="Note 15 7 4 3 5" xfId="29680"/>
    <cellStyle name="Note 15 7 4 3 5 2" xfId="29681"/>
    <cellStyle name="Note 15 7 4 3 6" xfId="29682"/>
    <cellStyle name="Note 15 7 4 4" xfId="29683"/>
    <cellStyle name="Note 15 7 4 4 2" xfId="29684"/>
    <cellStyle name="Note 15 7 4 4 2 2" xfId="29685"/>
    <cellStyle name="Note 15 7 4 4 2 2 2" xfId="29686"/>
    <cellStyle name="Note 15 7 4 4 2 3" xfId="29687"/>
    <cellStyle name="Note 15 7 4 4 3" xfId="29688"/>
    <cellStyle name="Note 15 7 4 4 3 2" xfId="29689"/>
    <cellStyle name="Note 15 7 4 4 3 2 2" xfId="29690"/>
    <cellStyle name="Note 15 7 4 4 3 3" xfId="29691"/>
    <cellStyle name="Note 15 7 4 4 4" xfId="29692"/>
    <cellStyle name="Note 15 7 4 4 4 2" xfId="29693"/>
    <cellStyle name="Note 15 7 4 4 5" xfId="29694"/>
    <cellStyle name="Note 15 7 5" xfId="29695"/>
    <cellStyle name="Note 15 7 5 2" xfId="29696"/>
    <cellStyle name="Note 15 7 5 2 2" xfId="29697"/>
    <cellStyle name="Note 15 7 5 2 2 2" xfId="29698"/>
    <cellStyle name="Note 15 7 5 2 2 2 2" xfId="29699"/>
    <cellStyle name="Note 15 7 5 2 2 2 2 2" xfId="29700"/>
    <cellStyle name="Note 15 7 5 2 2 2 3" xfId="29701"/>
    <cellStyle name="Note 15 7 5 2 2 3" xfId="29702"/>
    <cellStyle name="Note 15 7 5 2 2 3 2" xfId="29703"/>
    <cellStyle name="Note 15 7 5 2 2 3 2 2" xfId="29704"/>
    <cellStyle name="Note 15 7 5 2 2 3 3" xfId="29705"/>
    <cellStyle name="Note 15 7 5 2 2 4" xfId="29706"/>
    <cellStyle name="Note 15 7 5 2 2 4 2" xfId="29707"/>
    <cellStyle name="Note 15 7 5 2 2 5" xfId="29708"/>
    <cellStyle name="Note 15 7 5 2 3" xfId="29709"/>
    <cellStyle name="Note 15 7 5 2 3 2" xfId="29710"/>
    <cellStyle name="Note 15 7 5 2 3 2 2" xfId="29711"/>
    <cellStyle name="Note 15 7 5 2 3 3" xfId="29712"/>
    <cellStyle name="Note 15 7 5 2 4" xfId="29713"/>
    <cellStyle name="Note 15 7 5 2 4 2" xfId="29714"/>
    <cellStyle name="Note 15 7 5 2 4 2 2" xfId="29715"/>
    <cellStyle name="Note 15 7 5 2 4 3" xfId="29716"/>
    <cellStyle name="Note 15 7 5 2 5" xfId="29717"/>
    <cellStyle name="Note 15 7 5 2 5 2" xfId="29718"/>
    <cellStyle name="Note 15 7 5 2 6" xfId="29719"/>
    <cellStyle name="Note 15 7 5 3" xfId="29720"/>
    <cellStyle name="Note 15 7 5 3 2" xfId="29721"/>
    <cellStyle name="Note 15 7 5 3 2 2" xfId="29722"/>
    <cellStyle name="Note 15 7 5 3 2 2 2" xfId="29723"/>
    <cellStyle name="Note 15 7 5 3 2 2 2 2" xfId="29724"/>
    <cellStyle name="Note 15 7 5 3 2 2 3" xfId="29725"/>
    <cellStyle name="Note 15 7 5 3 2 3" xfId="29726"/>
    <cellStyle name="Note 15 7 5 3 2 3 2" xfId="29727"/>
    <cellStyle name="Note 15 7 5 3 2 3 2 2" xfId="29728"/>
    <cellStyle name="Note 15 7 5 3 2 3 3" xfId="29729"/>
    <cellStyle name="Note 15 7 5 3 2 4" xfId="29730"/>
    <cellStyle name="Note 15 7 5 3 2 4 2" xfId="29731"/>
    <cellStyle name="Note 15 7 5 3 2 5" xfId="29732"/>
    <cellStyle name="Note 15 7 5 3 3" xfId="29733"/>
    <cellStyle name="Note 15 7 5 3 3 2" xfId="29734"/>
    <cellStyle name="Note 15 7 5 3 3 2 2" xfId="29735"/>
    <cellStyle name="Note 15 7 5 3 3 3" xfId="29736"/>
    <cellStyle name="Note 15 7 5 3 4" xfId="29737"/>
    <cellStyle name="Note 15 7 5 3 4 2" xfId="29738"/>
    <cellStyle name="Note 15 7 5 3 4 2 2" xfId="29739"/>
    <cellStyle name="Note 15 7 5 3 4 3" xfId="29740"/>
    <cellStyle name="Note 15 7 5 3 5" xfId="29741"/>
    <cellStyle name="Note 15 7 5 3 5 2" xfId="29742"/>
    <cellStyle name="Note 15 7 5 3 6" xfId="29743"/>
    <cellStyle name="Note 15 7 5 4" xfId="29744"/>
    <cellStyle name="Note 15 7 5 4 2" xfId="29745"/>
    <cellStyle name="Note 15 7 5 4 2 2" xfId="29746"/>
    <cellStyle name="Note 15 7 5 4 2 2 2" xfId="29747"/>
    <cellStyle name="Note 15 7 5 4 2 3" xfId="29748"/>
    <cellStyle name="Note 15 7 5 4 3" xfId="29749"/>
    <cellStyle name="Note 15 7 5 4 3 2" xfId="29750"/>
    <cellStyle name="Note 15 7 5 4 3 2 2" xfId="29751"/>
    <cellStyle name="Note 15 7 5 4 3 3" xfId="29752"/>
    <cellStyle name="Note 15 7 5 4 4" xfId="29753"/>
    <cellStyle name="Note 15 7 5 4 4 2" xfId="29754"/>
    <cellStyle name="Note 15 7 5 4 5" xfId="29755"/>
    <cellStyle name="Note 15 7 6" xfId="29756"/>
    <cellStyle name="Note 15 7 6 2" xfId="29757"/>
    <cellStyle name="Note 15 7 6 2 2" xfId="29758"/>
    <cellStyle name="Note 15 7 6 2 2 2" xfId="29759"/>
    <cellStyle name="Note 15 7 6 2 2 2 2" xfId="29760"/>
    <cellStyle name="Note 15 7 6 2 2 2 2 2" xfId="29761"/>
    <cellStyle name="Note 15 7 6 2 2 2 3" xfId="29762"/>
    <cellStyle name="Note 15 7 6 2 2 3" xfId="29763"/>
    <cellStyle name="Note 15 7 6 2 2 3 2" xfId="29764"/>
    <cellStyle name="Note 15 7 6 2 2 3 2 2" xfId="29765"/>
    <cellStyle name="Note 15 7 6 2 2 3 3" xfId="29766"/>
    <cellStyle name="Note 15 7 6 2 2 4" xfId="29767"/>
    <cellStyle name="Note 15 7 6 2 2 4 2" xfId="29768"/>
    <cellStyle name="Note 15 7 6 2 2 5" xfId="29769"/>
    <cellStyle name="Note 15 7 6 2 3" xfId="29770"/>
    <cellStyle name="Note 15 7 6 2 3 2" xfId="29771"/>
    <cellStyle name="Note 15 7 6 2 3 2 2" xfId="29772"/>
    <cellStyle name="Note 15 7 6 2 3 3" xfId="29773"/>
    <cellStyle name="Note 15 7 6 2 4" xfId="29774"/>
    <cellStyle name="Note 15 7 6 2 4 2" xfId="29775"/>
    <cellStyle name="Note 15 7 6 2 4 2 2" xfId="29776"/>
    <cellStyle name="Note 15 7 6 2 4 3" xfId="29777"/>
    <cellStyle name="Note 15 7 6 2 5" xfId="29778"/>
    <cellStyle name="Note 15 7 6 2 5 2" xfId="29779"/>
    <cellStyle name="Note 15 7 6 2 6" xfId="29780"/>
    <cellStyle name="Note 15 7 6 3" xfId="29781"/>
    <cellStyle name="Note 15 7 6 3 2" xfId="29782"/>
    <cellStyle name="Note 15 7 6 3 2 2" xfId="29783"/>
    <cellStyle name="Note 15 7 6 3 2 2 2" xfId="29784"/>
    <cellStyle name="Note 15 7 6 3 2 2 2 2" xfId="29785"/>
    <cellStyle name="Note 15 7 6 3 2 2 3" xfId="29786"/>
    <cellStyle name="Note 15 7 6 3 2 3" xfId="29787"/>
    <cellStyle name="Note 15 7 6 3 2 3 2" xfId="29788"/>
    <cellStyle name="Note 15 7 6 3 2 3 2 2" xfId="29789"/>
    <cellStyle name="Note 15 7 6 3 2 3 3" xfId="29790"/>
    <cellStyle name="Note 15 7 6 3 2 4" xfId="29791"/>
    <cellStyle name="Note 15 7 6 3 2 4 2" xfId="29792"/>
    <cellStyle name="Note 15 7 6 3 2 5" xfId="29793"/>
    <cellStyle name="Note 15 7 6 3 3" xfId="29794"/>
    <cellStyle name="Note 15 7 6 3 3 2" xfId="29795"/>
    <cellStyle name="Note 15 7 6 3 3 2 2" xfId="29796"/>
    <cellStyle name="Note 15 7 6 3 3 3" xfId="29797"/>
    <cellStyle name="Note 15 7 6 3 4" xfId="29798"/>
    <cellStyle name="Note 15 7 6 3 4 2" xfId="29799"/>
    <cellStyle name="Note 15 7 6 3 4 2 2" xfId="29800"/>
    <cellStyle name="Note 15 7 6 3 4 3" xfId="29801"/>
    <cellStyle name="Note 15 7 6 3 5" xfId="29802"/>
    <cellStyle name="Note 15 7 6 3 5 2" xfId="29803"/>
    <cellStyle name="Note 15 7 6 3 6" xfId="29804"/>
    <cellStyle name="Note 15 7 6 4" xfId="29805"/>
    <cellStyle name="Note 15 7 6 4 2" xfId="29806"/>
    <cellStyle name="Note 15 7 6 4 2 2" xfId="29807"/>
    <cellStyle name="Note 15 7 6 4 2 2 2" xfId="29808"/>
    <cellStyle name="Note 15 7 6 4 2 3" xfId="29809"/>
    <cellStyle name="Note 15 7 6 4 3" xfId="29810"/>
    <cellStyle name="Note 15 7 6 4 3 2" xfId="29811"/>
    <cellStyle name="Note 15 7 6 4 3 2 2" xfId="29812"/>
    <cellStyle name="Note 15 7 6 4 3 3" xfId="29813"/>
    <cellStyle name="Note 15 7 6 4 4" xfId="29814"/>
    <cellStyle name="Note 15 7 6 4 4 2" xfId="29815"/>
    <cellStyle name="Note 15 7 6 4 5" xfId="29816"/>
    <cellStyle name="Note 15 7 7" xfId="29817"/>
    <cellStyle name="Note 15 7 7 2" xfId="29818"/>
    <cellStyle name="Note 15 7 7 2 2" xfId="29819"/>
    <cellStyle name="Note 15 7 7 2 2 2" xfId="29820"/>
    <cellStyle name="Note 15 7 7 2 2 2 2" xfId="29821"/>
    <cellStyle name="Note 15 7 7 2 2 3" xfId="29822"/>
    <cellStyle name="Note 15 7 7 2 3" xfId="29823"/>
    <cellStyle name="Note 15 7 7 2 3 2" xfId="29824"/>
    <cellStyle name="Note 15 7 7 2 3 2 2" xfId="29825"/>
    <cellStyle name="Note 15 7 7 2 3 3" xfId="29826"/>
    <cellStyle name="Note 15 7 7 2 4" xfId="29827"/>
    <cellStyle name="Note 15 7 7 2 4 2" xfId="29828"/>
    <cellStyle name="Note 15 7 7 2 5" xfId="29829"/>
    <cellStyle name="Note 15 7 7 3" xfId="29830"/>
    <cellStyle name="Note 15 7 7 3 2" xfId="29831"/>
    <cellStyle name="Note 15 7 7 3 2 2" xfId="29832"/>
    <cellStyle name="Note 15 7 7 3 3" xfId="29833"/>
    <cellStyle name="Note 15 7 7 4" xfId="29834"/>
    <cellStyle name="Note 15 7 7 4 2" xfId="29835"/>
    <cellStyle name="Note 15 7 7 4 2 2" xfId="29836"/>
    <cellStyle name="Note 15 7 7 4 3" xfId="29837"/>
    <cellStyle name="Note 15 7 7 5" xfId="29838"/>
    <cellStyle name="Note 15 7 7 5 2" xfId="29839"/>
    <cellStyle name="Note 15 7 7 6" xfId="29840"/>
    <cellStyle name="Note 15 7 8" xfId="29841"/>
    <cellStyle name="Note 15 7 8 2" xfId="29842"/>
    <cellStyle name="Note 15 7 8 2 2" xfId="29843"/>
    <cellStyle name="Note 15 7 8 2 2 2" xfId="29844"/>
    <cellStyle name="Note 15 7 8 2 2 2 2" xfId="29845"/>
    <cellStyle name="Note 15 7 8 2 2 3" xfId="29846"/>
    <cellStyle name="Note 15 7 8 2 3" xfId="29847"/>
    <cellStyle name="Note 15 7 8 2 3 2" xfId="29848"/>
    <cellStyle name="Note 15 7 8 2 3 2 2" xfId="29849"/>
    <cellStyle name="Note 15 7 8 2 3 3" xfId="29850"/>
    <cellStyle name="Note 15 7 8 2 4" xfId="29851"/>
    <cellStyle name="Note 15 7 8 2 4 2" xfId="29852"/>
    <cellStyle name="Note 15 7 8 2 5" xfId="29853"/>
    <cellStyle name="Note 15 7 8 3" xfId="29854"/>
    <cellStyle name="Note 15 7 8 3 2" xfId="29855"/>
    <cellStyle name="Note 15 7 8 3 2 2" xfId="29856"/>
    <cellStyle name="Note 15 7 8 3 3" xfId="29857"/>
    <cellStyle name="Note 15 7 8 4" xfId="29858"/>
    <cellStyle name="Note 15 7 8 4 2" xfId="29859"/>
    <cellStyle name="Note 15 7 8 4 2 2" xfId="29860"/>
    <cellStyle name="Note 15 7 8 4 3" xfId="29861"/>
    <cellStyle name="Note 15 7 8 5" xfId="29862"/>
    <cellStyle name="Note 15 7 8 5 2" xfId="29863"/>
    <cellStyle name="Note 15 7 8 6" xfId="29864"/>
    <cellStyle name="Note 15 7 9" xfId="29865"/>
    <cellStyle name="Note 15 7 9 2" xfId="29866"/>
    <cellStyle name="Note 15 7 9 2 2" xfId="29867"/>
    <cellStyle name="Note 15 7 9 2 2 2" xfId="29868"/>
    <cellStyle name="Note 15 7 9 2 3" xfId="29869"/>
    <cellStyle name="Note 15 7 9 3" xfId="29870"/>
    <cellStyle name="Note 15 7 9 3 2" xfId="29871"/>
    <cellStyle name="Note 15 7 9 3 2 2" xfId="29872"/>
    <cellStyle name="Note 15 7 9 3 3" xfId="29873"/>
    <cellStyle name="Note 15 7 9 4" xfId="29874"/>
    <cellStyle name="Note 15 7 9 4 2" xfId="29875"/>
    <cellStyle name="Note 15 7 9 5" xfId="29876"/>
    <cellStyle name="Note 15 8" xfId="29877"/>
    <cellStyle name="Note 15 8 2" xfId="29878"/>
    <cellStyle name="Note 15 8 2 2" xfId="29879"/>
    <cellStyle name="Note 15 8 2 2 2" xfId="29880"/>
    <cellStyle name="Note 15 8 2 2 2 2" xfId="29881"/>
    <cellStyle name="Note 15 8 2 2 2 2 2" xfId="29882"/>
    <cellStyle name="Note 15 8 2 2 2 3" xfId="29883"/>
    <cellStyle name="Note 15 8 2 2 3" xfId="29884"/>
    <cellStyle name="Note 15 8 2 2 3 2" xfId="29885"/>
    <cellStyle name="Note 15 8 2 2 3 2 2" xfId="29886"/>
    <cellStyle name="Note 15 8 2 2 3 3" xfId="29887"/>
    <cellStyle name="Note 15 8 2 2 4" xfId="29888"/>
    <cellStyle name="Note 15 8 2 2 4 2" xfId="29889"/>
    <cellStyle name="Note 15 8 2 2 5" xfId="29890"/>
    <cellStyle name="Note 15 8 2 3" xfId="29891"/>
    <cellStyle name="Note 15 8 2 3 2" xfId="29892"/>
    <cellStyle name="Note 15 8 2 3 2 2" xfId="29893"/>
    <cellStyle name="Note 15 8 2 3 3" xfId="29894"/>
    <cellStyle name="Note 15 8 2 4" xfId="29895"/>
    <cellStyle name="Note 15 8 2 4 2" xfId="29896"/>
    <cellStyle name="Note 15 8 2 4 2 2" xfId="29897"/>
    <cellStyle name="Note 15 8 2 4 3" xfId="29898"/>
    <cellStyle name="Note 15 8 2 5" xfId="29899"/>
    <cellStyle name="Note 15 8 2 5 2" xfId="29900"/>
    <cellStyle name="Note 15 8 2 6" xfId="29901"/>
    <cellStyle name="Note 15 8 3" xfId="29902"/>
    <cellStyle name="Note 15 8 3 2" xfId="29903"/>
    <cellStyle name="Note 15 8 3 2 2" xfId="29904"/>
    <cellStyle name="Note 15 8 3 2 2 2" xfId="29905"/>
    <cellStyle name="Note 15 8 3 2 2 2 2" xfId="29906"/>
    <cellStyle name="Note 15 8 3 2 2 3" xfId="29907"/>
    <cellStyle name="Note 15 8 3 2 3" xfId="29908"/>
    <cellStyle name="Note 15 8 3 2 3 2" xfId="29909"/>
    <cellStyle name="Note 15 8 3 2 3 2 2" xfId="29910"/>
    <cellStyle name="Note 15 8 3 2 3 3" xfId="29911"/>
    <cellStyle name="Note 15 8 3 2 4" xfId="29912"/>
    <cellStyle name="Note 15 8 3 2 4 2" xfId="29913"/>
    <cellStyle name="Note 15 8 3 2 5" xfId="29914"/>
    <cellStyle name="Note 15 8 3 3" xfId="29915"/>
    <cellStyle name="Note 15 8 3 3 2" xfId="29916"/>
    <cellStyle name="Note 15 8 3 3 2 2" xfId="29917"/>
    <cellStyle name="Note 15 8 3 3 3" xfId="29918"/>
    <cellStyle name="Note 15 8 3 4" xfId="29919"/>
    <cellStyle name="Note 15 8 3 4 2" xfId="29920"/>
    <cellStyle name="Note 15 8 3 4 2 2" xfId="29921"/>
    <cellStyle name="Note 15 8 3 4 3" xfId="29922"/>
    <cellStyle name="Note 15 8 3 5" xfId="29923"/>
    <cellStyle name="Note 15 8 3 5 2" xfId="29924"/>
    <cellStyle name="Note 15 8 3 6" xfId="29925"/>
    <cellStyle name="Note 15 8 4" xfId="29926"/>
    <cellStyle name="Note 15 8 4 2" xfId="29927"/>
    <cellStyle name="Note 15 8 4 2 2" xfId="29928"/>
    <cellStyle name="Note 15 8 4 2 2 2" xfId="29929"/>
    <cellStyle name="Note 15 8 4 2 3" xfId="29930"/>
    <cellStyle name="Note 15 8 4 3" xfId="29931"/>
    <cellStyle name="Note 15 8 4 3 2" xfId="29932"/>
    <cellStyle name="Note 15 8 4 3 2 2" xfId="29933"/>
    <cellStyle name="Note 15 8 4 3 3" xfId="29934"/>
    <cellStyle name="Note 15 8 4 4" xfId="29935"/>
    <cellStyle name="Note 15 8 4 4 2" xfId="29936"/>
    <cellStyle name="Note 15 8 4 5" xfId="29937"/>
    <cellStyle name="Note 15 9" xfId="29938"/>
    <cellStyle name="Note 15 9 2" xfId="29939"/>
    <cellStyle name="Note 15 9 2 2" xfId="29940"/>
    <cellStyle name="Note 15 9 2 2 2" xfId="29941"/>
    <cellStyle name="Note 15 9 2 2 2 2" xfId="29942"/>
    <cellStyle name="Note 15 9 2 2 2 2 2" xfId="29943"/>
    <cellStyle name="Note 15 9 2 2 2 3" xfId="29944"/>
    <cellStyle name="Note 15 9 2 2 3" xfId="29945"/>
    <cellStyle name="Note 15 9 2 2 3 2" xfId="29946"/>
    <cellStyle name="Note 15 9 2 2 3 2 2" xfId="29947"/>
    <cellStyle name="Note 15 9 2 2 3 3" xfId="29948"/>
    <cellStyle name="Note 15 9 2 2 4" xfId="29949"/>
    <cellStyle name="Note 15 9 2 2 4 2" xfId="29950"/>
    <cellStyle name="Note 15 9 2 2 5" xfId="29951"/>
    <cellStyle name="Note 15 9 2 3" xfId="29952"/>
    <cellStyle name="Note 15 9 2 3 2" xfId="29953"/>
    <cellStyle name="Note 15 9 2 3 2 2" xfId="29954"/>
    <cellStyle name="Note 15 9 2 3 3" xfId="29955"/>
    <cellStyle name="Note 15 9 2 4" xfId="29956"/>
    <cellStyle name="Note 15 9 2 4 2" xfId="29957"/>
    <cellStyle name="Note 15 9 2 4 2 2" xfId="29958"/>
    <cellStyle name="Note 15 9 2 4 3" xfId="29959"/>
    <cellStyle name="Note 15 9 2 5" xfId="29960"/>
    <cellStyle name="Note 15 9 2 5 2" xfId="29961"/>
    <cellStyle name="Note 15 9 2 6" xfId="29962"/>
    <cellStyle name="Note 15 9 3" xfId="29963"/>
    <cellStyle name="Note 15 9 3 2" xfId="29964"/>
    <cellStyle name="Note 15 9 3 2 2" xfId="29965"/>
    <cellStyle name="Note 15 9 3 2 2 2" xfId="29966"/>
    <cellStyle name="Note 15 9 3 2 2 2 2" xfId="29967"/>
    <cellStyle name="Note 15 9 3 2 2 3" xfId="29968"/>
    <cellStyle name="Note 15 9 3 2 3" xfId="29969"/>
    <cellStyle name="Note 15 9 3 2 3 2" xfId="29970"/>
    <cellStyle name="Note 15 9 3 2 3 2 2" xfId="29971"/>
    <cellStyle name="Note 15 9 3 2 3 3" xfId="29972"/>
    <cellStyle name="Note 15 9 3 2 4" xfId="29973"/>
    <cellStyle name="Note 15 9 3 2 4 2" xfId="29974"/>
    <cellStyle name="Note 15 9 3 2 5" xfId="29975"/>
    <cellStyle name="Note 15 9 3 3" xfId="29976"/>
    <cellStyle name="Note 15 9 3 3 2" xfId="29977"/>
    <cellStyle name="Note 15 9 3 3 2 2" xfId="29978"/>
    <cellStyle name="Note 15 9 3 3 3" xfId="29979"/>
    <cellStyle name="Note 15 9 3 4" xfId="29980"/>
    <cellStyle name="Note 15 9 3 4 2" xfId="29981"/>
    <cellStyle name="Note 15 9 3 4 2 2" xfId="29982"/>
    <cellStyle name="Note 15 9 3 4 3" xfId="29983"/>
    <cellStyle name="Note 15 9 3 5" xfId="29984"/>
    <cellStyle name="Note 15 9 3 5 2" xfId="29985"/>
    <cellStyle name="Note 15 9 3 6" xfId="29986"/>
    <cellStyle name="Note 15 9 4" xfId="29987"/>
    <cellStyle name="Note 15 9 4 2" xfId="29988"/>
    <cellStyle name="Note 15 9 4 2 2" xfId="29989"/>
    <cellStyle name="Note 15 9 4 2 2 2" xfId="29990"/>
    <cellStyle name="Note 15 9 4 2 3" xfId="29991"/>
    <cellStyle name="Note 15 9 4 3" xfId="29992"/>
    <cellStyle name="Note 15 9 4 3 2" xfId="29993"/>
    <cellStyle name="Note 15 9 4 3 2 2" xfId="29994"/>
    <cellStyle name="Note 15 9 4 3 3" xfId="29995"/>
    <cellStyle name="Note 15 9 4 4" xfId="29996"/>
    <cellStyle name="Note 15 9 4 4 2" xfId="29997"/>
    <cellStyle name="Note 15 9 4 5" xfId="29998"/>
    <cellStyle name="Note 16" xfId="29999"/>
    <cellStyle name="Note 16 10" xfId="30000"/>
    <cellStyle name="Note 16 10 2" xfId="30001"/>
    <cellStyle name="Note 16 10 2 2" xfId="30002"/>
    <cellStyle name="Note 16 10 2 2 2" xfId="30003"/>
    <cellStyle name="Note 16 10 2 2 2 2" xfId="30004"/>
    <cellStyle name="Note 16 10 2 2 2 2 2" xfId="30005"/>
    <cellStyle name="Note 16 10 2 2 2 3" xfId="30006"/>
    <cellStyle name="Note 16 10 2 2 3" xfId="30007"/>
    <cellStyle name="Note 16 10 2 2 3 2" xfId="30008"/>
    <cellStyle name="Note 16 10 2 2 3 2 2" xfId="30009"/>
    <cellStyle name="Note 16 10 2 2 3 3" xfId="30010"/>
    <cellStyle name="Note 16 10 2 2 4" xfId="30011"/>
    <cellStyle name="Note 16 10 2 2 4 2" xfId="30012"/>
    <cellStyle name="Note 16 10 2 2 5" xfId="30013"/>
    <cellStyle name="Note 16 10 2 3" xfId="30014"/>
    <cellStyle name="Note 16 10 2 3 2" xfId="30015"/>
    <cellStyle name="Note 16 10 2 3 2 2" xfId="30016"/>
    <cellStyle name="Note 16 10 2 3 3" xfId="30017"/>
    <cellStyle name="Note 16 10 2 4" xfId="30018"/>
    <cellStyle name="Note 16 10 2 4 2" xfId="30019"/>
    <cellStyle name="Note 16 10 2 4 2 2" xfId="30020"/>
    <cellStyle name="Note 16 10 2 4 3" xfId="30021"/>
    <cellStyle name="Note 16 10 2 5" xfId="30022"/>
    <cellStyle name="Note 16 10 2 5 2" xfId="30023"/>
    <cellStyle name="Note 16 10 2 6" xfId="30024"/>
    <cellStyle name="Note 16 10 3" xfId="30025"/>
    <cellStyle name="Note 16 10 3 2" xfId="30026"/>
    <cellStyle name="Note 16 10 3 2 2" xfId="30027"/>
    <cellStyle name="Note 16 10 3 2 2 2" xfId="30028"/>
    <cellStyle name="Note 16 10 3 2 2 2 2" xfId="30029"/>
    <cellStyle name="Note 16 10 3 2 2 3" xfId="30030"/>
    <cellStyle name="Note 16 10 3 2 3" xfId="30031"/>
    <cellStyle name="Note 16 10 3 2 3 2" xfId="30032"/>
    <cellStyle name="Note 16 10 3 2 3 2 2" xfId="30033"/>
    <cellStyle name="Note 16 10 3 2 3 3" xfId="30034"/>
    <cellStyle name="Note 16 10 3 2 4" xfId="30035"/>
    <cellStyle name="Note 16 10 3 2 4 2" xfId="30036"/>
    <cellStyle name="Note 16 10 3 2 5" xfId="30037"/>
    <cellStyle name="Note 16 10 3 3" xfId="30038"/>
    <cellStyle name="Note 16 10 3 3 2" xfId="30039"/>
    <cellStyle name="Note 16 10 3 3 2 2" xfId="30040"/>
    <cellStyle name="Note 16 10 3 3 3" xfId="30041"/>
    <cellStyle name="Note 16 10 3 4" xfId="30042"/>
    <cellStyle name="Note 16 10 3 4 2" xfId="30043"/>
    <cellStyle name="Note 16 10 3 4 2 2" xfId="30044"/>
    <cellStyle name="Note 16 10 3 4 3" xfId="30045"/>
    <cellStyle name="Note 16 10 3 5" xfId="30046"/>
    <cellStyle name="Note 16 10 3 5 2" xfId="30047"/>
    <cellStyle name="Note 16 10 3 6" xfId="30048"/>
    <cellStyle name="Note 16 10 4" xfId="30049"/>
    <cellStyle name="Note 16 10 4 2" xfId="30050"/>
    <cellStyle name="Note 16 10 4 2 2" xfId="30051"/>
    <cellStyle name="Note 16 10 4 2 2 2" xfId="30052"/>
    <cellStyle name="Note 16 10 4 2 3" xfId="30053"/>
    <cellStyle name="Note 16 10 4 3" xfId="30054"/>
    <cellStyle name="Note 16 10 4 3 2" xfId="30055"/>
    <cellStyle name="Note 16 10 4 3 2 2" xfId="30056"/>
    <cellStyle name="Note 16 10 4 3 3" xfId="30057"/>
    <cellStyle name="Note 16 10 4 4" xfId="30058"/>
    <cellStyle name="Note 16 10 4 4 2" xfId="30059"/>
    <cellStyle name="Note 16 10 4 5" xfId="30060"/>
    <cellStyle name="Note 16 11" xfId="30061"/>
    <cellStyle name="Note 16 11 2" xfId="30062"/>
    <cellStyle name="Note 16 11 2 2" xfId="30063"/>
    <cellStyle name="Note 16 11 2 2 2" xfId="30064"/>
    <cellStyle name="Note 16 11 2 2 2 2" xfId="30065"/>
    <cellStyle name="Note 16 11 2 2 2 2 2" xfId="30066"/>
    <cellStyle name="Note 16 11 2 2 2 3" xfId="30067"/>
    <cellStyle name="Note 16 11 2 2 3" xfId="30068"/>
    <cellStyle name="Note 16 11 2 2 3 2" xfId="30069"/>
    <cellStyle name="Note 16 11 2 2 3 2 2" xfId="30070"/>
    <cellStyle name="Note 16 11 2 2 3 3" xfId="30071"/>
    <cellStyle name="Note 16 11 2 2 4" xfId="30072"/>
    <cellStyle name="Note 16 11 2 2 4 2" xfId="30073"/>
    <cellStyle name="Note 16 11 2 2 5" xfId="30074"/>
    <cellStyle name="Note 16 11 2 3" xfId="30075"/>
    <cellStyle name="Note 16 11 2 3 2" xfId="30076"/>
    <cellStyle name="Note 16 11 2 3 2 2" xfId="30077"/>
    <cellStyle name="Note 16 11 2 3 3" xfId="30078"/>
    <cellStyle name="Note 16 11 2 4" xfId="30079"/>
    <cellStyle name="Note 16 11 2 4 2" xfId="30080"/>
    <cellStyle name="Note 16 11 2 4 2 2" xfId="30081"/>
    <cellStyle name="Note 16 11 2 4 3" xfId="30082"/>
    <cellStyle name="Note 16 11 2 5" xfId="30083"/>
    <cellStyle name="Note 16 11 2 5 2" xfId="30084"/>
    <cellStyle name="Note 16 11 2 6" xfId="30085"/>
    <cellStyle name="Note 16 11 3" xfId="30086"/>
    <cellStyle name="Note 16 11 3 2" xfId="30087"/>
    <cellStyle name="Note 16 11 3 2 2" xfId="30088"/>
    <cellStyle name="Note 16 11 3 2 2 2" xfId="30089"/>
    <cellStyle name="Note 16 11 3 2 2 2 2" xfId="30090"/>
    <cellStyle name="Note 16 11 3 2 2 3" xfId="30091"/>
    <cellStyle name="Note 16 11 3 2 3" xfId="30092"/>
    <cellStyle name="Note 16 11 3 2 3 2" xfId="30093"/>
    <cellStyle name="Note 16 11 3 2 3 2 2" xfId="30094"/>
    <cellStyle name="Note 16 11 3 2 3 3" xfId="30095"/>
    <cellStyle name="Note 16 11 3 2 4" xfId="30096"/>
    <cellStyle name="Note 16 11 3 2 4 2" xfId="30097"/>
    <cellStyle name="Note 16 11 3 2 5" xfId="30098"/>
    <cellStyle name="Note 16 11 3 3" xfId="30099"/>
    <cellStyle name="Note 16 11 3 3 2" xfId="30100"/>
    <cellStyle name="Note 16 11 3 3 2 2" xfId="30101"/>
    <cellStyle name="Note 16 11 3 3 3" xfId="30102"/>
    <cellStyle name="Note 16 11 3 4" xfId="30103"/>
    <cellStyle name="Note 16 11 3 4 2" xfId="30104"/>
    <cellStyle name="Note 16 11 3 4 2 2" xfId="30105"/>
    <cellStyle name="Note 16 11 3 4 3" xfId="30106"/>
    <cellStyle name="Note 16 11 3 5" xfId="30107"/>
    <cellStyle name="Note 16 11 3 5 2" xfId="30108"/>
    <cellStyle name="Note 16 11 3 6" xfId="30109"/>
    <cellStyle name="Note 16 11 4" xfId="30110"/>
    <cellStyle name="Note 16 11 4 2" xfId="30111"/>
    <cellStyle name="Note 16 11 4 2 2" xfId="30112"/>
    <cellStyle name="Note 16 11 4 2 2 2" xfId="30113"/>
    <cellStyle name="Note 16 11 4 2 3" xfId="30114"/>
    <cellStyle name="Note 16 11 4 3" xfId="30115"/>
    <cellStyle name="Note 16 11 4 3 2" xfId="30116"/>
    <cellStyle name="Note 16 11 4 3 2 2" xfId="30117"/>
    <cellStyle name="Note 16 11 4 3 3" xfId="30118"/>
    <cellStyle name="Note 16 11 4 4" xfId="30119"/>
    <cellStyle name="Note 16 11 4 4 2" xfId="30120"/>
    <cellStyle name="Note 16 11 4 5" xfId="30121"/>
    <cellStyle name="Note 16 12" xfId="30122"/>
    <cellStyle name="Note 16 12 2" xfId="30123"/>
    <cellStyle name="Note 16 12 2 2" xfId="30124"/>
    <cellStyle name="Note 16 12 2 2 2" xfId="30125"/>
    <cellStyle name="Note 16 12 2 2 2 2" xfId="30126"/>
    <cellStyle name="Note 16 12 2 2 2 2 2" xfId="30127"/>
    <cellStyle name="Note 16 12 2 2 2 3" xfId="30128"/>
    <cellStyle name="Note 16 12 2 2 3" xfId="30129"/>
    <cellStyle name="Note 16 12 2 2 3 2" xfId="30130"/>
    <cellStyle name="Note 16 12 2 2 3 2 2" xfId="30131"/>
    <cellStyle name="Note 16 12 2 2 3 3" xfId="30132"/>
    <cellStyle name="Note 16 12 2 2 4" xfId="30133"/>
    <cellStyle name="Note 16 12 2 2 4 2" xfId="30134"/>
    <cellStyle name="Note 16 12 2 2 5" xfId="30135"/>
    <cellStyle name="Note 16 12 2 3" xfId="30136"/>
    <cellStyle name="Note 16 12 2 3 2" xfId="30137"/>
    <cellStyle name="Note 16 12 2 3 2 2" xfId="30138"/>
    <cellStyle name="Note 16 12 2 3 3" xfId="30139"/>
    <cellStyle name="Note 16 12 2 4" xfId="30140"/>
    <cellStyle name="Note 16 12 2 4 2" xfId="30141"/>
    <cellStyle name="Note 16 12 2 4 2 2" xfId="30142"/>
    <cellStyle name="Note 16 12 2 4 3" xfId="30143"/>
    <cellStyle name="Note 16 12 2 5" xfId="30144"/>
    <cellStyle name="Note 16 12 2 5 2" xfId="30145"/>
    <cellStyle name="Note 16 12 2 6" xfId="30146"/>
    <cellStyle name="Note 16 12 3" xfId="30147"/>
    <cellStyle name="Note 16 12 3 2" xfId="30148"/>
    <cellStyle name="Note 16 12 3 2 2" xfId="30149"/>
    <cellStyle name="Note 16 12 3 2 2 2" xfId="30150"/>
    <cellStyle name="Note 16 12 3 2 2 2 2" xfId="30151"/>
    <cellStyle name="Note 16 12 3 2 2 3" xfId="30152"/>
    <cellStyle name="Note 16 12 3 2 3" xfId="30153"/>
    <cellStyle name="Note 16 12 3 2 3 2" xfId="30154"/>
    <cellStyle name="Note 16 12 3 2 3 2 2" xfId="30155"/>
    <cellStyle name="Note 16 12 3 2 3 3" xfId="30156"/>
    <cellStyle name="Note 16 12 3 2 4" xfId="30157"/>
    <cellStyle name="Note 16 12 3 2 4 2" xfId="30158"/>
    <cellStyle name="Note 16 12 3 2 5" xfId="30159"/>
    <cellStyle name="Note 16 12 3 3" xfId="30160"/>
    <cellStyle name="Note 16 12 3 3 2" xfId="30161"/>
    <cellStyle name="Note 16 12 3 3 2 2" xfId="30162"/>
    <cellStyle name="Note 16 12 3 3 3" xfId="30163"/>
    <cellStyle name="Note 16 12 3 4" xfId="30164"/>
    <cellStyle name="Note 16 12 3 4 2" xfId="30165"/>
    <cellStyle name="Note 16 12 3 4 2 2" xfId="30166"/>
    <cellStyle name="Note 16 12 3 4 3" xfId="30167"/>
    <cellStyle name="Note 16 12 3 5" xfId="30168"/>
    <cellStyle name="Note 16 12 3 5 2" xfId="30169"/>
    <cellStyle name="Note 16 12 3 6" xfId="30170"/>
    <cellStyle name="Note 16 12 4" xfId="30171"/>
    <cellStyle name="Note 16 12 4 2" xfId="30172"/>
    <cellStyle name="Note 16 12 4 2 2" xfId="30173"/>
    <cellStyle name="Note 16 12 4 2 2 2" xfId="30174"/>
    <cellStyle name="Note 16 12 4 2 3" xfId="30175"/>
    <cellStyle name="Note 16 12 4 3" xfId="30176"/>
    <cellStyle name="Note 16 12 4 3 2" xfId="30177"/>
    <cellStyle name="Note 16 12 4 3 2 2" xfId="30178"/>
    <cellStyle name="Note 16 12 4 3 3" xfId="30179"/>
    <cellStyle name="Note 16 12 4 4" xfId="30180"/>
    <cellStyle name="Note 16 12 4 4 2" xfId="30181"/>
    <cellStyle name="Note 16 12 4 5" xfId="30182"/>
    <cellStyle name="Note 16 13" xfId="30183"/>
    <cellStyle name="Note 16 13 2" xfId="30184"/>
    <cellStyle name="Note 16 13 2 2" xfId="30185"/>
    <cellStyle name="Note 16 13 2 2 2" xfId="30186"/>
    <cellStyle name="Note 16 13 2 2 2 2" xfId="30187"/>
    <cellStyle name="Note 16 13 2 2 3" xfId="30188"/>
    <cellStyle name="Note 16 13 2 3" xfId="30189"/>
    <cellStyle name="Note 16 13 2 3 2" xfId="30190"/>
    <cellStyle name="Note 16 13 2 3 2 2" xfId="30191"/>
    <cellStyle name="Note 16 13 2 3 3" xfId="30192"/>
    <cellStyle name="Note 16 13 2 4" xfId="30193"/>
    <cellStyle name="Note 16 13 2 4 2" xfId="30194"/>
    <cellStyle name="Note 16 13 2 5" xfId="30195"/>
    <cellStyle name="Note 16 13 3" xfId="30196"/>
    <cellStyle name="Note 16 13 3 2" xfId="30197"/>
    <cellStyle name="Note 16 13 3 2 2" xfId="30198"/>
    <cellStyle name="Note 16 13 3 3" xfId="30199"/>
    <cellStyle name="Note 16 13 4" xfId="30200"/>
    <cellStyle name="Note 16 13 4 2" xfId="30201"/>
    <cellStyle name="Note 16 13 4 2 2" xfId="30202"/>
    <cellStyle name="Note 16 13 4 3" xfId="30203"/>
    <cellStyle name="Note 16 13 5" xfId="30204"/>
    <cellStyle name="Note 16 13 5 2" xfId="30205"/>
    <cellStyle name="Note 16 13 6" xfId="30206"/>
    <cellStyle name="Note 16 14" xfId="30207"/>
    <cellStyle name="Note 16 14 2" xfId="30208"/>
    <cellStyle name="Note 16 14 2 2" xfId="30209"/>
    <cellStyle name="Note 16 14 2 2 2" xfId="30210"/>
    <cellStyle name="Note 16 14 2 2 2 2" xfId="30211"/>
    <cellStyle name="Note 16 14 2 2 3" xfId="30212"/>
    <cellStyle name="Note 16 14 2 3" xfId="30213"/>
    <cellStyle name="Note 16 14 2 3 2" xfId="30214"/>
    <cellStyle name="Note 16 14 2 3 2 2" xfId="30215"/>
    <cellStyle name="Note 16 14 2 3 3" xfId="30216"/>
    <cellStyle name="Note 16 14 2 4" xfId="30217"/>
    <cellStyle name="Note 16 14 2 4 2" xfId="30218"/>
    <cellStyle name="Note 16 14 2 5" xfId="30219"/>
    <cellStyle name="Note 16 14 3" xfId="30220"/>
    <cellStyle name="Note 16 14 3 2" xfId="30221"/>
    <cellStyle name="Note 16 14 3 2 2" xfId="30222"/>
    <cellStyle name="Note 16 14 3 3" xfId="30223"/>
    <cellStyle name="Note 16 14 4" xfId="30224"/>
    <cellStyle name="Note 16 14 4 2" xfId="30225"/>
    <cellStyle name="Note 16 14 4 2 2" xfId="30226"/>
    <cellStyle name="Note 16 14 4 3" xfId="30227"/>
    <cellStyle name="Note 16 14 5" xfId="30228"/>
    <cellStyle name="Note 16 14 5 2" xfId="30229"/>
    <cellStyle name="Note 16 14 6" xfId="30230"/>
    <cellStyle name="Note 16 15" xfId="30231"/>
    <cellStyle name="Note 16 15 2" xfId="30232"/>
    <cellStyle name="Note 16 15 2 2" xfId="30233"/>
    <cellStyle name="Note 16 15 2 2 2" xfId="30234"/>
    <cellStyle name="Note 16 15 2 3" xfId="30235"/>
    <cellStyle name="Note 16 15 3" xfId="30236"/>
    <cellStyle name="Note 16 15 3 2" xfId="30237"/>
    <cellStyle name="Note 16 15 3 2 2" xfId="30238"/>
    <cellStyle name="Note 16 15 3 3" xfId="30239"/>
    <cellStyle name="Note 16 15 4" xfId="30240"/>
    <cellStyle name="Note 16 15 4 2" xfId="30241"/>
    <cellStyle name="Note 16 15 5" xfId="30242"/>
    <cellStyle name="Note 16 16" xfId="30243"/>
    <cellStyle name="Note 16 2" xfId="30244"/>
    <cellStyle name="Note 16 2 2" xfId="30245"/>
    <cellStyle name="Note 16 2 2 2" xfId="30246"/>
    <cellStyle name="Note 16 2 2 2 2" xfId="30247"/>
    <cellStyle name="Note 16 2 2 2 2 2" xfId="30248"/>
    <cellStyle name="Note 16 2 2 2 2 2 2" xfId="30249"/>
    <cellStyle name="Note 16 2 2 2 2 2 2 2" xfId="30250"/>
    <cellStyle name="Note 16 2 2 2 2 2 3" xfId="30251"/>
    <cellStyle name="Note 16 2 2 2 2 3" xfId="30252"/>
    <cellStyle name="Note 16 2 2 2 2 3 2" xfId="30253"/>
    <cellStyle name="Note 16 2 2 2 2 3 2 2" xfId="30254"/>
    <cellStyle name="Note 16 2 2 2 2 3 3" xfId="30255"/>
    <cellStyle name="Note 16 2 2 2 2 4" xfId="30256"/>
    <cellStyle name="Note 16 2 2 2 2 4 2" xfId="30257"/>
    <cellStyle name="Note 16 2 2 2 2 5" xfId="30258"/>
    <cellStyle name="Note 16 2 2 2 3" xfId="30259"/>
    <cellStyle name="Note 16 2 2 2 3 2" xfId="30260"/>
    <cellStyle name="Note 16 2 2 2 3 2 2" xfId="30261"/>
    <cellStyle name="Note 16 2 2 2 3 3" xfId="30262"/>
    <cellStyle name="Note 16 2 2 2 4" xfId="30263"/>
    <cellStyle name="Note 16 2 2 2 4 2" xfId="30264"/>
    <cellStyle name="Note 16 2 2 2 4 2 2" xfId="30265"/>
    <cellStyle name="Note 16 2 2 2 4 3" xfId="30266"/>
    <cellStyle name="Note 16 2 2 2 5" xfId="30267"/>
    <cellStyle name="Note 16 2 2 2 5 2" xfId="30268"/>
    <cellStyle name="Note 16 2 2 2 6" xfId="30269"/>
    <cellStyle name="Note 16 2 2 3" xfId="30270"/>
    <cellStyle name="Note 16 2 2 3 2" xfId="30271"/>
    <cellStyle name="Note 16 2 2 3 2 2" xfId="30272"/>
    <cellStyle name="Note 16 2 2 3 2 2 2" xfId="30273"/>
    <cellStyle name="Note 16 2 2 3 2 2 2 2" xfId="30274"/>
    <cellStyle name="Note 16 2 2 3 2 2 3" xfId="30275"/>
    <cellStyle name="Note 16 2 2 3 2 3" xfId="30276"/>
    <cellStyle name="Note 16 2 2 3 2 3 2" xfId="30277"/>
    <cellStyle name="Note 16 2 2 3 2 3 2 2" xfId="30278"/>
    <cellStyle name="Note 16 2 2 3 2 3 3" xfId="30279"/>
    <cellStyle name="Note 16 2 2 3 2 4" xfId="30280"/>
    <cellStyle name="Note 16 2 2 3 2 4 2" xfId="30281"/>
    <cellStyle name="Note 16 2 2 3 2 5" xfId="30282"/>
    <cellStyle name="Note 16 2 2 3 3" xfId="30283"/>
    <cellStyle name="Note 16 2 2 3 3 2" xfId="30284"/>
    <cellStyle name="Note 16 2 2 3 3 2 2" xfId="30285"/>
    <cellStyle name="Note 16 2 2 3 3 3" xfId="30286"/>
    <cellStyle name="Note 16 2 2 3 4" xfId="30287"/>
    <cellStyle name="Note 16 2 2 3 4 2" xfId="30288"/>
    <cellStyle name="Note 16 2 2 3 4 2 2" xfId="30289"/>
    <cellStyle name="Note 16 2 2 3 4 3" xfId="30290"/>
    <cellStyle name="Note 16 2 2 3 5" xfId="30291"/>
    <cellStyle name="Note 16 2 2 3 5 2" xfId="30292"/>
    <cellStyle name="Note 16 2 2 3 6" xfId="30293"/>
    <cellStyle name="Note 16 2 2 4" xfId="30294"/>
    <cellStyle name="Note 16 2 2 4 2" xfId="30295"/>
    <cellStyle name="Note 16 2 2 4 2 2" xfId="30296"/>
    <cellStyle name="Note 16 2 2 4 2 2 2" xfId="30297"/>
    <cellStyle name="Note 16 2 2 4 2 3" xfId="30298"/>
    <cellStyle name="Note 16 2 2 4 3" xfId="30299"/>
    <cellStyle name="Note 16 2 2 4 3 2" xfId="30300"/>
    <cellStyle name="Note 16 2 2 4 3 2 2" xfId="30301"/>
    <cellStyle name="Note 16 2 2 4 3 3" xfId="30302"/>
    <cellStyle name="Note 16 2 2 4 4" xfId="30303"/>
    <cellStyle name="Note 16 2 2 4 4 2" xfId="30304"/>
    <cellStyle name="Note 16 2 2 4 5" xfId="30305"/>
    <cellStyle name="Note 16 2 3" xfId="30306"/>
    <cellStyle name="Note 16 2 3 2" xfId="30307"/>
    <cellStyle name="Note 16 2 3 2 2" xfId="30308"/>
    <cellStyle name="Note 16 2 3 2 2 2" xfId="30309"/>
    <cellStyle name="Note 16 2 3 2 2 2 2" xfId="30310"/>
    <cellStyle name="Note 16 2 3 2 2 2 2 2" xfId="30311"/>
    <cellStyle name="Note 16 2 3 2 2 2 3" xfId="30312"/>
    <cellStyle name="Note 16 2 3 2 2 3" xfId="30313"/>
    <cellStyle name="Note 16 2 3 2 2 3 2" xfId="30314"/>
    <cellStyle name="Note 16 2 3 2 2 3 2 2" xfId="30315"/>
    <cellStyle name="Note 16 2 3 2 2 3 3" xfId="30316"/>
    <cellStyle name="Note 16 2 3 2 2 4" xfId="30317"/>
    <cellStyle name="Note 16 2 3 2 2 4 2" xfId="30318"/>
    <cellStyle name="Note 16 2 3 2 2 5" xfId="30319"/>
    <cellStyle name="Note 16 2 3 2 3" xfId="30320"/>
    <cellStyle name="Note 16 2 3 2 3 2" xfId="30321"/>
    <cellStyle name="Note 16 2 3 2 3 2 2" xfId="30322"/>
    <cellStyle name="Note 16 2 3 2 3 3" xfId="30323"/>
    <cellStyle name="Note 16 2 3 2 4" xfId="30324"/>
    <cellStyle name="Note 16 2 3 2 4 2" xfId="30325"/>
    <cellStyle name="Note 16 2 3 2 4 2 2" xfId="30326"/>
    <cellStyle name="Note 16 2 3 2 4 3" xfId="30327"/>
    <cellStyle name="Note 16 2 3 2 5" xfId="30328"/>
    <cellStyle name="Note 16 2 3 2 5 2" xfId="30329"/>
    <cellStyle name="Note 16 2 3 2 6" xfId="30330"/>
    <cellStyle name="Note 16 2 3 3" xfId="30331"/>
    <cellStyle name="Note 16 2 3 3 2" xfId="30332"/>
    <cellStyle name="Note 16 2 3 3 2 2" xfId="30333"/>
    <cellStyle name="Note 16 2 3 3 2 2 2" xfId="30334"/>
    <cellStyle name="Note 16 2 3 3 2 2 2 2" xfId="30335"/>
    <cellStyle name="Note 16 2 3 3 2 2 3" xfId="30336"/>
    <cellStyle name="Note 16 2 3 3 2 3" xfId="30337"/>
    <cellStyle name="Note 16 2 3 3 2 3 2" xfId="30338"/>
    <cellStyle name="Note 16 2 3 3 2 3 2 2" xfId="30339"/>
    <cellStyle name="Note 16 2 3 3 2 3 3" xfId="30340"/>
    <cellStyle name="Note 16 2 3 3 2 4" xfId="30341"/>
    <cellStyle name="Note 16 2 3 3 2 4 2" xfId="30342"/>
    <cellStyle name="Note 16 2 3 3 2 5" xfId="30343"/>
    <cellStyle name="Note 16 2 3 3 3" xfId="30344"/>
    <cellStyle name="Note 16 2 3 3 3 2" xfId="30345"/>
    <cellStyle name="Note 16 2 3 3 3 2 2" xfId="30346"/>
    <cellStyle name="Note 16 2 3 3 3 3" xfId="30347"/>
    <cellStyle name="Note 16 2 3 3 4" xfId="30348"/>
    <cellStyle name="Note 16 2 3 3 4 2" xfId="30349"/>
    <cellStyle name="Note 16 2 3 3 4 2 2" xfId="30350"/>
    <cellStyle name="Note 16 2 3 3 4 3" xfId="30351"/>
    <cellStyle name="Note 16 2 3 3 5" xfId="30352"/>
    <cellStyle name="Note 16 2 3 3 5 2" xfId="30353"/>
    <cellStyle name="Note 16 2 3 3 6" xfId="30354"/>
    <cellStyle name="Note 16 2 3 4" xfId="30355"/>
    <cellStyle name="Note 16 2 3 4 2" xfId="30356"/>
    <cellStyle name="Note 16 2 3 4 2 2" xfId="30357"/>
    <cellStyle name="Note 16 2 3 4 2 2 2" xfId="30358"/>
    <cellStyle name="Note 16 2 3 4 2 3" xfId="30359"/>
    <cellStyle name="Note 16 2 3 4 3" xfId="30360"/>
    <cellStyle name="Note 16 2 3 4 3 2" xfId="30361"/>
    <cellStyle name="Note 16 2 3 4 3 2 2" xfId="30362"/>
    <cellStyle name="Note 16 2 3 4 3 3" xfId="30363"/>
    <cellStyle name="Note 16 2 3 4 4" xfId="30364"/>
    <cellStyle name="Note 16 2 3 4 4 2" xfId="30365"/>
    <cellStyle name="Note 16 2 3 4 5" xfId="30366"/>
    <cellStyle name="Note 16 2 4" xfId="30367"/>
    <cellStyle name="Note 16 2 4 2" xfId="30368"/>
    <cellStyle name="Note 16 2 4 2 2" xfId="30369"/>
    <cellStyle name="Note 16 2 4 2 2 2" xfId="30370"/>
    <cellStyle name="Note 16 2 4 2 2 2 2" xfId="30371"/>
    <cellStyle name="Note 16 2 4 2 2 2 2 2" xfId="30372"/>
    <cellStyle name="Note 16 2 4 2 2 2 3" xfId="30373"/>
    <cellStyle name="Note 16 2 4 2 2 3" xfId="30374"/>
    <cellStyle name="Note 16 2 4 2 2 3 2" xfId="30375"/>
    <cellStyle name="Note 16 2 4 2 2 3 2 2" xfId="30376"/>
    <cellStyle name="Note 16 2 4 2 2 3 3" xfId="30377"/>
    <cellStyle name="Note 16 2 4 2 2 4" xfId="30378"/>
    <cellStyle name="Note 16 2 4 2 2 4 2" xfId="30379"/>
    <cellStyle name="Note 16 2 4 2 2 5" xfId="30380"/>
    <cellStyle name="Note 16 2 4 2 3" xfId="30381"/>
    <cellStyle name="Note 16 2 4 2 3 2" xfId="30382"/>
    <cellStyle name="Note 16 2 4 2 3 2 2" xfId="30383"/>
    <cellStyle name="Note 16 2 4 2 3 3" xfId="30384"/>
    <cellStyle name="Note 16 2 4 2 4" xfId="30385"/>
    <cellStyle name="Note 16 2 4 2 4 2" xfId="30386"/>
    <cellStyle name="Note 16 2 4 2 4 2 2" xfId="30387"/>
    <cellStyle name="Note 16 2 4 2 4 3" xfId="30388"/>
    <cellStyle name="Note 16 2 4 2 5" xfId="30389"/>
    <cellStyle name="Note 16 2 4 2 5 2" xfId="30390"/>
    <cellStyle name="Note 16 2 4 2 6" xfId="30391"/>
    <cellStyle name="Note 16 2 4 3" xfId="30392"/>
    <cellStyle name="Note 16 2 4 3 2" xfId="30393"/>
    <cellStyle name="Note 16 2 4 3 2 2" xfId="30394"/>
    <cellStyle name="Note 16 2 4 3 2 2 2" xfId="30395"/>
    <cellStyle name="Note 16 2 4 3 2 2 2 2" xfId="30396"/>
    <cellStyle name="Note 16 2 4 3 2 2 3" xfId="30397"/>
    <cellStyle name="Note 16 2 4 3 2 3" xfId="30398"/>
    <cellStyle name="Note 16 2 4 3 2 3 2" xfId="30399"/>
    <cellStyle name="Note 16 2 4 3 2 3 2 2" xfId="30400"/>
    <cellStyle name="Note 16 2 4 3 2 3 3" xfId="30401"/>
    <cellStyle name="Note 16 2 4 3 2 4" xfId="30402"/>
    <cellStyle name="Note 16 2 4 3 2 4 2" xfId="30403"/>
    <cellStyle name="Note 16 2 4 3 2 5" xfId="30404"/>
    <cellStyle name="Note 16 2 4 3 3" xfId="30405"/>
    <cellStyle name="Note 16 2 4 3 3 2" xfId="30406"/>
    <cellStyle name="Note 16 2 4 3 3 2 2" xfId="30407"/>
    <cellStyle name="Note 16 2 4 3 3 3" xfId="30408"/>
    <cellStyle name="Note 16 2 4 3 4" xfId="30409"/>
    <cellStyle name="Note 16 2 4 3 4 2" xfId="30410"/>
    <cellStyle name="Note 16 2 4 3 4 2 2" xfId="30411"/>
    <cellStyle name="Note 16 2 4 3 4 3" xfId="30412"/>
    <cellStyle name="Note 16 2 4 3 5" xfId="30413"/>
    <cellStyle name="Note 16 2 4 3 5 2" xfId="30414"/>
    <cellStyle name="Note 16 2 4 3 6" xfId="30415"/>
    <cellStyle name="Note 16 2 4 4" xfId="30416"/>
    <cellStyle name="Note 16 2 4 4 2" xfId="30417"/>
    <cellStyle name="Note 16 2 4 4 2 2" xfId="30418"/>
    <cellStyle name="Note 16 2 4 4 2 2 2" xfId="30419"/>
    <cellStyle name="Note 16 2 4 4 2 3" xfId="30420"/>
    <cellStyle name="Note 16 2 4 4 3" xfId="30421"/>
    <cellStyle name="Note 16 2 4 4 3 2" xfId="30422"/>
    <cellStyle name="Note 16 2 4 4 3 2 2" xfId="30423"/>
    <cellStyle name="Note 16 2 4 4 3 3" xfId="30424"/>
    <cellStyle name="Note 16 2 4 4 4" xfId="30425"/>
    <cellStyle name="Note 16 2 4 4 4 2" xfId="30426"/>
    <cellStyle name="Note 16 2 4 4 5" xfId="30427"/>
    <cellStyle name="Note 16 2 5" xfId="30428"/>
    <cellStyle name="Note 16 2 5 2" xfId="30429"/>
    <cellStyle name="Note 16 2 5 2 2" xfId="30430"/>
    <cellStyle name="Note 16 2 5 2 2 2" xfId="30431"/>
    <cellStyle name="Note 16 2 5 2 2 2 2" xfId="30432"/>
    <cellStyle name="Note 16 2 5 2 2 2 2 2" xfId="30433"/>
    <cellStyle name="Note 16 2 5 2 2 2 3" xfId="30434"/>
    <cellStyle name="Note 16 2 5 2 2 3" xfId="30435"/>
    <cellStyle name="Note 16 2 5 2 2 3 2" xfId="30436"/>
    <cellStyle name="Note 16 2 5 2 2 3 2 2" xfId="30437"/>
    <cellStyle name="Note 16 2 5 2 2 3 3" xfId="30438"/>
    <cellStyle name="Note 16 2 5 2 2 4" xfId="30439"/>
    <cellStyle name="Note 16 2 5 2 2 4 2" xfId="30440"/>
    <cellStyle name="Note 16 2 5 2 2 5" xfId="30441"/>
    <cellStyle name="Note 16 2 5 2 3" xfId="30442"/>
    <cellStyle name="Note 16 2 5 2 3 2" xfId="30443"/>
    <cellStyle name="Note 16 2 5 2 3 2 2" xfId="30444"/>
    <cellStyle name="Note 16 2 5 2 3 3" xfId="30445"/>
    <cellStyle name="Note 16 2 5 2 4" xfId="30446"/>
    <cellStyle name="Note 16 2 5 2 4 2" xfId="30447"/>
    <cellStyle name="Note 16 2 5 2 4 2 2" xfId="30448"/>
    <cellStyle name="Note 16 2 5 2 4 3" xfId="30449"/>
    <cellStyle name="Note 16 2 5 2 5" xfId="30450"/>
    <cellStyle name="Note 16 2 5 2 5 2" xfId="30451"/>
    <cellStyle name="Note 16 2 5 2 6" xfId="30452"/>
    <cellStyle name="Note 16 2 5 3" xfId="30453"/>
    <cellStyle name="Note 16 2 5 3 2" xfId="30454"/>
    <cellStyle name="Note 16 2 5 3 2 2" xfId="30455"/>
    <cellStyle name="Note 16 2 5 3 2 2 2" xfId="30456"/>
    <cellStyle name="Note 16 2 5 3 2 2 2 2" xfId="30457"/>
    <cellStyle name="Note 16 2 5 3 2 2 3" xfId="30458"/>
    <cellStyle name="Note 16 2 5 3 2 3" xfId="30459"/>
    <cellStyle name="Note 16 2 5 3 2 3 2" xfId="30460"/>
    <cellStyle name="Note 16 2 5 3 2 3 2 2" xfId="30461"/>
    <cellStyle name="Note 16 2 5 3 2 3 3" xfId="30462"/>
    <cellStyle name="Note 16 2 5 3 2 4" xfId="30463"/>
    <cellStyle name="Note 16 2 5 3 2 4 2" xfId="30464"/>
    <cellStyle name="Note 16 2 5 3 2 5" xfId="30465"/>
    <cellStyle name="Note 16 2 5 3 3" xfId="30466"/>
    <cellStyle name="Note 16 2 5 3 3 2" xfId="30467"/>
    <cellStyle name="Note 16 2 5 3 3 2 2" xfId="30468"/>
    <cellStyle name="Note 16 2 5 3 3 3" xfId="30469"/>
    <cellStyle name="Note 16 2 5 3 4" xfId="30470"/>
    <cellStyle name="Note 16 2 5 3 4 2" xfId="30471"/>
    <cellStyle name="Note 16 2 5 3 4 2 2" xfId="30472"/>
    <cellStyle name="Note 16 2 5 3 4 3" xfId="30473"/>
    <cellStyle name="Note 16 2 5 3 5" xfId="30474"/>
    <cellStyle name="Note 16 2 5 3 5 2" xfId="30475"/>
    <cellStyle name="Note 16 2 5 3 6" xfId="30476"/>
    <cellStyle name="Note 16 2 5 4" xfId="30477"/>
    <cellStyle name="Note 16 2 5 4 2" xfId="30478"/>
    <cellStyle name="Note 16 2 5 4 2 2" xfId="30479"/>
    <cellStyle name="Note 16 2 5 4 2 2 2" xfId="30480"/>
    <cellStyle name="Note 16 2 5 4 2 3" xfId="30481"/>
    <cellStyle name="Note 16 2 5 4 3" xfId="30482"/>
    <cellStyle name="Note 16 2 5 4 3 2" xfId="30483"/>
    <cellStyle name="Note 16 2 5 4 3 2 2" xfId="30484"/>
    <cellStyle name="Note 16 2 5 4 3 3" xfId="30485"/>
    <cellStyle name="Note 16 2 5 4 4" xfId="30486"/>
    <cellStyle name="Note 16 2 5 4 4 2" xfId="30487"/>
    <cellStyle name="Note 16 2 5 4 5" xfId="30488"/>
    <cellStyle name="Note 16 2 6" xfId="30489"/>
    <cellStyle name="Note 16 2 6 2" xfId="30490"/>
    <cellStyle name="Note 16 2 6 2 2" xfId="30491"/>
    <cellStyle name="Note 16 2 6 2 2 2" xfId="30492"/>
    <cellStyle name="Note 16 2 6 2 2 2 2" xfId="30493"/>
    <cellStyle name="Note 16 2 6 2 2 2 2 2" xfId="30494"/>
    <cellStyle name="Note 16 2 6 2 2 2 3" xfId="30495"/>
    <cellStyle name="Note 16 2 6 2 2 3" xfId="30496"/>
    <cellStyle name="Note 16 2 6 2 2 3 2" xfId="30497"/>
    <cellStyle name="Note 16 2 6 2 2 3 2 2" xfId="30498"/>
    <cellStyle name="Note 16 2 6 2 2 3 3" xfId="30499"/>
    <cellStyle name="Note 16 2 6 2 2 4" xfId="30500"/>
    <cellStyle name="Note 16 2 6 2 2 4 2" xfId="30501"/>
    <cellStyle name="Note 16 2 6 2 2 5" xfId="30502"/>
    <cellStyle name="Note 16 2 6 2 3" xfId="30503"/>
    <cellStyle name="Note 16 2 6 2 3 2" xfId="30504"/>
    <cellStyle name="Note 16 2 6 2 3 2 2" xfId="30505"/>
    <cellStyle name="Note 16 2 6 2 3 3" xfId="30506"/>
    <cellStyle name="Note 16 2 6 2 4" xfId="30507"/>
    <cellStyle name="Note 16 2 6 2 4 2" xfId="30508"/>
    <cellStyle name="Note 16 2 6 2 4 2 2" xfId="30509"/>
    <cellStyle name="Note 16 2 6 2 4 3" xfId="30510"/>
    <cellStyle name="Note 16 2 6 2 5" xfId="30511"/>
    <cellStyle name="Note 16 2 6 2 5 2" xfId="30512"/>
    <cellStyle name="Note 16 2 6 2 6" xfId="30513"/>
    <cellStyle name="Note 16 2 6 3" xfId="30514"/>
    <cellStyle name="Note 16 2 6 3 2" xfId="30515"/>
    <cellStyle name="Note 16 2 6 3 2 2" xfId="30516"/>
    <cellStyle name="Note 16 2 6 3 2 2 2" xfId="30517"/>
    <cellStyle name="Note 16 2 6 3 2 2 2 2" xfId="30518"/>
    <cellStyle name="Note 16 2 6 3 2 2 3" xfId="30519"/>
    <cellStyle name="Note 16 2 6 3 2 3" xfId="30520"/>
    <cellStyle name="Note 16 2 6 3 2 3 2" xfId="30521"/>
    <cellStyle name="Note 16 2 6 3 2 3 2 2" xfId="30522"/>
    <cellStyle name="Note 16 2 6 3 2 3 3" xfId="30523"/>
    <cellStyle name="Note 16 2 6 3 2 4" xfId="30524"/>
    <cellStyle name="Note 16 2 6 3 2 4 2" xfId="30525"/>
    <cellStyle name="Note 16 2 6 3 2 5" xfId="30526"/>
    <cellStyle name="Note 16 2 6 3 3" xfId="30527"/>
    <cellStyle name="Note 16 2 6 3 3 2" xfId="30528"/>
    <cellStyle name="Note 16 2 6 3 3 2 2" xfId="30529"/>
    <cellStyle name="Note 16 2 6 3 3 3" xfId="30530"/>
    <cellStyle name="Note 16 2 6 3 4" xfId="30531"/>
    <cellStyle name="Note 16 2 6 3 4 2" xfId="30532"/>
    <cellStyle name="Note 16 2 6 3 4 2 2" xfId="30533"/>
    <cellStyle name="Note 16 2 6 3 4 3" xfId="30534"/>
    <cellStyle name="Note 16 2 6 3 5" xfId="30535"/>
    <cellStyle name="Note 16 2 6 3 5 2" xfId="30536"/>
    <cellStyle name="Note 16 2 6 3 6" xfId="30537"/>
    <cellStyle name="Note 16 2 6 4" xfId="30538"/>
    <cellStyle name="Note 16 2 6 4 2" xfId="30539"/>
    <cellStyle name="Note 16 2 6 4 2 2" xfId="30540"/>
    <cellStyle name="Note 16 2 6 4 2 2 2" xfId="30541"/>
    <cellStyle name="Note 16 2 6 4 2 3" xfId="30542"/>
    <cellStyle name="Note 16 2 6 4 3" xfId="30543"/>
    <cellStyle name="Note 16 2 6 4 3 2" xfId="30544"/>
    <cellStyle name="Note 16 2 6 4 3 2 2" xfId="30545"/>
    <cellStyle name="Note 16 2 6 4 3 3" xfId="30546"/>
    <cellStyle name="Note 16 2 6 4 4" xfId="30547"/>
    <cellStyle name="Note 16 2 6 4 4 2" xfId="30548"/>
    <cellStyle name="Note 16 2 6 4 5" xfId="30549"/>
    <cellStyle name="Note 16 2 7" xfId="30550"/>
    <cellStyle name="Note 16 2 7 2" xfId="30551"/>
    <cellStyle name="Note 16 2 7 2 2" xfId="30552"/>
    <cellStyle name="Note 16 2 7 2 2 2" xfId="30553"/>
    <cellStyle name="Note 16 2 7 2 2 2 2" xfId="30554"/>
    <cellStyle name="Note 16 2 7 2 2 3" xfId="30555"/>
    <cellStyle name="Note 16 2 7 2 3" xfId="30556"/>
    <cellStyle name="Note 16 2 7 2 3 2" xfId="30557"/>
    <cellStyle name="Note 16 2 7 2 3 2 2" xfId="30558"/>
    <cellStyle name="Note 16 2 7 2 3 3" xfId="30559"/>
    <cellStyle name="Note 16 2 7 2 4" xfId="30560"/>
    <cellStyle name="Note 16 2 7 2 4 2" xfId="30561"/>
    <cellStyle name="Note 16 2 7 2 5" xfId="30562"/>
    <cellStyle name="Note 16 2 7 3" xfId="30563"/>
    <cellStyle name="Note 16 2 7 3 2" xfId="30564"/>
    <cellStyle name="Note 16 2 7 3 2 2" xfId="30565"/>
    <cellStyle name="Note 16 2 7 3 3" xfId="30566"/>
    <cellStyle name="Note 16 2 7 4" xfId="30567"/>
    <cellStyle name="Note 16 2 7 4 2" xfId="30568"/>
    <cellStyle name="Note 16 2 7 4 2 2" xfId="30569"/>
    <cellStyle name="Note 16 2 7 4 3" xfId="30570"/>
    <cellStyle name="Note 16 2 7 5" xfId="30571"/>
    <cellStyle name="Note 16 2 7 5 2" xfId="30572"/>
    <cellStyle name="Note 16 2 7 6" xfId="30573"/>
    <cellStyle name="Note 16 2 8" xfId="30574"/>
    <cellStyle name="Note 16 2 8 2" xfId="30575"/>
    <cellStyle name="Note 16 2 8 2 2" xfId="30576"/>
    <cellStyle name="Note 16 2 8 2 2 2" xfId="30577"/>
    <cellStyle name="Note 16 2 8 2 2 2 2" xfId="30578"/>
    <cellStyle name="Note 16 2 8 2 2 3" xfId="30579"/>
    <cellStyle name="Note 16 2 8 2 3" xfId="30580"/>
    <cellStyle name="Note 16 2 8 2 3 2" xfId="30581"/>
    <cellStyle name="Note 16 2 8 2 3 2 2" xfId="30582"/>
    <cellStyle name="Note 16 2 8 2 3 3" xfId="30583"/>
    <cellStyle name="Note 16 2 8 2 4" xfId="30584"/>
    <cellStyle name="Note 16 2 8 2 4 2" xfId="30585"/>
    <cellStyle name="Note 16 2 8 2 5" xfId="30586"/>
    <cellStyle name="Note 16 2 8 3" xfId="30587"/>
    <cellStyle name="Note 16 2 8 3 2" xfId="30588"/>
    <cellStyle name="Note 16 2 8 3 2 2" xfId="30589"/>
    <cellStyle name="Note 16 2 8 3 3" xfId="30590"/>
    <cellStyle name="Note 16 2 8 4" xfId="30591"/>
    <cellStyle name="Note 16 2 8 4 2" xfId="30592"/>
    <cellStyle name="Note 16 2 8 4 2 2" xfId="30593"/>
    <cellStyle name="Note 16 2 8 4 3" xfId="30594"/>
    <cellStyle name="Note 16 2 8 5" xfId="30595"/>
    <cellStyle name="Note 16 2 8 5 2" xfId="30596"/>
    <cellStyle name="Note 16 2 8 6" xfId="30597"/>
    <cellStyle name="Note 16 2 9" xfId="30598"/>
    <cellStyle name="Note 16 2 9 2" xfId="30599"/>
    <cellStyle name="Note 16 2 9 2 2" xfId="30600"/>
    <cellStyle name="Note 16 2 9 2 2 2" xfId="30601"/>
    <cellStyle name="Note 16 2 9 2 3" xfId="30602"/>
    <cellStyle name="Note 16 2 9 3" xfId="30603"/>
    <cellStyle name="Note 16 2 9 3 2" xfId="30604"/>
    <cellStyle name="Note 16 2 9 3 2 2" xfId="30605"/>
    <cellStyle name="Note 16 2 9 3 3" xfId="30606"/>
    <cellStyle name="Note 16 2 9 4" xfId="30607"/>
    <cellStyle name="Note 16 2 9 4 2" xfId="30608"/>
    <cellStyle name="Note 16 2 9 5" xfId="30609"/>
    <cellStyle name="Note 16 3" xfId="30610"/>
    <cellStyle name="Note 16 3 2" xfId="30611"/>
    <cellStyle name="Note 16 3 2 2" xfId="30612"/>
    <cellStyle name="Note 16 3 2 2 2" xfId="30613"/>
    <cellStyle name="Note 16 3 2 2 2 2" xfId="30614"/>
    <cellStyle name="Note 16 3 2 2 2 2 2" xfId="30615"/>
    <cellStyle name="Note 16 3 2 2 2 2 2 2" xfId="30616"/>
    <cellStyle name="Note 16 3 2 2 2 2 3" xfId="30617"/>
    <cellStyle name="Note 16 3 2 2 2 3" xfId="30618"/>
    <cellStyle name="Note 16 3 2 2 2 3 2" xfId="30619"/>
    <cellStyle name="Note 16 3 2 2 2 3 2 2" xfId="30620"/>
    <cellStyle name="Note 16 3 2 2 2 3 3" xfId="30621"/>
    <cellStyle name="Note 16 3 2 2 2 4" xfId="30622"/>
    <cellStyle name="Note 16 3 2 2 2 4 2" xfId="30623"/>
    <cellStyle name="Note 16 3 2 2 2 5" xfId="30624"/>
    <cellStyle name="Note 16 3 2 2 3" xfId="30625"/>
    <cellStyle name="Note 16 3 2 2 3 2" xfId="30626"/>
    <cellStyle name="Note 16 3 2 2 3 2 2" xfId="30627"/>
    <cellStyle name="Note 16 3 2 2 3 3" xfId="30628"/>
    <cellStyle name="Note 16 3 2 2 4" xfId="30629"/>
    <cellStyle name="Note 16 3 2 2 4 2" xfId="30630"/>
    <cellStyle name="Note 16 3 2 2 4 2 2" xfId="30631"/>
    <cellStyle name="Note 16 3 2 2 4 3" xfId="30632"/>
    <cellStyle name="Note 16 3 2 2 5" xfId="30633"/>
    <cellStyle name="Note 16 3 2 2 5 2" xfId="30634"/>
    <cellStyle name="Note 16 3 2 2 6" xfId="30635"/>
    <cellStyle name="Note 16 3 2 3" xfId="30636"/>
    <cellStyle name="Note 16 3 2 3 2" xfId="30637"/>
    <cellStyle name="Note 16 3 2 3 2 2" xfId="30638"/>
    <cellStyle name="Note 16 3 2 3 2 2 2" xfId="30639"/>
    <cellStyle name="Note 16 3 2 3 2 2 2 2" xfId="30640"/>
    <cellStyle name="Note 16 3 2 3 2 2 3" xfId="30641"/>
    <cellStyle name="Note 16 3 2 3 2 3" xfId="30642"/>
    <cellStyle name="Note 16 3 2 3 2 3 2" xfId="30643"/>
    <cellStyle name="Note 16 3 2 3 2 3 2 2" xfId="30644"/>
    <cellStyle name="Note 16 3 2 3 2 3 3" xfId="30645"/>
    <cellStyle name="Note 16 3 2 3 2 4" xfId="30646"/>
    <cellStyle name="Note 16 3 2 3 2 4 2" xfId="30647"/>
    <cellStyle name="Note 16 3 2 3 2 5" xfId="30648"/>
    <cellStyle name="Note 16 3 2 3 3" xfId="30649"/>
    <cellStyle name="Note 16 3 2 3 3 2" xfId="30650"/>
    <cellStyle name="Note 16 3 2 3 3 2 2" xfId="30651"/>
    <cellStyle name="Note 16 3 2 3 3 3" xfId="30652"/>
    <cellStyle name="Note 16 3 2 3 4" xfId="30653"/>
    <cellStyle name="Note 16 3 2 3 4 2" xfId="30654"/>
    <cellStyle name="Note 16 3 2 3 4 2 2" xfId="30655"/>
    <cellStyle name="Note 16 3 2 3 4 3" xfId="30656"/>
    <cellStyle name="Note 16 3 2 3 5" xfId="30657"/>
    <cellStyle name="Note 16 3 2 3 5 2" xfId="30658"/>
    <cellStyle name="Note 16 3 2 3 6" xfId="30659"/>
    <cellStyle name="Note 16 3 2 4" xfId="30660"/>
    <cellStyle name="Note 16 3 2 4 2" xfId="30661"/>
    <cellStyle name="Note 16 3 2 4 2 2" xfId="30662"/>
    <cellStyle name="Note 16 3 2 4 2 2 2" xfId="30663"/>
    <cellStyle name="Note 16 3 2 4 2 3" xfId="30664"/>
    <cellStyle name="Note 16 3 2 4 3" xfId="30665"/>
    <cellStyle name="Note 16 3 2 4 3 2" xfId="30666"/>
    <cellStyle name="Note 16 3 2 4 3 2 2" xfId="30667"/>
    <cellStyle name="Note 16 3 2 4 3 3" xfId="30668"/>
    <cellStyle name="Note 16 3 2 4 4" xfId="30669"/>
    <cellStyle name="Note 16 3 2 4 4 2" xfId="30670"/>
    <cellStyle name="Note 16 3 2 4 5" xfId="30671"/>
    <cellStyle name="Note 16 3 3" xfId="30672"/>
    <cellStyle name="Note 16 3 3 2" xfId="30673"/>
    <cellStyle name="Note 16 3 3 2 2" xfId="30674"/>
    <cellStyle name="Note 16 3 3 2 2 2" xfId="30675"/>
    <cellStyle name="Note 16 3 3 2 2 2 2" xfId="30676"/>
    <cellStyle name="Note 16 3 3 2 2 2 2 2" xfId="30677"/>
    <cellStyle name="Note 16 3 3 2 2 2 3" xfId="30678"/>
    <cellStyle name="Note 16 3 3 2 2 3" xfId="30679"/>
    <cellStyle name="Note 16 3 3 2 2 3 2" xfId="30680"/>
    <cellStyle name="Note 16 3 3 2 2 3 2 2" xfId="30681"/>
    <cellStyle name="Note 16 3 3 2 2 3 3" xfId="30682"/>
    <cellStyle name="Note 16 3 3 2 2 4" xfId="30683"/>
    <cellStyle name="Note 16 3 3 2 2 4 2" xfId="30684"/>
    <cellStyle name="Note 16 3 3 2 2 5" xfId="30685"/>
    <cellStyle name="Note 16 3 3 2 3" xfId="30686"/>
    <cellStyle name="Note 16 3 3 2 3 2" xfId="30687"/>
    <cellStyle name="Note 16 3 3 2 3 2 2" xfId="30688"/>
    <cellStyle name="Note 16 3 3 2 3 3" xfId="30689"/>
    <cellStyle name="Note 16 3 3 2 4" xfId="30690"/>
    <cellStyle name="Note 16 3 3 2 4 2" xfId="30691"/>
    <cellStyle name="Note 16 3 3 2 4 2 2" xfId="30692"/>
    <cellStyle name="Note 16 3 3 2 4 3" xfId="30693"/>
    <cellStyle name="Note 16 3 3 2 5" xfId="30694"/>
    <cellStyle name="Note 16 3 3 2 5 2" xfId="30695"/>
    <cellStyle name="Note 16 3 3 2 6" xfId="30696"/>
    <cellStyle name="Note 16 3 3 3" xfId="30697"/>
    <cellStyle name="Note 16 3 3 3 2" xfId="30698"/>
    <cellStyle name="Note 16 3 3 3 2 2" xfId="30699"/>
    <cellStyle name="Note 16 3 3 3 2 2 2" xfId="30700"/>
    <cellStyle name="Note 16 3 3 3 2 2 2 2" xfId="30701"/>
    <cellStyle name="Note 16 3 3 3 2 2 3" xfId="30702"/>
    <cellStyle name="Note 16 3 3 3 2 3" xfId="30703"/>
    <cellStyle name="Note 16 3 3 3 2 3 2" xfId="30704"/>
    <cellStyle name="Note 16 3 3 3 2 3 2 2" xfId="30705"/>
    <cellStyle name="Note 16 3 3 3 2 3 3" xfId="30706"/>
    <cellStyle name="Note 16 3 3 3 2 4" xfId="30707"/>
    <cellStyle name="Note 16 3 3 3 2 4 2" xfId="30708"/>
    <cellStyle name="Note 16 3 3 3 2 5" xfId="30709"/>
    <cellStyle name="Note 16 3 3 3 3" xfId="30710"/>
    <cellStyle name="Note 16 3 3 3 3 2" xfId="30711"/>
    <cellStyle name="Note 16 3 3 3 3 2 2" xfId="30712"/>
    <cellStyle name="Note 16 3 3 3 3 3" xfId="30713"/>
    <cellStyle name="Note 16 3 3 3 4" xfId="30714"/>
    <cellStyle name="Note 16 3 3 3 4 2" xfId="30715"/>
    <cellStyle name="Note 16 3 3 3 4 2 2" xfId="30716"/>
    <cellStyle name="Note 16 3 3 3 4 3" xfId="30717"/>
    <cellStyle name="Note 16 3 3 3 5" xfId="30718"/>
    <cellStyle name="Note 16 3 3 3 5 2" xfId="30719"/>
    <cellStyle name="Note 16 3 3 3 6" xfId="30720"/>
    <cellStyle name="Note 16 3 3 4" xfId="30721"/>
    <cellStyle name="Note 16 3 3 4 2" xfId="30722"/>
    <cellStyle name="Note 16 3 3 4 2 2" xfId="30723"/>
    <cellStyle name="Note 16 3 3 4 2 2 2" xfId="30724"/>
    <cellStyle name="Note 16 3 3 4 2 3" xfId="30725"/>
    <cellStyle name="Note 16 3 3 4 3" xfId="30726"/>
    <cellStyle name="Note 16 3 3 4 3 2" xfId="30727"/>
    <cellStyle name="Note 16 3 3 4 3 2 2" xfId="30728"/>
    <cellStyle name="Note 16 3 3 4 3 3" xfId="30729"/>
    <cellStyle name="Note 16 3 3 4 4" xfId="30730"/>
    <cellStyle name="Note 16 3 3 4 4 2" xfId="30731"/>
    <cellStyle name="Note 16 3 3 4 5" xfId="30732"/>
    <cellStyle name="Note 16 3 4" xfId="30733"/>
    <cellStyle name="Note 16 3 4 2" xfId="30734"/>
    <cellStyle name="Note 16 3 4 2 2" xfId="30735"/>
    <cellStyle name="Note 16 3 4 2 2 2" xfId="30736"/>
    <cellStyle name="Note 16 3 4 2 2 2 2" xfId="30737"/>
    <cellStyle name="Note 16 3 4 2 2 2 2 2" xfId="30738"/>
    <cellStyle name="Note 16 3 4 2 2 2 3" xfId="30739"/>
    <cellStyle name="Note 16 3 4 2 2 3" xfId="30740"/>
    <cellStyle name="Note 16 3 4 2 2 3 2" xfId="30741"/>
    <cellStyle name="Note 16 3 4 2 2 3 2 2" xfId="30742"/>
    <cellStyle name="Note 16 3 4 2 2 3 3" xfId="30743"/>
    <cellStyle name="Note 16 3 4 2 2 4" xfId="30744"/>
    <cellStyle name="Note 16 3 4 2 2 4 2" xfId="30745"/>
    <cellStyle name="Note 16 3 4 2 2 5" xfId="30746"/>
    <cellStyle name="Note 16 3 4 2 3" xfId="30747"/>
    <cellStyle name="Note 16 3 4 2 3 2" xfId="30748"/>
    <cellStyle name="Note 16 3 4 2 3 2 2" xfId="30749"/>
    <cellStyle name="Note 16 3 4 2 3 3" xfId="30750"/>
    <cellStyle name="Note 16 3 4 2 4" xfId="30751"/>
    <cellStyle name="Note 16 3 4 2 4 2" xfId="30752"/>
    <cellStyle name="Note 16 3 4 2 4 2 2" xfId="30753"/>
    <cellStyle name="Note 16 3 4 2 4 3" xfId="30754"/>
    <cellStyle name="Note 16 3 4 2 5" xfId="30755"/>
    <cellStyle name="Note 16 3 4 2 5 2" xfId="30756"/>
    <cellStyle name="Note 16 3 4 2 6" xfId="30757"/>
    <cellStyle name="Note 16 3 4 3" xfId="30758"/>
    <cellStyle name="Note 16 3 4 3 2" xfId="30759"/>
    <cellStyle name="Note 16 3 4 3 2 2" xfId="30760"/>
    <cellStyle name="Note 16 3 4 3 2 2 2" xfId="30761"/>
    <cellStyle name="Note 16 3 4 3 2 2 2 2" xfId="30762"/>
    <cellStyle name="Note 16 3 4 3 2 2 3" xfId="30763"/>
    <cellStyle name="Note 16 3 4 3 2 3" xfId="30764"/>
    <cellStyle name="Note 16 3 4 3 2 3 2" xfId="30765"/>
    <cellStyle name="Note 16 3 4 3 2 3 2 2" xfId="30766"/>
    <cellStyle name="Note 16 3 4 3 2 3 3" xfId="30767"/>
    <cellStyle name="Note 16 3 4 3 2 4" xfId="30768"/>
    <cellStyle name="Note 16 3 4 3 2 4 2" xfId="30769"/>
    <cellStyle name="Note 16 3 4 3 2 5" xfId="30770"/>
    <cellStyle name="Note 16 3 4 3 3" xfId="30771"/>
    <cellStyle name="Note 16 3 4 3 3 2" xfId="30772"/>
    <cellStyle name="Note 16 3 4 3 3 2 2" xfId="30773"/>
    <cellStyle name="Note 16 3 4 3 3 3" xfId="30774"/>
    <cellStyle name="Note 16 3 4 3 4" xfId="30775"/>
    <cellStyle name="Note 16 3 4 3 4 2" xfId="30776"/>
    <cellStyle name="Note 16 3 4 3 4 2 2" xfId="30777"/>
    <cellStyle name="Note 16 3 4 3 4 3" xfId="30778"/>
    <cellStyle name="Note 16 3 4 3 5" xfId="30779"/>
    <cellStyle name="Note 16 3 4 3 5 2" xfId="30780"/>
    <cellStyle name="Note 16 3 4 3 6" xfId="30781"/>
    <cellStyle name="Note 16 3 4 4" xfId="30782"/>
    <cellStyle name="Note 16 3 4 4 2" xfId="30783"/>
    <cellStyle name="Note 16 3 4 4 2 2" xfId="30784"/>
    <cellStyle name="Note 16 3 4 4 2 2 2" xfId="30785"/>
    <cellStyle name="Note 16 3 4 4 2 3" xfId="30786"/>
    <cellStyle name="Note 16 3 4 4 3" xfId="30787"/>
    <cellStyle name="Note 16 3 4 4 3 2" xfId="30788"/>
    <cellStyle name="Note 16 3 4 4 3 2 2" xfId="30789"/>
    <cellStyle name="Note 16 3 4 4 3 3" xfId="30790"/>
    <cellStyle name="Note 16 3 4 4 4" xfId="30791"/>
    <cellStyle name="Note 16 3 4 4 4 2" xfId="30792"/>
    <cellStyle name="Note 16 3 4 4 5" xfId="30793"/>
    <cellStyle name="Note 16 3 5" xfId="30794"/>
    <cellStyle name="Note 16 3 5 2" xfId="30795"/>
    <cellStyle name="Note 16 3 5 2 2" xfId="30796"/>
    <cellStyle name="Note 16 3 5 2 2 2" xfId="30797"/>
    <cellStyle name="Note 16 3 5 2 2 2 2" xfId="30798"/>
    <cellStyle name="Note 16 3 5 2 2 2 2 2" xfId="30799"/>
    <cellStyle name="Note 16 3 5 2 2 2 3" xfId="30800"/>
    <cellStyle name="Note 16 3 5 2 2 3" xfId="30801"/>
    <cellStyle name="Note 16 3 5 2 2 3 2" xfId="30802"/>
    <cellStyle name="Note 16 3 5 2 2 3 2 2" xfId="30803"/>
    <cellStyle name="Note 16 3 5 2 2 3 3" xfId="30804"/>
    <cellStyle name="Note 16 3 5 2 2 4" xfId="30805"/>
    <cellStyle name="Note 16 3 5 2 2 4 2" xfId="30806"/>
    <cellStyle name="Note 16 3 5 2 2 5" xfId="30807"/>
    <cellStyle name="Note 16 3 5 2 3" xfId="30808"/>
    <cellStyle name="Note 16 3 5 2 3 2" xfId="30809"/>
    <cellStyle name="Note 16 3 5 2 3 2 2" xfId="30810"/>
    <cellStyle name="Note 16 3 5 2 3 3" xfId="30811"/>
    <cellStyle name="Note 16 3 5 2 4" xfId="30812"/>
    <cellStyle name="Note 16 3 5 2 4 2" xfId="30813"/>
    <cellStyle name="Note 16 3 5 2 4 2 2" xfId="30814"/>
    <cellStyle name="Note 16 3 5 2 4 3" xfId="30815"/>
    <cellStyle name="Note 16 3 5 2 5" xfId="30816"/>
    <cellStyle name="Note 16 3 5 2 5 2" xfId="30817"/>
    <cellStyle name="Note 16 3 5 2 6" xfId="30818"/>
    <cellStyle name="Note 16 3 5 3" xfId="30819"/>
    <cellStyle name="Note 16 3 5 3 2" xfId="30820"/>
    <cellStyle name="Note 16 3 5 3 2 2" xfId="30821"/>
    <cellStyle name="Note 16 3 5 3 2 2 2" xfId="30822"/>
    <cellStyle name="Note 16 3 5 3 2 2 2 2" xfId="30823"/>
    <cellStyle name="Note 16 3 5 3 2 2 3" xfId="30824"/>
    <cellStyle name="Note 16 3 5 3 2 3" xfId="30825"/>
    <cellStyle name="Note 16 3 5 3 2 3 2" xfId="30826"/>
    <cellStyle name="Note 16 3 5 3 2 3 2 2" xfId="30827"/>
    <cellStyle name="Note 16 3 5 3 2 3 3" xfId="30828"/>
    <cellStyle name="Note 16 3 5 3 2 4" xfId="30829"/>
    <cellStyle name="Note 16 3 5 3 2 4 2" xfId="30830"/>
    <cellStyle name="Note 16 3 5 3 2 5" xfId="30831"/>
    <cellStyle name="Note 16 3 5 3 3" xfId="30832"/>
    <cellStyle name="Note 16 3 5 3 3 2" xfId="30833"/>
    <cellStyle name="Note 16 3 5 3 3 2 2" xfId="30834"/>
    <cellStyle name="Note 16 3 5 3 3 3" xfId="30835"/>
    <cellStyle name="Note 16 3 5 3 4" xfId="30836"/>
    <cellStyle name="Note 16 3 5 3 4 2" xfId="30837"/>
    <cellStyle name="Note 16 3 5 3 4 2 2" xfId="30838"/>
    <cellStyle name="Note 16 3 5 3 4 3" xfId="30839"/>
    <cellStyle name="Note 16 3 5 3 5" xfId="30840"/>
    <cellStyle name="Note 16 3 5 3 5 2" xfId="30841"/>
    <cellStyle name="Note 16 3 5 3 6" xfId="30842"/>
    <cellStyle name="Note 16 3 5 4" xfId="30843"/>
    <cellStyle name="Note 16 3 5 4 2" xfId="30844"/>
    <cellStyle name="Note 16 3 5 4 2 2" xfId="30845"/>
    <cellStyle name="Note 16 3 5 4 2 2 2" xfId="30846"/>
    <cellStyle name="Note 16 3 5 4 2 3" xfId="30847"/>
    <cellStyle name="Note 16 3 5 4 3" xfId="30848"/>
    <cellStyle name="Note 16 3 5 4 3 2" xfId="30849"/>
    <cellStyle name="Note 16 3 5 4 3 2 2" xfId="30850"/>
    <cellStyle name="Note 16 3 5 4 3 3" xfId="30851"/>
    <cellStyle name="Note 16 3 5 4 4" xfId="30852"/>
    <cellStyle name="Note 16 3 5 4 4 2" xfId="30853"/>
    <cellStyle name="Note 16 3 5 4 5" xfId="30854"/>
    <cellStyle name="Note 16 3 6" xfId="30855"/>
    <cellStyle name="Note 16 3 6 2" xfId="30856"/>
    <cellStyle name="Note 16 3 6 2 2" xfId="30857"/>
    <cellStyle name="Note 16 3 6 2 2 2" xfId="30858"/>
    <cellStyle name="Note 16 3 6 2 2 2 2" xfId="30859"/>
    <cellStyle name="Note 16 3 6 2 2 2 2 2" xfId="30860"/>
    <cellStyle name="Note 16 3 6 2 2 2 3" xfId="30861"/>
    <cellStyle name="Note 16 3 6 2 2 3" xfId="30862"/>
    <cellStyle name="Note 16 3 6 2 2 3 2" xfId="30863"/>
    <cellStyle name="Note 16 3 6 2 2 3 2 2" xfId="30864"/>
    <cellStyle name="Note 16 3 6 2 2 3 3" xfId="30865"/>
    <cellStyle name="Note 16 3 6 2 2 4" xfId="30866"/>
    <cellStyle name="Note 16 3 6 2 2 4 2" xfId="30867"/>
    <cellStyle name="Note 16 3 6 2 2 5" xfId="30868"/>
    <cellStyle name="Note 16 3 6 2 3" xfId="30869"/>
    <cellStyle name="Note 16 3 6 2 3 2" xfId="30870"/>
    <cellStyle name="Note 16 3 6 2 3 2 2" xfId="30871"/>
    <cellStyle name="Note 16 3 6 2 3 3" xfId="30872"/>
    <cellStyle name="Note 16 3 6 2 4" xfId="30873"/>
    <cellStyle name="Note 16 3 6 2 4 2" xfId="30874"/>
    <cellStyle name="Note 16 3 6 2 4 2 2" xfId="30875"/>
    <cellStyle name="Note 16 3 6 2 4 3" xfId="30876"/>
    <cellStyle name="Note 16 3 6 2 5" xfId="30877"/>
    <cellStyle name="Note 16 3 6 2 5 2" xfId="30878"/>
    <cellStyle name="Note 16 3 6 2 6" xfId="30879"/>
    <cellStyle name="Note 16 3 6 3" xfId="30880"/>
    <cellStyle name="Note 16 3 6 3 2" xfId="30881"/>
    <cellStyle name="Note 16 3 6 3 2 2" xfId="30882"/>
    <cellStyle name="Note 16 3 6 3 2 2 2" xfId="30883"/>
    <cellStyle name="Note 16 3 6 3 2 2 2 2" xfId="30884"/>
    <cellStyle name="Note 16 3 6 3 2 2 3" xfId="30885"/>
    <cellStyle name="Note 16 3 6 3 2 3" xfId="30886"/>
    <cellStyle name="Note 16 3 6 3 2 3 2" xfId="30887"/>
    <cellStyle name="Note 16 3 6 3 2 3 2 2" xfId="30888"/>
    <cellStyle name="Note 16 3 6 3 2 3 3" xfId="30889"/>
    <cellStyle name="Note 16 3 6 3 2 4" xfId="30890"/>
    <cellStyle name="Note 16 3 6 3 2 4 2" xfId="30891"/>
    <cellStyle name="Note 16 3 6 3 2 5" xfId="30892"/>
    <cellStyle name="Note 16 3 6 3 3" xfId="30893"/>
    <cellStyle name="Note 16 3 6 3 3 2" xfId="30894"/>
    <cellStyle name="Note 16 3 6 3 3 2 2" xfId="30895"/>
    <cellStyle name="Note 16 3 6 3 3 3" xfId="30896"/>
    <cellStyle name="Note 16 3 6 3 4" xfId="30897"/>
    <cellStyle name="Note 16 3 6 3 4 2" xfId="30898"/>
    <cellStyle name="Note 16 3 6 3 4 2 2" xfId="30899"/>
    <cellStyle name="Note 16 3 6 3 4 3" xfId="30900"/>
    <cellStyle name="Note 16 3 6 3 5" xfId="30901"/>
    <cellStyle name="Note 16 3 6 3 5 2" xfId="30902"/>
    <cellStyle name="Note 16 3 6 3 6" xfId="30903"/>
    <cellStyle name="Note 16 3 6 4" xfId="30904"/>
    <cellStyle name="Note 16 3 6 4 2" xfId="30905"/>
    <cellStyle name="Note 16 3 6 4 2 2" xfId="30906"/>
    <cellStyle name="Note 16 3 6 4 2 2 2" xfId="30907"/>
    <cellStyle name="Note 16 3 6 4 2 3" xfId="30908"/>
    <cellStyle name="Note 16 3 6 4 3" xfId="30909"/>
    <cellStyle name="Note 16 3 6 4 3 2" xfId="30910"/>
    <cellStyle name="Note 16 3 6 4 3 2 2" xfId="30911"/>
    <cellStyle name="Note 16 3 6 4 3 3" xfId="30912"/>
    <cellStyle name="Note 16 3 6 4 4" xfId="30913"/>
    <cellStyle name="Note 16 3 6 4 4 2" xfId="30914"/>
    <cellStyle name="Note 16 3 6 4 5" xfId="30915"/>
    <cellStyle name="Note 16 3 7" xfId="30916"/>
    <cellStyle name="Note 16 3 7 2" xfId="30917"/>
    <cellStyle name="Note 16 3 7 2 2" xfId="30918"/>
    <cellStyle name="Note 16 3 7 2 2 2" xfId="30919"/>
    <cellStyle name="Note 16 3 7 2 2 2 2" xfId="30920"/>
    <cellStyle name="Note 16 3 7 2 2 3" xfId="30921"/>
    <cellStyle name="Note 16 3 7 2 3" xfId="30922"/>
    <cellStyle name="Note 16 3 7 2 3 2" xfId="30923"/>
    <cellStyle name="Note 16 3 7 2 3 2 2" xfId="30924"/>
    <cellStyle name="Note 16 3 7 2 3 3" xfId="30925"/>
    <cellStyle name="Note 16 3 7 2 4" xfId="30926"/>
    <cellStyle name="Note 16 3 7 2 4 2" xfId="30927"/>
    <cellStyle name="Note 16 3 7 2 5" xfId="30928"/>
    <cellStyle name="Note 16 3 7 3" xfId="30929"/>
    <cellStyle name="Note 16 3 7 3 2" xfId="30930"/>
    <cellStyle name="Note 16 3 7 3 2 2" xfId="30931"/>
    <cellStyle name="Note 16 3 7 3 3" xfId="30932"/>
    <cellStyle name="Note 16 3 7 4" xfId="30933"/>
    <cellStyle name="Note 16 3 7 4 2" xfId="30934"/>
    <cellStyle name="Note 16 3 7 4 2 2" xfId="30935"/>
    <cellStyle name="Note 16 3 7 4 3" xfId="30936"/>
    <cellStyle name="Note 16 3 7 5" xfId="30937"/>
    <cellStyle name="Note 16 3 7 5 2" xfId="30938"/>
    <cellStyle name="Note 16 3 7 6" xfId="30939"/>
    <cellStyle name="Note 16 3 8" xfId="30940"/>
    <cellStyle name="Note 16 3 8 2" xfId="30941"/>
    <cellStyle name="Note 16 3 8 2 2" xfId="30942"/>
    <cellStyle name="Note 16 3 8 2 2 2" xfId="30943"/>
    <cellStyle name="Note 16 3 8 2 2 2 2" xfId="30944"/>
    <cellStyle name="Note 16 3 8 2 2 3" xfId="30945"/>
    <cellStyle name="Note 16 3 8 2 3" xfId="30946"/>
    <cellStyle name="Note 16 3 8 2 3 2" xfId="30947"/>
    <cellStyle name="Note 16 3 8 2 3 2 2" xfId="30948"/>
    <cellStyle name="Note 16 3 8 2 3 3" xfId="30949"/>
    <cellStyle name="Note 16 3 8 2 4" xfId="30950"/>
    <cellStyle name="Note 16 3 8 2 4 2" xfId="30951"/>
    <cellStyle name="Note 16 3 8 2 5" xfId="30952"/>
    <cellStyle name="Note 16 3 8 3" xfId="30953"/>
    <cellStyle name="Note 16 3 8 3 2" xfId="30954"/>
    <cellStyle name="Note 16 3 8 3 2 2" xfId="30955"/>
    <cellStyle name="Note 16 3 8 3 3" xfId="30956"/>
    <cellStyle name="Note 16 3 8 4" xfId="30957"/>
    <cellStyle name="Note 16 3 8 4 2" xfId="30958"/>
    <cellStyle name="Note 16 3 8 4 2 2" xfId="30959"/>
    <cellStyle name="Note 16 3 8 4 3" xfId="30960"/>
    <cellStyle name="Note 16 3 8 5" xfId="30961"/>
    <cellStyle name="Note 16 3 8 5 2" xfId="30962"/>
    <cellStyle name="Note 16 3 8 6" xfId="30963"/>
    <cellStyle name="Note 16 3 9" xfId="30964"/>
    <cellStyle name="Note 16 3 9 2" xfId="30965"/>
    <cellStyle name="Note 16 3 9 2 2" xfId="30966"/>
    <cellStyle name="Note 16 3 9 2 2 2" xfId="30967"/>
    <cellStyle name="Note 16 3 9 2 3" xfId="30968"/>
    <cellStyle name="Note 16 3 9 3" xfId="30969"/>
    <cellStyle name="Note 16 3 9 3 2" xfId="30970"/>
    <cellStyle name="Note 16 3 9 3 2 2" xfId="30971"/>
    <cellStyle name="Note 16 3 9 3 3" xfId="30972"/>
    <cellStyle name="Note 16 3 9 4" xfId="30973"/>
    <cellStyle name="Note 16 3 9 4 2" xfId="30974"/>
    <cellStyle name="Note 16 3 9 5" xfId="30975"/>
    <cellStyle name="Note 16 4" xfId="30976"/>
    <cellStyle name="Note 16 4 2" xfId="30977"/>
    <cellStyle name="Note 16 4 2 2" xfId="30978"/>
    <cellStyle name="Note 16 4 2 2 2" xfId="30979"/>
    <cellStyle name="Note 16 4 2 2 2 2" xfId="30980"/>
    <cellStyle name="Note 16 4 2 2 2 2 2" xfId="30981"/>
    <cellStyle name="Note 16 4 2 2 2 2 2 2" xfId="30982"/>
    <cellStyle name="Note 16 4 2 2 2 2 3" xfId="30983"/>
    <cellStyle name="Note 16 4 2 2 2 3" xfId="30984"/>
    <cellStyle name="Note 16 4 2 2 2 3 2" xfId="30985"/>
    <cellStyle name="Note 16 4 2 2 2 3 2 2" xfId="30986"/>
    <cellStyle name="Note 16 4 2 2 2 3 3" xfId="30987"/>
    <cellStyle name="Note 16 4 2 2 2 4" xfId="30988"/>
    <cellStyle name="Note 16 4 2 2 2 4 2" xfId="30989"/>
    <cellStyle name="Note 16 4 2 2 2 5" xfId="30990"/>
    <cellStyle name="Note 16 4 2 2 3" xfId="30991"/>
    <cellStyle name="Note 16 4 2 2 3 2" xfId="30992"/>
    <cellStyle name="Note 16 4 2 2 3 2 2" xfId="30993"/>
    <cellStyle name="Note 16 4 2 2 3 3" xfId="30994"/>
    <cellStyle name="Note 16 4 2 2 4" xfId="30995"/>
    <cellStyle name="Note 16 4 2 2 4 2" xfId="30996"/>
    <cellStyle name="Note 16 4 2 2 4 2 2" xfId="30997"/>
    <cellStyle name="Note 16 4 2 2 4 3" xfId="30998"/>
    <cellStyle name="Note 16 4 2 2 5" xfId="30999"/>
    <cellStyle name="Note 16 4 2 2 5 2" xfId="31000"/>
    <cellStyle name="Note 16 4 2 2 6" xfId="31001"/>
    <cellStyle name="Note 16 4 2 3" xfId="31002"/>
    <cellStyle name="Note 16 4 2 3 2" xfId="31003"/>
    <cellStyle name="Note 16 4 2 3 2 2" xfId="31004"/>
    <cellStyle name="Note 16 4 2 3 2 2 2" xfId="31005"/>
    <cellStyle name="Note 16 4 2 3 2 2 2 2" xfId="31006"/>
    <cellStyle name="Note 16 4 2 3 2 2 3" xfId="31007"/>
    <cellStyle name="Note 16 4 2 3 2 3" xfId="31008"/>
    <cellStyle name="Note 16 4 2 3 2 3 2" xfId="31009"/>
    <cellStyle name="Note 16 4 2 3 2 3 2 2" xfId="31010"/>
    <cellStyle name="Note 16 4 2 3 2 3 3" xfId="31011"/>
    <cellStyle name="Note 16 4 2 3 2 4" xfId="31012"/>
    <cellStyle name="Note 16 4 2 3 2 4 2" xfId="31013"/>
    <cellStyle name="Note 16 4 2 3 2 5" xfId="31014"/>
    <cellStyle name="Note 16 4 2 3 3" xfId="31015"/>
    <cellStyle name="Note 16 4 2 3 3 2" xfId="31016"/>
    <cellStyle name="Note 16 4 2 3 3 2 2" xfId="31017"/>
    <cellStyle name="Note 16 4 2 3 3 3" xfId="31018"/>
    <cellStyle name="Note 16 4 2 3 4" xfId="31019"/>
    <cellStyle name="Note 16 4 2 3 4 2" xfId="31020"/>
    <cellStyle name="Note 16 4 2 3 4 2 2" xfId="31021"/>
    <cellStyle name="Note 16 4 2 3 4 3" xfId="31022"/>
    <cellStyle name="Note 16 4 2 3 5" xfId="31023"/>
    <cellStyle name="Note 16 4 2 3 5 2" xfId="31024"/>
    <cellStyle name="Note 16 4 2 3 6" xfId="31025"/>
    <cellStyle name="Note 16 4 2 4" xfId="31026"/>
    <cellStyle name="Note 16 4 2 4 2" xfId="31027"/>
    <cellStyle name="Note 16 4 2 4 2 2" xfId="31028"/>
    <cellStyle name="Note 16 4 2 4 2 2 2" xfId="31029"/>
    <cellStyle name="Note 16 4 2 4 2 3" xfId="31030"/>
    <cellStyle name="Note 16 4 2 4 3" xfId="31031"/>
    <cellStyle name="Note 16 4 2 4 3 2" xfId="31032"/>
    <cellStyle name="Note 16 4 2 4 3 2 2" xfId="31033"/>
    <cellStyle name="Note 16 4 2 4 3 3" xfId="31034"/>
    <cellStyle name="Note 16 4 2 4 4" xfId="31035"/>
    <cellStyle name="Note 16 4 2 4 4 2" xfId="31036"/>
    <cellStyle name="Note 16 4 2 4 5" xfId="31037"/>
    <cellStyle name="Note 16 4 3" xfId="31038"/>
    <cellStyle name="Note 16 4 3 2" xfId="31039"/>
    <cellStyle name="Note 16 4 3 2 2" xfId="31040"/>
    <cellStyle name="Note 16 4 3 2 2 2" xfId="31041"/>
    <cellStyle name="Note 16 4 3 2 2 2 2" xfId="31042"/>
    <cellStyle name="Note 16 4 3 2 2 2 2 2" xfId="31043"/>
    <cellStyle name="Note 16 4 3 2 2 2 3" xfId="31044"/>
    <cellStyle name="Note 16 4 3 2 2 3" xfId="31045"/>
    <cellStyle name="Note 16 4 3 2 2 3 2" xfId="31046"/>
    <cellStyle name="Note 16 4 3 2 2 3 2 2" xfId="31047"/>
    <cellStyle name="Note 16 4 3 2 2 3 3" xfId="31048"/>
    <cellStyle name="Note 16 4 3 2 2 4" xfId="31049"/>
    <cellStyle name="Note 16 4 3 2 2 4 2" xfId="31050"/>
    <cellStyle name="Note 16 4 3 2 2 5" xfId="31051"/>
    <cellStyle name="Note 16 4 3 2 3" xfId="31052"/>
    <cellStyle name="Note 16 4 3 2 3 2" xfId="31053"/>
    <cellStyle name="Note 16 4 3 2 3 2 2" xfId="31054"/>
    <cellStyle name="Note 16 4 3 2 3 3" xfId="31055"/>
    <cellStyle name="Note 16 4 3 2 4" xfId="31056"/>
    <cellStyle name="Note 16 4 3 2 4 2" xfId="31057"/>
    <cellStyle name="Note 16 4 3 2 4 2 2" xfId="31058"/>
    <cellStyle name="Note 16 4 3 2 4 3" xfId="31059"/>
    <cellStyle name="Note 16 4 3 2 5" xfId="31060"/>
    <cellStyle name="Note 16 4 3 2 5 2" xfId="31061"/>
    <cellStyle name="Note 16 4 3 2 6" xfId="31062"/>
    <cellStyle name="Note 16 4 3 3" xfId="31063"/>
    <cellStyle name="Note 16 4 3 3 2" xfId="31064"/>
    <cellStyle name="Note 16 4 3 3 2 2" xfId="31065"/>
    <cellStyle name="Note 16 4 3 3 2 2 2" xfId="31066"/>
    <cellStyle name="Note 16 4 3 3 2 2 2 2" xfId="31067"/>
    <cellStyle name="Note 16 4 3 3 2 2 3" xfId="31068"/>
    <cellStyle name="Note 16 4 3 3 2 3" xfId="31069"/>
    <cellStyle name="Note 16 4 3 3 2 3 2" xfId="31070"/>
    <cellStyle name="Note 16 4 3 3 2 3 2 2" xfId="31071"/>
    <cellStyle name="Note 16 4 3 3 2 3 3" xfId="31072"/>
    <cellStyle name="Note 16 4 3 3 2 4" xfId="31073"/>
    <cellStyle name="Note 16 4 3 3 2 4 2" xfId="31074"/>
    <cellStyle name="Note 16 4 3 3 2 5" xfId="31075"/>
    <cellStyle name="Note 16 4 3 3 3" xfId="31076"/>
    <cellStyle name="Note 16 4 3 3 3 2" xfId="31077"/>
    <cellStyle name="Note 16 4 3 3 3 2 2" xfId="31078"/>
    <cellStyle name="Note 16 4 3 3 3 3" xfId="31079"/>
    <cellStyle name="Note 16 4 3 3 4" xfId="31080"/>
    <cellStyle name="Note 16 4 3 3 4 2" xfId="31081"/>
    <cellStyle name="Note 16 4 3 3 4 2 2" xfId="31082"/>
    <cellStyle name="Note 16 4 3 3 4 3" xfId="31083"/>
    <cellStyle name="Note 16 4 3 3 5" xfId="31084"/>
    <cellStyle name="Note 16 4 3 3 5 2" xfId="31085"/>
    <cellStyle name="Note 16 4 3 3 6" xfId="31086"/>
    <cellStyle name="Note 16 4 3 4" xfId="31087"/>
    <cellStyle name="Note 16 4 3 4 2" xfId="31088"/>
    <cellStyle name="Note 16 4 3 4 2 2" xfId="31089"/>
    <cellStyle name="Note 16 4 3 4 2 2 2" xfId="31090"/>
    <cellStyle name="Note 16 4 3 4 2 3" xfId="31091"/>
    <cellStyle name="Note 16 4 3 4 3" xfId="31092"/>
    <cellStyle name="Note 16 4 3 4 3 2" xfId="31093"/>
    <cellStyle name="Note 16 4 3 4 3 2 2" xfId="31094"/>
    <cellStyle name="Note 16 4 3 4 3 3" xfId="31095"/>
    <cellStyle name="Note 16 4 3 4 4" xfId="31096"/>
    <cellStyle name="Note 16 4 3 4 4 2" xfId="31097"/>
    <cellStyle name="Note 16 4 3 4 5" xfId="31098"/>
    <cellStyle name="Note 16 4 4" xfId="31099"/>
    <cellStyle name="Note 16 4 4 2" xfId="31100"/>
    <cellStyle name="Note 16 4 4 2 2" xfId="31101"/>
    <cellStyle name="Note 16 4 4 2 2 2" xfId="31102"/>
    <cellStyle name="Note 16 4 4 2 2 2 2" xfId="31103"/>
    <cellStyle name="Note 16 4 4 2 2 2 2 2" xfId="31104"/>
    <cellStyle name="Note 16 4 4 2 2 2 3" xfId="31105"/>
    <cellStyle name="Note 16 4 4 2 2 3" xfId="31106"/>
    <cellStyle name="Note 16 4 4 2 2 3 2" xfId="31107"/>
    <cellStyle name="Note 16 4 4 2 2 3 2 2" xfId="31108"/>
    <cellStyle name="Note 16 4 4 2 2 3 3" xfId="31109"/>
    <cellStyle name="Note 16 4 4 2 2 4" xfId="31110"/>
    <cellStyle name="Note 16 4 4 2 2 4 2" xfId="31111"/>
    <cellStyle name="Note 16 4 4 2 2 5" xfId="31112"/>
    <cellStyle name="Note 16 4 4 2 3" xfId="31113"/>
    <cellStyle name="Note 16 4 4 2 3 2" xfId="31114"/>
    <cellStyle name="Note 16 4 4 2 3 2 2" xfId="31115"/>
    <cellStyle name="Note 16 4 4 2 3 3" xfId="31116"/>
    <cellStyle name="Note 16 4 4 2 4" xfId="31117"/>
    <cellStyle name="Note 16 4 4 2 4 2" xfId="31118"/>
    <cellStyle name="Note 16 4 4 2 4 2 2" xfId="31119"/>
    <cellStyle name="Note 16 4 4 2 4 3" xfId="31120"/>
    <cellStyle name="Note 16 4 4 2 5" xfId="31121"/>
    <cellStyle name="Note 16 4 4 2 5 2" xfId="31122"/>
    <cellStyle name="Note 16 4 4 2 6" xfId="31123"/>
    <cellStyle name="Note 16 4 4 3" xfId="31124"/>
    <cellStyle name="Note 16 4 4 3 2" xfId="31125"/>
    <cellStyle name="Note 16 4 4 3 2 2" xfId="31126"/>
    <cellStyle name="Note 16 4 4 3 2 2 2" xfId="31127"/>
    <cellStyle name="Note 16 4 4 3 2 2 2 2" xfId="31128"/>
    <cellStyle name="Note 16 4 4 3 2 2 3" xfId="31129"/>
    <cellStyle name="Note 16 4 4 3 2 3" xfId="31130"/>
    <cellStyle name="Note 16 4 4 3 2 3 2" xfId="31131"/>
    <cellStyle name="Note 16 4 4 3 2 3 2 2" xfId="31132"/>
    <cellStyle name="Note 16 4 4 3 2 3 3" xfId="31133"/>
    <cellStyle name="Note 16 4 4 3 2 4" xfId="31134"/>
    <cellStyle name="Note 16 4 4 3 2 4 2" xfId="31135"/>
    <cellStyle name="Note 16 4 4 3 2 5" xfId="31136"/>
    <cellStyle name="Note 16 4 4 3 3" xfId="31137"/>
    <cellStyle name="Note 16 4 4 3 3 2" xfId="31138"/>
    <cellStyle name="Note 16 4 4 3 3 2 2" xfId="31139"/>
    <cellStyle name="Note 16 4 4 3 3 3" xfId="31140"/>
    <cellStyle name="Note 16 4 4 3 4" xfId="31141"/>
    <cellStyle name="Note 16 4 4 3 4 2" xfId="31142"/>
    <cellStyle name="Note 16 4 4 3 4 2 2" xfId="31143"/>
    <cellStyle name="Note 16 4 4 3 4 3" xfId="31144"/>
    <cellStyle name="Note 16 4 4 3 5" xfId="31145"/>
    <cellStyle name="Note 16 4 4 3 5 2" xfId="31146"/>
    <cellStyle name="Note 16 4 4 3 6" xfId="31147"/>
    <cellStyle name="Note 16 4 4 4" xfId="31148"/>
    <cellStyle name="Note 16 4 4 4 2" xfId="31149"/>
    <cellStyle name="Note 16 4 4 4 2 2" xfId="31150"/>
    <cellStyle name="Note 16 4 4 4 2 2 2" xfId="31151"/>
    <cellStyle name="Note 16 4 4 4 2 3" xfId="31152"/>
    <cellStyle name="Note 16 4 4 4 3" xfId="31153"/>
    <cellStyle name="Note 16 4 4 4 3 2" xfId="31154"/>
    <cellStyle name="Note 16 4 4 4 3 2 2" xfId="31155"/>
    <cellStyle name="Note 16 4 4 4 3 3" xfId="31156"/>
    <cellStyle name="Note 16 4 4 4 4" xfId="31157"/>
    <cellStyle name="Note 16 4 4 4 4 2" xfId="31158"/>
    <cellStyle name="Note 16 4 4 4 5" xfId="31159"/>
    <cellStyle name="Note 16 4 5" xfId="31160"/>
    <cellStyle name="Note 16 4 5 2" xfId="31161"/>
    <cellStyle name="Note 16 4 5 2 2" xfId="31162"/>
    <cellStyle name="Note 16 4 5 2 2 2" xfId="31163"/>
    <cellStyle name="Note 16 4 5 2 2 2 2" xfId="31164"/>
    <cellStyle name="Note 16 4 5 2 2 2 2 2" xfId="31165"/>
    <cellStyle name="Note 16 4 5 2 2 2 3" xfId="31166"/>
    <cellStyle name="Note 16 4 5 2 2 3" xfId="31167"/>
    <cellStyle name="Note 16 4 5 2 2 3 2" xfId="31168"/>
    <cellStyle name="Note 16 4 5 2 2 3 2 2" xfId="31169"/>
    <cellStyle name="Note 16 4 5 2 2 3 3" xfId="31170"/>
    <cellStyle name="Note 16 4 5 2 2 4" xfId="31171"/>
    <cellStyle name="Note 16 4 5 2 2 4 2" xfId="31172"/>
    <cellStyle name="Note 16 4 5 2 2 5" xfId="31173"/>
    <cellStyle name="Note 16 4 5 2 3" xfId="31174"/>
    <cellStyle name="Note 16 4 5 2 3 2" xfId="31175"/>
    <cellStyle name="Note 16 4 5 2 3 2 2" xfId="31176"/>
    <cellStyle name="Note 16 4 5 2 3 3" xfId="31177"/>
    <cellStyle name="Note 16 4 5 2 4" xfId="31178"/>
    <cellStyle name="Note 16 4 5 2 4 2" xfId="31179"/>
    <cellStyle name="Note 16 4 5 2 4 2 2" xfId="31180"/>
    <cellStyle name="Note 16 4 5 2 4 3" xfId="31181"/>
    <cellStyle name="Note 16 4 5 2 5" xfId="31182"/>
    <cellStyle name="Note 16 4 5 2 5 2" xfId="31183"/>
    <cellStyle name="Note 16 4 5 2 6" xfId="31184"/>
    <cellStyle name="Note 16 4 5 3" xfId="31185"/>
    <cellStyle name="Note 16 4 5 3 2" xfId="31186"/>
    <cellStyle name="Note 16 4 5 3 2 2" xfId="31187"/>
    <cellStyle name="Note 16 4 5 3 2 2 2" xfId="31188"/>
    <cellStyle name="Note 16 4 5 3 2 2 2 2" xfId="31189"/>
    <cellStyle name="Note 16 4 5 3 2 2 3" xfId="31190"/>
    <cellStyle name="Note 16 4 5 3 2 3" xfId="31191"/>
    <cellStyle name="Note 16 4 5 3 2 3 2" xfId="31192"/>
    <cellStyle name="Note 16 4 5 3 2 3 2 2" xfId="31193"/>
    <cellStyle name="Note 16 4 5 3 2 3 3" xfId="31194"/>
    <cellStyle name="Note 16 4 5 3 2 4" xfId="31195"/>
    <cellStyle name="Note 16 4 5 3 2 4 2" xfId="31196"/>
    <cellStyle name="Note 16 4 5 3 2 5" xfId="31197"/>
    <cellStyle name="Note 16 4 5 3 3" xfId="31198"/>
    <cellStyle name="Note 16 4 5 3 3 2" xfId="31199"/>
    <cellStyle name="Note 16 4 5 3 3 2 2" xfId="31200"/>
    <cellStyle name="Note 16 4 5 3 3 3" xfId="31201"/>
    <cellStyle name="Note 16 4 5 3 4" xfId="31202"/>
    <cellStyle name="Note 16 4 5 3 4 2" xfId="31203"/>
    <cellStyle name="Note 16 4 5 3 4 2 2" xfId="31204"/>
    <cellStyle name="Note 16 4 5 3 4 3" xfId="31205"/>
    <cellStyle name="Note 16 4 5 3 5" xfId="31206"/>
    <cellStyle name="Note 16 4 5 3 5 2" xfId="31207"/>
    <cellStyle name="Note 16 4 5 3 6" xfId="31208"/>
    <cellStyle name="Note 16 4 5 4" xfId="31209"/>
    <cellStyle name="Note 16 4 5 4 2" xfId="31210"/>
    <cellStyle name="Note 16 4 5 4 2 2" xfId="31211"/>
    <cellStyle name="Note 16 4 5 4 2 2 2" xfId="31212"/>
    <cellStyle name="Note 16 4 5 4 2 3" xfId="31213"/>
    <cellStyle name="Note 16 4 5 4 3" xfId="31214"/>
    <cellStyle name="Note 16 4 5 4 3 2" xfId="31215"/>
    <cellStyle name="Note 16 4 5 4 3 2 2" xfId="31216"/>
    <cellStyle name="Note 16 4 5 4 3 3" xfId="31217"/>
    <cellStyle name="Note 16 4 5 4 4" xfId="31218"/>
    <cellStyle name="Note 16 4 5 4 4 2" xfId="31219"/>
    <cellStyle name="Note 16 4 5 4 5" xfId="31220"/>
    <cellStyle name="Note 16 4 6" xfId="31221"/>
    <cellStyle name="Note 16 4 6 2" xfId="31222"/>
    <cellStyle name="Note 16 4 6 2 2" xfId="31223"/>
    <cellStyle name="Note 16 4 6 2 2 2" xfId="31224"/>
    <cellStyle name="Note 16 4 6 2 2 2 2" xfId="31225"/>
    <cellStyle name="Note 16 4 6 2 2 2 2 2" xfId="31226"/>
    <cellStyle name="Note 16 4 6 2 2 2 3" xfId="31227"/>
    <cellStyle name="Note 16 4 6 2 2 3" xfId="31228"/>
    <cellStyle name="Note 16 4 6 2 2 3 2" xfId="31229"/>
    <cellStyle name="Note 16 4 6 2 2 3 2 2" xfId="31230"/>
    <cellStyle name="Note 16 4 6 2 2 3 3" xfId="31231"/>
    <cellStyle name="Note 16 4 6 2 2 4" xfId="31232"/>
    <cellStyle name="Note 16 4 6 2 2 4 2" xfId="31233"/>
    <cellStyle name="Note 16 4 6 2 2 5" xfId="31234"/>
    <cellStyle name="Note 16 4 6 2 3" xfId="31235"/>
    <cellStyle name="Note 16 4 6 2 3 2" xfId="31236"/>
    <cellStyle name="Note 16 4 6 2 3 2 2" xfId="31237"/>
    <cellStyle name="Note 16 4 6 2 3 3" xfId="31238"/>
    <cellStyle name="Note 16 4 6 2 4" xfId="31239"/>
    <cellStyle name="Note 16 4 6 2 4 2" xfId="31240"/>
    <cellStyle name="Note 16 4 6 2 4 2 2" xfId="31241"/>
    <cellStyle name="Note 16 4 6 2 4 3" xfId="31242"/>
    <cellStyle name="Note 16 4 6 2 5" xfId="31243"/>
    <cellStyle name="Note 16 4 6 2 5 2" xfId="31244"/>
    <cellStyle name="Note 16 4 6 2 6" xfId="31245"/>
    <cellStyle name="Note 16 4 6 3" xfId="31246"/>
    <cellStyle name="Note 16 4 6 3 2" xfId="31247"/>
    <cellStyle name="Note 16 4 6 3 2 2" xfId="31248"/>
    <cellStyle name="Note 16 4 6 3 2 2 2" xfId="31249"/>
    <cellStyle name="Note 16 4 6 3 2 2 2 2" xfId="31250"/>
    <cellStyle name="Note 16 4 6 3 2 2 3" xfId="31251"/>
    <cellStyle name="Note 16 4 6 3 2 3" xfId="31252"/>
    <cellStyle name="Note 16 4 6 3 2 3 2" xfId="31253"/>
    <cellStyle name="Note 16 4 6 3 2 3 2 2" xfId="31254"/>
    <cellStyle name="Note 16 4 6 3 2 3 3" xfId="31255"/>
    <cellStyle name="Note 16 4 6 3 2 4" xfId="31256"/>
    <cellStyle name="Note 16 4 6 3 2 4 2" xfId="31257"/>
    <cellStyle name="Note 16 4 6 3 2 5" xfId="31258"/>
    <cellStyle name="Note 16 4 6 3 3" xfId="31259"/>
    <cellStyle name="Note 16 4 6 3 3 2" xfId="31260"/>
    <cellStyle name="Note 16 4 6 3 3 2 2" xfId="31261"/>
    <cellStyle name="Note 16 4 6 3 3 3" xfId="31262"/>
    <cellStyle name="Note 16 4 6 3 4" xfId="31263"/>
    <cellStyle name="Note 16 4 6 3 4 2" xfId="31264"/>
    <cellStyle name="Note 16 4 6 3 4 2 2" xfId="31265"/>
    <cellStyle name="Note 16 4 6 3 4 3" xfId="31266"/>
    <cellStyle name="Note 16 4 6 3 5" xfId="31267"/>
    <cellStyle name="Note 16 4 6 3 5 2" xfId="31268"/>
    <cellStyle name="Note 16 4 6 3 6" xfId="31269"/>
    <cellStyle name="Note 16 4 6 4" xfId="31270"/>
    <cellStyle name="Note 16 4 6 4 2" xfId="31271"/>
    <cellStyle name="Note 16 4 6 4 2 2" xfId="31272"/>
    <cellStyle name="Note 16 4 6 4 2 2 2" xfId="31273"/>
    <cellStyle name="Note 16 4 6 4 2 3" xfId="31274"/>
    <cellStyle name="Note 16 4 6 4 3" xfId="31275"/>
    <cellStyle name="Note 16 4 6 4 3 2" xfId="31276"/>
    <cellStyle name="Note 16 4 6 4 3 2 2" xfId="31277"/>
    <cellStyle name="Note 16 4 6 4 3 3" xfId="31278"/>
    <cellStyle name="Note 16 4 6 4 4" xfId="31279"/>
    <cellStyle name="Note 16 4 6 4 4 2" xfId="31280"/>
    <cellStyle name="Note 16 4 6 4 5" xfId="31281"/>
    <cellStyle name="Note 16 4 7" xfId="31282"/>
    <cellStyle name="Note 16 4 7 2" xfId="31283"/>
    <cellStyle name="Note 16 4 7 2 2" xfId="31284"/>
    <cellStyle name="Note 16 4 7 2 2 2" xfId="31285"/>
    <cellStyle name="Note 16 4 7 2 2 2 2" xfId="31286"/>
    <cellStyle name="Note 16 4 7 2 2 3" xfId="31287"/>
    <cellStyle name="Note 16 4 7 2 3" xfId="31288"/>
    <cellStyle name="Note 16 4 7 2 3 2" xfId="31289"/>
    <cellStyle name="Note 16 4 7 2 3 2 2" xfId="31290"/>
    <cellStyle name="Note 16 4 7 2 3 3" xfId="31291"/>
    <cellStyle name="Note 16 4 7 2 4" xfId="31292"/>
    <cellStyle name="Note 16 4 7 2 4 2" xfId="31293"/>
    <cellStyle name="Note 16 4 7 2 5" xfId="31294"/>
    <cellStyle name="Note 16 4 7 3" xfId="31295"/>
    <cellStyle name="Note 16 4 7 3 2" xfId="31296"/>
    <cellStyle name="Note 16 4 7 3 2 2" xfId="31297"/>
    <cellStyle name="Note 16 4 7 3 3" xfId="31298"/>
    <cellStyle name="Note 16 4 7 4" xfId="31299"/>
    <cellStyle name="Note 16 4 7 4 2" xfId="31300"/>
    <cellStyle name="Note 16 4 7 4 2 2" xfId="31301"/>
    <cellStyle name="Note 16 4 7 4 3" xfId="31302"/>
    <cellStyle name="Note 16 4 7 5" xfId="31303"/>
    <cellStyle name="Note 16 4 7 5 2" xfId="31304"/>
    <cellStyle name="Note 16 4 7 6" xfId="31305"/>
    <cellStyle name="Note 16 4 8" xfId="31306"/>
    <cellStyle name="Note 16 4 8 2" xfId="31307"/>
    <cellStyle name="Note 16 4 8 2 2" xfId="31308"/>
    <cellStyle name="Note 16 4 8 2 2 2" xfId="31309"/>
    <cellStyle name="Note 16 4 8 2 2 2 2" xfId="31310"/>
    <cellStyle name="Note 16 4 8 2 2 3" xfId="31311"/>
    <cellStyle name="Note 16 4 8 2 3" xfId="31312"/>
    <cellStyle name="Note 16 4 8 2 3 2" xfId="31313"/>
    <cellStyle name="Note 16 4 8 2 3 2 2" xfId="31314"/>
    <cellStyle name="Note 16 4 8 2 3 3" xfId="31315"/>
    <cellStyle name="Note 16 4 8 2 4" xfId="31316"/>
    <cellStyle name="Note 16 4 8 2 4 2" xfId="31317"/>
    <cellStyle name="Note 16 4 8 2 5" xfId="31318"/>
    <cellStyle name="Note 16 4 8 3" xfId="31319"/>
    <cellStyle name="Note 16 4 8 3 2" xfId="31320"/>
    <cellStyle name="Note 16 4 8 3 2 2" xfId="31321"/>
    <cellStyle name="Note 16 4 8 3 3" xfId="31322"/>
    <cellStyle name="Note 16 4 8 4" xfId="31323"/>
    <cellStyle name="Note 16 4 8 4 2" xfId="31324"/>
    <cellStyle name="Note 16 4 8 4 2 2" xfId="31325"/>
    <cellStyle name="Note 16 4 8 4 3" xfId="31326"/>
    <cellStyle name="Note 16 4 8 5" xfId="31327"/>
    <cellStyle name="Note 16 4 8 5 2" xfId="31328"/>
    <cellStyle name="Note 16 4 8 6" xfId="31329"/>
    <cellStyle name="Note 16 4 9" xfId="31330"/>
    <cellStyle name="Note 16 4 9 2" xfId="31331"/>
    <cellStyle name="Note 16 4 9 2 2" xfId="31332"/>
    <cellStyle name="Note 16 4 9 2 2 2" xfId="31333"/>
    <cellStyle name="Note 16 4 9 2 3" xfId="31334"/>
    <cellStyle name="Note 16 4 9 3" xfId="31335"/>
    <cellStyle name="Note 16 4 9 3 2" xfId="31336"/>
    <cellStyle name="Note 16 4 9 3 2 2" xfId="31337"/>
    <cellStyle name="Note 16 4 9 3 3" xfId="31338"/>
    <cellStyle name="Note 16 4 9 4" xfId="31339"/>
    <cellStyle name="Note 16 4 9 4 2" xfId="31340"/>
    <cellStyle name="Note 16 4 9 5" xfId="31341"/>
    <cellStyle name="Note 16 5" xfId="31342"/>
    <cellStyle name="Note 16 5 2" xfId="31343"/>
    <cellStyle name="Note 16 5 2 2" xfId="31344"/>
    <cellStyle name="Note 16 5 2 2 2" xfId="31345"/>
    <cellStyle name="Note 16 5 2 2 2 2" xfId="31346"/>
    <cellStyle name="Note 16 5 2 2 2 2 2" xfId="31347"/>
    <cellStyle name="Note 16 5 2 2 2 2 2 2" xfId="31348"/>
    <cellStyle name="Note 16 5 2 2 2 2 3" xfId="31349"/>
    <cellStyle name="Note 16 5 2 2 2 3" xfId="31350"/>
    <cellStyle name="Note 16 5 2 2 2 3 2" xfId="31351"/>
    <cellStyle name="Note 16 5 2 2 2 3 2 2" xfId="31352"/>
    <cellStyle name="Note 16 5 2 2 2 3 3" xfId="31353"/>
    <cellStyle name="Note 16 5 2 2 2 4" xfId="31354"/>
    <cellStyle name="Note 16 5 2 2 2 4 2" xfId="31355"/>
    <cellStyle name="Note 16 5 2 2 2 5" xfId="31356"/>
    <cellStyle name="Note 16 5 2 2 3" xfId="31357"/>
    <cellStyle name="Note 16 5 2 2 3 2" xfId="31358"/>
    <cellStyle name="Note 16 5 2 2 3 2 2" xfId="31359"/>
    <cellStyle name="Note 16 5 2 2 3 3" xfId="31360"/>
    <cellStyle name="Note 16 5 2 2 4" xfId="31361"/>
    <cellStyle name="Note 16 5 2 2 4 2" xfId="31362"/>
    <cellStyle name="Note 16 5 2 2 4 2 2" xfId="31363"/>
    <cellStyle name="Note 16 5 2 2 4 3" xfId="31364"/>
    <cellStyle name="Note 16 5 2 2 5" xfId="31365"/>
    <cellStyle name="Note 16 5 2 2 5 2" xfId="31366"/>
    <cellStyle name="Note 16 5 2 2 6" xfId="31367"/>
    <cellStyle name="Note 16 5 2 3" xfId="31368"/>
    <cellStyle name="Note 16 5 2 3 2" xfId="31369"/>
    <cellStyle name="Note 16 5 2 3 2 2" xfId="31370"/>
    <cellStyle name="Note 16 5 2 3 2 2 2" xfId="31371"/>
    <cellStyle name="Note 16 5 2 3 2 2 2 2" xfId="31372"/>
    <cellStyle name="Note 16 5 2 3 2 2 3" xfId="31373"/>
    <cellStyle name="Note 16 5 2 3 2 3" xfId="31374"/>
    <cellStyle name="Note 16 5 2 3 2 3 2" xfId="31375"/>
    <cellStyle name="Note 16 5 2 3 2 3 2 2" xfId="31376"/>
    <cellStyle name="Note 16 5 2 3 2 3 3" xfId="31377"/>
    <cellStyle name="Note 16 5 2 3 2 4" xfId="31378"/>
    <cellStyle name="Note 16 5 2 3 2 4 2" xfId="31379"/>
    <cellStyle name="Note 16 5 2 3 2 5" xfId="31380"/>
    <cellStyle name="Note 16 5 2 3 3" xfId="31381"/>
    <cellStyle name="Note 16 5 2 3 3 2" xfId="31382"/>
    <cellStyle name="Note 16 5 2 3 3 2 2" xfId="31383"/>
    <cellStyle name="Note 16 5 2 3 3 3" xfId="31384"/>
    <cellStyle name="Note 16 5 2 3 4" xfId="31385"/>
    <cellStyle name="Note 16 5 2 3 4 2" xfId="31386"/>
    <cellStyle name="Note 16 5 2 3 4 2 2" xfId="31387"/>
    <cellStyle name="Note 16 5 2 3 4 3" xfId="31388"/>
    <cellStyle name="Note 16 5 2 3 5" xfId="31389"/>
    <cellStyle name="Note 16 5 2 3 5 2" xfId="31390"/>
    <cellStyle name="Note 16 5 2 3 6" xfId="31391"/>
    <cellStyle name="Note 16 5 2 4" xfId="31392"/>
    <cellStyle name="Note 16 5 2 4 2" xfId="31393"/>
    <cellStyle name="Note 16 5 2 4 2 2" xfId="31394"/>
    <cellStyle name="Note 16 5 2 4 2 2 2" xfId="31395"/>
    <cellStyle name="Note 16 5 2 4 2 3" xfId="31396"/>
    <cellStyle name="Note 16 5 2 4 3" xfId="31397"/>
    <cellStyle name="Note 16 5 2 4 3 2" xfId="31398"/>
    <cellStyle name="Note 16 5 2 4 3 2 2" xfId="31399"/>
    <cellStyle name="Note 16 5 2 4 3 3" xfId="31400"/>
    <cellStyle name="Note 16 5 2 4 4" xfId="31401"/>
    <cellStyle name="Note 16 5 2 4 4 2" xfId="31402"/>
    <cellStyle name="Note 16 5 2 4 5" xfId="31403"/>
    <cellStyle name="Note 16 5 3" xfId="31404"/>
    <cellStyle name="Note 16 5 3 2" xfId="31405"/>
    <cellStyle name="Note 16 5 3 2 2" xfId="31406"/>
    <cellStyle name="Note 16 5 3 2 2 2" xfId="31407"/>
    <cellStyle name="Note 16 5 3 2 2 2 2" xfId="31408"/>
    <cellStyle name="Note 16 5 3 2 2 2 2 2" xfId="31409"/>
    <cellStyle name="Note 16 5 3 2 2 2 3" xfId="31410"/>
    <cellStyle name="Note 16 5 3 2 2 3" xfId="31411"/>
    <cellStyle name="Note 16 5 3 2 2 3 2" xfId="31412"/>
    <cellStyle name="Note 16 5 3 2 2 3 2 2" xfId="31413"/>
    <cellStyle name="Note 16 5 3 2 2 3 3" xfId="31414"/>
    <cellStyle name="Note 16 5 3 2 2 4" xfId="31415"/>
    <cellStyle name="Note 16 5 3 2 2 4 2" xfId="31416"/>
    <cellStyle name="Note 16 5 3 2 2 5" xfId="31417"/>
    <cellStyle name="Note 16 5 3 2 3" xfId="31418"/>
    <cellStyle name="Note 16 5 3 2 3 2" xfId="31419"/>
    <cellStyle name="Note 16 5 3 2 3 2 2" xfId="31420"/>
    <cellStyle name="Note 16 5 3 2 3 3" xfId="31421"/>
    <cellStyle name="Note 16 5 3 2 4" xfId="31422"/>
    <cellStyle name="Note 16 5 3 2 4 2" xfId="31423"/>
    <cellStyle name="Note 16 5 3 2 4 2 2" xfId="31424"/>
    <cellStyle name="Note 16 5 3 2 4 3" xfId="31425"/>
    <cellStyle name="Note 16 5 3 2 5" xfId="31426"/>
    <cellStyle name="Note 16 5 3 2 5 2" xfId="31427"/>
    <cellStyle name="Note 16 5 3 2 6" xfId="31428"/>
    <cellStyle name="Note 16 5 3 3" xfId="31429"/>
    <cellStyle name="Note 16 5 3 3 2" xfId="31430"/>
    <cellStyle name="Note 16 5 3 3 2 2" xfId="31431"/>
    <cellStyle name="Note 16 5 3 3 2 2 2" xfId="31432"/>
    <cellStyle name="Note 16 5 3 3 2 2 2 2" xfId="31433"/>
    <cellStyle name="Note 16 5 3 3 2 2 3" xfId="31434"/>
    <cellStyle name="Note 16 5 3 3 2 3" xfId="31435"/>
    <cellStyle name="Note 16 5 3 3 2 3 2" xfId="31436"/>
    <cellStyle name="Note 16 5 3 3 2 3 2 2" xfId="31437"/>
    <cellStyle name="Note 16 5 3 3 2 3 3" xfId="31438"/>
    <cellStyle name="Note 16 5 3 3 2 4" xfId="31439"/>
    <cellStyle name="Note 16 5 3 3 2 4 2" xfId="31440"/>
    <cellStyle name="Note 16 5 3 3 2 5" xfId="31441"/>
    <cellStyle name="Note 16 5 3 3 3" xfId="31442"/>
    <cellStyle name="Note 16 5 3 3 3 2" xfId="31443"/>
    <cellStyle name="Note 16 5 3 3 3 2 2" xfId="31444"/>
    <cellStyle name="Note 16 5 3 3 3 3" xfId="31445"/>
    <cellStyle name="Note 16 5 3 3 4" xfId="31446"/>
    <cellStyle name="Note 16 5 3 3 4 2" xfId="31447"/>
    <cellStyle name="Note 16 5 3 3 4 2 2" xfId="31448"/>
    <cellStyle name="Note 16 5 3 3 4 3" xfId="31449"/>
    <cellStyle name="Note 16 5 3 3 5" xfId="31450"/>
    <cellStyle name="Note 16 5 3 3 5 2" xfId="31451"/>
    <cellStyle name="Note 16 5 3 3 6" xfId="31452"/>
    <cellStyle name="Note 16 5 3 4" xfId="31453"/>
    <cellStyle name="Note 16 5 3 4 2" xfId="31454"/>
    <cellStyle name="Note 16 5 3 4 2 2" xfId="31455"/>
    <cellStyle name="Note 16 5 3 4 2 2 2" xfId="31456"/>
    <cellStyle name="Note 16 5 3 4 2 3" xfId="31457"/>
    <cellStyle name="Note 16 5 3 4 3" xfId="31458"/>
    <cellStyle name="Note 16 5 3 4 3 2" xfId="31459"/>
    <cellStyle name="Note 16 5 3 4 3 2 2" xfId="31460"/>
    <cellStyle name="Note 16 5 3 4 3 3" xfId="31461"/>
    <cellStyle name="Note 16 5 3 4 4" xfId="31462"/>
    <cellStyle name="Note 16 5 3 4 4 2" xfId="31463"/>
    <cellStyle name="Note 16 5 3 4 5" xfId="31464"/>
    <cellStyle name="Note 16 5 4" xfId="31465"/>
    <cellStyle name="Note 16 5 4 2" xfId="31466"/>
    <cellStyle name="Note 16 5 4 2 2" xfId="31467"/>
    <cellStyle name="Note 16 5 4 2 2 2" xfId="31468"/>
    <cellStyle name="Note 16 5 4 2 2 2 2" xfId="31469"/>
    <cellStyle name="Note 16 5 4 2 2 2 2 2" xfId="31470"/>
    <cellStyle name="Note 16 5 4 2 2 2 3" xfId="31471"/>
    <cellStyle name="Note 16 5 4 2 2 3" xfId="31472"/>
    <cellStyle name="Note 16 5 4 2 2 3 2" xfId="31473"/>
    <cellStyle name="Note 16 5 4 2 2 3 2 2" xfId="31474"/>
    <cellStyle name="Note 16 5 4 2 2 3 3" xfId="31475"/>
    <cellStyle name="Note 16 5 4 2 2 4" xfId="31476"/>
    <cellStyle name="Note 16 5 4 2 2 4 2" xfId="31477"/>
    <cellStyle name="Note 16 5 4 2 2 5" xfId="31478"/>
    <cellStyle name="Note 16 5 4 2 3" xfId="31479"/>
    <cellStyle name="Note 16 5 4 2 3 2" xfId="31480"/>
    <cellStyle name="Note 16 5 4 2 3 2 2" xfId="31481"/>
    <cellStyle name="Note 16 5 4 2 3 3" xfId="31482"/>
    <cellStyle name="Note 16 5 4 2 4" xfId="31483"/>
    <cellStyle name="Note 16 5 4 2 4 2" xfId="31484"/>
    <cellStyle name="Note 16 5 4 2 4 2 2" xfId="31485"/>
    <cellStyle name="Note 16 5 4 2 4 3" xfId="31486"/>
    <cellStyle name="Note 16 5 4 2 5" xfId="31487"/>
    <cellStyle name="Note 16 5 4 2 5 2" xfId="31488"/>
    <cellStyle name="Note 16 5 4 2 6" xfId="31489"/>
    <cellStyle name="Note 16 5 4 3" xfId="31490"/>
    <cellStyle name="Note 16 5 4 3 2" xfId="31491"/>
    <cellStyle name="Note 16 5 4 3 2 2" xfId="31492"/>
    <cellStyle name="Note 16 5 4 3 2 2 2" xfId="31493"/>
    <cellStyle name="Note 16 5 4 3 2 2 2 2" xfId="31494"/>
    <cellStyle name="Note 16 5 4 3 2 2 3" xfId="31495"/>
    <cellStyle name="Note 16 5 4 3 2 3" xfId="31496"/>
    <cellStyle name="Note 16 5 4 3 2 3 2" xfId="31497"/>
    <cellStyle name="Note 16 5 4 3 2 3 2 2" xfId="31498"/>
    <cellStyle name="Note 16 5 4 3 2 3 3" xfId="31499"/>
    <cellStyle name="Note 16 5 4 3 2 4" xfId="31500"/>
    <cellStyle name="Note 16 5 4 3 2 4 2" xfId="31501"/>
    <cellStyle name="Note 16 5 4 3 2 5" xfId="31502"/>
    <cellStyle name="Note 16 5 4 3 3" xfId="31503"/>
    <cellStyle name="Note 16 5 4 3 3 2" xfId="31504"/>
    <cellStyle name="Note 16 5 4 3 3 2 2" xfId="31505"/>
    <cellStyle name="Note 16 5 4 3 3 3" xfId="31506"/>
    <cellStyle name="Note 16 5 4 3 4" xfId="31507"/>
    <cellStyle name="Note 16 5 4 3 4 2" xfId="31508"/>
    <cellStyle name="Note 16 5 4 3 4 2 2" xfId="31509"/>
    <cellStyle name="Note 16 5 4 3 4 3" xfId="31510"/>
    <cellStyle name="Note 16 5 4 3 5" xfId="31511"/>
    <cellStyle name="Note 16 5 4 3 5 2" xfId="31512"/>
    <cellStyle name="Note 16 5 4 3 6" xfId="31513"/>
    <cellStyle name="Note 16 5 4 4" xfId="31514"/>
    <cellStyle name="Note 16 5 4 4 2" xfId="31515"/>
    <cellStyle name="Note 16 5 4 4 2 2" xfId="31516"/>
    <cellStyle name="Note 16 5 4 4 2 2 2" xfId="31517"/>
    <cellStyle name="Note 16 5 4 4 2 3" xfId="31518"/>
    <cellStyle name="Note 16 5 4 4 3" xfId="31519"/>
    <cellStyle name="Note 16 5 4 4 3 2" xfId="31520"/>
    <cellStyle name="Note 16 5 4 4 3 2 2" xfId="31521"/>
    <cellStyle name="Note 16 5 4 4 3 3" xfId="31522"/>
    <cellStyle name="Note 16 5 4 4 4" xfId="31523"/>
    <cellStyle name="Note 16 5 4 4 4 2" xfId="31524"/>
    <cellStyle name="Note 16 5 4 4 5" xfId="31525"/>
    <cellStyle name="Note 16 5 5" xfId="31526"/>
    <cellStyle name="Note 16 5 5 2" xfId="31527"/>
    <cellStyle name="Note 16 5 5 2 2" xfId="31528"/>
    <cellStyle name="Note 16 5 5 2 2 2" xfId="31529"/>
    <cellStyle name="Note 16 5 5 2 2 2 2" xfId="31530"/>
    <cellStyle name="Note 16 5 5 2 2 2 2 2" xfId="31531"/>
    <cellStyle name="Note 16 5 5 2 2 2 3" xfId="31532"/>
    <cellStyle name="Note 16 5 5 2 2 3" xfId="31533"/>
    <cellStyle name="Note 16 5 5 2 2 3 2" xfId="31534"/>
    <cellStyle name="Note 16 5 5 2 2 3 2 2" xfId="31535"/>
    <cellStyle name="Note 16 5 5 2 2 3 3" xfId="31536"/>
    <cellStyle name="Note 16 5 5 2 2 4" xfId="31537"/>
    <cellStyle name="Note 16 5 5 2 2 4 2" xfId="31538"/>
    <cellStyle name="Note 16 5 5 2 2 5" xfId="31539"/>
    <cellStyle name="Note 16 5 5 2 3" xfId="31540"/>
    <cellStyle name="Note 16 5 5 2 3 2" xfId="31541"/>
    <cellStyle name="Note 16 5 5 2 3 2 2" xfId="31542"/>
    <cellStyle name="Note 16 5 5 2 3 3" xfId="31543"/>
    <cellStyle name="Note 16 5 5 2 4" xfId="31544"/>
    <cellStyle name="Note 16 5 5 2 4 2" xfId="31545"/>
    <cellStyle name="Note 16 5 5 2 4 2 2" xfId="31546"/>
    <cellStyle name="Note 16 5 5 2 4 3" xfId="31547"/>
    <cellStyle name="Note 16 5 5 2 5" xfId="31548"/>
    <cellStyle name="Note 16 5 5 2 5 2" xfId="31549"/>
    <cellStyle name="Note 16 5 5 2 6" xfId="31550"/>
    <cellStyle name="Note 16 5 5 3" xfId="31551"/>
    <cellStyle name="Note 16 5 5 3 2" xfId="31552"/>
    <cellStyle name="Note 16 5 5 3 2 2" xfId="31553"/>
    <cellStyle name="Note 16 5 5 3 2 2 2" xfId="31554"/>
    <cellStyle name="Note 16 5 5 3 2 2 2 2" xfId="31555"/>
    <cellStyle name="Note 16 5 5 3 2 2 3" xfId="31556"/>
    <cellStyle name="Note 16 5 5 3 2 3" xfId="31557"/>
    <cellStyle name="Note 16 5 5 3 2 3 2" xfId="31558"/>
    <cellStyle name="Note 16 5 5 3 2 3 2 2" xfId="31559"/>
    <cellStyle name="Note 16 5 5 3 2 3 3" xfId="31560"/>
    <cellStyle name="Note 16 5 5 3 2 4" xfId="31561"/>
    <cellStyle name="Note 16 5 5 3 2 4 2" xfId="31562"/>
    <cellStyle name="Note 16 5 5 3 2 5" xfId="31563"/>
    <cellStyle name="Note 16 5 5 3 3" xfId="31564"/>
    <cellStyle name="Note 16 5 5 3 3 2" xfId="31565"/>
    <cellStyle name="Note 16 5 5 3 3 2 2" xfId="31566"/>
    <cellStyle name="Note 16 5 5 3 3 3" xfId="31567"/>
    <cellStyle name="Note 16 5 5 3 4" xfId="31568"/>
    <cellStyle name="Note 16 5 5 3 4 2" xfId="31569"/>
    <cellStyle name="Note 16 5 5 3 4 2 2" xfId="31570"/>
    <cellStyle name="Note 16 5 5 3 4 3" xfId="31571"/>
    <cellStyle name="Note 16 5 5 3 5" xfId="31572"/>
    <cellStyle name="Note 16 5 5 3 5 2" xfId="31573"/>
    <cellStyle name="Note 16 5 5 3 6" xfId="31574"/>
    <cellStyle name="Note 16 5 5 4" xfId="31575"/>
    <cellStyle name="Note 16 5 5 4 2" xfId="31576"/>
    <cellStyle name="Note 16 5 5 4 2 2" xfId="31577"/>
    <cellStyle name="Note 16 5 5 4 2 2 2" xfId="31578"/>
    <cellStyle name="Note 16 5 5 4 2 3" xfId="31579"/>
    <cellStyle name="Note 16 5 5 4 3" xfId="31580"/>
    <cellStyle name="Note 16 5 5 4 3 2" xfId="31581"/>
    <cellStyle name="Note 16 5 5 4 3 2 2" xfId="31582"/>
    <cellStyle name="Note 16 5 5 4 3 3" xfId="31583"/>
    <cellStyle name="Note 16 5 5 4 4" xfId="31584"/>
    <cellStyle name="Note 16 5 5 4 4 2" xfId="31585"/>
    <cellStyle name="Note 16 5 5 4 5" xfId="31586"/>
    <cellStyle name="Note 16 5 6" xfId="31587"/>
    <cellStyle name="Note 16 5 6 2" xfId="31588"/>
    <cellStyle name="Note 16 5 6 2 2" xfId="31589"/>
    <cellStyle name="Note 16 5 6 2 2 2" xfId="31590"/>
    <cellStyle name="Note 16 5 6 2 2 2 2" xfId="31591"/>
    <cellStyle name="Note 16 5 6 2 2 2 2 2" xfId="31592"/>
    <cellStyle name="Note 16 5 6 2 2 2 3" xfId="31593"/>
    <cellStyle name="Note 16 5 6 2 2 3" xfId="31594"/>
    <cellStyle name="Note 16 5 6 2 2 3 2" xfId="31595"/>
    <cellStyle name="Note 16 5 6 2 2 3 2 2" xfId="31596"/>
    <cellStyle name="Note 16 5 6 2 2 3 3" xfId="31597"/>
    <cellStyle name="Note 16 5 6 2 2 4" xfId="31598"/>
    <cellStyle name="Note 16 5 6 2 2 4 2" xfId="31599"/>
    <cellStyle name="Note 16 5 6 2 2 5" xfId="31600"/>
    <cellStyle name="Note 16 5 6 2 3" xfId="31601"/>
    <cellStyle name="Note 16 5 6 2 3 2" xfId="31602"/>
    <cellStyle name="Note 16 5 6 2 3 2 2" xfId="31603"/>
    <cellStyle name="Note 16 5 6 2 3 3" xfId="31604"/>
    <cellStyle name="Note 16 5 6 2 4" xfId="31605"/>
    <cellStyle name="Note 16 5 6 2 4 2" xfId="31606"/>
    <cellStyle name="Note 16 5 6 2 4 2 2" xfId="31607"/>
    <cellStyle name="Note 16 5 6 2 4 3" xfId="31608"/>
    <cellStyle name="Note 16 5 6 2 5" xfId="31609"/>
    <cellStyle name="Note 16 5 6 2 5 2" xfId="31610"/>
    <cellStyle name="Note 16 5 6 2 6" xfId="31611"/>
    <cellStyle name="Note 16 5 6 3" xfId="31612"/>
    <cellStyle name="Note 16 5 6 3 2" xfId="31613"/>
    <cellStyle name="Note 16 5 6 3 2 2" xfId="31614"/>
    <cellStyle name="Note 16 5 6 3 2 2 2" xfId="31615"/>
    <cellStyle name="Note 16 5 6 3 2 2 2 2" xfId="31616"/>
    <cellStyle name="Note 16 5 6 3 2 2 3" xfId="31617"/>
    <cellStyle name="Note 16 5 6 3 2 3" xfId="31618"/>
    <cellStyle name="Note 16 5 6 3 2 3 2" xfId="31619"/>
    <cellStyle name="Note 16 5 6 3 2 3 2 2" xfId="31620"/>
    <cellStyle name="Note 16 5 6 3 2 3 3" xfId="31621"/>
    <cellStyle name="Note 16 5 6 3 2 4" xfId="31622"/>
    <cellStyle name="Note 16 5 6 3 2 4 2" xfId="31623"/>
    <cellStyle name="Note 16 5 6 3 2 5" xfId="31624"/>
    <cellStyle name="Note 16 5 6 3 3" xfId="31625"/>
    <cellStyle name="Note 16 5 6 3 3 2" xfId="31626"/>
    <cellStyle name="Note 16 5 6 3 3 2 2" xfId="31627"/>
    <cellStyle name="Note 16 5 6 3 3 3" xfId="31628"/>
    <cellStyle name="Note 16 5 6 3 4" xfId="31629"/>
    <cellStyle name="Note 16 5 6 3 4 2" xfId="31630"/>
    <cellStyle name="Note 16 5 6 3 4 2 2" xfId="31631"/>
    <cellStyle name="Note 16 5 6 3 4 3" xfId="31632"/>
    <cellStyle name="Note 16 5 6 3 5" xfId="31633"/>
    <cellStyle name="Note 16 5 6 3 5 2" xfId="31634"/>
    <cellStyle name="Note 16 5 6 3 6" xfId="31635"/>
    <cellStyle name="Note 16 5 6 4" xfId="31636"/>
    <cellStyle name="Note 16 5 6 4 2" xfId="31637"/>
    <cellStyle name="Note 16 5 6 4 2 2" xfId="31638"/>
    <cellStyle name="Note 16 5 6 4 2 2 2" xfId="31639"/>
    <cellStyle name="Note 16 5 6 4 2 3" xfId="31640"/>
    <cellStyle name="Note 16 5 6 4 3" xfId="31641"/>
    <cellStyle name="Note 16 5 6 4 3 2" xfId="31642"/>
    <cellStyle name="Note 16 5 6 4 3 2 2" xfId="31643"/>
    <cellStyle name="Note 16 5 6 4 3 3" xfId="31644"/>
    <cellStyle name="Note 16 5 6 4 4" xfId="31645"/>
    <cellStyle name="Note 16 5 6 4 4 2" xfId="31646"/>
    <cellStyle name="Note 16 5 6 4 5" xfId="31647"/>
    <cellStyle name="Note 16 5 7" xfId="31648"/>
    <cellStyle name="Note 16 5 7 2" xfId="31649"/>
    <cellStyle name="Note 16 5 7 2 2" xfId="31650"/>
    <cellStyle name="Note 16 5 7 2 2 2" xfId="31651"/>
    <cellStyle name="Note 16 5 7 2 2 2 2" xfId="31652"/>
    <cellStyle name="Note 16 5 7 2 2 3" xfId="31653"/>
    <cellStyle name="Note 16 5 7 2 3" xfId="31654"/>
    <cellStyle name="Note 16 5 7 2 3 2" xfId="31655"/>
    <cellStyle name="Note 16 5 7 2 3 2 2" xfId="31656"/>
    <cellStyle name="Note 16 5 7 2 3 3" xfId="31657"/>
    <cellStyle name="Note 16 5 7 2 4" xfId="31658"/>
    <cellStyle name="Note 16 5 7 2 4 2" xfId="31659"/>
    <cellStyle name="Note 16 5 7 2 5" xfId="31660"/>
    <cellStyle name="Note 16 5 7 3" xfId="31661"/>
    <cellStyle name="Note 16 5 7 3 2" xfId="31662"/>
    <cellStyle name="Note 16 5 7 3 2 2" xfId="31663"/>
    <cellStyle name="Note 16 5 7 3 3" xfId="31664"/>
    <cellStyle name="Note 16 5 7 4" xfId="31665"/>
    <cellStyle name="Note 16 5 7 4 2" xfId="31666"/>
    <cellStyle name="Note 16 5 7 4 2 2" xfId="31667"/>
    <cellStyle name="Note 16 5 7 4 3" xfId="31668"/>
    <cellStyle name="Note 16 5 7 5" xfId="31669"/>
    <cellStyle name="Note 16 5 7 5 2" xfId="31670"/>
    <cellStyle name="Note 16 5 7 6" xfId="31671"/>
    <cellStyle name="Note 16 5 8" xfId="31672"/>
    <cellStyle name="Note 16 5 8 2" xfId="31673"/>
    <cellStyle name="Note 16 5 8 2 2" xfId="31674"/>
    <cellStyle name="Note 16 5 8 2 2 2" xfId="31675"/>
    <cellStyle name="Note 16 5 8 2 2 2 2" xfId="31676"/>
    <cellStyle name="Note 16 5 8 2 2 3" xfId="31677"/>
    <cellStyle name="Note 16 5 8 2 3" xfId="31678"/>
    <cellStyle name="Note 16 5 8 2 3 2" xfId="31679"/>
    <cellStyle name="Note 16 5 8 2 3 2 2" xfId="31680"/>
    <cellStyle name="Note 16 5 8 2 3 3" xfId="31681"/>
    <cellStyle name="Note 16 5 8 2 4" xfId="31682"/>
    <cellStyle name="Note 16 5 8 2 4 2" xfId="31683"/>
    <cellStyle name="Note 16 5 8 2 5" xfId="31684"/>
    <cellStyle name="Note 16 5 8 3" xfId="31685"/>
    <cellStyle name="Note 16 5 8 3 2" xfId="31686"/>
    <cellStyle name="Note 16 5 8 3 2 2" xfId="31687"/>
    <cellStyle name="Note 16 5 8 3 3" xfId="31688"/>
    <cellStyle name="Note 16 5 8 4" xfId="31689"/>
    <cellStyle name="Note 16 5 8 4 2" xfId="31690"/>
    <cellStyle name="Note 16 5 8 4 2 2" xfId="31691"/>
    <cellStyle name="Note 16 5 8 4 3" xfId="31692"/>
    <cellStyle name="Note 16 5 8 5" xfId="31693"/>
    <cellStyle name="Note 16 5 8 5 2" xfId="31694"/>
    <cellStyle name="Note 16 5 8 6" xfId="31695"/>
    <cellStyle name="Note 16 5 9" xfId="31696"/>
    <cellStyle name="Note 16 5 9 2" xfId="31697"/>
    <cellStyle name="Note 16 5 9 2 2" xfId="31698"/>
    <cellStyle name="Note 16 5 9 2 2 2" xfId="31699"/>
    <cellStyle name="Note 16 5 9 2 3" xfId="31700"/>
    <cellStyle name="Note 16 5 9 3" xfId="31701"/>
    <cellStyle name="Note 16 5 9 3 2" xfId="31702"/>
    <cellStyle name="Note 16 5 9 3 2 2" xfId="31703"/>
    <cellStyle name="Note 16 5 9 3 3" xfId="31704"/>
    <cellStyle name="Note 16 5 9 4" xfId="31705"/>
    <cellStyle name="Note 16 5 9 4 2" xfId="31706"/>
    <cellStyle name="Note 16 5 9 5" xfId="31707"/>
    <cellStyle name="Note 16 6" xfId="31708"/>
    <cellStyle name="Note 16 6 2" xfId="31709"/>
    <cellStyle name="Note 16 6 2 2" xfId="31710"/>
    <cellStyle name="Note 16 6 2 2 2" xfId="31711"/>
    <cellStyle name="Note 16 6 2 2 2 2" xfId="31712"/>
    <cellStyle name="Note 16 6 2 2 2 2 2" xfId="31713"/>
    <cellStyle name="Note 16 6 2 2 2 2 2 2" xfId="31714"/>
    <cellStyle name="Note 16 6 2 2 2 2 3" xfId="31715"/>
    <cellStyle name="Note 16 6 2 2 2 3" xfId="31716"/>
    <cellStyle name="Note 16 6 2 2 2 3 2" xfId="31717"/>
    <cellStyle name="Note 16 6 2 2 2 3 2 2" xfId="31718"/>
    <cellStyle name="Note 16 6 2 2 2 3 3" xfId="31719"/>
    <cellStyle name="Note 16 6 2 2 2 4" xfId="31720"/>
    <cellStyle name="Note 16 6 2 2 2 4 2" xfId="31721"/>
    <cellStyle name="Note 16 6 2 2 2 5" xfId="31722"/>
    <cellStyle name="Note 16 6 2 2 3" xfId="31723"/>
    <cellStyle name="Note 16 6 2 2 3 2" xfId="31724"/>
    <cellStyle name="Note 16 6 2 2 3 2 2" xfId="31725"/>
    <cellStyle name="Note 16 6 2 2 3 3" xfId="31726"/>
    <cellStyle name="Note 16 6 2 2 4" xfId="31727"/>
    <cellStyle name="Note 16 6 2 2 4 2" xfId="31728"/>
    <cellStyle name="Note 16 6 2 2 4 2 2" xfId="31729"/>
    <cellStyle name="Note 16 6 2 2 4 3" xfId="31730"/>
    <cellStyle name="Note 16 6 2 2 5" xfId="31731"/>
    <cellStyle name="Note 16 6 2 2 5 2" xfId="31732"/>
    <cellStyle name="Note 16 6 2 2 6" xfId="31733"/>
    <cellStyle name="Note 16 6 2 3" xfId="31734"/>
    <cellStyle name="Note 16 6 2 3 2" xfId="31735"/>
    <cellStyle name="Note 16 6 2 3 2 2" xfId="31736"/>
    <cellStyle name="Note 16 6 2 3 2 2 2" xfId="31737"/>
    <cellStyle name="Note 16 6 2 3 2 2 2 2" xfId="31738"/>
    <cellStyle name="Note 16 6 2 3 2 2 3" xfId="31739"/>
    <cellStyle name="Note 16 6 2 3 2 3" xfId="31740"/>
    <cellStyle name="Note 16 6 2 3 2 3 2" xfId="31741"/>
    <cellStyle name="Note 16 6 2 3 2 3 2 2" xfId="31742"/>
    <cellStyle name="Note 16 6 2 3 2 3 3" xfId="31743"/>
    <cellStyle name="Note 16 6 2 3 2 4" xfId="31744"/>
    <cellStyle name="Note 16 6 2 3 2 4 2" xfId="31745"/>
    <cellStyle name="Note 16 6 2 3 2 5" xfId="31746"/>
    <cellStyle name="Note 16 6 2 3 3" xfId="31747"/>
    <cellStyle name="Note 16 6 2 3 3 2" xfId="31748"/>
    <cellStyle name="Note 16 6 2 3 3 2 2" xfId="31749"/>
    <cellStyle name="Note 16 6 2 3 3 3" xfId="31750"/>
    <cellStyle name="Note 16 6 2 3 4" xfId="31751"/>
    <cellStyle name="Note 16 6 2 3 4 2" xfId="31752"/>
    <cellStyle name="Note 16 6 2 3 4 2 2" xfId="31753"/>
    <cellStyle name="Note 16 6 2 3 4 3" xfId="31754"/>
    <cellStyle name="Note 16 6 2 3 5" xfId="31755"/>
    <cellStyle name="Note 16 6 2 3 5 2" xfId="31756"/>
    <cellStyle name="Note 16 6 2 3 6" xfId="31757"/>
    <cellStyle name="Note 16 6 2 4" xfId="31758"/>
    <cellStyle name="Note 16 6 2 4 2" xfId="31759"/>
    <cellStyle name="Note 16 6 2 4 2 2" xfId="31760"/>
    <cellStyle name="Note 16 6 2 4 2 2 2" xfId="31761"/>
    <cellStyle name="Note 16 6 2 4 2 3" xfId="31762"/>
    <cellStyle name="Note 16 6 2 4 3" xfId="31763"/>
    <cellStyle name="Note 16 6 2 4 3 2" xfId="31764"/>
    <cellStyle name="Note 16 6 2 4 3 2 2" xfId="31765"/>
    <cellStyle name="Note 16 6 2 4 3 3" xfId="31766"/>
    <cellStyle name="Note 16 6 2 4 4" xfId="31767"/>
    <cellStyle name="Note 16 6 2 4 4 2" xfId="31768"/>
    <cellStyle name="Note 16 6 2 4 5" xfId="31769"/>
    <cellStyle name="Note 16 6 3" xfId="31770"/>
    <cellStyle name="Note 16 6 3 2" xfId="31771"/>
    <cellStyle name="Note 16 6 3 2 2" xfId="31772"/>
    <cellStyle name="Note 16 6 3 2 2 2" xfId="31773"/>
    <cellStyle name="Note 16 6 3 2 2 2 2" xfId="31774"/>
    <cellStyle name="Note 16 6 3 2 2 2 2 2" xfId="31775"/>
    <cellStyle name="Note 16 6 3 2 2 2 3" xfId="31776"/>
    <cellStyle name="Note 16 6 3 2 2 3" xfId="31777"/>
    <cellStyle name="Note 16 6 3 2 2 3 2" xfId="31778"/>
    <cellStyle name="Note 16 6 3 2 2 3 2 2" xfId="31779"/>
    <cellStyle name="Note 16 6 3 2 2 3 3" xfId="31780"/>
    <cellStyle name="Note 16 6 3 2 2 4" xfId="31781"/>
    <cellStyle name="Note 16 6 3 2 2 4 2" xfId="31782"/>
    <cellStyle name="Note 16 6 3 2 2 5" xfId="31783"/>
    <cellStyle name="Note 16 6 3 2 3" xfId="31784"/>
    <cellStyle name="Note 16 6 3 2 3 2" xfId="31785"/>
    <cellStyle name="Note 16 6 3 2 3 2 2" xfId="31786"/>
    <cellStyle name="Note 16 6 3 2 3 3" xfId="31787"/>
    <cellStyle name="Note 16 6 3 2 4" xfId="31788"/>
    <cellStyle name="Note 16 6 3 2 4 2" xfId="31789"/>
    <cellStyle name="Note 16 6 3 2 4 2 2" xfId="31790"/>
    <cellStyle name="Note 16 6 3 2 4 3" xfId="31791"/>
    <cellStyle name="Note 16 6 3 2 5" xfId="31792"/>
    <cellStyle name="Note 16 6 3 2 5 2" xfId="31793"/>
    <cellStyle name="Note 16 6 3 2 6" xfId="31794"/>
    <cellStyle name="Note 16 6 3 3" xfId="31795"/>
    <cellStyle name="Note 16 6 3 3 2" xfId="31796"/>
    <cellStyle name="Note 16 6 3 3 2 2" xfId="31797"/>
    <cellStyle name="Note 16 6 3 3 2 2 2" xfId="31798"/>
    <cellStyle name="Note 16 6 3 3 2 2 2 2" xfId="31799"/>
    <cellStyle name="Note 16 6 3 3 2 2 3" xfId="31800"/>
    <cellStyle name="Note 16 6 3 3 2 3" xfId="31801"/>
    <cellStyle name="Note 16 6 3 3 2 3 2" xfId="31802"/>
    <cellStyle name="Note 16 6 3 3 2 3 2 2" xfId="31803"/>
    <cellStyle name="Note 16 6 3 3 2 3 3" xfId="31804"/>
    <cellStyle name="Note 16 6 3 3 2 4" xfId="31805"/>
    <cellStyle name="Note 16 6 3 3 2 4 2" xfId="31806"/>
    <cellStyle name="Note 16 6 3 3 2 5" xfId="31807"/>
    <cellStyle name="Note 16 6 3 3 3" xfId="31808"/>
    <cellStyle name="Note 16 6 3 3 3 2" xfId="31809"/>
    <cellStyle name="Note 16 6 3 3 3 2 2" xfId="31810"/>
    <cellStyle name="Note 16 6 3 3 3 3" xfId="31811"/>
    <cellStyle name="Note 16 6 3 3 4" xfId="31812"/>
    <cellStyle name="Note 16 6 3 3 4 2" xfId="31813"/>
    <cellStyle name="Note 16 6 3 3 4 2 2" xfId="31814"/>
    <cellStyle name="Note 16 6 3 3 4 3" xfId="31815"/>
    <cellStyle name="Note 16 6 3 3 5" xfId="31816"/>
    <cellStyle name="Note 16 6 3 3 5 2" xfId="31817"/>
    <cellStyle name="Note 16 6 3 3 6" xfId="31818"/>
    <cellStyle name="Note 16 6 3 4" xfId="31819"/>
    <cellStyle name="Note 16 6 3 4 2" xfId="31820"/>
    <cellStyle name="Note 16 6 3 4 2 2" xfId="31821"/>
    <cellStyle name="Note 16 6 3 4 2 2 2" xfId="31822"/>
    <cellStyle name="Note 16 6 3 4 2 3" xfId="31823"/>
    <cellStyle name="Note 16 6 3 4 3" xfId="31824"/>
    <cellStyle name="Note 16 6 3 4 3 2" xfId="31825"/>
    <cellStyle name="Note 16 6 3 4 3 2 2" xfId="31826"/>
    <cellStyle name="Note 16 6 3 4 3 3" xfId="31827"/>
    <cellStyle name="Note 16 6 3 4 4" xfId="31828"/>
    <cellStyle name="Note 16 6 3 4 4 2" xfId="31829"/>
    <cellStyle name="Note 16 6 3 4 5" xfId="31830"/>
    <cellStyle name="Note 16 6 4" xfId="31831"/>
    <cellStyle name="Note 16 6 4 2" xfId="31832"/>
    <cellStyle name="Note 16 6 4 2 2" xfId="31833"/>
    <cellStyle name="Note 16 6 4 2 2 2" xfId="31834"/>
    <cellStyle name="Note 16 6 4 2 2 2 2" xfId="31835"/>
    <cellStyle name="Note 16 6 4 2 2 2 2 2" xfId="31836"/>
    <cellStyle name="Note 16 6 4 2 2 2 3" xfId="31837"/>
    <cellStyle name="Note 16 6 4 2 2 3" xfId="31838"/>
    <cellStyle name="Note 16 6 4 2 2 3 2" xfId="31839"/>
    <cellStyle name="Note 16 6 4 2 2 3 2 2" xfId="31840"/>
    <cellStyle name="Note 16 6 4 2 2 3 3" xfId="31841"/>
    <cellStyle name="Note 16 6 4 2 2 4" xfId="31842"/>
    <cellStyle name="Note 16 6 4 2 2 4 2" xfId="31843"/>
    <cellStyle name="Note 16 6 4 2 2 5" xfId="31844"/>
    <cellStyle name="Note 16 6 4 2 3" xfId="31845"/>
    <cellStyle name="Note 16 6 4 2 3 2" xfId="31846"/>
    <cellStyle name="Note 16 6 4 2 3 2 2" xfId="31847"/>
    <cellStyle name="Note 16 6 4 2 3 3" xfId="31848"/>
    <cellStyle name="Note 16 6 4 2 4" xfId="31849"/>
    <cellStyle name="Note 16 6 4 2 4 2" xfId="31850"/>
    <cellStyle name="Note 16 6 4 2 4 2 2" xfId="31851"/>
    <cellStyle name="Note 16 6 4 2 4 3" xfId="31852"/>
    <cellStyle name="Note 16 6 4 2 5" xfId="31853"/>
    <cellStyle name="Note 16 6 4 2 5 2" xfId="31854"/>
    <cellStyle name="Note 16 6 4 2 6" xfId="31855"/>
    <cellStyle name="Note 16 6 4 3" xfId="31856"/>
    <cellStyle name="Note 16 6 4 3 2" xfId="31857"/>
    <cellStyle name="Note 16 6 4 3 2 2" xfId="31858"/>
    <cellStyle name="Note 16 6 4 3 2 2 2" xfId="31859"/>
    <cellStyle name="Note 16 6 4 3 2 2 2 2" xfId="31860"/>
    <cellStyle name="Note 16 6 4 3 2 2 3" xfId="31861"/>
    <cellStyle name="Note 16 6 4 3 2 3" xfId="31862"/>
    <cellStyle name="Note 16 6 4 3 2 3 2" xfId="31863"/>
    <cellStyle name="Note 16 6 4 3 2 3 2 2" xfId="31864"/>
    <cellStyle name="Note 16 6 4 3 2 3 3" xfId="31865"/>
    <cellStyle name="Note 16 6 4 3 2 4" xfId="31866"/>
    <cellStyle name="Note 16 6 4 3 2 4 2" xfId="31867"/>
    <cellStyle name="Note 16 6 4 3 2 5" xfId="31868"/>
    <cellStyle name="Note 16 6 4 3 3" xfId="31869"/>
    <cellStyle name="Note 16 6 4 3 3 2" xfId="31870"/>
    <cellStyle name="Note 16 6 4 3 3 2 2" xfId="31871"/>
    <cellStyle name="Note 16 6 4 3 3 3" xfId="31872"/>
    <cellStyle name="Note 16 6 4 3 4" xfId="31873"/>
    <cellStyle name="Note 16 6 4 3 4 2" xfId="31874"/>
    <cellStyle name="Note 16 6 4 3 4 2 2" xfId="31875"/>
    <cellStyle name="Note 16 6 4 3 4 3" xfId="31876"/>
    <cellStyle name="Note 16 6 4 3 5" xfId="31877"/>
    <cellStyle name="Note 16 6 4 3 5 2" xfId="31878"/>
    <cellStyle name="Note 16 6 4 3 6" xfId="31879"/>
    <cellStyle name="Note 16 6 4 4" xfId="31880"/>
    <cellStyle name="Note 16 6 4 4 2" xfId="31881"/>
    <cellStyle name="Note 16 6 4 4 2 2" xfId="31882"/>
    <cellStyle name="Note 16 6 4 4 2 2 2" xfId="31883"/>
    <cellStyle name="Note 16 6 4 4 2 3" xfId="31884"/>
    <cellStyle name="Note 16 6 4 4 3" xfId="31885"/>
    <cellStyle name="Note 16 6 4 4 3 2" xfId="31886"/>
    <cellStyle name="Note 16 6 4 4 3 2 2" xfId="31887"/>
    <cellStyle name="Note 16 6 4 4 3 3" xfId="31888"/>
    <cellStyle name="Note 16 6 4 4 4" xfId="31889"/>
    <cellStyle name="Note 16 6 4 4 4 2" xfId="31890"/>
    <cellStyle name="Note 16 6 4 4 5" xfId="31891"/>
    <cellStyle name="Note 16 6 5" xfId="31892"/>
    <cellStyle name="Note 16 6 5 2" xfId="31893"/>
    <cellStyle name="Note 16 6 5 2 2" xfId="31894"/>
    <cellStyle name="Note 16 6 5 2 2 2" xfId="31895"/>
    <cellStyle name="Note 16 6 5 2 2 2 2" xfId="31896"/>
    <cellStyle name="Note 16 6 5 2 2 2 2 2" xfId="31897"/>
    <cellStyle name="Note 16 6 5 2 2 2 3" xfId="31898"/>
    <cellStyle name="Note 16 6 5 2 2 3" xfId="31899"/>
    <cellStyle name="Note 16 6 5 2 2 3 2" xfId="31900"/>
    <cellStyle name="Note 16 6 5 2 2 3 2 2" xfId="31901"/>
    <cellStyle name="Note 16 6 5 2 2 3 3" xfId="31902"/>
    <cellStyle name="Note 16 6 5 2 2 4" xfId="31903"/>
    <cellStyle name="Note 16 6 5 2 2 4 2" xfId="31904"/>
    <cellStyle name="Note 16 6 5 2 2 5" xfId="31905"/>
    <cellStyle name="Note 16 6 5 2 3" xfId="31906"/>
    <cellStyle name="Note 16 6 5 2 3 2" xfId="31907"/>
    <cellStyle name="Note 16 6 5 2 3 2 2" xfId="31908"/>
    <cellStyle name="Note 16 6 5 2 3 3" xfId="31909"/>
    <cellStyle name="Note 16 6 5 2 4" xfId="31910"/>
    <cellStyle name="Note 16 6 5 2 4 2" xfId="31911"/>
    <cellStyle name="Note 16 6 5 2 4 2 2" xfId="31912"/>
    <cellStyle name="Note 16 6 5 2 4 3" xfId="31913"/>
    <cellStyle name="Note 16 6 5 2 5" xfId="31914"/>
    <cellStyle name="Note 16 6 5 2 5 2" xfId="31915"/>
    <cellStyle name="Note 16 6 5 2 6" xfId="31916"/>
    <cellStyle name="Note 16 6 5 3" xfId="31917"/>
    <cellStyle name="Note 16 6 5 3 2" xfId="31918"/>
    <cellStyle name="Note 16 6 5 3 2 2" xfId="31919"/>
    <cellStyle name="Note 16 6 5 3 2 2 2" xfId="31920"/>
    <cellStyle name="Note 16 6 5 3 2 2 2 2" xfId="31921"/>
    <cellStyle name="Note 16 6 5 3 2 2 3" xfId="31922"/>
    <cellStyle name="Note 16 6 5 3 2 3" xfId="31923"/>
    <cellStyle name="Note 16 6 5 3 2 3 2" xfId="31924"/>
    <cellStyle name="Note 16 6 5 3 2 3 2 2" xfId="31925"/>
    <cellStyle name="Note 16 6 5 3 2 3 3" xfId="31926"/>
    <cellStyle name="Note 16 6 5 3 2 4" xfId="31927"/>
    <cellStyle name="Note 16 6 5 3 2 4 2" xfId="31928"/>
    <cellStyle name="Note 16 6 5 3 2 5" xfId="31929"/>
    <cellStyle name="Note 16 6 5 3 3" xfId="31930"/>
    <cellStyle name="Note 16 6 5 3 3 2" xfId="31931"/>
    <cellStyle name="Note 16 6 5 3 3 2 2" xfId="31932"/>
    <cellStyle name="Note 16 6 5 3 3 3" xfId="31933"/>
    <cellStyle name="Note 16 6 5 3 4" xfId="31934"/>
    <cellStyle name="Note 16 6 5 3 4 2" xfId="31935"/>
    <cellStyle name="Note 16 6 5 3 4 2 2" xfId="31936"/>
    <cellStyle name="Note 16 6 5 3 4 3" xfId="31937"/>
    <cellStyle name="Note 16 6 5 3 5" xfId="31938"/>
    <cellStyle name="Note 16 6 5 3 5 2" xfId="31939"/>
    <cellStyle name="Note 16 6 5 3 6" xfId="31940"/>
    <cellStyle name="Note 16 6 5 4" xfId="31941"/>
    <cellStyle name="Note 16 6 5 4 2" xfId="31942"/>
    <cellStyle name="Note 16 6 5 4 2 2" xfId="31943"/>
    <cellStyle name="Note 16 6 5 4 2 2 2" xfId="31944"/>
    <cellStyle name="Note 16 6 5 4 2 3" xfId="31945"/>
    <cellStyle name="Note 16 6 5 4 3" xfId="31946"/>
    <cellStyle name="Note 16 6 5 4 3 2" xfId="31947"/>
    <cellStyle name="Note 16 6 5 4 3 2 2" xfId="31948"/>
    <cellStyle name="Note 16 6 5 4 3 3" xfId="31949"/>
    <cellStyle name="Note 16 6 5 4 4" xfId="31950"/>
    <cellStyle name="Note 16 6 5 4 4 2" xfId="31951"/>
    <cellStyle name="Note 16 6 5 4 5" xfId="31952"/>
    <cellStyle name="Note 16 6 6" xfId="31953"/>
    <cellStyle name="Note 16 6 6 2" xfId="31954"/>
    <cellStyle name="Note 16 6 6 2 2" xfId="31955"/>
    <cellStyle name="Note 16 6 6 2 2 2" xfId="31956"/>
    <cellStyle name="Note 16 6 6 2 2 2 2" xfId="31957"/>
    <cellStyle name="Note 16 6 6 2 2 2 2 2" xfId="31958"/>
    <cellStyle name="Note 16 6 6 2 2 2 3" xfId="31959"/>
    <cellStyle name="Note 16 6 6 2 2 3" xfId="31960"/>
    <cellStyle name="Note 16 6 6 2 2 3 2" xfId="31961"/>
    <cellStyle name="Note 16 6 6 2 2 3 2 2" xfId="31962"/>
    <cellStyle name="Note 16 6 6 2 2 3 3" xfId="31963"/>
    <cellStyle name="Note 16 6 6 2 2 4" xfId="31964"/>
    <cellStyle name="Note 16 6 6 2 2 4 2" xfId="31965"/>
    <cellStyle name="Note 16 6 6 2 2 5" xfId="31966"/>
    <cellStyle name="Note 16 6 6 2 3" xfId="31967"/>
    <cellStyle name="Note 16 6 6 2 3 2" xfId="31968"/>
    <cellStyle name="Note 16 6 6 2 3 2 2" xfId="31969"/>
    <cellStyle name="Note 16 6 6 2 3 3" xfId="31970"/>
    <cellStyle name="Note 16 6 6 2 4" xfId="31971"/>
    <cellStyle name="Note 16 6 6 2 4 2" xfId="31972"/>
    <cellStyle name="Note 16 6 6 2 4 2 2" xfId="31973"/>
    <cellStyle name="Note 16 6 6 2 4 3" xfId="31974"/>
    <cellStyle name="Note 16 6 6 2 5" xfId="31975"/>
    <cellStyle name="Note 16 6 6 2 5 2" xfId="31976"/>
    <cellStyle name="Note 16 6 6 2 6" xfId="31977"/>
    <cellStyle name="Note 16 6 6 3" xfId="31978"/>
    <cellStyle name="Note 16 6 6 3 2" xfId="31979"/>
    <cellStyle name="Note 16 6 6 3 2 2" xfId="31980"/>
    <cellStyle name="Note 16 6 6 3 2 2 2" xfId="31981"/>
    <cellStyle name="Note 16 6 6 3 2 2 2 2" xfId="31982"/>
    <cellStyle name="Note 16 6 6 3 2 2 3" xfId="31983"/>
    <cellStyle name="Note 16 6 6 3 2 3" xfId="31984"/>
    <cellStyle name="Note 16 6 6 3 2 3 2" xfId="31985"/>
    <cellStyle name="Note 16 6 6 3 2 3 2 2" xfId="31986"/>
    <cellStyle name="Note 16 6 6 3 2 3 3" xfId="31987"/>
    <cellStyle name="Note 16 6 6 3 2 4" xfId="31988"/>
    <cellStyle name="Note 16 6 6 3 2 4 2" xfId="31989"/>
    <cellStyle name="Note 16 6 6 3 2 5" xfId="31990"/>
    <cellStyle name="Note 16 6 6 3 3" xfId="31991"/>
    <cellStyle name="Note 16 6 6 3 3 2" xfId="31992"/>
    <cellStyle name="Note 16 6 6 3 3 2 2" xfId="31993"/>
    <cellStyle name="Note 16 6 6 3 3 3" xfId="31994"/>
    <cellStyle name="Note 16 6 6 3 4" xfId="31995"/>
    <cellStyle name="Note 16 6 6 3 4 2" xfId="31996"/>
    <cellStyle name="Note 16 6 6 3 4 2 2" xfId="31997"/>
    <cellStyle name="Note 16 6 6 3 4 3" xfId="31998"/>
    <cellStyle name="Note 16 6 6 3 5" xfId="31999"/>
    <cellStyle name="Note 16 6 6 3 5 2" xfId="32000"/>
    <cellStyle name="Note 16 6 6 3 6" xfId="32001"/>
    <cellStyle name="Note 16 6 6 4" xfId="32002"/>
    <cellStyle name="Note 16 6 6 4 2" xfId="32003"/>
    <cellStyle name="Note 16 6 6 4 2 2" xfId="32004"/>
    <cellStyle name="Note 16 6 6 4 2 2 2" xfId="32005"/>
    <cellStyle name="Note 16 6 6 4 2 3" xfId="32006"/>
    <cellStyle name="Note 16 6 6 4 3" xfId="32007"/>
    <cellStyle name="Note 16 6 6 4 3 2" xfId="32008"/>
    <cellStyle name="Note 16 6 6 4 3 2 2" xfId="32009"/>
    <cellStyle name="Note 16 6 6 4 3 3" xfId="32010"/>
    <cellStyle name="Note 16 6 6 4 4" xfId="32011"/>
    <cellStyle name="Note 16 6 6 4 4 2" xfId="32012"/>
    <cellStyle name="Note 16 6 6 4 5" xfId="32013"/>
    <cellStyle name="Note 16 6 7" xfId="32014"/>
    <cellStyle name="Note 16 6 7 2" xfId="32015"/>
    <cellStyle name="Note 16 6 7 2 2" xfId="32016"/>
    <cellStyle name="Note 16 6 7 2 2 2" xfId="32017"/>
    <cellStyle name="Note 16 6 7 2 2 2 2" xfId="32018"/>
    <cellStyle name="Note 16 6 7 2 2 3" xfId="32019"/>
    <cellStyle name="Note 16 6 7 2 3" xfId="32020"/>
    <cellStyle name="Note 16 6 7 2 3 2" xfId="32021"/>
    <cellStyle name="Note 16 6 7 2 3 2 2" xfId="32022"/>
    <cellStyle name="Note 16 6 7 2 3 3" xfId="32023"/>
    <cellStyle name="Note 16 6 7 2 4" xfId="32024"/>
    <cellStyle name="Note 16 6 7 2 4 2" xfId="32025"/>
    <cellStyle name="Note 16 6 7 2 5" xfId="32026"/>
    <cellStyle name="Note 16 6 7 3" xfId="32027"/>
    <cellStyle name="Note 16 6 7 3 2" xfId="32028"/>
    <cellStyle name="Note 16 6 7 3 2 2" xfId="32029"/>
    <cellStyle name="Note 16 6 7 3 3" xfId="32030"/>
    <cellStyle name="Note 16 6 7 4" xfId="32031"/>
    <cellStyle name="Note 16 6 7 4 2" xfId="32032"/>
    <cellStyle name="Note 16 6 7 4 2 2" xfId="32033"/>
    <cellStyle name="Note 16 6 7 4 3" xfId="32034"/>
    <cellStyle name="Note 16 6 7 5" xfId="32035"/>
    <cellStyle name="Note 16 6 7 5 2" xfId="32036"/>
    <cellStyle name="Note 16 6 7 6" xfId="32037"/>
    <cellStyle name="Note 16 6 8" xfId="32038"/>
    <cellStyle name="Note 16 6 8 2" xfId="32039"/>
    <cellStyle name="Note 16 6 8 2 2" xfId="32040"/>
    <cellStyle name="Note 16 6 8 2 2 2" xfId="32041"/>
    <cellStyle name="Note 16 6 8 2 2 2 2" xfId="32042"/>
    <cellStyle name="Note 16 6 8 2 2 3" xfId="32043"/>
    <cellStyle name="Note 16 6 8 2 3" xfId="32044"/>
    <cellStyle name="Note 16 6 8 2 3 2" xfId="32045"/>
    <cellStyle name="Note 16 6 8 2 3 2 2" xfId="32046"/>
    <cellStyle name="Note 16 6 8 2 3 3" xfId="32047"/>
    <cellStyle name="Note 16 6 8 2 4" xfId="32048"/>
    <cellStyle name="Note 16 6 8 2 4 2" xfId="32049"/>
    <cellStyle name="Note 16 6 8 2 5" xfId="32050"/>
    <cellStyle name="Note 16 6 8 3" xfId="32051"/>
    <cellStyle name="Note 16 6 8 3 2" xfId="32052"/>
    <cellStyle name="Note 16 6 8 3 2 2" xfId="32053"/>
    <cellStyle name="Note 16 6 8 3 3" xfId="32054"/>
    <cellStyle name="Note 16 6 8 4" xfId="32055"/>
    <cellStyle name="Note 16 6 8 4 2" xfId="32056"/>
    <cellStyle name="Note 16 6 8 4 2 2" xfId="32057"/>
    <cellStyle name="Note 16 6 8 4 3" xfId="32058"/>
    <cellStyle name="Note 16 6 8 5" xfId="32059"/>
    <cellStyle name="Note 16 6 8 5 2" xfId="32060"/>
    <cellStyle name="Note 16 6 8 6" xfId="32061"/>
    <cellStyle name="Note 16 6 9" xfId="32062"/>
    <cellStyle name="Note 16 6 9 2" xfId="32063"/>
    <cellStyle name="Note 16 6 9 2 2" xfId="32064"/>
    <cellStyle name="Note 16 6 9 2 2 2" xfId="32065"/>
    <cellStyle name="Note 16 6 9 2 3" xfId="32066"/>
    <cellStyle name="Note 16 6 9 3" xfId="32067"/>
    <cellStyle name="Note 16 6 9 3 2" xfId="32068"/>
    <cellStyle name="Note 16 6 9 3 2 2" xfId="32069"/>
    <cellStyle name="Note 16 6 9 3 3" xfId="32070"/>
    <cellStyle name="Note 16 6 9 4" xfId="32071"/>
    <cellStyle name="Note 16 6 9 4 2" xfId="32072"/>
    <cellStyle name="Note 16 6 9 5" xfId="32073"/>
    <cellStyle name="Note 16 7" xfId="32074"/>
    <cellStyle name="Note 16 7 2" xfId="32075"/>
    <cellStyle name="Note 16 7 2 2" xfId="32076"/>
    <cellStyle name="Note 16 7 2 2 2" xfId="32077"/>
    <cellStyle name="Note 16 7 2 2 2 2" xfId="32078"/>
    <cellStyle name="Note 16 7 2 2 2 2 2" xfId="32079"/>
    <cellStyle name="Note 16 7 2 2 2 2 2 2" xfId="32080"/>
    <cellStyle name="Note 16 7 2 2 2 2 3" xfId="32081"/>
    <cellStyle name="Note 16 7 2 2 2 3" xfId="32082"/>
    <cellStyle name="Note 16 7 2 2 2 3 2" xfId="32083"/>
    <cellStyle name="Note 16 7 2 2 2 3 2 2" xfId="32084"/>
    <cellStyle name="Note 16 7 2 2 2 3 3" xfId="32085"/>
    <cellStyle name="Note 16 7 2 2 2 4" xfId="32086"/>
    <cellStyle name="Note 16 7 2 2 2 4 2" xfId="32087"/>
    <cellStyle name="Note 16 7 2 2 2 5" xfId="32088"/>
    <cellStyle name="Note 16 7 2 2 3" xfId="32089"/>
    <cellStyle name="Note 16 7 2 2 3 2" xfId="32090"/>
    <cellStyle name="Note 16 7 2 2 3 2 2" xfId="32091"/>
    <cellStyle name="Note 16 7 2 2 3 3" xfId="32092"/>
    <cellStyle name="Note 16 7 2 2 4" xfId="32093"/>
    <cellStyle name="Note 16 7 2 2 4 2" xfId="32094"/>
    <cellStyle name="Note 16 7 2 2 4 2 2" xfId="32095"/>
    <cellStyle name="Note 16 7 2 2 4 3" xfId="32096"/>
    <cellStyle name="Note 16 7 2 2 5" xfId="32097"/>
    <cellStyle name="Note 16 7 2 2 5 2" xfId="32098"/>
    <cellStyle name="Note 16 7 2 2 6" xfId="32099"/>
    <cellStyle name="Note 16 7 2 3" xfId="32100"/>
    <cellStyle name="Note 16 7 2 3 2" xfId="32101"/>
    <cellStyle name="Note 16 7 2 3 2 2" xfId="32102"/>
    <cellStyle name="Note 16 7 2 3 2 2 2" xfId="32103"/>
    <cellStyle name="Note 16 7 2 3 2 2 2 2" xfId="32104"/>
    <cellStyle name="Note 16 7 2 3 2 2 3" xfId="32105"/>
    <cellStyle name="Note 16 7 2 3 2 3" xfId="32106"/>
    <cellStyle name="Note 16 7 2 3 2 3 2" xfId="32107"/>
    <cellStyle name="Note 16 7 2 3 2 3 2 2" xfId="32108"/>
    <cellStyle name="Note 16 7 2 3 2 3 3" xfId="32109"/>
    <cellStyle name="Note 16 7 2 3 2 4" xfId="32110"/>
    <cellStyle name="Note 16 7 2 3 2 4 2" xfId="32111"/>
    <cellStyle name="Note 16 7 2 3 2 5" xfId="32112"/>
    <cellStyle name="Note 16 7 2 3 3" xfId="32113"/>
    <cellStyle name="Note 16 7 2 3 3 2" xfId="32114"/>
    <cellStyle name="Note 16 7 2 3 3 2 2" xfId="32115"/>
    <cellStyle name="Note 16 7 2 3 3 3" xfId="32116"/>
    <cellStyle name="Note 16 7 2 3 4" xfId="32117"/>
    <cellStyle name="Note 16 7 2 3 4 2" xfId="32118"/>
    <cellStyle name="Note 16 7 2 3 4 2 2" xfId="32119"/>
    <cellStyle name="Note 16 7 2 3 4 3" xfId="32120"/>
    <cellStyle name="Note 16 7 2 3 5" xfId="32121"/>
    <cellStyle name="Note 16 7 2 3 5 2" xfId="32122"/>
    <cellStyle name="Note 16 7 2 3 6" xfId="32123"/>
    <cellStyle name="Note 16 7 2 4" xfId="32124"/>
    <cellStyle name="Note 16 7 2 4 2" xfId="32125"/>
    <cellStyle name="Note 16 7 2 4 2 2" xfId="32126"/>
    <cellStyle name="Note 16 7 2 4 2 2 2" xfId="32127"/>
    <cellStyle name="Note 16 7 2 4 2 3" xfId="32128"/>
    <cellStyle name="Note 16 7 2 4 3" xfId="32129"/>
    <cellStyle name="Note 16 7 2 4 3 2" xfId="32130"/>
    <cellStyle name="Note 16 7 2 4 3 2 2" xfId="32131"/>
    <cellStyle name="Note 16 7 2 4 3 3" xfId="32132"/>
    <cellStyle name="Note 16 7 2 4 4" xfId="32133"/>
    <cellStyle name="Note 16 7 2 4 4 2" xfId="32134"/>
    <cellStyle name="Note 16 7 2 4 5" xfId="32135"/>
    <cellStyle name="Note 16 7 3" xfId="32136"/>
    <cellStyle name="Note 16 7 3 2" xfId="32137"/>
    <cellStyle name="Note 16 7 3 2 2" xfId="32138"/>
    <cellStyle name="Note 16 7 3 2 2 2" xfId="32139"/>
    <cellStyle name="Note 16 7 3 2 2 2 2" xfId="32140"/>
    <cellStyle name="Note 16 7 3 2 2 2 2 2" xfId="32141"/>
    <cellStyle name="Note 16 7 3 2 2 2 3" xfId="32142"/>
    <cellStyle name="Note 16 7 3 2 2 3" xfId="32143"/>
    <cellStyle name="Note 16 7 3 2 2 3 2" xfId="32144"/>
    <cellStyle name="Note 16 7 3 2 2 3 2 2" xfId="32145"/>
    <cellStyle name="Note 16 7 3 2 2 3 3" xfId="32146"/>
    <cellStyle name="Note 16 7 3 2 2 4" xfId="32147"/>
    <cellStyle name="Note 16 7 3 2 2 4 2" xfId="32148"/>
    <cellStyle name="Note 16 7 3 2 2 5" xfId="32149"/>
    <cellStyle name="Note 16 7 3 2 3" xfId="32150"/>
    <cellStyle name="Note 16 7 3 2 3 2" xfId="32151"/>
    <cellStyle name="Note 16 7 3 2 3 2 2" xfId="32152"/>
    <cellStyle name="Note 16 7 3 2 3 3" xfId="32153"/>
    <cellStyle name="Note 16 7 3 2 4" xfId="32154"/>
    <cellStyle name="Note 16 7 3 2 4 2" xfId="32155"/>
    <cellStyle name="Note 16 7 3 2 4 2 2" xfId="32156"/>
    <cellStyle name="Note 16 7 3 2 4 3" xfId="32157"/>
    <cellStyle name="Note 16 7 3 2 5" xfId="32158"/>
    <cellStyle name="Note 16 7 3 2 5 2" xfId="32159"/>
    <cellStyle name="Note 16 7 3 2 6" xfId="32160"/>
    <cellStyle name="Note 16 7 3 3" xfId="32161"/>
    <cellStyle name="Note 16 7 3 3 2" xfId="32162"/>
    <cellStyle name="Note 16 7 3 3 2 2" xfId="32163"/>
    <cellStyle name="Note 16 7 3 3 2 2 2" xfId="32164"/>
    <cellStyle name="Note 16 7 3 3 2 2 2 2" xfId="32165"/>
    <cellStyle name="Note 16 7 3 3 2 2 3" xfId="32166"/>
    <cellStyle name="Note 16 7 3 3 2 3" xfId="32167"/>
    <cellStyle name="Note 16 7 3 3 2 3 2" xfId="32168"/>
    <cellStyle name="Note 16 7 3 3 2 3 2 2" xfId="32169"/>
    <cellStyle name="Note 16 7 3 3 2 3 3" xfId="32170"/>
    <cellStyle name="Note 16 7 3 3 2 4" xfId="32171"/>
    <cellStyle name="Note 16 7 3 3 2 4 2" xfId="32172"/>
    <cellStyle name="Note 16 7 3 3 2 5" xfId="32173"/>
    <cellStyle name="Note 16 7 3 3 3" xfId="32174"/>
    <cellStyle name="Note 16 7 3 3 3 2" xfId="32175"/>
    <cellStyle name="Note 16 7 3 3 3 2 2" xfId="32176"/>
    <cellStyle name="Note 16 7 3 3 3 3" xfId="32177"/>
    <cellStyle name="Note 16 7 3 3 4" xfId="32178"/>
    <cellStyle name="Note 16 7 3 3 4 2" xfId="32179"/>
    <cellStyle name="Note 16 7 3 3 4 2 2" xfId="32180"/>
    <cellStyle name="Note 16 7 3 3 4 3" xfId="32181"/>
    <cellStyle name="Note 16 7 3 3 5" xfId="32182"/>
    <cellStyle name="Note 16 7 3 3 5 2" xfId="32183"/>
    <cellStyle name="Note 16 7 3 3 6" xfId="32184"/>
    <cellStyle name="Note 16 7 3 4" xfId="32185"/>
    <cellStyle name="Note 16 7 3 4 2" xfId="32186"/>
    <cellStyle name="Note 16 7 3 4 2 2" xfId="32187"/>
    <cellStyle name="Note 16 7 3 4 2 2 2" xfId="32188"/>
    <cellStyle name="Note 16 7 3 4 2 3" xfId="32189"/>
    <cellStyle name="Note 16 7 3 4 3" xfId="32190"/>
    <cellStyle name="Note 16 7 3 4 3 2" xfId="32191"/>
    <cellStyle name="Note 16 7 3 4 3 2 2" xfId="32192"/>
    <cellStyle name="Note 16 7 3 4 3 3" xfId="32193"/>
    <cellStyle name="Note 16 7 3 4 4" xfId="32194"/>
    <cellStyle name="Note 16 7 3 4 4 2" xfId="32195"/>
    <cellStyle name="Note 16 7 3 4 5" xfId="32196"/>
    <cellStyle name="Note 16 7 4" xfId="32197"/>
    <cellStyle name="Note 16 7 4 2" xfId="32198"/>
    <cellStyle name="Note 16 7 4 2 2" xfId="32199"/>
    <cellStyle name="Note 16 7 4 2 2 2" xfId="32200"/>
    <cellStyle name="Note 16 7 4 2 2 2 2" xfId="32201"/>
    <cellStyle name="Note 16 7 4 2 2 2 2 2" xfId="32202"/>
    <cellStyle name="Note 16 7 4 2 2 2 3" xfId="32203"/>
    <cellStyle name="Note 16 7 4 2 2 3" xfId="32204"/>
    <cellStyle name="Note 16 7 4 2 2 3 2" xfId="32205"/>
    <cellStyle name="Note 16 7 4 2 2 3 2 2" xfId="32206"/>
    <cellStyle name="Note 16 7 4 2 2 3 3" xfId="32207"/>
    <cellStyle name="Note 16 7 4 2 2 4" xfId="32208"/>
    <cellStyle name="Note 16 7 4 2 2 4 2" xfId="32209"/>
    <cellStyle name="Note 16 7 4 2 2 5" xfId="32210"/>
    <cellStyle name="Note 16 7 4 2 3" xfId="32211"/>
    <cellStyle name="Note 16 7 4 2 3 2" xfId="32212"/>
    <cellStyle name="Note 16 7 4 2 3 2 2" xfId="32213"/>
    <cellStyle name="Note 16 7 4 2 3 3" xfId="32214"/>
    <cellStyle name="Note 16 7 4 2 4" xfId="32215"/>
    <cellStyle name="Note 16 7 4 2 4 2" xfId="32216"/>
    <cellStyle name="Note 16 7 4 2 4 2 2" xfId="32217"/>
    <cellStyle name="Note 16 7 4 2 4 3" xfId="32218"/>
    <cellStyle name="Note 16 7 4 2 5" xfId="32219"/>
    <cellStyle name="Note 16 7 4 2 5 2" xfId="32220"/>
    <cellStyle name="Note 16 7 4 2 6" xfId="32221"/>
    <cellStyle name="Note 16 7 4 3" xfId="32222"/>
    <cellStyle name="Note 16 7 4 3 2" xfId="32223"/>
    <cellStyle name="Note 16 7 4 3 2 2" xfId="32224"/>
    <cellStyle name="Note 16 7 4 3 2 2 2" xfId="32225"/>
    <cellStyle name="Note 16 7 4 3 2 2 2 2" xfId="32226"/>
    <cellStyle name="Note 16 7 4 3 2 2 3" xfId="32227"/>
    <cellStyle name="Note 16 7 4 3 2 3" xfId="32228"/>
    <cellStyle name="Note 16 7 4 3 2 3 2" xfId="32229"/>
    <cellStyle name="Note 16 7 4 3 2 3 2 2" xfId="32230"/>
    <cellStyle name="Note 16 7 4 3 2 3 3" xfId="32231"/>
    <cellStyle name="Note 16 7 4 3 2 4" xfId="32232"/>
    <cellStyle name="Note 16 7 4 3 2 4 2" xfId="32233"/>
    <cellStyle name="Note 16 7 4 3 2 5" xfId="32234"/>
    <cellStyle name="Note 16 7 4 3 3" xfId="32235"/>
    <cellStyle name="Note 16 7 4 3 3 2" xfId="32236"/>
    <cellStyle name="Note 16 7 4 3 3 2 2" xfId="32237"/>
    <cellStyle name="Note 16 7 4 3 3 3" xfId="32238"/>
    <cellStyle name="Note 16 7 4 3 4" xfId="32239"/>
    <cellStyle name="Note 16 7 4 3 4 2" xfId="32240"/>
    <cellStyle name="Note 16 7 4 3 4 2 2" xfId="32241"/>
    <cellStyle name="Note 16 7 4 3 4 3" xfId="32242"/>
    <cellStyle name="Note 16 7 4 3 5" xfId="32243"/>
    <cellStyle name="Note 16 7 4 3 5 2" xfId="32244"/>
    <cellStyle name="Note 16 7 4 3 6" xfId="32245"/>
    <cellStyle name="Note 16 7 4 4" xfId="32246"/>
    <cellStyle name="Note 16 7 4 4 2" xfId="32247"/>
    <cellStyle name="Note 16 7 4 4 2 2" xfId="32248"/>
    <cellStyle name="Note 16 7 4 4 2 2 2" xfId="32249"/>
    <cellStyle name="Note 16 7 4 4 2 3" xfId="32250"/>
    <cellStyle name="Note 16 7 4 4 3" xfId="32251"/>
    <cellStyle name="Note 16 7 4 4 3 2" xfId="32252"/>
    <cellStyle name="Note 16 7 4 4 3 2 2" xfId="32253"/>
    <cellStyle name="Note 16 7 4 4 3 3" xfId="32254"/>
    <cellStyle name="Note 16 7 4 4 4" xfId="32255"/>
    <cellStyle name="Note 16 7 4 4 4 2" xfId="32256"/>
    <cellStyle name="Note 16 7 4 4 5" xfId="32257"/>
    <cellStyle name="Note 16 7 5" xfId="32258"/>
    <cellStyle name="Note 16 7 5 2" xfId="32259"/>
    <cellStyle name="Note 16 7 5 2 2" xfId="32260"/>
    <cellStyle name="Note 16 7 5 2 2 2" xfId="32261"/>
    <cellStyle name="Note 16 7 5 2 2 2 2" xfId="32262"/>
    <cellStyle name="Note 16 7 5 2 2 2 2 2" xfId="32263"/>
    <cellStyle name="Note 16 7 5 2 2 2 3" xfId="32264"/>
    <cellStyle name="Note 16 7 5 2 2 3" xfId="32265"/>
    <cellStyle name="Note 16 7 5 2 2 3 2" xfId="32266"/>
    <cellStyle name="Note 16 7 5 2 2 3 2 2" xfId="32267"/>
    <cellStyle name="Note 16 7 5 2 2 3 3" xfId="32268"/>
    <cellStyle name="Note 16 7 5 2 2 4" xfId="32269"/>
    <cellStyle name="Note 16 7 5 2 2 4 2" xfId="32270"/>
    <cellStyle name="Note 16 7 5 2 2 5" xfId="32271"/>
    <cellStyle name="Note 16 7 5 2 3" xfId="32272"/>
    <cellStyle name="Note 16 7 5 2 3 2" xfId="32273"/>
    <cellStyle name="Note 16 7 5 2 3 2 2" xfId="32274"/>
    <cellStyle name="Note 16 7 5 2 3 3" xfId="32275"/>
    <cellStyle name="Note 16 7 5 2 4" xfId="32276"/>
    <cellStyle name="Note 16 7 5 2 4 2" xfId="32277"/>
    <cellStyle name="Note 16 7 5 2 4 2 2" xfId="32278"/>
    <cellStyle name="Note 16 7 5 2 4 3" xfId="32279"/>
    <cellStyle name="Note 16 7 5 2 5" xfId="32280"/>
    <cellStyle name="Note 16 7 5 2 5 2" xfId="32281"/>
    <cellStyle name="Note 16 7 5 2 6" xfId="32282"/>
    <cellStyle name="Note 16 7 5 3" xfId="32283"/>
    <cellStyle name="Note 16 7 5 3 2" xfId="32284"/>
    <cellStyle name="Note 16 7 5 3 2 2" xfId="32285"/>
    <cellStyle name="Note 16 7 5 3 2 2 2" xfId="32286"/>
    <cellStyle name="Note 16 7 5 3 2 2 2 2" xfId="32287"/>
    <cellStyle name="Note 16 7 5 3 2 2 3" xfId="32288"/>
    <cellStyle name="Note 16 7 5 3 2 3" xfId="32289"/>
    <cellStyle name="Note 16 7 5 3 2 3 2" xfId="32290"/>
    <cellStyle name="Note 16 7 5 3 2 3 2 2" xfId="32291"/>
    <cellStyle name="Note 16 7 5 3 2 3 3" xfId="32292"/>
    <cellStyle name="Note 16 7 5 3 2 4" xfId="32293"/>
    <cellStyle name="Note 16 7 5 3 2 4 2" xfId="32294"/>
    <cellStyle name="Note 16 7 5 3 2 5" xfId="32295"/>
    <cellStyle name="Note 16 7 5 3 3" xfId="32296"/>
    <cellStyle name="Note 16 7 5 3 3 2" xfId="32297"/>
    <cellStyle name="Note 16 7 5 3 3 2 2" xfId="32298"/>
    <cellStyle name="Note 16 7 5 3 3 3" xfId="32299"/>
    <cellStyle name="Note 16 7 5 3 4" xfId="32300"/>
    <cellStyle name="Note 16 7 5 3 4 2" xfId="32301"/>
    <cellStyle name="Note 16 7 5 3 4 2 2" xfId="32302"/>
    <cellStyle name="Note 16 7 5 3 4 3" xfId="32303"/>
    <cellStyle name="Note 16 7 5 3 5" xfId="32304"/>
    <cellStyle name="Note 16 7 5 3 5 2" xfId="32305"/>
    <cellStyle name="Note 16 7 5 3 6" xfId="32306"/>
    <cellStyle name="Note 16 7 5 4" xfId="32307"/>
    <cellStyle name="Note 16 7 5 4 2" xfId="32308"/>
    <cellStyle name="Note 16 7 5 4 2 2" xfId="32309"/>
    <cellStyle name="Note 16 7 5 4 2 2 2" xfId="32310"/>
    <cellStyle name="Note 16 7 5 4 2 3" xfId="32311"/>
    <cellStyle name="Note 16 7 5 4 3" xfId="32312"/>
    <cellStyle name="Note 16 7 5 4 3 2" xfId="32313"/>
    <cellStyle name="Note 16 7 5 4 3 2 2" xfId="32314"/>
    <cellStyle name="Note 16 7 5 4 3 3" xfId="32315"/>
    <cellStyle name="Note 16 7 5 4 4" xfId="32316"/>
    <cellStyle name="Note 16 7 5 4 4 2" xfId="32317"/>
    <cellStyle name="Note 16 7 5 4 5" xfId="32318"/>
    <cellStyle name="Note 16 7 6" xfId="32319"/>
    <cellStyle name="Note 16 7 6 2" xfId="32320"/>
    <cellStyle name="Note 16 7 6 2 2" xfId="32321"/>
    <cellStyle name="Note 16 7 6 2 2 2" xfId="32322"/>
    <cellStyle name="Note 16 7 6 2 2 2 2" xfId="32323"/>
    <cellStyle name="Note 16 7 6 2 2 2 2 2" xfId="32324"/>
    <cellStyle name="Note 16 7 6 2 2 2 3" xfId="32325"/>
    <cellStyle name="Note 16 7 6 2 2 3" xfId="32326"/>
    <cellStyle name="Note 16 7 6 2 2 3 2" xfId="32327"/>
    <cellStyle name="Note 16 7 6 2 2 3 2 2" xfId="32328"/>
    <cellStyle name="Note 16 7 6 2 2 3 3" xfId="32329"/>
    <cellStyle name="Note 16 7 6 2 2 4" xfId="32330"/>
    <cellStyle name="Note 16 7 6 2 2 4 2" xfId="32331"/>
    <cellStyle name="Note 16 7 6 2 2 5" xfId="32332"/>
    <cellStyle name="Note 16 7 6 2 3" xfId="32333"/>
    <cellStyle name="Note 16 7 6 2 3 2" xfId="32334"/>
    <cellStyle name="Note 16 7 6 2 3 2 2" xfId="32335"/>
    <cellStyle name="Note 16 7 6 2 3 3" xfId="32336"/>
    <cellStyle name="Note 16 7 6 2 4" xfId="32337"/>
    <cellStyle name="Note 16 7 6 2 4 2" xfId="32338"/>
    <cellStyle name="Note 16 7 6 2 4 2 2" xfId="32339"/>
    <cellStyle name="Note 16 7 6 2 4 3" xfId="32340"/>
    <cellStyle name="Note 16 7 6 2 5" xfId="32341"/>
    <cellStyle name="Note 16 7 6 2 5 2" xfId="32342"/>
    <cellStyle name="Note 16 7 6 2 6" xfId="32343"/>
    <cellStyle name="Note 16 7 6 3" xfId="32344"/>
    <cellStyle name="Note 16 7 6 3 2" xfId="32345"/>
    <cellStyle name="Note 16 7 6 3 2 2" xfId="32346"/>
    <cellStyle name="Note 16 7 6 3 2 2 2" xfId="32347"/>
    <cellStyle name="Note 16 7 6 3 2 2 2 2" xfId="32348"/>
    <cellStyle name="Note 16 7 6 3 2 2 3" xfId="32349"/>
    <cellStyle name="Note 16 7 6 3 2 3" xfId="32350"/>
    <cellStyle name="Note 16 7 6 3 2 3 2" xfId="32351"/>
    <cellStyle name="Note 16 7 6 3 2 3 2 2" xfId="32352"/>
    <cellStyle name="Note 16 7 6 3 2 3 3" xfId="32353"/>
    <cellStyle name="Note 16 7 6 3 2 4" xfId="32354"/>
    <cellStyle name="Note 16 7 6 3 2 4 2" xfId="32355"/>
    <cellStyle name="Note 16 7 6 3 2 5" xfId="32356"/>
    <cellStyle name="Note 16 7 6 3 3" xfId="32357"/>
    <cellStyle name="Note 16 7 6 3 3 2" xfId="32358"/>
    <cellStyle name="Note 16 7 6 3 3 2 2" xfId="32359"/>
    <cellStyle name="Note 16 7 6 3 3 3" xfId="32360"/>
    <cellStyle name="Note 16 7 6 3 4" xfId="32361"/>
    <cellStyle name="Note 16 7 6 3 4 2" xfId="32362"/>
    <cellStyle name="Note 16 7 6 3 4 2 2" xfId="32363"/>
    <cellStyle name="Note 16 7 6 3 4 3" xfId="32364"/>
    <cellStyle name="Note 16 7 6 3 5" xfId="32365"/>
    <cellStyle name="Note 16 7 6 3 5 2" xfId="32366"/>
    <cellStyle name="Note 16 7 6 3 6" xfId="32367"/>
    <cellStyle name="Note 16 7 6 4" xfId="32368"/>
    <cellStyle name="Note 16 7 6 4 2" xfId="32369"/>
    <cellStyle name="Note 16 7 6 4 2 2" xfId="32370"/>
    <cellStyle name="Note 16 7 6 4 2 2 2" xfId="32371"/>
    <cellStyle name="Note 16 7 6 4 2 3" xfId="32372"/>
    <cellStyle name="Note 16 7 6 4 3" xfId="32373"/>
    <cellStyle name="Note 16 7 6 4 3 2" xfId="32374"/>
    <cellStyle name="Note 16 7 6 4 3 2 2" xfId="32375"/>
    <cellStyle name="Note 16 7 6 4 3 3" xfId="32376"/>
    <cellStyle name="Note 16 7 6 4 4" xfId="32377"/>
    <cellStyle name="Note 16 7 6 4 4 2" xfId="32378"/>
    <cellStyle name="Note 16 7 6 4 5" xfId="32379"/>
    <cellStyle name="Note 16 7 7" xfId="32380"/>
    <cellStyle name="Note 16 7 7 2" xfId="32381"/>
    <cellStyle name="Note 16 7 7 2 2" xfId="32382"/>
    <cellStyle name="Note 16 7 7 2 2 2" xfId="32383"/>
    <cellStyle name="Note 16 7 7 2 2 2 2" xfId="32384"/>
    <cellStyle name="Note 16 7 7 2 2 3" xfId="32385"/>
    <cellStyle name="Note 16 7 7 2 3" xfId="32386"/>
    <cellStyle name="Note 16 7 7 2 3 2" xfId="32387"/>
    <cellStyle name="Note 16 7 7 2 3 2 2" xfId="32388"/>
    <cellStyle name="Note 16 7 7 2 3 3" xfId="32389"/>
    <cellStyle name="Note 16 7 7 2 4" xfId="32390"/>
    <cellStyle name="Note 16 7 7 2 4 2" xfId="32391"/>
    <cellStyle name="Note 16 7 7 2 5" xfId="32392"/>
    <cellStyle name="Note 16 7 7 3" xfId="32393"/>
    <cellStyle name="Note 16 7 7 3 2" xfId="32394"/>
    <cellStyle name="Note 16 7 7 3 2 2" xfId="32395"/>
    <cellStyle name="Note 16 7 7 3 3" xfId="32396"/>
    <cellStyle name="Note 16 7 7 4" xfId="32397"/>
    <cellStyle name="Note 16 7 7 4 2" xfId="32398"/>
    <cellStyle name="Note 16 7 7 4 2 2" xfId="32399"/>
    <cellStyle name="Note 16 7 7 4 3" xfId="32400"/>
    <cellStyle name="Note 16 7 7 5" xfId="32401"/>
    <cellStyle name="Note 16 7 7 5 2" xfId="32402"/>
    <cellStyle name="Note 16 7 7 6" xfId="32403"/>
    <cellStyle name="Note 16 7 8" xfId="32404"/>
    <cellStyle name="Note 16 7 8 2" xfId="32405"/>
    <cellStyle name="Note 16 7 8 2 2" xfId="32406"/>
    <cellStyle name="Note 16 7 8 2 2 2" xfId="32407"/>
    <cellStyle name="Note 16 7 8 2 2 2 2" xfId="32408"/>
    <cellStyle name="Note 16 7 8 2 2 3" xfId="32409"/>
    <cellStyle name="Note 16 7 8 2 3" xfId="32410"/>
    <cellStyle name="Note 16 7 8 2 3 2" xfId="32411"/>
    <cellStyle name="Note 16 7 8 2 3 2 2" xfId="32412"/>
    <cellStyle name="Note 16 7 8 2 3 3" xfId="32413"/>
    <cellStyle name="Note 16 7 8 2 4" xfId="32414"/>
    <cellStyle name="Note 16 7 8 2 4 2" xfId="32415"/>
    <cellStyle name="Note 16 7 8 2 5" xfId="32416"/>
    <cellStyle name="Note 16 7 8 3" xfId="32417"/>
    <cellStyle name="Note 16 7 8 3 2" xfId="32418"/>
    <cellStyle name="Note 16 7 8 3 2 2" xfId="32419"/>
    <cellStyle name="Note 16 7 8 3 3" xfId="32420"/>
    <cellStyle name="Note 16 7 8 4" xfId="32421"/>
    <cellStyle name="Note 16 7 8 4 2" xfId="32422"/>
    <cellStyle name="Note 16 7 8 4 2 2" xfId="32423"/>
    <cellStyle name="Note 16 7 8 4 3" xfId="32424"/>
    <cellStyle name="Note 16 7 8 5" xfId="32425"/>
    <cellStyle name="Note 16 7 8 5 2" xfId="32426"/>
    <cellStyle name="Note 16 7 8 6" xfId="32427"/>
    <cellStyle name="Note 16 7 9" xfId="32428"/>
    <cellStyle name="Note 16 7 9 2" xfId="32429"/>
    <cellStyle name="Note 16 7 9 2 2" xfId="32430"/>
    <cellStyle name="Note 16 7 9 2 2 2" xfId="32431"/>
    <cellStyle name="Note 16 7 9 2 3" xfId="32432"/>
    <cellStyle name="Note 16 7 9 3" xfId="32433"/>
    <cellStyle name="Note 16 7 9 3 2" xfId="32434"/>
    <cellStyle name="Note 16 7 9 3 2 2" xfId="32435"/>
    <cellStyle name="Note 16 7 9 3 3" xfId="32436"/>
    <cellStyle name="Note 16 7 9 4" xfId="32437"/>
    <cellStyle name="Note 16 7 9 4 2" xfId="32438"/>
    <cellStyle name="Note 16 7 9 5" xfId="32439"/>
    <cellStyle name="Note 16 8" xfId="32440"/>
    <cellStyle name="Note 16 8 2" xfId="32441"/>
    <cellStyle name="Note 16 8 2 2" xfId="32442"/>
    <cellStyle name="Note 16 8 2 2 2" xfId="32443"/>
    <cellStyle name="Note 16 8 2 2 2 2" xfId="32444"/>
    <cellStyle name="Note 16 8 2 2 2 2 2" xfId="32445"/>
    <cellStyle name="Note 16 8 2 2 2 3" xfId="32446"/>
    <cellStyle name="Note 16 8 2 2 3" xfId="32447"/>
    <cellStyle name="Note 16 8 2 2 3 2" xfId="32448"/>
    <cellStyle name="Note 16 8 2 2 3 2 2" xfId="32449"/>
    <cellStyle name="Note 16 8 2 2 3 3" xfId="32450"/>
    <cellStyle name="Note 16 8 2 2 4" xfId="32451"/>
    <cellStyle name="Note 16 8 2 2 4 2" xfId="32452"/>
    <cellStyle name="Note 16 8 2 2 5" xfId="32453"/>
    <cellStyle name="Note 16 8 2 3" xfId="32454"/>
    <cellStyle name="Note 16 8 2 3 2" xfId="32455"/>
    <cellStyle name="Note 16 8 2 3 2 2" xfId="32456"/>
    <cellStyle name="Note 16 8 2 3 3" xfId="32457"/>
    <cellStyle name="Note 16 8 2 4" xfId="32458"/>
    <cellStyle name="Note 16 8 2 4 2" xfId="32459"/>
    <cellStyle name="Note 16 8 2 4 2 2" xfId="32460"/>
    <cellStyle name="Note 16 8 2 4 3" xfId="32461"/>
    <cellStyle name="Note 16 8 2 5" xfId="32462"/>
    <cellStyle name="Note 16 8 2 5 2" xfId="32463"/>
    <cellStyle name="Note 16 8 2 6" xfId="32464"/>
    <cellStyle name="Note 16 8 3" xfId="32465"/>
    <cellStyle name="Note 16 8 3 2" xfId="32466"/>
    <cellStyle name="Note 16 8 3 2 2" xfId="32467"/>
    <cellStyle name="Note 16 8 3 2 2 2" xfId="32468"/>
    <cellStyle name="Note 16 8 3 2 2 2 2" xfId="32469"/>
    <cellStyle name="Note 16 8 3 2 2 3" xfId="32470"/>
    <cellStyle name="Note 16 8 3 2 3" xfId="32471"/>
    <cellStyle name="Note 16 8 3 2 3 2" xfId="32472"/>
    <cellStyle name="Note 16 8 3 2 3 2 2" xfId="32473"/>
    <cellStyle name="Note 16 8 3 2 3 3" xfId="32474"/>
    <cellStyle name="Note 16 8 3 2 4" xfId="32475"/>
    <cellStyle name="Note 16 8 3 2 4 2" xfId="32476"/>
    <cellStyle name="Note 16 8 3 2 5" xfId="32477"/>
    <cellStyle name="Note 16 8 3 3" xfId="32478"/>
    <cellStyle name="Note 16 8 3 3 2" xfId="32479"/>
    <cellStyle name="Note 16 8 3 3 2 2" xfId="32480"/>
    <cellStyle name="Note 16 8 3 3 3" xfId="32481"/>
    <cellStyle name="Note 16 8 3 4" xfId="32482"/>
    <cellStyle name="Note 16 8 3 4 2" xfId="32483"/>
    <cellStyle name="Note 16 8 3 4 2 2" xfId="32484"/>
    <cellStyle name="Note 16 8 3 4 3" xfId="32485"/>
    <cellStyle name="Note 16 8 3 5" xfId="32486"/>
    <cellStyle name="Note 16 8 3 5 2" xfId="32487"/>
    <cellStyle name="Note 16 8 3 6" xfId="32488"/>
    <cellStyle name="Note 16 8 4" xfId="32489"/>
    <cellStyle name="Note 16 8 4 2" xfId="32490"/>
    <cellStyle name="Note 16 8 4 2 2" xfId="32491"/>
    <cellStyle name="Note 16 8 4 2 2 2" xfId="32492"/>
    <cellStyle name="Note 16 8 4 2 3" xfId="32493"/>
    <cellStyle name="Note 16 8 4 3" xfId="32494"/>
    <cellStyle name="Note 16 8 4 3 2" xfId="32495"/>
    <cellStyle name="Note 16 8 4 3 2 2" xfId="32496"/>
    <cellStyle name="Note 16 8 4 3 3" xfId="32497"/>
    <cellStyle name="Note 16 8 4 4" xfId="32498"/>
    <cellStyle name="Note 16 8 4 4 2" xfId="32499"/>
    <cellStyle name="Note 16 8 4 5" xfId="32500"/>
    <cellStyle name="Note 16 9" xfId="32501"/>
    <cellStyle name="Note 16 9 2" xfId="32502"/>
    <cellStyle name="Note 16 9 2 2" xfId="32503"/>
    <cellStyle name="Note 16 9 2 2 2" xfId="32504"/>
    <cellStyle name="Note 16 9 2 2 2 2" xfId="32505"/>
    <cellStyle name="Note 16 9 2 2 2 2 2" xfId="32506"/>
    <cellStyle name="Note 16 9 2 2 2 3" xfId="32507"/>
    <cellStyle name="Note 16 9 2 2 3" xfId="32508"/>
    <cellStyle name="Note 16 9 2 2 3 2" xfId="32509"/>
    <cellStyle name="Note 16 9 2 2 3 2 2" xfId="32510"/>
    <cellStyle name="Note 16 9 2 2 3 3" xfId="32511"/>
    <cellStyle name="Note 16 9 2 2 4" xfId="32512"/>
    <cellStyle name="Note 16 9 2 2 4 2" xfId="32513"/>
    <cellStyle name="Note 16 9 2 2 5" xfId="32514"/>
    <cellStyle name="Note 16 9 2 3" xfId="32515"/>
    <cellStyle name="Note 16 9 2 3 2" xfId="32516"/>
    <cellStyle name="Note 16 9 2 3 2 2" xfId="32517"/>
    <cellStyle name="Note 16 9 2 3 3" xfId="32518"/>
    <cellStyle name="Note 16 9 2 4" xfId="32519"/>
    <cellStyle name="Note 16 9 2 4 2" xfId="32520"/>
    <cellStyle name="Note 16 9 2 4 2 2" xfId="32521"/>
    <cellStyle name="Note 16 9 2 4 3" xfId="32522"/>
    <cellStyle name="Note 16 9 2 5" xfId="32523"/>
    <cellStyle name="Note 16 9 2 5 2" xfId="32524"/>
    <cellStyle name="Note 16 9 2 6" xfId="32525"/>
    <cellStyle name="Note 16 9 3" xfId="32526"/>
    <cellStyle name="Note 16 9 3 2" xfId="32527"/>
    <cellStyle name="Note 16 9 3 2 2" xfId="32528"/>
    <cellStyle name="Note 16 9 3 2 2 2" xfId="32529"/>
    <cellStyle name="Note 16 9 3 2 2 2 2" xfId="32530"/>
    <cellStyle name="Note 16 9 3 2 2 3" xfId="32531"/>
    <cellStyle name="Note 16 9 3 2 3" xfId="32532"/>
    <cellStyle name="Note 16 9 3 2 3 2" xfId="32533"/>
    <cellStyle name="Note 16 9 3 2 3 2 2" xfId="32534"/>
    <cellStyle name="Note 16 9 3 2 3 3" xfId="32535"/>
    <cellStyle name="Note 16 9 3 2 4" xfId="32536"/>
    <cellStyle name="Note 16 9 3 2 4 2" xfId="32537"/>
    <cellStyle name="Note 16 9 3 2 5" xfId="32538"/>
    <cellStyle name="Note 16 9 3 3" xfId="32539"/>
    <cellStyle name="Note 16 9 3 3 2" xfId="32540"/>
    <cellStyle name="Note 16 9 3 3 2 2" xfId="32541"/>
    <cellStyle name="Note 16 9 3 3 3" xfId="32542"/>
    <cellStyle name="Note 16 9 3 4" xfId="32543"/>
    <cellStyle name="Note 16 9 3 4 2" xfId="32544"/>
    <cellStyle name="Note 16 9 3 4 2 2" xfId="32545"/>
    <cellStyle name="Note 16 9 3 4 3" xfId="32546"/>
    <cellStyle name="Note 16 9 3 5" xfId="32547"/>
    <cellStyle name="Note 16 9 3 5 2" xfId="32548"/>
    <cellStyle name="Note 16 9 3 6" xfId="32549"/>
    <cellStyle name="Note 16 9 4" xfId="32550"/>
    <cellStyle name="Note 16 9 4 2" xfId="32551"/>
    <cellStyle name="Note 16 9 4 2 2" xfId="32552"/>
    <cellStyle name="Note 16 9 4 2 2 2" xfId="32553"/>
    <cellStyle name="Note 16 9 4 2 3" xfId="32554"/>
    <cellStyle name="Note 16 9 4 3" xfId="32555"/>
    <cellStyle name="Note 16 9 4 3 2" xfId="32556"/>
    <cellStyle name="Note 16 9 4 3 2 2" xfId="32557"/>
    <cellStyle name="Note 16 9 4 3 3" xfId="32558"/>
    <cellStyle name="Note 16 9 4 4" xfId="32559"/>
    <cellStyle name="Note 16 9 4 4 2" xfId="32560"/>
    <cellStyle name="Note 16 9 4 5" xfId="32561"/>
    <cellStyle name="Note 17" xfId="32562"/>
    <cellStyle name="Note 17 10" xfId="32563"/>
    <cellStyle name="Note 17 10 2" xfId="32564"/>
    <cellStyle name="Note 17 10 2 2" xfId="32565"/>
    <cellStyle name="Note 17 10 2 2 2" xfId="32566"/>
    <cellStyle name="Note 17 10 2 2 2 2" xfId="32567"/>
    <cellStyle name="Note 17 10 2 2 2 2 2" xfId="32568"/>
    <cellStyle name="Note 17 10 2 2 2 3" xfId="32569"/>
    <cellStyle name="Note 17 10 2 2 3" xfId="32570"/>
    <cellStyle name="Note 17 10 2 2 3 2" xfId="32571"/>
    <cellStyle name="Note 17 10 2 2 3 2 2" xfId="32572"/>
    <cellStyle name="Note 17 10 2 2 3 3" xfId="32573"/>
    <cellStyle name="Note 17 10 2 2 4" xfId="32574"/>
    <cellStyle name="Note 17 10 2 2 4 2" xfId="32575"/>
    <cellStyle name="Note 17 10 2 2 5" xfId="32576"/>
    <cellStyle name="Note 17 10 2 3" xfId="32577"/>
    <cellStyle name="Note 17 10 2 3 2" xfId="32578"/>
    <cellStyle name="Note 17 10 2 3 2 2" xfId="32579"/>
    <cellStyle name="Note 17 10 2 3 3" xfId="32580"/>
    <cellStyle name="Note 17 10 2 4" xfId="32581"/>
    <cellStyle name="Note 17 10 2 4 2" xfId="32582"/>
    <cellStyle name="Note 17 10 2 4 2 2" xfId="32583"/>
    <cellStyle name="Note 17 10 2 4 3" xfId="32584"/>
    <cellStyle name="Note 17 10 2 5" xfId="32585"/>
    <cellStyle name="Note 17 10 2 5 2" xfId="32586"/>
    <cellStyle name="Note 17 10 2 6" xfId="32587"/>
    <cellStyle name="Note 17 10 3" xfId="32588"/>
    <cellStyle name="Note 17 10 3 2" xfId="32589"/>
    <cellStyle name="Note 17 10 3 2 2" xfId="32590"/>
    <cellStyle name="Note 17 10 3 2 2 2" xfId="32591"/>
    <cellStyle name="Note 17 10 3 2 2 2 2" xfId="32592"/>
    <cellStyle name="Note 17 10 3 2 2 3" xfId="32593"/>
    <cellStyle name="Note 17 10 3 2 3" xfId="32594"/>
    <cellStyle name="Note 17 10 3 2 3 2" xfId="32595"/>
    <cellStyle name="Note 17 10 3 2 3 2 2" xfId="32596"/>
    <cellStyle name="Note 17 10 3 2 3 3" xfId="32597"/>
    <cellStyle name="Note 17 10 3 2 4" xfId="32598"/>
    <cellStyle name="Note 17 10 3 2 4 2" xfId="32599"/>
    <cellStyle name="Note 17 10 3 2 5" xfId="32600"/>
    <cellStyle name="Note 17 10 3 3" xfId="32601"/>
    <cellStyle name="Note 17 10 3 3 2" xfId="32602"/>
    <cellStyle name="Note 17 10 3 3 2 2" xfId="32603"/>
    <cellStyle name="Note 17 10 3 3 3" xfId="32604"/>
    <cellStyle name="Note 17 10 3 4" xfId="32605"/>
    <cellStyle name="Note 17 10 3 4 2" xfId="32606"/>
    <cellStyle name="Note 17 10 3 4 2 2" xfId="32607"/>
    <cellStyle name="Note 17 10 3 4 3" xfId="32608"/>
    <cellStyle name="Note 17 10 3 5" xfId="32609"/>
    <cellStyle name="Note 17 10 3 5 2" xfId="32610"/>
    <cellStyle name="Note 17 10 3 6" xfId="32611"/>
    <cellStyle name="Note 17 10 4" xfId="32612"/>
    <cellStyle name="Note 17 10 4 2" xfId="32613"/>
    <cellStyle name="Note 17 10 4 2 2" xfId="32614"/>
    <cellStyle name="Note 17 10 4 2 2 2" xfId="32615"/>
    <cellStyle name="Note 17 10 4 2 3" xfId="32616"/>
    <cellStyle name="Note 17 10 4 3" xfId="32617"/>
    <cellStyle name="Note 17 10 4 3 2" xfId="32618"/>
    <cellStyle name="Note 17 10 4 3 2 2" xfId="32619"/>
    <cellStyle name="Note 17 10 4 3 3" xfId="32620"/>
    <cellStyle name="Note 17 10 4 4" xfId="32621"/>
    <cellStyle name="Note 17 10 4 4 2" xfId="32622"/>
    <cellStyle name="Note 17 10 4 5" xfId="32623"/>
    <cellStyle name="Note 17 11" xfId="32624"/>
    <cellStyle name="Note 17 11 2" xfId="32625"/>
    <cellStyle name="Note 17 11 2 2" xfId="32626"/>
    <cellStyle name="Note 17 11 2 2 2" xfId="32627"/>
    <cellStyle name="Note 17 11 2 2 2 2" xfId="32628"/>
    <cellStyle name="Note 17 11 2 2 2 2 2" xfId="32629"/>
    <cellStyle name="Note 17 11 2 2 2 3" xfId="32630"/>
    <cellStyle name="Note 17 11 2 2 3" xfId="32631"/>
    <cellStyle name="Note 17 11 2 2 3 2" xfId="32632"/>
    <cellStyle name="Note 17 11 2 2 3 2 2" xfId="32633"/>
    <cellStyle name="Note 17 11 2 2 3 3" xfId="32634"/>
    <cellStyle name="Note 17 11 2 2 4" xfId="32635"/>
    <cellStyle name="Note 17 11 2 2 4 2" xfId="32636"/>
    <cellStyle name="Note 17 11 2 2 5" xfId="32637"/>
    <cellStyle name="Note 17 11 2 3" xfId="32638"/>
    <cellStyle name="Note 17 11 2 3 2" xfId="32639"/>
    <cellStyle name="Note 17 11 2 3 2 2" xfId="32640"/>
    <cellStyle name="Note 17 11 2 3 3" xfId="32641"/>
    <cellStyle name="Note 17 11 2 4" xfId="32642"/>
    <cellStyle name="Note 17 11 2 4 2" xfId="32643"/>
    <cellStyle name="Note 17 11 2 4 2 2" xfId="32644"/>
    <cellStyle name="Note 17 11 2 4 3" xfId="32645"/>
    <cellStyle name="Note 17 11 2 5" xfId="32646"/>
    <cellStyle name="Note 17 11 2 5 2" xfId="32647"/>
    <cellStyle name="Note 17 11 2 6" xfId="32648"/>
    <cellStyle name="Note 17 11 3" xfId="32649"/>
    <cellStyle name="Note 17 11 3 2" xfId="32650"/>
    <cellStyle name="Note 17 11 3 2 2" xfId="32651"/>
    <cellStyle name="Note 17 11 3 2 2 2" xfId="32652"/>
    <cellStyle name="Note 17 11 3 2 2 2 2" xfId="32653"/>
    <cellStyle name="Note 17 11 3 2 2 3" xfId="32654"/>
    <cellStyle name="Note 17 11 3 2 3" xfId="32655"/>
    <cellStyle name="Note 17 11 3 2 3 2" xfId="32656"/>
    <cellStyle name="Note 17 11 3 2 3 2 2" xfId="32657"/>
    <cellStyle name="Note 17 11 3 2 3 3" xfId="32658"/>
    <cellStyle name="Note 17 11 3 2 4" xfId="32659"/>
    <cellStyle name="Note 17 11 3 2 4 2" xfId="32660"/>
    <cellStyle name="Note 17 11 3 2 5" xfId="32661"/>
    <cellStyle name="Note 17 11 3 3" xfId="32662"/>
    <cellStyle name="Note 17 11 3 3 2" xfId="32663"/>
    <cellStyle name="Note 17 11 3 3 2 2" xfId="32664"/>
    <cellStyle name="Note 17 11 3 3 3" xfId="32665"/>
    <cellStyle name="Note 17 11 3 4" xfId="32666"/>
    <cellStyle name="Note 17 11 3 4 2" xfId="32667"/>
    <cellStyle name="Note 17 11 3 4 2 2" xfId="32668"/>
    <cellStyle name="Note 17 11 3 4 3" xfId="32669"/>
    <cellStyle name="Note 17 11 3 5" xfId="32670"/>
    <cellStyle name="Note 17 11 3 5 2" xfId="32671"/>
    <cellStyle name="Note 17 11 3 6" xfId="32672"/>
    <cellStyle name="Note 17 11 4" xfId="32673"/>
    <cellStyle name="Note 17 11 4 2" xfId="32674"/>
    <cellStyle name="Note 17 11 4 2 2" xfId="32675"/>
    <cellStyle name="Note 17 11 4 2 2 2" xfId="32676"/>
    <cellStyle name="Note 17 11 4 2 3" xfId="32677"/>
    <cellStyle name="Note 17 11 4 3" xfId="32678"/>
    <cellStyle name="Note 17 11 4 3 2" xfId="32679"/>
    <cellStyle name="Note 17 11 4 3 2 2" xfId="32680"/>
    <cellStyle name="Note 17 11 4 3 3" xfId="32681"/>
    <cellStyle name="Note 17 11 4 4" xfId="32682"/>
    <cellStyle name="Note 17 11 4 4 2" xfId="32683"/>
    <cellStyle name="Note 17 11 4 5" xfId="32684"/>
    <cellStyle name="Note 17 12" xfId="32685"/>
    <cellStyle name="Note 17 12 2" xfId="32686"/>
    <cellStyle name="Note 17 12 2 2" xfId="32687"/>
    <cellStyle name="Note 17 12 2 2 2" xfId="32688"/>
    <cellStyle name="Note 17 12 2 2 2 2" xfId="32689"/>
    <cellStyle name="Note 17 12 2 2 2 2 2" xfId="32690"/>
    <cellStyle name="Note 17 12 2 2 2 3" xfId="32691"/>
    <cellStyle name="Note 17 12 2 2 3" xfId="32692"/>
    <cellStyle name="Note 17 12 2 2 3 2" xfId="32693"/>
    <cellStyle name="Note 17 12 2 2 3 2 2" xfId="32694"/>
    <cellStyle name="Note 17 12 2 2 3 3" xfId="32695"/>
    <cellStyle name="Note 17 12 2 2 4" xfId="32696"/>
    <cellStyle name="Note 17 12 2 2 4 2" xfId="32697"/>
    <cellStyle name="Note 17 12 2 2 5" xfId="32698"/>
    <cellStyle name="Note 17 12 2 3" xfId="32699"/>
    <cellStyle name="Note 17 12 2 3 2" xfId="32700"/>
    <cellStyle name="Note 17 12 2 3 2 2" xfId="32701"/>
    <cellStyle name="Note 17 12 2 3 3" xfId="32702"/>
    <cellStyle name="Note 17 12 2 4" xfId="32703"/>
    <cellStyle name="Note 17 12 2 4 2" xfId="32704"/>
    <cellStyle name="Note 17 12 2 4 2 2" xfId="32705"/>
    <cellStyle name="Note 17 12 2 4 3" xfId="32706"/>
    <cellStyle name="Note 17 12 2 5" xfId="32707"/>
    <cellStyle name="Note 17 12 2 5 2" xfId="32708"/>
    <cellStyle name="Note 17 12 2 6" xfId="32709"/>
    <cellStyle name="Note 17 12 3" xfId="32710"/>
    <cellStyle name="Note 17 12 3 2" xfId="32711"/>
    <cellStyle name="Note 17 12 3 2 2" xfId="32712"/>
    <cellStyle name="Note 17 12 3 2 2 2" xfId="32713"/>
    <cellStyle name="Note 17 12 3 2 2 2 2" xfId="32714"/>
    <cellStyle name="Note 17 12 3 2 2 3" xfId="32715"/>
    <cellStyle name="Note 17 12 3 2 3" xfId="32716"/>
    <cellStyle name="Note 17 12 3 2 3 2" xfId="32717"/>
    <cellStyle name="Note 17 12 3 2 3 2 2" xfId="32718"/>
    <cellStyle name="Note 17 12 3 2 3 3" xfId="32719"/>
    <cellStyle name="Note 17 12 3 2 4" xfId="32720"/>
    <cellStyle name="Note 17 12 3 2 4 2" xfId="32721"/>
    <cellStyle name="Note 17 12 3 2 5" xfId="32722"/>
    <cellStyle name="Note 17 12 3 3" xfId="32723"/>
    <cellStyle name="Note 17 12 3 3 2" xfId="32724"/>
    <cellStyle name="Note 17 12 3 3 2 2" xfId="32725"/>
    <cellStyle name="Note 17 12 3 3 3" xfId="32726"/>
    <cellStyle name="Note 17 12 3 4" xfId="32727"/>
    <cellStyle name="Note 17 12 3 4 2" xfId="32728"/>
    <cellStyle name="Note 17 12 3 4 2 2" xfId="32729"/>
    <cellStyle name="Note 17 12 3 4 3" xfId="32730"/>
    <cellStyle name="Note 17 12 3 5" xfId="32731"/>
    <cellStyle name="Note 17 12 3 5 2" xfId="32732"/>
    <cellStyle name="Note 17 12 3 6" xfId="32733"/>
    <cellStyle name="Note 17 12 4" xfId="32734"/>
    <cellStyle name="Note 17 12 4 2" xfId="32735"/>
    <cellStyle name="Note 17 12 4 2 2" xfId="32736"/>
    <cellStyle name="Note 17 12 4 2 2 2" xfId="32737"/>
    <cellStyle name="Note 17 12 4 2 3" xfId="32738"/>
    <cellStyle name="Note 17 12 4 3" xfId="32739"/>
    <cellStyle name="Note 17 12 4 3 2" xfId="32740"/>
    <cellStyle name="Note 17 12 4 3 2 2" xfId="32741"/>
    <cellStyle name="Note 17 12 4 3 3" xfId="32742"/>
    <cellStyle name="Note 17 12 4 4" xfId="32743"/>
    <cellStyle name="Note 17 12 4 4 2" xfId="32744"/>
    <cellStyle name="Note 17 12 4 5" xfId="32745"/>
    <cellStyle name="Note 17 13" xfId="32746"/>
    <cellStyle name="Note 17 13 2" xfId="32747"/>
    <cellStyle name="Note 17 13 2 2" xfId="32748"/>
    <cellStyle name="Note 17 13 2 2 2" xfId="32749"/>
    <cellStyle name="Note 17 13 2 2 2 2" xfId="32750"/>
    <cellStyle name="Note 17 13 2 2 3" xfId="32751"/>
    <cellStyle name="Note 17 13 2 3" xfId="32752"/>
    <cellStyle name="Note 17 13 2 3 2" xfId="32753"/>
    <cellStyle name="Note 17 13 2 3 2 2" xfId="32754"/>
    <cellStyle name="Note 17 13 2 3 3" xfId="32755"/>
    <cellStyle name="Note 17 13 2 4" xfId="32756"/>
    <cellStyle name="Note 17 13 2 4 2" xfId="32757"/>
    <cellStyle name="Note 17 13 2 5" xfId="32758"/>
    <cellStyle name="Note 17 13 3" xfId="32759"/>
    <cellStyle name="Note 17 13 3 2" xfId="32760"/>
    <cellStyle name="Note 17 13 3 2 2" xfId="32761"/>
    <cellStyle name="Note 17 13 3 3" xfId="32762"/>
    <cellStyle name="Note 17 13 4" xfId="32763"/>
    <cellStyle name="Note 17 13 4 2" xfId="32764"/>
    <cellStyle name="Note 17 13 4 2 2" xfId="32765"/>
    <cellStyle name="Note 17 13 4 3" xfId="32766"/>
    <cellStyle name="Note 17 13 5" xfId="32767"/>
    <cellStyle name="Note 17 13 5 2" xfId="32768"/>
    <cellStyle name="Note 17 13 6" xfId="32769"/>
    <cellStyle name="Note 17 14" xfId="32770"/>
    <cellStyle name="Note 17 14 2" xfId="32771"/>
    <cellStyle name="Note 17 14 2 2" xfId="32772"/>
    <cellStyle name="Note 17 14 2 2 2" xfId="32773"/>
    <cellStyle name="Note 17 14 2 2 2 2" xfId="32774"/>
    <cellStyle name="Note 17 14 2 2 3" xfId="32775"/>
    <cellStyle name="Note 17 14 2 3" xfId="32776"/>
    <cellStyle name="Note 17 14 2 3 2" xfId="32777"/>
    <cellStyle name="Note 17 14 2 3 2 2" xfId="32778"/>
    <cellStyle name="Note 17 14 2 3 3" xfId="32779"/>
    <cellStyle name="Note 17 14 2 4" xfId="32780"/>
    <cellStyle name="Note 17 14 2 4 2" xfId="32781"/>
    <cellStyle name="Note 17 14 2 5" xfId="32782"/>
    <cellStyle name="Note 17 14 3" xfId="32783"/>
    <cellStyle name="Note 17 14 3 2" xfId="32784"/>
    <cellStyle name="Note 17 14 3 2 2" xfId="32785"/>
    <cellStyle name="Note 17 14 3 3" xfId="32786"/>
    <cellStyle name="Note 17 14 4" xfId="32787"/>
    <cellStyle name="Note 17 14 4 2" xfId="32788"/>
    <cellStyle name="Note 17 14 4 2 2" xfId="32789"/>
    <cellStyle name="Note 17 14 4 3" xfId="32790"/>
    <cellStyle name="Note 17 14 5" xfId="32791"/>
    <cellStyle name="Note 17 14 5 2" xfId="32792"/>
    <cellStyle name="Note 17 14 6" xfId="32793"/>
    <cellStyle name="Note 17 15" xfId="32794"/>
    <cellStyle name="Note 17 15 2" xfId="32795"/>
    <cellStyle name="Note 17 15 2 2" xfId="32796"/>
    <cellStyle name="Note 17 15 2 2 2" xfId="32797"/>
    <cellStyle name="Note 17 15 2 3" xfId="32798"/>
    <cellStyle name="Note 17 15 3" xfId="32799"/>
    <cellStyle name="Note 17 15 3 2" xfId="32800"/>
    <cellStyle name="Note 17 15 3 2 2" xfId="32801"/>
    <cellStyle name="Note 17 15 3 3" xfId="32802"/>
    <cellStyle name="Note 17 15 4" xfId="32803"/>
    <cellStyle name="Note 17 15 4 2" xfId="32804"/>
    <cellStyle name="Note 17 15 5" xfId="32805"/>
    <cellStyle name="Note 17 16" xfId="32806"/>
    <cellStyle name="Note 17 2" xfId="32807"/>
    <cellStyle name="Note 17 2 2" xfId="32808"/>
    <cellStyle name="Note 17 2 2 2" xfId="32809"/>
    <cellStyle name="Note 17 2 2 2 2" xfId="32810"/>
    <cellStyle name="Note 17 2 2 2 2 2" xfId="32811"/>
    <cellStyle name="Note 17 2 2 2 2 2 2" xfId="32812"/>
    <cellStyle name="Note 17 2 2 2 2 2 2 2" xfId="32813"/>
    <cellStyle name="Note 17 2 2 2 2 2 3" xfId="32814"/>
    <cellStyle name="Note 17 2 2 2 2 3" xfId="32815"/>
    <cellStyle name="Note 17 2 2 2 2 3 2" xfId="32816"/>
    <cellStyle name="Note 17 2 2 2 2 3 2 2" xfId="32817"/>
    <cellStyle name="Note 17 2 2 2 2 3 3" xfId="32818"/>
    <cellStyle name="Note 17 2 2 2 2 4" xfId="32819"/>
    <cellStyle name="Note 17 2 2 2 2 4 2" xfId="32820"/>
    <cellStyle name="Note 17 2 2 2 2 5" xfId="32821"/>
    <cellStyle name="Note 17 2 2 2 3" xfId="32822"/>
    <cellStyle name="Note 17 2 2 2 3 2" xfId="32823"/>
    <cellStyle name="Note 17 2 2 2 3 2 2" xfId="32824"/>
    <cellStyle name="Note 17 2 2 2 3 3" xfId="32825"/>
    <cellStyle name="Note 17 2 2 2 4" xfId="32826"/>
    <cellStyle name="Note 17 2 2 2 4 2" xfId="32827"/>
    <cellStyle name="Note 17 2 2 2 4 2 2" xfId="32828"/>
    <cellStyle name="Note 17 2 2 2 4 3" xfId="32829"/>
    <cellStyle name="Note 17 2 2 2 5" xfId="32830"/>
    <cellStyle name="Note 17 2 2 2 5 2" xfId="32831"/>
    <cellStyle name="Note 17 2 2 2 6" xfId="32832"/>
    <cellStyle name="Note 17 2 2 3" xfId="32833"/>
    <cellStyle name="Note 17 2 2 3 2" xfId="32834"/>
    <cellStyle name="Note 17 2 2 3 2 2" xfId="32835"/>
    <cellStyle name="Note 17 2 2 3 2 2 2" xfId="32836"/>
    <cellStyle name="Note 17 2 2 3 2 2 2 2" xfId="32837"/>
    <cellStyle name="Note 17 2 2 3 2 2 3" xfId="32838"/>
    <cellStyle name="Note 17 2 2 3 2 3" xfId="32839"/>
    <cellStyle name="Note 17 2 2 3 2 3 2" xfId="32840"/>
    <cellStyle name="Note 17 2 2 3 2 3 2 2" xfId="32841"/>
    <cellStyle name="Note 17 2 2 3 2 3 3" xfId="32842"/>
    <cellStyle name="Note 17 2 2 3 2 4" xfId="32843"/>
    <cellStyle name="Note 17 2 2 3 2 4 2" xfId="32844"/>
    <cellStyle name="Note 17 2 2 3 2 5" xfId="32845"/>
    <cellStyle name="Note 17 2 2 3 3" xfId="32846"/>
    <cellStyle name="Note 17 2 2 3 3 2" xfId="32847"/>
    <cellStyle name="Note 17 2 2 3 3 2 2" xfId="32848"/>
    <cellStyle name="Note 17 2 2 3 3 3" xfId="32849"/>
    <cellStyle name="Note 17 2 2 3 4" xfId="32850"/>
    <cellStyle name="Note 17 2 2 3 4 2" xfId="32851"/>
    <cellStyle name="Note 17 2 2 3 4 2 2" xfId="32852"/>
    <cellStyle name="Note 17 2 2 3 4 3" xfId="32853"/>
    <cellStyle name="Note 17 2 2 3 5" xfId="32854"/>
    <cellStyle name="Note 17 2 2 3 5 2" xfId="32855"/>
    <cellStyle name="Note 17 2 2 3 6" xfId="32856"/>
    <cellStyle name="Note 17 2 2 4" xfId="32857"/>
    <cellStyle name="Note 17 2 2 4 2" xfId="32858"/>
    <cellStyle name="Note 17 2 2 4 2 2" xfId="32859"/>
    <cellStyle name="Note 17 2 2 4 2 2 2" xfId="32860"/>
    <cellStyle name="Note 17 2 2 4 2 3" xfId="32861"/>
    <cellStyle name="Note 17 2 2 4 3" xfId="32862"/>
    <cellStyle name="Note 17 2 2 4 3 2" xfId="32863"/>
    <cellStyle name="Note 17 2 2 4 3 2 2" xfId="32864"/>
    <cellStyle name="Note 17 2 2 4 3 3" xfId="32865"/>
    <cellStyle name="Note 17 2 2 4 4" xfId="32866"/>
    <cellStyle name="Note 17 2 2 4 4 2" xfId="32867"/>
    <cellStyle name="Note 17 2 2 4 5" xfId="32868"/>
    <cellStyle name="Note 17 2 3" xfId="32869"/>
    <cellStyle name="Note 17 2 3 2" xfId="32870"/>
    <cellStyle name="Note 17 2 3 2 2" xfId="32871"/>
    <cellStyle name="Note 17 2 3 2 2 2" xfId="32872"/>
    <cellStyle name="Note 17 2 3 2 2 2 2" xfId="32873"/>
    <cellStyle name="Note 17 2 3 2 2 2 2 2" xfId="32874"/>
    <cellStyle name="Note 17 2 3 2 2 2 3" xfId="32875"/>
    <cellStyle name="Note 17 2 3 2 2 3" xfId="32876"/>
    <cellStyle name="Note 17 2 3 2 2 3 2" xfId="32877"/>
    <cellStyle name="Note 17 2 3 2 2 3 2 2" xfId="32878"/>
    <cellStyle name="Note 17 2 3 2 2 3 3" xfId="32879"/>
    <cellStyle name="Note 17 2 3 2 2 4" xfId="32880"/>
    <cellStyle name="Note 17 2 3 2 2 4 2" xfId="32881"/>
    <cellStyle name="Note 17 2 3 2 2 5" xfId="32882"/>
    <cellStyle name="Note 17 2 3 2 3" xfId="32883"/>
    <cellStyle name="Note 17 2 3 2 3 2" xfId="32884"/>
    <cellStyle name="Note 17 2 3 2 3 2 2" xfId="32885"/>
    <cellStyle name="Note 17 2 3 2 3 3" xfId="32886"/>
    <cellStyle name="Note 17 2 3 2 4" xfId="32887"/>
    <cellStyle name="Note 17 2 3 2 4 2" xfId="32888"/>
    <cellStyle name="Note 17 2 3 2 4 2 2" xfId="32889"/>
    <cellStyle name="Note 17 2 3 2 4 3" xfId="32890"/>
    <cellStyle name="Note 17 2 3 2 5" xfId="32891"/>
    <cellStyle name="Note 17 2 3 2 5 2" xfId="32892"/>
    <cellStyle name="Note 17 2 3 2 6" xfId="32893"/>
    <cellStyle name="Note 17 2 3 3" xfId="32894"/>
    <cellStyle name="Note 17 2 3 3 2" xfId="32895"/>
    <cellStyle name="Note 17 2 3 3 2 2" xfId="32896"/>
    <cellStyle name="Note 17 2 3 3 2 2 2" xfId="32897"/>
    <cellStyle name="Note 17 2 3 3 2 2 2 2" xfId="32898"/>
    <cellStyle name="Note 17 2 3 3 2 2 3" xfId="32899"/>
    <cellStyle name="Note 17 2 3 3 2 3" xfId="32900"/>
    <cellStyle name="Note 17 2 3 3 2 3 2" xfId="32901"/>
    <cellStyle name="Note 17 2 3 3 2 3 2 2" xfId="32902"/>
    <cellStyle name="Note 17 2 3 3 2 3 3" xfId="32903"/>
    <cellStyle name="Note 17 2 3 3 2 4" xfId="32904"/>
    <cellStyle name="Note 17 2 3 3 2 4 2" xfId="32905"/>
    <cellStyle name="Note 17 2 3 3 2 5" xfId="32906"/>
    <cellStyle name="Note 17 2 3 3 3" xfId="32907"/>
    <cellStyle name="Note 17 2 3 3 3 2" xfId="32908"/>
    <cellStyle name="Note 17 2 3 3 3 2 2" xfId="32909"/>
    <cellStyle name="Note 17 2 3 3 3 3" xfId="32910"/>
    <cellStyle name="Note 17 2 3 3 4" xfId="32911"/>
    <cellStyle name="Note 17 2 3 3 4 2" xfId="32912"/>
    <cellStyle name="Note 17 2 3 3 4 2 2" xfId="32913"/>
    <cellStyle name="Note 17 2 3 3 4 3" xfId="32914"/>
    <cellStyle name="Note 17 2 3 3 5" xfId="32915"/>
    <cellStyle name="Note 17 2 3 3 5 2" xfId="32916"/>
    <cellStyle name="Note 17 2 3 3 6" xfId="32917"/>
    <cellStyle name="Note 17 2 3 4" xfId="32918"/>
    <cellStyle name="Note 17 2 3 4 2" xfId="32919"/>
    <cellStyle name="Note 17 2 3 4 2 2" xfId="32920"/>
    <cellStyle name="Note 17 2 3 4 2 2 2" xfId="32921"/>
    <cellStyle name="Note 17 2 3 4 2 3" xfId="32922"/>
    <cellStyle name="Note 17 2 3 4 3" xfId="32923"/>
    <cellStyle name="Note 17 2 3 4 3 2" xfId="32924"/>
    <cellStyle name="Note 17 2 3 4 3 2 2" xfId="32925"/>
    <cellStyle name="Note 17 2 3 4 3 3" xfId="32926"/>
    <cellStyle name="Note 17 2 3 4 4" xfId="32927"/>
    <cellStyle name="Note 17 2 3 4 4 2" xfId="32928"/>
    <cellStyle name="Note 17 2 3 4 5" xfId="32929"/>
    <cellStyle name="Note 17 2 4" xfId="32930"/>
    <cellStyle name="Note 17 2 4 2" xfId="32931"/>
    <cellStyle name="Note 17 2 4 2 2" xfId="32932"/>
    <cellStyle name="Note 17 2 4 2 2 2" xfId="32933"/>
    <cellStyle name="Note 17 2 4 2 2 2 2" xfId="32934"/>
    <cellStyle name="Note 17 2 4 2 2 2 2 2" xfId="32935"/>
    <cellStyle name="Note 17 2 4 2 2 2 3" xfId="32936"/>
    <cellStyle name="Note 17 2 4 2 2 3" xfId="32937"/>
    <cellStyle name="Note 17 2 4 2 2 3 2" xfId="32938"/>
    <cellStyle name="Note 17 2 4 2 2 3 2 2" xfId="32939"/>
    <cellStyle name="Note 17 2 4 2 2 3 3" xfId="32940"/>
    <cellStyle name="Note 17 2 4 2 2 4" xfId="32941"/>
    <cellStyle name="Note 17 2 4 2 2 4 2" xfId="32942"/>
    <cellStyle name="Note 17 2 4 2 2 5" xfId="32943"/>
    <cellStyle name="Note 17 2 4 2 3" xfId="32944"/>
    <cellStyle name="Note 17 2 4 2 3 2" xfId="32945"/>
    <cellStyle name="Note 17 2 4 2 3 2 2" xfId="32946"/>
    <cellStyle name="Note 17 2 4 2 3 3" xfId="32947"/>
    <cellStyle name="Note 17 2 4 2 4" xfId="32948"/>
    <cellStyle name="Note 17 2 4 2 4 2" xfId="32949"/>
    <cellStyle name="Note 17 2 4 2 4 2 2" xfId="32950"/>
    <cellStyle name="Note 17 2 4 2 4 3" xfId="32951"/>
    <cellStyle name="Note 17 2 4 2 5" xfId="32952"/>
    <cellStyle name="Note 17 2 4 2 5 2" xfId="32953"/>
    <cellStyle name="Note 17 2 4 2 6" xfId="32954"/>
    <cellStyle name="Note 17 2 4 3" xfId="32955"/>
    <cellStyle name="Note 17 2 4 3 2" xfId="32956"/>
    <cellStyle name="Note 17 2 4 3 2 2" xfId="32957"/>
    <cellStyle name="Note 17 2 4 3 2 2 2" xfId="32958"/>
    <cellStyle name="Note 17 2 4 3 2 2 2 2" xfId="32959"/>
    <cellStyle name="Note 17 2 4 3 2 2 3" xfId="32960"/>
    <cellStyle name="Note 17 2 4 3 2 3" xfId="32961"/>
    <cellStyle name="Note 17 2 4 3 2 3 2" xfId="32962"/>
    <cellStyle name="Note 17 2 4 3 2 3 2 2" xfId="32963"/>
    <cellStyle name="Note 17 2 4 3 2 3 3" xfId="32964"/>
    <cellStyle name="Note 17 2 4 3 2 4" xfId="32965"/>
    <cellStyle name="Note 17 2 4 3 2 4 2" xfId="32966"/>
    <cellStyle name="Note 17 2 4 3 2 5" xfId="32967"/>
    <cellStyle name="Note 17 2 4 3 3" xfId="32968"/>
    <cellStyle name="Note 17 2 4 3 3 2" xfId="32969"/>
    <cellStyle name="Note 17 2 4 3 3 2 2" xfId="32970"/>
    <cellStyle name="Note 17 2 4 3 3 3" xfId="32971"/>
    <cellStyle name="Note 17 2 4 3 4" xfId="32972"/>
    <cellStyle name="Note 17 2 4 3 4 2" xfId="32973"/>
    <cellStyle name="Note 17 2 4 3 4 2 2" xfId="32974"/>
    <cellStyle name="Note 17 2 4 3 4 3" xfId="32975"/>
    <cellStyle name="Note 17 2 4 3 5" xfId="32976"/>
    <cellStyle name="Note 17 2 4 3 5 2" xfId="32977"/>
    <cellStyle name="Note 17 2 4 3 6" xfId="32978"/>
    <cellStyle name="Note 17 2 4 4" xfId="32979"/>
    <cellStyle name="Note 17 2 4 4 2" xfId="32980"/>
    <cellStyle name="Note 17 2 4 4 2 2" xfId="32981"/>
    <cellStyle name="Note 17 2 4 4 2 2 2" xfId="32982"/>
    <cellStyle name="Note 17 2 4 4 2 3" xfId="32983"/>
    <cellStyle name="Note 17 2 4 4 3" xfId="32984"/>
    <cellStyle name="Note 17 2 4 4 3 2" xfId="32985"/>
    <cellStyle name="Note 17 2 4 4 3 2 2" xfId="32986"/>
    <cellStyle name="Note 17 2 4 4 3 3" xfId="32987"/>
    <cellStyle name="Note 17 2 4 4 4" xfId="32988"/>
    <cellStyle name="Note 17 2 4 4 4 2" xfId="32989"/>
    <cellStyle name="Note 17 2 4 4 5" xfId="32990"/>
    <cellStyle name="Note 17 2 5" xfId="32991"/>
    <cellStyle name="Note 17 2 5 2" xfId="32992"/>
    <cellStyle name="Note 17 2 5 2 2" xfId="32993"/>
    <cellStyle name="Note 17 2 5 2 2 2" xfId="32994"/>
    <cellStyle name="Note 17 2 5 2 2 2 2" xfId="32995"/>
    <cellStyle name="Note 17 2 5 2 2 2 2 2" xfId="32996"/>
    <cellStyle name="Note 17 2 5 2 2 2 3" xfId="32997"/>
    <cellStyle name="Note 17 2 5 2 2 3" xfId="32998"/>
    <cellStyle name="Note 17 2 5 2 2 3 2" xfId="32999"/>
    <cellStyle name="Note 17 2 5 2 2 3 2 2" xfId="33000"/>
    <cellStyle name="Note 17 2 5 2 2 3 3" xfId="33001"/>
    <cellStyle name="Note 17 2 5 2 2 4" xfId="33002"/>
    <cellStyle name="Note 17 2 5 2 2 4 2" xfId="33003"/>
    <cellStyle name="Note 17 2 5 2 2 5" xfId="33004"/>
    <cellStyle name="Note 17 2 5 2 3" xfId="33005"/>
    <cellStyle name="Note 17 2 5 2 3 2" xfId="33006"/>
    <cellStyle name="Note 17 2 5 2 3 2 2" xfId="33007"/>
    <cellStyle name="Note 17 2 5 2 3 3" xfId="33008"/>
    <cellStyle name="Note 17 2 5 2 4" xfId="33009"/>
    <cellStyle name="Note 17 2 5 2 4 2" xfId="33010"/>
    <cellStyle name="Note 17 2 5 2 4 2 2" xfId="33011"/>
    <cellStyle name="Note 17 2 5 2 4 3" xfId="33012"/>
    <cellStyle name="Note 17 2 5 2 5" xfId="33013"/>
    <cellStyle name="Note 17 2 5 2 5 2" xfId="33014"/>
    <cellStyle name="Note 17 2 5 2 6" xfId="33015"/>
    <cellStyle name="Note 17 2 5 3" xfId="33016"/>
    <cellStyle name="Note 17 2 5 3 2" xfId="33017"/>
    <cellStyle name="Note 17 2 5 3 2 2" xfId="33018"/>
    <cellStyle name="Note 17 2 5 3 2 2 2" xfId="33019"/>
    <cellStyle name="Note 17 2 5 3 2 2 2 2" xfId="33020"/>
    <cellStyle name="Note 17 2 5 3 2 2 3" xfId="33021"/>
    <cellStyle name="Note 17 2 5 3 2 3" xfId="33022"/>
    <cellStyle name="Note 17 2 5 3 2 3 2" xfId="33023"/>
    <cellStyle name="Note 17 2 5 3 2 3 2 2" xfId="33024"/>
    <cellStyle name="Note 17 2 5 3 2 3 3" xfId="33025"/>
    <cellStyle name="Note 17 2 5 3 2 4" xfId="33026"/>
    <cellStyle name="Note 17 2 5 3 2 4 2" xfId="33027"/>
    <cellStyle name="Note 17 2 5 3 2 5" xfId="33028"/>
    <cellStyle name="Note 17 2 5 3 3" xfId="33029"/>
    <cellStyle name="Note 17 2 5 3 3 2" xfId="33030"/>
    <cellStyle name="Note 17 2 5 3 3 2 2" xfId="33031"/>
    <cellStyle name="Note 17 2 5 3 3 3" xfId="33032"/>
    <cellStyle name="Note 17 2 5 3 4" xfId="33033"/>
    <cellStyle name="Note 17 2 5 3 4 2" xfId="33034"/>
    <cellStyle name="Note 17 2 5 3 4 2 2" xfId="33035"/>
    <cellStyle name="Note 17 2 5 3 4 3" xfId="33036"/>
    <cellStyle name="Note 17 2 5 3 5" xfId="33037"/>
    <cellStyle name="Note 17 2 5 3 5 2" xfId="33038"/>
    <cellStyle name="Note 17 2 5 3 6" xfId="33039"/>
    <cellStyle name="Note 17 2 5 4" xfId="33040"/>
    <cellStyle name="Note 17 2 5 4 2" xfId="33041"/>
    <cellStyle name="Note 17 2 5 4 2 2" xfId="33042"/>
    <cellStyle name="Note 17 2 5 4 2 2 2" xfId="33043"/>
    <cellStyle name="Note 17 2 5 4 2 3" xfId="33044"/>
    <cellStyle name="Note 17 2 5 4 3" xfId="33045"/>
    <cellStyle name="Note 17 2 5 4 3 2" xfId="33046"/>
    <cellStyle name="Note 17 2 5 4 3 2 2" xfId="33047"/>
    <cellStyle name="Note 17 2 5 4 3 3" xfId="33048"/>
    <cellStyle name="Note 17 2 5 4 4" xfId="33049"/>
    <cellStyle name="Note 17 2 5 4 4 2" xfId="33050"/>
    <cellStyle name="Note 17 2 5 4 5" xfId="33051"/>
    <cellStyle name="Note 17 2 6" xfId="33052"/>
    <cellStyle name="Note 17 2 6 2" xfId="33053"/>
    <cellStyle name="Note 17 2 6 2 2" xfId="33054"/>
    <cellStyle name="Note 17 2 6 2 2 2" xfId="33055"/>
    <cellStyle name="Note 17 2 6 2 2 2 2" xfId="33056"/>
    <cellStyle name="Note 17 2 6 2 2 2 2 2" xfId="33057"/>
    <cellStyle name="Note 17 2 6 2 2 2 3" xfId="33058"/>
    <cellStyle name="Note 17 2 6 2 2 3" xfId="33059"/>
    <cellStyle name="Note 17 2 6 2 2 3 2" xfId="33060"/>
    <cellStyle name="Note 17 2 6 2 2 3 2 2" xfId="33061"/>
    <cellStyle name="Note 17 2 6 2 2 3 3" xfId="33062"/>
    <cellStyle name="Note 17 2 6 2 2 4" xfId="33063"/>
    <cellStyle name="Note 17 2 6 2 2 4 2" xfId="33064"/>
    <cellStyle name="Note 17 2 6 2 2 5" xfId="33065"/>
    <cellStyle name="Note 17 2 6 2 3" xfId="33066"/>
    <cellStyle name="Note 17 2 6 2 3 2" xfId="33067"/>
    <cellStyle name="Note 17 2 6 2 3 2 2" xfId="33068"/>
    <cellStyle name="Note 17 2 6 2 3 3" xfId="33069"/>
    <cellStyle name="Note 17 2 6 2 4" xfId="33070"/>
    <cellStyle name="Note 17 2 6 2 4 2" xfId="33071"/>
    <cellStyle name="Note 17 2 6 2 4 2 2" xfId="33072"/>
    <cellStyle name="Note 17 2 6 2 4 3" xfId="33073"/>
    <cellStyle name="Note 17 2 6 2 5" xfId="33074"/>
    <cellStyle name="Note 17 2 6 2 5 2" xfId="33075"/>
    <cellStyle name="Note 17 2 6 2 6" xfId="33076"/>
    <cellStyle name="Note 17 2 6 3" xfId="33077"/>
    <cellStyle name="Note 17 2 6 3 2" xfId="33078"/>
    <cellStyle name="Note 17 2 6 3 2 2" xfId="33079"/>
    <cellStyle name="Note 17 2 6 3 2 2 2" xfId="33080"/>
    <cellStyle name="Note 17 2 6 3 2 2 2 2" xfId="33081"/>
    <cellStyle name="Note 17 2 6 3 2 2 3" xfId="33082"/>
    <cellStyle name="Note 17 2 6 3 2 3" xfId="33083"/>
    <cellStyle name="Note 17 2 6 3 2 3 2" xfId="33084"/>
    <cellStyle name="Note 17 2 6 3 2 3 2 2" xfId="33085"/>
    <cellStyle name="Note 17 2 6 3 2 3 3" xfId="33086"/>
    <cellStyle name="Note 17 2 6 3 2 4" xfId="33087"/>
    <cellStyle name="Note 17 2 6 3 2 4 2" xfId="33088"/>
    <cellStyle name="Note 17 2 6 3 2 5" xfId="33089"/>
    <cellStyle name="Note 17 2 6 3 3" xfId="33090"/>
    <cellStyle name="Note 17 2 6 3 3 2" xfId="33091"/>
    <cellStyle name="Note 17 2 6 3 3 2 2" xfId="33092"/>
    <cellStyle name="Note 17 2 6 3 3 3" xfId="33093"/>
    <cellStyle name="Note 17 2 6 3 4" xfId="33094"/>
    <cellStyle name="Note 17 2 6 3 4 2" xfId="33095"/>
    <cellStyle name="Note 17 2 6 3 4 2 2" xfId="33096"/>
    <cellStyle name="Note 17 2 6 3 4 3" xfId="33097"/>
    <cellStyle name="Note 17 2 6 3 5" xfId="33098"/>
    <cellStyle name="Note 17 2 6 3 5 2" xfId="33099"/>
    <cellStyle name="Note 17 2 6 3 6" xfId="33100"/>
    <cellStyle name="Note 17 2 6 4" xfId="33101"/>
    <cellStyle name="Note 17 2 6 4 2" xfId="33102"/>
    <cellStyle name="Note 17 2 6 4 2 2" xfId="33103"/>
    <cellStyle name="Note 17 2 6 4 2 2 2" xfId="33104"/>
    <cellStyle name="Note 17 2 6 4 2 3" xfId="33105"/>
    <cellStyle name="Note 17 2 6 4 3" xfId="33106"/>
    <cellStyle name="Note 17 2 6 4 3 2" xfId="33107"/>
    <cellStyle name="Note 17 2 6 4 3 2 2" xfId="33108"/>
    <cellStyle name="Note 17 2 6 4 3 3" xfId="33109"/>
    <cellStyle name="Note 17 2 6 4 4" xfId="33110"/>
    <cellStyle name="Note 17 2 6 4 4 2" xfId="33111"/>
    <cellStyle name="Note 17 2 6 4 5" xfId="33112"/>
    <cellStyle name="Note 17 2 7" xfId="33113"/>
    <cellStyle name="Note 17 2 7 2" xfId="33114"/>
    <cellStyle name="Note 17 2 7 2 2" xfId="33115"/>
    <cellStyle name="Note 17 2 7 2 2 2" xfId="33116"/>
    <cellStyle name="Note 17 2 7 2 2 2 2" xfId="33117"/>
    <cellStyle name="Note 17 2 7 2 2 3" xfId="33118"/>
    <cellStyle name="Note 17 2 7 2 3" xfId="33119"/>
    <cellStyle name="Note 17 2 7 2 3 2" xfId="33120"/>
    <cellStyle name="Note 17 2 7 2 3 2 2" xfId="33121"/>
    <cellStyle name="Note 17 2 7 2 3 3" xfId="33122"/>
    <cellStyle name="Note 17 2 7 2 4" xfId="33123"/>
    <cellStyle name="Note 17 2 7 2 4 2" xfId="33124"/>
    <cellStyle name="Note 17 2 7 2 5" xfId="33125"/>
    <cellStyle name="Note 17 2 7 3" xfId="33126"/>
    <cellStyle name="Note 17 2 7 3 2" xfId="33127"/>
    <cellStyle name="Note 17 2 7 3 2 2" xfId="33128"/>
    <cellStyle name="Note 17 2 7 3 3" xfId="33129"/>
    <cellStyle name="Note 17 2 7 4" xfId="33130"/>
    <cellStyle name="Note 17 2 7 4 2" xfId="33131"/>
    <cellStyle name="Note 17 2 7 4 2 2" xfId="33132"/>
    <cellStyle name="Note 17 2 7 4 3" xfId="33133"/>
    <cellStyle name="Note 17 2 7 5" xfId="33134"/>
    <cellStyle name="Note 17 2 7 5 2" xfId="33135"/>
    <cellStyle name="Note 17 2 7 6" xfId="33136"/>
    <cellStyle name="Note 17 2 8" xfId="33137"/>
    <cellStyle name="Note 17 2 8 2" xfId="33138"/>
    <cellStyle name="Note 17 2 8 2 2" xfId="33139"/>
    <cellStyle name="Note 17 2 8 2 2 2" xfId="33140"/>
    <cellStyle name="Note 17 2 8 2 2 2 2" xfId="33141"/>
    <cellStyle name="Note 17 2 8 2 2 3" xfId="33142"/>
    <cellStyle name="Note 17 2 8 2 3" xfId="33143"/>
    <cellStyle name="Note 17 2 8 2 3 2" xfId="33144"/>
    <cellStyle name="Note 17 2 8 2 3 2 2" xfId="33145"/>
    <cellStyle name="Note 17 2 8 2 3 3" xfId="33146"/>
    <cellStyle name="Note 17 2 8 2 4" xfId="33147"/>
    <cellStyle name="Note 17 2 8 2 4 2" xfId="33148"/>
    <cellStyle name="Note 17 2 8 2 5" xfId="33149"/>
    <cellStyle name="Note 17 2 8 3" xfId="33150"/>
    <cellStyle name="Note 17 2 8 3 2" xfId="33151"/>
    <cellStyle name="Note 17 2 8 3 2 2" xfId="33152"/>
    <cellStyle name="Note 17 2 8 3 3" xfId="33153"/>
    <cellStyle name="Note 17 2 8 4" xfId="33154"/>
    <cellStyle name="Note 17 2 8 4 2" xfId="33155"/>
    <cellStyle name="Note 17 2 8 4 2 2" xfId="33156"/>
    <cellStyle name="Note 17 2 8 4 3" xfId="33157"/>
    <cellStyle name="Note 17 2 8 5" xfId="33158"/>
    <cellStyle name="Note 17 2 8 5 2" xfId="33159"/>
    <cellStyle name="Note 17 2 8 6" xfId="33160"/>
    <cellStyle name="Note 17 2 9" xfId="33161"/>
    <cellStyle name="Note 17 2 9 2" xfId="33162"/>
    <cellStyle name="Note 17 2 9 2 2" xfId="33163"/>
    <cellStyle name="Note 17 2 9 2 2 2" xfId="33164"/>
    <cellStyle name="Note 17 2 9 2 3" xfId="33165"/>
    <cellStyle name="Note 17 2 9 3" xfId="33166"/>
    <cellStyle name="Note 17 2 9 3 2" xfId="33167"/>
    <cellStyle name="Note 17 2 9 3 2 2" xfId="33168"/>
    <cellStyle name="Note 17 2 9 3 3" xfId="33169"/>
    <cellStyle name="Note 17 2 9 4" xfId="33170"/>
    <cellStyle name="Note 17 2 9 4 2" xfId="33171"/>
    <cellStyle name="Note 17 2 9 5" xfId="33172"/>
    <cellStyle name="Note 17 3" xfId="33173"/>
    <cellStyle name="Note 17 3 2" xfId="33174"/>
    <cellStyle name="Note 17 3 2 2" xfId="33175"/>
    <cellStyle name="Note 17 3 2 2 2" xfId="33176"/>
    <cellStyle name="Note 17 3 2 2 2 2" xfId="33177"/>
    <cellStyle name="Note 17 3 2 2 2 2 2" xfId="33178"/>
    <cellStyle name="Note 17 3 2 2 2 2 2 2" xfId="33179"/>
    <cellStyle name="Note 17 3 2 2 2 2 3" xfId="33180"/>
    <cellStyle name="Note 17 3 2 2 2 3" xfId="33181"/>
    <cellStyle name="Note 17 3 2 2 2 3 2" xfId="33182"/>
    <cellStyle name="Note 17 3 2 2 2 3 2 2" xfId="33183"/>
    <cellStyle name="Note 17 3 2 2 2 3 3" xfId="33184"/>
    <cellStyle name="Note 17 3 2 2 2 4" xfId="33185"/>
    <cellStyle name="Note 17 3 2 2 2 4 2" xfId="33186"/>
    <cellStyle name="Note 17 3 2 2 2 5" xfId="33187"/>
    <cellStyle name="Note 17 3 2 2 3" xfId="33188"/>
    <cellStyle name="Note 17 3 2 2 3 2" xfId="33189"/>
    <cellStyle name="Note 17 3 2 2 3 2 2" xfId="33190"/>
    <cellStyle name="Note 17 3 2 2 3 3" xfId="33191"/>
    <cellStyle name="Note 17 3 2 2 4" xfId="33192"/>
    <cellStyle name="Note 17 3 2 2 4 2" xfId="33193"/>
    <cellStyle name="Note 17 3 2 2 4 2 2" xfId="33194"/>
    <cellStyle name="Note 17 3 2 2 4 3" xfId="33195"/>
    <cellStyle name="Note 17 3 2 2 5" xfId="33196"/>
    <cellStyle name="Note 17 3 2 2 5 2" xfId="33197"/>
    <cellStyle name="Note 17 3 2 2 6" xfId="33198"/>
    <cellStyle name="Note 17 3 2 3" xfId="33199"/>
    <cellStyle name="Note 17 3 2 3 2" xfId="33200"/>
    <cellStyle name="Note 17 3 2 3 2 2" xfId="33201"/>
    <cellStyle name="Note 17 3 2 3 2 2 2" xfId="33202"/>
    <cellStyle name="Note 17 3 2 3 2 2 2 2" xfId="33203"/>
    <cellStyle name="Note 17 3 2 3 2 2 3" xfId="33204"/>
    <cellStyle name="Note 17 3 2 3 2 3" xfId="33205"/>
    <cellStyle name="Note 17 3 2 3 2 3 2" xfId="33206"/>
    <cellStyle name="Note 17 3 2 3 2 3 2 2" xfId="33207"/>
    <cellStyle name="Note 17 3 2 3 2 3 3" xfId="33208"/>
    <cellStyle name="Note 17 3 2 3 2 4" xfId="33209"/>
    <cellStyle name="Note 17 3 2 3 2 4 2" xfId="33210"/>
    <cellStyle name="Note 17 3 2 3 2 5" xfId="33211"/>
    <cellStyle name="Note 17 3 2 3 3" xfId="33212"/>
    <cellStyle name="Note 17 3 2 3 3 2" xfId="33213"/>
    <cellStyle name="Note 17 3 2 3 3 2 2" xfId="33214"/>
    <cellStyle name="Note 17 3 2 3 3 3" xfId="33215"/>
    <cellStyle name="Note 17 3 2 3 4" xfId="33216"/>
    <cellStyle name="Note 17 3 2 3 4 2" xfId="33217"/>
    <cellStyle name="Note 17 3 2 3 4 2 2" xfId="33218"/>
    <cellStyle name="Note 17 3 2 3 4 3" xfId="33219"/>
    <cellStyle name="Note 17 3 2 3 5" xfId="33220"/>
    <cellStyle name="Note 17 3 2 3 5 2" xfId="33221"/>
    <cellStyle name="Note 17 3 2 3 6" xfId="33222"/>
    <cellStyle name="Note 17 3 2 4" xfId="33223"/>
    <cellStyle name="Note 17 3 2 4 2" xfId="33224"/>
    <cellStyle name="Note 17 3 2 4 2 2" xfId="33225"/>
    <cellStyle name="Note 17 3 2 4 2 2 2" xfId="33226"/>
    <cellStyle name="Note 17 3 2 4 2 3" xfId="33227"/>
    <cellStyle name="Note 17 3 2 4 3" xfId="33228"/>
    <cellStyle name="Note 17 3 2 4 3 2" xfId="33229"/>
    <cellStyle name="Note 17 3 2 4 3 2 2" xfId="33230"/>
    <cellStyle name="Note 17 3 2 4 3 3" xfId="33231"/>
    <cellStyle name="Note 17 3 2 4 4" xfId="33232"/>
    <cellStyle name="Note 17 3 2 4 4 2" xfId="33233"/>
    <cellStyle name="Note 17 3 2 4 5" xfId="33234"/>
    <cellStyle name="Note 17 3 3" xfId="33235"/>
    <cellStyle name="Note 17 3 3 2" xfId="33236"/>
    <cellStyle name="Note 17 3 3 2 2" xfId="33237"/>
    <cellStyle name="Note 17 3 3 2 2 2" xfId="33238"/>
    <cellStyle name="Note 17 3 3 2 2 2 2" xfId="33239"/>
    <cellStyle name="Note 17 3 3 2 2 2 2 2" xfId="33240"/>
    <cellStyle name="Note 17 3 3 2 2 2 3" xfId="33241"/>
    <cellStyle name="Note 17 3 3 2 2 3" xfId="33242"/>
    <cellStyle name="Note 17 3 3 2 2 3 2" xfId="33243"/>
    <cellStyle name="Note 17 3 3 2 2 3 2 2" xfId="33244"/>
    <cellStyle name="Note 17 3 3 2 2 3 3" xfId="33245"/>
    <cellStyle name="Note 17 3 3 2 2 4" xfId="33246"/>
    <cellStyle name="Note 17 3 3 2 2 4 2" xfId="33247"/>
    <cellStyle name="Note 17 3 3 2 2 5" xfId="33248"/>
    <cellStyle name="Note 17 3 3 2 3" xfId="33249"/>
    <cellStyle name="Note 17 3 3 2 3 2" xfId="33250"/>
    <cellStyle name="Note 17 3 3 2 3 2 2" xfId="33251"/>
    <cellStyle name="Note 17 3 3 2 3 3" xfId="33252"/>
    <cellStyle name="Note 17 3 3 2 4" xfId="33253"/>
    <cellStyle name="Note 17 3 3 2 4 2" xfId="33254"/>
    <cellStyle name="Note 17 3 3 2 4 2 2" xfId="33255"/>
    <cellStyle name="Note 17 3 3 2 4 3" xfId="33256"/>
    <cellStyle name="Note 17 3 3 2 5" xfId="33257"/>
    <cellStyle name="Note 17 3 3 2 5 2" xfId="33258"/>
    <cellStyle name="Note 17 3 3 2 6" xfId="33259"/>
    <cellStyle name="Note 17 3 3 3" xfId="33260"/>
    <cellStyle name="Note 17 3 3 3 2" xfId="33261"/>
    <cellStyle name="Note 17 3 3 3 2 2" xfId="33262"/>
    <cellStyle name="Note 17 3 3 3 2 2 2" xfId="33263"/>
    <cellStyle name="Note 17 3 3 3 2 2 2 2" xfId="33264"/>
    <cellStyle name="Note 17 3 3 3 2 2 3" xfId="33265"/>
    <cellStyle name="Note 17 3 3 3 2 3" xfId="33266"/>
    <cellStyle name="Note 17 3 3 3 2 3 2" xfId="33267"/>
    <cellStyle name="Note 17 3 3 3 2 3 2 2" xfId="33268"/>
    <cellStyle name="Note 17 3 3 3 2 3 3" xfId="33269"/>
    <cellStyle name="Note 17 3 3 3 2 4" xfId="33270"/>
    <cellStyle name="Note 17 3 3 3 2 4 2" xfId="33271"/>
    <cellStyle name="Note 17 3 3 3 2 5" xfId="33272"/>
    <cellStyle name="Note 17 3 3 3 3" xfId="33273"/>
    <cellStyle name="Note 17 3 3 3 3 2" xfId="33274"/>
    <cellStyle name="Note 17 3 3 3 3 2 2" xfId="33275"/>
    <cellStyle name="Note 17 3 3 3 3 3" xfId="33276"/>
    <cellStyle name="Note 17 3 3 3 4" xfId="33277"/>
    <cellStyle name="Note 17 3 3 3 4 2" xfId="33278"/>
    <cellStyle name="Note 17 3 3 3 4 2 2" xfId="33279"/>
    <cellStyle name="Note 17 3 3 3 4 3" xfId="33280"/>
    <cellStyle name="Note 17 3 3 3 5" xfId="33281"/>
    <cellStyle name="Note 17 3 3 3 5 2" xfId="33282"/>
    <cellStyle name="Note 17 3 3 3 6" xfId="33283"/>
    <cellStyle name="Note 17 3 3 4" xfId="33284"/>
    <cellStyle name="Note 17 3 3 4 2" xfId="33285"/>
    <cellStyle name="Note 17 3 3 4 2 2" xfId="33286"/>
    <cellStyle name="Note 17 3 3 4 2 2 2" xfId="33287"/>
    <cellStyle name="Note 17 3 3 4 2 3" xfId="33288"/>
    <cellStyle name="Note 17 3 3 4 3" xfId="33289"/>
    <cellStyle name="Note 17 3 3 4 3 2" xfId="33290"/>
    <cellStyle name="Note 17 3 3 4 3 2 2" xfId="33291"/>
    <cellStyle name="Note 17 3 3 4 3 3" xfId="33292"/>
    <cellStyle name="Note 17 3 3 4 4" xfId="33293"/>
    <cellStyle name="Note 17 3 3 4 4 2" xfId="33294"/>
    <cellStyle name="Note 17 3 3 4 5" xfId="33295"/>
    <cellStyle name="Note 17 3 4" xfId="33296"/>
    <cellStyle name="Note 17 3 4 2" xfId="33297"/>
    <cellStyle name="Note 17 3 4 2 2" xfId="33298"/>
    <cellStyle name="Note 17 3 4 2 2 2" xfId="33299"/>
    <cellStyle name="Note 17 3 4 2 2 2 2" xfId="33300"/>
    <cellStyle name="Note 17 3 4 2 2 2 2 2" xfId="33301"/>
    <cellStyle name="Note 17 3 4 2 2 2 3" xfId="33302"/>
    <cellStyle name="Note 17 3 4 2 2 3" xfId="33303"/>
    <cellStyle name="Note 17 3 4 2 2 3 2" xfId="33304"/>
    <cellStyle name="Note 17 3 4 2 2 3 2 2" xfId="33305"/>
    <cellStyle name="Note 17 3 4 2 2 3 3" xfId="33306"/>
    <cellStyle name="Note 17 3 4 2 2 4" xfId="33307"/>
    <cellStyle name="Note 17 3 4 2 2 4 2" xfId="33308"/>
    <cellStyle name="Note 17 3 4 2 2 5" xfId="33309"/>
    <cellStyle name="Note 17 3 4 2 3" xfId="33310"/>
    <cellStyle name="Note 17 3 4 2 3 2" xfId="33311"/>
    <cellStyle name="Note 17 3 4 2 3 2 2" xfId="33312"/>
    <cellStyle name="Note 17 3 4 2 3 3" xfId="33313"/>
    <cellStyle name="Note 17 3 4 2 4" xfId="33314"/>
    <cellStyle name="Note 17 3 4 2 4 2" xfId="33315"/>
    <cellStyle name="Note 17 3 4 2 4 2 2" xfId="33316"/>
    <cellStyle name="Note 17 3 4 2 4 3" xfId="33317"/>
    <cellStyle name="Note 17 3 4 2 5" xfId="33318"/>
    <cellStyle name="Note 17 3 4 2 5 2" xfId="33319"/>
    <cellStyle name="Note 17 3 4 2 6" xfId="33320"/>
    <cellStyle name="Note 17 3 4 3" xfId="33321"/>
    <cellStyle name="Note 17 3 4 3 2" xfId="33322"/>
    <cellStyle name="Note 17 3 4 3 2 2" xfId="33323"/>
    <cellStyle name="Note 17 3 4 3 2 2 2" xfId="33324"/>
    <cellStyle name="Note 17 3 4 3 2 2 2 2" xfId="33325"/>
    <cellStyle name="Note 17 3 4 3 2 2 3" xfId="33326"/>
    <cellStyle name="Note 17 3 4 3 2 3" xfId="33327"/>
    <cellStyle name="Note 17 3 4 3 2 3 2" xfId="33328"/>
    <cellStyle name="Note 17 3 4 3 2 3 2 2" xfId="33329"/>
    <cellStyle name="Note 17 3 4 3 2 3 3" xfId="33330"/>
    <cellStyle name="Note 17 3 4 3 2 4" xfId="33331"/>
    <cellStyle name="Note 17 3 4 3 2 4 2" xfId="33332"/>
    <cellStyle name="Note 17 3 4 3 2 5" xfId="33333"/>
    <cellStyle name="Note 17 3 4 3 3" xfId="33334"/>
    <cellStyle name="Note 17 3 4 3 3 2" xfId="33335"/>
    <cellStyle name="Note 17 3 4 3 3 2 2" xfId="33336"/>
    <cellStyle name="Note 17 3 4 3 3 3" xfId="33337"/>
    <cellStyle name="Note 17 3 4 3 4" xfId="33338"/>
    <cellStyle name="Note 17 3 4 3 4 2" xfId="33339"/>
    <cellStyle name="Note 17 3 4 3 4 2 2" xfId="33340"/>
    <cellStyle name="Note 17 3 4 3 4 3" xfId="33341"/>
    <cellStyle name="Note 17 3 4 3 5" xfId="33342"/>
    <cellStyle name="Note 17 3 4 3 5 2" xfId="33343"/>
    <cellStyle name="Note 17 3 4 3 6" xfId="33344"/>
    <cellStyle name="Note 17 3 4 4" xfId="33345"/>
    <cellStyle name="Note 17 3 4 4 2" xfId="33346"/>
    <cellStyle name="Note 17 3 4 4 2 2" xfId="33347"/>
    <cellStyle name="Note 17 3 4 4 2 2 2" xfId="33348"/>
    <cellStyle name="Note 17 3 4 4 2 3" xfId="33349"/>
    <cellStyle name="Note 17 3 4 4 3" xfId="33350"/>
    <cellStyle name="Note 17 3 4 4 3 2" xfId="33351"/>
    <cellStyle name="Note 17 3 4 4 3 2 2" xfId="33352"/>
    <cellStyle name="Note 17 3 4 4 3 3" xfId="33353"/>
    <cellStyle name="Note 17 3 4 4 4" xfId="33354"/>
    <cellStyle name="Note 17 3 4 4 4 2" xfId="33355"/>
    <cellStyle name="Note 17 3 4 4 5" xfId="33356"/>
    <cellStyle name="Note 17 3 5" xfId="33357"/>
    <cellStyle name="Note 17 3 5 2" xfId="33358"/>
    <cellStyle name="Note 17 3 5 2 2" xfId="33359"/>
    <cellStyle name="Note 17 3 5 2 2 2" xfId="33360"/>
    <cellStyle name="Note 17 3 5 2 2 2 2" xfId="33361"/>
    <cellStyle name="Note 17 3 5 2 2 2 2 2" xfId="33362"/>
    <cellStyle name="Note 17 3 5 2 2 2 3" xfId="33363"/>
    <cellStyle name="Note 17 3 5 2 2 3" xfId="33364"/>
    <cellStyle name="Note 17 3 5 2 2 3 2" xfId="33365"/>
    <cellStyle name="Note 17 3 5 2 2 3 2 2" xfId="33366"/>
    <cellStyle name="Note 17 3 5 2 2 3 3" xfId="33367"/>
    <cellStyle name="Note 17 3 5 2 2 4" xfId="33368"/>
    <cellStyle name="Note 17 3 5 2 2 4 2" xfId="33369"/>
    <cellStyle name="Note 17 3 5 2 2 5" xfId="33370"/>
    <cellStyle name="Note 17 3 5 2 3" xfId="33371"/>
    <cellStyle name="Note 17 3 5 2 3 2" xfId="33372"/>
    <cellStyle name="Note 17 3 5 2 3 2 2" xfId="33373"/>
    <cellStyle name="Note 17 3 5 2 3 3" xfId="33374"/>
    <cellStyle name="Note 17 3 5 2 4" xfId="33375"/>
    <cellStyle name="Note 17 3 5 2 4 2" xfId="33376"/>
    <cellStyle name="Note 17 3 5 2 4 2 2" xfId="33377"/>
    <cellStyle name="Note 17 3 5 2 4 3" xfId="33378"/>
    <cellStyle name="Note 17 3 5 2 5" xfId="33379"/>
    <cellStyle name="Note 17 3 5 2 5 2" xfId="33380"/>
    <cellStyle name="Note 17 3 5 2 6" xfId="33381"/>
    <cellStyle name="Note 17 3 5 3" xfId="33382"/>
    <cellStyle name="Note 17 3 5 3 2" xfId="33383"/>
    <cellStyle name="Note 17 3 5 3 2 2" xfId="33384"/>
    <cellStyle name="Note 17 3 5 3 2 2 2" xfId="33385"/>
    <cellStyle name="Note 17 3 5 3 2 2 2 2" xfId="33386"/>
    <cellStyle name="Note 17 3 5 3 2 2 3" xfId="33387"/>
    <cellStyle name="Note 17 3 5 3 2 3" xfId="33388"/>
    <cellStyle name="Note 17 3 5 3 2 3 2" xfId="33389"/>
    <cellStyle name="Note 17 3 5 3 2 3 2 2" xfId="33390"/>
    <cellStyle name="Note 17 3 5 3 2 3 3" xfId="33391"/>
    <cellStyle name="Note 17 3 5 3 2 4" xfId="33392"/>
    <cellStyle name="Note 17 3 5 3 2 4 2" xfId="33393"/>
    <cellStyle name="Note 17 3 5 3 2 5" xfId="33394"/>
    <cellStyle name="Note 17 3 5 3 3" xfId="33395"/>
    <cellStyle name="Note 17 3 5 3 3 2" xfId="33396"/>
    <cellStyle name="Note 17 3 5 3 3 2 2" xfId="33397"/>
    <cellStyle name="Note 17 3 5 3 3 3" xfId="33398"/>
    <cellStyle name="Note 17 3 5 3 4" xfId="33399"/>
    <cellStyle name="Note 17 3 5 3 4 2" xfId="33400"/>
    <cellStyle name="Note 17 3 5 3 4 2 2" xfId="33401"/>
    <cellStyle name="Note 17 3 5 3 4 3" xfId="33402"/>
    <cellStyle name="Note 17 3 5 3 5" xfId="33403"/>
    <cellStyle name="Note 17 3 5 3 5 2" xfId="33404"/>
    <cellStyle name="Note 17 3 5 3 6" xfId="33405"/>
    <cellStyle name="Note 17 3 5 4" xfId="33406"/>
    <cellStyle name="Note 17 3 5 4 2" xfId="33407"/>
    <cellStyle name="Note 17 3 5 4 2 2" xfId="33408"/>
    <cellStyle name="Note 17 3 5 4 2 2 2" xfId="33409"/>
    <cellStyle name="Note 17 3 5 4 2 3" xfId="33410"/>
    <cellStyle name="Note 17 3 5 4 3" xfId="33411"/>
    <cellStyle name="Note 17 3 5 4 3 2" xfId="33412"/>
    <cellStyle name="Note 17 3 5 4 3 2 2" xfId="33413"/>
    <cellStyle name="Note 17 3 5 4 3 3" xfId="33414"/>
    <cellStyle name="Note 17 3 5 4 4" xfId="33415"/>
    <cellStyle name="Note 17 3 5 4 4 2" xfId="33416"/>
    <cellStyle name="Note 17 3 5 4 5" xfId="33417"/>
    <cellStyle name="Note 17 3 6" xfId="33418"/>
    <cellStyle name="Note 17 3 6 2" xfId="33419"/>
    <cellStyle name="Note 17 3 6 2 2" xfId="33420"/>
    <cellStyle name="Note 17 3 6 2 2 2" xfId="33421"/>
    <cellStyle name="Note 17 3 6 2 2 2 2" xfId="33422"/>
    <cellStyle name="Note 17 3 6 2 2 2 2 2" xfId="33423"/>
    <cellStyle name="Note 17 3 6 2 2 2 3" xfId="33424"/>
    <cellStyle name="Note 17 3 6 2 2 3" xfId="33425"/>
    <cellStyle name="Note 17 3 6 2 2 3 2" xfId="33426"/>
    <cellStyle name="Note 17 3 6 2 2 3 2 2" xfId="33427"/>
    <cellStyle name="Note 17 3 6 2 2 3 3" xfId="33428"/>
    <cellStyle name="Note 17 3 6 2 2 4" xfId="33429"/>
    <cellStyle name="Note 17 3 6 2 2 4 2" xfId="33430"/>
    <cellStyle name="Note 17 3 6 2 2 5" xfId="33431"/>
    <cellStyle name="Note 17 3 6 2 3" xfId="33432"/>
    <cellStyle name="Note 17 3 6 2 3 2" xfId="33433"/>
    <cellStyle name="Note 17 3 6 2 3 2 2" xfId="33434"/>
    <cellStyle name="Note 17 3 6 2 3 3" xfId="33435"/>
    <cellStyle name="Note 17 3 6 2 4" xfId="33436"/>
    <cellStyle name="Note 17 3 6 2 4 2" xfId="33437"/>
    <cellStyle name="Note 17 3 6 2 4 2 2" xfId="33438"/>
    <cellStyle name="Note 17 3 6 2 4 3" xfId="33439"/>
    <cellStyle name="Note 17 3 6 2 5" xfId="33440"/>
    <cellStyle name="Note 17 3 6 2 5 2" xfId="33441"/>
    <cellStyle name="Note 17 3 6 2 6" xfId="33442"/>
    <cellStyle name="Note 17 3 6 3" xfId="33443"/>
    <cellStyle name="Note 17 3 6 3 2" xfId="33444"/>
    <cellStyle name="Note 17 3 6 3 2 2" xfId="33445"/>
    <cellStyle name="Note 17 3 6 3 2 2 2" xfId="33446"/>
    <cellStyle name="Note 17 3 6 3 2 2 2 2" xfId="33447"/>
    <cellStyle name="Note 17 3 6 3 2 2 3" xfId="33448"/>
    <cellStyle name="Note 17 3 6 3 2 3" xfId="33449"/>
    <cellStyle name="Note 17 3 6 3 2 3 2" xfId="33450"/>
    <cellStyle name="Note 17 3 6 3 2 3 2 2" xfId="33451"/>
    <cellStyle name="Note 17 3 6 3 2 3 3" xfId="33452"/>
    <cellStyle name="Note 17 3 6 3 2 4" xfId="33453"/>
    <cellStyle name="Note 17 3 6 3 2 4 2" xfId="33454"/>
    <cellStyle name="Note 17 3 6 3 2 5" xfId="33455"/>
    <cellStyle name="Note 17 3 6 3 3" xfId="33456"/>
    <cellStyle name="Note 17 3 6 3 3 2" xfId="33457"/>
    <cellStyle name="Note 17 3 6 3 3 2 2" xfId="33458"/>
    <cellStyle name="Note 17 3 6 3 3 3" xfId="33459"/>
    <cellStyle name="Note 17 3 6 3 4" xfId="33460"/>
    <cellStyle name="Note 17 3 6 3 4 2" xfId="33461"/>
    <cellStyle name="Note 17 3 6 3 4 2 2" xfId="33462"/>
    <cellStyle name="Note 17 3 6 3 4 3" xfId="33463"/>
    <cellStyle name="Note 17 3 6 3 5" xfId="33464"/>
    <cellStyle name="Note 17 3 6 3 5 2" xfId="33465"/>
    <cellStyle name="Note 17 3 6 3 6" xfId="33466"/>
    <cellStyle name="Note 17 3 6 4" xfId="33467"/>
    <cellStyle name="Note 17 3 6 4 2" xfId="33468"/>
    <cellStyle name="Note 17 3 6 4 2 2" xfId="33469"/>
    <cellStyle name="Note 17 3 6 4 2 2 2" xfId="33470"/>
    <cellStyle name="Note 17 3 6 4 2 3" xfId="33471"/>
    <cellStyle name="Note 17 3 6 4 3" xfId="33472"/>
    <cellStyle name="Note 17 3 6 4 3 2" xfId="33473"/>
    <cellStyle name="Note 17 3 6 4 3 2 2" xfId="33474"/>
    <cellStyle name="Note 17 3 6 4 3 3" xfId="33475"/>
    <cellStyle name="Note 17 3 6 4 4" xfId="33476"/>
    <cellStyle name="Note 17 3 6 4 4 2" xfId="33477"/>
    <cellStyle name="Note 17 3 6 4 5" xfId="33478"/>
    <cellStyle name="Note 17 3 7" xfId="33479"/>
    <cellStyle name="Note 17 3 7 2" xfId="33480"/>
    <cellStyle name="Note 17 3 7 2 2" xfId="33481"/>
    <cellStyle name="Note 17 3 7 2 2 2" xfId="33482"/>
    <cellStyle name="Note 17 3 7 2 2 2 2" xfId="33483"/>
    <cellStyle name="Note 17 3 7 2 2 3" xfId="33484"/>
    <cellStyle name="Note 17 3 7 2 3" xfId="33485"/>
    <cellStyle name="Note 17 3 7 2 3 2" xfId="33486"/>
    <cellStyle name="Note 17 3 7 2 3 2 2" xfId="33487"/>
    <cellStyle name="Note 17 3 7 2 3 3" xfId="33488"/>
    <cellStyle name="Note 17 3 7 2 4" xfId="33489"/>
    <cellStyle name="Note 17 3 7 2 4 2" xfId="33490"/>
    <cellStyle name="Note 17 3 7 2 5" xfId="33491"/>
    <cellStyle name="Note 17 3 7 3" xfId="33492"/>
    <cellStyle name="Note 17 3 7 3 2" xfId="33493"/>
    <cellStyle name="Note 17 3 7 3 2 2" xfId="33494"/>
    <cellStyle name="Note 17 3 7 3 3" xfId="33495"/>
    <cellStyle name="Note 17 3 7 4" xfId="33496"/>
    <cellStyle name="Note 17 3 7 4 2" xfId="33497"/>
    <cellStyle name="Note 17 3 7 4 2 2" xfId="33498"/>
    <cellStyle name="Note 17 3 7 4 3" xfId="33499"/>
    <cellStyle name="Note 17 3 7 5" xfId="33500"/>
    <cellStyle name="Note 17 3 7 5 2" xfId="33501"/>
    <cellStyle name="Note 17 3 7 6" xfId="33502"/>
    <cellStyle name="Note 17 3 8" xfId="33503"/>
    <cellStyle name="Note 17 3 8 2" xfId="33504"/>
    <cellStyle name="Note 17 3 8 2 2" xfId="33505"/>
    <cellStyle name="Note 17 3 8 2 2 2" xfId="33506"/>
    <cellStyle name="Note 17 3 8 2 2 2 2" xfId="33507"/>
    <cellStyle name="Note 17 3 8 2 2 3" xfId="33508"/>
    <cellStyle name="Note 17 3 8 2 3" xfId="33509"/>
    <cellStyle name="Note 17 3 8 2 3 2" xfId="33510"/>
    <cellStyle name="Note 17 3 8 2 3 2 2" xfId="33511"/>
    <cellStyle name="Note 17 3 8 2 3 3" xfId="33512"/>
    <cellStyle name="Note 17 3 8 2 4" xfId="33513"/>
    <cellStyle name="Note 17 3 8 2 4 2" xfId="33514"/>
    <cellStyle name="Note 17 3 8 2 5" xfId="33515"/>
    <cellStyle name="Note 17 3 8 3" xfId="33516"/>
    <cellStyle name="Note 17 3 8 3 2" xfId="33517"/>
    <cellStyle name="Note 17 3 8 3 2 2" xfId="33518"/>
    <cellStyle name="Note 17 3 8 3 3" xfId="33519"/>
    <cellStyle name="Note 17 3 8 4" xfId="33520"/>
    <cellStyle name="Note 17 3 8 4 2" xfId="33521"/>
    <cellStyle name="Note 17 3 8 4 2 2" xfId="33522"/>
    <cellStyle name="Note 17 3 8 4 3" xfId="33523"/>
    <cellStyle name="Note 17 3 8 5" xfId="33524"/>
    <cellStyle name="Note 17 3 8 5 2" xfId="33525"/>
    <cellStyle name="Note 17 3 8 6" xfId="33526"/>
    <cellStyle name="Note 17 3 9" xfId="33527"/>
    <cellStyle name="Note 17 3 9 2" xfId="33528"/>
    <cellStyle name="Note 17 3 9 2 2" xfId="33529"/>
    <cellStyle name="Note 17 3 9 2 2 2" xfId="33530"/>
    <cellStyle name="Note 17 3 9 2 3" xfId="33531"/>
    <cellStyle name="Note 17 3 9 3" xfId="33532"/>
    <cellStyle name="Note 17 3 9 3 2" xfId="33533"/>
    <cellStyle name="Note 17 3 9 3 2 2" xfId="33534"/>
    <cellStyle name="Note 17 3 9 3 3" xfId="33535"/>
    <cellStyle name="Note 17 3 9 4" xfId="33536"/>
    <cellStyle name="Note 17 3 9 4 2" xfId="33537"/>
    <cellStyle name="Note 17 3 9 5" xfId="33538"/>
    <cellStyle name="Note 17 4" xfId="33539"/>
    <cellStyle name="Note 17 4 2" xfId="33540"/>
    <cellStyle name="Note 17 4 2 2" xfId="33541"/>
    <cellStyle name="Note 17 4 2 2 2" xfId="33542"/>
    <cellStyle name="Note 17 4 2 2 2 2" xfId="33543"/>
    <cellStyle name="Note 17 4 2 2 2 2 2" xfId="33544"/>
    <cellStyle name="Note 17 4 2 2 2 2 2 2" xfId="33545"/>
    <cellStyle name="Note 17 4 2 2 2 2 3" xfId="33546"/>
    <cellStyle name="Note 17 4 2 2 2 3" xfId="33547"/>
    <cellStyle name="Note 17 4 2 2 2 3 2" xfId="33548"/>
    <cellStyle name="Note 17 4 2 2 2 3 2 2" xfId="33549"/>
    <cellStyle name="Note 17 4 2 2 2 3 3" xfId="33550"/>
    <cellStyle name="Note 17 4 2 2 2 4" xfId="33551"/>
    <cellStyle name="Note 17 4 2 2 2 4 2" xfId="33552"/>
    <cellStyle name="Note 17 4 2 2 2 5" xfId="33553"/>
    <cellStyle name="Note 17 4 2 2 3" xfId="33554"/>
    <cellStyle name="Note 17 4 2 2 3 2" xfId="33555"/>
    <cellStyle name="Note 17 4 2 2 3 2 2" xfId="33556"/>
    <cellStyle name="Note 17 4 2 2 3 3" xfId="33557"/>
    <cellStyle name="Note 17 4 2 2 4" xfId="33558"/>
    <cellStyle name="Note 17 4 2 2 4 2" xfId="33559"/>
    <cellStyle name="Note 17 4 2 2 4 2 2" xfId="33560"/>
    <cellStyle name="Note 17 4 2 2 4 3" xfId="33561"/>
    <cellStyle name="Note 17 4 2 2 5" xfId="33562"/>
    <cellStyle name="Note 17 4 2 2 5 2" xfId="33563"/>
    <cellStyle name="Note 17 4 2 2 6" xfId="33564"/>
    <cellStyle name="Note 17 4 2 3" xfId="33565"/>
    <cellStyle name="Note 17 4 2 3 2" xfId="33566"/>
    <cellStyle name="Note 17 4 2 3 2 2" xfId="33567"/>
    <cellStyle name="Note 17 4 2 3 2 2 2" xfId="33568"/>
    <cellStyle name="Note 17 4 2 3 2 2 2 2" xfId="33569"/>
    <cellStyle name="Note 17 4 2 3 2 2 3" xfId="33570"/>
    <cellStyle name="Note 17 4 2 3 2 3" xfId="33571"/>
    <cellStyle name="Note 17 4 2 3 2 3 2" xfId="33572"/>
    <cellStyle name="Note 17 4 2 3 2 3 2 2" xfId="33573"/>
    <cellStyle name="Note 17 4 2 3 2 3 3" xfId="33574"/>
    <cellStyle name="Note 17 4 2 3 2 4" xfId="33575"/>
    <cellStyle name="Note 17 4 2 3 2 4 2" xfId="33576"/>
    <cellStyle name="Note 17 4 2 3 2 5" xfId="33577"/>
    <cellStyle name="Note 17 4 2 3 3" xfId="33578"/>
    <cellStyle name="Note 17 4 2 3 3 2" xfId="33579"/>
    <cellStyle name="Note 17 4 2 3 3 2 2" xfId="33580"/>
    <cellStyle name="Note 17 4 2 3 3 3" xfId="33581"/>
    <cellStyle name="Note 17 4 2 3 4" xfId="33582"/>
    <cellStyle name="Note 17 4 2 3 4 2" xfId="33583"/>
    <cellStyle name="Note 17 4 2 3 4 2 2" xfId="33584"/>
    <cellStyle name="Note 17 4 2 3 4 3" xfId="33585"/>
    <cellStyle name="Note 17 4 2 3 5" xfId="33586"/>
    <cellStyle name="Note 17 4 2 3 5 2" xfId="33587"/>
    <cellStyle name="Note 17 4 2 3 6" xfId="33588"/>
    <cellStyle name="Note 17 4 2 4" xfId="33589"/>
    <cellStyle name="Note 17 4 2 4 2" xfId="33590"/>
    <cellStyle name="Note 17 4 2 4 2 2" xfId="33591"/>
    <cellStyle name="Note 17 4 2 4 2 2 2" xfId="33592"/>
    <cellStyle name="Note 17 4 2 4 2 3" xfId="33593"/>
    <cellStyle name="Note 17 4 2 4 3" xfId="33594"/>
    <cellStyle name="Note 17 4 2 4 3 2" xfId="33595"/>
    <cellStyle name="Note 17 4 2 4 3 2 2" xfId="33596"/>
    <cellStyle name="Note 17 4 2 4 3 3" xfId="33597"/>
    <cellStyle name="Note 17 4 2 4 4" xfId="33598"/>
    <cellStyle name="Note 17 4 2 4 4 2" xfId="33599"/>
    <cellStyle name="Note 17 4 2 4 5" xfId="33600"/>
    <cellStyle name="Note 17 4 3" xfId="33601"/>
    <cellStyle name="Note 17 4 3 2" xfId="33602"/>
    <cellStyle name="Note 17 4 3 2 2" xfId="33603"/>
    <cellStyle name="Note 17 4 3 2 2 2" xfId="33604"/>
    <cellStyle name="Note 17 4 3 2 2 2 2" xfId="33605"/>
    <cellStyle name="Note 17 4 3 2 2 2 2 2" xfId="33606"/>
    <cellStyle name="Note 17 4 3 2 2 2 3" xfId="33607"/>
    <cellStyle name="Note 17 4 3 2 2 3" xfId="33608"/>
    <cellStyle name="Note 17 4 3 2 2 3 2" xfId="33609"/>
    <cellStyle name="Note 17 4 3 2 2 3 2 2" xfId="33610"/>
    <cellStyle name="Note 17 4 3 2 2 3 3" xfId="33611"/>
    <cellStyle name="Note 17 4 3 2 2 4" xfId="33612"/>
    <cellStyle name="Note 17 4 3 2 2 4 2" xfId="33613"/>
    <cellStyle name="Note 17 4 3 2 2 5" xfId="33614"/>
    <cellStyle name="Note 17 4 3 2 3" xfId="33615"/>
    <cellStyle name="Note 17 4 3 2 3 2" xfId="33616"/>
    <cellStyle name="Note 17 4 3 2 3 2 2" xfId="33617"/>
    <cellStyle name="Note 17 4 3 2 3 3" xfId="33618"/>
    <cellStyle name="Note 17 4 3 2 4" xfId="33619"/>
    <cellStyle name="Note 17 4 3 2 4 2" xfId="33620"/>
    <cellStyle name="Note 17 4 3 2 4 2 2" xfId="33621"/>
    <cellStyle name="Note 17 4 3 2 4 3" xfId="33622"/>
    <cellStyle name="Note 17 4 3 2 5" xfId="33623"/>
    <cellStyle name="Note 17 4 3 2 5 2" xfId="33624"/>
    <cellStyle name="Note 17 4 3 2 6" xfId="33625"/>
    <cellStyle name="Note 17 4 3 3" xfId="33626"/>
    <cellStyle name="Note 17 4 3 3 2" xfId="33627"/>
    <cellStyle name="Note 17 4 3 3 2 2" xfId="33628"/>
    <cellStyle name="Note 17 4 3 3 2 2 2" xfId="33629"/>
    <cellStyle name="Note 17 4 3 3 2 2 2 2" xfId="33630"/>
    <cellStyle name="Note 17 4 3 3 2 2 3" xfId="33631"/>
    <cellStyle name="Note 17 4 3 3 2 3" xfId="33632"/>
    <cellStyle name="Note 17 4 3 3 2 3 2" xfId="33633"/>
    <cellStyle name="Note 17 4 3 3 2 3 2 2" xfId="33634"/>
    <cellStyle name="Note 17 4 3 3 2 3 3" xfId="33635"/>
    <cellStyle name="Note 17 4 3 3 2 4" xfId="33636"/>
    <cellStyle name="Note 17 4 3 3 2 4 2" xfId="33637"/>
    <cellStyle name="Note 17 4 3 3 2 5" xfId="33638"/>
    <cellStyle name="Note 17 4 3 3 3" xfId="33639"/>
    <cellStyle name="Note 17 4 3 3 3 2" xfId="33640"/>
    <cellStyle name="Note 17 4 3 3 3 2 2" xfId="33641"/>
    <cellStyle name="Note 17 4 3 3 3 3" xfId="33642"/>
    <cellStyle name="Note 17 4 3 3 4" xfId="33643"/>
    <cellStyle name="Note 17 4 3 3 4 2" xfId="33644"/>
    <cellStyle name="Note 17 4 3 3 4 2 2" xfId="33645"/>
    <cellStyle name="Note 17 4 3 3 4 3" xfId="33646"/>
    <cellStyle name="Note 17 4 3 3 5" xfId="33647"/>
    <cellStyle name="Note 17 4 3 3 5 2" xfId="33648"/>
    <cellStyle name="Note 17 4 3 3 6" xfId="33649"/>
    <cellStyle name="Note 17 4 3 4" xfId="33650"/>
    <cellStyle name="Note 17 4 3 4 2" xfId="33651"/>
    <cellStyle name="Note 17 4 3 4 2 2" xfId="33652"/>
    <cellStyle name="Note 17 4 3 4 2 2 2" xfId="33653"/>
    <cellStyle name="Note 17 4 3 4 2 3" xfId="33654"/>
    <cellStyle name="Note 17 4 3 4 3" xfId="33655"/>
    <cellStyle name="Note 17 4 3 4 3 2" xfId="33656"/>
    <cellStyle name="Note 17 4 3 4 3 2 2" xfId="33657"/>
    <cellStyle name="Note 17 4 3 4 3 3" xfId="33658"/>
    <cellStyle name="Note 17 4 3 4 4" xfId="33659"/>
    <cellStyle name="Note 17 4 3 4 4 2" xfId="33660"/>
    <cellStyle name="Note 17 4 3 4 5" xfId="33661"/>
    <cellStyle name="Note 17 4 4" xfId="33662"/>
    <cellStyle name="Note 17 4 4 2" xfId="33663"/>
    <cellStyle name="Note 17 4 4 2 2" xfId="33664"/>
    <cellStyle name="Note 17 4 4 2 2 2" xfId="33665"/>
    <cellStyle name="Note 17 4 4 2 2 2 2" xfId="33666"/>
    <cellStyle name="Note 17 4 4 2 2 2 2 2" xfId="33667"/>
    <cellStyle name="Note 17 4 4 2 2 2 3" xfId="33668"/>
    <cellStyle name="Note 17 4 4 2 2 3" xfId="33669"/>
    <cellStyle name="Note 17 4 4 2 2 3 2" xfId="33670"/>
    <cellStyle name="Note 17 4 4 2 2 3 2 2" xfId="33671"/>
    <cellStyle name="Note 17 4 4 2 2 3 3" xfId="33672"/>
    <cellStyle name="Note 17 4 4 2 2 4" xfId="33673"/>
    <cellStyle name="Note 17 4 4 2 2 4 2" xfId="33674"/>
    <cellStyle name="Note 17 4 4 2 2 5" xfId="33675"/>
    <cellStyle name="Note 17 4 4 2 3" xfId="33676"/>
    <cellStyle name="Note 17 4 4 2 3 2" xfId="33677"/>
    <cellStyle name="Note 17 4 4 2 3 2 2" xfId="33678"/>
    <cellStyle name="Note 17 4 4 2 3 3" xfId="33679"/>
    <cellStyle name="Note 17 4 4 2 4" xfId="33680"/>
    <cellStyle name="Note 17 4 4 2 4 2" xfId="33681"/>
    <cellStyle name="Note 17 4 4 2 4 2 2" xfId="33682"/>
    <cellStyle name="Note 17 4 4 2 4 3" xfId="33683"/>
    <cellStyle name="Note 17 4 4 2 5" xfId="33684"/>
    <cellStyle name="Note 17 4 4 2 5 2" xfId="33685"/>
    <cellStyle name="Note 17 4 4 2 6" xfId="33686"/>
    <cellStyle name="Note 17 4 4 3" xfId="33687"/>
    <cellStyle name="Note 17 4 4 3 2" xfId="33688"/>
    <cellStyle name="Note 17 4 4 3 2 2" xfId="33689"/>
    <cellStyle name="Note 17 4 4 3 2 2 2" xfId="33690"/>
    <cellStyle name="Note 17 4 4 3 2 2 2 2" xfId="33691"/>
    <cellStyle name="Note 17 4 4 3 2 2 3" xfId="33692"/>
    <cellStyle name="Note 17 4 4 3 2 3" xfId="33693"/>
    <cellStyle name="Note 17 4 4 3 2 3 2" xfId="33694"/>
    <cellStyle name="Note 17 4 4 3 2 3 2 2" xfId="33695"/>
    <cellStyle name="Note 17 4 4 3 2 3 3" xfId="33696"/>
    <cellStyle name="Note 17 4 4 3 2 4" xfId="33697"/>
    <cellStyle name="Note 17 4 4 3 2 4 2" xfId="33698"/>
    <cellStyle name="Note 17 4 4 3 2 5" xfId="33699"/>
    <cellStyle name="Note 17 4 4 3 3" xfId="33700"/>
    <cellStyle name="Note 17 4 4 3 3 2" xfId="33701"/>
    <cellStyle name="Note 17 4 4 3 3 2 2" xfId="33702"/>
    <cellStyle name="Note 17 4 4 3 3 3" xfId="33703"/>
    <cellStyle name="Note 17 4 4 3 4" xfId="33704"/>
    <cellStyle name="Note 17 4 4 3 4 2" xfId="33705"/>
    <cellStyle name="Note 17 4 4 3 4 2 2" xfId="33706"/>
    <cellStyle name="Note 17 4 4 3 4 3" xfId="33707"/>
    <cellStyle name="Note 17 4 4 3 5" xfId="33708"/>
    <cellStyle name="Note 17 4 4 3 5 2" xfId="33709"/>
    <cellStyle name="Note 17 4 4 3 6" xfId="33710"/>
    <cellStyle name="Note 17 4 4 4" xfId="33711"/>
    <cellStyle name="Note 17 4 4 4 2" xfId="33712"/>
    <cellStyle name="Note 17 4 4 4 2 2" xfId="33713"/>
    <cellStyle name="Note 17 4 4 4 2 2 2" xfId="33714"/>
    <cellStyle name="Note 17 4 4 4 2 3" xfId="33715"/>
    <cellStyle name="Note 17 4 4 4 3" xfId="33716"/>
    <cellStyle name="Note 17 4 4 4 3 2" xfId="33717"/>
    <cellStyle name="Note 17 4 4 4 3 2 2" xfId="33718"/>
    <cellStyle name="Note 17 4 4 4 3 3" xfId="33719"/>
    <cellStyle name="Note 17 4 4 4 4" xfId="33720"/>
    <cellStyle name="Note 17 4 4 4 4 2" xfId="33721"/>
    <cellStyle name="Note 17 4 4 4 5" xfId="33722"/>
    <cellStyle name="Note 17 4 5" xfId="33723"/>
    <cellStyle name="Note 17 4 5 2" xfId="33724"/>
    <cellStyle name="Note 17 4 5 2 2" xfId="33725"/>
    <cellStyle name="Note 17 4 5 2 2 2" xfId="33726"/>
    <cellStyle name="Note 17 4 5 2 2 2 2" xfId="33727"/>
    <cellStyle name="Note 17 4 5 2 2 2 2 2" xfId="33728"/>
    <cellStyle name="Note 17 4 5 2 2 2 3" xfId="33729"/>
    <cellStyle name="Note 17 4 5 2 2 3" xfId="33730"/>
    <cellStyle name="Note 17 4 5 2 2 3 2" xfId="33731"/>
    <cellStyle name="Note 17 4 5 2 2 3 2 2" xfId="33732"/>
    <cellStyle name="Note 17 4 5 2 2 3 3" xfId="33733"/>
    <cellStyle name="Note 17 4 5 2 2 4" xfId="33734"/>
    <cellStyle name="Note 17 4 5 2 2 4 2" xfId="33735"/>
    <cellStyle name="Note 17 4 5 2 2 5" xfId="33736"/>
    <cellStyle name="Note 17 4 5 2 3" xfId="33737"/>
    <cellStyle name="Note 17 4 5 2 3 2" xfId="33738"/>
    <cellStyle name="Note 17 4 5 2 3 2 2" xfId="33739"/>
    <cellStyle name="Note 17 4 5 2 3 3" xfId="33740"/>
    <cellStyle name="Note 17 4 5 2 4" xfId="33741"/>
    <cellStyle name="Note 17 4 5 2 4 2" xfId="33742"/>
    <cellStyle name="Note 17 4 5 2 4 2 2" xfId="33743"/>
    <cellStyle name="Note 17 4 5 2 4 3" xfId="33744"/>
    <cellStyle name="Note 17 4 5 2 5" xfId="33745"/>
    <cellStyle name="Note 17 4 5 2 5 2" xfId="33746"/>
    <cellStyle name="Note 17 4 5 2 6" xfId="33747"/>
    <cellStyle name="Note 17 4 5 3" xfId="33748"/>
    <cellStyle name="Note 17 4 5 3 2" xfId="33749"/>
    <cellStyle name="Note 17 4 5 3 2 2" xfId="33750"/>
    <cellStyle name="Note 17 4 5 3 2 2 2" xfId="33751"/>
    <cellStyle name="Note 17 4 5 3 2 2 2 2" xfId="33752"/>
    <cellStyle name="Note 17 4 5 3 2 2 3" xfId="33753"/>
    <cellStyle name="Note 17 4 5 3 2 3" xfId="33754"/>
    <cellStyle name="Note 17 4 5 3 2 3 2" xfId="33755"/>
    <cellStyle name="Note 17 4 5 3 2 3 2 2" xfId="33756"/>
    <cellStyle name="Note 17 4 5 3 2 3 3" xfId="33757"/>
    <cellStyle name="Note 17 4 5 3 2 4" xfId="33758"/>
    <cellStyle name="Note 17 4 5 3 2 4 2" xfId="33759"/>
    <cellStyle name="Note 17 4 5 3 2 5" xfId="33760"/>
    <cellStyle name="Note 17 4 5 3 3" xfId="33761"/>
    <cellStyle name="Note 17 4 5 3 3 2" xfId="33762"/>
    <cellStyle name="Note 17 4 5 3 3 2 2" xfId="33763"/>
    <cellStyle name="Note 17 4 5 3 3 3" xfId="33764"/>
    <cellStyle name="Note 17 4 5 3 4" xfId="33765"/>
    <cellStyle name="Note 17 4 5 3 4 2" xfId="33766"/>
    <cellStyle name="Note 17 4 5 3 4 2 2" xfId="33767"/>
    <cellStyle name="Note 17 4 5 3 4 3" xfId="33768"/>
    <cellStyle name="Note 17 4 5 3 5" xfId="33769"/>
    <cellStyle name="Note 17 4 5 3 5 2" xfId="33770"/>
    <cellStyle name="Note 17 4 5 3 6" xfId="33771"/>
    <cellStyle name="Note 17 4 5 4" xfId="33772"/>
    <cellStyle name="Note 17 4 5 4 2" xfId="33773"/>
    <cellStyle name="Note 17 4 5 4 2 2" xfId="33774"/>
    <cellStyle name="Note 17 4 5 4 2 2 2" xfId="33775"/>
    <cellStyle name="Note 17 4 5 4 2 3" xfId="33776"/>
    <cellStyle name="Note 17 4 5 4 3" xfId="33777"/>
    <cellStyle name="Note 17 4 5 4 3 2" xfId="33778"/>
    <cellStyle name="Note 17 4 5 4 3 2 2" xfId="33779"/>
    <cellStyle name="Note 17 4 5 4 3 3" xfId="33780"/>
    <cellStyle name="Note 17 4 5 4 4" xfId="33781"/>
    <cellStyle name="Note 17 4 5 4 4 2" xfId="33782"/>
    <cellStyle name="Note 17 4 5 4 5" xfId="33783"/>
    <cellStyle name="Note 17 4 6" xfId="33784"/>
    <cellStyle name="Note 17 4 6 2" xfId="33785"/>
    <cellStyle name="Note 17 4 6 2 2" xfId="33786"/>
    <cellStyle name="Note 17 4 6 2 2 2" xfId="33787"/>
    <cellStyle name="Note 17 4 6 2 2 2 2" xfId="33788"/>
    <cellStyle name="Note 17 4 6 2 2 2 2 2" xfId="33789"/>
    <cellStyle name="Note 17 4 6 2 2 2 3" xfId="33790"/>
    <cellStyle name="Note 17 4 6 2 2 3" xfId="33791"/>
    <cellStyle name="Note 17 4 6 2 2 3 2" xfId="33792"/>
    <cellStyle name="Note 17 4 6 2 2 3 2 2" xfId="33793"/>
    <cellStyle name="Note 17 4 6 2 2 3 3" xfId="33794"/>
    <cellStyle name="Note 17 4 6 2 2 4" xfId="33795"/>
    <cellStyle name="Note 17 4 6 2 2 4 2" xfId="33796"/>
    <cellStyle name="Note 17 4 6 2 2 5" xfId="33797"/>
    <cellStyle name="Note 17 4 6 2 3" xfId="33798"/>
    <cellStyle name="Note 17 4 6 2 3 2" xfId="33799"/>
    <cellStyle name="Note 17 4 6 2 3 2 2" xfId="33800"/>
    <cellStyle name="Note 17 4 6 2 3 3" xfId="33801"/>
    <cellStyle name="Note 17 4 6 2 4" xfId="33802"/>
    <cellStyle name="Note 17 4 6 2 4 2" xfId="33803"/>
    <cellStyle name="Note 17 4 6 2 4 2 2" xfId="33804"/>
    <cellStyle name="Note 17 4 6 2 4 3" xfId="33805"/>
    <cellStyle name="Note 17 4 6 2 5" xfId="33806"/>
    <cellStyle name="Note 17 4 6 2 5 2" xfId="33807"/>
    <cellStyle name="Note 17 4 6 2 6" xfId="33808"/>
    <cellStyle name="Note 17 4 6 3" xfId="33809"/>
    <cellStyle name="Note 17 4 6 3 2" xfId="33810"/>
    <cellStyle name="Note 17 4 6 3 2 2" xfId="33811"/>
    <cellStyle name="Note 17 4 6 3 2 2 2" xfId="33812"/>
    <cellStyle name="Note 17 4 6 3 2 2 2 2" xfId="33813"/>
    <cellStyle name="Note 17 4 6 3 2 2 3" xfId="33814"/>
    <cellStyle name="Note 17 4 6 3 2 3" xfId="33815"/>
    <cellStyle name="Note 17 4 6 3 2 3 2" xfId="33816"/>
    <cellStyle name="Note 17 4 6 3 2 3 2 2" xfId="33817"/>
    <cellStyle name="Note 17 4 6 3 2 3 3" xfId="33818"/>
    <cellStyle name="Note 17 4 6 3 2 4" xfId="33819"/>
    <cellStyle name="Note 17 4 6 3 2 4 2" xfId="33820"/>
    <cellStyle name="Note 17 4 6 3 2 5" xfId="33821"/>
    <cellStyle name="Note 17 4 6 3 3" xfId="33822"/>
    <cellStyle name="Note 17 4 6 3 3 2" xfId="33823"/>
    <cellStyle name="Note 17 4 6 3 3 2 2" xfId="33824"/>
    <cellStyle name="Note 17 4 6 3 3 3" xfId="33825"/>
    <cellStyle name="Note 17 4 6 3 4" xfId="33826"/>
    <cellStyle name="Note 17 4 6 3 4 2" xfId="33827"/>
    <cellStyle name="Note 17 4 6 3 4 2 2" xfId="33828"/>
    <cellStyle name="Note 17 4 6 3 4 3" xfId="33829"/>
    <cellStyle name="Note 17 4 6 3 5" xfId="33830"/>
    <cellStyle name="Note 17 4 6 3 5 2" xfId="33831"/>
    <cellStyle name="Note 17 4 6 3 6" xfId="33832"/>
    <cellStyle name="Note 17 4 6 4" xfId="33833"/>
    <cellStyle name="Note 17 4 6 4 2" xfId="33834"/>
    <cellStyle name="Note 17 4 6 4 2 2" xfId="33835"/>
    <cellStyle name="Note 17 4 6 4 2 2 2" xfId="33836"/>
    <cellStyle name="Note 17 4 6 4 2 3" xfId="33837"/>
    <cellStyle name="Note 17 4 6 4 3" xfId="33838"/>
    <cellStyle name="Note 17 4 6 4 3 2" xfId="33839"/>
    <cellStyle name="Note 17 4 6 4 3 2 2" xfId="33840"/>
    <cellStyle name="Note 17 4 6 4 3 3" xfId="33841"/>
    <cellStyle name="Note 17 4 6 4 4" xfId="33842"/>
    <cellStyle name="Note 17 4 6 4 4 2" xfId="33843"/>
    <cellStyle name="Note 17 4 6 4 5" xfId="33844"/>
    <cellStyle name="Note 17 4 7" xfId="33845"/>
    <cellStyle name="Note 17 4 7 2" xfId="33846"/>
    <cellStyle name="Note 17 4 7 2 2" xfId="33847"/>
    <cellStyle name="Note 17 4 7 2 2 2" xfId="33848"/>
    <cellStyle name="Note 17 4 7 2 2 2 2" xfId="33849"/>
    <cellStyle name="Note 17 4 7 2 2 3" xfId="33850"/>
    <cellStyle name="Note 17 4 7 2 3" xfId="33851"/>
    <cellStyle name="Note 17 4 7 2 3 2" xfId="33852"/>
    <cellStyle name="Note 17 4 7 2 3 2 2" xfId="33853"/>
    <cellStyle name="Note 17 4 7 2 3 3" xfId="33854"/>
    <cellStyle name="Note 17 4 7 2 4" xfId="33855"/>
    <cellStyle name="Note 17 4 7 2 4 2" xfId="33856"/>
    <cellStyle name="Note 17 4 7 2 5" xfId="33857"/>
    <cellStyle name="Note 17 4 7 3" xfId="33858"/>
    <cellStyle name="Note 17 4 7 3 2" xfId="33859"/>
    <cellStyle name="Note 17 4 7 3 2 2" xfId="33860"/>
    <cellStyle name="Note 17 4 7 3 3" xfId="33861"/>
    <cellStyle name="Note 17 4 7 4" xfId="33862"/>
    <cellStyle name="Note 17 4 7 4 2" xfId="33863"/>
    <cellStyle name="Note 17 4 7 4 2 2" xfId="33864"/>
    <cellStyle name="Note 17 4 7 4 3" xfId="33865"/>
    <cellStyle name="Note 17 4 7 5" xfId="33866"/>
    <cellStyle name="Note 17 4 7 5 2" xfId="33867"/>
    <cellStyle name="Note 17 4 7 6" xfId="33868"/>
    <cellStyle name="Note 17 4 8" xfId="33869"/>
    <cellStyle name="Note 17 4 8 2" xfId="33870"/>
    <cellStyle name="Note 17 4 8 2 2" xfId="33871"/>
    <cellStyle name="Note 17 4 8 2 2 2" xfId="33872"/>
    <cellStyle name="Note 17 4 8 2 2 2 2" xfId="33873"/>
    <cellStyle name="Note 17 4 8 2 2 3" xfId="33874"/>
    <cellStyle name="Note 17 4 8 2 3" xfId="33875"/>
    <cellStyle name="Note 17 4 8 2 3 2" xfId="33876"/>
    <cellStyle name="Note 17 4 8 2 3 2 2" xfId="33877"/>
    <cellStyle name="Note 17 4 8 2 3 3" xfId="33878"/>
    <cellStyle name="Note 17 4 8 2 4" xfId="33879"/>
    <cellStyle name="Note 17 4 8 2 4 2" xfId="33880"/>
    <cellStyle name="Note 17 4 8 2 5" xfId="33881"/>
    <cellStyle name="Note 17 4 8 3" xfId="33882"/>
    <cellStyle name="Note 17 4 8 3 2" xfId="33883"/>
    <cellStyle name="Note 17 4 8 3 2 2" xfId="33884"/>
    <cellStyle name="Note 17 4 8 3 3" xfId="33885"/>
    <cellStyle name="Note 17 4 8 4" xfId="33886"/>
    <cellStyle name="Note 17 4 8 4 2" xfId="33887"/>
    <cellStyle name="Note 17 4 8 4 2 2" xfId="33888"/>
    <cellStyle name="Note 17 4 8 4 3" xfId="33889"/>
    <cellStyle name="Note 17 4 8 5" xfId="33890"/>
    <cellStyle name="Note 17 4 8 5 2" xfId="33891"/>
    <cellStyle name="Note 17 4 8 6" xfId="33892"/>
    <cellStyle name="Note 17 4 9" xfId="33893"/>
    <cellStyle name="Note 17 4 9 2" xfId="33894"/>
    <cellStyle name="Note 17 4 9 2 2" xfId="33895"/>
    <cellStyle name="Note 17 4 9 2 2 2" xfId="33896"/>
    <cellStyle name="Note 17 4 9 2 3" xfId="33897"/>
    <cellStyle name="Note 17 4 9 3" xfId="33898"/>
    <cellStyle name="Note 17 4 9 3 2" xfId="33899"/>
    <cellStyle name="Note 17 4 9 3 2 2" xfId="33900"/>
    <cellStyle name="Note 17 4 9 3 3" xfId="33901"/>
    <cellStyle name="Note 17 4 9 4" xfId="33902"/>
    <cellStyle name="Note 17 4 9 4 2" xfId="33903"/>
    <cellStyle name="Note 17 4 9 5" xfId="33904"/>
    <cellStyle name="Note 17 5" xfId="33905"/>
    <cellStyle name="Note 17 5 2" xfId="33906"/>
    <cellStyle name="Note 17 5 2 2" xfId="33907"/>
    <cellStyle name="Note 17 5 2 2 2" xfId="33908"/>
    <cellStyle name="Note 17 5 2 2 2 2" xfId="33909"/>
    <cellStyle name="Note 17 5 2 2 2 2 2" xfId="33910"/>
    <cellStyle name="Note 17 5 2 2 2 2 2 2" xfId="33911"/>
    <cellStyle name="Note 17 5 2 2 2 2 3" xfId="33912"/>
    <cellStyle name="Note 17 5 2 2 2 3" xfId="33913"/>
    <cellStyle name="Note 17 5 2 2 2 3 2" xfId="33914"/>
    <cellStyle name="Note 17 5 2 2 2 3 2 2" xfId="33915"/>
    <cellStyle name="Note 17 5 2 2 2 3 3" xfId="33916"/>
    <cellStyle name="Note 17 5 2 2 2 4" xfId="33917"/>
    <cellStyle name="Note 17 5 2 2 2 4 2" xfId="33918"/>
    <cellStyle name="Note 17 5 2 2 2 5" xfId="33919"/>
    <cellStyle name="Note 17 5 2 2 3" xfId="33920"/>
    <cellStyle name="Note 17 5 2 2 3 2" xfId="33921"/>
    <cellStyle name="Note 17 5 2 2 3 2 2" xfId="33922"/>
    <cellStyle name="Note 17 5 2 2 3 3" xfId="33923"/>
    <cellStyle name="Note 17 5 2 2 4" xfId="33924"/>
    <cellStyle name="Note 17 5 2 2 4 2" xfId="33925"/>
    <cellStyle name="Note 17 5 2 2 4 2 2" xfId="33926"/>
    <cellStyle name="Note 17 5 2 2 4 3" xfId="33927"/>
    <cellStyle name="Note 17 5 2 2 5" xfId="33928"/>
    <cellStyle name="Note 17 5 2 2 5 2" xfId="33929"/>
    <cellStyle name="Note 17 5 2 2 6" xfId="33930"/>
    <cellStyle name="Note 17 5 2 3" xfId="33931"/>
    <cellStyle name="Note 17 5 2 3 2" xfId="33932"/>
    <cellStyle name="Note 17 5 2 3 2 2" xfId="33933"/>
    <cellStyle name="Note 17 5 2 3 2 2 2" xfId="33934"/>
    <cellStyle name="Note 17 5 2 3 2 2 2 2" xfId="33935"/>
    <cellStyle name="Note 17 5 2 3 2 2 3" xfId="33936"/>
    <cellStyle name="Note 17 5 2 3 2 3" xfId="33937"/>
    <cellStyle name="Note 17 5 2 3 2 3 2" xfId="33938"/>
    <cellStyle name="Note 17 5 2 3 2 3 2 2" xfId="33939"/>
    <cellStyle name="Note 17 5 2 3 2 3 3" xfId="33940"/>
    <cellStyle name="Note 17 5 2 3 2 4" xfId="33941"/>
    <cellStyle name="Note 17 5 2 3 2 4 2" xfId="33942"/>
    <cellStyle name="Note 17 5 2 3 2 5" xfId="33943"/>
    <cellStyle name="Note 17 5 2 3 3" xfId="33944"/>
    <cellStyle name="Note 17 5 2 3 3 2" xfId="33945"/>
    <cellStyle name="Note 17 5 2 3 3 2 2" xfId="33946"/>
    <cellStyle name="Note 17 5 2 3 3 3" xfId="33947"/>
    <cellStyle name="Note 17 5 2 3 4" xfId="33948"/>
    <cellStyle name="Note 17 5 2 3 4 2" xfId="33949"/>
    <cellStyle name="Note 17 5 2 3 4 2 2" xfId="33950"/>
    <cellStyle name="Note 17 5 2 3 4 3" xfId="33951"/>
    <cellStyle name="Note 17 5 2 3 5" xfId="33952"/>
    <cellStyle name="Note 17 5 2 3 5 2" xfId="33953"/>
    <cellStyle name="Note 17 5 2 3 6" xfId="33954"/>
    <cellStyle name="Note 17 5 2 4" xfId="33955"/>
    <cellStyle name="Note 17 5 2 4 2" xfId="33956"/>
    <cellStyle name="Note 17 5 2 4 2 2" xfId="33957"/>
    <cellStyle name="Note 17 5 2 4 2 2 2" xfId="33958"/>
    <cellStyle name="Note 17 5 2 4 2 3" xfId="33959"/>
    <cellStyle name="Note 17 5 2 4 3" xfId="33960"/>
    <cellStyle name="Note 17 5 2 4 3 2" xfId="33961"/>
    <cellStyle name="Note 17 5 2 4 3 2 2" xfId="33962"/>
    <cellStyle name="Note 17 5 2 4 3 3" xfId="33963"/>
    <cellStyle name="Note 17 5 2 4 4" xfId="33964"/>
    <cellStyle name="Note 17 5 2 4 4 2" xfId="33965"/>
    <cellStyle name="Note 17 5 2 4 5" xfId="33966"/>
    <cellStyle name="Note 17 5 3" xfId="33967"/>
    <cellStyle name="Note 17 5 3 2" xfId="33968"/>
    <cellStyle name="Note 17 5 3 2 2" xfId="33969"/>
    <cellStyle name="Note 17 5 3 2 2 2" xfId="33970"/>
    <cellStyle name="Note 17 5 3 2 2 2 2" xfId="33971"/>
    <cellStyle name="Note 17 5 3 2 2 2 2 2" xfId="33972"/>
    <cellStyle name="Note 17 5 3 2 2 2 3" xfId="33973"/>
    <cellStyle name="Note 17 5 3 2 2 3" xfId="33974"/>
    <cellStyle name="Note 17 5 3 2 2 3 2" xfId="33975"/>
    <cellStyle name="Note 17 5 3 2 2 3 2 2" xfId="33976"/>
    <cellStyle name="Note 17 5 3 2 2 3 3" xfId="33977"/>
    <cellStyle name="Note 17 5 3 2 2 4" xfId="33978"/>
    <cellStyle name="Note 17 5 3 2 2 4 2" xfId="33979"/>
    <cellStyle name="Note 17 5 3 2 2 5" xfId="33980"/>
    <cellStyle name="Note 17 5 3 2 3" xfId="33981"/>
    <cellStyle name="Note 17 5 3 2 3 2" xfId="33982"/>
    <cellStyle name="Note 17 5 3 2 3 2 2" xfId="33983"/>
    <cellStyle name="Note 17 5 3 2 3 3" xfId="33984"/>
    <cellStyle name="Note 17 5 3 2 4" xfId="33985"/>
    <cellStyle name="Note 17 5 3 2 4 2" xfId="33986"/>
    <cellStyle name="Note 17 5 3 2 4 2 2" xfId="33987"/>
    <cellStyle name="Note 17 5 3 2 4 3" xfId="33988"/>
    <cellStyle name="Note 17 5 3 2 5" xfId="33989"/>
    <cellStyle name="Note 17 5 3 2 5 2" xfId="33990"/>
    <cellStyle name="Note 17 5 3 2 6" xfId="33991"/>
    <cellStyle name="Note 17 5 3 3" xfId="33992"/>
    <cellStyle name="Note 17 5 3 3 2" xfId="33993"/>
    <cellStyle name="Note 17 5 3 3 2 2" xfId="33994"/>
    <cellStyle name="Note 17 5 3 3 2 2 2" xfId="33995"/>
    <cellStyle name="Note 17 5 3 3 2 2 2 2" xfId="33996"/>
    <cellStyle name="Note 17 5 3 3 2 2 3" xfId="33997"/>
    <cellStyle name="Note 17 5 3 3 2 3" xfId="33998"/>
    <cellStyle name="Note 17 5 3 3 2 3 2" xfId="33999"/>
    <cellStyle name="Note 17 5 3 3 2 3 2 2" xfId="34000"/>
    <cellStyle name="Note 17 5 3 3 2 3 3" xfId="34001"/>
    <cellStyle name="Note 17 5 3 3 2 4" xfId="34002"/>
    <cellStyle name="Note 17 5 3 3 2 4 2" xfId="34003"/>
    <cellStyle name="Note 17 5 3 3 2 5" xfId="34004"/>
    <cellStyle name="Note 17 5 3 3 3" xfId="34005"/>
    <cellStyle name="Note 17 5 3 3 3 2" xfId="34006"/>
    <cellStyle name="Note 17 5 3 3 3 2 2" xfId="34007"/>
    <cellStyle name="Note 17 5 3 3 3 3" xfId="34008"/>
    <cellStyle name="Note 17 5 3 3 4" xfId="34009"/>
    <cellStyle name="Note 17 5 3 3 4 2" xfId="34010"/>
    <cellStyle name="Note 17 5 3 3 4 2 2" xfId="34011"/>
    <cellStyle name="Note 17 5 3 3 4 3" xfId="34012"/>
    <cellStyle name="Note 17 5 3 3 5" xfId="34013"/>
    <cellStyle name="Note 17 5 3 3 5 2" xfId="34014"/>
    <cellStyle name="Note 17 5 3 3 6" xfId="34015"/>
    <cellStyle name="Note 17 5 3 4" xfId="34016"/>
    <cellStyle name="Note 17 5 3 4 2" xfId="34017"/>
    <cellStyle name="Note 17 5 3 4 2 2" xfId="34018"/>
    <cellStyle name="Note 17 5 3 4 2 2 2" xfId="34019"/>
    <cellStyle name="Note 17 5 3 4 2 3" xfId="34020"/>
    <cellStyle name="Note 17 5 3 4 3" xfId="34021"/>
    <cellStyle name="Note 17 5 3 4 3 2" xfId="34022"/>
    <cellStyle name="Note 17 5 3 4 3 2 2" xfId="34023"/>
    <cellStyle name="Note 17 5 3 4 3 3" xfId="34024"/>
    <cellStyle name="Note 17 5 3 4 4" xfId="34025"/>
    <cellStyle name="Note 17 5 3 4 4 2" xfId="34026"/>
    <cellStyle name="Note 17 5 3 4 5" xfId="34027"/>
    <cellStyle name="Note 17 5 4" xfId="34028"/>
    <cellStyle name="Note 17 5 4 2" xfId="34029"/>
    <cellStyle name="Note 17 5 4 2 2" xfId="34030"/>
    <cellStyle name="Note 17 5 4 2 2 2" xfId="34031"/>
    <cellStyle name="Note 17 5 4 2 2 2 2" xfId="34032"/>
    <cellStyle name="Note 17 5 4 2 2 2 2 2" xfId="34033"/>
    <cellStyle name="Note 17 5 4 2 2 2 3" xfId="34034"/>
    <cellStyle name="Note 17 5 4 2 2 3" xfId="34035"/>
    <cellStyle name="Note 17 5 4 2 2 3 2" xfId="34036"/>
    <cellStyle name="Note 17 5 4 2 2 3 2 2" xfId="34037"/>
    <cellStyle name="Note 17 5 4 2 2 3 3" xfId="34038"/>
    <cellStyle name="Note 17 5 4 2 2 4" xfId="34039"/>
    <cellStyle name="Note 17 5 4 2 2 4 2" xfId="34040"/>
    <cellStyle name="Note 17 5 4 2 2 5" xfId="34041"/>
    <cellStyle name="Note 17 5 4 2 3" xfId="34042"/>
    <cellStyle name="Note 17 5 4 2 3 2" xfId="34043"/>
    <cellStyle name="Note 17 5 4 2 3 2 2" xfId="34044"/>
    <cellStyle name="Note 17 5 4 2 3 3" xfId="34045"/>
    <cellStyle name="Note 17 5 4 2 4" xfId="34046"/>
    <cellStyle name="Note 17 5 4 2 4 2" xfId="34047"/>
    <cellStyle name="Note 17 5 4 2 4 2 2" xfId="34048"/>
    <cellStyle name="Note 17 5 4 2 4 3" xfId="34049"/>
    <cellStyle name="Note 17 5 4 2 5" xfId="34050"/>
    <cellStyle name="Note 17 5 4 2 5 2" xfId="34051"/>
    <cellStyle name="Note 17 5 4 2 6" xfId="34052"/>
    <cellStyle name="Note 17 5 4 3" xfId="34053"/>
    <cellStyle name="Note 17 5 4 3 2" xfId="34054"/>
    <cellStyle name="Note 17 5 4 3 2 2" xfId="34055"/>
    <cellStyle name="Note 17 5 4 3 2 2 2" xfId="34056"/>
    <cellStyle name="Note 17 5 4 3 2 2 2 2" xfId="34057"/>
    <cellStyle name="Note 17 5 4 3 2 2 3" xfId="34058"/>
    <cellStyle name="Note 17 5 4 3 2 3" xfId="34059"/>
    <cellStyle name="Note 17 5 4 3 2 3 2" xfId="34060"/>
    <cellStyle name="Note 17 5 4 3 2 3 2 2" xfId="34061"/>
    <cellStyle name="Note 17 5 4 3 2 3 3" xfId="34062"/>
    <cellStyle name="Note 17 5 4 3 2 4" xfId="34063"/>
    <cellStyle name="Note 17 5 4 3 2 4 2" xfId="34064"/>
    <cellStyle name="Note 17 5 4 3 2 5" xfId="34065"/>
    <cellStyle name="Note 17 5 4 3 3" xfId="34066"/>
    <cellStyle name="Note 17 5 4 3 3 2" xfId="34067"/>
    <cellStyle name="Note 17 5 4 3 3 2 2" xfId="34068"/>
    <cellStyle name="Note 17 5 4 3 3 3" xfId="34069"/>
    <cellStyle name="Note 17 5 4 3 4" xfId="34070"/>
    <cellStyle name="Note 17 5 4 3 4 2" xfId="34071"/>
    <cellStyle name="Note 17 5 4 3 4 2 2" xfId="34072"/>
    <cellStyle name="Note 17 5 4 3 4 3" xfId="34073"/>
    <cellStyle name="Note 17 5 4 3 5" xfId="34074"/>
    <cellStyle name="Note 17 5 4 3 5 2" xfId="34075"/>
    <cellStyle name="Note 17 5 4 3 6" xfId="34076"/>
    <cellStyle name="Note 17 5 4 4" xfId="34077"/>
    <cellStyle name="Note 17 5 4 4 2" xfId="34078"/>
    <cellStyle name="Note 17 5 4 4 2 2" xfId="34079"/>
    <cellStyle name="Note 17 5 4 4 2 2 2" xfId="34080"/>
    <cellStyle name="Note 17 5 4 4 2 3" xfId="34081"/>
    <cellStyle name="Note 17 5 4 4 3" xfId="34082"/>
    <cellStyle name="Note 17 5 4 4 3 2" xfId="34083"/>
    <cellStyle name="Note 17 5 4 4 3 2 2" xfId="34084"/>
    <cellStyle name="Note 17 5 4 4 3 3" xfId="34085"/>
    <cellStyle name="Note 17 5 4 4 4" xfId="34086"/>
    <cellStyle name="Note 17 5 4 4 4 2" xfId="34087"/>
    <cellStyle name="Note 17 5 4 4 5" xfId="34088"/>
    <cellStyle name="Note 17 5 5" xfId="34089"/>
    <cellStyle name="Note 17 5 5 2" xfId="34090"/>
    <cellStyle name="Note 17 5 5 2 2" xfId="34091"/>
    <cellStyle name="Note 17 5 5 2 2 2" xfId="34092"/>
    <cellStyle name="Note 17 5 5 2 2 2 2" xfId="34093"/>
    <cellStyle name="Note 17 5 5 2 2 2 2 2" xfId="34094"/>
    <cellStyle name="Note 17 5 5 2 2 2 3" xfId="34095"/>
    <cellStyle name="Note 17 5 5 2 2 3" xfId="34096"/>
    <cellStyle name="Note 17 5 5 2 2 3 2" xfId="34097"/>
    <cellStyle name="Note 17 5 5 2 2 3 2 2" xfId="34098"/>
    <cellStyle name="Note 17 5 5 2 2 3 3" xfId="34099"/>
    <cellStyle name="Note 17 5 5 2 2 4" xfId="34100"/>
    <cellStyle name="Note 17 5 5 2 2 4 2" xfId="34101"/>
    <cellStyle name="Note 17 5 5 2 2 5" xfId="34102"/>
    <cellStyle name="Note 17 5 5 2 3" xfId="34103"/>
    <cellStyle name="Note 17 5 5 2 3 2" xfId="34104"/>
    <cellStyle name="Note 17 5 5 2 3 2 2" xfId="34105"/>
    <cellStyle name="Note 17 5 5 2 3 3" xfId="34106"/>
    <cellStyle name="Note 17 5 5 2 4" xfId="34107"/>
    <cellStyle name="Note 17 5 5 2 4 2" xfId="34108"/>
    <cellStyle name="Note 17 5 5 2 4 2 2" xfId="34109"/>
    <cellStyle name="Note 17 5 5 2 4 3" xfId="34110"/>
    <cellStyle name="Note 17 5 5 2 5" xfId="34111"/>
    <cellStyle name="Note 17 5 5 2 5 2" xfId="34112"/>
    <cellStyle name="Note 17 5 5 2 6" xfId="34113"/>
    <cellStyle name="Note 17 5 5 3" xfId="34114"/>
    <cellStyle name="Note 17 5 5 3 2" xfId="34115"/>
    <cellStyle name="Note 17 5 5 3 2 2" xfId="34116"/>
    <cellStyle name="Note 17 5 5 3 2 2 2" xfId="34117"/>
    <cellStyle name="Note 17 5 5 3 2 2 2 2" xfId="34118"/>
    <cellStyle name="Note 17 5 5 3 2 2 3" xfId="34119"/>
    <cellStyle name="Note 17 5 5 3 2 3" xfId="34120"/>
    <cellStyle name="Note 17 5 5 3 2 3 2" xfId="34121"/>
    <cellStyle name="Note 17 5 5 3 2 3 2 2" xfId="34122"/>
    <cellStyle name="Note 17 5 5 3 2 3 3" xfId="34123"/>
    <cellStyle name="Note 17 5 5 3 2 4" xfId="34124"/>
    <cellStyle name="Note 17 5 5 3 2 4 2" xfId="34125"/>
    <cellStyle name="Note 17 5 5 3 2 5" xfId="34126"/>
    <cellStyle name="Note 17 5 5 3 3" xfId="34127"/>
    <cellStyle name="Note 17 5 5 3 3 2" xfId="34128"/>
    <cellStyle name="Note 17 5 5 3 3 2 2" xfId="34129"/>
    <cellStyle name="Note 17 5 5 3 3 3" xfId="34130"/>
    <cellStyle name="Note 17 5 5 3 4" xfId="34131"/>
    <cellStyle name="Note 17 5 5 3 4 2" xfId="34132"/>
    <cellStyle name="Note 17 5 5 3 4 2 2" xfId="34133"/>
    <cellStyle name="Note 17 5 5 3 4 3" xfId="34134"/>
    <cellStyle name="Note 17 5 5 3 5" xfId="34135"/>
    <cellStyle name="Note 17 5 5 3 5 2" xfId="34136"/>
    <cellStyle name="Note 17 5 5 3 6" xfId="34137"/>
    <cellStyle name="Note 17 5 5 4" xfId="34138"/>
    <cellStyle name="Note 17 5 5 4 2" xfId="34139"/>
    <cellStyle name="Note 17 5 5 4 2 2" xfId="34140"/>
    <cellStyle name="Note 17 5 5 4 2 2 2" xfId="34141"/>
    <cellStyle name="Note 17 5 5 4 2 3" xfId="34142"/>
    <cellStyle name="Note 17 5 5 4 3" xfId="34143"/>
    <cellStyle name="Note 17 5 5 4 3 2" xfId="34144"/>
    <cellStyle name="Note 17 5 5 4 3 2 2" xfId="34145"/>
    <cellStyle name="Note 17 5 5 4 3 3" xfId="34146"/>
    <cellStyle name="Note 17 5 5 4 4" xfId="34147"/>
    <cellStyle name="Note 17 5 5 4 4 2" xfId="34148"/>
    <cellStyle name="Note 17 5 5 4 5" xfId="34149"/>
    <cellStyle name="Note 17 5 6" xfId="34150"/>
    <cellStyle name="Note 17 5 6 2" xfId="34151"/>
    <cellStyle name="Note 17 5 6 2 2" xfId="34152"/>
    <cellStyle name="Note 17 5 6 2 2 2" xfId="34153"/>
    <cellStyle name="Note 17 5 6 2 2 2 2" xfId="34154"/>
    <cellStyle name="Note 17 5 6 2 2 2 2 2" xfId="34155"/>
    <cellStyle name="Note 17 5 6 2 2 2 3" xfId="34156"/>
    <cellStyle name="Note 17 5 6 2 2 3" xfId="34157"/>
    <cellStyle name="Note 17 5 6 2 2 3 2" xfId="34158"/>
    <cellStyle name="Note 17 5 6 2 2 3 2 2" xfId="34159"/>
    <cellStyle name="Note 17 5 6 2 2 3 3" xfId="34160"/>
    <cellStyle name="Note 17 5 6 2 2 4" xfId="34161"/>
    <cellStyle name="Note 17 5 6 2 2 4 2" xfId="34162"/>
    <cellStyle name="Note 17 5 6 2 2 5" xfId="34163"/>
    <cellStyle name="Note 17 5 6 2 3" xfId="34164"/>
    <cellStyle name="Note 17 5 6 2 3 2" xfId="34165"/>
    <cellStyle name="Note 17 5 6 2 3 2 2" xfId="34166"/>
    <cellStyle name="Note 17 5 6 2 3 3" xfId="34167"/>
    <cellStyle name="Note 17 5 6 2 4" xfId="34168"/>
    <cellStyle name="Note 17 5 6 2 4 2" xfId="34169"/>
    <cellStyle name="Note 17 5 6 2 4 2 2" xfId="34170"/>
    <cellStyle name="Note 17 5 6 2 4 3" xfId="34171"/>
    <cellStyle name="Note 17 5 6 2 5" xfId="34172"/>
    <cellStyle name="Note 17 5 6 2 5 2" xfId="34173"/>
    <cellStyle name="Note 17 5 6 2 6" xfId="34174"/>
    <cellStyle name="Note 17 5 6 3" xfId="34175"/>
    <cellStyle name="Note 17 5 6 3 2" xfId="34176"/>
    <cellStyle name="Note 17 5 6 3 2 2" xfId="34177"/>
    <cellStyle name="Note 17 5 6 3 2 2 2" xfId="34178"/>
    <cellStyle name="Note 17 5 6 3 2 2 2 2" xfId="34179"/>
    <cellStyle name="Note 17 5 6 3 2 2 3" xfId="34180"/>
    <cellStyle name="Note 17 5 6 3 2 3" xfId="34181"/>
    <cellStyle name="Note 17 5 6 3 2 3 2" xfId="34182"/>
    <cellStyle name="Note 17 5 6 3 2 3 2 2" xfId="34183"/>
    <cellStyle name="Note 17 5 6 3 2 3 3" xfId="34184"/>
    <cellStyle name="Note 17 5 6 3 2 4" xfId="34185"/>
    <cellStyle name="Note 17 5 6 3 2 4 2" xfId="34186"/>
    <cellStyle name="Note 17 5 6 3 2 5" xfId="34187"/>
    <cellStyle name="Note 17 5 6 3 3" xfId="34188"/>
    <cellStyle name="Note 17 5 6 3 3 2" xfId="34189"/>
    <cellStyle name="Note 17 5 6 3 3 2 2" xfId="34190"/>
    <cellStyle name="Note 17 5 6 3 3 3" xfId="34191"/>
    <cellStyle name="Note 17 5 6 3 4" xfId="34192"/>
    <cellStyle name="Note 17 5 6 3 4 2" xfId="34193"/>
    <cellStyle name="Note 17 5 6 3 4 2 2" xfId="34194"/>
    <cellStyle name="Note 17 5 6 3 4 3" xfId="34195"/>
    <cellStyle name="Note 17 5 6 3 5" xfId="34196"/>
    <cellStyle name="Note 17 5 6 3 5 2" xfId="34197"/>
    <cellStyle name="Note 17 5 6 3 6" xfId="34198"/>
    <cellStyle name="Note 17 5 6 4" xfId="34199"/>
    <cellStyle name="Note 17 5 6 4 2" xfId="34200"/>
    <cellStyle name="Note 17 5 6 4 2 2" xfId="34201"/>
    <cellStyle name="Note 17 5 6 4 2 2 2" xfId="34202"/>
    <cellStyle name="Note 17 5 6 4 2 3" xfId="34203"/>
    <cellStyle name="Note 17 5 6 4 3" xfId="34204"/>
    <cellStyle name="Note 17 5 6 4 3 2" xfId="34205"/>
    <cellStyle name="Note 17 5 6 4 3 2 2" xfId="34206"/>
    <cellStyle name="Note 17 5 6 4 3 3" xfId="34207"/>
    <cellStyle name="Note 17 5 6 4 4" xfId="34208"/>
    <cellStyle name="Note 17 5 6 4 4 2" xfId="34209"/>
    <cellStyle name="Note 17 5 6 4 5" xfId="34210"/>
    <cellStyle name="Note 17 5 7" xfId="34211"/>
    <cellStyle name="Note 17 5 7 2" xfId="34212"/>
    <cellStyle name="Note 17 5 7 2 2" xfId="34213"/>
    <cellStyle name="Note 17 5 7 2 2 2" xfId="34214"/>
    <cellStyle name="Note 17 5 7 2 2 2 2" xfId="34215"/>
    <cellStyle name="Note 17 5 7 2 2 3" xfId="34216"/>
    <cellStyle name="Note 17 5 7 2 3" xfId="34217"/>
    <cellStyle name="Note 17 5 7 2 3 2" xfId="34218"/>
    <cellStyle name="Note 17 5 7 2 3 2 2" xfId="34219"/>
    <cellStyle name="Note 17 5 7 2 3 3" xfId="34220"/>
    <cellStyle name="Note 17 5 7 2 4" xfId="34221"/>
    <cellStyle name="Note 17 5 7 2 4 2" xfId="34222"/>
    <cellStyle name="Note 17 5 7 2 5" xfId="34223"/>
    <cellStyle name="Note 17 5 7 3" xfId="34224"/>
    <cellStyle name="Note 17 5 7 3 2" xfId="34225"/>
    <cellStyle name="Note 17 5 7 3 2 2" xfId="34226"/>
    <cellStyle name="Note 17 5 7 3 3" xfId="34227"/>
    <cellStyle name="Note 17 5 7 4" xfId="34228"/>
    <cellStyle name="Note 17 5 7 4 2" xfId="34229"/>
    <cellStyle name="Note 17 5 7 4 2 2" xfId="34230"/>
    <cellStyle name="Note 17 5 7 4 3" xfId="34231"/>
    <cellStyle name="Note 17 5 7 5" xfId="34232"/>
    <cellStyle name="Note 17 5 7 5 2" xfId="34233"/>
    <cellStyle name="Note 17 5 7 6" xfId="34234"/>
    <cellStyle name="Note 17 5 8" xfId="34235"/>
    <cellStyle name="Note 17 5 8 2" xfId="34236"/>
    <cellStyle name="Note 17 5 8 2 2" xfId="34237"/>
    <cellStyle name="Note 17 5 8 2 2 2" xfId="34238"/>
    <cellStyle name="Note 17 5 8 2 2 2 2" xfId="34239"/>
    <cellStyle name="Note 17 5 8 2 2 3" xfId="34240"/>
    <cellStyle name="Note 17 5 8 2 3" xfId="34241"/>
    <cellStyle name="Note 17 5 8 2 3 2" xfId="34242"/>
    <cellStyle name="Note 17 5 8 2 3 2 2" xfId="34243"/>
    <cellStyle name="Note 17 5 8 2 3 3" xfId="34244"/>
    <cellStyle name="Note 17 5 8 2 4" xfId="34245"/>
    <cellStyle name="Note 17 5 8 2 4 2" xfId="34246"/>
    <cellStyle name="Note 17 5 8 2 5" xfId="34247"/>
    <cellStyle name="Note 17 5 8 3" xfId="34248"/>
    <cellStyle name="Note 17 5 8 3 2" xfId="34249"/>
    <cellStyle name="Note 17 5 8 3 2 2" xfId="34250"/>
    <cellStyle name="Note 17 5 8 3 3" xfId="34251"/>
    <cellStyle name="Note 17 5 8 4" xfId="34252"/>
    <cellStyle name="Note 17 5 8 4 2" xfId="34253"/>
    <cellStyle name="Note 17 5 8 4 2 2" xfId="34254"/>
    <cellStyle name="Note 17 5 8 4 3" xfId="34255"/>
    <cellStyle name="Note 17 5 8 5" xfId="34256"/>
    <cellStyle name="Note 17 5 8 5 2" xfId="34257"/>
    <cellStyle name="Note 17 5 8 6" xfId="34258"/>
    <cellStyle name="Note 17 5 9" xfId="34259"/>
    <cellStyle name="Note 17 5 9 2" xfId="34260"/>
    <cellStyle name="Note 17 5 9 2 2" xfId="34261"/>
    <cellStyle name="Note 17 5 9 2 2 2" xfId="34262"/>
    <cellStyle name="Note 17 5 9 2 3" xfId="34263"/>
    <cellStyle name="Note 17 5 9 3" xfId="34264"/>
    <cellStyle name="Note 17 5 9 3 2" xfId="34265"/>
    <cellStyle name="Note 17 5 9 3 2 2" xfId="34266"/>
    <cellStyle name="Note 17 5 9 3 3" xfId="34267"/>
    <cellStyle name="Note 17 5 9 4" xfId="34268"/>
    <cellStyle name="Note 17 5 9 4 2" xfId="34269"/>
    <cellStyle name="Note 17 5 9 5" xfId="34270"/>
    <cellStyle name="Note 17 6" xfId="34271"/>
    <cellStyle name="Note 17 6 2" xfId="34272"/>
    <cellStyle name="Note 17 6 2 2" xfId="34273"/>
    <cellStyle name="Note 17 6 2 2 2" xfId="34274"/>
    <cellStyle name="Note 17 6 2 2 2 2" xfId="34275"/>
    <cellStyle name="Note 17 6 2 2 2 2 2" xfId="34276"/>
    <cellStyle name="Note 17 6 2 2 2 2 2 2" xfId="34277"/>
    <cellStyle name="Note 17 6 2 2 2 2 3" xfId="34278"/>
    <cellStyle name="Note 17 6 2 2 2 3" xfId="34279"/>
    <cellStyle name="Note 17 6 2 2 2 3 2" xfId="34280"/>
    <cellStyle name="Note 17 6 2 2 2 3 2 2" xfId="34281"/>
    <cellStyle name="Note 17 6 2 2 2 3 3" xfId="34282"/>
    <cellStyle name="Note 17 6 2 2 2 4" xfId="34283"/>
    <cellStyle name="Note 17 6 2 2 2 4 2" xfId="34284"/>
    <cellStyle name="Note 17 6 2 2 2 5" xfId="34285"/>
    <cellStyle name="Note 17 6 2 2 3" xfId="34286"/>
    <cellStyle name="Note 17 6 2 2 3 2" xfId="34287"/>
    <cellStyle name="Note 17 6 2 2 3 2 2" xfId="34288"/>
    <cellStyle name="Note 17 6 2 2 3 3" xfId="34289"/>
    <cellStyle name="Note 17 6 2 2 4" xfId="34290"/>
    <cellStyle name="Note 17 6 2 2 4 2" xfId="34291"/>
    <cellStyle name="Note 17 6 2 2 4 2 2" xfId="34292"/>
    <cellStyle name="Note 17 6 2 2 4 3" xfId="34293"/>
    <cellStyle name="Note 17 6 2 2 5" xfId="34294"/>
    <cellStyle name="Note 17 6 2 2 5 2" xfId="34295"/>
    <cellStyle name="Note 17 6 2 2 6" xfId="34296"/>
    <cellStyle name="Note 17 6 2 3" xfId="34297"/>
    <cellStyle name="Note 17 6 2 3 2" xfId="34298"/>
    <cellStyle name="Note 17 6 2 3 2 2" xfId="34299"/>
    <cellStyle name="Note 17 6 2 3 2 2 2" xfId="34300"/>
    <cellStyle name="Note 17 6 2 3 2 2 2 2" xfId="34301"/>
    <cellStyle name="Note 17 6 2 3 2 2 3" xfId="34302"/>
    <cellStyle name="Note 17 6 2 3 2 3" xfId="34303"/>
    <cellStyle name="Note 17 6 2 3 2 3 2" xfId="34304"/>
    <cellStyle name="Note 17 6 2 3 2 3 2 2" xfId="34305"/>
    <cellStyle name="Note 17 6 2 3 2 3 3" xfId="34306"/>
    <cellStyle name="Note 17 6 2 3 2 4" xfId="34307"/>
    <cellStyle name="Note 17 6 2 3 2 4 2" xfId="34308"/>
    <cellStyle name="Note 17 6 2 3 2 5" xfId="34309"/>
    <cellStyle name="Note 17 6 2 3 3" xfId="34310"/>
    <cellStyle name="Note 17 6 2 3 3 2" xfId="34311"/>
    <cellStyle name="Note 17 6 2 3 3 2 2" xfId="34312"/>
    <cellStyle name="Note 17 6 2 3 3 3" xfId="34313"/>
    <cellStyle name="Note 17 6 2 3 4" xfId="34314"/>
    <cellStyle name="Note 17 6 2 3 4 2" xfId="34315"/>
    <cellStyle name="Note 17 6 2 3 4 2 2" xfId="34316"/>
    <cellStyle name="Note 17 6 2 3 4 3" xfId="34317"/>
    <cellStyle name="Note 17 6 2 3 5" xfId="34318"/>
    <cellStyle name="Note 17 6 2 3 5 2" xfId="34319"/>
    <cellStyle name="Note 17 6 2 3 6" xfId="34320"/>
    <cellStyle name="Note 17 6 2 4" xfId="34321"/>
    <cellStyle name="Note 17 6 2 4 2" xfId="34322"/>
    <cellStyle name="Note 17 6 2 4 2 2" xfId="34323"/>
    <cellStyle name="Note 17 6 2 4 2 2 2" xfId="34324"/>
    <cellStyle name="Note 17 6 2 4 2 3" xfId="34325"/>
    <cellStyle name="Note 17 6 2 4 3" xfId="34326"/>
    <cellStyle name="Note 17 6 2 4 3 2" xfId="34327"/>
    <cellStyle name="Note 17 6 2 4 3 2 2" xfId="34328"/>
    <cellStyle name="Note 17 6 2 4 3 3" xfId="34329"/>
    <cellStyle name="Note 17 6 2 4 4" xfId="34330"/>
    <cellStyle name="Note 17 6 2 4 4 2" xfId="34331"/>
    <cellStyle name="Note 17 6 2 4 5" xfId="34332"/>
    <cellStyle name="Note 17 6 3" xfId="34333"/>
    <cellStyle name="Note 17 6 3 2" xfId="34334"/>
    <cellStyle name="Note 17 6 3 2 2" xfId="34335"/>
    <cellStyle name="Note 17 6 3 2 2 2" xfId="34336"/>
    <cellStyle name="Note 17 6 3 2 2 2 2" xfId="34337"/>
    <cellStyle name="Note 17 6 3 2 2 2 2 2" xfId="34338"/>
    <cellStyle name="Note 17 6 3 2 2 2 3" xfId="34339"/>
    <cellStyle name="Note 17 6 3 2 2 3" xfId="34340"/>
    <cellStyle name="Note 17 6 3 2 2 3 2" xfId="34341"/>
    <cellStyle name="Note 17 6 3 2 2 3 2 2" xfId="34342"/>
    <cellStyle name="Note 17 6 3 2 2 3 3" xfId="34343"/>
    <cellStyle name="Note 17 6 3 2 2 4" xfId="34344"/>
    <cellStyle name="Note 17 6 3 2 2 4 2" xfId="34345"/>
    <cellStyle name="Note 17 6 3 2 2 5" xfId="34346"/>
    <cellStyle name="Note 17 6 3 2 3" xfId="34347"/>
    <cellStyle name="Note 17 6 3 2 3 2" xfId="34348"/>
    <cellStyle name="Note 17 6 3 2 3 2 2" xfId="34349"/>
    <cellStyle name="Note 17 6 3 2 3 3" xfId="34350"/>
    <cellStyle name="Note 17 6 3 2 4" xfId="34351"/>
    <cellStyle name="Note 17 6 3 2 4 2" xfId="34352"/>
    <cellStyle name="Note 17 6 3 2 4 2 2" xfId="34353"/>
    <cellStyle name="Note 17 6 3 2 4 3" xfId="34354"/>
    <cellStyle name="Note 17 6 3 2 5" xfId="34355"/>
    <cellStyle name="Note 17 6 3 2 5 2" xfId="34356"/>
    <cellStyle name="Note 17 6 3 2 6" xfId="34357"/>
    <cellStyle name="Note 17 6 3 3" xfId="34358"/>
    <cellStyle name="Note 17 6 3 3 2" xfId="34359"/>
    <cellStyle name="Note 17 6 3 3 2 2" xfId="34360"/>
    <cellStyle name="Note 17 6 3 3 2 2 2" xfId="34361"/>
    <cellStyle name="Note 17 6 3 3 2 2 2 2" xfId="34362"/>
    <cellStyle name="Note 17 6 3 3 2 2 3" xfId="34363"/>
    <cellStyle name="Note 17 6 3 3 2 3" xfId="34364"/>
    <cellStyle name="Note 17 6 3 3 2 3 2" xfId="34365"/>
    <cellStyle name="Note 17 6 3 3 2 3 2 2" xfId="34366"/>
    <cellStyle name="Note 17 6 3 3 2 3 3" xfId="34367"/>
    <cellStyle name="Note 17 6 3 3 2 4" xfId="34368"/>
    <cellStyle name="Note 17 6 3 3 2 4 2" xfId="34369"/>
    <cellStyle name="Note 17 6 3 3 2 5" xfId="34370"/>
    <cellStyle name="Note 17 6 3 3 3" xfId="34371"/>
    <cellStyle name="Note 17 6 3 3 3 2" xfId="34372"/>
    <cellStyle name="Note 17 6 3 3 3 2 2" xfId="34373"/>
    <cellStyle name="Note 17 6 3 3 3 3" xfId="34374"/>
    <cellStyle name="Note 17 6 3 3 4" xfId="34375"/>
    <cellStyle name="Note 17 6 3 3 4 2" xfId="34376"/>
    <cellStyle name="Note 17 6 3 3 4 2 2" xfId="34377"/>
    <cellStyle name="Note 17 6 3 3 4 3" xfId="34378"/>
    <cellStyle name="Note 17 6 3 3 5" xfId="34379"/>
    <cellStyle name="Note 17 6 3 3 5 2" xfId="34380"/>
    <cellStyle name="Note 17 6 3 3 6" xfId="34381"/>
    <cellStyle name="Note 17 6 3 4" xfId="34382"/>
    <cellStyle name="Note 17 6 3 4 2" xfId="34383"/>
    <cellStyle name="Note 17 6 3 4 2 2" xfId="34384"/>
    <cellStyle name="Note 17 6 3 4 2 2 2" xfId="34385"/>
    <cellStyle name="Note 17 6 3 4 2 3" xfId="34386"/>
    <cellStyle name="Note 17 6 3 4 3" xfId="34387"/>
    <cellStyle name="Note 17 6 3 4 3 2" xfId="34388"/>
    <cellStyle name="Note 17 6 3 4 3 2 2" xfId="34389"/>
    <cellStyle name="Note 17 6 3 4 3 3" xfId="34390"/>
    <cellStyle name="Note 17 6 3 4 4" xfId="34391"/>
    <cellStyle name="Note 17 6 3 4 4 2" xfId="34392"/>
    <cellStyle name="Note 17 6 3 4 5" xfId="34393"/>
    <cellStyle name="Note 17 6 4" xfId="34394"/>
    <cellStyle name="Note 17 6 4 2" xfId="34395"/>
    <cellStyle name="Note 17 6 4 2 2" xfId="34396"/>
    <cellStyle name="Note 17 6 4 2 2 2" xfId="34397"/>
    <cellStyle name="Note 17 6 4 2 2 2 2" xfId="34398"/>
    <cellStyle name="Note 17 6 4 2 2 2 2 2" xfId="34399"/>
    <cellStyle name="Note 17 6 4 2 2 2 3" xfId="34400"/>
    <cellStyle name="Note 17 6 4 2 2 3" xfId="34401"/>
    <cellStyle name="Note 17 6 4 2 2 3 2" xfId="34402"/>
    <cellStyle name="Note 17 6 4 2 2 3 2 2" xfId="34403"/>
    <cellStyle name="Note 17 6 4 2 2 3 3" xfId="34404"/>
    <cellStyle name="Note 17 6 4 2 2 4" xfId="34405"/>
    <cellStyle name="Note 17 6 4 2 2 4 2" xfId="34406"/>
    <cellStyle name="Note 17 6 4 2 2 5" xfId="34407"/>
    <cellStyle name="Note 17 6 4 2 3" xfId="34408"/>
    <cellStyle name="Note 17 6 4 2 3 2" xfId="34409"/>
    <cellStyle name="Note 17 6 4 2 3 2 2" xfId="34410"/>
    <cellStyle name="Note 17 6 4 2 3 3" xfId="34411"/>
    <cellStyle name="Note 17 6 4 2 4" xfId="34412"/>
    <cellStyle name="Note 17 6 4 2 4 2" xfId="34413"/>
    <cellStyle name="Note 17 6 4 2 4 2 2" xfId="34414"/>
    <cellStyle name="Note 17 6 4 2 4 3" xfId="34415"/>
    <cellStyle name="Note 17 6 4 2 5" xfId="34416"/>
    <cellStyle name="Note 17 6 4 2 5 2" xfId="34417"/>
    <cellStyle name="Note 17 6 4 2 6" xfId="34418"/>
    <cellStyle name="Note 17 6 4 3" xfId="34419"/>
    <cellStyle name="Note 17 6 4 3 2" xfId="34420"/>
    <cellStyle name="Note 17 6 4 3 2 2" xfId="34421"/>
    <cellStyle name="Note 17 6 4 3 2 2 2" xfId="34422"/>
    <cellStyle name="Note 17 6 4 3 2 2 2 2" xfId="34423"/>
    <cellStyle name="Note 17 6 4 3 2 2 3" xfId="34424"/>
    <cellStyle name="Note 17 6 4 3 2 3" xfId="34425"/>
    <cellStyle name="Note 17 6 4 3 2 3 2" xfId="34426"/>
    <cellStyle name="Note 17 6 4 3 2 3 2 2" xfId="34427"/>
    <cellStyle name="Note 17 6 4 3 2 3 3" xfId="34428"/>
    <cellStyle name="Note 17 6 4 3 2 4" xfId="34429"/>
    <cellStyle name="Note 17 6 4 3 2 4 2" xfId="34430"/>
    <cellStyle name="Note 17 6 4 3 2 5" xfId="34431"/>
    <cellStyle name="Note 17 6 4 3 3" xfId="34432"/>
    <cellStyle name="Note 17 6 4 3 3 2" xfId="34433"/>
    <cellStyle name="Note 17 6 4 3 3 2 2" xfId="34434"/>
    <cellStyle name="Note 17 6 4 3 3 3" xfId="34435"/>
    <cellStyle name="Note 17 6 4 3 4" xfId="34436"/>
    <cellStyle name="Note 17 6 4 3 4 2" xfId="34437"/>
    <cellStyle name="Note 17 6 4 3 4 2 2" xfId="34438"/>
    <cellStyle name="Note 17 6 4 3 4 3" xfId="34439"/>
    <cellStyle name="Note 17 6 4 3 5" xfId="34440"/>
    <cellStyle name="Note 17 6 4 3 5 2" xfId="34441"/>
    <cellStyle name="Note 17 6 4 3 6" xfId="34442"/>
    <cellStyle name="Note 17 6 4 4" xfId="34443"/>
    <cellStyle name="Note 17 6 4 4 2" xfId="34444"/>
    <cellStyle name="Note 17 6 4 4 2 2" xfId="34445"/>
    <cellStyle name="Note 17 6 4 4 2 2 2" xfId="34446"/>
    <cellStyle name="Note 17 6 4 4 2 3" xfId="34447"/>
    <cellStyle name="Note 17 6 4 4 3" xfId="34448"/>
    <cellStyle name="Note 17 6 4 4 3 2" xfId="34449"/>
    <cellStyle name="Note 17 6 4 4 3 2 2" xfId="34450"/>
    <cellStyle name="Note 17 6 4 4 3 3" xfId="34451"/>
    <cellStyle name="Note 17 6 4 4 4" xfId="34452"/>
    <cellStyle name="Note 17 6 4 4 4 2" xfId="34453"/>
    <cellStyle name="Note 17 6 4 4 5" xfId="34454"/>
    <cellStyle name="Note 17 6 5" xfId="34455"/>
    <cellStyle name="Note 17 6 5 2" xfId="34456"/>
    <cellStyle name="Note 17 6 5 2 2" xfId="34457"/>
    <cellStyle name="Note 17 6 5 2 2 2" xfId="34458"/>
    <cellStyle name="Note 17 6 5 2 2 2 2" xfId="34459"/>
    <cellStyle name="Note 17 6 5 2 2 2 2 2" xfId="34460"/>
    <cellStyle name="Note 17 6 5 2 2 2 3" xfId="34461"/>
    <cellStyle name="Note 17 6 5 2 2 3" xfId="34462"/>
    <cellStyle name="Note 17 6 5 2 2 3 2" xfId="34463"/>
    <cellStyle name="Note 17 6 5 2 2 3 2 2" xfId="34464"/>
    <cellStyle name="Note 17 6 5 2 2 3 3" xfId="34465"/>
    <cellStyle name="Note 17 6 5 2 2 4" xfId="34466"/>
    <cellStyle name="Note 17 6 5 2 2 4 2" xfId="34467"/>
    <cellStyle name="Note 17 6 5 2 2 5" xfId="34468"/>
    <cellStyle name="Note 17 6 5 2 3" xfId="34469"/>
    <cellStyle name="Note 17 6 5 2 3 2" xfId="34470"/>
    <cellStyle name="Note 17 6 5 2 3 2 2" xfId="34471"/>
    <cellStyle name="Note 17 6 5 2 3 3" xfId="34472"/>
    <cellStyle name="Note 17 6 5 2 4" xfId="34473"/>
    <cellStyle name="Note 17 6 5 2 4 2" xfId="34474"/>
    <cellStyle name="Note 17 6 5 2 4 2 2" xfId="34475"/>
    <cellStyle name="Note 17 6 5 2 4 3" xfId="34476"/>
    <cellStyle name="Note 17 6 5 2 5" xfId="34477"/>
    <cellStyle name="Note 17 6 5 2 5 2" xfId="34478"/>
    <cellStyle name="Note 17 6 5 2 6" xfId="34479"/>
    <cellStyle name="Note 17 6 5 3" xfId="34480"/>
    <cellStyle name="Note 17 6 5 3 2" xfId="34481"/>
    <cellStyle name="Note 17 6 5 3 2 2" xfId="34482"/>
    <cellStyle name="Note 17 6 5 3 2 2 2" xfId="34483"/>
    <cellStyle name="Note 17 6 5 3 2 2 2 2" xfId="34484"/>
    <cellStyle name="Note 17 6 5 3 2 2 3" xfId="34485"/>
    <cellStyle name="Note 17 6 5 3 2 3" xfId="34486"/>
    <cellStyle name="Note 17 6 5 3 2 3 2" xfId="34487"/>
    <cellStyle name="Note 17 6 5 3 2 3 2 2" xfId="34488"/>
    <cellStyle name="Note 17 6 5 3 2 3 3" xfId="34489"/>
    <cellStyle name="Note 17 6 5 3 2 4" xfId="34490"/>
    <cellStyle name="Note 17 6 5 3 2 4 2" xfId="34491"/>
    <cellStyle name="Note 17 6 5 3 2 5" xfId="34492"/>
    <cellStyle name="Note 17 6 5 3 3" xfId="34493"/>
    <cellStyle name="Note 17 6 5 3 3 2" xfId="34494"/>
    <cellStyle name="Note 17 6 5 3 3 2 2" xfId="34495"/>
    <cellStyle name="Note 17 6 5 3 3 3" xfId="34496"/>
    <cellStyle name="Note 17 6 5 3 4" xfId="34497"/>
    <cellStyle name="Note 17 6 5 3 4 2" xfId="34498"/>
    <cellStyle name="Note 17 6 5 3 4 2 2" xfId="34499"/>
    <cellStyle name="Note 17 6 5 3 4 3" xfId="34500"/>
    <cellStyle name="Note 17 6 5 3 5" xfId="34501"/>
    <cellStyle name="Note 17 6 5 3 5 2" xfId="34502"/>
    <cellStyle name="Note 17 6 5 3 6" xfId="34503"/>
    <cellStyle name="Note 17 6 5 4" xfId="34504"/>
    <cellStyle name="Note 17 6 5 4 2" xfId="34505"/>
    <cellStyle name="Note 17 6 5 4 2 2" xfId="34506"/>
    <cellStyle name="Note 17 6 5 4 2 2 2" xfId="34507"/>
    <cellStyle name="Note 17 6 5 4 2 3" xfId="34508"/>
    <cellStyle name="Note 17 6 5 4 3" xfId="34509"/>
    <cellStyle name="Note 17 6 5 4 3 2" xfId="34510"/>
    <cellStyle name="Note 17 6 5 4 3 2 2" xfId="34511"/>
    <cellStyle name="Note 17 6 5 4 3 3" xfId="34512"/>
    <cellStyle name="Note 17 6 5 4 4" xfId="34513"/>
    <cellStyle name="Note 17 6 5 4 4 2" xfId="34514"/>
    <cellStyle name="Note 17 6 5 4 5" xfId="34515"/>
    <cellStyle name="Note 17 6 6" xfId="34516"/>
    <cellStyle name="Note 17 6 6 2" xfId="34517"/>
    <cellStyle name="Note 17 6 6 2 2" xfId="34518"/>
    <cellStyle name="Note 17 6 6 2 2 2" xfId="34519"/>
    <cellStyle name="Note 17 6 6 2 2 2 2" xfId="34520"/>
    <cellStyle name="Note 17 6 6 2 2 2 2 2" xfId="34521"/>
    <cellStyle name="Note 17 6 6 2 2 2 3" xfId="34522"/>
    <cellStyle name="Note 17 6 6 2 2 3" xfId="34523"/>
    <cellStyle name="Note 17 6 6 2 2 3 2" xfId="34524"/>
    <cellStyle name="Note 17 6 6 2 2 3 2 2" xfId="34525"/>
    <cellStyle name="Note 17 6 6 2 2 3 3" xfId="34526"/>
    <cellStyle name="Note 17 6 6 2 2 4" xfId="34527"/>
    <cellStyle name="Note 17 6 6 2 2 4 2" xfId="34528"/>
    <cellStyle name="Note 17 6 6 2 2 5" xfId="34529"/>
    <cellStyle name="Note 17 6 6 2 3" xfId="34530"/>
    <cellStyle name="Note 17 6 6 2 3 2" xfId="34531"/>
    <cellStyle name="Note 17 6 6 2 3 2 2" xfId="34532"/>
    <cellStyle name="Note 17 6 6 2 3 3" xfId="34533"/>
    <cellStyle name="Note 17 6 6 2 4" xfId="34534"/>
    <cellStyle name="Note 17 6 6 2 4 2" xfId="34535"/>
    <cellStyle name="Note 17 6 6 2 4 2 2" xfId="34536"/>
    <cellStyle name="Note 17 6 6 2 4 3" xfId="34537"/>
    <cellStyle name="Note 17 6 6 2 5" xfId="34538"/>
    <cellStyle name="Note 17 6 6 2 5 2" xfId="34539"/>
    <cellStyle name="Note 17 6 6 2 6" xfId="34540"/>
    <cellStyle name="Note 17 6 6 3" xfId="34541"/>
    <cellStyle name="Note 17 6 6 3 2" xfId="34542"/>
    <cellStyle name="Note 17 6 6 3 2 2" xfId="34543"/>
    <cellStyle name="Note 17 6 6 3 2 2 2" xfId="34544"/>
    <cellStyle name="Note 17 6 6 3 2 2 2 2" xfId="34545"/>
    <cellStyle name="Note 17 6 6 3 2 2 3" xfId="34546"/>
    <cellStyle name="Note 17 6 6 3 2 3" xfId="34547"/>
    <cellStyle name="Note 17 6 6 3 2 3 2" xfId="34548"/>
    <cellStyle name="Note 17 6 6 3 2 3 2 2" xfId="34549"/>
    <cellStyle name="Note 17 6 6 3 2 3 3" xfId="34550"/>
    <cellStyle name="Note 17 6 6 3 2 4" xfId="34551"/>
    <cellStyle name="Note 17 6 6 3 2 4 2" xfId="34552"/>
    <cellStyle name="Note 17 6 6 3 2 5" xfId="34553"/>
    <cellStyle name="Note 17 6 6 3 3" xfId="34554"/>
    <cellStyle name="Note 17 6 6 3 3 2" xfId="34555"/>
    <cellStyle name="Note 17 6 6 3 3 2 2" xfId="34556"/>
    <cellStyle name="Note 17 6 6 3 3 3" xfId="34557"/>
    <cellStyle name="Note 17 6 6 3 4" xfId="34558"/>
    <cellStyle name="Note 17 6 6 3 4 2" xfId="34559"/>
    <cellStyle name="Note 17 6 6 3 4 2 2" xfId="34560"/>
    <cellStyle name="Note 17 6 6 3 4 3" xfId="34561"/>
    <cellStyle name="Note 17 6 6 3 5" xfId="34562"/>
    <cellStyle name="Note 17 6 6 3 5 2" xfId="34563"/>
    <cellStyle name="Note 17 6 6 3 6" xfId="34564"/>
    <cellStyle name="Note 17 6 6 4" xfId="34565"/>
    <cellStyle name="Note 17 6 6 4 2" xfId="34566"/>
    <cellStyle name="Note 17 6 6 4 2 2" xfId="34567"/>
    <cellStyle name="Note 17 6 6 4 2 2 2" xfId="34568"/>
    <cellStyle name="Note 17 6 6 4 2 3" xfId="34569"/>
    <cellStyle name="Note 17 6 6 4 3" xfId="34570"/>
    <cellStyle name="Note 17 6 6 4 3 2" xfId="34571"/>
    <cellStyle name="Note 17 6 6 4 3 2 2" xfId="34572"/>
    <cellStyle name="Note 17 6 6 4 3 3" xfId="34573"/>
    <cellStyle name="Note 17 6 6 4 4" xfId="34574"/>
    <cellStyle name="Note 17 6 6 4 4 2" xfId="34575"/>
    <cellStyle name="Note 17 6 6 4 5" xfId="34576"/>
    <cellStyle name="Note 17 6 7" xfId="34577"/>
    <cellStyle name="Note 17 6 7 2" xfId="34578"/>
    <cellStyle name="Note 17 6 7 2 2" xfId="34579"/>
    <cellStyle name="Note 17 6 7 2 2 2" xfId="34580"/>
    <cellStyle name="Note 17 6 7 2 2 2 2" xfId="34581"/>
    <cellStyle name="Note 17 6 7 2 2 3" xfId="34582"/>
    <cellStyle name="Note 17 6 7 2 3" xfId="34583"/>
    <cellStyle name="Note 17 6 7 2 3 2" xfId="34584"/>
    <cellStyle name="Note 17 6 7 2 3 2 2" xfId="34585"/>
    <cellStyle name="Note 17 6 7 2 3 3" xfId="34586"/>
    <cellStyle name="Note 17 6 7 2 4" xfId="34587"/>
    <cellStyle name="Note 17 6 7 2 4 2" xfId="34588"/>
    <cellStyle name="Note 17 6 7 2 5" xfId="34589"/>
    <cellStyle name="Note 17 6 7 3" xfId="34590"/>
    <cellStyle name="Note 17 6 7 3 2" xfId="34591"/>
    <cellStyle name="Note 17 6 7 3 2 2" xfId="34592"/>
    <cellStyle name="Note 17 6 7 3 3" xfId="34593"/>
    <cellStyle name="Note 17 6 7 4" xfId="34594"/>
    <cellStyle name="Note 17 6 7 4 2" xfId="34595"/>
    <cellStyle name="Note 17 6 7 4 2 2" xfId="34596"/>
    <cellStyle name="Note 17 6 7 4 3" xfId="34597"/>
    <cellStyle name="Note 17 6 7 5" xfId="34598"/>
    <cellStyle name="Note 17 6 7 5 2" xfId="34599"/>
    <cellStyle name="Note 17 6 7 6" xfId="34600"/>
    <cellStyle name="Note 17 6 8" xfId="34601"/>
    <cellStyle name="Note 17 6 8 2" xfId="34602"/>
    <cellStyle name="Note 17 6 8 2 2" xfId="34603"/>
    <cellStyle name="Note 17 6 8 2 2 2" xfId="34604"/>
    <cellStyle name="Note 17 6 8 2 2 2 2" xfId="34605"/>
    <cellStyle name="Note 17 6 8 2 2 3" xfId="34606"/>
    <cellStyle name="Note 17 6 8 2 3" xfId="34607"/>
    <cellStyle name="Note 17 6 8 2 3 2" xfId="34608"/>
    <cellStyle name="Note 17 6 8 2 3 2 2" xfId="34609"/>
    <cellStyle name="Note 17 6 8 2 3 3" xfId="34610"/>
    <cellStyle name="Note 17 6 8 2 4" xfId="34611"/>
    <cellStyle name="Note 17 6 8 2 4 2" xfId="34612"/>
    <cellStyle name="Note 17 6 8 2 5" xfId="34613"/>
    <cellStyle name="Note 17 6 8 3" xfId="34614"/>
    <cellStyle name="Note 17 6 8 3 2" xfId="34615"/>
    <cellStyle name="Note 17 6 8 3 2 2" xfId="34616"/>
    <cellStyle name="Note 17 6 8 3 3" xfId="34617"/>
    <cellStyle name="Note 17 6 8 4" xfId="34618"/>
    <cellStyle name="Note 17 6 8 4 2" xfId="34619"/>
    <cellStyle name="Note 17 6 8 4 2 2" xfId="34620"/>
    <cellStyle name="Note 17 6 8 4 3" xfId="34621"/>
    <cellStyle name="Note 17 6 8 5" xfId="34622"/>
    <cellStyle name="Note 17 6 8 5 2" xfId="34623"/>
    <cellStyle name="Note 17 6 8 6" xfId="34624"/>
    <cellStyle name="Note 17 6 9" xfId="34625"/>
    <cellStyle name="Note 17 6 9 2" xfId="34626"/>
    <cellStyle name="Note 17 6 9 2 2" xfId="34627"/>
    <cellStyle name="Note 17 6 9 2 2 2" xfId="34628"/>
    <cellStyle name="Note 17 6 9 2 3" xfId="34629"/>
    <cellStyle name="Note 17 6 9 3" xfId="34630"/>
    <cellStyle name="Note 17 6 9 3 2" xfId="34631"/>
    <cellStyle name="Note 17 6 9 3 2 2" xfId="34632"/>
    <cellStyle name="Note 17 6 9 3 3" xfId="34633"/>
    <cellStyle name="Note 17 6 9 4" xfId="34634"/>
    <cellStyle name="Note 17 6 9 4 2" xfId="34635"/>
    <cellStyle name="Note 17 6 9 5" xfId="34636"/>
    <cellStyle name="Note 17 7" xfId="34637"/>
    <cellStyle name="Note 17 7 2" xfId="34638"/>
    <cellStyle name="Note 17 7 2 2" xfId="34639"/>
    <cellStyle name="Note 17 7 2 2 2" xfId="34640"/>
    <cellStyle name="Note 17 7 2 2 2 2" xfId="34641"/>
    <cellStyle name="Note 17 7 2 2 2 2 2" xfId="34642"/>
    <cellStyle name="Note 17 7 2 2 2 2 2 2" xfId="34643"/>
    <cellStyle name="Note 17 7 2 2 2 2 3" xfId="34644"/>
    <cellStyle name="Note 17 7 2 2 2 3" xfId="34645"/>
    <cellStyle name="Note 17 7 2 2 2 3 2" xfId="34646"/>
    <cellStyle name="Note 17 7 2 2 2 3 2 2" xfId="34647"/>
    <cellStyle name="Note 17 7 2 2 2 3 3" xfId="34648"/>
    <cellStyle name="Note 17 7 2 2 2 4" xfId="34649"/>
    <cellStyle name="Note 17 7 2 2 2 4 2" xfId="34650"/>
    <cellStyle name="Note 17 7 2 2 2 5" xfId="34651"/>
    <cellStyle name="Note 17 7 2 2 3" xfId="34652"/>
    <cellStyle name="Note 17 7 2 2 3 2" xfId="34653"/>
    <cellStyle name="Note 17 7 2 2 3 2 2" xfId="34654"/>
    <cellStyle name="Note 17 7 2 2 3 3" xfId="34655"/>
    <cellStyle name="Note 17 7 2 2 4" xfId="34656"/>
    <cellStyle name="Note 17 7 2 2 4 2" xfId="34657"/>
    <cellStyle name="Note 17 7 2 2 4 2 2" xfId="34658"/>
    <cellStyle name="Note 17 7 2 2 4 3" xfId="34659"/>
    <cellStyle name="Note 17 7 2 2 5" xfId="34660"/>
    <cellStyle name="Note 17 7 2 2 5 2" xfId="34661"/>
    <cellStyle name="Note 17 7 2 2 6" xfId="34662"/>
    <cellStyle name="Note 17 7 2 3" xfId="34663"/>
    <cellStyle name="Note 17 7 2 3 2" xfId="34664"/>
    <cellStyle name="Note 17 7 2 3 2 2" xfId="34665"/>
    <cellStyle name="Note 17 7 2 3 2 2 2" xfId="34666"/>
    <cellStyle name="Note 17 7 2 3 2 2 2 2" xfId="34667"/>
    <cellStyle name="Note 17 7 2 3 2 2 3" xfId="34668"/>
    <cellStyle name="Note 17 7 2 3 2 3" xfId="34669"/>
    <cellStyle name="Note 17 7 2 3 2 3 2" xfId="34670"/>
    <cellStyle name="Note 17 7 2 3 2 3 2 2" xfId="34671"/>
    <cellStyle name="Note 17 7 2 3 2 3 3" xfId="34672"/>
    <cellStyle name="Note 17 7 2 3 2 4" xfId="34673"/>
    <cellStyle name="Note 17 7 2 3 2 4 2" xfId="34674"/>
    <cellStyle name="Note 17 7 2 3 2 5" xfId="34675"/>
    <cellStyle name="Note 17 7 2 3 3" xfId="34676"/>
    <cellStyle name="Note 17 7 2 3 3 2" xfId="34677"/>
    <cellStyle name="Note 17 7 2 3 3 2 2" xfId="34678"/>
    <cellStyle name="Note 17 7 2 3 3 3" xfId="34679"/>
    <cellStyle name="Note 17 7 2 3 4" xfId="34680"/>
    <cellStyle name="Note 17 7 2 3 4 2" xfId="34681"/>
    <cellStyle name="Note 17 7 2 3 4 2 2" xfId="34682"/>
    <cellStyle name="Note 17 7 2 3 4 3" xfId="34683"/>
    <cellStyle name="Note 17 7 2 3 5" xfId="34684"/>
    <cellStyle name="Note 17 7 2 3 5 2" xfId="34685"/>
    <cellStyle name="Note 17 7 2 3 6" xfId="34686"/>
    <cellStyle name="Note 17 7 2 4" xfId="34687"/>
    <cellStyle name="Note 17 7 2 4 2" xfId="34688"/>
    <cellStyle name="Note 17 7 2 4 2 2" xfId="34689"/>
    <cellStyle name="Note 17 7 2 4 2 2 2" xfId="34690"/>
    <cellStyle name="Note 17 7 2 4 2 3" xfId="34691"/>
    <cellStyle name="Note 17 7 2 4 3" xfId="34692"/>
    <cellStyle name="Note 17 7 2 4 3 2" xfId="34693"/>
    <cellStyle name="Note 17 7 2 4 3 2 2" xfId="34694"/>
    <cellStyle name="Note 17 7 2 4 3 3" xfId="34695"/>
    <cellStyle name="Note 17 7 2 4 4" xfId="34696"/>
    <cellStyle name="Note 17 7 2 4 4 2" xfId="34697"/>
    <cellStyle name="Note 17 7 2 4 5" xfId="34698"/>
    <cellStyle name="Note 17 7 3" xfId="34699"/>
    <cellStyle name="Note 17 7 3 2" xfId="34700"/>
    <cellStyle name="Note 17 7 3 2 2" xfId="34701"/>
    <cellStyle name="Note 17 7 3 2 2 2" xfId="34702"/>
    <cellStyle name="Note 17 7 3 2 2 2 2" xfId="34703"/>
    <cellStyle name="Note 17 7 3 2 2 2 2 2" xfId="34704"/>
    <cellStyle name="Note 17 7 3 2 2 2 3" xfId="34705"/>
    <cellStyle name="Note 17 7 3 2 2 3" xfId="34706"/>
    <cellStyle name="Note 17 7 3 2 2 3 2" xfId="34707"/>
    <cellStyle name="Note 17 7 3 2 2 3 2 2" xfId="34708"/>
    <cellStyle name="Note 17 7 3 2 2 3 3" xfId="34709"/>
    <cellStyle name="Note 17 7 3 2 2 4" xfId="34710"/>
    <cellStyle name="Note 17 7 3 2 2 4 2" xfId="34711"/>
    <cellStyle name="Note 17 7 3 2 2 5" xfId="34712"/>
    <cellStyle name="Note 17 7 3 2 3" xfId="34713"/>
    <cellStyle name="Note 17 7 3 2 3 2" xfId="34714"/>
    <cellStyle name="Note 17 7 3 2 3 2 2" xfId="34715"/>
    <cellStyle name="Note 17 7 3 2 3 3" xfId="34716"/>
    <cellStyle name="Note 17 7 3 2 4" xfId="34717"/>
    <cellStyle name="Note 17 7 3 2 4 2" xfId="34718"/>
    <cellStyle name="Note 17 7 3 2 4 2 2" xfId="34719"/>
    <cellStyle name="Note 17 7 3 2 4 3" xfId="34720"/>
    <cellStyle name="Note 17 7 3 2 5" xfId="34721"/>
    <cellStyle name="Note 17 7 3 2 5 2" xfId="34722"/>
    <cellStyle name="Note 17 7 3 2 6" xfId="34723"/>
    <cellStyle name="Note 17 7 3 3" xfId="34724"/>
    <cellStyle name="Note 17 7 3 3 2" xfId="34725"/>
    <cellStyle name="Note 17 7 3 3 2 2" xfId="34726"/>
    <cellStyle name="Note 17 7 3 3 2 2 2" xfId="34727"/>
    <cellStyle name="Note 17 7 3 3 2 2 2 2" xfId="34728"/>
    <cellStyle name="Note 17 7 3 3 2 2 3" xfId="34729"/>
    <cellStyle name="Note 17 7 3 3 2 3" xfId="34730"/>
    <cellStyle name="Note 17 7 3 3 2 3 2" xfId="34731"/>
    <cellStyle name="Note 17 7 3 3 2 3 2 2" xfId="34732"/>
    <cellStyle name="Note 17 7 3 3 2 3 3" xfId="34733"/>
    <cellStyle name="Note 17 7 3 3 2 4" xfId="34734"/>
    <cellStyle name="Note 17 7 3 3 2 4 2" xfId="34735"/>
    <cellStyle name="Note 17 7 3 3 2 5" xfId="34736"/>
    <cellStyle name="Note 17 7 3 3 3" xfId="34737"/>
    <cellStyle name="Note 17 7 3 3 3 2" xfId="34738"/>
    <cellStyle name="Note 17 7 3 3 3 2 2" xfId="34739"/>
    <cellStyle name="Note 17 7 3 3 3 3" xfId="34740"/>
    <cellStyle name="Note 17 7 3 3 4" xfId="34741"/>
    <cellStyle name="Note 17 7 3 3 4 2" xfId="34742"/>
    <cellStyle name="Note 17 7 3 3 4 2 2" xfId="34743"/>
    <cellStyle name="Note 17 7 3 3 4 3" xfId="34744"/>
    <cellStyle name="Note 17 7 3 3 5" xfId="34745"/>
    <cellStyle name="Note 17 7 3 3 5 2" xfId="34746"/>
    <cellStyle name="Note 17 7 3 3 6" xfId="34747"/>
    <cellStyle name="Note 17 7 3 4" xfId="34748"/>
    <cellStyle name="Note 17 7 3 4 2" xfId="34749"/>
    <cellStyle name="Note 17 7 3 4 2 2" xfId="34750"/>
    <cellStyle name="Note 17 7 3 4 2 2 2" xfId="34751"/>
    <cellStyle name="Note 17 7 3 4 2 3" xfId="34752"/>
    <cellStyle name="Note 17 7 3 4 3" xfId="34753"/>
    <cellStyle name="Note 17 7 3 4 3 2" xfId="34754"/>
    <cellStyle name="Note 17 7 3 4 3 2 2" xfId="34755"/>
    <cellStyle name="Note 17 7 3 4 3 3" xfId="34756"/>
    <cellStyle name="Note 17 7 3 4 4" xfId="34757"/>
    <cellStyle name="Note 17 7 3 4 4 2" xfId="34758"/>
    <cellStyle name="Note 17 7 3 4 5" xfId="34759"/>
    <cellStyle name="Note 17 7 4" xfId="34760"/>
    <cellStyle name="Note 17 7 4 2" xfId="34761"/>
    <cellStyle name="Note 17 7 4 2 2" xfId="34762"/>
    <cellStyle name="Note 17 7 4 2 2 2" xfId="34763"/>
    <cellStyle name="Note 17 7 4 2 2 2 2" xfId="34764"/>
    <cellStyle name="Note 17 7 4 2 2 2 2 2" xfId="34765"/>
    <cellStyle name="Note 17 7 4 2 2 2 3" xfId="34766"/>
    <cellStyle name="Note 17 7 4 2 2 3" xfId="34767"/>
    <cellStyle name="Note 17 7 4 2 2 3 2" xfId="34768"/>
    <cellStyle name="Note 17 7 4 2 2 3 2 2" xfId="34769"/>
    <cellStyle name="Note 17 7 4 2 2 3 3" xfId="34770"/>
    <cellStyle name="Note 17 7 4 2 2 4" xfId="34771"/>
    <cellStyle name="Note 17 7 4 2 2 4 2" xfId="34772"/>
    <cellStyle name="Note 17 7 4 2 2 5" xfId="34773"/>
    <cellStyle name="Note 17 7 4 2 3" xfId="34774"/>
    <cellStyle name="Note 17 7 4 2 3 2" xfId="34775"/>
    <cellStyle name="Note 17 7 4 2 3 2 2" xfId="34776"/>
    <cellStyle name="Note 17 7 4 2 3 3" xfId="34777"/>
    <cellStyle name="Note 17 7 4 2 4" xfId="34778"/>
    <cellStyle name="Note 17 7 4 2 4 2" xfId="34779"/>
    <cellStyle name="Note 17 7 4 2 4 2 2" xfId="34780"/>
    <cellStyle name="Note 17 7 4 2 4 3" xfId="34781"/>
    <cellStyle name="Note 17 7 4 2 5" xfId="34782"/>
    <cellStyle name="Note 17 7 4 2 5 2" xfId="34783"/>
    <cellStyle name="Note 17 7 4 2 6" xfId="34784"/>
    <cellStyle name="Note 17 7 4 3" xfId="34785"/>
    <cellStyle name="Note 17 7 4 3 2" xfId="34786"/>
    <cellStyle name="Note 17 7 4 3 2 2" xfId="34787"/>
    <cellStyle name="Note 17 7 4 3 2 2 2" xfId="34788"/>
    <cellStyle name="Note 17 7 4 3 2 2 2 2" xfId="34789"/>
    <cellStyle name="Note 17 7 4 3 2 2 3" xfId="34790"/>
    <cellStyle name="Note 17 7 4 3 2 3" xfId="34791"/>
    <cellStyle name="Note 17 7 4 3 2 3 2" xfId="34792"/>
    <cellStyle name="Note 17 7 4 3 2 3 2 2" xfId="34793"/>
    <cellStyle name="Note 17 7 4 3 2 3 3" xfId="34794"/>
    <cellStyle name="Note 17 7 4 3 2 4" xfId="34795"/>
    <cellStyle name="Note 17 7 4 3 2 4 2" xfId="34796"/>
    <cellStyle name="Note 17 7 4 3 2 5" xfId="34797"/>
    <cellStyle name="Note 17 7 4 3 3" xfId="34798"/>
    <cellStyle name="Note 17 7 4 3 3 2" xfId="34799"/>
    <cellStyle name="Note 17 7 4 3 3 2 2" xfId="34800"/>
    <cellStyle name="Note 17 7 4 3 3 3" xfId="34801"/>
    <cellStyle name="Note 17 7 4 3 4" xfId="34802"/>
    <cellStyle name="Note 17 7 4 3 4 2" xfId="34803"/>
    <cellStyle name="Note 17 7 4 3 4 2 2" xfId="34804"/>
    <cellStyle name="Note 17 7 4 3 4 3" xfId="34805"/>
    <cellStyle name="Note 17 7 4 3 5" xfId="34806"/>
    <cellStyle name="Note 17 7 4 3 5 2" xfId="34807"/>
    <cellStyle name="Note 17 7 4 3 6" xfId="34808"/>
    <cellStyle name="Note 17 7 4 4" xfId="34809"/>
    <cellStyle name="Note 17 7 4 4 2" xfId="34810"/>
    <cellStyle name="Note 17 7 4 4 2 2" xfId="34811"/>
    <cellStyle name="Note 17 7 4 4 2 2 2" xfId="34812"/>
    <cellStyle name="Note 17 7 4 4 2 3" xfId="34813"/>
    <cellStyle name="Note 17 7 4 4 3" xfId="34814"/>
    <cellStyle name="Note 17 7 4 4 3 2" xfId="34815"/>
    <cellStyle name="Note 17 7 4 4 3 2 2" xfId="34816"/>
    <cellStyle name="Note 17 7 4 4 3 3" xfId="34817"/>
    <cellStyle name="Note 17 7 4 4 4" xfId="34818"/>
    <cellStyle name="Note 17 7 4 4 4 2" xfId="34819"/>
    <cellStyle name="Note 17 7 4 4 5" xfId="34820"/>
    <cellStyle name="Note 17 7 5" xfId="34821"/>
    <cellStyle name="Note 17 7 5 2" xfId="34822"/>
    <cellStyle name="Note 17 7 5 2 2" xfId="34823"/>
    <cellStyle name="Note 17 7 5 2 2 2" xfId="34824"/>
    <cellStyle name="Note 17 7 5 2 2 2 2" xfId="34825"/>
    <cellStyle name="Note 17 7 5 2 2 2 2 2" xfId="34826"/>
    <cellStyle name="Note 17 7 5 2 2 2 3" xfId="34827"/>
    <cellStyle name="Note 17 7 5 2 2 3" xfId="34828"/>
    <cellStyle name="Note 17 7 5 2 2 3 2" xfId="34829"/>
    <cellStyle name="Note 17 7 5 2 2 3 2 2" xfId="34830"/>
    <cellStyle name="Note 17 7 5 2 2 3 3" xfId="34831"/>
    <cellStyle name="Note 17 7 5 2 2 4" xfId="34832"/>
    <cellStyle name="Note 17 7 5 2 2 4 2" xfId="34833"/>
    <cellStyle name="Note 17 7 5 2 2 5" xfId="34834"/>
    <cellStyle name="Note 17 7 5 2 3" xfId="34835"/>
    <cellStyle name="Note 17 7 5 2 3 2" xfId="34836"/>
    <cellStyle name="Note 17 7 5 2 3 2 2" xfId="34837"/>
    <cellStyle name="Note 17 7 5 2 3 3" xfId="34838"/>
    <cellStyle name="Note 17 7 5 2 4" xfId="34839"/>
    <cellStyle name="Note 17 7 5 2 4 2" xfId="34840"/>
    <cellStyle name="Note 17 7 5 2 4 2 2" xfId="34841"/>
    <cellStyle name="Note 17 7 5 2 4 3" xfId="34842"/>
    <cellStyle name="Note 17 7 5 2 5" xfId="34843"/>
    <cellStyle name="Note 17 7 5 2 5 2" xfId="34844"/>
    <cellStyle name="Note 17 7 5 2 6" xfId="34845"/>
    <cellStyle name="Note 17 7 5 3" xfId="34846"/>
    <cellStyle name="Note 17 7 5 3 2" xfId="34847"/>
    <cellStyle name="Note 17 7 5 3 2 2" xfId="34848"/>
    <cellStyle name="Note 17 7 5 3 2 2 2" xfId="34849"/>
    <cellStyle name="Note 17 7 5 3 2 2 2 2" xfId="34850"/>
    <cellStyle name="Note 17 7 5 3 2 2 3" xfId="34851"/>
    <cellStyle name="Note 17 7 5 3 2 3" xfId="34852"/>
    <cellStyle name="Note 17 7 5 3 2 3 2" xfId="34853"/>
    <cellStyle name="Note 17 7 5 3 2 3 2 2" xfId="34854"/>
    <cellStyle name="Note 17 7 5 3 2 3 3" xfId="34855"/>
    <cellStyle name="Note 17 7 5 3 2 4" xfId="34856"/>
    <cellStyle name="Note 17 7 5 3 2 4 2" xfId="34857"/>
    <cellStyle name="Note 17 7 5 3 2 5" xfId="34858"/>
    <cellStyle name="Note 17 7 5 3 3" xfId="34859"/>
    <cellStyle name="Note 17 7 5 3 3 2" xfId="34860"/>
    <cellStyle name="Note 17 7 5 3 3 2 2" xfId="34861"/>
    <cellStyle name="Note 17 7 5 3 3 3" xfId="34862"/>
    <cellStyle name="Note 17 7 5 3 4" xfId="34863"/>
    <cellStyle name="Note 17 7 5 3 4 2" xfId="34864"/>
    <cellStyle name="Note 17 7 5 3 4 2 2" xfId="34865"/>
    <cellStyle name="Note 17 7 5 3 4 3" xfId="34866"/>
    <cellStyle name="Note 17 7 5 3 5" xfId="34867"/>
    <cellStyle name="Note 17 7 5 3 5 2" xfId="34868"/>
    <cellStyle name="Note 17 7 5 3 6" xfId="34869"/>
    <cellStyle name="Note 17 7 5 4" xfId="34870"/>
    <cellStyle name="Note 17 7 5 4 2" xfId="34871"/>
    <cellStyle name="Note 17 7 5 4 2 2" xfId="34872"/>
    <cellStyle name="Note 17 7 5 4 2 2 2" xfId="34873"/>
    <cellStyle name="Note 17 7 5 4 2 3" xfId="34874"/>
    <cellStyle name="Note 17 7 5 4 3" xfId="34875"/>
    <cellStyle name="Note 17 7 5 4 3 2" xfId="34876"/>
    <cellStyle name="Note 17 7 5 4 3 2 2" xfId="34877"/>
    <cellStyle name="Note 17 7 5 4 3 3" xfId="34878"/>
    <cellStyle name="Note 17 7 5 4 4" xfId="34879"/>
    <cellStyle name="Note 17 7 5 4 4 2" xfId="34880"/>
    <cellStyle name="Note 17 7 5 4 5" xfId="34881"/>
    <cellStyle name="Note 17 7 6" xfId="34882"/>
    <cellStyle name="Note 17 7 6 2" xfId="34883"/>
    <cellStyle name="Note 17 7 6 2 2" xfId="34884"/>
    <cellStyle name="Note 17 7 6 2 2 2" xfId="34885"/>
    <cellStyle name="Note 17 7 6 2 2 2 2" xfId="34886"/>
    <cellStyle name="Note 17 7 6 2 2 2 2 2" xfId="34887"/>
    <cellStyle name="Note 17 7 6 2 2 2 3" xfId="34888"/>
    <cellStyle name="Note 17 7 6 2 2 3" xfId="34889"/>
    <cellStyle name="Note 17 7 6 2 2 3 2" xfId="34890"/>
    <cellStyle name="Note 17 7 6 2 2 3 2 2" xfId="34891"/>
    <cellStyle name="Note 17 7 6 2 2 3 3" xfId="34892"/>
    <cellStyle name="Note 17 7 6 2 2 4" xfId="34893"/>
    <cellStyle name="Note 17 7 6 2 2 4 2" xfId="34894"/>
    <cellStyle name="Note 17 7 6 2 2 5" xfId="34895"/>
    <cellStyle name="Note 17 7 6 2 3" xfId="34896"/>
    <cellStyle name="Note 17 7 6 2 3 2" xfId="34897"/>
    <cellStyle name="Note 17 7 6 2 3 2 2" xfId="34898"/>
    <cellStyle name="Note 17 7 6 2 3 3" xfId="34899"/>
    <cellStyle name="Note 17 7 6 2 4" xfId="34900"/>
    <cellStyle name="Note 17 7 6 2 4 2" xfId="34901"/>
    <cellStyle name="Note 17 7 6 2 4 2 2" xfId="34902"/>
    <cellStyle name="Note 17 7 6 2 4 3" xfId="34903"/>
    <cellStyle name="Note 17 7 6 2 5" xfId="34904"/>
    <cellStyle name="Note 17 7 6 2 5 2" xfId="34905"/>
    <cellStyle name="Note 17 7 6 2 6" xfId="34906"/>
    <cellStyle name="Note 17 7 6 3" xfId="34907"/>
    <cellStyle name="Note 17 7 6 3 2" xfId="34908"/>
    <cellStyle name="Note 17 7 6 3 2 2" xfId="34909"/>
    <cellStyle name="Note 17 7 6 3 2 2 2" xfId="34910"/>
    <cellStyle name="Note 17 7 6 3 2 2 2 2" xfId="34911"/>
    <cellStyle name="Note 17 7 6 3 2 2 3" xfId="34912"/>
    <cellStyle name="Note 17 7 6 3 2 3" xfId="34913"/>
    <cellStyle name="Note 17 7 6 3 2 3 2" xfId="34914"/>
    <cellStyle name="Note 17 7 6 3 2 3 2 2" xfId="34915"/>
    <cellStyle name="Note 17 7 6 3 2 3 3" xfId="34916"/>
    <cellStyle name="Note 17 7 6 3 2 4" xfId="34917"/>
    <cellStyle name="Note 17 7 6 3 2 4 2" xfId="34918"/>
    <cellStyle name="Note 17 7 6 3 2 5" xfId="34919"/>
    <cellStyle name="Note 17 7 6 3 3" xfId="34920"/>
    <cellStyle name="Note 17 7 6 3 3 2" xfId="34921"/>
    <cellStyle name="Note 17 7 6 3 3 2 2" xfId="34922"/>
    <cellStyle name="Note 17 7 6 3 3 3" xfId="34923"/>
    <cellStyle name="Note 17 7 6 3 4" xfId="34924"/>
    <cellStyle name="Note 17 7 6 3 4 2" xfId="34925"/>
    <cellStyle name="Note 17 7 6 3 4 2 2" xfId="34926"/>
    <cellStyle name="Note 17 7 6 3 4 3" xfId="34927"/>
    <cellStyle name="Note 17 7 6 3 5" xfId="34928"/>
    <cellStyle name="Note 17 7 6 3 5 2" xfId="34929"/>
    <cellStyle name="Note 17 7 6 3 6" xfId="34930"/>
    <cellStyle name="Note 17 7 6 4" xfId="34931"/>
    <cellStyle name="Note 17 7 6 4 2" xfId="34932"/>
    <cellStyle name="Note 17 7 6 4 2 2" xfId="34933"/>
    <cellStyle name="Note 17 7 6 4 2 2 2" xfId="34934"/>
    <cellStyle name="Note 17 7 6 4 2 3" xfId="34935"/>
    <cellStyle name="Note 17 7 6 4 3" xfId="34936"/>
    <cellStyle name="Note 17 7 6 4 3 2" xfId="34937"/>
    <cellStyle name="Note 17 7 6 4 3 2 2" xfId="34938"/>
    <cellStyle name="Note 17 7 6 4 3 3" xfId="34939"/>
    <cellStyle name="Note 17 7 6 4 4" xfId="34940"/>
    <cellStyle name="Note 17 7 6 4 4 2" xfId="34941"/>
    <cellStyle name="Note 17 7 6 4 5" xfId="34942"/>
    <cellStyle name="Note 17 7 7" xfId="34943"/>
    <cellStyle name="Note 17 7 7 2" xfId="34944"/>
    <cellStyle name="Note 17 7 7 2 2" xfId="34945"/>
    <cellStyle name="Note 17 7 7 2 2 2" xfId="34946"/>
    <cellStyle name="Note 17 7 7 2 2 2 2" xfId="34947"/>
    <cellStyle name="Note 17 7 7 2 2 3" xfId="34948"/>
    <cellStyle name="Note 17 7 7 2 3" xfId="34949"/>
    <cellStyle name="Note 17 7 7 2 3 2" xfId="34950"/>
    <cellStyle name="Note 17 7 7 2 3 2 2" xfId="34951"/>
    <cellStyle name="Note 17 7 7 2 3 3" xfId="34952"/>
    <cellStyle name="Note 17 7 7 2 4" xfId="34953"/>
    <cellStyle name="Note 17 7 7 2 4 2" xfId="34954"/>
    <cellStyle name="Note 17 7 7 2 5" xfId="34955"/>
    <cellStyle name="Note 17 7 7 3" xfId="34956"/>
    <cellStyle name="Note 17 7 7 3 2" xfId="34957"/>
    <cellStyle name="Note 17 7 7 3 2 2" xfId="34958"/>
    <cellStyle name="Note 17 7 7 3 3" xfId="34959"/>
    <cellStyle name="Note 17 7 7 4" xfId="34960"/>
    <cellStyle name="Note 17 7 7 4 2" xfId="34961"/>
    <cellStyle name="Note 17 7 7 4 2 2" xfId="34962"/>
    <cellStyle name="Note 17 7 7 4 3" xfId="34963"/>
    <cellStyle name="Note 17 7 7 5" xfId="34964"/>
    <cellStyle name="Note 17 7 7 5 2" xfId="34965"/>
    <cellStyle name="Note 17 7 7 6" xfId="34966"/>
    <cellStyle name="Note 17 7 8" xfId="34967"/>
    <cellStyle name="Note 17 7 8 2" xfId="34968"/>
    <cellStyle name="Note 17 7 8 2 2" xfId="34969"/>
    <cellStyle name="Note 17 7 8 2 2 2" xfId="34970"/>
    <cellStyle name="Note 17 7 8 2 2 2 2" xfId="34971"/>
    <cellStyle name="Note 17 7 8 2 2 3" xfId="34972"/>
    <cellStyle name="Note 17 7 8 2 3" xfId="34973"/>
    <cellStyle name="Note 17 7 8 2 3 2" xfId="34974"/>
    <cellStyle name="Note 17 7 8 2 3 2 2" xfId="34975"/>
    <cellStyle name="Note 17 7 8 2 3 3" xfId="34976"/>
    <cellStyle name="Note 17 7 8 2 4" xfId="34977"/>
    <cellStyle name="Note 17 7 8 2 4 2" xfId="34978"/>
    <cellStyle name="Note 17 7 8 2 5" xfId="34979"/>
    <cellStyle name="Note 17 7 8 3" xfId="34980"/>
    <cellStyle name="Note 17 7 8 3 2" xfId="34981"/>
    <cellStyle name="Note 17 7 8 3 2 2" xfId="34982"/>
    <cellStyle name="Note 17 7 8 3 3" xfId="34983"/>
    <cellStyle name="Note 17 7 8 4" xfId="34984"/>
    <cellStyle name="Note 17 7 8 4 2" xfId="34985"/>
    <cellStyle name="Note 17 7 8 4 2 2" xfId="34986"/>
    <cellStyle name="Note 17 7 8 4 3" xfId="34987"/>
    <cellStyle name="Note 17 7 8 5" xfId="34988"/>
    <cellStyle name="Note 17 7 8 5 2" xfId="34989"/>
    <cellStyle name="Note 17 7 8 6" xfId="34990"/>
    <cellStyle name="Note 17 7 9" xfId="34991"/>
    <cellStyle name="Note 17 7 9 2" xfId="34992"/>
    <cellStyle name="Note 17 7 9 2 2" xfId="34993"/>
    <cellStyle name="Note 17 7 9 2 2 2" xfId="34994"/>
    <cellStyle name="Note 17 7 9 2 3" xfId="34995"/>
    <cellStyle name="Note 17 7 9 3" xfId="34996"/>
    <cellStyle name="Note 17 7 9 3 2" xfId="34997"/>
    <cellStyle name="Note 17 7 9 3 2 2" xfId="34998"/>
    <cellStyle name="Note 17 7 9 3 3" xfId="34999"/>
    <cellStyle name="Note 17 7 9 4" xfId="35000"/>
    <cellStyle name="Note 17 7 9 4 2" xfId="35001"/>
    <cellStyle name="Note 17 7 9 5" xfId="35002"/>
    <cellStyle name="Note 17 8" xfId="35003"/>
    <cellStyle name="Note 17 8 2" xfId="35004"/>
    <cellStyle name="Note 17 8 2 2" xfId="35005"/>
    <cellStyle name="Note 17 8 2 2 2" xfId="35006"/>
    <cellStyle name="Note 17 8 2 2 2 2" xfId="35007"/>
    <cellStyle name="Note 17 8 2 2 2 2 2" xfId="35008"/>
    <cellStyle name="Note 17 8 2 2 2 3" xfId="35009"/>
    <cellStyle name="Note 17 8 2 2 3" xfId="35010"/>
    <cellStyle name="Note 17 8 2 2 3 2" xfId="35011"/>
    <cellStyle name="Note 17 8 2 2 3 2 2" xfId="35012"/>
    <cellStyle name="Note 17 8 2 2 3 3" xfId="35013"/>
    <cellStyle name="Note 17 8 2 2 4" xfId="35014"/>
    <cellStyle name="Note 17 8 2 2 4 2" xfId="35015"/>
    <cellStyle name="Note 17 8 2 2 5" xfId="35016"/>
    <cellStyle name="Note 17 8 2 3" xfId="35017"/>
    <cellStyle name="Note 17 8 2 3 2" xfId="35018"/>
    <cellStyle name="Note 17 8 2 3 2 2" xfId="35019"/>
    <cellStyle name="Note 17 8 2 3 3" xfId="35020"/>
    <cellStyle name="Note 17 8 2 4" xfId="35021"/>
    <cellStyle name="Note 17 8 2 4 2" xfId="35022"/>
    <cellStyle name="Note 17 8 2 4 2 2" xfId="35023"/>
    <cellStyle name="Note 17 8 2 4 3" xfId="35024"/>
    <cellStyle name="Note 17 8 2 5" xfId="35025"/>
    <cellStyle name="Note 17 8 2 5 2" xfId="35026"/>
    <cellStyle name="Note 17 8 2 6" xfId="35027"/>
    <cellStyle name="Note 17 8 3" xfId="35028"/>
    <cellStyle name="Note 17 8 3 2" xfId="35029"/>
    <cellStyle name="Note 17 8 3 2 2" xfId="35030"/>
    <cellStyle name="Note 17 8 3 2 2 2" xfId="35031"/>
    <cellStyle name="Note 17 8 3 2 2 2 2" xfId="35032"/>
    <cellStyle name="Note 17 8 3 2 2 3" xfId="35033"/>
    <cellStyle name="Note 17 8 3 2 3" xfId="35034"/>
    <cellStyle name="Note 17 8 3 2 3 2" xfId="35035"/>
    <cellStyle name="Note 17 8 3 2 3 2 2" xfId="35036"/>
    <cellStyle name="Note 17 8 3 2 3 3" xfId="35037"/>
    <cellStyle name="Note 17 8 3 2 4" xfId="35038"/>
    <cellStyle name="Note 17 8 3 2 4 2" xfId="35039"/>
    <cellStyle name="Note 17 8 3 2 5" xfId="35040"/>
    <cellStyle name="Note 17 8 3 3" xfId="35041"/>
    <cellStyle name="Note 17 8 3 3 2" xfId="35042"/>
    <cellStyle name="Note 17 8 3 3 2 2" xfId="35043"/>
    <cellStyle name="Note 17 8 3 3 3" xfId="35044"/>
    <cellStyle name="Note 17 8 3 4" xfId="35045"/>
    <cellStyle name="Note 17 8 3 4 2" xfId="35046"/>
    <cellStyle name="Note 17 8 3 4 2 2" xfId="35047"/>
    <cellStyle name="Note 17 8 3 4 3" xfId="35048"/>
    <cellStyle name="Note 17 8 3 5" xfId="35049"/>
    <cellStyle name="Note 17 8 3 5 2" xfId="35050"/>
    <cellStyle name="Note 17 8 3 6" xfId="35051"/>
    <cellStyle name="Note 17 8 4" xfId="35052"/>
    <cellStyle name="Note 17 8 4 2" xfId="35053"/>
    <cellStyle name="Note 17 8 4 2 2" xfId="35054"/>
    <cellStyle name="Note 17 8 4 2 2 2" xfId="35055"/>
    <cellStyle name="Note 17 8 4 2 3" xfId="35056"/>
    <cellStyle name="Note 17 8 4 3" xfId="35057"/>
    <cellStyle name="Note 17 8 4 3 2" xfId="35058"/>
    <cellStyle name="Note 17 8 4 3 2 2" xfId="35059"/>
    <cellStyle name="Note 17 8 4 3 3" xfId="35060"/>
    <cellStyle name="Note 17 8 4 4" xfId="35061"/>
    <cellStyle name="Note 17 8 4 4 2" xfId="35062"/>
    <cellStyle name="Note 17 8 4 5" xfId="35063"/>
    <cellStyle name="Note 17 9" xfId="35064"/>
    <cellStyle name="Note 17 9 2" xfId="35065"/>
    <cellStyle name="Note 17 9 2 2" xfId="35066"/>
    <cellStyle name="Note 17 9 2 2 2" xfId="35067"/>
    <cellStyle name="Note 17 9 2 2 2 2" xfId="35068"/>
    <cellStyle name="Note 17 9 2 2 2 2 2" xfId="35069"/>
    <cellStyle name="Note 17 9 2 2 2 3" xfId="35070"/>
    <cellStyle name="Note 17 9 2 2 3" xfId="35071"/>
    <cellStyle name="Note 17 9 2 2 3 2" xfId="35072"/>
    <cellStyle name="Note 17 9 2 2 3 2 2" xfId="35073"/>
    <cellStyle name="Note 17 9 2 2 3 3" xfId="35074"/>
    <cellStyle name="Note 17 9 2 2 4" xfId="35075"/>
    <cellStyle name="Note 17 9 2 2 4 2" xfId="35076"/>
    <cellStyle name="Note 17 9 2 2 5" xfId="35077"/>
    <cellStyle name="Note 17 9 2 3" xfId="35078"/>
    <cellStyle name="Note 17 9 2 3 2" xfId="35079"/>
    <cellStyle name="Note 17 9 2 3 2 2" xfId="35080"/>
    <cellStyle name="Note 17 9 2 3 3" xfId="35081"/>
    <cellStyle name="Note 17 9 2 4" xfId="35082"/>
    <cellStyle name="Note 17 9 2 4 2" xfId="35083"/>
    <cellStyle name="Note 17 9 2 4 2 2" xfId="35084"/>
    <cellStyle name="Note 17 9 2 4 3" xfId="35085"/>
    <cellStyle name="Note 17 9 2 5" xfId="35086"/>
    <cellStyle name="Note 17 9 2 5 2" xfId="35087"/>
    <cellStyle name="Note 17 9 2 6" xfId="35088"/>
    <cellStyle name="Note 17 9 3" xfId="35089"/>
    <cellStyle name="Note 17 9 3 2" xfId="35090"/>
    <cellStyle name="Note 17 9 3 2 2" xfId="35091"/>
    <cellStyle name="Note 17 9 3 2 2 2" xfId="35092"/>
    <cellStyle name="Note 17 9 3 2 2 2 2" xfId="35093"/>
    <cellStyle name="Note 17 9 3 2 2 3" xfId="35094"/>
    <cellStyle name="Note 17 9 3 2 3" xfId="35095"/>
    <cellStyle name="Note 17 9 3 2 3 2" xfId="35096"/>
    <cellStyle name="Note 17 9 3 2 3 2 2" xfId="35097"/>
    <cellStyle name="Note 17 9 3 2 3 3" xfId="35098"/>
    <cellStyle name="Note 17 9 3 2 4" xfId="35099"/>
    <cellStyle name="Note 17 9 3 2 4 2" xfId="35100"/>
    <cellStyle name="Note 17 9 3 2 5" xfId="35101"/>
    <cellStyle name="Note 17 9 3 3" xfId="35102"/>
    <cellStyle name="Note 17 9 3 3 2" xfId="35103"/>
    <cellStyle name="Note 17 9 3 3 2 2" xfId="35104"/>
    <cellStyle name="Note 17 9 3 3 3" xfId="35105"/>
    <cellStyle name="Note 17 9 3 4" xfId="35106"/>
    <cellStyle name="Note 17 9 3 4 2" xfId="35107"/>
    <cellStyle name="Note 17 9 3 4 2 2" xfId="35108"/>
    <cellStyle name="Note 17 9 3 4 3" xfId="35109"/>
    <cellStyle name="Note 17 9 3 5" xfId="35110"/>
    <cellStyle name="Note 17 9 3 5 2" xfId="35111"/>
    <cellStyle name="Note 17 9 3 6" xfId="35112"/>
    <cellStyle name="Note 17 9 4" xfId="35113"/>
    <cellStyle name="Note 17 9 4 2" xfId="35114"/>
    <cellStyle name="Note 17 9 4 2 2" xfId="35115"/>
    <cellStyle name="Note 17 9 4 2 2 2" xfId="35116"/>
    <cellStyle name="Note 17 9 4 2 3" xfId="35117"/>
    <cellStyle name="Note 17 9 4 3" xfId="35118"/>
    <cellStyle name="Note 17 9 4 3 2" xfId="35119"/>
    <cellStyle name="Note 17 9 4 3 2 2" xfId="35120"/>
    <cellStyle name="Note 17 9 4 3 3" xfId="35121"/>
    <cellStyle name="Note 17 9 4 4" xfId="35122"/>
    <cellStyle name="Note 17 9 4 4 2" xfId="35123"/>
    <cellStyle name="Note 17 9 4 5" xfId="35124"/>
    <cellStyle name="Note 18" xfId="35125"/>
    <cellStyle name="Note 18 10" xfId="35126"/>
    <cellStyle name="Note 18 10 2" xfId="35127"/>
    <cellStyle name="Note 18 10 2 2" xfId="35128"/>
    <cellStyle name="Note 18 10 2 2 2" xfId="35129"/>
    <cellStyle name="Note 18 10 2 2 2 2" xfId="35130"/>
    <cellStyle name="Note 18 10 2 2 2 2 2" xfId="35131"/>
    <cellStyle name="Note 18 10 2 2 2 3" xfId="35132"/>
    <cellStyle name="Note 18 10 2 2 3" xfId="35133"/>
    <cellStyle name="Note 18 10 2 2 3 2" xfId="35134"/>
    <cellStyle name="Note 18 10 2 2 3 2 2" xfId="35135"/>
    <cellStyle name="Note 18 10 2 2 3 3" xfId="35136"/>
    <cellStyle name="Note 18 10 2 2 4" xfId="35137"/>
    <cellStyle name="Note 18 10 2 2 4 2" xfId="35138"/>
    <cellStyle name="Note 18 10 2 2 5" xfId="35139"/>
    <cellStyle name="Note 18 10 2 3" xfId="35140"/>
    <cellStyle name="Note 18 10 2 3 2" xfId="35141"/>
    <cellStyle name="Note 18 10 2 3 2 2" xfId="35142"/>
    <cellStyle name="Note 18 10 2 3 3" xfId="35143"/>
    <cellStyle name="Note 18 10 2 4" xfId="35144"/>
    <cellStyle name="Note 18 10 2 4 2" xfId="35145"/>
    <cellStyle name="Note 18 10 2 4 2 2" xfId="35146"/>
    <cellStyle name="Note 18 10 2 4 3" xfId="35147"/>
    <cellStyle name="Note 18 10 2 5" xfId="35148"/>
    <cellStyle name="Note 18 10 2 5 2" xfId="35149"/>
    <cellStyle name="Note 18 10 2 6" xfId="35150"/>
    <cellStyle name="Note 18 10 3" xfId="35151"/>
    <cellStyle name="Note 18 10 3 2" xfId="35152"/>
    <cellStyle name="Note 18 10 3 2 2" xfId="35153"/>
    <cellStyle name="Note 18 10 3 2 2 2" xfId="35154"/>
    <cellStyle name="Note 18 10 3 2 2 2 2" xfId="35155"/>
    <cellStyle name="Note 18 10 3 2 2 3" xfId="35156"/>
    <cellStyle name="Note 18 10 3 2 3" xfId="35157"/>
    <cellStyle name="Note 18 10 3 2 3 2" xfId="35158"/>
    <cellStyle name="Note 18 10 3 2 3 2 2" xfId="35159"/>
    <cellStyle name="Note 18 10 3 2 3 3" xfId="35160"/>
    <cellStyle name="Note 18 10 3 2 4" xfId="35161"/>
    <cellStyle name="Note 18 10 3 2 4 2" xfId="35162"/>
    <cellStyle name="Note 18 10 3 2 5" xfId="35163"/>
    <cellStyle name="Note 18 10 3 3" xfId="35164"/>
    <cellStyle name="Note 18 10 3 3 2" xfId="35165"/>
    <cellStyle name="Note 18 10 3 3 2 2" xfId="35166"/>
    <cellStyle name="Note 18 10 3 3 3" xfId="35167"/>
    <cellStyle name="Note 18 10 3 4" xfId="35168"/>
    <cellStyle name="Note 18 10 3 4 2" xfId="35169"/>
    <cellStyle name="Note 18 10 3 4 2 2" xfId="35170"/>
    <cellStyle name="Note 18 10 3 4 3" xfId="35171"/>
    <cellStyle name="Note 18 10 3 5" xfId="35172"/>
    <cellStyle name="Note 18 10 3 5 2" xfId="35173"/>
    <cellStyle name="Note 18 10 3 6" xfId="35174"/>
    <cellStyle name="Note 18 10 4" xfId="35175"/>
    <cellStyle name="Note 18 10 4 2" xfId="35176"/>
    <cellStyle name="Note 18 10 4 2 2" xfId="35177"/>
    <cellStyle name="Note 18 10 4 2 2 2" xfId="35178"/>
    <cellStyle name="Note 18 10 4 2 3" xfId="35179"/>
    <cellStyle name="Note 18 10 4 3" xfId="35180"/>
    <cellStyle name="Note 18 10 4 3 2" xfId="35181"/>
    <cellStyle name="Note 18 10 4 3 2 2" xfId="35182"/>
    <cellStyle name="Note 18 10 4 3 3" xfId="35183"/>
    <cellStyle name="Note 18 10 4 4" xfId="35184"/>
    <cellStyle name="Note 18 10 4 4 2" xfId="35185"/>
    <cellStyle name="Note 18 10 4 5" xfId="35186"/>
    <cellStyle name="Note 18 11" xfId="35187"/>
    <cellStyle name="Note 18 11 2" xfId="35188"/>
    <cellStyle name="Note 18 11 2 2" xfId="35189"/>
    <cellStyle name="Note 18 11 2 2 2" xfId="35190"/>
    <cellStyle name="Note 18 11 2 2 2 2" xfId="35191"/>
    <cellStyle name="Note 18 11 2 2 2 2 2" xfId="35192"/>
    <cellStyle name="Note 18 11 2 2 2 3" xfId="35193"/>
    <cellStyle name="Note 18 11 2 2 3" xfId="35194"/>
    <cellStyle name="Note 18 11 2 2 3 2" xfId="35195"/>
    <cellStyle name="Note 18 11 2 2 3 2 2" xfId="35196"/>
    <cellStyle name="Note 18 11 2 2 3 3" xfId="35197"/>
    <cellStyle name="Note 18 11 2 2 4" xfId="35198"/>
    <cellStyle name="Note 18 11 2 2 4 2" xfId="35199"/>
    <cellStyle name="Note 18 11 2 2 5" xfId="35200"/>
    <cellStyle name="Note 18 11 2 3" xfId="35201"/>
    <cellStyle name="Note 18 11 2 3 2" xfId="35202"/>
    <cellStyle name="Note 18 11 2 3 2 2" xfId="35203"/>
    <cellStyle name="Note 18 11 2 3 3" xfId="35204"/>
    <cellStyle name="Note 18 11 2 4" xfId="35205"/>
    <cellStyle name="Note 18 11 2 4 2" xfId="35206"/>
    <cellStyle name="Note 18 11 2 4 2 2" xfId="35207"/>
    <cellStyle name="Note 18 11 2 4 3" xfId="35208"/>
    <cellStyle name="Note 18 11 2 5" xfId="35209"/>
    <cellStyle name="Note 18 11 2 5 2" xfId="35210"/>
    <cellStyle name="Note 18 11 2 6" xfId="35211"/>
    <cellStyle name="Note 18 11 3" xfId="35212"/>
    <cellStyle name="Note 18 11 3 2" xfId="35213"/>
    <cellStyle name="Note 18 11 3 2 2" xfId="35214"/>
    <cellStyle name="Note 18 11 3 2 2 2" xfId="35215"/>
    <cellStyle name="Note 18 11 3 2 2 2 2" xfId="35216"/>
    <cellStyle name="Note 18 11 3 2 2 3" xfId="35217"/>
    <cellStyle name="Note 18 11 3 2 3" xfId="35218"/>
    <cellStyle name="Note 18 11 3 2 3 2" xfId="35219"/>
    <cellStyle name="Note 18 11 3 2 3 2 2" xfId="35220"/>
    <cellStyle name="Note 18 11 3 2 3 3" xfId="35221"/>
    <cellStyle name="Note 18 11 3 2 4" xfId="35222"/>
    <cellStyle name="Note 18 11 3 2 4 2" xfId="35223"/>
    <cellStyle name="Note 18 11 3 2 5" xfId="35224"/>
    <cellStyle name="Note 18 11 3 3" xfId="35225"/>
    <cellStyle name="Note 18 11 3 3 2" xfId="35226"/>
    <cellStyle name="Note 18 11 3 3 2 2" xfId="35227"/>
    <cellStyle name="Note 18 11 3 3 3" xfId="35228"/>
    <cellStyle name="Note 18 11 3 4" xfId="35229"/>
    <cellStyle name="Note 18 11 3 4 2" xfId="35230"/>
    <cellStyle name="Note 18 11 3 4 2 2" xfId="35231"/>
    <cellStyle name="Note 18 11 3 4 3" xfId="35232"/>
    <cellStyle name="Note 18 11 3 5" xfId="35233"/>
    <cellStyle name="Note 18 11 3 5 2" xfId="35234"/>
    <cellStyle name="Note 18 11 3 6" xfId="35235"/>
    <cellStyle name="Note 18 11 4" xfId="35236"/>
    <cellStyle name="Note 18 11 4 2" xfId="35237"/>
    <cellStyle name="Note 18 11 4 2 2" xfId="35238"/>
    <cellStyle name="Note 18 11 4 2 2 2" xfId="35239"/>
    <cellStyle name="Note 18 11 4 2 3" xfId="35240"/>
    <cellStyle name="Note 18 11 4 3" xfId="35241"/>
    <cellStyle name="Note 18 11 4 3 2" xfId="35242"/>
    <cellStyle name="Note 18 11 4 3 2 2" xfId="35243"/>
    <cellStyle name="Note 18 11 4 3 3" xfId="35244"/>
    <cellStyle name="Note 18 11 4 4" xfId="35245"/>
    <cellStyle name="Note 18 11 4 4 2" xfId="35246"/>
    <cellStyle name="Note 18 11 4 5" xfId="35247"/>
    <cellStyle name="Note 18 12" xfId="35248"/>
    <cellStyle name="Note 18 12 2" xfId="35249"/>
    <cellStyle name="Note 18 12 2 2" xfId="35250"/>
    <cellStyle name="Note 18 12 2 2 2" xfId="35251"/>
    <cellStyle name="Note 18 12 2 2 2 2" xfId="35252"/>
    <cellStyle name="Note 18 12 2 2 2 2 2" xfId="35253"/>
    <cellStyle name="Note 18 12 2 2 2 3" xfId="35254"/>
    <cellStyle name="Note 18 12 2 2 3" xfId="35255"/>
    <cellStyle name="Note 18 12 2 2 3 2" xfId="35256"/>
    <cellStyle name="Note 18 12 2 2 3 2 2" xfId="35257"/>
    <cellStyle name="Note 18 12 2 2 3 3" xfId="35258"/>
    <cellStyle name="Note 18 12 2 2 4" xfId="35259"/>
    <cellStyle name="Note 18 12 2 2 4 2" xfId="35260"/>
    <cellStyle name="Note 18 12 2 2 5" xfId="35261"/>
    <cellStyle name="Note 18 12 2 3" xfId="35262"/>
    <cellStyle name="Note 18 12 2 3 2" xfId="35263"/>
    <cellStyle name="Note 18 12 2 3 2 2" xfId="35264"/>
    <cellStyle name="Note 18 12 2 3 3" xfId="35265"/>
    <cellStyle name="Note 18 12 2 4" xfId="35266"/>
    <cellStyle name="Note 18 12 2 4 2" xfId="35267"/>
    <cellStyle name="Note 18 12 2 4 2 2" xfId="35268"/>
    <cellStyle name="Note 18 12 2 4 3" xfId="35269"/>
    <cellStyle name="Note 18 12 2 5" xfId="35270"/>
    <cellStyle name="Note 18 12 2 5 2" xfId="35271"/>
    <cellStyle name="Note 18 12 2 6" xfId="35272"/>
    <cellStyle name="Note 18 12 3" xfId="35273"/>
    <cellStyle name="Note 18 12 3 2" xfId="35274"/>
    <cellStyle name="Note 18 12 3 2 2" xfId="35275"/>
    <cellStyle name="Note 18 12 3 2 2 2" xfId="35276"/>
    <cellStyle name="Note 18 12 3 2 2 2 2" xfId="35277"/>
    <cellStyle name="Note 18 12 3 2 2 3" xfId="35278"/>
    <cellStyle name="Note 18 12 3 2 3" xfId="35279"/>
    <cellStyle name="Note 18 12 3 2 3 2" xfId="35280"/>
    <cellStyle name="Note 18 12 3 2 3 2 2" xfId="35281"/>
    <cellStyle name="Note 18 12 3 2 3 3" xfId="35282"/>
    <cellStyle name="Note 18 12 3 2 4" xfId="35283"/>
    <cellStyle name="Note 18 12 3 2 4 2" xfId="35284"/>
    <cellStyle name="Note 18 12 3 2 5" xfId="35285"/>
    <cellStyle name="Note 18 12 3 3" xfId="35286"/>
    <cellStyle name="Note 18 12 3 3 2" xfId="35287"/>
    <cellStyle name="Note 18 12 3 3 2 2" xfId="35288"/>
    <cellStyle name="Note 18 12 3 3 3" xfId="35289"/>
    <cellStyle name="Note 18 12 3 4" xfId="35290"/>
    <cellStyle name="Note 18 12 3 4 2" xfId="35291"/>
    <cellStyle name="Note 18 12 3 4 2 2" xfId="35292"/>
    <cellStyle name="Note 18 12 3 4 3" xfId="35293"/>
    <cellStyle name="Note 18 12 3 5" xfId="35294"/>
    <cellStyle name="Note 18 12 3 5 2" xfId="35295"/>
    <cellStyle name="Note 18 12 3 6" xfId="35296"/>
    <cellStyle name="Note 18 12 4" xfId="35297"/>
    <cellStyle name="Note 18 12 4 2" xfId="35298"/>
    <cellStyle name="Note 18 12 4 2 2" xfId="35299"/>
    <cellStyle name="Note 18 12 4 2 2 2" xfId="35300"/>
    <cellStyle name="Note 18 12 4 2 3" xfId="35301"/>
    <cellStyle name="Note 18 12 4 3" xfId="35302"/>
    <cellStyle name="Note 18 12 4 3 2" xfId="35303"/>
    <cellStyle name="Note 18 12 4 3 2 2" xfId="35304"/>
    <cellStyle name="Note 18 12 4 3 3" xfId="35305"/>
    <cellStyle name="Note 18 12 4 4" xfId="35306"/>
    <cellStyle name="Note 18 12 4 4 2" xfId="35307"/>
    <cellStyle name="Note 18 12 4 5" xfId="35308"/>
    <cellStyle name="Note 18 13" xfId="35309"/>
    <cellStyle name="Note 18 13 2" xfId="35310"/>
    <cellStyle name="Note 18 13 2 2" xfId="35311"/>
    <cellStyle name="Note 18 13 2 2 2" xfId="35312"/>
    <cellStyle name="Note 18 13 2 2 2 2" xfId="35313"/>
    <cellStyle name="Note 18 13 2 2 3" xfId="35314"/>
    <cellStyle name="Note 18 13 2 3" xfId="35315"/>
    <cellStyle name="Note 18 13 2 3 2" xfId="35316"/>
    <cellStyle name="Note 18 13 2 3 2 2" xfId="35317"/>
    <cellStyle name="Note 18 13 2 3 3" xfId="35318"/>
    <cellStyle name="Note 18 13 2 4" xfId="35319"/>
    <cellStyle name="Note 18 13 2 4 2" xfId="35320"/>
    <cellStyle name="Note 18 13 2 5" xfId="35321"/>
    <cellStyle name="Note 18 13 3" xfId="35322"/>
    <cellStyle name="Note 18 13 3 2" xfId="35323"/>
    <cellStyle name="Note 18 13 3 2 2" xfId="35324"/>
    <cellStyle name="Note 18 13 3 3" xfId="35325"/>
    <cellStyle name="Note 18 13 4" xfId="35326"/>
    <cellStyle name="Note 18 13 4 2" xfId="35327"/>
    <cellStyle name="Note 18 13 4 2 2" xfId="35328"/>
    <cellStyle name="Note 18 13 4 3" xfId="35329"/>
    <cellStyle name="Note 18 13 5" xfId="35330"/>
    <cellStyle name="Note 18 13 5 2" xfId="35331"/>
    <cellStyle name="Note 18 13 6" xfId="35332"/>
    <cellStyle name="Note 18 14" xfId="35333"/>
    <cellStyle name="Note 18 14 2" xfId="35334"/>
    <cellStyle name="Note 18 14 2 2" xfId="35335"/>
    <cellStyle name="Note 18 14 2 2 2" xfId="35336"/>
    <cellStyle name="Note 18 14 2 2 2 2" xfId="35337"/>
    <cellStyle name="Note 18 14 2 2 3" xfId="35338"/>
    <cellStyle name="Note 18 14 2 3" xfId="35339"/>
    <cellStyle name="Note 18 14 2 3 2" xfId="35340"/>
    <cellStyle name="Note 18 14 2 3 2 2" xfId="35341"/>
    <cellStyle name="Note 18 14 2 3 3" xfId="35342"/>
    <cellStyle name="Note 18 14 2 4" xfId="35343"/>
    <cellStyle name="Note 18 14 2 4 2" xfId="35344"/>
    <cellStyle name="Note 18 14 2 5" xfId="35345"/>
    <cellStyle name="Note 18 14 3" xfId="35346"/>
    <cellStyle name="Note 18 14 3 2" xfId="35347"/>
    <cellStyle name="Note 18 14 3 2 2" xfId="35348"/>
    <cellStyle name="Note 18 14 3 3" xfId="35349"/>
    <cellStyle name="Note 18 14 4" xfId="35350"/>
    <cellStyle name="Note 18 14 4 2" xfId="35351"/>
    <cellStyle name="Note 18 14 4 2 2" xfId="35352"/>
    <cellStyle name="Note 18 14 4 3" xfId="35353"/>
    <cellStyle name="Note 18 14 5" xfId="35354"/>
    <cellStyle name="Note 18 14 5 2" xfId="35355"/>
    <cellStyle name="Note 18 14 6" xfId="35356"/>
    <cellStyle name="Note 18 15" xfId="35357"/>
    <cellStyle name="Note 18 15 2" xfId="35358"/>
    <cellStyle name="Note 18 15 2 2" xfId="35359"/>
    <cellStyle name="Note 18 15 2 2 2" xfId="35360"/>
    <cellStyle name="Note 18 15 2 3" xfId="35361"/>
    <cellStyle name="Note 18 15 3" xfId="35362"/>
    <cellStyle name="Note 18 15 3 2" xfId="35363"/>
    <cellStyle name="Note 18 15 3 2 2" xfId="35364"/>
    <cellStyle name="Note 18 15 3 3" xfId="35365"/>
    <cellStyle name="Note 18 15 4" xfId="35366"/>
    <cellStyle name="Note 18 15 4 2" xfId="35367"/>
    <cellStyle name="Note 18 15 5" xfId="35368"/>
    <cellStyle name="Note 18 16" xfId="35369"/>
    <cellStyle name="Note 18 2" xfId="35370"/>
    <cellStyle name="Note 18 2 2" xfId="35371"/>
    <cellStyle name="Note 18 2 2 2" xfId="35372"/>
    <cellStyle name="Note 18 2 2 2 2" xfId="35373"/>
    <cellStyle name="Note 18 2 2 2 2 2" xfId="35374"/>
    <cellStyle name="Note 18 2 2 2 2 2 2" xfId="35375"/>
    <cellStyle name="Note 18 2 2 2 2 2 2 2" xfId="35376"/>
    <cellStyle name="Note 18 2 2 2 2 2 3" xfId="35377"/>
    <cellStyle name="Note 18 2 2 2 2 3" xfId="35378"/>
    <cellStyle name="Note 18 2 2 2 2 3 2" xfId="35379"/>
    <cellStyle name="Note 18 2 2 2 2 3 2 2" xfId="35380"/>
    <cellStyle name="Note 18 2 2 2 2 3 3" xfId="35381"/>
    <cellStyle name="Note 18 2 2 2 2 4" xfId="35382"/>
    <cellStyle name="Note 18 2 2 2 2 4 2" xfId="35383"/>
    <cellStyle name="Note 18 2 2 2 2 5" xfId="35384"/>
    <cellStyle name="Note 18 2 2 2 3" xfId="35385"/>
    <cellStyle name="Note 18 2 2 2 3 2" xfId="35386"/>
    <cellStyle name="Note 18 2 2 2 3 2 2" xfId="35387"/>
    <cellStyle name="Note 18 2 2 2 3 3" xfId="35388"/>
    <cellStyle name="Note 18 2 2 2 4" xfId="35389"/>
    <cellStyle name="Note 18 2 2 2 4 2" xfId="35390"/>
    <cellStyle name="Note 18 2 2 2 4 2 2" xfId="35391"/>
    <cellStyle name="Note 18 2 2 2 4 3" xfId="35392"/>
    <cellStyle name="Note 18 2 2 2 5" xfId="35393"/>
    <cellStyle name="Note 18 2 2 2 5 2" xfId="35394"/>
    <cellStyle name="Note 18 2 2 2 6" xfId="35395"/>
    <cellStyle name="Note 18 2 2 3" xfId="35396"/>
    <cellStyle name="Note 18 2 2 3 2" xfId="35397"/>
    <cellStyle name="Note 18 2 2 3 2 2" xfId="35398"/>
    <cellStyle name="Note 18 2 2 3 2 2 2" xfId="35399"/>
    <cellStyle name="Note 18 2 2 3 2 2 2 2" xfId="35400"/>
    <cellStyle name="Note 18 2 2 3 2 2 3" xfId="35401"/>
    <cellStyle name="Note 18 2 2 3 2 3" xfId="35402"/>
    <cellStyle name="Note 18 2 2 3 2 3 2" xfId="35403"/>
    <cellStyle name="Note 18 2 2 3 2 3 2 2" xfId="35404"/>
    <cellStyle name="Note 18 2 2 3 2 3 3" xfId="35405"/>
    <cellStyle name="Note 18 2 2 3 2 4" xfId="35406"/>
    <cellStyle name="Note 18 2 2 3 2 4 2" xfId="35407"/>
    <cellStyle name="Note 18 2 2 3 2 5" xfId="35408"/>
    <cellStyle name="Note 18 2 2 3 3" xfId="35409"/>
    <cellStyle name="Note 18 2 2 3 3 2" xfId="35410"/>
    <cellStyle name="Note 18 2 2 3 3 2 2" xfId="35411"/>
    <cellStyle name="Note 18 2 2 3 3 3" xfId="35412"/>
    <cellStyle name="Note 18 2 2 3 4" xfId="35413"/>
    <cellStyle name="Note 18 2 2 3 4 2" xfId="35414"/>
    <cellStyle name="Note 18 2 2 3 4 2 2" xfId="35415"/>
    <cellStyle name="Note 18 2 2 3 4 3" xfId="35416"/>
    <cellStyle name="Note 18 2 2 3 5" xfId="35417"/>
    <cellStyle name="Note 18 2 2 3 5 2" xfId="35418"/>
    <cellStyle name="Note 18 2 2 3 6" xfId="35419"/>
    <cellStyle name="Note 18 2 2 4" xfId="35420"/>
    <cellStyle name="Note 18 2 2 4 2" xfId="35421"/>
    <cellStyle name="Note 18 2 2 4 2 2" xfId="35422"/>
    <cellStyle name="Note 18 2 2 4 2 2 2" xfId="35423"/>
    <cellStyle name="Note 18 2 2 4 2 3" xfId="35424"/>
    <cellStyle name="Note 18 2 2 4 3" xfId="35425"/>
    <cellStyle name="Note 18 2 2 4 3 2" xfId="35426"/>
    <cellStyle name="Note 18 2 2 4 3 2 2" xfId="35427"/>
    <cellStyle name="Note 18 2 2 4 3 3" xfId="35428"/>
    <cellStyle name="Note 18 2 2 4 4" xfId="35429"/>
    <cellStyle name="Note 18 2 2 4 4 2" xfId="35430"/>
    <cellStyle name="Note 18 2 2 4 5" xfId="35431"/>
    <cellStyle name="Note 18 2 3" xfId="35432"/>
    <cellStyle name="Note 18 2 3 2" xfId="35433"/>
    <cellStyle name="Note 18 2 3 2 2" xfId="35434"/>
    <cellStyle name="Note 18 2 3 2 2 2" xfId="35435"/>
    <cellStyle name="Note 18 2 3 2 2 2 2" xfId="35436"/>
    <cellStyle name="Note 18 2 3 2 2 2 2 2" xfId="35437"/>
    <cellStyle name="Note 18 2 3 2 2 2 3" xfId="35438"/>
    <cellStyle name="Note 18 2 3 2 2 3" xfId="35439"/>
    <cellStyle name="Note 18 2 3 2 2 3 2" xfId="35440"/>
    <cellStyle name="Note 18 2 3 2 2 3 2 2" xfId="35441"/>
    <cellStyle name="Note 18 2 3 2 2 3 3" xfId="35442"/>
    <cellStyle name="Note 18 2 3 2 2 4" xfId="35443"/>
    <cellStyle name="Note 18 2 3 2 2 4 2" xfId="35444"/>
    <cellStyle name="Note 18 2 3 2 2 5" xfId="35445"/>
    <cellStyle name="Note 18 2 3 2 3" xfId="35446"/>
    <cellStyle name="Note 18 2 3 2 3 2" xfId="35447"/>
    <cellStyle name="Note 18 2 3 2 3 2 2" xfId="35448"/>
    <cellStyle name="Note 18 2 3 2 3 3" xfId="35449"/>
    <cellStyle name="Note 18 2 3 2 4" xfId="35450"/>
    <cellStyle name="Note 18 2 3 2 4 2" xfId="35451"/>
    <cellStyle name="Note 18 2 3 2 4 2 2" xfId="35452"/>
    <cellStyle name="Note 18 2 3 2 4 3" xfId="35453"/>
    <cellStyle name="Note 18 2 3 2 5" xfId="35454"/>
    <cellStyle name="Note 18 2 3 2 5 2" xfId="35455"/>
    <cellStyle name="Note 18 2 3 2 6" xfId="35456"/>
    <cellStyle name="Note 18 2 3 3" xfId="35457"/>
    <cellStyle name="Note 18 2 3 3 2" xfId="35458"/>
    <cellStyle name="Note 18 2 3 3 2 2" xfId="35459"/>
    <cellStyle name="Note 18 2 3 3 2 2 2" xfId="35460"/>
    <cellStyle name="Note 18 2 3 3 2 2 2 2" xfId="35461"/>
    <cellStyle name="Note 18 2 3 3 2 2 3" xfId="35462"/>
    <cellStyle name="Note 18 2 3 3 2 3" xfId="35463"/>
    <cellStyle name="Note 18 2 3 3 2 3 2" xfId="35464"/>
    <cellStyle name="Note 18 2 3 3 2 3 2 2" xfId="35465"/>
    <cellStyle name="Note 18 2 3 3 2 3 3" xfId="35466"/>
    <cellStyle name="Note 18 2 3 3 2 4" xfId="35467"/>
    <cellStyle name="Note 18 2 3 3 2 4 2" xfId="35468"/>
    <cellStyle name="Note 18 2 3 3 2 5" xfId="35469"/>
    <cellStyle name="Note 18 2 3 3 3" xfId="35470"/>
    <cellStyle name="Note 18 2 3 3 3 2" xfId="35471"/>
    <cellStyle name="Note 18 2 3 3 3 2 2" xfId="35472"/>
    <cellStyle name="Note 18 2 3 3 3 3" xfId="35473"/>
    <cellStyle name="Note 18 2 3 3 4" xfId="35474"/>
    <cellStyle name="Note 18 2 3 3 4 2" xfId="35475"/>
    <cellStyle name="Note 18 2 3 3 4 2 2" xfId="35476"/>
    <cellStyle name="Note 18 2 3 3 4 3" xfId="35477"/>
    <cellStyle name="Note 18 2 3 3 5" xfId="35478"/>
    <cellStyle name="Note 18 2 3 3 5 2" xfId="35479"/>
    <cellStyle name="Note 18 2 3 3 6" xfId="35480"/>
    <cellStyle name="Note 18 2 3 4" xfId="35481"/>
    <cellStyle name="Note 18 2 3 4 2" xfId="35482"/>
    <cellStyle name="Note 18 2 3 4 2 2" xfId="35483"/>
    <cellStyle name="Note 18 2 3 4 2 2 2" xfId="35484"/>
    <cellStyle name="Note 18 2 3 4 2 3" xfId="35485"/>
    <cellStyle name="Note 18 2 3 4 3" xfId="35486"/>
    <cellStyle name="Note 18 2 3 4 3 2" xfId="35487"/>
    <cellStyle name="Note 18 2 3 4 3 2 2" xfId="35488"/>
    <cellStyle name="Note 18 2 3 4 3 3" xfId="35489"/>
    <cellStyle name="Note 18 2 3 4 4" xfId="35490"/>
    <cellStyle name="Note 18 2 3 4 4 2" xfId="35491"/>
    <cellStyle name="Note 18 2 3 4 5" xfId="35492"/>
    <cellStyle name="Note 18 2 4" xfId="35493"/>
    <cellStyle name="Note 18 2 4 2" xfId="35494"/>
    <cellStyle name="Note 18 2 4 2 2" xfId="35495"/>
    <cellStyle name="Note 18 2 4 2 2 2" xfId="35496"/>
    <cellStyle name="Note 18 2 4 2 2 2 2" xfId="35497"/>
    <cellStyle name="Note 18 2 4 2 2 2 2 2" xfId="35498"/>
    <cellStyle name="Note 18 2 4 2 2 2 3" xfId="35499"/>
    <cellStyle name="Note 18 2 4 2 2 3" xfId="35500"/>
    <cellStyle name="Note 18 2 4 2 2 3 2" xfId="35501"/>
    <cellStyle name="Note 18 2 4 2 2 3 2 2" xfId="35502"/>
    <cellStyle name="Note 18 2 4 2 2 3 3" xfId="35503"/>
    <cellStyle name="Note 18 2 4 2 2 4" xfId="35504"/>
    <cellStyle name="Note 18 2 4 2 2 4 2" xfId="35505"/>
    <cellStyle name="Note 18 2 4 2 2 5" xfId="35506"/>
    <cellStyle name="Note 18 2 4 2 3" xfId="35507"/>
    <cellStyle name="Note 18 2 4 2 3 2" xfId="35508"/>
    <cellStyle name="Note 18 2 4 2 3 2 2" xfId="35509"/>
    <cellStyle name="Note 18 2 4 2 3 3" xfId="35510"/>
    <cellStyle name="Note 18 2 4 2 4" xfId="35511"/>
    <cellStyle name="Note 18 2 4 2 4 2" xfId="35512"/>
    <cellStyle name="Note 18 2 4 2 4 2 2" xfId="35513"/>
    <cellStyle name="Note 18 2 4 2 4 3" xfId="35514"/>
    <cellStyle name="Note 18 2 4 2 5" xfId="35515"/>
    <cellStyle name="Note 18 2 4 2 5 2" xfId="35516"/>
    <cellStyle name="Note 18 2 4 2 6" xfId="35517"/>
    <cellStyle name="Note 18 2 4 3" xfId="35518"/>
    <cellStyle name="Note 18 2 4 3 2" xfId="35519"/>
    <cellStyle name="Note 18 2 4 3 2 2" xfId="35520"/>
    <cellStyle name="Note 18 2 4 3 2 2 2" xfId="35521"/>
    <cellStyle name="Note 18 2 4 3 2 2 2 2" xfId="35522"/>
    <cellStyle name="Note 18 2 4 3 2 2 3" xfId="35523"/>
    <cellStyle name="Note 18 2 4 3 2 3" xfId="35524"/>
    <cellStyle name="Note 18 2 4 3 2 3 2" xfId="35525"/>
    <cellStyle name="Note 18 2 4 3 2 3 2 2" xfId="35526"/>
    <cellStyle name="Note 18 2 4 3 2 3 3" xfId="35527"/>
    <cellStyle name="Note 18 2 4 3 2 4" xfId="35528"/>
    <cellStyle name="Note 18 2 4 3 2 4 2" xfId="35529"/>
    <cellStyle name="Note 18 2 4 3 2 5" xfId="35530"/>
    <cellStyle name="Note 18 2 4 3 3" xfId="35531"/>
    <cellStyle name="Note 18 2 4 3 3 2" xfId="35532"/>
    <cellStyle name="Note 18 2 4 3 3 2 2" xfId="35533"/>
    <cellStyle name="Note 18 2 4 3 3 3" xfId="35534"/>
    <cellStyle name="Note 18 2 4 3 4" xfId="35535"/>
    <cellStyle name="Note 18 2 4 3 4 2" xfId="35536"/>
    <cellStyle name="Note 18 2 4 3 4 2 2" xfId="35537"/>
    <cellStyle name="Note 18 2 4 3 4 3" xfId="35538"/>
    <cellStyle name="Note 18 2 4 3 5" xfId="35539"/>
    <cellStyle name="Note 18 2 4 3 5 2" xfId="35540"/>
    <cellStyle name="Note 18 2 4 3 6" xfId="35541"/>
    <cellStyle name="Note 18 2 4 4" xfId="35542"/>
    <cellStyle name="Note 18 2 4 4 2" xfId="35543"/>
    <cellStyle name="Note 18 2 4 4 2 2" xfId="35544"/>
    <cellStyle name="Note 18 2 4 4 2 2 2" xfId="35545"/>
    <cellStyle name="Note 18 2 4 4 2 3" xfId="35546"/>
    <cellStyle name="Note 18 2 4 4 3" xfId="35547"/>
    <cellStyle name="Note 18 2 4 4 3 2" xfId="35548"/>
    <cellStyle name="Note 18 2 4 4 3 2 2" xfId="35549"/>
    <cellStyle name="Note 18 2 4 4 3 3" xfId="35550"/>
    <cellStyle name="Note 18 2 4 4 4" xfId="35551"/>
    <cellStyle name="Note 18 2 4 4 4 2" xfId="35552"/>
    <cellStyle name="Note 18 2 4 4 5" xfId="35553"/>
    <cellStyle name="Note 18 2 5" xfId="35554"/>
    <cellStyle name="Note 18 2 5 2" xfId="35555"/>
    <cellStyle name="Note 18 2 5 2 2" xfId="35556"/>
    <cellStyle name="Note 18 2 5 2 2 2" xfId="35557"/>
    <cellStyle name="Note 18 2 5 2 2 2 2" xfId="35558"/>
    <cellStyle name="Note 18 2 5 2 2 2 2 2" xfId="35559"/>
    <cellStyle name="Note 18 2 5 2 2 2 3" xfId="35560"/>
    <cellStyle name="Note 18 2 5 2 2 3" xfId="35561"/>
    <cellStyle name="Note 18 2 5 2 2 3 2" xfId="35562"/>
    <cellStyle name="Note 18 2 5 2 2 3 2 2" xfId="35563"/>
    <cellStyle name="Note 18 2 5 2 2 3 3" xfId="35564"/>
    <cellStyle name="Note 18 2 5 2 2 4" xfId="35565"/>
    <cellStyle name="Note 18 2 5 2 2 4 2" xfId="35566"/>
    <cellStyle name="Note 18 2 5 2 2 5" xfId="35567"/>
    <cellStyle name="Note 18 2 5 2 3" xfId="35568"/>
    <cellStyle name="Note 18 2 5 2 3 2" xfId="35569"/>
    <cellStyle name="Note 18 2 5 2 3 2 2" xfId="35570"/>
    <cellStyle name="Note 18 2 5 2 3 3" xfId="35571"/>
    <cellStyle name="Note 18 2 5 2 4" xfId="35572"/>
    <cellStyle name="Note 18 2 5 2 4 2" xfId="35573"/>
    <cellStyle name="Note 18 2 5 2 4 2 2" xfId="35574"/>
    <cellStyle name="Note 18 2 5 2 4 3" xfId="35575"/>
    <cellStyle name="Note 18 2 5 2 5" xfId="35576"/>
    <cellStyle name="Note 18 2 5 2 5 2" xfId="35577"/>
    <cellStyle name="Note 18 2 5 2 6" xfId="35578"/>
    <cellStyle name="Note 18 2 5 3" xfId="35579"/>
    <cellStyle name="Note 18 2 5 3 2" xfId="35580"/>
    <cellStyle name="Note 18 2 5 3 2 2" xfId="35581"/>
    <cellStyle name="Note 18 2 5 3 2 2 2" xfId="35582"/>
    <cellStyle name="Note 18 2 5 3 2 2 2 2" xfId="35583"/>
    <cellStyle name="Note 18 2 5 3 2 2 3" xfId="35584"/>
    <cellStyle name="Note 18 2 5 3 2 3" xfId="35585"/>
    <cellStyle name="Note 18 2 5 3 2 3 2" xfId="35586"/>
    <cellStyle name="Note 18 2 5 3 2 3 2 2" xfId="35587"/>
    <cellStyle name="Note 18 2 5 3 2 3 3" xfId="35588"/>
    <cellStyle name="Note 18 2 5 3 2 4" xfId="35589"/>
    <cellStyle name="Note 18 2 5 3 2 4 2" xfId="35590"/>
    <cellStyle name="Note 18 2 5 3 2 5" xfId="35591"/>
    <cellStyle name="Note 18 2 5 3 3" xfId="35592"/>
    <cellStyle name="Note 18 2 5 3 3 2" xfId="35593"/>
    <cellStyle name="Note 18 2 5 3 3 2 2" xfId="35594"/>
    <cellStyle name="Note 18 2 5 3 3 3" xfId="35595"/>
    <cellStyle name="Note 18 2 5 3 4" xfId="35596"/>
    <cellStyle name="Note 18 2 5 3 4 2" xfId="35597"/>
    <cellStyle name="Note 18 2 5 3 4 2 2" xfId="35598"/>
    <cellStyle name="Note 18 2 5 3 4 3" xfId="35599"/>
    <cellStyle name="Note 18 2 5 3 5" xfId="35600"/>
    <cellStyle name="Note 18 2 5 3 5 2" xfId="35601"/>
    <cellStyle name="Note 18 2 5 3 6" xfId="35602"/>
    <cellStyle name="Note 18 2 5 4" xfId="35603"/>
    <cellStyle name="Note 18 2 5 4 2" xfId="35604"/>
    <cellStyle name="Note 18 2 5 4 2 2" xfId="35605"/>
    <cellStyle name="Note 18 2 5 4 2 2 2" xfId="35606"/>
    <cellStyle name="Note 18 2 5 4 2 3" xfId="35607"/>
    <cellStyle name="Note 18 2 5 4 3" xfId="35608"/>
    <cellStyle name="Note 18 2 5 4 3 2" xfId="35609"/>
    <cellStyle name="Note 18 2 5 4 3 2 2" xfId="35610"/>
    <cellStyle name="Note 18 2 5 4 3 3" xfId="35611"/>
    <cellStyle name="Note 18 2 5 4 4" xfId="35612"/>
    <cellStyle name="Note 18 2 5 4 4 2" xfId="35613"/>
    <cellStyle name="Note 18 2 5 4 5" xfId="35614"/>
    <cellStyle name="Note 18 2 6" xfId="35615"/>
    <cellStyle name="Note 18 2 6 2" xfId="35616"/>
    <cellStyle name="Note 18 2 6 2 2" xfId="35617"/>
    <cellStyle name="Note 18 2 6 2 2 2" xfId="35618"/>
    <cellStyle name="Note 18 2 6 2 2 2 2" xfId="35619"/>
    <cellStyle name="Note 18 2 6 2 2 2 2 2" xfId="35620"/>
    <cellStyle name="Note 18 2 6 2 2 2 3" xfId="35621"/>
    <cellStyle name="Note 18 2 6 2 2 3" xfId="35622"/>
    <cellStyle name="Note 18 2 6 2 2 3 2" xfId="35623"/>
    <cellStyle name="Note 18 2 6 2 2 3 2 2" xfId="35624"/>
    <cellStyle name="Note 18 2 6 2 2 3 3" xfId="35625"/>
    <cellStyle name="Note 18 2 6 2 2 4" xfId="35626"/>
    <cellStyle name="Note 18 2 6 2 2 4 2" xfId="35627"/>
    <cellStyle name="Note 18 2 6 2 2 5" xfId="35628"/>
    <cellStyle name="Note 18 2 6 2 3" xfId="35629"/>
    <cellStyle name="Note 18 2 6 2 3 2" xfId="35630"/>
    <cellStyle name="Note 18 2 6 2 3 2 2" xfId="35631"/>
    <cellStyle name="Note 18 2 6 2 3 3" xfId="35632"/>
    <cellStyle name="Note 18 2 6 2 4" xfId="35633"/>
    <cellStyle name="Note 18 2 6 2 4 2" xfId="35634"/>
    <cellStyle name="Note 18 2 6 2 4 2 2" xfId="35635"/>
    <cellStyle name="Note 18 2 6 2 4 3" xfId="35636"/>
    <cellStyle name="Note 18 2 6 2 5" xfId="35637"/>
    <cellStyle name="Note 18 2 6 2 5 2" xfId="35638"/>
    <cellStyle name="Note 18 2 6 2 6" xfId="35639"/>
    <cellStyle name="Note 18 2 6 3" xfId="35640"/>
    <cellStyle name="Note 18 2 6 3 2" xfId="35641"/>
    <cellStyle name="Note 18 2 6 3 2 2" xfId="35642"/>
    <cellStyle name="Note 18 2 6 3 2 2 2" xfId="35643"/>
    <cellStyle name="Note 18 2 6 3 2 2 2 2" xfId="35644"/>
    <cellStyle name="Note 18 2 6 3 2 2 3" xfId="35645"/>
    <cellStyle name="Note 18 2 6 3 2 3" xfId="35646"/>
    <cellStyle name="Note 18 2 6 3 2 3 2" xfId="35647"/>
    <cellStyle name="Note 18 2 6 3 2 3 2 2" xfId="35648"/>
    <cellStyle name="Note 18 2 6 3 2 3 3" xfId="35649"/>
    <cellStyle name="Note 18 2 6 3 2 4" xfId="35650"/>
    <cellStyle name="Note 18 2 6 3 2 4 2" xfId="35651"/>
    <cellStyle name="Note 18 2 6 3 2 5" xfId="35652"/>
    <cellStyle name="Note 18 2 6 3 3" xfId="35653"/>
    <cellStyle name="Note 18 2 6 3 3 2" xfId="35654"/>
    <cellStyle name="Note 18 2 6 3 3 2 2" xfId="35655"/>
    <cellStyle name="Note 18 2 6 3 3 3" xfId="35656"/>
    <cellStyle name="Note 18 2 6 3 4" xfId="35657"/>
    <cellStyle name="Note 18 2 6 3 4 2" xfId="35658"/>
    <cellStyle name="Note 18 2 6 3 4 2 2" xfId="35659"/>
    <cellStyle name="Note 18 2 6 3 4 3" xfId="35660"/>
    <cellStyle name="Note 18 2 6 3 5" xfId="35661"/>
    <cellStyle name="Note 18 2 6 3 5 2" xfId="35662"/>
    <cellStyle name="Note 18 2 6 3 6" xfId="35663"/>
    <cellStyle name="Note 18 2 6 4" xfId="35664"/>
    <cellStyle name="Note 18 2 6 4 2" xfId="35665"/>
    <cellStyle name="Note 18 2 6 4 2 2" xfId="35666"/>
    <cellStyle name="Note 18 2 6 4 2 2 2" xfId="35667"/>
    <cellStyle name="Note 18 2 6 4 2 3" xfId="35668"/>
    <cellStyle name="Note 18 2 6 4 3" xfId="35669"/>
    <cellStyle name="Note 18 2 6 4 3 2" xfId="35670"/>
    <cellStyle name="Note 18 2 6 4 3 2 2" xfId="35671"/>
    <cellStyle name="Note 18 2 6 4 3 3" xfId="35672"/>
    <cellStyle name="Note 18 2 6 4 4" xfId="35673"/>
    <cellStyle name="Note 18 2 6 4 4 2" xfId="35674"/>
    <cellStyle name="Note 18 2 6 4 5" xfId="35675"/>
    <cellStyle name="Note 18 2 7" xfId="35676"/>
    <cellStyle name="Note 18 2 7 2" xfId="35677"/>
    <cellStyle name="Note 18 2 7 2 2" xfId="35678"/>
    <cellStyle name="Note 18 2 7 2 2 2" xfId="35679"/>
    <cellStyle name="Note 18 2 7 2 2 2 2" xfId="35680"/>
    <cellStyle name="Note 18 2 7 2 2 3" xfId="35681"/>
    <cellStyle name="Note 18 2 7 2 3" xfId="35682"/>
    <cellStyle name="Note 18 2 7 2 3 2" xfId="35683"/>
    <cellStyle name="Note 18 2 7 2 3 2 2" xfId="35684"/>
    <cellStyle name="Note 18 2 7 2 3 3" xfId="35685"/>
    <cellStyle name="Note 18 2 7 2 4" xfId="35686"/>
    <cellStyle name="Note 18 2 7 2 4 2" xfId="35687"/>
    <cellStyle name="Note 18 2 7 2 5" xfId="35688"/>
    <cellStyle name="Note 18 2 7 3" xfId="35689"/>
    <cellStyle name="Note 18 2 7 3 2" xfId="35690"/>
    <cellStyle name="Note 18 2 7 3 2 2" xfId="35691"/>
    <cellStyle name="Note 18 2 7 3 3" xfId="35692"/>
    <cellStyle name="Note 18 2 7 4" xfId="35693"/>
    <cellStyle name="Note 18 2 7 4 2" xfId="35694"/>
    <cellStyle name="Note 18 2 7 4 2 2" xfId="35695"/>
    <cellStyle name="Note 18 2 7 4 3" xfId="35696"/>
    <cellStyle name="Note 18 2 7 5" xfId="35697"/>
    <cellStyle name="Note 18 2 7 5 2" xfId="35698"/>
    <cellStyle name="Note 18 2 7 6" xfId="35699"/>
    <cellStyle name="Note 18 2 8" xfId="35700"/>
    <cellStyle name="Note 18 2 8 2" xfId="35701"/>
    <cellStyle name="Note 18 2 8 2 2" xfId="35702"/>
    <cellStyle name="Note 18 2 8 2 2 2" xfId="35703"/>
    <cellStyle name="Note 18 2 8 2 2 2 2" xfId="35704"/>
    <cellStyle name="Note 18 2 8 2 2 3" xfId="35705"/>
    <cellStyle name="Note 18 2 8 2 3" xfId="35706"/>
    <cellStyle name="Note 18 2 8 2 3 2" xfId="35707"/>
    <cellStyle name="Note 18 2 8 2 3 2 2" xfId="35708"/>
    <cellStyle name="Note 18 2 8 2 3 3" xfId="35709"/>
    <cellStyle name="Note 18 2 8 2 4" xfId="35710"/>
    <cellStyle name="Note 18 2 8 2 4 2" xfId="35711"/>
    <cellStyle name="Note 18 2 8 2 5" xfId="35712"/>
    <cellStyle name="Note 18 2 8 3" xfId="35713"/>
    <cellStyle name="Note 18 2 8 3 2" xfId="35714"/>
    <cellStyle name="Note 18 2 8 3 2 2" xfId="35715"/>
    <cellStyle name="Note 18 2 8 3 3" xfId="35716"/>
    <cellStyle name="Note 18 2 8 4" xfId="35717"/>
    <cellStyle name="Note 18 2 8 4 2" xfId="35718"/>
    <cellStyle name="Note 18 2 8 4 2 2" xfId="35719"/>
    <cellStyle name="Note 18 2 8 4 3" xfId="35720"/>
    <cellStyle name="Note 18 2 8 5" xfId="35721"/>
    <cellStyle name="Note 18 2 8 5 2" xfId="35722"/>
    <cellStyle name="Note 18 2 8 6" xfId="35723"/>
    <cellStyle name="Note 18 2 9" xfId="35724"/>
    <cellStyle name="Note 18 2 9 2" xfId="35725"/>
    <cellStyle name="Note 18 2 9 2 2" xfId="35726"/>
    <cellStyle name="Note 18 2 9 2 2 2" xfId="35727"/>
    <cellStyle name="Note 18 2 9 2 3" xfId="35728"/>
    <cellStyle name="Note 18 2 9 3" xfId="35729"/>
    <cellStyle name="Note 18 2 9 3 2" xfId="35730"/>
    <cellStyle name="Note 18 2 9 3 2 2" xfId="35731"/>
    <cellStyle name="Note 18 2 9 3 3" xfId="35732"/>
    <cellStyle name="Note 18 2 9 4" xfId="35733"/>
    <cellStyle name="Note 18 2 9 4 2" xfId="35734"/>
    <cellStyle name="Note 18 2 9 5" xfId="35735"/>
    <cellStyle name="Note 18 3" xfId="35736"/>
    <cellStyle name="Note 18 3 2" xfId="35737"/>
    <cellStyle name="Note 18 3 2 2" xfId="35738"/>
    <cellStyle name="Note 18 3 2 2 2" xfId="35739"/>
    <cellStyle name="Note 18 3 2 2 2 2" xfId="35740"/>
    <cellStyle name="Note 18 3 2 2 2 2 2" xfId="35741"/>
    <cellStyle name="Note 18 3 2 2 2 2 2 2" xfId="35742"/>
    <cellStyle name="Note 18 3 2 2 2 2 3" xfId="35743"/>
    <cellStyle name="Note 18 3 2 2 2 3" xfId="35744"/>
    <cellStyle name="Note 18 3 2 2 2 3 2" xfId="35745"/>
    <cellStyle name="Note 18 3 2 2 2 3 2 2" xfId="35746"/>
    <cellStyle name="Note 18 3 2 2 2 3 3" xfId="35747"/>
    <cellStyle name="Note 18 3 2 2 2 4" xfId="35748"/>
    <cellStyle name="Note 18 3 2 2 2 4 2" xfId="35749"/>
    <cellStyle name="Note 18 3 2 2 2 5" xfId="35750"/>
    <cellStyle name="Note 18 3 2 2 3" xfId="35751"/>
    <cellStyle name="Note 18 3 2 2 3 2" xfId="35752"/>
    <cellStyle name="Note 18 3 2 2 3 2 2" xfId="35753"/>
    <cellStyle name="Note 18 3 2 2 3 3" xfId="35754"/>
    <cellStyle name="Note 18 3 2 2 4" xfId="35755"/>
    <cellStyle name="Note 18 3 2 2 4 2" xfId="35756"/>
    <cellStyle name="Note 18 3 2 2 4 2 2" xfId="35757"/>
    <cellStyle name="Note 18 3 2 2 4 3" xfId="35758"/>
    <cellStyle name="Note 18 3 2 2 5" xfId="35759"/>
    <cellStyle name="Note 18 3 2 2 5 2" xfId="35760"/>
    <cellStyle name="Note 18 3 2 2 6" xfId="35761"/>
    <cellStyle name="Note 18 3 2 3" xfId="35762"/>
    <cellStyle name="Note 18 3 2 3 2" xfId="35763"/>
    <cellStyle name="Note 18 3 2 3 2 2" xfId="35764"/>
    <cellStyle name="Note 18 3 2 3 2 2 2" xfId="35765"/>
    <cellStyle name="Note 18 3 2 3 2 2 2 2" xfId="35766"/>
    <cellStyle name="Note 18 3 2 3 2 2 3" xfId="35767"/>
    <cellStyle name="Note 18 3 2 3 2 3" xfId="35768"/>
    <cellStyle name="Note 18 3 2 3 2 3 2" xfId="35769"/>
    <cellStyle name="Note 18 3 2 3 2 3 2 2" xfId="35770"/>
    <cellStyle name="Note 18 3 2 3 2 3 3" xfId="35771"/>
    <cellStyle name="Note 18 3 2 3 2 4" xfId="35772"/>
    <cellStyle name="Note 18 3 2 3 2 4 2" xfId="35773"/>
    <cellStyle name="Note 18 3 2 3 2 5" xfId="35774"/>
    <cellStyle name="Note 18 3 2 3 3" xfId="35775"/>
    <cellStyle name="Note 18 3 2 3 3 2" xfId="35776"/>
    <cellStyle name="Note 18 3 2 3 3 2 2" xfId="35777"/>
    <cellStyle name="Note 18 3 2 3 3 3" xfId="35778"/>
    <cellStyle name="Note 18 3 2 3 4" xfId="35779"/>
    <cellStyle name="Note 18 3 2 3 4 2" xfId="35780"/>
    <cellStyle name="Note 18 3 2 3 4 2 2" xfId="35781"/>
    <cellStyle name="Note 18 3 2 3 4 3" xfId="35782"/>
    <cellStyle name="Note 18 3 2 3 5" xfId="35783"/>
    <cellStyle name="Note 18 3 2 3 5 2" xfId="35784"/>
    <cellStyle name="Note 18 3 2 3 6" xfId="35785"/>
    <cellStyle name="Note 18 3 2 4" xfId="35786"/>
    <cellStyle name="Note 18 3 2 4 2" xfId="35787"/>
    <cellStyle name="Note 18 3 2 4 2 2" xfId="35788"/>
    <cellStyle name="Note 18 3 2 4 2 2 2" xfId="35789"/>
    <cellStyle name="Note 18 3 2 4 2 3" xfId="35790"/>
    <cellStyle name="Note 18 3 2 4 3" xfId="35791"/>
    <cellStyle name="Note 18 3 2 4 3 2" xfId="35792"/>
    <cellStyle name="Note 18 3 2 4 3 2 2" xfId="35793"/>
    <cellStyle name="Note 18 3 2 4 3 3" xfId="35794"/>
    <cellStyle name="Note 18 3 2 4 4" xfId="35795"/>
    <cellStyle name="Note 18 3 2 4 4 2" xfId="35796"/>
    <cellStyle name="Note 18 3 2 4 5" xfId="35797"/>
    <cellStyle name="Note 18 3 3" xfId="35798"/>
    <cellStyle name="Note 18 3 3 2" xfId="35799"/>
    <cellStyle name="Note 18 3 3 2 2" xfId="35800"/>
    <cellStyle name="Note 18 3 3 2 2 2" xfId="35801"/>
    <cellStyle name="Note 18 3 3 2 2 2 2" xfId="35802"/>
    <cellStyle name="Note 18 3 3 2 2 2 2 2" xfId="35803"/>
    <cellStyle name="Note 18 3 3 2 2 2 3" xfId="35804"/>
    <cellStyle name="Note 18 3 3 2 2 3" xfId="35805"/>
    <cellStyle name="Note 18 3 3 2 2 3 2" xfId="35806"/>
    <cellStyle name="Note 18 3 3 2 2 3 2 2" xfId="35807"/>
    <cellStyle name="Note 18 3 3 2 2 3 3" xfId="35808"/>
    <cellStyle name="Note 18 3 3 2 2 4" xfId="35809"/>
    <cellStyle name="Note 18 3 3 2 2 4 2" xfId="35810"/>
    <cellStyle name="Note 18 3 3 2 2 5" xfId="35811"/>
    <cellStyle name="Note 18 3 3 2 3" xfId="35812"/>
    <cellStyle name="Note 18 3 3 2 3 2" xfId="35813"/>
    <cellStyle name="Note 18 3 3 2 3 2 2" xfId="35814"/>
    <cellStyle name="Note 18 3 3 2 3 3" xfId="35815"/>
    <cellStyle name="Note 18 3 3 2 4" xfId="35816"/>
    <cellStyle name="Note 18 3 3 2 4 2" xfId="35817"/>
    <cellStyle name="Note 18 3 3 2 4 2 2" xfId="35818"/>
    <cellStyle name="Note 18 3 3 2 4 3" xfId="35819"/>
    <cellStyle name="Note 18 3 3 2 5" xfId="35820"/>
    <cellStyle name="Note 18 3 3 2 5 2" xfId="35821"/>
    <cellStyle name="Note 18 3 3 2 6" xfId="35822"/>
    <cellStyle name="Note 18 3 3 3" xfId="35823"/>
    <cellStyle name="Note 18 3 3 3 2" xfId="35824"/>
    <cellStyle name="Note 18 3 3 3 2 2" xfId="35825"/>
    <cellStyle name="Note 18 3 3 3 2 2 2" xfId="35826"/>
    <cellStyle name="Note 18 3 3 3 2 2 2 2" xfId="35827"/>
    <cellStyle name="Note 18 3 3 3 2 2 3" xfId="35828"/>
    <cellStyle name="Note 18 3 3 3 2 3" xfId="35829"/>
    <cellStyle name="Note 18 3 3 3 2 3 2" xfId="35830"/>
    <cellStyle name="Note 18 3 3 3 2 3 2 2" xfId="35831"/>
    <cellStyle name="Note 18 3 3 3 2 3 3" xfId="35832"/>
    <cellStyle name="Note 18 3 3 3 2 4" xfId="35833"/>
    <cellStyle name="Note 18 3 3 3 2 4 2" xfId="35834"/>
    <cellStyle name="Note 18 3 3 3 2 5" xfId="35835"/>
    <cellStyle name="Note 18 3 3 3 3" xfId="35836"/>
    <cellStyle name="Note 18 3 3 3 3 2" xfId="35837"/>
    <cellStyle name="Note 18 3 3 3 3 2 2" xfId="35838"/>
    <cellStyle name="Note 18 3 3 3 3 3" xfId="35839"/>
    <cellStyle name="Note 18 3 3 3 4" xfId="35840"/>
    <cellStyle name="Note 18 3 3 3 4 2" xfId="35841"/>
    <cellStyle name="Note 18 3 3 3 4 2 2" xfId="35842"/>
    <cellStyle name="Note 18 3 3 3 4 3" xfId="35843"/>
    <cellStyle name="Note 18 3 3 3 5" xfId="35844"/>
    <cellStyle name="Note 18 3 3 3 5 2" xfId="35845"/>
    <cellStyle name="Note 18 3 3 3 6" xfId="35846"/>
    <cellStyle name="Note 18 3 3 4" xfId="35847"/>
    <cellStyle name="Note 18 3 3 4 2" xfId="35848"/>
    <cellStyle name="Note 18 3 3 4 2 2" xfId="35849"/>
    <cellStyle name="Note 18 3 3 4 2 2 2" xfId="35850"/>
    <cellStyle name="Note 18 3 3 4 2 3" xfId="35851"/>
    <cellStyle name="Note 18 3 3 4 3" xfId="35852"/>
    <cellStyle name="Note 18 3 3 4 3 2" xfId="35853"/>
    <cellStyle name="Note 18 3 3 4 3 2 2" xfId="35854"/>
    <cellStyle name="Note 18 3 3 4 3 3" xfId="35855"/>
    <cellStyle name="Note 18 3 3 4 4" xfId="35856"/>
    <cellStyle name="Note 18 3 3 4 4 2" xfId="35857"/>
    <cellStyle name="Note 18 3 3 4 5" xfId="35858"/>
    <cellStyle name="Note 18 3 4" xfId="35859"/>
    <cellStyle name="Note 18 3 4 2" xfId="35860"/>
    <cellStyle name="Note 18 3 4 2 2" xfId="35861"/>
    <cellStyle name="Note 18 3 4 2 2 2" xfId="35862"/>
    <cellStyle name="Note 18 3 4 2 2 2 2" xfId="35863"/>
    <cellStyle name="Note 18 3 4 2 2 2 2 2" xfId="35864"/>
    <cellStyle name="Note 18 3 4 2 2 2 3" xfId="35865"/>
    <cellStyle name="Note 18 3 4 2 2 3" xfId="35866"/>
    <cellStyle name="Note 18 3 4 2 2 3 2" xfId="35867"/>
    <cellStyle name="Note 18 3 4 2 2 3 2 2" xfId="35868"/>
    <cellStyle name="Note 18 3 4 2 2 3 3" xfId="35869"/>
    <cellStyle name="Note 18 3 4 2 2 4" xfId="35870"/>
    <cellStyle name="Note 18 3 4 2 2 4 2" xfId="35871"/>
    <cellStyle name="Note 18 3 4 2 2 5" xfId="35872"/>
    <cellStyle name="Note 18 3 4 2 3" xfId="35873"/>
    <cellStyle name="Note 18 3 4 2 3 2" xfId="35874"/>
    <cellStyle name="Note 18 3 4 2 3 2 2" xfId="35875"/>
    <cellStyle name="Note 18 3 4 2 3 3" xfId="35876"/>
    <cellStyle name="Note 18 3 4 2 4" xfId="35877"/>
    <cellStyle name="Note 18 3 4 2 4 2" xfId="35878"/>
    <cellStyle name="Note 18 3 4 2 4 2 2" xfId="35879"/>
    <cellStyle name="Note 18 3 4 2 4 3" xfId="35880"/>
    <cellStyle name="Note 18 3 4 2 5" xfId="35881"/>
    <cellStyle name="Note 18 3 4 2 5 2" xfId="35882"/>
    <cellStyle name="Note 18 3 4 2 6" xfId="35883"/>
    <cellStyle name="Note 18 3 4 3" xfId="35884"/>
    <cellStyle name="Note 18 3 4 3 2" xfId="35885"/>
    <cellStyle name="Note 18 3 4 3 2 2" xfId="35886"/>
    <cellStyle name="Note 18 3 4 3 2 2 2" xfId="35887"/>
    <cellStyle name="Note 18 3 4 3 2 2 2 2" xfId="35888"/>
    <cellStyle name="Note 18 3 4 3 2 2 3" xfId="35889"/>
    <cellStyle name="Note 18 3 4 3 2 3" xfId="35890"/>
    <cellStyle name="Note 18 3 4 3 2 3 2" xfId="35891"/>
    <cellStyle name="Note 18 3 4 3 2 3 2 2" xfId="35892"/>
    <cellStyle name="Note 18 3 4 3 2 3 3" xfId="35893"/>
    <cellStyle name="Note 18 3 4 3 2 4" xfId="35894"/>
    <cellStyle name="Note 18 3 4 3 2 4 2" xfId="35895"/>
    <cellStyle name="Note 18 3 4 3 2 5" xfId="35896"/>
    <cellStyle name="Note 18 3 4 3 3" xfId="35897"/>
    <cellStyle name="Note 18 3 4 3 3 2" xfId="35898"/>
    <cellStyle name="Note 18 3 4 3 3 2 2" xfId="35899"/>
    <cellStyle name="Note 18 3 4 3 3 3" xfId="35900"/>
    <cellStyle name="Note 18 3 4 3 4" xfId="35901"/>
    <cellStyle name="Note 18 3 4 3 4 2" xfId="35902"/>
    <cellStyle name="Note 18 3 4 3 4 2 2" xfId="35903"/>
    <cellStyle name="Note 18 3 4 3 4 3" xfId="35904"/>
    <cellStyle name="Note 18 3 4 3 5" xfId="35905"/>
    <cellStyle name="Note 18 3 4 3 5 2" xfId="35906"/>
    <cellStyle name="Note 18 3 4 3 6" xfId="35907"/>
    <cellStyle name="Note 18 3 4 4" xfId="35908"/>
    <cellStyle name="Note 18 3 4 4 2" xfId="35909"/>
    <cellStyle name="Note 18 3 4 4 2 2" xfId="35910"/>
    <cellStyle name="Note 18 3 4 4 2 2 2" xfId="35911"/>
    <cellStyle name="Note 18 3 4 4 2 3" xfId="35912"/>
    <cellStyle name="Note 18 3 4 4 3" xfId="35913"/>
    <cellStyle name="Note 18 3 4 4 3 2" xfId="35914"/>
    <cellStyle name="Note 18 3 4 4 3 2 2" xfId="35915"/>
    <cellStyle name="Note 18 3 4 4 3 3" xfId="35916"/>
    <cellStyle name="Note 18 3 4 4 4" xfId="35917"/>
    <cellStyle name="Note 18 3 4 4 4 2" xfId="35918"/>
    <cellStyle name="Note 18 3 4 4 5" xfId="35919"/>
    <cellStyle name="Note 18 3 5" xfId="35920"/>
    <cellStyle name="Note 18 3 5 2" xfId="35921"/>
    <cellStyle name="Note 18 3 5 2 2" xfId="35922"/>
    <cellStyle name="Note 18 3 5 2 2 2" xfId="35923"/>
    <cellStyle name="Note 18 3 5 2 2 2 2" xfId="35924"/>
    <cellStyle name="Note 18 3 5 2 2 2 2 2" xfId="35925"/>
    <cellStyle name="Note 18 3 5 2 2 2 3" xfId="35926"/>
    <cellStyle name="Note 18 3 5 2 2 3" xfId="35927"/>
    <cellStyle name="Note 18 3 5 2 2 3 2" xfId="35928"/>
    <cellStyle name="Note 18 3 5 2 2 3 2 2" xfId="35929"/>
    <cellStyle name="Note 18 3 5 2 2 3 3" xfId="35930"/>
    <cellStyle name="Note 18 3 5 2 2 4" xfId="35931"/>
    <cellStyle name="Note 18 3 5 2 2 4 2" xfId="35932"/>
    <cellStyle name="Note 18 3 5 2 2 5" xfId="35933"/>
    <cellStyle name="Note 18 3 5 2 3" xfId="35934"/>
    <cellStyle name="Note 18 3 5 2 3 2" xfId="35935"/>
    <cellStyle name="Note 18 3 5 2 3 2 2" xfId="35936"/>
    <cellStyle name="Note 18 3 5 2 3 3" xfId="35937"/>
    <cellStyle name="Note 18 3 5 2 4" xfId="35938"/>
    <cellStyle name="Note 18 3 5 2 4 2" xfId="35939"/>
    <cellStyle name="Note 18 3 5 2 4 2 2" xfId="35940"/>
    <cellStyle name="Note 18 3 5 2 4 3" xfId="35941"/>
    <cellStyle name="Note 18 3 5 2 5" xfId="35942"/>
    <cellStyle name="Note 18 3 5 2 5 2" xfId="35943"/>
    <cellStyle name="Note 18 3 5 2 6" xfId="35944"/>
    <cellStyle name="Note 18 3 5 3" xfId="35945"/>
    <cellStyle name="Note 18 3 5 3 2" xfId="35946"/>
    <cellStyle name="Note 18 3 5 3 2 2" xfId="35947"/>
    <cellStyle name="Note 18 3 5 3 2 2 2" xfId="35948"/>
    <cellStyle name="Note 18 3 5 3 2 2 2 2" xfId="35949"/>
    <cellStyle name="Note 18 3 5 3 2 2 3" xfId="35950"/>
    <cellStyle name="Note 18 3 5 3 2 3" xfId="35951"/>
    <cellStyle name="Note 18 3 5 3 2 3 2" xfId="35952"/>
    <cellStyle name="Note 18 3 5 3 2 3 2 2" xfId="35953"/>
    <cellStyle name="Note 18 3 5 3 2 3 3" xfId="35954"/>
    <cellStyle name="Note 18 3 5 3 2 4" xfId="35955"/>
    <cellStyle name="Note 18 3 5 3 2 4 2" xfId="35956"/>
    <cellStyle name="Note 18 3 5 3 2 5" xfId="35957"/>
    <cellStyle name="Note 18 3 5 3 3" xfId="35958"/>
    <cellStyle name="Note 18 3 5 3 3 2" xfId="35959"/>
    <cellStyle name="Note 18 3 5 3 3 2 2" xfId="35960"/>
    <cellStyle name="Note 18 3 5 3 3 3" xfId="35961"/>
    <cellStyle name="Note 18 3 5 3 4" xfId="35962"/>
    <cellStyle name="Note 18 3 5 3 4 2" xfId="35963"/>
    <cellStyle name="Note 18 3 5 3 4 2 2" xfId="35964"/>
    <cellStyle name="Note 18 3 5 3 4 3" xfId="35965"/>
    <cellStyle name="Note 18 3 5 3 5" xfId="35966"/>
    <cellStyle name="Note 18 3 5 3 5 2" xfId="35967"/>
    <cellStyle name="Note 18 3 5 3 6" xfId="35968"/>
    <cellStyle name="Note 18 3 5 4" xfId="35969"/>
    <cellStyle name="Note 18 3 5 4 2" xfId="35970"/>
    <cellStyle name="Note 18 3 5 4 2 2" xfId="35971"/>
    <cellStyle name="Note 18 3 5 4 2 2 2" xfId="35972"/>
    <cellStyle name="Note 18 3 5 4 2 3" xfId="35973"/>
    <cellStyle name="Note 18 3 5 4 3" xfId="35974"/>
    <cellStyle name="Note 18 3 5 4 3 2" xfId="35975"/>
    <cellStyle name="Note 18 3 5 4 3 2 2" xfId="35976"/>
    <cellStyle name="Note 18 3 5 4 3 3" xfId="35977"/>
    <cellStyle name="Note 18 3 5 4 4" xfId="35978"/>
    <cellStyle name="Note 18 3 5 4 4 2" xfId="35979"/>
    <cellStyle name="Note 18 3 5 4 5" xfId="35980"/>
    <cellStyle name="Note 18 3 6" xfId="35981"/>
    <cellStyle name="Note 18 3 6 2" xfId="35982"/>
    <cellStyle name="Note 18 3 6 2 2" xfId="35983"/>
    <cellStyle name="Note 18 3 6 2 2 2" xfId="35984"/>
    <cellStyle name="Note 18 3 6 2 2 2 2" xfId="35985"/>
    <cellStyle name="Note 18 3 6 2 2 2 2 2" xfId="35986"/>
    <cellStyle name="Note 18 3 6 2 2 2 3" xfId="35987"/>
    <cellStyle name="Note 18 3 6 2 2 3" xfId="35988"/>
    <cellStyle name="Note 18 3 6 2 2 3 2" xfId="35989"/>
    <cellStyle name="Note 18 3 6 2 2 3 2 2" xfId="35990"/>
    <cellStyle name="Note 18 3 6 2 2 3 3" xfId="35991"/>
    <cellStyle name="Note 18 3 6 2 2 4" xfId="35992"/>
    <cellStyle name="Note 18 3 6 2 2 4 2" xfId="35993"/>
    <cellStyle name="Note 18 3 6 2 2 5" xfId="35994"/>
    <cellStyle name="Note 18 3 6 2 3" xfId="35995"/>
    <cellStyle name="Note 18 3 6 2 3 2" xfId="35996"/>
    <cellStyle name="Note 18 3 6 2 3 2 2" xfId="35997"/>
    <cellStyle name="Note 18 3 6 2 3 3" xfId="35998"/>
    <cellStyle name="Note 18 3 6 2 4" xfId="35999"/>
    <cellStyle name="Note 18 3 6 2 4 2" xfId="36000"/>
    <cellStyle name="Note 18 3 6 2 4 2 2" xfId="36001"/>
    <cellStyle name="Note 18 3 6 2 4 3" xfId="36002"/>
    <cellStyle name="Note 18 3 6 2 5" xfId="36003"/>
    <cellStyle name="Note 18 3 6 2 5 2" xfId="36004"/>
    <cellStyle name="Note 18 3 6 2 6" xfId="36005"/>
    <cellStyle name="Note 18 3 6 3" xfId="36006"/>
    <cellStyle name="Note 18 3 6 3 2" xfId="36007"/>
    <cellStyle name="Note 18 3 6 3 2 2" xfId="36008"/>
    <cellStyle name="Note 18 3 6 3 2 2 2" xfId="36009"/>
    <cellStyle name="Note 18 3 6 3 2 2 2 2" xfId="36010"/>
    <cellStyle name="Note 18 3 6 3 2 2 3" xfId="36011"/>
    <cellStyle name="Note 18 3 6 3 2 3" xfId="36012"/>
    <cellStyle name="Note 18 3 6 3 2 3 2" xfId="36013"/>
    <cellStyle name="Note 18 3 6 3 2 3 2 2" xfId="36014"/>
    <cellStyle name="Note 18 3 6 3 2 3 3" xfId="36015"/>
    <cellStyle name="Note 18 3 6 3 2 4" xfId="36016"/>
    <cellStyle name="Note 18 3 6 3 2 4 2" xfId="36017"/>
    <cellStyle name="Note 18 3 6 3 2 5" xfId="36018"/>
    <cellStyle name="Note 18 3 6 3 3" xfId="36019"/>
    <cellStyle name="Note 18 3 6 3 3 2" xfId="36020"/>
    <cellStyle name="Note 18 3 6 3 3 2 2" xfId="36021"/>
    <cellStyle name="Note 18 3 6 3 3 3" xfId="36022"/>
    <cellStyle name="Note 18 3 6 3 4" xfId="36023"/>
    <cellStyle name="Note 18 3 6 3 4 2" xfId="36024"/>
    <cellStyle name="Note 18 3 6 3 4 2 2" xfId="36025"/>
    <cellStyle name="Note 18 3 6 3 4 3" xfId="36026"/>
    <cellStyle name="Note 18 3 6 3 5" xfId="36027"/>
    <cellStyle name="Note 18 3 6 3 5 2" xfId="36028"/>
    <cellStyle name="Note 18 3 6 3 6" xfId="36029"/>
    <cellStyle name="Note 18 3 6 4" xfId="36030"/>
    <cellStyle name="Note 18 3 6 4 2" xfId="36031"/>
    <cellStyle name="Note 18 3 6 4 2 2" xfId="36032"/>
    <cellStyle name="Note 18 3 6 4 2 2 2" xfId="36033"/>
    <cellStyle name="Note 18 3 6 4 2 3" xfId="36034"/>
    <cellStyle name="Note 18 3 6 4 3" xfId="36035"/>
    <cellStyle name="Note 18 3 6 4 3 2" xfId="36036"/>
    <cellStyle name="Note 18 3 6 4 3 2 2" xfId="36037"/>
    <cellStyle name="Note 18 3 6 4 3 3" xfId="36038"/>
    <cellStyle name="Note 18 3 6 4 4" xfId="36039"/>
    <cellStyle name="Note 18 3 6 4 4 2" xfId="36040"/>
    <cellStyle name="Note 18 3 6 4 5" xfId="36041"/>
    <cellStyle name="Note 18 3 7" xfId="36042"/>
    <cellStyle name="Note 18 3 7 2" xfId="36043"/>
    <cellStyle name="Note 18 3 7 2 2" xfId="36044"/>
    <cellStyle name="Note 18 3 7 2 2 2" xfId="36045"/>
    <cellStyle name="Note 18 3 7 2 2 2 2" xfId="36046"/>
    <cellStyle name="Note 18 3 7 2 2 3" xfId="36047"/>
    <cellStyle name="Note 18 3 7 2 3" xfId="36048"/>
    <cellStyle name="Note 18 3 7 2 3 2" xfId="36049"/>
    <cellStyle name="Note 18 3 7 2 3 2 2" xfId="36050"/>
    <cellStyle name="Note 18 3 7 2 3 3" xfId="36051"/>
    <cellStyle name="Note 18 3 7 2 4" xfId="36052"/>
    <cellStyle name="Note 18 3 7 2 4 2" xfId="36053"/>
    <cellStyle name="Note 18 3 7 2 5" xfId="36054"/>
    <cellStyle name="Note 18 3 7 3" xfId="36055"/>
    <cellStyle name="Note 18 3 7 3 2" xfId="36056"/>
    <cellStyle name="Note 18 3 7 3 2 2" xfId="36057"/>
    <cellStyle name="Note 18 3 7 3 3" xfId="36058"/>
    <cellStyle name="Note 18 3 7 4" xfId="36059"/>
    <cellStyle name="Note 18 3 7 4 2" xfId="36060"/>
    <cellStyle name="Note 18 3 7 4 2 2" xfId="36061"/>
    <cellStyle name="Note 18 3 7 4 3" xfId="36062"/>
    <cellStyle name="Note 18 3 7 5" xfId="36063"/>
    <cellStyle name="Note 18 3 7 5 2" xfId="36064"/>
    <cellStyle name="Note 18 3 7 6" xfId="36065"/>
    <cellStyle name="Note 18 3 8" xfId="36066"/>
    <cellStyle name="Note 18 3 8 2" xfId="36067"/>
    <cellStyle name="Note 18 3 8 2 2" xfId="36068"/>
    <cellStyle name="Note 18 3 8 2 2 2" xfId="36069"/>
    <cellStyle name="Note 18 3 8 2 2 2 2" xfId="36070"/>
    <cellStyle name="Note 18 3 8 2 2 3" xfId="36071"/>
    <cellStyle name="Note 18 3 8 2 3" xfId="36072"/>
    <cellStyle name="Note 18 3 8 2 3 2" xfId="36073"/>
    <cellStyle name="Note 18 3 8 2 3 2 2" xfId="36074"/>
    <cellStyle name="Note 18 3 8 2 3 3" xfId="36075"/>
    <cellStyle name="Note 18 3 8 2 4" xfId="36076"/>
    <cellStyle name="Note 18 3 8 2 4 2" xfId="36077"/>
    <cellStyle name="Note 18 3 8 2 5" xfId="36078"/>
    <cellStyle name="Note 18 3 8 3" xfId="36079"/>
    <cellStyle name="Note 18 3 8 3 2" xfId="36080"/>
    <cellStyle name="Note 18 3 8 3 2 2" xfId="36081"/>
    <cellStyle name="Note 18 3 8 3 3" xfId="36082"/>
    <cellStyle name="Note 18 3 8 4" xfId="36083"/>
    <cellStyle name="Note 18 3 8 4 2" xfId="36084"/>
    <cellStyle name="Note 18 3 8 4 2 2" xfId="36085"/>
    <cellStyle name="Note 18 3 8 4 3" xfId="36086"/>
    <cellStyle name="Note 18 3 8 5" xfId="36087"/>
    <cellStyle name="Note 18 3 8 5 2" xfId="36088"/>
    <cellStyle name="Note 18 3 8 6" xfId="36089"/>
    <cellStyle name="Note 18 3 9" xfId="36090"/>
    <cellStyle name="Note 18 3 9 2" xfId="36091"/>
    <cellStyle name="Note 18 3 9 2 2" xfId="36092"/>
    <cellStyle name="Note 18 3 9 2 2 2" xfId="36093"/>
    <cellStyle name="Note 18 3 9 2 3" xfId="36094"/>
    <cellStyle name="Note 18 3 9 3" xfId="36095"/>
    <cellStyle name="Note 18 3 9 3 2" xfId="36096"/>
    <cellStyle name="Note 18 3 9 3 2 2" xfId="36097"/>
    <cellStyle name="Note 18 3 9 3 3" xfId="36098"/>
    <cellStyle name="Note 18 3 9 4" xfId="36099"/>
    <cellStyle name="Note 18 3 9 4 2" xfId="36100"/>
    <cellStyle name="Note 18 3 9 5" xfId="36101"/>
    <cellStyle name="Note 18 4" xfId="36102"/>
    <cellStyle name="Note 18 4 2" xfId="36103"/>
    <cellStyle name="Note 18 4 2 2" xfId="36104"/>
    <cellStyle name="Note 18 4 2 2 2" xfId="36105"/>
    <cellStyle name="Note 18 4 2 2 2 2" xfId="36106"/>
    <cellStyle name="Note 18 4 2 2 2 2 2" xfId="36107"/>
    <cellStyle name="Note 18 4 2 2 2 2 2 2" xfId="36108"/>
    <cellStyle name="Note 18 4 2 2 2 2 3" xfId="36109"/>
    <cellStyle name="Note 18 4 2 2 2 3" xfId="36110"/>
    <cellStyle name="Note 18 4 2 2 2 3 2" xfId="36111"/>
    <cellStyle name="Note 18 4 2 2 2 3 2 2" xfId="36112"/>
    <cellStyle name="Note 18 4 2 2 2 3 3" xfId="36113"/>
    <cellStyle name="Note 18 4 2 2 2 4" xfId="36114"/>
    <cellStyle name="Note 18 4 2 2 2 4 2" xfId="36115"/>
    <cellStyle name="Note 18 4 2 2 2 5" xfId="36116"/>
    <cellStyle name="Note 18 4 2 2 3" xfId="36117"/>
    <cellStyle name="Note 18 4 2 2 3 2" xfId="36118"/>
    <cellStyle name="Note 18 4 2 2 3 2 2" xfId="36119"/>
    <cellStyle name="Note 18 4 2 2 3 3" xfId="36120"/>
    <cellStyle name="Note 18 4 2 2 4" xfId="36121"/>
    <cellStyle name="Note 18 4 2 2 4 2" xfId="36122"/>
    <cellStyle name="Note 18 4 2 2 4 2 2" xfId="36123"/>
    <cellStyle name="Note 18 4 2 2 4 3" xfId="36124"/>
    <cellStyle name="Note 18 4 2 2 5" xfId="36125"/>
    <cellStyle name="Note 18 4 2 2 5 2" xfId="36126"/>
    <cellStyle name="Note 18 4 2 2 6" xfId="36127"/>
    <cellStyle name="Note 18 4 2 3" xfId="36128"/>
    <cellStyle name="Note 18 4 2 3 2" xfId="36129"/>
    <cellStyle name="Note 18 4 2 3 2 2" xfId="36130"/>
    <cellStyle name="Note 18 4 2 3 2 2 2" xfId="36131"/>
    <cellStyle name="Note 18 4 2 3 2 2 2 2" xfId="36132"/>
    <cellStyle name="Note 18 4 2 3 2 2 3" xfId="36133"/>
    <cellStyle name="Note 18 4 2 3 2 3" xfId="36134"/>
    <cellStyle name="Note 18 4 2 3 2 3 2" xfId="36135"/>
    <cellStyle name="Note 18 4 2 3 2 3 2 2" xfId="36136"/>
    <cellStyle name="Note 18 4 2 3 2 3 3" xfId="36137"/>
    <cellStyle name="Note 18 4 2 3 2 4" xfId="36138"/>
    <cellStyle name="Note 18 4 2 3 2 4 2" xfId="36139"/>
    <cellStyle name="Note 18 4 2 3 2 5" xfId="36140"/>
    <cellStyle name="Note 18 4 2 3 3" xfId="36141"/>
    <cellStyle name="Note 18 4 2 3 3 2" xfId="36142"/>
    <cellStyle name="Note 18 4 2 3 3 2 2" xfId="36143"/>
    <cellStyle name="Note 18 4 2 3 3 3" xfId="36144"/>
    <cellStyle name="Note 18 4 2 3 4" xfId="36145"/>
    <cellStyle name="Note 18 4 2 3 4 2" xfId="36146"/>
    <cellStyle name="Note 18 4 2 3 4 2 2" xfId="36147"/>
    <cellStyle name="Note 18 4 2 3 4 3" xfId="36148"/>
    <cellStyle name="Note 18 4 2 3 5" xfId="36149"/>
    <cellStyle name="Note 18 4 2 3 5 2" xfId="36150"/>
    <cellStyle name="Note 18 4 2 3 6" xfId="36151"/>
    <cellStyle name="Note 18 4 2 4" xfId="36152"/>
    <cellStyle name="Note 18 4 2 4 2" xfId="36153"/>
    <cellStyle name="Note 18 4 2 4 2 2" xfId="36154"/>
    <cellStyle name="Note 18 4 2 4 2 2 2" xfId="36155"/>
    <cellStyle name="Note 18 4 2 4 2 3" xfId="36156"/>
    <cellStyle name="Note 18 4 2 4 3" xfId="36157"/>
    <cellStyle name="Note 18 4 2 4 3 2" xfId="36158"/>
    <cellStyle name="Note 18 4 2 4 3 2 2" xfId="36159"/>
    <cellStyle name="Note 18 4 2 4 3 3" xfId="36160"/>
    <cellStyle name="Note 18 4 2 4 4" xfId="36161"/>
    <cellStyle name="Note 18 4 2 4 4 2" xfId="36162"/>
    <cellStyle name="Note 18 4 2 4 5" xfId="36163"/>
    <cellStyle name="Note 18 4 3" xfId="36164"/>
    <cellStyle name="Note 18 4 3 2" xfId="36165"/>
    <cellStyle name="Note 18 4 3 2 2" xfId="36166"/>
    <cellStyle name="Note 18 4 3 2 2 2" xfId="36167"/>
    <cellStyle name="Note 18 4 3 2 2 2 2" xfId="36168"/>
    <cellStyle name="Note 18 4 3 2 2 2 2 2" xfId="36169"/>
    <cellStyle name="Note 18 4 3 2 2 2 3" xfId="36170"/>
    <cellStyle name="Note 18 4 3 2 2 3" xfId="36171"/>
    <cellStyle name="Note 18 4 3 2 2 3 2" xfId="36172"/>
    <cellStyle name="Note 18 4 3 2 2 3 2 2" xfId="36173"/>
    <cellStyle name="Note 18 4 3 2 2 3 3" xfId="36174"/>
    <cellStyle name="Note 18 4 3 2 2 4" xfId="36175"/>
    <cellStyle name="Note 18 4 3 2 2 4 2" xfId="36176"/>
    <cellStyle name="Note 18 4 3 2 2 5" xfId="36177"/>
    <cellStyle name="Note 18 4 3 2 3" xfId="36178"/>
    <cellStyle name="Note 18 4 3 2 3 2" xfId="36179"/>
    <cellStyle name="Note 18 4 3 2 3 2 2" xfId="36180"/>
    <cellStyle name="Note 18 4 3 2 3 3" xfId="36181"/>
    <cellStyle name="Note 18 4 3 2 4" xfId="36182"/>
    <cellStyle name="Note 18 4 3 2 4 2" xfId="36183"/>
    <cellStyle name="Note 18 4 3 2 4 2 2" xfId="36184"/>
    <cellStyle name="Note 18 4 3 2 4 3" xfId="36185"/>
    <cellStyle name="Note 18 4 3 2 5" xfId="36186"/>
    <cellStyle name="Note 18 4 3 2 5 2" xfId="36187"/>
    <cellStyle name="Note 18 4 3 2 6" xfId="36188"/>
    <cellStyle name="Note 18 4 3 3" xfId="36189"/>
    <cellStyle name="Note 18 4 3 3 2" xfId="36190"/>
    <cellStyle name="Note 18 4 3 3 2 2" xfId="36191"/>
    <cellStyle name="Note 18 4 3 3 2 2 2" xfId="36192"/>
    <cellStyle name="Note 18 4 3 3 2 2 2 2" xfId="36193"/>
    <cellStyle name="Note 18 4 3 3 2 2 3" xfId="36194"/>
    <cellStyle name="Note 18 4 3 3 2 3" xfId="36195"/>
    <cellStyle name="Note 18 4 3 3 2 3 2" xfId="36196"/>
    <cellStyle name="Note 18 4 3 3 2 3 2 2" xfId="36197"/>
    <cellStyle name="Note 18 4 3 3 2 3 3" xfId="36198"/>
    <cellStyle name="Note 18 4 3 3 2 4" xfId="36199"/>
    <cellStyle name="Note 18 4 3 3 2 4 2" xfId="36200"/>
    <cellStyle name="Note 18 4 3 3 2 5" xfId="36201"/>
    <cellStyle name="Note 18 4 3 3 3" xfId="36202"/>
    <cellStyle name="Note 18 4 3 3 3 2" xfId="36203"/>
    <cellStyle name="Note 18 4 3 3 3 2 2" xfId="36204"/>
    <cellStyle name="Note 18 4 3 3 3 3" xfId="36205"/>
    <cellStyle name="Note 18 4 3 3 4" xfId="36206"/>
    <cellStyle name="Note 18 4 3 3 4 2" xfId="36207"/>
    <cellStyle name="Note 18 4 3 3 4 2 2" xfId="36208"/>
    <cellStyle name="Note 18 4 3 3 4 3" xfId="36209"/>
    <cellStyle name="Note 18 4 3 3 5" xfId="36210"/>
    <cellStyle name="Note 18 4 3 3 5 2" xfId="36211"/>
    <cellStyle name="Note 18 4 3 3 6" xfId="36212"/>
    <cellStyle name="Note 18 4 3 4" xfId="36213"/>
    <cellStyle name="Note 18 4 3 4 2" xfId="36214"/>
    <cellStyle name="Note 18 4 3 4 2 2" xfId="36215"/>
    <cellStyle name="Note 18 4 3 4 2 2 2" xfId="36216"/>
    <cellStyle name="Note 18 4 3 4 2 3" xfId="36217"/>
    <cellStyle name="Note 18 4 3 4 3" xfId="36218"/>
    <cellStyle name="Note 18 4 3 4 3 2" xfId="36219"/>
    <cellStyle name="Note 18 4 3 4 3 2 2" xfId="36220"/>
    <cellStyle name="Note 18 4 3 4 3 3" xfId="36221"/>
    <cellStyle name="Note 18 4 3 4 4" xfId="36222"/>
    <cellStyle name="Note 18 4 3 4 4 2" xfId="36223"/>
    <cellStyle name="Note 18 4 3 4 5" xfId="36224"/>
    <cellStyle name="Note 18 4 4" xfId="36225"/>
    <cellStyle name="Note 18 4 4 2" xfId="36226"/>
    <cellStyle name="Note 18 4 4 2 2" xfId="36227"/>
    <cellStyle name="Note 18 4 4 2 2 2" xfId="36228"/>
    <cellStyle name="Note 18 4 4 2 2 2 2" xfId="36229"/>
    <cellStyle name="Note 18 4 4 2 2 2 2 2" xfId="36230"/>
    <cellStyle name="Note 18 4 4 2 2 2 3" xfId="36231"/>
    <cellStyle name="Note 18 4 4 2 2 3" xfId="36232"/>
    <cellStyle name="Note 18 4 4 2 2 3 2" xfId="36233"/>
    <cellStyle name="Note 18 4 4 2 2 3 2 2" xfId="36234"/>
    <cellStyle name="Note 18 4 4 2 2 3 3" xfId="36235"/>
    <cellStyle name="Note 18 4 4 2 2 4" xfId="36236"/>
    <cellStyle name="Note 18 4 4 2 2 4 2" xfId="36237"/>
    <cellStyle name="Note 18 4 4 2 2 5" xfId="36238"/>
    <cellStyle name="Note 18 4 4 2 3" xfId="36239"/>
    <cellStyle name="Note 18 4 4 2 3 2" xfId="36240"/>
    <cellStyle name="Note 18 4 4 2 3 2 2" xfId="36241"/>
    <cellStyle name="Note 18 4 4 2 3 3" xfId="36242"/>
    <cellStyle name="Note 18 4 4 2 4" xfId="36243"/>
    <cellStyle name="Note 18 4 4 2 4 2" xfId="36244"/>
    <cellStyle name="Note 18 4 4 2 4 2 2" xfId="36245"/>
    <cellStyle name="Note 18 4 4 2 4 3" xfId="36246"/>
    <cellStyle name="Note 18 4 4 2 5" xfId="36247"/>
    <cellStyle name="Note 18 4 4 2 5 2" xfId="36248"/>
    <cellStyle name="Note 18 4 4 2 6" xfId="36249"/>
    <cellStyle name="Note 18 4 4 3" xfId="36250"/>
    <cellStyle name="Note 18 4 4 3 2" xfId="36251"/>
    <cellStyle name="Note 18 4 4 3 2 2" xfId="36252"/>
    <cellStyle name="Note 18 4 4 3 2 2 2" xfId="36253"/>
    <cellStyle name="Note 18 4 4 3 2 2 2 2" xfId="36254"/>
    <cellStyle name="Note 18 4 4 3 2 2 3" xfId="36255"/>
    <cellStyle name="Note 18 4 4 3 2 3" xfId="36256"/>
    <cellStyle name="Note 18 4 4 3 2 3 2" xfId="36257"/>
    <cellStyle name="Note 18 4 4 3 2 3 2 2" xfId="36258"/>
    <cellStyle name="Note 18 4 4 3 2 3 3" xfId="36259"/>
    <cellStyle name="Note 18 4 4 3 2 4" xfId="36260"/>
    <cellStyle name="Note 18 4 4 3 2 4 2" xfId="36261"/>
    <cellStyle name="Note 18 4 4 3 2 5" xfId="36262"/>
    <cellStyle name="Note 18 4 4 3 3" xfId="36263"/>
    <cellStyle name="Note 18 4 4 3 3 2" xfId="36264"/>
    <cellStyle name="Note 18 4 4 3 3 2 2" xfId="36265"/>
    <cellStyle name="Note 18 4 4 3 3 3" xfId="36266"/>
    <cellStyle name="Note 18 4 4 3 4" xfId="36267"/>
    <cellStyle name="Note 18 4 4 3 4 2" xfId="36268"/>
    <cellStyle name="Note 18 4 4 3 4 2 2" xfId="36269"/>
    <cellStyle name="Note 18 4 4 3 4 3" xfId="36270"/>
    <cellStyle name="Note 18 4 4 3 5" xfId="36271"/>
    <cellStyle name="Note 18 4 4 3 5 2" xfId="36272"/>
    <cellStyle name="Note 18 4 4 3 6" xfId="36273"/>
    <cellStyle name="Note 18 4 4 4" xfId="36274"/>
    <cellStyle name="Note 18 4 4 4 2" xfId="36275"/>
    <cellStyle name="Note 18 4 4 4 2 2" xfId="36276"/>
    <cellStyle name="Note 18 4 4 4 2 2 2" xfId="36277"/>
    <cellStyle name="Note 18 4 4 4 2 3" xfId="36278"/>
    <cellStyle name="Note 18 4 4 4 3" xfId="36279"/>
    <cellStyle name="Note 18 4 4 4 3 2" xfId="36280"/>
    <cellStyle name="Note 18 4 4 4 3 2 2" xfId="36281"/>
    <cellStyle name="Note 18 4 4 4 3 3" xfId="36282"/>
    <cellStyle name="Note 18 4 4 4 4" xfId="36283"/>
    <cellStyle name="Note 18 4 4 4 4 2" xfId="36284"/>
    <cellStyle name="Note 18 4 4 4 5" xfId="36285"/>
    <cellStyle name="Note 18 4 5" xfId="36286"/>
    <cellStyle name="Note 18 4 5 2" xfId="36287"/>
    <cellStyle name="Note 18 4 5 2 2" xfId="36288"/>
    <cellStyle name="Note 18 4 5 2 2 2" xfId="36289"/>
    <cellStyle name="Note 18 4 5 2 2 2 2" xfId="36290"/>
    <cellStyle name="Note 18 4 5 2 2 2 2 2" xfId="36291"/>
    <cellStyle name="Note 18 4 5 2 2 2 3" xfId="36292"/>
    <cellStyle name="Note 18 4 5 2 2 3" xfId="36293"/>
    <cellStyle name="Note 18 4 5 2 2 3 2" xfId="36294"/>
    <cellStyle name="Note 18 4 5 2 2 3 2 2" xfId="36295"/>
    <cellStyle name="Note 18 4 5 2 2 3 3" xfId="36296"/>
    <cellStyle name="Note 18 4 5 2 2 4" xfId="36297"/>
    <cellStyle name="Note 18 4 5 2 2 4 2" xfId="36298"/>
    <cellStyle name="Note 18 4 5 2 2 5" xfId="36299"/>
    <cellStyle name="Note 18 4 5 2 3" xfId="36300"/>
    <cellStyle name="Note 18 4 5 2 3 2" xfId="36301"/>
    <cellStyle name="Note 18 4 5 2 3 2 2" xfId="36302"/>
    <cellStyle name="Note 18 4 5 2 3 3" xfId="36303"/>
    <cellStyle name="Note 18 4 5 2 4" xfId="36304"/>
    <cellStyle name="Note 18 4 5 2 4 2" xfId="36305"/>
    <cellStyle name="Note 18 4 5 2 4 2 2" xfId="36306"/>
    <cellStyle name="Note 18 4 5 2 4 3" xfId="36307"/>
    <cellStyle name="Note 18 4 5 2 5" xfId="36308"/>
    <cellStyle name="Note 18 4 5 2 5 2" xfId="36309"/>
    <cellStyle name="Note 18 4 5 2 6" xfId="36310"/>
    <cellStyle name="Note 18 4 5 3" xfId="36311"/>
    <cellStyle name="Note 18 4 5 3 2" xfId="36312"/>
    <cellStyle name="Note 18 4 5 3 2 2" xfId="36313"/>
    <cellStyle name="Note 18 4 5 3 2 2 2" xfId="36314"/>
    <cellStyle name="Note 18 4 5 3 2 2 2 2" xfId="36315"/>
    <cellStyle name="Note 18 4 5 3 2 2 3" xfId="36316"/>
    <cellStyle name="Note 18 4 5 3 2 3" xfId="36317"/>
    <cellStyle name="Note 18 4 5 3 2 3 2" xfId="36318"/>
    <cellStyle name="Note 18 4 5 3 2 3 2 2" xfId="36319"/>
    <cellStyle name="Note 18 4 5 3 2 3 3" xfId="36320"/>
    <cellStyle name="Note 18 4 5 3 2 4" xfId="36321"/>
    <cellStyle name="Note 18 4 5 3 2 4 2" xfId="36322"/>
    <cellStyle name="Note 18 4 5 3 2 5" xfId="36323"/>
    <cellStyle name="Note 18 4 5 3 3" xfId="36324"/>
    <cellStyle name="Note 18 4 5 3 3 2" xfId="36325"/>
    <cellStyle name="Note 18 4 5 3 3 2 2" xfId="36326"/>
    <cellStyle name="Note 18 4 5 3 3 3" xfId="36327"/>
    <cellStyle name="Note 18 4 5 3 4" xfId="36328"/>
    <cellStyle name="Note 18 4 5 3 4 2" xfId="36329"/>
    <cellStyle name="Note 18 4 5 3 4 2 2" xfId="36330"/>
    <cellStyle name="Note 18 4 5 3 4 3" xfId="36331"/>
    <cellStyle name="Note 18 4 5 3 5" xfId="36332"/>
    <cellStyle name="Note 18 4 5 3 5 2" xfId="36333"/>
    <cellStyle name="Note 18 4 5 3 6" xfId="36334"/>
    <cellStyle name="Note 18 4 5 4" xfId="36335"/>
    <cellStyle name="Note 18 4 5 4 2" xfId="36336"/>
    <cellStyle name="Note 18 4 5 4 2 2" xfId="36337"/>
    <cellStyle name="Note 18 4 5 4 2 2 2" xfId="36338"/>
    <cellStyle name="Note 18 4 5 4 2 3" xfId="36339"/>
    <cellStyle name="Note 18 4 5 4 3" xfId="36340"/>
    <cellStyle name="Note 18 4 5 4 3 2" xfId="36341"/>
    <cellStyle name="Note 18 4 5 4 3 2 2" xfId="36342"/>
    <cellStyle name="Note 18 4 5 4 3 3" xfId="36343"/>
    <cellStyle name="Note 18 4 5 4 4" xfId="36344"/>
    <cellStyle name="Note 18 4 5 4 4 2" xfId="36345"/>
    <cellStyle name="Note 18 4 5 4 5" xfId="36346"/>
    <cellStyle name="Note 18 4 6" xfId="36347"/>
    <cellStyle name="Note 18 4 6 2" xfId="36348"/>
    <cellStyle name="Note 18 4 6 2 2" xfId="36349"/>
    <cellStyle name="Note 18 4 6 2 2 2" xfId="36350"/>
    <cellStyle name="Note 18 4 6 2 2 2 2" xfId="36351"/>
    <cellStyle name="Note 18 4 6 2 2 2 2 2" xfId="36352"/>
    <cellStyle name="Note 18 4 6 2 2 2 3" xfId="36353"/>
    <cellStyle name="Note 18 4 6 2 2 3" xfId="36354"/>
    <cellStyle name="Note 18 4 6 2 2 3 2" xfId="36355"/>
    <cellStyle name="Note 18 4 6 2 2 3 2 2" xfId="36356"/>
    <cellStyle name="Note 18 4 6 2 2 3 3" xfId="36357"/>
    <cellStyle name="Note 18 4 6 2 2 4" xfId="36358"/>
    <cellStyle name="Note 18 4 6 2 2 4 2" xfId="36359"/>
    <cellStyle name="Note 18 4 6 2 2 5" xfId="36360"/>
    <cellStyle name="Note 18 4 6 2 3" xfId="36361"/>
    <cellStyle name="Note 18 4 6 2 3 2" xfId="36362"/>
    <cellStyle name="Note 18 4 6 2 3 2 2" xfId="36363"/>
    <cellStyle name="Note 18 4 6 2 3 3" xfId="36364"/>
    <cellStyle name="Note 18 4 6 2 4" xfId="36365"/>
    <cellStyle name="Note 18 4 6 2 4 2" xfId="36366"/>
    <cellStyle name="Note 18 4 6 2 4 2 2" xfId="36367"/>
    <cellStyle name="Note 18 4 6 2 4 3" xfId="36368"/>
    <cellStyle name="Note 18 4 6 2 5" xfId="36369"/>
    <cellStyle name="Note 18 4 6 2 5 2" xfId="36370"/>
    <cellStyle name="Note 18 4 6 2 6" xfId="36371"/>
    <cellStyle name="Note 18 4 6 3" xfId="36372"/>
    <cellStyle name="Note 18 4 6 3 2" xfId="36373"/>
    <cellStyle name="Note 18 4 6 3 2 2" xfId="36374"/>
    <cellStyle name="Note 18 4 6 3 2 2 2" xfId="36375"/>
    <cellStyle name="Note 18 4 6 3 2 2 2 2" xfId="36376"/>
    <cellStyle name="Note 18 4 6 3 2 2 3" xfId="36377"/>
    <cellStyle name="Note 18 4 6 3 2 3" xfId="36378"/>
    <cellStyle name="Note 18 4 6 3 2 3 2" xfId="36379"/>
    <cellStyle name="Note 18 4 6 3 2 3 2 2" xfId="36380"/>
    <cellStyle name="Note 18 4 6 3 2 3 3" xfId="36381"/>
    <cellStyle name="Note 18 4 6 3 2 4" xfId="36382"/>
    <cellStyle name="Note 18 4 6 3 2 4 2" xfId="36383"/>
    <cellStyle name="Note 18 4 6 3 2 5" xfId="36384"/>
    <cellStyle name="Note 18 4 6 3 3" xfId="36385"/>
    <cellStyle name="Note 18 4 6 3 3 2" xfId="36386"/>
    <cellStyle name="Note 18 4 6 3 3 2 2" xfId="36387"/>
    <cellStyle name="Note 18 4 6 3 3 3" xfId="36388"/>
    <cellStyle name="Note 18 4 6 3 4" xfId="36389"/>
    <cellStyle name="Note 18 4 6 3 4 2" xfId="36390"/>
    <cellStyle name="Note 18 4 6 3 4 2 2" xfId="36391"/>
    <cellStyle name="Note 18 4 6 3 4 3" xfId="36392"/>
    <cellStyle name="Note 18 4 6 3 5" xfId="36393"/>
    <cellStyle name="Note 18 4 6 3 5 2" xfId="36394"/>
    <cellStyle name="Note 18 4 6 3 6" xfId="36395"/>
    <cellStyle name="Note 18 4 6 4" xfId="36396"/>
    <cellStyle name="Note 18 4 6 4 2" xfId="36397"/>
    <cellStyle name="Note 18 4 6 4 2 2" xfId="36398"/>
    <cellStyle name="Note 18 4 6 4 2 2 2" xfId="36399"/>
    <cellStyle name="Note 18 4 6 4 2 3" xfId="36400"/>
    <cellStyle name="Note 18 4 6 4 3" xfId="36401"/>
    <cellStyle name="Note 18 4 6 4 3 2" xfId="36402"/>
    <cellStyle name="Note 18 4 6 4 3 2 2" xfId="36403"/>
    <cellStyle name="Note 18 4 6 4 3 3" xfId="36404"/>
    <cellStyle name="Note 18 4 6 4 4" xfId="36405"/>
    <cellStyle name="Note 18 4 6 4 4 2" xfId="36406"/>
    <cellStyle name="Note 18 4 6 4 5" xfId="36407"/>
    <cellStyle name="Note 18 4 7" xfId="36408"/>
    <cellStyle name="Note 18 4 7 2" xfId="36409"/>
    <cellStyle name="Note 18 4 7 2 2" xfId="36410"/>
    <cellStyle name="Note 18 4 7 2 2 2" xfId="36411"/>
    <cellStyle name="Note 18 4 7 2 2 2 2" xfId="36412"/>
    <cellStyle name="Note 18 4 7 2 2 3" xfId="36413"/>
    <cellStyle name="Note 18 4 7 2 3" xfId="36414"/>
    <cellStyle name="Note 18 4 7 2 3 2" xfId="36415"/>
    <cellStyle name="Note 18 4 7 2 3 2 2" xfId="36416"/>
    <cellStyle name="Note 18 4 7 2 3 3" xfId="36417"/>
    <cellStyle name="Note 18 4 7 2 4" xfId="36418"/>
    <cellStyle name="Note 18 4 7 2 4 2" xfId="36419"/>
    <cellStyle name="Note 18 4 7 2 5" xfId="36420"/>
    <cellStyle name="Note 18 4 7 3" xfId="36421"/>
    <cellStyle name="Note 18 4 7 3 2" xfId="36422"/>
    <cellStyle name="Note 18 4 7 3 2 2" xfId="36423"/>
    <cellStyle name="Note 18 4 7 3 3" xfId="36424"/>
    <cellStyle name="Note 18 4 7 4" xfId="36425"/>
    <cellStyle name="Note 18 4 7 4 2" xfId="36426"/>
    <cellStyle name="Note 18 4 7 4 2 2" xfId="36427"/>
    <cellStyle name="Note 18 4 7 4 3" xfId="36428"/>
    <cellStyle name="Note 18 4 7 5" xfId="36429"/>
    <cellStyle name="Note 18 4 7 5 2" xfId="36430"/>
    <cellStyle name="Note 18 4 7 6" xfId="36431"/>
    <cellStyle name="Note 18 4 8" xfId="36432"/>
    <cellStyle name="Note 18 4 8 2" xfId="36433"/>
    <cellStyle name="Note 18 4 8 2 2" xfId="36434"/>
    <cellStyle name="Note 18 4 8 2 2 2" xfId="36435"/>
    <cellStyle name="Note 18 4 8 2 2 2 2" xfId="36436"/>
    <cellStyle name="Note 18 4 8 2 2 3" xfId="36437"/>
    <cellStyle name="Note 18 4 8 2 3" xfId="36438"/>
    <cellStyle name="Note 18 4 8 2 3 2" xfId="36439"/>
    <cellStyle name="Note 18 4 8 2 3 2 2" xfId="36440"/>
    <cellStyle name="Note 18 4 8 2 3 3" xfId="36441"/>
    <cellStyle name="Note 18 4 8 2 4" xfId="36442"/>
    <cellStyle name="Note 18 4 8 2 4 2" xfId="36443"/>
    <cellStyle name="Note 18 4 8 2 5" xfId="36444"/>
    <cellStyle name="Note 18 4 8 3" xfId="36445"/>
    <cellStyle name="Note 18 4 8 3 2" xfId="36446"/>
    <cellStyle name="Note 18 4 8 3 2 2" xfId="36447"/>
    <cellStyle name="Note 18 4 8 3 3" xfId="36448"/>
    <cellStyle name="Note 18 4 8 4" xfId="36449"/>
    <cellStyle name="Note 18 4 8 4 2" xfId="36450"/>
    <cellStyle name="Note 18 4 8 4 2 2" xfId="36451"/>
    <cellStyle name="Note 18 4 8 4 3" xfId="36452"/>
    <cellStyle name="Note 18 4 8 5" xfId="36453"/>
    <cellStyle name="Note 18 4 8 5 2" xfId="36454"/>
    <cellStyle name="Note 18 4 8 6" xfId="36455"/>
    <cellStyle name="Note 18 4 9" xfId="36456"/>
    <cellStyle name="Note 18 4 9 2" xfId="36457"/>
    <cellStyle name="Note 18 4 9 2 2" xfId="36458"/>
    <cellStyle name="Note 18 4 9 2 2 2" xfId="36459"/>
    <cellStyle name="Note 18 4 9 2 3" xfId="36460"/>
    <cellStyle name="Note 18 4 9 3" xfId="36461"/>
    <cellStyle name="Note 18 4 9 3 2" xfId="36462"/>
    <cellStyle name="Note 18 4 9 3 2 2" xfId="36463"/>
    <cellStyle name="Note 18 4 9 3 3" xfId="36464"/>
    <cellStyle name="Note 18 4 9 4" xfId="36465"/>
    <cellStyle name="Note 18 4 9 4 2" xfId="36466"/>
    <cellStyle name="Note 18 4 9 5" xfId="36467"/>
    <cellStyle name="Note 18 5" xfId="36468"/>
    <cellStyle name="Note 18 5 2" xfId="36469"/>
    <cellStyle name="Note 18 5 2 2" xfId="36470"/>
    <cellStyle name="Note 18 5 2 2 2" xfId="36471"/>
    <cellStyle name="Note 18 5 2 2 2 2" xfId="36472"/>
    <cellStyle name="Note 18 5 2 2 2 2 2" xfId="36473"/>
    <cellStyle name="Note 18 5 2 2 2 2 2 2" xfId="36474"/>
    <cellStyle name="Note 18 5 2 2 2 2 3" xfId="36475"/>
    <cellStyle name="Note 18 5 2 2 2 3" xfId="36476"/>
    <cellStyle name="Note 18 5 2 2 2 3 2" xfId="36477"/>
    <cellStyle name="Note 18 5 2 2 2 3 2 2" xfId="36478"/>
    <cellStyle name="Note 18 5 2 2 2 3 3" xfId="36479"/>
    <cellStyle name="Note 18 5 2 2 2 4" xfId="36480"/>
    <cellStyle name="Note 18 5 2 2 2 4 2" xfId="36481"/>
    <cellStyle name="Note 18 5 2 2 2 5" xfId="36482"/>
    <cellStyle name="Note 18 5 2 2 3" xfId="36483"/>
    <cellStyle name="Note 18 5 2 2 3 2" xfId="36484"/>
    <cellStyle name="Note 18 5 2 2 3 2 2" xfId="36485"/>
    <cellStyle name="Note 18 5 2 2 3 3" xfId="36486"/>
    <cellStyle name="Note 18 5 2 2 4" xfId="36487"/>
    <cellStyle name="Note 18 5 2 2 4 2" xfId="36488"/>
    <cellStyle name="Note 18 5 2 2 4 2 2" xfId="36489"/>
    <cellStyle name="Note 18 5 2 2 4 3" xfId="36490"/>
    <cellStyle name="Note 18 5 2 2 5" xfId="36491"/>
    <cellStyle name="Note 18 5 2 2 5 2" xfId="36492"/>
    <cellStyle name="Note 18 5 2 2 6" xfId="36493"/>
    <cellStyle name="Note 18 5 2 3" xfId="36494"/>
    <cellStyle name="Note 18 5 2 3 2" xfId="36495"/>
    <cellStyle name="Note 18 5 2 3 2 2" xfId="36496"/>
    <cellStyle name="Note 18 5 2 3 2 2 2" xfId="36497"/>
    <cellStyle name="Note 18 5 2 3 2 2 2 2" xfId="36498"/>
    <cellStyle name="Note 18 5 2 3 2 2 3" xfId="36499"/>
    <cellStyle name="Note 18 5 2 3 2 3" xfId="36500"/>
    <cellStyle name="Note 18 5 2 3 2 3 2" xfId="36501"/>
    <cellStyle name="Note 18 5 2 3 2 3 2 2" xfId="36502"/>
    <cellStyle name="Note 18 5 2 3 2 3 3" xfId="36503"/>
    <cellStyle name="Note 18 5 2 3 2 4" xfId="36504"/>
    <cellStyle name="Note 18 5 2 3 2 4 2" xfId="36505"/>
    <cellStyle name="Note 18 5 2 3 2 5" xfId="36506"/>
    <cellStyle name="Note 18 5 2 3 3" xfId="36507"/>
    <cellStyle name="Note 18 5 2 3 3 2" xfId="36508"/>
    <cellStyle name="Note 18 5 2 3 3 2 2" xfId="36509"/>
    <cellStyle name="Note 18 5 2 3 3 3" xfId="36510"/>
    <cellStyle name="Note 18 5 2 3 4" xfId="36511"/>
    <cellStyle name="Note 18 5 2 3 4 2" xfId="36512"/>
    <cellStyle name="Note 18 5 2 3 4 2 2" xfId="36513"/>
    <cellStyle name="Note 18 5 2 3 4 3" xfId="36514"/>
    <cellStyle name="Note 18 5 2 3 5" xfId="36515"/>
    <cellStyle name="Note 18 5 2 3 5 2" xfId="36516"/>
    <cellStyle name="Note 18 5 2 3 6" xfId="36517"/>
    <cellStyle name="Note 18 5 2 4" xfId="36518"/>
    <cellStyle name="Note 18 5 2 4 2" xfId="36519"/>
    <cellStyle name="Note 18 5 2 4 2 2" xfId="36520"/>
    <cellStyle name="Note 18 5 2 4 2 2 2" xfId="36521"/>
    <cellStyle name="Note 18 5 2 4 2 3" xfId="36522"/>
    <cellStyle name="Note 18 5 2 4 3" xfId="36523"/>
    <cellStyle name="Note 18 5 2 4 3 2" xfId="36524"/>
    <cellStyle name="Note 18 5 2 4 3 2 2" xfId="36525"/>
    <cellStyle name="Note 18 5 2 4 3 3" xfId="36526"/>
    <cellStyle name="Note 18 5 2 4 4" xfId="36527"/>
    <cellStyle name="Note 18 5 2 4 4 2" xfId="36528"/>
    <cellStyle name="Note 18 5 2 4 5" xfId="36529"/>
    <cellStyle name="Note 18 5 3" xfId="36530"/>
    <cellStyle name="Note 18 5 3 2" xfId="36531"/>
    <cellStyle name="Note 18 5 3 2 2" xfId="36532"/>
    <cellStyle name="Note 18 5 3 2 2 2" xfId="36533"/>
    <cellStyle name="Note 18 5 3 2 2 2 2" xfId="36534"/>
    <cellStyle name="Note 18 5 3 2 2 2 2 2" xfId="36535"/>
    <cellStyle name="Note 18 5 3 2 2 2 3" xfId="36536"/>
    <cellStyle name="Note 18 5 3 2 2 3" xfId="36537"/>
    <cellStyle name="Note 18 5 3 2 2 3 2" xfId="36538"/>
    <cellStyle name="Note 18 5 3 2 2 3 2 2" xfId="36539"/>
    <cellStyle name="Note 18 5 3 2 2 3 3" xfId="36540"/>
    <cellStyle name="Note 18 5 3 2 2 4" xfId="36541"/>
    <cellStyle name="Note 18 5 3 2 2 4 2" xfId="36542"/>
    <cellStyle name="Note 18 5 3 2 2 5" xfId="36543"/>
    <cellStyle name="Note 18 5 3 2 3" xfId="36544"/>
    <cellStyle name="Note 18 5 3 2 3 2" xfId="36545"/>
    <cellStyle name="Note 18 5 3 2 3 2 2" xfId="36546"/>
    <cellStyle name="Note 18 5 3 2 3 3" xfId="36547"/>
    <cellStyle name="Note 18 5 3 2 4" xfId="36548"/>
    <cellStyle name="Note 18 5 3 2 4 2" xfId="36549"/>
    <cellStyle name="Note 18 5 3 2 4 2 2" xfId="36550"/>
    <cellStyle name="Note 18 5 3 2 4 3" xfId="36551"/>
    <cellStyle name="Note 18 5 3 2 5" xfId="36552"/>
    <cellStyle name="Note 18 5 3 2 5 2" xfId="36553"/>
    <cellStyle name="Note 18 5 3 2 6" xfId="36554"/>
    <cellStyle name="Note 18 5 3 3" xfId="36555"/>
    <cellStyle name="Note 18 5 3 3 2" xfId="36556"/>
    <cellStyle name="Note 18 5 3 3 2 2" xfId="36557"/>
    <cellStyle name="Note 18 5 3 3 2 2 2" xfId="36558"/>
    <cellStyle name="Note 18 5 3 3 2 2 2 2" xfId="36559"/>
    <cellStyle name="Note 18 5 3 3 2 2 3" xfId="36560"/>
    <cellStyle name="Note 18 5 3 3 2 3" xfId="36561"/>
    <cellStyle name="Note 18 5 3 3 2 3 2" xfId="36562"/>
    <cellStyle name="Note 18 5 3 3 2 3 2 2" xfId="36563"/>
    <cellStyle name="Note 18 5 3 3 2 3 3" xfId="36564"/>
    <cellStyle name="Note 18 5 3 3 2 4" xfId="36565"/>
    <cellStyle name="Note 18 5 3 3 2 4 2" xfId="36566"/>
    <cellStyle name="Note 18 5 3 3 2 5" xfId="36567"/>
    <cellStyle name="Note 18 5 3 3 3" xfId="36568"/>
    <cellStyle name="Note 18 5 3 3 3 2" xfId="36569"/>
    <cellStyle name="Note 18 5 3 3 3 2 2" xfId="36570"/>
    <cellStyle name="Note 18 5 3 3 3 3" xfId="36571"/>
    <cellStyle name="Note 18 5 3 3 4" xfId="36572"/>
    <cellStyle name="Note 18 5 3 3 4 2" xfId="36573"/>
    <cellStyle name="Note 18 5 3 3 4 2 2" xfId="36574"/>
    <cellStyle name="Note 18 5 3 3 4 3" xfId="36575"/>
    <cellStyle name="Note 18 5 3 3 5" xfId="36576"/>
    <cellStyle name="Note 18 5 3 3 5 2" xfId="36577"/>
    <cellStyle name="Note 18 5 3 3 6" xfId="36578"/>
    <cellStyle name="Note 18 5 3 4" xfId="36579"/>
    <cellStyle name="Note 18 5 3 4 2" xfId="36580"/>
    <cellStyle name="Note 18 5 3 4 2 2" xfId="36581"/>
    <cellStyle name="Note 18 5 3 4 2 2 2" xfId="36582"/>
    <cellStyle name="Note 18 5 3 4 2 3" xfId="36583"/>
    <cellStyle name="Note 18 5 3 4 3" xfId="36584"/>
    <cellStyle name="Note 18 5 3 4 3 2" xfId="36585"/>
    <cellStyle name="Note 18 5 3 4 3 2 2" xfId="36586"/>
    <cellStyle name="Note 18 5 3 4 3 3" xfId="36587"/>
    <cellStyle name="Note 18 5 3 4 4" xfId="36588"/>
    <cellStyle name="Note 18 5 3 4 4 2" xfId="36589"/>
    <cellStyle name="Note 18 5 3 4 5" xfId="36590"/>
    <cellStyle name="Note 18 5 4" xfId="36591"/>
    <cellStyle name="Note 18 5 4 2" xfId="36592"/>
    <cellStyle name="Note 18 5 4 2 2" xfId="36593"/>
    <cellStyle name="Note 18 5 4 2 2 2" xfId="36594"/>
    <cellStyle name="Note 18 5 4 2 2 2 2" xfId="36595"/>
    <cellStyle name="Note 18 5 4 2 2 2 2 2" xfId="36596"/>
    <cellStyle name="Note 18 5 4 2 2 2 3" xfId="36597"/>
    <cellStyle name="Note 18 5 4 2 2 3" xfId="36598"/>
    <cellStyle name="Note 18 5 4 2 2 3 2" xfId="36599"/>
    <cellStyle name="Note 18 5 4 2 2 3 2 2" xfId="36600"/>
    <cellStyle name="Note 18 5 4 2 2 3 3" xfId="36601"/>
    <cellStyle name="Note 18 5 4 2 2 4" xfId="36602"/>
    <cellStyle name="Note 18 5 4 2 2 4 2" xfId="36603"/>
    <cellStyle name="Note 18 5 4 2 2 5" xfId="36604"/>
    <cellStyle name="Note 18 5 4 2 3" xfId="36605"/>
    <cellStyle name="Note 18 5 4 2 3 2" xfId="36606"/>
    <cellStyle name="Note 18 5 4 2 3 2 2" xfId="36607"/>
    <cellStyle name="Note 18 5 4 2 3 3" xfId="36608"/>
    <cellStyle name="Note 18 5 4 2 4" xfId="36609"/>
    <cellStyle name="Note 18 5 4 2 4 2" xfId="36610"/>
    <cellStyle name="Note 18 5 4 2 4 2 2" xfId="36611"/>
    <cellStyle name="Note 18 5 4 2 4 3" xfId="36612"/>
    <cellStyle name="Note 18 5 4 2 5" xfId="36613"/>
    <cellStyle name="Note 18 5 4 2 5 2" xfId="36614"/>
    <cellStyle name="Note 18 5 4 2 6" xfId="36615"/>
    <cellStyle name="Note 18 5 4 3" xfId="36616"/>
    <cellStyle name="Note 18 5 4 3 2" xfId="36617"/>
    <cellStyle name="Note 18 5 4 3 2 2" xfId="36618"/>
    <cellStyle name="Note 18 5 4 3 2 2 2" xfId="36619"/>
    <cellStyle name="Note 18 5 4 3 2 2 2 2" xfId="36620"/>
    <cellStyle name="Note 18 5 4 3 2 2 3" xfId="36621"/>
    <cellStyle name="Note 18 5 4 3 2 3" xfId="36622"/>
    <cellStyle name="Note 18 5 4 3 2 3 2" xfId="36623"/>
    <cellStyle name="Note 18 5 4 3 2 3 2 2" xfId="36624"/>
    <cellStyle name="Note 18 5 4 3 2 3 3" xfId="36625"/>
    <cellStyle name="Note 18 5 4 3 2 4" xfId="36626"/>
    <cellStyle name="Note 18 5 4 3 2 4 2" xfId="36627"/>
    <cellStyle name="Note 18 5 4 3 2 5" xfId="36628"/>
    <cellStyle name="Note 18 5 4 3 3" xfId="36629"/>
    <cellStyle name="Note 18 5 4 3 3 2" xfId="36630"/>
    <cellStyle name="Note 18 5 4 3 3 2 2" xfId="36631"/>
    <cellStyle name="Note 18 5 4 3 3 3" xfId="36632"/>
    <cellStyle name="Note 18 5 4 3 4" xfId="36633"/>
    <cellStyle name="Note 18 5 4 3 4 2" xfId="36634"/>
    <cellStyle name="Note 18 5 4 3 4 2 2" xfId="36635"/>
    <cellStyle name="Note 18 5 4 3 4 3" xfId="36636"/>
    <cellStyle name="Note 18 5 4 3 5" xfId="36637"/>
    <cellStyle name="Note 18 5 4 3 5 2" xfId="36638"/>
    <cellStyle name="Note 18 5 4 3 6" xfId="36639"/>
    <cellStyle name="Note 18 5 4 4" xfId="36640"/>
    <cellStyle name="Note 18 5 4 4 2" xfId="36641"/>
    <cellStyle name="Note 18 5 4 4 2 2" xfId="36642"/>
    <cellStyle name="Note 18 5 4 4 2 2 2" xfId="36643"/>
    <cellStyle name="Note 18 5 4 4 2 3" xfId="36644"/>
    <cellStyle name="Note 18 5 4 4 3" xfId="36645"/>
    <cellStyle name="Note 18 5 4 4 3 2" xfId="36646"/>
    <cellStyle name="Note 18 5 4 4 3 2 2" xfId="36647"/>
    <cellStyle name="Note 18 5 4 4 3 3" xfId="36648"/>
    <cellStyle name="Note 18 5 4 4 4" xfId="36649"/>
    <cellStyle name="Note 18 5 4 4 4 2" xfId="36650"/>
    <cellStyle name="Note 18 5 4 4 5" xfId="36651"/>
    <cellStyle name="Note 18 5 5" xfId="36652"/>
    <cellStyle name="Note 18 5 5 2" xfId="36653"/>
    <cellStyle name="Note 18 5 5 2 2" xfId="36654"/>
    <cellStyle name="Note 18 5 5 2 2 2" xfId="36655"/>
    <cellStyle name="Note 18 5 5 2 2 2 2" xfId="36656"/>
    <cellStyle name="Note 18 5 5 2 2 2 2 2" xfId="36657"/>
    <cellStyle name="Note 18 5 5 2 2 2 3" xfId="36658"/>
    <cellStyle name="Note 18 5 5 2 2 3" xfId="36659"/>
    <cellStyle name="Note 18 5 5 2 2 3 2" xfId="36660"/>
    <cellStyle name="Note 18 5 5 2 2 3 2 2" xfId="36661"/>
    <cellStyle name="Note 18 5 5 2 2 3 3" xfId="36662"/>
    <cellStyle name="Note 18 5 5 2 2 4" xfId="36663"/>
    <cellStyle name="Note 18 5 5 2 2 4 2" xfId="36664"/>
    <cellStyle name="Note 18 5 5 2 2 5" xfId="36665"/>
    <cellStyle name="Note 18 5 5 2 3" xfId="36666"/>
    <cellStyle name="Note 18 5 5 2 3 2" xfId="36667"/>
    <cellStyle name="Note 18 5 5 2 3 2 2" xfId="36668"/>
    <cellStyle name="Note 18 5 5 2 3 3" xfId="36669"/>
    <cellStyle name="Note 18 5 5 2 4" xfId="36670"/>
    <cellStyle name="Note 18 5 5 2 4 2" xfId="36671"/>
    <cellStyle name="Note 18 5 5 2 4 2 2" xfId="36672"/>
    <cellStyle name="Note 18 5 5 2 4 3" xfId="36673"/>
    <cellStyle name="Note 18 5 5 2 5" xfId="36674"/>
    <cellStyle name="Note 18 5 5 2 5 2" xfId="36675"/>
    <cellStyle name="Note 18 5 5 2 6" xfId="36676"/>
    <cellStyle name="Note 18 5 5 3" xfId="36677"/>
    <cellStyle name="Note 18 5 5 3 2" xfId="36678"/>
    <cellStyle name="Note 18 5 5 3 2 2" xfId="36679"/>
    <cellStyle name="Note 18 5 5 3 2 2 2" xfId="36680"/>
    <cellStyle name="Note 18 5 5 3 2 2 2 2" xfId="36681"/>
    <cellStyle name="Note 18 5 5 3 2 2 3" xfId="36682"/>
    <cellStyle name="Note 18 5 5 3 2 3" xfId="36683"/>
    <cellStyle name="Note 18 5 5 3 2 3 2" xfId="36684"/>
    <cellStyle name="Note 18 5 5 3 2 3 2 2" xfId="36685"/>
    <cellStyle name="Note 18 5 5 3 2 3 3" xfId="36686"/>
    <cellStyle name="Note 18 5 5 3 2 4" xfId="36687"/>
    <cellStyle name="Note 18 5 5 3 2 4 2" xfId="36688"/>
    <cellStyle name="Note 18 5 5 3 2 5" xfId="36689"/>
    <cellStyle name="Note 18 5 5 3 3" xfId="36690"/>
    <cellStyle name="Note 18 5 5 3 3 2" xfId="36691"/>
    <cellStyle name="Note 18 5 5 3 3 2 2" xfId="36692"/>
    <cellStyle name="Note 18 5 5 3 3 3" xfId="36693"/>
    <cellStyle name="Note 18 5 5 3 4" xfId="36694"/>
    <cellStyle name="Note 18 5 5 3 4 2" xfId="36695"/>
    <cellStyle name="Note 18 5 5 3 4 2 2" xfId="36696"/>
    <cellStyle name="Note 18 5 5 3 4 3" xfId="36697"/>
    <cellStyle name="Note 18 5 5 3 5" xfId="36698"/>
    <cellStyle name="Note 18 5 5 3 5 2" xfId="36699"/>
    <cellStyle name="Note 18 5 5 3 6" xfId="36700"/>
    <cellStyle name="Note 18 5 5 4" xfId="36701"/>
    <cellStyle name="Note 18 5 5 4 2" xfId="36702"/>
    <cellStyle name="Note 18 5 5 4 2 2" xfId="36703"/>
    <cellStyle name="Note 18 5 5 4 2 2 2" xfId="36704"/>
    <cellStyle name="Note 18 5 5 4 2 3" xfId="36705"/>
    <cellStyle name="Note 18 5 5 4 3" xfId="36706"/>
    <cellStyle name="Note 18 5 5 4 3 2" xfId="36707"/>
    <cellStyle name="Note 18 5 5 4 3 2 2" xfId="36708"/>
    <cellStyle name="Note 18 5 5 4 3 3" xfId="36709"/>
    <cellStyle name="Note 18 5 5 4 4" xfId="36710"/>
    <cellStyle name="Note 18 5 5 4 4 2" xfId="36711"/>
    <cellStyle name="Note 18 5 5 4 5" xfId="36712"/>
    <cellStyle name="Note 18 5 6" xfId="36713"/>
    <cellStyle name="Note 18 5 6 2" xfId="36714"/>
    <cellStyle name="Note 18 5 6 2 2" xfId="36715"/>
    <cellStyle name="Note 18 5 6 2 2 2" xfId="36716"/>
    <cellStyle name="Note 18 5 6 2 2 2 2" xfId="36717"/>
    <cellStyle name="Note 18 5 6 2 2 2 2 2" xfId="36718"/>
    <cellStyle name="Note 18 5 6 2 2 2 3" xfId="36719"/>
    <cellStyle name="Note 18 5 6 2 2 3" xfId="36720"/>
    <cellStyle name="Note 18 5 6 2 2 3 2" xfId="36721"/>
    <cellStyle name="Note 18 5 6 2 2 3 2 2" xfId="36722"/>
    <cellStyle name="Note 18 5 6 2 2 3 3" xfId="36723"/>
    <cellStyle name="Note 18 5 6 2 2 4" xfId="36724"/>
    <cellStyle name="Note 18 5 6 2 2 4 2" xfId="36725"/>
    <cellStyle name="Note 18 5 6 2 2 5" xfId="36726"/>
    <cellStyle name="Note 18 5 6 2 3" xfId="36727"/>
    <cellStyle name="Note 18 5 6 2 3 2" xfId="36728"/>
    <cellStyle name="Note 18 5 6 2 3 2 2" xfId="36729"/>
    <cellStyle name="Note 18 5 6 2 3 3" xfId="36730"/>
    <cellStyle name="Note 18 5 6 2 4" xfId="36731"/>
    <cellStyle name="Note 18 5 6 2 4 2" xfId="36732"/>
    <cellStyle name="Note 18 5 6 2 4 2 2" xfId="36733"/>
    <cellStyle name="Note 18 5 6 2 4 3" xfId="36734"/>
    <cellStyle name="Note 18 5 6 2 5" xfId="36735"/>
    <cellStyle name="Note 18 5 6 2 5 2" xfId="36736"/>
    <cellStyle name="Note 18 5 6 2 6" xfId="36737"/>
    <cellStyle name="Note 18 5 6 3" xfId="36738"/>
    <cellStyle name="Note 18 5 6 3 2" xfId="36739"/>
    <cellStyle name="Note 18 5 6 3 2 2" xfId="36740"/>
    <cellStyle name="Note 18 5 6 3 2 2 2" xfId="36741"/>
    <cellStyle name="Note 18 5 6 3 2 2 2 2" xfId="36742"/>
    <cellStyle name="Note 18 5 6 3 2 2 3" xfId="36743"/>
    <cellStyle name="Note 18 5 6 3 2 3" xfId="36744"/>
    <cellStyle name="Note 18 5 6 3 2 3 2" xfId="36745"/>
    <cellStyle name="Note 18 5 6 3 2 3 2 2" xfId="36746"/>
    <cellStyle name="Note 18 5 6 3 2 3 3" xfId="36747"/>
    <cellStyle name="Note 18 5 6 3 2 4" xfId="36748"/>
    <cellStyle name="Note 18 5 6 3 2 4 2" xfId="36749"/>
    <cellStyle name="Note 18 5 6 3 2 5" xfId="36750"/>
    <cellStyle name="Note 18 5 6 3 3" xfId="36751"/>
    <cellStyle name="Note 18 5 6 3 3 2" xfId="36752"/>
    <cellStyle name="Note 18 5 6 3 3 2 2" xfId="36753"/>
    <cellStyle name="Note 18 5 6 3 3 3" xfId="36754"/>
    <cellStyle name="Note 18 5 6 3 4" xfId="36755"/>
    <cellStyle name="Note 18 5 6 3 4 2" xfId="36756"/>
    <cellStyle name="Note 18 5 6 3 4 2 2" xfId="36757"/>
    <cellStyle name="Note 18 5 6 3 4 3" xfId="36758"/>
    <cellStyle name="Note 18 5 6 3 5" xfId="36759"/>
    <cellStyle name="Note 18 5 6 3 5 2" xfId="36760"/>
    <cellStyle name="Note 18 5 6 3 6" xfId="36761"/>
    <cellStyle name="Note 18 5 6 4" xfId="36762"/>
    <cellStyle name="Note 18 5 6 4 2" xfId="36763"/>
    <cellStyle name="Note 18 5 6 4 2 2" xfId="36764"/>
    <cellStyle name="Note 18 5 6 4 2 2 2" xfId="36765"/>
    <cellStyle name="Note 18 5 6 4 2 3" xfId="36766"/>
    <cellStyle name="Note 18 5 6 4 3" xfId="36767"/>
    <cellStyle name="Note 18 5 6 4 3 2" xfId="36768"/>
    <cellStyle name="Note 18 5 6 4 3 2 2" xfId="36769"/>
    <cellStyle name="Note 18 5 6 4 3 3" xfId="36770"/>
    <cellStyle name="Note 18 5 6 4 4" xfId="36771"/>
    <cellStyle name="Note 18 5 6 4 4 2" xfId="36772"/>
    <cellStyle name="Note 18 5 6 4 5" xfId="36773"/>
    <cellStyle name="Note 18 5 7" xfId="36774"/>
    <cellStyle name="Note 18 5 7 2" xfId="36775"/>
    <cellStyle name="Note 18 5 7 2 2" xfId="36776"/>
    <cellStyle name="Note 18 5 7 2 2 2" xfId="36777"/>
    <cellStyle name="Note 18 5 7 2 2 2 2" xfId="36778"/>
    <cellStyle name="Note 18 5 7 2 2 3" xfId="36779"/>
    <cellStyle name="Note 18 5 7 2 3" xfId="36780"/>
    <cellStyle name="Note 18 5 7 2 3 2" xfId="36781"/>
    <cellStyle name="Note 18 5 7 2 3 2 2" xfId="36782"/>
    <cellStyle name="Note 18 5 7 2 3 3" xfId="36783"/>
    <cellStyle name="Note 18 5 7 2 4" xfId="36784"/>
    <cellStyle name="Note 18 5 7 2 4 2" xfId="36785"/>
    <cellStyle name="Note 18 5 7 2 5" xfId="36786"/>
    <cellStyle name="Note 18 5 7 3" xfId="36787"/>
    <cellStyle name="Note 18 5 7 3 2" xfId="36788"/>
    <cellStyle name="Note 18 5 7 3 2 2" xfId="36789"/>
    <cellStyle name="Note 18 5 7 3 3" xfId="36790"/>
    <cellStyle name="Note 18 5 7 4" xfId="36791"/>
    <cellStyle name="Note 18 5 7 4 2" xfId="36792"/>
    <cellStyle name="Note 18 5 7 4 2 2" xfId="36793"/>
    <cellStyle name="Note 18 5 7 4 3" xfId="36794"/>
    <cellStyle name="Note 18 5 7 5" xfId="36795"/>
    <cellStyle name="Note 18 5 7 5 2" xfId="36796"/>
    <cellStyle name="Note 18 5 7 6" xfId="36797"/>
    <cellStyle name="Note 18 5 8" xfId="36798"/>
    <cellStyle name="Note 18 5 8 2" xfId="36799"/>
    <cellStyle name="Note 18 5 8 2 2" xfId="36800"/>
    <cellStyle name="Note 18 5 8 2 2 2" xfId="36801"/>
    <cellStyle name="Note 18 5 8 2 2 2 2" xfId="36802"/>
    <cellStyle name="Note 18 5 8 2 2 3" xfId="36803"/>
    <cellStyle name="Note 18 5 8 2 3" xfId="36804"/>
    <cellStyle name="Note 18 5 8 2 3 2" xfId="36805"/>
    <cellStyle name="Note 18 5 8 2 3 2 2" xfId="36806"/>
    <cellStyle name="Note 18 5 8 2 3 3" xfId="36807"/>
    <cellStyle name="Note 18 5 8 2 4" xfId="36808"/>
    <cellStyle name="Note 18 5 8 2 4 2" xfId="36809"/>
    <cellStyle name="Note 18 5 8 2 5" xfId="36810"/>
    <cellStyle name="Note 18 5 8 3" xfId="36811"/>
    <cellStyle name="Note 18 5 8 3 2" xfId="36812"/>
    <cellStyle name="Note 18 5 8 3 2 2" xfId="36813"/>
    <cellStyle name="Note 18 5 8 3 3" xfId="36814"/>
    <cellStyle name="Note 18 5 8 4" xfId="36815"/>
    <cellStyle name="Note 18 5 8 4 2" xfId="36816"/>
    <cellStyle name="Note 18 5 8 4 2 2" xfId="36817"/>
    <cellStyle name="Note 18 5 8 4 3" xfId="36818"/>
    <cellStyle name="Note 18 5 8 5" xfId="36819"/>
    <cellStyle name="Note 18 5 8 5 2" xfId="36820"/>
    <cellStyle name="Note 18 5 8 6" xfId="36821"/>
    <cellStyle name="Note 18 5 9" xfId="36822"/>
    <cellStyle name="Note 18 5 9 2" xfId="36823"/>
    <cellStyle name="Note 18 5 9 2 2" xfId="36824"/>
    <cellStyle name="Note 18 5 9 2 2 2" xfId="36825"/>
    <cellStyle name="Note 18 5 9 2 3" xfId="36826"/>
    <cellStyle name="Note 18 5 9 3" xfId="36827"/>
    <cellStyle name="Note 18 5 9 3 2" xfId="36828"/>
    <cellStyle name="Note 18 5 9 3 2 2" xfId="36829"/>
    <cellStyle name="Note 18 5 9 3 3" xfId="36830"/>
    <cellStyle name="Note 18 5 9 4" xfId="36831"/>
    <cellStyle name="Note 18 5 9 4 2" xfId="36832"/>
    <cellStyle name="Note 18 5 9 5" xfId="36833"/>
    <cellStyle name="Note 18 6" xfId="36834"/>
    <cellStyle name="Note 18 6 2" xfId="36835"/>
    <cellStyle name="Note 18 6 2 2" xfId="36836"/>
    <cellStyle name="Note 18 6 2 2 2" xfId="36837"/>
    <cellStyle name="Note 18 6 2 2 2 2" xfId="36838"/>
    <cellStyle name="Note 18 6 2 2 2 2 2" xfId="36839"/>
    <cellStyle name="Note 18 6 2 2 2 2 2 2" xfId="36840"/>
    <cellStyle name="Note 18 6 2 2 2 2 3" xfId="36841"/>
    <cellStyle name="Note 18 6 2 2 2 3" xfId="36842"/>
    <cellStyle name="Note 18 6 2 2 2 3 2" xfId="36843"/>
    <cellStyle name="Note 18 6 2 2 2 3 2 2" xfId="36844"/>
    <cellStyle name="Note 18 6 2 2 2 3 3" xfId="36845"/>
    <cellStyle name="Note 18 6 2 2 2 4" xfId="36846"/>
    <cellStyle name="Note 18 6 2 2 2 4 2" xfId="36847"/>
    <cellStyle name="Note 18 6 2 2 2 5" xfId="36848"/>
    <cellStyle name="Note 18 6 2 2 3" xfId="36849"/>
    <cellStyle name="Note 18 6 2 2 3 2" xfId="36850"/>
    <cellStyle name="Note 18 6 2 2 3 2 2" xfId="36851"/>
    <cellStyle name="Note 18 6 2 2 3 3" xfId="36852"/>
    <cellStyle name="Note 18 6 2 2 4" xfId="36853"/>
    <cellStyle name="Note 18 6 2 2 4 2" xfId="36854"/>
    <cellStyle name="Note 18 6 2 2 4 2 2" xfId="36855"/>
    <cellStyle name="Note 18 6 2 2 4 3" xfId="36856"/>
    <cellStyle name="Note 18 6 2 2 5" xfId="36857"/>
    <cellStyle name="Note 18 6 2 2 5 2" xfId="36858"/>
    <cellStyle name="Note 18 6 2 2 6" xfId="36859"/>
    <cellStyle name="Note 18 6 2 3" xfId="36860"/>
    <cellStyle name="Note 18 6 2 3 2" xfId="36861"/>
    <cellStyle name="Note 18 6 2 3 2 2" xfId="36862"/>
    <cellStyle name="Note 18 6 2 3 2 2 2" xfId="36863"/>
    <cellStyle name="Note 18 6 2 3 2 2 2 2" xfId="36864"/>
    <cellStyle name="Note 18 6 2 3 2 2 3" xfId="36865"/>
    <cellStyle name="Note 18 6 2 3 2 3" xfId="36866"/>
    <cellStyle name="Note 18 6 2 3 2 3 2" xfId="36867"/>
    <cellStyle name="Note 18 6 2 3 2 3 2 2" xfId="36868"/>
    <cellStyle name="Note 18 6 2 3 2 3 3" xfId="36869"/>
    <cellStyle name="Note 18 6 2 3 2 4" xfId="36870"/>
    <cellStyle name="Note 18 6 2 3 2 4 2" xfId="36871"/>
    <cellStyle name="Note 18 6 2 3 2 5" xfId="36872"/>
    <cellStyle name="Note 18 6 2 3 3" xfId="36873"/>
    <cellStyle name="Note 18 6 2 3 3 2" xfId="36874"/>
    <cellStyle name="Note 18 6 2 3 3 2 2" xfId="36875"/>
    <cellStyle name="Note 18 6 2 3 3 3" xfId="36876"/>
    <cellStyle name="Note 18 6 2 3 4" xfId="36877"/>
    <cellStyle name="Note 18 6 2 3 4 2" xfId="36878"/>
    <cellStyle name="Note 18 6 2 3 4 2 2" xfId="36879"/>
    <cellStyle name="Note 18 6 2 3 4 3" xfId="36880"/>
    <cellStyle name="Note 18 6 2 3 5" xfId="36881"/>
    <cellStyle name="Note 18 6 2 3 5 2" xfId="36882"/>
    <cellStyle name="Note 18 6 2 3 6" xfId="36883"/>
    <cellStyle name="Note 18 6 2 4" xfId="36884"/>
    <cellStyle name="Note 18 6 2 4 2" xfId="36885"/>
    <cellStyle name="Note 18 6 2 4 2 2" xfId="36886"/>
    <cellStyle name="Note 18 6 2 4 2 2 2" xfId="36887"/>
    <cellStyle name="Note 18 6 2 4 2 3" xfId="36888"/>
    <cellStyle name="Note 18 6 2 4 3" xfId="36889"/>
    <cellStyle name="Note 18 6 2 4 3 2" xfId="36890"/>
    <cellStyle name="Note 18 6 2 4 3 2 2" xfId="36891"/>
    <cellStyle name="Note 18 6 2 4 3 3" xfId="36892"/>
    <cellStyle name="Note 18 6 2 4 4" xfId="36893"/>
    <cellStyle name="Note 18 6 2 4 4 2" xfId="36894"/>
    <cellStyle name="Note 18 6 2 4 5" xfId="36895"/>
    <cellStyle name="Note 18 6 3" xfId="36896"/>
    <cellStyle name="Note 18 6 3 2" xfId="36897"/>
    <cellStyle name="Note 18 6 3 2 2" xfId="36898"/>
    <cellStyle name="Note 18 6 3 2 2 2" xfId="36899"/>
    <cellStyle name="Note 18 6 3 2 2 2 2" xfId="36900"/>
    <cellStyle name="Note 18 6 3 2 2 2 2 2" xfId="36901"/>
    <cellStyle name="Note 18 6 3 2 2 2 3" xfId="36902"/>
    <cellStyle name="Note 18 6 3 2 2 3" xfId="36903"/>
    <cellStyle name="Note 18 6 3 2 2 3 2" xfId="36904"/>
    <cellStyle name="Note 18 6 3 2 2 3 2 2" xfId="36905"/>
    <cellStyle name="Note 18 6 3 2 2 3 3" xfId="36906"/>
    <cellStyle name="Note 18 6 3 2 2 4" xfId="36907"/>
    <cellStyle name="Note 18 6 3 2 2 4 2" xfId="36908"/>
    <cellStyle name="Note 18 6 3 2 2 5" xfId="36909"/>
    <cellStyle name="Note 18 6 3 2 3" xfId="36910"/>
    <cellStyle name="Note 18 6 3 2 3 2" xfId="36911"/>
    <cellStyle name="Note 18 6 3 2 3 2 2" xfId="36912"/>
    <cellStyle name="Note 18 6 3 2 3 3" xfId="36913"/>
    <cellStyle name="Note 18 6 3 2 4" xfId="36914"/>
    <cellStyle name="Note 18 6 3 2 4 2" xfId="36915"/>
    <cellStyle name="Note 18 6 3 2 4 2 2" xfId="36916"/>
    <cellStyle name="Note 18 6 3 2 4 3" xfId="36917"/>
    <cellStyle name="Note 18 6 3 2 5" xfId="36918"/>
    <cellStyle name="Note 18 6 3 2 5 2" xfId="36919"/>
    <cellStyle name="Note 18 6 3 2 6" xfId="36920"/>
    <cellStyle name="Note 18 6 3 3" xfId="36921"/>
    <cellStyle name="Note 18 6 3 3 2" xfId="36922"/>
    <cellStyle name="Note 18 6 3 3 2 2" xfId="36923"/>
    <cellStyle name="Note 18 6 3 3 2 2 2" xfId="36924"/>
    <cellStyle name="Note 18 6 3 3 2 2 2 2" xfId="36925"/>
    <cellStyle name="Note 18 6 3 3 2 2 3" xfId="36926"/>
    <cellStyle name="Note 18 6 3 3 2 3" xfId="36927"/>
    <cellStyle name="Note 18 6 3 3 2 3 2" xfId="36928"/>
    <cellStyle name="Note 18 6 3 3 2 3 2 2" xfId="36929"/>
    <cellStyle name="Note 18 6 3 3 2 3 3" xfId="36930"/>
    <cellStyle name="Note 18 6 3 3 2 4" xfId="36931"/>
    <cellStyle name="Note 18 6 3 3 2 4 2" xfId="36932"/>
    <cellStyle name="Note 18 6 3 3 2 5" xfId="36933"/>
    <cellStyle name="Note 18 6 3 3 3" xfId="36934"/>
    <cellStyle name="Note 18 6 3 3 3 2" xfId="36935"/>
    <cellStyle name="Note 18 6 3 3 3 2 2" xfId="36936"/>
    <cellStyle name="Note 18 6 3 3 3 3" xfId="36937"/>
    <cellStyle name="Note 18 6 3 3 4" xfId="36938"/>
    <cellStyle name="Note 18 6 3 3 4 2" xfId="36939"/>
    <cellStyle name="Note 18 6 3 3 4 2 2" xfId="36940"/>
    <cellStyle name="Note 18 6 3 3 4 3" xfId="36941"/>
    <cellStyle name="Note 18 6 3 3 5" xfId="36942"/>
    <cellStyle name="Note 18 6 3 3 5 2" xfId="36943"/>
    <cellStyle name="Note 18 6 3 3 6" xfId="36944"/>
    <cellStyle name="Note 18 6 3 4" xfId="36945"/>
    <cellStyle name="Note 18 6 3 4 2" xfId="36946"/>
    <cellStyle name="Note 18 6 3 4 2 2" xfId="36947"/>
    <cellStyle name="Note 18 6 3 4 2 2 2" xfId="36948"/>
    <cellStyle name="Note 18 6 3 4 2 3" xfId="36949"/>
    <cellStyle name="Note 18 6 3 4 3" xfId="36950"/>
    <cellStyle name="Note 18 6 3 4 3 2" xfId="36951"/>
    <cellStyle name="Note 18 6 3 4 3 2 2" xfId="36952"/>
    <cellStyle name="Note 18 6 3 4 3 3" xfId="36953"/>
    <cellStyle name="Note 18 6 3 4 4" xfId="36954"/>
    <cellStyle name="Note 18 6 3 4 4 2" xfId="36955"/>
    <cellStyle name="Note 18 6 3 4 5" xfId="36956"/>
    <cellStyle name="Note 18 6 4" xfId="36957"/>
    <cellStyle name="Note 18 6 4 2" xfId="36958"/>
    <cellStyle name="Note 18 6 4 2 2" xfId="36959"/>
    <cellStyle name="Note 18 6 4 2 2 2" xfId="36960"/>
    <cellStyle name="Note 18 6 4 2 2 2 2" xfId="36961"/>
    <cellStyle name="Note 18 6 4 2 2 2 2 2" xfId="36962"/>
    <cellStyle name="Note 18 6 4 2 2 2 3" xfId="36963"/>
    <cellStyle name="Note 18 6 4 2 2 3" xfId="36964"/>
    <cellStyle name="Note 18 6 4 2 2 3 2" xfId="36965"/>
    <cellStyle name="Note 18 6 4 2 2 3 2 2" xfId="36966"/>
    <cellStyle name="Note 18 6 4 2 2 3 3" xfId="36967"/>
    <cellStyle name="Note 18 6 4 2 2 4" xfId="36968"/>
    <cellStyle name="Note 18 6 4 2 2 4 2" xfId="36969"/>
    <cellStyle name="Note 18 6 4 2 2 5" xfId="36970"/>
    <cellStyle name="Note 18 6 4 2 3" xfId="36971"/>
    <cellStyle name="Note 18 6 4 2 3 2" xfId="36972"/>
    <cellStyle name="Note 18 6 4 2 3 2 2" xfId="36973"/>
    <cellStyle name="Note 18 6 4 2 3 3" xfId="36974"/>
    <cellStyle name="Note 18 6 4 2 4" xfId="36975"/>
    <cellStyle name="Note 18 6 4 2 4 2" xfId="36976"/>
    <cellStyle name="Note 18 6 4 2 4 2 2" xfId="36977"/>
    <cellStyle name="Note 18 6 4 2 4 3" xfId="36978"/>
    <cellStyle name="Note 18 6 4 2 5" xfId="36979"/>
    <cellStyle name="Note 18 6 4 2 5 2" xfId="36980"/>
    <cellStyle name="Note 18 6 4 2 6" xfId="36981"/>
    <cellStyle name="Note 18 6 4 3" xfId="36982"/>
    <cellStyle name="Note 18 6 4 3 2" xfId="36983"/>
    <cellStyle name="Note 18 6 4 3 2 2" xfId="36984"/>
    <cellStyle name="Note 18 6 4 3 2 2 2" xfId="36985"/>
    <cellStyle name="Note 18 6 4 3 2 2 2 2" xfId="36986"/>
    <cellStyle name="Note 18 6 4 3 2 2 3" xfId="36987"/>
    <cellStyle name="Note 18 6 4 3 2 3" xfId="36988"/>
    <cellStyle name="Note 18 6 4 3 2 3 2" xfId="36989"/>
    <cellStyle name="Note 18 6 4 3 2 3 2 2" xfId="36990"/>
    <cellStyle name="Note 18 6 4 3 2 3 3" xfId="36991"/>
    <cellStyle name="Note 18 6 4 3 2 4" xfId="36992"/>
    <cellStyle name="Note 18 6 4 3 2 4 2" xfId="36993"/>
    <cellStyle name="Note 18 6 4 3 2 5" xfId="36994"/>
    <cellStyle name="Note 18 6 4 3 3" xfId="36995"/>
    <cellStyle name="Note 18 6 4 3 3 2" xfId="36996"/>
    <cellStyle name="Note 18 6 4 3 3 2 2" xfId="36997"/>
    <cellStyle name="Note 18 6 4 3 3 3" xfId="36998"/>
    <cellStyle name="Note 18 6 4 3 4" xfId="36999"/>
    <cellStyle name="Note 18 6 4 3 4 2" xfId="37000"/>
    <cellStyle name="Note 18 6 4 3 4 2 2" xfId="37001"/>
    <cellStyle name="Note 18 6 4 3 4 3" xfId="37002"/>
    <cellStyle name="Note 18 6 4 3 5" xfId="37003"/>
    <cellStyle name="Note 18 6 4 3 5 2" xfId="37004"/>
    <cellStyle name="Note 18 6 4 3 6" xfId="37005"/>
    <cellStyle name="Note 18 6 4 4" xfId="37006"/>
    <cellStyle name="Note 18 6 4 4 2" xfId="37007"/>
    <cellStyle name="Note 18 6 4 4 2 2" xfId="37008"/>
    <cellStyle name="Note 18 6 4 4 2 2 2" xfId="37009"/>
    <cellStyle name="Note 18 6 4 4 2 3" xfId="37010"/>
    <cellStyle name="Note 18 6 4 4 3" xfId="37011"/>
    <cellStyle name="Note 18 6 4 4 3 2" xfId="37012"/>
    <cellStyle name="Note 18 6 4 4 3 2 2" xfId="37013"/>
    <cellStyle name="Note 18 6 4 4 3 3" xfId="37014"/>
    <cellStyle name="Note 18 6 4 4 4" xfId="37015"/>
    <cellStyle name="Note 18 6 4 4 4 2" xfId="37016"/>
    <cellStyle name="Note 18 6 4 4 5" xfId="37017"/>
    <cellStyle name="Note 18 6 5" xfId="37018"/>
    <cellStyle name="Note 18 6 5 2" xfId="37019"/>
    <cellStyle name="Note 18 6 5 2 2" xfId="37020"/>
    <cellStyle name="Note 18 6 5 2 2 2" xfId="37021"/>
    <cellStyle name="Note 18 6 5 2 2 2 2" xfId="37022"/>
    <cellStyle name="Note 18 6 5 2 2 2 2 2" xfId="37023"/>
    <cellStyle name="Note 18 6 5 2 2 2 3" xfId="37024"/>
    <cellStyle name="Note 18 6 5 2 2 3" xfId="37025"/>
    <cellStyle name="Note 18 6 5 2 2 3 2" xfId="37026"/>
    <cellStyle name="Note 18 6 5 2 2 3 2 2" xfId="37027"/>
    <cellStyle name="Note 18 6 5 2 2 3 3" xfId="37028"/>
    <cellStyle name="Note 18 6 5 2 2 4" xfId="37029"/>
    <cellStyle name="Note 18 6 5 2 2 4 2" xfId="37030"/>
    <cellStyle name="Note 18 6 5 2 2 5" xfId="37031"/>
    <cellStyle name="Note 18 6 5 2 3" xfId="37032"/>
    <cellStyle name="Note 18 6 5 2 3 2" xfId="37033"/>
    <cellStyle name="Note 18 6 5 2 3 2 2" xfId="37034"/>
    <cellStyle name="Note 18 6 5 2 3 3" xfId="37035"/>
    <cellStyle name="Note 18 6 5 2 4" xfId="37036"/>
    <cellStyle name="Note 18 6 5 2 4 2" xfId="37037"/>
    <cellStyle name="Note 18 6 5 2 4 2 2" xfId="37038"/>
    <cellStyle name="Note 18 6 5 2 4 3" xfId="37039"/>
    <cellStyle name="Note 18 6 5 2 5" xfId="37040"/>
    <cellStyle name="Note 18 6 5 2 5 2" xfId="37041"/>
    <cellStyle name="Note 18 6 5 2 6" xfId="37042"/>
    <cellStyle name="Note 18 6 5 3" xfId="37043"/>
    <cellStyle name="Note 18 6 5 3 2" xfId="37044"/>
    <cellStyle name="Note 18 6 5 3 2 2" xfId="37045"/>
    <cellStyle name="Note 18 6 5 3 2 2 2" xfId="37046"/>
    <cellStyle name="Note 18 6 5 3 2 2 2 2" xfId="37047"/>
    <cellStyle name="Note 18 6 5 3 2 2 3" xfId="37048"/>
    <cellStyle name="Note 18 6 5 3 2 3" xfId="37049"/>
    <cellStyle name="Note 18 6 5 3 2 3 2" xfId="37050"/>
    <cellStyle name="Note 18 6 5 3 2 3 2 2" xfId="37051"/>
    <cellStyle name="Note 18 6 5 3 2 3 3" xfId="37052"/>
    <cellStyle name="Note 18 6 5 3 2 4" xfId="37053"/>
    <cellStyle name="Note 18 6 5 3 2 4 2" xfId="37054"/>
    <cellStyle name="Note 18 6 5 3 2 5" xfId="37055"/>
    <cellStyle name="Note 18 6 5 3 3" xfId="37056"/>
    <cellStyle name="Note 18 6 5 3 3 2" xfId="37057"/>
    <cellStyle name="Note 18 6 5 3 3 2 2" xfId="37058"/>
    <cellStyle name="Note 18 6 5 3 3 3" xfId="37059"/>
    <cellStyle name="Note 18 6 5 3 4" xfId="37060"/>
    <cellStyle name="Note 18 6 5 3 4 2" xfId="37061"/>
    <cellStyle name="Note 18 6 5 3 4 2 2" xfId="37062"/>
    <cellStyle name="Note 18 6 5 3 4 3" xfId="37063"/>
    <cellStyle name="Note 18 6 5 3 5" xfId="37064"/>
    <cellStyle name="Note 18 6 5 3 5 2" xfId="37065"/>
    <cellStyle name="Note 18 6 5 3 6" xfId="37066"/>
    <cellStyle name="Note 18 6 5 4" xfId="37067"/>
    <cellStyle name="Note 18 6 5 4 2" xfId="37068"/>
    <cellStyle name="Note 18 6 5 4 2 2" xfId="37069"/>
    <cellStyle name="Note 18 6 5 4 2 2 2" xfId="37070"/>
    <cellStyle name="Note 18 6 5 4 2 3" xfId="37071"/>
    <cellStyle name="Note 18 6 5 4 3" xfId="37072"/>
    <cellStyle name="Note 18 6 5 4 3 2" xfId="37073"/>
    <cellStyle name="Note 18 6 5 4 3 2 2" xfId="37074"/>
    <cellStyle name="Note 18 6 5 4 3 3" xfId="37075"/>
    <cellStyle name="Note 18 6 5 4 4" xfId="37076"/>
    <cellStyle name="Note 18 6 5 4 4 2" xfId="37077"/>
    <cellStyle name="Note 18 6 5 4 5" xfId="37078"/>
    <cellStyle name="Note 18 6 6" xfId="37079"/>
    <cellStyle name="Note 18 6 6 2" xfId="37080"/>
    <cellStyle name="Note 18 6 6 2 2" xfId="37081"/>
    <cellStyle name="Note 18 6 6 2 2 2" xfId="37082"/>
    <cellStyle name="Note 18 6 6 2 2 2 2" xfId="37083"/>
    <cellStyle name="Note 18 6 6 2 2 2 2 2" xfId="37084"/>
    <cellStyle name="Note 18 6 6 2 2 2 3" xfId="37085"/>
    <cellStyle name="Note 18 6 6 2 2 3" xfId="37086"/>
    <cellStyle name="Note 18 6 6 2 2 3 2" xfId="37087"/>
    <cellStyle name="Note 18 6 6 2 2 3 2 2" xfId="37088"/>
    <cellStyle name="Note 18 6 6 2 2 3 3" xfId="37089"/>
    <cellStyle name="Note 18 6 6 2 2 4" xfId="37090"/>
    <cellStyle name="Note 18 6 6 2 2 4 2" xfId="37091"/>
    <cellStyle name="Note 18 6 6 2 2 5" xfId="37092"/>
    <cellStyle name="Note 18 6 6 2 3" xfId="37093"/>
    <cellStyle name="Note 18 6 6 2 3 2" xfId="37094"/>
    <cellStyle name="Note 18 6 6 2 3 2 2" xfId="37095"/>
    <cellStyle name="Note 18 6 6 2 3 3" xfId="37096"/>
    <cellStyle name="Note 18 6 6 2 4" xfId="37097"/>
    <cellStyle name="Note 18 6 6 2 4 2" xfId="37098"/>
    <cellStyle name="Note 18 6 6 2 4 2 2" xfId="37099"/>
    <cellStyle name="Note 18 6 6 2 4 3" xfId="37100"/>
    <cellStyle name="Note 18 6 6 2 5" xfId="37101"/>
    <cellStyle name="Note 18 6 6 2 5 2" xfId="37102"/>
    <cellStyle name="Note 18 6 6 2 6" xfId="37103"/>
    <cellStyle name="Note 18 6 6 3" xfId="37104"/>
    <cellStyle name="Note 18 6 6 3 2" xfId="37105"/>
    <cellStyle name="Note 18 6 6 3 2 2" xfId="37106"/>
    <cellStyle name="Note 18 6 6 3 2 2 2" xfId="37107"/>
    <cellStyle name="Note 18 6 6 3 2 2 2 2" xfId="37108"/>
    <cellStyle name="Note 18 6 6 3 2 2 3" xfId="37109"/>
    <cellStyle name="Note 18 6 6 3 2 3" xfId="37110"/>
    <cellStyle name="Note 18 6 6 3 2 3 2" xfId="37111"/>
    <cellStyle name="Note 18 6 6 3 2 3 2 2" xfId="37112"/>
    <cellStyle name="Note 18 6 6 3 2 3 3" xfId="37113"/>
    <cellStyle name="Note 18 6 6 3 2 4" xfId="37114"/>
    <cellStyle name="Note 18 6 6 3 2 4 2" xfId="37115"/>
    <cellStyle name="Note 18 6 6 3 2 5" xfId="37116"/>
    <cellStyle name="Note 18 6 6 3 3" xfId="37117"/>
    <cellStyle name="Note 18 6 6 3 3 2" xfId="37118"/>
    <cellStyle name="Note 18 6 6 3 3 2 2" xfId="37119"/>
    <cellStyle name="Note 18 6 6 3 3 3" xfId="37120"/>
    <cellStyle name="Note 18 6 6 3 4" xfId="37121"/>
    <cellStyle name="Note 18 6 6 3 4 2" xfId="37122"/>
    <cellStyle name="Note 18 6 6 3 4 2 2" xfId="37123"/>
    <cellStyle name="Note 18 6 6 3 4 3" xfId="37124"/>
    <cellStyle name="Note 18 6 6 3 5" xfId="37125"/>
    <cellStyle name="Note 18 6 6 3 5 2" xfId="37126"/>
    <cellStyle name="Note 18 6 6 3 6" xfId="37127"/>
    <cellStyle name="Note 18 6 6 4" xfId="37128"/>
    <cellStyle name="Note 18 6 6 4 2" xfId="37129"/>
    <cellStyle name="Note 18 6 6 4 2 2" xfId="37130"/>
    <cellStyle name="Note 18 6 6 4 2 2 2" xfId="37131"/>
    <cellStyle name="Note 18 6 6 4 2 3" xfId="37132"/>
    <cellStyle name="Note 18 6 6 4 3" xfId="37133"/>
    <cellStyle name="Note 18 6 6 4 3 2" xfId="37134"/>
    <cellStyle name="Note 18 6 6 4 3 2 2" xfId="37135"/>
    <cellStyle name="Note 18 6 6 4 3 3" xfId="37136"/>
    <cellStyle name="Note 18 6 6 4 4" xfId="37137"/>
    <cellStyle name="Note 18 6 6 4 4 2" xfId="37138"/>
    <cellStyle name="Note 18 6 6 4 5" xfId="37139"/>
    <cellStyle name="Note 18 6 7" xfId="37140"/>
    <cellStyle name="Note 18 6 7 2" xfId="37141"/>
    <cellStyle name="Note 18 6 7 2 2" xfId="37142"/>
    <cellStyle name="Note 18 6 7 2 2 2" xfId="37143"/>
    <cellStyle name="Note 18 6 7 2 2 2 2" xfId="37144"/>
    <cellStyle name="Note 18 6 7 2 2 3" xfId="37145"/>
    <cellStyle name="Note 18 6 7 2 3" xfId="37146"/>
    <cellStyle name="Note 18 6 7 2 3 2" xfId="37147"/>
    <cellStyle name="Note 18 6 7 2 3 2 2" xfId="37148"/>
    <cellStyle name="Note 18 6 7 2 3 3" xfId="37149"/>
    <cellStyle name="Note 18 6 7 2 4" xfId="37150"/>
    <cellStyle name="Note 18 6 7 2 4 2" xfId="37151"/>
    <cellStyle name="Note 18 6 7 2 5" xfId="37152"/>
    <cellStyle name="Note 18 6 7 3" xfId="37153"/>
    <cellStyle name="Note 18 6 7 3 2" xfId="37154"/>
    <cellStyle name="Note 18 6 7 3 2 2" xfId="37155"/>
    <cellStyle name="Note 18 6 7 3 3" xfId="37156"/>
    <cellStyle name="Note 18 6 7 4" xfId="37157"/>
    <cellStyle name="Note 18 6 7 4 2" xfId="37158"/>
    <cellStyle name="Note 18 6 7 4 2 2" xfId="37159"/>
    <cellStyle name="Note 18 6 7 4 3" xfId="37160"/>
    <cellStyle name="Note 18 6 7 5" xfId="37161"/>
    <cellStyle name="Note 18 6 7 5 2" xfId="37162"/>
    <cellStyle name="Note 18 6 7 6" xfId="37163"/>
    <cellStyle name="Note 18 6 8" xfId="37164"/>
    <cellStyle name="Note 18 6 8 2" xfId="37165"/>
    <cellStyle name="Note 18 6 8 2 2" xfId="37166"/>
    <cellStyle name="Note 18 6 8 2 2 2" xfId="37167"/>
    <cellStyle name="Note 18 6 8 2 2 2 2" xfId="37168"/>
    <cellStyle name="Note 18 6 8 2 2 3" xfId="37169"/>
    <cellStyle name="Note 18 6 8 2 3" xfId="37170"/>
    <cellStyle name="Note 18 6 8 2 3 2" xfId="37171"/>
    <cellStyle name="Note 18 6 8 2 3 2 2" xfId="37172"/>
    <cellStyle name="Note 18 6 8 2 3 3" xfId="37173"/>
    <cellStyle name="Note 18 6 8 2 4" xfId="37174"/>
    <cellStyle name="Note 18 6 8 2 4 2" xfId="37175"/>
    <cellStyle name="Note 18 6 8 2 5" xfId="37176"/>
    <cellStyle name="Note 18 6 8 3" xfId="37177"/>
    <cellStyle name="Note 18 6 8 3 2" xfId="37178"/>
    <cellStyle name="Note 18 6 8 3 2 2" xfId="37179"/>
    <cellStyle name="Note 18 6 8 3 3" xfId="37180"/>
    <cellStyle name="Note 18 6 8 4" xfId="37181"/>
    <cellStyle name="Note 18 6 8 4 2" xfId="37182"/>
    <cellStyle name="Note 18 6 8 4 2 2" xfId="37183"/>
    <cellStyle name="Note 18 6 8 4 3" xfId="37184"/>
    <cellStyle name="Note 18 6 8 5" xfId="37185"/>
    <cellStyle name="Note 18 6 8 5 2" xfId="37186"/>
    <cellStyle name="Note 18 6 8 6" xfId="37187"/>
    <cellStyle name="Note 18 6 9" xfId="37188"/>
    <cellStyle name="Note 18 6 9 2" xfId="37189"/>
    <cellStyle name="Note 18 6 9 2 2" xfId="37190"/>
    <cellStyle name="Note 18 6 9 2 2 2" xfId="37191"/>
    <cellStyle name="Note 18 6 9 2 3" xfId="37192"/>
    <cellStyle name="Note 18 6 9 3" xfId="37193"/>
    <cellStyle name="Note 18 6 9 3 2" xfId="37194"/>
    <cellStyle name="Note 18 6 9 3 2 2" xfId="37195"/>
    <cellStyle name="Note 18 6 9 3 3" xfId="37196"/>
    <cellStyle name="Note 18 6 9 4" xfId="37197"/>
    <cellStyle name="Note 18 6 9 4 2" xfId="37198"/>
    <cellStyle name="Note 18 6 9 5" xfId="37199"/>
    <cellStyle name="Note 18 7" xfId="37200"/>
    <cellStyle name="Note 18 7 2" xfId="37201"/>
    <cellStyle name="Note 18 7 2 2" xfId="37202"/>
    <cellStyle name="Note 18 7 2 2 2" xfId="37203"/>
    <cellStyle name="Note 18 7 2 2 2 2" xfId="37204"/>
    <cellStyle name="Note 18 7 2 2 2 2 2" xfId="37205"/>
    <cellStyle name="Note 18 7 2 2 2 2 2 2" xfId="37206"/>
    <cellStyle name="Note 18 7 2 2 2 2 3" xfId="37207"/>
    <cellStyle name="Note 18 7 2 2 2 3" xfId="37208"/>
    <cellStyle name="Note 18 7 2 2 2 3 2" xfId="37209"/>
    <cellStyle name="Note 18 7 2 2 2 3 2 2" xfId="37210"/>
    <cellStyle name="Note 18 7 2 2 2 3 3" xfId="37211"/>
    <cellStyle name="Note 18 7 2 2 2 4" xfId="37212"/>
    <cellStyle name="Note 18 7 2 2 2 4 2" xfId="37213"/>
    <cellStyle name="Note 18 7 2 2 2 5" xfId="37214"/>
    <cellStyle name="Note 18 7 2 2 3" xfId="37215"/>
    <cellStyle name="Note 18 7 2 2 3 2" xfId="37216"/>
    <cellStyle name="Note 18 7 2 2 3 2 2" xfId="37217"/>
    <cellStyle name="Note 18 7 2 2 3 3" xfId="37218"/>
    <cellStyle name="Note 18 7 2 2 4" xfId="37219"/>
    <cellStyle name="Note 18 7 2 2 4 2" xfId="37220"/>
    <cellStyle name="Note 18 7 2 2 4 2 2" xfId="37221"/>
    <cellStyle name="Note 18 7 2 2 4 3" xfId="37222"/>
    <cellStyle name="Note 18 7 2 2 5" xfId="37223"/>
    <cellStyle name="Note 18 7 2 2 5 2" xfId="37224"/>
    <cellStyle name="Note 18 7 2 2 6" xfId="37225"/>
    <cellStyle name="Note 18 7 2 3" xfId="37226"/>
    <cellStyle name="Note 18 7 2 3 2" xfId="37227"/>
    <cellStyle name="Note 18 7 2 3 2 2" xfId="37228"/>
    <cellStyle name="Note 18 7 2 3 2 2 2" xfId="37229"/>
    <cellStyle name="Note 18 7 2 3 2 2 2 2" xfId="37230"/>
    <cellStyle name="Note 18 7 2 3 2 2 3" xfId="37231"/>
    <cellStyle name="Note 18 7 2 3 2 3" xfId="37232"/>
    <cellStyle name="Note 18 7 2 3 2 3 2" xfId="37233"/>
    <cellStyle name="Note 18 7 2 3 2 3 2 2" xfId="37234"/>
    <cellStyle name="Note 18 7 2 3 2 3 3" xfId="37235"/>
    <cellStyle name="Note 18 7 2 3 2 4" xfId="37236"/>
    <cellStyle name="Note 18 7 2 3 2 4 2" xfId="37237"/>
    <cellStyle name="Note 18 7 2 3 2 5" xfId="37238"/>
    <cellStyle name="Note 18 7 2 3 3" xfId="37239"/>
    <cellStyle name="Note 18 7 2 3 3 2" xfId="37240"/>
    <cellStyle name="Note 18 7 2 3 3 2 2" xfId="37241"/>
    <cellStyle name="Note 18 7 2 3 3 3" xfId="37242"/>
    <cellStyle name="Note 18 7 2 3 4" xfId="37243"/>
    <cellStyle name="Note 18 7 2 3 4 2" xfId="37244"/>
    <cellStyle name="Note 18 7 2 3 4 2 2" xfId="37245"/>
    <cellStyle name="Note 18 7 2 3 4 3" xfId="37246"/>
    <cellStyle name="Note 18 7 2 3 5" xfId="37247"/>
    <cellStyle name="Note 18 7 2 3 5 2" xfId="37248"/>
    <cellStyle name="Note 18 7 2 3 6" xfId="37249"/>
    <cellStyle name="Note 18 7 2 4" xfId="37250"/>
    <cellStyle name="Note 18 7 2 4 2" xfId="37251"/>
    <cellStyle name="Note 18 7 2 4 2 2" xfId="37252"/>
    <cellStyle name="Note 18 7 2 4 2 2 2" xfId="37253"/>
    <cellStyle name="Note 18 7 2 4 2 3" xfId="37254"/>
    <cellStyle name="Note 18 7 2 4 3" xfId="37255"/>
    <cellStyle name="Note 18 7 2 4 3 2" xfId="37256"/>
    <cellStyle name="Note 18 7 2 4 3 2 2" xfId="37257"/>
    <cellStyle name="Note 18 7 2 4 3 3" xfId="37258"/>
    <cellStyle name="Note 18 7 2 4 4" xfId="37259"/>
    <cellStyle name="Note 18 7 2 4 4 2" xfId="37260"/>
    <cellStyle name="Note 18 7 2 4 5" xfId="37261"/>
    <cellStyle name="Note 18 7 3" xfId="37262"/>
    <cellStyle name="Note 18 7 3 2" xfId="37263"/>
    <cellStyle name="Note 18 7 3 2 2" xfId="37264"/>
    <cellStyle name="Note 18 7 3 2 2 2" xfId="37265"/>
    <cellStyle name="Note 18 7 3 2 2 2 2" xfId="37266"/>
    <cellStyle name="Note 18 7 3 2 2 2 2 2" xfId="37267"/>
    <cellStyle name="Note 18 7 3 2 2 2 3" xfId="37268"/>
    <cellStyle name="Note 18 7 3 2 2 3" xfId="37269"/>
    <cellStyle name="Note 18 7 3 2 2 3 2" xfId="37270"/>
    <cellStyle name="Note 18 7 3 2 2 3 2 2" xfId="37271"/>
    <cellStyle name="Note 18 7 3 2 2 3 3" xfId="37272"/>
    <cellStyle name="Note 18 7 3 2 2 4" xfId="37273"/>
    <cellStyle name="Note 18 7 3 2 2 4 2" xfId="37274"/>
    <cellStyle name="Note 18 7 3 2 2 5" xfId="37275"/>
    <cellStyle name="Note 18 7 3 2 3" xfId="37276"/>
    <cellStyle name="Note 18 7 3 2 3 2" xfId="37277"/>
    <cellStyle name="Note 18 7 3 2 3 2 2" xfId="37278"/>
    <cellStyle name="Note 18 7 3 2 3 3" xfId="37279"/>
    <cellStyle name="Note 18 7 3 2 4" xfId="37280"/>
    <cellStyle name="Note 18 7 3 2 4 2" xfId="37281"/>
    <cellStyle name="Note 18 7 3 2 4 2 2" xfId="37282"/>
    <cellStyle name="Note 18 7 3 2 4 3" xfId="37283"/>
    <cellStyle name="Note 18 7 3 2 5" xfId="37284"/>
    <cellStyle name="Note 18 7 3 2 5 2" xfId="37285"/>
    <cellStyle name="Note 18 7 3 2 6" xfId="37286"/>
    <cellStyle name="Note 18 7 3 3" xfId="37287"/>
    <cellStyle name="Note 18 7 3 3 2" xfId="37288"/>
    <cellStyle name="Note 18 7 3 3 2 2" xfId="37289"/>
    <cellStyle name="Note 18 7 3 3 2 2 2" xfId="37290"/>
    <cellStyle name="Note 18 7 3 3 2 2 2 2" xfId="37291"/>
    <cellStyle name="Note 18 7 3 3 2 2 3" xfId="37292"/>
    <cellStyle name="Note 18 7 3 3 2 3" xfId="37293"/>
    <cellStyle name="Note 18 7 3 3 2 3 2" xfId="37294"/>
    <cellStyle name="Note 18 7 3 3 2 3 2 2" xfId="37295"/>
    <cellStyle name="Note 18 7 3 3 2 3 3" xfId="37296"/>
    <cellStyle name="Note 18 7 3 3 2 4" xfId="37297"/>
    <cellStyle name="Note 18 7 3 3 2 4 2" xfId="37298"/>
    <cellStyle name="Note 18 7 3 3 2 5" xfId="37299"/>
    <cellStyle name="Note 18 7 3 3 3" xfId="37300"/>
    <cellStyle name="Note 18 7 3 3 3 2" xfId="37301"/>
    <cellStyle name="Note 18 7 3 3 3 2 2" xfId="37302"/>
    <cellStyle name="Note 18 7 3 3 3 3" xfId="37303"/>
    <cellStyle name="Note 18 7 3 3 4" xfId="37304"/>
    <cellStyle name="Note 18 7 3 3 4 2" xfId="37305"/>
    <cellStyle name="Note 18 7 3 3 4 2 2" xfId="37306"/>
    <cellStyle name="Note 18 7 3 3 4 3" xfId="37307"/>
    <cellStyle name="Note 18 7 3 3 5" xfId="37308"/>
    <cellStyle name="Note 18 7 3 3 5 2" xfId="37309"/>
    <cellStyle name="Note 18 7 3 3 6" xfId="37310"/>
    <cellStyle name="Note 18 7 3 4" xfId="37311"/>
    <cellStyle name="Note 18 7 3 4 2" xfId="37312"/>
    <cellStyle name="Note 18 7 3 4 2 2" xfId="37313"/>
    <cellStyle name="Note 18 7 3 4 2 2 2" xfId="37314"/>
    <cellStyle name="Note 18 7 3 4 2 3" xfId="37315"/>
    <cellStyle name="Note 18 7 3 4 3" xfId="37316"/>
    <cellStyle name="Note 18 7 3 4 3 2" xfId="37317"/>
    <cellStyle name="Note 18 7 3 4 3 2 2" xfId="37318"/>
    <cellStyle name="Note 18 7 3 4 3 3" xfId="37319"/>
    <cellStyle name="Note 18 7 3 4 4" xfId="37320"/>
    <cellStyle name="Note 18 7 3 4 4 2" xfId="37321"/>
    <cellStyle name="Note 18 7 3 4 5" xfId="37322"/>
    <cellStyle name="Note 18 7 4" xfId="37323"/>
    <cellStyle name="Note 18 7 4 2" xfId="37324"/>
    <cellStyle name="Note 18 7 4 2 2" xfId="37325"/>
    <cellStyle name="Note 18 7 4 2 2 2" xfId="37326"/>
    <cellStyle name="Note 18 7 4 2 2 2 2" xfId="37327"/>
    <cellStyle name="Note 18 7 4 2 2 2 2 2" xfId="37328"/>
    <cellStyle name="Note 18 7 4 2 2 2 3" xfId="37329"/>
    <cellStyle name="Note 18 7 4 2 2 3" xfId="37330"/>
    <cellStyle name="Note 18 7 4 2 2 3 2" xfId="37331"/>
    <cellStyle name="Note 18 7 4 2 2 3 2 2" xfId="37332"/>
    <cellStyle name="Note 18 7 4 2 2 3 3" xfId="37333"/>
    <cellStyle name="Note 18 7 4 2 2 4" xfId="37334"/>
    <cellStyle name="Note 18 7 4 2 2 4 2" xfId="37335"/>
    <cellStyle name="Note 18 7 4 2 2 5" xfId="37336"/>
    <cellStyle name="Note 18 7 4 2 3" xfId="37337"/>
    <cellStyle name="Note 18 7 4 2 3 2" xfId="37338"/>
    <cellStyle name="Note 18 7 4 2 3 2 2" xfId="37339"/>
    <cellStyle name="Note 18 7 4 2 3 3" xfId="37340"/>
    <cellStyle name="Note 18 7 4 2 4" xfId="37341"/>
    <cellStyle name="Note 18 7 4 2 4 2" xfId="37342"/>
    <cellStyle name="Note 18 7 4 2 4 2 2" xfId="37343"/>
    <cellStyle name="Note 18 7 4 2 4 3" xfId="37344"/>
    <cellStyle name="Note 18 7 4 2 5" xfId="37345"/>
    <cellStyle name="Note 18 7 4 2 5 2" xfId="37346"/>
    <cellStyle name="Note 18 7 4 2 6" xfId="37347"/>
    <cellStyle name="Note 18 7 4 3" xfId="37348"/>
    <cellStyle name="Note 18 7 4 3 2" xfId="37349"/>
    <cellStyle name="Note 18 7 4 3 2 2" xfId="37350"/>
    <cellStyle name="Note 18 7 4 3 2 2 2" xfId="37351"/>
    <cellStyle name="Note 18 7 4 3 2 2 2 2" xfId="37352"/>
    <cellStyle name="Note 18 7 4 3 2 2 3" xfId="37353"/>
    <cellStyle name="Note 18 7 4 3 2 3" xfId="37354"/>
    <cellStyle name="Note 18 7 4 3 2 3 2" xfId="37355"/>
    <cellStyle name="Note 18 7 4 3 2 3 2 2" xfId="37356"/>
    <cellStyle name="Note 18 7 4 3 2 3 3" xfId="37357"/>
    <cellStyle name="Note 18 7 4 3 2 4" xfId="37358"/>
    <cellStyle name="Note 18 7 4 3 2 4 2" xfId="37359"/>
    <cellStyle name="Note 18 7 4 3 2 5" xfId="37360"/>
    <cellStyle name="Note 18 7 4 3 3" xfId="37361"/>
    <cellStyle name="Note 18 7 4 3 3 2" xfId="37362"/>
    <cellStyle name="Note 18 7 4 3 3 2 2" xfId="37363"/>
    <cellStyle name="Note 18 7 4 3 3 3" xfId="37364"/>
    <cellStyle name="Note 18 7 4 3 4" xfId="37365"/>
    <cellStyle name="Note 18 7 4 3 4 2" xfId="37366"/>
    <cellStyle name="Note 18 7 4 3 4 2 2" xfId="37367"/>
    <cellStyle name="Note 18 7 4 3 4 3" xfId="37368"/>
    <cellStyle name="Note 18 7 4 3 5" xfId="37369"/>
    <cellStyle name="Note 18 7 4 3 5 2" xfId="37370"/>
    <cellStyle name="Note 18 7 4 3 6" xfId="37371"/>
    <cellStyle name="Note 18 7 4 4" xfId="37372"/>
    <cellStyle name="Note 18 7 4 4 2" xfId="37373"/>
    <cellStyle name="Note 18 7 4 4 2 2" xfId="37374"/>
    <cellStyle name="Note 18 7 4 4 2 2 2" xfId="37375"/>
    <cellStyle name="Note 18 7 4 4 2 3" xfId="37376"/>
    <cellStyle name="Note 18 7 4 4 3" xfId="37377"/>
    <cellStyle name="Note 18 7 4 4 3 2" xfId="37378"/>
    <cellStyle name="Note 18 7 4 4 3 2 2" xfId="37379"/>
    <cellStyle name="Note 18 7 4 4 3 3" xfId="37380"/>
    <cellStyle name="Note 18 7 4 4 4" xfId="37381"/>
    <cellStyle name="Note 18 7 4 4 4 2" xfId="37382"/>
    <cellStyle name="Note 18 7 4 4 5" xfId="37383"/>
    <cellStyle name="Note 18 7 5" xfId="37384"/>
    <cellStyle name="Note 18 7 5 2" xfId="37385"/>
    <cellStyle name="Note 18 7 5 2 2" xfId="37386"/>
    <cellStyle name="Note 18 7 5 2 2 2" xfId="37387"/>
    <cellStyle name="Note 18 7 5 2 2 2 2" xfId="37388"/>
    <cellStyle name="Note 18 7 5 2 2 2 2 2" xfId="37389"/>
    <cellStyle name="Note 18 7 5 2 2 2 3" xfId="37390"/>
    <cellStyle name="Note 18 7 5 2 2 3" xfId="37391"/>
    <cellStyle name="Note 18 7 5 2 2 3 2" xfId="37392"/>
    <cellStyle name="Note 18 7 5 2 2 3 2 2" xfId="37393"/>
    <cellStyle name="Note 18 7 5 2 2 3 3" xfId="37394"/>
    <cellStyle name="Note 18 7 5 2 2 4" xfId="37395"/>
    <cellStyle name="Note 18 7 5 2 2 4 2" xfId="37396"/>
    <cellStyle name="Note 18 7 5 2 2 5" xfId="37397"/>
    <cellStyle name="Note 18 7 5 2 3" xfId="37398"/>
    <cellStyle name="Note 18 7 5 2 3 2" xfId="37399"/>
    <cellStyle name="Note 18 7 5 2 3 2 2" xfId="37400"/>
    <cellStyle name="Note 18 7 5 2 3 3" xfId="37401"/>
    <cellStyle name="Note 18 7 5 2 4" xfId="37402"/>
    <cellStyle name="Note 18 7 5 2 4 2" xfId="37403"/>
    <cellStyle name="Note 18 7 5 2 4 2 2" xfId="37404"/>
    <cellStyle name="Note 18 7 5 2 4 3" xfId="37405"/>
    <cellStyle name="Note 18 7 5 2 5" xfId="37406"/>
    <cellStyle name="Note 18 7 5 2 5 2" xfId="37407"/>
    <cellStyle name="Note 18 7 5 2 6" xfId="37408"/>
    <cellStyle name="Note 18 7 5 3" xfId="37409"/>
    <cellStyle name="Note 18 7 5 3 2" xfId="37410"/>
    <cellStyle name="Note 18 7 5 3 2 2" xfId="37411"/>
    <cellStyle name="Note 18 7 5 3 2 2 2" xfId="37412"/>
    <cellStyle name="Note 18 7 5 3 2 2 2 2" xfId="37413"/>
    <cellStyle name="Note 18 7 5 3 2 2 3" xfId="37414"/>
    <cellStyle name="Note 18 7 5 3 2 3" xfId="37415"/>
    <cellStyle name="Note 18 7 5 3 2 3 2" xfId="37416"/>
    <cellStyle name="Note 18 7 5 3 2 3 2 2" xfId="37417"/>
    <cellStyle name="Note 18 7 5 3 2 3 3" xfId="37418"/>
    <cellStyle name="Note 18 7 5 3 2 4" xfId="37419"/>
    <cellStyle name="Note 18 7 5 3 2 4 2" xfId="37420"/>
    <cellStyle name="Note 18 7 5 3 2 5" xfId="37421"/>
    <cellStyle name="Note 18 7 5 3 3" xfId="37422"/>
    <cellStyle name="Note 18 7 5 3 3 2" xfId="37423"/>
    <cellStyle name="Note 18 7 5 3 3 2 2" xfId="37424"/>
    <cellStyle name="Note 18 7 5 3 3 3" xfId="37425"/>
    <cellStyle name="Note 18 7 5 3 4" xfId="37426"/>
    <cellStyle name="Note 18 7 5 3 4 2" xfId="37427"/>
    <cellStyle name="Note 18 7 5 3 4 2 2" xfId="37428"/>
    <cellStyle name="Note 18 7 5 3 4 3" xfId="37429"/>
    <cellStyle name="Note 18 7 5 3 5" xfId="37430"/>
    <cellStyle name="Note 18 7 5 3 5 2" xfId="37431"/>
    <cellStyle name="Note 18 7 5 3 6" xfId="37432"/>
    <cellStyle name="Note 18 7 5 4" xfId="37433"/>
    <cellStyle name="Note 18 7 5 4 2" xfId="37434"/>
    <cellStyle name="Note 18 7 5 4 2 2" xfId="37435"/>
    <cellStyle name="Note 18 7 5 4 2 2 2" xfId="37436"/>
    <cellStyle name="Note 18 7 5 4 2 3" xfId="37437"/>
    <cellStyle name="Note 18 7 5 4 3" xfId="37438"/>
    <cellStyle name="Note 18 7 5 4 3 2" xfId="37439"/>
    <cellStyle name="Note 18 7 5 4 3 2 2" xfId="37440"/>
    <cellStyle name="Note 18 7 5 4 3 3" xfId="37441"/>
    <cellStyle name="Note 18 7 5 4 4" xfId="37442"/>
    <cellStyle name="Note 18 7 5 4 4 2" xfId="37443"/>
    <cellStyle name="Note 18 7 5 4 5" xfId="37444"/>
    <cellStyle name="Note 18 7 6" xfId="37445"/>
    <cellStyle name="Note 18 7 6 2" xfId="37446"/>
    <cellStyle name="Note 18 7 6 2 2" xfId="37447"/>
    <cellStyle name="Note 18 7 6 2 2 2" xfId="37448"/>
    <cellStyle name="Note 18 7 6 2 2 2 2" xfId="37449"/>
    <cellStyle name="Note 18 7 6 2 2 2 2 2" xfId="37450"/>
    <cellStyle name="Note 18 7 6 2 2 2 3" xfId="37451"/>
    <cellStyle name="Note 18 7 6 2 2 3" xfId="37452"/>
    <cellStyle name="Note 18 7 6 2 2 3 2" xfId="37453"/>
    <cellStyle name="Note 18 7 6 2 2 3 2 2" xfId="37454"/>
    <cellStyle name="Note 18 7 6 2 2 3 3" xfId="37455"/>
    <cellStyle name="Note 18 7 6 2 2 4" xfId="37456"/>
    <cellStyle name="Note 18 7 6 2 2 4 2" xfId="37457"/>
    <cellStyle name="Note 18 7 6 2 2 5" xfId="37458"/>
    <cellStyle name="Note 18 7 6 2 3" xfId="37459"/>
    <cellStyle name="Note 18 7 6 2 3 2" xfId="37460"/>
    <cellStyle name="Note 18 7 6 2 3 2 2" xfId="37461"/>
    <cellStyle name="Note 18 7 6 2 3 3" xfId="37462"/>
    <cellStyle name="Note 18 7 6 2 4" xfId="37463"/>
    <cellStyle name="Note 18 7 6 2 4 2" xfId="37464"/>
    <cellStyle name="Note 18 7 6 2 4 2 2" xfId="37465"/>
    <cellStyle name="Note 18 7 6 2 4 3" xfId="37466"/>
    <cellStyle name="Note 18 7 6 2 5" xfId="37467"/>
    <cellStyle name="Note 18 7 6 2 5 2" xfId="37468"/>
    <cellStyle name="Note 18 7 6 2 6" xfId="37469"/>
    <cellStyle name="Note 18 7 6 3" xfId="37470"/>
    <cellStyle name="Note 18 7 6 3 2" xfId="37471"/>
    <cellStyle name="Note 18 7 6 3 2 2" xfId="37472"/>
    <cellStyle name="Note 18 7 6 3 2 2 2" xfId="37473"/>
    <cellStyle name="Note 18 7 6 3 2 2 2 2" xfId="37474"/>
    <cellStyle name="Note 18 7 6 3 2 2 3" xfId="37475"/>
    <cellStyle name="Note 18 7 6 3 2 3" xfId="37476"/>
    <cellStyle name="Note 18 7 6 3 2 3 2" xfId="37477"/>
    <cellStyle name="Note 18 7 6 3 2 3 2 2" xfId="37478"/>
    <cellStyle name="Note 18 7 6 3 2 3 3" xfId="37479"/>
    <cellStyle name="Note 18 7 6 3 2 4" xfId="37480"/>
    <cellStyle name="Note 18 7 6 3 2 4 2" xfId="37481"/>
    <cellStyle name="Note 18 7 6 3 2 5" xfId="37482"/>
    <cellStyle name="Note 18 7 6 3 3" xfId="37483"/>
    <cellStyle name="Note 18 7 6 3 3 2" xfId="37484"/>
    <cellStyle name="Note 18 7 6 3 3 2 2" xfId="37485"/>
    <cellStyle name="Note 18 7 6 3 3 3" xfId="37486"/>
    <cellStyle name="Note 18 7 6 3 4" xfId="37487"/>
    <cellStyle name="Note 18 7 6 3 4 2" xfId="37488"/>
    <cellStyle name="Note 18 7 6 3 4 2 2" xfId="37489"/>
    <cellStyle name="Note 18 7 6 3 4 3" xfId="37490"/>
    <cellStyle name="Note 18 7 6 3 5" xfId="37491"/>
    <cellStyle name="Note 18 7 6 3 5 2" xfId="37492"/>
    <cellStyle name="Note 18 7 6 3 6" xfId="37493"/>
    <cellStyle name="Note 18 7 6 4" xfId="37494"/>
    <cellStyle name="Note 18 7 6 4 2" xfId="37495"/>
    <cellStyle name="Note 18 7 6 4 2 2" xfId="37496"/>
    <cellStyle name="Note 18 7 6 4 2 2 2" xfId="37497"/>
    <cellStyle name="Note 18 7 6 4 2 3" xfId="37498"/>
    <cellStyle name="Note 18 7 6 4 3" xfId="37499"/>
    <cellStyle name="Note 18 7 6 4 3 2" xfId="37500"/>
    <cellStyle name="Note 18 7 6 4 3 2 2" xfId="37501"/>
    <cellStyle name="Note 18 7 6 4 3 3" xfId="37502"/>
    <cellStyle name="Note 18 7 6 4 4" xfId="37503"/>
    <cellStyle name="Note 18 7 6 4 4 2" xfId="37504"/>
    <cellStyle name="Note 18 7 6 4 5" xfId="37505"/>
    <cellStyle name="Note 18 7 7" xfId="37506"/>
    <cellStyle name="Note 18 7 7 2" xfId="37507"/>
    <cellStyle name="Note 18 7 7 2 2" xfId="37508"/>
    <cellStyle name="Note 18 7 7 2 2 2" xfId="37509"/>
    <cellStyle name="Note 18 7 7 2 2 2 2" xfId="37510"/>
    <cellStyle name="Note 18 7 7 2 2 3" xfId="37511"/>
    <cellStyle name="Note 18 7 7 2 3" xfId="37512"/>
    <cellStyle name="Note 18 7 7 2 3 2" xfId="37513"/>
    <cellStyle name="Note 18 7 7 2 3 2 2" xfId="37514"/>
    <cellStyle name="Note 18 7 7 2 3 3" xfId="37515"/>
    <cellStyle name="Note 18 7 7 2 4" xfId="37516"/>
    <cellStyle name="Note 18 7 7 2 4 2" xfId="37517"/>
    <cellStyle name="Note 18 7 7 2 5" xfId="37518"/>
    <cellStyle name="Note 18 7 7 3" xfId="37519"/>
    <cellStyle name="Note 18 7 7 3 2" xfId="37520"/>
    <cellStyle name="Note 18 7 7 3 2 2" xfId="37521"/>
    <cellStyle name="Note 18 7 7 3 3" xfId="37522"/>
    <cellStyle name="Note 18 7 7 4" xfId="37523"/>
    <cellStyle name="Note 18 7 7 4 2" xfId="37524"/>
    <cellStyle name="Note 18 7 7 4 2 2" xfId="37525"/>
    <cellStyle name="Note 18 7 7 4 3" xfId="37526"/>
    <cellStyle name="Note 18 7 7 5" xfId="37527"/>
    <cellStyle name="Note 18 7 7 5 2" xfId="37528"/>
    <cellStyle name="Note 18 7 7 6" xfId="37529"/>
    <cellStyle name="Note 18 7 8" xfId="37530"/>
    <cellStyle name="Note 18 7 8 2" xfId="37531"/>
    <cellStyle name="Note 18 7 8 2 2" xfId="37532"/>
    <cellStyle name="Note 18 7 8 2 2 2" xfId="37533"/>
    <cellStyle name="Note 18 7 8 2 2 2 2" xfId="37534"/>
    <cellStyle name="Note 18 7 8 2 2 3" xfId="37535"/>
    <cellStyle name="Note 18 7 8 2 3" xfId="37536"/>
    <cellStyle name="Note 18 7 8 2 3 2" xfId="37537"/>
    <cellStyle name="Note 18 7 8 2 3 2 2" xfId="37538"/>
    <cellStyle name="Note 18 7 8 2 3 3" xfId="37539"/>
    <cellStyle name="Note 18 7 8 2 4" xfId="37540"/>
    <cellStyle name="Note 18 7 8 2 4 2" xfId="37541"/>
    <cellStyle name="Note 18 7 8 2 5" xfId="37542"/>
    <cellStyle name="Note 18 7 8 3" xfId="37543"/>
    <cellStyle name="Note 18 7 8 3 2" xfId="37544"/>
    <cellStyle name="Note 18 7 8 3 2 2" xfId="37545"/>
    <cellStyle name="Note 18 7 8 3 3" xfId="37546"/>
    <cellStyle name="Note 18 7 8 4" xfId="37547"/>
    <cellStyle name="Note 18 7 8 4 2" xfId="37548"/>
    <cellStyle name="Note 18 7 8 4 2 2" xfId="37549"/>
    <cellStyle name="Note 18 7 8 4 3" xfId="37550"/>
    <cellStyle name="Note 18 7 8 5" xfId="37551"/>
    <cellStyle name="Note 18 7 8 5 2" xfId="37552"/>
    <cellStyle name="Note 18 7 8 6" xfId="37553"/>
    <cellStyle name="Note 18 7 9" xfId="37554"/>
    <cellStyle name="Note 18 7 9 2" xfId="37555"/>
    <cellStyle name="Note 18 7 9 2 2" xfId="37556"/>
    <cellStyle name="Note 18 7 9 2 2 2" xfId="37557"/>
    <cellStyle name="Note 18 7 9 2 3" xfId="37558"/>
    <cellStyle name="Note 18 7 9 3" xfId="37559"/>
    <cellStyle name="Note 18 7 9 3 2" xfId="37560"/>
    <cellStyle name="Note 18 7 9 3 2 2" xfId="37561"/>
    <cellStyle name="Note 18 7 9 3 3" xfId="37562"/>
    <cellStyle name="Note 18 7 9 4" xfId="37563"/>
    <cellStyle name="Note 18 7 9 4 2" xfId="37564"/>
    <cellStyle name="Note 18 7 9 5" xfId="37565"/>
    <cellStyle name="Note 18 8" xfId="37566"/>
    <cellStyle name="Note 18 8 2" xfId="37567"/>
    <cellStyle name="Note 18 8 2 2" xfId="37568"/>
    <cellStyle name="Note 18 8 2 2 2" xfId="37569"/>
    <cellStyle name="Note 18 8 2 2 2 2" xfId="37570"/>
    <cellStyle name="Note 18 8 2 2 2 2 2" xfId="37571"/>
    <cellStyle name="Note 18 8 2 2 2 3" xfId="37572"/>
    <cellStyle name="Note 18 8 2 2 3" xfId="37573"/>
    <cellStyle name="Note 18 8 2 2 3 2" xfId="37574"/>
    <cellStyle name="Note 18 8 2 2 3 2 2" xfId="37575"/>
    <cellStyle name="Note 18 8 2 2 3 3" xfId="37576"/>
    <cellStyle name="Note 18 8 2 2 4" xfId="37577"/>
    <cellStyle name="Note 18 8 2 2 4 2" xfId="37578"/>
    <cellStyle name="Note 18 8 2 2 5" xfId="37579"/>
    <cellStyle name="Note 18 8 2 3" xfId="37580"/>
    <cellStyle name="Note 18 8 2 3 2" xfId="37581"/>
    <cellStyle name="Note 18 8 2 3 2 2" xfId="37582"/>
    <cellStyle name="Note 18 8 2 3 3" xfId="37583"/>
    <cellStyle name="Note 18 8 2 4" xfId="37584"/>
    <cellStyle name="Note 18 8 2 4 2" xfId="37585"/>
    <cellStyle name="Note 18 8 2 4 2 2" xfId="37586"/>
    <cellStyle name="Note 18 8 2 4 3" xfId="37587"/>
    <cellStyle name="Note 18 8 2 5" xfId="37588"/>
    <cellStyle name="Note 18 8 2 5 2" xfId="37589"/>
    <cellStyle name="Note 18 8 2 6" xfId="37590"/>
    <cellStyle name="Note 18 8 3" xfId="37591"/>
    <cellStyle name="Note 18 8 3 2" xfId="37592"/>
    <cellStyle name="Note 18 8 3 2 2" xfId="37593"/>
    <cellStyle name="Note 18 8 3 2 2 2" xfId="37594"/>
    <cellStyle name="Note 18 8 3 2 2 2 2" xfId="37595"/>
    <cellStyle name="Note 18 8 3 2 2 3" xfId="37596"/>
    <cellStyle name="Note 18 8 3 2 3" xfId="37597"/>
    <cellStyle name="Note 18 8 3 2 3 2" xfId="37598"/>
    <cellStyle name="Note 18 8 3 2 3 2 2" xfId="37599"/>
    <cellStyle name="Note 18 8 3 2 3 3" xfId="37600"/>
    <cellStyle name="Note 18 8 3 2 4" xfId="37601"/>
    <cellStyle name="Note 18 8 3 2 4 2" xfId="37602"/>
    <cellStyle name="Note 18 8 3 2 5" xfId="37603"/>
    <cellStyle name="Note 18 8 3 3" xfId="37604"/>
    <cellStyle name="Note 18 8 3 3 2" xfId="37605"/>
    <cellStyle name="Note 18 8 3 3 2 2" xfId="37606"/>
    <cellStyle name="Note 18 8 3 3 3" xfId="37607"/>
    <cellStyle name="Note 18 8 3 4" xfId="37608"/>
    <cellStyle name="Note 18 8 3 4 2" xfId="37609"/>
    <cellStyle name="Note 18 8 3 4 2 2" xfId="37610"/>
    <cellStyle name="Note 18 8 3 4 3" xfId="37611"/>
    <cellStyle name="Note 18 8 3 5" xfId="37612"/>
    <cellStyle name="Note 18 8 3 5 2" xfId="37613"/>
    <cellStyle name="Note 18 8 3 6" xfId="37614"/>
    <cellStyle name="Note 18 8 4" xfId="37615"/>
    <cellStyle name="Note 18 8 4 2" xfId="37616"/>
    <cellStyle name="Note 18 8 4 2 2" xfId="37617"/>
    <cellStyle name="Note 18 8 4 2 2 2" xfId="37618"/>
    <cellStyle name="Note 18 8 4 2 3" xfId="37619"/>
    <cellStyle name="Note 18 8 4 3" xfId="37620"/>
    <cellStyle name="Note 18 8 4 3 2" xfId="37621"/>
    <cellStyle name="Note 18 8 4 3 2 2" xfId="37622"/>
    <cellStyle name="Note 18 8 4 3 3" xfId="37623"/>
    <cellStyle name="Note 18 8 4 4" xfId="37624"/>
    <cellStyle name="Note 18 8 4 4 2" xfId="37625"/>
    <cellStyle name="Note 18 8 4 5" xfId="37626"/>
    <cellStyle name="Note 18 9" xfId="37627"/>
    <cellStyle name="Note 18 9 2" xfId="37628"/>
    <cellStyle name="Note 18 9 2 2" xfId="37629"/>
    <cellStyle name="Note 18 9 2 2 2" xfId="37630"/>
    <cellStyle name="Note 18 9 2 2 2 2" xfId="37631"/>
    <cellStyle name="Note 18 9 2 2 2 2 2" xfId="37632"/>
    <cellStyle name="Note 18 9 2 2 2 3" xfId="37633"/>
    <cellStyle name="Note 18 9 2 2 3" xfId="37634"/>
    <cellStyle name="Note 18 9 2 2 3 2" xfId="37635"/>
    <cellStyle name="Note 18 9 2 2 3 2 2" xfId="37636"/>
    <cellStyle name="Note 18 9 2 2 3 3" xfId="37637"/>
    <cellStyle name="Note 18 9 2 2 4" xfId="37638"/>
    <cellStyle name="Note 18 9 2 2 4 2" xfId="37639"/>
    <cellStyle name="Note 18 9 2 2 5" xfId="37640"/>
    <cellStyle name="Note 18 9 2 3" xfId="37641"/>
    <cellStyle name="Note 18 9 2 3 2" xfId="37642"/>
    <cellStyle name="Note 18 9 2 3 2 2" xfId="37643"/>
    <cellStyle name="Note 18 9 2 3 3" xfId="37644"/>
    <cellStyle name="Note 18 9 2 4" xfId="37645"/>
    <cellStyle name="Note 18 9 2 4 2" xfId="37646"/>
    <cellStyle name="Note 18 9 2 4 2 2" xfId="37647"/>
    <cellStyle name="Note 18 9 2 4 3" xfId="37648"/>
    <cellStyle name="Note 18 9 2 5" xfId="37649"/>
    <cellStyle name="Note 18 9 2 5 2" xfId="37650"/>
    <cellStyle name="Note 18 9 2 6" xfId="37651"/>
    <cellStyle name="Note 18 9 3" xfId="37652"/>
    <cellStyle name="Note 18 9 3 2" xfId="37653"/>
    <cellStyle name="Note 18 9 3 2 2" xfId="37654"/>
    <cellStyle name="Note 18 9 3 2 2 2" xfId="37655"/>
    <cellStyle name="Note 18 9 3 2 2 2 2" xfId="37656"/>
    <cellStyle name="Note 18 9 3 2 2 3" xfId="37657"/>
    <cellStyle name="Note 18 9 3 2 3" xfId="37658"/>
    <cellStyle name="Note 18 9 3 2 3 2" xfId="37659"/>
    <cellStyle name="Note 18 9 3 2 3 2 2" xfId="37660"/>
    <cellStyle name="Note 18 9 3 2 3 3" xfId="37661"/>
    <cellStyle name="Note 18 9 3 2 4" xfId="37662"/>
    <cellStyle name="Note 18 9 3 2 4 2" xfId="37663"/>
    <cellStyle name="Note 18 9 3 2 5" xfId="37664"/>
    <cellStyle name="Note 18 9 3 3" xfId="37665"/>
    <cellStyle name="Note 18 9 3 3 2" xfId="37666"/>
    <cellStyle name="Note 18 9 3 3 2 2" xfId="37667"/>
    <cellStyle name="Note 18 9 3 3 3" xfId="37668"/>
    <cellStyle name="Note 18 9 3 4" xfId="37669"/>
    <cellStyle name="Note 18 9 3 4 2" xfId="37670"/>
    <cellStyle name="Note 18 9 3 4 2 2" xfId="37671"/>
    <cellStyle name="Note 18 9 3 4 3" xfId="37672"/>
    <cellStyle name="Note 18 9 3 5" xfId="37673"/>
    <cellStyle name="Note 18 9 3 5 2" xfId="37674"/>
    <cellStyle name="Note 18 9 3 6" xfId="37675"/>
    <cellStyle name="Note 18 9 4" xfId="37676"/>
    <cellStyle name="Note 18 9 4 2" xfId="37677"/>
    <cellStyle name="Note 18 9 4 2 2" xfId="37678"/>
    <cellStyle name="Note 18 9 4 2 2 2" xfId="37679"/>
    <cellStyle name="Note 18 9 4 2 3" xfId="37680"/>
    <cellStyle name="Note 18 9 4 3" xfId="37681"/>
    <cellStyle name="Note 18 9 4 3 2" xfId="37682"/>
    <cellStyle name="Note 18 9 4 3 2 2" xfId="37683"/>
    <cellStyle name="Note 18 9 4 3 3" xfId="37684"/>
    <cellStyle name="Note 18 9 4 4" xfId="37685"/>
    <cellStyle name="Note 18 9 4 4 2" xfId="37686"/>
    <cellStyle name="Note 18 9 4 5" xfId="37687"/>
    <cellStyle name="Note 19" xfId="37688"/>
    <cellStyle name="Note 19 10" xfId="37689"/>
    <cellStyle name="Note 19 10 2" xfId="37690"/>
    <cellStyle name="Note 19 10 2 2" xfId="37691"/>
    <cellStyle name="Note 19 10 2 2 2" xfId="37692"/>
    <cellStyle name="Note 19 10 2 2 2 2" xfId="37693"/>
    <cellStyle name="Note 19 10 2 2 2 2 2" xfId="37694"/>
    <cellStyle name="Note 19 10 2 2 2 3" xfId="37695"/>
    <cellStyle name="Note 19 10 2 2 3" xfId="37696"/>
    <cellStyle name="Note 19 10 2 2 3 2" xfId="37697"/>
    <cellStyle name="Note 19 10 2 2 3 2 2" xfId="37698"/>
    <cellStyle name="Note 19 10 2 2 3 3" xfId="37699"/>
    <cellStyle name="Note 19 10 2 2 4" xfId="37700"/>
    <cellStyle name="Note 19 10 2 2 4 2" xfId="37701"/>
    <cellStyle name="Note 19 10 2 2 5" xfId="37702"/>
    <cellStyle name="Note 19 10 2 3" xfId="37703"/>
    <cellStyle name="Note 19 10 2 3 2" xfId="37704"/>
    <cellStyle name="Note 19 10 2 3 2 2" xfId="37705"/>
    <cellStyle name="Note 19 10 2 3 3" xfId="37706"/>
    <cellStyle name="Note 19 10 2 4" xfId="37707"/>
    <cellStyle name="Note 19 10 2 4 2" xfId="37708"/>
    <cellStyle name="Note 19 10 2 4 2 2" xfId="37709"/>
    <cellStyle name="Note 19 10 2 4 3" xfId="37710"/>
    <cellStyle name="Note 19 10 2 5" xfId="37711"/>
    <cellStyle name="Note 19 10 2 5 2" xfId="37712"/>
    <cellStyle name="Note 19 10 2 6" xfId="37713"/>
    <cellStyle name="Note 19 10 3" xfId="37714"/>
    <cellStyle name="Note 19 10 3 2" xfId="37715"/>
    <cellStyle name="Note 19 10 3 2 2" xfId="37716"/>
    <cellStyle name="Note 19 10 3 2 2 2" xfId="37717"/>
    <cellStyle name="Note 19 10 3 2 2 2 2" xfId="37718"/>
    <cellStyle name="Note 19 10 3 2 2 3" xfId="37719"/>
    <cellStyle name="Note 19 10 3 2 3" xfId="37720"/>
    <cellStyle name="Note 19 10 3 2 3 2" xfId="37721"/>
    <cellStyle name="Note 19 10 3 2 3 2 2" xfId="37722"/>
    <cellStyle name="Note 19 10 3 2 3 3" xfId="37723"/>
    <cellStyle name="Note 19 10 3 2 4" xfId="37724"/>
    <cellStyle name="Note 19 10 3 2 4 2" xfId="37725"/>
    <cellStyle name="Note 19 10 3 2 5" xfId="37726"/>
    <cellStyle name="Note 19 10 3 3" xfId="37727"/>
    <cellStyle name="Note 19 10 3 3 2" xfId="37728"/>
    <cellStyle name="Note 19 10 3 3 2 2" xfId="37729"/>
    <cellStyle name="Note 19 10 3 3 3" xfId="37730"/>
    <cellStyle name="Note 19 10 3 4" xfId="37731"/>
    <cellStyle name="Note 19 10 3 4 2" xfId="37732"/>
    <cellStyle name="Note 19 10 3 4 2 2" xfId="37733"/>
    <cellStyle name="Note 19 10 3 4 3" xfId="37734"/>
    <cellStyle name="Note 19 10 3 5" xfId="37735"/>
    <cellStyle name="Note 19 10 3 5 2" xfId="37736"/>
    <cellStyle name="Note 19 10 3 6" xfId="37737"/>
    <cellStyle name="Note 19 10 4" xfId="37738"/>
    <cellStyle name="Note 19 10 4 2" xfId="37739"/>
    <cellStyle name="Note 19 10 4 2 2" xfId="37740"/>
    <cellStyle name="Note 19 10 4 2 2 2" xfId="37741"/>
    <cellStyle name="Note 19 10 4 2 3" xfId="37742"/>
    <cellStyle name="Note 19 10 4 3" xfId="37743"/>
    <cellStyle name="Note 19 10 4 3 2" xfId="37744"/>
    <cellStyle name="Note 19 10 4 3 2 2" xfId="37745"/>
    <cellStyle name="Note 19 10 4 3 3" xfId="37746"/>
    <cellStyle name="Note 19 10 4 4" xfId="37747"/>
    <cellStyle name="Note 19 10 4 4 2" xfId="37748"/>
    <cellStyle name="Note 19 10 4 5" xfId="37749"/>
    <cellStyle name="Note 19 11" xfId="37750"/>
    <cellStyle name="Note 19 11 2" xfId="37751"/>
    <cellStyle name="Note 19 11 2 2" xfId="37752"/>
    <cellStyle name="Note 19 11 2 2 2" xfId="37753"/>
    <cellStyle name="Note 19 11 2 2 2 2" xfId="37754"/>
    <cellStyle name="Note 19 11 2 2 2 2 2" xfId="37755"/>
    <cellStyle name="Note 19 11 2 2 2 3" xfId="37756"/>
    <cellStyle name="Note 19 11 2 2 3" xfId="37757"/>
    <cellStyle name="Note 19 11 2 2 3 2" xfId="37758"/>
    <cellStyle name="Note 19 11 2 2 3 2 2" xfId="37759"/>
    <cellStyle name="Note 19 11 2 2 3 3" xfId="37760"/>
    <cellStyle name="Note 19 11 2 2 4" xfId="37761"/>
    <cellStyle name="Note 19 11 2 2 4 2" xfId="37762"/>
    <cellStyle name="Note 19 11 2 2 5" xfId="37763"/>
    <cellStyle name="Note 19 11 2 3" xfId="37764"/>
    <cellStyle name="Note 19 11 2 3 2" xfId="37765"/>
    <cellStyle name="Note 19 11 2 3 2 2" xfId="37766"/>
    <cellStyle name="Note 19 11 2 3 3" xfId="37767"/>
    <cellStyle name="Note 19 11 2 4" xfId="37768"/>
    <cellStyle name="Note 19 11 2 4 2" xfId="37769"/>
    <cellStyle name="Note 19 11 2 4 2 2" xfId="37770"/>
    <cellStyle name="Note 19 11 2 4 3" xfId="37771"/>
    <cellStyle name="Note 19 11 2 5" xfId="37772"/>
    <cellStyle name="Note 19 11 2 5 2" xfId="37773"/>
    <cellStyle name="Note 19 11 2 6" xfId="37774"/>
    <cellStyle name="Note 19 11 3" xfId="37775"/>
    <cellStyle name="Note 19 11 3 2" xfId="37776"/>
    <cellStyle name="Note 19 11 3 2 2" xfId="37777"/>
    <cellStyle name="Note 19 11 3 2 2 2" xfId="37778"/>
    <cellStyle name="Note 19 11 3 2 2 2 2" xfId="37779"/>
    <cellStyle name="Note 19 11 3 2 2 3" xfId="37780"/>
    <cellStyle name="Note 19 11 3 2 3" xfId="37781"/>
    <cellStyle name="Note 19 11 3 2 3 2" xfId="37782"/>
    <cellStyle name="Note 19 11 3 2 3 2 2" xfId="37783"/>
    <cellStyle name="Note 19 11 3 2 3 3" xfId="37784"/>
    <cellStyle name="Note 19 11 3 2 4" xfId="37785"/>
    <cellStyle name="Note 19 11 3 2 4 2" xfId="37786"/>
    <cellStyle name="Note 19 11 3 2 5" xfId="37787"/>
    <cellStyle name="Note 19 11 3 3" xfId="37788"/>
    <cellStyle name="Note 19 11 3 3 2" xfId="37789"/>
    <cellStyle name="Note 19 11 3 3 2 2" xfId="37790"/>
    <cellStyle name="Note 19 11 3 3 3" xfId="37791"/>
    <cellStyle name="Note 19 11 3 4" xfId="37792"/>
    <cellStyle name="Note 19 11 3 4 2" xfId="37793"/>
    <cellStyle name="Note 19 11 3 4 2 2" xfId="37794"/>
    <cellStyle name="Note 19 11 3 4 3" xfId="37795"/>
    <cellStyle name="Note 19 11 3 5" xfId="37796"/>
    <cellStyle name="Note 19 11 3 5 2" xfId="37797"/>
    <cellStyle name="Note 19 11 3 6" xfId="37798"/>
    <cellStyle name="Note 19 11 4" xfId="37799"/>
    <cellStyle name="Note 19 11 4 2" xfId="37800"/>
    <cellStyle name="Note 19 11 4 2 2" xfId="37801"/>
    <cellStyle name="Note 19 11 4 2 2 2" xfId="37802"/>
    <cellStyle name="Note 19 11 4 2 3" xfId="37803"/>
    <cellStyle name="Note 19 11 4 3" xfId="37804"/>
    <cellStyle name="Note 19 11 4 3 2" xfId="37805"/>
    <cellStyle name="Note 19 11 4 3 2 2" xfId="37806"/>
    <cellStyle name="Note 19 11 4 3 3" xfId="37807"/>
    <cellStyle name="Note 19 11 4 4" xfId="37808"/>
    <cellStyle name="Note 19 11 4 4 2" xfId="37809"/>
    <cellStyle name="Note 19 11 4 5" xfId="37810"/>
    <cellStyle name="Note 19 12" xfId="37811"/>
    <cellStyle name="Note 19 12 2" xfId="37812"/>
    <cellStyle name="Note 19 12 2 2" xfId="37813"/>
    <cellStyle name="Note 19 12 2 2 2" xfId="37814"/>
    <cellStyle name="Note 19 12 2 2 2 2" xfId="37815"/>
    <cellStyle name="Note 19 12 2 2 2 2 2" xfId="37816"/>
    <cellStyle name="Note 19 12 2 2 2 3" xfId="37817"/>
    <cellStyle name="Note 19 12 2 2 3" xfId="37818"/>
    <cellStyle name="Note 19 12 2 2 3 2" xfId="37819"/>
    <cellStyle name="Note 19 12 2 2 3 2 2" xfId="37820"/>
    <cellStyle name="Note 19 12 2 2 3 3" xfId="37821"/>
    <cellStyle name="Note 19 12 2 2 4" xfId="37822"/>
    <cellStyle name="Note 19 12 2 2 4 2" xfId="37823"/>
    <cellStyle name="Note 19 12 2 2 5" xfId="37824"/>
    <cellStyle name="Note 19 12 2 3" xfId="37825"/>
    <cellStyle name="Note 19 12 2 3 2" xfId="37826"/>
    <cellStyle name="Note 19 12 2 3 2 2" xfId="37827"/>
    <cellStyle name="Note 19 12 2 3 3" xfId="37828"/>
    <cellStyle name="Note 19 12 2 4" xfId="37829"/>
    <cellStyle name="Note 19 12 2 4 2" xfId="37830"/>
    <cellStyle name="Note 19 12 2 4 2 2" xfId="37831"/>
    <cellStyle name="Note 19 12 2 4 3" xfId="37832"/>
    <cellStyle name="Note 19 12 2 5" xfId="37833"/>
    <cellStyle name="Note 19 12 2 5 2" xfId="37834"/>
    <cellStyle name="Note 19 12 2 6" xfId="37835"/>
    <cellStyle name="Note 19 12 3" xfId="37836"/>
    <cellStyle name="Note 19 12 3 2" xfId="37837"/>
    <cellStyle name="Note 19 12 3 2 2" xfId="37838"/>
    <cellStyle name="Note 19 12 3 2 2 2" xfId="37839"/>
    <cellStyle name="Note 19 12 3 2 2 2 2" xfId="37840"/>
    <cellStyle name="Note 19 12 3 2 2 3" xfId="37841"/>
    <cellStyle name="Note 19 12 3 2 3" xfId="37842"/>
    <cellStyle name="Note 19 12 3 2 3 2" xfId="37843"/>
    <cellStyle name="Note 19 12 3 2 3 2 2" xfId="37844"/>
    <cellStyle name="Note 19 12 3 2 3 3" xfId="37845"/>
    <cellStyle name="Note 19 12 3 2 4" xfId="37846"/>
    <cellStyle name="Note 19 12 3 2 4 2" xfId="37847"/>
    <cellStyle name="Note 19 12 3 2 5" xfId="37848"/>
    <cellStyle name="Note 19 12 3 3" xfId="37849"/>
    <cellStyle name="Note 19 12 3 3 2" xfId="37850"/>
    <cellStyle name="Note 19 12 3 3 2 2" xfId="37851"/>
    <cellStyle name="Note 19 12 3 3 3" xfId="37852"/>
    <cellStyle name="Note 19 12 3 4" xfId="37853"/>
    <cellStyle name="Note 19 12 3 4 2" xfId="37854"/>
    <cellStyle name="Note 19 12 3 4 2 2" xfId="37855"/>
    <cellStyle name="Note 19 12 3 4 3" xfId="37856"/>
    <cellStyle name="Note 19 12 3 5" xfId="37857"/>
    <cellStyle name="Note 19 12 3 5 2" xfId="37858"/>
    <cellStyle name="Note 19 12 3 6" xfId="37859"/>
    <cellStyle name="Note 19 12 4" xfId="37860"/>
    <cellStyle name="Note 19 12 4 2" xfId="37861"/>
    <cellStyle name="Note 19 12 4 2 2" xfId="37862"/>
    <cellStyle name="Note 19 12 4 2 2 2" xfId="37863"/>
    <cellStyle name="Note 19 12 4 2 3" xfId="37864"/>
    <cellStyle name="Note 19 12 4 3" xfId="37865"/>
    <cellStyle name="Note 19 12 4 3 2" xfId="37866"/>
    <cellStyle name="Note 19 12 4 3 2 2" xfId="37867"/>
    <cellStyle name="Note 19 12 4 3 3" xfId="37868"/>
    <cellStyle name="Note 19 12 4 4" xfId="37869"/>
    <cellStyle name="Note 19 12 4 4 2" xfId="37870"/>
    <cellStyle name="Note 19 12 4 5" xfId="37871"/>
    <cellStyle name="Note 19 13" xfId="37872"/>
    <cellStyle name="Note 19 13 2" xfId="37873"/>
    <cellStyle name="Note 19 13 2 2" xfId="37874"/>
    <cellStyle name="Note 19 13 2 2 2" xfId="37875"/>
    <cellStyle name="Note 19 13 2 2 2 2" xfId="37876"/>
    <cellStyle name="Note 19 13 2 2 3" xfId="37877"/>
    <cellStyle name="Note 19 13 2 3" xfId="37878"/>
    <cellStyle name="Note 19 13 2 3 2" xfId="37879"/>
    <cellStyle name="Note 19 13 2 3 2 2" xfId="37880"/>
    <cellStyle name="Note 19 13 2 3 3" xfId="37881"/>
    <cellStyle name="Note 19 13 2 4" xfId="37882"/>
    <cellStyle name="Note 19 13 2 4 2" xfId="37883"/>
    <cellStyle name="Note 19 13 2 5" xfId="37884"/>
    <cellStyle name="Note 19 13 3" xfId="37885"/>
    <cellStyle name="Note 19 13 3 2" xfId="37886"/>
    <cellStyle name="Note 19 13 3 2 2" xfId="37887"/>
    <cellStyle name="Note 19 13 3 3" xfId="37888"/>
    <cellStyle name="Note 19 13 4" xfId="37889"/>
    <cellStyle name="Note 19 13 4 2" xfId="37890"/>
    <cellStyle name="Note 19 13 4 2 2" xfId="37891"/>
    <cellStyle name="Note 19 13 4 3" xfId="37892"/>
    <cellStyle name="Note 19 13 5" xfId="37893"/>
    <cellStyle name="Note 19 13 5 2" xfId="37894"/>
    <cellStyle name="Note 19 13 6" xfId="37895"/>
    <cellStyle name="Note 19 14" xfId="37896"/>
    <cellStyle name="Note 19 14 2" xfId="37897"/>
    <cellStyle name="Note 19 14 2 2" xfId="37898"/>
    <cellStyle name="Note 19 14 2 2 2" xfId="37899"/>
    <cellStyle name="Note 19 14 2 2 2 2" xfId="37900"/>
    <cellStyle name="Note 19 14 2 2 3" xfId="37901"/>
    <cellStyle name="Note 19 14 2 3" xfId="37902"/>
    <cellStyle name="Note 19 14 2 3 2" xfId="37903"/>
    <cellStyle name="Note 19 14 2 3 2 2" xfId="37904"/>
    <cellStyle name="Note 19 14 2 3 3" xfId="37905"/>
    <cellStyle name="Note 19 14 2 4" xfId="37906"/>
    <cellStyle name="Note 19 14 2 4 2" xfId="37907"/>
    <cellStyle name="Note 19 14 2 5" xfId="37908"/>
    <cellStyle name="Note 19 14 3" xfId="37909"/>
    <cellStyle name="Note 19 14 3 2" xfId="37910"/>
    <cellStyle name="Note 19 14 3 2 2" xfId="37911"/>
    <cellStyle name="Note 19 14 3 3" xfId="37912"/>
    <cellStyle name="Note 19 14 4" xfId="37913"/>
    <cellStyle name="Note 19 14 4 2" xfId="37914"/>
    <cellStyle name="Note 19 14 4 2 2" xfId="37915"/>
    <cellStyle name="Note 19 14 4 3" xfId="37916"/>
    <cellStyle name="Note 19 14 5" xfId="37917"/>
    <cellStyle name="Note 19 14 5 2" xfId="37918"/>
    <cellStyle name="Note 19 14 6" xfId="37919"/>
    <cellStyle name="Note 19 15" xfId="37920"/>
    <cellStyle name="Note 19 15 2" xfId="37921"/>
    <cellStyle name="Note 19 15 2 2" xfId="37922"/>
    <cellStyle name="Note 19 15 2 2 2" xfId="37923"/>
    <cellStyle name="Note 19 15 2 3" xfId="37924"/>
    <cellStyle name="Note 19 15 3" xfId="37925"/>
    <cellStyle name="Note 19 15 3 2" xfId="37926"/>
    <cellStyle name="Note 19 15 3 2 2" xfId="37927"/>
    <cellStyle name="Note 19 15 3 3" xfId="37928"/>
    <cellStyle name="Note 19 15 4" xfId="37929"/>
    <cellStyle name="Note 19 15 4 2" xfId="37930"/>
    <cellStyle name="Note 19 15 5" xfId="37931"/>
    <cellStyle name="Note 19 16" xfId="37932"/>
    <cellStyle name="Note 19 2" xfId="37933"/>
    <cellStyle name="Note 19 2 2" xfId="37934"/>
    <cellStyle name="Note 19 2 2 2" xfId="37935"/>
    <cellStyle name="Note 19 2 2 2 2" xfId="37936"/>
    <cellStyle name="Note 19 2 2 2 2 2" xfId="37937"/>
    <cellStyle name="Note 19 2 2 2 2 2 2" xfId="37938"/>
    <cellStyle name="Note 19 2 2 2 2 2 2 2" xfId="37939"/>
    <cellStyle name="Note 19 2 2 2 2 2 3" xfId="37940"/>
    <cellStyle name="Note 19 2 2 2 2 3" xfId="37941"/>
    <cellStyle name="Note 19 2 2 2 2 3 2" xfId="37942"/>
    <cellStyle name="Note 19 2 2 2 2 3 2 2" xfId="37943"/>
    <cellStyle name="Note 19 2 2 2 2 3 3" xfId="37944"/>
    <cellStyle name="Note 19 2 2 2 2 4" xfId="37945"/>
    <cellStyle name="Note 19 2 2 2 2 4 2" xfId="37946"/>
    <cellStyle name="Note 19 2 2 2 2 5" xfId="37947"/>
    <cellStyle name="Note 19 2 2 2 3" xfId="37948"/>
    <cellStyle name="Note 19 2 2 2 3 2" xfId="37949"/>
    <cellStyle name="Note 19 2 2 2 3 2 2" xfId="37950"/>
    <cellStyle name="Note 19 2 2 2 3 3" xfId="37951"/>
    <cellStyle name="Note 19 2 2 2 4" xfId="37952"/>
    <cellStyle name="Note 19 2 2 2 4 2" xfId="37953"/>
    <cellStyle name="Note 19 2 2 2 4 2 2" xfId="37954"/>
    <cellStyle name="Note 19 2 2 2 4 3" xfId="37955"/>
    <cellStyle name="Note 19 2 2 2 5" xfId="37956"/>
    <cellStyle name="Note 19 2 2 2 5 2" xfId="37957"/>
    <cellStyle name="Note 19 2 2 2 6" xfId="37958"/>
    <cellStyle name="Note 19 2 2 3" xfId="37959"/>
    <cellStyle name="Note 19 2 2 3 2" xfId="37960"/>
    <cellStyle name="Note 19 2 2 3 2 2" xfId="37961"/>
    <cellStyle name="Note 19 2 2 3 2 2 2" xfId="37962"/>
    <cellStyle name="Note 19 2 2 3 2 2 2 2" xfId="37963"/>
    <cellStyle name="Note 19 2 2 3 2 2 3" xfId="37964"/>
    <cellStyle name="Note 19 2 2 3 2 3" xfId="37965"/>
    <cellStyle name="Note 19 2 2 3 2 3 2" xfId="37966"/>
    <cellStyle name="Note 19 2 2 3 2 3 2 2" xfId="37967"/>
    <cellStyle name="Note 19 2 2 3 2 3 3" xfId="37968"/>
    <cellStyle name="Note 19 2 2 3 2 4" xfId="37969"/>
    <cellStyle name="Note 19 2 2 3 2 4 2" xfId="37970"/>
    <cellStyle name="Note 19 2 2 3 2 5" xfId="37971"/>
    <cellStyle name="Note 19 2 2 3 3" xfId="37972"/>
    <cellStyle name="Note 19 2 2 3 3 2" xfId="37973"/>
    <cellStyle name="Note 19 2 2 3 3 2 2" xfId="37974"/>
    <cellStyle name="Note 19 2 2 3 3 3" xfId="37975"/>
    <cellStyle name="Note 19 2 2 3 4" xfId="37976"/>
    <cellStyle name="Note 19 2 2 3 4 2" xfId="37977"/>
    <cellStyle name="Note 19 2 2 3 4 2 2" xfId="37978"/>
    <cellStyle name="Note 19 2 2 3 4 3" xfId="37979"/>
    <cellStyle name="Note 19 2 2 3 5" xfId="37980"/>
    <cellStyle name="Note 19 2 2 3 5 2" xfId="37981"/>
    <cellStyle name="Note 19 2 2 3 6" xfId="37982"/>
    <cellStyle name="Note 19 2 2 4" xfId="37983"/>
    <cellStyle name="Note 19 2 2 4 2" xfId="37984"/>
    <cellStyle name="Note 19 2 2 4 2 2" xfId="37985"/>
    <cellStyle name="Note 19 2 2 4 2 2 2" xfId="37986"/>
    <cellStyle name="Note 19 2 2 4 2 3" xfId="37987"/>
    <cellStyle name="Note 19 2 2 4 3" xfId="37988"/>
    <cellStyle name="Note 19 2 2 4 3 2" xfId="37989"/>
    <cellStyle name="Note 19 2 2 4 3 2 2" xfId="37990"/>
    <cellStyle name="Note 19 2 2 4 3 3" xfId="37991"/>
    <cellStyle name="Note 19 2 2 4 4" xfId="37992"/>
    <cellStyle name="Note 19 2 2 4 4 2" xfId="37993"/>
    <cellStyle name="Note 19 2 2 4 5" xfId="37994"/>
    <cellStyle name="Note 19 2 3" xfId="37995"/>
    <cellStyle name="Note 19 2 3 2" xfId="37996"/>
    <cellStyle name="Note 19 2 3 2 2" xfId="37997"/>
    <cellStyle name="Note 19 2 3 2 2 2" xfId="37998"/>
    <cellStyle name="Note 19 2 3 2 2 2 2" xfId="37999"/>
    <cellStyle name="Note 19 2 3 2 2 2 2 2" xfId="38000"/>
    <cellStyle name="Note 19 2 3 2 2 2 3" xfId="38001"/>
    <cellStyle name="Note 19 2 3 2 2 3" xfId="38002"/>
    <cellStyle name="Note 19 2 3 2 2 3 2" xfId="38003"/>
    <cellStyle name="Note 19 2 3 2 2 3 2 2" xfId="38004"/>
    <cellStyle name="Note 19 2 3 2 2 3 3" xfId="38005"/>
    <cellStyle name="Note 19 2 3 2 2 4" xfId="38006"/>
    <cellStyle name="Note 19 2 3 2 2 4 2" xfId="38007"/>
    <cellStyle name="Note 19 2 3 2 2 5" xfId="38008"/>
    <cellStyle name="Note 19 2 3 2 3" xfId="38009"/>
    <cellStyle name="Note 19 2 3 2 3 2" xfId="38010"/>
    <cellStyle name="Note 19 2 3 2 3 2 2" xfId="38011"/>
    <cellStyle name="Note 19 2 3 2 3 3" xfId="38012"/>
    <cellStyle name="Note 19 2 3 2 4" xfId="38013"/>
    <cellStyle name="Note 19 2 3 2 4 2" xfId="38014"/>
    <cellStyle name="Note 19 2 3 2 4 2 2" xfId="38015"/>
    <cellStyle name="Note 19 2 3 2 4 3" xfId="38016"/>
    <cellStyle name="Note 19 2 3 2 5" xfId="38017"/>
    <cellStyle name="Note 19 2 3 2 5 2" xfId="38018"/>
    <cellStyle name="Note 19 2 3 2 6" xfId="38019"/>
    <cellStyle name="Note 19 2 3 3" xfId="38020"/>
    <cellStyle name="Note 19 2 3 3 2" xfId="38021"/>
    <cellStyle name="Note 19 2 3 3 2 2" xfId="38022"/>
    <cellStyle name="Note 19 2 3 3 2 2 2" xfId="38023"/>
    <cellStyle name="Note 19 2 3 3 2 2 2 2" xfId="38024"/>
    <cellStyle name="Note 19 2 3 3 2 2 3" xfId="38025"/>
    <cellStyle name="Note 19 2 3 3 2 3" xfId="38026"/>
    <cellStyle name="Note 19 2 3 3 2 3 2" xfId="38027"/>
    <cellStyle name="Note 19 2 3 3 2 3 2 2" xfId="38028"/>
    <cellStyle name="Note 19 2 3 3 2 3 3" xfId="38029"/>
    <cellStyle name="Note 19 2 3 3 2 4" xfId="38030"/>
    <cellStyle name="Note 19 2 3 3 2 4 2" xfId="38031"/>
    <cellStyle name="Note 19 2 3 3 2 5" xfId="38032"/>
    <cellStyle name="Note 19 2 3 3 3" xfId="38033"/>
    <cellStyle name="Note 19 2 3 3 3 2" xfId="38034"/>
    <cellStyle name="Note 19 2 3 3 3 2 2" xfId="38035"/>
    <cellStyle name="Note 19 2 3 3 3 3" xfId="38036"/>
    <cellStyle name="Note 19 2 3 3 4" xfId="38037"/>
    <cellStyle name="Note 19 2 3 3 4 2" xfId="38038"/>
    <cellStyle name="Note 19 2 3 3 4 2 2" xfId="38039"/>
    <cellStyle name="Note 19 2 3 3 4 3" xfId="38040"/>
    <cellStyle name="Note 19 2 3 3 5" xfId="38041"/>
    <cellStyle name="Note 19 2 3 3 5 2" xfId="38042"/>
    <cellStyle name="Note 19 2 3 3 6" xfId="38043"/>
    <cellStyle name="Note 19 2 3 4" xfId="38044"/>
    <cellStyle name="Note 19 2 3 4 2" xfId="38045"/>
    <cellStyle name="Note 19 2 3 4 2 2" xfId="38046"/>
    <cellStyle name="Note 19 2 3 4 2 2 2" xfId="38047"/>
    <cellStyle name="Note 19 2 3 4 2 3" xfId="38048"/>
    <cellStyle name="Note 19 2 3 4 3" xfId="38049"/>
    <cellStyle name="Note 19 2 3 4 3 2" xfId="38050"/>
    <cellStyle name="Note 19 2 3 4 3 2 2" xfId="38051"/>
    <cellStyle name="Note 19 2 3 4 3 3" xfId="38052"/>
    <cellStyle name="Note 19 2 3 4 4" xfId="38053"/>
    <cellStyle name="Note 19 2 3 4 4 2" xfId="38054"/>
    <cellStyle name="Note 19 2 3 4 5" xfId="38055"/>
    <cellStyle name="Note 19 2 4" xfId="38056"/>
    <cellStyle name="Note 19 2 4 2" xfId="38057"/>
    <cellStyle name="Note 19 2 4 2 2" xfId="38058"/>
    <cellStyle name="Note 19 2 4 2 2 2" xfId="38059"/>
    <cellStyle name="Note 19 2 4 2 2 2 2" xfId="38060"/>
    <cellStyle name="Note 19 2 4 2 2 2 2 2" xfId="38061"/>
    <cellStyle name="Note 19 2 4 2 2 2 3" xfId="38062"/>
    <cellStyle name="Note 19 2 4 2 2 3" xfId="38063"/>
    <cellStyle name="Note 19 2 4 2 2 3 2" xfId="38064"/>
    <cellStyle name="Note 19 2 4 2 2 3 2 2" xfId="38065"/>
    <cellStyle name="Note 19 2 4 2 2 3 3" xfId="38066"/>
    <cellStyle name="Note 19 2 4 2 2 4" xfId="38067"/>
    <cellStyle name="Note 19 2 4 2 2 4 2" xfId="38068"/>
    <cellStyle name="Note 19 2 4 2 2 5" xfId="38069"/>
    <cellStyle name="Note 19 2 4 2 3" xfId="38070"/>
    <cellStyle name="Note 19 2 4 2 3 2" xfId="38071"/>
    <cellStyle name="Note 19 2 4 2 3 2 2" xfId="38072"/>
    <cellStyle name="Note 19 2 4 2 3 3" xfId="38073"/>
    <cellStyle name="Note 19 2 4 2 4" xfId="38074"/>
    <cellStyle name="Note 19 2 4 2 4 2" xfId="38075"/>
    <cellStyle name="Note 19 2 4 2 4 2 2" xfId="38076"/>
    <cellStyle name="Note 19 2 4 2 4 3" xfId="38077"/>
    <cellStyle name="Note 19 2 4 2 5" xfId="38078"/>
    <cellStyle name="Note 19 2 4 2 5 2" xfId="38079"/>
    <cellStyle name="Note 19 2 4 2 6" xfId="38080"/>
    <cellStyle name="Note 19 2 4 3" xfId="38081"/>
    <cellStyle name="Note 19 2 4 3 2" xfId="38082"/>
    <cellStyle name="Note 19 2 4 3 2 2" xfId="38083"/>
    <cellStyle name="Note 19 2 4 3 2 2 2" xfId="38084"/>
    <cellStyle name="Note 19 2 4 3 2 2 2 2" xfId="38085"/>
    <cellStyle name="Note 19 2 4 3 2 2 3" xfId="38086"/>
    <cellStyle name="Note 19 2 4 3 2 3" xfId="38087"/>
    <cellStyle name="Note 19 2 4 3 2 3 2" xfId="38088"/>
    <cellStyle name="Note 19 2 4 3 2 3 2 2" xfId="38089"/>
    <cellStyle name="Note 19 2 4 3 2 3 3" xfId="38090"/>
    <cellStyle name="Note 19 2 4 3 2 4" xfId="38091"/>
    <cellStyle name="Note 19 2 4 3 2 4 2" xfId="38092"/>
    <cellStyle name="Note 19 2 4 3 2 5" xfId="38093"/>
    <cellStyle name="Note 19 2 4 3 3" xfId="38094"/>
    <cellStyle name="Note 19 2 4 3 3 2" xfId="38095"/>
    <cellStyle name="Note 19 2 4 3 3 2 2" xfId="38096"/>
    <cellStyle name="Note 19 2 4 3 3 3" xfId="38097"/>
    <cellStyle name="Note 19 2 4 3 4" xfId="38098"/>
    <cellStyle name="Note 19 2 4 3 4 2" xfId="38099"/>
    <cellStyle name="Note 19 2 4 3 4 2 2" xfId="38100"/>
    <cellStyle name="Note 19 2 4 3 4 3" xfId="38101"/>
    <cellStyle name="Note 19 2 4 3 5" xfId="38102"/>
    <cellStyle name="Note 19 2 4 3 5 2" xfId="38103"/>
    <cellStyle name="Note 19 2 4 3 6" xfId="38104"/>
    <cellStyle name="Note 19 2 4 4" xfId="38105"/>
    <cellStyle name="Note 19 2 4 4 2" xfId="38106"/>
    <cellStyle name="Note 19 2 4 4 2 2" xfId="38107"/>
    <cellStyle name="Note 19 2 4 4 2 2 2" xfId="38108"/>
    <cellStyle name="Note 19 2 4 4 2 3" xfId="38109"/>
    <cellStyle name="Note 19 2 4 4 3" xfId="38110"/>
    <cellStyle name="Note 19 2 4 4 3 2" xfId="38111"/>
    <cellStyle name="Note 19 2 4 4 3 2 2" xfId="38112"/>
    <cellStyle name="Note 19 2 4 4 3 3" xfId="38113"/>
    <cellStyle name="Note 19 2 4 4 4" xfId="38114"/>
    <cellStyle name="Note 19 2 4 4 4 2" xfId="38115"/>
    <cellStyle name="Note 19 2 4 4 5" xfId="38116"/>
    <cellStyle name="Note 19 2 5" xfId="38117"/>
    <cellStyle name="Note 19 2 5 2" xfId="38118"/>
    <cellStyle name="Note 19 2 5 2 2" xfId="38119"/>
    <cellStyle name="Note 19 2 5 2 2 2" xfId="38120"/>
    <cellStyle name="Note 19 2 5 2 2 2 2" xfId="38121"/>
    <cellStyle name="Note 19 2 5 2 2 2 2 2" xfId="38122"/>
    <cellStyle name="Note 19 2 5 2 2 2 3" xfId="38123"/>
    <cellStyle name="Note 19 2 5 2 2 3" xfId="38124"/>
    <cellStyle name="Note 19 2 5 2 2 3 2" xfId="38125"/>
    <cellStyle name="Note 19 2 5 2 2 3 2 2" xfId="38126"/>
    <cellStyle name="Note 19 2 5 2 2 3 3" xfId="38127"/>
    <cellStyle name="Note 19 2 5 2 2 4" xfId="38128"/>
    <cellStyle name="Note 19 2 5 2 2 4 2" xfId="38129"/>
    <cellStyle name="Note 19 2 5 2 2 5" xfId="38130"/>
    <cellStyle name="Note 19 2 5 2 3" xfId="38131"/>
    <cellStyle name="Note 19 2 5 2 3 2" xfId="38132"/>
    <cellStyle name="Note 19 2 5 2 3 2 2" xfId="38133"/>
    <cellStyle name="Note 19 2 5 2 3 3" xfId="38134"/>
    <cellStyle name="Note 19 2 5 2 4" xfId="38135"/>
    <cellStyle name="Note 19 2 5 2 4 2" xfId="38136"/>
    <cellStyle name="Note 19 2 5 2 4 2 2" xfId="38137"/>
    <cellStyle name="Note 19 2 5 2 4 3" xfId="38138"/>
    <cellStyle name="Note 19 2 5 2 5" xfId="38139"/>
    <cellStyle name="Note 19 2 5 2 5 2" xfId="38140"/>
    <cellStyle name="Note 19 2 5 2 6" xfId="38141"/>
    <cellStyle name="Note 19 2 5 3" xfId="38142"/>
    <cellStyle name="Note 19 2 5 3 2" xfId="38143"/>
    <cellStyle name="Note 19 2 5 3 2 2" xfId="38144"/>
    <cellStyle name="Note 19 2 5 3 2 2 2" xfId="38145"/>
    <cellStyle name="Note 19 2 5 3 2 2 2 2" xfId="38146"/>
    <cellStyle name="Note 19 2 5 3 2 2 3" xfId="38147"/>
    <cellStyle name="Note 19 2 5 3 2 3" xfId="38148"/>
    <cellStyle name="Note 19 2 5 3 2 3 2" xfId="38149"/>
    <cellStyle name="Note 19 2 5 3 2 3 2 2" xfId="38150"/>
    <cellStyle name="Note 19 2 5 3 2 3 3" xfId="38151"/>
    <cellStyle name="Note 19 2 5 3 2 4" xfId="38152"/>
    <cellStyle name="Note 19 2 5 3 2 4 2" xfId="38153"/>
    <cellStyle name="Note 19 2 5 3 2 5" xfId="38154"/>
    <cellStyle name="Note 19 2 5 3 3" xfId="38155"/>
    <cellStyle name="Note 19 2 5 3 3 2" xfId="38156"/>
    <cellStyle name="Note 19 2 5 3 3 2 2" xfId="38157"/>
    <cellStyle name="Note 19 2 5 3 3 3" xfId="38158"/>
    <cellStyle name="Note 19 2 5 3 4" xfId="38159"/>
    <cellStyle name="Note 19 2 5 3 4 2" xfId="38160"/>
    <cellStyle name="Note 19 2 5 3 4 2 2" xfId="38161"/>
    <cellStyle name="Note 19 2 5 3 4 3" xfId="38162"/>
    <cellStyle name="Note 19 2 5 3 5" xfId="38163"/>
    <cellStyle name="Note 19 2 5 3 5 2" xfId="38164"/>
    <cellStyle name="Note 19 2 5 3 6" xfId="38165"/>
    <cellStyle name="Note 19 2 5 4" xfId="38166"/>
    <cellStyle name="Note 19 2 5 4 2" xfId="38167"/>
    <cellStyle name="Note 19 2 5 4 2 2" xfId="38168"/>
    <cellStyle name="Note 19 2 5 4 2 2 2" xfId="38169"/>
    <cellStyle name="Note 19 2 5 4 2 3" xfId="38170"/>
    <cellStyle name="Note 19 2 5 4 3" xfId="38171"/>
    <cellStyle name="Note 19 2 5 4 3 2" xfId="38172"/>
    <cellStyle name="Note 19 2 5 4 3 2 2" xfId="38173"/>
    <cellStyle name="Note 19 2 5 4 3 3" xfId="38174"/>
    <cellStyle name="Note 19 2 5 4 4" xfId="38175"/>
    <cellStyle name="Note 19 2 5 4 4 2" xfId="38176"/>
    <cellStyle name="Note 19 2 5 4 5" xfId="38177"/>
    <cellStyle name="Note 19 2 6" xfId="38178"/>
    <cellStyle name="Note 19 2 6 2" xfId="38179"/>
    <cellStyle name="Note 19 2 6 2 2" xfId="38180"/>
    <cellStyle name="Note 19 2 6 2 2 2" xfId="38181"/>
    <cellStyle name="Note 19 2 6 2 2 2 2" xfId="38182"/>
    <cellStyle name="Note 19 2 6 2 2 2 2 2" xfId="38183"/>
    <cellStyle name="Note 19 2 6 2 2 2 3" xfId="38184"/>
    <cellStyle name="Note 19 2 6 2 2 3" xfId="38185"/>
    <cellStyle name="Note 19 2 6 2 2 3 2" xfId="38186"/>
    <cellStyle name="Note 19 2 6 2 2 3 2 2" xfId="38187"/>
    <cellStyle name="Note 19 2 6 2 2 3 3" xfId="38188"/>
    <cellStyle name="Note 19 2 6 2 2 4" xfId="38189"/>
    <cellStyle name="Note 19 2 6 2 2 4 2" xfId="38190"/>
    <cellStyle name="Note 19 2 6 2 2 5" xfId="38191"/>
    <cellStyle name="Note 19 2 6 2 3" xfId="38192"/>
    <cellStyle name="Note 19 2 6 2 3 2" xfId="38193"/>
    <cellStyle name="Note 19 2 6 2 3 2 2" xfId="38194"/>
    <cellStyle name="Note 19 2 6 2 3 3" xfId="38195"/>
    <cellStyle name="Note 19 2 6 2 4" xfId="38196"/>
    <cellStyle name="Note 19 2 6 2 4 2" xfId="38197"/>
    <cellStyle name="Note 19 2 6 2 4 2 2" xfId="38198"/>
    <cellStyle name="Note 19 2 6 2 4 3" xfId="38199"/>
    <cellStyle name="Note 19 2 6 2 5" xfId="38200"/>
    <cellStyle name="Note 19 2 6 2 5 2" xfId="38201"/>
    <cellStyle name="Note 19 2 6 2 6" xfId="38202"/>
    <cellStyle name="Note 19 2 6 3" xfId="38203"/>
    <cellStyle name="Note 19 2 6 3 2" xfId="38204"/>
    <cellStyle name="Note 19 2 6 3 2 2" xfId="38205"/>
    <cellStyle name="Note 19 2 6 3 2 2 2" xfId="38206"/>
    <cellStyle name="Note 19 2 6 3 2 2 2 2" xfId="38207"/>
    <cellStyle name="Note 19 2 6 3 2 2 3" xfId="38208"/>
    <cellStyle name="Note 19 2 6 3 2 3" xfId="38209"/>
    <cellStyle name="Note 19 2 6 3 2 3 2" xfId="38210"/>
    <cellStyle name="Note 19 2 6 3 2 3 2 2" xfId="38211"/>
    <cellStyle name="Note 19 2 6 3 2 3 3" xfId="38212"/>
    <cellStyle name="Note 19 2 6 3 2 4" xfId="38213"/>
    <cellStyle name="Note 19 2 6 3 2 4 2" xfId="38214"/>
    <cellStyle name="Note 19 2 6 3 2 5" xfId="38215"/>
    <cellStyle name="Note 19 2 6 3 3" xfId="38216"/>
    <cellStyle name="Note 19 2 6 3 3 2" xfId="38217"/>
    <cellStyle name="Note 19 2 6 3 3 2 2" xfId="38218"/>
    <cellStyle name="Note 19 2 6 3 3 3" xfId="38219"/>
    <cellStyle name="Note 19 2 6 3 4" xfId="38220"/>
    <cellStyle name="Note 19 2 6 3 4 2" xfId="38221"/>
    <cellStyle name="Note 19 2 6 3 4 2 2" xfId="38222"/>
    <cellStyle name="Note 19 2 6 3 4 3" xfId="38223"/>
    <cellStyle name="Note 19 2 6 3 5" xfId="38224"/>
    <cellStyle name="Note 19 2 6 3 5 2" xfId="38225"/>
    <cellStyle name="Note 19 2 6 3 6" xfId="38226"/>
    <cellStyle name="Note 19 2 6 4" xfId="38227"/>
    <cellStyle name="Note 19 2 6 4 2" xfId="38228"/>
    <cellStyle name="Note 19 2 6 4 2 2" xfId="38229"/>
    <cellStyle name="Note 19 2 6 4 2 2 2" xfId="38230"/>
    <cellStyle name="Note 19 2 6 4 2 3" xfId="38231"/>
    <cellStyle name="Note 19 2 6 4 3" xfId="38232"/>
    <cellStyle name="Note 19 2 6 4 3 2" xfId="38233"/>
    <cellStyle name="Note 19 2 6 4 3 2 2" xfId="38234"/>
    <cellStyle name="Note 19 2 6 4 3 3" xfId="38235"/>
    <cellStyle name="Note 19 2 6 4 4" xfId="38236"/>
    <cellStyle name="Note 19 2 6 4 4 2" xfId="38237"/>
    <cellStyle name="Note 19 2 6 4 5" xfId="38238"/>
    <cellStyle name="Note 19 2 7" xfId="38239"/>
    <cellStyle name="Note 19 2 7 2" xfId="38240"/>
    <cellStyle name="Note 19 2 7 2 2" xfId="38241"/>
    <cellStyle name="Note 19 2 7 2 2 2" xfId="38242"/>
    <cellStyle name="Note 19 2 7 2 2 2 2" xfId="38243"/>
    <cellStyle name="Note 19 2 7 2 2 3" xfId="38244"/>
    <cellStyle name="Note 19 2 7 2 3" xfId="38245"/>
    <cellStyle name="Note 19 2 7 2 3 2" xfId="38246"/>
    <cellStyle name="Note 19 2 7 2 3 2 2" xfId="38247"/>
    <cellStyle name="Note 19 2 7 2 3 3" xfId="38248"/>
    <cellStyle name="Note 19 2 7 2 4" xfId="38249"/>
    <cellStyle name="Note 19 2 7 2 4 2" xfId="38250"/>
    <cellStyle name="Note 19 2 7 2 5" xfId="38251"/>
    <cellStyle name="Note 19 2 7 3" xfId="38252"/>
    <cellStyle name="Note 19 2 7 3 2" xfId="38253"/>
    <cellStyle name="Note 19 2 7 3 2 2" xfId="38254"/>
    <cellStyle name="Note 19 2 7 3 3" xfId="38255"/>
    <cellStyle name="Note 19 2 7 4" xfId="38256"/>
    <cellStyle name="Note 19 2 7 4 2" xfId="38257"/>
    <cellStyle name="Note 19 2 7 4 2 2" xfId="38258"/>
    <cellStyle name="Note 19 2 7 4 3" xfId="38259"/>
    <cellStyle name="Note 19 2 7 5" xfId="38260"/>
    <cellStyle name="Note 19 2 7 5 2" xfId="38261"/>
    <cellStyle name="Note 19 2 7 6" xfId="38262"/>
    <cellStyle name="Note 19 2 8" xfId="38263"/>
    <cellStyle name="Note 19 2 8 2" xfId="38264"/>
    <cellStyle name="Note 19 2 8 2 2" xfId="38265"/>
    <cellStyle name="Note 19 2 8 2 2 2" xfId="38266"/>
    <cellStyle name="Note 19 2 8 2 2 2 2" xfId="38267"/>
    <cellStyle name="Note 19 2 8 2 2 3" xfId="38268"/>
    <cellStyle name="Note 19 2 8 2 3" xfId="38269"/>
    <cellStyle name="Note 19 2 8 2 3 2" xfId="38270"/>
    <cellStyle name="Note 19 2 8 2 3 2 2" xfId="38271"/>
    <cellStyle name="Note 19 2 8 2 3 3" xfId="38272"/>
    <cellStyle name="Note 19 2 8 2 4" xfId="38273"/>
    <cellStyle name="Note 19 2 8 2 4 2" xfId="38274"/>
    <cellStyle name="Note 19 2 8 2 5" xfId="38275"/>
    <cellStyle name="Note 19 2 8 3" xfId="38276"/>
    <cellStyle name="Note 19 2 8 3 2" xfId="38277"/>
    <cellStyle name="Note 19 2 8 3 2 2" xfId="38278"/>
    <cellStyle name="Note 19 2 8 3 3" xfId="38279"/>
    <cellStyle name="Note 19 2 8 4" xfId="38280"/>
    <cellStyle name="Note 19 2 8 4 2" xfId="38281"/>
    <cellStyle name="Note 19 2 8 4 2 2" xfId="38282"/>
    <cellStyle name="Note 19 2 8 4 3" xfId="38283"/>
    <cellStyle name="Note 19 2 8 5" xfId="38284"/>
    <cellStyle name="Note 19 2 8 5 2" xfId="38285"/>
    <cellStyle name="Note 19 2 8 6" xfId="38286"/>
    <cellStyle name="Note 19 2 9" xfId="38287"/>
    <cellStyle name="Note 19 2 9 2" xfId="38288"/>
    <cellStyle name="Note 19 2 9 2 2" xfId="38289"/>
    <cellStyle name="Note 19 2 9 2 2 2" xfId="38290"/>
    <cellStyle name="Note 19 2 9 2 3" xfId="38291"/>
    <cellStyle name="Note 19 2 9 3" xfId="38292"/>
    <cellStyle name="Note 19 2 9 3 2" xfId="38293"/>
    <cellStyle name="Note 19 2 9 3 2 2" xfId="38294"/>
    <cellStyle name="Note 19 2 9 3 3" xfId="38295"/>
    <cellStyle name="Note 19 2 9 4" xfId="38296"/>
    <cellStyle name="Note 19 2 9 4 2" xfId="38297"/>
    <cellStyle name="Note 19 2 9 5" xfId="38298"/>
    <cellStyle name="Note 19 3" xfId="38299"/>
    <cellStyle name="Note 19 3 2" xfId="38300"/>
    <cellStyle name="Note 19 3 2 2" xfId="38301"/>
    <cellStyle name="Note 19 3 2 2 2" xfId="38302"/>
    <cellStyle name="Note 19 3 2 2 2 2" xfId="38303"/>
    <cellStyle name="Note 19 3 2 2 2 2 2" xfId="38304"/>
    <cellStyle name="Note 19 3 2 2 2 2 2 2" xfId="38305"/>
    <cellStyle name="Note 19 3 2 2 2 2 3" xfId="38306"/>
    <cellStyle name="Note 19 3 2 2 2 3" xfId="38307"/>
    <cellStyle name="Note 19 3 2 2 2 3 2" xfId="38308"/>
    <cellStyle name="Note 19 3 2 2 2 3 2 2" xfId="38309"/>
    <cellStyle name="Note 19 3 2 2 2 3 3" xfId="38310"/>
    <cellStyle name="Note 19 3 2 2 2 4" xfId="38311"/>
    <cellStyle name="Note 19 3 2 2 2 4 2" xfId="38312"/>
    <cellStyle name="Note 19 3 2 2 2 5" xfId="38313"/>
    <cellStyle name="Note 19 3 2 2 3" xfId="38314"/>
    <cellStyle name="Note 19 3 2 2 3 2" xfId="38315"/>
    <cellStyle name="Note 19 3 2 2 3 2 2" xfId="38316"/>
    <cellStyle name="Note 19 3 2 2 3 3" xfId="38317"/>
    <cellStyle name="Note 19 3 2 2 4" xfId="38318"/>
    <cellStyle name="Note 19 3 2 2 4 2" xfId="38319"/>
    <cellStyle name="Note 19 3 2 2 4 2 2" xfId="38320"/>
    <cellStyle name="Note 19 3 2 2 4 3" xfId="38321"/>
    <cellStyle name="Note 19 3 2 2 5" xfId="38322"/>
    <cellStyle name="Note 19 3 2 2 5 2" xfId="38323"/>
    <cellStyle name="Note 19 3 2 2 6" xfId="38324"/>
    <cellStyle name="Note 19 3 2 3" xfId="38325"/>
    <cellStyle name="Note 19 3 2 3 2" xfId="38326"/>
    <cellStyle name="Note 19 3 2 3 2 2" xfId="38327"/>
    <cellStyle name="Note 19 3 2 3 2 2 2" xfId="38328"/>
    <cellStyle name="Note 19 3 2 3 2 2 2 2" xfId="38329"/>
    <cellStyle name="Note 19 3 2 3 2 2 3" xfId="38330"/>
    <cellStyle name="Note 19 3 2 3 2 3" xfId="38331"/>
    <cellStyle name="Note 19 3 2 3 2 3 2" xfId="38332"/>
    <cellStyle name="Note 19 3 2 3 2 3 2 2" xfId="38333"/>
    <cellStyle name="Note 19 3 2 3 2 3 3" xfId="38334"/>
    <cellStyle name="Note 19 3 2 3 2 4" xfId="38335"/>
    <cellStyle name="Note 19 3 2 3 2 4 2" xfId="38336"/>
    <cellStyle name="Note 19 3 2 3 2 5" xfId="38337"/>
    <cellStyle name="Note 19 3 2 3 3" xfId="38338"/>
    <cellStyle name="Note 19 3 2 3 3 2" xfId="38339"/>
    <cellStyle name="Note 19 3 2 3 3 2 2" xfId="38340"/>
    <cellStyle name="Note 19 3 2 3 3 3" xfId="38341"/>
    <cellStyle name="Note 19 3 2 3 4" xfId="38342"/>
    <cellStyle name="Note 19 3 2 3 4 2" xfId="38343"/>
    <cellStyle name="Note 19 3 2 3 4 2 2" xfId="38344"/>
    <cellStyle name="Note 19 3 2 3 4 3" xfId="38345"/>
    <cellStyle name="Note 19 3 2 3 5" xfId="38346"/>
    <cellStyle name="Note 19 3 2 3 5 2" xfId="38347"/>
    <cellStyle name="Note 19 3 2 3 6" xfId="38348"/>
    <cellStyle name="Note 19 3 2 4" xfId="38349"/>
    <cellStyle name="Note 19 3 2 4 2" xfId="38350"/>
    <cellStyle name="Note 19 3 2 4 2 2" xfId="38351"/>
    <cellStyle name="Note 19 3 2 4 2 2 2" xfId="38352"/>
    <cellStyle name="Note 19 3 2 4 2 3" xfId="38353"/>
    <cellStyle name="Note 19 3 2 4 3" xfId="38354"/>
    <cellStyle name="Note 19 3 2 4 3 2" xfId="38355"/>
    <cellStyle name="Note 19 3 2 4 3 2 2" xfId="38356"/>
    <cellStyle name="Note 19 3 2 4 3 3" xfId="38357"/>
    <cellStyle name="Note 19 3 2 4 4" xfId="38358"/>
    <cellStyle name="Note 19 3 2 4 4 2" xfId="38359"/>
    <cellStyle name="Note 19 3 2 4 5" xfId="38360"/>
    <cellStyle name="Note 19 3 3" xfId="38361"/>
    <cellStyle name="Note 19 3 3 2" xfId="38362"/>
    <cellStyle name="Note 19 3 3 2 2" xfId="38363"/>
    <cellStyle name="Note 19 3 3 2 2 2" xfId="38364"/>
    <cellStyle name="Note 19 3 3 2 2 2 2" xfId="38365"/>
    <cellStyle name="Note 19 3 3 2 2 2 2 2" xfId="38366"/>
    <cellStyle name="Note 19 3 3 2 2 2 3" xfId="38367"/>
    <cellStyle name="Note 19 3 3 2 2 3" xfId="38368"/>
    <cellStyle name="Note 19 3 3 2 2 3 2" xfId="38369"/>
    <cellStyle name="Note 19 3 3 2 2 3 2 2" xfId="38370"/>
    <cellStyle name="Note 19 3 3 2 2 3 3" xfId="38371"/>
    <cellStyle name="Note 19 3 3 2 2 4" xfId="38372"/>
    <cellStyle name="Note 19 3 3 2 2 4 2" xfId="38373"/>
    <cellStyle name="Note 19 3 3 2 2 5" xfId="38374"/>
    <cellStyle name="Note 19 3 3 2 3" xfId="38375"/>
    <cellStyle name="Note 19 3 3 2 3 2" xfId="38376"/>
    <cellStyle name="Note 19 3 3 2 3 2 2" xfId="38377"/>
    <cellStyle name="Note 19 3 3 2 3 3" xfId="38378"/>
    <cellStyle name="Note 19 3 3 2 4" xfId="38379"/>
    <cellStyle name="Note 19 3 3 2 4 2" xfId="38380"/>
    <cellStyle name="Note 19 3 3 2 4 2 2" xfId="38381"/>
    <cellStyle name="Note 19 3 3 2 4 3" xfId="38382"/>
    <cellStyle name="Note 19 3 3 2 5" xfId="38383"/>
    <cellStyle name="Note 19 3 3 2 5 2" xfId="38384"/>
    <cellStyle name="Note 19 3 3 2 6" xfId="38385"/>
    <cellStyle name="Note 19 3 3 3" xfId="38386"/>
    <cellStyle name="Note 19 3 3 3 2" xfId="38387"/>
    <cellStyle name="Note 19 3 3 3 2 2" xfId="38388"/>
    <cellStyle name="Note 19 3 3 3 2 2 2" xfId="38389"/>
    <cellStyle name="Note 19 3 3 3 2 2 2 2" xfId="38390"/>
    <cellStyle name="Note 19 3 3 3 2 2 3" xfId="38391"/>
    <cellStyle name="Note 19 3 3 3 2 3" xfId="38392"/>
    <cellStyle name="Note 19 3 3 3 2 3 2" xfId="38393"/>
    <cellStyle name="Note 19 3 3 3 2 3 2 2" xfId="38394"/>
    <cellStyle name="Note 19 3 3 3 2 3 3" xfId="38395"/>
    <cellStyle name="Note 19 3 3 3 2 4" xfId="38396"/>
    <cellStyle name="Note 19 3 3 3 2 4 2" xfId="38397"/>
    <cellStyle name="Note 19 3 3 3 2 5" xfId="38398"/>
    <cellStyle name="Note 19 3 3 3 3" xfId="38399"/>
    <cellStyle name="Note 19 3 3 3 3 2" xfId="38400"/>
    <cellStyle name="Note 19 3 3 3 3 2 2" xfId="38401"/>
    <cellStyle name="Note 19 3 3 3 3 3" xfId="38402"/>
    <cellStyle name="Note 19 3 3 3 4" xfId="38403"/>
    <cellStyle name="Note 19 3 3 3 4 2" xfId="38404"/>
    <cellStyle name="Note 19 3 3 3 4 2 2" xfId="38405"/>
    <cellStyle name="Note 19 3 3 3 4 3" xfId="38406"/>
    <cellStyle name="Note 19 3 3 3 5" xfId="38407"/>
    <cellStyle name="Note 19 3 3 3 5 2" xfId="38408"/>
    <cellStyle name="Note 19 3 3 3 6" xfId="38409"/>
    <cellStyle name="Note 19 3 3 4" xfId="38410"/>
    <cellStyle name="Note 19 3 3 4 2" xfId="38411"/>
    <cellStyle name="Note 19 3 3 4 2 2" xfId="38412"/>
    <cellStyle name="Note 19 3 3 4 2 2 2" xfId="38413"/>
    <cellStyle name="Note 19 3 3 4 2 3" xfId="38414"/>
    <cellStyle name="Note 19 3 3 4 3" xfId="38415"/>
    <cellStyle name="Note 19 3 3 4 3 2" xfId="38416"/>
    <cellStyle name="Note 19 3 3 4 3 2 2" xfId="38417"/>
    <cellStyle name="Note 19 3 3 4 3 3" xfId="38418"/>
    <cellStyle name="Note 19 3 3 4 4" xfId="38419"/>
    <cellStyle name="Note 19 3 3 4 4 2" xfId="38420"/>
    <cellStyle name="Note 19 3 3 4 5" xfId="38421"/>
    <cellStyle name="Note 19 3 4" xfId="38422"/>
    <cellStyle name="Note 19 3 4 2" xfId="38423"/>
    <cellStyle name="Note 19 3 4 2 2" xfId="38424"/>
    <cellStyle name="Note 19 3 4 2 2 2" xfId="38425"/>
    <cellStyle name="Note 19 3 4 2 2 2 2" xfId="38426"/>
    <cellStyle name="Note 19 3 4 2 2 2 2 2" xfId="38427"/>
    <cellStyle name="Note 19 3 4 2 2 2 3" xfId="38428"/>
    <cellStyle name="Note 19 3 4 2 2 3" xfId="38429"/>
    <cellStyle name="Note 19 3 4 2 2 3 2" xfId="38430"/>
    <cellStyle name="Note 19 3 4 2 2 3 2 2" xfId="38431"/>
    <cellStyle name="Note 19 3 4 2 2 3 3" xfId="38432"/>
    <cellStyle name="Note 19 3 4 2 2 4" xfId="38433"/>
    <cellStyle name="Note 19 3 4 2 2 4 2" xfId="38434"/>
    <cellStyle name="Note 19 3 4 2 2 5" xfId="38435"/>
    <cellStyle name="Note 19 3 4 2 3" xfId="38436"/>
    <cellStyle name="Note 19 3 4 2 3 2" xfId="38437"/>
    <cellStyle name="Note 19 3 4 2 3 2 2" xfId="38438"/>
    <cellStyle name="Note 19 3 4 2 3 3" xfId="38439"/>
    <cellStyle name="Note 19 3 4 2 4" xfId="38440"/>
    <cellStyle name="Note 19 3 4 2 4 2" xfId="38441"/>
    <cellStyle name="Note 19 3 4 2 4 2 2" xfId="38442"/>
    <cellStyle name="Note 19 3 4 2 4 3" xfId="38443"/>
    <cellStyle name="Note 19 3 4 2 5" xfId="38444"/>
    <cellStyle name="Note 19 3 4 2 5 2" xfId="38445"/>
    <cellStyle name="Note 19 3 4 2 6" xfId="38446"/>
    <cellStyle name="Note 19 3 4 3" xfId="38447"/>
    <cellStyle name="Note 19 3 4 3 2" xfId="38448"/>
    <cellStyle name="Note 19 3 4 3 2 2" xfId="38449"/>
    <cellStyle name="Note 19 3 4 3 2 2 2" xfId="38450"/>
    <cellStyle name="Note 19 3 4 3 2 2 2 2" xfId="38451"/>
    <cellStyle name="Note 19 3 4 3 2 2 3" xfId="38452"/>
    <cellStyle name="Note 19 3 4 3 2 3" xfId="38453"/>
    <cellStyle name="Note 19 3 4 3 2 3 2" xfId="38454"/>
    <cellStyle name="Note 19 3 4 3 2 3 2 2" xfId="38455"/>
    <cellStyle name="Note 19 3 4 3 2 3 3" xfId="38456"/>
    <cellStyle name="Note 19 3 4 3 2 4" xfId="38457"/>
    <cellStyle name="Note 19 3 4 3 2 4 2" xfId="38458"/>
    <cellStyle name="Note 19 3 4 3 2 5" xfId="38459"/>
    <cellStyle name="Note 19 3 4 3 3" xfId="38460"/>
    <cellStyle name="Note 19 3 4 3 3 2" xfId="38461"/>
    <cellStyle name="Note 19 3 4 3 3 2 2" xfId="38462"/>
    <cellStyle name="Note 19 3 4 3 3 3" xfId="38463"/>
    <cellStyle name="Note 19 3 4 3 4" xfId="38464"/>
    <cellStyle name="Note 19 3 4 3 4 2" xfId="38465"/>
    <cellStyle name="Note 19 3 4 3 4 2 2" xfId="38466"/>
    <cellStyle name="Note 19 3 4 3 4 3" xfId="38467"/>
    <cellStyle name="Note 19 3 4 3 5" xfId="38468"/>
    <cellStyle name="Note 19 3 4 3 5 2" xfId="38469"/>
    <cellStyle name="Note 19 3 4 3 6" xfId="38470"/>
    <cellStyle name="Note 19 3 4 4" xfId="38471"/>
    <cellStyle name="Note 19 3 4 4 2" xfId="38472"/>
    <cellStyle name="Note 19 3 4 4 2 2" xfId="38473"/>
    <cellStyle name="Note 19 3 4 4 2 2 2" xfId="38474"/>
    <cellStyle name="Note 19 3 4 4 2 3" xfId="38475"/>
    <cellStyle name="Note 19 3 4 4 3" xfId="38476"/>
    <cellStyle name="Note 19 3 4 4 3 2" xfId="38477"/>
    <cellStyle name="Note 19 3 4 4 3 2 2" xfId="38478"/>
    <cellStyle name="Note 19 3 4 4 3 3" xfId="38479"/>
    <cellStyle name="Note 19 3 4 4 4" xfId="38480"/>
    <cellStyle name="Note 19 3 4 4 4 2" xfId="38481"/>
    <cellStyle name="Note 19 3 4 4 5" xfId="38482"/>
    <cellStyle name="Note 19 3 5" xfId="38483"/>
    <cellStyle name="Note 19 3 5 2" xfId="38484"/>
    <cellStyle name="Note 19 3 5 2 2" xfId="38485"/>
    <cellStyle name="Note 19 3 5 2 2 2" xfId="38486"/>
    <cellStyle name="Note 19 3 5 2 2 2 2" xfId="38487"/>
    <cellStyle name="Note 19 3 5 2 2 2 2 2" xfId="38488"/>
    <cellStyle name="Note 19 3 5 2 2 2 3" xfId="38489"/>
    <cellStyle name="Note 19 3 5 2 2 3" xfId="38490"/>
    <cellStyle name="Note 19 3 5 2 2 3 2" xfId="38491"/>
    <cellStyle name="Note 19 3 5 2 2 3 2 2" xfId="38492"/>
    <cellStyle name="Note 19 3 5 2 2 3 3" xfId="38493"/>
    <cellStyle name="Note 19 3 5 2 2 4" xfId="38494"/>
    <cellStyle name="Note 19 3 5 2 2 4 2" xfId="38495"/>
    <cellStyle name="Note 19 3 5 2 2 5" xfId="38496"/>
    <cellStyle name="Note 19 3 5 2 3" xfId="38497"/>
    <cellStyle name="Note 19 3 5 2 3 2" xfId="38498"/>
    <cellStyle name="Note 19 3 5 2 3 2 2" xfId="38499"/>
    <cellStyle name="Note 19 3 5 2 3 3" xfId="38500"/>
    <cellStyle name="Note 19 3 5 2 4" xfId="38501"/>
    <cellStyle name="Note 19 3 5 2 4 2" xfId="38502"/>
    <cellStyle name="Note 19 3 5 2 4 2 2" xfId="38503"/>
    <cellStyle name="Note 19 3 5 2 4 3" xfId="38504"/>
    <cellStyle name="Note 19 3 5 2 5" xfId="38505"/>
    <cellStyle name="Note 19 3 5 2 5 2" xfId="38506"/>
    <cellStyle name="Note 19 3 5 2 6" xfId="38507"/>
    <cellStyle name="Note 19 3 5 3" xfId="38508"/>
    <cellStyle name="Note 19 3 5 3 2" xfId="38509"/>
    <cellStyle name="Note 19 3 5 3 2 2" xfId="38510"/>
    <cellStyle name="Note 19 3 5 3 2 2 2" xfId="38511"/>
    <cellStyle name="Note 19 3 5 3 2 2 2 2" xfId="38512"/>
    <cellStyle name="Note 19 3 5 3 2 2 3" xfId="38513"/>
    <cellStyle name="Note 19 3 5 3 2 3" xfId="38514"/>
    <cellStyle name="Note 19 3 5 3 2 3 2" xfId="38515"/>
    <cellStyle name="Note 19 3 5 3 2 3 2 2" xfId="38516"/>
    <cellStyle name="Note 19 3 5 3 2 3 3" xfId="38517"/>
    <cellStyle name="Note 19 3 5 3 2 4" xfId="38518"/>
    <cellStyle name="Note 19 3 5 3 2 4 2" xfId="38519"/>
    <cellStyle name="Note 19 3 5 3 2 5" xfId="38520"/>
    <cellStyle name="Note 19 3 5 3 3" xfId="38521"/>
    <cellStyle name="Note 19 3 5 3 3 2" xfId="38522"/>
    <cellStyle name="Note 19 3 5 3 3 2 2" xfId="38523"/>
    <cellStyle name="Note 19 3 5 3 3 3" xfId="38524"/>
    <cellStyle name="Note 19 3 5 3 4" xfId="38525"/>
    <cellStyle name="Note 19 3 5 3 4 2" xfId="38526"/>
    <cellStyle name="Note 19 3 5 3 4 2 2" xfId="38527"/>
    <cellStyle name="Note 19 3 5 3 4 3" xfId="38528"/>
    <cellStyle name="Note 19 3 5 3 5" xfId="38529"/>
    <cellStyle name="Note 19 3 5 3 5 2" xfId="38530"/>
    <cellStyle name="Note 19 3 5 3 6" xfId="38531"/>
    <cellStyle name="Note 19 3 5 4" xfId="38532"/>
    <cellStyle name="Note 19 3 5 4 2" xfId="38533"/>
    <cellStyle name="Note 19 3 5 4 2 2" xfId="38534"/>
    <cellStyle name="Note 19 3 5 4 2 2 2" xfId="38535"/>
    <cellStyle name="Note 19 3 5 4 2 3" xfId="38536"/>
    <cellStyle name="Note 19 3 5 4 3" xfId="38537"/>
    <cellStyle name="Note 19 3 5 4 3 2" xfId="38538"/>
    <cellStyle name="Note 19 3 5 4 3 2 2" xfId="38539"/>
    <cellStyle name="Note 19 3 5 4 3 3" xfId="38540"/>
    <cellStyle name="Note 19 3 5 4 4" xfId="38541"/>
    <cellStyle name="Note 19 3 5 4 4 2" xfId="38542"/>
    <cellStyle name="Note 19 3 5 4 5" xfId="38543"/>
    <cellStyle name="Note 19 3 6" xfId="38544"/>
    <cellStyle name="Note 19 3 6 2" xfId="38545"/>
    <cellStyle name="Note 19 3 6 2 2" xfId="38546"/>
    <cellStyle name="Note 19 3 6 2 2 2" xfId="38547"/>
    <cellStyle name="Note 19 3 6 2 2 2 2" xfId="38548"/>
    <cellStyle name="Note 19 3 6 2 2 2 2 2" xfId="38549"/>
    <cellStyle name="Note 19 3 6 2 2 2 3" xfId="38550"/>
    <cellStyle name="Note 19 3 6 2 2 3" xfId="38551"/>
    <cellStyle name="Note 19 3 6 2 2 3 2" xfId="38552"/>
    <cellStyle name="Note 19 3 6 2 2 3 2 2" xfId="38553"/>
    <cellStyle name="Note 19 3 6 2 2 3 3" xfId="38554"/>
    <cellStyle name="Note 19 3 6 2 2 4" xfId="38555"/>
    <cellStyle name="Note 19 3 6 2 2 4 2" xfId="38556"/>
    <cellStyle name="Note 19 3 6 2 2 5" xfId="38557"/>
    <cellStyle name="Note 19 3 6 2 3" xfId="38558"/>
    <cellStyle name="Note 19 3 6 2 3 2" xfId="38559"/>
    <cellStyle name="Note 19 3 6 2 3 2 2" xfId="38560"/>
    <cellStyle name="Note 19 3 6 2 3 3" xfId="38561"/>
    <cellStyle name="Note 19 3 6 2 4" xfId="38562"/>
    <cellStyle name="Note 19 3 6 2 4 2" xfId="38563"/>
    <cellStyle name="Note 19 3 6 2 4 2 2" xfId="38564"/>
    <cellStyle name="Note 19 3 6 2 4 3" xfId="38565"/>
    <cellStyle name="Note 19 3 6 2 5" xfId="38566"/>
    <cellStyle name="Note 19 3 6 2 5 2" xfId="38567"/>
    <cellStyle name="Note 19 3 6 2 6" xfId="38568"/>
    <cellStyle name="Note 19 3 6 3" xfId="38569"/>
    <cellStyle name="Note 19 3 6 3 2" xfId="38570"/>
    <cellStyle name="Note 19 3 6 3 2 2" xfId="38571"/>
    <cellStyle name="Note 19 3 6 3 2 2 2" xfId="38572"/>
    <cellStyle name="Note 19 3 6 3 2 2 2 2" xfId="38573"/>
    <cellStyle name="Note 19 3 6 3 2 2 3" xfId="38574"/>
    <cellStyle name="Note 19 3 6 3 2 3" xfId="38575"/>
    <cellStyle name="Note 19 3 6 3 2 3 2" xfId="38576"/>
    <cellStyle name="Note 19 3 6 3 2 3 2 2" xfId="38577"/>
    <cellStyle name="Note 19 3 6 3 2 3 3" xfId="38578"/>
    <cellStyle name="Note 19 3 6 3 2 4" xfId="38579"/>
    <cellStyle name="Note 19 3 6 3 2 4 2" xfId="38580"/>
    <cellStyle name="Note 19 3 6 3 2 5" xfId="38581"/>
    <cellStyle name="Note 19 3 6 3 3" xfId="38582"/>
    <cellStyle name="Note 19 3 6 3 3 2" xfId="38583"/>
    <cellStyle name="Note 19 3 6 3 3 2 2" xfId="38584"/>
    <cellStyle name="Note 19 3 6 3 3 3" xfId="38585"/>
    <cellStyle name="Note 19 3 6 3 4" xfId="38586"/>
    <cellStyle name="Note 19 3 6 3 4 2" xfId="38587"/>
    <cellStyle name="Note 19 3 6 3 4 2 2" xfId="38588"/>
    <cellStyle name="Note 19 3 6 3 4 3" xfId="38589"/>
    <cellStyle name="Note 19 3 6 3 5" xfId="38590"/>
    <cellStyle name="Note 19 3 6 3 5 2" xfId="38591"/>
    <cellStyle name="Note 19 3 6 3 6" xfId="38592"/>
    <cellStyle name="Note 19 3 6 4" xfId="38593"/>
    <cellStyle name="Note 19 3 6 4 2" xfId="38594"/>
    <cellStyle name="Note 19 3 6 4 2 2" xfId="38595"/>
    <cellStyle name="Note 19 3 6 4 2 2 2" xfId="38596"/>
    <cellStyle name="Note 19 3 6 4 2 3" xfId="38597"/>
    <cellStyle name="Note 19 3 6 4 3" xfId="38598"/>
    <cellStyle name="Note 19 3 6 4 3 2" xfId="38599"/>
    <cellStyle name="Note 19 3 6 4 3 2 2" xfId="38600"/>
    <cellStyle name="Note 19 3 6 4 3 3" xfId="38601"/>
    <cellStyle name="Note 19 3 6 4 4" xfId="38602"/>
    <cellStyle name="Note 19 3 6 4 4 2" xfId="38603"/>
    <cellStyle name="Note 19 3 6 4 5" xfId="38604"/>
    <cellStyle name="Note 19 3 7" xfId="38605"/>
    <cellStyle name="Note 19 3 7 2" xfId="38606"/>
    <cellStyle name="Note 19 3 7 2 2" xfId="38607"/>
    <cellStyle name="Note 19 3 7 2 2 2" xfId="38608"/>
    <cellStyle name="Note 19 3 7 2 2 2 2" xfId="38609"/>
    <cellStyle name="Note 19 3 7 2 2 3" xfId="38610"/>
    <cellStyle name="Note 19 3 7 2 3" xfId="38611"/>
    <cellStyle name="Note 19 3 7 2 3 2" xfId="38612"/>
    <cellStyle name="Note 19 3 7 2 3 2 2" xfId="38613"/>
    <cellStyle name="Note 19 3 7 2 3 3" xfId="38614"/>
    <cellStyle name="Note 19 3 7 2 4" xfId="38615"/>
    <cellStyle name="Note 19 3 7 2 4 2" xfId="38616"/>
    <cellStyle name="Note 19 3 7 2 5" xfId="38617"/>
    <cellStyle name="Note 19 3 7 3" xfId="38618"/>
    <cellStyle name="Note 19 3 7 3 2" xfId="38619"/>
    <cellStyle name="Note 19 3 7 3 2 2" xfId="38620"/>
    <cellStyle name="Note 19 3 7 3 3" xfId="38621"/>
    <cellStyle name="Note 19 3 7 4" xfId="38622"/>
    <cellStyle name="Note 19 3 7 4 2" xfId="38623"/>
    <cellStyle name="Note 19 3 7 4 2 2" xfId="38624"/>
    <cellStyle name="Note 19 3 7 4 3" xfId="38625"/>
    <cellStyle name="Note 19 3 7 5" xfId="38626"/>
    <cellStyle name="Note 19 3 7 5 2" xfId="38627"/>
    <cellStyle name="Note 19 3 7 6" xfId="38628"/>
    <cellStyle name="Note 19 3 8" xfId="38629"/>
    <cellStyle name="Note 19 3 8 2" xfId="38630"/>
    <cellStyle name="Note 19 3 8 2 2" xfId="38631"/>
    <cellStyle name="Note 19 3 8 2 2 2" xfId="38632"/>
    <cellStyle name="Note 19 3 8 2 2 2 2" xfId="38633"/>
    <cellStyle name="Note 19 3 8 2 2 3" xfId="38634"/>
    <cellStyle name="Note 19 3 8 2 3" xfId="38635"/>
    <cellStyle name="Note 19 3 8 2 3 2" xfId="38636"/>
    <cellStyle name="Note 19 3 8 2 3 2 2" xfId="38637"/>
    <cellStyle name="Note 19 3 8 2 3 3" xfId="38638"/>
    <cellStyle name="Note 19 3 8 2 4" xfId="38639"/>
    <cellStyle name="Note 19 3 8 2 4 2" xfId="38640"/>
    <cellStyle name="Note 19 3 8 2 5" xfId="38641"/>
    <cellStyle name="Note 19 3 8 3" xfId="38642"/>
    <cellStyle name="Note 19 3 8 3 2" xfId="38643"/>
    <cellStyle name="Note 19 3 8 3 2 2" xfId="38644"/>
    <cellStyle name="Note 19 3 8 3 3" xfId="38645"/>
    <cellStyle name="Note 19 3 8 4" xfId="38646"/>
    <cellStyle name="Note 19 3 8 4 2" xfId="38647"/>
    <cellStyle name="Note 19 3 8 4 2 2" xfId="38648"/>
    <cellStyle name="Note 19 3 8 4 3" xfId="38649"/>
    <cellStyle name="Note 19 3 8 5" xfId="38650"/>
    <cellStyle name="Note 19 3 8 5 2" xfId="38651"/>
    <cellStyle name="Note 19 3 8 6" xfId="38652"/>
    <cellStyle name="Note 19 3 9" xfId="38653"/>
    <cellStyle name="Note 19 3 9 2" xfId="38654"/>
    <cellStyle name="Note 19 3 9 2 2" xfId="38655"/>
    <cellStyle name="Note 19 3 9 2 2 2" xfId="38656"/>
    <cellStyle name="Note 19 3 9 2 3" xfId="38657"/>
    <cellStyle name="Note 19 3 9 3" xfId="38658"/>
    <cellStyle name="Note 19 3 9 3 2" xfId="38659"/>
    <cellStyle name="Note 19 3 9 3 2 2" xfId="38660"/>
    <cellStyle name="Note 19 3 9 3 3" xfId="38661"/>
    <cellStyle name="Note 19 3 9 4" xfId="38662"/>
    <cellStyle name="Note 19 3 9 4 2" xfId="38663"/>
    <cellStyle name="Note 19 3 9 5" xfId="38664"/>
    <cellStyle name="Note 19 4" xfId="38665"/>
    <cellStyle name="Note 19 4 2" xfId="38666"/>
    <cellStyle name="Note 19 4 2 2" xfId="38667"/>
    <cellStyle name="Note 19 4 2 2 2" xfId="38668"/>
    <cellStyle name="Note 19 4 2 2 2 2" xfId="38669"/>
    <cellStyle name="Note 19 4 2 2 2 2 2" xfId="38670"/>
    <cellStyle name="Note 19 4 2 2 2 2 2 2" xfId="38671"/>
    <cellStyle name="Note 19 4 2 2 2 2 3" xfId="38672"/>
    <cellStyle name="Note 19 4 2 2 2 3" xfId="38673"/>
    <cellStyle name="Note 19 4 2 2 2 3 2" xfId="38674"/>
    <cellStyle name="Note 19 4 2 2 2 3 2 2" xfId="38675"/>
    <cellStyle name="Note 19 4 2 2 2 3 3" xfId="38676"/>
    <cellStyle name="Note 19 4 2 2 2 4" xfId="38677"/>
    <cellStyle name="Note 19 4 2 2 2 4 2" xfId="38678"/>
    <cellStyle name="Note 19 4 2 2 2 5" xfId="38679"/>
    <cellStyle name="Note 19 4 2 2 3" xfId="38680"/>
    <cellStyle name="Note 19 4 2 2 3 2" xfId="38681"/>
    <cellStyle name="Note 19 4 2 2 3 2 2" xfId="38682"/>
    <cellStyle name="Note 19 4 2 2 3 3" xfId="38683"/>
    <cellStyle name="Note 19 4 2 2 4" xfId="38684"/>
    <cellStyle name="Note 19 4 2 2 4 2" xfId="38685"/>
    <cellStyle name="Note 19 4 2 2 4 2 2" xfId="38686"/>
    <cellStyle name="Note 19 4 2 2 4 3" xfId="38687"/>
    <cellStyle name="Note 19 4 2 2 5" xfId="38688"/>
    <cellStyle name="Note 19 4 2 2 5 2" xfId="38689"/>
    <cellStyle name="Note 19 4 2 2 6" xfId="38690"/>
    <cellStyle name="Note 19 4 2 3" xfId="38691"/>
    <cellStyle name="Note 19 4 2 3 2" xfId="38692"/>
    <cellStyle name="Note 19 4 2 3 2 2" xfId="38693"/>
    <cellStyle name="Note 19 4 2 3 2 2 2" xfId="38694"/>
    <cellStyle name="Note 19 4 2 3 2 2 2 2" xfId="38695"/>
    <cellStyle name="Note 19 4 2 3 2 2 3" xfId="38696"/>
    <cellStyle name="Note 19 4 2 3 2 3" xfId="38697"/>
    <cellStyle name="Note 19 4 2 3 2 3 2" xfId="38698"/>
    <cellStyle name="Note 19 4 2 3 2 3 2 2" xfId="38699"/>
    <cellStyle name="Note 19 4 2 3 2 3 3" xfId="38700"/>
    <cellStyle name="Note 19 4 2 3 2 4" xfId="38701"/>
    <cellStyle name="Note 19 4 2 3 2 4 2" xfId="38702"/>
    <cellStyle name="Note 19 4 2 3 2 5" xfId="38703"/>
    <cellStyle name="Note 19 4 2 3 3" xfId="38704"/>
    <cellStyle name="Note 19 4 2 3 3 2" xfId="38705"/>
    <cellStyle name="Note 19 4 2 3 3 2 2" xfId="38706"/>
    <cellStyle name="Note 19 4 2 3 3 3" xfId="38707"/>
    <cellStyle name="Note 19 4 2 3 4" xfId="38708"/>
    <cellStyle name="Note 19 4 2 3 4 2" xfId="38709"/>
    <cellStyle name="Note 19 4 2 3 4 2 2" xfId="38710"/>
    <cellStyle name="Note 19 4 2 3 4 3" xfId="38711"/>
    <cellStyle name="Note 19 4 2 3 5" xfId="38712"/>
    <cellStyle name="Note 19 4 2 3 5 2" xfId="38713"/>
    <cellStyle name="Note 19 4 2 3 6" xfId="38714"/>
    <cellStyle name="Note 19 4 2 4" xfId="38715"/>
    <cellStyle name="Note 19 4 2 4 2" xfId="38716"/>
    <cellStyle name="Note 19 4 2 4 2 2" xfId="38717"/>
    <cellStyle name="Note 19 4 2 4 2 2 2" xfId="38718"/>
    <cellStyle name="Note 19 4 2 4 2 3" xfId="38719"/>
    <cellStyle name="Note 19 4 2 4 3" xfId="38720"/>
    <cellStyle name="Note 19 4 2 4 3 2" xfId="38721"/>
    <cellStyle name="Note 19 4 2 4 3 2 2" xfId="38722"/>
    <cellStyle name="Note 19 4 2 4 3 3" xfId="38723"/>
    <cellStyle name="Note 19 4 2 4 4" xfId="38724"/>
    <cellStyle name="Note 19 4 2 4 4 2" xfId="38725"/>
    <cellStyle name="Note 19 4 2 4 5" xfId="38726"/>
    <cellStyle name="Note 19 4 3" xfId="38727"/>
    <cellStyle name="Note 19 4 3 2" xfId="38728"/>
    <cellStyle name="Note 19 4 3 2 2" xfId="38729"/>
    <cellStyle name="Note 19 4 3 2 2 2" xfId="38730"/>
    <cellStyle name="Note 19 4 3 2 2 2 2" xfId="38731"/>
    <cellStyle name="Note 19 4 3 2 2 2 2 2" xfId="38732"/>
    <cellStyle name="Note 19 4 3 2 2 2 3" xfId="38733"/>
    <cellStyle name="Note 19 4 3 2 2 3" xfId="38734"/>
    <cellStyle name="Note 19 4 3 2 2 3 2" xfId="38735"/>
    <cellStyle name="Note 19 4 3 2 2 3 2 2" xfId="38736"/>
    <cellStyle name="Note 19 4 3 2 2 3 3" xfId="38737"/>
    <cellStyle name="Note 19 4 3 2 2 4" xfId="38738"/>
    <cellStyle name="Note 19 4 3 2 2 4 2" xfId="38739"/>
    <cellStyle name="Note 19 4 3 2 2 5" xfId="38740"/>
    <cellStyle name="Note 19 4 3 2 3" xfId="38741"/>
    <cellStyle name="Note 19 4 3 2 3 2" xfId="38742"/>
    <cellStyle name="Note 19 4 3 2 3 2 2" xfId="38743"/>
    <cellStyle name="Note 19 4 3 2 3 3" xfId="38744"/>
    <cellStyle name="Note 19 4 3 2 4" xfId="38745"/>
    <cellStyle name="Note 19 4 3 2 4 2" xfId="38746"/>
    <cellStyle name="Note 19 4 3 2 4 2 2" xfId="38747"/>
    <cellStyle name="Note 19 4 3 2 4 3" xfId="38748"/>
    <cellStyle name="Note 19 4 3 2 5" xfId="38749"/>
    <cellStyle name="Note 19 4 3 2 5 2" xfId="38750"/>
    <cellStyle name="Note 19 4 3 2 6" xfId="38751"/>
    <cellStyle name="Note 19 4 3 3" xfId="38752"/>
    <cellStyle name="Note 19 4 3 3 2" xfId="38753"/>
    <cellStyle name="Note 19 4 3 3 2 2" xfId="38754"/>
    <cellStyle name="Note 19 4 3 3 2 2 2" xfId="38755"/>
    <cellStyle name="Note 19 4 3 3 2 2 2 2" xfId="38756"/>
    <cellStyle name="Note 19 4 3 3 2 2 3" xfId="38757"/>
    <cellStyle name="Note 19 4 3 3 2 3" xfId="38758"/>
    <cellStyle name="Note 19 4 3 3 2 3 2" xfId="38759"/>
    <cellStyle name="Note 19 4 3 3 2 3 2 2" xfId="38760"/>
    <cellStyle name="Note 19 4 3 3 2 3 3" xfId="38761"/>
    <cellStyle name="Note 19 4 3 3 2 4" xfId="38762"/>
    <cellStyle name="Note 19 4 3 3 2 4 2" xfId="38763"/>
    <cellStyle name="Note 19 4 3 3 2 5" xfId="38764"/>
    <cellStyle name="Note 19 4 3 3 3" xfId="38765"/>
    <cellStyle name="Note 19 4 3 3 3 2" xfId="38766"/>
    <cellStyle name="Note 19 4 3 3 3 2 2" xfId="38767"/>
    <cellStyle name="Note 19 4 3 3 3 3" xfId="38768"/>
    <cellStyle name="Note 19 4 3 3 4" xfId="38769"/>
    <cellStyle name="Note 19 4 3 3 4 2" xfId="38770"/>
    <cellStyle name="Note 19 4 3 3 4 2 2" xfId="38771"/>
    <cellStyle name="Note 19 4 3 3 4 3" xfId="38772"/>
    <cellStyle name="Note 19 4 3 3 5" xfId="38773"/>
    <cellStyle name="Note 19 4 3 3 5 2" xfId="38774"/>
    <cellStyle name="Note 19 4 3 3 6" xfId="38775"/>
    <cellStyle name="Note 19 4 3 4" xfId="38776"/>
    <cellStyle name="Note 19 4 3 4 2" xfId="38777"/>
    <cellStyle name="Note 19 4 3 4 2 2" xfId="38778"/>
    <cellStyle name="Note 19 4 3 4 2 2 2" xfId="38779"/>
    <cellStyle name="Note 19 4 3 4 2 3" xfId="38780"/>
    <cellStyle name="Note 19 4 3 4 3" xfId="38781"/>
    <cellStyle name="Note 19 4 3 4 3 2" xfId="38782"/>
    <cellStyle name="Note 19 4 3 4 3 2 2" xfId="38783"/>
    <cellStyle name="Note 19 4 3 4 3 3" xfId="38784"/>
    <cellStyle name="Note 19 4 3 4 4" xfId="38785"/>
    <cellStyle name="Note 19 4 3 4 4 2" xfId="38786"/>
    <cellStyle name="Note 19 4 3 4 5" xfId="38787"/>
    <cellStyle name="Note 19 4 4" xfId="38788"/>
    <cellStyle name="Note 19 4 4 2" xfId="38789"/>
    <cellStyle name="Note 19 4 4 2 2" xfId="38790"/>
    <cellStyle name="Note 19 4 4 2 2 2" xfId="38791"/>
    <cellStyle name="Note 19 4 4 2 2 2 2" xfId="38792"/>
    <cellStyle name="Note 19 4 4 2 2 2 2 2" xfId="38793"/>
    <cellStyle name="Note 19 4 4 2 2 2 3" xfId="38794"/>
    <cellStyle name="Note 19 4 4 2 2 3" xfId="38795"/>
    <cellStyle name="Note 19 4 4 2 2 3 2" xfId="38796"/>
    <cellStyle name="Note 19 4 4 2 2 3 2 2" xfId="38797"/>
    <cellStyle name="Note 19 4 4 2 2 3 3" xfId="38798"/>
    <cellStyle name="Note 19 4 4 2 2 4" xfId="38799"/>
    <cellStyle name="Note 19 4 4 2 2 4 2" xfId="38800"/>
    <cellStyle name="Note 19 4 4 2 2 5" xfId="38801"/>
    <cellStyle name="Note 19 4 4 2 3" xfId="38802"/>
    <cellStyle name="Note 19 4 4 2 3 2" xfId="38803"/>
    <cellStyle name="Note 19 4 4 2 3 2 2" xfId="38804"/>
    <cellStyle name="Note 19 4 4 2 3 3" xfId="38805"/>
    <cellStyle name="Note 19 4 4 2 4" xfId="38806"/>
    <cellStyle name="Note 19 4 4 2 4 2" xfId="38807"/>
    <cellStyle name="Note 19 4 4 2 4 2 2" xfId="38808"/>
    <cellStyle name="Note 19 4 4 2 4 3" xfId="38809"/>
    <cellStyle name="Note 19 4 4 2 5" xfId="38810"/>
    <cellStyle name="Note 19 4 4 2 5 2" xfId="38811"/>
    <cellStyle name="Note 19 4 4 2 6" xfId="38812"/>
    <cellStyle name="Note 19 4 4 3" xfId="38813"/>
    <cellStyle name="Note 19 4 4 3 2" xfId="38814"/>
    <cellStyle name="Note 19 4 4 3 2 2" xfId="38815"/>
    <cellStyle name="Note 19 4 4 3 2 2 2" xfId="38816"/>
    <cellStyle name="Note 19 4 4 3 2 2 2 2" xfId="38817"/>
    <cellStyle name="Note 19 4 4 3 2 2 3" xfId="38818"/>
    <cellStyle name="Note 19 4 4 3 2 3" xfId="38819"/>
    <cellStyle name="Note 19 4 4 3 2 3 2" xfId="38820"/>
    <cellStyle name="Note 19 4 4 3 2 3 2 2" xfId="38821"/>
    <cellStyle name="Note 19 4 4 3 2 3 3" xfId="38822"/>
    <cellStyle name="Note 19 4 4 3 2 4" xfId="38823"/>
    <cellStyle name="Note 19 4 4 3 2 4 2" xfId="38824"/>
    <cellStyle name="Note 19 4 4 3 2 5" xfId="38825"/>
    <cellStyle name="Note 19 4 4 3 3" xfId="38826"/>
    <cellStyle name="Note 19 4 4 3 3 2" xfId="38827"/>
    <cellStyle name="Note 19 4 4 3 3 2 2" xfId="38828"/>
    <cellStyle name="Note 19 4 4 3 3 3" xfId="38829"/>
    <cellStyle name="Note 19 4 4 3 4" xfId="38830"/>
    <cellStyle name="Note 19 4 4 3 4 2" xfId="38831"/>
    <cellStyle name="Note 19 4 4 3 4 2 2" xfId="38832"/>
    <cellStyle name="Note 19 4 4 3 4 3" xfId="38833"/>
    <cellStyle name="Note 19 4 4 3 5" xfId="38834"/>
    <cellStyle name="Note 19 4 4 3 5 2" xfId="38835"/>
    <cellStyle name="Note 19 4 4 3 6" xfId="38836"/>
    <cellStyle name="Note 19 4 4 4" xfId="38837"/>
    <cellStyle name="Note 19 4 4 4 2" xfId="38838"/>
    <cellStyle name="Note 19 4 4 4 2 2" xfId="38839"/>
    <cellStyle name="Note 19 4 4 4 2 2 2" xfId="38840"/>
    <cellStyle name="Note 19 4 4 4 2 3" xfId="38841"/>
    <cellStyle name="Note 19 4 4 4 3" xfId="38842"/>
    <cellStyle name="Note 19 4 4 4 3 2" xfId="38843"/>
    <cellStyle name="Note 19 4 4 4 3 2 2" xfId="38844"/>
    <cellStyle name="Note 19 4 4 4 3 3" xfId="38845"/>
    <cellStyle name="Note 19 4 4 4 4" xfId="38846"/>
    <cellStyle name="Note 19 4 4 4 4 2" xfId="38847"/>
    <cellStyle name="Note 19 4 4 4 5" xfId="38848"/>
    <cellStyle name="Note 19 4 5" xfId="38849"/>
    <cellStyle name="Note 19 4 5 2" xfId="38850"/>
    <cellStyle name="Note 19 4 5 2 2" xfId="38851"/>
    <cellStyle name="Note 19 4 5 2 2 2" xfId="38852"/>
    <cellStyle name="Note 19 4 5 2 2 2 2" xfId="38853"/>
    <cellStyle name="Note 19 4 5 2 2 2 2 2" xfId="38854"/>
    <cellStyle name="Note 19 4 5 2 2 2 3" xfId="38855"/>
    <cellStyle name="Note 19 4 5 2 2 3" xfId="38856"/>
    <cellStyle name="Note 19 4 5 2 2 3 2" xfId="38857"/>
    <cellStyle name="Note 19 4 5 2 2 3 2 2" xfId="38858"/>
    <cellStyle name="Note 19 4 5 2 2 3 3" xfId="38859"/>
    <cellStyle name="Note 19 4 5 2 2 4" xfId="38860"/>
    <cellStyle name="Note 19 4 5 2 2 4 2" xfId="38861"/>
    <cellStyle name="Note 19 4 5 2 2 5" xfId="38862"/>
    <cellStyle name="Note 19 4 5 2 3" xfId="38863"/>
    <cellStyle name="Note 19 4 5 2 3 2" xfId="38864"/>
    <cellStyle name="Note 19 4 5 2 3 2 2" xfId="38865"/>
    <cellStyle name="Note 19 4 5 2 3 3" xfId="38866"/>
    <cellStyle name="Note 19 4 5 2 4" xfId="38867"/>
    <cellStyle name="Note 19 4 5 2 4 2" xfId="38868"/>
    <cellStyle name="Note 19 4 5 2 4 2 2" xfId="38869"/>
    <cellStyle name="Note 19 4 5 2 4 3" xfId="38870"/>
    <cellStyle name="Note 19 4 5 2 5" xfId="38871"/>
    <cellStyle name="Note 19 4 5 2 5 2" xfId="38872"/>
    <cellStyle name="Note 19 4 5 2 6" xfId="38873"/>
    <cellStyle name="Note 19 4 5 3" xfId="38874"/>
    <cellStyle name="Note 19 4 5 3 2" xfId="38875"/>
    <cellStyle name="Note 19 4 5 3 2 2" xfId="38876"/>
    <cellStyle name="Note 19 4 5 3 2 2 2" xfId="38877"/>
    <cellStyle name="Note 19 4 5 3 2 2 2 2" xfId="38878"/>
    <cellStyle name="Note 19 4 5 3 2 2 3" xfId="38879"/>
    <cellStyle name="Note 19 4 5 3 2 3" xfId="38880"/>
    <cellStyle name="Note 19 4 5 3 2 3 2" xfId="38881"/>
    <cellStyle name="Note 19 4 5 3 2 3 2 2" xfId="38882"/>
    <cellStyle name="Note 19 4 5 3 2 3 3" xfId="38883"/>
    <cellStyle name="Note 19 4 5 3 2 4" xfId="38884"/>
    <cellStyle name="Note 19 4 5 3 2 4 2" xfId="38885"/>
    <cellStyle name="Note 19 4 5 3 2 5" xfId="38886"/>
    <cellStyle name="Note 19 4 5 3 3" xfId="38887"/>
    <cellStyle name="Note 19 4 5 3 3 2" xfId="38888"/>
    <cellStyle name="Note 19 4 5 3 3 2 2" xfId="38889"/>
    <cellStyle name="Note 19 4 5 3 3 3" xfId="38890"/>
    <cellStyle name="Note 19 4 5 3 4" xfId="38891"/>
    <cellStyle name="Note 19 4 5 3 4 2" xfId="38892"/>
    <cellStyle name="Note 19 4 5 3 4 2 2" xfId="38893"/>
    <cellStyle name="Note 19 4 5 3 4 3" xfId="38894"/>
    <cellStyle name="Note 19 4 5 3 5" xfId="38895"/>
    <cellStyle name="Note 19 4 5 3 5 2" xfId="38896"/>
    <cellStyle name="Note 19 4 5 3 6" xfId="38897"/>
    <cellStyle name="Note 19 4 5 4" xfId="38898"/>
    <cellStyle name="Note 19 4 5 4 2" xfId="38899"/>
    <cellStyle name="Note 19 4 5 4 2 2" xfId="38900"/>
    <cellStyle name="Note 19 4 5 4 2 2 2" xfId="38901"/>
    <cellStyle name="Note 19 4 5 4 2 3" xfId="38902"/>
    <cellStyle name="Note 19 4 5 4 3" xfId="38903"/>
    <cellStyle name="Note 19 4 5 4 3 2" xfId="38904"/>
    <cellStyle name="Note 19 4 5 4 3 2 2" xfId="38905"/>
    <cellStyle name="Note 19 4 5 4 3 3" xfId="38906"/>
    <cellStyle name="Note 19 4 5 4 4" xfId="38907"/>
    <cellStyle name="Note 19 4 5 4 4 2" xfId="38908"/>
    <cellStyle name="Note 19 4 5 4 5" xfId="38909"/>
    <cellStyle name="Note 19 4 6" xfId="38910"/>
    <cellStyle name="Note 19 4 6 2" xfId="38911"/>
    <cellStyle name="Note 19 4 6 2 2" xfId="38912"/>
    <cellStyle name="Note 19 4 6 2 2 2" xfId="38913"/>
    <cellStyle name="Note 19 4 6 2 2 2 2" xfId="38914"/>
    <cellStyle name="Note 19 4 6 2 2 2 2 2" xfId="38915"/>
    <cellStyle name="Note 19 4 6 2 2 2 3" xfId="38916"/>
    <cellStyle name="Note 19 4 6 2 2 3" xfId="38917"/>
    <cellStyle name="Note 19 4 6 2 2 3 2" xfId="38918"/>
    <cellStyle name="Note 19 4 6 2 2 3 2 2" xfId="38919"/>
    <cellStyle name="Note 19 4 6 2 2 3 3" xfId="38920"/>
    <cellStyle name="Note 19 4 6 2 2 4" xfId="38921"/>
    <cellStyle name="Note 19 4 6 2 2 4 2" xfId="38922"/>
    <cellStyle name="Note 19 4 6 2 2 5" xfId="38923"/>
    <cellStyle name="Note 19 4 6 2 3" xfId="38924"/>
    <cellStyle name="Note 19 4 6 2 3 2" xfId="38925"/>
    <cellStyle name="Note 19 4 6 2 3 2 2" xfId="38926"/>
    <cellStyle name="Note 19 4 6 2 3 3" xfId="38927"/>
    <cellStyle name="Note 19 4 6 2 4" xfId="38928"/>
    <cellStyle name="Note 19 4 6 2 4 2" xfId="38929"/>
    <cellStyle name="Note 19 4 6 2 4 2 2" xfId="38930"/>
    <cellStyle name="Note 19 4 6 2 4 3" xfId="38931"/>
    <cellStyle name="Note 19 4 6 2 5" xfId="38932"/>
    <cellStyle name="Note 19 4 6 2 5 2" xfId="38933"/>
    <cellStyle name="Note 19 4 6 2 6" xfId="38934"/>
    <cellStyle name="Note 19 4 6 3" xfId="38935"/>
    <cellStyle name="Note 19 4 6 3 2" xfId="38936"/>
    <cellStyle name="Note 19 4 6 3 2 2" xfId="38937"/>
    <cellStyle name="Note 19 4 6 3 2 2 2" xfId="38938"/>
    <cellStyle name="Note 19 4 6 3 2 2 2 2" xfId="38939"/>
    <cellStyle name="Note 19 4 6 3 2 2 3" xfId="38940"/>
    <cellStyle name="Note 19 4 6 3 2 3" xfId="38941"/>
    <cellStyle name="Note 19 4 6 3 2 3 2" xfId="38942"/>
    <cellStyle name="Note 19 4 6 3 2 3 2 2" xfId="38943"/>
    <cellStyle name="Note 19 4 6 3 2 3 3" xfId="38944"/>
    <cellStyle name="Note 19 4 6 3 2 4" xfId="38945"/>
    <cellStyle name="Note 19 4 6 3 2 4 2" xfId="38946"/>
    <cellStyle name="Note 19 4 6 3 2 5" xfId="38947"/>
    <cellStyle name="Note 19 4 6 3 3" xfId="38948"/>
    <cellStyle name="Note 19 4 6 3 3 2" xfId="38949"/>
    <cellStyle name="Note 19 4 6 3 3 2 2" xfId="38950"/>
    <cellStyle name="Note 19 4 6 3 3 3" xfId="38951"/>
    <cellStyle name="Note 19 4 6 3 4" xfId="38952"/>
    <cellStyle name="Note 19 4 6 3 4 2" xfId="38953"/>
    <cellStyle name="Note 19 4 6 3 4 2 2" xfId="38954"/>
    <cellStyle name="Note 19 4 6 3 4 3" xfId="38955"/>
    <cellStyle name="Note 19 4 6 3 5" xfId="38956"/>
    <cellStyle name="Note 19 4 6 3 5 2" xfId="38957"/>
    <cellStyle name="Note 19 4 6 3 6" xfId="38958"/>
    <cellStyle name="Note 19 4 6 4" xfId="38959"/>
    <cellStyle name="Note 19 4 6 4 2" xfId="38960"/>
    <cellStyle name="Note 19 4 6 4 2 2" xfId="38961"/>
    <cellStyle name="Note 19 4 6 4 2 2 2" xfId="38962"/>
    <cellStyle name="Note 19 4 6 4 2 3" xfId="38963"/>
    <cellStyle name="Note 19 4 6 4 3" xfId="38964"/>
    <cellStyle name="Note 19 4 6 4 3 2" xfId="38965"/>
    <cellStyle name="Note 19 4 6 4 3 2 2" xfId="38966"/>
    <cellStyle name="Note 19 4 6 4 3 3" xfId="38967"/>
    <cellStyle name="Note 19 4 6 4 4" xfId="38968"/>
    <cellStyle name="Note 19 4 6 4 4 2" xfId="38969"/>
    <cellStyle name="Note 19 4 6 4 5" xfId="38970"/>
    <cellStyle name="Note 19 4 7" xfId="38971"/>
    <cellStyle name="Note 19 4 7 2" xfId="38972"/>
    <cellStyle name="Note 19 4 7 2 2" xfId="38973"/>
    <cellStyle name="Note 19 4 7 2 2 2" xfId="38974"/>
    <cellStyle name="Note 19 4 7 2 2 2 2" xfId="38975"/>
    <cellStyle name="Note 19 4 7 2 2 3" xfId="38976"/>
    <cellStyle name="Note 19 4 7 2 3" xfId="38977"/>
    <cellStyle name="Note 19 4 7 2 3 2" xfId="38978"/>
    <cellStyle name="Note 19 4 7 2 3 2 2" xfId="38979"/>
    <cellStyle name="Note 19 4 7 2 3 3" xfId="38980"/>
    <cellStyle name="Note 19 4 7 2 4" xfId="38981"/>
    <cellStyle name="Note 19 4 7 2 4 2" xfId="38982"/>
    <cellStyle name="Note 19 4 7 2 5" xfId="38983"/>
    <cellStyle name="Note 19 4 7 3" xfId="38984"/>
    <cellStyle name="Note 19 4 7 3 2" xfId="38985"/>
    <cellStyle name="Note 19 4 7 3 2 2" xfId="38986"/>
    <cellStyle name="Note 19 4 7 3 3" xfId="38987"/>
    <cellStyle name="Note 19 4 7 4" xfId="38988"/>
    <cellStyle name="Note 19 4 7 4 2" xfId="38989"/>
    <cellStyle name="Note 19 4 7 4 2 2" xfId="38990"/>
    <cellStyle name="Note 19 4 7 4 3" xfId="38991"/>
    <cellStyle name="Note 19 4 7 5" xfId="38992"/>
    <cellStyle name="Note 19 4 7 5 2" xfId="38993"/>
    <cellStyle name="Note 19 4 7 6" xfId="38994"/>
    <cellStyle name="Note 19 4 8" xfId="38995"/>
    <cellStyle name="Note 19 4 8 2" xfId="38996"/>
    <cellStyle name="Note 19 4 8 2 2" xfId="38997"/>
    <cellStyle name="Note 19 4 8 2 2 2" xfId="38998"/>
    <cellStyle name="Note 19 4 8 2 2 2 2" xfId="38999"/>
    <cellStyle name="Note 19 4 8 2 2 3" xfId="39000"/>
    <cellStyle name="Note 19 4 8 2 3" xfId="39001"/>
    <cellStyle name="Note 19 4 8 2 3 2" xfId="39002"/>
    <cellStyle name="Note 19 4 8 2 3 2 2" xfId="39003"/>
    <cellStyle name="Note 19 4 8 2 3 3" xfId="39004"/>
    <cellStyle name="Note 19 4 8 2 4" xfId="39005"/>
    <cellStyle name="Note 19 4 8 2 4 2" xfId="39006"/>
    <cellStyle name="Note 19 4 8 2 5" xfId="39007"/>
    <cellStyle name="Note 19 4 8 3" xfId="39008"/>
    <cellStyle name="Note 19 4 8 3 2" xfId="39009"/>
    <cellStyle name="Note 19 4 8 3 2 2" xfId="39010"/>
    <cellStyle name="Note 19 4 8 3 3" xfId="39011"/>
    <cellStyle name="Note 19 4 8 4" xfId="39012"/>
    <cellStyle name="Note 19 4 8 4 2" xfId="39013"/>
    <cellStyle name="Note 19 4 8 4 2 2" xfId="39014"/>
    <cellStyle name="Note 19 4 8 4 3" xfId="39015"/>
    <cellStyle name="Note 19 4 8 5" xfId="39016"/>
    <cellStyle name="Note 19 4 8 5 2" xfId="39017"/>
    <cellStyle name="Note 19 4 8 6" xfId="39018"/>
    <cellStyle name="Note 19 4 9" xfId="39019"/>
    <cellStyle name="Note 19 4 9 2" xfId="39020"/>
    <cellStyle name="Note 19 4 9 2 2" xfId="39021"/>
    <cellStyle name="Note 19 4 9 2 2 2" xfId="39022"/>
    <cellStyle name="Note 19 4 9 2 3" xfId="39023"/>
    <cellStyle name="Note 19 4 9 3" xfId="39024"/>
    <cellStyle name="Note 19 4 9 3 2" xfId="39025"/>
    <cellStyle name="Note 19 4 9 3 2 2" xfId="39026"/>
    <cellStyle name="Note 19 4 9 3 3" xfId="39027"/>
    <cellStyle name="Note 19 4 9 4" xfId="39028"/>
    <cellStyle name="Note 19 4 9 4 2" xfId="39029"/>
    <cellStyle name="Note 19 4 9 5" xfId="39030"/>
    <cellStyle name="Note 19 5" xfId="39031"/>
    <cellStyle name="Note 19 5 2" xfId="39032"/>
    <cellStyle name="Note 19 5 2 2" xfId="39033"/>
    <cellStyle name="Note 19 5 2 2 2" xfId="39034"/>
    <cellStyle name="Note 19 5 2 2 2 2" xfId="39035"/>
    <cellStyle name="Note 19 5 2 2 2 2 2" xfId="39036"/>
    <cellStyle name="Note 19 5 2 2 2 2 2 2" xfId="39037"/>
    <cellStyle name="Note 19 5 2 2 2 2 3" xfId="39038"/>
    <cellStyle name="Note 19 5 2 2 2 3" xfId="39039"/>
    <cellStyle name="Note 19 5 2 2 2 3 2" xfId="39040"/>
    <cellStyle name="Note 19 5 2 2 2 3 2 2" xfId="39041"/>
    <cellStyle name="Note 19 5 2 2 2 3 3" xfId="39042"/>
    <cellStyle name="Note 19 5 2 2 2 4" xfId="39043"/>
    <cellStyle name="Note 19 5 2 2 2 4 2" xfId="39044"/>
    <cellStyle name="Note 19 5 2 2 2 5" xfId="39045"/>
    <cellStyle name="Note 19 5 2 2 3" xfId="39046"/>
    <cellStyle name="Note 19 5 2 2 3 2" xfId="39047"/>
    <cellStyle name="Note 19 5 2 2 3 2 2" xfId="39048"/>
    <cellStyle name="Note 19 5 2 2 3 3" xfId="39049"/>
    <cellStyle name="Note 19 5 2 2 4" xfId="39050"/>
    <cellStyle name="Note 19 5 2 2 4 2" xfId="39051"/>
    <cellStyle name="Note 19 5 2 2 4 2 2" xfId="39052"/>
    <cellStyle name="Note 19 5 2 2 4 3" xfId="39053"/>
    <cellStyle name="Note 19 5 2 2 5" xfId="39054"/>
    <cellStyle name="Note 19 5 2 2 5 2" xfId="39055"/>
    <cellStyle name="Note 19 5 2 2 6" xfId="39056"/>
    <cellStyle name="Note 19 5 2 3" xfId="39057"/>
    <cellStyle name="Note 19 5 2 3 2" xfId="39058"/>
    <cellStyle name="Note 19 5 2 3 2 2" xfId="39059"/>
    <cellStyle name="Note 19 5 2 3 2 2 2" xfId="39060"/>
    <cellStyle name="Note 19 5 2 3 2 2 2 2" xfId="39061"/>
    <cellStyle name="Note 19 5 2 3 2 2 3" xfId="39062"/>
    <cellStyle name="Note 19 5 2 3 2 3" xfId="39063"/>
    <cellStyle name="Note 19 5 2 3 2 3 2" xfId="39064"/>
    <cellStyle name="Note 19 5 2 3 2 3 2 2" xfId="39065"/>
    <cellStyle name="Note 19 5 2 3 2 3 3" xfId="39066"/>
    <cellStyle name="Note 19 5 2 3 2 4" xfId="39067"/>
    <cellStyle name="Note 19 5 2 3 2 4 2" xfId="39068"/>
    <cellStyle name="Note 19 5 2 3 2 5" xfId="39069"/>
    <cellStyle name="Note 19 5 2 3 3" xfId="39070"/>
    <cellStyle name="Note 19 5 2 3 3 2" xfId="39071"/>
    <cellStyle name="Note 19 5 2 3 3 2 2" xfId="39072"/>
    <cellStyle name="Note 19 5 2 3 3 3" xfId="39073"/>
    <cellStyle name="Note 19 5 2 3 4" xfId="39074"/>
    <cellStyle name="Note 19 5 2 3 4 2" xfId="39075"/>
    <cellStyle name="Note 19 5 2 3 4 2 2" xfId="39076"/>
    <cellStyle name="Note 19 5 2 3 4 3" xfId="39077"/>
    <cellStyle name="Note 19 5 2 3 5" xfId="39078"/>
    <cellStyle name="Note 19 5 2 3 5 2" xfId="39079"/>
    <cellStyle name="Note 19 5 2 3 6" xfId="39080"/>
    <cellStyle name="Note 19 5 2 4" xfId="39081"/>
    <cellStyle name="Note 19 5 2 4 2" xfId="39082"/>
    <cellStyle name="Note 19 5 2 4 2 2" xfId="39083"/>
    <cellStyle name="Note 19 5 2 4 2 2 2" xfId="39084"/>
    <cellStyle name="Note 19 5 2 4 2 3" xfId="39085"/>
    <cellStyle name="Note 19 5 2 4 3" xfId="39086"/>
    <cellStyle name="Note 19 5 2 4 3 2" xfId="39087"/>
    <cellStyle name="Note 19 5 2 4 3 2 2" xfId="39088"/>
    <cellStyle name="Note 19 5 2 4 3 3" xfId="39089"/>
    <cellStyle name="Note 19 5 2 4 4" xfId="39090"/>
    <cellStyle name="Note 19 5 2 4 4 2" xfId="39091"/>
    <cellStyle name="Note 19 5 2 4 5" xfId="39092"/>
    <cellStyle name="Note 19 5 3" xfId="39093"/>
    <cellStyle name="Note 19 5 3 2" xfId="39094"/>
    <cellStyle name="Note 19 5 3 2 2" xfId="39095"/>
    <cellStyle name="Note 19 5 3 2 2 2" xfId="39096"/>
    <cellStyle name="Note 19 5 3 2 2 2 2" xfId="39097"/>
    <cellStyle name="Note 19 5 3 2 2 2 2 2" xfId="39098"/>
    <cellStyle name="Note 19 5 3 2 2 2 3" xfId="39099"/>
    <cellStyle name="Note 19 5 3 2 2 3" xfId="39100"/>
    <cellStyle name="Note 19 5 3 2 2 3 2" xfId="39101"/>
    <cellStyle name="Note 19 5 3 2 2 3 2 2" xfId="39102"/>
    <cellStyle name="Note 19 5 3 2 2 3 3" xfId="39103"/>
    <cellStyle name="Note 19 5 3 2 2 4" xfId="39104"/>
    <cellStyle name="Note 19 5 3 2 2 4 2" xfId="39105"/>
    <cellStyle name="Note 19 5 3 2 2 5" xfId="39106"/>
    <cellStyle name="Note 19 5 3 2 3" xfId="39107"/>
    <cellStyle name="Note 19 5 3 2 3 2" xfId="39108"/>
    <cellStyle name="Note 19 5 3 2 3 2 2" xfId="39109"/>
    <cellStyle name="Note 19 5 3 2 3 3" xfId="39110"/>
    <cellStyle name="Note 19 5 3 2 4" xfId="39111"/>
    <cellStyle name="Note 19 5 3 2 4 2" xfId="39112"/>
    <cellStyle name="Note 19 5 3 2 4 2 2" xfId="39113"/>
    <cellStyle name="Note 19 5 3 2 4 3" xfId="39114"/>
    <cellStyle name="Note 19 5 3 2 5" xfId="39115"/>
    <cellStyle name="Note 19 5 3 2 5 2" xfId="39116"/>
    <cellStyle name="Note 19 5 3 2 6" xfId="39117"/>
    <cellStyle name="Note 19 5 3 3" xfId="39118"/>
    <cellStyle name="Note 19 5 3 3 2" xfId="39119"/>
    <cellStyle name="Note 19 5 3 3 2 2" xfId="39120"/>
    <cellStyle name="Note 19 5 3 3 2 2 2" xfId="39121"/>
    <cellStyle name="Note 19 5 3 3 2 2 2 2" xfId="39122"/>
    <cellStyle name="Note 19 5 3 3 2 2 3" xfId="39123"/>
    <cellStyle name="Note 19 5 3 3 2 3" xfId="39124"/>
    <cellStyle name="Note 19 5 3 3 2 3 2" xfId="39125"/>
    <cellStyle name="Note 19 5 3 3 2 3 2 2" xfId="39126"/>
    <cellStyle name="Note 19 5 3 3 2 3 3" xfId="39127"/>
    <cellStyle name="Note 19 5 3 3 2 4" xfId="39128"/>
    <cellStyle name="Note 19 5 3 3 2 4 2" xfId="39129"/>
    <cellStyle name="Note 19 5 3 3 2 5" xfId="39130"/>
    <cellStyle name="Note 19 5 3 3 3" xfId="39131"/>
    <cellStyle name="Note 19 5 3 3 3 2" xfId="39132"/>
    <cellStyle name="Note 19 5 3 3 3 2 2" xfId="39133"/>
    <cellStyle name="Note 19 5 3 3 3 3" xfId="39134"/>
    <cellStyle name="Note 19 5 3 3 4" xfId="39135"/>
    <cellStyle name="Note 19 5 3 3 4 2" xfId="39136"/>
    <cellStyle name="Note 19 5 3 3 4 2 2" xfId="39137"/>
    <cellStyle name="Note 19 5 3 3 4 3" xfId="39138"/>
    <cellStyle name="Note 19 5 3 3 5" xfId="39139"/>
    <cellStyle name="Note 19 5 3 3 5 2" xfId="39140"/>
    <cellStyle name="Note 19 5 3 3 6" xfId="39141"/>
    <cellStyle name="Note 19 5 3 4" xfId="39142"/>
    <cellStyle name="Note 19 5 3 4 2" xfId="39143"/>
    <cellStyle name="Note 19 5 3 4 2 2" xfId="39144"/>
    <cellStyle name="Note 19 5 3 4 2 2 2" xfId="39145"/>
    <cellStyle name="Note 19 5 3 4 2 3" xfId="39146"/>
    <cellStyle name="Note 19 5 3 4 3" xfId="39147"/>
    <cellStyle name="Note 19 5 3 4 3 2" xfId="39148"/>
    <cellStyle name="Note 19 5 3 4 3 2 2" xfId="39149"/>
    <cellStyle name="Note 19 5 3 4 3 3" xfId="39150"/>
    <cellStyle name="Note 19 5 3 4 4" xfId="39151"/>
    <cellStyle name="Note 19 5 3 4 4 2" xfId="39152"/>
    <cellStyle name="Note 19 5 3 4 5" xfId="39153"/>
    <cellStyle name="Note 19 5 4" xfId="39154"/>
    <cellStyle name="Note 19 5 4 2" xfId="39155"/>
    <cellStyle name="Note 19 5 4 2 2" xfId="39156"/>
    <cellStyle name="Note 19 5 4 2 2 2" xfId="39157"/>
    <cellStyle name="Note 19 5 4 2 2 2 2" xfId="39158"/>
    <cellStyle name="Note 19 5 4 2 2 2 2 2" xfId="39159"/>
    <cellStyle name="Note 19 5 4 2 2 2 3" xfId="39160"/>
    <cellStyle name="Note 19 5 4 2 2 3" xfId="39161"/>
    <cellStyle name="Note 19 5 4 2 2 3 2" xfId="39162"/>
    <cellStyle name="Note 19 5 4 2 2 3 2 2" xfId="39163"/>
    <cellStyle name="Note 19 5 4 2 2 3 3" xfId="39164"/>
    <cellStyle name="Note 19 5 4 2 2 4" xfId="39165"/>
    <cellStyle name="Note 19 5 4 2 2 4 2" xfId="39166"/>
    <cellStyle name="Note 19 5 4 2 2 5" xfId="39167"/>
    <cellStyle name="Note 19 5 4 2 3" xfId="39168"/>
    <cellStyle name="Note 19 5 4 2 3 2" xfId="39169"/>
    <cellStyle name="Note 19 5 4 2 3 2 2" xfId="39170"/>
    <cellStyle name="Note 19 5 4 2 3 3" xfId="39171"/>
    <cellStyle name="Note 19 5 4 2 4" xfId="39172"/>
    <cellStyle name="Note 19 5 4 2 4 2" xfId="39173"/>
    <cellStyle name="Note 19 5 4 2 4 2 2" xfId="39174"/>
    <cellStyle name="Note 19 5 4 2 4 3" xfId="39175"/>
    <cellStyle name="Note 19 5 4 2 5" xfId="39176"/>
    <cellStyle name="Note 19 5 4 2 5 2" xfId="39177"/>
    <cellStyle name="Note 19 5 4 2 6" xfId="39178"/>
    <cellStyle name="Note 19 5 4 3" xfId="39179"/>
    <cellStyle name="Note 19 5 4 3 2" xfId="39180"/>
    <cellStyle name="Note 19 5 4 3 2 2" xfId="39181"/>
    <cellStyle name="Note 19 5 4 3 2 2 2" xfId="39182"/>
    <cellStyle name="Note 19 5 4 3 2 2 2 2" xfId="39183"/>
    <cellStyle name="Note 19 5 4 3 2 2 3" xfId="39184"/>
    <cellStyle name="Note 19 5 4 3 2 3" xfId="39185"/>
    <cellStyle name="Note 19 5 4 3 2 3 2" xfId="39186"/>
    <cellStyle name="Note 19 5 4 3 2 3 2 2" xfId="39187"/>
    <cellStyle name="Note 19 5 4 3 2 3 3" xfId="39188"/>
    <cellStyle name="Note 19 5 4 3 2 4" xfId="39189"/>
    <cellStyle name="Note 19 5 4 3 2 4 2" xfId="39190"/>
    <cellStyle name="Note 19 5 4 3 2 5" xfId="39191"/>
    <cellStyle name="Note 19 5 4 3 3" xfId="39192"/>
    <cellStyle name="Note 19 5 4 3 3 2" xfId="39193"/>
    <cellStyle name="Note 19 5 4 3 3 2 2" xfId="39194"/>
    <cellStyle name="Note 19 5 4 3 3 3" xfId="39195"/>
    <cellStyle name="Note 19 5 4 3 4" xfId="39196"/>
    <cellStyle name="Note 19 5 4 3 4 2" xfId="39197"/>
    <cellStyle name="Note 19 5 4 3 4 2 2" xfId="39198"/>
    <cellStyle name="Note 19 5 4 3 4 3" xfId="39199"/>
    <cellStyle name="Note 19 5 4 3 5" xfId="39200"/>
    <cellStyle name="Note 19 5 4 3 5 2" xfId="39201"/>
    <cellStyle name="Note 19 5 4 3 6" xfId="39202"/>
    <cellStyle name="Note 19 5 4 4" xfId="39203"/>
    <cellStyle name="Note 19 5 4 4 2" xfId="39204"/>
    <cellStyle name="Note 19 5 4 4 2 2" xfId="39205"/>
    <cellStyle name="Note 19 5 4 4 2 2 2" xfId="39206"/>
    <cellStyle name="Note 19 5 4 4 2 3" xfId="39207"/>
    <cellStyle name="Note 19 5 4 4 3" xfId="39208"/>
    <cellStyle name="Note 19 5 4 4 3 2" xfId="39209"/>
    <cellStyle name="Note 19 5 4 4 3 2 2" xfId="39210"/>
    <cellStyle name="Note 19 5 4 4 3 3" xfId="39211"/>
    <cellStyle name="Note 19 5 4 4 4" xfId="39212"/>
    <cellStyle name="Note 19 5 4 4 4 2" xfId="39213"/>
    <cellStyle name="Note 19 5 4 4 5" xfId="39214"/>
    <cellStyle name="Note 19 5 5" xfId="39215"/>
    <cellStyle name="Note 19 5 5 2" xfId="39216"/>
    <cellStyle name="Note 19 5 5 2 2" xfId="39217"/>
    <cellStyle name="Note 19 5 5 2 2 2" xfId="39218"/>
    <cellStyle name="Note 19 5 5 2 2 2 2" xfId="39219"/>
    <cellStyle name="Note 19 5 5 2 2 2 2 2" xfId="39220"/>
    <cellStyle name="Note 19 5 5 2 2 2 3" xfId="39221"/>
    <cellStyle name="Note 19 5 5 2 2 3" xfId="39222"/>
    <cellStyle name="Note 19 5 5 2 2 3 2" xfId="39223"/>
    <cellStyle name="Note 19 5 5 2 2 3 2 2" xfId="39224"/>
    <cellStyle name="Note 19 5 5 2 2 3 3" xfId="39225"/>
    <cellStyle name="Note 19 5 5 2 2 4" xfId="39226"/>
    <cellStyle name="Note 19 5 5 2 2 4 2" xfId="39227"/>
    <cellStyle name="Note 19 5 5 2 2 5" xfId="39228"/>
    <cellStyle name="Note 19 5 5 2 3" xfId="39229"/>
    <cellStyle name="Note 19 5 5 2 3 2" xfId="39230"/>
    <cellStyle name="Note 19 5 5 2 3 2 2" xfId="39231"/>
    <cellStyle name="Note 19 5 5 2 3 3" xfId="39232"/>
    <cellStyle name="Note 19 5 5 2 4" xfId="39233"/>
    <cellStyle name="Note 19 5 5 2 4 2" xfId="39234"/>
    <cellStyle name="Note 19 5 5 2 4 2 2" xfId="39235"/>
    <cellStyle name="Note 19 5 5 2 4 3" xfId="39236"/>
    <cellStyle name="Note 19 5 5 2 5" xfId="39237"/>
    <cellStyle name="Note 19 5 5 2 5 2" xfId="39238"/>
    <cellStyle name="Note 19 5 5 2 6" xfId="39239"/>
    <cellStyle name="Note 19 5 5 3" xfId="39240"/>
    <cellStyle name="Note 19 5 5 3 2" xfId="39241"/>
    <cellStyle name="Note 19 5 5 3 2 2" xfId="39242"/>
    <cellStyle name="Note 19 5 5 3 2 2 2" xfId="39243"/>
    <cellStyle name="Note 19 5 5 3 2 2 2 2" xfId="39244"/>
    <cellStyle name="Note 19 5 5 3 2 2 3" xfId="39245"/>
    <cellStyle name="Note 19 5 5 3 2 3" xfId="39246"/>
    <cellStyle name="Note 19 5 5 3 2 3 2" xfId="39247"/>
    <cellStyle name="Note 19 5 5 3 2 3 2 2" xfId="39248"/>
    <cellStyle name="Note 19 5 5 3 2 3 3" xfId="39249"/>
    <cellStyle name="Note 19 5 5 3 2 4" xfId="39250"/>
    <cellStyle name="Note 19 5 5 3 2 4 2" xfId="39251"/>
    <cellStyle name="Note 19 5 5 3 2 5" xfId="39252"/>
    <cellStyle name="Note 19 5 5 3 3" xfId="39253"/>
    <cellStyle name="Note 19 5 5 3 3 2" xfId="39254"/>
    <cellStyle name="Note 19 5 5 3 3 2 2" xfId="39255"/>
    <cellStyle name="Note 19 5 5 3 3 3" xfId="39256"/>
    <cellStyle name="Note 19 5 5 3 4" xfId="39257"/>
    <cellStyle name="Note 19 5 5 3 4 2" xfId="39258"/>
    <cellStyle name="Note 19 5 5 3 4 2 2" xfId="39259"/>
    <cellStyle name="Note 19 5 5 3 4 3" xfId="39260"/>
    <cellStyle name="Note 19 5 5 3 5" xfId="39261"/>
    <cellStyle name="Note 19 5 5 3 5 2" xfId="39262"/>
    <cellStyle name="Note 19 5 5 3 6" xfId="39263"/>
    <cellStyle name="Note 19 5 5 4" xfId="39264"/>
    <cellStyle name="Note 19 5 5 4 2" xfId="39265"/>
    <cellStyle name="Note 19 5 5 4 2 2" xfId="39266"/>
    <cellStyle name="Note 19 5 5 4 2 2 2" xfId="39267"/>
    <cellStyle name="Note 19 5 5 4 2 3" xfId="39268"/>
    <cellStyle name="Note 19 5 5 4 3" xfId="39269"/>
    <cellStyle name="Note 19 5 5 4 3 2" xfId="39270"/>
    <cellStyle name="Note 19 5 5 4 3 2 2" xfId="39271"/>
    <cellStyle name="Note 19 5 5 4 3 3" xfId="39272"/>
    <cellStyle name="Note 19 5 5 4 4" xfId="39273"/>
    <cellStyle name="Note 19 5 5 4 4 2" xfId="39274"/>
    <cellStyle name="Note 19 5 5 4 5" xfId="39275"/>
    <cellStyle name="Note 19 5 6" xfId="39276"/>
    <cellStyle name="Note 19 5 6 2" xfId="39277"/>
    <cellStyle name="Note 19 5 6 2 2" xfId="39278"/>
    <cellStyle name="Note 19 5 6 2 2 2" xfId="39279"/>
    <cellStyle name="Note 19 5 6 2 2 2 2" xfId="39280"/>
    <cellStyle name="Note 19 5 6 2 2 2 2 2" xfId="39281"/>
    <cellStyle name="Note 19 5 6 2 2 2 3" xfId="39282"/>
    <cellStyle name="Note 19 5 6 2 2 3" xfId="39283"/>
    <cellStyle name="Note 19 5 6 2 2 3 2" xfId="39284"/>
    <cellStyle name="Note 19 5 6 2 2 3 2 2" xfId="39285"/>
    <cellStyle name="Note 19 5 6 2 2 3 3" xfId="39286"/>
    <cellStyle name="Note 19 5 6 2 2 4" xfId="39287"/>
    <cellStyle name="Note 19 5 6 2 2 4 2" xfId="39288"/>
    <cellStyle name="Note 19 5 6 2 2 5" xfId="39289"/>
    <cellStyle name="Note 19 5 6 2 3" xfId="39290"/>
    <cellStyle name="Note 19 5 6 2 3 2" xfId="39291"/>
    <cellStyle name="Note 19 5 6 2 3 2 2" xfId="39292"/>
    <cellStyle name="Note 19 5 6 2 3 3" xfId="39293"/>
    <cellStyle name="Note 19 5 6 2 4" xfId="39294"/>
    <cellStyle name="Note 19 5 6 2 4 2" xfId="39295"/>
    <cellStyle name="Note 19 5 6 2 4 2 2" xfId="39296"/>
    <cellStyle name="Note 19 5 6 2 4 3" xfId="39297"/>
    <cellStyle name="Note 19 5 6 2 5" xfId="39298"/>
    <cellStyle name="Note 19 5 6 2 5 2" xfId="39299"/>
    <cellStyle name="Note 19 5 6 2 6" xfId="39300"/>
    <cellStyle name="Note 19 5 6 3" xfId="39301"/>
    <cellStyle name="Note 19 5 6 3 2" xfId="39302"/>
    <cellStyle name="Note 19 5 6 3 2 2" xfId="39303"/>
    <cellStyle name="Note 19 5 6 3 2 2 2" xfId="39304"/>
    <cellStyle name="Note 19 5 6 3 2 2 2 2" xfId="39305"/>
    <cellStyle name="Note 19 5 6 3 2 2 3" xfId="39306"/>
    <cellStyle name="Note 19 5 6 3 2 3" xfId="39307"/>
    <cellStyle name="Note 19 5 6 3 2 3 2" xfId="39308"/>
    <cellStyle name="Note 19 5 6 3 2 3 2 2" xfId="39309"/>
    <cellStyle name="Note 19 5 6 3 2 3 3" xfId="39310"/>
    <cellStyle name="Note 19 5 6 3 2 4" xfId="39311"/>
    <cellStyle name="Note 19 5 6 3 2 4 2" xfId="39312"/>
    <cellStyle name="Note 19 5 6 3 2 5" xfId="39313"/>
    <cellStyle name="Note 19 5 6 3 3" xfId="39314"/>
    <cellStyle name="Note 19 5 6 3 3 2" xfId="39315"/>
    <cellStyle name="Note 19 5 6 3 3 2 2" xfId="39316"/>
    <cellStyle name="Note 19 5 6 3 3 3" xfId="39317"/>
    <cellStyle name="Note 19 5 6 3 4" xfId="39318"/>
    <cellStyle name="Note 19 5 6 3 4 2" xfId="39319"/>
    <cellStyle name="Note 19 5 6 3 4 2 2" xfId="39320"/>
    <cellStyle name="Note 19 5 6 3 4 3" xfId="39321"/>
    <cellStyle name="Note 19 5 6 3 5" xfId="39322"/>
    <cellStyle name="Note 19 5 6 3 5 2" xfId="39323"/>
    <cellStyle name="Note 19 5 6 3 6" xfId="39324"/>
    <cellStyle name="Note 19 5 6 4" xfId="39325"/>
    <cellStyle name="Note 19 5 6 4 2" xfId="39326"/>
    <cellStyle name="Note 19 5 6 4 2 2" xfId="39327"/>
    <cellStyle name="Note 19 5 6 4 2 2 2" xfId="39328"/>
    <cellStyle name="Note 19 5 6 4 2 3" xfId="39329"/>
    <cellStyle name="Note 19 5 6 4 3" xfId="39330"/>
    <cellStyle name="Note 19 5 6 4 3 2" xfId="39331"/>
    <cellStyle name="Note 19 5 6 4 3 2 2" xfId="39332"/>
    <cellStyle name="Note 19 5 6 4 3 3" xfId="39333"/>
    <cellStyle name="Note 19 5 6 4 4" xfId="39334"/>
    <cellStyle name="Note 19 5 6 4 4 2" xfId="39335"/>
    <cellStyle name="Note 19 5 6 4 5" xfId="39336"/>
    <cellStyle name="Note 19 5 7" xfId="39337"/>
    <cellStyle name="Note 19 5 7 2" xfId="39338"/>
    <cellStyle name="Note 19 5 7 2 2" xfId="39339"/>
    <cellStyle name="Note 19 5 7 2 2 2" xfId="39340"/>
    <cellStyle name="Note 19 5 7 2 2 2 2" xfId="39341"/>
    <cellStyle name="Note 19 5 7 2 2 3" xfId="39342"/>
    <cellStyle name="Note 19 5 7 2 3" xfId="39343"/>
    <cellStyle name="Note 19 5 7 2 3 2" xfId="39344"/>
    <cellStyle name="Note 19 5 7 2 3 2 2" xfId="39345"/>
    <cellStyle name="Note 19 5 7 2 3 3" xfId="39346"/>
    <cellStyle name="Note 19 5 7 2 4" xfId="39347"/>
    <cellStyle name="Note 19 5 7 2 4 2" xfId="39348"/>
    <cellStyle name="Note 19 5 7 2 5" xfId="39349"/>
    <cellStyle name="Note 19 5 7 3" xfId="39350"/>
    <cellStyle name="Note 19 5 7 3 2" xfId="39351"/>
    <cellStyle name="Note 19 5 7 3 2 2" xfId="39352"/>
    <cellStyle name="Note 19 5 7 3 3" xfId="39353"/>
    <cellStyle name="Note 19 5 7 4" xfId="39354"/>
    <cellStyle name="Note 19 5 7 4 2" xfId="39355"/>
    <cellStyle name="Note 19 5 7 4 2 2" xfId="39356"/>
    <cellStyle name="Note 19 5 7 4 3" xfId="39357"/>
    <cellStyle name="Note 19 5 7 5" xfId="39358"/>
    <cellStyle name="Note 19 5 7 5 2" xfId="39359"/>
    <cellStyle name="Note 19 5 7 6" xfId="39360"/>
    <cellStyle name="Note 19 5 8" xfId="39361"/>
    <cellStyle name="Note 19 5 8 2" xfId="39362"/>
    <cellStyle name="Note 19 5 8 2 2" xfId="39363"/>
    <cellStyle name="Note 19 5 8 2 2 2" xfId="39364"/>
    <cellStyle name="Note 19 5 8 2 2 2 2" xfId="39365"/>
    <cellStyle name="Note 19 5 8 2 2 3" xfId="39366"/>
    <cellStyle name="Note 19 5 8 2 3" xfId="39367"/>
    <cellStyle name="Note 19 5 8 2 3 2" xfId="39368"/>
    <cellStyle name="Note 19 5 8 2 3 2 2" xfId="39369"/>
    <cellStyle name="Note 19 5 8 2 3 3" xfId="39370"/>
    <cellStyle name="Note 19 5 8 2 4" xfId="39371"/>
    <cellStyle name="Note 19 5 8 2 4 2" xfId="39372"/>
    <cellStyle name="Note 19 5 8 2 5" xfId="39373"/>
    <cellStyle name="Note 19 5 8 3" xfId="39374"/>
    <cellStyle name="Note 19 5 8 3 2" xfId="39375"/>
    <cellStyle name="Note 19 5 8 3 2 2" xfId="39376"/>
    <cellStyle name="Note 19 5 8 3 3" xfId="39377"/>
    <cellStyle name="Note 19 5 8 4" xfId="39378"/>
    <cellStyle name="Note 19 5 8 4 2" xfId="39379"/>
    <cellStyle name="Note 19 5 8 4 2 2" xfId="39380"/>
    <cellStyle name="Note 19 5 8 4 3" xfId="39381"/>
    <cellStyle name="Note 19 5 8 5" xfId="39382"/>
    <cellStyle name="Note 19 5 8 5 2" xfId="39383"/>
    <cellStyle name="Note 19 5 8 6" xfId="39384"/>
    <cellStyle name="Note 19 5 9" xfId="39385"/>
    <cellStyle name="Note 19 5 9 2" xfId="39386"/>
    <cellStyle name="Note 19 5 9 2 2" xfId="39387"/>
    <cellStyle name="Note 19 5 9 2 2 2" xfId="39388"/>
    <cellStyle name="Note 19 5 9 2 3" xfId="39389"/>
    <cellStyle name="Note 19 5 9 3" xfId="39390"/>
    <cellStyle name="Note 19 5 9 3 2" xfId="39391"/>
    <cellStyle name="Note 19 5 9 3 2 2" xfId="39392"/>
    <cellStyle name="Note 19 5 9 3 3" xfId="39393"/>
    <cellStyle name="Note 19 5 9 4" xfId="39394"/>
    <cellStyle name="Note 19 5 9 4 2" xfId="39395"/>
    <cellStyle name="Note 19 5 9 5" xfId="39396"/>
    <cellStyle name="Note 19 6" xfId="39397"/>
    <cellStyle name="Note 19 6 2" xfId="39398"/>
    <cellStyle name="Note 19 6 2 2" xfId="39399"/>
    <cellStyle name="Note 19 6 2 2 2" xfId="39400"/>
    <cellStyle name="Note 19 6 2 2 2 2" xfId="39401"/>
    <cellStyle name="Note 19 6 2 2 2 2 2" xfId="39402"/>
    <cellStyle name="Note 19 6 2 2 2 2 2 2" xfId="39403"/>
    <cellStyle name="Note 19 6 2 2 2 2 3" xfId="39404"/>
    <cellStyle name="Note 19 6 2 2 2 3" xfId="39405"/>
    <cellStyle name="Note 19 6 2 2 2 3 2" xfId="39406"/>
    <cellStyle name="Note 19 6 2 2 2 3 2 2" xfId="39407"/>
    <cellStyle name="Note 19 6 2 2 2 3 3" xfId="39408"/>
    <cellStyle name="Note 19 6 2 2 2 4" xfId="39409"/>
    <cellStyle name="Note 19 6 2 2 2 4 2" xfId="39410"/>
    <cellStyle name="Note 19 6 2 2 2 5" xfId="39411"/>
    <cellStyle name="Note 19 6 2 2 3" xfId="39412"/>
    <cellStyle name="Note 19 6 2 2 3 2" xfId="39413"/>
    <cellStyle name="Note 19 6 2 2 3 2 2" xfId="39414"/>
    <cellStyle name="Note 19 6 2 2 3 3" xfId="39415"/>
    <cellStyle name="Note 19 6 2 2 4" xfId="39416"/>
    <cellStyle name="Note 19 6 2 2 4 2" xfId="39417"/>
    <cellStyle name="Note 19 6 2 2 4 2 2" xfId="39418"/>
    <cellStyle name="Note 19 6 2 2 4 3" xfId="39419"/>
    <cellStyle name="Note 19 6 2 2 5" xfId="39420"/>
    <cellStyle name="Note 19 6 2 2 5 2" xfId="39421"/>
    <cellStyle name="Note 19 6 2 2 6" xfId="39422"/>
    <cellStyle name="Note 19 6 2 3" xfId="39423"/>
    <cellStyle name="Note 19 6 2 3 2" xfId="39424"/>
    <cellStyle name="Note 19 6 2 3 2 2" xfId="39425"/>
    <cellStyle name="Note 19 6 2 3 2 2 2" xfId="39426"/>
    <cellStyle name="Note 19 6 2 3 2 2 2 2" xfId="39427"/>
    <cellStyle name="Note 19 6 2 3 2 2 3" xfId="39428"/>
    <cellStyle name="Note 19 6 2 3 2 3" xfId="39429"/>
    <cellStyle name="Note 19 6 2 3 2 3 2" xfId="39430"/>
    <cellStyle name="Note 19 6 2 3 2 3 2 2" xfId="39431"/>
    <cellStyle name="Note 19 6 2 3 2 3 3" xfId="39432"/>
    <cellStyle name="Note 19 6 2 3 2 4" xfId="39433"/>
    <cellStyle name="Note 19 6 2 3 2 4 2" xfId="39434"/>
    <cellStyle name="Note 19 6 2 3 2 5" xfId="39435"/>
    <cellStyle name="Note 19 6 2 3 3" xfId="39436"/>
    <cellStyle name="Note 19 6 2 3 3 2" xfId="39437"/>
    <cellStyle name="Note 19 6 2 3 3 2 2" xfId="39438"/>
    <cellStyle name="Note 19 6 2 3 3 3" xfId="39439"/>
    <cellStyle name="Note 19 6 2 3 4" xfId="39440"/>
    <cellStyle name="Note 19 6 2 3 4 2" xfId="39441"/>
    <cellStyle name="Note 19 6 2 3 4 2 2" xfId="39442"/>
    <cellStyle name="Note 19 6 2 3 4 3" xfId="39443"/>
    <cellStyle name="Note 19 6 2 3 5" xfId="39444"/>
    <cellStyle name="Note 19 6 2 3 5 2" xfId="39445"/>
    <cellStyle name="Note 19 6 2 3 6" xfId="39446"/>
    <cellStyle name="Note 19 6 2 4" xfId="39447"/>
    <cellStyle name="Note 19 6 2 4 2" xfId="39448"/>
    <cellStyle name="Note 19 6 2 4 2 2" xfId="39449"/>
    <cellStyle name="Note 19 6 2 4 2 2 2" xfId="39450"/>
    <cellStyle name="Note 19 6 2 4 2 3" xfId="39451"/>
    <cellStyle name="Note 19 6 2 4 3" xfId="39452"/>
    <cellStyle name="Note 19 6 2 4 3 2" xfId="39453"/>
    <cellStyle name="Note 19 6 2 4 3 2 2" xfId="39454"/>
    <cellStyle name="Note 19 6 2 4 3 3" xfId="39455"/>
    <cellStyle name="Note 19 6 2 4 4" xfId="39456"/>
    <cellStyle name="Note 19 6 2 4 4 2" xfId="39457"/>
    <cellStyle name="Note 19 6 2 4 5" xfId="39458"/>
    <cellStyle name="Note 19 6 3" xfId="39459"/>
    <cellStyle name="Note 19 6 3 2" xfId="39460"/>
    <cellStyle name="Note 19 6 3 2 2" xfId="39461"/>
    <cellStyle name="Note 19 6 3 2 2 2" xfId="39462"/>
    <cellStyle name="Note 19 6 3 2 2 2 2" xfId="39463"/>
    <cellStyle name="Note 19 6 3 2 2 2 2 2" xfId="39464"/>
    <cellStyle name="Note 19 6 3 2 2 2 3" xfId="39465"/>
    <cellStyle name="Note 19 6 3 2 2 3" xfId="39466"/>
    <cellStyle name="Note 19 6 3 2 2 3 2" xfId="39467"/>
    <cellStyle name="Note 19 6 3 2 2 3 2 2" xfId="39468"/>
    <cellStyle name="Note 19 6 3 2 2 3 3" xfId="39469"/>
    <cellStyle name="Note 19 6 3 2 2 4" xfId="39470"/>
    <cellStyle name="Note 19 6 3 2 2 4 2" xfId="39471"/>
    <cellStyle name="Note 19 6 3 2 2 5" xfId="39472"/>
    <cellStyle name="Note 19 6 3 2 3" xfId="39473"/>
    <cellStyle name="Note 19 6 3 2 3 2" xfId="39474"/>
    <cellStyle name="Note 19 6 3 2 3 2 2" xfId="39475"/>
    <cellStyle name="Note 19 6 3 2 3 3" xfId="39476"/>
    <cellStyle name="Note 19 6 3 2 4" xfId="39477"/>
    <cellStyle name="Note 19 6 3 2 4 2" xfId="39478"/>
    <cellStyle name="Note 19 6 3 2 4 2 2" xfId="39479"/>
    <cellStyle name="Note 19 6 3 2 4 3" xfId="39480"/>
    <cellStyle name="Note 19 6 3 2 5" xfId="39481"/>
    <cellStyle name="Note 19 6 3 2 5 2" xfId="39482"/>
    <cellStyle name="Note 19 6 3 2 6" xfId="39483"/>
    <cellStyle name="Note 19 6 3 3" xfId="39484"/>
    <cellStyle name="Note 19 6 3 3 2" xfId="39485"/>
    <cellStyle name="Note 19 6 3 3 2 2" xfId="39486"/>
    <cellStyle name="Note 19 6 3 3 2 2 2" xfId="39487"/>
    <cellStyle name="Note 19 6 3 3 2 2 2 2" xfId="39488"/>
    <cellStyle name="Note 19 6 3 3 2 2 3" xfId="39489"/>
    <cellStyle name="Note 19 6 3 3 2 3" xfId="39490"/>
    <cellStyle name="Note 19 6 3 3 2 3 2" xfId="39491"/>
    <cellStyle name="Note 19 6 3 3 2 3 2 2" xfId="39492"/>
    <cellStyle name="Note 19 6 3 3 2 3 3" xfId="39493"/>
    <cellStyle name="Note 19 6 3 3 2 4" xfId="39494"/>
    <cellStyle name="Note 19 6 3 3 2 4 2" xfId="39495"/>
    <cellStyle name="Note 19 6 3 3 2 5" xfId="39496"/>
    <cellStyle name="Note 19 6 3 3 3" xfId="39497"/>
    <cellStyle name="Note 19 6 3 3 3 2" xfId="39498"/>
    <cellStyle name="Note 19 6 3 3 3 2 2" xfId="39499"/>
    <cellStyle name="Note 19 6 3 3 3 3" xfId="39500"/>
    <cellStyle name="Note 19 6 3 3 4" xfId="39501"/>
    <cellStyle name="Note 19 6 3 3 4 2" xfId="39502"/>
    <cellStyle name="Note 19 6 3 3 4 2 2" xfId="39503"/>
    <cellStyle name="Note 19 6 3 3 4 3" xfId="39504"/>
    <cellStyle name="Note 19 6 3 3 5" xfId="39505"/>
    <cellStyle name="Note 19 6 3 3 5 2" xfId="39506"/>
    <cellStyle name="Note 19 6 3 3 6" xfId="39507"/>
    <cellStyle name="Note 19 6 3 4" xfId="39508"/>
    <cellStyle name="Note 19 6 3 4 2" xfId="39509"/>
    <cellStyle name="Note 19 6 3 4 2 2" xfId="39510"/>
    <cellStyle name="Note 19 6 3 4 2 2 2" xfId="39511"/>
    <cellStyle name="Note 19 6 3 4 2 3" xfId="39512"/>
    <cellStyle name="Note 19 6 3 4 3" xfId="39513"/>
    <cellStyle name="Note 19 6 3 4 3 2" xfId="39514"/>
    <cellStyle name="Note 19 6 3 4 3 2 2" xfId="39515"/>
    <cellStyle name="Note 19 6 3 4 3 3" xfId="39516"/>
    <cellStyle name="Note 19 6 3 4 4" xfId="39517"/>
    <cellStyle name="Note 19 6 3 4 4 2" xfId="39518"/>
    <cellStyle name="Note 19 6 3 4 5" xfId="39519"/>
    <cellStyle name="Note 19 6 4" xfId="39520"/>
    <cellStyle name="Note 19 6 4 2" xfId="39521"/>
    <cellStyle name="Note 19 6 4 2 2" xfId="39522"/>
    <cellStyle name="Note 19 6 4 2 2 2" xfId="39523"/>
    <cellStyle name="Note 19 6 4 2 2 2 2" xfId="39524"/>
    <cellStyle name="Note 19 6 4 2 2 2 2 2" xfId="39525"/>
    <cellStyle name="Note 19 6 4 2 2 2 3" xfId="39526"/>
    <cellStyle name="Note 19 6 4 2 2 3" xfId="39527"/>
    <cellStyle name="Note 19 6 4 2 2 3 2" xfId="39528"/>
    <cellStyle name="Note 19 6 4 2 2 3 2 2" xfId="39529"/>
    <cellStyle name="Note 19 6 4 2 2 3 3" xfId="39530"/>
    <cellStyle name="Note 19 6 4 2 2 4" xfId="39531"/>
    <cellStyle name="Note 19 6 4 2 2 4 2" xfId="39532"/>
    <cellStyle name="Note 19 6 4 2 2 5" xfId="39533"/>
    <cellStyle name="Note 19 6 4 2 3" xfId="39534"/>
    <cellStyle name="Note 19 6 4 2 3 2" xfId="39535"/>
    <cellStyle name="Note 19 6 4 2 3 2 2" xfId="39536"/>
    <cellStyle name="Note 19 6 4 2 3 3" xfId="39537"/>
    <cellStyle name="Note 19 6 4 2 4" xfId="39538"/>
    <cellStyle name="Note 19 6 4 2 4 2" xfId="39539"/>
    <cellStyle name="Note 19 6 4 2 4 2 2" xfId="39540"/>
    <cellStyle name="Note 19 6 4 2 4 3" xfId="39541"/>
    <cellStyle name="Note 19 6 4 2 5" xfId="39542"/>
    <cellStyle name="Note 19 6 4 2 5 2" xfId="39543"/>
    <cellStyle name="Note 19 6 4 2 6" xfId="39544"/>
    <cellStyle name="Note 19 6 4 3" xfId="39545"/>
    <cellStyle name="Note 19 6 4 3 2" xfId="39546"/>
    <cellStyle name="Note 19 6 4 3 2 2" xfId="39547"/>
    <cellStyle name="Note 19 6 4 3 2 2 2" xfId="39548"/>
    <cellStyle name="Note 19 6 4 3 2 2 2 2" xfId="39549"/>
    <cellStyle name="Note 19 6 4 3 2 2 3" xfId="39550"/>
    <cellStyle name="Note 19 6 4 3 2 3" xfId="39551"/>
    <cellStyle name="Note 19 6 4 3 2 3 2" xfId="39552"/>
    <cellStyle name="Note 19 6 4 3 2 3 2 2" xfId="39553"/>
    <cellStyle name="Note 19 6 4 3 2 3 3" xfId="39554"/>
    <cellStyle name="Note 19 6 4 3 2 4" xfId="39555"/>
    <cellStyle name="Note 19 6 4 3 2 4 2" xfId="39556"/>
    <cellStyle name="Note 19 6 4 3 2 5" xfId="39557"/>
    <cellStyle name="Note 19 6 4 3 3" xfId="39558"/>
    <cellStyle name="Note 19 6 4 3 3 2" xfId="39559"/>
    <cellStyle name="Note 19 6 4 3 3 2 2" xfId="39560"/>
    <cellStyle name="Note 19 6 4 3 3 3" xfId="39561"/>
    <cellStyle name="Note 19 6 4 3 4" xfId="39562"/>
    <cellStyle name="Note 19 6 4 3 4 2" xfId="39563"/>
    <cellStyle name="Note 19 6 4 3 4 2 2" xfId="39564"/>
    <cellStyle name="Note 19 6 4 3 4 3" xfId="39565"/>
    <cellStyle name="Note 19 6 4 3 5" xfId="39566"/>
    <cellStyle name="Note 19 6 4 3 5 2" xfId="39567"/>
    <cellStyle name="Note 19 6 4 3 6" xfId="39568"/>
    <cellStyle name="Note 19 6 4 4" xfId="39569"/>
    <cellStyle name="Note 19 6 4 4 2" xfId="39570"/>
    <cellStyle name="Note 19 6 4 4 2 2" xfId="39571"/>
    <cellStyle name="Note 19 6 4 4 2 2 2" xfId="39572"/>
    <cellStyle name="Note 19 6 4 4 2 3" xfId="39573"/>
    <cellStyle name="Note 19 6 4 4 3" xfId="39574"/>
    <cellStyle name="Note 19 6 4 4 3 2" xfId="39575"/>
    <cellStyle name="Note 19 6 4 4 3 2 2" xfId="39576"/>
    <cellStyle name="Note 19 6 4 4 3 3" xfId="39577"/>
    <cellStyle name="Note 19 6 4 4 4" xfId="39578"/>
    <cellStyle name="Note 19 6 4 4 4 2" xfId="39579"/>
    <cellStyle name="Note 19 6 4 4 5" xfId="39580"/>
    <cellStyle name="Note 19 6 5" xfId="39581"/>
    <cellStyle name="Note 19 6 5 2" xfId="39582"/>
    <cellStyle name="Note 19 6 5 2 2" xfId="39583"/>
    <cellStyle name="Note 19 6 5 2 2 2" xfId="39584"/>
    <cellStyle name="Note 19 6 5 2 2 2 2" xfId="39585"/>
    <cellStyle name="Note 19 6 5 2 2 2 2 2" xfId="39586"/>
    <cellStyle name="Note 19 6 5 2 2 2 3" xfId="39587"/>
    <cellStyle name="Note 19 6 5 2 2 3" xfId="39588"/>
    <cellStyle name="Note 19 6 5 2 2 3 2" xfId="39589"/>
    <cellStyle name="Note 19 6 5 2 2 3 2 2" xfId="39590"/>
    <cellStyle name="Note 19 6 5 2 2 3 3" xfId="39591"/>
    <cellStyle name="Note 19 6 5 2 2 4" xfId="39592"/>
    <cellStyle name="Note 19 6 5 2 2 4 2" xfId="39593"/>
    <cellStyle name="Note 19 6 5 2 2 5" xfId="39594"/>
    <cellStyle name="Note 19 6 5 2 3" xfId="39595"/>
    <cellStyle name="Note 19 6 5 2 3 2" xfId="39596"/>
    <cellStyle name="Note 19 6 5 2 3 2 2" xfId="39597"/>
    <cellStyle name="Note 19 6 5 2 3 3" xfId="39598"/>
    <cellStyle name="Note 19 6 5 2 4" xfId="39599"/>
    <cellStyle name="Note 19 6 5 2 4 2" xfId="39600"/>
    <cellStyle name="Note 19 6 5 2 4 2 2" xfId="39601"/>
    <cellStyle name="Note 19 6 5 2 4 3" xfId="39602"/>
    <cellStyle name="Note 19 6 5 2 5" xfId="39603"/>
    <cellStyle name="Note 19 6 5 2 5 2" xfId="39604"/>
    <cellStyle name="Note 19 6 5 2 6" xfId="39605"/>
    <cellStyle name="Note 19 6 5 3" xfId="39606"/>
    <cellStyle name="Note 19 6 5 3 2" xfId="39607"/>
    <cellStyle name="Note 19 6 5 3 2 2" xfId="39608"/>
    <cellStyle name="Note 19 6 5 3 2 2 2" xfId="39609"/>
    <cellStyle name="Note 19 6 5 3 2 2 2 2" xfId="39610"/>
    <cellStyle name="Note 19 6 5 3 2 2 3" xfId="39611"/>
    <cellStyle name="Note 19 6 5 3 2 3" xfId="39612"/>
    <cellStyle name="Note 19 6 5 3 2 3 2" xfId="39613"/>
    <cellStyle name="Note 19 6 5 3 2 3 2 2" xfId="39614"/>
    <cellStyle name="Note 19 6 5 3 2 3 3" xfId="39615"/>
    <cellStyle name="Note 19 6 5 3 2 4" xfId="39616"/>
    <cellStyle name="Note 19 6 5 3 2 4 2" xfId="39617"/>
    <cellStyle name="Note 19 6 5 3 2 5" xfId="39618"/>
    <cellStyle name="Note 19 6 5 3 3" xfId="39619"/>
    <cellStyle name="Note 19 6 5 3 3 2" xfId="39620"/>
    <cellStyle name="Note 19 6 5 3 3 2 2" xfId="39621"/>
    <cellStyle name="Note 19 6 5 3 3 3" xfId="39622"/>
    <cellStyle name="Note 19 6 5 3 4" xfId="39623"/>
    <cellStyle name="Note 19 6 5 3 4 2" xfId="39624"/>
    <cellStyle name="Note 19 6 5 3 4 2 2" xfId="39625"/>
    <cellStyle name="Note 19 6 5 3 4 3" xfId="39626"/>
    <cellStyle name="Note 19 6 5 3 5" xfId="39627"/>
    <cellStyle name="Note 19 6 5 3 5 2" xfId="39628"/>
    <cellStyle name="Note 19 6 5 3 6" xfId="39629"/>
    <cellStyle name="Note 19 6 5 4" xfId="39630"/>
    <cellStyle name="Note 19 6 5 4 2" xfId="39631"/>
    <cellStyle name="Note 19 6 5 4 2 2" xfId="39632"/>
    <cellStyle name="Note 19 6 5 4 2 2 2" xfId="39633"/>
    <cellStyle name="Note 19 6 5 4 2 3" xfId="39634"/>
    <cellStyle name="Note 19 6 5 4 3" xfId="39635"/>
    <cellStyle name="Note 19 6 5 4 3 2" xfId="39636"/>
    <cellStyle name="Note 19 6 5 4 3 2 2" xfId="39637"/>
    <cellStyle name="Note 19 6 5 4 3 3" xfId="39638"/>
    <cellStyle name="Note 19 6 5 4 4" xfId="39639"/>
    <cellStyle name="Note 19 6 5 4 4 2" xfId="39640"/>
    <cellStyle name="Note 19 6 5 4 5" xfId="39641"/>
    <cellStyle name="Note 19 6 6" xfId="39642"/>
    <cellStyle name="Note 19 6 6 2" xfId="39643"/>
    <cellStyle name="Note 19 6 6 2 2" xfId="39644"/>
    <cellStyle name="Note 19 6 6 2 2 2" xfId="39645"/>
    <cellStyle name="Note 19 6 6 2 2 2 2" xfId="39646"/>
    <cellStyle name="Note 19 6 6 2 2 2 2 2" xfId="39647"/>
    <cellStyle name="Note 19 6 6 2 2 2 3" xfId="39648"/>
    <cellStyle name="Note 19 6 6 2 2 3" xfId="39649"/>
    <cellStyle name="Note 19 6 6 2 2 3 2" xfId="39650"/>
    <cellStyle name="Note 19 6 6 2 2 3 2 2" xfId="39651"/>
    <cellStyle name="Note 19 6 6 2 2 3 3" xfId="39652"/>
    <cellStyle name="Note 19 6 6 2 2 4" xfId="39653"/>
    <cellStyle name="Note 19 6 6 2 2 4 2" xfId="39654"/>
    <cellStyle name="Note 19 6 6 2 2 5" xfId="39655"/>
    <cellStyle name="Note 19 6 6 2 3" xfId="39656"/>
    <cellStyle name="Note 19 6 6 2 3 2" xfId="39657"/>
    <cellStyle name="Note 19 6 6 2 3 2 2" xfId="39658"/>
    <cellStyle name="Note 19 6 6 2 3 3" xfId="39659"/>
    <cellStyle name="Note 19 6 6 2 4" xfId="39660"/>
    <cellStyle name="Note 19 6 6 2 4 2" xfId="39661"/>
    <cellStyle name="Note 19 6 6 2 4 2 2" xfId="39662"/>
    <cellStyle name="Note 19 6 6 2 4 3" xfId="39663"/>
    <cellStyle name="Note 19 6 6 2 5" xfId="39664"/>
    <cellStyle name="Note 19 6 6 2 5 2" xfId="39665"/>
    <cellStyle name="Note 19 6 6 2 6" xfId="39666"/>
    <cellStyle name="Note 19 6 6 3" xfId="39667"/>
    <cellStyle name="Note 19 6 6 3 2" xfId="39668"/>
    <cellStyle name="Note 19 6 6 3 2 2" xfId="39669"/>
    <cellStyle name="Note 19 6 6 3 2 2 2" xfId="39670"/>
    <cellStyle name="Note 19 6 6 3 2 2 2 2" xfId="39671"/>
    <cellStyle name="Note 19 6 6 3 2 2 3" xfId="39672"/>
    <cellStyle name="Note 19 6 6 3 2 3" xfId="39673"/>
    <cellStyle name="Note 19 6 6 3 2 3 2" xfId="39674"/>
    <cellStyle name="Note 19 6 6 3 2 3 2 2" xfId="39675"/>
    <cellStyle name="Note 19 6 6 3 2 3 3" xfId="39676"/>
    <cellStyle name="Note 19 6 6 3 2 4" xfId="39677"/>
    <cellStyle name="Note 19 6 6 3 2 4 2" xfId="39678"/>
    <cellStyle name="Note 19 6 6 3 2 5" xfId="39679"/>
    <cellStyle name="Note 19 6 6 3 3" xfId="39680"/>
    <cellStyle name="Note 19 6 6 3 3 2" xfId="39681"/>
    <cellStyle name="Note 19 6 6 3 3 2 2" xfId="39682"/>
    <cellStyle name="Note 19 6 6 3 3 3" xfId="39683"/>
    <cellStyle name="Note 19 6 6 3 4" xfId="39684"/>
    <cellStyle name="Note 19 6 6 3 4 2" xfId="39685"/>
    <cellStyle name="Note 19 6 6 3 4 2 2" xfId="39686"/>
    <cellStyle name="Note 19 6 6 3 4 3" xfId="39687"/>
    <cellStyle name="Note 19 6 6 3 5" xfId="39688"/>
    <cellStyle name="Note 19 6 6 3 5 2" xfId="39689"/>
    <cellStyle name="Note 19 6 6 3 6" xfId="39690"/>
    <cellStyle name="Note 19 6 6 4" xfId="39691"/>
    <cellStyle name="Note 19 6 6 4 2" xfId="39692"/>
    <cellStyle name="Note 19 6 6 4 2 2" xfId="39693"/>
    <cellStyle name="Note 19 6 6 4 2 2 2" xfId="39694"/>
    <cellStyle name="Note 19 6 6 4 2 3" xfId="39695"/>
    <cellStyle name="Note 19 6 6 4 3" xfId="39696"/>
    <cellStyle name="Note 19 6 6 4 3 2" xfId="39697"/>
    <cellStyle name="Note 19 6 6 4 3 2 2" xfId="39698"/>
    <cellStyle name="Note 19 6 6 4 3 3" xfId="39699"/>
    <cellStyle name="Note 19 6 6 4 4" xfId="39700"/>
    <cellStyle name="Note 19 6 6 4 4 2" xfId="39701"/>
    <cellStyle name="Note 19 6 6 4 5" xfId="39702"/>
    <cellStyle name="Note 19 6 7" xfId="39703"/>
    <cellStyle name="Note 19 6 7 2" xfId="39704"/>
    <cellStyle name="Note 19 6 7 2 2" xfId="39705"/>
    <cellStyle name="Note 19 6 7 2 2 2" xfId="39706"/>
    <cellStyle name="Note 19 6 7 2 2 2 2" xfId="39707"/>
    <cellStyle name="Note 19 6 7 2 2 3" xfId="39708"/>
    <cellStyle name="Note 19 6 7 2 3" xfId="39709"/>
    <cellStyle name="Note 19 6 7 2 3 2" xfId="39710"/>
    <cellStyle name="Note 19 6 7 2 3 2 2" xfId="39711"/>
    <cellStyle name="Note 19 6 7 2 3 3" xfId="39712"/>
    <cellStyle name="Note 19 6 7 2 4" xfId="39713"/>
    <cellStyle name="Note 19 6 7 2 4 2" xfId="39714"/>
    <cellStyle name="Note 19 6 7 2 5" xfId="39715"/>
    <cellStyle name="Note 19 6 7 3" xfId="39716"/>
    <cellStyle name="Note 19 6 7 3 2" xfId="39717"/>
    <cellStyle name="Note 19 6 7 3 2 2" xfId="39718"/>
    <cellStyle name="Note 19 6 7 3 3" xfId="39719"/>
    <cellStyle name="Note 19 6 7 4" xfId="39720"/>
    <cellStyle name="Note 19 6 7 4 2" xfId="39721"/>
    <cellStyle name="Note 19 6 7 4 2 2" xfId="39722"/>
    <cellStyle name="Note 19 6 7 4 3" xfId="39723"/>
    <cellStyle name="Note 19 6 7 5" xfId="39724"/>
    <cellStyle name="Note 19 6 7 5 2" xfId="39725"/>
    <cellStyle name="Note 19 6 7 6" xfId="39726"/>
    <cellStyle name="Note 19 6 8" xfId="39727"/>
    <cellStyle name="Note 19 6 8 2" xfId="39728"/>
    <cellStyle name="Note 19 6 8 2 2" xfId="39729"/>
    <cellStyle name="Note 19 6 8 2 2 2" xfId="39730"/>
    <cellStyle name="Note 19 6 8 2 2 2 2" xfId="39731"/>
    <cellStyle name="Note 19 6 8 2 2 3" xfId="39732"/>
    <cellStyle name="Note 19 6 8 2 3" xfId="39733"/>
    <cellStyle name="Note 19 6 8 2 3 2" xfId="39734"/>
    <cellStyle name="Note 19 6 8 2 3 2 2" xfId="39735"/>
    <cellStyle name="Note 19 6 8 2 3 3" xfId="39736"/>
    <cellStyle name="Note 19 6 8 2 4" xfId="39737"/>
    <cellStyle name="Note 19 6 8 2 4 2" xfId="39738"/>
    <cellStyle name="Note 19 6 8 2 5" xfId="39739"/>
    <cellStyle name="Note 19 6 8 3" xfId="39740"/>
    <cellStyle name="Note 19 6 8 3 2" xfId="39741"/>
    <cellStyle name="Note 19 6 8 3 2 2" xfId="39742"/>
    <cellStyle name="Note 19 6 8 3 3" xfId="39743"/>
    <cellStyle name="Note 19 6 8 4" xfId="39744"/>
    <cellStyle name="Note 19 6 8 4 2" xfId="39745"/>
    <cellStyle name="Note 19 6 8 4 2 2" xfId="39746"/>
    <cellStyle name="Note 19 6 8 4 3" xfId="39747"/>
    <cellStyle name="Note 19 6 8 5" xfId="39748"/>
    <cellStyle name="Note 19 6 8 5 2" xfId="39749"/>
    <cellStyle name="Note 19 6 8 6" xfId="39750"/>
    <cellStyle name="Note 19 6 9" xfId="39751"/>
    <cellStyle name="Note 19 6 9 2" xfId="39752"/>
    <cellStyle name="Note 19 6 9 2 2" xfId="39753"/>
    <cellStyle name="Note 19 6 9 2 2 2" xfId="39754"/>
    <cellStyle name="Note 19 6 9 2 3" xfId="39755"/>
    <cellStyle name="Note 19 6 9 3" xfId="39756"/>
    <cellStyle name="Note 19 6 9 3 2" xfId="39757"/>
    <cellStyle name="Note 19 6 9 3 2 2" xfId="39758"/>
    <cellStyle name="Note 19 6 9 3 3" xfId="39759"/>
    <cellStyle name="Note 19 6 9 4" xfId="39760"/>
    <cellStyle name="Note 19 6 9 4 2" xfId="39761"/>
    <cellStyle name="Note 19 6 9 5" xfId="39762"/>
    <cellStyle name="Note 19 7" xfId="39763"/>
    <cellStyle name="Note 19 7 2" xfId="39764"/>
    <cellStyle name="Note 19 7 2 2" xfId="39765"/>
    <cellStyle name="Note 19 7 2 2 2" xfId="39766"/>
    <cellStyle name="Note 19 7 2 2 2 2" xfId="39767"/>
    <cellStyle name="Note 19 7 2 2 2 2 2" xfId="39768"/>
    <cellStyle name="Note 19 7 2 2 2 2 2 2" xfId="39769"/>
    <cellStyle name="Note 19 7 2 2 2 2 3" xfId="39770"/>
    <cellStyle name="Note 19 7 2 2 2 3" xfId="39771"/>
    <cellStyle name="Note 19 7 2 2 2 3 2" xfId="39772"/>
    <cellStyle name="Note 19 7 2 2 2 3 2 2" xfId="39773"/>
    <cellStyle name="Note 19 7 2 2 2 3 3" xfId="39774"/>
    <cellStyle name="Note 19 7 2 2 2 4" xfId="39775"/>
    <cellStyle name="Note 19 7 2 2 2 4 2" xfId="39776"/>
    <cellStyle name="Note 19 7 2 2 2 5" xfId="39777"/>
    <cellStyle name="Note 19 7 2 2 3" xfId="39778"/>
    <cellStyle name="Note 19 7 2 2 3 2" xfId="39779"/>
    <cellStyle name="Note 19 7 2 2 3 2 2" xfId="39780"/>
    <cellStyle name="Note 19 7 2 2 3 3" xfId="39781"/>
    <cellStyle name="Note 19 7 2 2 4" xfId="39782"/>
    <cellStyle name="Note 19 7 2 2 4 2" xfId="39783"/>
    <cellStyle name="Note 19 7 2 2 4 2 2" xfId="39784"/>
    <cellStyle name="Note 19 7 2 2 4 3" xfId="39785"/>
    <cellStyle name="Note 19 7 2 2 5" xfId="39786"/>
    <cellStyle name="Note 19 7 2 2 5 2" xfId="39787"/>
    <cellStyle name="Note 19 7 2 2 6" xfId="39788"/>
    <cellStyle name="Note 19 7 2 3" xfId="39789"/>
    <cellStyle name="Note 19 7 2 3 2" xfId="39790"/>
    <cellStyle name="Note 19 7 2 3 2 2" xfId="39791"/>
    <cellStyle name="Note 19 7 2 3 2 2 2" xfId="39792"/>
    <cellStyle name="Note 19 7 2 3 2 2 2 2" xfId="39793"/>
    <cellStyle name="Note 19 7 2 3 2 2 3" xfId="39794"/>
    <cellStyle name="Note 19 7 2 3 2 3" xfId="39795"/>
    <cellStyle name="Note 19 7 2 3 2 3 2" xfId="39796"/>
    <cellStyle name="Note 19 7 2 3 2 3 2 2" xfId="39797"/>
    <cellStyle name="Note 19 7 2 3 2 3 3" xfId="39798"/>
    <cellStyle name="Note 19 7 2 3 2 4" xfId="39799"/>
    <cellStyle name="Note 19 7 2 3 2 4 2" xfId="39800"/>
    <cellStyle name="Note 19 7 2 3 2 5" xfId="39801"/>
    <cellStyle name="Note 19 7 2 3 3" xfId="39802"/>
    <cellStyle name="Note 19 7 2 3 3 2" xfId="39803"/>
    <cellStyle name="Note 19 7 2 3 3 2 2" xfId="39804"/>
    <cellStyle name="Note 19 7 2 3 3 3" xfId="39805"/>
    <cellStyle name="Note 19 7 2 3 4" xfId="39806"/>
    <cellStyle name="Note 19 7 2 3 4 2" xfId="39807"/>
    <cellStyle name="Note 19 7 2 3 4 2 2" xfId="39808"/>
    <cellStyle name="Note 19 7 2 3 4 3" xfId="39809"/>
    <cellStyle name="Note 19 7 2 3 5" xfId="39810"/>
    <cellStyle name="Note 19 7 2 3 5 2" xfId="39811"/>
    <cellStyle name="Note 19 7 2 3 6" xfId="39812"/>
    <cellStyle name="Note 19 7 2 4" xfId="39813"/>
    <cellStyle name="Note 19 7 2 4 2" xfId="39814"/>
    <cellStyle name="Note 19 7 2 4 2 2" xfId="39815"/>
    <cellStyle name="Note 19 7 2 4 2 2 2" xfId="39816"/>
    <cellStyle name="Note 19 7 2 4 2 3" xfId="39817"/>
    <cellStyle name="Note 19 7 2 4 3" xfId="39818"/>
    <cellStyle name="Note 19 7 2 4 3 2" xfId="39819"/>
    <cellStyle name="Note 19 7 2 4 3 2 2" xfId="39820"/>
    <cellStyle name="Note 19 7 2 4 3 3" xfId="39821"/>
    <cellStyle name="Note 19 7 2 4 4" xfId="39822"/>
    <cellStyle name="Note 19 7 2 4 4 2" xfId="39823"/>
    <cellStyle name="Note 19 7 2 4 5" xfId="39824"/>
    <cellStyle name="Note 19 7 3" xfId="39825"/>
    <cellStyle name="Note 19 7 3 2" xfId="39826"/>
    <cellStyle name="Note 19 7 3 2 2" xfId="39827"/>
    <cellStyle name="Note 19 7 3 2 2 2" xfId="39828"/>
    <cellStyle name="Note 19 7 3 2 2 2 2" xfId="39829"/>
    <cellStyle name="Note 19 7 3 2 2 2 2 2" xfId="39830"/>
    <cellStyle name="Note 19 7 3 2 2 2 3" xfId="39831"/>
    <cellStyle name="Note 19 7 3 2 2 3" xfId="39832"/>
    <cellStyle name="Note 19 7 3 2 2 3 2" xfId="39833"/>
    <cellStyle name="Note 19 7 3 2 2 3 2 2" xfId="39834"/>
    <cellStyle name="Note 19 7 3 2 2 3 3" xfId="39835"/>
    <cellStyle name="Note 19 7 3 2 2 4" xfId="39836"/>
    <cellStyle name="Note 19 7 3 2 2 4 2" xfId="39837"/>
    <cellStyle name="Note 19 7 3 2 2 5" xfId="39838"/>
    <cellStyle name="Note 19 7 3 2 3" xfId="39839"/>
    <cellStyle name="Note 19 7 3 2 3 2" xfId="39840"/>
    <cellStyle name="Note 19 7 3 2 3 2 2" xfId="39841"/>
    <cellStyle name="Note 19 7 3 2 3 3" xfId="39842"/>
    <cellStyle name="Note 19 7 3 2 4" xfId="39843"/>
    <cellStyle name="Note 19 7 3 2 4 2" xfId="39844"/>
    <cellStyle name="Note 19 7 3 2 4 2 2" xfId="39845"/>
    <cellStyle name="Note 19 7 3 2 4 3" xfId="39846"/>
    <cellStyle name="Note 19 7 3 2 5" xfId="39847"/>
    <cellStyle name="Note 19 7 3 2 5 2" xfId="39848"/>
    <cellStyle name="Note 19 7 3 2 6" xfId="39849"/>
    <cellStyle name="Note 19 7 3 3" xfId="39850"/>
    <cellStyle name="Note 19 7 3 3 2" xfId="39851"/>
    <cellStyle name="Note 19 7 3 3 2 2" xfId="39852"/>
    <cellStyle name="Note 19 7 3 3 2 2 2" xfId="39853"/>
    <cellStyle name="Note 19 7 3 3 2 2 2 2" xfId="39854"/>
    <cellStyle name="Note 19 7 3 3 2 2 3" xfId="39855"/>
    <cellStyle name="Note 19 7 3 3 2 3" xfId="39856"/>
    <cellStyle name="Note 19 7 3 3 2 3 2" xfId="39857"/>
    <cellStyle name="Note 19 7 3 3 2 3 2 2" xfId="39858"/>
    <cellStyle name="Note 19 7 3 3 2 3 3" xfId="39859"/>
    <cellStyle name="Note 19 7 3 3 2 4" xfId="39860"/>
    <cellStyle name="Note 19 7 3 3 2 4 2" xfId="39861"/>
    <cellStyle name="Note 19 7 3 3 2 5" xfId="39862"/>
    <cellStyle name="Note 19 7 3 3 3" xfId="39863"/>
    <cellStyle name="Note 19 7 3 3 3 2" xfId="39864"/>
    <cellStyle name="Note 19 7 3 3 3 2 2" xfId="39865"/>
    <cellStyle name="Note 19 7 3 3 3 3" xfId="39866"/>
    <cellStyle name="Note 19 7 3 3 4" xfId="39867"/>
    <cellStyle name="Note 19 7 3 3 4 2" xfId="39868"/>
    <cellStyle name="Note 19 7 3 3 4 2 2" xfId="39869"/>
    <cellStyle name="Note 19 7 3 3 4 3" xfId="39870"/>
    <cellStyle name="Note 19 7 3 3 5" xfId="39871"/>
    <cellStyle name="Note 19 7 3 3 5 2" xfId="39872"/>
    <cellStyle name="Note 19 7 3 3 6" xfId="39873"/>
    <cellStyle name="Note 19 7 3 4" xfId="39874"/>
    <cellStyle name="Note 19 7 3 4 2" xfId="39875"/>
    <cellStyle name="Note 19 7 3 4 2 2" xfId="39876"/>
    <cellStyle name="Note 19 7 3 4 2 2 2" xfId="39877"/>
    <cellStyle name="Note 19 7 3 4 2 3" xfId="39878"/>
    <cellStyle name="Note 19 7 3 4 3" xfId="39879"/>
    <cellStyle name="Note 19 7 3 4 3 2" xfId="39880"/>
    <cellStyle name="Note 19 7 3 4 3 2 2" xfId="39881"/>
    <cellStyle name="Note 19 7 3 4 3 3" xfId="39882"/>
    <cellStyle name="Note 19 7 3 4 4" xfId="39883"/>
    <cellStyle name="Note 19 7 3 4 4 2" xfId="39884"/>
    <cellStyle name="Note 19 7 3 4 5" xfId="39885"/>
    <cellStyle name="Note 19 7 4" xfId="39886"/>
    <cellStyle name="Note 19 7 4 2" xfId="39887"/>
    <cellStyle name="Note 19 7 4 2 2" xfId="39888"/>
    <cellStyle name="Note 19 7 4 2 2 2" xfId="39889"/>
    <cellStyle name="Note 19 7 4 2 2 2 2" xfId="39890"/>
    <cellStyle name="Note 19 7 4 2 2 2 2 2" xfId="39891"/>
    <cellStyle name="Note 19 7 4 2 2 2 3" xfId="39892"/>
    <cellStyle name="Note 19 7 4 2 2 3" xfId="39893"/>
    <cellStyle name="Note 19 7 4 2 2 3 2" xfId="39894"/>
    <cellStyle name="Note 19 7 4 2 2 3 2 2" xfId="39895"/>
    <cellStyle name="Note 19 7 4 2 2 3 3" xfId="39896"/>
    <cellStyle name="Note 19 7 4 2 2 4" xfId="39897"/>
    <cellStyle name="Note 19 7 4 2 2 4 2" xfId="39898"/>
    <cellStyle name="Note 19 7 4 2 2 5" xfId="39899"/>
    <cellStyle name="Note 19 7 4 2 3" xfId="39900"/>
    <cellStyle name="Note 19 7 4 2 3 2" xfId="39901"/>
    <cellStyle name="Note 19 7 4 2 3 2 2" xfId="39902"/>
    <cellStyle name="Note 19 7 4 2 3 3" xfId="39903"/>
    <cellStyle name="Note 19 7 4 2 4" xfId="39904"/>
    <cellStyle name="Note 19 7 4 2 4 2" xfId="39905"/>
    <cellStyle name="Note 19 7 4 2 4 2 2" xfId="39906"/>
    <cellStyle name="Note 19 7 4 2 4 3" xfId="39907"/>
    <cellStyle name="Note 19 7 4 2 5" xfId="39908"/>
    <cellStyle name="Note 19 7 4 2 5 2" xfId="39909"/>
    <cellStyle name="Note 19 7 4 2 6" xfId="39910"/>
    <cellStyle name="Note 19 7 4 3" xfId="39911"/>
    <cellStyle name="Note 19 7 4 3 2" xfId="39912"/>
    <cellStyle name="Note 19 7 4 3 2 2" xfId="39913"/>
    <cellStyle name="Note 19 7 4 3 2 2 2" xfId="39914"/>
    <cellStyle name="Note 19 7 4 3 2 2 2 2" xfId="39915"/>
    <cellStyle name="Note 19 7 4 3 2 2 3" xfId="39916"/>
    <cellStyle name="Note 19 7 4 3 2 3" xfId="39917"/>
    <cellStyle name="Note 19 7 4 3 2 3 2" xfId="39918"/>
    <cellStyle name="Note 19 7 4 3 2 3 2 2" xfId="39919"/>
    <cellStyle name="Note 19 7 4 3 2 3 3" xfId="39920"/>
    <cellStyle name="Note 19 7 4 3 2 4" xfId="39921"/>
    <cellStyle name="Note 19 7 4 3 2 4 2" xfId="39922"/>
    <cellStyle name="Note 19 7 4 3 2 5" xfId="39923"/>
    <cellStyle name="Note 19 7 4 3 3" xfId="39924"/>
    <cellStyle name="Note 19 7 4 3 3 2" xfId="39925"/>
    <cellStyle name="Note 19 7 4 3 3 2 2" xfId="39926"/>
    <cellStyle name="Note 19 7 4 3 3 3" xfId="39927"/>
    <cellStyle name="Note 19 7 4 3 4" xfId="39928"/>
    <cellStyle name="Note 19 7 4 3 4 2" xfId="39929"/>
    <cellStyle name="Note 19 7 4 3 4 2 2" xfId="39930"/>
    <cellStyle name="Note 19 7 4 3 4 3" xfId="39931"/>
    <cellStyle name="Note 19 7 4 3 5" xfId="39932"/>
    <cellStyle name="Note 19 7 4 3 5 2" xfId="39933"/>
    <cellStyle name="Note 19 7 4 3 6" xfId="39934"/>
    <cellStyle name="Note 19 7 4 4" xfId="39935"/>
    <cellStyle name="Note 19 7 4 4 2" xfId="39936"/>
    <cellStyle name="Note 19 7 4 4 2 2" xfId="39937"/>
    <cellStyle name="Note 19 7 4 4 2 2 2" xfId="39938"/>
    <cellStyle name="Note 19 7 4 4 2 3" xfId="39939"/>
    <cellStyle name="Note 19 7 4 4 3" xfId="39940"/>
    <cellStyle name="Note 19 7 4 4 3 2" xfId="39941"/>
    <cellStyle name="Note 19 7 4 4 3 2 2" xfId="39942"/>
    <cellStyle name="Note 19 7 4 4 3 3" xfId="39943"/>
    <cellStyle name="Note 19 7 4 4 4" xfId="39944"/>
    <cellStyle name="Note 19 7 4 4 4 2" xfId="39945"/>
    <cellStyle name="Note 19 7 4 4 5" xfId="39946"/>
    <cellStyle name="Note 19 7 5" xfId="39947"/>
    <cellStyle name="Note 19 7 5 2" xfId="39948"/>
    <cellStyle name="Note 19 7 5 2 2" xfId="39949"/>
    <cellStyle name="Note 19 7 5 2 2 2" xfId="39950"/>
    <cellStyle name="Note 19 7 5 2 2 2 2" xfId="39951"/>
    <cellStyle name="Note 19 7 5 2 2 2 2 2" xfId="39952"/>
    <cellStyle name="Note 19 7 5 2 2 2 3" xfId="39953"/>
    <cellStyle name="Note 19 7 5 2 2 3" xfId="39954"/>
    <cellStyle name="Note 19 7 5 2 2 3 2" xfId="39955"/>
    <cellStyle name="Note 19 7 5 2 2 3 2 2" xfId="39956"/>
    <cellStyle name="Note 19 7 5 2 2 3 3" xfId="39957"/>
    <cellStyle name="Note 19 7 5 2 2 4" xfId="39958"/>
    <cellStyle name="Note 19 7 5 2 2 4 2" xfId="39959"/>
    <cellStyle name="Note 19 7 5 2 2 5" xfId="39960"/>
    <cellStyle name="Note 19 7 5 2 3" xfId="39961"/>
    <cellStyle name="Note 19 7 5 2 3 2" xfId="39962"/>
    <cellStyle name="Note 19 7 5 2 3 2 2" xfId="39963"/>
    <cellStyle name="Note 19 7 5 2 3 3" xfId="39964"/>
    <cellStyle name="Note 19 7 5 2 4" xfId="39965"/>
    <cellStyle name="Note 19 7 5 2 4 2" xfId="39966"/>
    <cellStyle name="Note 19 7 5 2 4 2 2" xfId="39967"/>
    <cellStyle name="Note 19 7 5 2 4 3" xfId="39968"/>
    <cellStyle name="Note 19 7 5 2 5" xfId="39969"/>
    <cellStyle name="Note 19 7 5 2 5 2" xfId="39970"/>
    <cellStyle name="Note 19 7 5 2 6" xfId="39971"/>
    <cellStyle name="Note 19 7 5 3" xfId="39972"/>
    <cellStyle name="Note 19 7 5 3 2" xfId="39973"/>
    <cellStyle name="Note 19 7 5 3 2 2" xfId="39974"/>
    <cellStyle name="Note 19 7 5 3 2 2 2" xfId="39975"/>
    <cellStyle name="Note 19 7 5 3 2 2 2 2" xfId="39976"/>
    <cellStyle name="Note 19 7 5 3 2 2 3" xfId="39977"/>
    <cellStyle name="Note 19 7 5 3 2 3" xfId="39978"/>
    <cellStyle name="Note 19 7 5 3 2 3 2" xfId="39979"/>
    <cellStyle name="Note 19 7 5 3 2 3 2 2" xfId="39980"/>
    <cellStyle name="Note 19 7 5 3 2 3 3" xfId="39981"/>
    <cellStyle name="Note 19 7 5 3 2 4" xfId="39982"/>
    <cellStyle name="Note 19 7 5 3 2 4 2" xfId="39983"/>
    <cellStyle name="Note 19 7 5 3 2 5" xfId="39984"/>
    <cellStyle name="Note 19 7 5 3 3" xfId="39985"/>
    <cellStyle name="Note 19 7 5 3 3 2" xfId="39986"/>
    <cellStyle name="Note 19 7 5 3 3 2 2" xfId="39987"/>
    <cellStyle name="Note 19 7 5 3 3 3" xfId="39988"/>
    <cellStyle name="Note 19 7 5 3 4" xfId="39989"/>
    <cellStyle name="Note 19 7 5 3 4 2" xfId="39990"/>
    <cellStyle name="Note 19 7 5 3 4 2 2" xfId="39991"/>
    <cellStyle name="Note 19 7 5 3 4 3" xfId="39992"/>
    <cellStyle name="Note 19 7 5 3 5" xfId="39993"/>
    <cellStyle name="Note 19 7 5 3 5 2" xfId="39994"/>
    <cellStyle name="Note 19 7 5 3 6" xfId="39995"/>
    <cellStyle name="Note 19 7 5 4" xfId="39996"/>
    <cellStyle name="Note 19 7 5 4 2" xfId="39997"/>
    <cellStyle name="Note 19 7 5 4 2 2" xfId="39998"/>
    <cellStyle name="Note 19 7 5 4 2 2 2" xfId="39999"/>
    <cellStyle name="Note 19 7 5 4 2 3" xfId="40000"/>
    <cellStyle name="Note 19 7 5 4 3" xfId="40001"/>
    <cellStyle name="Note 19 7 5 4 3 2" xfId="40002"/>
    <cellStyle name="Note 19 7 5 4 3 2 2" xfId="40003"/>
    <cellStyle name="Note 19 7 5 4 3 3" xfId="40004"/>
    <cellStyle name="Note 19 7 5 4 4" xfId="40005"/>
    <cellStyle name="Note 19 7 5 4 4 2" xfId="40006"/>
    <cellStyle name="Note 19 7 5 4 5" xfId="40007"/>
    <cellStyle name="Note 19 7 6" xfId="40008"/>
    <cellStyle name="Note 19 7 6 2" xfId="40009"/>
    <cellStyle name="Note 19 7 6 2 2" xfId="40010"/>
    <cellStyle name="Note 19 7 6 2 2 2" xfId="40011"/>
    <cellStyle name="Note 19 7 6 2 2 2 2" xfId="40012"/>
    <cellStyle name="Note 19 7 6 2 2 2 2 2" xfId="40013"/>
    <cellStyle name="Note 19 7 6 2 2 2 3" xfId="40014"/>
    <cellStyle name="Note 19 7 6 2 2 3" xfId="40015"/>
    <cellStyle name="Note 19 7 6 2 2 3 2" xfId="40016"/>
    <cellStyle name="Note 19 7 6 2 2 3 2 2" xfId="40017"/>
    <cellStyle name="Note 19 7 6 2 2 3 3" xfId="40018"/>
    <cellStyle name="Note 19 7 6 2 2 4" xfId="40019"/>
    <cellStyle name="Note 19 7 6 2 2 4 2" xfId="40020"/>
    <cellStyle name="Note 19 7 6 2 2 5" xfId="40021"/>
    <cellStyle name="Note 19 7 6 2 3" xfId="40022"/>
    <cellStyle name="Note 19 7 6 2 3 2" xfId="40023"/>
    <cellStyle name="Note 19 7 6 2 3 2 2" xfId="40024"/>
    <cellStyle name="Note 19 7 6 2 3 3" xfId="40025"/>
    <cellStyle name="Note 19 7 6 2 4" xfId="40026"/>
    <cellStyle name="Note 19 7 6 2 4 2" xfId="40027"/>
    <cellStyle name="Note 19 7 6 2 4 2 2" xfId="40028"/>
    <cellStyle name="Note 19 7 6 2 4 3" xfId="40029"/>
    <cellStyle name="Note 19 7 6 2 5" xfId="40030"/>
    <cellStyle name="Note 19 7 6 2 5 2" xfId="40031"/>
    <cellStyle name="Note 19 7 6 2 6" xfId="40032"/>
    <cellStyle name="Note 19 7 6 3" xfId="40033"/>
    <cellStyle name="Note 19 7 6 3 2" xfId="40034"/>
    <cellStyle name="Note 19 7 6 3 2 2" xfId="40035"/>
    <cellStyle name="Note 19 7 6 3 2 2 2" xfId="40036"/>
    <cellStyle name="Note 19 7 6 3 2 2 2 2" xfId="40037"/>
    <cellStyle name="Note 19 7 6 3 2 2 3" xfId="40038"/>
    <cellStyle name="Note 19 7 6 3 2 3" xfId="40039"/>
    <cellStyle name="Note 19 7 6 3 2 3 2" xfId="40040"/>
    <cellStyle name="Note 19 7 6 3 2 3 2 2" xfId="40041"/>
    <cellStyle name="Note 19 7 6 3 2 3 3" xfId="40042"/>
    <cellStyle name="Note 19 7 6 3 2 4" xfId="40043"/>
    <cellStyle name="Note 19 7 6 3 2 4 2" xfId="40044"/>
    <cellStyle name="Note 19 7 6 3 2 5" xfId="40045"/>
    <cellStyle name="Note 19 7 6 3 3" xfId="40046"/>
    <cellStyle name="Note 19 7 6 3 3 2" xfId="40047"/>
    <cellStyle name="Note 19 7 6 3 3 2 2" xfId="40048"/>
    <cellStyle name="Note 19 7 6 3 3 3" xfId="40049"/>
    <cellStyle name="Note 19 7 6 3 4" xfId="40050"/>
    <cellStyle name="Note 19 7 6 3 4 2" xfId="40051"/>
    <cellStyle name="Note 19 7 6 3 4 2 2" xfId="40052"/>
    <cellStyle name="Note 19 7 6 3 4 3" xfId="40053"/>
    <cellStyle name="Note 19 7 6 3 5" xfId="40054"/>
    <cellStyle name="Note 19 7 6 3 5 2" xfId="40055"/>
    <cellStyle name="Note 19 7 6 3 6" xfId="40056"/>
    <cellStyle name="Note 19 7 6 4" xfId="40057"/>
    <cellStyle name="Note 19 7 6 4 2" xfId="40058"/>
    <cellStyle name="Note 19 7 6 4 2 2" xfId="40059"/>
    <cellStyle name="Note 19 7 6 4 2 2 2" xfId="40060"/>
    <cellStyle name="Note 19 7 6 4 2 3" xfId="40061"/>
    <cellStyle name="Note 19 7 6 4 3" xfId="40062"/>
    <cellStyle name="Note 19 7 6 4 3 2" xfId="40063"/>
    <cellStyle name="Note 19 7 6 4 3 2 2" xfId="40064"/>
    <cellStyle name="Note 19 7 6 4 3 3" xfId="40065"/>
    <cellStyle name="Note 19 7 6 4 4" xfId="40066"/>
    <cellStyle name="Note 19 7 6 4 4 2" xfId="40067"/>
    <cellStyle name="Note 19 7 6 4 5" xfId="40068"/>
    <cellStyle name="Note 19 7 7" xfId="40069"/>
    <cellStyle name="Note 19 7 7 2" xfId="40070"/>
    <cellStyle name="Note 19 7 7 2 2" xfId="40071"/>
    <cellStyle name="Note 19 7 7 2 2 2" xfId="40072"/>
    <cellStyle name="Note 19 7 7 2 2 2 2" xfId="40073"/>
    <cellStyle name="Note 19 7 7 2 2 3" xfId="40074"/>
    <cellStyle name="Note 19 7 7 2 3" xfId="40075"/>
    <cellStyle name="Note 19 7 7 2 3 2" xfId="40076"/>
    <cellStyle name="Note 19 7 7 2 3 2 2" xfId="40077"/>
    <cellStyle name="Note 19 7 7 2 3 3" xfId="40078"/>
    <cellStyle name="Note 19 7 7 2 4" xfId="40079"/>
    <cellStyle name="Note 19 7 7 2 4 2" xfId="40080"/>
    <cellStyle name="Note 19 7 7 2 5" xfId="40081"/>
    <cellStyle name="Note 19 7 7 3" xfId="40082"/>
    <cellStyle name="Note 19 7 7 3 2" xfId="40083"/>
    <cellStyle name="Note 19 7 7 3 2 2" xfId="40084"/>
    <cellStyle name="Note 19 7 7 3 3" xfId="40085"/>
    <cellStyle name="Note 19 7 7 4" xfId="40086"/>
    <cellStyle name="Note 19 7 7 4 2" xfId="40087"/>
    <cellStyle name="Note 19 7 7 4 2 2" xfId="40088"/>
    <cellStyle name="Note 19 7 7 4 3" xfId="40089"/>
    <cellStyle name="Note 19 7 7 5" xfId="40090"/>
    <cellStyle name="Note 19 7 7 5 2" xfId="40091"/>
    <cellStyle name="Note 19 7 7 6" xfId="40092"/>
    <cellStyle name="Note 19 7 8" xfId="40093"/>
    <cellStyle name="Note 19 7 8 2" xfId="40094"/>
    <cellStyle name="Note 19 7 8 2 2" xfId="40095"/>
    <cellStyle name="Note 19 7 8 2 2 2" xfId="40096"/>
    <cellStyle name="Note 19 7 8 2 2 2 2" xfId="40097"/>
    <cellStyle name="Note 19 7 8 2 2 3" xfId="40098"/>
    <cellStyle name="Note 19 7 8 2 3" xfId="40099"/>
    <cellStyle name="Note 19 7 8 2 3 2" xfId="40100"/>
    <cellStyle name="Note 19 7 8 2 3 2 2" xfId="40101"/>
    <cellStyle name="Note 19 7 8 2 3 3" xfId="40102"/>
    <cellStyle name="Note 19 7 8 2 4" xfId="40103"/>
    <cellStyle name="Note 19 7 8 2 4 2" xfId="40104"/>
    <cellStyle name="Note 19 7 8 2 5" xfId="40105"/>
    <cellStyle name="Note 19 7 8 3" xfId="40106"/>
    <cellStyle name="Note 19 7 8 3 2" xfId="40107"/>
    <cellStyle name="Note 19 7 8 3 2 2" xfId="40108"/>
    <cellStyle name="Note 19 7 8 3 3" xfId="40109"/>
    <cellStyle name="Note 19 7 8 4" xfId="40110"/>
    <cellStyle name="Note 19 7 8 4 2" xfId="40111"/>
    <cellStyle name="Note 19 7 8 4 2 2" xfId="40112"/>
    <cellStyle name="Note 19 7 8 4 3" xfId="40113"/>
    <cellStyle name="Note 19 7 8 5" xfId="40114"/>
    <cellStyle name="Note 19 7 8 5 2" xfId="40115"/>
    <cellStyle name="Note 19 7 8 6" xfId="40116"/>
    <cellStyle name="Note 19 7 9" xfId="40117"/>
    <cellStyle name="Note 19 7 9 2" xfId="40118"/>
    <cellStyle name="Note 19 7 9 2 2" xfId="40119"/>
    <cellStyle name="Note 19 7 9 2 2 2" xfId="40120"/>
    <cellStyle name="Note 19 7 9 2 3" xfId="40121"/>
    <cellStyle name="Note 19 7 9 3" xfId="40122"/>
    <cellStyle name="Note 19 7 9 3 2" xfId="40123"/>
    <cellStyle name="Note 19 7 9 3 2 2" xfId="40124"/>
    <cellStyle name="Note 19 7 9 3 3" xfId="40125"/>
    <cellStyle name="Note 19 7 9 4" xfId="40126"/>
    <cellStyle name="Note 19 7 9 4 2" xfId="40127"/>
    <cellStyle name="Note 19 7 9 5" xfId="40128"/>
    <cellStyle name="Note 19 8" xfId="40129"/>
    <cellStyle name="Note 19 8 2" xfId="40130"/>
    <cellStyle name="Note 19 8 2 2" xfId="40131"/>
    <cellStyle name="Note 19 8 2 2 2" xfId="40132"/>
    <cellStyle name="Note 19 8 2 2 2 2" xfId="40133"/>
    <cellStyle name="Note 19 8 2 2 2 2 2" xfId="40134"/>
    <cellStyle name="Note 19 8 2 2 2 3" xfId="40135"/>
    <cellStyle name="Note 19 8 2 2 3" xfId="40136"/>
    <cellStyle name="Note 19 8 2 2 3 2" xfId="40137"/>
    <cellStyle name="Note 19 8 2 2 3 2 2" xfId="40138"/>
    <cellStyle name="Note 19 8 2 2 3 3" xfId="40139"/>
    <cellStyle name="Note 19 8 2 2 4" xfId="40140"/>
    <cellStyle name="Note 19 8 2 2 4 2" xfId="40141"/>
    <cellStyle name="Note 19 8 2 2 5" xfId="40142"/>
    <cellStyle name="Note 19 8 2 3" xfId="40143"/>
    <cellStyle name="Note 19 8 2 3 2" xfId="40144"/>
    <cellStyle name="Note 19 8 2 3 2 2" xfId="40145"/>
    <cellStyle name="Note 19 8 2 3 3" xfId="40146"/>
    <cellStyle name="Note 19 8 2 4" xfId="40147"/>
    <cellStyle name="Note 19 8 2 4 2" xfId="40148"/>
    <cellStyle name="Note 19 8 2 4 2 2" xfId="40149"/>
    <cellStyle name="Note 19 8 2 4 3" xfId="40150"/>
    <cellStyle name="Note 19 8 2 5" xfId="40151"/>
    <cellStyle name="Note 19 8 2 5 2" xfId="40152"/>
    <cellStyle name="Note 19 8 2 6" xfId="40153"/>
    <cellStyle name="Note 19 8 3" xfId="40154"/>
    <cellStyle name="Note 19 8 3 2" xfId="40155"/>
    <cellStyle name="Note 19 8 3 2 2" xfId="40156"/>
    <cellStyle name="Note 19 8 3 2 2 2" xfId="40157"/>
    <cellStyle name="Note 19 8 3 2 2 2 2" xfId="40158"/>
    <cellStyle name="Note 19 8 3 2 2 3" xfId="40159"/>
    <cellStyle name="Note 19 8 3 2 3" xfId="40160"/>
    <cellStyle name="Note 19 8 3 2 3 2" xfId="40161"/>
    <cellStyle name="Note 19 8 3 2 3 2 2" xfId="40162"/>
    <cellStyle name="Note 19 8 3 2 3 3" xfId="40163"/>
    <cellStyle name="Note 19 8 3 2 4" xfId="40164"/>
    <cellStyle name="Note 19 8 3 2 4 2" xfId="40165"/>
    <cellStyle name="Note 19 8 3 2 5" xfId="40166"/>
    <cellStyle name="Note 19 8 3 3" xfId="40167"/>
    <cellStyle name="Note 19 8 3 3 2" xfId="40168"/>
    <cellStyle name="Note 19 8 3 3 2 2" xfId="40169"/>
    <cellStyle name="Note 19 8 3 3 3" xfId="40170"/>
    <cellStyle name="Note 19 8 3 4" xfId="40171"/>
    <cellStyle name="Note 19 8 3 4 2" xfId="40172"/>
    <cellStyle name="Note 19 8 3 4 2 2" xfId="40173"/>
    <cellStyle name="Note 19 8 3 4 3" xfId="40174"/>
    <cellStyle name="Note 19 8 3 5" xfId="40175"/>
    <cellStyle name="Note 19 8 3 5 2" xfId="40176"/>
    <cellStyle name="Note 19 8 3 6" xfId="40177"/>
    <cellStyle name="Note 19 8 4" xfId="40178"/>
    <cellStyle name="Note 19 8 4 2" xfId="40179"/>
    <cellStyle name="Note 19 8 4 2 2" xfId="40180"/>
    <cellStyle name="Note 19 8 4 2 2 2" xfId="40181"/>
    <cellStyle name="Note 19 8 4 2 3" xfId="40182"/>
    <cellStyle name="Note 19 8 4 3" xfId="40183"/>
    <cellStyle name="Note 19 8 4 3 2" xfId="40184"/>
    <cellStyle name="Note 19 8 4 3 2 2" xfId="40185"/>
    <cellStyle name="Note 19 8 4 3 3" xfId="40186"/>
    <cellStyle name="Note 19 8 4 4" xfId="40187"/>
    <cellStyle name="Note 19 8 4 4 2" xfId="40188"/>
    <cellStyle name="Note 19 8 4 5" xfId="40189"/>
    <cellStyle name="Note 19 9" xfId="40190"/>
    <cellStyle name="Note 19 9 2" xfId="40191"/>
    <cellStyle name="Note 19 9 2 2" xfId="40192"/>
    <cellStyle name="Note 19 9 2 2 2" xfId="40193"/>
    <cellStyle name="Note 19 9 2 2 2 2" xfId="40194"/>
    <cellStyle name="Note 19 9 2 2 2 2 2" xfId="40195"/>
    <cellStyle name="Note 19 9 2 2 2 3" xfId="40196"/>
    <cellStyle name="Note 19 9 2 2 3" xfId="40197"/>
    <cellStyle name="Note 19 9 2 2 3 2" xfId="40198"/>
    <cellStyle name="Note 19 9 2 2 3 2 2" xfId="40199"/>
    <cellStyle name="Note 19 9 2 2 3 3" xfId="40200"/>
    <cellStyle name="Note 19 9 2 2 4" xfId="40201"/>
    <cellStyle name="Note 19 9 2 2 4 2" xfId="40202"/>
    <cellStyle name="Note 19 9 2 2 5" xfId="40203"/>
    <cellStyle name="Note 19 9 2 3" xfId="40204"/>
    <cellStyle name="Note 19 9 2 3 2" xfId="40205"/>
    <cellStyle name="Note 19 9 2 3 2 2" xfId="40206"/>
    <cellStyle name="Note 19 9 2 3 3" xfId="40207"/>
    <cellStyle name="Note 19 9 2 4" xfId="40208"/>
    <cellStyle name="Note 19 9 2 4 2" xfId="40209"/>
    <cellStyle name="Note 19 9 2 4 2 2" xfId="40210"/>
    <cellStyle name="Note 19 9 2 4 3" xfId="40211"/>
    <cellStyle name="Note 19 9 2 5" xfId="40212"/>
    <cellStyle name="Note 19 9 2 5 2" xfId="40213"/>
    <cellStyle name="Note 19 9 2 6" xfId="40214"/>
    <cellStyle name="Note 19 9 3" xfId="40215"/>
    <cellStyle name="Note 19 9 3 2" xfId="40216"/>
    <cellStyle name="Note 19 9 3 2 2" xfId="40217"/>
    <cellStyle name="Note 19 9 3 2 2 2" xfId="40218"/>
    <cellStyle name="Note 19 9 3 2 2 2 2" xfId="40219"/>
    <cellStyle name="Note 19 9 3 2 2 3" xfId="40220"/>
    <cellStyle name="Note 19 9 3 2 3" xfId="40221"/>
    <cellStyle name="Note 19 9 3 2 3 2" xfId="40222"/>
    <cellStyle name="Note 19 9 3 2 3 2 2" xfId="40223"/>
    <cellStyle name="Note 19 9 3 2 3 3" xfId="40224"/>
    <cellStyle name="Note 19 9 3 2 4" xfId="40225"/>
    <cellStyle name="Note 19 9 3 2 4 2" xfId="40226"/>
    <cellStyle name="Note 19 9 3 2 5" xfId="40227"/>
    <cellStyle name="Note 19 9 3 3" xfId="40228"/>
    <cellStyle name="Note 19 9 3 3 2" xfId="40229"/>
    <cellStyle name="Note 19 9 3 3 2 2" xfId="40230"/>
    <cellStyle name="Note 19 9 3 3 3" xfId="40231"/>
    <cellStyle name="Note 19 9 3 4" xfId="40232"/>
    <cellStyle name="Note 19 9 3 4 2" xfId="40233"/>
    <cellStyle name="Note 19 9 3 4 2 2" xfId="40234"/>
    <cellStyle name="Note 19 9 3 4 3" xfId="40235"/>
    <cellStyle name="Note 19 9 3 5" xfId="40236"/>
    <cellStyle name="Note 19 9 3 5 2" xfId="40237"/>
    <cellStyle name="Note 19 9 3 6" xfId="40238"/>
    <cellStyle name="Note 19 9 4" xfId="40239"/>
    <cellStyle name="Note 19 9 4 2" xfId="40240"/>
    <cellStyle name="Note 19 9 4 2 2" xfId="40241"/>
    <cellStyle name="Note 19 9 4 2 2 2" xfId="40242"/>
    <cellStyle name="Note 19 9 4 2 3" xfId="40243"/>
    <cellStyle name="Note 19 9 4 3" xfId="40244"/>
    <cellStyle name="Note 19 9 4 3 2" xfId="40245"/>
    <cellStyle name="Note 19 9 4 3 2 2" xfId="40246"/>
    <cellStyle name="Note 19 9 4 3 3" xfId="40247"/>
    <cellStyle name="Note 19 9 4 4" xfId="40248"/>
    <cellStyle name="Note 19 9 4 4 2" xfId="40249"/>
    <cellStyle name="Note 19 9 4 5" xfId="40250"/>
    <cellStyle name="Note 2" xfId="40251"/>
    <cellStyle name="Note 2 10" xfId="40252"/>
    <cellStyle name="Note 2 10 2" xfId="40253"/>
    <cellStyle name="Note 2 10 2 2" xfId="40254"/>
    <cellStyle name="Note 2 10 2 2 2" xfId="40255"/>
    <cellStyle name="Note 2 10 2 2 2 2" xfId="40256"/>
    <cellStyle name="Note 2 10 2 2 2 2 2" xfId="40257"/>
    <cellStyle name="Note 2 10 2 2 2 3" xfId="40258"/>
    <cellStyle name="Note 2 10 2 2 3" xfId="40259"/>
    <cellStyle name="Note 2 10 2 2 3 2" xfId="40260"/>
    <cellStyle name="Note 2 10 2 2 3 2 2" xfId="40261"/>
    <cellStyle name="Note 2 10 2 2 3 3" xfId="40262"/>
    <cellStyle name="Note 2 10 2 2 4" xfId="40263"/>
    <cellStyle name="Note 2 10 2 2 4 2" xfId="40264"/>
    <cellStyle name="Note 2 10 2 2 5" xfId="40265"/>
    <cellStyle name="Note 2 10 2 3" xfId="40266"/>
    <cellStyle name="Note 2 10 2 3 2" xfId="40267"/>
    <cellStyle name="Note 2 10 2 3 2 2" xfId="40268"/>
    <cellStyle name="Note 2 10 2 3 3" xfId="40269"/>
    <cellStyle name="Note 2 10 2 4" xfId="40270"/>
    <cellStyle name="Note 2 10 2 4 2" xfId="40271"/>
    <cellStyle name="Note 2 10 2 4 2 2" xfId="40272"/>
    <cellStyle name="Note 2 10 2 4 3" xfId="40273"/>
    <cellStyle name="Note 2 10 2 5" xfId="40274"/>
    <cellStyle name="Note 2 10 2 5 2" xfId="40275"/>
    <cellStyle name="Note 2 10 2 6" xfId="40276"/>
    <cellStyle name="Note 2 10 3" xfId="40277"/>
    <cellStyle name="Note 2 10 3 2" xfId="40278"/>
    <cellStyle name="Note 2 10 3 2 2" xfId="40279"/>
    <cellStyle name="Note 2 10 3 2 2 2" xfId="40280"/>
    <cellStyle name="Note 2 10 3 2 2 2 2" xfId="40281"/>
    <cellStyle name="Note 2 10 3 2 2 3" xfId="40282"/>
    <cellStyle name="Note 2 10 3 2 3" xfId="40283"/>
    <cellStyle name="Note 2 10 3 2 3 2" xfId="40284"/>
    <cellStyle name="Note 2 10 3 2 3 2 2" xfId="40285"/>
    <cellStyle name="Note 2 10 3 2 3 3" xfId="40286"/>
    <cellStyle name="Note 2 10 3 2 4" xfId="40287"/>
    <cellStyle name="Note 2 10 3 2 4 2" xfId="40288"/>
    <cellStyle name="Note 2 10 3 2 5" xfId="40289"/>
    <cellStyle name="Note 2 10 3 3" xfId="40290"/>
    <cellStyle name="Note 2 10 3 3 2" xfId="40291"/>
    <cellStyle name="Note 2 10 3 3 2 2" xfId="40292"/>
    <cellStyle name="Note 2 10 3 3 3" xfId="40293"/>
    <cellStyle name="Note 2 10 3 4" xfId="40294"/>
    <cellStyle name="Note 2 10 3 4 2" xfId="40295"/>
    <cellStyle name="Note 2 10 3 4 2 2" xfId="40296"/>
    <cellStyle name="Note 2 10 3 4 3" xfId="40297"/>
    <cellStyle name="Note 2 10 3 5" xfId="40298"/>
    <cellStyle name="Note 2 10 3 5 2" xfId="40299"/>
    <cellStyle name="Note 2 10 3 6" xfId="40300"/>
    <cellStyle name="Note 2 10 4" xfId="40301"/>
    <cellStyle name="Note 2 10 4 2" xfId="40302"/>
    <cellStyle name="Note 2 10 4 2 2" xfId="40303"/>
    <cellStyle name="Note 2 10 4 2 2 2" xfId="40304"/>
    <cellStyle name="Note 2 10 4 2 3" xfId="40305"/>
    <cellStyle name="Note 2 10 4 3" xfId="40306"/>
    <cellStyle name="Note 2 10 4 3 2" xfId="40307"/>
    <cellStyle name="Note 2 10 4 3 2 2" xfId="40308"/>
    <cellStyle name="Note 2 10 4 3 3" xfId="40309"/>
    <cellStyle name="Note 2 10 4 4" xfId="40310"/>
    <cellStyle name="Note 2 10 4 4 2" xfId="40311"/>
    <cellStyle name="Note 2 10 4 5" xfId="40312"/>
    <cellStyle name="Note 2 11" xfId="40313"/>
    <cellStyle name="Note 2 11 2" xfId="40314"/>
    <cellStyle name="Note 2 11 2 2" xfId="40315"/>
    <cellStyle name="Note 2 11 2 2 2" xfId="40316"/>
    <cellStyle name="Note 2 11 2 2 2 2" xfId="40317"/>
    <cellStyle name="Note 2 11 2 2 2 2 2" xfId="40318"/>
    <cellStyle name="Note 2 11 2 2 2 3" xfId="40319"/>
    <cellStyle name="Note 2 11 2 2 3" xfId="40320"/>
    <cellStyle name="Note 2 11 2 2 3 2" xfId="40321"/>
    <cellStyle name="Note 2 11 2 2 3 2 2" xfId="40322"/>
    <cellStyle name="Note 2 11 2 2 3 3" xfId="40323"/>
    <cellStyle name="Note 2 11 2 2 4" xfId="40324"/>
    <cellStyle name="Note 2 11 2 2 4 2" xfId="40325"/>
    <cellStyle name="Note 2 11 2 2 5" xfId="40326"/>
    <cellStyle name="Note 2 11 2 3" xfId="40327"/>
    <cellStyle name="Note 2 11 2 3 2" xfId="40328"/>
    <cellStyle name="Note 2 11 2 3 2 2" xfId="40329"/>
    <cellStyle name="Note 2 11 2 3 3" xfId="40330"/>
    <cellStyle name="Note 2 11 2 4" xfId="40331"/>
    <cellStyle name="Note 2 11 2 4 2" xfId="40332"/>
    <cellStyle name="Note 2 11 2 4 2 2" xfId="40333"/>
    <cellStyle name="Note 2 11 2 4 3" xfId="40334"/>
    <cellStyle name="Note 2 11 2 5" xfId="40335"/>
    <cellStyle name="Note 2 11 2 5 2" xfId="40336"/>
    <cellStyle name="Note 2 11 2 6" xfId="40337"/>
    <cellStyle name="Note 2 11 3" xfId="40338"/>
    <cellStyle name="Note 2 11 3 2" xfId="40339"/>
    <cellStyle name="Note 2 11 3 2 2" xfId="40340"/>
    <cellStyle name="Note 2 11 3 2 2 2" xfId="40341"/>
    <cellStyle name="Note 2 11 3 2 2 2 2" xfId="40342"/>
    <cellStyle name="Note 2 11 3 2 2 3" xfId="40343"/>
    <cellStyle name="Note 2 11 3 2 3" xfId="40344"/>
    <cellStyle name="Note 2 11 3 2 3 2" xfId="40345"/>
    <cellStyle name="Note 2 11 3 2 3 2 2" xfId="40346"/>
    <cellStyle name="Note 2 11 3 2 3 3" xfId="40347"/>
    <cellStyle name="Note 2 11 3 2 4" xfId="40348"/>
    <cellStyle name="Note 2 11 3 2 4 2" xfId="40349"/>
    <cellStyle name="Note 2 11 3 2 5" xfId="40350"/>
    <cellStyle name="Note 2 11 3 3" xfId="40351"/>
    <cellStyle name="Note 2 11 3 3 2" xfId="40352"/>
    <cellStyle name="Note 2 11 3 3 2 2" xfId="40353"/>
    <cellStyle name="Note 2 11 3 3 3" xfId="40354"/>
    <cellStyle name="Note 2 11 3 4" xfId="40355"/>
    <cellStyle name="Note 2 11 3 4 2" xfId="40356"/>
    <cellStyle name="Note 2 11 3 4 2 2" xfId="40357"/>
    <cellStyle name="Note 2 11 3 4 3" xfId="40358"/>
    <cellStyle name="Note 2 11 3 5" xfId="40359"/>
    <cellStyle name="Note 2 11 3 5 2" xfId="40360"/>
    <cellStyle name="Note 2 11 3 6" xfId="40361"/>
    <cellStyle name="Note 2 11 4" xfId="40362"/>
    <cellStyle name="Note 2 11 4 2" xfId="40363"/>
    <cellStyle name="Note 2 11 4 2 2" xfId="40364"/>
    <cellStyle name="Note 2 11 4 2 2 2" xfId="40365"/>
    <cellStyle name="Note 2 11 4 2 3" xfId="40366"/>
    <cellStyle name="Note 2 11 4 3" xfId="40367"/>
    <cellStyle name="Note 2 11 4 3 2" xfId="40368"/>
    <cellStyle name="Note 2 11 4 3 2 2" xfId="40369"/>
    <cellStyle name="Note 2 11 4 3 3" xfId="40370"/>
    <cellStyle name="Note 2 11 4 4" xfId="40371"/>
    <cellStyle name="Note 2 11 4 4 2" xfId="40372"/>
    <cellStyle name="Note 2 11 4 5" xfId="40373"/>
    <cellStyle name="Note 2 12" xfId="40374"/>
    <cellStyle name="Note 2 12 2" xfId="40375"/>
    <cellStyle name="Note 2 12 2 2" xfId="40376"/>
    <cellStyle name="Note 2 12 2 2 2" xfId="40377"/>
    <cellStyle name="Note 2 12 2 2 2 2" xfId="40378"/>
    <cellStyle name="Note 2 12 2 2 2 2 2" xfId="40379"/>
    <cellStyle name="Note 2 12 2 2 2 3" xfId="40380"/>
    <cellStyle name="Note 2 12 2 2 3" xfId="40381"/>
    <cellStyle name="Note 2 12 2 2 3 2" xfId="40382"/>
    <cellStyle name="Note 2 12 2 2 3 2 2" xfId="40383"/>
    <cellStyle name="Note 2 12 2 2 3 3" xfId="40384"/>
    <cellStyle name="Note 2 12 2 2 4" xfId="40385"/>
    <cellStyle name="Note 2 12 2 2 4 2" xfId="40386"/>
    <cellStyle name="Note 2 12 2 2 5" xfId="40387"/>
    <cellStyle name="Note 2 12 2 3" xfId="40388"/>
    <cellStyle name="Note 2 12 2 3 2" xfId="40389"/>
    <cellStyle name="Note 2 12 2 3 2 2" xfId="40390"/>
    <cellStyle name="Note 2 12 2 3 3" xfId="40391"/>
    <cellStyle name="Note 2 12 2 4" xfId="40392"/>
    <cellStyle name="Note 2 12 2 4 2" xfId="40393"/>
    <cellStyle name="Note 2 12 2 4 2 2" xfId="40394"/>
    <cellStyle name="Note 2 12 2 4 3" xfId="40395"/>
    <cellStyle name="Note 2 12 2 5" xfId="40396"/>
    <cellStyle name="Note 2 12 2 5 2" xfId="40397"/>
    <cellStyle name="Note 2 12 2 6" xfId="40398"/>
    <cellStyle name="Note 2 12 3" xfId="40399"/>
    <cellStyle name="Note 2 12 3 2" xfId="40400"/>
    <cellStyle name="Note 2 12 3 2 2" xfId="40401"/>
    <cellStyle name="Note 2 12 3 2 2 2" xfId="40402"/>
    <cellStyle name="Note 2 12 3 2 2 2 2" xfId="40403"/>
    <cellStyle name="Note 2 12 3 2 2 3" xfId="40404"/>
    <cellStyle name="Note 2 12 3 2 3" xfId="40405"/>
    <cellStyle name="Note 2 12 3 2 3 2" xfId="40406"/>
    <cellStyle name="Note 2 12 3 2 3 2 2" xfId="40407"/>
    <cellStyle name="Note 2 12 3 2 3 3" xfId="40408"/>
    <cellStyle name="Note 2 12 3 2 4" xfId="40409"/>
    <cellStyle name="Note 2 12 3 2 4 2" xfId="40410"/>
    <cellStyle name="Note 2 12 3 2 5" xfId="40411"/>
    <cellStyle name="Note 2 12 3 3" xfId="40412"/>
    <cellStyle name="Note 2 12 3 3 2" xfId="40413"/>
    <cellStyle name="Note 2 12 3 3 2 2" xfId="40414"/>
    <cellStyle name="Note 2 12 3 3 3" xfId="40415"/>
    <cellStyle name="Note 2 12 3 4" xfId="40416"/>
    <cellStyle name="Note 2 12 3 4 2" xfId="40417"/>
    <cellStyle name="Note 2 12 3 4 2 2" xfId="40418"/>
    <cellStyle name="Note 2 12 3 4 3" xfId="40419"/>
    <cellStyle name="Note 2 12 3 5" xfId="40420"/>
    <cellStyle name="Note 2 12 3 5 2" xfId="40421"/>
    <cellStyle name="Note 2 12 3 6" xfId="40422"/>
    <cellStyle name="Note 2 12 4" xfId="40423"/>
    <cellStyle name="Note 2 12 4 2" xfId="40424"/>
    <cellStyle name="Note 2 12 4 2 2" xfId="40425"/>
    <cellStyle name="Note 2 12 4 2 2 2" xfId="40426"/>
    <cellStyle name="Note 2 12 4 2 3" xfId="40427"/>
    <cellStyle name="Note 2 12 4 3" xfId="40428"/>
    <cellStyle name="Note 2 12 4 3 2" xfId="40429"/>
    <cellStyle name="Note 2 12 4 3 2 2" xfId="40430"/>
    <cellStyle name="Note 2 12 4 3 3" xfId="40431"/>
    <cellStyle name="Note 2 12 4 4" xfId="40432"/>
    <cellStyle name="Note 2 12 4 4 2" xfId="40433"/>
    <cellStyle name="Note 2 12 4 5" xfId="40434"/>
    <cellStyle name="Note 2 13" xfId="40435"/>
    <cellStyle name="Note 2 13 2" xfId="40436"/>
    <cellStyle name="Note 2 13 2 2" xfId="40437"/>
    <cellStyle name="Note 2 13 2 2 2" xfId="40438"/>
    <cellStyle name="Note 2 13 2 2 2 2" xfId="40439"/>
    <cellStyle name="Note 2 13 2 2 3" xfId="40440"/>
    <cellStyle name="Note 2 13 2 3" xfId="40441"/>
    <cellStyle name="Note 2 13 2 3 2" xfId="40442"/>
    <cellStyle name="Note 2 13 2 3 2 2" xfId="40443"/>
    <cellStyle name="Note 2 13 2 3 3" xfId="40444"/>
    <cellStyle name="Note 2 13 2 4" xfId="40445"/>
    <cellStyle name="Note 2 13 2 4 2" xfId="40446"/>
    <cellStyle name="Note 2 13 2 5" xfId="40447"/>
    <cellStyle name="Note 2 13 3" xfId="40448"/>
    <cellStyle name="Note 2 13 3 2" xfId="40449"/>
    <cellStyle name="Note 2 13 3 2 2" xfId="40450"/>
    <cellStyle name="Note 2 13 3 3" xfId="40451"/>
    <cellStyle name="Note 2 13 4" xfId="40452"/>
    <cellStyle name="Note 2 13 4 2" xfId="40453"/>
    <cellStyle name="Note 2 13 4 2 2" xfId="40454"/>
    <cellStyle name="Note 2 13 4 3" xfId="40455"/>
    <cellStyle name="Note 2 13 5" xfId="40456"/>
    <cellStyle name="Note 2 13 5 2" xfId="40457"/>
    <cellStyle name="Note 2 13 6" xfId="40458"/>
    <cellStyle name="Note 2 14" xfId="40459"/>
    <cellStyle name="Note 2 14 2" xfId="40460"/>
    <cellStyle name="Note 2 14 2 2" xfId="40461"/>
    <cellStyle name="Note 2 14 2 2 2" xfId="40462"/>
    <cellStyle name="Note 2 14 2 2 2 2" xfId="40463"/>
    <cellStyle name="Note 2 14 2 2 3" xfId="40464"/>
    <cellStyle name="Note 2 14 2 3" xfId="40465"/>
    <cellStyle name="Note 2 14 2 3 2" xfId="40466"/>
    <cellStyle name="Note 2 14 2 3 2 2" xfId="40467"/>
    <cellStyle name="Note 2 14 2 3 3" xfId="40468"/>
    <cellStyle name="Note 2 14 2 4" xfId="40469"/>
    <cellStyle name="Note 2 14 2 4 2" xfId="40470"/>
    <cellStyle name="Note 2 14 2 5" xfId="40471"/>
    <cellStyle name="Note 2 14 3" xfId="40472"/>
    <cellStyle name="Note 2 14 3 2" xfId="40473"/>
    <cellStyle name="Note 2 14 3 2 2" xfId="40474"/>
    <cellStyle name="Note 2 14 3 3" xfId="40475"/>
    <cellStyle name="Note 2 14 4" xfId="40476"/>
    <cellStyle name="Note 2 14 4 2" xfId="40477"/>
    <cellStyle name="Note 2 14 4 2 2" xfId="40478"/>
    <cellStyle name="Note 2 14 4 3" xfId="40479"/>
    <cellStyle name="Note 2 14 5" xfId="40480"/>
    <cellStyle name="Note 2 14 5 2" xfId="40481"/>
    <cellStyle name="Note 2 14 6" xfId="40482"/>
    <cellStyle name="Note 2 15" xfId="40483"/>
    <cellStyle name="Note 2 15 2" xfId="40484"/>
    <cellStyle name="Note 2 15 2 2" xfId="40485"/>
    <cellStyle name="Note 2 15 2 2 2" xfId="40486"/>
    <cellStyle name="Note 2 15 2 3" xfId="40487"/>
    <cellStyle name="Note 2 15 3" xfId="40488"/>
    <cellStyle name="Note 2 15 3 2" xfId="40489"/>
    <cellStyle name="Note 2 15 3 2 2" xfId="40490"/>
    <cellStyle name="Note 2 15 3 3" xfId="40491"/>
    <cellStyle name="Note 2 15 4" xfId="40492"/>
    <cellStyle name="Note 2 15 4 2" xfId="40493"/>
    <cellStyle name="Note 2 15 5" xfId="40494"/>
    <cellStyle name="Note 2 2" xfId="40495"/>
    <cellStyle name="Note 2 2 10" xfId="40496"/>
    <cellStyle name="Note 2 2 2" xfId="40497"/>
    <cellStyle name="Note 2 2 2 2" xfId="40498"/>
    <cellStyle name="Note 2 2 2 2 2" xfId="40499"/>
    <cellStyle name="Note 2 2 2 2 2 2" xfId="40500"/>
    <cellStyle name="Note 2 2 2 2 2 2 2" xfId="40501"/>
    <cellStyle name="Note 2 2 2 2 2 2 2 2" xfId="40502"/>
    <cellStyle name="Note 2 2 2 2 2 2 3" xfId="40503"/>
    <cellStyle name="Note 2 2 2 2 2 3" xfId="40504"/>
    <cellStyle name="Note 2 2 2 2 2 3 2" xfId="40505"/>
    <cellStyle name="Note 2 2 2 2 2 3 2 2" xfId="40506"/>
    <cellStyle name="Note 2 2 2 2 2 3 3" xfId="40507"/>
    <cellStyle name="Note 2 2 2 2 2 4" xfId="40508"/>
    <cellStyle name="Note 2 2 2 2 2 4 2" xfId="40509"/>
    <cellStyle name="Note 2 2 2 2 2 5" xfId="40510"/>
    <cellStyle name="Note 2 2 2 2 3" xfId="40511"/>
    <cellStyle name="Note 2 2 2 2 3 2" xfId="40512"/>
    <cellStyle name="Note 2 2 2 2 3 2 2" xfId="40513"/>
    <cellStyle name="Note 2 2 2 2 3 3" xfId="40514"/>
    <cellStyle name="Note 2 2 2 2 4" xfId="40515"/>
    <cellStyle name="Note 2 2 2 2 4 2" xfId="40516"/>
    <cellStyle name="Note 2 2 2 2 4 2 2" xfId="40517"/>
    <cellStyle name="Note 2 2 2 2 4 3" xfId="40518"/>
    <cellStyle name="Note 2 2 2 2 5" xfId="40519"/>
    <cellStyle name="Note 2 2 2 2 5 2" xfId="40520"/>
    <cellStyle name="Note 2 2 2 2 6" xfId="40521"/>
    <cellStyle name="Note 2 2 2 3" xfId="40522"/>
    <cellStyle name="Note 2 2 2 3 2" xfId="40523"/>
    <cellStyle name="Note 2 2 2 3 2 2" xfId="40524"/>
    <cellStyle name="Note 2 2 2 3 2 2 2" xfId="40525"/>
    <cellStyle name="Note 2 2 2 3 2 2 2 2" xfId="40526"/>
    <cellStyle name="Note 2 2 2 3 2 2 3" xfId="40527"/>
    <cellStyle name="Note 2 2 2 3 2 3" xfId="40528"/>
    <cellStyle name="Note 2 2 2 3 2 3 2" xfId="40529"/>
    <cellStyle name="Note 2 2 2 3 2 3 2 2" xfId="40530"/>
    <cellStyle name="Note 2 2 2 3 2 3 3" xfId="40531"/>
    <cellStyle name="Note 2 2 2 3 2 4" xfId="40532"/>
    <cellStyle name="Note 2 2 2 3 2 4 2" xfId="40533"/>
    <cellStyle name="Note 2 2 2 3 2 5" xfId="40534"/>
    <cellStyle name="Note 2 2 2 3 3" xfId="40535"/>
    <cellStyle name="Note 2 2 2 3 3 2" xfId="40536"/>
    <cellStyle name="Note 2 2 2 3 3 2 2" xfId="40537"/>
    <cellStyle name="Note 2 2 2 3 3 3" xfId="40538"/>
    <cellStyle name="Note 2 2 2 3 4" xfId="40539"/>
    <cellStyle name="Note 2 2 2 3 4 2" xfId="40540"/>
    <cellStyle name="Note 2 2 2 3 4 2 2" xfId="40541"/>
    <cellStyle name="Note 2 2 2 3 4 3" xfId="40542"/>
    <cellStyle name="Note 2 2 2 3 5" xfId="40543"/>
    <cellStyle name="Note 2 2 2 3 5 2" xfId="40544"/>
    <cellStyle name="Note 2 2 2 3 6" xfId="40545"/>
    <cellStyle name="Note 2 2 2 4" xfId="40546"/>
    <cellStyle name="Note 2 2 2 4 2" xfId="40547"/>
    <cellStyle name="Note 2 2 2 4 2 2" xfId="40548"/>
    <cellStyle name="Note 2 2 2 4 2 2 2" xfId="40549"/>
    <cellStyle name="Note 2 2 2 4 2 3" xfId="40550"/>
    <cellStyle name="Note 2 2 2 4 3" xfId="40551"/>
    <cellStyle name="Note 2 2 2 4 3 2" xfId="40552"/>
    <cellStyle name="Note 2 2 2 4 3 2 2" xfId="40553"/>
    <cellStyle name="Note 2 2 2 4 3 3" xfId="40554"/>
    <cellStyle name="Note 2 2 2 4 4" xfId="40555"/>
    <cellStyle name="Note 2 2 2 4 4 2" xfId="40556"/>
    <cellStyle name="Note 2 2 2 4 5" xfId="40557"/>
    <cellStyle name="Note 2 2 3" xfId="40558"/>
    <cellStyle name="Note 2 2 3 2" xfId="40559"/>
    <cellStyle name="Note 2 2 3 2 2" xfId="40560"/>
    <cellStyle name="Note 2 2 3 2 2 2" xfId="40561"/>
    <cellStyle name="Note 2 2 3 2 2 2 2" xfId="40562"/>
    <cellStyle name="Note 2 2 3 2 2 2 2 2" xfId="40563"/>
    <cellStyle name="Note 2 2 3 2 2 2 3" xfId="40564"/>
    <cellStyle name="Note 2 2 3 2 2 3" xfId="40565"/>
    <cellStyle name="Note 2 2 3 2 2 3 2" xfId="40566"/>
    <cellStyle name="Note 2 2 3 2 2 3 2 2" xfId="40567"/>
    <cellStyle name="Note 2 2 3 2 2 3 3" xfId="40568"/>
    <cellStyle name="Note 2 2 3 2 2 4" xfId="40569"/>
    <cellStyle name="Note 2 2 3 2 2 4 2" xfId="40570"/>
    <cellStyle name="Note 2 2 3 2 2 5" xfId="40571"/>
    <cellStyle name="Note 2 2 3 2 3" xfId="40572"/>
    <cellStyle name="Note 2 2 3 2 3 2" xfId="40573"/>
    <cellStyle name="Note 2 2 3 2 3 2 2" xfId="40574"/>
    <cellStyle name="Note 2 2 3 2 3 3" xfId="40575"/>
    <cellStyle name="Note 2 2 3 2 4" xfId="40576"/>
    <cellStyle name="Note 2 2 3 2 4 2" xfId="40577"/>
    <cellStyle name="Note 2 2 3 2 4 2 2" xfId="40578"/>
    <cellStyle name="Note 2 2 3 2 4 3" xfId="40579"/>
    <cellStyle name="Note 2 2 3 2 5" xfId="40580"/>
    <cellStyle name="Note 2 2 3 2 5 2" xfId="40581"/>
    <cellStyle name="Note 2 2 3 2 6" xfId="40582"/>
    <cellStyle name="Note 2 2 3 3" xfId="40583"/>
    <cellStyle name="Note 2 2 3 3 2" xfId="40584"/>
    <cellStyle name="Note 2 2 3 3 2 2" xfId="40585"/>
    <cellStyle name="Note 2 2 3 3 2 2 2" xfId="40586"/>
    <cellStyle name="Note 2 2 3 3 2 2 2 2" xfId="40587"/>
    <cellStyle name="Note 2 2 3 3 2 2 3" xfId="40588"/>
    <cellStyle name="Note 2 2 3 3 2 3" xfId="40589"/>
    <cellStyle name="Note 2 2 3 3 2 3 2" xfId="40590"/>
    <cellStyle name="Note 2 2 3 3 2 3 2 2" xfId="40591"/>
    <cellStyle name="Note 2 2 3 3 2 3 3" xfId="40592"/>
    <cellStyle name="Note 2 2 3 3 2 4" xfId="40593"/>
    <cellStyle name="Note 2 2 3 3 2 4 2" xfId="40594"/>
    <cellStyle name="Note 2 2 3 3 2 5" xfId="40595"/>
    <cellStyle name="Note 2 2 3 3 3" xfId="40596"/>
    <cellStyle name="Note 2 2 3 3 3 2" xfId="40597"/>
    <cellStyle name="Note 2 2 3 3 3 2 2" xfId="40598"/>
    <cellStyle name="Note 2 2 3 3 3 3" xfId="40599"/>
    <cellStyle name="Note 2 2 3 3 4" xfId="40600"/>
    <cellStyle name="Note 2 2 3 3 4 2" xfId="40601"/>
    <cellStyle name="Note 2 2 3 3 4 2 2" xfId="40602"/>
    <cellStyle name="Note 2 2 3 3 4 3" xfId="40603"/>
    <cellStyle name="Note 2 2 3 3 5" xfId="40604"/>
    <cellStyle name="Note 2 2 3 3 5 2" xfId="40605"/>
    <cellStyle name="Note 2 2 3 3 6" xfId="40606"/>
    <cellStyle name="Note 2 2 3 4" xfId="40607"/>
    <cellStyle name="Note 2 2 3 4 2" xfId="40608"/>
    <cellStyle name="Note 2 2 3 4 2 2" xfId="40609"/>
    <cellStyle name="Note 2 2 3 4 2 2 2" xfId="40610"/>
    <cellStyle name="Note 2 2 3 4 2 3" xfId="40611"/>
    <cellStyle name="Note 2 2 3 4 3" xfId="40612"/>
    <cellStyle name="Note 2 2 3 4 3 2" xfId="40613"/>
    <cellStyle name="Note 2 2 3 4 3 2 2" xfId="40614"/>
    <cellStyle name="Note 2 2 3 4 3 3" xfId="40615"/>
    <cellStyle name="Note 2 2 3 4 4" xfId="40616"/>
    <cellStyle name="Note 2 2 3 4 4 2" xfId="40617"/>
    <cellStyle name="Note 2 2 3 4 5" xfId="40618"/>
    <cellStyle name="Note 2 2 4" xfId="40619"/>
    <cellStyle name="Note 2 2 4 2" xfId="40620"/>
    <cellStyle name="Note 2 2 4 2 2" xfId="40621"/>
    <cellStyle name="Note 2 2 4 2 2 2" xfId="40622"/>
    <cellStyle name="Note 2 2 4 2 2 2 2" xfId="40623"/>
    <cellStyle name="Note 2 2 4 2 2 2 2 2" xfId="40624"/>
    <cellStyle name="Note 2 2 4 2 2 2 3" xfId="40625"/>
    <cellStyle name="Note 2 2 4 2 2 3" xfId="40626"/>
    <cellStyle name="Note 2 2 4 2 2 3 2" xfId="40627"/>
    <cellStyle name="Note 2 2 4 2 2 3 2 2" xfId="40628"/>
    <cellStyle name="Note 2 2 4 2 2 3 3" xfId="40629"/>
    <cellStyle name="Note 2 2 4 2 2 4" xfId="40630"/>
    <cellStyle name="Note 2 2 4 2 2 4 2" xfId="40631"/>
    <cellStyle name="Note 2 2 4 2 2 5" xfId="40632"/>
    <cellStyle name="Note 2 2 4 2 3" xfId="40633"/>
    <cellStyle name="Note 2 2 4 2 3 2" xfId="40634"/>
    <cellStyle name="Note 2 2 4 2 3 2 2" xfId="40635"/>
    <cellStyle name="Note 2 2 4 2 3 3" xfId="40636"/>
    <cellStyle name="Note 2 2 4 2 4" xfId="40637"/>
    <cellStyle name="Note 2 2 4 2 4 2" xfId="40638"/>
    <cellStyle name="Note 2 2 4 2 4 2 2" xfId="40639"/>
    <cellStyle name="Note 2 2 4 2 4 3" xfId="40640"/>
    <cellStyle name="Note 2 2 4 2 5" xfId="40641"/>
    <cellStyle name="Note 2 2 4 2 5 2" xfId="40642"/>
    <cellStyle name="Note 2 2 4 2 6" xfId="40643"/>
    <cellStyle name="Note 2 2 4 3" xfId="40644"/>
    <cellStyle name="Note 2 2 4 3 2" xfId="40645"/>
    <cellStyle name="Note 2 2 4 3 2 2" xfId="40646"/>
    <cellStyle name="Note 2 2 4 3 2 2 2" xfId="40647"/>
    <cellStyle name="Note 2 2 4 3 2 2 2 2" xfId="40648"/>
    <cellStyle name="Note 2 2 4 3 2 2 3" xfId="40649"/>
    <cellStyle name="Note 2 2 4 3 2 3" xfId="40650"/>
    <cellStyle name="Note 2 2 4 3 2 3 2" xfId="40651"/>
    <cellStyle name="Note 2 2 4 3 2 3 2 2" xfId="40652"/>
    <cellStyle name="Note 2 2 4 3 2 3 3" xfId="40653"/>
    <cellStyle name="Note 2 2 4 3 2 4" xfId="40654"/>
    <cellStyle name="Note 2 2 4 3 2 4 2" xfId="40655"/>
    <cellStyle name="Note 2 2 4 3 2 5" xfId="40656"/>
    <cellStyle name="Note 2 2 4 3 3" xfId="40657"/>
    <cellStyle name="Note 2 2 4 3 3 2" xfId="40658"/>
    <cellStyle name="Note 2 2 4 3 3 2 2" xfId="40659"/>
    <cellStyle name="Note 2 2 4 3 3 3" xfId="40660"/>
    <cellStyle name="Note 2 2 4 3 4" xfId="40661"/>
    <cellStyle name="Note 2 2 4 3 4 2" xfId="40662"/>
    <cellStyle name="Note 2 2 4 3 4 2 2" xfId="40663"/>
    <cellStyle name="Note 2 2 4 3 4 3" xfId="40664"/>
    <cellStyle name="Note 2 2 4 3 5" xfId="40665"/>
    <cellStyle name="Note 2 2 4 3 5 2" xfId="40666"/>
    <cellStyle name="Note 2 2 4 3 6" xfId="40667"/>
    <cellStyle name="Note 2 2 4 4" xfId="40668"/>
    <cellStyle name="Note 2 2 4 4 2" xfId="40669"/>
    <cellStyle name="Note 2 2 4 4 2 2" xfId="40670"/>
    <cellStyle name="Note 2 2 4 4 2 2 2" xfId="40671"/>
    <cellStyle name="Note 2 2 4 4 2 3" xfId="40672"/>
    <cellStyle name="Note 2 2 4 4 3" xfId="40673"/>
    <cellStyle name="Note 2 2 4 4 3 2" xfId="40674"/>
    <cellStyle name="Note 2 2 4 4 3 2 2" xfId="40675"/>
    <cellStyle name="Note 2 2 4 4 3 3" xfId="40676"/>
    <cellStyle name="Note 2 2 4 4 4" xfId="40677"/>
    <cellStyle name="Note 2 2 4 4 4 2" xfId="40678"/>
    <cellStyle name="Note 2 2 4 4 5" xfId="40679"/>
    <cellStyle name="Note 2 2 5" xfId="40680"/>
    <cellStyle name="Note 2 2 5 2" xfId="40681"/>
    <cellStyle name="Note 2 2 5 2 2" xfId="40682"/>
    <cellStyle name="Note 2 2 5 2 2 2" xfId="40683"/>
    <cellStyle name="Note 2 2 5 2 2 2 2" xfId="40684"/>
    <cellStyle name="Note 2 2 5 2 2 2 2 2" xfId="40685"/>
    <cellStyle name="Note 2 2 5 2 2 2 3" xfId="40686"/>
    <cellStyle name="Note 2 2 5 2 2 3" xfId="40687"/>
    <cellStyle name="Note 2 2 5 2 2 3 2" xfId="40688"/>
    <cellStyle name="Note 2 2 5 2 2 3 2 2" xfId="40689"/>
    <cellStyle name="Note 2 2 5 2 2 3 3" xfId="40690"/>
    <cellStyle name="Note 2 2 5 2 2 4" xfId="40691"/>
    <cellStyle name="Note 2 2 5 2 2 4 2" xfId="40692"/>
    <cellStyle name="Note 2 2 5 2 2 5" xfId="40693"/>
    <cellStyle name="Note 2 2 5 2 3" xfId="40694"/>
    <cellStyle name="Note 2 2 5 2 3 2" xfId="40695"/>
    <cellStyle name="Note 2 2 5 2 3 2 2" xfId="40696"/>
    <cellStyle name="Note 2 2 5 2 3 3" xfId="40697"/>
    <cellStyle name="Note 2 2 5 2 4" xfId="40698"/>
    <cellStyle name="Note 2 2 5 2 4 2" xfId="40699"/>
    <cellStyle name="Note 2 2 5 2 4 2 2" xfId="40700"/>
    <cellStyle name="Note 2 2 5 2 4 3" xfId="40701"/>
    <cellStyle name="Note 2 2 5 2 5" xfId="40702"/>
    <cellStyle name="Note 2 2 5 2 5 2" xfId="40703"/>
    <cellStyle name="Note 2 2 5 2 6" xfId="40704"/>
    <cellStyle name="Note 2 2 5 3" xfId="40705"/>
    <cellStyle name="Note 2 2 5 3 2" xfId="40706"/>
    <cellStyle name="Note 2 2 5 3 2 2" xfId="40707"/>
    <cellStyle name="Note 2 2 5 3 2 2 2" xfId="40708"/>
    <cellStyle name="Note 2 2 5 3 2 2 2 2" xfId="40709"/>
    <cellStyle name="Note 2 2 5 3 2 2 3" xfId="40710"/>
    <cellStyle name="Note 2 2 5 3 2 3" xfId="40711"/>
    <cellStyle name="Note 2 2 5 3 2 3 2" xfId="40712"/>
    <cellStyle name="Note 2 2 5 3 2 3 2 2" xfId="40713"/>
    <cellStyle name="Note 2 2 5 3 2 3 3" xfId="40714"/>
    <cellStyle name="Note 2 2 5 3 2 4" xfId="40715"/>
    <cellStyle name="Note 2 2 5 3 2 4 2" xfId="40716"/>
    <cellStyle name="Note 2 2 5 3 2 5" xfId="40717"/>
    <cellStyle name="Note 2 2 5 3 3" xfId="40718"/>
    <cellStyle name="Note 2 2 5 3 3 2" xfId="40719"/>
    <cellStyle name="Note 2 2 5 3 3 2 2" xfId="40720"/>
    <cellStyle name="Note 2 2 5 3 3 3" xfId="40721"/>
    <cellStyle name="Note 2 2 5 3 4" xfId="40722"/>
    <cellStyle name="Note 2 2 5 3 4 2" xfId="40723"/>
    <cellStyle name="Note 2 2 5 3 4 2 2" xfId="40724"/>
    <cellStyle name="Note 2 2 5 3 4 3" xfId="40725"/>
    <cellStyle name="Note 2 2 5 3 5" xfId="40726"/>
    <cellStyle name="Note 2 2 5 3 5 2" xfId="40727"/>
    <cellStyle name="Note 2 2 5 3 6" xfId="40728"/>
    <cellStyle name="Note 2 2 5 4" xfId="40729"/>
    <cellStyle name="Note 2 2 5 4 2" xfId="40730"/>
    <cellStyle name="Note 2 2 5 4 2 2" xfId="40731"/>
    <cellStyle name="Note 2 2 5 4 2 2 2" xfId="40732"/>
    <cellStyle name="Note 2 2 5 4 2 3" xfId="40733"/>
    <cellStyle name="Note 2 2 5 4 3" xfId="40734"/>
    <cellStyle name="Note 2 2 5 4 3 2" xfId="40735"/>
    <cellStyle name="Note 2 2 5 4 3 2 2" xfId="40736"/>
    <cellStyle name="Note 2 2 5 4 3 3" xfId="40737"/>
    <cellStyle name="Note 2 2 5 4 4" xfId="40738"/>
    <cellStyle name="Note 2 2 5 4 4 2" xfId="40739"/>
    <cellStyle name="Note 2 2 5 4 5" xfId="40740"/>
    <cellStyle name="Note 2 2 6" xfId="40741"/>
    <cellStyle name="Note 2 2 6 2" xfId="40742"/>
    <cellStyle name="Note 2 2 6 2 2" xfId="40743"/>
    <cellStyle name="Note 2 2 6 2 2 2" xfId="40744"/>
    <cellStyle name="Note 2 2 6 2 2 2 2" xfId="40745"/>
    <cellStyle name="Note 2 2 6 2 2 2 2 2" xfId="40746"/>
    <cellStyle name="Note 2 2 6 2 2 2 3" xfId="40747"/>
    <cellStyle name="Note 2 2 6 2 2 3" xfId="40748"/>
    <cellStyle name="Note 2 2 6 2 2 3 2" xfId="40749"/>
    <cellStyle name="Note 2 2 6 2 2 3 2 2" xfId="40750"/>
    <cellStyle name="Note 2 2 6 2 2 3 3" xfId="40751"/>
    <cellStyle name="Note 2 2 6 2 2 4" xfId="40752"/>
    <cellStyle name="Note 2 2 6 2 2 4 2" xfId="40753"/>
    <cellStyle name="Note 2 2 6 2 2 5" xfId="40754"/>
    <cellStyle name="Note 2 2 6 2 3" xfId="40755"/>
    <cellStyle name="Note 2 2 6 2 3 2" xfId="40756"/>
    <cellStyle name="Note 2 2 6 2 3 2 2" xfId="40757"/>
    <cellStyle name="Note 2 2 6 2 3 3" xfId="40758"/>
    <cellStyle name="Note 2 2 6 2 4" xfId="40759"/>
    <cellStyle name="Note 2 2 6 2 4 2" xfId="40760"/>
    <cellStyle name="Note 2 2 6 2 4 2 2" xfId="40761"/>
    <cellStyle name="Note 2 2 6 2 4 3" xfId="40762"/>
    <cellStyle name="Note 2 2 6 2 5" xfId="40763"/>
    <cellStyle name="Note 2 2 6 2 5 2" xfId="40764"/>
    <cellStyle name="Note 2 2 6 2 6" xfId="40765"/>
    <cellStyle name="Note 2 2 6 3" xfId="40766"/>
    <cellStyle name="Note 2 2 6 3 2" xfId="40767"/>
    <cellStyle name="Note 2 2 6 3 2 2" xfId="40768"/>
    <cellStyle name="Note 2 2 6 3 2 2 2" xfId="40769"/>
    <cellStyle name="Note 2 2 6 3 2 2 2 2" xfId="40770"/>
    <cellStyle name="Note 2 2 6 3 2 2 3" xfId="40771"/>
    <cellStyle name="Note 2 2 6 3 2 3" xfId="40772"/>
    <cellStyle name="Note 2 2 6 3 2 3 2" xfId="40773"/>
    <cellStyle name="Note 2 2 6 3 2 3 2 2" xfId="40774"/>
    <cellStyle name="Note 2 2 6 3 2 3 3" xfId="40775"/>
    <cellStyle name="Note 2 2 6 3 2 4" xfId="40776"/>
    <cellStyle name="Note 2 2 6 3 2 4 2" xfId="40777"/>
    <cellStyle name="Note 2 2 6 3 2 5" xfId="40778"/>
    <cellStyle name="Note 2 2 6 3 3" xfId="40779"/>
    <cellStyle name="Note 2 2 6 3 3 2" xfId="40780"/>
    <cellStyle name="Note 2 2 6 3 3 2 2" xfId="40781"/>
    <cellStyle name="Note 2 2 6 3 3 3" xfId="40782"/>
    <cellStyle name="Note 2 2 6 3 4" xfId="40783"/>
    <cellStyle name="Note 2 2 6 3 4 2" xfId="40784"/>
    <cellStyle name="Note 2 2 6 3 4 2 2" xfId="40785"/>
    <cellStyle name="Note 2 2 6 3 4 3" xfId="40786"/>
    <cellStyle name="Note 2 2 6 3 5" xfId="40787"/>
    <cellStyle name="Note 2 2 6 3 5 2" xfId="40788"/>
    <cellStyle name="Note 2 2 6 3 6" xfId="40789"/>
    <cellStyle name="Note 2 2 6 4" xfId="40790"/>
    <cellStyle name="Note 2 2 6 4 2" xfId="40791"/>
    <cellStyle name="Note 2 2 6 4 2 2" xfId="40792"/>
    <cellStyle name="Note 2 2 6 4 2 2 2" xfId="40793"/>
    <cellStyle name="Note 2 2 6 4 2 3" xfId="40794"/>
    <cellStyle name="Note 2 2 6 4 3" xfId="40795"/>
    <cellStyle name="Note 2 2 6 4 3 2" xfId="40796"/>
    <cellStyle name="Note 2 2 6 4 3 2 2" xfId="40797"/>
    <cellStyle name="Note 2 2 6 4 3 3" xfId="40798"/>
    <cellStyle name="Note 2 2 6 4 4" xfId="40799"/>
    <cellStyle name="Note 2 2 6 4 4 2" xfId="40800"/>
    <cellStyle name="Note 2 2 6 4 5" xfId="40801"/>
    <cellStyle name="Note 2 2 7" xfId="40802"/>
    <cellStyle name="Note 2 2 7 2" xfId="40803"/>
    <cellStyle name="Note 2 2 7 2 2" xfId="40804"/>
    <cellStyle name="Note 2 2 7 2 2 2" xfId="40805"/>
    <cellStyle name="Note 2 2 7 2 2 2 2" xfId="40806"/>
    <cellStyle name="Note 2 2 7 2 2 3" xfId="40807"/>
    <cellStyle name="Note 2 2 7 2 3" xfId="40808"/>
    <cellStyle name="Note 2 2 7 2 3 2" xfId="40809"/>
    <cellStyle name="Note 2 2 7 2 3 2 2" xfId="40810"/>
    <cellStyle name="Note 2 2 7 2 3 3" xfId="40811"/>
    <cellStyle name="Note 2 2 7 2 4" xfId="40812"/>
    <cellStyle name="Note 2 2 7 2 4 2" xfId="40813"/>
    <cellStyle name="Note 2 2 7 2 5" xfId="40814"/>
    <cellStyle name="Note 2 2 7 3" xfId="40815"/>
    <cellStyle name="Note 2 2 7 3 2" xfId="40816"/>
    <cellStyle name="Note 2 2 7 3 2 2" xfId="40817"/>
    <cellStyle name="Note 2 2 7 3 3" xfId="40818"/>
    <cellStyle name="Note 2 2 7 4" xfId="40819"/>
    <cellStyle name="Note 2 2 7 4 2" xfId="40820"/>
    <cellStyle name="Note 2 2 7 4 2 2" xfId="40821"/>
    <cellStyle name="Note 2 2 7 4 3" xfId="40822"/>
    <cellStyle name="Note 2 2 7 5" xfId="40823"/>
    <cellStyle name="Note 2 2 7 5 2" xfId="40824"/>
    <cellStyle name="Note 2 2 7 6" xfId="40825"/>
    <cellStyle name="Note 2 2 8" xfId="40826"/>
    <cellStyle name="Note 2 2 8 2" xfId="40827"/>
    <cellStyle name="Note 2 2 8 2 2" xfId="40828"/>
    <cellStyle name="Note 2 2 8 2 2 2" xfId="40829"/>
    <cellStyle name="Note 2 2 8 2 2 2 2" xfId="40830"/>
    <cellStyle name="Note 2 2 8 2 2 3" xfId="40831"/>
    <cellStyle name="Note 2 2 8 2 3" xfId="40832"/>
    <cellStyle name="Note 2 2 8 2 3 2" xfId="40833"/>
    <cellStyle name="Note 2 2 8 2 3 2 2" xfId="40834"/>
    <cellStyle name="Note 2 2 8 2 3 3" xfId="40835"/>
    <cellStyle name="Note 2 2 8 2 4" xfId="40836"/>
    <cellStyle name="Note 2 2 8 2 4 2" xfId="40837"/>
    <cellStyle name="Note 2 2 8 2 5" xfId="40838"/>
    <cellStyle name="Note 2 2 8 3" xfId="40839"/>
    <cellStyle name="Note 2 2 8 3 2" xfId="40840"/>
    <cellStyle name="Note 2 2 8 3 2 2" xfId="40841"/>
    <cellStyle name="Note 2 2 8 3 3" xfId="40842"/>
    <cellStyle name="Note 2 2 8 4" xfId="40843"/>
    <cellStyle name="Note 2 2 8 4 2" xfId="40844"/>
    <cellStyle name="Note 2 2 8 4 2 2" xfId="40845"/>
    <cellStyle name="Note 2 2 8 4 3" xfId="40846"/>
    <cellStyle name="Note 2 2 8 5" xfId="40847"/>
    <cellStyle name="Note 2 2 8 5 2" xfId="40848"/>
    <cellStyle name="Note 2 2 8 6" xfId="40849"/>
    <cellStyle name="Note 2 2 9" xfId="40850"/>
    <cellStyle name="Note 2 2 9 2" xfId="40851"/>
    <cellStyle name="Note 2 2 9 2 2" xfId="40852"/>
    <cellStyle name="Note 2 2 9 2 2 2" xfId="40853"/>
    <cellStyle name="Note 2 2 9 2 3" xfId="40854"/>
    <cellStyle name="Note 2 2 9 3" xfId="40855"/>
    <cellStyle name="Note 2 2 9 3 2" xfId="40856"/>
    <cellStyle name="Note 2 2 9 3 2 2" xfId="40857"/>
    <cellStyle name="Note 2 2 9 3 3" xfId="40858"/>
    <cellStyle name="Note 2 2 9 4" xfId="40859"/>
    <cellStyle name="Note 2 2 9 4 2" xfId="40860"/>
    <cellStyle name="Note 2 2 9 5" xfId="40861"/>
    <cellStyle name="Note 2 3" xfId="40862"/>
    <cellStyle name="Note 2 3 10" xfId="40863"/>
    <cellStyle name="Note 2 3 2" xfId="40864"/>
    <cellStyle name="Note 2 3 2 2" xfId="40865"/>
    <cellStyle name="Note 2 3 2 2 2" xfId="40866"/>
    <cellStyle name="Note 2 3 2 2 2 2" xfId="40867"/>
    <cellStyle name="Note 2 3 2 2 2 2 2" xfId="40868"/>
    <cellStyle name="Note 2 3 2 2 2 2 2 2" xfId="40869"/>
    <cellStyle name="Note 2 3 2 2 2 2 3" xfId="40870"/>
    <cellStyle name="Note 2 3 2 2 2 3" xfId="40871"/>
    <cellStyle name="Note 2 3 2 2 2 3 2" xfId="40872"/>
    <cellStyle name="Note 2 3 2 2 2 3 2 2" xfId="40873"/>
    <cellStyle name="Note 2 3 2 2 2 3 3" xfId="40874"/>
    <cellStyle name="Note 2 3 2 2 2 4" xfId="40875"/>
    <cellStyle name="Note 2 3 2 2 2 4 2" xfId="40876"/>
    <cellStyle name="Note 2 3 2 2 2 5" xfId="40877"/>
    <cellStyle name="Note 2 3 2 2 3" xfId="40878"/>
    <cellStyle name="Note 2 3 2 2 3 2" xfId="40879"/>
    <cellStyle name="Note 2 3 2 2 3 2 2" xfId="40880"/>
    <cellStyle name="Note 2 3 2 2 3 3" xfId="40881"/>
    <cellStyle name="Note 2 3 2 2 4" xfId="40882"/>
    <cellStyle name="Note 2 3 2 2 4 2" xfId="40883"/>
    <cellStyle name="Note 2 3 2 2 4 2 2" xfId="40884"/>
    <cellStyle name="Note 2 3 2 2 4 3" xfId="40885"/>
    <cellStyle name="Note 2 3 2 2 5" xfId="40886"/>
    <cellStyle name="Note 2 3 2 2 5 2" xfId="40887"/>
    <cellStyle name="Note 2 3 2 2 6" xfId="40888"/>
    <cellStyle name="Note 2 3 2 3" xfId="40889"/>
    <cellStyle name="Note 2 3 2 3 2" xfId="40890"/>
    <cellStyle name="Note 2 3 2 3 2 2" xfId="40891"/>
    <cellStyle name="Note 2 3 2 3 2 2 2" xfId="40892"/>
    <cellStyle name="Note 2 3 2 3 2 2 2 2" xfId="40893"/>
    <cellStyle name="Note 2 3 2 3 2 2 3" xfId="40894"/>
    <cellStyle name="Note 2 3 2 3 2 3" xfId="40895"/>
    <cellStyle name="Note 2 3 2 3 2 3 2" xfId="40896"/>
    <cellStyle name="Note 2 3 2 3 2 3 2 2" xfId="40897"/>
    <cellStyle name="Note 2 3 2 3 2 3 3" xfId="40898"/>
    <cellStyle name="Note 2 3 2 3 2 4" xfId="40899"/>
    <cellStyle name="Note 2 3 2 3 2 4 2" xfId="40900"/>
    <cellStyle name="Note 2 3 2 3 2 5" xfId="40901"/>
    <cellStyle name="Note 2 3 2 3 3" xfId="40902"/>
    <cellStyle name="Note 2 3 2 3 3 2" xfId="40903"/>
    <cellStyle name="Note 2 3 2 3 3 2 2" xfId="40904"/>
    <cellStyle name="Note 2 3 2 3 3 3" xfId="40905"/>
    <cellStyle name="Note 2 3 2 3 4" xfId="40906"/>
    <cellStyle name="Note 2 3 2 3 4 2" xfId="40907"/>
    <cellStyle name="Note 2 3 2 3 4 2 2" xfId="40908"/>
    <cellStyle name="Note 2 3 2 3 4 3" xfId="40909"/>
    <cellStyle name="Note 2 3 2 3 5" xfId="40910"/>
    <cellStyle name="Note 2 3 2 3 5 2" xfId="40911"/>
    <cellStyle name="Note 2 3 2 3 6" xfId="40912"/>
    <cellStyle name="Note 2 3 2 4" xfId="40913"/>
    <cellStyle name="Note 2 3 2 4 2" xfId="40914"/>
    <cellStyle name="Note 2 3 2 4 2 2" xfId="40915"/>
    <cellStyle name="Note 2 3 2 4 2 2 2" xfId="40916"/>
    <cellStyle name="Note 2 3 2 4 2 3" xfId="40917"/>
    <cellStyle name="Note 2 3 2 4 3" xfId="40918"/>
    <cellStyle name="Note 2 3 2 4 3 2" xfId="40919"/>
    <cellStyle name="Note 2 3 2 4 3 2 2" xfId="40920"/>
    <cellStyle name="Note 2 3 2 4 3 3" xfId="40921"/>
    <cellStyle name="Note 2 3 2 4 4" xfId="40922"/>
    <cellStyle name="Note 2 3 2 4 4 2" xfId="40923"/>
    <cellStyle name="Note 2 3 2 4 5" xfId="40924"/>
    <cellStyle name="Note 2 3 3" xfId="40925"/>
    <cellStyle name="Note 2 3 3 2" xfId="40926"/>
    <cellStyle name="Note 2 3 3 2 2" xfId="40927"/>
    <cellStyle name="Note 2 3 3 2 2 2" xfId="40928"/>
    <cellStyle name="Note 2 3 3 2 2 2 2" xfId="40929"/>
    <cellStyle name="Note 2 3 3 2 2 2 2 2" xfId="40930"/>
    <cellStyle name="Note 2 3 3 2 2 2 3" xfId="40931"/>
    <cellStyle name="Note 2 3 3 2 2 3" xfId="40932"/>
    <cellStyle name="Note 2 3 3 2 2 3 2" xfId="40933"/>
    <cellStyle name="Note 2 3 3 2 2 3 2 2" xfId="40934"/>
    <cellStyle name="Note 2 3 3 2 2 3 3" xfId="40935"/>
    <cellStyle name="Note 2 3 3 2 2 4" xfId="40936"/>
    <cellStyle name="Note 2 3 3 2 2 4 2" xfId="40937"/>
    <cellStyle name="Note 2 3 3 2 2 5" xfId="40938"/>
    <cellStyle name="Note 2 3 3 2 3" xfId="40939"/>
    <cellStyle name="Note 2 3 3 2 3 2" xfId="40940"/>
    <cellStyle name="Note 2 3 3 2 3 2 2" xfId="40941"/>
    <cellStyle name="Note 2 3 3 2 3 3" xfId="40942"/>
    <cellStyle name="Note 2 3 3 2 4" xfId="40943"/>
    <cellStyle name="Note 2 3 3 2 4 2" xfId="40944"/>
    <cellStyle name="Note 2 3 3 2 4 2 2" xfId="40945"/>
    <cellStyle name="Note 2 3 3 2 4 3" xfId="40946"/>
    <cellStyle name="Note 2 3 3 2 5" xfId="40947"/>
    <cellStyle name="Note 2 3 3 2 5 2" xfId="40948"/>
    <cellStyle name="Note 2 3 3 2 6" xfId="40949"/>
    <cellStyle name="Note 2 3 3 3" xfId="40950"/>
    <cellStyle name="Note 2 3 3 3 2" xfId="40951"/>
    <cellStyle name="Note 2 3 3 3 2 2" xfId="40952"/>
    <cellStyle name="Note 2 3 3 3 2 2 2" xfId="40953"/>
    <cellStyle name="Note 2 3 3 3 2 2 2 2" xfId="40954"/>
    <cellStyle name="Note 2 3 3 3 2 2 3" xfId="40955"/>
    <cellStyle name="Note 2 3 3 3 2 3" xfId="40956"/>
    <cellStyle name="Note 2 3 3 3 2 3 2" xfId="40957"/>
    <cellStyle name="Note 2 3 3 3 2 3 2 2" xfId="40958"/>
    <cellStyle name="Note 2 3 3 3 2 3 3" xfId="40959"/>
    <cellStyle name="Note 2 3 3 3 2 4" xfId="40960"/>
    <cellStyle name="Note 2 3 3 3 2 4 2" xfId="40961"/>
    <cellStyle name="Note 2 3 3 3 2 5" xfId="40962"/>
    <cellStyle name="Note 2 3 3 3 3" xfId="40963"/>
    <cellStyle name="Note 2 3 3 3 3 2" xfId="40964"/>
    <cellStyle name="Note 2 3 3 3 3 2 2" xfId="40965"/>
    <cellStyle name="Note 2 3 3 3 3 3" xfId="40966"/>
    <cellStyle name="Note 2 3 3 3 4" xfId="40967"/>
    <cellStyle name="Note 2 3 3 3 4 2" xfId="40968"/>
    <cellStyle name="Note 2 3 3 3 4 2 2" xfId="40969"/>
    <cellStyle name="Note 2 3 3 3 4 3" xfId="40970"/>
    <cellStyle name="Note 2 3 3 3 5" xfId="40971"/>
    <cellStyle name="Note 2 3 3 3 5 2" xfId="40972"/>
    <cellStyle name="Note 2 3 3 3 6" xfId="40973"/>
    <cellStyle name="Note 2 3 3 4" xfId="40974"/>
    <cellStyle name="Note 2 3 3 4 2" xfId="40975"/>
    <cellStyle name="Note 2 3 3 4 2 2" xfId="40976"/>
    <cellStyle name="Note 2 3 3 4 2 2 2" xfId="40977"/>
    <cellStyle name="Note 2 3 3 4 2 3" xfId="40978"/>
    <cellStyle name="Note 2 3 3 4 3" xfId="40979"/>
    <cellStyle name="Note 2 3 3 4 3 2" xfId="40980"/>
    <cellStyle name="Note 2 3 3 4 3 2 2" xfId="40981"/>
    <cellStyle name="Note 2 3 3 4 3 3" xfId="40982"/>
    <cellStyle name="Note 2 3 3 4 4" xfId="40983"/>
    <cellStyle name="Note 2 3 3 4 4 2" xfId="40984"/>
    <cellStyle name="Note 2 3 3 4 5" xfId="40985"/>
    <cellStyle name="Note 2 3 4" xfId="40986"/>
    <cellStyle name="Note 2 3 4 2" xfId="40987"/>
    <cellStyle name="Note 2 3 4 2 2" xfId="40988"/>
    <cellStyle name="Note 2 3 4 2 2 2" xfId="40989"/>
    <cellStyle name="Note 2 3 4 2 2 2 2" xfId="40990"/>
    <cellStyle name="Note 2 3 4 2 2 2 2 2" xfId="40991"/>
    <cellStyle name="Note 2 3 4 2 2 2 3" xfId="40992"/>
    <cellStyle name="Note 2 3 4 2 2 3" xfId="40993"/>
    <cellStyle name="Note 2 3 4 2 2 3 2" xfId="40994"/>
    <cellStyle name="Note 2 3 4 2 2 3 2 2" xfId="40995"/>
    <cellStyle name="Note 2 3 4 2 2 3 3" xfId="40996"/>
    <cellStyle name="Note 2 3 4 2 2 4" xfId="40997"/>
    <cellStyle name="Note 2 3 4 2 2 4 2" xfId="40998"/>
    <cellStyle name="Note 2 3 4 2 2 5" xfId="40999"/>
    <cellStyle name="Note 2 3 4 2 3" xfId="41000"/>
    <cellStyle name="Note 2 3 4 2 3 2" xfId="41001"/>
    <cellStyle name="Note 2 3 4 2 3 2 2" xfId="41002"/>
    <cellStyle name="Note 2 3 4 2 3 3" xfId="41003"/>
    <cellStyle name="Note 2 3 4 2 4" xfId="41004"/>
    <cellStyle name="Note 2 3 4 2 4 2" xfId="41005"/>
    <cellStyle name="Note 2 3 4 2 4 2 2" xfId="41006"/>
    <cellStyle name="Note 2 3 4 2 4 3" xfId="41007"/>
    <cellStyle name="Note 2 3 4 2 5" xfId="41008"/>
    <cellStyle name="Note 2 3 4 2 5 2" xfId="41009"/>
    <cellStyle name="Note 2 3 4 2 6" xfId="41010"/>
    <cellStyle name="Note 2 3 4 3" xfId="41011"/>
    <cellStyle name="Note 2 3 4 3 2" xfId="41012"/>
    <cellStyle name="Note 2 3 4 3 2 2" xfId="41013"/>
    <cellStyle name="Note 2 3 4 3 2 2 2" xfId="41014"/>
    <cellStyle name="Note 2 3 4 3 2 2 2 2" xfId="41015"/>
    <cellStyle name="Note 2 3 4 3 2 2 3" xfId="41016"/>
    <cellStyle name="Note 2 3 4 3 2 3" xfId="41017"/>
    <cellStyle name="Note 2 3 4 3 2 3 2" xfId="41018"/>
    <cellStyle name="Note 2 3 4 3 2 3 2 2" xfId="41019"/>
    <cellStyle name="Note 2 3 4 3 2 3 3" xfId="41020"/>
    <cellStyle name="Note 2 3 4 3 2 4" xfId="41021"/>
    <cellStyle name="Note 2 3 4 3 2 4 2" xfId="41022"/>
    <cellStyle name="Note 2 3 4 3 2 5" xfId="41023"/>
    <cellStyle name="Note 2 3 4 3 3" xfId="41024"/>
    <cellStyle name="Note 2 3 4 3 3 2" xfId="41025"/>
    <cellStyle name="Note 2 3 4 3 3 2 2" xfId="41026"/>
    <cellStyle name="Note 2 3 4 3 3 3" xfId="41027"/>
    <cellStyle name="Note 2 3 4 3 4" xfId="41028"/>
    <cellStyle name="Note 2 3 4 3 4 2" xfId="41029"/>
    <cellStyle name="Note 2 3 4 3 4 2 2" xfId="41030"/>
    <cellStyle name="Note 2 3 4 3 4 3" xfId="41031"/>
    <cellStyle name="Note 2 3 4 3 5" xfId="41032"/>
    <cellStyle name="Note 2 3 4 3 5 2" xfId="41033"/>
    <cellStyle name="Note 2 3 4 3 6" xfId="41034"/>
    <cellStyle name="Note 2 3 4 4" xfId="41035"/>
    <cellStyle name="Note 2 3 4 4 2" xfId="41036"/>
    <cellStyle name="Note 2 3 4 4 2 2" xfId="41037"/>
    <cellStyle name="Note 2 3 4 4 2 2 2" xfId="41038"/>
    <cellStyle name="Note 2 3 4 4 2 3" xfId="41039"/>
    <cellStyle name="Note 2 3 4 4 3" xfId="41040"/>
    <cellStyle name="Note 2 3 4 4 3 2" xfId="41041"/>
    <cellStyle name="Note 2 3 4 4 3 2 2" xfId="41042"/>
    <cellStyle name="Note 2 3 4 4 3 3" xfId="41043"/>
    <cellStyle name="Note 2 3 4 4 4" xfId="41044"/>
    <cellStyle name="Note 2 3 4 4 4 2" xfId="41045"/>
    <cellStyle name="Note 2 3 4 4 5" xfId="41046"/>
    <cellStyle name="Note 2 3 5" xfId="41047"/>
    <cellStyle name="Note 2 3 5 2" xfId="41048"/>
    <cellStyle name="Note 2 3 5 2 2" xfId="41049"/>
    <cellStyle name="Note 2 3 5 2 2 2" xfId="41050"/>
    <cellStyle name="Note 2 3 5 2 2 2 2" xfId="41051"/>
    <cellStyle name="Note 2 3 5 2 2 2 2 2" xfId="41052"/>
    <cellStyle name="Note 2 3 5 2 2 2 3" xfId="41053"/>
    <cellStyle name="Note 2 3 5 2 2 3" xfId="41054"/>
    <cellStyle name="Note 2 3 5 2 2 3 2" xfId="41055"/>
    <cellStyle name="Note 2 3 5 2 2 3 2 2" xfId="41056"/>
    <cellStyle name="Note 2 3 5 2 2 3 3" xfId="41057"/>
    <cellStyle name="Note 2 3 5 2 2 4" xfId="41058"/>
    <cellStyle name="Note 2 3 5 2 2 4 2" xfId="41059"/>
    <cellStyle name="Note 2 3 5 2 2 5" xfId="41060"/>
    <cellStyle name="Note 2 3 5 2 3" xfId="41061"/>
    <cellStyle name="Note 2 3 5 2 3 2" xfId="41062"/>
    <cellStyle name="Note 2 3 5 2 3 2 2" xfId="41063"/>
    <cellStyle name="Note 2 3 5 2 3 3" xfId="41064"/>
    <cellStyle name="Note 2 3 5 2 4" xfId="41065"/>
    <cellStyle name="Note 2 3 5 2 4 2" xfId="41066"/>
    <cellStyle name="Note 2 3 5 2 4 2 2" xfId="41067"/>
    <cellStyle name="Note 2 3 5 2 4 3" xfId="41068"/>
    <cellStyle name="Note 2 3 5 2 5" xfId="41069"/>
    <cellStyle name="Note 2 3 5 2 5 2" xfId="41070"/>
    <cellStyle name="Note 2 3 5 2 6" xfId="41071"/>
    <cellStyle name="Note 2 3 5 3" xfId="41072"/>
    <cellStyle name="Note 2 3 5 3 2" xfId="41073"/>
    <cellStyle name="Note 2 3 5 3 2 2" xfId="41074"/>
    <cellStyle name="Note 2 3 5 3 2 2 2" xfId="41075"/>
    <cellStyle name="Note 2 3 5 3 2 2 2 2" xfId="41076"/>
    <cellStyle name="Note 2 3 5 3 2 2 3" xfId="41077"/>
    <cellStyle name="Note 2 3 5 3 2 3" xfId="41078"/>
    <cellStyle name="Note 2 3 5 3 2 3 2" xfId="41079"/>
    <cellStyle name="Note 2 3 5 3 2 3 2 2" xfId="41080"/>
    <cellStyle name="Note 2 3 5 3 2 3 3" xfId="41081"/>
    <cellStyle name="Note 2 3 5 3 2 4" xfId="41082"/>
    <cellStyle name="Note 2 3 5 3 2 4 2" xfId="41083"/>
    <cellStyle name="Note 2 3 5 3 2 5" xfId="41084"/>
    <cellStyle name="Note 2 3 5 3 3" xfId="41085"/>
    <cellStyle name="Note 2 3 5 3 3 2" xfId="41086"/>
    <cellStyle name="Note 2 3 5 3 3 2 2" xfId="41087"/>
    <cellStyle name="Note 2 3 5 3 3 3" xfId="41088"/>
    <cellStyle name="Note 2 3 5 3 4" xfId="41089"/>
    <cellStyle name="Note 2 3 5 3 4 2" xfId="41090"/>
    <cellStyle name="Note 2 3 5 3 4 2 2" xfId="41091"/>
    <cellStyle name="Note 2 3 5 3 4 3" xfId="41092"/>
    <cellStyle name="Note 2 3 5 3 5" xfId="41093"/>
    <cellStyle name="Note 2 3 5 3 5 2" xfId="41094"/>
    <cellStyle name="Note 2 3 5 3 6" xfId="41095"/>
    <cellStyle name="Note 2 3 5 4" xfId="41096"/>
    <cellStyle name="Note 2 3 5 4 2" xfId="41097"/>
    <cellStyle name="Note 2 3 5 4 2 2" xfId="41098"/>
    <cellStyle name="Note 2 3 5 4 2 2 2" xfId="41099"/>
    <cellStyle name="Note 2 3 5 4 2 3" xfId="41100"/>
    <cellStyle name="Note 2 3 5 4 3" xfId="41101"/>
    <cellStyle name="Note 2 3 5 4 3 2" xfId="41102"/>
    <cellStyle name="Note 2 3 5 4 3 2 2" xfId="41103"/>
    <cellStyle name="Note 2 3 5 4 3 3" xfId="41104"/>
    <cellStyle name="Note 2 3 5 4 4" xfId="41105"/>
    <cellStyle name="Note 2 3 5 4 4 2" xfId="41106"/>
    <cellStyle name="Note 2 3 5 4 5" xfId="41107"/>
    <cellStyle name="Note 2 3 6" xfId="41108"/>
    <cellStyle name="Note 2 3 6 2" xfId="41109"/>
    <cellStyle name="Note 2 3 6 2 2" xfId="41110"/>
    <cellStyle name="Note 2 3 6 2 2 2" xfId="41111"/>
    <cellStyle name="Note 2 3 6 2 2 2 2" xfId="41112"/>
    <cellStyle name="Note 2 3 6 2 2 2 2 2" xfId="41113"/>
    <cellStyle name="Note 2 3 6 2 2 2 3" xfId="41114"/>
    <cellStyle name="Note 2 3 6 2 2 3" xfId="41115"/>
    <cellStyle name="Note 2 3 6 2 2 3 2" xfId="41116"/>
    <cellStyle name="Note 2 3 6 2 2 3 2 2" xfId="41117"/>
    <cellStyle name="Note 2 3 6 2 2 3 3" xfId="41118"/>
    <cellStyle name="Note 2 3 6 2 2 4" xfId="41119"/>
    <cellStyle name="Note 2 3 6 2 2 4 2" xfId="41120"/>
    <cellStyle name="Note 2 3 6 2 2 5" xfId="41121"/>
    <cellStyle name="Note 2 3 6 2 3" xfId="41122"/>
    <cellStyle name="Note 2 3 6 2 3 2" xfId="41123"/>
    <cellStyle name="Note 2 3 6 2 3 2 2" xfId="41124"/>
    <cellStyle name="Note 2 3 6 2 3 3" xfId="41125"/>
    <cellStyle name="Note 2 3 6 2 4" xfId="41126"/>
    <cellStyle name="Note 2 3 6 2 4 2" xfId="41127"/>
    <cellStyle name="Note 2 3 6 2 4 2 2" xfId="41128"/>
    <cellStyle name="Note 2 3 6 2 4 3" xfId="41129"/>
    <cellStyle name="Note 2 3 6 2 5" xfId="41130"/>
    <cellStyle name="Note 2 3 6 2 5 2" xfId="41131"/>
    <cellStyle name="Note 2 3 6 2 6" xfId="41132"/>
    <cellStyle name="Note 2 3 6 3" xfId="41133"/>
    <cellStyle name="Note 2 3 6 3 2" xfId="41134"/>
    <cellStyle name="Note 2 3 6 3 2 2" xfId="41135"/>
    <cellStyle name="Note 2 3 6 3 2 2 2" xfId="41136"/>
    <cellStyle name="Note 2 3 6 3 2 2 2 2" xfId="41137"/>
    <cellStyle name="Note 2 3 6 3 2 2 3" xfId="41138"/>
    <cellStyle name="Note 2 3 6 3 2 3" xfId="41139"/>
    <cellStyle name="Note 2 3 6 3 2 3 2" xfId="41140"/>
    <cellStyle name="Note 2 3 6 3 2 3 2 2" xfId="41141"/>
    <cellStyle name="Note 2 3 6 3 2 3 3" xfId="41142"/>
    <cellStyle name="Note 2 3 6 3 2 4" xfId="41143"/>
    <cellStyle name="Note 2 3 6 3 2 4 2" xfId="41144"/>
    <cellStyle name="Note 2 3 6 3 2 5" xfId="41145"/>
    <cellStyle name="Note 2 3 6 3 3" xfId="41146"/>
    <cellStyle name="Note 2 3 6 3 3 2" xfId="41147"/>
    <cellStyle name="Note 2 3 6 3 3 2 2" xfId="41148"/>
    <cellStyle name="Note 2 3 6 3 3 3" xfId="41149"/>
    <cellStyle name="Note 2 3 6 3 4" xfId="41150"/>
    <cellStyle name="Note 2 3 6 3 4 2" xfId="41151"/>
    <cellStyle name="Note 2 3 6 3 4 2 2" xfId="41152"/>
    <cellStyle name="Note 2 3 6 3 4 3" xfId="41153"/>
    <cellStyle name="Note 2 3 6 3 5" xfId="41154"/>
    <cellStyle name="Note 2 3 6 3 5 2" xfId="41155"/>
    <cellStyle name="Note 2 3 6 3 6" xfId="41156"/>
    <cellStyle name="Note 2 3 6 4" xfId="41157"/>
    <cellStyle name="Note 2 3 6 4 2" xfId="41158"/>
    <cellStyle name="Note 2 3 6 4 2 2" xfId="41159"/>
    <cellStyle name="Note 2 3 6 4 2 2 2" xfId="41160"/>
    <cellStyle name="Note 2 3 6 4 2 3" xfId="41161"/>
    <cellStyle name="Note 2 3 6 4 3" xfId="41162"/>
    <cellStyle name="Note 2 3 6 4 3 2" xfId="41163"/>
    <cellStyle name="Note 2 3 6 4 3 2 2" xfId="41164"/>
    <cellStyle name="Note 2 3 6 4 3 3" xfId="41165"/>
    <cellStyle name="Note 2 3 6 4 4" xfId="41166"/>
    <cellStyle name="Note 2 3 6 4 4 2" xfId="41167"/>
    <cellStyle name="Note 2 3 6 4 5" xfId="41168"/>
    <cellStyle name="Note 2 3 7" xfId="41169"/>
    <cellStyle name="Note 2 3 7 2" xfId="41170"/>
    <cellStyle name="Note 2 3 7 2 2" xfId="41171"/>
    <cellStyle name="Note 2 3 7 2 2 2" xfId="41172"/>
    <cellStyle name="Note 2 3 7 2 2 2 2" xfId="41173"/>
    <cellStyle name="Note 2 3 7 2 2 3" xfId="41174"/>
    <cellStyle name="Note 2 3 7 2 3" xfId="41175"/>
    <cellStyle name="Note 2 3 7 2 3 2" xfId="41176"/>
    <cellStyle name="Note 2 3 7 2 3 2 2" xfId="41177"/>
    <cellStyle name="Note 2 3 7 2 3 3" xfId="41178"/>
    <cellStyle name="Note 2 3 7 2 4" xfId="41179"/>
    <cellStyle name="Note 2 3 7 2 4 2" xfId="41180"/>
    <cellStyle name="Note 2 3 7 2 5" xfId="41181"/>
    <cellStyle name="Note 2 3 7 3" xfId="41182"/>
    <cellStyle name="Note 2 3 7 3 2" xfId="41183"/>
    <cellStyle name="Note 2 3 7 3 2 2" xfId="41184"/>
    <cellStyle name="Note 2 3 7 3 3" xfId="41185"/>
    <cellStyle name="Note 2 3 7 4" xfId="41186"/>
    <cellStyle name="Note 2 3 7 4 2" xfId="41187"/>
    <cellStyle name="Note 2 3 7 4 2 2" xfId="41188"/>
    <cellStyle name="Note 2 3 7 4 3" xfId="41189"/>
    <cellStyle name="Note 2 3 7 5" xfId="41190"/>
    <cellStyle name="Note 2 3 7 5 2" xfId="41191"/>
    <cellStyle name="Note 2 3 7 6" xfId="41192"/>
    <cellStyle name="Note 2 3 8" xfId="41193"/>
    <cellStyle name="Note 2 3 8 2" xfId="41194"/>
    <cellStyle name="Note 2 3 8 2 2" xfId="41195"/>
    <cellStyle name="Note 2 3 8 2 2 2" xfId="41196"/>
    <cellStyle name="Note 2 3 8 2 2 2 2" xfId="41197"/>
    <cellStyle name="Note 2 3 8 2 2 3" xfId="41198"/>
    <cellStyle name="Note 2 3 8 2 3" xfId="41199"/>
    <cellStyle name="Note 2 3 8 2 3 2" xfId="41200"/>
    <cellStyle name="Note 2 3 8 2 3 2 2" xfId="41201"/>
    <cellStyle name="Note 2 3 8 2 3 3" xfId="41202"/>
    <cellStyle name="Note 2 3 8 2 4" xfId="41203"/>
    <cellStyle name="Note 2 3 8 2 4 2" xfId="41204"/>
    <cellStyle name="Note 2 3 8 2 5" xfId="41205"/>
    <cellStyle name="Note 2 3 8 3" xfId="41206"/>
    <cellStyle name="Note 2 3 8 3 2" xfId="41207"/>
    <cellStyle name="Note 2 3 8 3 2 2" xfId="41208"/>
    <cellStyle name="Note 2 3 8 3 3" xfId="41209"/>
    <cellStyle name="Note 2 3 8 4" xfId="41210"/>
    <cellStyle name="Note 2 3 8 4 2" xfId="41211"/>
    <cellStyle name="Note 2 3 8 4 2 2" xfId="41212"/>
    <cellStyle name="Note 2 3 8 4 3" xfId="41213"/>
    <cellStyle name="Note 2 3 8 5" xfId="41214"/>
    <cellStyle name="Note 2 3 8 5 2" xfId="41215"/>
    <cellStyle name="Note 2 3 8 6" xfId="41216"/>
    <cellStyle name="Note 2 3 9" xfId="41217"/>
    <cellStyle name="Note 2 3 9 2" xfId="41218"/>
    <cellStyle name="Note 2 3 9 2 2" xfId="41219"/>
    <cellStyle name="Note 2 3 9 2 2 2" xfId="41220"/>
    <cellStyle name="Note 2 3 9 2 3" xfId="41221"/>
    <cellStyle name="Note 2 3 9 3" xfId="41222"/>
    <cellStyle name="Note 2 3 9 3 2" xfId="41223"/>
    <cellStyle name="Note 2 3 9 3 2 2" xfId="41224"/>
    <cellStyle name="Note 2 3 9 3 3" xfId="41225"/>
    <cellStyle name="Note 2 3 9 4" xfId="41226"/>
    <cellStyle name="Note 2 3 9 4 2" xfId="41227"/>
    <cellStyle name="Note 2 3 9 5" xfId="41228"/>
    <cellStyle name="Note 2 4" xfId="41229"/>
    <cellStyle name="Note 2 4 2" xfId="41230"/>
    <cellStyle name="Note 2 4 2 2" xfId="41231"/>
    <cellStyle name="Note 2 4 2 2 2" xfId="41232"/>
    <cellStyle name="Note 2 4 2 2 2 2" xfId="41233"/>
    <cellStyle name="Note 2 4 2 2 2 2 2" xfId="41234"/>
    <cellStyle name="Note 2 4 2 2 2 2 2 2" xfId="41235"/>
    <cellStyle name="Note 2 4 2 2 2 2 3" xfId="41236"/>
    <cellStyle name="Note 2 4 2 2 2 3" xfId="41237"/>
    <cellStyle name="Note 2 4 2 2 2 3 2" xfId="41238"/>
    <cellStyle name="Note 2 4 2 2 2 3 2 2" xfId="41239"/>
    <cellStyle name="Note 2 4 2 2 2 3 3" xfId="41240"/>
    <cellStyle name="Note 2 4 2 2 2 4" xfId="41241"/>
    <cellStyle name="Note 2 4 2 2 2 4 2" xfId="41242"/>
    <cellStyle name="Note 2 4 2 2 2 5" xfId="41243"/>
    <cellStyle name="Note 2 4 2 2 3" xfId="41244"/>
    <cellStyle name="Note 2 4 2 2 3 2" xfId="41245"/>
    <cellStyle name="Note 2 4 2 2 3 2 2" xfId="41246"/>
    <cellStyle name="Note 2 4 2 2 3 3" xfId="41247"/>
    <cellStyle name="Note 2 4 2 2 4" xfId="41248"/>
    <cellStyle name="Note 2 4 2 2 4 2" xfId="41249"/>
    <cellStyle name="Note 2 4 2 2 4 2 2" xfId="41250"/>
    <cellStyle name="Note 2 4 2 2 4 3" xfId="41251"/>
    <cellStyle name="Note 2 4 2 2 5" xfId="41252"/>
    <cellStyle name="Note 2 4 2 2 5 2" xfId="41253"/>
    <cellStyle name="Note 2 4 2 2 6" xfId="41254"/>
    <cellStyle name="Note 2 4 2 3" xfId="41255"/>
    <cellStyle name="Note 2 4 2 3 2" xfId="41256"/>
    <cellStyle name="Note 2 4 2 3 2 2" xfId="41257"/>
    <cellStyle name="Note 2 4 2 3 2 2 2" xfId="41258"/>
    <cellStyle name="Note 2 4 2 3 2 2 2 2" xfId="41259"/>
    <cellStyle name="Note 2 4 2 3 2 2 3" xfId="41260"/>
    <cellStyle name="Note 2 4 2 3 2 3" xfId="41261"/>
    <cellStyle name="Note 2 4 2 3 2 3 2" xfId="41262"/>
    <cellStyle name="Note 2 4 2 3 2 3 2 2" xfId="41263"/>
    <cellStyle name="Note 2 4 2 3 2 3 3" xfId="41264"/>
    <cellStyle name="Note 2 4 2 3 2 4" xfId="41265"/>
    <cellStyle name="Note 2 4 2 3 2 4 2" xfId="41266"/>
    <cellStyle name="Note 2 4 2 3 2 5" xfId="41267"/>
    <cellStyle name="Note 2 4 2 3 3" xfId="41268"/>
    <cellStyle name="Note 2 4 2 3 3 2" xfId="41269"/>
    <cellStyle name="Note 2 4 2 3 3 2 2" xfId="41270"/>
    <cellStyle name="Note 2 4 2 3 3 3" xfId="41271"/>
    <cellStyle name="Note 2 4 2 3 4" xfId="41272"/>
    <cellStyle name="Note 2 4 2 3 4 2" xfId="41273"/>
    <cellStyle name="Note 2 4 2 3 4 2 2" xfId="41274"/>
    <cellStyle name="Note 2 4 2 3 4 3" xfId="41275"/>
    <cellStyle name="Note 2 4 2 3 5" xfId="41276"/>
    <cellStyle name="Note 2 4 2 3 5 2" xfId="41277"/>
    <cellStyle name="Note 2 4 2 3 6" xfId="41278"/>
    <cellStyle name="Note 2 4 2 4" xfId="41279"/>
    <cellStyle name="Note 2 4 2 4 2" xfId="41280"/>
    <cellStyle name="Note 2 4 2 4 2 2" xfId="41281"/>
    <cellStyle name="Note 2 4 2 4 2 2 2" xfId="41282"/>
    <cellStyle name="Note 2 4 2 4 2 3" xfId="41283"/>
    <cellStyle name="Note 2 4 2 4 3" xfId="41284"/>
    <cellStyle name="Note 2 4 2 4 3 2" xfId="41285"/>
    <cellStyle name="Note 2 4 2 4 3 2 2" xfId="41286"/>
    <cellStyle name="Note 2 4 2 4 3 3" xfId="41287"/>
    <cellStyle name="Note 2 4 2 4 4" xfId="41288"/>
    <cellStyle name="Note 2 4 2 4 4 2" xfId="41289"/>
    <cellStyle name="Note 2 4 2 4 5" xfId="41290"/>
    <cellStyle name="Note 2 4 3" xfId="41291"/>
    <cellStyle name="Note 2 4 3 2" xfId="41292"/>
    <cellStyle name="Note 2 4 3 2 2" xfId="41293"/>
    <cellStyle name="Note 2 4 3 2 2 2" xfId="41294"/>
    <cellStyle name="Note 2 4 3 2 2 2 2" xfId="41295"/>
    <cellStyle name="Note 2 4 3 2 2 2 2 2" xfId="41296"/>
    <cellStyle name="Note 2 4 3 2 2 2 3" xfId="41297"/>
    <cellStyle name="Note 2 4 3 2 2 3" xfId="41298"/>
    <cellStyle name="Note 2 4 3 2 2 3 2" xfId="41299"/>
    <cellStyle name="Note 2 4 3 2 2 3 2 2" xfId="41300"/>
    <cellStyle name="Note 2 4 3 2 2 3 3" xfId="41301"/>
    <cellStyle name="Note 2 4 3 2 2 4" xfId="41302"/>
    <cellStyle name="Note 2 4 3 2 2 4 2" xfId="41303"/>
    <cellStyle name="Note 2 4 3 2 2 5" xfId="41304"/>
    <cellStyle name="Note 2 4 3 2 3" xfId="41305"/>
    <cellStyle name="Note 2 4 3 2 3 2" xfId="41306"/>
    <cellStyle name="Note 2 4 3 2 3 2 2" xfId="41307"/>
    <cellStyle name="Note 2 4 3 2 3 3" xfId="41308"/>
    <cellStyle name="Note 2 4 3 2 4" xfId="41309"/>
    <cellStyle name="Note 2 4 3 2 4 2" xfId="41310"/>
    <cellStyle name="Note 2 4 3 2 4 2 2" xfId="41311"/>
    <cellStyle name="Note 2 4 3 2 4 3" xfId="41312"/>
    <cellStyle name="Note 2 4 3 2 5" xfId="41313"/>
    <cellStyle name="Note 2 4 3 2 5 2" xfId="41314"/>
    <cellStyle name="Note 2 4 3 2 6" xfId="41315"/>
    <cellStyle name="Note 2 4 3 3" xfId="41316"/>
    <cellStyle name="Note 2 4 3 3 2" xfId="41317"/>
    <cellStyle name="Note 2 4 3 3 2 2" xfId="41318"/>
    <cellStyle name="Note 2 4 3 3 2 2 2" xfId="41319"/>
    <cellStyle name="Note 2 4 3 3 2 2 2 2" xfId="41320"/>
    <cellStyle name="Note 2 4 3 3 2 2 3" xfId="41321"/>
    <cellStyle name="Note 2 4 3 3 2 3" xfId="41322"/>
    <cellStyle name="Note 2 4 3 3 2 3 2" xfId="41323"/>
    <cellStyle name="Note 2 4 3 3 2 3 2 2" xfId="41324"/>
    <cellStyle name="Note 2 4 3 3 2 3 3" xfId="41325"/>
    <cellStyle name="Note 2 4 3 3 2 4" xfId="41326"/>
    <cellStyle name="Note 2 4 3 3 2 4 2" xfId="41327"/>
    <cellStyle name="Note 2 4 3 3 2 5" xfId="41328"/>
    <cellStyle name="Note 2 4 3 3 3" xfId="41329"/>
    <cellStyle name="Note 2 4 3 3 3 2" xfId="41330"/>
    <cellStyle name="Note 2 4 3 3 3 2 2" xfId="41331"/>
    <cellStyle name="Note 2 4 3 3 3 3" xfId="41332"/>
    <cellStyle name="Note 2 4 3 3 4" xfId="41333"/>
    <cellStyle name="Note 2 4 3 3 4 2" xfId="41334"/>
    <cellStyle name="Note 2 4 3 3 4 2 2" xfId="41335"/>
    <cellStyle name="Note 2 4 3 3 4 3" xfId="41336"/>
    <cellStyle name="Note 2 4 3 3 5" xfId="41337"/>
    <cellStyle name="Note 2 4 3 3 5 2" xfId="41338"/>
    <cellStyle name="Note 2 4 3 3 6" xfId="41339"/>
    <cellStyle name="Note 2 4 3 4" xfId="41340"/>
    <cellStyle name="Note 2 4 3 4 2" xfId="41341"/>
    <cellStyle name="Note 2 4 3 4 2 2" xfId="41342"/>
    <cellStyle name="Note 2 4 3 4 2 2 2" xfId="41343"/>
    <cellStyle name="Note 2 4 3 4 2 3" xfId="41344"/>
    <cellStyle name="Note 2 4 3 4 3" xfId="41345"/>
    <cellStyle name="Note 2 4 3 4 3 2" xfId="41346"/>
    <cellStyle name="Note 2 4 3 4 3 2 2" xfId="41347"/>
    <cellStyle name="Note 2 4 3 4 3 3" xfId="41348"/>
    <cellStyle name="Note 2 4 3 4 4" xfId="41349"/>
    <cellStyle name="Note 2 4 3 4 4 2" xfId="41350"/>
    <cellStyle name="Note 2 4 3 4 5" xfId="41351"/>
    <cellStyle name="Note 2 4 4" xfId="41352"/>
    <cellStyle name="Note 2 4 4 2" xfId="41353"/>
    <cellStyle name="Note 2 4 4 2 2" xfId="41354"/>
    <cellStyle name="Note 2 4 4 2 2 2" xfId="41355"/>
    <cellStyle name="Note 2 4 4 2 2 2 2" xfId="41356"/>
    <cellStyle name="Note 2 4 4 2 2 2 2 2" xfId="41357"/>
    <cellStyle name="Note 2 4 4 2 2 2 3" xfId="41358"/>
    <cellStyle name="Note 2 4 4 2 2 3" xfId="41359"/>
    <cellStyle name="Note 2 4 4 2 2 3 2" xfId="41360"/>
    <cellStyle name="Note 2 4 4 2 2 3 2 2" xfId="41361"/>
    <cellStyle name="Note 2 4 4 2 2 3 3" xfId="41362"/>
    <cellStyle name="Note 2 4 4 2 2 4" xfId="41363"/>
    <cellStyle name="Note 2 4 4 2 2 4 2" xfId="41364"/>
    <cellStyle name="Note 2 4 4 2 2 5" xfId="41365"/>
    <cellStyle name="Note 2 4 4 2 3" xfId="41366"/>
    <cellStyle name="Note 2 4 4 2 3 2" xfId="41367"/>
    <cellStyle name="Note 2 4 4 2 3 2 2" xfId="41368"/>
    <cellStyle name="Note 2 4 4 2 3 3" xfId="41369"/>
    <cellStyle name="Note 2 4 4 2 4" xfId="41370"/>
    <cellStyle name="Note 2 4 4 2 4 2" xfId="41371"/>
    <cellStyle name="Note 2 4 4 2 4 2 2" xfId="41372"/>
    <cellStyle name="Note 2 4 4 2 4 3" xfId="41373"/>
    <cellStyle name="Note 2 4 4 2 5" xfId="41374"/>
    <cellStyle name="Note 2 4 4 2 5 2" xfId="41375"/>
    <cellStyle name="Note 2 4 4 2 6" xfId="41376"/>
    <cellStyle name="Note 2 4 4 3" xfId="41377"/>
    <cellStyle name="Note 2 4 4 3 2" xfId="41378"/>
    <cellStyle name="Note 2 4 4 3 2 2" xfId="41379"/>
    <cellStyle name="Note 2 4 4 3 2 2 2" xfId="41380"/>
    <cellStyle name="Note 2 4 4 3 2 2 2 2" xfId="41381"/>
    <cellStyle name="Note 2 4 4 3 2 2 3" xfId="41382"/>
    <cellStyle name="Note 2 4 4 3 2 3" xfId="41383"/>
    <cellStyle name="Note 2 4 4 3 2 3 2" xfId="41384"/>
    <cellStyle name="Note 2 4 4 3 2 3 2 2" xfId="41385"/>
    <cellStyle name="Note 2 4 4 3 2 3 3" xfId="41386"/>
    <cellStyle name="Note 2 4 4 3 2 4" xfId="41387"/>
    <cellStyle name="Note 2 4 4 3 2 4 2" xfId="41388"/>
    <cellStyle name="Note 2 4 4 3 2 5" xfId="41389"/>
    <cellStyle name="Note 2 4 4 3 3" xfId="41390"/>
    <cellStyle name="Note 2 4 4 3 3 2" xfId="41391"/>
    <cellStyle name="Note 2 4 4 3 3 2 2" xfId="41392"/>
    <cellStyle name="Note 2 4 4 3 3 3" xfId="41393"/>
    <cellStyle name="Note 2 4 4 3 4" xfId="41394"/>
    <cellStyle name="Note 2 4 4 3 4 2" xfId="41395"/>
    <cellStyle name="Note 2 4 4 3 4 2 2" xfId="41396"/>
    <cellStyle name="Note 2 4 4 3 4 3" xfId="41397"/>
    <cellStyle name="Note 2 4 4 3 5" xfId="41398"/>
    <cellStyle name="Note 2 4 4 3 5 2" xfId="41399"/>
    <cellStyle name="Note 2 4 4 3 6" xfId="41400"/>
    <cellStyle name="Note 2 4 4 4" xfId="41401"/>
    <cellStyle name="Note 2 4 4 4 2" xfId="41402"/>
    <cellStyle name="Note 2 4 4 4 2 2" xfId="41403"/>
    <cellStyle name="Note 2 4 4 4 2 2 2" xfId="41404"/>
    <cellStyle name="Note 2 4 4 4 2 3" xfId="41405"/>
    <cellStyle name="Note 2 4 4 4 3" xfId="41406"/>
    <cellStyle name="Note 2 4 4 4 3 2" xfId="41407"/>
    <cellStyle name="Note 2 4 4 4 3 2 2" xfId="41408"/>
    <cellStyle name="Note 2 4 4 4 3 3" xfId="41409"/>
    <cellStyle name="Note 2 4 4 4 4" xfId="41410"/>
    <cellStyle name="Note 2 4 4 4 4 2" xfId="41411"/>
    <cellStyle name="Note 2 4 4 4 5" xfId="41412"/>
    <cellStyle name="Note 2 4 5" xfId="41413"/>
    <cellStyle name="Note 2 4 5 2" xfId="41414"/>
    <cellStyle name="Note 2 4 5 2 2" xfId="41415"/>
    <cellStyle name="Note 2 4 5 2 2 2" xfId="41416"/>
    <cellStyle name="Note 2 4 5 2 2 2 2" xfId="41417"/>
    <cellStyle name="Note 2 4 5 2 2 2 2 2" xfId="41418"/>
    <cellStyle name="Note 2 4 5 2 2 2 3" xfId="41419"/>
    <cellStyle name="Note 2 4 5 2 2 3" xfId="41420"/>
    <cellStyle name="Note 2 4 5 2 2 3 2" xfId="41421"/>
    <cellStyle name="Note 2 4 5 2 2 3 2 2" xfId="41422"/>
    <cellStyle name="Note 2 4 5 2 2 3 3" xfId="41423"/>
    <cellStyle name="Note 2 4 5 2 2 4" xfId="41424"/>
    <cellStyle name="Note 2 4 5 2 2 4 2" xfId="41425"/>
    <cellStyle name="Note 2 4 5 2 2 5" xfId="41426"/>
    <cellStyle name="Note 2 4 5 2 3" xfId="41427"/>
    <cellStyle name="Note 2 4 5 2 3 2" xfId="41428"/>
    <cellStyle name="Note 2 4 5 2 3 2 2" xfId="41429"/>
    <cellStyle name="Note 2 4 5 2 3 3" xfId="41430"/>
    <cellStyle name="Note 2 4 5 2 4" xfId="41431"/>
    <cellStyle name="Note 2 4 5 2 4 2" xfId="41432"/>
    <cellStyle name="Note 2 4 5 2 4 2 2" xfId="41433"/>
    <cellStyle name="Note 2 4 5 2 4 3" xfId="41434"/>
    <cellStyle name="Note 2 4 5 2 5" xfId="41435"/>
    <cellStyle name="Note 2 4 5 2 5 2" xfId="41436"/>
    <cellStyle name="Note 2 4 5 2 6" xfId="41437"/>
    <cellStyle name="Note 2 4 5 3" xfId="41438"/>
    <cellStyle name="Note 2 4 5 3 2" xfId="41439"/>
    <cellStyle name="Note 2 4 5 3 2 2" xfId="41440"/>
    <cellStyle name="Note 2 4 5 3 2 2 2" xfId="41441"/>
    <cellStyle name="Note 2 4 5 3 2 2 2 2" xfId="41442"/>
    <cellStyle name="Note 2 4 5 3 2 2 3" xfId="41443"/>
    <cellStyle name="Note 2 4 5 3 2 3" xfId="41444"/>
    <cellStyle name="Note 2 4 5 3 2 3 2" xfId="41445"/>
    <cellStyle name="Note 2 4 5 3 2 3 2 2" xfId="41446"/>
    <cellStyle name="Note 2 4 5 3 2 3 3" xfId="41447"/>
    <cellStyle name="Note 2 4 5 3 2 4" xfId="41448"/>
    <cellStyle name="Note 2 4 5 3 2 4 2" xfId="41449"/>
    <cellStyle name="Note 2 4 5 3 2 5" xfId="41450"/>
    <cellStyle name="Note 2 4 5 3 3" xfId="41451"/>
    <cellStyle name="Note 2 4 5 3 3 2" xfId="41452"/>
    <cellStyle name="Note 2 4 5 3 3 2 2" xfId="41453"/>
    <cellStyle name="Note 2 4 5 3 3 3" xfId="41454"/>
    <cellStyle name="Note 2 4 5 3 4" xfId="41455"/>
    <cellStyle name="Note 2 4 5 3 4 2" xfId="41456"/>
    <cellStyle name="Note 2 4 5 3 4 2 2" xfId="41457"/>
    <cellStyle name="Note 2 4 5 3 4 3" xfId="41458"/>
    <cellStyle name="Note 2 4 5 3 5" xfId="41459"/>
    <cellStyle name="Note 2 4 5 3 5 2" xfId="41460"/>
    <cellStyle name="Note 2 4 5 3 6" xfId="41461"/>
    <cellStyle name="Note 2 4 5 4" xfId="41462"/>
    <cellStyle name="Note 2 4 5 4 2" xfId="41463"/>
    <cellStyle name="Note 2 4 5 4 2 2" xfId="41464"/>
    <cellStyle name="Note 2 4 5 4 2 2 2" xfId="41465"/>
    <cellStyle name="Note 2 4 5 4 2 3" xfId="41466"/>
    <cellStyle name="Note 2 4 5 4 3" xfId="41467"/>
    <cellStyle name="Note 2 4 5 4 3 2" xfId="41468"/>
    <cellStyle name="Note 2 4 5 4 3 2 2" xfId="41469"/>
    <cellStyle name="Note 2 4 5 4 3 3" xfId="41470"/>
    <cellStyle name="Note 2 4 5 4 4" xfId="41471"/>
    <cellStyle name="Note 2 4 5 4 4 2" xfId="41472"/>
    <cellStyle name="Note 2 4 5 4 5" xfId="41473"/>
    <cellStyle name="Note 2 4 6" xfId="41474"/>
    <cellStyle name="Note 2 4 6 2" xfId="41475"/>
    <cellStyle name="Note 2 4 6 2 2" xfId="41476"/>
    <cellStyle name="Note 2 4 6 2 2 2" xfId="41477"/>
    <cellStyle name="Note 2 4 6 2 2 2 2" xfId="41478"/>
    <cellStyle name="Note 2 4 6 2 2 2 2 2" xfId="41479"/>
    <cellStyle name="Note 2 4 6 2 2 2 3" xfId="41480"/>
    <cellStyle name="Note 2 4 6 2 2 3" xfId="41481"/>
    <cellStyle name="Note 2 4 6 2 2 3 2" xfId="41482"/>
    <cellStyle name="Note 2 4 6 2 2 3 2 2" xfId="41483"/>
    <cellStyle name="Note 2 4 6 2 2 3 3" xfId="41484"/>
    <cellStyle name="Note 2 4 6 2 2 4" xfId="41485"/>
    <cellStyle name="Note 2 4 6 2 2 4 2" xfId="41486"/>
    <cellStyle name="Note 2 4 6 2 2 5" xfId="41487"/>
    <cellStyle name="Note 2 4 6 2 3" xfId="41488"/>
    <cellStyle name="Note 2 4 6 2 3 2" xfId="41489"/>
    <cellStyle name="Note 2 4 6 2 3 2 2" xfId="41490"/>
    <cellStyle name="Note 2 4 6 2 3 3" xfId="41491"/>
    <cellStyle name="Note 2 4 6 2 4" xfId="41492"/>
    <cellStyle name="Note 2 4 6 2 4 2" xfId="41493"/>
    <cellStyle name="Note 2 4 6 2 4 2 2" xfId="41494"/>
    <cellStyle name="Note 2 4 6 2 4 3" xfId="41495"/>
    <cellStyle name="Note 2 4 6 2 5" xfId="41496"/>
    <cellStyle name="Note 2 4 6 2 5 2" xfId="41497"/>
    <cellStyle name="Note 2 4 6 2 6" xfId="41498"/>
    <cellStyle name="Note 2 4 6 3" xfId="41499"/>
    <cellStyle name="Note 2 4 6 3 2" xfId="41500"/>
    <cellStyle name="Note 2 4 6 3 2 2" xfId="41501"/>
    <cellStyle name="Note 2 4 6 3 2 2 2" xfId="41502"/>
    <cellStyle name="Note 2 4 6 3 2 2 2 2" xfId="41503"/>
    <cellStyle name="Note 2 4 6 3 2 2 3" xfId="41504"/>
    <cellStyle name="Note 2 4 6 3 2 3" xfId="41505"/>
    <cellStyle name="Note 2 4 6 3 2 3 2" xfId="41506"/>
    <cellStyle name="Note 2 4 6 3 2 3 2 2" xfId="41507"/>
    <cellStyle name="Note 2 4 6 3 2 3 3" xfId="41508"/>
    <cellStyle name="Note 2 4 6 3 2 4" xfId="41509"/>
    <cellStyle name="Note 2 4 6 3 2 4 2" xfId="41510"/>
    <cellStyle name="Note 2 4 6 3 2 5" xfId="41511"/>
    <cellStyle name="Note 2 4 6 3 3" xfId="41512"/>
    <cellStyle name="Note 2 4 6 3 3 2" xfId="41513"/>
    <cellStyle name="Note 2 4 6 3 3 2 2" xfId="41514"/>
    <cellStyle name="Note 2 4 6 3 3 3" xfId="41515"/>
    <cellStyle name="Note 2 4 6 3 4" xfId="41516"/>
    <cellStyle name="Note 2 4 6 3 4 2" xfId="41517"/>
    <cellStyle name="Note 2 4 6 3 4 2 2" xfId="41518"/>
    <cellStyle name="Note 2 4 6 3 4 3" xfId="41519"/>
    <cellStyle name="Note 2 4 6 3 5" xfId="41520"/>
    <cellStyle name="Note 2 4 6 3 5 2" xfId="41521"/>
    <cellStyle name="Note 2 4 6 3 6" xfId="41522"/>
    <cellStyle name="Note 2 4 6 4" xfId="41523"/>
    <cellStyle name="Note 2 4 6 4 2" xfId="41524"/>
    <cellStyle name="Note 2 4 6 4 2 2" xfId="41525"/>
    <cellStyle name="Note 2 4 6 4 2 2 2" xfId="41526"/>
    <cellStyle name="Note 2 4 6 4 2 3" xfId="41527"/>
    <cellStyle name="Note 2 4 6 4 3" xfId="41528"/>
    <cellStyle name="Note 2 4 6 4 3 2" xfId="41529"/>
    <cellStyle name="Note 2 4 6 4 3 2 2" xfId="41530"/>
    <cellStyle name="Note 2 4 6 4 3 3" xfId="41531"/>
    <cellStyle name="Note 2 4 6 4 4" xfId="41532"/>
    <cellStyle name="Note 2 4 6 4 4 2" xfId="41533"/>
    <cellStyle name="Note 2 4 6 4 5" xfId="41534"/>
    <cellStyle name="Note 2 4 7" xfId="41535"/>
    <cellStyle name="Note 2 4 7 2" xfId="41536"/>
    <cellStyle name="Note 2 4 7 2 2" xfId="41537"/>
    <cellStyle name="Note 2 4 7 2 2 2" xfId="41538"/>
    <cellStyle name="Note 2 4 7 2 2 2 2" xfId="41539"/>
    <cellStyle name="Note 2 4 7 2 2 3" xfId="41540"/>
    <cellStyle name="Note 2 4 7 2 3" xfId="41541"/>
    <cellStyle name="Note 2 4 7 2 3 2" xfId="41542"/>
    <cellStyle name="Note 2 4 7 2 3 2 2" xfId="41543"/>
    <cellStyle name="Note 2 4 7 2 3 3" xfId="41544"/>
    <cellStyle name="Note 2 4 7 2 4" xfId="41545"/>
    <cellStyle name="Note 2 4 7 2 4 2" xfId="41546"/>
    <cellStyle name="Note 2 4 7 2 5" xfId="41547"/>
    <cellStyle name="Note 2 4 7 3" xfId="41548"/>
    <cellStyle name="Note 2 4 7 3 2" xfId="41549"/>
    <cellStyle name="Note 2 4 7 3 2 2" xfId="41550"/>
    <cellStyle name="Note 2 4 7 3 3" xfId="41551"/>
    <cellStyle name="Note 2 4 7 4" xfId="41552"/>
    <cellStyle name="Note 2 4 7 4 2" xfId="41553"/>
    <cellStyle name="Note 2 4 7 4 2 2" xfId="41554"/>
    <cellStyle name="Note 2 4 7 4 3" xfId="41555"/>
    <cellStyle name="Note 2 4 7 5" xfId="41556"/>
    <cellStyle name="Note 2 4 7 5 2" xfId="41557"/>
    <cellStyle name="Note 2 4 7 6" xfId="41558"/>
    <cellStyle name="Note 2 4 8" xfId="41559"/>
    <cellStyle name="Note 2 4 8 2" xfId="41560"/>
    <cellStyle name="Note 2 4 8 2 2" xfId="41561"/>
    <cellStyle name="Note 2 4 8 2 2 2" xfId="41562"/>
    <cellStyle name="Note 2 4 8 2 2 2 2" xfId="41563"/>
    <cellStyle name="Note 2 4 8 2 2 3" xfId="41564"/>
    <cellStyle name="Note 2 4 8 2 3" xfId="41565"/>
    <cellStyle name="Note 2 4 8 2 3 2" xfId="41566"/>
    <cellStyle name="Note 2 4 8 2 3 2 2" xfId="41567"/>
    <cellStyle name="Note 2 4 8 2 3 3" xfId="41568"/>
    <cellStyle name="Note 2 4 8 2 4" xfId="41569"/>
    <cellStyle name="Note 2 4 8 2 4 2" xfId="41570"/>
    <cellStyle name="Note 2 4 8 2 5" xfId="41571"/>
    <cellStyle name="Note 2 4 8 3" xfId="41572"/>
    <cellStyle name="Note 2 4 8 3 2" xfId="41573"/>
    <cellStyle name="Note 2 4 8 3 2 2" xfId="41574"/>
    <cellStyle name="Note 2 4 8 3 3" xfId="41575"/>
    <cellStyle name="Note 2 4 8 4" xfId="41576"/>
    <cellStyle name="Note 2 4 8 4 2" xfId="41577"/>
    <cellStyle name="Note 2 4 8 4 2 2" xfId="41578"/>
    <cellStyle name="Note 2 4 8 4 3" xfId="41579"/>
    <cellStyle name="Note 2 4 8 5" xfId="41580"/>
    <cellStyle name="Note 2 4 8 5 2" xfId="41581"/>
    <cellStyle name="Note 2 4 8 6" xfId="41582"/>
    <cellStyle name="Note 2 4 9" xfId="41583"/>
    <cellStyle name="Note 2 4 9 2" xfId="41584"/>
    <cellStyle name="Note 2 4 9 2 2" xfId="41585"/>
    <cellStyle name="Note 2 4 9 2 2 2" xfId="41586"/>
    <cellStyle name="Note 2 4 9 2 3" xfId="41587"/>
    <cellStyle name="Note 2 4 9 3" xfId="41588"/>
    <cellStyle name="Note 2 4 9 3 2" xfId="41589"/>
    <cellStyle name="Note 2 4 9 3 2 2" xfId="41590"/>
    <cellStyle name="Note 2 4 9 3 3" xfId="41591"/>
    <cellStyle name="Note 2 4 9 4" xfId="41592"/>
    <cellStyle name="Note 2 4 9 4 2" xfId="41593"/>
    <cellStyle name="Note 2 4 9 5" xfId="41594"/>
    <cellStyle name="Note 2 5" xfId="41595"/>
    <cellStyle name="Note 2 5 2" xfId="41596"/>
    <cellStyle name="Note 2 5 2 2" xfId="41597"/>
    <cellStyle name="Note 2 5 2 2 2" xfId="41598"/>
    <cellStyle name="Note 2 5 2 2 2 2" xfId="41599"/>
    <cellStyle name="Note 2 5 2 2 2 2 2" xfId="41600"/>
    <cellStyle name="Note 2 5 2 2 2 2 2 2" xfId="41601"/>
    <cellStyle name="Note 2 5 2 2 2 2 3" xfId="41602"/>
    <cellStyle name="Note 2 5 2 2 2 3" xfId="41603"/>
    <cellStyle name="Note 2 5 2 2 2 3 2" xfId="41604"/>
    <cellStyle name="Note 2 5 2 2 2 3 2 2" xfId="41605"/>
    <cellStyle name="Note 2 5 2 2 2 3 3" xfId="41606"/>
    <cellStyle name="Note 2 5 2 2 2 4" xfId="41607"/>
    <cellStyle name="Note 2 5 2 2 2 4 2" xfId="41608"/>
    <cellStyle name="Note 2 5 2 2 2 5" xfId="41609"/>
    <cellStyle name="Note 2 5 2 2 3" xfId="41610"/>
    <cellStyle name="Note 2 5 2 2 3 2" xfId="41611"/>
    <cellStyle name="Note 2 5 2 2 3 2 2" xfId="41612"/>
    <cellStyle name="Note 2 5 2 2 3 3" xfId="41613"/>
    <cellStyle name="Note 2 5 2 2 4" xfId="41614"/>
    <cellStyle name="Note 2 5 2 2 4 2" xfId="41615"/>
    <cellStyle name="Note 2 5 2 2 4 2 2" xfId="41616"/>
    <cellStyle name="Note 2 5 2 2 4 3" xfId="41617"/>
    <cellStyle name="Note 2 5 2 2 5" xfId="41618"/>
    <cellStyle name="Note 2 5 2 2 5 2" xfId="41619"/>
    <cellStyle name="Note 2 5 2 2 6" xfId="41620"/>
    <cellStyle name="Note 2 5 2 3" xfId="41621"/>
    <cellStyle name="Note 2 5 2 3 2" xfId="41622"/>
    <cellStyle name="Note 2 5 2 3 2 2" xfId="41623"/>
    <cellStyle name="Note 2 5 2 3 2 2 2" xfId="41624"/>
    <cellStyle name="Note 2 5 2 3 2 2 2 2" xfId="41625"/>
    <cellStyle name="Note 2 5 2 3 2 2 3" xfId="41626"/>
    <cellStyle name="Note 2 5 2 3 2 3" xfId="41627"/>
    <cellStyle name="Note 2 5 2 3 2 3 2" xfId="41628"/>
    <cellStyle name="Note 2 5 2 3 2 3 2 2" xfId="41629"/>
    <cellStyle name="Note 2 5 2 3 2 3 3" xfId="41630"/>
    <cellStyle name="Note 2 5 2 3 2 4" xfId="41631"/>
    <cellStyle name="Note 2 5 2 3 2 4 2" xfId="41632"/>
    <cellStyle name="Note 2 5 2 3 2 5" xfId="41633"/>
    <cellStyle name="Note 2 5 2 3 3" xfId="41634"/>
    <cellStyle name="Note 2 5 2 3 3 2" xfId="41635"/>
    <cellStyle name="Note 2 5 2 3 3 2 2" xfId="41636"/>
    <cellStyle name="Note 2 5 2 3 3 3" xfId="41637"/>
    <cellStyle name="Note 2 5 2 3 4" xfId="41638"/>
    <cellStyle name="Note 2 5 2 3 4 2" xfId="41639"/>
    <cellStyle name="Note 2 5 2 3 4 2 2" xfId="41640"/>
    <cellStyle name="Note 2 5 2 3 4 3" xfId="41641"/>
    <cellStyle name="Note 2 5 2 3 5" xfId="41642"/>
    <cellStyle name="Note 2 5 2 3 5 2" xfId="41643"/>
    <cellStyle name="Note 2 5 2 3 6" xfId="41644"/>
    <cellStyle name="Note 2 5 2 4" xfId="41645"/>
    <cellStyle name="Note 2 5 2 4 2" xfId="41646"/>
    <cellStyle name="Note 2 5 2 4 2 2" xfId="41647"/>
    <cellStyle name="Note 2 5 2 4 2 2 2" xfId="41648"/>
    <cellStyle name="Note 2 5 2 4 2 3" xfId="41649"/>
    <cellStyle name="Note 2 5 2 4 3" xfId="41650"/>
    <cellStyle name="Note 2 5 2 4 3 2" xfId="41651"/>
    <cellStyle name="Note 2 5 2 4 3 2 2" xfId="41652"/>
    <cellStyle name="Note 2 5 2 4 3 3" xfId="41653"/>
    <cellStyle name="Note 2 5 2 4 4" xfId="41654"/>
    <cellStyle name="Note 2 5 2 4 4 2" xfId="41655"/>
    <cellStyle name="Note 2 5 2 4 5" xfId="41656"/>
    <cellStyle name="Note 2 5 3" xfId="41657"/>
    <cellStyle name="Note 2 5 3 2" xfId="41658"/>
    <cellStyle name="Note 2 5 3 2 2" xfId="41659"/>
    <cellStyle name="Note 2 5 3 2 2 2" xfId="41660"/>
    <cellStyle name="Note 2 5 3 2 2 2 2" xfId="41661"/>
    <cellStyle name="Note 2 5 3 2 2 2 2 2" xfId="41662"/>
    <cellStyle name="Note 2 5 3 2 2 2 3" xfId="41663"/>
    <cellStyle name="Note 2 5 3 2 2 3" xfId="41664"/>
    <cellStyle name="Note 2 5 3 2 2 3 2" xfId="41665"/>
    <cellStyle name="Note 2 5 3 2 2 3 2 2" xfId="41666"/>
    <cellStyle name="Note 2 5 3 2 2 3 3" xfId="41667"/>
    <cellStyle name="Note 2 5 3 2 2 4" xfId="41668"/>
    <cellStyle name="Note 2 5 3 2 2 4 2" xfId="41669"/>
    <cellStyle name="Note 2 5 3 2 2 5" xfId="41670"/>
    <cellStyle name="Note 2 5 3 2 3" xfId="41671"/>
    <cellStyle name="Note 2 5 3 2 3 2" xfId="41672"/>
    <cellStyle name="Note 2 5 3 2 3 2 2" xfId="41673"/>
    <cellStyle name="Note 2 5 3 2 3 3" xfId="41674"/>
    <cellStyle name="Note 2 5 3 2 4" xfId="41675"/>
    <cellStyle name="Note 2 5 3 2 4 2" xfId="41676"/>
    <cellStyle name="Note 2 5 3 2 4 2 2" xfId="41677"/>
    <cellStyle name="Note 2 5 3 2 4 3" xfId="41678"/>
    <cellStyle name="Note 2 5 3 2 5" xfId="41679"/>
    <cellStyle name="Note 2 5 3 2 5 2" xfId="41680"/>
    <cellStyle name="Note 2 5 3 2 6" xfId="41681"/>
    <cellStyle name="Note 2 5 3 3" xfId="41682"/>
    <cellStyle name="Note 2 5 3 3 2" xfId="41683"/>
    <cellStyle name="Note 2 5 3 3 2 2" xfId="41684"/>
    <cellStyle name="Note 2 5 3 3 2 2 2" xfId="41685"/>
    <cellStyle name="Note 2 5 3 3 2 2 2 2" xfId="41686"/>
    <cellStyle name="Note 2 5 3 3 2 2 3" xfId="41687"/>
    <cellStyle name="Note 2 5 3 3 2 3" xfId="41688"/>
    <cellStyle name="Note 2 5 3 3 2 3 2" xfId="41689"/>
    <cellStyle name="Note 2 5 3 3 2 3 2 2" xfId="41690"/>
    <cellStyle name="Note 2 5 3 3 2 3 3" xfId="41691"/>
    <cellStyle name="Note 2 5 3 3 2 4" xfId="41692"/>
    <cellStyle name="Note 2 5 3 3 2 4 2" xfId="41693"/>
    <cellStyle name="Note 2 5 3 3 2 5" xfId="41694"/>
    <cellStyle name="Note 2 5 3 3 3" xfId="41695"/>
    <cellStyle name="Note 2 5 3 3 3 2" xfId="41696"/>
    <cellStyle name="Note 2 5 3 3 3 2 2" xfId="41697"/>
    <cellStyle name="Note 2 5 3 3 3 3" xfId="41698"/>
    <cellStyle name="Note 2 5 3 3 4" xfId="41699"/>
    <cellStyle name="Note 2 5 3 3 4 2" xfId="41700"/>
    <cellStyle name="Note 2 5 3 3 4 2 2" xfId="41701"/>
    <cellStyle name="Note 2 5 3 3 4 3" xfId="41702"/>
    <cellStyle name="Note 2 5 3 3 5" xfId="41703"/>
    <cellStyle name="Note 2 5 3 3 5 2" xfId="41704"/>
    <cellStyle name="Note 2 5 3 3 6" xfId="41705"/>
    <cellStyle name="Note 2 5 3 4" xfId="41706"/>
    <cellStyle name="Note 2 5 3 4 2" xfId="41707"/>
    <cellStyle name="Note 2 5 3 4 2 2" xfId="41708"/>
    <cellStyle name="Note 2 5 3 4 2 2 2" xfId="41709"/>
    <cellStyle name="Note 2 5 3 4 2 3" xfId="41710"/>
    <cellStyle name="Note 2 5 3 4 3" xfId="41711"/>
    <cellStyle name="Note 2 5 3 4 3 2" xfId="41712"/>
    <cellStyle name="Note 2 5 3 4 3 2 2" xfId="41713"/>
    <cellStyle name="Note 2 5 3 4 3 3" xfId="41714"/>
    <cellStyle name="Note 2 5 3 4 4" xfId="41715"/>
    <cellStyle name="Note 2 5 3 4 4 2" xfId="41716"/>
    <cellStyle name="Note 2 5 3 4 5" xfId="41717"/>
    <cellStyle name="Note 2 5 4" xfId="41718"/>
    <cellStyle name="Note 2 5 4 2" xfId="41719"/>
    <cellStyle name="Note 2 5 4 2 2" xfId="41720"/>
    <cellStyle name="Note 2 5 4 2 2 2" xfId="41721"/>
    <cellStyle name="Note 2 5 4 2 2 2 2" xfId="41722"/>
    <cellStyle name="Note 2 5 4 2 2 2 2 2" xfId="41723"/>
    <cellStyle name="Note 2 5 4 2 2 2 3" xfId="41724"/>
    <cellStyle name="Note 2 5 4 2 2 3" xfId="41725"/>
    <cellStyle name="Note 2 5 4 2 2 3 2" xfId="41726"/>
    <cellStyle name="Note 2 5 4 2 2 3 2 2" xfId="41727"/>
    <cellStyle name="Note 2 5 4 2 2 3 3" xfId="41728"/>
    <cellStyle name="Note 2 5 4 2 2 4" xfId="41729"/>
    <cellStyle name="Note 2 5 4 2 2 4 2" xfId="41730"/>
    <cellStyle name="Note 2 5 4 2 2 5" xfId="41731"/>
    <cellStyle name="Note 2 5 4 2 3" xfId="41732"/>
    <cellStyle name="Note 2 5 4 2 3 2" xfId="41733"/>
    <cellStyle name="Note 2 5 4 2 3 2 2" xfId="41734"/>
    <cellStyle name="Note 2 5 4 2 3 3" xfId="41735"/>
    <cellStyle name="Note 2 5 4 2 4" xfId="41736"/>
    <cellStyle name="Note 2 5 4 2 4 2" xfId="41737"/>
    <cellStyle name="Note 2 5 4 2 4 2 2" xfId="41738"/>
    <cellStyle name="Note 2 5 4 2 4 3" xfId="41739"/>
    <cellStyle name="Note 2 5 4 2 5" xfId="41740"/>
    <cellStyle name="Note 2 5 4 2 5 2" xfId="41741"/>
    <cellStyle name="Note 2 5 4 2 6" xfId="41742"/>
    <cellStyle name="Note 2 5 4 3" xfId="41743"/>
    <cellStyle name="Note 2 5 4 3 2" xfId="41744"/>
    <cellStyle name="Note 2 5 4 3 2 2" xfId="41745"/>
    <cellStyle name="Note 2 5 4 3 2 2 2" xfId="41746"/>
    <cellStyle name="Note 2 5 4 3 2 2 2 2" xfId="41747"/>
    <cellStyle name="Note 2 5 4 3 2 2 3" xfId="41748"/>
    <cellStyle name="Note 2 5 4 3 2 3" xfId="41749"/>
    <cellStyle name="Note 2 5 4 3 2 3 2" xfId="41750"/>
    <cellStyle name="Note 2 5 4 3 2 3 2 2" xfId="41751"/>
    <cellStyle name="Note 2 5 4 3 2 3 3" xfId="41752"/>
    <cellStyle name="Note 2 5 4 3 2 4" xfId="41753"/>
    <cellStyle name="Note 2 5 4 3 2 4 2" xfId="41754"/>
    <cellStyle name="Note 2 5 4 3 2 5" xfId="41755"/>
    <cellStyle name="Note 2 5 4 3 3" xfId="41756"/>
    <cellStyle name="Note 2 5 4 3 3 2" xfId="41757"/>
    <cellStyle name="Note 2 5 4 3 3 2 2" xfId="41758"/>
    <cellStyle name="Note 2 5 4 3 3 3" xfId="41759"/>
    <cellStyle name="Note 2 5 4 3 4" xfId="41760"/>
    <cellStyle name="Note 2 5 4 3 4 2" xfId="41761"/>
    <cellStyle name="Note 2 5 4 3 4 2 2" xfId="41762"/>
    <cellStyle name="Note 2 5 4 3 4 3" xfId="41763"/>
    <cellStyle name="Note 2 5 4 3 5" xfId="41764"/>
    <cellStyle name="Note 2 5 4 3 5 2" xfId="41765"/>
    <cellStyle name="Note 2 5 4 3 6" xfId="41766"/>
    <cellStyle name="Note 2 5 4 4" xfId="41767"/>
    <cellStyle name="Note 2 5 4 4 2" xfId="41768"/>
    <cellStyle name="Note 2 5 4 4 2 2" xfId="41769"/>
    <cellStyle name="Note 2 5 4 4 2 2 2" xfId="41770"/>
    <cellStyle name="Note 2 5 4 4 2 3" xfId="41771"/>
    <cellStyle name="Note 2 5 4 4 3" xfId="41772"/>
    <cellStyle name="Note 2 5 4 4 3 2" xfId="41773"/>
    <cellStyle name="Note 2 5 4 4 3 2 2" xfId="41774"/>
    <cellStyle name="Note 2 5 4 4 3 3" xfId="41775"/>
    <cellStyle name="Note 2 5 4 4 4" xfId="41776"/>
    <cellStyle name="Note 2 5 4 4 4 2" xfId="41777"/>
    <cellStyle name="Note 2 5 4 4 5" xfId="41778"/>
    <cellStyle name="Note 2 5 5" xfId="41779"/>
    <cellStyle name="Note 2 5 5 2" xfId="41780"/>
    <cellStyle name="Note 2 5 5 2 2" xfId="41781"/>
    <cellStyle name="Note 2 5 5 2 2 2" xfId="41782"/>
    <cellStyle name="Note 2 5 5 2 2 2 2" xfId="41783"/>
    <cellStyle name="Note 2 5 5 2 2 2 2 2" xfId="41784"/>
    <cellStyle name="Note 2 5 5 2 2 2 3" xfId="41785"/>
    <cellStyle name="Note 2 5 5 2 2 3" xfId="41786"/>
    <cellStyle name="Note 2 5 5 2 2 3 2" xfId="41787"/>
    <cellStyle name="Note 2 5 5 2 2 3 2 2" xfId="41788"/>
    <cellStyle name="Note 2 5 5 2 2 3 3" xfId="41789"/>
    <cellStyle name="Note 2 5 5 2 2 4" xfId="41790"/>
    <cellStyle name="Note 2 5 5 2 2 4 2" xfId="41791"/>
    <cellStyle name="Note 2 5 5 2 2 5" xfId="41792"/>
    <cellStyle name="Note 2 5 5 2 3" xfId="41793"/>
    <cellStyle name="Note 2 5 5 2 3 2" xfId="41794"/>
    <cellStyle name="Note 2 5 5 2 3 2 2" xfId="41795"/>
    <cellStyle name="Note 2 5 5 2 3 3" xfId="41796"/>
    <cellStyle name="Note 2 5 5 2 4" xfId="41797"/>
    <cellStyle name="Note 2 5 5 2 4 2" xfId="41798"/>
    <cellStyle name="Note 2 5 5 2 4 2 2" xfId="41799"/>
    <cellStyle name="Note 2 5 5 2 4 3" xfId="41800"/>
    <cellStyle name="Note 2 5 5 2 5" xfId="41801"/>
    <cellStyle name="Note 2 5 5 2 5 2" xfId="41802"/>
    <cellStyle name="Note 2 5 5 2 6" xfId="41803"/>
    <cellStyle name="Note 2 5 5 3" xfId="41804"/>
    <cellStyle name="Note 2 5 5 3 2" xfId="41805"/>
    <cellStyle name="Note 2 5 5 3 2 2" xfId="41806"/>
    <cellStyle name="Note 2 5 5 3 2 2 2" xfId="41807"/>
    <cellStyle name="Note 2 5 5 3 2 2 2 2" xfId="41808"/>
    <cellStyle name="Note 2 5 5 3 2 2 3" xfId="41809"/>
    <cellStyle name="Note 2 5 5 3 2 3" xfId="41810"/>
    <cellStyle name="Note 2 5 5 3 2 3 2" xfId="41811"/>
    <cellStyle name="Note 2 5 5 3 2 3 2 2" xfId="41812"/>
    <cellStyle name="Note 2 5 5 3 2 3 3" xfId="41813"/>
    <cellStyle name="Note 2 5 5 3 2 4" xfId="41814"/>
    <cellStyle name="Note 2 5 5 3 2 4 2" xfId="41815"/>
    <cellStyle name="Note 2 5 5 3 2 5" xfId="41816"/>
    <cellStyle name="Note 2 5 5 3 3" xfId="41817"/>
    <cellStyle name="Note 2 5 5 3 3 2" xfId="41818"/>
    <cellStyle name="Note 2 5 5 3 3 2 2" xfId="41819"/>
    <cellStyle name="Note 2 5 5 3 3 3" xfId="41820"/>
    <cellStyle name="Note 2 5 5 3 4" xfId="41821"/>
    <cellStyle name="Note 2 5 5 3 4 2" xfId="41822"/>
    <cellStyle name="Note 2 5 5 3 4 2 2" xfId="41823"/>
    <cellStyle name="Note 2 5 5 3 4 3" xfId="41824"/>
    <cellStyle name="Note 2 5 5 3 5" xfId="41825"/>
    <cellStyle name="Note 2 5 5 3 5 2" xfId="41826"/>
    <cellStyle name="Note 2 5 5 3 6" xfId="41827"/>
    <cellStyle name="Note 2 5 5 4" xfId="41828"/>
    <cellStyle name="Note 2 5 5 4 2" xfId="41829"/>
    <cellStyle name="Note 2 5 5 4 2 2" xfId="41830"/>
    <cellStyle name="Note 2 5 5 4 2 2 2" xfId="41831"/>
    <cellStyle name="Note 2 5 5 4 2 3" xfId="41832"/>
    <cellStyle name="Note 2 5 5 4 3" xfId="41833"/>
    <cellStyle name="Note 2 5 5 4 3 2" xfId="41834"/>
    <cellStyle name="Note 2 5 5 4 3 2 2" xfId="41835"/>
    <cellStyle name="Note 2 5 5 4 3 3" xfId="41836"/>
    <cellStyle name="Note 2 5 5 4 4" xfId="41837"/>
    <cellStyle name="Note 2 5 5 4 4 2" xfId="41838"/>
    <cellStyle name="Note 2 5 5 4 5" xfId="41839"/>
    <cellStyle name="Note 2 5 6" xfId="41840"/>
    <cellStyle name="Note 2 5 6 2" xfId="41841"/>
    <cellStyle name="Note 2 5 6 2 2" xfId="41842"/>
    <cellStyle name="Note 2 5 6 2 2 2" xfId="41843"/>
    <cellStyle name="Note 2 5 6 2 2 2 2" xfId="41844"/>
    <cellStyle name="Note 2 5 6 2 2 2 2 2" xfId="41845"/>
    <cellStyle name="Note 2 5 6 2 2 2 3" xfId="41846"/>
    <cellStyle name="Note 2 5 6 2 2 3" xfId="41847"/>
    <cellStyle name="Note 2 5 6 2 2 3 2" xfId="41848"/>
    <cellStyle name="Note 2 5 6 2 2 3 2 2" xfId="41849"/>
    <cellStyle name="Note 2 5 6 2 2 3 3" xfId="41850"/>
    <cellStyle name="Note 2 5 6 2 2 4" xfId="41851"/>
    <cellStyle name="Note 2 5 6 2 2 4 2" xfId="41852"/>
    <cellStyle name="Note 2 5 6 2 2 5" xfId="41853"/>
    <cellStyle name="Note 2 5 6 2 3" xfId="41854"/>
    <cellStyle name="Note 2 5 6 2 3 2" xfId="41855"/>
    <cellStyle name="Note 2 5 6 2 3 2 2" xfId="41856"/>
    <cellStyle name="Note 2 5 6 2 3 3" xfId="41857"/>
    <cellStyle name="Note 2 5 6 2 4" xfId="41858"/>
    <cellStyle name="Note 2 5 6 2 4 2" xfId="41859"/>
    <cellStyle name="Note 2 5 6 2 4 2 2" xfId="41860"/>
    <cellStyle name="Note 2 5 6 2 4 3" xfId="41861"/>
    <cellStyle name="Note 2 5 6 2 5" xfId="41862"/>
    <cellStyle name="Note 2 5 6 2 5 2" xfId="41863"/>
    <cellStyle name="Note 2 5 6 2 6" xfId="41864"/>
    <cellStyle name="Note 2 5 6 3" xfId="41865"/>
    <cellStyle name="Note 2 5 6 3 2" xfId="41866"/>
    <cellStyle name="Note 2 5 6 3 2 2" xfId="41867"/>
    <cellStyle name="Note 2 5 6 3 2 2 2" xfId="41868"/>
    <cellStyle name="Note 2 5 6 3 2 2 2 2" xfId="41869"/>
    <cellStyle name="Note 2 5 6 3 2 2 3" xfId="41870"/>
    <cellStyle name="Note 2 5 6 3 2 3" xfId="41871"/>
    <cellStyle name="Note 2 5 6 3 2 3 2" xfId="41872"/>
    <cellStyle name="Note 2 5 6 3 2 3 2 2" xfId="41873"/>
    <cellStyle name="Note 2 5 6 3 2 3 3" xfId="41874"/>
    <cellStyle name="Note 2 5 6 3 2 4" xfId="41875"/>
    <cellStyle name="Note 2 5 6 3 2 4 2" xfId="41876"/>
    <cellStyle name="Note 2 5 6 3 2 5" xfId="41877"/>
    <cellStyle name="Note 2 5 6 3 3" xfId="41878"/>
    <cellStyle name="Note 2 5 6 3 3 2" xfId="41879"/>
    <cellStyle name="Note 2 5 6 3 3 2 2" xfId="41880"/>
    <cellStyle name="Note 2 5 6 3 3 3" xfId="41881"/>
    <cellStyle name="Note 2 5 6 3 4" xfId="41882"/>
    <cellStyle name="Note 2 5 6 3 4 2" xfId="41883"/>
    <cellStyle name="Note 2 5 6 3 4 2 2" xfId="41884"/>
    <cellStyle name="Note 2 5 6 3 4 3" xfId="41885"/>
    <cellStyle name="Note 2 5 6 3 5" xfId="41886"/>
    <cellStyle name="Note 2 5 6 3 5 2" xfId="41887"/>
    <cellStyle name="Note 2 5 6 3 6" xfId="41888"/>
    <cellStyle name="Note 2 5 6 4" xfId="41889"/>
    <cellStyle name="Note 2 5 6 4 2" xfId="41890"/>
    <cellStyle name="Note 2 5 6 4 2 2" xfId="41891"/>
    <cellStyle name="Note 2 5 6 4 2 2 2" xfId="41892"/>
    <cellStyle name="Note 2 5 6 4 2 3" xfId="41893"/>
    <cellStyle name="Note 2 5 6 4 3" xfId="41894"/>
    <cellStyle name="Note 2 5 6 4 3 2" xfId="41895"/>
    <cellStyle name="Note 2 5 6 4 3 2 2" xfId="41896"/>
    <cellStyle name="Note 2 5 6 4 3 3" xfId="41897"/>
    <cellStyle name="Note 2 5 6 4 4" xfId="41898"/>
    <cellStyle name="Note 2 5 6 4 4 2" xfId="41899"/>
    <cellStyle name="Note 2 5 6 4 5" xfId="41900"/>
    <cellStyle name="Note 2 5 7" xfId="41901"/>
    <cellStyle name="Note 2 5 7 2" xfId="41902"/>
    <cellStyle name="Note 2 5 7 2 2" xfId="41903"/>
    <cellStyle name="Note 2 5 7 2 2 2" xfId="41904"/>
    <cellStyle name="Note 2 5 7 2 2 2 2" xfId="41905"/>
    <cellStyle name="Note 2 5 7 2 2 3" xfId="41906"/>
    <cellStyle name="Note 2 5 7 2 3" xfId="41907"/>
    <cellStyle name="Note 2 5 7 2 3 2" xfId="41908"/>
    <cellStyle name="Note 2 5 7 2 3 2 2" xfId="41909"/>
    <cellStyle name="Note 2 5 7 2 3 3" xfId="41910"/>
    <cellStyle name="Note 2 5 7 2 4" xfId="41911"/>
    <cellStyle name="Note 2 5 7 2 4 2" xfId="41912"/>
    <cellStyle name="Note 2 5 7 2 5" xfId="41913"/>
    <cellStyle name="Note 2 5 7 3" xfId="41914"/>
    <cellStyle name="Note 2 5 7 3 2" xfId="41915"/>
    <cellStyle name="Note 2 5 7 3 2 2" xfId="41916"/>
    <cellStyle name="Note 2 5 7 3 3" xfId="41917"/>
    <cellStyle name="Note 2 5 7 4" xfId="41918"/>
    <cellStyle name="Note 2 5 7 4 2" xfId="41919"/>
    <cellStyle name="Note 2 5 7 4 2 2" xfId="41920"/>
    <cellStyle name="Note 2 5 7 4 3" xfId="41921"/>
    <cellStyle name="Note 2 5 7 5" xfId="41922"/>
    <cellStyle name="Note 2 5 7 5 2" xfId="41923"/>
    <cellStyle name="Note 2 5 7 6" xfId="41924"/>
    <cellStyle name="Note 2 5 8" xfId="41925"/>
    <cellStyle name="Note 2 5 8 2" xfId="41926"/>
    <cellStyle name="Note 2 5 8 2 2" xfId="41927"/>
    <cellStyle name="Note 2 5 8 2 2 2" xfId="41928"/>
    <cellStyle name="Note 2 5 8 2 2 2 2" xfId="41929"/>
    <cellStyle name="Note 2 5 8 2 2 3" xfId="41930"/>
    <cellStyle name="Note 2 5 8 2 3" xfId="41931"/>
    <cellStyle name="Note 2 5 8 2 3 2" xfId="41932"/>
    <cellStyle name="Note 2 5 8 2 3 2 2" xfId="41933"/>
    <cellStyle name="Note 2 5 8 2 3 3" xfId="41934"/>
    <cellStyle name="Note 2 5 8 2 4" xfId="41935"/>
    <cellStyle name="Note 2 5 8 2 4 2" xfId="41936"/>
    <cellStyle name="Note 2 5 8 2 5" xfId="41937"/>
    <cellStyle name="Note 2 5 8 3" xfId="41938"/>
    <cellStyle name="Note 2 5 8 3 2" xfId="41939"/>
    <cellStyle name="Note 2 5 8 3 2 2" xfId="41940"/>
    <cellStyle name="Note 2 5 8 3 3" xfId="41941"/>
    <cellStyle name="Note 2 5 8 4" xfId="41942"/>
    <cellStyle name="Note 2 5 8 4 2" xfId="41943"/>
    <cellStyle name="Note 2 5 8 4 2 2" xfId="41944"/>
    <cellStyle name="Note 2 5 8 4 3" xfId="41945"/>
    <cellStyle name="Note 2 5 8 5" xfId="41946"/>
    <cellStyle name="Note 2 5 8 5 2" xfId="41947"/>
    <cellStyle name="Note 2 5 8 6" xfId="41948"/>
    <cellStyle name="Note 2 5 9" xfId="41949"/>
    <cellStyle name="Note 2 5 9 2" xfId="41950"/>
    <cellStyle name="Note 2 5 9 2 2" xfId="41951"/>
    <cellStyle name="Note 2 5 9 2 2 2" xfId="41952"/>
    <cellStyle name="Note 2 5 9 2 3" xfId="41953"/>
    <cellStyle name="Note 2 5 9 3" xfId="41954"/>
    <cellStyle name="Note 2 5 9 3 2" xfId="41955"/>
    <cellStyle name="Note 2 5 9 3 2 2" xfId="41956"/>
    <cellStyle name="Note 2 5 9 3 3" xfId="41957"/>
    <cellStyle name="Note 2 5 9 4" xfId="41958"/>
    <cellStyle name="Note 2 5 9 4 2" xfId="41959"/>
    <cellStyle name="Note 2 5 9 5" xfId="41960"/>
    <cellStyle name="Note 2 6" xfId="41961"/>
    <cellStyle name="Note 2 6 2" xfId="41962"/>
    <cellStyle name="Note 2 6 2 2" xfId="41963"/>
    <cellStyle name="Note 2 6 2 2 2" xfId="41964"/>
    <cellStyle name="Note 2 6 2 2 2 2" xfId="41965"/>
    <cellStyle name="Note 2 6 2 2 2 2 2" xfId="41966"/>
    <cellStyle name="Note 2 6 2 2 2 2 2 2" xfId="41967"/>
    <cellStyle name="Note 2 6 2 2 2 2 3" xfId="41968"/>
    <cellStyle name="Note 2 6 2 2 2 3" xfId="41969"/>
    <cellStyle name="Note 2 6 2 2 2 3 2" xfId="41970"/>
    <cellStyle name="Note 2 6 2 2 2 3 2 2" xfId="41971"/>
    <cellStyle name="Note 2 6 2 2 2 3 3" xfId="41972"/>
    <cellStyle name="Note 2 6 2 2 2 4" xfId="41973"/>
    <cellStyle name="Note 2 6 2 2 2 4 2" xfId="41974"/>
    <cellStyle name="Note 2 6 2 2 2 5" xfId="41975"/>
    <cellStyle name="Note 2 6 2 2 3" xfId="41976"/>
    <cellStyle name="Note 2 6 2 2 3 2" xfId="41977"/>
    <cellStyle name="Note 2 6 2 2 3 2 2" xfId="41978"/>
    <cellStyle name="Note 2 6 2 2 3 3" xfId="41979"/>
    <cellStyle name="Note 2 6 2 2 4" xfId="41980"/>
    <cellStyle name="Note 2 6 2 2 4 2" xfId="41981"/>
    <cellStyle name="Note 2 6 2 2 4 2 2" xfId="41982"/>
    <cellStyle name="Note 2 6 2 2 4 3" xfId="41983"/>
    <cellStyle name="Note 2 6 2 2 5" xfId="41984"/>
    <cellStyle name="Note 2 6 2 2 5 2" xfId="41985"/>
    <cellStyle name="Note 2 6 2 2 6" xfId="41986"/>
    <cellStyle name="Note 2 6 2 3" xfId="41987"/>
    <cellStyle name="Note 2 6 2 3 2" xfId="41988"/>
    <cellStyle name="Note 2 6 2 3 2 2" xfId="41989"/>
    <cellStyle name="Note 2 6 2 3 2 2 2" xfId="41990"/>
    <cellStyle name="Note 2 6 2 3 2 2 2 2" xfId="41991"/>
    <cellStyle name="Note 2 6 2 3 2 2 3" xfId="41992"/>
    <cellStyle name="Note 2 6 2 3 2 3" xfId="41993"/>
    <cellStyle name="Note 2 6 2 3 2 3 2" xfId="41994"/>
    <cellStyle name="Note 2 6 2 3 2 3 2 2" xfId="41995"/>
    <cellStyle name="Note 2 6 2 3 2 3 3" xfId="41996"/>
    <cellStyle name="Note 2 6 2 3 2 4" xfId="41997"/>
    <cellStyle name="Note 2 6 2 3 2 4 2" xfId="41998"/>
    <cellStyle name="Note 2 6 2 3 2 5" xfId="41999"/>
    <cellStyle name="Note 2 6 2 3 3" xfId="42000"/>
    <cellStyle name="Note 2 6 2 3 3 2" xfId="42001"/>
    <cellStyle name="Note 2 6 2 3 3 2 2" xfId="42002"/>
    <cellStyle name="Note 2 6 2 3 3 3" xfId="42003"/>
    <cellStyle name="Note 2 6 2 3 4" xfId="42004"/>
    <cellStyle name="Note 2 6 2 3 4 2" xfId="42005"/>
    <cellStyle name="Note 2 6 2 3 4 2 2" xfId="42006"/>
    <cellStyle name="Note 2 6 2 3 4 3" xfId="42007"/>
    <cellStyle name="Note 2 6 2 3 5" xfId="42008"/>
    <cellStyle name="Note 2 6 2 3 5 2" xfId="42009"/>
    <cellStyle name="Note 2 6 2 3 6" xfId="42010"/>
    <cellStyle name="Note 2 6 2 4" xfId="42011"/>
    <cellStyle name="Note 2 6 2 4 2" xfId="42012"/>
    <cellStyle name="Note 2 6 2 4 2 2" xfId="42013"/>
    <cellStyle name="Note 2 6 2 4 2 2 2" xfId="42014"/>
    <cellStyle name="Note 2 6 2 4 2 3" xfId="42015"/>
    <cellStyle name="Note 2 6 2 4 3" xfId="42016"/>
    <cellStyle name="Note 2 6 2 4 3 2" xfId="42017"/>
    <cellStyle name="Note 2 6 2 4 3 2 2" xfId="42018"/>
    <cellStyle name="Note 2 6 2 4 3 3" xfId="42019"/>
    <cellStyle name="Note 2 6 2 4 4" xfId="42020"/>
    <cellStyle name="Note 2 6 2 4 4 2" xfId="42021"/>
    <cellStyle name="Note 2 6 2 4 5" xfId="42022"/>
    <cellStyle name="Note 2 6 3" xfId="42023"/>
    <cellStyle name="Note 2 6 3 2" xfId="42024"/>
    <cellStyle name="Note 2 6 3 2 2" xfId="42025"/>
    <cellStyle name="Note 2 6 3 2 2 2" xfId="42026"/>
    <cellStyle name="Note 2 6 3 2 2 2 2" xfId="42027"/>
    <cellStyle name="Note 2 6 3 2 2 2 2 2" xfId="42028"/>
    <cellStyle name="Note 2 6 3 2 2 2 3" xfId="42029"/>
    <cellStyle name="Note 2 6 3 2 2 3" xfId="42030"/>
    <cellStyle name="Note 2 6 3 2 2 3 2" xfId="42031"/>
    <cellStyle name="Note 2 6 3 2 2 3 2 2" xfId="42032"/>
    <cellStyle name="Note 2 6 3 2 2 3 3" xfId="42033"/>
    <cellStyle name="Note 2 6 3 2 2 4" xfId="42034"/>
    <cellStyle name="Note 2 6 3 2 2 4 2" xfId="42035"/>
    <cellStyle name="Note 2 6 3 2 2 5" xfId="42036"/>
    <cellStyle name="Note 2 6 3 2 3" xfId="42037"/>
    <cellStyle name="Note 2 6 3 2 3 2" xfId="42038"/>
    <cellStyle name="Note 2 6 3 2 3 2 2" xfId="42039"/>
    <cellStyle name="Note 2 6 3 2 3 3" xfId="42040"/>
    <cellStyle name="Note 2 6 3 2 4" xfId="42041"/>
    <cellStyle name="Note 2 6 3 2 4 2" xfId="42042"/>
    <cellStyle name="Note 2 6 3 2 4 2 2" xfId="42043"/>
    <cellStyle name="Note 2 6 3 2 4 3" xfId="42044"/>
    <cellStyle name="Note 2 6 3 2 5" xfId="42045"/>
    <cellStyle name="Note 2 6 3 2 5 2" xfId="42046"/>
    <cellStyle name="Note 2 6 3 2 6" xfId="42047"/>
    <cellStyle name="Note 2 6 3 3" xfId="42048"/>
    <cellStyle name="Note 2 6 3 3 2" xfId="42049"/>
    <cellStyle name="Note 2 6 3 3 2 2" xfId="42050"/>
    <cellStyle name="Note 2 6 3 3 2 2 2" xfId="42051"/>
    <cellStyle name="Note 2 6 3 3 2 2 2 2" xfId="42052"/>
    <cellStyle name="Note 2 6 3 3 2 2 3" xfId="42053"/>
    <cellStyle name="Note 2 6 3 3 2 3" xfId="42054"/>
    <cellStyle name="Note 2 6 3 3 2 3 2" xfId="42055"/>
    <cellStyle name="Note 2 6 3 3 2 3 2 2" xfId="42056"/>
    <cellStyle name="Note 2 6 3 3 2 3 3" xfId="42057"/>
    <cellStyle name="Note 2 6 3 3 2 4" xfId="42058"/>
    <cellStyle name="Note 2 6 3 3 2 4 2" xfId="42059"/>
    <cellStyle name="Note 2 6 3 3 2 5" xfId="42060"/>
    <cellStyle name="Note 2 6 3 3 3" xfId="42061"/>
    <cellStyle name="Note 2 6 3 3 3 2" xfId="42062"/>
    <cellStyle name="Note 2 6 3 3 3 2 2" xfId="42063"/>
    <cellStyle name="Note 2 6 3 3 3 3" xfId="42064"/>
    <cellStyle name="Note 2 6 3 3 4" xfId="42065"/>
    <cellStyle name="Note 2 6 3 3 4 2" xfId="42066"/>
    <cellStyle name="Note 2 6 3 3 4 2 2" xfId="42067"/>
    <cellStyle name="Note 2 6 3 3 4 3" xfId="42068"/>
    <cellStyle name="Note 2 6 3 3 5" xfId="42069"/>
    <cellStyle name="Note 2 6 3 3 5 2" xfId="42070"/>
    <cellStyle name="Note 2 6 3 3 6" xfId="42071"/>
    <cellStyle name="Note 2 6 3 4" xfId="42072"/>
    <cellStyle name="Note 2 6 3 4 2" xfId="42073"/>
    <cellStyle name="Note 2 6 3 4 2 2" xfId="42074"/>
    <cellStyle name="Note 2 6 3 4 2 2 2" xfId="42075"/>
    <cellStyle name="Note 2 6 3 4 2 3" xfId="42076"/>
    <cellStyle name="Note 2 6 3 4 3" xfId="42077"/>
    <cellStyle name="Note 2 6 3 4 3 2" xfId="42078"/>
    <cellStyle name="Note 2 6 3 4 3 2 2" xfId="42079"/>
    <cellStyle name="Note 2 6 3 4 3 3" xfId="42080"/>
    <cellStyle name="Note 2 6 3 4 4" xfId="42081"/>
    <cellStyle name="Note 2 6 3 4 4 2" xfId="42082"/>
    <cellStyle name="Note 2 6 3 4 5" xfId="42083"/>
    <cellStyle name="Note 2 6 4" xfId="42084"/>
    <cellStyle name="Note 2 6 4 2" xfId="42085"/>
    <cellStyle name="Note 2 6 4 2 2" xfId="42086"/>
    <cellStyle name="Note 2 6 4 2 2 2" xfId="42087"/>
    <cellStyle name="Note 2 6 4 2 2 2 2" xfId="42088"/>
    <cellStyle name="Note 2 6 4 2 2 2 2 2" xfId="42089"/>
    <cellStyle name="Note 2 6 4 2 2 2 3" xfId="42090"/>
    <cellStyle name="Note 2 6 4 2 2 3" xfId="42091"/>
    <cellStyle name="Note 2 6 4 2 2 3 2" xfId="42092"/>
    <cellStyle name="Note 2 6 4 2 2 3 2 2" xfId="42093"/>
    <cellStyle name="Note 2 6 4 2 2 3 3" xfId="42094"/>
    <cellStyle name="Note 2 6 4 2 2 4" xfId="42095"/>
    <cellStyle name="Note 2 6 4 2 2 4 2" xfId="42096"/>
    <cellStyle name="Note 2 6 4 2 2 5" xfId="42097"/>
    <cellStyle name="Note 2 6 4 2 3" xfId="42098"/>
    <cellStyle name="Note 2 6 4 2 3 2" xfId="42099"/>
    <cellStyle name="Note 2 6 4 2 3 2 2" xfId="42100"/>
    <cellStyle name="Note 2 6 4 2 3 3" xfId="42101"/>
    <cellStyle name="Note 2 6 4 2 4" xfId="42102"/>
    <cellStyle name="Note 2 6 4 2 4 2" xfId="42103"/>
    <cellStyle name="Note 2 6 4 2 4 2 2" xfId="42104"/>
    <cellStyle name="Note 2 6 4 2 4 3" xfId="42105"/>
    <cellStyle name="Note 2 6 4 2 5" xfId="42106"/>
    <cellStyle name="Note 2 6 4 2 5 2" xfId="42107"/>
    <cellStyle name="Note 2 6 4 2 6" xfId="42108"/>
    <cellStyle name="Note 2 6 4 3" xfId="42109"/>
    <cellStyle name="Note 2 6 4 3 2" xfId="42110"/>
    <cellStyle name="Note 2 6 4 3 2 2" xfId="42111"/>
    <cellStyle name="Note 2 6 4 3 2 2 2" xfId="42112"/>
    <cellStyle name="Note 2 6 4 3 2 2 2 2" xfId="42113"/>
    <cellStyle name="Note 2 6 4 3 2 2 3" xfId="42114"/>
    <cellStyle name="Note 2 6 4 3 2 3" xfId="42115"/>
    <cellStyle name="Note 2 6 4 3 2 3 2" xfId="42116"/>
    <cellStyle name="Note 2 6 4 3 2 3 2 2" xfId="42117"/>
    <cellStyle name="Note 2 6 4 3 2 3 3" xfId="42118"/>
    <cellStyle name="Note 2 6 4 3 2 4" xfId="42119"/>
    <cellStyle name="Note 2 6 4 3 2 4 2" xfId="42120"/>
    <cellStyle name="Note 2 6 4 3 2 5" xfId="42121"/>
    <cellStyle name="Note 2 6 4 3 3" xfId="42122"/>
    <cellStyle name="Note 2 6 4 3 3 2" xfId="42123"/>
    <cellStyle name="Note 2 6 4 3 3 2 2" xfId="42124"/>
    <cellStyle name="Note 2 6 4 3 3 3" xfId="42125"/>
    <cellStyle name="Note 2 6 4 3 4" xfId="42126"/>
    <cellStyle name="Note 2 6 4 3 4 2" xfId="42127"/>
    <cellStyle name="Note 2 6 4 3 4 2 2" xfId="42128"/>
    <cellStyle name="Note 2 6 4 3 4 3" xfId="42129"/>
    <cellStyle name="Note 2 6 4 3 5" xfId="42130"/>
    <cellStyle name="Note 2 6 4 3 5 2" xfId="42131"/>
    <cellStyle name="Note 2 6 4 3 6" xfId="42132"/>
    <cellStyle name="Note 2 6 4 4" xfId="42133"/>
    <cellStyle name="Note 2 6 4 4 2" xfId="42134"/>
    <cellStyle name="Note 2 6 4 4 2 2" xfId="42135"/>
    <cellStyle name="Note 2 6 4 4 2 2 2" xfId="42136"/>
    <cellStyle name="Note 2 6 4 4 2 3" xfId="42137"/>
    <cellStyle name="Note 2 6 4 4 3" xfId="42138"/>
    <cellStyle name="Note 2 6 4 4 3 2" xfId="42139"/>
    <cellStyle name="Note 2 6 4 4 3 2 2" xfId="42140"/>
    <cellStyle name="Note 2 6 4 4 3 3" xfId="42141"/>
    <cellStyle name="Note 2 6 4 4 4" xfId="42142"/>
    <cellStyle name="Note 2 6 4 4 4 2" xfId="42143"/>
    <cellStyle name="Note 2 6 4 4 5" xfId="42144"/>
    <cellStyle name="Note 2 6 5" xfId="42145"/>
    <cellStyle name="Note 2 6 5 2" xfId="42146"/>
    <cellStyle name="Note 2 6 5 2 2" xfId="42147"/>
    <cellStyle name="Note 2 6 5 2 2 2" xfId="42148"/>
    <cellStyle name="Note 2 6 5 2 2 2 2" xfId="42149"/>
    <cellStyle name="Note 2 6 5 2 2 2 2 2" xfId="42150"/>
    <cellStyle name="Note 2 6 5 2 2 2 3" xfId="42151"/>
    <cellStyle name="Note 2 6 5 2 2 3" xfId="42152"/>
    <cellStyle name="Note 2 6 5 2 2 3 2" xfId="42153"/>
    <cellStyle name="Note 2 6 5 2 2 3 2 2" xfId="42154"/>
    <cellStyle name="Note 2 6 5 2 2 3 3" xfId="42155"/>
    <cellStyle name="Note 2 6 5 2 2 4" xfId="42156"/>
    <cellStyle name="Note 2 6 5 2 2 4 2" xfId="42157"/>
    <cellStyle name="Note 2 6 5 2 2 5" xfId="42158"/>
    <cellStyle name="Note 2 6 5 2 3" xfId="42159"/>
    <cellStyle name="Note 2 6 5 2 3 2" xfId="42160"/>
    <cellStyle name="Note 2 6 5 2 3 2 2" xfId="42161"/>
    <cellStyle name="Note 2 6 5 2 3 3" xfId="42162"/>
    <cellStyle name="Note 2 6 5 2 4" xfId="42163"/>
    <cellStyle name="Note 2 6 5 2 4 2" xfId="42164"/>
    <cellStyle name="Note 2 6 5 2 4 2 2" xfId="42165"/>
    <cellStyle name="Note 2 6 5 2 4 3" xfId="42166"/>
    <cellStyle name="Note 2 6 5 2 5" xfId="42167"/>
    <cellStyle name="Note 2 6 5 2 5 2" xfId="42168"/>
    <cellStyle name="Note 2 6 5 2 6" xfId="42169"/>
    <cellStyle name="Note 2 6 5 3" xfId="42170"/>
    <cellStyle name="Note 2 6 5 3 2" xfId="42171"/>
    <cellStyle name="Note 2 6 5 3 2 2" xfId="42172"/>
    <cellStyle name="Note 2 6 5 3 2 2 2" xfId="42173"/>
    <cellStyle name="Note 2 6 5 3 2 2 2 2" xfId="42174"/>
    <cellStyle name="Note 2 6 5 3 2 2 3" xfId="42175"/>
    <cellStyle name="Note 2 6 5 3 2 3" xfId="42176"/>
    <cellStyle name="Note 2 6 5 3 2 3 2" xfId="42177"/>
    <cellStyle name="Note 2 6 5 3 2 3 2 2" xfId="42178"/>
    <cellStyle name="Note 2 6 5 3 2 3 3" xfId="42179"/>
    <cellStyle name="Note 2 6 5 3 2 4" xfId="42180"/>
    <cellStyle name="Note 2 6 5 3 2 4 2" xfId="42181"/>
    <cellStyle name="Note 2 6 5 3 2 5" xfId="42182"/>
    <cellStyle name="Note 2 6 5 3 3" xfId="42183"/>
    <cellStyle name="Note 2 6 5 3 3 2" xfId="42184"/>
    <cellStyle name="Note 2 6 5 3 3 2 2" xfId="42185"/>
    <cellStyle name="Note 2 6 5 3 3 3" xfId="42186"/>
    <cellStyle name="Note 2 6 5 3 4" xfId="42187"/>
    <cellStyle name="Note 2 6 5 3 4 2" xfId="42188"/>
    <cellStyle name="Note 2 6 5 3 4 2 2" xfId="42189"/>
    <cellStyle name="Note 2 6 5 3 4 3" xfId="42190"/>
    <cellStyle name="Note 2 6 5 3 5" xfId="42191"/>
    <cellStyle name="Note 2 6 5 3 5 2" xfId="42192"/>
    <cellStyle name="Note 2 6 5 3 6" xfId="42193"/>
    <cellStyle name="Note 2 6 5 4" xfId="42194"/>
    <cellStyle name="Note 2 6 5 4 2" xfId="42195"/>
    <cellStyle name="Note 2 6 5 4 2 2" xfId="42196"/>
    <cellStyle name="Note 2 6 5 4 2 2 2" xfId="42197"/>
    <cellStyle name="Note 2 6 5 4 2 3" xfId="42198"/>
    <cellStyle name="Note 2 6 5 4 3" xfId="42199"/>
    <cellStyle name="Note 2 6 5 4 3 2" xfId="42200"/>
    <cellStyle name="Note 2 6 5 4 3 2 2" xfId="42201"/>
    <cellStyle name="Note 2 6 5 4 3 3" xfId="42202"/>
    <cellStyle name="Note 2 6 5 4 4" xfId="42203"/>
    <cellStyle name="Note 2 6 5 4 4 2" xfId="42204"/>
    <cellStyle name="Note 2 6 5 4 5" xfId="42205"/>
    <cellStyle name="Note 2 6 6" xfId="42206"/>
    <cellStyle name="Note 2 6 6 2" xfId="42207"/>
    <cellStyle name="Note 2 6 6 2 2" xfId="42208"/>
    <cellStyle name="Note 2 6 6 2 2 2" xfId="42209"/>
    <cellStyle name="Note 2 6 6 2 2 2 2" xfId="42210"/>
    <cellStyle name="Note 2 6 6 2 2 2 2 2" xfId="42211"/>
    <cellStyle name="Note 2 6 6 2 2 2 3" xfId="42212"/>
    <cellStyle name="Note 2 6 6 2 2 3" xfId="42213"/>
    <cellStyle name="Note 2 6 6 2 2 3 2" xfId="42214"/>
    <cellStyle name="Note 2 6 6 2 2 3 2 2" xfId="42215"/>
    <cellStyle name="Note 2 6 6 2 2 3 3" xfId="42216"/>
    <cellStyle name="Note 2 6 6 2 2 4" xfId="42217"/>
    <cellStyle name="Note 2 6 6 2 2 4 2" xfId="42218"/>
    <cellStyle name="Note 2 6 6 2 2 5" xfId="42219"/>
    <cellStyle name="Note 2 6 6 2 3" xfId="42220"/>
    <cellStyle name="Note 2 6 6 2 3 2" xfId="42221"/>
    <cellStyle name="Note 2 6 6 2 3 2 2" xfId="42222"/>
    <cellStyle name="Note 2 6 6 2 3 3" xfId="42223"/>
    <cellStyle name="Note 2 6 6 2 4" xfId="42224"/>
    <cellStyle name="Note 2 6 6 2 4 2" xfId="42225"/>
    <cellStyle name="Note 2 6 6 2 4 2 2" xfId="42226"/>
    <cellStyle name="Note 2 6 6 2 4 3" xfId="42227"/>
    <cellStyle name="Note 2 6 6 2 5" xfId="42228"/>
    <cellStyle name="Note 2 6 6 2 5 2" xfId="42229"/>
    <cellStyle name="Note 2 6 6 2 6" xfId="42230"/>
    <cellStyle name="Note 2 6 6 3" xfId="42231"/>
    <cellStyle name="Note 2 6 6 3 2" xfId="42232"/>
    <cellStyle name="Note 2 6 6 3 2 2" xfId="42233"/>
    <cellStyle name="Note 2 6 6 3 2 2 2" xfId="42234"/>
    <cellStyle name="Note 2 6 6 3 2 2 2 2" xfId="42235"/>
    <cellStyle name="Note 2 6 6 3 2 2 3" xfId="42236"/>
    <cellStyle name="Note 2 6 6 3 2 3" xfId="42237"/>
    <cellStyle name="Note 2 6 6 3 2 3 2" xfId="42238"/>
    <cellStyle name="Note 2 6 6 3 2 3 2 2" xfId="42239"/>
    <cellStyle name="Note 2 6 6 3 2 3 3" xfId="42240"/>
    <cellStyle name="Note 2 6 6 3 2 4" xfId="42241"/>
    <cellStyle name="Note 2 6 6 3 2 4 2" xfId="42242"/>
    <cellStyle name="Note 2 6 6 3 2 5" xfId="42243"/>
    <cellStyle name="Note 2 6 6 3 3" xfId="42244"/>
    <cellStyle name="Note 2 6 6 3 3 2" xfId="42245"/>
    <cellStyle name="Note 2 6 6 3 3 2 2" xfId="42246"/>
    <cellStyle name="Note 2 6 6 3 3 3" xfId="42247"/>
    <cellStyle name="Note 2 6 6 3 4" xfId="42248"/>
    <cellStyle name="Note 2 6 6 3 4 2" xfId="42249"/>
    <cellStyle name="Note 2 6 6 3 4 2 2" xfId="42250"/>
    <cellStyle name="Note 2 6 6 3 4 3" xfId="42251"/>
    <cellStyle name="Note 2 6 6 3 5" xfId="42252"/>
    <cellStyle name="Note 2 6 6 3 5 2" xfId="42253"/>
    <cellStyle name="Note 2 6 6 3 6" xfId="42254"/>
    <cellStyle name="Note 2 6 6 4" xfId="42255"/>
    <cellStyle name="Note 2 6 6 4 2" xfId="42256"/>
    <cellStyle name="Note 2 6 6 4 2 2" xfId="42257"/>
    <cellStyle name="Note 2 6 6 4 2 2 2" xfId="42258"/>
    <cellStyle name="Note 2 6 6 4 2 3" xfId="42259"/>
    <cellStyle name="Note 2 6 6 4 3" xfId="42260"/>
    <cellStyle name="Note 2 6 6 4 3 2" xfId="42261"/>
    <cellStyle name="Note 2 6 6 4 3 2 2" xfId="42262"/>
    <cellStyle name="Note 2 6 6 4 3 3" xfId="42263"/>
    <cellStyle name="Note 2 6 6 4 4" xfId="42264"/>
    <cellStyle name="Note 2 6 6 4 4 2" xfId="42265"/>
    <cellStyle name="Note 2 6 6 4 5" xfId="42266"/>
    <cellStyle name="Note 2 6 7" xfId="42267"/>
    <cellStyle name="Note 2 6 7 2" xfId="42268"/>
    <cellStyle name="Note 2 6 7 2 2" xfId="42269"/>
    <cellStyle name="Note 2 6 7 2 2 2" xfId="42270"/>
    <cellStyle name="Note 2 6 7 2 2 2 2" xfId="42271"/>
    <cellStyle name="Note 2 6 7 2 2 3" xfId="42272"/>
    <cellStyle name="Note 2 6 7 2 3" xfId="42273"/>
    <cellStyle name="Note 2 6 7 2 3 2" xfId="42274"/>
    <cellStyle name="Note 2 6 7 2 3 2 2" xfId="42275"/>
    <cellStyle name="Note 2 6 7 2 3 3" xfId="42276"/>
    <cellStyle name="Note 2 6 7 2 4" xfId="42277"/>
    <cellStyle name="Note 2 6 7 2 4 2" xfId="42278"/>
    <cellStyle name="Note 2 6 7 2 5" xfId="42279"/>
    <cellStyle name="Note 2 6 7 3" xfId="42280"/>
    <cellStyle name="Note 2 6 7 3 2" xfId="42281"/>
    <cellStyle name="Note 2 6 7 3 2 2" xfId="42282"/>
    <cellStyle name="Note 2 6 7 3 3" xfId="42283"/>
    <cellStyle name="Note 2 6 7 4" xfId="42284"/>
    <cellStyle name="Note 2 6 7 4 2" xfId="42285"/>
    <cellStyle name="Note 2 6 7 4 2 2" xfId="42286"/>
    <cellStyle name="Note 2 6 7 4 3" xfId="42287"/>
    <cellStyle name="Note 2 6 7 5" xfId="42288"/>
    <cellStyle name="Note 2 6 7 5 2" xfId="42289"/>
    <cellStyle name="Note 2 6 7 6" xfId="42290"/>
    <cellStyle name="Note 2 6 8" xfId="42291"/>
    <cellStyle name="Note 2 6 8 2" xfId="42292"/>
    <cellStyle name="Note 2 6 8 2 2" xfId="42293"/>
    <cellStyle name="Note 2 6 8 2 2 2" xfId="42294"/>
    <cellStyle name="Note 2 6 8 2 2 2 2" xfId="42295"/>
    <cellStyle name="Note 2 6 8 2 2 3" xfId="42296"/>
    <cellStyle name="Note 2 6 8 2 3" xfId="42297"/>
    <cellStyle name="Note 2 6 8 2 3 2" xfId="42298"/>
    <cellStyle name="Note 2 6 8 2 3 2 2" xfId="42299"/>
    <cellStyle name="Note 2 6 8 2 3 3" xfId="42300"/>
    <cellStyle name="Note 2 6 8 2 4" xfId="42301"/>
    <cellStyle name="Note 2 6 8 2 4 2" xfId="42302"/>
    <cellStyle name="Note 2 6 8 2 5" xfId="42303"/>
    <cellStyle name="Note 2 6 8 3" xfId="42304"/>
    <cellStyle name="Note 2 6 8 3 2" xfId="42305"/>
    <cellStyle name="Note 2 6 8 3 2 2" xfId="42306"/>
    <cellStyle name="Note 2 6 8 3 3" xfId="42307"/>
    <cellStyle name="Note 2 6 8 4" xfId="42308"/>
    <cellStyle name="Note 2 6 8 4 2" xfId="42309"/>
    <cellStyle name="Note 2 6 8 4 2 2" xfId="42310"/>
    <cellStyle name="Note 2 6 8 4 3" xfId="42311"/>
    <cellStyle name="Note 2 6 8 5" xfId="42312"/>
    <cellStyle name="Note 2 6 8 5 2" xfId="42313"/>
    <cellStyle name="Note 2 6 8 6" xfId="42314"/>
    <cellStyle name="Note 2 6 9" xfId="42315"/>
    <cellStyle name="Note 2 6 9 2" xfId="42316"/>
    <cellStyle name="Note 2 6 9 2 2" xfId="42317"/>
    <cellStyle name="Note 2 6 9 2 2 2" xfId="42318"/>
    <cellStyle name="Note 2 6 9 2 3" xfId="42319"/>
    <cellStyle name="Note 2 6 9 3" xfId="42320"/>
    <cellStyle name="Note 2 6 9 3 2" xfId="42321"/>
    <cellStyle name="Note 2 6 9 3 2 2" xfId="42322"/>
    <cellStyle name="Note 2 6 9 3 3" xfId="42323"/>
    <cellStyle name="Note 2 6 9 4" xfId="42324"/>
    <cellStyle name="Note 2 6 9 4 2" xfId="42325"/>
    <cellStyle name="Note 2 6 9 5" xfId="42326"/>
    <cellStyle name="Note 2 7" xfId="42327"/>
    <cellStyle name="Note 2 7 2" xfId="42328"/>
    <cellStyle name="Note 2 7 2 2" xfId="42329"/>
    <cellStyle name="Note 2 7 2 2 2" xfId="42330"/>
    <cellStyle name="Note 2 7 2 2 2 2" xfId="42331"/>
    <cellStyle name="Note 2 7 2 2 2 2 2" xfId="42332"/>
    <cellStyle name="Note 2 7 2 2 2 2 2 2" xfId="42333"/>
    <cellStyle name="Note 2 7 2 2 2 2 3" xfId="42334"/>
    <cellStyle name="Note 2 7 2 2 2 3" xfId="42335"/>
    <cellStyle name="Note 2 7 2 2 2 3 2" xfId="42336"/>
    <cellStyle name="Note 2 7 2 2 2 3 2 2" xfId="42337"/>
    <cellStyle name="Note 2 7 2 2 2 3 3" xfId="42338"/>
    <cellStyle name="Note 2 7 2 2 2 4" xfId="42339"/>
    <cellStyle name="Note 2 7 2 2 2 4 2" xfId="42340"/>
    <cellStyle name="Note 2 7 2 2 2 5" xfId="42341"/>
    <cellStyle name="Note 2 7 2 2 3" xfId="42342"/>
    <cellStyle name="Note 2 7 2 2 3 2" xfId="42343"/>
    <cellStyle name="Note 2 7 2 2 3 2 2" xfId="42344"/>
    <cellStyle name="Note 2 7 2 2 3 3" xfId="42345"/>
    <cellStyle name="Note 2 7 2 2 4" xfId="42346"/>
    <cellStyle name="Note 2 7 2 2 4 2" xfId="42347"/>
    <cellStyle name="Note 2 7 2 2 4 2 2" xfId="42348"/>
    <cellStyle name="Note 2 7 2 2 4 3" xfId="42349"/>
    <cellStyle name="Note 2 7 2 2 5" xfId="42350"/>
    <cellStyle name="Note 2 7 2 2 5 2" xfId="42351"/>
    <cellStyle name="Note 2 7 2 2 6" xfId="42352"/>
    <cellStyle name="Note 2 7 2 3" xfId="42353"/>
    <cellStyle name="Note 2 7 2 3 2" xfId="42354"/>
    <cellStyle name="Note 2 7 2 3 2 2" xfId="42355"/>
    <cellStyle name="Note 2 7 2 3 2 2 2" xfId="42356"/>
    <cellStyle name="Note 2 7 2 3 2 2 2 2" xfId="42357"/>
    <cellStyle name="Note 2 7 2 3 2 2 3" xfId="42358"/>
    <cellStyle name="Note 2 7 2 3 2 3" xfId="42359"/>
    <cellStyle name="Note 2 7 2 3 2 3 2" xfId="42360"/>
    <cellStyle name="Note 2 7 2 3 2 3 2 2" xfId="42361"/>
    <cellStyle name="Note 2 7 2 3 2 3 3" xfId="42362"/>
    <cellStyle name="Note 2 7 2 3 2 4" xfId="42363"/>
    <cellStyle name="Note 2 7 2 3 2 4 2" xfId="42364"/>
    <cellStyle name="Note 2 7 2 3 2 5" xfId="42365"/>
    <cellStyle name="Note 2 7 2 3 3" xfId="42366"/>
    <cellStyle name="Note 2 7 2 3 3 2" xfId="42367"/>
    <cellStyle name="Note 2 7 2 3 3 2 2" xfId="42368"/>
    <cellStyle name="Note 2 7 2 3 3 3" xfId="42369"/>
    <cellStyle name="Note 2 7 2 3 4" xfId="42370"/>
    <cellStyle name="Note 2 7 2 3 4 2" xfId="42371"/>
    <cellStyle name="Note 2 7 2 3 4 2 2" xfId="42372"/>
    <cellStyle name="Note 2 7 2 3 4 3" xfId="42373"/>
    <cellStyle name="Note 2 7 2 3 5" xfId="42374"/>
    <cellStyle name="Note 2 7 2 3 5 2" xfId="42375"/>
    <cellStyle name="Note 2 7 2 3 6" xfId="42376"/>
    <cellStyle name="Note 2 7 2 4" xfId="42377"/>
    <cellStyle name="Note 2 7 2 4 2" xfId="42378"/>
    <cellStyle name="Note 2 7 2 4 2 2" xfId="42379"/>
    <cellStyle name="Note 2 7 2 4 2 2 2" xfId="42380"/>
    <cellStyle name="Note 2 7 2 4 2 3" xfId="42381"/>
    <cellStyle name="Note 2 7 2 4 3" xfId="42382"/>
    <cellStyle name="Note 2 7 2 4 3 2" xfId="42383"/>
    <cellStyle name="Note 2 7 2 4 3 2 2" xfId="42384"/>
    <cellStyle name="Note 2 7 2 4 3 3" xfId="42385"/>
    <cellStyle name="Note 2 7 2 4 4" xfId="42386"/>
    <cellStyle name="Note 2 7 2 4 4 2" xfId="42387"/>
    <cellStyle name="Note 2 7 2 4 5" xfId="42388"/>
    <cellStyle name="Note 2 7 3" xfId="42389"/>
    <cellStyle name="Note 2 7 3 2" xfId="42390"/>
    <cellStyle name="Note 2 7 3 2 2" xfId="42391"/>
    <cellStyle name="Note 2 7 3 2 2 2" xfId="42392"/>
    <cellStyle name="Note 2 7 3 2 2 2 2" xfId="42393"/>
    <cellStyle name="Note 2 7 3 2 2 2 2 2" xfId="42394"/>
    <cellStyle name="Note 2 7 3 2 2 2 3" xfId="42395"/>
    <cellStyle name="Note 2 7 3 2 2 3" xfId="42396"/>
    <cellStyle name="Note 2 7 3 2 2 3 2" xfId="42397"/>
    <cellStyle name="Note 2 7 3 2 2 3 2 2" xfId="42398"/>
    <cellStyle name="Note 2 7 3 2 2 3 3" xfId="42399"/>
    <cellStyle name="Note 2 7 3 2 2 4" xfId="42400"/>
    <cellStyle name="Note 2 7 3 2 2 4 2" xfId="42401"/>
    <cellStyle name="Note 2 7 3 2 2 5" xfId="42402"/>
    <cellStyle name="Note 2 7 3 2 3" xfId="42403"/>
    <cellStyle name="Note 2 7 3 2 3 2" xfId="42404"/>
    <cellStyle name="Note 2 7 3 2 3 2 2" xfId="42405"/>
    <cellStyle name="Note 2 7 3 2 3 3" xfId="42406"/>
    <cellStyle name="Note 2 7 3 2 4" xfId="42407"/>
    <cellStyle name="Note 2 7 3 2 4 2" xfId="42408"/>
    <cellStyle name="Note 2 7 3 2 4 2 2" xfId="42409"/>
    <cellStyle name="Note 2 7 3 2 4 3" xfId="42410"/>
    <cellStyle name="Note 2 7 3 2 5" xfId="42411"/>
    <cellStyle name="Note 2 7 3 2 5 2" xfId="42412"/>
    <cellStyle name="Note 2 7 3 2 6" xfId="42413"/>
    <cellStyle name="Note 2 7 3 3" xfId="42414"/>
    <cellStyle name="Note 2 7 3 3 2" xfId="42415"/>
    <cellStyle name="Note 2 7 3 3 2 2" xfId="42416"/>
    <cellStyle name="Note 2 7 3 3 2 2 2" xfId="42417"/>
    <cellStyle name="Note 2 7 3 3 2 2 2 2" xfId="42418"/>
    <cellStyle name="Note 2 7 3 3 2 2 3" xfId="42419"/>
    <cellStyle name="Note 2 7 3 3 2 3" xfId="42420"/>
    <cellStyle name="Note 2 7 3 3 2 3 2" xfId="42421"/>
    <cellStyle name="Note 2 7 3 3 2 3 2 2" xfId="42422"/>
    <cellStyle name="Note 2 7 3 3 2 3 3" xfId="42423"/>
    <cellStyle name="Note 2 7 3 3 2 4" xfId="42424"/>
    <cellStyle name="Note 2 7 3 3 2 4 2" xfId="42425"/>
    <cellStyle name="Note 2 7 3 3 2 5" xfId="42426"/>
    <cellStyle name="Note 2 7 3 3 3" xfId="42427"/>
    <cellStyle name="Note 2 7 3 3 3 2" xfId="42428"/>
    <cellStyle name="Note 2 7 3 3 3 2 2" xfId="42429"/>
    <cellStyle name="Note 2 7 3 3 3 3" xfId="42430"/>
    <cellStyle name="Note 2 7 3 3 4" xfId="42431"/>
    <cellStyle name="Note 2 7 3 3 4 2" xfId="42432"/>
    <cellStyle name="Note 2 7 3 3 4 2 2" xfId="42433"/>
    <cellStyle name="Note 2 7 3 3 4 3" xfId="42434"/>
    <cellStyle name="Note 2 7 3 3 5" xfId="42435"/>
    <cellStyle name="Note 2 7 3 3 5 2" xfId="42436"/>
    <cellStyle name="Note 2 7 3 3 6" xfId="42437"/>
    <cellStyle name="Note 2 7 3 4" xfId="42438"/>
    <cellStyle name="Note 2 7 3 4 2" xfId="42439"/>
    <cellStyle name="Note 2 7 3 4 2 2" xfId="42440"/>
    <cellStyle name="Note 2 7 3 4 2 2 2" xfId="42441"/>
    <cellStyle name="Note 2 7 3 4 2 3" xfId="42442"/>
    <cellStyle name="Note 2 7 3 4 3" xfId="42443"/>
    <cellStyle name="Note 2 7 3 4 3 2" xfId="42444"/>
    <cellStyle name="Note 2 7 3 4 3 2 2" xfId="42445"/>
    <cellStyle name="Note 2 7 3 4 3 3" xfId="42446"/>
    <cellStyle name="Note 2 7 3 4 4" xfId="42447"/>
    <cellStyle name="Note 2 7 3 4 4 2" xfId="42448"/>
    <cellStyle name="Note 2 7 3 4 5" xfId="42449"/>
    <cellStyle name="Note 2 7 4" xfId="42450"/>
    <cellStyle name="Note 2 7 4 2" xfId="42451"/>
    <cellStyle name="Note 2 7 4 2 2" xfId="42452"/>
    <cellStyle name="Note 2 7 4 2 2 2" xfId="42453"/>
    <cellStyle name="Note 2 7 4 2 2 2 2" xfId="42454"/>
    <cellStyle name="Note 2 7 4 2 2 2 2 2" xfId="42455"/>
    <cellStyle name="Note 2 7 4 2 2 2 3" xfId="42456"/>
    <cellStyle name="Note 2 7 4 2 2 3" xfId="42457"/>
    <cellStyle name="Note 2 7 4 2 2 3 2" xfId="42458"/>
    <cellStyle name="Note 2 7 4 2 2 3 2 2" xfId="42459"/>
    <cellStyle name="Note 2 7 4 2 2 3 3" xfId="42460"/>
    <cellStyle name="Note 2 7 4 2 2 4" xfId="42461"/>
    <cellStyle name="Note 2 7 4 2 2 4 2" xfId="42462"/>
    <cellStyle name="Note 2 7 4 2 2 5" xfId="42463"/>
    <cellStyle name="Note 2 7 4 2 3" xfId="42464"/>
    <cellStyle name="Note 2 7 4 2 3 2" xfId="42465"/>
    <cellStyle name="Note 2 7 4 2 3 2 2" xfId="42466"/>
    <cellStyle name="Note 2 7 4 2 3 3" xfId="42467"/>
    <cellStyle name="Note 2 7 4 2 4" xfId="42468"/>
    <cellStyle name="Note 2 7 4 2 4 2" xfId="42469"/>
    <cellStyle name="Note 2 7 4 2 4 2 2" xfId="42470"/>
    <cellStyle name="Note 2 7 4 2 4 3" xfId="42471"/>
    <cellStyle name="Note 2 7 4 2 5" xfId="42472"/>
    <cellStyle name="Note 2 7 4 2 5 2" xfId="42473"/>
    <cellStyle name="Note 2 7 4 2 6" xfId="42474"/>
    <cellStyle name="Note 2 7 4 3" xfId="42475"/>
    <cellStyle name="Note 2 7 4 3 2" xfId="42476"/>
    <cellStyle name="Note 2 7 4 3 2 2" xfId="42477"/>
    <cellStyle name="Note 2 7 4 3 2 2 2" xfId="42478"/>
    <cellStyle name="Note 2 7 4 3 2 2 2 2" xfId="42479"/>
    <cellStyle name="Note 2 7 4 3 2 2 3" xfId="42480"/>
    <cellStyle name="Note 2 7 4 3 2 3" xfId="42481"/>
    <cellStyle name="Note 2 7 4 3 2 3 2" xfId="42482"/>
    <cellStyle name="Note 2 7 4 3 2 3 2 2" xfId="42483"/>
    <cellStyle name="Note 2 7 4 3 2 3 3" xfId="42484"/>
    <cellStyle name="Note 2 7 4 3 2 4" xfId="42485"/>
    <cellStyle name="Note 2 7 4 3 2 4 2" xfId="42486"/>
    <cellStyle name="Note 2 7 4 3 2 5" xfId="42487"/>
    <cellStyle name="Note 2 7 4 3 3" xfId="42488"/>
    <cellStyle name="Note 2 7 4 3 3 2" xfId="42489"/>
    <cellStyle name="Note 2 7 4 3 3 2 2" xfId="42490"/>
    <cellStyle name="Note 2 7 4 3 3 3" xfId="42491"/>
    <cellStyle name="Note 2 7 4 3 4" xfId="42492"/>
    <cellStyle name="Note 2 7 4 3 4 2" xfId="42493"/>
    <cellStyle name="Note 2 7 4 3 4 2 2" xfId="42494"/>
    <cellStyle name="Note 2 7 4 3 4 3" xfId="42495"/>
    <cellStyle name="Note 2 7 4 3 5" xfId="42496"/>
    <cellStyle name="Note 2 7 4 3 5 2" xfId="42497"/>
    <cellStyle name="Note 2 7 4 3 6" xfId="42498"/>
    <cellStyle name="Note 2 7 4 4" xfId="42499"/>
    <cellStyle name="Note 2 7 4 4 2" xfId="42500"/>
    <cellStyle name="Note 2 7 4 4 2 2" xfId="42501"/>
    <cellStyle name="Note 2 7 4 4 2 2 2" xfId="42502"/>
    <cellStyle name="Note 2 7 4 4 2 3" xfId="42503"/>
    <cellStyle name="Note 2 7 4 4 3" xfId="42504"/>
    <cellStyle name="Note 2 7 4 4 3 2" xfId="42505"/>
    <cellStyle name="Note 2 7 4 4 3 2 2" xfId="42506"/>
    <cellStyle name="Note 2 7 4 4 3 3" xfId="42507"/>
    <cellStyle name="Note 2 7 4 4 4" xfId="42508"/>
    <cellStyle name="Note 2 7 4 4 4 2" xfId="42509"/>
    <cellStyle name="Note 2 7 4 4 5" xfId="42510"/>
    <cellStyle name="Note 2 7 5" xfId="42511"/>
    <cellStyle name="Note 2 7 5 2" xfId="42512"/>
    <cellStyle name="Note 2 7 5 2 2" xfId="42513"/>
    <cellStyle name="Note 2 7 5 2 2 2" xfId="42514"/>
    <cellStyle name="Note 2 7 5 2 2 2 2" xfId="42515"/>
    <cellStyle name="Note 2 7 5 2 2 2 2 2" xfId="42516"/>
    <cellStyle name="Note 2 7 5 2 2 2 3" xfId="42517"/>
    <cellStyle name="Note 2 7 5 2 2 3" xfId="42518"/>
    <cellStyle name="Note 2 7 5 2 2 3 2" xfId="42519"/>
    <cellStyle name="Note 2 7 5 2 2 3 2 2" xfId="42520"/>
    <cellStyle name="Note 2 7 5 2 2 3 3" xfId="42521"/>
    <cellStyle name="Note 2 7 5 2 2 4" xfId="42522"/>
    <cellStyle name="Note 2 7 5 2 2 4 2" xfId="42523"/>
    <cellStyle name="Note 2 7 5 2 2 5" xfId="42524"/>
    <cellStyle name="Note 2 7 5 2 3" xfId="42525"/>
    <cellStyle name="Note 2 7 5 2 3 2" xfId="42526"/>
    <cellStyle name="Note 2 7 5 2 3 2 2" xfId="42527"/>
    <cellStyle name="Note 2 7 5 2 3 3" xfId="42528"/>
    <cellStyle name="Note 2 7 5 2 4" xfId="42529"/>
    <cellStyle name="Note 2 7 5 2 4 2" xfId="42530"/>
    <cellStyle name="Note 2 7 5 2 4 2 2" xfId="42531"/>
    <cellStyle name="Note 2 7 5 2 4 3" xfId="42532"/>
    <cellStyle name="Note 2 7 5 2 5" xfId="42533"/>
    <cellStyle name="Note 2 7 5 2 5 2" xfId="42534"/>
    <cellStyle name="Note 2 7 5 2 6" xfId="42535"/>
    <cellStyle name="Note 2 7 5 3" xfId="42536"/>
    <cellStyle name="Note 2 7 5 3 2" xfId="42537"/>
    <cellStyle name="Note 2 7 5 3 2 2" xfId="42538"/>
    <cellStyle name="Note 2 7 5 3 2 2 2" xfId="42539"/>
    <cellStyle name="Note 2 7 5 3 2 2 2 2" xfId="42540"/>
    <cellStyle name="Note 2 7 5 3 2 2 3" xfId="42541"/>
    <cellStyle name="Note 2 7 5 3 2 3" xfId="42542"/>
    <cellStyle name="Note 2 7 5 3 2 3 2" xfId="42543"/>
    <cellStyle name="Note 2 7 5 3 2 3 2 2" xfId="42544"/>
    <cellStyle name="Note 2 7 5 3 2 3 3" xfId="42545"/>
    <cellStyle name="Note 2 7 5 3 2 4" xfId="42546"/>
    <cellStyle name="Note 2 7 5 3 2 4 2" xfId="42547"/>
    <cellStyle name="Note 2 7 5 3 2 5" xfId="42548"/>
    <cellStyle name="Note 2 7 5 3 3" xfId="42549"/>
    <cellStyle name="Note 2 7 5 3 3 2" xfId="42550"/>
    <cellStyle name="Note 2 7 5 3 3 2 2" xfId="42551"/>
    <cellStyle name="Note 2 7 5 3 3 3" xfId="42552"/>
    <cellStyle name="Note 2 7 5 3 4" xfId="42553"/>
    <cellStyle name="Note 2 7 5 3 4 2" xfId="42554"/>
    <cellStyle name="Note 2 7 5 3 4 2 2" xfId="42555"/>
    <cellStyle name="Note 2 7 5 3 4 3" xfId="42556"/>
    <cellStyle name="Note 2 7 5 3 5" xfId="42557"/>
    <cellStyle name="Note 2 7 5 3 5 2" xfId="42558"/>
    <cellStyle name="Note 2 7 5 3 6" xfId="42559"/>
    <cellStyle name="Note 2 7 5 4" xfId="42560"/>
    <cellStyle name="Note 2 7 5 4 2" xfId="42561"/>
    <cellStyle name="Note 2 7 5 4 2 2" xfId="42562"/>
    <cellStyle name="Note 2 7 5 4 2 2 2" xfId="42563"/>
    <cellStyle name="Note 2 7 5 4 2 3" xfId="42564"/>
    <cellStyle name="Note 2 7 5 4 3" xfId="42565"/>
    <cellStyle name="Note 2 7 5 4 3 2" xfId="42566"/>
    <cellStyle name="Note 2 7 5 4 3 2 2" xfId="42567"/>
    <cellStyle name="Note 2 7 5 4 3 3" xfId="42568"/>
    <cellStyle name="Note 2 7 5 4 4" xfId="42569"/>
    <cellStyle name="Note 2 7 5 4 4 2" xfId="42570"/>
    <cellStyle name="Note 2 7 5 4 5" xfId="42571"/>
    <cellStyle name="Note 2 7 6" xfId="42572"/>
    <cellStyle name="Note 2 7 6 2" xfId="42573"/>
    <cellStyle name="Note 2 7 6 2 2" xfId="42574"/>
    <cellStyle name="Note 2 7 6 2 2 2" xfId="42575"/>
    <cellStyle name="Note 2 7 6 2 2 2 2" xfId="42576"/>
    <cellStyle name="Note 2 7 6 2 2 2 2 2" xfId="42577"/>
    <cellStyle name="Note 2 7 6 2 2 2 3" xfId="42578"/>
    <cellStyle name="Note 2 7 6 2 2 3" xfId="42579"/>
    <cellStyle name="Note 2 7 6 2 2 3 2" xfId="42580"/>
    <cellStyle name="Note 2 7 6 2 2 3 2 2" xfId="42581"/>
    <cellStyle name="Note 2 7 6 2 2 3 3" xfId="42582"/>
    <cellStyle name="Note 2 7 6 2 2 4" xfId="42583"/>
    <cellStyle name="Note 2 7 6 2 2 4 2" xfId="42584"/>
    <cellStyle name="Note 2 7 6 2 2 5" xfId="42585"/>
    <cellStyle name="Note 2 7 6 2 3" xfId="42586"/>
    <cellStyle name="Note 2 7 6 2 3 2" xfId="42587"/>
    <cellStyle name="Note 2 7 6 2 3 2 2" xfId="42588"/>
    <cellStyle name="Note 2 7 6 2 3 3" xfId="42589"/>
    <cellStyle name="Note 2 7 6 2 4" xfId="42590"/>
    <cellStyle name="Note 2 7 6 2 4 2" xfId="42591"/>
    <cellStyle name="Note 2 7 6 2 4 2 2" xfId="42592"/>
    <cellStyle name="Note 2 7 6 2 4 3" xfId="42593"/>
    <cellStyle name="Note 2 7 6 2 5" xfId="42594"/>
    <cellStyle name="Note 2 7 6 2 5 2" xfId="42595"/>
    <cellStyle name="Note 2 7 6 2 6" xfId="42596"/>
    <cellStyle name="Note 2 7 6 3" xfId="42597"/>
    <cellStyle name="Note 2 7 6 3 2" xfId="42598"/>
    <cellStyle name="Note 2 7 6 3 2 2" xfId="42599"/>
    <cellStyle name="Note 2 7 6 3 2 2 2" xfId="42600"/>
    <cellStyle name="Note 2 7 6 3 2 2 2 2" xfId="42601"/>
    <cellStyle name="Note 2 7 6 3 2 2 3" xfId="42602"/>
    <cellStyle name="Note 2 7 6 3 2 3" xfId="42603"/>
    <cellStyle name="Note 2 7 6 3 2 3 2" xfId="42604"/>
    <cellStyle name="Note 2 7 6 3 2 3 2 2" xfId="42605"/>
    <cellStyle name="Note 2 7 6 3 2 3 3" xfId="42606"/>
    <cellStyle name="Note 2 7 6 3 2 4" xfId="42607"/>
    <cellStyle name="Note 2 7 6 3 2 4 2" xfId="42608"/>
    <cellStyle name="Note 2 7 6 3 2 5" xfId="42609"/>
    <cellStyle name="Note 2 7 6 3 3" xfId="42610"/>
    <cellStyle name="Note 2 7 6 3 3 2" xfId="42611"/>
    <cellStyle name="Note 2 7 6 3 3 2 2" xfId="42612"/>
    <cellStyle name="Note 2 7 6 3 3 3" xfId="42613"/>
    <cellStyle name="Note 2 7 6 3 4" xfId="42614"/>
    <cellStyle name="Note 2 7 6 3 4 2" xfId="42615"/>
    <cellStyle name="Note 2 7 6 3 4 2 2" xfId="42616"/>
    <cellStyle name="Note 2 7 6 3 4 3" xfId="42617"/>
    <cellStyle name="Note 2 7 6 3 5" xfId="42618"/>
    <cellStyle name="Note 2 7 6 3 5 2" xfId="42619"/>
    <cellStyle name="Note 2 7 6 3 6" xfId="42620"/>
    <cellStyle name="Note 2 7 6 4" xfId="42621"/>
    <cellStyle name="Note 2 7 6 4 2" xfId="42622"/>
    <cellStyle name="Note 2 7 6 4 2 2" xfId="42623"/>
    <cellStyle name="Note 2 7 6 4 2 2 2" xfId="42624"/>
    <cellStyle name="Note 2 7 6 4 2 3" xfId="42625"/>
    <cellStyle name="Note 2 7 6 4 3" xfId="42626"/>
    <cellStyle name="Note 2 7 6 4 3 2" xfId="42627"/>
    <cellStyle name="Note 2 7 6 4 3 2 2" xfId="42628"/>
    <cellStyle name="Note 2 7 6 4 3 3" xfId="42629"/>
    <cellStyle name="Note 2 7 6 4 4" xfId="42630"/>
    <cellStyle name="Note 2 7 6 4 4 2" xfId="42631"/>
    <cellStyle name="Note 2 7 6 4 5" xfId="42632"/>
    <cellStyle name="Note 2 7 7" xfId="42633"/>
    <cellStyle name="Note 2 7 7 2" xfId="42634"/>
    <cellStyle name="Note 2 7 7 2 2" xfId="42635"/>
    <cellStyle name="Note 2 7 7 2 2 2" xfId="42636"/>
    <cellStyle name="Note 2 7 7 2 2 2 2" xfId="42637"/>
    <cellStyle name="Note 2 7 7 2 2 3" xfId="42638"/>
    <cellStyle name="Note 2 7 7 2 3" xfId="42639"/>
    <cellStyle name="Note 2 7 7 2 3 2" xfId="42640"/>
    <cellStyle name="Note 2 7 7 2 3 2 2" xfId="42641"/>
    <cellStyle name="Note 2 7 7 2 3 3" xfId="42642"/>
    <cellStyle name="Note 2 7 7 2 4" xfId="42643"/>
    <cellStyle name="Note 2 7 7 2 4 2" xfId="42644"/>
    <cellStyle name="Note 2 7 7 2 5" xfId="42645"/>
    <cellStyle name="Note 2 7 7 3" xfId="42646"/>
    <cellStyle name="Note 2 7 7 3 2" xfId="42647"/>
    <cellStyle name="Note 2 7 7 3 2 2" xfId="42648"/>
    <cellStyle name="Note 2 7 7 3 3" xfId="42649"/>
    <cellStyle name="Note 2 7 7 4" xfId="42650"/>
    <cellStyle name="Note 2 7 7 4 2" xfId="42651"/>
    <cellStyle name="Note 2 7 7 4 2 2" xfId="42652"/>
    <cellStyle name="Note 2 7 7 4 3" xfId="42653"/>
    <cellStyle name="Note 2 7 7 5" xfId="42654"/>
    <cellStyle name="Note 2 7 7 5 2" xfId="42655"/>
    <cellStyle name="Note 2 7 7 6" xfId="42656"/>
    <cellStyle name="Note 2 7 8" xfId="42657"/>
    <cellStyle name="Note 2 7 8 2" xfId="42658"/>
    <cellStyle name="Note 2 7 8 2 2" xfId="42659"/>
    <cellStyle name="Note 2 7 8 2 2 2" xfId="42660"/>
    <cellStyle name="Note 2 7 8 2 2 2 2" xfId="42661"/>
    <cellStyle name="Note 2 7 8 2 2 3" xfId="42662"/>
    <cellStyle name="Note 2 7 8 2 3" xfId="42663"/>
    <cellStyle name="Note 2 7 8 2 3 2" xfId="42664"/>
    <cellStyle name="Note 2 7 8 2 3 2 2" xfId="42665"/>
    <cellStyle name="Note 2 7 8 2 3 3" xfId="42666"/>
    <cellStyle name="Note 2 7 8 2 4" xfId="42667"/>
    <cellStyle name="Note 2 7 8 2 4 2" xfId="42668"/>
    <cellStyle name="Note 2 7 8 2 5" xfId="42669"/>
    <cellStyle name="Note 2 7 8 3" xfId="42670"/>
    <cellStyle name="Note 2 7 8 3 2" xfId="42671"/>
    <cellStyle name="Note 2 7 8 3 2 2" xfId="42672"/>
    <cellStyle name="Note 2 7 8 3 3" xfId="42673"/>
    <cellStyle name="Note 2 7 8 4" xfId="42674"/>
    <cellStyle name="Note 2 7 8 4 2" xfId="42675"/>
    <cellStyle name="Note 2 7 8 4 2 2" xfId="42676"/>
    <cellStyle name="Note 2 7 8 4 3" xfId="42677"/>
    <cellStyle name="Note 2 7 8 5" xfId="42678"/>
    <cellStyle name="Note 2 7 8 5 2" xfId="42679"/>
    <cellStyle name="Note 2 7 8 6" xfId="42680"/>
    <cellStyle name="Note 2 7 9" xfId="42681"/>
    <cellStyle name="Note 2 7 9 2" xfId="42682"/>
    <cellStyle name="Note 2 7 9 2 2" xfId="42683"/>
    <cellStyle name="Note 2 7 9 2 2 2" xfId="42684"/>
    <cellStyle name="Note 2 7 9 2 3" xfId="42685"/>
    <cellStyle name="Note 2 7 9 3" xfId="42686"/>
    <cellStyle name="Note 2 7 9 3 2" xfId="42687"/>
    <cellStyle name="Note 2 7 9 3 2 2" xfId="42688"/>
    <cellStyle name="Note 2 7 9 3 3" xfId="42689"/>
    <cellStyle name="Note 2 7 9 4" xfId="42690"/>
    <cellStyle name="Note 2 7 9 4 2" xfId="42691"/>
    <cellStyle name="Note 2 7 9 5" xfId="42692"/>
    <cellStyle name="Note 2 8" xfId="42693"/>
    <cellStyle name="Note 2 8 2" xfId="42694"/>
    <cellStyle name="Note 2 8 2 2" xfId="42695"/>
    <cellStyle name="Note 2 8 2 2 2" xfId="42696"/>
    <cellStyle name="Note 2 8 2 2 2 2" xfId="42697"/>
    <cellStyle name="Note 2 8 2 2 2 2 2" xfId="42698"/>
    <cellStyle name="Note 2 8 2 2 2 3" xfId="42699"/>
    <cellStyle name="Note 2 8 2 2 3" xfId="42700"/>
    <cellStyle name="Note 2 8 2 2 3 2" xfId="42701"/>
    <cellStyle name="Note 2 8 2 2 3 2 2" xfId="42702"/>
    <cellStyle name="Note 2 8 2 2 3 3" xfId="42703"/>
    <cellStyle name="Note 2 8 2 2 4" xfId="42704"/>
    <cellStyle name="Note 2 8 2 2 4 2" xfId="42705"/>
    <cellStyle name="Note 2 8 2 2 5" xfId="42706"/>
    <cellStyle name="Note 2 8 2 3" xfId="42707"/>
    <cellStyle name="Note 2 8 2 3 2" xfId="42708"/>
    <cellStyle name="Note 2 8 2 3 2 2" xfId="42709"/>
    <cellStyle name="Note 2 8 2 3 3" xfId="42710"/>
    <cellStyle name="Note 2 8 2 4" xfId="42711"/>
    <cellStyle name="Note 2 8 2 4 2" xfId="42712"/>
    <cellStyle name="Note 2 8 2 4 2 2" xfId="42713"/>
    <cellStyle name="Note 2 8 2 4 3" xfId="42714"/>
    <cellStyle name="Note 2 8 2 5" xfId="42715"/>
    <cellStyle name="Note 2 8 2 5 2" xfId="42716"/>
    <cellStyle name="Note 2 8 2 6" xfId="42717"/>
    <cellStyle name="Note 2 8 3" xfId="42718"/>
    <cellStyle name="Note 2 8 3 2" xfId="42719"/>
    <cellStyle name="Note 2 8 3 2 2" xfId="42720"/>
    <cellStyle name="Note 2 8 3 2 2 2" xfId="42721"/>
    <cellStyle name="Note 2 8 3 2 2 2 2" xfId="42722"/>
    <cellStyle name="Note 2 8 3 2 2 3" xfId="42723"/>
    <cellStyle name="Note 2 8 3 2 3" xfId="42724"/>
    <cellStyle name="Note 2 8 3 2 3 2" xfId="42725"/>
    <cellStyle name="Note 2 8 3 2 3 2 2" xfId="42726"/>
    <cellStyle name="Note 2 8 3 2 3 3" xfId="42727"/>
    <cellStyle name="Note 2 8 3 2 4" xfId="42728"/>
    <cellStyle name="Note 2 8 3 2 4 2" xfId="42729"/>
    <cellStyle name="Note 2 8 3 2 5" xfId="42730"/>
    <cellStyle name="Note 2 8 3 3" xfId="42731"/>
    <cellStyle name="Note 2 8 3 3 2" xfId="42732"/>
    <cellStyle name="Note 2 8 3 3 2 2" xfId="42733"/>
    <cellStyle name="Note 2 8 3 3 3" xfId="42734"/>
    <cellStyle name="Note 2 8 3 4" xfId="42735"/>
    <cellStyle name="Note 2 8 3 4 2" xfId="42736"/>
    <cellStyle name="Note 2 8 3 4 2 2" xfId="42737"/>
    <cellStyle name="Note 2 8 3 4 3" xfId="42738"/>
    <cellStyle name="Note 2 8 3 5" xfId="42739"/>
    <cellStyle name="Note 2 8 3 5 2" xfId="42740"/>
    <cellStyle name="Note 2 8 3 6" xfId="42741"/>
    <cellStyle name="Note 2 8 4" xfId="42742"/>
    <cellStyle name="Note 2 8 4 2" xfId="42743"/>
    <cellStyle name="Note 2 8 4 2 2" xfId="42744"/>
    <cellStyle name="Note 2 8 4 2 2 2" xfId="42745"/>
    <cellStyle name="Note 2 8 4 2 3" xfId="42746"/>
    <cellStyle name="Note 2 8 4 3" xfId="42747"/>
    <cellStyle name="Note 2 8 4 3 2" xfId="42748"/>
    <cellStyle name="Note 2 8 4 3 2 2" xfId="42749"/>
    <cellStyle name="Note 2 8 4 3 3" xfId="42750"/>
    <cellStyle name="Note 2 8 4 4" xfId="42751"/>
    <cellStyle name="Note 2 8 4 4 2" xfId="42752"/>
    <cellStyle name="Note 2 8 4 5" xfId="42753"/>
    <cellStyle name="Note 2 9" xfId="42754"/>
    <cellStyle name="Note 2 9 2" xfId="42755"/>
    <cellStyle name="Note 2 9 2 2" xfId="42756"/>
    <cellStyle name="Note 2 9 2 2 2" xfId="42757"/>
    <cellStyle name="Note 2 9 2 2 2 2" xfId="42758"/>
    <cellStyle name="Note 2 9 2 2 2 2 2" xfId="42759"/>
    <cellStyle name="Note 2 9 2 2 2 3" xfId="42760"/>
    <cellStyle name="Note 2 9 2 2 3" xfId="42761"/>
    <cellStyle name="Note 2 9 2 2 3 2" xfId="42762"/>
    <cellStyle name="Note 2 9 2 2 3 2 2" xfId="42763"/>
    <cellStyle name="Note 2 9 2 2 3 3" xfId="42764"/>
    <cellStyle name="Note 2 9 2 2 4" xfId="42765"/>
    <cellStyle name="Note 2 9 2 2 4 2" xfId="42766"/>
    <cellStyle name="Note 2 9 2 2 5" xfId="42767"/>
    <cellStyle name="Note 2 9 2 3" xfId="42768"/>
    <cellStyle name="Note 2 9 2 3 2" xfId="42769"/>
    <cellStyle name="Note 2 9 2 3 2 2" xfId="42770"/>
    <cellStyle name="Note 2 9 2 3 3" xfId="42771"/>
    <cellStyle name="Note 2 9 2 4" xfId="42772"/>
    <cellStyle name="Note 2 9 2 4 2" xfId="42773"/>
    <cellStyle name="Note 2 9 2 4 2 2" xfId="42774"/>
    <cellStyle name="Note 2 9 2 4 3" xfId="42775"/>
    <cellStyle name="Note 2 9 2 5" xfId="42776"/>
    <cellStyle name="Note 2 9 2 5 2" xfId="42777"/>
    <cellStyle name="Note 2 9 2 6" xfId="42778"/>
    <cellStyle name="Note 2 9 3" xfId="42779"/>
    <cellStyle name="Note 2 9 3 2" xfId="42780"/>
    <cellStyle name="Note 2 9 3 2 2" xfId="42781"/>
    <cellStyle name="Note 2 9 3 2 2 2" xfId="42782"/>
    <cellStyle name="Note 2 9 3 2 2 2 2" xfId="42783"/>
    <cellStyle name="Note 2 9 3 2 2 3" xfId="42784"/>
    <cellStyle name="Note 2 9 3 2 3" xfId="42785"/>
    <cellStyle name="Note 2 9 3 2 3 2" xfId="42786"/>
    <cellStyle name="Note 2 9 3 2 3 2 2" xfId="42787"/>
    <cellStyle name="Note 2 9 3 2 3 3" xfId="42788"/>
    <cellStyle name="Note 2 9 3 2 4" xfId="42789"/>
    <cellStyle name="Note 2 9 3 2 4 2" xfId="42790"/>
    <cellStyle name="Note 2 9 3 2 5" xfId="42791"/>
    <cellStyle name="Note 2 9 3 3" xfId="42792"/>
    <cellStyle name="Note 2 9 3 3 2" xfId="42793"/>
    <cellStyle name="Note 2 9 3 3 2 2" xfId="42794"/>
    <cellStyle name="Note 2 9 3 3 3" xfId="42795"/>
    <cellStyle name="Note 2 9 3 4" xfId="42796"/>
    <cellStyle name="Note 2 9 3 4 2" xfId="42797"/>
    <cellStyle name="Note 2 9 3 4 2 2" xfId="42798"/>
    <cellStyle name="Note 2 9 3 4 3" xfId="42799"/>
    <cellStyle name="Note 2 9 3 5" xfId="42800"/>
    <cellStyle name="Note 2 9 3 5 2" xfId="42801"/>
    <cellStyle name="Note 2 9 3 6" xfId="42802"/>
    <cellStyle name="Note 2 9 4" xfId="42803"/>
    <cellStyle name="Note 2 9 4 2" xfId="42804"/>
    <cellStyle name="Note 2 9 4 2 2" xfId="42805"/>
    <cellStyle name="Note 2 9 4 2 2 2" xfId="42806"/>
    <cellStyle name="Note 2 9 4 2 3" xfId="42807"/>
    <cellStyle name="Note 2 9 4 3" xfId="42808"/>
    <cellStyle name="Note 2 9 4 3 2" xfId="42809"/>
    <cellStyle name="Note 2 9 4 3 2 2" xfId="42810"/>
    <cellStyle name="Note 2 9 4 3 3" xfId="42811"/>
    <cellStyle name="Note 2 9 4 4" xfId="42812"/>
    <cellStyle name="Note 2 9 4 4 2" xfId="42813"/>
    <cellStyle name="Note 2 9 4 5" xfId="42814"/>
    <cellStyle name="Note 20" xfId="42815"/>
    <cellStyle name="Note 20 10" xfId="42816"/>
    <cellStyle name="Note 20 2" xfId="42817"/>
    <cellStyle name="Note 20 2 2" xfId="42818"/>
    <cellStyle name="Note 20 2 2 2" xfId="42819"/>
    <cellStyle name="Note 20 2 2 2 2" xfId="42820"/>
    <cellStyle name="Note 20 2 2 2 2 2" xfId="42821"/>
    <cellStyle name="Note 20 2 2 2 2 2 2" xfId="42822"/>
    <cellStyle name="Note 20 2 2 2 2 3" xfId="42823"/>
    <cellStyle name="Note 20 2 2 2 3" xfId="42824"/>
    <cellStyle name="Note 20 2 2 2 3 2" xfId="42825"/>
    <cellStyle name="Note 20 2 2 2 3 2 2" xfId="42826"/>
    <cellStyle name="Note 20 2 2 2 3 3" xfId="42827"/>
    <cellStyle name="Note 20 2 2 2 4" xfId="42828"/>
    <cellStyle name="Note 20 2 2 2 4 2" xfId="42829"/>
    <cellStyle name="Note 20 2 2 2 5" xfId="42830"/>
    <cellStyle name="Note 20 2 2 3" xfId="42831"/>
    <cellStyle name="Note 20 2 2 3 2" xfId="42832"/>
    <cellStyle name="Note 20 2 2 3 2 2" xfId="42833"/>
    <cellStyle name="Note 20 2 2 3 3" xfId="42834"/>
    <cellStyle name="Note 20 2 2 4" xfId="42835"/>
    <cellStyle name="Note 20 2 2 4 2" xfId="42836"/>
    <cellStyle name="Note 20 2 2 4 2 2" xfId="42837"/>
    <cellStyle name="Note 20 2 2 4 3" xfId="42838"/>
    <cellStyle name="Note 20 2 2 5" xfId="42839"/>
    <cellStyle name="Note 20 2 2 5 2" xfId="42840"/>
    <cellStyle name="Note 20 2 2 6" xfId="42841"/>
    <cellStyle name="Note 20 2 3" xfId="42842"/>
    <cellStyle name="Note 20 2 3 2" xfId="42843"/>
    <cellStyle name="Note 20 2 3 2 2" xfId="42844"/>
    <cellStyle name="Note 20 2 3 2 2 2" xfId="42845"/>
    <cellStyle name="Note 20 2 3 2 2 2 2" xfId="42846"/>
    <cellStyle name="Note 20 2 3 2 2 3" xfId="42847"/>
    <cellStyle name="Note 20 2 3 2 3" xfId="42848"/>
    <cellStyle name="Note 20 2 3 2 3 2" xfId="42849"/>
    <cellStyle name="Note 20 2 3 2 3 2 2" xfId="42850"/>
    <cellStyle name="Note 20 2 3 2 3 3" xfId="42851"/>
    <cellStyle name="Note 20 2 3 2 4" xfId="42852"/>
    <cellStyle name="Note 20 2 3 2 4 2" xfId="42853"/>
    <cellStyle name="Note 20 2 3 2 5" xfId="42854"/>
    <cellStyle name="Note 20 2 3 3" xfId="42855"/>
    <cellStyle name="Note 20 2 3 3 2" xfId="42856"/>
    <cellStyle name="Note 20 2 3 3 2 2" xfId="42857"/>
    <cellStyle name="Note 20 2 3 3 3" xfId="42858"/>
    <cellStyle name="Note 20 2 3 4" xfId="42859"/>
    <cellStyle name="Note 20 2 3 4 2" xfId="42860"/>
    <cellStyle name="Note 20 2 3 4 2 2" xfId="42861"/>
    <cellStyle name="Note 20 2 3 4 3" xfId="42862"/>
    <cellStyle name="Note 20 2 3 5" xfId="42863"/>
    <cellStyle name="Note 20 2 3 5 2" xfId="42864"/>
    <cellStyle name="Note 20 2 3 6" xfId="42865"/>
    <cellStyle name="Note 20 2 4" xfId="42866"/>
    <cellStyle name="Note 20 2 4 2" xfId="42867"/>
    <cellStyle name="Note 20 2 4 2 2" xfId="42868"/>
    <cellStyle name="Note 20 2 4 2 2 2" xfId="42869"/>
    <cellStyle name="Note 20 2 4 2 3" xfId="42870"/>
    <cellStyle name="Note 20 2 4 3" xfId="42871"/>
    <cellStyle name="Note 20 2 4 3 2" xfId="42872"/>
    <cellStyle name="Note 20 2 4 3 2 2" xfId="42873"/>
    <cellStyle name="Note 20 2 4 3 3" xfId="42874"/>
    <cellStyle name="Note 20 2 4 4" xfId="42875"/>
    <cellStyle name="Note 20 2 4 4 2" xfId="42876"/>
    <cellStyle name="Note 20 2 4 5" xfId="42877"/>
    <cellStyle name="Note 20 3" xfId="42878"/>
    <cellStyle name="Note 20 3 2" xfId="42879"/>
    <cellStyle name="Note 20 3 2 2" xfId="42880"/>
    <cellStyle name="Note 20 3 2 2 2" xfId="42881"/>
    <cellStyle name="Note 20 3 2 2 2 2" xfId="42882"/>
    <cellStyle name="Note 20 3 2 2 2 2 2" xfId="42883"/>
    <cellStyle name="Note 20 3 2 2 2 3" xfId="42884"/>
    <cellStyle name="Note 20 3 2 2 3" xfId="42885"/>
    <cellStyle name="Note 20 3 2 2 3 2" xfId="42886"/>
    <cellStyle name="Note 20 3 2 2 3 2 2" xfId="42887"/>
    <cellStyle name="Note 20 3 2 2 3 3" xfId="42888"/>
    <cellStyle name="Note 20 3 2 2 4" xfId="42889"/>
    <cellStyle name="Note 20 3 2 2 4 2" xfId="42890"/>
    <cellStyle name="Note 20 3 2 2 5" xfId="42891"/>
    <cellStyle name="Note 20 3 2 3" xfId="42892"/>
    <cellStyle name="Note 20 3 2 3 2" xfId="42893"/>
    <cellStyle name="Note 20 3 2 3 2 2" xfId="42894"/>
    <cellStyle name="Note 20 3 2 3 3" xfId="42895"/>
    <cellStyle name="Note 20 3 2 4" xfId="42896"/>
    <cellStyle name="Note 20 3 2 4 2" xfId="42897"/>
    <cellStyle name="Note 20 3 2 4 2 2" xfId="42898"/>
    <cellStyle name="Note 20 3 2 4 3" xfId="42899"/>
    <cellStyle name="Note 20 3 2 5" xfId="42900"/>
    <cellStyle name="Note 20 3 2 5 2" xfId="42901"/>
    <cellStyle name="Note 20 3 2 6" xfId="42902"/>
    <cellStyle name="Note 20 3 3" xfId="42903"/>
    <cellStyle name="Note 20 3 3 2" xfId="42904"/>
    <cellStyle name="Note 20 3 3 2 2" xfId="42905"/>
    <cellStyle name="Note 20 3 3 2 2 2" xfId="42906"/>
    <cellStyle name="Note 20 3 3 2 2 2 2" xfId="42907"/>
    <cellStyle name="Note 20 3 3 2 2 3" xfId="42908"/>
    <cellStyle name="Note 20 3 3 2 3" xfId="42909"/>
    <cellStyle name="Note 20 3 3 2 3 2" xfId="42910"/>
    <cellStyle name="Note 20 3 3 2 3 2 2" xfId="42911"/>
    <cellStyle name="Note 20 3 3 2 3 3" xfId="42912"/>
    <cellStyle name="Note 20 3 3 2 4" xfId="42913"/>
    <cellStyle name="Note 20 3 3 2 4 2" xfId="42914"/>
    <cellStyle name="Note 20 3 3 2 5" xfId="42915"/>
    <cellStyle name="Note 20 3 3 3" xfId="42916"/>
    <cellStyle name="Note 20 3 3 3 2" xfId="42917"/>
    <cellStyle name="Note 20 3 3 3 2 2" xfId="42918"/>
    <cellStyle name="Note 20 3 3 3 3" xfId="42919"/>
    <cellStyle name="Note 20 3 3 4" xfId="42920"/>
    <cellStyle name="Note 20 3 3 4 2" xfId="42921"/>
    <cellStyle name="Note 20 3 3 4 2 2" xfId="42922"/>
    <cellStyle name="Note 20 3 3 4 3" xfId="42923"/>
    <cellStyle name="Note 20 3 3 5" xfId="42924"/>
    <cellStyle name="Note 20 3 3 5 2" xfId="42925"/>
    <cellStyle name="Note 20 3 3 6" xfId="42926"/>
    <cellStyle name="Note 20 3 4" xfId="42927"/>
    <cellStyle name="Note 20 3 4 2" xfId="42928"/>
    <cellStyle name="Note 20 3 4 2 2" xfId="42929"/>
    <cellStyle name="Note 20 3 4 2 2 2" xfId="42930"/>
    <cellStyle name="Note 20 3 4 2 3" xfId="42931"/>
    <cellStyle name="Note 20 3 4 3" xfId="42932"/>
    <cellStyle name="Note 20 3 4 3 2" xfId="42933"/>
    <cellStyle name="Note 20 3 4 3 2 2" xfId="42934"/>
    <cellStyle name="Note 20 3 4 3 3" xfId="42935"/>
    <cellStyle name="Note 20 3 4 4" xfId="42936"/>
    <cellStyle name="Note 20 3 4 4 2" xfId="42937"/>
    <cellStyle name="Note 20 3 4 5" xfId="42938"/>
    <cellStyle name="Note 20 4" xfId="42939"/>
    <cellStyle name="Note 20 4 2" xfId="42940"/>
    <cellStyle name="Note 20 4 2 2" xfId="42941"/>
    <cellStyle name="Note 20 4 2 2 2" xfId="42942"/>
    <cellStyle name="Note 20 4 2 2 2 2" xfId="42943"/>
    <cellStyle name="Note 20 4 2 2 2 2 2" xfId="42944"/>
    <cellStyle name="Note 20 4 2 2 2 3" xfId="42945"/>
    <cellStyle name="Note 20 4 2 2 3" xfId="42946"/>
    <cellStyle name="Note 20 4 2 2 3 2" xfId="42947"/>
    <cellStyle name="Note 20 4 2 2 3 2 2" xfId="42948"/>
    <cellStyle name="Note 20 4 2 2 3 3" xfId="42949"/>
    <cellStyle name="Note 20 4 2 2 4" xfId="42950"/>
    <cellStyle name="Note 20 4 2 2 4 2" xfId="42951"/>
    <cellStyle name="Note 20 4 2 2 5" xfId="42952"/>
    <cellStyle name="Note 20 4 2 3" xfId="42953"/>
    <cellStyle name="Note 20 4 2 3 2" xfId="42954"/>
    <cellStyle name="Note 20 4 2 3 2 2" xfId="42955"/>
    <cellStyle name="Note 20 4 2 3 3" xfId="42956"/>
    <cellStyle name="Note 20 4 2 4" xfId="42957"/>
    <cellStyle name="Note 20 4 2 4 2" xfId="42958"/>
    <cellStyle name="Note 20 4 2 4 2 2" xfId="42959"/>
    <cellStyle name="Note 20 4 2 4 3" xfId="42960"/>
    <cellStyle name="Note 20 4 2 5" xfId="42961"/>
    <cellStyle name="Note 20 4 2 5 2" xfId="42962"/>
    <cellStyle name="Note 20 4 2 6" xfId="42963"/>
    <cellStyle name="Note 20 4 3" xfId="42964"/>
    <cellStyle name="Note 20 4 3 2" xfId="42965"/>
    <cellStyle name="Note 20 4 3 2 2" xfId="42966"/>
    <cellStyle name="Note 20 4 3 2 2 2" xfId="42967"/>
    <cellStyle name="Note 20 4 3 2 2 2 2" xfId="42968"/>
    <cellStyle name="Note 20 4 3 2 2 3" xfId="42969"/>
    <cellStyle name="Note 20 4 3 2 3" xfId="42970"/>
    <cellStyle name="Note 20 4 3 2 3 2" xfId="42971"/>
    <cellStyle name="Note 20 4 3 2 3 2 2" xfId="42972"/>
    <cellStyle name="Note 20 4 3 2 3 3" xfId="42973"/>
    <cellStyle name="Note 20 4 3 2 4" xfId="42974"/>
    <cellStyle name="Note 20 4 3 2 4 2" xfId="42975"/>
    <cellStyle name="Note 20 4 3 2 5" xfId="42976"/>
    <cellStyle name="Note 20 4 3 3" xfId="42977"/>
    <cellStyle name="Note 20 4 3 3 2" xfId="42978"/>
    <cellStyle name="Note 20 4 3 3 2 2" xfId="42979"/>
    <cellStyle name="Note 20 4 3 3 3" xfId="42980"/>
    <cellStyle name="Note 20 4 3 4" xfId="42981"/>
    <cellStyle name="Note 20 4 3 4 2" xfId="42982"/>
    <cellStyle name="Note 20 4 3 4 2 2" xfId="42983"/>
    <cellStyle name="Note 20 4 3 4 3" xfId="42984"/>
    <cellStyle name="Note 20 4 3 5" xfId="42985"/>
    <cellStyle name="Note 20 4 3 5 2" xfId="42986"/>
    <cellStyle name="Note 20 4 3 6" xfId="42987"/>
    <cellStyle name="Note 20 4 4" xfId="42988"/>
    <cellStyle name="Note 20 4 4 2" xfId="42989"/>
    <cellStyle name="Note 20 4 4 2 2" xfId="42990"/>
    <cellStyle name="Note 20 4 4 2 2 2" xfId="42991"/>
    <cellStyle name="Note 20 4 4 2 3" xfId="42992"/>
    <cellStyle name="Note 20 4 4 3" xfId="42993"/>
    <cellStyle name="Note 20 4 4 3 2" xfId="42994"/>
    <cellStyle name="Note 20 4 4 3 2 2" xfId="42995"/>
    <cellStyle name="Note 20 4 4 3 3" xfId="42996"/>
    <cellStyle name="Note 20 4 4 4" xfId="42997"/>
    <cellStyle name="Note 20 4 4 4 2" xfId="42998"/>
    <cellStyle name="Note 20 4 4 5" xfId="42999"/>
    <cellStyle name="Note 20 5" xfId="43000"/>
    <cellStyle name="Note 20 5 2" xfId="43001"/>
    <cellStyle name="Note 20 5 2 2" xfId="43002"/>
    <cellStyle name="Note 20 5 2 2 2" xfId="43003"/>
    <cellStyle name="Note 20 5 2 2 2 2" xfId="43004"/>
    <cellStyle name="Note 20 5 2 2 2 2 2" xfId="43005"/>
    <cellStyle name="Note 20 5 2 2 2 3" xfId="43006"/>
    <cellStyle name="Note 20 5 2 2 3" xfId="43007"/>
    <cellStyle name="Note 20 5 2 2 3 2" xfId="43008"/>
    <cellStyle name="Note 20 5 2 2 3 2 2" xfId="43009"/>
    <cellStyle name="Note 20 5 2 2 3 3" xfId="43010"/>
    <cellStyle name="Note 20 5 2 2 4" xfId="43011"/>
    <cellStyle name="Note 20 5 2 2 4 2" xfId="43012"/>
    <cellStyle name="Note 20 5 2 2 5" xfId="43013"/>
    <cellStyle name="Note 20 5 2 3" xfId="43014"/>
    <cellStyle name="Note 20 5 2 3 2" xfId="43015"/>
    <cellStyle name="Note 20 5 2 3 2 2" xfId="43016"/>
    <cellStyle name="Note 20 5 2 3 3" xfId="43017"/>
    <cellStyle name="Note 20 5 2 4" xfId="43018"/>
    <cellStyle name="Note 20 5 2 4 2" xfId="43019"/>
    <cellStyle name="Note 20 5 2 4 2 2" xfId="43020"/>
    <cellStyle name="Note 20 5 2 4 3" xfId="43021"/>
    <cellStyle name="Note 20 5 2 5" xfId="43022"/>
    <cellStyle name="Note 20 5 2 5 2" xfId="43023"/>
    <cellStyle name="Note 20 5 2 6" xfId="43024"/>
    <cellStyle name="Note 20 5 3" xfId="43025"/>
    <cellStyle name="Note 20 5 3 2" xfId="43026"/>
    <cellStyle name="Note 20 5 3 2 2" xfId="43027"/>
    <cellStyle name="Note 20 5 3 2 2 2" xfId="43028"/>
    <cellStyle name="Note 20 5 3 2 2 2 2" xfId="43029"/>
    <cellStyle name="Note 20 5 3 2 2 3" xfId="43030"/>
    <cellStyle name="Note 20 5 3 2 3" xfId="43031"/>
    <cellStyle name="Note 20 5 3 2 3 2" xfId="43032"/>
    <cellStyle name="Note 20 5 3 2 3 2 2" xfId="43033"/>
    <cellStyle name="Note 20 5 3 2 3 3" xfId="43034"/>
    <cellStyle name="Note 20 5 3 2 4" xfId="43035"/>
    <cellStyle name="Note 20 5 3 2 4 2" xfId="43036"/>
    <cellStyle name="Note 20 5 3 2 5" xfId="43037"/>
    <cellStyle name="Note 20 5 3 3" xfId="43038"/>
    <cellStyle name="Note 20 5 3 3 2" xfId="43039"/>
    <cellStyle name="Note 20 5 3 3 2 2" xfId="43040"/>
    <cellStyle name="Note 20 5 3 3 3" xfId="43041"/>
    <cellStyle name="Note 20 5 3 4" xfId="43042"/>
    <cellStyle name="Note 20 5 3 4 2" xfId="43043"/>
    <cellStyle name="Note 20 5 3 4 2 2" xfId="43044"/>
    <cellStyle name="Note 20 5 3 4 3" xfId="43045"/>
    <cellStyle name="Note 20 5 3 5" xfId="43046"/>
    <cellStyle name="Note 20 5 3 5 2" xfId="43047"/>
    <cellStyle name="Note 20 5 3 6" xfId="43048"/>
    <cellStyle name="Note 20 5 4" xfId="43049"/>
    <cellStyle name="Note 20 5 4 2" xfId="43050"/>
    <cellStyle name="Note 20 5 4 2 2" xfId="43051"/>
    <cellStyle name="Note 20 5 4 2 2 2" xfId="43052"/>
    <cellStyle name="Note 20 5 4 2 3" xfId="43053"/>
    <cellStyle name="Note 20 5 4 3" xfId="43054"/>
    <cellStyle name="Note 20 5 4 3 2" xfId="43055"/>
    <cellStyle name="Note 20 5 4 3 2 2" xfId="43056"/>
    <cellStyle name="Note 20 5 4 3 3" xfId="43057"/>
    <cellStyle name="Note 20 5 4 4" xfId="43058"/>
    <cellStyle name="Note 20 5 4 4 2" xfId="43059"/>
    <cellStyle name="Note 20 5 4 5" xfId="43060"/>
    <cellStyle name="Note 20 6" xfId="43061"/>
    <cellStyle name="Note 20 6 2" xfId="43062"/>
    <cellStyle name="Note 20 6 2 2" xfId="43063"/>
    <cellStyle name="Note 20 6 2 2 2" xfId="43064"/>
    <cellStyle name="Note 20 6 2 2 2 2" xfId="43065"/>
    <cellStyle name="Note 20 6 2 2 2 2 2" xfId="43066"/>
    <cellStyle name="Note 20 6 2 2 2 3" xfId="43067"/>
    <cellStyle name="Note 20 6 2 2 3" xfId="43068"/>
    <cellStyle name="Note 20 6 2 2 3 2" xfId="43069"/>
    <cellStyle name="Note 20 6 2 2 3 2 2" xfId="43070"/>
    <cellStyle name="Note 20 6 2 2 3 3" xfId="43071"/>
    <cellStyle name="Note 20 6 2 2 4" xfId="43072"/>
    <cellStyle name="Note 20 6 2 2 4 2" xfId="43073"/>
    <cellStyle name="Note 20 6 2 2 5" xfId="43074"/>
    <cellStyle name="Note 20 6 2 3" xfId="43075"/>
    <cellStyle name="Note 20 6 2 3 2" xfId="43076"/>
    <cellStyle name="Note 20 6 2 3 2 2" xfId="43077"/>
    <cellStyle name="Note 20 6 2 3 3" xfId="43078"/>
    <cellStyle name="Note 20 6 2 4" xfId="43079"/>
    <cellStyle name="Note 20 6 2 4 2" xfId="43080"/>
    <cellStyle name="Note 20 6 2 4 2 2" xfId="43081"/>
    <cellStyle name="Note 20 6 2 4 3" xfId="43082"/>
    <cellStyle name="Note 20 6 2 5" xfId="43083"/>
    <cellStyle name="Note 20 6 2 5 2" xfId="43084"/>
    <cellStyle name="Note 20 6 2 6" xfId="43085"/>
    <cellStyle name="Note 20 6 3" xfId="43086"/>
    <cellStyle name="Note 20 6 3 2" xfId="43087"/>
    <cellStyle name="Note 20 6 3 2 2" xfId="43088"/>
    <cellStyle name="Note 20 6 3 2 2 2" xfId="43089"/>
    <cellStyle name="Note 20 6 3 2 2 2 2" xfId="43090"/>
    <cellStyle name="Note 20 6 3 2 2 3" xfId="43091"/>
    <cellStyle name="Note 20 6 3 2 3" xfId="43092"/>
    <cellStyle name="Note 20 6 3 2 3 2" xfId="43093"/>
    <cellStyle name="Note 20 6 3 2 3 2 2" xfId="43094"/>
    <cellStyle name="Note 20 6 3 2 3 3" xfId="43095"/>
    <cellStyle name="Note 20 6 3 2 4" xfId="43096"/>
    <cellStyle name="Note 20 6 3 2 4 2" xfId="43097"/>
    <cellStyle name="Note 20 6 3 2 5" xfId="43098"/>
    <cellStyle name="Note 20 6 3 3" xfId="43099"/>
    <cellStyle name="Note 20 6 3 3 2" xfId="43100"/>
    <cellStyle name="Note 20 6 3 3 2 2" xfId="43101"/>
    <cellStyle name="Note 20 6 3 3 3" xfId="43102"/>
    <cellStyle name="Note 20 6 3 4" xfId="43103"/>
    <cellStyle name="Note 20 6 3 4 2" xfId="43104"/>
    <cellStyle name="Note 20 6 3 4 2 2" xfId="43105"/>
    <cellStyle name="Note 20 6 3 4 3" xfId="43106"/>
    <cellStyle name="Note 20 6 3 5" xfId="43107"/>
    <cellStyle name="Note 20 6 3 5 2" xfId="43108"/>
    <cellStyle name="Note 20 6 3 6" xfId="43109"/>
    <cellStyle name="Note 20 6 4" xfId="43110"/>
    <cellStyle name="Note 20 6 4 2" xfId="43111"/>
    <cellStyle name="Note 20 6 4 2 2" xfId="43112"/>
    <cellStyle name="Note 20 6 4 2 2 2" xfId="43113"/>
    <cellStyle name="Note 20 6 4 2 3" xfId="43114"/>
    <cellStyle name="Note 20 6 4 3" xfId="43115"/>
    <cellStyle name="Note 20 6 4 3 2" xfId="43116"/>
    <cellStyle name="Note 20 6 4 3 2 2" xfId="43117"/>
    <cellStyle name="Note 20 6 4 3 3" xfId="43118"/>
    <cellStyle name="Note 20 6 4 4" xfId="43119"/>
    <cellStyle name="Note 20 6 4 4 2" xfId="43120"/>
    <cellStyle name="Note 20 6 4 5" xfId="43121"/>
    <cellStyle name="Note 20 7" xfId="43122"/>
    <cellStyle name="Note 20 7 2" xfId="43123"/>
    <cellStyle name="Note 20 7 2 2" xfId="43124"/>
    <cellStyle name="Note 20 7 2 2 2" xfId="43125"/>
    <cellStyle name="Note 20 7 2 2 2 2" xfId="43126"/>
    <cellStyle name="Note 20 7 2 2 3" xfId="43127"/>
    <cellStyle name="Note 20 7 2 3" xfId="43128"/>
    <cellStyle name="Note 20 7 2 3 2" xfId="43129"/>
    <cellStyle name="Note 20 7 2 3 2 2" xfId="43130"/>
    <cellStyle name="Note 20 7 2 3 3" xfId="43131"/>
    <cellStyle name="Note 20 7 2 4" xfId="43132"/>
    <cellStyle name="Note 20 7 2 4 2" xfId="43133"/>
    <cellStyle name="Note 20 7 2 5" xfId="43134"/>
    <cellStyle name="Note 20 7 3" xfId="43135"/>
    <cellStyle name="Note 20 7 3 2" xfId="43136"/>
    <cellStyle name="Note 20 7 3 2 2" xfId="43137"/>
    <cellStyle name="Note 20 7 3 3" xfId="43138"/>
    <cellStyle name="Note 20 7 4" xfId="43139"/>
    <cellStyle name="Note 20 7 4 2" xfId="43140"/>
    <cellStyle name="Note 20 7 4 2 2" xfId="43141"/>
    <cellStyle name="Note 20 7 4 3" xfId="43142"/>
    <cellStyle name="Note 20 7 5" xfId="43143"/>
    <cellStyle name="Note 20 7 5 2" xfId="43144"/>
    <cellStyle name="Note 20 7 6" xfId="43145"/>
    <cellStyle name="Note 20 8" xfId="43146"/>
    <cellStyle name="Note 20 8 2" xfId="43147"/>
    <cellStyle name="Note 20 8 2 2" xfId="43148"/>
    <cellStyle name="Note 20 8 2 2 2" xfId="43149"/>
    <cellStyle name="Note 20 8 2 2 2 2" xfId="43150"/>
    <cellStyle name="Note 20 8 2 2 3" xfId="43151"/>
    <cellStyle name="Note 20 8 2 3" xfId="43152"/>
    <cellStyle name="Note 20 8 2 3 2" xfId="43153"/>
    <cellStyle name="Note 20 8 2 3 2 2" xfId="43154"/>
    <cellStyle name="Note 20 8 2 3 3" xfId="43155"/>
    <cellStyle name="Note 20 8 2 4" xfId="43156"/>
    <cellStyle name="Note 20 8 2 4 2" xfId="43157"/>
    <cellStyle name="Note 20 8 2 5" xfId="43158"/>
    <cellStyle name="Note 20 8 3" xfId="43159"/>
    <cellStyle name="Note 20 8 3 2" xfId="43160"/>
    <cellStyle name="Note 20 8 3 2 2" xfId="43161"/>
    <cellStyle name="Note 20 8 3 3" xfId="43162"/>
    <cellStyle name="Note 20 8 4" xfId="43163"/>
    <cellStyle name="Note 20 8 4 2" xfId="43164"/>
    <cellStyle name="Note 20 8 4 2 2" xfId="43165"/>
    <cellStyle name="Note 20 8 4 3" xfId="43166"/>
    <cellStyle name="Note 20 8 5" xfId="43167"/>
    <cellStyle name="Note 20 8 5 2" xfId="43168"/>
    <cellStyle name="Note 20 8 6" xfId="43169"/>
    <cellStyle name="Note 20 9" xfId="43170"/>
    <cellStyle name="Note 20 9 2" xfId="43171"/>
    <cellStyle name="Note 20 9 2 2" xfId="43172"/>
    <cellStyle name="Note 20 9 2 2 2" xfId="43173"/>
    <cellStyle name="Note 20 9 2 3" xfId="43174"/>
    <cellStyle name="Note 20 9 3" xfId="43175"/>
    <cellStyle name="Note 20 9 3 2" xfId="43176"/>
    <cellStyle name="Note 20 9 3 2 2" xfId="43177"/>
    <cellStyle name="Note 20 9 3 3" xfId="43178"/>
    <cellStyle name="Note 20 9 4" xfId="43179"/>
    <cellStyle name="Note 20 9 4 2" xfId="43180"/>
    <cellStyle name="Note 20 9 5" xfId="43181"/>
    <cellStyle name="Note 21" xfId="43182"/>
    <cellStyle name="Note 21 2" xfId="43183"/>
    <cellStyle name="Note 21 2 2" xfId="43184"/>
    <cellStyle name="Note 21 2 2 2" xfId="43185"/>
    <cellStyle name="Note 21 2 2 2 2" xfId="43186"/>
    <cellStyle name="Note 21 2 2 2 2 2" xfId="43187"/>
    <cellStyle name="Note 21 2 2 2 3" xfId="43188"/>
    <cellStyle name="Note 21 2 2 3" xfId="43189"/>
    <cellStyle name="Note 21 2 2 3 2" xfId="43190"/>
    <cellStyle name="Note 21 2 2 3 2 2" xfId="43191"/>
    <cellStyle name="Note 21 2 2 3 3" xfId="43192"/>
    <cellStyle name="Note 21 2 2 4" xfId="43193"/>
    <cellStyle name="Note 21 2 2 4 2" xfId="43194"/>
    <cellStyle name="Note 21 2 2 5" xfId="43195"/>
    <cellStyle name="Note 21 2 3" xfId="43196"/>
    <cellStyle name="Note 21 2 3 2" xfId="43197"/>
    <cellStyle name="Note 21 2 3 2 2" xfId="43198"/>
    <cellStyle name="Note 21 2 3 3" xfId="43199"/>
    <cellStyle name="Note 21 2 4" xfId="43200"/>
    <cellStyle name="Note 21 2 4 2" xfId="43201"/>
    <cellStyle name="Note 21 2 4 2 2" xfId="43202"/>
    <cellStyle name="Note 21 2 4 3" xfId="43203"/>
    <cellStyle name="Note 21 2 5" xfId="43204"/>
    <cellStyle name="Note 21 2 5 2" xfId="43205"/>
    <cellStyle name="Note 21 2 6" xfId="43206"/>
    <cellStyle name="Note 21 3" xfId="43207"/>
    <cellStyle name="Note 21 3 2" xfId="43208"/>
    <cellStyle name="Note 21 3 2 2" xfId="43209"/>
    <cellStyle name="Note 21 3 2 2 2" xfId="43210"/>
    <cellStyle name="Note 21 3 2 2 2 2" xfId="43211"/>
    <cellStyle name="Note 21 3 2 2 3" xfId="43212"/>
    <cellStyle name="Note 21 3 2 3" xfId="43213"/>
    <cellStyle name="Note 21 3 2 3 2" xfId="43214"/>
    <cellStyle name="Note 21 3 2 3 2 2" xfId="43215"/>
    <cellStyle name="Note 21 3 2 3 3" xfId="43216"/>
    <cellStyle name="Note 21 3 2 4" xfId="43217"/>
    <cellStyle name="Note 21 3 2 4 2" xfId="43218"/>
    <cellStyle name="Note 21 3 2 5" xfId="43219"/>
    <cellStyle name="Note 21 3 3" xfId="43220"/>
    <cellStyle name="Note 21 3 3 2" xfId="43221"/>
    <cellStyle name="Note 21 3 3 2 2" xfId="43222"/>
    <cellStyle name="Note 21 3 3 3" xfId="43223"/>
    <cellStyle name="Note 21 3 4" xfId="43224"/>
    <cellStyle name="Note 21 3 4 2" xfId="43225"/>
    <cellStyle name="Note 21 3 4 2 2" xfId="43226"/>
    <cellStyle name="Note 21 3 4 3" xfId="43227"/>
    <cellStyle name="Note 21 3 5" xfId="43228"/>
    <cellStyle name="Note 21 3 5 2" xfId="43229"/>
    <cellStyle name="Note 21 3 6" xfId="43230"/>
    <cellStyle name="Note 21 4" xfId="43231"/>
    <cellStyle name="Note 21 4 2" xfId="43232"/>
    <cellStyle name="Note 21 4 2 2" xfId="43233"/>
    <cellStyle name="Note 21 4 2 2 2" xfId="43234"/>
    <cellStyle name="Note 21 4 2 3" xfId="43235"/>
    <cellStyle name="Note 21 4 3" xfId="43236"/>
    <cellStyle name="Note 21 4 3 2" xfId="43237"/>
    <cellStyle name="Note 21 4 3 2 2" xfId="43238"/>
    <cellStyle name="Note 21 4 3 3" xfId="43239"/>
    <cellStyle name="Note 21 4 4" xfId="43240"/>
    <cellStyle name="Note 21 4 4 2" xfId="43241"/>
    <cellStyle name="Note 21 4 5" xfId="43242"/>
    <cellStyle name="Note 21 5" xfId="43243"/>
    <cellStyle name="Note 22" xfId="43244"/>
    <cellStyle name="Note 22 2" xfId="43245"/>
    <cellStyle name="Note 22 2 2" xfId="43246"/>
    <cellStyle name="Note 22 2 2 2" xfId="43247"/>
    <cellStyle name="Note 22 2 2 2 2" xfId="43248"/>
    <cellStyle name="Note 22 2 2 2 2 2" xfId="43249"/>
    <cellStyle name="Note 22 2 2 2 3" xfId="43250"/>
    <cellStyle name="Note 22 2 2 3" xfId="43251"/>
    <cellStyle name="Note 22 2 2 3 2" xfId="43252"/>
    <cellStyle name="Note 22 2 2 3 2 2" xfId="43253"/>
    <cellStyle name="Note 22 2 2 3 3" xfId="43254"/>
    <cellStyle name="Note 22 2 2 4" xfId="43255"/>
    <cellStyle name="Note 22 2 2 4 2" xfId="43256"/>
    <cellStyle name="Note 22 2 2 5" xfId="43257"/>
    <cellStyle name="Note 22 2 3" xfId="43258"/>
    <cellStyle name="Note 22 2 3 2" xfId="43259"/>
    <cellStyle name="Note 22 2 3 2 2" xfId="43260"/>
    <cellStyle name="Note 22 2 3 3" xfId="43261"/>
    <cellStyle name="Note 22 2 4" xfId="43262"/>
    <cellStyle name="Note 22 2 4 2" xfId="43263"/>
    <cellStyle name="Note 22 2 4 2 2" xfId="43264"/>
    <cellStyle name="Note 22 2 4 3" xfId="43265"/>
    <cellStyle name="Note 22 2 5" xfId="43266"/>
    <cellStyle name="Note 22 2 5 2" xfId="43267"/>
    <cellStyle name="Note 22 2 6" xfId="43268"/>
    <cellStyle name="Note 22 3" xfId="43269"/>
    <cellStyle name="Note 22 3 2" xfId="43270"/>
    <cellStyle name="Note 22 3 2 2" xfId="43271"/>
    <cellStyle name="Note 22 3 2 2 2" xfId="43272"/>
    <cellStyle name="Note 22 3 2 2 2 2" xfId="43273"/>
    <cellStyle name="Note 22 3 2 2 3" xfId="43274"/>
    <cellStyle name="Note 22 3 2 3" xfId="43275"/>
    <cellStyle name="Note 22 3 2 3 2" xfId="43276"/>
    <cellStyle name="Note 22 3 2 3 2 2" xfId="43277"/>
    <cellStyle name="Note 22 3 2 3 3" xfId="43278"/>
    <cellStyle name="Note 22 3 2 4" xfId="43279"/>
    <cellStyle name="Note 22 3 2 4 2" xfId="43280"/>
    <cellStyle name="Note 22 3 2 5" xfId="43281"/>
    <cellStyle name="Note 22 3 3" xfId="43282"/>
    <cellStyle name="Note 22 3 3 2" xfId="43283"/>
    <cellStyle name="Note 22 3 3 2 2" xfId="43284"/>
    <cellStyle name="Note 22 3 3 3" xfId="43285"/>
    <cellStyle name="Note 22 3 4" xfId="43286"/>
    <cellStyle name="Note 22 3 4 2" xfId="43287"/>
    <cellStyle name="Note 22 3 4 2 2" xfId="43288"/>
    <cellStyle name="Note 22 3 4 3" xfId="43289"/>
    <cellStyle name="Note 22 3 5" xfId="43290"/>
    <cellStyle name="Note 22 3 5 2" xfId="43291"/>
    <cellStyle name="Note 22 3 6" xfId="43292"/>
    <cellStyle name="Note 22 4" xfId="43293"/>
    <cellStyle name="Note 22 4 2" xfId="43294"/>
    <cellStyle name="Note 22 4 2 2" xfId="43295"/>
    <cellStyle name="Note 22 4 2 2 2" xfId="43296"/>
    <cellStyle name="Note 22 4 2 3" xfId="43297"/>
    <cellStyle name="Note 22 4 3" xfId="43298"/>
    <cellStyle name="Note 22 4 3 2" xfId="43299"/>
    <cellStyle name="Note 22 4 3 2 2" xfId="43300"/>
    <cellStyle name="Note 22 4 3 3" xfId="43301"/>
    <cellStyle name="Note 22 4 4" xfId="43302"/>
    <cellStyle name="Note 22 4 4 2" xfId="43303"/>
    <cellStyle name="Note 22 4 5" xfId="43304"/>
    <cellStyle name="Note 22 5" xfId="43305"/>
    <cellStyle name="Note 23" xfId="43306"/>
    <cellStyle name="Note 23 2" xfId="43307"/>
    <cellStyle name="Note 23 2 2" xfId="43308"/>
    <cellStyle name="Note 23 2 2 2" xfId="43309"/>
    <cellStyle name="Note 23 2 2 2 2" xfId="43310"/>
    <cellStyle name="Note 23 2 2 2 2 2" xfId="43311"/>
    <cellStyle name="Note 23 2 2 2 3" xfId="43312"/>
    <cellStyle name="Note 23 2 2 3" xfId="43313"/>
    <cellStyle name="Note 23 2 2 3 2" xfId="43314"/>
    <cellStyle name="Note 23 2 2 3 2 2" xfId="43315"/>
    <cellStyle name="Note 23 2 2 3 3" xfId="43316"/>
    <cellStyle name="Note 23 2 2 4" xfId="43317"/>
    <cellStyle name="Note 23 2 2 4 2" xfId="43318"/>
    <cellStyle name="Note 23 2 2 5" xfId="43319"/>
    <cellStyle name="Note 23 2 3" xfId="43320"/>
    <cellStyle name="Note 23 2 3 2" xfId="43321"/>
    <cellStyle name="Note 23 2 3 2 2" xfId="43322"/>
    <cellStyle name="Note 23 2 3 3" xfId="43323"/>
    <cellStyle name="Note 23 2 4" xfId="43324"/>
    <cellStyle name="Note 23 2 4 2" xfId="43325"/>
    <cellStyle name="Note 23 2 4 2 2" xfId="43326"/>
    <cellStyle name="Note 23 2 4 3" xfId="43327"/>
    <cellStyle name="Note 23 2 5" xfId="43328"/>
    <cellStyle name="Note 23 2 5 2" xfId="43329"/>
    <cellStyle name="Note 23 2 6" xfId="43330"/>
    <cellStyle name="Note 23 3" xfId="43331"/>
    <cellStyle name="Note 23 3 2" xfId="43332"/>
    <cellStyle name="Note 23 3 2 2" xfId="43333"/>
    <cellStyle name="Note 23 3 2 2 2" xfId="43334"/>
    <cellStyle name="Note 23 3 2 2 2 2" xfId="43335"/>
    <cellStyle name="Note 23 3 2 2 3" xfId="43336"/>
    <cellStyle name="Note 23 3 2 3" xfId="43337"/>
    <cellStyle name="Note 23 3 2 3 2" xfId="43338"/>
    <cellStyle name="Note 23 3 2 3 2 2" xfId="43339"/>
    <cellStyle name="Note 23 3 2 3 3" xfId="43340"/>
    <cellStyle name="Note 23 3 2 4" xfId="43341"/>
    <cellStyle name="Note 23 3 2 4 2" xfId="43342"/>
    <cellStyle name="Note 23 3 2 5" xfId="43343"/>
    <cellStyle name="Note 23 3 3" xfId="43344"/>
    <cellStyle name="Note 23 3 3 2" xfId="43345"/>
    <cellStyle name="Note 23 3 3 2 2" xfId="43346"/>
    <cellStyle name="Note 23 3 3 3" xfId="43347"/>
    <cellStyle name="Note 23 3 4" xfId="43348"/>
    <cellStyle name="Note 23 3 4 2" xfId="43349"/>
    <cellStyle name="Note 23 3 4 2 2" xfId="43350"/>
    <cellStyle name="Note 23 3 4 3" xfId="43351"/>
    <cellStyle name="Note 23 3 5" xfId="43352"/>
    <cellStyle name="Note 23 3 5 2" xfId="43353"/>
    <cellStyle name="Note 23 3 6" xfId="43354"/>
    <cellStyle name="Note 23 4" xfId="43355"/>
    <cellStyle name="Note 23 4 2" xfId="43356"/>
    <cellStyle name="Note 23 4 2 2" xfId="43357"/>
    <cellStyle name="Note 23 4 2 2 2" xfId="43358"/>
    <cellStyle name="Note 23 4 2 3" xfId="43359"/>
    <cellStyle name="Note 23 4 3" xfId="43360"/>
    <cellStyle name="Note 23 4 3 2" xfId="43361"/>
    <cellStyle name="Note 23 4 3 2 2" xfId="43362"/>
    <cellStyle name="Note 23 4 3 3" xfId="43363"/>
    <cellStyle name="Note 23 4 4" xfId="43364"/>
    <cellStyle name="Note 23 4 4 2" xfId="43365"/>
    <cellStyle name="Note 23 4 5" xfId="43366"/>
    <cellStyle name="Note 24" xfId="43367"/>
    <cellStyle name="Note 25" xfId="43368"/>
    <cellStyle name="Note 26" xfId="43369"/>
    <cellStyle name="Note 26 2" xfId="43370"/>
    <cellStyle name="Note 3" xfId="43371"/>
    <cellStyle name="Note 3 10" xfId="43372"/>
    <cellStyle name="Note 3 10 2" xfId="43373"/>
    <cellStyle name="Note 3 10 2 2" xfId="43374"/>
    <cellStyle name="Note 3 10 2 2 2" xfId="43375"/>
    <cellStyle name="Note 3 10 2 2 2 2" xfId="43376"/>
    <cellStyle name="Note 3 10 2 2 2 2 2" xfId="43377"/>
    <cellStyle name="Note 3 10 2 2 2 3" xfId="43378"/>
    <cellStyle name="Note 3 10 2 2 3" xfId="43379"/>
    <cellStyle name="Note 3 10 2 2 3 2" xfId="43380"/>
    <cellStyle name="Note 3 10 2 2 3 2 2" xfId="43381"/>
    <cellStyle name="Note 3 10 2 2 3 3" xfId="43382"/>
    <cellStyle name="Note 3 10 2 2 4" xfId="43383"/>
    <cellStyle name="Note 3 10 2 2 4 2" xfId="43384"/>
    <cellStyle name="Note 3 10 2 2 5" xfId="43385"/>
    <cellStyle name="Note 3 10 2 3" xfId="43386"/>
    <cellStyle name="Note 3 10 2 3 2" xfId="43387"/>
    <cellStyle name="Note 3 10 2 3 2 2" xfId="43388"/>
    <cellStyle name="Note 3 10 2 3 3" xfId="43389"/>
    <cellStyle name="Note 3 10 2 4" xfId="43390"/>
    <cellStyle name="Note 3 10 2 4 2" xfId="43391"/>
    <cellStyle name="Note 3 10 2 4 2 2" xfId="43392"/>
    <cellStyle name="Note 3 10 2 4 3" xfId="43393"/>
    <cellStyle name="Note 3 10 2 5" xfId="43394"/>
    <cellStyle name="Note 3 10 2 5 2" xfId="43395"/>
    <cellStyle name="Note 3 10 2 6" xfId="43396"/>
    <cellStyle name="Note 3 10 3" xfId="43397"/>
    <cellStyle name="Note 3 10 3 2" xfId="43398"/>
    <cellStyle name="Note 3 10 3 2 2" xfId="43399"/>
    <cellStyle name="Note 3 10 3 2 2 2" xfId="43400"/>
    <cellStyle name="Note 3 10 3 2 2 2 2" xfId="43401"/>
    <cellStyle name="Note 3 10 3 2 2 3" xfId="43402"/>
    <cellStyle name="Note 3 10 3 2 3" xfId="43403"/>
    <cellStyle name="Note 3 10 3 2 3 2" xfId="43404"/>
    <cellStyle name="Note 3 10 3 2 3 2 2" xfId="43405"/>
    <cellStyle name="Note 3 10 3 2 3 3" xfId="43406"/>
    <cellStyle name="Note 3 10 3 2 4" xfId="43407"/>
    <cellStyle name="Note 3 10 3 2 4 2" xfId="43408"/>
    <cellStyle name="Note 3 10 3 2 5" xfId="43409"/>
    <cellStyle name="Note 3 10 3 3" xfId="43410"/>
    <cellStyle name="Note 3 10 3 3 2" xfId="43411"/>
    <cellStyle name="Note 3 10 3 3 2 2" xfId="43412"/>
    <cellStyle name="Note 3 10 3 3 3" xfId="43413"/>
    <cellStyle name="Note 3 10 3 4" xfId="43414"/>
    <cellStyle name="Note 3 10 3 4 2" xfId="43415"/>
    <cellStyle name="Note 3 10 3 4 2 2" xfId="43416"/>
    <cellStyle name="Note 3 10 3 4 3" xfId="43417"/>
    <cellStyle name="Note 3 10 3 5" xfId="43418"/>
    <cellStyle name="Note 3 10 3 5 2" xfId="43419"/>
    <cellStyle name="Note 3 10 3 6" xfId="43420"/>
    <cellStyle name="Note 3 10 4" xfId="43421"/>
    <cellStyle name="Note 3 10 4 2" xfId="43422"/>
    <cellStyle name="Note 3 10 4 2 2" xfId="43423"/>
    <cellStyle name="Note 3 10 4 2 2 2" xfId="43424"/>
    <cellStyle name="Note 3 10 4 2 3" xfId="43425"/>
    <cellStyle name="Note 3 10 4 3" xfId="43426"/>
    <cellStyle name="Note 3 10 4 3 2" xfId="43427"/>
    <cellStyle name="Note 3 10 4 3 2 2" xfId="43428"/>
    <cellStyle name="Note 3 10 4 3 3" xfId="43429"/>
    <cellStyle name="Note 3 10 4 4" xfId="43430"/>
    <cellStyle name="Note 3 10 4 4 2" xfId="43431"/>
    <cellStyle name="Note 3 10 4 5" xfId="43432"/>
    <cellStyle name="Note 3 11" xfId="43433"/>
    <cellStyle name="Note 3 11 2" xfId="43434"/>
    <cellStyle name="Note 3 11 2 2" xfId="43435"/>
    <cellStyle name="Note 3 11 2 2 2" xfId="43436"/>
    <cellStyle name="Note 3 11 2 2 2 2" xfId="43437"/>
    <cellStyle name="Note 3 11 2 2 2 2 2" xfId="43438"/>
    <cellStyle name="Note 3 11 2 2 2 3" xfId="43439"/>
    <cellStyle name="Note 3 11 2 2 3" xfId="43440"/>
    <cellStyle name="Note 3 11 2 2 3 2" xfId="43441"/>
    <cellStyle name="Note 3 11 2 2 3 2 2" xfId="43442"/>
    <cellStyle name="Note 3 11 2 2 3 3" xfId="43443"/>
    <cellStyle name="Note 3 11 2 2 4" xfId="43444"/>
    <cellStyle name="Note 3 11 2 2 4 2" xfId="43445"/>
    <cellStyle name="Note 3 11 2 2 5" xfId="43446"/>
    <cellStyle name="Note 3 11 2 3" xfId="43447"/>
    <cellStyle name="Note 3 11 2 3 2" xfId="43448"/>
    <cellStyle name="Note 3 11 2 3 2 2" xfId="43449"/>
    <cellStyle name="Note 3 11 2 3 3" xfId="43450"/>
    <cellStyle name="Note 3 11 2 4" xfId="43451"/>
    <cellStyle name="Note 3 11 2 4 2" xfId="43452"/>
    <cellStyle name="Note 3 11 2 4 2 2" xfId="43453"/>
    <cellStyle name="Note 3 11 2 4 3" xfId="43454"/>
    <cellStyle name="Note 3 11 2 5" xfId="43455"/>
    <cellStyle name="Note 3 11 2 5 2" xfId="43456"/>
    <cellStyle name="Note 3 11 2 6" xfId="43457"/>
    <cellStyle name="Note 3 11 3" xfId="43458"/>
    <cellStyle name="Note 3 11 3 2" xfId="43459"/>
    <cellStyle name="Note 3 11 3 2 2" xfId="43460"/>
    <cellStyle name="Note 3 11 3 2 2 2" xfId="43461"/>
    <cellStyle name="Note 3 11 3 2 2 2 2" xfId="43462"/>
    <cellStyle name="Note 3 11 3 2 2 3" xfId="43463"/>
    <cellStyle name="Note 3 11 3 2 3" xfId="43464"/>
    <cellStyle name="Note 3 11 3 2 3 2" xfId="43465"/>
    <cellStyle name="Note 3 11 3 2 3 2 2" xfId="43466"/>
    <cellStyle name="Note 3 11 3 2 3 3" xfId="43467"/>
    <cellStyle name="Note 3 11 3 2 4" xfId="43468"/>
    <cellStyle name="Note 3 11 3 2 4 2" xfId="43469"/>
    <cellStyle name="Note 3 11 3 2 5" xfId="43470"/>
    <cellStyle name="Note 3 11 3 3" xfId="43471"/>
    <cellStyle name="Note 3 11 3 3 2" xfId="43472"/>
    <cellStyle name="Note 3 11 3 3 2 2" xfId="43473"/>
    <cellStyle name="Note 3 11 3 3 3" xfId="43474"/>
    <cellStyle name="Note 3 11 3 4" xfId="43475"/>
    <cellStyle name="Note 3 11 3 4 2" xfId="43476"/>
    <cellStyle name="Note 3 11 3 4 2 2" xfId="43477"/>
    <cellStyle name="Note 3 11 3 4 3" xfId="43478"/>
    <cellStyle name="Note 3 11 3 5" xfId="43479"/>
    <cellStyle name="Note 3 11 3 5 2" xfId="43480"/>
    <cellStyle name="Note 3 11 3 6" xfId="43481"/>
    <cellStyle name="Note 3 11 4" xfId="43482"/>
    <cellStyle name="Note 3 11 4 2" xfId="43483"/>
    <cellStyle name="Note 3 11 4 2 2" xfId="43484"/>
    <cellStyle name="Note 3 11 4 2 2 2" xfId="43485"/>
    <cellStyle name="Note 3 11 4 2 3" xfId="43486"/>
    <cellStyle name="Note 3 11 4 3" xfId="43487"/>
    <cellStyle name="Note 3 11 4 3 2" xfId="43488"/>
    <cellStyle name="Note 3 11 4 3 2 2" xfId="43489"/>
    <cellStyle name="Note 3 11 4 3 3" xfId="43490"/>
    <cellStyle name="Note 3 11 4 4" xfId="43491"/>
    <cellStyle name="Note 3 11 4 4 2" xfId="43492"/>
    <cellStyle name="Note 3 11 4 5" xfId="43493"/>
    <cellStyle name="Note 3 12" xfId="43494"/>
    <cellStyle name="Note 3 12 2" xfId="43495"/>
    <cellStyle name="Note 3 12 2 2" xfId="43496"/>
    <cellStyle name="Note 3 12 2 2 2" xfId="43497"/>
    <cellStyle name="Note 3 12 2 2 2 2" xfId="43498"/>
    <cellStyle name="Note 3 12 2 2 2 2 2" xfId="43499"/>
    <cellStyle name="Note 3 12 2 2 2 3" xfId="43500"/>
    <cellStyle name="Note 3 12 2 2 3" xfId="43501"/>
    <cellStyle name="Note 3 12 2 2 3 2" xfId="43502"/>
    <cellStyle name="Note 3 12 2 2 3 2 2" xfId="43503"/>
    <cellStyle name="Note 3 12 2 2 3 3" xfId="43504"/>
    <cellStyle name="Note 3 12 2 2 4" xfId="43505"/>
    <cellStyle name="Note 3 12 2 2 4 2" xfId="43506"/>
    <cellStyle name="Note 3 12 2 2 5" xfId="43507"/>
    <cellStyle name="Note 3 12 2 3" xfId="43508"/>
    <cellStyle name="Note 3 12 2 3 2" xfId="43509"/>
    <cellStyle name="Note 3 12 2 3 2 2" xfId="43510"/>
    <cellStyle name="Note 3 12 2 3 3" xfId="43511"/>
    <cellStyle name="Note 3 12 2 4" xfId="43512"/>
    <cellStyle name="Note 3 12 2 4 2" xfId="43513"/>
    <cellStyle name="Note 3 12 2 4 2 2" xfId="43514"/>
    <cellStyle name="Note 3 12 2 4 3" xfId="43515"/>
    <cellStyle name="Note 3 12 2 5" xfId="43516"/>
    <cellStyle name="Note 3 12 2 5 2" xfId="43517"/>
    <cellStyle name="Note 3 12 2 6" xfId="43518"/>
    <cellStyle name="Note 3 12 3" xfId="43519"/>
    <cellStyle name="Note 3 12 3 2" xfId="43520"/>
    <cellStyle name="Note 3 12 3 2 2" xfId="43521"/>
    <cellStyle name="Note 3 12 3 2 2 2" xfId="43522"/>
    <cellStyle name="Note 3 12 3 2 2 2 2" xfId="43523"/>
    <cellStyle name="Note 3 12 3 2 2 3" xfId="43524"/>
    <cellStyle name="Note 3 12 3 2 3" xfId="43525"/>
    <cellStyle name="Note 3 12 3 2 3 2" xfId="43526"/>
    <cellStyle name="Note 3 12 3 2 3 2 2" xfId="43527"/>
    <cellStyle name="Note 3 12 3 2 3 3" xfId="43528"/>
    <cellStyle name="Note 3 12 3 2 4" xfId="43529"/>
    <cellStyle name="Note 3 12 3 2 4 2" xfId="43530"/>
    <cellStyle name="Note 3 12 3 2 5" xfId="43531"/>
    <cellStyle name="Note 3 12 3 3" xfId="43532"/>
    <cellStyle name="Note 3 12 3 3 2" xfId="43533"/>
    <cellStyle name="Note 3 12 3 3 2 2" xfId="43534"/>
    <cellStyle name="Note 3 12 3 3 3" xfId="43535"/>
    <cellStyle name="Note 3 12 3 4" xfId="43536"/>
    <cellStyle name="Note 3 12 3 4 2" xfId="43537"/>
    <cellStyle name="Note 3 12 3 4 2 2" xfId="43538"/>
    <cellStyle name="Note 3 12 3 4 3" xfId="43539"/>
    <cellStyle name="Note 3 12 3 5" xfId="43540"/>
    <cellStyle name="Note 3 12 3 5 2" xfId="43541"/>
    <cellStyle name="Note 3 12 3 6" xfId="43542"/>
    <cellStyle name="Note 3 12 4" xfId="43543"/>
    <cellStyle name="Note 3 12 4 2" xfId="43544"/>
    <cellStyle name="Note 3 12 4 2 2" xfId="43545"/>
    <cellStyle name="Note 3 12 4 2 2 2" xfId="43546"/>
    <cellStyle name="Note 3 12 4 2 3" xfId="43547"/>
    <cellStyle name="Note 3 12 4 3" xfId="43548"/>
    <cellStyle name="Note 3 12 4 3 2" xfId="43549"/>
    <cellStyle name="Note 3 12 4 3 2 2" xfId="43550"/>
    <cellStyle name="Note 3 12 4 3 3" xfId="43551"/>
    <cellStyle name="Note 3 12 4 4" xfId="43552"/>
    <cellStyle name="Note 3 12 4 4 2" xfId="43553"/>
    <cellStyle name="Note 3 12 4 5" xfId="43554"/>
    <cellStyle name="Note 3 13" xfId="43555"/>
    <cellStyle name="Note 3 13 2" xfId="43556"/>
    <cellStyle name="Note 3 13 2 2" xfId="43557"/>
    <cellStyle name="Note 3 13 2 2 2" xfId="43558"/>
    <cellStyle name="Note 3 13 2 2 2 2" xfId="43559"/>
    <cellStyle name="Note 3 13 2 2 3" xfId="43560"/>
    <cellStyle name="Note 3 13 2 3" xfId="43561"/>
    <cellStyle name="Note 3 13 2 3 2" xfId="43562"/>
    <cellStyle name="Note 3 13 2 3 2 2" xfId="43563"/>
    <cellStyle name="Note 3 13 2 3 3" xfId="43564"/>
    <cellStyle name="Note 3 13 2 4" xfId="43565"/>
    <cellStyle name="Note 3 13 2 4 2" xfId="43566"/>
    <cellStyle name="Note 3 13 2 5" xfId="43567"/>
    <cellStyle name="Note 3 13 3" xfId="43568"/>
    <cellStyle name="Note 3 13 3 2" xfId="43569"/>
    <cellStyle name="Note 3 13 3 2 2" xfId="43570"/>
    <cellStyle name="Note 3 13 3 3" xfId="43571"/>
    <cellStyle name="Note 3 13 4" xfId="43572"/>
    <cellStyle name="Note 3 13 4 2" xfId="43573"/>
    <cellStyle name="Note 3 13 4 2 2" xfId="43574"/>
    <cellStyle name="Note 3 13 4 3" xfId="43575"/>
    <cellStyle name="Note 3 13 5" xfId="43576"/>
    <cellStyle name="Note 3 13 5 2" xfId="43577"/>
    <cellStyle name="Note 3 13 6" xfId="43578"/>
    <cellStyle name="Note 3 14" xfId="43579"/>
    <cellStyle name="Note 3 14 2" xfId="43580"/>
    <cellStyle name="Note 3 14 2 2" xfId="43581"/>
    <cellStyle name="Note 3 14 2 2 2" xfId="43582"/>
    <cellStyle name="Note 3 14 2 2 2 2" xfId="43583"/>
    <cellStyle name="Note 3 14 2 2 3" xfId="43584"/>
    <cellStyle name="Note 3 14 2 3" xfId="43585"/>
    <cellStyle name="Note 3 14 2 3 2" xfId="43586"/>
    <cellStyle name="Note 3 14 2 3 2 2" xfId="43587"/>
    <cellStyle name="Note 3 14 2 3 3" xfId="43588"/>
    <cellStyle name="Note 3 14 2 4" xfId="43589"/>
    <cellStyle name="Note 3 14 2 4 2" xfId="43590"/>
    <cellStyle name="Note 3 14 2 5" xfId="43591"/>
    <cellStyle name="Note 3 14 3" xfId="43592"/>
    <cellStyle name="Note 3 14 3 2" xfId="43593"/>
    <cellStyle name="Note 3 14 3 2 2" xfId="43594"/>
    <cellStyle name="Note 3 14 3 3" xfId="43595"/>
    <cellStyle name="Note 3 14 4" xfId="43596"/>
    <cellStyle name="Note 3 14 4 2" xfId="43597"/>
    <cellStyle name="Note 3 14 4 2 2" xfId="43598"/>
    <cellStyle name="Note 3 14 4 3" xfId="43599"/>
    <cellStyle name="Note 3 14 5" xfId="43600"/>
    <cellStyle name="Note 3 14 5 2" xfId="43601"/>
    <cellStyle name="Note 3 14 6" xfId="43602"/>
    <cellStyle name="Note 3 15" xfId="43603"/>
    <cellStyle name="Note 3 15 2" xfId="43604"/>
    <cellStyle name="Note 3 15 2 2" xfId="43605"/>
    <cellStyle name="Note 3 15 2 2 2" xfId="43606"/>
    <cellStyle name="Note 3 15 2 3" xfId="43607"/>
    <cellStyle name="Note 3 15 3" xfId="43608"/>
    <cellStyle name="Note 3 15 3 2" xfId="43609"/>
    <cellStyle name="Note 3 15 3 2 2" xfId="43610"/>
    <cellStyle name="Note 3 15 3 3" xfId="43611"/>
    <cellStyle name="Note 3 15 4" xfId="43612"/>
    <cellStyle name="Note 3 15 4 2" xfId="43613"/>
    <cellStyle name="Note 3 15 5" xfId="43614"/>
    <cellStyle name="Note 3 16" xfId="43615"/>
    <cellStyle name="Note 3 2" xfId="43616"/>
    <cellStyle name="Note 3 2 2" xfId="43617"/>
    <cellStyle name="Note 3 2 2 2" xfId="43618"/>
    <cellStyle name="Note 3 2 2 2 2" xfId="43619"/>
    <cellStyle name="Note 3 2 2 2 2 2" xfId="43620"/>
    <cellStyle name="Note 3 2 2 2 2 2 2" xfId="43621"/>
    <cellStyle name="Note 3 2 2 2 2 2 2 2" xfId="43622"/>
    <cellStyle name="Note 3 2 2 2 2 2 3" xfId="43623"/>
    <cellStyle name="Note 3 2 2 2 2 3" xfId="43624"/>
    <cellStyle name="Note 3 2 2 2 2 3 2" xfId="43625"/>
    <cellStyle name="Note 3 2 2 2 2 3 2 2" xfId="43626"/>
    <cellStyle name="Note 3 2 2 2 2 3 3" xfId="43627"/>
    <cellStyle name="Note 3 2 2 2 2 4" xfId="43628"/>
    <cellStyle name="Note 3 2 2 2 2 4 2" xfId="43629"/>
    <cellStyle name="Note 3 2 2 2 2 5" xfId="43630"/>
    <cellStyle name="Note 3 2 2 2 3" xfId="43631"/>
    <cellStyle name="Note 3 2 2 2 3 2" xfId="43632"/>
    <cellStyle name="Note 3 2 2 2 3 2 2" xfId="43633"/>
    <cellStyle name="Note 3 2 2 2 3 3" xfId="43634"/>
    <cellStyle name="Note 3 2 2 2 4" xfId="43635"/>
    <cellStyle name="Note 3 2 2 2 4 2" xfId="43636"/>
    <cellStyle name="Note 3 2 2 2 4 2 2" xfId="43637"/>
    <cellStyle name="Note 3 2 2 2 4 3" xfId="43638"/>
    <cellStyle name="Note 3 2 2 2 5" xfId="43639"/>
    <cellStyle name="Note 3 2 2 2 5 2" xfId="43640"/>
    <cellStyle name="Note 3 2 2 2 6" xfId="43641"/>
    <cellStyle name="Note 3 2 2 3" xfId="43642"/>
    <cellStyle name="Note 3 2 2 3 2" xfId="43643"/>
    <cellStyle name="Note 3 2 2 3 2 2" xfId="43644"/>
    <cellStyle name="Note 3 2 2 3 2 2 2" xfId="43645"/>
    <cellStyle name="Note 3 2 2 3 2 2 2 2" xfId="43646"/>
    <cellStyle name="Note 3 2 2 3 2 2 3" xfId="43647"/>
    <cellStyle name="Note 3 2 2 3 2 3" xfId="43648"/>
    <cellStyle name="Note 3 2 2 3 2 3 2" xfId="43649"/>
    <cellStyle name="Note 3 2 2 3 2 3 2 2" xfId="43650"/>
    <cellStyle name="Note 3 2 2 3 2 3 3" xfId="43651"/>
    <cellStyle name="Note 3 2 2 3 2 4" xfId="43652"/>
    <cellStyle name="Note 3 2 2 3 2 4 2" xfId="43653"/>
    <cellStyle name="Note 3 2 2 3 2 5" xfId="43654"/>
    <cellStyle name="Note 3 2 2 3 3" xfId="43655"/>
    <cellStyle name="Note 3 2 2 3 3 2" xfId="43656"/>
    <cellStyle name="Note 3 2 2 3 3 2 2" xfId="43657"/>
    <cellStyle name="Note 3 2 2 3 3 3" xfId="43658"/>
    <cellStyle name="Note 3 2 2 3 4" xfId="43659"/>
    <cellStyle name="Note 3 2 2 3 4 2" xfId="43660"/>
    <cellStyle name="Note 3 2 2 3 4 2 2" xfId="43661"/>
    <cellStyle name="Note 3 2 2 3 4 3" xfId="43662"/>
    <cellStyle name="Note 3 2 2 3 5" xfId="43663"/>
    <cellStyle name="Note 3 2 2 3 5 2" xfId="43664"/>
    <cellStyle name="Note 3 2 2 3 6" xfId="43665"/>
    <cellStyle name="Note 3 2 2 4" xfId="43666"/>
    <cellStyle name="Note 3 2 2 4 2" xfId="43667"/>
    <cellStyle name="Note 3 2 2 4 2 2" xfId="43668"/>
    <cellStyle name="Note 3 2 2 4 2 2 2" xfId="43669"/>
    <cellStyle name="Note 3 2 2 4 2 3" xfId="43670"/>
    <cellStyle name="Note 3 2 2 4 3" xfId="43671"/>
    <cellStyle name="Note 3 2 2 4 3 2" xfId="43672"/>
    <cellStyle name="Note 3 2 2 4 3 2 2" xfId="43673"/>
    <cellStyle name="Note 3 2 2 4 3 3" xfId="43674"/>
    <cellStyle name="Note 3 2 2 4 4" xfId="43675"/>
    <cellStyle name="Note 3 2 2 4 4 2" xfId="43676"/>
    <cellStyle name="Note 3 2 2 4 5" xfId="43677"/>
    <cellStyle name="Note 3 2 3" xfId="43678"/>
    <cellStyle name="Note 3 2 3 2" xfId="43679"/>
    <cellStyle name="Note 3 2 3 2 2" xfId="43680"/>
    <cellStyle name="Note 3 2 3 2 2 2" xfId="43681"/>
    <cellStyle name="Note 3 2 3 2 2 2 2" xfId="43682"/>
    <cellStyle name="Note 3 2 3 2 2 2 2 2" xfId="43683"/>
    <cellStyle name="Note 3 2 3 2 2 2 3" xfId="43684"/>
    <cellStyle name="Note 3 2 3 2 2 3" xfId="43685"/>
    <cellStyle name="Note 3 2 3 2 2 3 2" xfId="43686"/>
    <cellStyle name="Note 3 2 3 2 2 3 2 2" xfId="43687"/>
    <cellStyle name="Note 3 2 3 2 2 3 3" xfId="43688"/>
    <cellStyle name="Note 3 2 3 2 2 4" xfId="43689"/>
    <cellStyle name="Note 3 2 3 2 2 4 2" xfId="43690"/>
    <cellStyle name="Note 3 2 3 2 2 5" xfId="43691"/>
    <cellStyle name="Note 3 2 3 2 3" xfId="43692"/>
    <cellStyle name="Note 3 2 3 2 3 2" xfId="43693"/>
    <cellStyle name="Note 3 2 3 2 3 2 2" xfId="43694"/>
    <cellStyle name="Note 3 2 3 2 3 3" xfId="43695"/>
    <cellStyle name="Note 3 2 3 2 4" xfId="43696"/>
    <cellStyle name="Note 3 2 3 2 4 2" xfId="43697"/>
    <cellStyle name="Note 3 2 3 2 4 2 2" xfId="43698"/>
    <cellStyle name="Note 3 2 3 2 4 3" xfId="43699"/>
    <cellStyle name="Note 3 2 3 2 5" xfId="43700"/>
    <cellStyle name="Note 3 2 3 2 5 2" xfId="43701"/>
    <cellStyle name="Note 3 2 3 2 6" xfId="43702"/>
    <cellStyle name="Note 3 2 3 3" xfId="43703"/>
    <cellStyle name="Note 3 2 3 3 2" xfId="43704"/>
    <cellStyle name="Note 3 2 3 3 2 2" xfId="43705"/>
    <cellStyle name="Note 3 2 3 3 2 2 2" xfId="43706"/>
    <cellStyle name="Note 3 2 3 3 2 2 2 2" xfId="43707"/>
    <cellStyle name="Note 3 2 3 3 2 2 3" xfId="43708"/>
    <cellStyle name="Note 3 2 3 3 2 3" xfId="43709"/>
    <cellStyle name="Note 3 2 3 3 2 3 2" xfId="43710"/>
    <cellStyle name="Note 3 2 3 3 2 3 2 2" xfId="43711"/>
    <cellStyle name="Note 3 2 3 3 2 3 3" xfId="43712"/>
    <cellStyle name="Note 3 2 3 3 2 4" xfId="43713"/>
    <cellStyle name="Note 3 2 3 3 2 4 2" xfId="43714"/>
    <cellStyle name="Note 3 2 3 3 2 5" xfId="43715"/>
    <cellStyle name="Note 3 2 3 3 3" xfId="43716"/>
    <cellStyle name="Note 3 2 3 3 3 2" xfId="43717"/>
    <cellStyle name="Note 3 2 3 3 3 2 2" xfId="43718"/>
    <cellStyle name="Note 3 2 3 3 3 3" xfId="43719"/>
    <cellStyle name="Note 3 2 3 3 4" xfId="43720"/>
    <cellStyle name="Note 3 2 3 3 4 2" xfId="43721"/>
    <cellStyle name="Note 3 2 3 3 4 2 2" xfId="43722"/>
    <cellStyle name="Note 3 2 3 3 4 3" xfId="43723"/>
    <cellStyle name="Note 3 2 3 3 5" xfId="43724"/>
    <cellStyle name="Note 3 2 3 3 5 2" xfId="43725"/>
    <cellStyle name="Note 3 2 3 3 6" xfId="43726"/>
    <cellStyle name="Note 3 2 3 4" xfId="43727"/>
    <cellStyle name="Note 3 2 3 4 2" xfId="43728"/>
    <cellStyle name="Note 3 2 3 4 2 2" xfId="43729"/>
    <cellStyle name="Note 3 2 3 4 2 2 2" xfId="43730"/>
    <cellStyle name="Note 3 2 3 4 2 3" xfId="43731"/>
    <cellStyle name="Note 3 2 3 4 3" xfId="43732"/>
    <cellStyle name="Note 3 2 3 4 3 2" xfId="43733"/>
    <cellStyle name="Note 3 2 3 4 3 2 2" xfId="43734"/>
    <cellStyle name="Note 3 2 3 4 3 3" xfId="43735"/>
    <cellStyle name="Note 3 2 3 4 4" xfId="43736"/>
    <cellStyle name="Note 3 2 3 4 4 2" xfId="43737"/>
    <cellStyle name="Note 3 2 3 4 5" xfId="43738"/>
    <cellStyle name="Note 3 2 4" xfId="43739"/>
    <cellStyle name="Note 3 2 4 2" xfId="43740"/>
    <cellStyle name="Note 3 2 4 2 2" xfId="43741"/>
    <cellStyle name="Note 3 2 4 2 2 2" xfId="43742"/>
    <cellStyle name="Note 3 2 4 2 2 2 2" xfId="43743"/>
    <cellStyle name="Note 3 2 4 2 2 2 2 2" xfId="43744"/>
    <cellStyle name="Note 3 2 4 2 2 2 3" xfId="43745"/>
    <cellStyle name="Note 3 2 4 2 2 3" xfId="43746"/>
    <cellStyle name="Note 3 2 4 2 2 3 2" xfId="43747"/>
    <cellStyle name="Note 3 2 4 2 2 3 2 2" xfId="43748"/>
    <cellStyle name="Note 3 2 4 2 2 3 3" xfId="43749"/>
    <cellStyle name="Note 3 2 4 2 2 4" xfId="43750"/>
    <cellStyle name="Note 3 2 4 2 2 4 2" xfId="43751"/>
    <cellStyle name="Note 3 2 4 2 2 5" xfId="43752"/>
    <cellStyle name="Note 3 2 4 2 3" xfId="43753"/>
    <cellStyle name="Note 3 2 4 2 3 2" xfId="43754"/>
    <cellStyle name="Note 3 2 4 2 3 2 2" xfId="43755"/>
    <cellStyle name="Note 3 2 4 2 3 3" xfId="43756"/>
    <cellStyle name="Note 3 2 4 2 4" xfId="43757"/>
    <cellStyle name="Note 3 2 4 2 4 2" xfId="43758"/>
    <cellStyle name="Note 3 2 4 2 4 2 2" xfId="43759"/>
    <cellStyle name="Note 3 2 4 2 4 3" xfId="43760"/>
    <cellStyle name="Note 3 2 4 2 5" xfId="43761"/>
    <cellStyle name="Note 3 2 4 2 5 2" xfId="43762"/>
    <cellStyle name="Note 3 2 4 2 6" xfId="43763"/>
    <cellStyle name="Note 3 2 4 3" xfId="43764"/>
    <cellStyle name="Note 3 2 4 3 2" xfId="43765"/>
    <cellStyle name="Note 3 2 4 3 2 2" xfId="43766"/>
    <cellStyle name="Note 3 2 4 3 2 2 2" xfId="43767"/>
    <cellStyle name="Note 3 2 4 3 2 2 2 2" xfId="43768"/>
    <cellStyle name="Note 3 2 4 3 2 2 3" xfId="43769"/>
    <cellStyle name="Note 3 2 4 3 2 3" xfId="43770"/>
    <cellStyle name="Note 3 2 4 3 2 3 2" xfId="43771"/>
    <cellStyle name="Note 3 2 4 3 2 3 2 2" xfId="43772"/>
    <cellStyle name="Note 3 2 4 3 2 3 3" xfId="43773"/>
    <cellStyle name="Note 3 2 4 3 2 4" xfId="43774"/>
    <cellStyle name="Note 3 2 4 3 2 4 2" xfId="43775"/>
    <cellStyle name="Note 3 2 4 3 2 5" xfId="43776"/>
    <cellStyle name="Note 3 2 4 3 3" xfId="43777"/>
    <cellStyle name="Note 3 2 4 3 3 2" xfId="43778"/>
    <cellStyle name="Note 3 2 4 3 3 2 2" xfId="43779"/>
    <cellStyle name="Note 3 2 4 3 3 3" xfId="43780"/>
    <cellStyle name="Note 3 2 4 3 4" xfId="43781"/>
    <cellStyle name="Note 3 2 4 3 4 2" xfId="43782"/>
    <cellStyle name="Note 3 2 4 3 4 2 2" xfId="43783"/>
    <cellStyle name="Note 3 2 4 3 4 3" xfId="43784"/>
    <cellStyle name="Note 3 2 4 3 5" xfId="43785"/>
    <cellStyle name="Note 3 2 4 3 5 2" xfId="43786"/>
    <cellStyle name="Note 3 2 4 3 6" xfId="43787"/>
    <cellStyle name="Note 3 2 4 4" xfId="43788"/>
    <cellStyle name="Note 3 2 4 4 2" xfId="43789"/>
    <cellStyle name="Note 3 2 4 4 2 2" xfId="43790"/>
    <cellStyle name="Note 3 2 4 4 2 2 2" xfId="43791"/>
    <cellStyle name="Note 3 2 4 4 2 3" xfId="43792"/>
    <cellStyle name="Note 3 2 4 4 3" xfId="43793"/>
    <cellStyle name="Note 3 2 4 4 3 2" xfId="43794"/>
    <cellStyle name="Note 3 2 4 4 3 2 2" xfId="43795"/>
    <cellStyle name="Note 3 2 4 4 3 3" xfId="43796"/>
    <cellStyle name="Note 3 2 4 4 4" xfId="43797"/>
    <cellStyle name="Note 3 2 4 4 4 2" xfId="43798"/>
    <cellStyle name="Note 3 2 4 4 5" xfId="43799"/>
    <cellStyle name="Note 3 2 5" xfId="43800"/>
    <cellStyle name="Note 3 2 5 2" xfId="43801"/>
    <cellStyle name="Note 3 2 5 2 2" xfId="43802"/>
    <cellStyle name="Note 3 2 5 2 2 2" xfId="43803"/>
    <cellStyle name="Note 3 2 5 2 2 2 2" xfId="43804"/>
    <cellStyle name="Note 3 2 5 2 2 2 2 2" xfId="43805"/>
    <cellStyle name="Note 3 2 5 2 2 2 3" xfId="43806"/>
    <cellStyle name="Note 3 2 5 2 2 3" xfId="43807"/>
    <cellStyle name="Note 3 2 5 2 2 3 2" xfId="43808"/>
    <cellStyle name="Note 3 2 5 2 2 3 2 2" xfId="43809"/>
    <cellStyle name="Note 3 2 5 2 2 3 3" xfId="43810"/>
    <cellStyle name="Note 3 2 5 2 2 4" xfId="43811"/>
    <cellStyle name="Note 3 2 5 2 2 4 2" xfId="43812"/>
    <cellStyle name="Note 3 2 5 2 2 5" xfId="43813"/>
    <cellStyle name="Note 3 2 5 2 3" xfId="43814"/>
    <cellStyle name="Note 3 2 5 2 3 2" xfId="43815"/>
    <cellStyle name="Note 3 2 5 2 3 2 2" xfId="43816"/>
    <cellStyle name="Note 3 2 5 2 3 3" xfId="43817"/>
    <cellStyle name="Note 3 2 5 2 4" xfId="43818"/>
    <cellStyle name="Note 3 2 5 2 4 2" xfId="43819"/>
    <cellStyle name="Note 3 2 5 2 4 2 2" xfId="43820"/>
    <cellStyle name="Note 3 2 5 2 4 3" xfId="43821"/>
    <cellStyle name="Note 3 2 5 2 5" xfId="43822"/>
    <cellStyle name="Note 3 2 5 2 5 2" xfId="43823"/>
    <cellStyle name="Note 3 2 5 2 6" xfId="43824"/>
    <cellStyle name="Note 3 2 5 3" xfId="43825"/>
    <cellStyle name="Note 3 2 5 3 2" xfId="43826"/>
    <cellStyle name="Note 3 2 5 3 2 2" xfId="43827"/>
    <cellStyle name="Note 3 2 5 3 2 2 2" xfId="43828"/>
    <cellStyle name="Note 3 2 5 3 2 2 2 2" xfId="43829"/>
    <cellStyle name="Note 3 2 5 3 2 2 3" xfId="43830"/>
    <cellStyle name="Note 3 2 5 3 2 3" xfId="43831"/>
    <cellStyle name="Note 3 2 5 3 2 3 2" xfId="43832"/>
    <cellStyle name="Note 3 2 5 3 2 3 2 2" xfId="43833"/>
    <cellStyle name="Note 3 2 5 3 2 3 3" xfId="43834"/>
    <cellStyle name="Note 3 2 5 3 2 4" xfId="43835"/>
    <cellStyle name="Note 3 2 5 3 2 4 2" xfId="43836"/>
    <cellStyle name="Note 3 2 5 3 2 5" xfId="43837"/>
    <cellStyle name="Note 3 2 5 3 3" xfId="43838"/>
    <cellStyle name="Note 3 2 5 3 3 2" xfId="43839"/>
    <cellStyle name="Note 3 2 5 3 3 2 2" xfId="43840"/>
    <cellStyle name="Note 3 2 5 3 3 3" xfId="43841"/>
    <cellStyle name="Note 3 2 5 3 4" xfId="43842"/>
    <cellStyle name="Note 3 2 5 3 4 2" xfId="43843"/>
    <cellStyle name="Note 3 2 5 3 4 2 2" xfId="43844"/>
    <cellStyle name="Note 3 2 5 3 4 3" xfId="43845"/>
    <cellStyle name="Note 3 2 5 3 5" xfId="43846"/>
    <cellStyle name="Note 3 2 5 3 5 2" xfId="43847"/>
    <cellStyle name="Note 3 2 5 3 6" xfId="43848"/>
    <cellStyle name="Note 3 2 5 4" xfId="43849"/>
    <cellStyle name="Note 3 2 5 4 2" xfId="43850"/>
    <cellStyle name="Note 3 2 5 4 2 2" xfId="43851"/>
    <cellStyle name="Note 3 2 5 4 2 2 2" xfId="43852"/>
    <cellStyle name="Note 3 2 5 4 2 3" xfId="43853"/>
    <cellStyle name="Note 3 2 5 4 3" xfId="43854"/>
    <cellStyle name="Note 3 2 5 4 3 2" xfId="43855"/>
    <cellStyle name="Note 3 2 5 4 3 2 2" xfId="43856"/>
    <cellStyle name="Note 3 2 5 4 3 3" xfId="43857"/>
    <cellStyle name="Note 3 2 5 4 4" xfId="43858"/>
    <cellStyle name="Note 3 2 5 4 4 2" xfId="43859"/>
    <cellStyle name="Note 3 2 5 4 5" xfId="43860"/>
    <cellStyle name="Note 3 2 6" xfId="43861"/>
    <cellStyle name="Note 3 2 6 2" xfId="43862"/>
    <cellStyle name="Note 3 2 6 2 2" xfId="43863"/>
    <cellStyle name="Note 3 2 6 2 2 2" xfId="43864"/>
    <cellStyle name="Note 3 2 6 2 2 2 2" xfId="43865"/>
    <cellStyle name="Note 3 2 6 2 2 2 2 2" xfId="43866"/>
    <cellStyle name="Note 3 2 6 2 2 2 3" xfId="43867"/>
    <cellStyle name="Note 3 2 6 2 2 3" xfId="43868"/>
    <cellStyle name="Note 3 2 6 2 2 3 2" xfId="43869"/>
    <cellStyle name="Note 3 2 6 2 2 3 2 2" xfId="43870"/>
    <cellStyle name="Note 3 2 6 2 2 3 3" xfId="43871"/>
    <cellStyle name="Note 3 2 6 2 2 4" xfId="43872"/>
    <cellStyle name="Note 3 2 6 2 2 4 2" xfId="43873"/>
    <cellStyle name="Note 3 2 6 2 2 5" xfId="43874"/>
    <cellStyle name="Note 3 2 6 2 3" xfId="43875"/>
    <cellStyle name="Note 3 2 6 2 3 2" xfId="43876"/>
    <cellStyle name="Note 3 2 6 2 3 2 2" xfId="43877"/>
    <cellStyle name="Note 3 2 6 2 3 3" xfId="43878"/>
    <cellStyle name="Note 3 2 6 2 4" xfId="43879"/>
    <cellStyle name="Note 3 2 6 2 4 2" xfId="43880"/>
    <cellStyle name="Note 3 2 6 2 4 2 2" xfId="43881"/>
    <cellStyle name="Note 3 2 6 2 4 3" xfId="43882"/>
    <cellStyle name="Note 3 2 6 2 5" xfId="43883"/>
    <cellStyle name="Note 3 2 6 2 5 2" xfId="43884"/>
    <cellStyle name="Note 3 2 6 2 6" xfId="43885"/>
    <cellStyle name="Note 3 2 6 3" xfId="43886"/>
    <cellStyle name="Note 3 2 6 3 2" xfId="43887"/>
    <cellStyle name="Note 3 2 6 3 2 2" xfId="43888"/>
    <cellStyle name="Note 3 2 6 3 2 2 2" xfId="43889"/>
    <cellStyle name="Note 3 2 6 3 2 2 2 2" xfId="43890"/>
    <cellStyle name="Note 3 2 6 3 2 2 3" xfId="43891"/>
    <cellStyle name="Note 3 2 6 3 2 3" xfId="43892"/>
    <cellStyle name="Note 3 2 6 3 2 3 2" xfId="43893"/>
    <cellStyle name="Note 3 2 6 3 2 3 2 2" xfId="43894"/>
    <cellStyle name="Note 3 2 6 3 2 3 3" xfId="43895"/>
    <cellStyle name="Note 3 2 6 3 2 4" xfId="43896"/>
    <cellStyle name="Note 3 2 6 3 2 4 2" xfId="43897"/>
    <cellStyle name="Note 3 2 6 3 2 5" xfId="43898"/>
    <cellStyle name="Note 3 2 6 3 3" xfId="43899"/>
    <cellStyle name="Note 3 2 6 3 3 2" xfId="43900"/>
    <cellStyle name="Note 3 2 6 3 3 2 2" xfId="43901"/>
    <cellStyle name="Note 3 2 6 3 3 3" xfId="43902"/>
    <cellStyle name="Note 3 2 6 3 4" xfId="43903"/>
    <cellStyle name="Note 3 2 6 3 4 2" xfId="43904"/>
    <cellStyle name="Note 3 2 6 3 4 2 2" xfId="43905"/>
    <cellStyle name="Note 3 2 6 3 4 3" xfId="43906"/>
    <cellStyle name="Note 3 2 6 3 5" xfId="43907"/>
    <cellStyle name="Note 3 2 6 3 5 2" xfId="43908"/>
    <cellStyle name="Note 3 2 6 3 6" xfId="43909"/>
    <cellStyle name="Note 3 2 6 4" xfId="43910"/>
    <cellStyle name="Note 3 2 6 4 2" xfId="43911"/>
    <cellStyle name="Note 3 2 6 4 2 2" xfId="43912"/>
    <cellStyle name="Note 3 2 6 4 2 2 2" xfId="43913"/>
    <cellStyle name="Note 3 2 6 4 2 3" xfId="43914"/>
    <cellStyle name="Note 3 2 6 4 3" xfId="43915"/>
    <cellStyle name="Note 3 2 6 4 3 2" xfId="43916"/>
    <cellStyle name="Note 3 2 6 4 3 2 2" xfId="43917"/>
    <cellStyle name="Note 3 2 6 4 3 3" xfId="43918"/>
    <cellStyle name="Note 3 2 6 4 4" xfId="43919"/>
    <cellStyle name="Note 3 2 6 4 4 2" xfId="43920"/>
    <cellStyle name="Note 3 2 6 4 5" xfId="43921"/>
    <cellStyle name="Note 3 2 7" xfId="43922"/>
    <cellStyle name="Note 3 2 7 2" xfId="43923"/>
    <cellStyle name="Note 3 2 7 2 2" xfId="43924"/>
    <cellStyle name="Note 3 2 7 2 2 2" xfId="43925"/>
    <cellStyle name="Note 3 2 7 2 2 2 2" xfId="43926"/>
    <cellStyle name="Note 3 2 7 2 2 3" xfId="43927"/>
    <cellStyle name="Note 3 2 7 2 3" xfId="43928"/>
    <cellStyle name="Note 3 2 7 2 3 2" xfId="43929"/>
    <cellStyle name="Note 3 2 7 2 3 2 2" xfId="43930"/>
    <cellStyle name="Note 3 2 7 2 3 3" xfId="43931"/>
    <cellStyle name="Note 3 2 7 2 4" xfId="43932"/>
    <cellStyle name="Note 3 2 7 2 4 2" xfId="43933"/>
    <cellStyle name="Note 3 2 7 2 5" xfId="43934"/>
    <cellStyle name="Note 3 2 7 3" xfId="43935"/>
    <cellStyle name="Note 3 2 7 3 2" xfId="43936"/>
    <cellStyle name="Note 3 2 7 3 2 2" xfId="43937"/>
    <cellStyle name="Note 3 2 7 3 3" xfId="43938"/>
    <cellStyle name="Note 3 2 7 4" xfId="43939"/>
    <cellStyle name="Note 3 2 7 4 2" xfId="43940"/>
    <cellStyle name="Note 3 2 7 4 2 2" xfId="43941"/>
    <cellStyle name="Note 3 2 7 4 3" xfId="43942"/>
    <cellStyle name="Note 3 2 7 5" xfId="43943"/>
    <cellStyle name="Note 3 2 7 5 2" xfId="43944"/>
    <cellStyle name="Note 3 2 7 6" xfId="43945"/>
    <cellStyle name="Note 3 2 8" xfId="43946"/>
    <cellStyle name="Note 3 2 8 2" xfId="43947"/>
    <cellStyle name="Note 3 2 8 2 2" xfId="43948"/>
    <cellStyle name="Note 3 2 8 2 2 2" xfId="43949"/>
    <cellStyle name="Note 3 2 8 2 2 2 2" xfId="43950"/>
    <cellStyle name="Note 3 2 8 2 2 3" xfId="43951"/>
    <cellStyle name="Note 3 2 8 2 3" xfId="43952"/>
    <cellStyle name="Note 3 2 8 2 3 2" xfId="43953"/>
    <cellStyle name="Note 3 2 8 2 3 2 2" xfId="43954"/>
    <cellStyle name="Note 3 2 8 2 3 3" xfId="43955"/>
    <cellStyle name="Note 3 2 8 2 4" xfId="43956"/>
    <cellStyle name="Note 3 2 8 2 4 2" xfId="43957"/>
    <cellStyle name="Note 3 2 8 2 5" xfId="43958"/>
    <cellStyle name="Note 3 2 8 3" xfId="43959"/>
    <cellStyle name="Note 3 2 8 3 2" xfId="43960"/>
    <cellStyle name="Note 3 2 8 3 2 2" xfId="43961"/>
    <cellStyle name="Note 3 2 8 3 3" xfId="43962"/>
    <cellStyle name="Note 3 2 8 4" xfId="43963"/>
    <cellStyle name="Note 3 2 8 4 2" xfId="43964"/>
    <cellStyle name="Note 3 2 8 4 2 2" xfId="43965"/>
    <cellStyle name="Note 3 2 8 4 3" xfId="43966"/>
    <cellStyle name="Note 3 2 8 5" xfId="43967"/>
    <cellStyle name="Note 3 2 8 5 2" xfId="43968"/>
    <cellStyle name="Note 3 2 8 6" xfId="43969"/>
    <cellStyle name="Note 3 2 9" xfId="43970"/>
    <cellStyle name="Note 3 2 9 2" xfId="43971"/>
    <cellStyle name="Note 3 2 9 2 2" xfId="43972"/>
    <cellStyle name="Note 3 2 9 2 2 2" xfId="43973"/>
    <cellStyle name="Note 3 2 9 2 3" xfId="43974"/>
    <cellStyle name="Note 3 2 9 3" xfId="43975"/>
    <cellStyle name="Note 3 2 9 3 2" xfId="43976"/>
    <cellStyle name="Note 3 2 9 3 2 2" xfId="43977"/>
    <cellStyle name="Note 3 2 9 3 3" xfId="43978"/>
    <cellStyle name="Note 3 2 9 4" xfId="43979"/>
    <cellStyle name="Note 3 2 9 4 2" xfId="43980"/>
    <cellStyle name="Note 3 2 9 5" xfId="43981"/>
    <cellStyle name="Note 3 3" xfId="43982"/>
    <cellStyle name="Note 3 3 10" xfId="43983"/>
    <cellStyle name="Note 3 3 2" xfId="43984"/>
    <cellStyle name="Note 3 3 2 2" xfId="43985"/>
    <cellStyle name="Note 3 3 2 2 2" xfId="43986"/>
    <cellStyle name="Note 3 3 2 2 2 2" xfId="43987"/>
    <cellStyle name="Note 3 3 2 2 2 2 2" xfId="43988"/>
    <cellStyle name="Note 3 3 2 2 2 2 2 2" xfId="43989"/>
    <cellStyle name="Note 3 3 2 2 2 2 3" xfId="43990"/>
    <cellStyle name="Note 3 3 2 2 2 3" xfId="43991"/>
    <cellStyle name="Note 3 3 2 2 2 3 2" xfId="43992"/>
    <cellStyle name="Note 3 3 2 2 2 3 2 2" xfId="43993"/>
    <cellStyle name="Note 3 3 2 2 2 3 3" xfId="43994"/>
    <cellStyle name="Note 3 3 2 2 2 4" xfId="43995"/>
    <cellStyle name="Note 3 3 2 2 2 4 2" xfId="43996"/>
    <cellStyle name="Note 3 3 2 2 2 5" xfId="43997"/>
    <cellStyle name="Note 3 3 2 2 3" xfId="43998"/>
    <cellStyle name="Note 3 3 2 2 3 2" xfId="43999"/>
    <cellStyle name="Note 3 3 2 2 3 2 2" xfId="44000"/>
    <cellStyle name="Note 3 3 2 2 3 3" xfId="44001"/>
    <cellStyle name="Note 3 3 2 2 4" xfId="44002"/>
    <cellStyle name="Note 3 3 2 2 4 2" xfId="44003"/>
    <cellStyle name="Note 3 3 2 2 4 2 2" xfId="44004"/>
    <cellStyle name="Note 3 3 2 2 4 3" xfId="44005"/>
    <cellStyle name="Note 3 3 2 2 5" xfId="44006"/>
    <cellStyle name="Note 3 3 2 2 5 2" xfId="44007"/>
    <cellStyle name="Note 3 3 2 2 6" xfId="44008"/>
    <cellStyle name="Note 3 3 2 3" xfId="44009"/>
    <cellStyle name="Note 3 3 2 3 2" xfId="44010"/>
    <cellStyle name="Note 3 3 2 3 2 2" xfId="44011"/>
    <cellStyle name="Note 3 3 2 3 2 2 2" xfId="44012"/>
    <cellStyle name="Note 3 3 2 3 2 2 2 2" xfId="44013"/>
    <cellStyle name="Note 3 3 2 3 2 2 3" xfId="44014"/>
    <cellStyle name="Note 3 3 2 3 2 3" xfId="44015"/>
    <cellStyle name="Note 3 3 2 3 2 3 2" xfId="44016"/>
    <cellStyle name="Note 3 3 2 3 2 3 2 2" xfId="44017"/>
    <cellStyle name="Note 3 3 2 3 2 3 3" xfId="44018"/>
    <cellStyle name="Note 3 3 2 3 2 4" xfId="44019"/>
    <cellStyle name="Note 3 3 2 3 2 4 2" xfId="44020"/>
    <cellStyle name="Note 3 3 2 3 2 5" xfId="44021"/>
    <cellStyle name="Note 3 3 2 3 3" xfId="44022"/>
    <cellStyle name="Note 3 3 2 3 3 2" xfId="44023"/>
    <cellStyle name="Note 3 3 2 3 3 2 2" xfId="44024"/>
    <cellStyle name="Note 3 3 2 3 3 3" xfId="44025"/>
    <cellStyle name="Note 3 3 2 3 4" xfId="44026"/>
    <cellStyle name="Note 3 3 2 3 4 2" xfId="44027"/>
    <cellStyle name="Note 3 3 2 3 4 2 2" xfId="44028"/>
    <cellStyle name="Note 3 3 2 3 4 3" xfId="44029"/>
    <cellStyle name="Note 3 3 2 3 5" xfId="44030"/>
    <cellStyle name="Note 3 3 2 3 5 2" xfId="44031"/>
    <cellStyle name="Note 3 3 2 3 6" xfId="44032"/>
    <cellStyle name="Note 3 3 2 4" xfId="44033"/>
    <cellStyle name="Note 3 3 2 4 2" xfId="44034"/>
    <cellStyle name="Note 3 3 2 4 2 2" xfId="44035"/>
    <cellStyle name="Note 3 3 2 4 2 2 2" xfId="44036"/>
    <cellStyle name="Note 3 3 2 4 2 3" xfId="44037"/>
    <cellStyle name="Note 3 3 2 4 3" xfId="44038"/>
    <cellStyle name="Note 3 3 2 4 3 2" xfId="44039"/>
    <cellStyle name="Note 3 3 2 4 3 2 2" xfId="44040"/>
    <cellStyle name="Note 3 3 2 4 3 3" xfId="44041"/>
    <cellStyle name="Note 3 3 2 4 4" xfId="44042"/>
    <cellStyle name="Note 3 3 2 4 4 2" xfId="44043"/>
    <cellStyle name="Note 3 3 2 4 5" xfId="44044"/>
    <cellStyle name="Note 3 3 3" xfId="44045"/>
    <cellStyle name="Note 3 3 3 2" xfId="44046"/>
    <cellStyle name="Note 3 3 3 2 2" xfId="44047"/>
    <cellStyle name="Note 3 3 3 2 2 2" xfId="44048"/>
    <cellStyle name="Note 3 3 3 2 2 2 2" xfId="44049"/>
    <cellStyle name="Note 3 3 3 2 2 2 2 2" xfId="44050"/>
    <cellStyle name="Note 3 3 3 2 2 2 3" xfId="44051"/>
    <cellStyle name="Note 3 3 3 2 2 3" xfId="44052"/>
    <cellStyle name="Note 3 3 3 2 2 3 2" xfId="44053"/>
    <cellStyle name="Note 3 3 3 2 2 3 2 2" xfId="44054"/>
    <cellStyle name="Note 3 3 3 2 2 3 3" xfId="44055"/>
    <cellStyle name="Note 3 3 3 2 2 4" xfId="44056"/>
    <cellStyle name="Note 3 3 3 2 2 4 2" xfId="44057"/>
    <cellStyle name="Note 3 3 3 2 2 5" xfId="44058"/>
    <cellStyle name="Note 3 3 3 2 3" xfId="44059"/>
    <cellStyle name="Note 3 3 3 2 3 2" xfId="44060"/>
    <cellStyle name="Note 3 3 3 2 3 2 2" xfId="44061"/>
    <cellStyle name="Note 3 3 3 2 3 3" xfId="44062"/>
    <cellStyle name="Note 3 3 3 2 4" xfId="44063"/>
    <cellStyle name="Note 3 3 3 2 4 2" xfId="44064"/>
    <cellStyle name="Note 3 3 3 2 4 2 2" xfId="44065"/>
    <cellStyle name="Note 3 3 3 2 4 3" xfId="44066"/>
    <cellStyle name="Note 3 3 3 2 5" xfId="44067"/>
    <cellStyle name="Note 3 3 3 2 5 2" xfId="44068"/>
    <cellStyle name="Note 3 3 3 2 6" xfId="44069"/>
    <cellStyle name="Note 3 3 3 3" xfId="44070"/>
    <cellStyle name="Note 3 3 3 3 2" xfId="44071"/>
    <cellStyle name="Note 3 3 3 3 2 2" xfId="44072"/>
    <cellStyle name="Note 3 3 3 3 2 2 2" xfId="44073"/>
    <cellStyle name="Note 3 3 3 3 2 2 2 2" xfId="44074"/>
    <cellStyle name="Note 3 3 3 3 2 2 3" xfId="44075"/>
    <cellStyle name="Note 3 3 3 3 2 3" xfId="44076"/>
    <cellStyle name="Note 3 3 3 3 2 3 2" xfId="44077"/>
    <cellStyle name="Note 3 3 3 3 2 3 2 2" xfId="44078"/>
    <cellStyle name="Note 3 3 3 3 2 3 3" xfId="44079"/>
    <cellStyle name="Note 3 3 3 3 2 4" xfId="44080"/>
    <cellStyle name="Note 3 3 3 3 2 4 2" xfId="44081"/>
    <cellStyle name="Note 3 3 3 3 2 5" xfId="44082"/>
    <cellStyle name="Note 3 3 3 3 3" xfId="44083"/>
    <cellStyle name="Note 3 3 3 3 3 2" xfId="44084"/>
    <cellStyle name="Note 3 3 3 3 3 2 2" xfId="44085"/>
    <cellStyle name="Note 3 3 3 3 3 3" xfId="44086"/>
    <cellStyle name="Note 3 3 3 3 4" xfId="44087"/>
    <cellStyle name="Note 3 3 3 3 4 2" xfId="44088"/>
    <cellStyle name="Note 3 3 3 3 4 2 2" xfId="44089"/>
    <cellStyle name="Note 3 3 3 3 4 3" xfId="44090"/>
    <cellStyle name="Note 3 3 3 3 5" xfId="44091"/>
    <cellStyle name="Note 3 3 3 3 5 2" xfId="44092"/>
    <cellStyle name="Note 3 3 3 3 6" xfId="44093"/>
    <cellStyle name="Note 3 3 3 4" xfId="44094"/>
    <cellStyle name="Note 3 3 3 4 2" xfId="44095"/>
    <cellStyle name="Note 3 3 3 4 2 2" xfId="44096"/>
    <cellStyle name="Note 3 3 3 4 2 2 2" xfId="44097"/>
    <cellStyle name="Note 3 3 3 4 2 3" xfId="44098"/>
    <cellStyle name="Note 3 3 3 4 3" xfId="44099"/>
    <cellStyle name="Note 3 3 3 4 3 2" xfId="44100"/>
    <cellStyle name="Note 3 3 3 4 3 2 2" xfId="44101"/>
    <cellStyle name="Note 3 3 3 4 3 3" xfId="44102"/>
    <cellStyle name="Note 3 3 3 4 4" xfId="44103"/>
    <cellStyle name="Note 3 3 3 4 4 2" xfId="44104"/>
    <cellStyle name="Note 3 3 3 4 5" xfId="44105"/>
    <cellStyle name="Note 3 3 4" xfId="44106"/>
    <cellStyle name="Note 3 3 4 2" xfId="44107"/>
    <cellStyle name="Note 3 3 4 2 2" xfId="44108"/>
    <cellStyle name="Note 3 3 4 2 2 2" xfId="44109"/>
    <cellStyle name="Note 3 3 4 2 2 2 2" xfId="44110"/>
    <cellStyle name="Note 3 3 4 2 2 2 2 2" xfId="44111"/>
    <cellStyle name="Note 3 3 4 2 2 2 3" xfId="44112"/>
    <cellStyle name="Note 3 3 4 2 2 3" xfId="44113"/>
    <cellStyle name="Note 3 3 4 2 2 3 2" xfId="44114"/>
    <cellStyle name="Note 3 3 4 2 2 3 2 2" xfId="44115"/>
    <cellStyle name="Note 3 3 4 2 2 3 3" xfId="44116"/>
    <cellStyle name="Note 3 3 4 2 2 4" xfId="44117"/>
    <cellStyle name="Note 3 3 4 2 2 4 2" xfId="44118"/>
    <cellStyle name="Note 3 3 4 2 2 5" xfId="44119"/>
    <cellStyle name="Note 3 3 4 2 3" xfId="44120"/>
    <cellStyle name="Note 3 3 4 2 3 2" xfId="44121"/>
    <cellStyle name="Note 3 3 4 2 3 2 2" xfId="44122"/>
    <cellStyle name="Note 3 3 4 2 3 3" xfId="44123"/>
    <cellStyle name="Note 3 3 4 2 4" xfId="44124"/>
    <cellStyle name="Note 3 3 4 2 4 2" xfId="44125"/>
    <cellStyle name="Note 3 3 4 2 4 2 2" xfId="44126"/>
    <cellStyle name="Note 3 3 4 2 4 3" xfId="44127"/>
    <cellStyle name="Note 3 3 4 2 5" xfId="44128"/>
    <cellStyle name="Note 3 3 4 2 5 2" xfId="44129"/>
    <cellStyle name="Note 3 3 4 2 6" xfId="44130"/>
    <cellStyle name="Note 3 3 4 3" xfId="44131"/>
    <cellStyle name="Note 3 3 4 3 2" xfId="44132"/>
    <cellStyle name="Note 3 3 4 3 2 2" xfId="44133"/>
    <cellStyle name="Note 3 3 4 3 2 2 2" xfId="44134"/>
    <cellStyle name="Note 3 3 4 3 2 2 2 2" xfId="44135"/>
    <cellStyle name="Note 3 3 4 3 2 2 3" xfId="44136"/>
    <cellStyle name="Note 3 3 4 3 2 3" xfId="44137"/>
    <cellStyle name="Note 3 3 4 3 2 3 2" xfId="44138"/>
    <cellStyle name="Note 3 3 4 3 2 3 2 2" xfId="44139"/>
    <cellStyle name="Note 3 3 4 3 2 3 3" xfId="44140"/>
    <cellStyle name="Note 3 3 4 3 2 4" xfId="44141"/>
    <cellStyle name="Note 3 3 4 3 2 4 2" xfId="44142"/>
    <cellStyle name="Note 3 3 4 3 2 5" xfId="44143"/>
    <cellStyle name="Note 3 3 4 3 3" xfId="44144"/>
    <cellStyle name="Note 3 3 4 3 3 2" xfId="44145"/>
    <cellStyle name="Note 3 3 4 3 3 2 2" xfId="44146"/>
    <cellStyle name="Note 3 3 4 3 3 3" xfId="44147"/>
    <cellStyle name="Note 3 3 4 3 4" xfId="44148"/>
    <cellStyle name="Note 3 3 4 3 4 2" xfId="44149"/>
    <cellStyle name="Note 3 3 4 3 4 2 2" xfId="44150"/>
    <cellStyle name="Note 3 3 4 3 4 3" xfId="44151"/>
    <cellStyle name="Note 3 3 4 3 5" xfId="44152"/>
    <cellStyle name="Note 3 3 4 3 5 2" xfId="44153"/>
    <cellStyle name="Note 3 3 4 3 6" xfId="44154"/>
    <cellStyle name="Note 3 3 4 4" xfId="44155"/>
    <cellStyle name="Note 3 3 4 4 2" xfId="44156"/>
    <cellStyle name="Note 3 3 4 4 2 2" xfId="44157"/>
    <cellStyle name="Note 3 3 4 4 2 2 2" xfId="44158"/>
    <cellStyle name="Note 3 3 4 4 2 3" xfId="44159"/>
    <cellStyle name="Note 3 3 4 4 3" xfId="44160"/>
    <cellStyle name="Note 3 3 4 4 3 2" xfId="44161"/>
    <cellStyle name="Note 3 3 4 4 3 2 2" xfId="44162"/>
    <cellStyle name="Note 3 3 4 4 3 3" xfId="44163"/>
    <cellStyle name="Note 3 3 4 4 4" xfId="44164"/>
    <cellStyle name="Note 3 3 4 4 4 2" xfId="44165"/>
    <cellStyle name="Note 3 3 4 4 5" xfId="44166"/>
    <cellStyle name="Note 3 3 5" xfId="44167"/>
    <cellStyle name="Note 3 3 5 2" xfId="44168"/>
    <cellStyle name="Note 3 3 5 2 2" xfId="44169"/>
    <cellStyle name="Note 3 3 5 2 2 2" xfId="44170"/>
    <cellStyle name="Note 3 3 5 2 2 2 2" xfId="44171"/>
    <cellStyle name="Note 3 3 5 2 2 2 2 2" xfId="44172"/>
    <cellStyle name="Note 3 3 5 2 2 2 3" xfId="44173"/>
    <cellStyle name="Note 3 3 5 2 2 3" xfId="44174"/>
    <cellStyle name="Note 3 3 5 2 2 3 2" xfId="44175"/>
    <cellStyle name="Note 3 3 5 2 2 3 2 2" xfId="44176"/>
    <cellStyle name="Note 3 3 5 2 2 3 3" xfId="44177"/>
    <cellStyle name="Note 3 3 5 2 2 4" xfId="44178"/>
    <cellStyle name="Note 3 3 5 2 2 4 2" xfId="44179"/>
    <cellStyle name="Note 3 3 5 2 2 5" xfId="44180"/>
    <cellStyle name="Note 3 3 5 2 3" xfId="44181"/>
    <cellStyle name="Note 3 3 5 2 3 2" xfId="44182"/>
    <cellStyle name="Note 3 3 5 2 3 2 2" xfId="44183"/>
    <cellStyle name="Note 3 3 5 2 3 3" xfId="44184"/>
    <cellStyle name="Note 3 3 5 2 4" xfId="44185"/>
    <cellStyle name="Note 3 3 5 2 4 2" xfId="44186"/>
    <cellStyle name="Note 3 3 5 2 4 2 2" xfId="44187"/>
    <cellStyle name="Note 3 3 5 2 4 3" xfId="44188"/>
    <cellStyle name="Note 3 3 5 2 5" xfId="44189"/>
    <cellStyle name="Note 3 3 5 2 5 2" xfId="44190"/>
    <cellStyle name="Note 3 3 5 2 6" xfId="44191"/>
    <cellStyle name="Note 3 3 5 3" xfId="44192"/>
    <cellStyle name="Note 3 3 5 3 2" xfId="44193"/>
    <cellStyle name="Note 3 3 5 3 2 2" xfId="44194"/>
    <cellStyle name="Note 3 3 5 3 2 2 2" xfId="44195"/>
    <cellStyle name="Note 3 3 5 3 2 2 2 2" xfId="44196"/>
    <cellStyle name="Note 3 3 5 3 2 2 3" xfId="44197"/>
    <cellStyle name="Note 3 3 5 3 2 3" xfId="44198"/>
    <cellStyle name="Note 3 3 5 3 2 3 2" xfId="44199"/>
    <cellStyle name="Note 3 3 5 3 2 3 2 2" xfId="44200"/>
    <cellStyle name="Note 3 3 5 3 2 3 3" xfId="44201"/>
    <cellStyle name="Note 3 3 5 3 2 4" xfId="44202"/>
    <cellStyle name="Note 3 3 5 3 2 4 2" xfId="44203"/>
    <cellStyle name="Note 3 3 5 3 2 5" xfId="44204"/>
    <cellStyle name="Note 3 3 5 3 3" xfId="44205"/>
    <cellStyle name="Note 3 3 5 3 3 2" xfId="44206"/>
    <cellStyle name="Note 3 3 5 3 3 2 2" xfId="44207"/>
    <cellStyle name="Note 3 3 5 3 3 3" xfId="44208"/>
    <cellStyle name="Note 3 3 5 3 4" xfId="44209"/>
    <cellStyle name="Note 3 3 5 3 4 2" xfId="44210"/>
    <cellStyle name="Note 3 3 5 3 4 2 2" xfId="44211"/>
    <cellStyle name="Note 3 3 5 3 4 3" xfId="44212"/>
    <cellStyle name="Note 3 3 5 3 5" xfId="44213"/>
    <cellStyle name="Note 3 3 5 3 5 2" xfId="44214"/>
    <cellStyle name="Note 3 3 5 3 6" xfId="44215"/>
    <cellStyle name="Note 3 3 5 4" xfId="44216"/>
    <cellStyle name="Note 3 3 5 4 2" xfId="44217"/>
    <cellStyle name="Note 3 3 5 4 2 2" xfId="44218"/>
    <cellStyle name="Note 3 3 5 4 2 2 2" xfId="44219"/>
    <cellStyle name="Note 3 3 5 4 2 3" xfId="44220"/>
    <cellStyle name="Note 3 3 5 4 3" xfId="44221"/>
    <cellStyle name="Note 3 3 5 4 3 2" xfId="44222"/>
    <cellStyle name="Note 3 3 5 4 3 2 2" xfId="44223"/>
    <cellStyle name="Note 3 3 5 4 3 3" xfId="44224"/>
    <cellStyle name="Note 3 3 5 4 4" xfId="44225"/>
    <cellStyle name="Note 3 3 5 4 4 2" xfId="44226"/>
    <cellStyle name="Note 3 3 5 4 5" xfId="44227"/>
    <cellStyle name="Note 3 3 6" xfId="44228"/>
    <cellStyle name="Note 3 3 6 2" xfId="44229"/>
    <cellStyle name="Note 3 3 6 2 2" xfId="44230"/>
    <cellStyle name="Note 3 3 6 2 2 2" xfId="44231"/>
    <cellStyle name="Note 3 3 6 2 2 2 2" xfId="44232"/>
    <cellStyle name="Note 3 3 6 2 2 2 2 2" xfId="44233"/>
    <cellStyle name="Note 3 3 6 2 2 2 3" xfId="44234"/>
    <cellStyle name="Note 3 3 6 2 2 3" xfId="44235"/>
    <cellStyle name="Note 3 3 6 2 2 3 2" xfId="44236"/>
    <cellStyle name="Note 3 3 6 2 2 3 2 2" xfId="44237"/>
    <cellStyle name="Note 3 3 6 2 2 3 3" xfId="44238"/>
    <cellStyle name="Note 3 3 6 2 2 4" xfId="44239"/>
    <cellStyle name="Note 3 3 6 2 2 4 2" xfId="44240"/>
    <cellStyle name="Note 3 3 6 2 2 5" xfId="44241"/>
    <cellStyle name="Note 3 3 6 2 3" xfId="44242"/>
    <cellStyle name="Note 3 3 6 2 3 2" xfId="44243"/>
    <cellStyle name="Note 3 3 6 2 3 2 2" xfId="44244"/>
    <cellStyle name="Note 3 3 6 2 3 3" xfId="44245"/>
    <cellStyle name="Note 3 3 6 2 4" xfId="44246"/>
    <cellStyle name="Note 3 3 6 2 4 2" xfId="44247"/>
    <cellStyle name="Note 3 3 6 2 4 2 2" xfId="44248"/>
    <cellStyle name="Note 3 3 6 2 4 3" xfId="44249"/>
    <cellStyle name="Note 3 3 6 2 5" xfId="44250"/>
    <cellStyle name="Note 3 3 6 2 5 2" xfId="44251"/>
    <cellStyle name="Note 3 3 6 2 6" xfId="44252"/>
    <cellStyle name="Note 3 3 6 3" xfId="44253"/>
    <cellStyle name="Note 3 3 6 3 2" xfId="44254"/>
    <cellStyle name="Note 3 3 6 3 2 2" xfId="44255"/>
    <cellStyle name="Note 3 3 6 3 2 2 2" xfId="44256"/>
    <cellStyle name="Note 3 3 6 3 2 2 2 2" xfId="44257"/>
    <cellStyle name="Note 3 3 6 3 2 2 3" xfId="44258"/>
    <cellStyle name="Note 3 3 6 3 2 3" xfId="44259"/>
    <cellStyle name="Note 3 3 6 3 2 3 2" xfId="44260"/>
    <cellStyle name="Note 3 3 6 3 2 3 2 2" xfId="44261"/>
    <cellStyle name="Note 3 3 6 3 2 3 3" xfId="44262"/>
    <cellStyle name="Note 3 3 6 3 2 4" xfId="44263"/>
    <cellStyle name="Note 3 3 6 3 2 4 2" xfId="44264"/>
    <cellStyle name="Note 3 3 6 3 2 5" xfId="44265"/>
    <cellStyle name="Note 3 3 6 3 3" xfId="44266"/>
    <cellStyle name="Note 3 3 6 3 3 2" xfId="44267"/>
    <cellStyle name="Note 3 3 6 3 3 2 2" xfId="44268"/>
    <cellStyle name="Note 3 3 6 3 3 3" xfId="44269"/>
    <cellStyle name="Note 3 3 6 3 4" xfId="44270"/>
    <cellStyle name="Note 3 3 6 3 4 2" xfId="44271"/>
    <cellStyle name="Note 3 3 6 3 4 2 2" xfId="44272"/>
    <cellStyle name="Note 3 3 6 3 4 3" xfId="44273"/>
    <cellStyle name="Note 3 3 6 3 5" xfId="44274"/>
    <cellStyle name="Note 3 3 6 3 5 2" xfId="44275"/>
    <cellStyle name="Note 3 3 6 3 6" xfId="44276"/>
    <cellStyle name="Note 3 3 6 4" xfId="44277"/>
    <cellStyle name="Note 3 3 6 4 2" xfId="44278"/>
    <cellStyle name="Note 3 3 6 4 2 2" xfId="44279"/>
    <cellStyle name="Note 3 3 6 4 2 2 2" xfId="44280"/>
    <cellStyle name="Note 3 3 6 4 2 3" xfId="44281"/>
    <cellStyle name="Note 3 3 6 4 3" xfId="44282"/>
    <cellStyle name="Note 3 3 6 4 3 2" xfId="44283"/>
    <cellStyle name="Note 3 3 6 4 3 2 2" xfId="44284"/>
    <cellStyle name="Note 3 3 6 4 3 3" xfId="44285"/>
    <cellStyle name="Note 3 3 6 4 4" xfId="44286"/>
    <cellStyle name="Note 3 3 6 4 4 2" xfId="44287"/>
    <cellStyle name="Note 3 3 6 4 5" xfId="44288"/>
    <cellStyle name="Note 3 3 7" xfId="44289"/>
    <cellStyle name="Note 3 3 7 2" xfId="44290"/>
    <cellStyle name="Note 3 3 7 2 2" xfId="44291"/>
    <cellStyle name="Note 3 3 7 2 2 2" xfId="44292"/>
    <cellStyle name="Note 3 3 7 2 2 2 2" xfId="44293"/>
    <cellStyle name="Note 3 3 7 2 2 3" xfId="44294"/>
    <cellStyle name="Note 3 3 7 2 3" xfId="44295"/>
    <cellStyle name="Note 3 3 7 2 3 2" xfId="44296"/>
    <cellStyle name="Note 3 3 7 2 3 2 2" xfId="44297"/>
    <cellStyle name="Note 3 3 7 2 3 3" xfId="44298"/>
    <cellStyle name="Note 3 3 7 2 4" xfId="44299"/>
    <cellStyle name="Note 3 3 7 2 4 2" xfId="44300"/>
    <cellStyle name="Note 3 3 7 2 5" xfId="44301"/>
    <cellStyle name="Note 3 3 7 3" xfId="44302"/>
    <cellStyle name="Note 3 3 7 3 2" xfId="44303"/>
    <cellStyle name="Note 3 3 7 3 2 2" xfId="44304"/>
    <cellStyle name="Note 3 3 7 3 3" xfId="44305"/>
    <cellStyle name="Note 3 3 7 4" xfId="44306"/>
    <cellStyle name="Note 3 3 7 4 2" xfId="44307"/>
    <cellStyle name="Note 3 3 7 4 2 2" xfId="44308"/>
    <cellStyle name="Note 3 3 7 4 3" xfId="44309"/>
    <cellStyle name="Note 3 3 7 5" xfId="44310"/>
    <cellStyle name="Note 3 3 7 5 2" xfId="44311"/>
    <cellStyle name="Note 3 3 7 6" xfId="44312"/>
    <cellStyle name="Note 3 3 8" xfId="44313"/>
    <cellStyle name="Note 3 3 8 2" xfId="44314"/>
    <cellStyle name="Note 3 3 8 2 2" xfId="44315"/>
    <cellStyle name="Note 3 3 8 2 2 2" xfId="44316"/>
    <cellStyle name="Note 3 3 8 2 2 2 2" xfId="44317"/>
    <cellStyle name="Note 3 3 8 2 2 3" xfId="44318"/>
    <cellStyle name="Note 3 3 8 2 3" xfId="44319"/>
    <cellStyle name="Note 3 3 8 2 3 2" xfId="44320"/>
    <cellStyle name="Note 3 3 8 2 3 2 2" xfId="44321"/>
    <cellStyle name="Note 3 3 8 2 3 3" xfId="44322"/>
    <cellStyle name="Note 3 3 8 2 4" xfId="44323"/>
    <cellStyle name="Note 3 3 8 2 4 2" xfId="44324"/>
    <cellStyle name="Note 3 3 8 2 5" xfId="44325"/>
    <cellStyle name="Note 3 3 8 3" xfId="44326"/>
    <cellStyle name="Note 3 3 8 3 2" xfId="44327"/>
    <cellStyle name="Note 3 3 8 3 2 2" xfId="44328"/>
    <cellStyle name="Note 3 3 8 3 3" xfId="44329"/>
    <cellStyle name="Note 3 3 8 4" xfId="44330"/>
    <cellStyle name="Note 3 3 8 4 2" xfId="44331"/>
    <cellStyle name="Note 3 3 8 4 2 2" xfId="44332"/>
    <cellStyle name="Note 3 3 8 4 3" xfId="44333"/>
    <cellStyle name="Note 3 3 8 5" xfId="44334"/>
    <cellStyle name="Note 3 3 8 5 2" xfId="44335"/>
    <cellStyle name="Note 3 3 8 6" xfId="44336"/>
    <cellStyle name="Note 3 3 9" xfId="44337"/>
    <cellStyle name="Note 3 3 9 2" xfId="44338"/>
    <cellStyle name="Note 3 3 9 2 2" xfId="44339"/>
    <cellStyle name="Note 3 3 9 2 2 2" xfId="44340"/>
    <cellStyle name="Note 3 3 9 2 3" xfId="44341"/>
    <cellStyle name="Note 3 3 9 3" xfId="44342"/>
    <cellStyle name="Note 3 3 9 3 2" xfId="44343"/>
    <cellStyle name="Note 3 3 9 3 2 2" xfId="44344"/>
    <cellStyle name="Note 3 3 9 3 3" xfId="44345"/>
    <cellStyle name="Note 3 3 9 4" xfId="44346"/>
    <cellStyle name="Note 3 3 9 4 2" xfId="44347"/>
    <cellStyle name="Note 3 3 9 5" xfId="44348"/>
    <cellStyle name="Note 3 4" xfId="44349"/>
    <cellStyle name="Note 3 4 2" xfId="44350"/>
    <cellStyle name="Note 3 4 2 2" xfId="44351"/>
    <cellStyle name="Note 3 4 2 2 2" xfId="44352"/>
    <cellStyle name="Note 3 4 2 2 2 2" xfId="44353"/>
    <cellStyle name="Note 3 4 2 2 2 2 2" xfId="44354"/>
    <cellStyle name="Note 3 4 2 2 2 2 2 2" xfId="44355"/>
    <cellStyle name="Note 3 4 2 2 2 2 3" xfId="44356"/>
    <cellStyle name="Note 3 4 2 2 2 3" xfId="44357"/>
    <cellStyle name="Note 3 4 2 2 2 3 2" xfId="44358"/>
    <cellStyle name="Note 3 4 2 2 2 3 2 2" xfId="44359"/>
    <cellStyle name="Note 3 4 2 2 2 3 3" xfId="44360"/>
    <cellStyle name="Note 3 4 2 2 2 4" xfId="44361"/>
    <cellStyle name="Note 3 4 2 2 2 4 2" xfId="44362"/>
    <cellStyle name="Note 3 4 2 2 2 5" xfId="44363"/>
    <cellStyle name="Note 3 4 2 2 3" xfId="44364"/>
    <cellStyle name="Note 3 4 2 2 3 2" xfId="44365"/>
    <cellStyle name="Note 3 4 2 2 3 2 2" xfId="44366"/>
    <cellStyle name="Note 3 4 2 2 3 3" xfId="44367"/>
    <cellStyle name="Note 3 4 2 2 4" xfId="44368"/>
    <cellStyle name="Note 3 4 2 2 4 2" xfId="44369"/>
    <cellStyle name="Note 3 4 2 2 4 2 2" xfId="44370"/>
    <cellStyle name="Note 3 4 2 2 4 3" xfId="44371"/>
    <cellStyle name="Note 3 4 2 2 5" xfId="44372"/>
    <cellStyle name="Note 3 4 2 2 5 2" xfId="44373"/>
    <cellStyle name="Note 3 4 2 2 6" xfId="44374"/>
    <cellStyle name="Note 3 4 2 3" xfId="44375"/>
    <cellStyle name="Note 3 4 2 3 2" xfId="44376"/>
    <cellStyle name="Note 3 4 2 3 2 2" xfId="44377"/>
    <cellStyle name="Note 3 4 2 3 2 2 2" xfId="44378"/>
    <cellStyle name="Note 3 4 2 3 2 2 2 2" xfId="44379"/>
    <cellStyle name="Note 3 4 2 3 2 2 3" xfId="44380"/>
    <cellStyle name="Note 3 4 2 3 2 3" xfId="44381"/>
    <cellStyle name="Note 3 4 2 3 2 3 2" xfId="44382"/>
    <cellStyle name="Note 3 4 2 3 2 3 2 2" xfId="44383"/>
    <cellStyle name="Note 3 4 2 3 2 3 3" xfId="44384"/>
    <cellStyle name="Note 3 4 2 3 2 4" xfId="44385"/>
    <cellStyle name="Note 3 4 2 3 2 4 2" xfId="44386"/>
    <cellStyle name="Note 3 4 2 3 2 5" xfId="44387"/>
    <cellStyle name="Note 3 4 2 3 3" xfId="44388"/>
    <cellStyle name="Note 3 4 2 3 3 2" xfId="44389"/>
    <cellStyle name="Note 3 4 2 3 3 2 2" xfId="44390"/>
    <cellStyle name="Note 3 4 2 3 3 3" xfId="44391"/>
    <cellStyle name="Note 3 4 2 3 4" xfId="44392"/>
    <cellStyle name="Note 3 4 2 3 4 2" xfId="44393"/>
    <cellStyle name="Note 3 4 2 3 4 2 2" xfId="44394"/>
    <cellStyle name="Note 3 4 2 3 4 3" xfId="44395"/>
    <cellStyle name="Note 3 4 2 3 5" xfId="44396"/>
    <cellStyle name="Note 3 4 2 3 5 2" xfId="44397"/>
    <cellStyle name="Note 3 4 2 3 6" xfId="44398"/>
    <cellStyle name="Note 3 4 2 4" xfId="44399"/>
    <cellStyle name="Note 3 4 2 4 2" xfId="44400"/>
    <cellStyle name="Note 3 4 2 4 2 2" xfId="44401"/>
    <cellStyle name="Note 3 4 2 4 2 2 2" xfId="44402"/>
    <cellStyle name="Note 3 4 2 4 2 3" xfId="44403"/>
    <cellStyle name="Note 3 4 2 4 3" xfId="44404"/>
    <cellStyle name="Note 3 4 2 4 3 2" xfId="44405"/>
    <cellStyle name="Note 3 4 2 4 3 2 2" xfId="44406"/>
    <cellStyle name="Note 3 4 2 4 3 3" xfId="44407"/>
    <cellStyle name="Note 3 4 2 4 4" xfId="44408"/>
    <cellStyle name="Note 3 4 2 4 4 2" xfId="44409"/>
    <cellStyle name="Note 3 4 2 4 5" xfId="44410"/>
    <cellStyle name="Note 3 4 3" xfId="44411"/>
    <cellStyle name="Note 3 4 3 2" xfId="44412"/>
    <cellStyle name="Note 3 4 3 2 2" xfId="44413"/>
    <cellStyle name="Note 3 4 3 2 2 2" xfId="44414"/>
    <cellStyle name="Note 3 4 3 2 2 2 2" xfId="44415"/>
    <cellStyle name="Note 3 4 3 2 2 2 2 2" xfId="44416"/>
    <cellStyle name="Note 3 4 3 2 2 2 3" xfId="44417"/>
    <cellStyle name="Note 3 4 3 2 2 3" xfId="44418"/>
    <cellStyle name="Note 3 4 3 2 2 3 2" xfId="44419"/>
    <cellStyle name="Note 3 4 3 2 2 3 2 2" xfId="44420"/>
    <cellStyle name="Note 3 4 3 2 2 3 3" xfId="44421"/>
    <cellStyle name="Note 3 4 3 2 2 4" xfId="44422"/>
    <cellStyle name="Note 3 4 3 2 2 4 2" xfId="44423"/>
    <cellStyle name="Note 3 4 3 2 2 5" xfId="44424"/>
    <cellStyle name="Note 3 4 3 2 3" xfId="44425"/>
    <cellStyle name="Note 3 4 3 2 3 2" xfId="44426"/>
    <cellStyle name="Note 3 4 3 2 3 2 2" xfId="44427"/>
    <cellStyle name="Note 3 4 3 2 3 3" xfId="44428"/>
    <cellStyle name="Note 3 4 3 2 4" xfId="44429"/>
    <cellStyle name="Note 3 4 3 2 4 2" xfId="44430"/>
    <cellStyle name="Note 3 4 3 2 4 2 2" xfId="44431"/>
    <cellStyle name="Note 3 4 3 2 4 3" xfId="44432"/>
    <cellStyle name="Note 3 4 3 2 5" xfId="44433"/>
    <cellStyle name="Note 3 4 3 2 5 2" xfId="44434"/>
    <cellStyle name="Note 3 4 3 2 6" xfId="44435"/>
    <cellStyle name="Note 3 4 3 3" xfId="44436"/>
    <cellStyle name="Note 3 4 3 3 2" xfId="44437"/>
    <cellStyle name="Note 3 4 3 3 2 2" xfId="44438"/>
    <cellStyle name="Note 3 4 3 3 2 2 2" xfId="44439"/>
    <cellStyle name="Note 3 4 3 3 2 2 2 2" xfId="44440"/>
    <cellStyle name="Note 3 4 3 3 2 2 3" xfId="44441"/>
    <cellStyle name="Note 3 4 3 3 2 3" xfId="44442"/>
    <cellStyle name="Note 3 4 3 3 2 3 2" xfId="44443"/>
    <cellStyle name="Note 3 4 3 3 2 3 2 2" xfId="44444"/>
    <cellStyle name="Note 3 4 3 3 2 3 3" xfId="44445"/>
    <cellStyle name="Note 3 4 3 3 2 4" xfId="44446"/>
    <cellStyle name="Note 3 4 3 3 2 4 2" xfId="44447"/>
    <cellStyle name="Note 3 4 3 3 2 5" xfId="44448"/>
    <cellStyle name="Note 3 4 3 3 3" xfId="44449"/>
    <cellStyle name="Note 3 4 3 3 3 2" xfId="44450"/>
    <cellStyle name="Note 3 4 3 3 3 2 2" xfId="44451"/>
    <cellStyle name="Note 3 4 3 3 3 3" xfId="44452"/>
    <cellStyle name="Note 3 4 3 3 4" xfId="44453"/>
    <cellStyle name="Note 3 4 3 3 4 2" xfId="44454"/>
    <cellStyle name="Note 3 4 3 3 4 2 2" xfId="44455"/>
    <cellStyle name="Note 3 4 3 3 4 3" xfId="44456"/>
    <cellStyle name="Note 3 4 3 3 5" xfId="44457"/>
    <cellStyle name="Note 3 4 3 3 5 2" xfId="44458"/>
    <cellStyle name="Note 3 4 3 3 6" xfId="44459"/>
    <cellStyle name="Note 3 4 3 4" xfId="44460"/>
    <cellStyle name="Note 3 4 3 4 2" xfId="44461"/>
    <cellStyle name="Note 3 4 3 4 2 2" xfId="44462"/>
    <cellStyle name="Note 3 4 3 4 2 2 2" xfId="44463"/>
    <cellStyle name="Note 3 4 3 4 2 3" xfId="44464"/>
    <cellStyle name="Note 3 4 3 4 3" xfId="44465"/>
    <cellStyle name="Note 3 4 3 4 3 2" xfId="44466"/>
    <cellStyle name="Note 3 4 3 4 3 2 2" xfId="44467"/>
    <cellStyle name="Note 3 4 3 4 3 3" xfId="44468"/>
    <cellStyle name="Note 3 4 3 4 4" xfId="44469"/>
    <cellStyle name="Note 3 4 3 4 4 2" xfId="44470"/>
    <cellStyle name="Note 3 4 3 4 5" xfId="44471"/>
    <cellStyle name="Note 3 4 4" xfId="44472"/>
    <cellStyle name="Note 3 4 4 2" xfId="44473"/>
    <cellStyle name="Note 3 4 4 2 2" xfId="44474"/>
    <cellStyle name="Note 3 4 4 2 2 2" xfId="44475"/>
    <cellStyle name="Note 3 4 4 2 2 2 2" xfId="44476"/>
    <cellStyle name="Note 3 4 4 2 2 2 2 2" xfId="44477"/>
    <cellStyle name="Note 3 4 4 2 2 2 3" xfId="44478"/>
    <cellStyle name="Note 3 4 4 2 2 3" xfId="44479"/>
    <cellStyle name="Note 3 4 4 2 2 3 2" xfId="44480"/>
    <cellStyle name="Note 3 4 4 2 2 3 2 2" xfId="44481"/>
    <cellStyle name="Note 3 4 4 2 2 3 3" xfId="44482"/>
    <cellStyle name="Note 3 4 4 2 2 4" xfId="44483"/>
    <cellStyle name="Note 3 4 4 2 2 4 2" xfId="44484"/>
    <cellStyle name="Note 3 4 4 2 2 5" xfId="44485"/>
    <cellStyle name="Note 3 4 4 2 3" xfId="44486"/>
    <cellStyle name="Note 3 4 4 2 3 2" xfId="44487"/>
    <cellStyle name="Note 3 4 4 2 3 2 2" xfId="44488"/>
    <cellStyle name="Note 3 4 4 2 3 3" xfId="44489"/>
    <cellStyle name="Note 3 4 4 2 4" xfId="44490"/>
    <cellStyle name="Note 3 4 4 2 4 2" xfId="44491"/>
    <cellStyle name="Note 3 4 4 2 4 2 2" xfId="44492"/>
    <cellStyle name="Note 3 4 4 2 4 3" xfId="44493"/>
    <cellStyle name="Note 3 4 4 2 5" xfId="44494"/>
    <cellStyle name="Note 3 4 4 2 5 2" xfId="44495"/>
    <cellStyle name="Note 3 4 4 2 6" xfId="44496"/>
    <cellStyle name="Note 3 4 4 3" xfId="44497"/>
    <cellStyle name="Note 3 4 4 3 2" xfId="44498"/>
    <cellStyle name="Note 3 4 4 3 2 2" xfId="44499"/>
    <cellStyle name="Note 3 4 4 3 2 2 2" xfId="44500"/>
    <cellStyle name="Note 3 4 4 3 2 2 2 2" xfId="44501"/>
    <cellStyle name="Note 3 4 4 3 2 2 3" xfId="44502"/>
    <cellStyle name="Note 3 4 4 3 2 3" xfId="44503"/>
    <cellStyle name="Note 3 4 4 3 2 3 2" xfId="44504"/>
    <cellStyle name="Note 3 4 4 3 2 3 2 2" xfId="44505"/>
    <cellStyle name="Note 3 4 4 3 2 3 3" xfId="44506"/>
    <cellStyle name="Note 3 4 4 3 2 4" xfId="44507"/>
    <cellStyle name="Note 3 4 4 3 2 4 2" xfId="44508"/>
    <cellStyle name="Note 3 4 4 3 2 5" xfId="44509"/>
    <cellStyle name="Note 3 4 4 3 3" xfId="44510"/>
    <cellStyle name="Note 3 4 4 3 3 2" xfId="44511"/>
    <cellStyle name="Note 3 4 4 3 3 2 2" xfId="44512"/>
    <cellStyle name="Note 3 4 4 3 3 3" xfId="44513"/>
    <cellStyle name="Note 3 4 4 3 4" xfId="44514"/>
    <cellStyle name="Note 3 4 4 3 4 2" xfId="44515"/>
    <cellStyle name="Note 3 4 4 3 4 2 2" xfId="44516"/>
    <cellStyle name="Note 3 4 4 3 4 3" xfId="44517"/>
    <cellStyle name="Note 3 4 4 3 5" xfId="44518"/>
    <cellStyle name="Note 3 4 4 3 5 2" xfId="44519"/>
    <cellStyle name="Note 3 4 4 3 6" xfId="44520"/>
    <cellStyle name="Note 3 4 4 4" xfId="44521"/>
    <cellStyle name="Note 3 4 4 4 2" xfId="44522"/>
    <cellStyle name="Note 3 4 4 4 2 2" xfId="44523"/>
    <cellStyle name="Note 3 4 4 4 2 2 2" xfId="44524"/>
    <cellStyle name="Note 3 4 4 4 2 3" xfId="44525"/>
    <cellStyle name="Note 3 4 4 4 3" xfId="44526"/>
    <cellStyle name="Note 3 4 4 4 3 2" xfId="44527"/>
    <cellStyle name="Note 3 4 4 4 3 2 2" xfId="44528"/>
    <cellStyle name="Note 3 4 4 4 3 3" xfId="44529"/>
    <cellStyle name="Note 3 4 4 4 4" xfId="44530"/>
    <cellStyle name="Note 3 4 4 4 4 2" xfId="44531"/>
    <cellStyle name="Note 3 4 4 4 5" xfId="44532"/>
    <cellStyle name="Note 3 4 5" xfId="44533"/>
    <cellStyle name="Note 3 4 5 2" xfId="44534"/>
    <cellStyle name="Note 3 4 5 2 2" xfId="44535"/>
    <cellStyle name="Note 3 4 5 2 2 2" xfId="44536"/>
    <cellStyle name="Note 3 4 5 2 2 2 2" xfId="44537"/>
    <cellStyle name="Note 3 4 5 2 2 2 2 2" xfId="44538"/>
    <cellStyle name="Note 3 4 5 2 2 2 3" xfId="44539"/>
    <cellStyle name="Note 3 4 5 2 2 3" xfId="44540"/>
    <cellStyle name="Note 3 4 5 2 2 3 2" xfId="44541"/>
    <cellStyle name="Note 3 4 5 2 2 3 2 2" xfId="44542"/>
    <cellStyle name="Note 3 4 5 2 2 3 3" xfId="44543"/>
    <cellStyle name="Note 3 4 5 2 2 4" xfId="44544"/>
    <cellStyle name="Note 3 4 5 2 2 4 2" xfId="44545"/>
    <cellStyle name="Note 3 4 5 2 2 5" xfId="44546"/>
    <cellStyle name="Note 3 4 5 2 3" xfId="44547"/>
    <cellStyle name="Note 3 4 5 2 3 2" xfId="44548"/>
    <cellStyle name="Note 3 4 5 2 3 2 2" xfId="44549"/>
    <cellStyle name="Note 3 4 5 2 3 3" xfId="44550"/>
    <cellStyle name="Note 3 4 5 2 4" xfId="44551"/>
    <cellStyle name="Note 3 4 5 2 4 2" xfId="44552"/>
    <cellStyle name="Note 3 4 5 2 4 2 2" xfId="44553"/>
    <cellStyle name="Note 3 4 5 2 4 3" xfId="44554"/>
    <cellStyle name="Note 3 4 5 2 5" xfId="44555"/>
    <cellStyle name="Note 3 4 5 2 5 2" xfId="44556"/>
    <cellStyle name="Note 3 4 5 2 6" xfId="44557"/>
    <cellStyle name="Note 3 4 5 3" xfId="44558"/>
    <cellStyle name="Note 3 4 5 3 2" xfId="44559"/>
    <cellStyle name="Note 3 4 5 3 2 2" xfId="44560"/>
    <cellStyle name="Note 3 4 5 3 2 2 2" xfId="44561"/>
    <cellStyle name="Note 3 4 5 3 2 2 2 2" xfId="44562"/>
    <cellStyle name="Note 3 4 5 3 2 2 3" xfId="44563"/>
    <cellStyle name="Note 3 4 5 3 2 3" xfId="44564"/>
    <cellStyle name="Note 3 4 5 3 2 3 2" xfId="44565"/>
    <cellStyle name="Note 3 4 5 3 2 3 2 2" xfId="44566"/>
    <cellStyle name="Note 3 4 5 3 2 3 3" xfId="44567"/>
    <cellStyle name="Note 3 4 5 3 2 4" xfId="44568"/>
    <cellStyle name="Note 3 4 5 3 2 4 2" xfId="44569"/>
    <cellStyle name="Note 3 4 5 3 2 5" xfId="44570"/>
    <cellStyle name="Note 3 4 5 3 3" xfId="44571"/>
    <cellStyle name="Note 3 4 5 3 3 2" xfId="44572"/>
    <cellStyle name="Note 3 4 5 3 3 2 2" xfId="44573"/>
    <cellStyle name="Note 3 4 5 3 3 3" xfId="44574"/>
    <cellStyle name="Note 3 4 5 3 4" xfId="44575"/>
    <cellStyle name="Note 3 4 5 3 4 2" xfId="44576"/>
    <cellStyle name="Note 3 4 5 3 4 2 2" xfId="44577"/>
    <cellStyle name="Note 3 4 5 3 4 3" xfId="44578"/>
    <cellStyle name="Note 3 4 5 3 5" xfId="44579"/>
    <cellStyle name="Note 3 4 5 3 5 2" xfId="44580"/>
    <cellStyle name="Note 3 4 5 3 6" xfId="44581"/>
    <cellStyle name="Note 3 4 5 4" xfId="44582"/>
    <cellStyle name="Note 3 4 5 4 2" xfId="44583"/>
    <cellStyle name="Note 3 4 5 4 2 2" xfId="44584"/>
    <cellStyle name="Note 3 4 5 4 2 2 2" xfId="44585"/>
    <cellStyle name="Note 3 4 5 4 2 3" xfId="44586"/>
    <cellStyle name="Note 3 4 5 4 3" xfId="44587"/>
    <cellStyle name="Note 3 4 5 4 3 2" xfId="44588"/>
    <cellStyle name="Note 3 4 5 4 3 2 2" xfId="44589"/>
    <cellStyle name="Note 3 4 5 4 3 3" xfId="44590"/>
    <cellStyle name="Note 3 4 5 4 4" xfId="44591"/>
    <cellStyle name="Note 3 4 5 4 4 2" xfId="44592"/>
    <cellStyle name="Note 3 4 5 4 5" xfId="44593"/>
    <cellStyle name="Note 3 4 6" xfId="44594"/>
    <cellStyle name="Note 3 4 6 2" xfId="44595"/>
    <cellStyle name="Note 3 4 6 2 2" xfId="44596"/>
    <cellStyle name="Note 3 4 6 2 2 2" xfId="44597"/>
    <cellStyle name="Note 3 4 6 2 2 2 2" xfId="44598"/>
    <cellStyle name="Note 3 4 6 2 2 2 2 2" xfId="44599"/>
    <cellStyle name="Note 3 4 6 2 2 2 3" xfId="44600"/>
    <cellStyle name="Note 3 4 6 2 2 3" xfId="44601"/>
    <cellStyle name="Note 3 4 6 2 2 3 2" xfId="44602"/>
    <cellStyle name="Note 3 4 6 2 2 3 2 2" xfId="44603"/>
    <cellStyle name="Note 3 4 6 2 2 3 3" xfId="44604"/>
    <cellStyle name="Note 3 4 6 2 2 4" xfId="44605"/>
    <cellStyle name="Note 3 4 6 2 2 4 2" xfId="44606"/>
    <cellStyle name="Note 3 4 6 2 2 5" xfId="44607"/>
    <cellStyle name="Note 3 4 6 2 3" xfId="44608"/>
    <cellStyle name="Note 3 4 6 2 3 2" xfId="44609"/>
    <cellStyle name="Note 3 4 6 2 3 2 2" xfId="44610"/>
    <cellStyle name="Note 3 4 6 2 3 3" xfId="44611"/>
    <cellStyle name="Note 3 4 6 2 4" xfId="44612"/>
    <cellStyle name="Note 3 4 6 2 4 2" xfId="44613"/>
    <cellStyle name="Note 3 4 6 2 4 2 2" xfId="44614"/>
    <cellStyle name="Note 3 4 6 2 4 3" xfId="44615"/>
    <cellStyle name="Note 3 4 6 2 5" xfId="44616"/>
    <cellStyle name="Note 3 4 6 2 5 2" xfId="44617"/>
    <cellStyle name="Note 3 4 6 2 6" xfId="44618"/>
    <cellStyle name="Note 3 4 6 3" xfId="44619"/>
    <cellStyle name="Note 3 4 6 3 2" xfId="44620"/>
    <cellStyle name="Note 3 4 6 3 2 2" xfId="44621"/>
    <cellStyle name="Note 3 4 6 3 2 2 2" xfId="44622"/>
    <cellStyle name="Note 3 4 6 3 2 2 2 2" xfId="44623"/>
    <cellStyle name="Note 3 4 6 3 2 2 3" xfId="44624"/>
    <cellStyle name="Note 3 4 6 3 2 3" xfId="44625"/>
    <cellStyle name="Note 3 4 6 3 2 3 2" xfId="44626"/>
    <cellStyle name="Note 3 4 6 3 2 3 2 2" xfId="44627"/>
    <cellStyle name="Note 3 4 6 3 2 3 3" xfId="44628"/>
    <cellStyle name="Note 3 4 6 3 2 4" xfId="44629"/>
    <cellStyle name="Note 3 4 6 3 2 4 2" xfId="44630"/>
    <cellStyle name="Note 3 4 6 3 2 5" xfId="44631"/>
    <cellStyle name="Note 3 4 6 3 3" xfId="44632"/>
    <cellStyle name="Note 3 4 6 3 3 2" xfId="44633"/>
    <cellStyle name="Note 3 4 6 3 3 2 2" xfId="44634"/>
    <cellStyle name="Note 3 4 6 3 3 3" xfId="44635"/>
    <cellStyle name="Note 3 4 6 3 4" xfId="44636"/>
    <cellStyle name="Note 3 4 6 3 4 2" xfId="44637"/>
    <cellStyle name="Note 3 4 6 3 4 2 2" xfId="44638"/>
    <cellStyle name="Note 3 4 6 3 4 3" xfId="44639"/>
    <cellStyle name="Note 3 4 6 3 5" xfId="44640"/>
    <cellStyle name="Note 3 4 6 3 5 2" xfId="44641"/>
    <cellStyle name="Note 3 4 6 3 6" xfId="44642"/>
    <cellStyle name="Note 3 4 6 4" xfId="44643"/>
    <cellStyle name="Note 3 4 6 4 2" xfId="44644"/>
    <cellStyle name="Note 3 4 6 4 2 2" xfId="44645"/>
    <cellStyle name="Note 3 4 6 4 2 2 2" xfId="44646"/>
    <cellStyle name="Note 3 4 6 4 2 3" xfId="44647"/>
    <cellStyle name="Note 3 4 6 4 3" xfId="44648"/>
    <cellStyle name="Note 3 4 6 4 3 2" xfId="44649"/>
    <cellStyle name="Note 3 4 6 4 3 2 2" xfId="44650"/>
    <cellStyle name="Note 3 4 6 4 3 3" xfId="44651"/>
    <cellStyle name="Note 3 4 6 4 4" xfId="44652"/>
    <cellStyle name="Note 3 4 6 4 4 2" xfId="44653"/>
    <cellStyle name="Note 3 4 6 4 5" xfId="44654"/>
    <cellStyle name="Note 3 4 7" xfId="44655"/>
    <cellStyle name="Note 3 4 7 2" xfId="44656"/>
    <cellStyle name="Note 3 4 7 2 2" xfId="44657"/>
    <cellStyle name="Note 3 4 7 2 2 2" xfId="44658"/>
    <cellStyle name="Note 3 4 7 2 2 2 2" xfId="44659"/>
    <cellStyle name="Note 3 4 7 2 2 3" xfId="44660"/>
    <cellStyle name="Note 3 4 7 2 3" xfId="44661"/>
    <cellStyle name="Note 3 4 7 2 3 2" xfId="44662"/>
    <cellStyle name="Note 3 4 7 2 3 2 2" xfId="44663"/>
    <cellStyle name="Note 3 4 7 2 3 3" xfId="44664"/>
    <cellStyle name="Note 3 4 7 2 4" xfId="44665"/>
    <cellStyle name="Note 3 4 7 2 4 2" xfId="44666"/>
    <cellStyle name="Note 3 4 7 2 5" xfId="44667"/>
    <cellStyle name="Note 3 4 7 3" xfId="44668"/>
    <cellStyle name="Note 3 4 7 3 2" xfId="44669"/>
    <cellStyle name="Note 3 4 7 3 2 2" xfId="44670"/>
    <cellStyle name="Note 3 4 7 3 3" xfId="44671"/>
    <cellStyle name="Note 3 4 7 4" xfId="44672"/>
    <cellStyle name="Note 3 4 7 4 2" xfId="44673"/>
    <cellStyle name="Note 3 4 7 4 2 2" xfId="44674"/>
    <cellStyle name="Note 3 4 7 4 3" xfId="44675"/>
    <cellStyle name="Note 3 4 7 5" xfId="44676"/>
    <cellStyle name="Note 3 4 7 5 2" xfId="44677"/>
    <cellStyle name="Note 3 4 7 6" xfId="44678"/>
    <cellStyle name="Note 3 4 8" xfId="44679"/>
    <cellStyle name="Note 3 4 8 2" xfId="44680"/>
    <cellStyle name="Note 3 4 8 2 2" xfId="44681"/>
    <cellStyle name="Note 3 4 8 2 2 2" xfId="44682"/>
    <cellStyle name="Note 3 4 8 2 2 2 2" xfId="44683"/>
    <cellStyle name="Note 3 4 8 2 2 3" xfId="44684"/>
    <cellStyle name="Note 3 4 8 2 3" xfId="44685"/>
    <cellStyle name="Note 3 4 8 2 3 2" xfId="44686"/>
    <cellStyle name="Note 3 4 8 2 3 2 2" xfId="44687"/>
    <cellStyle name="Note 3 4 8 2 3 3" xfId="44688"/>
    <cellStyle name="Note 3 4 8 2 4" xfId="44689"/>
    <cellStyle name="Note 3 4 8 2 4 2" xfId="44690"/>
    <cellStyle name="Note 3 4 8 2 5" xfId="44691"/>
    <cellStyle name="Note 3 4 8 3" xfId="44692"/>
    <cellStyle name="Note 3 4 8 3 2" xfId="44693"/>
    <cellStyle name="Note 3 4 8 3 2 2" xfId="44694"/>
    <cellStyle name="Note 3 4 8 3 3" xfId="44695"/>
    <cellStyle name="Note 3 4 8 4" xfId="44696"/>
    <cellStyle name="Note 3 4 8 4 2" xfId="44697"/>
    <cellStyle name="Note 3 4 8 4 2 2" xfId="44698"/>
    <cellStyle name="Note 3 4 8 4 3" xfId="44699"/>
    <cellStyle name="Note 3 4 8 5" xfId="44700"/>
    <cellStyle name="Note 3 4 8 5 2" xfId="44701"/>
    <cellStyle name="Note 3 4 8 6" xfId="44702"/>
    <cellStyle name="Note 3 4 9" xfId="44703"/>
    <cellStyle name="Note 3 4 9 2" xfId="44704"/>
    <cellStyle name="Note 3 4 9 2 2" xfId="44705"/>
    <cellStyle name="Note 3 4 9 2 2 2" xfId="44706"/>
    <cellStyle name="Note 3 4 9 2 3" xfId="44707"/>
    <cellStyle name="Note 3 4 9 3" xfId="44708"/>
    <cellStyle name="Note 3 4 9 3 2" xfId="44709"/>
    <cellStyle name="Note 3 4 9 3 2 2" xfId="44710"/>
    <cellStyle name="Note 3 4 9 3 3" xfId="44711"/>
    <cellStyle name="Note 3 4 9 4" xfId="44712"/>
    <cellStyle name="Note 3 4 9 4 2" xfId="44713"/>
    <cellStyle name="Note 3 4 9 5" xfId="44714"/>
    <cellStyle name="Note 3 5" xfId="44715"/>
    <cellStyle name="Note 3 5 2" xfId="44716"/>
    <cellStyle name="Note 3 5 2 2" xfId="44717"/>
    <cellStyle name="Note 3 5 2 2 2" xfId="44718"/>
    <cellStyle name="Note 3 5 2 2 2 2" xfId="44719"/>
    <cellStyle name="Note 3 5 2 2 2 2 2" xfId="44720"/>
    <cellStyle name="Note 3 5 2 2 2 2 2 2" xfId="44721"/>
    <cellStyle name="Note 3 5 2 2 2 2 3" xfId="44722"/>
    <cellStyle name="Note 3 5 2 2 2 3" xfId="44723"/>
    <cellStyle name="Note 3 5 2 2 2 3 2" xfId="44724"/>
    <cellStyle name="Note 3 5 2 2 2 3 2 2" xfId="44725"/>
    <cellStyle name="Note 3 5 2 2 2 3 3" xfId="44726"/>
    <cellStyle name="Note 3 5 2 2 2 4" xfId="44727"/>
    <cellStyle name="Note 3 5 2 2 2 4 2" xfId="44728"/>
    <cellStyle name="Note 3 5 2 2 2 5" xfId="44729"/>
    <cellStyle name="Note 3 5 2 2 3" xfId="44730"/>
    <cellStyle name="Note 3 5 2 2 3 2" xfId="44731"/>
    <cellStyle name="Note 3 5 2 2 3 2 2" xfId="44732"/>
    <cellStyle name="Note 3 5 2 2 3 3" xfId="44733"/>
    <cellStyle name="Note 3 5 2 2 4" xfId="44734"/>
    <cellStyle name="Note 3 5 2 2 4 2" xfId="44735"/>
    <cellStyle name="Note 3 5 2 2 4 2 2" xfId="44736"/>
    <cellStyle name="Note 3 5 2 2 4 3" xfId="44737"/>
    <cellStyle name="Note 3 5 2 2 5" xfId="44738"/>
    <cellStyle name="Note 3 5 2 2 5 2" xfId="44739"/>
    <cellStyle name="Note 3 5 2 2 6" xfId="44740"/>
    <cellStyle name="Note 3 5 2 3" xfId="44741"/>
    <cellStyle name="Note 3 5 2 3 2" xfId="44742"/>
    <cellStyle name="Note 3 5 2 3 2 2" xfId="44743"/>
    <cellStyle name="Note 3 5 2 3 2 2 2" xfId="44744"/>
    <cellStyle name="Note 3 5 2 3 2 2 2 2" xfId="44745"/>
    <cellStyle name="Note 3 5 2 3 2 2 3" xfId="44746"/>
    <cellStyle name="Note 3 5 2 3 2 3" xfId="44747"/>
    <cellStyle name="Note 3 5 2 3 2 3 2" xfId="44748"/>
    <cellStyle name="Note 3 5 2 3 2 3 2 2" xfId="44749"/>
    <cellStyle name="Note 3 5 2 3 2 3 3" xfId="44750"/>
    <cellStyle name="Note 3 5 2 3 2 4" xfId="44751"/>
    <cellStyle name="Note 3 5 2 3 2 4 2" xfId="44752"/>
    <cellStyle name="Note 3 5 2 3 2 5" xfId="44753"/>
    <cellStyle name="Note 3 5 2 3 3" xfId="44754"/>
    <cellStyle name="Note 3 5 2 3 3 2" xfId="44755"/>
    <cellStyle name="Note 3 5 2 3 3 2 2" xfId="44756"/>
    <cellStyle name="Note 3 5 2 3 3 3" xfId="44757"/>
    <cellStyle name="Note 3 5 2 3 4" xfId="44758"/>
    <cellStyle name="Note 3 5 2 3 4 2" xfId="44759"/>
    <cellStyle name="Note 3 5 2 3 4 2 2" xfId="44760"/>
    <cellStyle name="Note 3 5 2 3 4 3" xfId="44761"/>
    <cellStyle name="Note 3 5 2 3 5" xfId="44762"/>
    <cellStyle name="Note 3 5 2 3 5 2" xfId="44763"/>
    <cellStyle name="Note 3 5 2 3 6" xfId="44764"/>
    <cellStyle name="Note 3 5 2 4" xfId="44765"/>
    <cellStyle name="Note 3 5 2 4 2" xfId="44766"/>
    <cellStyle name="Note 3 5 2 4 2 2" xfId="44767"/>
    <cellStyle name="Note 3 5 2 4 2 2 2" xfId="44768"/>
    <cellStyle name="Note 3 5 2 4 2 3" xfId="44769"/>
    <cellStyle name="Note 3 5 2 4 3" xfId="44770"/>
    <cellStyle name="Note 3 5 2 4 3 2" xfId="44771"/>
    <cellStyle name="Note 3 5 2 4 3 2 2" xfId="44772"/>
    <cellStyle name="Note 3 5 2 4 3 3" xfId="44773"/>
    <cellStyle name="Note 3 5 2 4 4" xfId="44774"/>
    <cellStyle name="Note 3 5 2 4 4 2" xfId="44775"/>
    <cellStyle name="Note 3 5 2 4 5" xfId="44776"/>
    <cellStyle name="Note 3 5 3" xfId="44777"/>
    <cellStyle name="Note 3 5 3 2" xfId="44778"/>
    <cellStyle name="Note 3 5 3 2 2" xfId="44779"/>
    <cellStyle name="Note 3 5 3 2 2 2" xfId="44780"/>
    <cellStyle name="Note 3 5 3 2 2 2 2" xfId="44781"/>
    <cellStyle name="Note 3 5 3 2 2 2 2 2" xfId="44782"/>
    <cellStyle name="Note 3 5 3 2 2 2 3" xfId="44783"/>
    <cellStyle name="Note 3 5 3 2 2 3" xfId="44784"/>
    <cellStyle name="Note 3 5 3 2 2 3 2" xfId="44785"/>
    <cellStyle name="Note 3 5 3 2 2 3 2 2" xfId="44786"/>
    <cellStyle name="Note 3 5 3 2 2 3 3" xfId="44787"/>
    <cellStyle name="Note 3 5 3 2 2 4" xfId="44788"/>
    <cellStyle name="Note 3 5 3 2 2 4 2" xfId="44789"/>
    <cellStyle name="Note 3 5 3 2 2 5" xfId="44790"/>
    <cellStyle name="Note 3 5 3 2 3" xfId="44791"/>
    <cellStyle name="Note 3 5 3 2 3 2" xfId="44792"/>
    <cellStyle name="Note 3 5 3 2 3 2 2" xfId="44793"/>
    <cellStyle name="Note 3 5 3 2 3 3" xfId="44794"/>
    <cellStyle name="Note 3 5 3 2 4" xfId="44795"/>
    <cellStyle name="Note 3 5 3 2 4 2" xfId="44796"/>
    <cellStyle name="Note 3 5 3 2 4 2 2" xfId="44797"/>
    <cellStyle name="Note 3 5 3 2 4 3" xfId="44798"/>
    <cellStyle name="Note 3 5 3 2 5" xfId="44799"/>
    <cellStyle name="Note 3 5 3 2 5 2" xfId="44800"/>
    <cellStyle name="Note 3 5 3 2 6" xfId="44801"/>
    <cellStyle name="Note 3 5 3 3" xfId="44802"/>
    <cellStyle name="Note 3 5 3 3 2" xfId="44803"/>
    <cellStyle name="Note 3 5 3 3 2 2" xfId="44804"/>
    <cellStyle name="Note 3 5 3 3 2 2 2" xfId="44805"/>
    <cellStyle name="Note 3 5 3 3 2 2 2 2" xfId="44806"/>
    <cellStyle name="Note 3 5 3 3 2 2 3" xfId="44807"/>
    <cellStyle name="Note 3 5 3 3 2 3" xfId="44808"/>
    <cellStyle name="Note 3 5 3 3 2 3 2" xfId="44809"/>
    <cellStyle name="Note 3 5 3 3 2 3 2 2" xfId="44810"/>
    <cellStyle name="Note 3 5 3 3 2 3 3" xfId="44811"/>
    <cellStyle name="Note 3 5 3 3 2 4" xfId="44812"/>
    <cellStyle name="Note 3 5 3 3 2 4 2" xfId="44813"/>
    <cellStyle name="Note 3 5 3 3 2 5" xfId="44814"/>
    <cellStyle name="Note 3 5 3 3 3" xfId="44815"/>
    <cellStyle name="Note 3 5 3 3 3 2" xfId="44816"/>
    <cellStyle name="Note 3 5 3 3 3 2 2" xfId="44817"/>
    <cellStyle name="Note 3 5 3 3 3 3" xfId="44818"/>
    <cellStyle name="Note 3 5 3 3 4" xfId="44819"/>
    <cellStyle name="Note 3 5 3 3 4 2" xfId="44820"/>
    <cellStyle name="Note 3 5 3 3 4 2 2" xfId="44821"/>
    <cellStyle name="Note 3 5 3 3 4 3" xfId="44822"/>
    <cellStyle name="Note 3 5 3 3 5" xfId="44823"/>
    <cellStyle name="Note 3 5 3 3 5 2" xfId="44824"/>
    <cellStyle name="Note 3 5 3 3 6" xfId="44825"/>
    <cellStyle name="Note 3 5 3 4" xfId="44826"/>
    <cellStyle name="Note 3 5 3 4 2" xfId="44827"/>
    <cellStyle name="Note 3 5 3 4 2 2" xfId="44828"/>
    <cellStyle name="Note 3 5 3 4 2 2 2" xfId="44829"/>
    <cellStyle name="Note 3 5 3 4 2 3" xfId="44830"/>
    <cellStyle name="Note 3 5 3 4 3" xfId="44831"/>
    <cellStyle name="Note 3 5 3 4 3 2" xfId="44832"/>
    <cellStyle name="Note 3 5 3 4 3 2 2" xfId="44833"/>
    <cellStyle name="Note 3 5 3 4 3 3" xfId="44834"/>
    <cellStyle name="Note 3 5 3 4 4" xfId="44835"/>
    <cellStyle name="Note 3 5 3 4 4 2" xfId="44836"/>
    <cellStyle name="Note 3 5 3 4 5" xfId="44837"/>
    <cellStyle name="Note 3 5 4" xfId="44838"/>
    <cellStyle name="Note 3 5 4 2" xfId="44839"/>
    <cellStyle name="Note 3 5 4 2 2" xfId="44840"/>
    <cellStyle name="Note 3 5 4 2 2 2" xfId="44841"/>
    <cellStyle name="Note 3 5 4 2 2 2 2" xfId="44842"/>
    <cellStyle name="Note 3 5 4 2 2 2 2 2" xfId="44843"/>
    <cellStyle name="Note 3 5 4 2 2 2 3" xfId="44844"/>
    <cellStyle name="Note 3 5 4 2 2 3" xfId="44845"/>
    <cellStyle name="Note 3 5 4 2 2 3 2" xfId="44846"/>
    <cellStyle name="Note 3 5 4 2 2 3 2 2" xfId="44847"/>
    <cellStyle name="Note 3 5 4 2 2 3 3" xfId="44848"/>
    <cellStyle name="Note 3 5 4 2 2 4" xfId="44849"/>
    <cellStyle name="Note 3 5 4 2 2 4 2" xfId="44850"/>
    <cellStyle name="Note 3 5 4 2 2 5" xfId="44851"/>
    <cellStyle name="Note 3 5 4 2 3" xfId="44852"/>
    <cellStyle name="Note 3 5 4 2 3 2" xfId="44853"/>
    <cellStyle name="Note 3 5 4 2 3 2 2" xfId="44854"/>
    <cellStyle name="Note 3 5 4 2 3 3" xfId="44855"/>
    <cellStyle name="Note 3 5 4 2 4" xfId="44856"/>
    <cellStyle name="Note 3 5 4 2 4 2" xfId="44857"/>
    <cellStyle name="Note 3 5 4 2 4 2 2" xfId="44858"/>
    <cellStyle name="Note 3 5 4 2 4 3" xfId="44859"/>
    <cellStyle name="Note 3 5 4 2 5" xfId="44860"/>
    <cellStyle name="Note 3 5 4 2 5 2" xfId="44861"/>
    <cellStyle name="Note 3 5 4 2 6" xfId="44862"/>
    <cellStyle name="Note 3 5 4 3" xfId="44863"/>
    <cellStyle name="Note 3 5 4 3 2" xfId="44864"/>
    <cellStyle name="Note 3 5 4 3 2 2" xfId="44865"/>
    <cellStyle name="Note 3 5 4 3 2 2 2" xfId="44866"/>
    <cellStyle name="Note 3 5 4 3 2 2 2 2" xfId="44867"/>
    <cellStyle name="Note 3 5 4 3 2 2 3" xfId="44868"/>
    <cellStyle name="Note 3 5 4 3 2 3" xfId="44869"/>
    <cellStyle name="Note 3 5 4 3 2 3 2" xfId="44870"/>
    <cellStyle name="Note 3 5 4 3 2 3 2 2" xfId="44871"/>
    <cellStyle name="Note 3 5 4 3 2 3 3" xfId="44872"/>
    <cellStyle name="Note 3 5 4 3 2 4" xfId="44873"/>
    <cellStyle name="Note 3 5 4 3 2 4 2" xfId="44874"/>
    <cellStyle name="Note 3 5 4 3 2 5" xfId="44875"/>
    <cellStyle name="Note 3 5 4 3 3" xfId="44876"/>
    <cellStyle name="Note 3 5 4 3 3 2" xfId="44877"/>
    <cellStyle name="Note 3 5 4 3 3 2 2" xfId="44878"/>
    <cellStyle name="Note 3 5 4 3 3 3" xfId="44879"/>
    <cellStyle name="Note 3 5 4 3 4" xfId="44880"/>
    <cellStyle name="Note 3 5 4 3 4 2" xfId="44881"/>
    <cellStyle name="Note 3 5 4 3 4 2 2" xfId="44882"/>
    <cellStyle name="Note 3 5 4 3 4 3" xfId="44883"/>
    <cellStyle name="Note 3 5 4 3 5" xfId="44884"/>
    <cellStyle name="Note 3 5 4 3 5 2" xfId="44885"/>
    <cellStyle name="Note 3 5 4 3 6" xfId="44886"/>
    <cellStyle name="Note 3 5 4 4" xfId="44887"/>
    <cellStyle name="Note 3 5 4 4 2" xfId="44888"/>
    <cellStyle name="Note 3 5 4 4 2 2" xfId="44889"/>
    <cellStyle name="Note 3 5 4 4 2 2 2" xfId="44890"/>
    <cellStyle name="Note 3 5 4 4 2 3" xfId="44891"/>
    <cellStyle name="Note 3 5 4 4 3" xfId="44892"/>
    <cellStyle name="Note 3 5 4 4 3 2" xfId="44893"/>
    <cellStyle name="Note 3 5 4 4 3 2 2" xfId="44894"/>
    <cellStyle name="Note 3 5 4 4 3 3" xfId="44895"/>
    <cellStyle name="Note 3 5 4 4 4" xfId="44896"/>
    <cellStyle name="Note 3 5 4 4 4 2" xfId="44897"/>
    <cellStyle name="Note 3 5 4 4 5" xfId="44898"/>
    <cellStyle name="Note 3 5 5" xfId="44899"/>
    <cellStyle name="Note 3 5 5 2" xfId="44900"/>
    <cellStyle name="Note 3 5 5 2 2" xfId="44901"/>
    <cellStyle name="Note 3 5 5 2 2 2" xfId="44902"/>
    <cellStyle name="Note 3 5 5 2 2 2 2" xfId="44903"/>
    <cellStyle name="Note 3 5 5 2 2 2 2 2" xfId="44904"/>
    <cellStyle name="Note 3 5 5 2 2 2 3" xfId="44905"/>
    <cellStyle name="Note 3 5 5 2 2 3" xfId="44906"/>
    <cellStyle name="Note 3 5 5 2 2 3 2" xfId="44907"/>
    <cellStyle name="Note 3 5 5 2 2 3 2 2" xfId="44908"/>
    <cellStyle name="Note 3 5 5 2 2 3 3" xfId="44909"/>
    <cellStyle name="Note 3 5 5 2 2 4" xfId="44910"/>
    <cellStyle name="Note 3 5 5 2 2 4 2" xfId="44911"/>
    <cellStyle name="Note 3 5 5 2 2 5" xfId="44912"/>
    <cellStyle name="Note 3 5 5 2 3" xfId="44913"/>
    <cellStyle name="Note 3 5 5 2 3 2" xfId="44914"/>
    <cellStyle name="Note 3 5 5 2 3 2 2" xfId="44915"/>
    <cellStyle name="Note 3 5 5 2 3 3" xfId="44916"/>
    <cellStyle name="Note 3 5 5 2 4" xfId="44917"/>
    <cellStyle name="Note 3 5 5 2 4 2" xfId="44918"/>
    <cellStyle name="Note 3 5 5 2 4 2 2" xfId="44919"/>
    <cellStyle name="Note 3 5 5 2 4 3" xfId="44920"/>
    <cellStyle name="Note 3 5 5 2 5" xfId="44921"/>
    <cellStyle name="Note 3 5 5 2 5 2" xfId="44922"/>
    <cellStyle name="Note 3 5 5 2 6" xfId="44923"/>
    <cellStyle name="Note 3 5 5 3" xfId="44924"/>
    <cellStyle name="Note 3 5 5 3 2" xfId="44925"/>
    <cellStyle name="Note 3 5 5 3 2 2" xfId="44926"/>
    <cellStyle name="Note 3 5 5 3 2 2 2" xfId="44927"/>
    <cellStyle name="Note 3 5 5 3 2 2 2 2" xfId="44928"/>
    <cellStyle name="Note 3 5 5 3 2 2 3" xfId="44929"/>
    <cellStyle name="Note 3 5 5 3 2 3" xfId="44930"/>
    <cellStyle name="Note 3 5 5 3 2 3 2" xfId="44931"/>
    <cellStyle name="Note 3 5 5 3 2 3 2 2" xfId="44932"/>
    <cellStyle name="Note 3 5 5 3 2 3 3" xfId="44933"/>
    <cellStyle name="Note 3 5 5 3 2 4" xfId="44934"/>
    <cellStyle name="Note 3 5 5 3 2 4 2" xfId="44935"/>
    <cellStyle name="Note 3 5 5 3 2 5" xfId="44936"/>
    <cellStyle name="Note 3 5 5 3 3" xfId="44937"/>
    <cellStyle name="Note 3 5 5 3 3 2" xfId="44938"/>
    <cellStyle name="Note 3 5 5 3 3 2 2" xfId="44939"/>
    <cellStyle name="Note 3 5 5 3 3 3" xfId="44940"/>
    <cellStyle name="Note 3 5 5 3 4" xfId="44941"/>
    <cellStyle name="Note 3 5 5 3 4 2" xfId="44942"/>
    <cellStyle name="Note 3 5 5 3 4 2 2" xfId="44943"/>
    <cellStyle name="Note 3 5 5 3 4 3" xfId="44944"/>
    <cellStyle name="Note 3 5 5 3 5" xfId="44945"/>
    <cellStyle name="Note 3 5 5 3 5 2" xfId="44946"/>
    <cellStyle name="Note 3 5 5 3 6" xfId="44947"/>
    <cellStyle name="Note 3 5 5 4" xfId="44948"/>
    <cellStyle name="Note 3 5 5 4 2" xfId="44949"/>
    <cellStyle name="Note 3 5 5 4 2 2" xfId="44950"/>
    <cellStyle name="Note 3 5 5 4 2 2 2" xfId="44951"/>
    <cellStyle name="Note 3 5 5 4 2 3" xfId="44952"/>
    <cellStyle name="Note 3 5 5 4 3" xfId="44953"/>
    <cellStyle name="Note 3 5 5 4 3 2" xfId="44954"/>
    <cellStyle name="Note 3 5 5 4 3 2 2" xfId="44955"/>
    <cellStyle name="Note 3 5 5 4 3 3" xfId="44956"/>
    <cellStyle name="Note 3 5 5 4 4" xfId="44957"/>
    <cellStyle name="Note 3 5 5 4 4 2" xfId="44958"/>
    <cellStyle name="Note 3 5 5 4 5" xfId="44959"/>
    <cellStyle name="Note 3 5 6" xfId="44960"/>
    <cellStyle name="Note 3 5 6 2" xfId="44961"/>
    <cellStyle name="Note 3 5 6 2 2" xfId="44962"/>
    <cellStyle name="Note 3 5 6 2 2 2" xfId="44963"/>
    <cellStyle name="Note 3 5 6 2 2 2 2" xfId="44964"/>
    <cellStyle name="Note 3 5 6 2 2 2 2 2" xfId="44965"/>
    <cellStyle name="Note 3 5 6 2 2 2 3" xfId="44966"/>
    <cellStyle name="Note 3 5 6 2 2 3" xfId="44967"/>
    <cellStyle name="Note 3 5 6 2 2 3 2" xfId="44968"/>
    <cellStyle name="Note 3 5 6 2 2 3 2 2" xfId="44969"/>
    <cellStyle name="Note 3 5 6 2 2 3 3" xfId="44970"/>
    <cellStyle name="Note 3 5 6 2 2 4" xfId="44971"/>
    <cellStyle name="Note 3 5 6 2 2 4 2" xfId="44972"/>
    <cellStyle name="Note 3 5 6 2 2 5" xfId="44973"/>
    <cellStyle name="Note 3 5 6 2 3" xfId="44974"/>
    <cellStyle name="Note 3 5 6 2 3 2" xfId="44975"/>
    <cellStyle name="Note 3 5 6 2 3 2 2" xfId="44976"/>
    <cellStyle name="Note 3 5 6 2 3 3" xfId="44977"/>
    <cellStyle name="Note 3 5 6 2 4" xfId="44978"/>
    <cellStyle name="Note 3 5 6 2 4 2" xfId="44979"/>
    <cellStyle name="Note 3 5 6 2 4 2 2" xfId="44980"/>
    <cellStyle name="Note 3 5 6 2 4 3" xfId="44981"/>
    <cellStyle name="Note 3 5 6 2 5" xfId="44982"/>
    <cellStyle name="Note 3 5 6 2 5 2" xfId="44983"/>
    <cellStyle name="Note 3 5 6 2 6" xfId="44984"/>
    <cellStyle name="Note 3 5 6 3" xfId="44985"/>
    <cellStyle name="Note 3 5 6 3 2" xfId="44986"/>
    <cellStyle name="Note 3 5 6 3 2 2" xfId="44987"/>
    <cellStyle name="Note 3 5 6 3 2 2 2" xfId="44988"/>
    <cellStyle name="Note 3 5 6 3 2 2 2 2" xfId="44989"/>
    <cellStyle name="Note 3 5 6 3 2 2 3" xfId="44990"/>
    <cellStyle name="Note 3 5 6 3 2 3" xfId="44991"/>
    <cellStyle name="Note 3 5 6 3 2 3 2" xfId="44992"/>
    <cellStyle name="Note 3 5 6 3 2 3 2 2" xfId="44993"/>
    <cellStyle name="Note 3 5 6 3 2 3 3" xfId="44994"/>
    <cellStyle name="Note 3 5 6 3 2 4" xfId="44995"/>
    <cellStyle name="Note 3 5 6 3 2 4 2" xfId="44996"/>
    <cellStyle name="Note 3 5 6 3 2 5" xfId="44997"/>
    <cellStyle name="Note 3 5 6 3 3" xfId="44998"/>
    <cellStyle name="Note 3 5 6 3 3 2" xfId="44999"/>
    <cellStyle name="Note 3 5 6 3 3 2 2" xfId="45000"/>
    <cellStyle name="Note 3 5 6 3 3 3" xfId="45001"/>
    <cellStyle name="Note 3 5 6 3 4" xfId="45002"/>
    <cellStyle name="Note 3 5 6 3 4 2" xfId="45003"/>
    <cellStyle name="Note 3 5 6 3 4 2 2" xfId="45004"/>
    <cellStyle name="Note 3 5 6 3 4 3" xfId="45005"/>
    <cellStyle name="Note 3 5 6 3 5" xfId="45006"/>
    <cellStyle name="Note 3 5 6 3 5 2" xfId="45007"/>
    <cellStyle name="Note 3 5 6 3 6" xfId="45008"/>
    <cellStyle name="Note 3 5 6 4" xfId="45009"/>
    <cellStyle name="Note 3 5 6 4 2" xfId="45010"/>
    <cellStyle name="Note 3 5 6 4 2 2" xfId="45011"/>
    <cellStyle name="Note 3 5 6 4 2 2 2" xfId="45012"/>
    <cellStyle name="Note 3 5 6 4 2 3" xfId="45013"/>
    <cellStyle name="Note 3 5 6 4 3" xfId="45014"/>
    <cellStyle name="Note 3 5 6 4 3 2" xfId="45015"/>
    <cellStyle name="Note 3 5 6 4 3 2 2" xfId="45016"/>
    <cellStyle name="Note 3 5 6 4 3 3" xfId="45017"/>
    <cellStyle name="Note 3 5 6 4 4" xfId="45018"/>
    <cellStyle name="Note 3 5 6 4 4 2" xfId="45019"/>
    <cellStyle name="Note 3 5 6 4 5" xfId="45020"/>
    <cellStyle name="Note 3 5 7" xfId="45021"/>
    <cellStyle name="Note 3 5 7 2" xfId="45022"/>
    <cellStyle name="Note 3 5 7 2 2" xfId="45023"/>
    <cellStyle name="Note 3 5 7 2 2 2" xfId="45024"/>
    <cellStyle name="Note 3 5 7 2 2 2 2" xfId="45025"/>
    <cellStyle name="Note 3 5 7 2 2 3" xfId="45026"/>
    <cellStyle name="Note 3 5 7 2 3" xfId="45027"/>
    <cellStyle name="Note 3 5 7 2 3 2" xfId="45028"/>
    <cellStyle name="Note 3 5 7 2 3 2 2" xfId="45029"/>
    <cellStyle name="Note 3 5 7 2 3 3" xfId="45030"/>
    <cellStyle name="Note 3 5 7 2 4" xfId="45031"/>
    <cellStyle name="Note 3 5 7 2 4 2" xfId="45032"/>
    <cellStyle name="Note 3 5 7 2 5" xfId="45033"/>
    <cellStyle name="Note 3 5 7 3" xfId="45034"/>
    <cellStyle name="Note 3 5 7 3 2" xfId="45035"/>
    <cellStyle name="Note 3 5 7 3 2 2" xfId="45036"/>
    <cellStyle name="Note 3 5 7 3 3" xfId="45037"/>
    <cellStyle name="Note 3 5 7 4" xfId="45038"/>
    <cellStyle name="Note 3 5 7 4 2" xfId="45039"/>
    <cellStyle name="Note 3 5 7 4 2 2" xfId="45040"/>
    <cellStyle name="Note 3 5 7 4 3" xfId="45041"/>
    <cellStyle name="Note 3 5 7 5" xfId="45042"/>
    <cellStyle name="Note 3 5 7 5 2" xfId="45043"/>
    <cellStyle name="Note 3 5 7 6" xfId="45044"/>
    <cellStyle name="Note 3 5 8" xfId="45045"/>
    <cellStyle name="Note 3 5 8 2" xfId="45046"/>
    <cellStyle name="Note 3 5 8 2 2" xfId="45047"/>
    <cellStyle name="Note 3 5 8 2 2 2" xfId="45048"/>
    <cellStyle name="Note 3 5 8 2 2 2 2" xfId="45049"/>
    <cellStyle name="Note 3 5 8 2 2 3" xfId="45050"/>
    <cellStyle name="Note 3 5 8 2 3" xfId="45051"/>
    <cellStyle name="Note 3 5 8 2 3 2" xfId="45052"/>
    <cellStyle name="Note 3 5 8 2 3 2 2" xfId="45053"/>
    <cellStyle name="Note 3 5 8 2 3 3" xfId="45054"/>
    <cellStyle name="Note 3 5 8 2 4" xfId="45055"/>
    <cellStyle name="Note 3 5 8 2 4 2" xfId="45056"/>
    <cellStyle name="Note 3 5 8 2 5" xfId="45057"/>
    <cellStyle name="Note 3 5 8 3" xfId="45058"/>
    <cellStyle name="Note 3 5 8 3 2" xfId="45059"/>
    <cellStyle name="Note 3 5 8 3 2 2" xfId="45060"/>
    <cellStyle name="Note 3 5 8 3 3" xfId="45061"/>
    <cellStyle name="Note 3 5 8 4" xfId="45062"/>
    <cellStyle name="Note 3 5 8 4 2" xfId="45063"/>
    <cellStyle name="Note 3 5 8 4 2 2" xfId="45064"/>
    <cellStyle name="Note 3 5 8 4 3" xfId="45065"/>
    <cellStyle name="Note 3 5 8 5" xfId="45066"/>
    <cellStyle name="Note 3 5 8 5 2" xfId="45067"/>
    <cellStyle name="Note 3 5 8 6" xfId="45068"/>
    <cellStyle name="Note 3 5 9" xfId="45069"/>
    <cellStyle name="Note 3 5 9 2" xfId="45070"/>
    <cellStyle name="Note 3 5 9 2 2" xfId="45071"/>
    <cellStyle name="Note 3 5 9 2 2 2" xfId="45072"/>
    <cellStyle name="Note 3 5 9 2 3" xfId="45073"/>
    <cellStyle name="Note 3 5 9 3" xfId="45074"/>
    <cellStyle name="Note 3 5 9 3 2" xfId="45075"/>
    <cellStyle name="Note 3 5 9 3 2 2" xfId="45076"/>
    <cellStyle name="Note 3 5 9 3 3" xfId="45077"/>
    <cellStyle name="Note 3 5 9 4" xfId="45078"/>
    <cellStyle name="Note 3 5 9 4 2" xfId="45079"/>
    <cellStyle name="Note 3 5 9 5" xfId="45080"/>
    <cellStyle name="Note 3 6" xfId="45081"/>
    <cellStyle name="Note 3 6 2" xfId="45082"/>
    <cellStyle name="Note 3 6 2 2" xfId="45083"/>
    <cellStyle name="Note 3 6 2 2 2" xfId="45084"/>
    <cellStyle name="Note 3 6 2 2 2 2" xfId="45085"/>
    <cellStyle name="Note 3 6 2 2 2 2 2" xfId="45086"/>
    <cellStyle name="Note 3 6 2 2 2 2 2 2" xfId="45087"/>
    <cellStyle name="Note 3 6 2 2 2 2 3" xfId="45088"/>
    <cellStyle name="Note 3 6 2 2 2 3" xfId="45089"/>
    <cellStyle name="Note 3 6 2 2 2 3 2" xfId="45090"/>
    <cellStyle name="Note 3 6 2 2 2 3 2 2" xfId="45091"/>
    <cellStyle name="Note 3 6 2 2 2 3 3" xfId="45092"/>
    <cellStyle name="Note 3 6 2 2 2 4" xfId="45093"/>
    <cellStyle name="Note 3 6 2 2 2 4 2" xfId="45094"/>
    <cellStyle name="Note 3 6 2 2 2 5" xfId="45095"/>
    <cellStyle name="Note 3 6 2 2 3" xfId="45096"/>
    <cellStyle name="Note 3 6 2 2 3 2" xfId="45097"/>
    <cellStyle name="Note 3 6 2 2 3 2 2" xfId="45098"/>
    <cellStyle name="Note 3 6 2 2 3 3" xfId="45099"/>
    <cellStyle name="Note 3 6 2 2 4" xfId="45100"/>
    <cellStyle name="Note 3 6 2 2 4 2" xfId="45101"/>
    <cellStyle name="Note 3 6 2 2 4 2 2" xfId="45102"/>
    <cellStyle name="Note 3 6 2 2 4 3" xfId="45103"/>
    <cellStyle name="Note 3 6 2 2 5" xfId="45104"/>
    <cellStyle name="Note 3 6 2 2 5 2" xfId="45105"/>
    <cellStyle name="Note 3 6 2 2 6" xfId="45106"/>
    <cellStyle name="Note 3 6 2 3" xfId="45107"/>
    <cellStyle name="Note 3 6 2 3 2" xfId="45108"/>
    <cellStyle name="Note 3 6 2 3 2 2" xfId="45109"/>
    <cellStyle name="Note 3 6 2 3 2 2 2" xfId="45110"/>
    <cellStyle name="Note 3 6 2 3 2 2 2 2" xfId="45111"/>
    <cellStyle name="Note 3 6 2 3 2 2 3" xfId="45112"/>
    <cellStyle name="Note 3 6 2 3 2 3" xfId="45113"/>
    <cellStyle name="Note 3 6 2 3 2 3 2" xfId="45114"/>
    <cellStyle name="Note 3 6 2 3 2 3 2 2" xfId="45115"/>
    <cellStyle name="Note 3 6 2 3 2 3 3" xfId="45116"/>
    <cellStyle name="Note 3 6 2 3 2 4" xfId="45117"/>
    <cellStyle name="Note 3 6 2 3 2 4 2" xfId="45118"/>
    <cellStyle name="Note 3 6 2 3 2 5" xfId="45119"/>
    <cellStyle name="Note 3 6 2 3 3" xfId="45120"/>
    <cellStyle name="Note 3 6 2 3 3 2" xfId="45121"/>
    <cellStyle name="Note 3 6 2 3 3 2 2" xfId="45122"/>
    <cellStyle name="Note 3 6 2 3 3 3" xfId="45123"/>
    <cellStyle name="Note 3 6 2 3 4" xfId="45124"/>
    <cellStyle name="Note 3 6 2 3 4 2" xfId="45125"/>
    <cellStyle name="Note 3 6 2 3 4 2 2" xfId="45126"/>
    <cellStyle name="Note 3 6 2 3 4 3" xfId="45127"/>
    <cellStyle name="Note 3 6 2 3 5" xfId="45128"/>
    <cellStyle name="Note 3 6 2 3 5 2" xfId="45129"/>
    <cellStyle name="Note 3 6 2 3 6" xfId="45130"/>
    <cellStyle name="Note 3 6 2 4" xfId="45131"/>
    <cellStyle name="Note 3 6 2 4 2" xfId="45132"/>
    <cellStyle name="Note 3 6 2 4 2 2" xfId="45133"/>
    <cellStyle name="Note 3 6 2 4 2 2 2" xfId="45134"/>
    <cellStyle name="Note 3 6 2 4 2 3" xfId="45135"/>
    <cellStyle name="Note 3 6 2 4 3" xfId="45136"/>
    <cellStyle name="Note 3 6 2 4 3 2" xfId="45137"/>
    <cellStyle name="Note 3 6 2 4 3 2 2" xfId="45138"/>
    <cellStyle name="Note 3 6 2 4 3 3" xfId="45139"/>
    <cellStyle name="Note 3 6 2 4 4" xfId="45140"/>
    <cellStyle name="Note 3 6 2 4 4 2" xfId="45141"/>
    <cellStyle name="Note 3 6 2 4 5" xfId="45142"/>
    <cellStyle name="Note 3 6 3" xfId="45143"/>
    <cellStyle name="Note 3 6 3 2" xfId="45144"/>
    <cellStyle name="Note 3 6 3 2 2" xfId="45145"/>
    <cellStyle name="Note 3 6 3 2 2 2" xfId="45146"/>
    <cellStyle name="Note 3 6 3 2 2 2 2" xfId="45147"/>
    <cellStyle name="Note 3 6 3 2 2 2 2 2" xfId="45148"/>
    <cellStyle name="Note 3 6 3 2 2 2 3" xfId="45149"/>
    <cellStyle name="Note 3 6 3 2 2 3" xfId="45150"/>
    <cellStyle name="Note 3 6 3 2 2 3 2" xfId="45151"/>
    <cellStyle name="Note 3 6 3 2 2 3 2 2" xfId="45152"/>
    <cellStyle name="Note 3 6 3 2 2 3 3" xfId="45153"/>
    <cellStyle name="Note 3 6 3 2 2 4" xfId="45154"/>
    <cellStyle name="Note 3 6 3 2 2 4 2" xfId="45155"/>
    <cellStyle name="Note 3 6 3 2 2 5" xfId="45156"/>
    <cellStyle name="Note 3 6 3 2 3" xfId="45157"/>
    <cellStyle name="Note 3 6 3 2 3 2" xfId="45158"/>
    <cellStyle name="Note 3 6 3 2 3 2 2" xfId="45159"/>
    <cellStyle name="Note 3 6 3 2 3 3" xfId="45160"/>
    <cellStyle name="Note 3 6 3 2 4" xfId="45161"/>
    <cellStyle name="Note 3 6 3 2 4 2" xfId="45162"/>
    <cellStyle name="Note 3 6 3 2 4 2 2" xfId="45163"/>
    <cellStyle name="Note 3 6 3 2 4 3" xfId="45164"/>
    <cellStyle name="Note 3 6 3 2 5" xfId="45165"/>
    <cellStyle name="Note 3 6 3 2 5 2" xfId="45166"/>
    <cellStyle name="Note 3 6 3 2 6" xfId="45167"/>
    <cellStyle name="Note 3 6 3 3" xfId="45168"/>
    <cellStyle name="Note 3 6 3 3 2" xfId="45169"/>
    <cellStyle name="Note 3 6 3 3 2 2" xfId="45170"/>
    <cellStyle name="Note 3 6 3 3 2 2 2" xfId="45171"/>
    <cellStyle name="Note 3 6 3 3 2 2 2 2" xfId="45172"/>
    <cellStyle name="Note 3 6 3 3 2 2 3" xfId="45173"/>
    <cellStyle name="Note 3 6 3 3 2 3" xfId="45174"/>
    <cellStyle name="Note 3 6 3 3 2 3 2" xfId="45175"/>
    <cellStyle name="Note 3 6 3 3 2 3 2 2" xfId="45176"/>
    <cellStyle name="Note 3 6 3 3 2 3 3" xfId="45177"/>
    <cellStyle name="Note 3 6 3 3 2 4" xfId="45178"/>
    <cellStyle name="Note 3 6 3 3 2 4 2" xfId="45179"/>
    <cellStyle name="Note 3 6 3 3 2 5" xfId="45180"/>
    <cellStyle name="Note 3 6 3 3 3" xfId="45181"/>
    <cellStyle name="Note 3 6 3 3 3 2" xfId="45182"/>
    <cellStyle name="Note 3 6 3 3 3 2 2" xfId="45183"/>
    <cellStyle name="Note 3 6 3 3 3 3" xfId="45184"/>
    <cellStyle name="Note 3 6 3 3 4" xfId="45185"/>
    <cellStyle name="Note 3 6 3 3 4 2" xfId="45186"/>
    <cellStyle name="Note 3 6 3 3 4 2 2" xfId="45187"/>
    <cellStyle name="Note 3 6 3 3 4 3" xfId="45188"/>
    <cellStyle name="Note 3 6 3 3 5" xfId="45189"/>
    <cellStyle name="Note 3 6 3 3 5 2" xfId="45190"/>
    <cellStyle name="Note 3 6 3 3 6" xfId="45191"/>
    <cellStyle name="Note 3 6 3 4" xfId="45192"/>
    <cellStyle name="Note 3 6 3 4 2" xfId="45193"/>
    <cellStyle name="Note 3 6 3 4 2 2" xfId="45194"/>
    <cellStyle name="Note 3 6 3 4 2 2 2" xfId="45195"/>
    <cellStyle name="Note 3 6 3 4 2 3" xfId="45196"/>
    <cellStyle name="Note 3 6 3 4 3" xfId="45197"/>
    <cellStyle name="Note 3 6 3 4 3 2" xfId="45198"/>
    <cellStyle name="Note 3 6 3 4 3 2 2" xfId="45199"/>
    <cellStyle name="Note 3 6 3 4 3 3" xfId="45200"/>
    <cellStyle name="Note 3 6 3 4 4" xfId="45201"/>
    <cellStyle name="Note 3 6 3 4 4 2" xfId="45202"/>
    <cellStyle name="Note 3 6 3 4 5" xfId="45203"/>
    <cellStyle name="Note 3 6 4" xfId="45204"/>
    <cellStyle name="Note 3 6 4 2" xfId="45205"/>
    <cellStyle name="Note 3 6 4 2 2" xfId="45206"/>
    <cellStyle name="Note 3 6 4 2 2 2" xfId="45207"/>
    <cellStyle name="Note 3 6 4 2 2 2 2" xfId="45208"/>
    <cellStyle name="Note 3 6 4 2 2 2 2 2" xfId="45209"/>
    <cellStyle name="Note 3 6 4 2 2 2 3" xfId="45210"/>
    <cellStyle name="Note 3 6 4 2 2 3" xfId="45211"/>
    <cellStyle name="Note 3 6 4 2 2 3 2" xfId="45212"/>
    <cellStyle name="Note 3 6 4 2 2 3 2 2" xfId="45213"/>
    <cellStyle name="Note 3 6 4 2 2 3 3" xfId="45214"/>
    <cellStyle name="Note 3 6 4 2 2 4" xfId="45215"/>
    <cellStyle name="Note 3 6 4 2 2 4 2" xfId="45216"/>
    <cellStyle name="Note 3 6 4 2 2 5" xfId="45217"/>
    <cellStyle name="Note 3 6 4 2 3" xfId="45218"/>
    <cellStyle name="Note 3 6 4 2 3 2" xfId="45219"/>
    <cellStyle name="Note 3 6 4 2 3 2 2" xfId="45220"/>
    <cellStyle name="Note 3 6 4 2 3 3" xfId="45221"/>
    <cellStyle name="Note 3 6 4 2 4" xfId="45222"/>
    <cellStyle name="Note 3 6 4 2 4 2" xfId="45223"/>
    <cellStyle name="Note 3 6 4 2 4 2 2" xfId="45224"/>
    <cellStyle name="Note 3 6 4 2 4 3" xfId="45225"/>
    <cellStyle name="Note 3 6 4 2 5" xfId="45226"/>
    <cellStyle name="Note 3 6 4 2 5 2" xfId="45227"/>
    <cellStyle name="Note 3 6 4 2 6" xfId="45228"/>
    <cellStyle name="Note 3 6 4 3" xfId="45229"/>
    <cellStyle name="Note 3 6 4 3 2" xfId="45230"/>
    <cellStyle name="Note 3 6 4 3 2 2" xfId="45231"/>
    <cellStyle name="Note 3 6 4 3 2 2 2" xfId="45232"/>
    <cellStyle name="Note 3 6 4 3 2 2 2 2" xfId="45233"/>
    <cellStyle name="Note 3 6 4 3 2 2 3" xfId="45234"/>
    <cellStyle name="Note 3 6 4 3 2 3" xfId="45235"/>
    <cellStyle name="Note 3 6 4 3 2 3 2" xfId="45236"/>
    <cellStyle name="Note 3 6 4 3 2 3 2 2" xfId="45237"/>
    <cellStyle name="Note 3 6 4 3 2 3 3" xfId="45238"/>
    <cellStyle name="Note 3 6 4 3 2 4" xfId="45239"/>
    <cellStyle name="Note 3 6 4 3 2 4 2" xfId="45240"/>
    <cellStyle name="Note 3 6 4 3 2 5" xfId="45241"/>
    <cellStyle name="Note 3 6 4 3 3" xfId="45242"/>
    <cellStyle name="Note 3 6 4 3 3 2" xfId="45243"/>
    <cellStyle name="Note 3 6 4 3 3 2 2" xfId="45244"/>
    <cellStyle name="Note 3 6 4 3 3 3" xfId="45245"/>
    <cellStyle name="Note 3 6 4 3 4" xfId="45246"/>
    <cellStyle name="Note 3 6 4 3 4 2" xfId="45247"/>
    <cellStyle name="Note 3 6 4 3 4 2 2" xfId="45248"/>
    <cellStyle name="Note 3 6 4 3 4 3" xfId="45249"/>
    <cellStyle name="Note 3 6 4 3 5" xfId="45250"/>
    <cellStyle name="Note 3 6 4 3 5 2" xfId="45251"/>
    <cellStyle name="Note 3 6 4 3 6" xfId="45252"/>
    <cellStyle name="Note 3 6 4 4" xfId="45253"/>
    <cellStyle name="Note 3 6 4 4 2" xfId="45254"/>
    <cellStyle name="Note 3 6 4 4 2 2" xfId="45255"/>
    <cellStyle name="Note 3 6 4 4 2 2 2" xfId="45256"/>
    <cellStyle name="Note 3 6 4 4 2 3" xfId="45257"/>
    <cellStyle name="Note 3 6 4 4 3" xfId="45258"/>
    <cellStyle name="Note 3 6 4 4 3 2" xfId="45259"/>
    <cellStyle name="Note 3 6 4 4 3 2 2" xfId="45260"/>
    <cellStyle name="Note 3 6 4 4 3 3" xfId="45261"/>
    <cellStyle name="Note 3 6 4 4 4" xfId="45262"/>
    <cellStyle name="Note 3 6 4 4 4 2" xfId="45263"/>
    <cellStyle name="Note 3 6 4 4 5" xfId="45264"/>
    <cellStyle name="Note 3 6 5" xfId="45265"/>
    <cellStyle name="Note 3 6 5 2" xfId="45266"/>
    <cellStyle name="Note 3 6 5 2 2" xfId="45267"/>
    <cellStyle name="Note 3 6 5 2 2 2" xfId="45268"/>
    <cellStyle name="Note 3 6 5 2 2 2 2" xfId="45269"/>
    <cellStyle name="Note 3 6 5 2 2 2 2 2" xfId="45270"/>
    <cellStyle name="Note 3 6 5 2 2 2 3" xfId="45271"/>
    <cellStyle name="Note 3 6 5 2 2 3" xfId="45272"/>
    <cellStyle name="Note 3 6 5 2 2 3 2" xfId="45273"/>
    <cellStyle name="Note 3 6 5 2 2 3 2 2" xfId="45274"/>
    <cellStyle name="Note 3 6 5 2 2 3 3" xfId="45275"/>
    <cellStyle name="Note 3 6 5 2 2 4" xfId="45276"/>
    <cellStyle name="Note 3 6 5 2 2 4 2" xfId="45277"/>
    <cellStyle name="Note 3 6 5 2 2 5" xfId="45278"/>
    <cellStyle name="Note 3 6 5 2 3" xfId="45279"/>
    <cellStyle name="Note 3 6 5 2 3 2" xfId="45280"/>
    <cellStyle name="Note 3 6 5 2 3 2 2" xfId="45281"/>
    <cellStyle name="Note 3 6 5 2 3 3" xfId="45282"/>
    <cellStyle name="Note 3 6 5 2 4" xfId="45283"/>
    <cellStyle name="Note 3 6 5 2 4 2" xfId="45284"/>
    <cellStyle name="Note 3 6 5 2 4 2 2" xfId="45285"/>
    <cellStyle name="Note 3 6 5 2 4 3" xfId="45286"/>
    <cellStyle name="Note 3 6 5 2 5" xfId="45287"/>
    <cellStyle name="Note 3 6 5 2 5 2" xfId="45288"/>
    <cellStyle name="Note 3 6 5 2 6" xfId="45289"/>
    <cellStyle name="Note 3 6 5 3" xfId="45290"/>
    <cellStyle name="Note 3 6 5 3 2" xfId="45291"/>
    <cellStyle name="Note 3 6 5 3 2 2" xfId="45292"/>
    <cellStyle name="Note 3 6 5 3 2 2 2" xfId="45293"/>
    <cellStyle name="Note 3 6 5 3 2 2 2 2" xfId="45294"/>
    <cellStyle name="Note 3 6 5 3 2 2 3" xfId="45295"/>
    <cellStyle name="Note 3 6 5 3 2 3" xfId="45296"/>
    <cellStyle name="Note 3 6 5 3 2 3 2" xfId="45297"/>
    <cellStyle name="Note 3 6 5 3 2 3 2 2" xfId="45298"/>
    <cellStyle name="Note 3 6 5 3 2 3 3" xfId="45299"/>
    <cellStyle name="Note 3 6 5 3 2 4" xfId="45300"/>
    <cellStyle name="Note 3 6 5 3 2 4 2" xfId="45301"/>
    <cellStyle name="Note 3 6 5 3 2 5" xfId="45302"/>
    <cellStyle name="Note 3 6 5 3 3" xfId="45303"/>
    <cellStyle name="Note 3 6 5 3 3 2" xfId="45304"/>
    <cellStyle name="Note 3 6 5 3 3 2 2" xfId="45305"/>
    <cellStyle name="Note 3 6 5 3 3 3" xfId="45306"/>
    <cellStyle name="Note 3 6 5 3 4" xfId="45307"/>
    <cellStyle name="Note 3 6 5 3 4 2" xfId="45308"/>
    <cellStyle name="Note 3 6 5 3 4 2 2" xfId="45309"/>
    <cellStyle name="Note 3 6 5 3 4 3" xfId="45310"/>
    <cellStyle name="Note 3 6 5 3 5" xfId="45311"/>
    <cellStyle name="Note 3 6 5 3 5 2" xfId="45312"/>
    <cellStyle name="Note 3 6 5 3 6" xfId="45313"/>
    <cellStyle name="Note 3 6 5 4" xfId="45314"/>
    <cellStyle name="Note 3 6 5 4 2" xfId="45315"/>
    <cellStyle name="Note 3 6 5 4 2 2" xfId="45316"/>
    <cellStyle name="Note 3 6 5 4 2 2 2" xfId="45317"/>
    <cellStyle name="Note 3 6 5 4 2 3" xfId="45318"/>
    <cellStyle name="Note 3 6 5 4 3" xfId="45319"/>
    <cellStyle name="Note 3 6 5 4 3 2" xfId="45320"/>
    <cellStyle name="Note 3 6 5 4 3 2 2" xfId="45321"/>
    <cellStyle name="Note 3 6 5 4 3 3" xfId="45322"/>
    <cellStyle name="Note 3 6 5 4 4" xfId="45323"/>
    <cellStyle name="Note 3 6 5 4 4 2" xfId="45324"/>
    <cellStyle name="Note 3 6 5 4 5" xfId="45325"/>
    <cellStyle name="Note 3 6 6" xfId="45326"/>
    <cellStyle name="Note 3 6 6 2" xfId="45327"/>
    <cellStyle name="Note 3 6 6 2 2" xfId="45328"/>
    <cellStyle name="Note 3 6 6 2 2 2" xfId="45329"/>
    <cellStyle name="Note 3 6 6 2 2 2 2" xfId="45330"/>
    <cellStyle name="Note 3 6 6 2 2 2 2 2" xfId="45331"/>
    <cellStyle name="Note 3 6 6 2 2 2 3" xfId="45332"/>
    <cellStyle name="Note 3 6 6 2 2 3" xfId="45333"/>
    <cellStyle name="Note 3 6 6 2 2 3 2" xfId="45334"/>
    <cellStyle name="Note 3 6 6 2 2 3 2 2" xfId="45335"/>
    <cellStyle name="Note 3 6 6 2 2 3 3" xfId="45336"/>
    <cellStyle name="Note 3 6 6 2 2 4" xfId="45337"/>
    <cellStyle name="Note 3 6 6 2 2 4 2" xfId="45338"/>
    <cellStyle name="Note 3 6 6 2 2 5" xfId="45339"/>
    <cellStyle name="Note 3 6 6 2 3" xfId="45340"/>
    <cellStyle name="Note 3 6 6 2 3 2" xfId="45341"/>
    <cellStyle name="Note 3 6 6 2 3 2 2" xfId="45342"/>
    <cellStyle name="Note 3 6 6 2 3 3" xfId="45343"/>
    <cellStyle name="Note 3 6 6 2 4" xfId="45344"/>
    <cellStyle name="Note 3 6 6 2 4 2" xfId="45345"/>
    <cellStyle name="Note 3 6 6 2 4 2 2" xfId="45346"/>
    <cellStyle name="Note 3 6 6 2 4 3" xfId="45347"/>
    <cellStyle name="Note 3 6 6 2 5" xfId="45348"/>
    <cellStyle name="Note 3 6 6 2 5 2" xfId="45349"/>
    <cellStyle name="Note 3 6 6 2 6" xfId="45350"/>
    <cellStyle name="Note 3 6 6 3" xfId="45351"/>
    <cellStyle name="Note 3 6 6 3 2" xfId="45352"/>
    <cellStyle name="Note 3 6 6 3 2 2" xfId="45353"/>
    <cellStyle name="Note 3 6 6 3 2 2 2" xfId="45354"/>
    <cellStyle name="Note 3 6 6 3 2 2 2 2" xfId="45355"/>
    <cellStyle name="Note 3 6 6 3 2 2 3" xfId="45356"/>
    <cellStyle name="Note 3 6 6 3 2 3" xfId="45357"/>
    <cellStyle name="Note 3 6 6 3 2 3 2" xfId="45358"/>
    <cellStyle name="Note 3 6 6 3 2 3 2 2" xfId="45359"/>
    <cellStyle name="Note 3 6 6 3 2 3 3" xfId="45360"/>
    <cellStyle name="Note 3 6 6 3 2 4" xfId="45361"/>
    <cellStyle name="Note 3 6 6 3 2 4 2" xfId="45362"/>
    <cellStyle name="Note 3 6 6 3 2 5" xfId="45363"/>
    <cellStyle name="Note 3 6 6 3 3" xfId="45364"/>
    <cellStyle name="Note 3 6 6 3 3 2" xfId="45365"/>
    <cellStyle name="Note 3 6 6 3 3 2 2" xfId="45366"/>
    <cellStyle name="Note 3 6 6 3 3 3" xfId="45367"/>
    <cellStyle name="Note 3 6 6 3 4" xfId="45368"/>
    <cellStyle name="Note 3 6 6 3 4 2" xfId="45369"/>
    <cellStyle name="Note 3 6 6 3 4 2 2" xfId="45370"/>
    <cellStyle name="Note 3 6 6 3 4 3" xfId="45371"/>
    <cellStyle name="Note 3 6 6 3 5" xfId="45372"/>
    <cellStyle name="Note 3 6 6 3 5 2" xfId="45373"/>
    <cellStyle name="Note 3 6 6 3 6" xfId="45374"/>
    <cellStyle name="Note 3 6 6 4" xfId="45375"/>
    <cellStyle name="Note 3 6 6 4 2" xfId="45376"/>
    <cellStyle name="Note 3 6 6 4 2 2" xfId="45377"/>
    <cellStyle name="Note 3 6 6 4 2 2 2" xfId="45378"/>
    <cellStyle name="Note 3 6 6 4 2 3" xfId="45379"/>
    <cellStyle name="Note 3 6 6 4 3" xfId="45380"/>
    <cellStyle name="Note 3 6 6 4 3 2" xfId="45381"/>
    <cellStyle name="Note 3 6 6 4 3 2 2" xfId="45382"/>
    <cellStyle name="Note 3 6 6 4 3 3" xfId="45383"/>
    <cellStyle name="Note 3 6 6 4 4" xfId="45384"/>
    <cellStyle name="Note 3 6 6 4 4 2" xfId="45385"/>
    <cellStyle name="Note 3 6 6 4 5" xfId="45386"/>
    <cellStyle name="Note 3 6 7" xfId="45387"/>
    <cellStyle name="Note 3 6 7 2" xfId="45388"/>
    <cellStyle name="Note 3 6 7 2 2" xfId="45389"/>
    <cellStyle name="Note 3 6 7 2 2 2" xfId="45390"/>
    <cellStyle name="Note 3 6 7 2 2 2 2" xfId="45391"/>
    <cellStyle name="Note 3 6 7 2 2 3" xfId="45392"/>
    <cellStyle name="Note 3 6 7 2 3" xfId="45393"/>
    <cellStyle name="Note 3 6 7 2 3 2" xfId="45394"/>
    <cellStyle name="Note 3 6 7 2 3 2 2" xfId="45395"/>
    <cellStyle name="Note 3 6 7 2 3 3" xfId="45396"/>
    <cellStyle name="Note 3 6 7 2 4" xfId="45397"/>
    <cellStyle name="Note 3 6 7 2 4 2" xfId="45398"/>
    <cellStyle name="Note 3 6 7 2 5" xfId="45399"/>
    <cellStyle name="Note 3 6 7 3" xfId="45400"/>
    <cellStyle name="Note 3 6 7 3 2" xfId="45401"/>
    <cellStyle name="Note 3 6 7 3 2 2" xfId="45402"/>
    <cellStyle name="Note 3 6 7 3 3" xfId="45403"/>
    <cellStyle name="Note 3 6 7 4" xfId="45404"/>
    <cellStyle name="Note 3 6 7 4 2" xfId="45405"/>
    <cellStyle name="Note 3 6 7 4 2 2" xfId="45406"/>
    <cellStyle name="Note 3 6 7 4 3" xfId="45407"/>
    <cellStyle name="Note 3 6 7 5" xfId="45408"/>
    <cellStyle name="Note 3 6 7 5 2" xfId="45409"/>
    <cellStyle name="Note 3 6 7 6" xfId="45410"/>
    <cellStyle name="Note 3 6 8" xfId="45411"/>
    <cellStyle name="Note 3 6 8 2" xfId="45412"/>
    <cellStyle name="Note 3 6 8 2 2" xfId="45413"/>
    <cellStyle name="Note 3 6 8 2 2 2" xfId="45414"/>
    <cellStyle name="Note 3 6 8 2 2 2 2" xfId="45415"/>
    <cellStyle name="Note 3 6 8 2 2 3" xfId="45416"/>
    <cellStyle name="Note 3 6 8 2 3" xfId="45417"/>
    <cellStyle name="Note 3 6 8 2 3 2" xfId="45418"/>
    <cellStyle name="Note 3 6 8 2 3 2 2" xfId="45419"/>
    <cellStyle name="Note 3 6 8 2 3 3" xfId="45420"/>
    <cellStyle name="Note 3 6 8 2 4" xfId="45421"/>
    <cellStyle name="Note 3 6 8 2 4 2" xfId="45422"/>
    <cellStyle name="Note 3 6 8 2 5" xfId="45423"/>
    <cellStyle name="Note 3 6 8 3" xfId="45424"/>
    <cellStyle name="Note 3 6 8 3 2" xfId="45425"/>
    <cellStyle name="Note 3 6 8 3 2 2" xfId="45426"/>
    <cellStyle name="Note 3 6 8 3 3" xfId="45427"/>
    <cellStyle name="Note 3 6 8 4" xfId="45428"/>
    <cellStyle name="Note 3 6 8 4 2" xfId="45429"/>
    <cellStyle name="Note 3 6 8 4 2 2" xfId="45430"/>
    <cellStyle name="Note 3 6 8 4 3" xfId="45431"/>
    <cellStyle name="Note 3 6 8 5" xfId="45432"/>
    <cellStyle name="Note 3 6 8 5 2" xfId="45433"/>
    <cellStyle name="Note 3 6 8 6" xfId="45434"/>
    <cellStyle name="Note 3 6 9" xfId="45435"/>
    <cellStyle name="Note 3 6 9 2" xfId="45436"/>
    <cellStyle name="Note 3 6 9 2 2" xfId="45437"/>
    <cellStyle name="Note 3 6 9 2 2 2" xfId="45438"/>
    <cellStyle name="Note 3 6 9 2 3" xfId="45439"/>
    <cellStyle name="Note 3 6 9 3" xfId="45440"/>
    <cellStyle name="Note 3 6 9 3 2" xfId="45441"/>
    <cellStyle name="Note 3 6 9 3 2 2" xfId="45442"/>
    <cellStyle name="Note 3 6 9 3 3" xfId="45443"/>
    <cellStyle name="Note 3 6 9 4" xfId="45444"/>
    <cellStyle name="Note 3 6 9 4 2" xfId="45445"/>
    <cellStyle name="Note 3 6 9 5" xfId="45446"/>
    <cellStyle name="Note 3 7" xfId="45447"/>
    <cellStyle name="Note 3 7 2" xfId="45448"/>
    <cellStyle name="Note 3 7 2 2" xfId="45449"/>
    <cellStyle name="Note 3 7 2 2 2" xfId="45450"/>
    <cellStyle name="Note 3 7 2 2 2 2" xfId="45451"/>
    <cellStyle name="Note 3 7 2 2 2 2 2" xfId="45452"/>
    <cellStyle name="Note 3 7 2 2 2 2 2 2" xfId="45453"/>
    <cellStyle name="Note 3 7 2 2 2 2 3" xfId="45454"/>
    <cellStyle name="Note 3 7 2 2 2 3" xfId="45455"/>
    <cellStyle name="Note 3 7 2 2 2 3 2" xfId="45456"/>
    <cellStyle name="Note 3 7 2 2 2 3 2 2" xfId="45457"/>
    <cellStyle name="Note 3 7 2 2 2 3 3" xfId="45458"/>
    <cellStyle name="Note 3 7 2 2 2 4" xfId="45459"/>
    <cellStyle name="Note 3 7 2 2 2 4 2" xfId="45460"/>
    <cellStyle name="Note 3 7 2 2 2 5" xfId="45461"/>
    <cellStyle name="Note 3 7 2 2 3" xfId="45462"/>
    <cellStyle name="Note 3 7 2 2 3 2" xfId="45463"/>
    <cellStyle name="Note 3 7 2 2 3 2 2" xfId="45464"/>
    <cellStyle name="Note 3 7 2 2 3 3" xfId="45465"/>
    <cellStyle name="Note 3 7 2 2 4" xfId="45466"/>
    <cellStyle name="Note 3 7 2 2 4 2" xfId="45467"/>
    <cellStyle name="Note 3 7 2 2 4 2 2" xfId="45468"/>
    <cellStyle name="Note 3 7 2 2 4 3" xfId="45469"/>
    <cellStyle name="Note 3 7 2 2 5" xfId="45470"/>
    <cellStyle name="Note 3 7 2 2 5 2" xfId="45471"/>
    <cellStyle name="Note 3 7 2 2 6" xfId="45472"/>
    <cellStyle name="Note 3 7 2 3" xfId="45473"/>
    <cellStyle name="Note 3 7 2 3 2" xfId="45474"/>
    <cellStyle name="Note 3 7 2 3 2 2" xfId="45475"/>
    <cellStyle name="Note 3 7 2 3 2 2 2" xfId="45476"/>
    <cellStyle name="Note 3 7 2 3 2 2 2 2" xfId="45477"/>
    <cellStyle name="Note 3 7 2 3 2 2 3" xfId="45478"/>
    <cellStyle name="Note 3 7 2 3 2 3" xfId="45479"/>
    <cellStyle name="Note 3 7 2 3 2 3 2" xfId="45480"/>
    <cellStyle name="Note 3 7 2 3 2 3 2 2" xfId="45481"/>
    <cellStyle name="Note 3 7 2 3 2 3 3" xfId="45482"/>
    <cellStyle name="Note 3 7 2 3 2 4" xfId="45483"/>
    <cellStyle name="Note 3 7 2 3 2 4 2" xfId="45484"/>
    <cellStyle name="Note 3 7 2 3 2 5" xfId="45485"/>
    <cellStyle name="Note 3 7 2 3 3" xfId="45486"/>
    <cellStyle name="Note 3 7 2 3 3 2" xfId="45487"/>
    <cellStyle name="Note 3 7 2 3 3 2 2" xfId="45488"/>
    <cellStyle name="Note 3 7 2 3 3 3" xfId="45489"/>
    <cellStyle name="Note 3 7 2 3 4" xfId="45490"/>
    <cellStyle name="Note 3 7 2 3 4 2" xfId="45491"/>
    <cellStyle name="Note 3 7 2 3 4 2 2" xfId="45492"/>
    <cellStyle name="Note 3 7 2 3 4 3" xfId="45493"/>
    <cellStyle name="Note 3 7 2 3 5" xfId="45494"/>
    <cellStyle name="Note 3 7 2 3 5 2" xfId="45495"/>
    <cellStyle name="Note 3 7 2 3 6" xfId="45496"/>
    <cellStyle name="Note 3 7 2 4" xfId="45497"/>
    <cellStyle name="Note 3 7 2 4 2" xfId="45498"/>
    <cellStyle name="Note 3 7 2 4 2 2" xfId="45499"/>
    <cellStyle name="Note 3 7 2 4 2 2 2" xfId="45500"/>
    <cellStyle name="Note 3 7 2 4 2 3" xfId="45501"/>
    <cellStyle name="Note 3 7 2 4 3" xfId="45502"/>
    <cellStyle name="Note 3 7 2 4 3 2" xfId="45503"/>
    <cellStyle name="Note 3 7 2 4 3 2 2" xfId="45504"/>
    <cellStyle name="Note 3 7 2 4 3 3" xfId="45505"/>
    <cellStyle name="Note 3 7 2 4 4" xfId="45506"/>
    <cellStyle name="Note 3 7 2 4 4 2" xfId="45507"/>
    <cellStyle name="Note 3 7 2 4 5" xfId="45508"/>
    <cellStyle name="Note 3 7 3" xfId="45509"/>
    <cellStyle name="Note 3 7 3 2" xfId="45510"/>
    <cellStyle name="Note 3 7 3 2 2" xfId="45511"/>
    <cellStyle name="Note 3 7 3 2 2 2" xfId="45512"/>
    <cellStyle name="Note 3 7 3 2 2 2 2" xfId="45513"/>
    <cellStyle name="Note 3 7 3 2 2 2 2 2" xfId="45514"/>
    <cellStyle name="Note 3 7 3 2 2 2 3" xfId="45515"/>
    <cellStyle name="Note 3 7 3 2 2 3" xfId="45516"/>
    <cellStyle name="Note 3 7 3 2 2 3 2" xfId="45517"/>
    <cellStyle name="Note 3 7 3 2 2 3 2 2" xfId="45518"/>
    <cellStyle name="Note 3 7 3 2 2 3 3" xfId="45519"/>
    <cellStyle name="Note 3 7 3 2 2 4" xfId="45520"/>
    <cellStyle name="Note 3 7 3 2 2 4 2" xfId="45521"/>
    <cellStyle name="Note 3 7 3 2 2 5" xfId="45522"/>
    <cellStyle name="Note 3 7 3 2 3" xfId="45523"/>
    <cellStyle name="Note 3 7 3 2 3 2" xfId="45524"/>
    <cellStyle name="Note 3 7 3 2 3 2 2" xfId="45525"/>
    <cellStyle name="Note 3 7 3 2 3 3" xfId="45526"/>
    <cellStyle name="Note 3 7 3 2 4" xfId="45527"/>
    <cellStyle name="Note 3 7 3 2 4 2" xfId="45528"/>
    <cellStyle name="Note 3 7 3 2 4 2 2" xfId="45529"/>
    <cellStyle name="Note 3 7 3 2 4 3" xfId="45530"/>
    <cellStyle name="Note 3 7 3 2 5" xfId="45531"/>
    <cellStyle name="Note 3 7 3 2 5 2" xfId="45532"/>
    <cellStyle name="Note 3 7 3 2 6" xfId="45533"/>
    <cellStyle name="Note 3 7 3 3" xfId="45534"/>
    <cellStyle name="Note 3 7 3 3 2" xfId="45535"/>
    <cellStyle name="Note 3 7 3 3 2 2" xfId="45536"/>
    <cellStyle name="Note 3 7 3 3 2 2 2" xfId="45537"/>
    <cellStyle name="Note 3 7 3 3 2 2 2 2" xfId="45538"/>
    <cellStyle name="Note 3 7 3 3 2 2 3" xfId="45539"/>
    <cellStyle name="Note 3 7 3 3 2 3" xfId="45540"/>
    <cellStyle name="Note 3 7 3 3 2 3 2" xfId="45541"/>
    <cellStyle name="Note 3 7 3 3 2 3 2 2" xfId="45542"/>
    <cellStyle name="Note 3 7 3 3 2 3 3" xfId="45543"/>
    <cellStyle name="Note 3 7 3 3 2 4" xfId="45544"/>
    <cellStyle name="Note 3 7 3 3 2 4 2" xfId="45545"/>
    <cellStyle name="Note 3 7 3 3 2 5" xfId="45546"/>
    <cellStyle name="Note 3 7 3 3 3" xfId="45547"/>
    <cellStyle name="Note 3 7 3 3 3 2" xfId="45548"/>
    <cellStyle name="Note 3 7 3 3 3 2 2" xfId="45549"/>
    <cellStyle name="Note 3 7 3 3 3 3" xfId="45550"/>
    <cellStyle name="Note 3 7 3 3 4" xfId="45551"/>
    <cellStyle name="Note 3 7 3 3 4 2" xfId="45552"/>
    <cellStyle name="Note 3 7 3 3 4 2 2" xfId="45553"/>
    <cellStyle name="Note 3 7 3 3 4 3" xfId="45554"/>
    <cellStyle name="Note 3 7 3 3 5" xfId="45555"/>
    <cellStyle name="Note 3 7 3 3 5 2" xfId="45556"/>
    <cellStyle name="Note 3 7 3 3 6" xfId="45557"/>
    <cellStyle name="Note 3 7 3 4" xfId="45558"/>
    <cellStyle name="Note 3 7 3 4 2" xfId="45559"/>
    <cellStyle name="Note 3 7 3 4 2 2" xfId="45560"/>
    <cellStyle name="Note 3 7 3 4 2 2 2" xfId="45561"/>
    <cellStyle name="Note 3 7 3 4 2 3" xfId="45562"/>
    <cellStyle name="Note 3 7 3 4 3" xfId="45563"/>
    <cellStyle name="Note 3 7 3 4 3 2" xfId="45564"/>
    <cellStyle name="Note 3 7 3 4 3 2 2" xfId="45565"/>
    <cellStyle name="Note 3 7 3 4 3 3" xfId="45566"/>
    <cellStyle name="Note 3 7 3 4 4" xfId="45567"/>
    <cellStyle name="Note 3 7 3 4 4 2" xfId="45568"/>
    <cellStyle name="Note 3 7 3 4 5" xfId="45569"/>
    <cellStyle name="Note 3 7 4" xfId="45570"/>
    <cellStyle name="Note 3 7 4 2" xfId="45571"/>
    <cellStyle name="Note 3 7 4 2 2" xfId="45572"/>
    <cellStyle name="Note 3 7 4 2 2 2" xfId="45573"/>
    <cellStyle name="Note 3 7 4 2 2 2 2" xfId="45574"/>
    <cellStyle name="Note 3 7 4 2 2 2 2 2" xfId="45575"/>
    <cellStyle name="Note 3 7 4 2 2 2 3" xfId="45576"/>
    <cellStyle name="Note 3 7 4 2 2 3" xfId="45577"/>
    <cellStyle name="Note 3 7 4 2 2 3 2" xfId="45578"/>
    <cellStyle name="Note 3 7 4 2 2 3 2 2" xfId="45579"/>
    <cellStyle name="Note 3 7 4 2 2 3 3" xfId="45580"/>
    <cellStyle name="Note 3 7 4 2 2 4" xfId="45581"/>
    <cellStyle name="Note 3 7 4 2 2 4 2" xfId="45582"/>
    <cellStyle name="Note 3 7 4 2 2 5" xfId="45583"/>
    <cellStyle name="Note 3 7 4 2 3" xfId="45584"/>
    <cellStyle name="Note 3 7 4 2 3 2" xfId="45585"/>
    <cellStyle name="Note 3 7 4 2 3 2 2" xfId="45586"/>
    <cellStyle name="Note 3 7 4 2 3 3" xfId="45587"/>
    <cellStyle name="Note 3 7 4 2 4" xfId="45588"/>
    <cellStyle name="Note 3 7 4 2 4 2" xfId="45589"/>
    <cellStyle name="Note 3 7 4 2 4 2 2" xfId="45590"/>
    <cellStyle name="Note 3 7 4 2 4 3" xfId="45591"/>
    <cellStyle name="Note 3 7 4 2 5" xfId="45592"/>
    <cellStyle name="Note 3 7 4 2 5 2" xfId="45593"/>
    <cellStyle name="Note 3 7 4 2 6" xfId="45594"/>
    <cellStyle name="Note 3 7 4 3" xfId="45595"/>
    <cellStyle name="Note 3 7 4 3 2" xfId="45596"/>
    <cellStyle name="Note 3 7 4 3 2 2" xfId="45597"/>
    <cellStyle name="Note 3 7 4 3 2 2 2" xfId="45598"/>
    <cellStyle name="Note 3 7 4 3 2 2 2 2" xfId="45599"/>
    <cellStyle name="Note 3 7 4 3 2 2 3" xfId="45600"/>
    <cellStyle name="Note 3 7 4 3 2 3" xfId="45601"/>
    <cellStyle name="Note 3 7 4 3 2 3 2" xfId="45602"/>
    <cellStyle name="Note 3 7 4 3 2 3 2 2" xfId="45603"/>
    <cellStyle name="Note 3 7 4 3 2 3 3" xfId="45604"/>
    <cellStyle name="Note 3 7 4 3 2 4" xfId="45605"/>
    <cellStyle name="Note 3 7 4 3 2 4 2" xfId="45606"/>
    <cellStyle name="Note 3 7 4 3 2 5" xfId="45607"/>
    <cellStyle name="Note 3 7 4 3 3" xfId="45608"/>
    <cellStyle name="Note 3 7 4 3 3 2" xfId="45609"/>
    <cellStyle name="Note 3 7 4 3 3 2 2" xfId="45610"/>
    <cellStyle name="Note 3 7 4 3 3 3" xfId="45611"/>
    <cellStyle name="Note 3 7 4 3 4" xfId="45612"/>
    <cellStyle name="Note 3 7 4 3 4 2" xfId="45613"/>
    <cellStyle name="Note 3 7 4 3 4 2 2" xfId="45614"/>
    <cellStyle name="Note 3 7 4 3 4 3" xfId="45615"/>
    <cellStyle name="Note 3 7 4 3 5" xfId="45616"/>
    <cellStyle name="Note 3 7 4 3 5 2" xfId="45617"/>
    <cellStyle name="Note 3 7 4 3 6" xfId="45618"/>
    <cellStyle name="Note 3 7 4 4" xfId="45619"/>
    <cellStyle name="Note 3 7 4 4 2" xfId="45620"/>
    <cellStyle name="Note 3 7 4 4 2 2" xfId="45621"/>
    <cellStyle name="Note 3 7 4 4 2 2 2" xfId="45622"/>
    <cellStyle name="Note 3 7 4 4 2 3" xfId="45623"/>
    <cellStyle name="Note 3 7 4 4 3" xfId="45624"/>
    <cellStyle name="Note 3 7 4 4 3 2" xfId="45625"/>
    <cellStyle name="Note 3 7 4 4 3 2 2" xfId="45626"/>
    <cellStyle name="Note 3 7 4 4 3 3" xfId="45627"/>
    <cellStyle name="Note 3 7 4 4 4" xfId="45628"/>
    <cellStyle name="Note 3 7 4 4 4 2" xfId="45629"/>
    <cellStyle name="Note 3 7 4 4 5" xfId="45630"/>
    <cellStyle name="Note 3 7 5" xfId="45631"/>
    <cellStyle name="Note 3 7 5 2" xfId="45632"/>
    <cellStyle name="Note 3 7 5 2 2" xfId="45633"/>
    <cellStyle name="Note 3 7 5 2 2 2" xfId="45634"/>
    <cellStyle name="Note 3 7 5 2 2 2 2" xfId="45635"/>
    <cellStyle name="Note 3 7 5 2 2 2 2 2" xfId="45636"/>
    <cellStyle name="Note 3 7 5 2 2 2 3" xfId="45637"/>
    <cellStyle name="Note 3 7 5 2 2 3" xfId="45638"/>
    <cellStyle name="Note 3 7 5 2 2 3 2" xfId="45639"/>
    <cellStyle name="Note 3 7 5 2 2 3 2 2" xfId="45640"/>
    <cellStyle name="Note 3 7 5 2 2 3 3" xfId="45641"/>
    <cellStyle name="Note 3 7 5 2 2 4" xfId="45642"/>
    <cellStyle name="Note 3 7 5 2 2 4 2" xfId="45643"/>
    <cellStyle name="Note 3 7 5 2 2 5" xfId="45644"/>
    <cellStyle name="Note 3 7 5 2 3" xfId="45645"/>
    <cellStyle name="Note 3 7 5 2 3 2" xfId="45646"/>
    <cellStyle name="Note 3 7 5 2 3 2 2" xfId="45647"/>
    <cellStyle name="Note 3 7 5 2 3 3" xfId="45648"/>
    <cellStyle name="Note 3 7 5 2 4" xfId="45649"/>
    <cellStyle name="Note 3 7 5 2 4 2" xfId="45650"/>
    <cellStyle name="Note 3 7 5 2 4 2 2" xfId="45651"/>
    <cellStyle name="Note 3 7 5 2 4 3" xfId="45652"/>
    <cellStyle name="Note 3 7 5 2 5" xfId="45653"/>
    <cellStyle name="Note 3 7 5 2 5 2" xfId="45654"/>
    <cellStyle name="Note 3 7 5 2 6" xfId="45655"/>
    <cellStyle name="Note 3 7 5 3" xfId="45656"/>
    <cellStyle name="Note 3 7 5 3 2" xfId="45657"/>
    <cellStyle name="Note 3 7 5 3 2 2" xfId="45658"/>
    <cellStyle name="Note 3 7 5 3 2 2 2" xfId="45659"/>
    <cellStyle name="Note 3 7 5 3 2 2 2 2" xfId="45660"/>
    <cellStyle name="Note 3 7 5 3 2 2 3" xfId="45661"/>
    <cellStyle name="Note 3 7 5 3 2 3" xfId="45662"/>
    <cellStyle name="Note 3 7 5 3 2 3 2" xfId="45663"/>
    <cellStyle name="Note 3 7 5 3 2 3 2 2" xfId="45664"/>
    <cellStyle name="Note 3 7 5 3 2 3 3" xfId="45665"/>
    <cellStyle name="Note 3 7 5 3 2 4" xfId="45666"/>
    <cellStyle name="Note 3 7 5 3 2 4 2" xfId="45667"/>
    <cellStyle name="Note 3 7 5 3 2 5" xfId="45668"/>
    <cellStyle name="Note 3 7 5 3 3" xfId="45669"/>
    <cellStyle name="Note 3 7 5 3 3 2" xfId="45670"/>
    <cellStyle name="Note 3 7 5 3 3 2 2" xfId="45671"/>
    <cellStyle name="Note 3 7 5 3 3 3" xfId="45672"/>
    <cellStyle name="Note 3 7 5 3 4" xfId="45673"/>
    <cellStyle name="Note 3 7 5 3 4 2" xfId="45674"/>
    <cellStyle name="Note 3 7 5 3 4 2 2" xfId="45675"/>
    <cellStyle name="Note 3 7 5 3 4 3" xfId="45676"/>
    <cellStyle name="Note 3 7 5 3 5" xfId="45677"/>
    <cellStyle name="Note 3 7 5 3 5 2" xfId="45678"/>
    <cellStyle name="Note 3 7 5 3 6" xfId="45679"/>
    <cellStyle name="Note 3 7 5 4" xfId="45680"/>
    <cellStyle name="Note 3 7 5 4 2" xfId="45681"/>
    <cellStyle name="Note 3 7 5 4 2 2" xfId="45682"/>
    <cellStyle name="Note 3 7 5 4 2 2 2" xfId="45683"/>
    <cellStyle name="Note 3 7 5 4 2 3" xfId="45684"/>
    <cellStyle name="Note 3 7 5 4 3" xfId="45685"/>
    <cellStyle name="Note 3 7 5 4 3 2" xfId="45686"/>
    <cellStyle name="Note 3 7 5 4 3 2 2" xfId="45687"/>
    <cellStyle name="Note 3 7 5 4 3 3" xfId="45688"/>
    <cellStyle name="Note 3 7 5 4 4" xfId="45689"/>
    <cellStyle name="Note 3 7 5 4 4 2" xfId="45690"/>
    <cellStyle name="Note 3 7 5 4 5" xfId="45691"/>
    <cellStyle name="Note 3 7 6" xfId="45692"/>
    <cellStyle name="Note 3 7 6 2" xfId="45693"/>
    <cellStyle name="Note 3 7 6 2 2" xfId="45694"/>
    <cellStyle name="Note 3 7 6 2 2 2" xfId="45695"/>
    <cellStyle name="Note 3 7 6 2 2 2 2" xfId="45696"/>
    <cellStyle name="Note 3 7 6 2 2 2 2 2" xfId="45697"/>
    <cellStyle name="Note 3 7 6 2 2 2 3" xfId="45698"/>
    <cellStyle name="Note 3 7 6 2 2 3" xfId="45699"/>
    <cellStyle name="Note 3 7 6 2 2 3 2" xfId="45700"/>
    <cellStyle name="Note 3 7 6 2 2 3 2 2" xfId="45701"/>
    <cellStyle name="Note 3 7 6 2 2 3 3" xfId="45702"/>
    <cellStyle name="Note 3 7 6 2 2 4" xfId="45703"/>
    <cellStyle name="Note 3 7 6 2 2 4 2" xfId="45704"/>
    <cellStyle name="Note 3 7 6 2 2 5" xfId="45705"/>
    <cellStyle name="Note 3 7 6 2 3" xfId="45706"/>
    <cellStyle name="Note 3 7 6 2 3 2" xfId="45707"/>
    <cellStyle name="Note 3 7 6 2 3 2 2" xfId="45708"/>
    <cellStyle name="Note 3 7 6 2 3 3" xfId="45709"/>
    <cellStyle name="Note 3 7 6 2 4" xfId="45710"/>
    <cellStyle name="Note 3 7 6 2 4 2" xfId="45711"/>
    <cellStyle name="Note 3 7 6 2 4 2 2" xfId="45712"/>
    <cellStyle name="Note 3 7 6 2 4 3" xfId="45713"/>
    <cellStyle name="Note 3 7 6 2 5" xfId="45714"/>
    <cellStyle name="Note 3 7 6 2 5 2" xfId="45715"/>
    <cellStyle name="Note 3 7 6 2 6" xfId="45716"/>
    <cellStyle name="Note 3 7 6 3" xfId="45717"/>
    <cellStyle name="Note 3 7 6 3 2" xfId="45718"/>
    <cellStyle name="Note 3 7 6 3 2 2" xfId="45719"/>
    <cellStyle name="Note 3 7 6 3 2 2 2" xfId="45720"/>
    <cellStyle name="Note 3 7 6 3 2 2 2 2" xfId="45721"/>
    <cellStyle name="Note 3 7 6 3 2 2 3" xfId="45722"/>
    <cellStyle name="Note 3 7 6 3 2 3" xfId="45723"/>
    <cellStyle name="Note 3 7 6 3 2 3 2" xfId="45724"/>
    <cellStyle name="Note 3 7 6 3 2 3 2 2" xfId="45725"/>
    <cellStyle name="Note 3 7 6 3 2 3 3" xfId="45726"/>
    <cellStyle name="Note 3 7 6 3 2 4" xfId="45727"/>
    <cellStyle name="Note 3 7 6 3 2 4 2" xfId="45728"/>
    <cellStyle name="Note 3 7 6 3 2 5" xfId="45729"/>
    <cellStyle name="Note 3 7 6 3 3" xfId="45730"/>
    <cellStyle name="Note 3 7 6 3 3 2" xfId="45731"/>
    <cellStyle name="Note 3 7 6 3 3 2 2" xfId="45732"/>
    <cellStyle name="Note 3 7 6 3 3 3" xfId="45733"/>
    <cellStyle name="Note 3 7 6 3 4" xfId="45734"/>
    <cellStyle name="Note 3 7 6 3 4 2" xfId="45735"/>
    <cellStyle name="Note 3 7 6 3 4 2 2" xfId="45736"/>
    <cellStyle name="Note 3 7 6 3 4 3" xfId="45737"/>
    <cellStyle name="Note 3 7 6 3 5" xfId="45738"/>
    <cellStyle name="Note 3 7 6 3 5 2" xfId="45739"/>
    <cellStyle name="Note 3 7 6 3 6" xfId="45740"/>
    <cellStyle name="Note 3 7 6 4" xfId="45741"/>
    <cellStyle name="Note 3 7 6 4 2" xfId="45742"/>
    <cellStyle name="Note 3 7 6 4 2 2" xfId="45743"/>
    <cellStyle name="Note 3 7 6 4 2 2 2" xfId="45744"/>
    <cellStyle name="Note 3 7 6 4 2 3" xfId="45745"/>
    <cellStyle name="Note 3 7 6 4 3" xfId="45746"/>
    <cellStyle name="Note 3 7 6 4 3 2" xfId="45747"/>
    <cellStyle name="Note 3 7 6 4 3 2 2" xfId="45748"/>
    <cellStyle name="Note 3 7 6 4 3 3" xfId="45749"/>
    <cellStyle name="Note 3 7 6 4 4" xfId="45750"/>
    <cellStyle name="Note 3 7 6 4 4 2" xfId="45751"/>
    <cellStyle name="Note 3 7 6 4 5" xfId="45752"/>
    <cellStyle name="Note 3 7 7" xfId="45753"/>
    <cellStyle name="Note 3 7 7 2" xfId="45754"/>
    <cellStyle name="Note 3 7 7 2 2" xfId="45755"/>
    <cellStyle name="Note 3 7 7 2 2 2" xfId="45756"/>
    <cellStyle name="Note 3 7 7 2 2 2 2" xfId="45757"/>
    <cellStyle name="Note 3 7 7 2 2 3" xfId="45758"/>
    <cellStyle name="Note 3 7 7 2 3" xfId="45759"/>
    <cellStyle name="Note 3 7 7 2 3 2" xfId="45760"/>
    <cellStyle name="Note 3 7 7 2 3 2 2" xfId="45761"/>
    <cellStyle name="Note 3 7 7 2 3 3" xfId="45762"/>
    <cellStyle name="Note 3 7 7 2 4" xfId="45763"/>
    <cellStyle name="Note 3 7 7 2 4 2" xfId="45764"/>
    <cellStyle name="Note 3 7 7 2 5" xfId="45765"/>
    <cellStyle name="Note 3 7 7 3" xfId="45766"/>
    <cellStyle name="Note 3 7 7 3 2" xfId="45767"/>
    <cellStyle name="Note 3 7 7 3 2 2" xfId="45768"/>
    <cellStyle name="Note 3 7 7 3 3" xfId="45769"/>
    <cellStyle name="Note 3 7 7 4" xfId="45770"/>
    <cellStyle name="Note 3 7 7 4 2" xfId="45771"/>
    <cellStyle name="Note 3 7 7 4 2 2" xfId="45772"/>
    <cellStyle name="Note 3 7 7 4 3" xfId="45773"/>
    <cellStyle name="Note 3 7 7 5" xfId="45774"/>
    <cellStyle name="Note 3 7 7 5 2" xfId="45775"/>
    <cellStyle name="Note 3 7 7 6" xfId="45776"/>
    <cellStyle name="Note 3 7 8" xfId="45777"/>
    <cellStyle name="Note 3 7 8 2" xfId="45778"/>
    <cellStyle name="Note 3 7 8 2 2" xfId="45779"/>
    <cellStyle name="Note 3 7 8 2 2 2" xfId="45780"/>
    <cellStyle name="Note 3 7 8 2 2 2 2" xfId="45781"/>
    <cellStyle name="Note 3 7 8 2 2 3" xfId="45782"/>
    <cellStyle name="Note 3 7 8 2 3" xfId="45783"/>
    <cellStyle name="Note 3 7 8 2 3 2" xfId="45784"/>
    <cellStyle name="Note 3 7 8 2 3 2 2" xfId="45785"/>
    <cellStyle name="Note 3 7 8 2 3 3" xfId="45786"/>
    <cellStyle name="Note 3 7 8 2 4" xfId="45787"/>
    <cellStyle name="Note 3 7 8 2 4 2" xfId="45788"/>
    <cellStyle name="Note 3 7 8 2 5" xfId="45789"/>
    <cellStyle name="Note 3 7 8 3" xfId="45790"/>
    <cellStyle name="Note 3 7 8 3 2" xfId="45791"/>
    <cellStyle name="Note 3 7 8 3 2 2" xfId="45792"/>
    <cellStyle name="Note 3 7 8 3 3" xfId="45793"/>
    <cellStyle name="Note 3 7 8 4" xfId="45794"/>
    <cellStyle name="Note 3 7 8 4 2" xfId="45795"/>
    <cellStyle name="Note 3 7 8 4 2 2" xfId="45796"/>
    <cellStyle name="Note 3 7 8 4 3" xfId="45797"/>
    <cellStyle name="Note 3 7 8 5" xfId="45798"/>
    <cellStyle name="Note 3 7 8 5 2" xfId="45799"/>
    <cellStyle name="Note 3 7 8 6" xfId="45800"/>
    <cellStyle name="Note 3 7 9" xfId="45801"/>
    <cellStyle name="Note 3 7 9 2" xfId="45802"/>
    <cellStyle name="Note 3 7 9 2 2" xfId="45803"/>
    <cellStyle name="Note 3 7 9 2 2 2" xfId="45804"/>
    <cellStyle name="Note 3 7 9 2 3" xfId="45805"/>
    <cellStyle name="Note 3 7 9 3" xfId="45806"/>
    <cellStyle name="Note 3 7 9 3 2" xfId="45807"/>
    <cellStyle name="Note 3 7 9 3 2 2" xfId="45808"/>
    <cellStyle name="Note 3 7 9 3 3" xfId="45809"/>
    <cellStyle name="Note 3 7 9 4" xfId="45810"/>
    <cellStyle name="Note 3 7 9 4 2" xfId="45811"/>
    <cellStyle name="Note 3 7 9 5" xfId="45812"/>
    <cellStyle name="Note 3 8" xfId="45813"/>
    <cellStyle name="Note 3 8 2" xfId="45814"/>
    <cellStyle name="Note 3 8 2 2" xfId="45815"/>
    <cellStyle name="Note 3 8 2 2 2" xfId="45816"/>
    <cellStyle name="Note 3 8 2 2 2 2" xfId="45817"/>
    <cellStyle name="Note 3 8 2 2 2 2 2" xfId="45818"/>
    <cellStyle name="Note 3 8 2 2 2 3" xfId="45819"/>
    <cellStyle name="Note 3 8 2 2 3" xfId="45820"/>
    <cellStyle name="Note 3 8 2 2 3 2" xfId="45821"/>
    <cellStyle name="Note 3 8 2 2 3 2 2" xfId="45822"/>
    <cellStyle name="Note 3 8 2 2 3 3" xfId="45823"/>
    <cellStyle name="Note 3 8 2 2 4" xfId="45824"/>
    <cellStyle name="Note 3 8 2 2 4 2" xfId="45825"/>
    <cellStyle name="Note 3 8 2 2 5" xfId="45826"/>
    <cellStyle name="Note 3 8 2 3" xfId="45827"/>
    <cellStyle name="Note 3 8 2 3 2" xfId="45828"/>
    <cellStyle name="Note 3 8 2 3 2 2" xfId="45829"/>
    <cellStyle name="Note 3 8 2 3 3" xfId="45830"/>
    <cellStyle name="Note 3 8 2 4" xfId="45831"/>
    <cellStyle name="Note 3 8 2 4 2" xfId="45832"/>
    <cellStyle name="Note 3 8 2 4 2 2" xfId="45833"/>
    <cellStyle name="Note 3 8 2 4 3" xfId="45834"/>
    <cellStyle name="Note 3 8 2 5" xfId="45835"/>
    <cellStyle name="Note 3 8 2 5 2" xfId="45836"/>
    <cellStyle name="Note 3 8 2 6" xfId="45837"/>
    <cellStyle name="Note 3 8 3" xfId="45838"/>
    <cellStyle name="Note 3 8 3 2" xfId="45839"/>
    <cellStyle name="Note 3 8 3 2 2" xfId="45840"/>
    <cellStyle name="Note 3 8 3 2 2 2" xfId="45841"/>
    <cellStyle name="Note 3 8 3 2 2 2 2" xfId="45842"/>
    <cellStyle name="Note 3 8 3 2 2 3" xfId="45843"/>
    <cellStyle name="Note 3 8 3 2 3" xfId="45844"/>
    <cellStyle name="Note 3 8 3 2 3 2" xfId="45845"/>
    <cellStyle name="Note 3 8 3 2 3 2 2" xfId="45846"/>
    <cellStyle name="Note 3 8 3 2 3 3" xfId="45847"/>
    <cellStyle name="Note 3 8 3 2 4" xfId="45848"/>
    <cellStyle name="Note 3 8 3 2 4 2" xfId="45849"/>
    <cellStyle name="Note 3 8 3 2 5" xfId="45850"/>
    <cellStyle name="Note 3 8 3 3" xfId="45851"/>
    <cellStyle name="Note 3 8 3 3 2" xfId="45852"/>
    <cellStyle name="Note 3 8 3 3 2 2" xfId="45853"/>
    <cellStyle name="Note 3 8 3 3 3" xfId="45854"/>
    <cellStyle name="Note 3 8 3 4" xfId="45855"/>
    <cellStyle name="Note 3 8 3 4 2" xfId="45856"/>
    <cellStyle name="Note 3 8 3 4 2 2" xfId="45857"/>
    <cellStyle name="Note 3 8 3 4 3" xfId="45858"/>
    <cellStyle name="Note 3 8 3 5" xfId="45859"/>
    <cellStyle name="Note 3 8 3 5 2" xfId="45860"/>
    <cellStyle name="Note 3 8 3 6" xfId="45861"/>
    <cellStyle name="Note 3 8 4" xfId="45862"/>
    <cellStyle name="Note 3 8 4 2" xfId="45863"/>
    <cellStyle name="Note 3 8 4 2 2" xfId="45864"/>
    <cellStyle name="Note 3 8 4 2 2 2" xfId="45865"/>
    <cellStyle name="Note 3 8 4 2 3" xfId="45866"/>
    <cellStyle name="Note 3 8 4 3" xfId="45867"/>
    <cellStyle name="Note 3 8 4 3 2" xfId="45868"/>
    <cellStyle name="Note 3 8 4 3 2 2" xfId="45869"/>
    <cellStyle name="Note 3 8 4 3 3" xfId="45870"/>
    <cellStyle name="Note 3 8 4 4" xfId="45871"/>
    <cellStyle name="Note 3 8 4 4 2" xfId="45872"/>
    <cellStyle name="Note 3 8 4 5" xfId="45873"/>
    <cellStyle name="Note 3 9" xfId="45874"/>
    <cellStyle name="Note 3 9 2" xfId="45875"/>
    <cellStyle name="Note 3 9 2 2" xfId="45876"/>
    <cellStyle name="Note 3 9 2 2 2" xfId="45877"/>
    <cellStyle name="Note 3 9 2 2 2 2" xfId="45878"/>
    <cellStyle name="Note 3 9 2 2 2 2 2" xfId="45879"/>
    <cellStyle name="Note 3 9 2 2 2 3" xfId="45880"/>
    <cellStyle name="Note 3 9 2 2 3" xfId="45881"/>
    <cellStyle name="Note 3 9 2 2 3 2" xfId="45882"/>
    <cellStyle name="Note 3 9 2 2 3 2 2" xfId="45883"/>
    <cellStyle name="Note 3 9 2 2 3 3" xfId="45884"/>
    <cellStyle name="Note 3 9 2 2 4" xfId="45885"/>
    <cellStyle name="Note 3 9 2 2 4 2" xfId="45886"/>
    <cellStyle name="Note 3 9 2 2 5" xfId="45887"/>
    <cellStyle name="Note 3 9 2 3" xfId="45888"/>
    <cellStyle name="Note 3 9 2 3 2" xfId="45889"/>
    <cellStyle name="Note 3 9 2 3 2 2" xfId="45890"/>
    <cellStyle name="Note 3 9 2 3 3" xfId="45891"/>
    <cellStyle name="Note 3 9 2 4" xfId="45892"/>
    <cellStyle name="Note 3 9 2 4 2" xfId="45893"/>
    <cellStyle name="Note 3 9 2 4 2 2" xfId="45894"/>
    <cellStyle name="Note 3 9 2 4 3" xfId="45895"/>
    <cellStyle name="Note 3 9 2 5" xfId="45896"/>
    <cellStyle name="Note 3 9 2 5 2" xfId="45897"/>
    <cellStyle name="Note 3 9 2 6" xfId="45898"/>
    <cellStyle name="Note 3 9 3" xfId="45899"/>
    <cellStyle name="Note 3 9 3 2" xfId="45900"/>
    <cellStyle name="Note 3 9 3 2 2" xfId="45901"/>
    <cellStyle name="Note 3 9 3 2 2 2" xfId="45902"/>
    <cellStyle name="Note 3 9 3 2 2 2 2" xfId="45903"/>
    <cellStyle name="Note 3 9 3 2 2 3" xfId="45904"/>
    <cellStyle name="Note 3 9 3 2 3" xfId="45905"/>
    <cellStyle name="Note 3 9 3 2 3 2" xfId="45906"/>
    <cellStyle name="Note 3 9 3 2 3 2 2" xfId="45907"/>
    <cellStyle name="Note 3 9 3 2 3 3" xfId="45908"/>
    <cellStyle name="Note 3 9 3 2 4" xfId="45909"/>
    <cellStyle name="Note 3 9 3 2 4 2" xfId="45910"/>
    <cellStyle name="Note 3 9 3 2 5" xfId="45911"/>
    <cellStyle name="Note 3 9 3 3" xfId="45912"/>
    <cellStyle name="Note 3 9 3 3 2" xfId="45913"/>
    <cellStyle name="Note 3 9 3 3 2 2" xfId="45914"/>
    <cellStyle name="Note 3 9 3 3 3" xfId="45915"/>
    <cellStyle name="Note 3 9 3 4" xfId="45916"/>
    <cellStyle name="Note 3 9 3 4 2" xfId="45917"/>
    <cellStyle name="Note 3 9 3 4 2 2" xfId="45918"/>
    <cellStyle name="Note 3 9 3 4 3" xfId="45919"/>
    <cellStyle name="Note 3 9 3 5" xfId="45920"/>
    <cellStyle name="Note 3 9 3 5 2" xfId="45921"/>
    <cellStyle name="Note 3 9 3 6" xfId="45922"/>
    <cellStyle name="Note 3 9 4" xfId="45923"/>
    <cellStyle name="Note 3 9 4 2" xfId="45924"/>
    <cellStyle name="Note 3 9 4 2 2" xfId="45925"/>
    <cellStyle name="Note 3 9 4 2 2 2" xfId="45926"/>
    <cellStyle name="Note 3 9 4 2 3" xfId="45927"/>
    <cellStyle name="Note 3 9 4 3" xfId="45928"/>
    <cellStyle name="Note 3 9 4 3 2" xfId="45929"/>
    <cellStyle name="Note 3 9 4 3 2 2" xfId="45930"/>
    <cellStyle name="Note 3 9 4 3 3" xfId="45931"/>
    <cellStyle name="Note 3 9 4 4" xfId="45932"/>
    <cellStyle name="Note 3 9 4 4 2" xfId="45933"/>
    <cellStyle name="Note 3 9 4 5" xfId="45934"/>
    <cellStyle name="Note 4" xfId="45935"/>
    <cellStyle name="Note 4 10" xfId="45936"/>
    <cellStyle name="Note 4 10 2" xfId="45937"/>
    <cellStyle name="Note 4 10 2 2" xfId="45938"/>
    <cellStyle name="Note 4 10 2 2 2" xfId="45939"/>
    <cellStyle name="Note 4 10 2 2 2 2" xfId="45940"/>
    <cellStyle name="Note 4 10 2 2 2 2 2" xfId="45941"/>
    <cellStyle name="Note 4 10 2 2 2 3" xfId="45942"/>
    <cellStyle name="Note 4 10 2 2 3" xfId="45943"/>
    <cellStyle name="Note 4 10 2 2 3 2" xfId="45944"/>
    <cellStyle name="Note 4 10 2 2 3 2 2" xfId="45945"/>
    <cellStyle name="Note 4 10 2 2 3 3" xfId="45946"/>
    <cellStyle name="Note 4 10 2 2 4" xfId="45947"/>
    <cellStyle name="Note 4 10 2 2 4 2" xfId="45948"/>
    <cellStyle name="Note 4 10 2 2 5" xfId="45949"/>
    <cellStyle name="Note 4 10 2 3" xfId="45950"/>
    <cellStyle name="Note 4 10 2 3 2" xfId="45951"/>
    <cellStyle name="Note 4 10 2 3 2 2" xfId="45952"/>
    <cellStyle name="Note 4 10 2 3 3" xfId="45953"/>
    <cellStyle name="Note 4 10 2 4" xfId="45954"/>
    <cellStyle name="Note 4 10 2 4 2" xfId="45955"/>
    <cellStyle name="Note 4 10 2 4 2 2" xfId="45956"/>
    <cellStyle name="Note 4 10 2 4 3" xfId="45957"/>
    <cellStyle name="Note 4 10 2 5" xfId="45958"/>
    <cellStyle name="Note 4 10 2 5 2" xfId="45959"/>
    <cellStyle name="Note 4 10 2 6" xfId="45960"/>
    <cellStyle name="Note 4 10 3" xfId="45961"/>
    <cellStyle name="Note 4 10 3 2" xfId="45962"/>
    <cellStyle name="Note 4 10 3 2 2" xfId="45963"/>
    <cellStyle name="Note 4 10 3 2 2 2" xfId="45964"/>
    <cellStyle name="Note 4 10 3 2 2 2 2" xfId="45965"/>
    <cellStyle name="Note 4 10 3 2 2 3" xfId="45966"/>
    <cellStyle name="Note 4 10 3 2 3" xfId="45967"/>
    <cellStyle name="Note 4 10 3 2 3 2" xfId="45968"/>
    <cellStyle name="Note 4 10 3 2 3 2 2" xfId="45969"/>
    <cellStyle name="Note 4 10 3 2 3 3" xfId="45970"/>
    <cellStyle name="Note 4 10 3 2 4" xfId="45971"/>
    <cellStyle name="Note 4 10 3 2 4 2" xfId="45972"/>
    <cellStyle name="Note 4 10 3 2 5" xfId="45973"/>
    <cellStyle name="Note 4 10 3 3" xfId="45974"/>
    <cellStyle name="Note 4 10 3 3 2" xfId="45975"/>
    <cellStyle name="Note 4 10 3 3 2 2" xfId="45976"/>
    <cellStyle name="Note 4 10 3 3 3" xfId="45977"/>
    <cellStyle name="Note 4 10 3 4" xfId="45978"/>
    <cellStyle name="Note 4 10 3 4 2" xfId="45979"/>
    <cellStyle name="Note 4 10 3 4 2 2" xfId="45980"/>
    <cellStyle name="Note 4 10 3 4 3" xfId="45981"/>
    <cellStyle name="Note 4 10 3 5" xfId="45982"/>
    <cellStyle name="Note 4 10 3 5 2" xfId="45983"/>
    <cellStyle name="Note 4 10 3 6" xfId="45984"/>
    <cellStyle name="Note 4 10 4" xfId="45985"/>
    <cellStyle name="Note 4 10 4 2" xfId="45986"/>
    <cellStyle name="Note 4 10 4 2 2" xfId="45987"/>
    <cellStyle name="Note 4 10 4 2 2 2" xfId="45988"/>
    <cellStyle name="Note 4 10 4 2 3" xfId="45989"/>
    <cellStyle name="Note 4 10 4 3" xfId="45990"/>
    <cellStyle name="Note 4 10 4 3 2" xfId="45991"/>
    <cellStyle name="Note 4 10 4 3 2 2" xfId="45992"/>
    <cellStyle name="Note 4 10 4 3 3" xfId="45993"/>
    <cellStyle name="Note 4 10 4 4" xfId="45994"/>
    <cellStyle name="Note 4 10 4 4 2" xfId="45995"/>
    <cellStyle name="Note 4 10 4 5" xfId="45996"/>
    <cellStyle name="Note 4 11" xfId="45997"/>
    <cellStyle name="Note 4 11 2" xfId="45998"/>
    <cellStyle name="Note 4 11 2 2" xfId="45999"/>
    <cellStyle name="Note 4 11 2 2 2" xfId="46000"/>
    <cellStyle name="Note 4 11 2 2 2 2" xfId="46001"/>
    <cellStyle name="Note 4 11 2 2 2 2 2" xfId="46002"/>
    <cellStyle name="Note 4 11 2 2 2 3" xfId="46003"/>
    <cellStyle name="Note 4 11 2 2 3" xfId="46004"/>
    <cellStyle name="Note 4 11 2 2 3 2" xfId="46005"/>
    <cellStyle name="Note 4 11 2 2 3 2 2" xfId="46006"/>
    <cellStyle name="Note 4 11 2 2 3 3" xfId="46007"/>
    <cellStyle name="Note 4 11 2 2 4" xfId="46008"/>
    <cellStyle name="Note 4 11 2 2 4 2" xfId="46009"/>
    <cellStyle name="Note 4 11 2 2 5" xfId="46010"/>
    <cellStyle name="Note 4 11 2 3" xfId="46011"/>
    <cellStyle name="Note 4 11 2 3 2" xfId="46012"/>
    <cellStyle name="Note 4 11 2 3 2 2" xfId="46013"/>
    <cellStyle name="Note 4 11 2 3 3" xfId="46014"/>
    <cellStyle name="Note 4 11 2 4" xfId="46015"/>
    <cellStyle name="Note 4 11 2 4 2" xfId="46016"/>
    <cellStyle name="Note 4 11 2 4 2 2" xfId="46017"/>
    <cellStyle name="Note 4 11 2 4 3" xfId="46018"/>
    <cellStyle name="Note 4 11 2 5" xfId="46019"/>
    <cellStyle name="Note 4 11 2 5 2" xfId="46020"/>
    <cellStyle name="Note 4 11 2 6" xfId="46021"/>
    <cellStyle name="Note 4 11 3" xfId="46022"/>
    <cellStyle name="Note 4 11 3 2" xfId="46023"/>
    <cellStyle name="Note 4 11 3 2 2" xfId="46024"/>
    <cellStyle name="Note 4 11 3 2 2 2" xfId="46025"/>
    <cellStyle name="Note 4 11 3 2 2 2 2" xfId="46026"/>
    <cellStyle name="Note 4 11 3 2 2 3" xfId="46027"/>
    <cellStyle name="Note 4 11 3 2 3" xfId="46028"/>
    <cellStyle name="Note 4 11 3 2 3 2" xfId="46029"/>
    <cellStyle name="Note 4 11 3 2 3 2 2" xfId="46030"/>
    <cellStyle name="Note 4 11 3 2 3 3" xfId="46031"/>
    <cellStyle name="Note 4 11 3 2 4" xfId="46032"/>
    <cellStyle name="Note 4 11 3 2 4 2" xfId="46033"/>
    <cellStyle name="Note 4 11 3 2 5" xfId="46034"/>
    <cellStyle name="Note 4 11 3 3" xfId="46035"/>
    <cellStyle name="Note 4 11 3 3 2" xfId="46036"/>
    <cellStyle name="Note 4 11 3 3 2 2" xfId="46037"/>
    <cellStyle name="Note 4 11 3 3 3" xfId="46038"/>
    <cellStyle name="Note 4 11 3 4" xfId="46039"/>
    <cellStyle name="Note 4 11 3 4 2" xfId="46040"/>
    <cellStyle name="Note 4 11 3 4 2 2" xfId="46041"/>
    <cellStyle name="Note 4 11 3 4 3" xfId="46042"/>
    <cellStyle name="Note 4 11 3 5" xfId="46043"/>
    <cellStyle name="Note 4 11 3 5 2" xfId="46044"/>
    <cellStyle name="Note 4 11 3 6" xfId="46045"/>
    <cellStyle name="Note 4 11 4" xfId="46046"/>
    <cellStyle name="Note 4 11 4 2" xfId="46047"/>
    <cellStyle name="Note 4 11 4 2 2" xfId="46048"/>
    <cellStyle name="Note 4 11 4 2 2 2" xfId="46049"/>
    <cellStyle name="Note 4 11 4 2 3" xfId="46050"/>
    <cellStyle name="Note 4 11 4 3" xfId="46051"/>
    <cellStyle name="Note 4 11 4 3 2" xfId="46052"/>
    <cellStyle name="Note 4 11 4 3 2 2" xfId="46053"/>
    <cellStyle name="Note 4 11 4 3 3" xfId="46054"/>
    <cellStyle name="Note 4 11 4 4" xfId="46055"/>
    <cellStyle name="Note 4 11 4 4 2" xfId="46056"/>
    <cellStyle name="Note 4 11 4 5" xfId="46057"/>
    <cellStyle name="Note 4 12" xfId="46058"/>
    <cellStyle name="Note 4 12 2" xfId="46059"/>
    <cellStyle name="Note 4 12 2 2" xfId="46060"/>
    <cellStyle name="Note 4 12 2 2 2" xfId="46061"/>
    <cellStyle name="Note 4 12 2 2 2 2" xfId="46062"/>
    <cellStyle name="Note 4 12 2 2 2 2 2" xfId="46063"/>
    <cellStyle name="Note 4 12 2 2 2 3" xfId="46064"/>
    <cellStyle name="Note 4 12 2 2 3" xfId="46065"/>
    <cellStyle name="Note 4 12 2 2 3 2" xfId="46066"/>
    <cellStyle name="Note 4 12 2 2 3 2 2" xfId="46067"/>
    <cellStyle name="Note 4 12 2 2 3 3" xfId="46068"/>
    <cellStyle name="Note 4 12 2 2 4" xfId="46069"/>
    <cellStyle name="Note 4 12 2 2 4 2" xfId="46070"/>
    <cellStyle name="Note 4 12 2 2 5" xfId="46071"/>
    <cellStyle name="Note 4 12 2 3" xfId="46072"/>
    <cellStyle name="Note 4 12 2 3 2" xfId="46073"/>
    <cellStyle name="Note 4 12 2 3 2 2" xfId="46074"/>
    <cellStyle name="Note 4 12 2 3 3" xfId="46075"/>
    <cellStyle name="Note 4 12 2 4" xfId="46076"/>
    <cellStyle name="Note 4 12 2 4 2" xfId="46077"/>
    <cellStyle name="Note 4 12 2 4 2 2" xfId="46078"/>
    <cellStyle name="Note 4 12 2 4 3" xfId="46079"/>
    <cellStyle name="Note 4 12 2 5" xfId="46080"/>
    <cellStyle name="Note 4 12 2 5 2" xfId="46081"/>
    <cellStyle name="Note 4 12 2 6" xfId="46082"/>
    <cellStyle name="Note 4 12 3" xfId="46083"/>
    <cellStyle name="Note 4 12 3 2" xfId="46084"/>
    <cellStyle name="Note 4 12 3 2 2" xfId="46085"/>
    <cellStyle name="Note 4 12 3 2 2 2" xfId="46086"/>
    <cellStyle name="Note 4 12 3 2 2 2 2" xfId="46087"/>
    <cellStyle name="Note 4 12 3 2 2 3" xfId="46088"/>
    <cellStyle name="Note 4 12 3 2 3" xfId="46089"/>
    <cellStyle name="Note 4 12 3 2 3 2" xfId="46090"/>
    <cellStyle name="Note 4 12 3 2 3 2 2" xfId="46091"/>
    <cellStyle name="Note 4 12 3 2 3 3" xfId="46092"/>
    <cellStyle name="Note 4 12 3 2 4" xfId="46093"/>
    <cellStyle name="Note 4 12 3 2 4 2" xfId="46094"/>
    <cellStyle name="Note 4 12 3 2 5" xfId="46095"/>
    <cellStyle name="Note 4 12 3 3" xfId="46096"/>
    <cellStyle name="Note 4 12 3 3 2" xfId="46097"/>
    <cellStyle name="Note 4 12 3 3 2 2" xfId="46098"/>
    <cellStyle name="Note 4 12 3 3 3" xfId="46099"/>
    <cellStyle name="Note 4 12 3 4" xfId="46100"/>
    <cellStyle name="Note 4 12 3 4 2" xfId="46101"/>
    <cellStyle name="Note 4 12 3 4 2 2" xfId="46102"/>
    <cellStyle name="Note 4 12 3 4 3" xfId="46103"/>
    <cellStyle name="Note 4 12 3 5" xfId="46104"/>
    <cellStyle name="Note 4 12 3 5 2" xfId="46105"/>
    <cellStyle name="Note 4 12 3 6" xfId="46106"/>
    <cellStyle name="Note 4 12 4" xfId="46107"/>
    <cellStyle name="Note 4 12 4 2" xfId="46108"/>
    <cellStyle name="Note 4 12 4 2 2" xfId="46109"/>
    <cellStyle name="Note 4 12 4 2 2 2" xfId="46110"/>
    <cellStyle name="Note 4 12 4 2 3" xfId="46111"/>
    <cellStyle name="Note 4 12 4 3" xfId="46112"/>
    <cellStyle name="Note 4 12 4 3 2" xfId="46113"/>
    <cellStyle name="Note 4 12 4 3 2 2" xfId="46114"/>
    <cellStyle name="Note 4 12 4 3 3" xfId="46115"/>
    <cellStyle name="Note 4 12 4 4" xfId="46116"/>
    <cellStyle name="Note 4 12 4 4 2" xfId="46117"/>
    <cellStyle name="Note 4 12 4 5" xfId="46118"/>
    <cellStyle name="Note 4 13" xfId="46119"/>
    <cellStyle name="Note 4 13 2" xfId="46120"/>
    <cellStyle name="Note 4 13 2 2" xfId="46121"/>
    <cellStyle name="Note 4 13 2 2 2" xfId="46122"/>
    <cellStyle name="Note 4 13 2 2 2 2" xfId="46123"/>
    <cellStyle name="Note 4 13 2 2 3" xfId="46124"/>
    <cellStyle name="Note 4 13 2 3" xfId="46125"/>
    <cellStyle name="Note 4 13 2 3 2" xfId="46126"/>
    <cellStyle name="Note 4 13 2 3 2 2" xfId="46127"/>
    <cellStyle name="Note 4 13 2 3 3" xfId="46128"/>
    <cellStyle name="Note 4 13 2 4" xfId="46129"/>
    <cellStyle name="Note 4 13 2 4 2" xfId="46130"/>
    <cellStyle name="Note 4 13 2 5" xfId="46131"/>
    <cellStyle name="Note 4 13 3" xfId="46132"/>
    <cellStyle name="Note 4 13 3 2" xfId="46133"/>
    <cellStyle name="Note 4 13 3 2 2" xfId="46134"/>
    <cellStyle name="Note 4 13 3 3" xfId="46135"/>
    <cellStyle name="Note 4 13 4" xfId="46136"/>
    <cellStyle name="Note 4 13 4 2" xfId="46137"/>
    <cellStyle name="Note 4 13 4 2 2" xfId="46138"/>
    <cellStyle name="Note 4 13 4 3" xfId="46139"/>
    <cellStyle name="Note 4 13 5" xfId="46140"/>
    <cellStyle name="Note 4 13 5 2" xfId="46141"/>
    <cellStyle name="Note 4 13 6" xfId="46142"/>
    <cellStyle name="Note 4 14" xfId="46143"/>
    <cellStyle name="Note 4 14 2" xfId="46144"/>
    <cellStyle name="Note 4 14 2 2" xfId="46145"/>
    <cellStyle name="Note 4 14 2 2 2" xfId="46146"/>
    <cellStyle name="Note 4 14 2 2 2 2" xfId="46147"/>
    <cellStyle name="Note 4 14 2 2 3" xfId="46148"/>
    <cellStyle name="Note 4 14 2 3" xfId="46149"/>
    <cellStyle name="Note 4 14 2 3 2" xfId="46150"/>
    <cellStyle name="Note 4 14 2 3 2 2" xfId="46151"/>
    <cellStyle name="Note 4 14 2 3 3" xfId="46152"/>
    <cellStyle name="Note 4 14 2 4" xfId="46153"/>
    <cellStyle name="Note 4 14 2 4 2" xfId="46154"/>
    <cellStyle name="Note 4 14 2 5" xfId="46155"/>
    <cellStyle name="Note 4 14 3" xfId="46156"/>
    <cellStyle name="Note 4 14 3 2" xfId="46157"/>
    <cellStyle name="Note 4 14 3 2 2" xfId="46158"/>
    <cellStyle name="Note 4 14 3 3" xfId="46159"/>
    <cellStyle name="Note 4 14 4" xfId="46160"/>
    <cellStyle name="Note 4 14 4 2" xfId="46161"/>
    <cellStyle name="Note 4 14 4 2 2" xfId="46162"/>
    <cellStyle name="Note 4 14 4 3" xfId="46163"/>
    <cellStyle name="Note 4 14 5" xfId="46164"/>
    <cellStyle name="Note 4 14 5 2" xfId="46165"/>
    <cellStyle name="Note 4 14 6" xfId="46166"/>
    <cellStyle name="Note 4 15" xfId="46167"/>
    <cellStyle name="Note 4 15 2" xfId="46168"/>
    <cellStyle name="Note 4 15 2 2" xfId="46169"/>
    <cellStyle name="Note 4 15 2 2 2" xfId="46170"/>
    <cellStyle name="Note 4 15 2 3" xfId="46171"/>
    <cellStyle name="Note 4 15 3" xfId="46172"/>
    <cellStyle name="Note 4 15 3 2" xfId="46173"/>
    <cellStyle name="Note 4 15 3 2 2" xfId="46174"/>
    <cellStyle name="Note 4 15 3 3" xfId="46175"/>
    <cellStyle name="Note 4 15 4" xfId="46176"/>
    <cellStyle name="Note 4 15 4 2" xfId="46177"/>
    <cellStyle name="Note 4 15 5" xfId="46178"/>
    <cellStyle name="Note 4 16" xfId="46179"/>
    <cellStyle name="Note 4 2" xfId="46180"/>
    <cellStyle name="Note 4 2 2" xfId="46181"/>
    <cellStyle name="Note 4 2 2 2" xfId="46182"/>
    <cellStyle name="Note 4 2 2 2 2" xfId="46183"/>
    <cellStyle name="Note 4 2 2 2 2 2" xfId="46184"/>
    <cellStyle name="Note 4 2 2 2 2 2 2" xfId="46185"/>
    <cellStyle name="Note 4 2 2 2 2 2 2 2" xfId="46186"/>
    <cellStyle name="Note 4 2 2 2 2 2 3" xfId="46187"/>
    <cellStyle name="Note 4 2 2 2 2 3" xfId="46188"/>
    <cellStyle name="Note 4 2 2 2 2 3 2" xfId="46189"/>
    <cellStyle name="Note 4 2 2 2 2 3 2 2" xfId="46190"/>
    <cellStyle name="Note 4 2 2 2 2 3 3" xfId="46191"/>
    <cellStyle name="Note 4 2 2 2 2 4" xfId="46192"/>
    <cellStyle name="Note 4 2 2 2 2 4 2" xfId="46193"/>
    <cellStyle name="Note 4 2 2 2 2 5" xfId="46194"/>
    <cellStyle name="Note 4 2 2 2 3" xfId="46195"/>
    <cellStyle name="Note 4 2 2 2 3 2" xfId="46196"/>
    <cellStyle name="Note 4 2 2 2 3 2 2" xfId="46197"/>
    <cellStyle name="Note 4 2 2 2 3 3" xfId="46198"/>
    <cellStyle name="Note 4 2 2 2 4" xfId="46199"/>
    <cellStyle name="Note 4 2 2 2 4 2" xfId="46200"/>
    <cellStyle name="Note 4 2 2 2 4 2 2" xfId="46201"/>
    <cellStyle name="Note 4 2 2 2 4 3" xfId="46202"/>
    <cellStyle name="Note 4 2 2 2 5" xfId="46203"/>
    <cellStyle name="Note 4 2 2 2 5 2" xfId="46204"/>
    <cellStyle name="Note 4 2 2 2 6" xfId="46205"/>
    <cellStyle name="Note 4 2 2 3" xfId="46206"/>
    <cellStyle name="Note 4 2 2 3 2" xfId="46207"/>
    <cellStyle name="Note 4 2 2 3 2 2" xfId="46208"/>
    <cellStyle name="Note 4 2 2 3 2 2 2" xfId="46209"/>
    <cellStyle name="Note 4 2 2 3 2 2 2 2" xfId="46210"/>
    <cellStyle name="Note 4 2 2 3 2 2 3" xfId="46211"/>
    <cellStyle name="Note 4 2 2 3 2 3" xfId="46212"/>
    <cellStyle name="Note 4 2 2 3 2 3 2" xfId="46213"/>
    <cellStyle name="Note 4 2 2 3 2 3 2 2" xfId="46214"/>
    <cellStyle name="Note 4 2 2 3 2 3 3" xfId="46215"/>
    <cellStyle name="Note 4 2 2 3 2 4" xfId="46216"/>
    <cellStyle name="Note 4 2 2 3 2 4 2" xfId="46217"/>
    <cellStyle name="Note 4 2 2 3 2 5" xfId="46218"/>
    <cellStyle name="Note 4 2 2 3 3" xfId="46219"/>
    <cellStyle name="Note 4 2 2 3 3 2" xfId="46220"/>
    <cellStyle name="Note 4 2 2 3 3 2 2" xfId="46221"/>
    <cellStyle name="Note 4 2 2 3 3 3" xfId="46222"/>
    <cellStyle name="Note 4 2 2 3 4" xfId="46223"/>
    <cellStyle name="Note 4 2 2 3 4 2" xfId="46224"/>
    <cellStyle name="Note 4 2 2 3 4 2 2" xfId="46225"/>
    <cellStyle name="Note 4 2 2 3 4 3" xfId="46226"/>
    <cellStyle name="Note 4 2 2 3 5" xfId="46227"/>
    <cellStyle name="Note 4 2 2 3 5 2" xfId="46228"/>
    <cellStyle name="Note 4 2 2 3 6" xfId="46229"/>
    <cellStyle name="Note 4 2 2 4" xfId="46230"/>
    <cellStyle name="Note 4 2 2 4 2" xfId="46231"/>
    <cellStyle name="Note 4 2 2 4 2 2" xfId="46232"/>
    <cellStyle name="Note 4 2 2 4 2 2 2" xfId="46233"/>
    <cellStyle name="Note 4 2 2 4 2 3" xfId="46234"/>
    <cellStyle name="Note 4 2 2 4 3" xfId="46235"/>
    <cellStyle name="Note 4 2 2 4 3 2" xfId="46236"/>
    <cellStyle name="Note 4 2 2 4 3 2 2" xfId="46237"/>
    <cellStyle name="Note 4 2 2 4 3 3" xfId="46238"/>
    <cellStyle name="Note 4 2 2 4 4" xfId="46239"/>
    <cellStyle name="Note 4 2 2 4 4 2" xfId="46240"/>
    <cellStyle name="Note 4 2 2 4 5" xfId="46241"/>
    <cellStyle name="Note 4 2 3" xfId="46242"/>
    <cellStyle name="Note 4 2 3 2" xfId="46243"/>
    <cellStyle name="Note 4 2 3 2 2" xfId="46244"/>
    <cellStyle name="Note 4 2 3 2 2 2" xfId="46245"/>
    <cellStyle name="Note 4 2 3 2 2 2 2" xfId="46246"/>
    <cellStyle name="Note 4 2 3 2 2 2 2 2" xfId="46247"/>
    <cellStyle name="Note 4 2 3 2 2 2 3" xfId="46248"/>
    <cellStyle name="Note 4 2 3 2 2 3" xfId="46249"/>
    <cellStyle name="Note 4 2 3 2 2 3 2" xfId="46250"/>
    <cellStyle name="Note 4 2 3 2 2 3 2 2" xfId="46251"/>
    <cellStyle name="Note 4 2 3 2 2 3 3" xfId="46252"/>
    <cellStyle name="Note 4 2 3 2 2 4" xfId="46253"/>
    <cellStyle name="Note 4 2 3 2 2 4 2" xfId="46254"/>
    <cellStyle name="Note 4 2 3 2 2 5" xfId="46255"/>
    <cellStyle name="Note 4 2 3 2 3" xfId="46256"/>
    <cellStyle name="Note 4 2 3 2 3 2" xfId="46257"/>
    <cellStyle name="Note 4 2 3 2 3 2 2" xfId="46258"/>
    <cellStyle name="Note 4 2 3 2 3 3" xfId="46259"/>
    <cellStyle name="Note 4 2 3 2 4" xfId="46260"/>
    <cellStyle name="Note 4 2 3 2 4 2" xfId="46261"/>
    <cellStyle name="Note 4 2 3 2 4 2 2" xfId="46262"/>
    <cellStyle name="Note 4 2 3 2 4 3" xfId="46263"/>
    <cellStyle name="Note 4 2 3 2 5" xfId="46264"/>
    <cellStyle name="Note 4 2 3 2 5 2" xfId="46265"/>
    <cellStyle name="Note 4 2 3 2 6" xfId="46266"/>
    <cellStyle name="Note 4 2 3 3" xfId="46267"/>
    <cellStyle name="Note 4 2 3 3 2" xfId="46268"/>
    <cellStyle name="Note 4 2 3 3 2 2" xfId="46269"/>
    <cellStyle name="Note 4 2 3 3 2 2 2" xfId="46270"/>
    <cellStyle name="Note 4 2 3 3 2 2 2 2" xfId="46271"/>
    <cellStyle name="Note 4 2 3 3 2 2 3" xfId="46272"/>
    <cellStyle name="Note 4 2 3 3 2 3" xfId="46273"/>
    <cellStyle name="Note 4 2 3 3 2 3 2" xfId="46274"/>
    <cellStyle name="Note 4 2 3 3 2 3 2 2" xfId="46275"/>
    <cellStyle name="Note 4 2 3 3 2 3 3" xfId="46276"/>
    <cellStyle name="Note 4 2 3 3 2 4" xfId="46277"/>
    <cellStyle name="Note 4 2 3 3 2 4 2" xfId="46278"/>
    <cellStyle name="Note 4 2 3 3 2 5" xfId="46279"/>
    <cellStyle name="Note 4 2 3 3 3" xfId="46280"/>
    <cellStyle name="Note 4 2 3 3 3 2" xfId="46281"/>
    <cellStyle name="Note 4 2 3 3 3 2 2" xfId="46282"/>
    <cellStyle name="Note 4 2 3 3 3 3" xfId="46283"/>
    <cellStyle name="Note 4 2 3 3 4" xfId="46284"/>
    <cellStyle name="Note 4 2 3 3 4 2" xfId="46285"/>
    <cellStyle name="Note 4 2 3 3 4 2 2" xfId="46286"/>
    <cellStyle name="Note 4 2 3 3 4 3" xfId="46287"/>
    <cellStyle name="Note 4 2 3 3 5" xfId="46288"/>
    <cellStyle name="Note 4 2 3 3 5 2" xfId="46289"/>
    <cellStyle name="Note 4 2 3 3 6" xfId="46290"/>
    <cellStyle name="Note 4 2 3 4" xfId="46291"/>
    <cellStyle name="Note 4 2 3 4 2" xfId="46292"/>
    <cellStyle name="Note 4 2 3 4 2 2" xfId="46293"/>
    <cellStyle name="Note 4 2 3 4 2 2 2" xfId="46294"/>
    <cellStyle name="Note 4 2 3 4 2 3" xfId="46295"/>
    <cellStyle name="Note 4 2 3 4 3" xfId="46296"/>
    <cellStyle name="Note 4 2 3 4 3 2" xfId="46297"/>
    <cellStyle name="Note 4 2 3 4 3 2 2" xfId="46298"/>
    <cellStyle name="Note 4 2 3 4 3 3" xfId="46299"/>
    <cellStyle name="Note 4 2 3 4 4" xfId="46300"/>
    <cellStyle name="Note 4 2 3 4 4 2" xfId="46301"/>
    <cellStyle name="Note 4 2 3 4 5" xfId="46302"/>
    <cellStyle name="Note 4 2 4" xfId="46303"/>
    <cellStyle name="Note 4 2 4 2" xfId="46304"/>
    <cellStyle name="Note 4 2 4 2 2" xfId="46305"/>
    <cellStyle name="Note 4 2 4 2 2 2" xfId="46306"/>
    <cellStyle name="Note 4 2 4 2 2 2 2" xfId="46307"/>
    <cellStyle name="Note 4 2 4 2 2 2 2 2" xfId="46308"/>
    <cellStyle name="Note 4 2 4 2 2 2 3" xfId="46309"/>
    <cellStyle name="Note 4 2 4 2 2 3" xfId="46310"/>
    <cellStyle name="Note 4 2 4 2 2 3 2" xfId="46311"/>
    <cellStyle name="Note 4 2 4 2 2 3 2 2" xfId="46312"/>
    <cellStyle name="Note 4 2 4 2 2 3 3" xfId="46313"/>
    <cellStyle name="Note 4 2 4 2 2 4" xfId="46314"/>
    <cellStyle name="Note 4 2 4 2 2 4 2" xfId="46315"/>
    <cellStyle name="Note 4 2 4 2 2 5" xfId="46316"/>
    <cellStyle name="Note 4 2 4 2 3" xfId="46317"/>
    <cellStyle name="Note 4 2 4 2 3 2" xfId="46318"/>
    <cellStyle name="Note 4 2 4 2 3 2 2" xfId="46319"/>
    <cellStyle name="Note 4 2 4 2 3 3" xfId="46320"/>
    <cellStyle name="Note 4 2 4 2 4" xfId="46321"/>
    <cellStyle name="Note 4 2 4 2 4 2" xfId="46322"/>
    <cellStyle name="Note 4 2 4 2 4 2 2" xfId="46323"/>
    <cellStyle name="Note 4 2 4 2 4 3" xfId="46324"/>
    <cellStyle name="Note 4 2 4 2 5" xfId="46325"/>
    <cellStyle name="Note 4 2 4 2 5 2" xfId="46326"/>
    <cellStyle name="Note 4 2 4 2 6" xfId="46327"/>
    <cellStyle name="Note 4 2 4 3" xfId="46328"/>
    <cellStyle name="Note 4 2 4 3 2" xfId="46329"/>
    <cellStyle name="Note 4 2 4 3 2 2" xfId="46330"/>
    <cellStyle name="Note 4 2 4 3 2 2 2" xfId="46331"/>
    <cellStyle name="Note 4 2 4 3 2 2 2 2" xfId="46332"/>
    <cellStyle name="Note 4 2 4 3 2 2 3" xfId="46333"/>
    <cellStyle name="Note 4 2 4 3 2 3" xfId="46334"/>
    <cellStyle name="Note 4 2 4 3 2 3 2" xfId="46335"/>
    <cellStyle name="Note 4 2 4 3 2 3 2 2" xfId="46336"/>
    <cellStyle name="Note 4 2 4 3 2 3 3" xfId="46337"/>
    <cellStyle name="Note 4 2 4 3 2 4" xfId="46338"/>
    <cellStyle name="Note 4 2 4 3 2 4 2" xfId="46339"/>
    <cellStyle name="Note 4 2 4 3 2 5" xfId="46340"/>
    <cellStyle name="Note 4 2 4 3 3" xfId="46341"/>
    <cellStyle name="Note 4 2 4 3 3 2" xfId="46342"/>
    <cellStyle name="Note 4 2 4 3 3 2 2" xfId="46343"/>
    <cellStyle name="Note 4 2 4 3 3 3" xfId="46344"/>
    <cellStyle name="Note 4 2 4 3 4" xfId="46345"/>
    <cellStyle name="Note 4 2 4 3 4 2" xfId="46346"/>
    <cellStyle name="Note 4 2 4 3 4 2 2" xfId="46347"/>
    <cellStyle name="Note 4 2 4 3 4 3" xfId="46348"/>
    <cellStyle name="Note 4 2 4 3 5" xfId="46349"/>
    <cellStyle name="Note 4 2 4 3 5 2" xfId="46350"/>
    <cellStyle name="Note 4 2 4 3 6" xfId="46351"/>
    <cellStyle name="Note 4 2 4 4" xfId="46352"/>
    <cellStyle name="Note 4 2 4 4 2" xfId="46353"/>
    <cellStyle name="Note 4 2 4 4 2 2" xfId="46354"/>
    <cellStyle name="Note 4 2 4 4 2 2 2" xfId="46355"/>
    <cellStyle name="Note 4 2 4 4 2 3" xfId="46356"/>
    <cellStyle name="Note 4 2 4 4 3" xfId="46357"/>
    <cellStyle name="Note 4 2 4 4 3 2" xfId="46358"/>
    <cellStyle name="Note 4 2 4 4 3 2 2" xfId="46359"/>
    <cellStyle name="Note 4 2 4 4 3 3" xfId="46360"/>
    <cellStyle name="Note 4 2 4 4 4" xfId="46361"/>
    <cellStyle name="Note 4 2 4 4 4 2" xfId="46362"/>
    <cellStyle name="Note 4 2 4 4 5" xfId="46363"/>
    <cellStyle name="Note 4 2 5" xfId="46364"/>
    <cellStyle name="Note 4 2 5 2" xfId="46365"/>
    <cellStyle name="Note 4 2 5 2 2" xfId="46366"/>
    <cellStyle name="Note 4 2 5 2 2 2" xfId="46367"/>
    <cellStyle name="Note 4 2 5 2 2 2 2" xfId="46368"/>
    <cellStyle name="Note 4 2 5 2 2 2 2 2" xfId="46369"/>
    <cellStyle name="Note 4 2 5 2 2 2 3" xfId="46370"/>
    <cellStyle name="Note 4 2 5 2 2 3" xfId="46371"/>
    <cellStyle name="Note 4 2 5 2 2 3 2" xfId="46372"/>
    <cellStyle name="Note 4 2 5 2 2 3 2 2" xfId="46373"/>
    <cellStyle name="Note 4 2 5 2 2 3 3" xfId="46374"/>
    <cellStyle name="Note 4 2 5 2 2 4" xfId="46375"/>
    <cellStyle name="Note 4 2 5 2 2 4 2" xfId="46376"/>
    <cellStyle name="Note 4 2 5 2 2 5" xfId="46377"/>
    <cellStyle name="Note 4 2 5 2 3" xfId="46378"/>
    <cellStyle name="Note 4 2 5 2 3 2" xfId="46379"/>
    <cellStyle name="Note 4 2 5 2 3 2 2" xfId="46380"/>
    <cellStyle name="Note 4 2 5 2 3 3" xfId="46381"/>
    <cellStyle name="Note 4 2 5 2 4" xfId="46382"/>
    <cellStyle name="Note 4 2 5 2 4 2" xfId="46383"/>
    <cellStyle name="Note 4 2 5 2 4 2 2" xfId="46384"/>
    <cellStyle name="Note 4 2 5 2 4 3" xfId="46385"/>
    <cellStyle name="Note 4 2 5 2 5" xfId="46386"/>
    <cellStyle name="Note 4 2 5 2 5 2" xfId="46387"/>
    <cellStyle name="Note 4 2 5 2 6" xfId="46388"/>
    <cellStyle name="Note 4 2 5 3" xfId="46389"/>
    <cellStyle name="Note 4 2 5 3 2" xfId="46390"/>
    <cellStyle name="Note 4 2 5 3 2 2" xfId="46391"/>
    <cellStyle name="Note 4 2 5 3 2 2 2" xfId="46392"/>
    <cellStyle name="Note 4 2 5 3 2 2 2 2" xfId="46393"/>
    <cellStyle name="Note 4 2 5 3 2 2 3" xfId="46394"/>
    <cellStyle name="Note 4 2 5 3 2 3" xfId="46395"/>
    <cellStyle name="Note 4 2 5 3 2 3 2" xfId="46396"/>
    <cellStyle name="Note 4 2 5 3 2 3 2 2" xfId="46397"/>
    <cellStyle name="Note 4 2 5 3 2 3 3" xfId="46398"/>
    <cellStyle name="Note 4 2 5 3 2 4" xfId="46399"/>
    <cellStyle name="Note 4 2 5 3 2 4 2" xfId="46400"/>
    <cellStyle name="Note 4 2 5 3 2 5" xfId="46401"/>
    <cellStyle name="Note 4 2 5 3 3" xfId="46402"/>
    <cellStyle name="Note 4 2 5 3 3 2" xfId="46403"/>
    <cellStyle name="Note 4 2 5 3 3 2 2" xfId="46404"/>
    <cellStyle name="Note 4 2 5 3 3 3" xfId="46405"/>
    <cellStyle name="Note 4 2 5 3 4" xfId="46406"/>
    <cellStyle name="Note 4 2 5 3 4 2" xfId="46407"/>
    <cellStyle name="Note 4 2 5 3 4 2 2" xfId="46408"/>
    <cellStyle name="Note 4 2 5 3 4 3" xfId="46409"/>
    <cellStyle name="Note 4 2 5 3 5" xfId="46410"/>
    <cellStyle name="Note 4 2 5 3 5 2" xfId="46411"/>
    <cellStyle name="Note 4 2 5 3 6" xfId="46412"/>
    <cellStyle name="Note 4 2 5 4" xfId="46413"/>
    <cellStyle name="Note 4 2 5 4 2" xfId="46414"/>
    <cellStyle name="Note 4 2 5 4 2 2" xfId="46415"/>
    <cellStyle name="Note 4 2 5 4 2 2 2" xfId="46416"/>
    <cellStyle name="Note 4 2 5 4 2 3" xfId="46417"/>
    <cellStyle name="Note 4 2 5 4 3" xfId="46418"/>
    <cellStyle name="Note 4 2 5 4 3 2" xfId="46419"/>
    <cellStyle name="Note 4 2 5 4 3 2 2" xfId="46420"/>
    <cellStyle name="Note 4 2 5 4 3 3" xfId="46421"/>
    <cellStyle name="Note 4 2 5 4 4" xfId="46422"/>
    <cellStyle name="Note 4 2 5 4 4 2" xfId="46423"/>
    <cellStyle name="Note 4 2 5 4 5" xfId="46424"/>
    <cellStyle name="Note 4 2 6" xfId="46425"/>
    <cellStyle name="Note 4 2 6 2" xfId="46426"/>
    <cellStyle name="Note 4 2 6 2 2" xfId="46427"/>
    <cellStyle name="Note 4 2 6 2 2 2" xfId="46428"/>
    <cellStyle name="Note 4 2 6 2 2 2 2" xfId="46429"/>
    <cellStyle name="Note 4 2 6 2 2 2 2 2" xfId="46430"/>
    <cellStyle name="Note 4 2 6 2 2 2 3" xfId="46431"/>
    <cellStyle name="Note 4 2 6 2 2 3" xfId="46432"/>
    <cellStyle name="Note 4 2 6 2 2 3 2" xfId="46433"/>
    <cellStyle name="Note 4 2 6 2 2 3 2 2" xfId="46434"/>
    <cellStyle name="Note 4 2 6 2 2 3 3" xfId="46435"/>
    <cellStyle name="Note 4 2 6 2 2 4" xfId="46436"/>
    <cellStyle name="Note 4 2 6 2 2 4 2" xfId="46437"/>
    <cellStyle name="Note 4 2 6 2 2 5" xfId="46438"/>
    <cellStyle name="Note 4 2 6 2 3" xfId="46439"/>
    <cellStyle name="Note 4 2 6 2 3 2" xfId="46440"/>
    <cellStyle name="Note 4 2 6 2 3 2 2" xfId="46441"/>
    <cellStyle name="Note 4 2 6 2 3 3" xfId="46442"/>
    <cellStyle name="Note 4 2 6 2 4" xfId="46443"/>
    <cellStyle name="Note 4 2 6 2 4 2" xfId="46444"/>
    <cellStyle name="Note 4 2 6 2 4 2 2" xfId="46445"/>
    <cellStyle name="Note 4 2 6 2 4 3" xfId="46446"/>
    <cellStyle name="Note 4 2 6 2 5" xfId="46447"/>
    <cellStyle name="Note 4 2 6 2 5 2" xfId="46448"/>
    <cellStyle name="Note 4 2 6 2 6" xfId="46449"/>
    <cellStyle name="Note 4 2 6 3" xfId="46450"/>
    <cellStyle name="Note 4 2 6 3 2" xfId="46451"/>
    <cellStyle name="Note 4 2 6 3 2 2" xfId="46452"/>
    <cellStyle name="Note 4 2 6 3 2 2 2" xfId="46453"/>
    <cellStyle name="Note 4 2 6 3 2 2 2 2" xfId="46454"/>
    <cellStyle name="Note 4 2 6 3 2 2 3" xfId="46455"/>
    <cellStyle name="Note 4 2 6 3 2 3" xfId="46456"/>
    <cellStyle name="Note 4 2 6 3 2 3 2" xfId="46457"/>
    <cellStyle name="Note 4 2 6 3 2 3 2 2" xfId="46458"/>
    <cellStyle name="Note 4 2 6 3 2 3 3" xfId="46459"/>
    <cellStyle name="Note 4 2 6 3 2 4" xfId="46460"/>
    <cellStyle name="Note 4 2 6 3 2 4 2" xfId="46461"/>
    <cellStyle name="Note 4 2 6 3 2 5" xfId="46462"/>
    <cellStyle name="Note 4 2 6 3 3" xfId="46463"/>
    <cellStyle name="Note 4 2 6 3 3 2" xfId="46464"/>
    <cellStyle name="Note 4 2 6 3 3 2 2" xfId="46465"/>
    <cellStyle name="Note 4 2 6 3 3 3" xfId="46466"/>
    <cellStyle name="Note 4 2 6 3 4" xfId="46467"/>
    <cellStyle name="Note 4 2 6 3 4 2" xfId="46468"/>
    <cellStyle name="Note 4 2 6 3 4 2 2" xfId="46469"/>
    <cellStyle name="Note 4 2 6 3 4 3" xfId="46470"/>
    <cellStyle name="Note 4 2 6 3 5" xfId="46471"/>
    <cellStyle name="Note 4 2 6 3 5 2" xfId="46472"/>
    <cellStyle name="Note 4 2 6 3 6" xfId="46473"/>
    <cellStyle name="Note 4 2 6 4" xfId="46474"/>
    <cellStyle name="Note 4 2 6 4 2" xfId="46475"/>
    <cellStyle name="Note 4 2 6 4 2 2" xfId="46476"/>
    <cellStyle name="Note 4 2 6 4 2 2 2" xfId="46477"/>
    <cellStyle name="Note 4 2 6 4 2 3" xfId="46478"/>
    <cellStyle name="Note 4 2 6 4 3" xfId="46479"/>
    <cellStyle name="Note 4 2 6 4 3 2" xfId="46480"/>
    <cellStyle name="Note 4 2 6 4 3 2 2" xfId="46481"/>
    <cellStyle name="Note 4 2 6 4 3 3" xfId="46482"/>
    <cellStyle name="Note 4 2 6 4 4" xfId="46483"/>
    <cellStyle name="Note 4 2 6 4 4 2" xfId="46484"/>
    <cellStyle name="Note 4 2 6 4 5" xfId="46485"/>
    <cellStyle name="Note 4 2 7" xfId="46486"/>
    <cellStyle name="Note 4 2 7 2" xfId="46487"/>
    <cellStyle name="Note 4 2 7 2 2" xfId="46488"/>
    <cellStyle name="Note 4 2 7 2 2 2" xfId="46489"/>
    <cellStyle name="Note 4 2 7 2 2 2 2" xfId="46490"/>
    <cellStyle name="Note 4 2 7 2 2 3" xfId="46491"/>
    <cellStyle name="Note 4 2 7 2 3" xfId="46492"/>
    <cellStyle name="Note 4 2 7 2 3 2" xfId="46493"/>
    <cellStyle name="Note 4 2 7 2 3 2 2" xfId="46494"/>
    <cellStyle name="Note 4 2 7 2 3 3" xfId="46495"/>
    <cellStyle name="Note 4 2 7 2 4" xfId="46496"/>
    <cellStyle name="Note 4 2 7 2 4 2" xfId="46497"/>
    <cellStyle name="Note 4 2 7 2 5" xfId="46498"/>
    <cellStyle name="Note 4 2 7 3" xfId="46499"/>
    <cellStyle name="Note 4 2 7 3 2" xfId="46500"/>
    <cellStyle name="Note 4 2 7 3 2 2" xfId="46501"/>
    <cellStyle name="Note 4 2 7 3 3" xfId="46502"/>
    <cellStyle name="Note 4 2 7 4" xfId="46503"/>
    <cellStyle name="Note 4 2 7 4 2" xfId="46504"/>
    <cellStyle name="Note 4 2 7 4 2 2" xfId="46505"/>
    <cellStyle name="Note 4 2 7 4 3" xfId="46506"/>
    <cellStyle name="Note 4 2 7 5" xfId="46507"/>
    <cellStyle name="Note 4 2 7 5 2" xfId="46508"/>
    <cellStyle name="Note 4 2 7 6" xfId="46509"/>
    <cellStyle name="Note 4 2 8" xfId="46510"/>
    <cellStyle name="Note 4 2 8 2" xfId="46511"/>
    <cellStyle name="Note 4 2 8 2 2" xfId="46512"/>
    <cellStyle name="Note 4 2 8 2 2 2" xfId="46513"/>
    <cellStyle name="Note 4 2 8 2 2 2 2" xfId="46514"/>
    <cellStyle name="Note 4 2 8 2 2 3" xfId="46515"/>
    <cellStyle name="Note 4 2 8 2 3" xfId="46516"/>
    <cellStyle name="Note 4 2 8 2 3 2" xfId="46517"/>
    <cellStyle name="Note 4 2 8 2 3 2 2" xfId="46518"/>
    <cellStyle name="Note 4 2 8 2 3 3" xfId="46519"/>
    <cellStyle name="Note 4 2 8 2 4" xfId="46520"/>
    <cellStyle name="Note 4 2 8 2 4 2" xfId="46521"/>
    <cellStyle name="Note 4 2 8 2 5" xfId="46522"/>
    <cellStyle name="Note 4 2 8 3" xfId="46523"/>
    <cellStyle name="Note 4 2 8 3 2" xfId="46524"/>
    <cellStyle name="Note 4 2 8 3 2 2" xfId="46525"/>
    <cellStyle name="Note 4 2 8 3 3" xfId="46526"/>
    <cellStyle name="Note 4 2 8 4" xfId="46527"/>
    <cellStyle name="Note 4 2 8 4 2" xfId="46528"/>
    <cellStyle name="Note 4 2 8 4 2 2" xfId="46529"/>
    <cellStyle name="Note 4 2 8 4 3" xfId="46530"/>
    <cellStyle name="Note 4 2 8 5" xfId="46531"/>
    <cellStyle name="Note 4 2 8 5 2" xfId="46532"/>
    <cellStyle name="Note 4 2 8 6" xfId="46533"/>
    <cellStyle name="Note 4 2 9" xfId="46534"/>
    <cellStyle name="Note 4 2 9 2" xfId="46535"/>
    <cellStyle name="Note 4 2 9 2 2" xfId="46536"/>
    <cellStyle name="Note 4 2 9 2 2 2" xfId="46537"/>
    <cellStyle name="Note 4 2 9 2 3" xfId="46538"/>
    <cellStyle name="Note 4 2 9 3" xfId="46539"/>
    <cellStyle name="Note 4 2 9 3 2" xfId="46540"/>
    <cellStyle name="Note 4 2 9 3 2 2" xfId="46541"/>
    <cellStyle name="Note 4 2 9 3 3" xfId="46542"/>
    <cellStyle name="Note 4 2 9 4" xfId="46543"/>
    <cellStyle name="Note 4 2 9 4 2" xfId="46544"/>
    <cellStyle name="Note 4 2 9 5" xfId="46545"/>
    <cellStyle name="Note 4 3" xfId="46546"/>
    <cellStyle name="Note 4 3 10" xfId="46547"/>
    <cellStyle name="Note 4 3 2" xfId="46548"/>
    <cellStyle name="Note 4 3 2 2" xfId="46549"/>
    <cellStyle name="Note 4 3 2 2 2" xfId="46550"/>
    <cellStyle name="Note 4 3 2 2 2 2" xfId="46551"/>
    <cellStyle name="Note 4 3 2 2 2 2 2" xfId="46552"/>
    <cellStyle name="Note 4 3 2 2 2 2 2 2" xfId="46553"/>
    <cellStyle name="Note 4 3 2 2 2 2 3" xfId="46554"/>
    <cellStyle name="Note 4 3 2 2 2 3" xfId="46555"/>
    <cellStyle name="Note 4 3 2 2 2 3 2" xfId="46556"/>
    <cellStyle name="Note 4 3 2 2 2 3 2 2" xfId="46557"/>
    <cellStyle name="Note 4 3 2 2 2 3 3" xfId="46558"/>
    <cellStyle name="Note 4 3 2 2 2 4" xfId="46559"/>
    <cellStyle name="Note 4 3 2 2 2 4 2" xfId="46560"/>
    <cellStyle name="Note 4 3 2 2 2 5" xfId="46561"/>
    <cellStyle name="Note 4 3 2 2 3" xfId="46562"/>
    <cellStyle name="Note 4 3 2 2 3 2" xfId="46563"/>
    <cellStyle name="Note 4 3 2 2 3 2 2" xfId="46564"/>
    <cellStyle name="Note 4 3 2 2 3 3" xfId="46565"/>
    <cellStyle name="Note 4 3 2 2 4" xfId="46566"/>
    <cellStyle name="Note 4 3 2 2 4 2" xfId="46567"/>
    <cellStyle name="Note 4 3 2 2 4 2 2" xfId="46568"/>
    <cellStyle name="Note 4 3 2 2 4 3" xfId="46569"/>
    <cellStyle name="Note 4 3 2 2 5" xfId="46570"/>
    <cellStyle name="Note 4 3 2 2 5 2" xfId="46571"/>
    <cellStyle name="Note 4 3 2 2 6" xfId="46572"/>
    <cellStyle name="Note 4 3 2 3" xfId="46573"/>
    <cellStyle name="Note 4 3 2 3 2" xfId="46574"/>
    <cellStyle name="Note 4 3 2 3 2 2" xfId="46575"/>
    <cellStyle name="Note 4 3 2 3 2 2 2" xfId="46576"/>
    <cellStyle name="Note 4 3 2 3 2 2 2 2" xfId="46577"/>
    <cellStyle name="Note 4 3 2 3 2 2 3" xfId="46578"/>
    <cellStyle name="Note 4 3 2 3 2 3" xfId="46579"/>
    <cellStyle name="Note 4 3 2 3 2 3 2" xfId="46580"/>
    <cellStyle name="Note 4 3 2 3 2 3 2 2" xfId="46581"/>
    <cellStyle name="Note 4 3 2 3 2 3 3" xfId="46582"/>
    <cellStyle name="Note 4 3 2 3 2 4" xfId="46583"/>
    <cellStyle name="Note 4 3 2 3 2 4 2" xfId="46584"/>
    <cellStyle name="Note 4 3 2 3 2 5" xfId="46585"/>
    <cellStyle name="Note 4 3 2 3 3" xfId="46586"/>
    <cellStyle name="Note 4 3 2 3 3 2" xfId="46587"/>
    <cellStyle name="Note 4 3 2 3 3 2 2" xfId="46588"/>
    <cellStyle name="Note 4 3 2 3 3 3" xfId="46589"/>
    <cellStyle name="Note 4 3 2 3 4" xfId="46590"/>
    <cellStyle name="Note 4 3 2 3 4 2" xfId="46591"/>
    <cellStyle name="Note 4 3 2 3 4 2 2" xfId="46592"/>
    <cellStyle name="Note 4 3 2 3 4 3" xfId="46593"/>
    <cellStyle name="Note 4 3 2 3 5" xfId="46594"/>
    <cellStyle name="Note 4 3 2 3 5 2" xfId="46595"/>
    <cellStyle name="Note 4 3 2 3 6" xfId="46596"/>
    <cellStyle name="Note 4 3 2 4" xfId="46597"/>
    <cellStyle name="Note 4 3 2 4 2" xfId="46598"/>
    <cellStyle name="Note 4 3 2 4 2 2" xfId="46599"/>
    <cellStyle name="Note 4 3 2 4 2 2 2" xfId="46600"/>
    <cellStyle name="Note 4 3 2 4 2 3" xfId="46601"/>
    <cellStyle name="Note 4 3 2 4 3" xfId="46602"/>
    <cellStyle name="Note 4 3 2 4 3 2" xfId="46603"/>
    <cellStyle name="Note 4 3 2 4 3 2 2" xfId="46604"/>
    <cellStyle name="Note 4 3 2 4 3 3" xfId="46605"/>
    <cellStyle name="Note 4 3 2 4 4" xfId="46606"/>
    <cellStyle name="Note 4 3 2 4 4 2" xfId="46607"/>
    <cellStyle name="Note 4 3 2 4 5" xfId="46608"/>
    <cellStyle name="Note 4 3 3" xfId="46609"/>
    <cellStyle name="Note 4 3 3 2" xfId="46610"/>
    <cellStyle name="Note 4 3 3 2 2" xfId="46611"/>
    <cellStyle name="Note 4 3 3 2 2 2" xfId="46612"/>
    <cellStyle name="Note 4 3 3 2 2 2 2" xfId="46613"/>
    <cellStyle name="Note 4 3 3 2 2 2 2 2" xfId="46614"/>
    <cellStyle name="Note 4 3 3 2 2 2 3" xfId="46615"/>
    <cellStyle name="Note 4 3 3 2 2 3" xfId="46616"/>
    <cellStyle name="Note 4 3 3 2 2 3 2" xfId="46617"/>
    <cellStyle name="Note 4 3 3 2 2 3 2 2" xfId="46618"/>
    <cellStyle name="Note 4 3 3 2 2 3 3" xfId="46619"/>
    <cellStyle name="Note 4 3 3 2 2 4" xfId="46620"/>
    <cellStyle name="Note 4 3 3 2 2 4 2" xfId="46621"/>
    <cellStyle name="Note 4 3 3 2 2 5" xfId="46622"/>
    <cellStyle name="Note 4 3 3 2 3" xfId="46623"/>
    <cellStyle name="Note 4 3 3 2 3 2" xfId="46624"/>
    <cellStyle name="Note 4 3 3 2 3 2 2" xfId="46625"/>
    <cellStyle name="Note 4 3 3 2 3 3" xfId="46626"/>
    <cellStyle name="Note 4 3 3 2 4" xfId="46627"/>
    <cellStyle name="Note 4 3 3 2 4 2" xfId="46628"/>
    <cellStyle name="Note 4 3 3 2 4 2 2" xfId="46629"/>
    <cellStyle name="Note 4 3 3 2 4 3" xfId="46630"/>
    <cellStyle name="Note 4 3 3 2 5" xfId="46631"/>
    <cellStyle name="Note 4 3 3 2 5 2" xfId="46632"/>
    <cellStyle name="Note 4 3 3 2 6" xfId="46633"/>
    <cellStyle name="Note 4 3 3 3" xfId="46634"/>
    <cellStyle name="Note 4 3 3 3 2" xfId="46635"/>
    <cellStyle name="Note 4 3 3 3 2 2" xfId="46636"/>
    <cellStyle name="Note 4 3 3 3 2 2 2" xfId="46637"/>
    <cellStyle name="Note 4 3 3 3 2 2 2 2" xfId="46638"/>
    <cellStyle name="Note 4 3 3 3 2 2 3" xfId="46639"/>
    <cellStyle name="Note 4 3 3 3 2 3" xfId="46640"/>
    <cellStyle name="Note 4 3 3 3 2 3 2" xfId="46641"/>
    <cellStyle name="Note 4 3 3 3 2 3 2 2" xfId="46642"/>
    <cellStyle name="Note 4 3 3 3 2 3 3" xfId="46643"/>
    <cellStyle name="Note 4 3 3 3 2 4" xfId="46644"/>
    <cellStyle name="Note 4 3 3 3 2 4 2" xfId="46645"/>
    <cellStyle name="Note 4 3 3 3 2 5" xfId="46646"/>
    <cellStyle name="Note 4 3 3 3 3" xfId="46647"/>
    <cellStyle name="Note 4 3 3 3 3 2" xfId="46648"/>
    <cellStyle name="Note 4 3 3 3 3 2 2" xfId="46649"/>
    <cellStyle name="Note 4 3 3 3 3 3" xfId="46650"/>
    <cellStyle name="Note 4 3 3 3 4" xfId="46651"/>
    <cellStyle name="Note 4 3 3 3 4 2" xfId="46652"/>
    <cellStyle name="Note 4 3 3 3 4 2 2" xfId="46653"/>
    <cellStyle name="Note 4 3 3 3 4 3" xfId="46654"/>
    <cellStyle name="Note 4 3 3 3 5" xfId="46655"/>
    <cellStyle name="Note 4 3 3 3 5 2" xfId="46656"/>
    <cellStyle name="Note 4 3 3 3 6" xfId="46657"/>
    <cellStyle name="Note 4 3 3 4" xfId="46658"/>
    <cellStyle name="Note 4 3 3 4 2" xfId="46659"/>
    <cellStyle name="Note 4 3 3 4 2 2" xfId="46660"/>
    <cellStyle name="Note 4 3 3 4 2 2 2" xfId="46661"/>
    <cellStyle name="Note 4 3 3 4 2 3" xfId="46662"/>
    <cellStyle name="Note 4 3 3 4 3" xfId="46663"/>
    <cellStyle name="Note 4 3 3 4 3 2" xfId="46664"/>
    <cellStyle name="Note 4 3 3 4 3 2 2" xfId="46665"/>
    <cellStyle name="Note 4 3 3 4 3 3" xfId="46666"/>
    <cellStyle name="Note 4 3 3 4 4" xfId="46667"/>
    <cellStyle name="Note 4 3 3 4 4 2" xfId="46668"/>
    <cellStyle name="Note 4 3 3 4 5" xfId="46669"/>
    <cellStyle name="Note 4 3 4" xfId="46670"/>
    <cellStyle name="Note 4 3 4 2" xfId="46671"/>
    <cellStyle name="Note 4 3 4 2 2" xfId="46672"/>
    <cellStyle name="Note 4 3 4 2 2 2" xfId="46673"/>
    <cellStyle name="Note 4 3 4 2 2 2 2" xfId="46674"/>
    <cellStyle name="Note 4 3 4 2 2 2 2 2" xfId="46675"/>
    <cellStyle name="Note 4 3 4 2 2 2 3" xfId="46676"/>
    <cellStyle name="Note 4 3 4 2 2 3" xfId="46677"/>
    <cellStyle name="Note 4 3 4 2 2 3 2" xfId="46678"/>
    <cellStyle name="Note 4 3 4 2 2 3 2 2" xfId="46679"/>
    <cellStyle name="Note 4 3 4 2 2 3 3" xfId="46680"/>
    <cellStyle name="Note 4 3 4 2 2 4" xfId="46681"/>
    <cellStyle name="Note 4 3 4 2 2 4 2" xfId="46682"/>
    <cellStyle name="Note 4 3 4 2 2 5" xfId="46683"/>
    <cellStyle name="Note 4 3 4 2 3" xfId="46684"/>
    <cellStyle name="Note 4 3 4 2 3 2" xfId="46685"/>
    <cellStyle name="Note 4 3 4 2 3 2 2" xfId="46686"/>
    <cellStyle name="Note 4 3 4 2 3 3" xfId="46687"/>
    <cellStyle name="Note 4 3 4 2 4" xfId="46688"/>
    <cellStyle name="Note 4 3 4 2 4 2" xfId="46689"/>
    <cellStyle name="Note 4 3 4 2 4 2 2" xfId="46690"/>
    <cellStyle name="Note 4 3 4 2 4 3" xfId="46691"/>
    <cellStyle name="Note 4 3 4 2 5" xfId="46692"/>
    <cellStyle name="Note 4 3 4 2 5 2" xfId="46693"/>
    <cellStyle name="Note 4 3 4 2 6" xfId="46694"/>
    <cellStyle name="Note 4 3 4 3" xfId="46695"/>
    <cellStyle name="Note 4 3 4 3 2" xfId="46696"/>
    <cellStyle name="Note 4 3 4 3 2 2" xfId="46697"/>
    <cellStyle name="Note 4 3 4 3 2 2 2" xfId="46698"/>
    <cellStyle name="Note 4 3 4 3 2 2 2 2" xfId="46699"/>
    <cellStyle name="Note 4 3 4 3 2 2 3" xfId="46700"/>
    <cellStyle name="Note 4 3 4 3 2 3" xfId="46701"/>
    <cellStyle name="Note 4 3 4 3 2 3 2" xfId="46702"/>
    <cellStyle name="Note 4 3 4 3 2 3 2 2" xfId="46703"/>
    <cellStyle name="Note 4 3 4 3 2 3 3" xfId="46704"/>
    <cellStyle name="Note 4 3 4 3 2 4" xfId="46705"/>
    <cellStyle name="Note 4 3 4 3 2 4 2" xfId="46706"/>
    <cellStyle name="Note 4 3 4 3 2 5" xfId="46707"/>
    <cellStyle name="Note 4 3 4 3 3" xfId="46708"/>
    <cellStyle name="Note 4 3 4 3 3 2" xfId="46709"/>
    <cellStyle name="Note 4 3 4 3 3 2 2" xfId="46710"/>
    <cellStyle name="Note 4 3 4 3 3 3" xfId="46711"/>
    <cellStyle name="Note 4 3 4 3 4" xfId="46712"/>
    <cellStyle name="Note 4 3 4 3 4 2" xfId="46713"/>
    <cellStyle name="Note 4 3 4 3 4 2 2" xfId="46714"/>
    <cellStyle name="Note 4 3 4 3 4 3" xfId="46715"/>
    <cellStyle name="Note 4 3 4 3 5" xfId="46716"/>
    <cellStyle name="Note 4 3 4 3 5 2" xfId="46717"/>
    <cellStyle name="Note 4 3 4 3 6" xfId="46718"/>
    <cellStyle name="Note 4 3 4 4" xfId="46719"/>
    <cellStyle name="Note 4 3 4 4 2" xfId="46720"/>
    <cellStyle name="Note 4 3 4 4 2 2" xfId="46721"/>
    <cellStyle name="Note 4 3 4 4 2 2 2" xfId="46722"/>
    <cellStyle name="Note 4 3 4 4 2 3" xfId="46723"/>
    <cellStyle name="Note 4 3 4 4 3" xfId="46724"/>
    <cellStyle name="Note 4 3 4 4 3 2" xfId="46725"/>
    <cellStyle name="Note 4 3 4 4 3 2 2" xfId="46726"/>
    <cellStyle name="Note 4 3 4 4 3 3" xfId="46727"/>
    <cellStyle name="Note 4 3 4 4 4" xfId="46728"/>
    <cellStyle name="Note 4 3 4 4 4 2" xfId="46729"/>
    <cellStyle name="Note 4 3 4 4 5" xfId="46730"/>
    <cellStyle name="Note 4 3 5" xfId="46731"/>
    <cellStyle name="Note 4 3 5 2" xfId="46732"/>
    <cellStyle name="Note 4 3 5 2 2" xfId="46733"/>
    <cellStyle name="Note 4 3 5 2 2 2" xfId="46734"/>
    <cellStyle name="Note 4 3 5 2 2 2 2" xfId="46735"/>
    <cellStyle name="Note 4 3 5 2 2 2 2 2" xfId="46736"/>
    <cellStyle name="Note 4 3 5 2 2 2 3" xfId="46737"/>
    <cellStyle name="Note 4 3 5 2 2 3" xfId="46738"/>
    <cellStyle name="Note 4 3 5 2 2 3 2" xfId="46739"/>
    <cellStyle name="Note 4 3 5 2 2 3 2 2" xfId="46740"/>
    <cellStyle name="Note 4 3 5 2 2 3 3" xfId="46741"/>
    <cellStyle name="Note 4 3 5 2 2 4" xfId="46742"/>
    <cellStyle name="Note 4 3 5 2 2 4 2" xfId="46743"/>
    <cellStyle name="Note 4 3 5 2 2 5" xfId="46744"/>
    <cellStyle name="Note 4 3 5 2 3" xfId="46745"/>
    <cellStyle name="Note 4 3 5 2 3 2" xfId="46746"/>
    <cellStyle name="Note 4 3 5 2 3 2 2" xfId="46747"/>
    <cellStyle name="Note 4 3 5 2 3 3" xfId="46748"/>
    <cellStyle name="Note 4 3 5 2 4" xfId="46749"/>
    <cellStyle name="Note 4 3 5 2 4 2" xfId="46750"/>
    <cellStyle name="Note 4 3 5 2 4 2 2" xfId="46751"/>
    <cellStyle name="Note 4 3 5 2 4 3" xfId="46752"/>
    <cellStyle name="Note 4 3 5 2 5" xfId="46753"/>
    <cellStyle name="Note 4 3 5 2 5 2" xfId="46754"/>
    <cellStyle name="Note 4 3 5 2 6" xfId="46755"/>
    <cellStyle name="Note 4 3 5 3" xfId="46756"/>
    <cellStyle name="Note 4 3 5 3 2" xfId="46757"/>
    <cellStyle name="Note 4 3 5 3 2 2" xfId="46758"/>
    <cellStyle name="Note 4 3 5 3 2 2 2" xfId="46759"/>
    <cellStyle name="Note 4 3 5 3 2 2 2 2" xfId="46760"/>
    <cellStyle name="Note 4 3 5 3 2 2 3" xfId="46761"/>
    <cellStyle name="Note 4 3 5 3 2 3" xfId="46762"/>
    <cellStyle name="Note 4 3 5 3 2 3 2" xfId="46763"/>
    <cellStyle name="Note 4 3 5 3 2 3 2 2" xfId="46764"/>
    <cellStyle name="Note 4 3 5 3 2 3 3" xfId="46765"/>
    <cellStyle name="Note 4 3 5 3 2 4" xfId="46766"/>
    <cellStyle name="Note 4 3 5 3 2 4 2" xfId="46767"/>
    <cellStyle name="Note 4 3 5 3 2 5" xfId="46768"/>
    <cellStyle name="Note 4 3 5 3 3" xfId="46769"/>
    <cellStyle name="Note 4 3 5 3 3 2" xfId="46770"/>
    <cellStyle name="Note 4 3 5 3 3 2 2" xfId="46771"/>
    <cellStyle name="Note 4 3 5 3 3 3" xfId="46772"/>
    <cellStyle name="Note 4 3 5 3 4" xfId="46773"/>
    <cellStyle name="Note 4 3 5 3 4 2" xfId="46774"/>
    <cellStyle name="Note 4 3 5 3 4 2 2" xfId="46775"/>
    <cellStyle name="Note 4 3 5 3 4 3" xfId="46776"/>
    <cellStyle name="Note 4 3 5 3 5" xfId="46777"/>
    <cellStyle name="Note 4 3 5 3 5 2" xfId="46778"/>
    <cellStyle name="Note 4 3 5 3 6" xfId="46779"/>
    <cellStyle name="Note 4 3 5 4" xfId="46780"/>
    <cellStyle name="Note 4 3 5 4 2" xfId="46781"/>
    <cellStyle name="Note 4 3 5 4 2 2" xfId="46782"/>
    <cellStyle name="Note 4 3 5 4 2 2 2" xfId="46783"/>
    <cellStyle name="Note 4 3 5 4 2 3" xfId="46784"/>
    <cellStyle name="Note 4 3 5 4 3" xfId="46785"/>
    <cellStyle name="Note 4 3 5 4 3 2" xfId="46786"/>
    <cellStyle name="Note 4 3 5 4 3 2 2" xfId="46787"/>
    <cellStyle name="Note 4 3 5 4 3 3" xfId="46788"/>
    <cellStyle name="Note 4 3 5 4 4" xfId="46789"/>
    <cellStyle name="Note 4 3 5 4 4 2" xfId="46790"/>
    <cellStyle name="Note 4 3 5 4 5" xfId="46791"/>
    <cellStyle name="Note 4 3 6" xfId="46792"/>
    <cellStyle name="Note 4 3 6 2" xfId="46793"/>
    <cellStyle name="Note 4 3 6 2 2" xfId="46794"/>
    <cellStyle name="Note 4 3 6 2 2 2" xfId="46795"/>
    <cellStyle name="Note 4 3 6 2 2 2 2" xfId="46796"/>
    <cellStyle name="Note 4 3 6 2 2 2 2 2" xfId="46797"/>
    <cellStyle name="Note 4 3 6 2 2 2 3" xfId="46798"/>
    <cellStyle name="Note 4 3 6 2 2 3" xfId="46799"/>
    <cellStyle name="Note 4 3 6 2 2 3 2" xfId="46800"/>
    <cellStyle name="Note 4 3 6 2 2 3 2 2" xfId="46801"/>
    <cellStyle name="Note 4 3 6 2 2 3 3" xfId="46802"/>
    <cellStyle name="Note 4 3 6 2 2 4" xfId="46803"/>
    <cellStyle name="Note 4 3 6 2 2 4 2" xfId="46804"/>
    <cellStyle name="Note 4 3 6 2 2 5" xfId="46805"/>
    <cellStyle name="Note 4 3 6 2 3" xfId="46806"/>
    <cellStyle name="Note 4 3 6 2 3 2" xfId="46807"/>
    <cellStyle name="Note 4 3 6 2 3 2 2" xfId="46808"/>
    <cellStyle name="Note 4 3 6 2 3 3" xfId="46809"/>
    <cellStyle name="Note 4 3 6 2 4" xfId="46810"/>
    <cellStyle name="Note 4 3 6 2 4 2" xfId="46811"/>
    <cellStyle name="Note 4 3 6 2 4 2 2" xfId="46812"/>
    <cellStyle name="Note 4 3 6 2 4 3" xfId="46813"/>
    <cellStyle name="Note 4 3 6 2 5" xfId="46814"/>
    <cellStyle name="Note 4 3 6 2 5 2" xfId="46815"/>
    <cellStyle name="Note 4 3 6 2 6" xfId="46816"/>
    <cellStyle name="Note 4 3 6 3" xfId="46817"/>
    <cellStyle name="Note 4 3 6 3 2" xfId="46818"/>
    <cellStyle name="Note 4 3 6 3 2 2" xfId="46819"/>
    <cellStyle name="Note 4 3 6 3 2 2 2" xfId="46820"/>
    <cellStyle name="Note 4 3 6 3 2 2 2 2" xfId="46821"/>
    <cellStyle name="Note 4 3 6 3 2 2 3" xfId="46822"/>
    <cellStyle name="Note 4 3 6 3 2 3" xfId="46823"/>
    <cellStyle name="Note 4 3 6 3 2 3 2" xfId="46824"/>
    <cellStyle name="Note 4 3 6 3 2 3 2 2" xfId="46825"/>
    <cellStyle name="Note 4 3 6 3 2 3 3" xfId="46826"/>
    <cellStyle name="Note 4 3 6 3 2 4" xfId="46827"/>
    <cellStyle name="Note 4 3 6 3 2 4 2" xfId="46828"/>
    <cellStyle name="Note 4 3 6 3 2 5" xfId="46829"/>
    <cellStyle name="Note 4 3 6 3 3" xfId="46830"/>
    <cellStyle name="Note 4 3 6 3 3 2" xfId="46831"/>
    <cellStyle name="Note 4 3 6 3 3 2 2" xfId="46832"/>
    <cellStyle name="Note 4 3 6 3 3 3" xfId="46833"/>
    <cellStyle name="Note 4 3 6 3 4" xfId="46834"/>
    <cellStyle name="Note 4 3 6 3 4 2" xfId="46835"/>
    <cellStyle name="Note 4 3 6 3 4 2 2" xfId="46836"/>
    <cellStyle name="Note 4 3 6 3 4 3" xfId="46837"/>
    <cellStyle name="Note 4 3 6 3 5" xfId="46838"/>
    <cellStyle name="Note 4 3 6 3 5 2" xfId="46839"/>
    <cellStyle name="Note 4 3 6 3 6" xfId="46840"/>
    <cellStyle name="Note 4 3 6 4" xfId="46841"/>
    <cellStyle name="Note 4 3 6 4 2" xfId="46842"/>
    <cellStyle name="Note 4 3 6 4 2 2" xfId="46843"/>
    <cellStyle name="Note 4 3 6 4 2 2 2" xfId="46844"/>
    <cellStyle name="Note 4 3 6 4 2 3" xfId="46845"/>
    <cellStyle name="Note 4 3 6 4 3" xfId="46846"/>
    <cellStyle name="Note 4 3 6 4 3 2" xfId="46847"/>
    <cellStyle name="Note 4 3 6 4 3 2 2" xfId="46848"/>
    <cellStyle name="Note 4 3 6 4 3 3" xfId="46849"/>
    <cellStyle name="Note 4 3 6 4 4" xfId="46850"/>
    <cellStyle name="Note 4 3 6 4 4 2" xfId="46851"/>
    <cellStyle name="Note 4 3 6 4 5" xfId="46852"/>
    <cellStyle name="Note 4 3 7" xfId="46853"/>
    <cellStyle name="Note 4 3 7 2" xfId="46854"/>
    <cellStyle name="Note 4 3 7 2 2" xfId="46855"/>
    <cellStyle name="Note 4 3 7 2 2 2" xfId="46856"/>
    <cellStyle name="Note 4 3 7 2 2 2 2" xfId="46857"/>
    <cellStyle name="Note 4 3 7 2 2 3" xfId="46858"/>
    <cellStyle name="Note 4 3 7 2 3" xfId="46859"/>
    <cellStyle name="Note 4 3 7 2 3 2" xfId="46860"/>
    <cellStyle name="Note 4 3 7 2 3 2 2" xfId="46861"/>
    <cellStyle name="Note 4 3 7 2 3 3" xfId="46862"/>
    <cellStyle name="Note 4 3 7 2 4" xfId="46863"/>
    <cellStyle name="Note 4 3 7 2 4 2" xfId="46864"/>
    <cellStyle name="Note 4 3 7 2 5" xfId="46865"/>
    <cellStyle name="Note 4 3 7 3" xfId="46866"/>
    <cellStyle name="Note 4 3 7 3 2" xfId="46867"/>
    <cellStyle name="Note 4 3 7 3 2 2" xfId="46868"/>
    <cellStyle name="Note 4 3 7 3 3" xfId="46869"/>
    <cellStyle name="Note 4 3 7 4" xfId="46870"/>
    <cellStyle name="Note 4 3 7 4 2" xfId="46871"/>
    <cellStyle name="Note 4 3 7 4 2 2" xfId="46872"/>
    <cellStyle name="Note 4 3 7 4 3" xfId="46873"/>
    <cellStyle name="Note 4 3 7 5" xfId="46874"/>
    <cellStyle name="Note 4 3 7 5 2" xfId="46875"/>
    <cellStyle name="Note 4 3 7 6" xfId="46876"/>
    <cellStyle name="Note 4 3 8" xfId="46877"/>
    <cellStyle name="Note 4 3 8 2" xfId="46878"/>
    <cellStyle name="Note 4 3 8 2 2" xfId="46879"/>
    <cellStyle name="Note 4 3 8 2 2 2" xfId="46880"/>
    <cellStyle name="Note 4 3 8 2 2 2 2" xfId="46881"/>
    <cellStyle name="Note 4 3 8 2 2 3" xfId="46882"/>
    <cellStyle name="Note 4 3 8 2 3" xfId="46883"/>
    <cellStyle name="Note 4 3 8 2 3 2" xfId="46884"/>
    <cellStyle name="Note 4 3 8 2 3 2 2" xfId="46885"/>
    <cellStyle name="Note 4 3 8 2 3 3" xfId="46886"/>
    <cellStyle name="Note 4 3 8 2 4" xfId="46887"/>
    <cellStyle name="Note 4 3 8 2 4 2" xfId="46888"/>
    <cellStyle name="Note 4 3 8 2 5" xfId="46889"/>
    <cellStyle name="Note 4 3 8 3" xfId="46890"/>
    <cellStyle name="Note 4 3 8 3 2" xfId="46891"/>
    <cellStyle name="Note 4 3 8 3 2 2" xfId="46892"/>
    <cellStyle name="Note 4 3 8 3 3" xfId="46893"/>
    <cellStyle name="Note 4 3 8 4" xfId="46894"/>
    <cellStyle name="Note 4 3 8 4 2" xfId="46895"/>
    <cellStyle name="Note 4 3 8 4 2 2" xfId="46896"/>
    <cellStyle name="Note 4 3 8 4 3" xfId="46897"/>
    <cellStyle name="Note 4 3 8 5" xfId="46898"/>
    <cellStyle name="Note 4 3 8 5 2" xfId="46899"/>
    <cellStyle name="Note 4 3 8 6" xfId="46900"/>
    <cellStyle name="Note 4 3 9" xfId="46901"/>
    <cellStyle name="Note 4 3 9 2" xfId="46902"/>
    <cellStyle name="Note 4 3 9 2 2" xfId="46903"/>
    <cellStyle name="Note 4 3 9 2 2 2" xfId="46904"/>
    <cellStyle name="Note 4 3 9 2 3" xfId="46905"/>
    <cellStyle name="Note 4 3 9 3" xfId="46906"/>
    <cellStyle name="Note 4 3 9 3 2" xfId="46907"/>
    <cellStyle name="Note 4 3 9 3 2 2" xfId="46908"/>
    <cellStyle name="Note 4 3 9 3 3" xfId="46909"/>
    <cellStyle name="Note 4 3 9 4" xfId="46910"/>
    <cellStyle name="Note 4 3 9 4 2" xfId="46911"/>
    <cellStyle name="Note 4 3 9 5" xfId="46912"/>
    <cellStyle name="Note 4 4" xfId="46913"/>
    <cellStyle name="Note 4 4 2" xfId="46914"/>
    <cellStyle name="Note 4 4 2 2" xfId="46915"/>
    <cellStyle name="Note 4 4 2 2 2" xfId="46916"/>
    <cellStyle name="Note 4 4 2 2 2 2" xfId="46917"/>
    <cellStyle name="Note 4 4 2 2 2 2 2" xfId="46918"/>
    <cellStyle name="Note 4 4 2 2 2 2 2 2" xfId="46919"/>
    <cellStyle name="Note 4 4 2 2 2 2 3" xfId="46920"/>
    <cellStyle name="Note 4 4 2 2 2 3" xfId="46921"/>
    <cellStyle name="Note 4 4 2 2 2 3 2" xfId="46922"/>
    <cellStyle name="Note 4 4 2 2 2 3 2 2" xfId="46923"/>
    <cellStyle name="Note 4 4 2 2 2 3 3" xfId="46924"/>
    <cellStyle name="Note 4 4 2 2 2 4" xfId="46925"/>
    <cellStyle name="Note 4 4 2 2 2 4 2" xfId="46926"/>
    <cellStyle name="Note 4 4 2 2 2 5" xfId="46927"/>
    <cellStyle name="Note 4 4 2 2 3" xfId="46928"/>
    <cellStyle name="Note 4 4 2 2 3 2" xfId="46929"/>
    <cellStyle name="Note 4 4 2 2 3 2 2" xfId="46930"/>
    <cellStyle name="Note 4 4 2 2 3 3" xfId="46931"/>
    <cellStyle name="Note 4 4 2 2 4" xfId="46932"/>
    <cellStyle name="Note 4 4 2 2 4 2" xfId="46933"/>
    <cellStyle name="Note 4 4 2 2 4 2 2" xfId="46934"/>
    <cellStyle name="Note 4 4 2 2 4 3" xfId="46935"/>
    <cellStyle name="Note 4 4 2 2 5" xfId="46936"/>
    <cellStyle name="Note 4 4 2 2 5 2" xfId="46937"/>
    <cellStyle name="Note 4 4 2 2 6" xfId="46938"/>
    <cellStyle name="Note 4 4 2 3" xfId="46939"/>
    <cellStyle name="Note 4 4 2 3 2" xfId="46940"/>
    <cellStyle name="Note 4 4 2 3 2 2" xfId="46941"/>
    <cellStyle name="Note 4 4 2 3 2 2 2" xfId="46942"/>
    <cellStyle name="Note 4 4 2 3 2 2 2 2" xfId="46943"/>
    <cellStyle name="Note 4 4 2 3 2 2 3" xfId="46944"/>
    <cellStyle name="Note 4 4 2 3 2 3" xfId="46945"/>
    <cellStyle name="Note 4 4 2 3 2 3 2" xfId="46946"/>
    <cellStyle name="Note 4 4 2 3 2 3 2 2" xfId="46947"/>
    <cellStyle name="Note 4 4 2 3 2 3 3" xfId="46948"/>
    <cellStyle name="Note 4 4 2 3 2 4" xfId="46949"/>
    <cellStyle name="Note 4 4 2 3 2 4 2" xfId="46950"/>
    <cellStyle name="Note 4 4 2 3 2 5" xfId="46951"/>
    <cellStyle name="Note 4 4 2 3 3" xfId="46952"/>
    <cellStyle name="Note 4 4 2 3 3 2" xfId="46953"/>
    <cellStyle name="Note 4 4 2 3 3 2 2" xfId="46954"/>
    <cellStyle name="Note 4 4 2 3 3 3" xfId="46955"/>
    <cellStyle name="Note 4 4 2 3 4" xfId="46956"/>
    <cellStyle name="Note 4 4 2 3 4 2" xfId="46957"/>
    <cellStyle name="Note 4 4 2 3 4 2 2" xfId="46958"/>
    <cellStyle name="Note 4 4 2 3 4 3" xfId="46959"/>
    <cellStyle name="Note 4 4 2 3 5" xfId="46960"/>
    <cellStyle name="Note 4 4 2 3 5 2" xfId="46961"/>
    <cellStyle name="Note 4 4 2 3 6" xfId="46962"/>
    <cellStyle name="Note 4 4 2 4" xfId="46963"/>
    <cellStyle name="Note 4 4 2 4 2" xfId="46964"/>
    <cellStyle name="Note 4 4 2 4 2 2" xfId="46965"/>
    <cellStyle name="Note 4 4 2 4 2 2 2" xfId="46966"/>
    <cellStyle name="Note 4 4 2 4 2 3" xfId="46967"/>
    <cellStyle name="Note 4 4 2 4 3" xfId="46968"/>
    <cellStyle name="Note 4 4 2 4 3 2" xfId="46969"/>
    <cellStyle name="Note 4 4 2 4 3 2 2" xfId="46970"/>
    <cellStyle name="Note 4 4 2 4 3 3" xfId="46971"/>
    <cellStyle name="Note 4 4 2 4 4" xfId="46972"/>
    <cellStyle name="Note 4 4 2 4 4 2" xfId="46973"/>
    <cellStyle name="Note 4 4 2 4 5" xfId="46974"/>
    <cellStyle name="Note 4 4 3" xfId="46975"/>
    <cellStyle name="Note 4 4 3 2" xfId="46976"/>
    <cellStyle name="Note 4 4 3 2 2" xfId="46977"/>
    <cellStyle name="Note 4 4 3 2 2 2" xfId="46978"/>
    <cellStyle name="Note 4 4 3 2 2 2 2" xfId="46979"/>
    <cellStyle name="Note 4 4 3 2 2 2 2 2" xfId="46980"/>
    <cellStyle name="Note 4 4 3 2 2 2 3" xfId="46981"/>
    <cellStyle name="Note 4 4 3 2 2 3" xfId="46982"/>
    <cellStyle name="Note 4 4 3 2 2 3 2" xfId="46983"/>
    <cellStyle name="Note 4 4 3 2 2 3 2 2" xfId="46984"/>
    <cellStyle name="Note 4 4 3 2 2 3 3" xfId="46985"/>
    <cellStyle name="Note 4 4 3 2 2 4" xfId="46986"/>
    <cellStyle name="Note 4 4 3 2 2 4 2" xfId="46987"/>
    <cellStyle name="Note 4 4 3 2 2 5" xfId="46988"/>
    <cellStyle name="Note 4 4 3 2 3" xfId="46989"/>
    <cellStyle name="Note 4 4 3 2 3 2" xfId="46990"/>
    <cellStyle name="Note 4 4 3 2 3 2 2" xfId="46991"/>
    <cellStyle name="Note 4 4 3 2 3 3" xfId="46992"/>
    <cellStyle name="Note 4 4 3 2 4" xfId="46993"/>
    <cellStyle name="Note 4 4 3 2 4 2" xfId="46994"/>
    <cellStyle name="Note 4 4 3 2 4 2 2" xfId="46995"/>
    <cellStyle name="Note 4 4 3 2 4 3" xfId="46996"/>
    <cellStyle name="Note 4 4 3 2 5" xfId="46997"/>
    <cellStyle name="Note 4 4 3 2 5 2" xfId="46998"/>
    <cellStyle name="Note 4 4 3 2 6" xfId="46999"/>
    <cellStyle name="Note 4 4 3 3" xfId="47000"/>
    <cellStyle name="Note 4 4 3 3 2" xfId="47001"/>
    <cellStyle name="Note 4 4 3 3 2 2" xfId="47002"/>
    <cellStyle name="Note 4 4 3 3 2 2 2" xfId="47003"/>
    <cellStyle name="Note 4 4 3 3 2 2 2 2" xfId="47004"/>
    <cellStyle name="Note 4 4 3 3 2 2 3" xfId="47005"/>
    <cellStyle name="Note 4 4 3 3 2 3" xfId="47006"/>
    <cellStyle name="Note 4 4 3 3 2 3 2" xfId="47007"/>
    <cellStyle name="Note 4 4 3 3 2 3 2 2" xfId="47008"/>
    <cellStyle name="Note 4 4 3 3 2 3 3" xfId="47009"/>
    <cellStyle name="Note 4 4 3 3 2 4" xfId="47010"/>
    <cellStyle name="Note 4 4 3 3 2 4 2" xfId="47011"/>
    <cellStyle name="Note 4 4 3 3 2 5" xfId="47012"/>
    <cellStyle name="Note 4 4 3 3 3" xfId="47013"/>
    <cellStyle name="Note 4 4 3 3 3 2" xfId="47014"/>
    <cellStyle name="Note 4 4 3 3 3 2 2" xfId="47015"/>
    <cellStyle name="Note 4 4 3 3 3 3" xfId="47016"/>
    <cellStyle name="Note 4 4 3 3 4" xfId="47017"/>
    <cellStyle name="Note 4 4 3 3 4 2" xfId="47018"/>
    <cellStyle name="Note 4 4 3 3 4 2 2" xfId="47019"/>
    <cellStyle name="Note 4 4 3 3 4 3" xfId="47020"/>
    <cellStyle name="Note 4 4 3 3 5" xfId="47021"/>
    <cellStyle name="Note 4 4 3 3 5 2" xfId="47022"/>
    <cellStyle name="Note 4 4 3 3 6" xfId="47023"/>
    <cellStyle name="Note 4 4 3 4" xfId="47024"/>
    <cellStyle name="Note 4 4 3 4 2" xfId="47025"/>
    <cellStyle name="Note 4 4 3 4 2 2" xfId="47026"/>
    <cellStyle name="Note 4 4 3 4 2 2 2" xfId="47027"/>
    <cellStyle name="Note 4 4 3 4 2 3" xfId="47028"/>
    <cellStyle name="Note 4 4 3 4 3" xfId="47029"/>
    <cellStyle name="Note 4 4 3 4 3 2" xfId="47030"/>
    <cellStyle name="Note 4 4 3 4 3 2 2" xfId="47031"/>
    <cellStyle name="Note 4 4 3 4 3 3" xfId="47032"/>
    <cellStyle name="Note 4 4 3 4 4" xfId="47033"/>
    <cellStyle name="Note 4 4 3 4 4 2" xfId="47034"/>
    <cellStyle name="Note 4 4 3 4 5" xfId="47035"/>
    <cellStyle name="Note 4 4 4" xfId="47036"/>
    <cellStyle name="Note 4 4 4 2" xfId="47037"/>
    <cellStyle name="Note 4 4 4 2 2" xfId="47038"/>
    <cellStyle name="Note 4 4 4 2 2 2" xfId="47039"/>
    <cellStyle name="Note 4 4 4 2 2 2 2" xfId="47040"/>
    <cellStyle name="Note 4 4 4 2 2 2 2 2" xfId="47041"/>
    <cellStyle name="Note 4 4 4 2 2 2 3" xfId="47042"/>
    <cellStyle name="Note 4 4 4 2 2 3" xfId="47043"/>
    <cellStyle name="Note 4 4 4 2 2 3 2" xfId="47044"/>
    <cellStyle name="Note 4 4 4 2 2 3 2 2" xfId="47045"/>
    <cellStyle name="Note 4 4 4 2 2 3 3" xfId="47046"/>
    <cellStyle name="Note 4 4 4 2 2 4" xfId="47047"/>
    <cellStyle name="Note 4 4 4 2 2 4 2" xfId="47048"/>
    <cellStyle name="Note 4 4 4 2 2 5" xfId="47049"/>
    <cellStyle name="Note 4 4 4 2 3" xfId="47050"/>
    <cellStyle name="Note 4 4 4 2 3 2" xfId="47051"/>
    <cellStyle name="Note 4 4 4 2 3 2 2" xfId="47052"/>
    <cellStyle name="Note 4 4 4 2 3 3" xfId="47053"/>
    <cellStyle name="Note 4 4 4 2 4" xfId="47054"/>
    <cellStyle name="Note 4 4 4 2 4 2" xfId="47055"/>
    <cellStyle name="Note 4 4 4 2 4 2 2" xfId="47056"/>
    <cellStyle name="Note 4 4 4 2 4 3" xfId="47057"/>
    <cellStyle name="Note 4 4 4 2 5" xfId="47058"/>
    <cellStyle name="Note 4 4 4 2 5 2" xfId="47059"/>
    <cellStyle name="Note 4 4 4 2 6" xfId="47060"/>
    <cellStyle name="Note 4 4 4 3" xfId="47061"/>
    <cellStyle name="Note 4 4 4 3 2" xfId="47062"/>
    <cellStyle name="Note 4 4 4 3 2 2" xfId="47063"/>
    <cellStyle name="Note 4 4 4 3 2 2 2" xfId="47064"/>
    <cellStyle name="Note 4 4 4 3 2 2 2 2" xfId="47065"/>
    <cellStyle name="Note 4 4 4 3 2 2 3" xfId="47066"/>
    <cellStyle name="Note 4 4 4 3 2 3" xfId="47067"/>
    <cellStyle name="Note 4 4 4 3 2 3 2" xfId="47068"/>
    <cellStyle name="Note 4 4 4 3 2 3 2 2" xfId="47069"/>
    <cellStyle name="Note 4 4 4 3 2 3 3" xfId="47070"/>
    <cellStyle name="Note 4 4 4 3 2 4" xfId="47071"/>
    <cellStyle name="Note 4 4 4 3 2 4 2" xfId="47072"/>
    <cellStyle name="Note 4 4 4 3 2 5" xfId="47073"/>
    <cellStyle name="Note 4 4 4 3 3" xfId="47074"/>
    <cellStyle name="Note 4 4 4 3 3 2" xfId="47075"/>
    <cellStyle name="Note 4 4 4 3 3 2 2" xfId="47076"/>
    <cellStyle name="Note 4 4 4 3 3 3" xfId="47077"/>
    <cellStyle name="Note 4 4 4 3 4" xfId="47078"/>
    <cellStyle name="Note 4 4 4 3 4 2" xfId="47079"/>
    <cellStyle name="Note 4 4 4 3 4 2 2" xfId="47080"/>
    <cellStyle name="Note 4 4 4 3 4 3" xfId="47081"/>
    <cellStyle name="Note 4 4 4 3 5" xfId="47082"/>
    <cellStyle name="Note 4 4 4 3 5 2" xfId="47083"/>
    <cellStyle name="Note 4 4 4 3 6" xfId="47084"/>
    <cellStyle name="Note 4 4 4 4" xfId="47085"/>
    <cellStyle name="Note 4 4 4 4 2" xfId="47086"/>
    <cellStyle name="Note 4 4 4 4 2 2" xfId="47087"/>
    <cellStyle name="Note 4 4 4 4 2 2 2" xfId="47088"/>
    <cellStyle name="Note 4 4 4 4 2 3" xfId="47089"/>
    <cellStyle name="Note 4 4 4 4 3" xfId="47090"/>
    <cellStyle name="Note 4 4 4 4 3 2" xfId="47091"/>
    <cellStyle name="Note 4 4 4 4 3 2 2" xfId="47092"/>
    <cellStyle name="Note 4 4 4 4 3 3" xfId="47093"/>
    <cellStyle name="Note 4 4 4 4 4" xfId="47094"/>
    <cellStyle name="Note 4 4 4 4 4 2" xfId="47095"/>
    <cellStyle name="Note 4 4 4 4 5" xfId="47096"/>
    <cellStyle name="Note 4 4 5" xfId="47097"/>
    <cellStyle name="Note 4 4 5 2" xfId="47098"/>
    <cellStyle name="Note 4 4 5 2 2" xfId="47099"/>
    <cellStyle name="Note 4 4 5 2 2 2" xfId="47100"/>
    <cellStyle name="Note 4 4 5 2 2 2 2" xfId="47101"/>
    <cellStyle name="Note 4 4 5 2 2 2 2 2" xfId="47102"/>
    <cellStyle name="Note 4 4 5 2 2 2 3" xfId="47103"/>
    <cellStyle name="Note 4 4 5 2 2 3" xfId="47104"/>
    <cellStyle name="Note 4 4 5 2 2 3 2" xfId="47105"/>
    <cellStyle name="Note 4 4 5 2 2 3 2 2" xfId="47106"/>
    <cellStyle name="Note 4 4 5 2 2 3 3" xfId="47107"/>
    <cellStyle name="Note 4 4 5 2 2 4" xfId="47108"/>
    <cellStyle name="Note 4 4 5 2 2 4 2" xfId="47109"/>
    <cellStyle name="Note 4 4 5 2 2 5" xfId="47110"/>
    <cellStyle name="Note 4 4 5 2 3" xfId="47111"/>
    <cellStyle name="Note 4 4 5 2 3 2" xfId="47112"/>
    <cellStyle name="Note 4 4 5 2 3 2 2" xfId="47113"/>
    <cellStyle name="Note 4 4 5 2 3 3" xfId="47114"/>
    <cellStyle name="Note 4 4 5 2 4" xfId="47115"/>
    <cellStyle name="Note 4 4 5 2 4 2" xfId="47116"/>
    <cellStyle name="Note 4 4 5 2 4 2 2" xfId="47117"/>
    <cellStyle name="Note 4 4 5 2 4 3" xfId="47118"/>
    <cellStyle name="Note 4 4 5 2 5" xfId="47119"/>
    <cellStyle name="Note 4 4 5 2 5 2" xfId="47120"/>
    <cellStyle name="Note 4 4 5 2 6" xfId="47121"/>
    <cellStyle name="Note 4 4 5 3" xfId="47122"/>
    <cellStyle name="Note 4 4 5 3 2" xfId="47123"/>
    <cellStyle name="Note 4 4 5 3 2 2" xfId="47124"/>
    <cellStyle name="Note 4 4 5 3 2 2 2" xfId="47125"/>
    <cellStyle name="Note 4 4 5 3 2 2 2 2" xfId="47126"/>
    <cellStyle name="Note 4 4 5 3 2 2 3" xfId="47127"/>
    <cellStyle name="Note 4 4 5 3 2 3" xfId="47128"/>
    <cellStyle name="Note 4 4 5 3 2 3 2" xfId="47129"/>
    <cellStyle name="Note 4 4 5 3 2 3 2 2" xfId="47130"/>
    <cellStyle name="Note 4 4 5 3 2 3 3" xfId="47131"/>
    <cellStyle name="Note 4 4 5 3 2 4" xfId="47132"/>
    <cellStyle name="Note 4 4 5 3 2 4 2" xfId="47133"/>
    <cellStyle name="Note 4 4 5 3 2 5" xfId="47134"/>
    <cellStyle name="Note 4 4 5 3 3" xfId="47135"/>
    <cellStyle name="Note 4 4 5 3 3 2" xfId="47136"/>
    <cellStyle name="Note 4 4 5 3 3 2 2" xfId="47137"/>
    <cellStyle name="Note 4 4 5 3 3 3" xfId="47138"/>
    <cellStyle name="Note 4 4 5 3 4" xfId="47139"/>
    <cellStyle name="Note 4 4 5 3 4 2" xfId="47140"/>
    <cellStyle name="Note 4 4 5 3 4 2 2" xfId="47141"/>
    <cellStyle name="Note 4 4 5 3 4 3" xfId="47142"/>
    <cellStyle name="Note 4 4 5 3 5" xfId="47143"/>
    <cellStyle name="Note 4 4 5 3 5 2" xfId="47144"/>
    <cellStyle name="Note 4 4 5 3 6" xfId="47145"/>
    <cellStyle name="Note 4 4 5 4" xfId="47146"/>
    <cellStyle name="Note 4 4 5 4 2" xfId="47147"/>
    <cellStyle name="Note 4 4 5 4 2 2" xfId="47148"/>
    <cellStyle name="Note 4 4 5 4 2 2 2" xfId="47149"/>
    <cellStyle name="Note 4 4 5 4 2 3" xfId="47150"/>
    <cellStyle name="Note 4 4 5 4 3" xfId="47151"/>
    <cellStyle name="Note 4 4 5 4 3 2" xfId="47152"/>
    <cellStyle name="Note 4 4 5 4 3 2 2" xfId="47153"/>
    <cellStyle name="Note 4 4 5 4 3 3" xfId="47154"/>
    <cellStyle name="Note 4 4 5 4 4" xfId="47155"/>
    <cellStyle name="Note 4 4 5 4 4 2" xfId="47156"/>
    <cellStyle name="Note 4 4 5 4 5" xfId="47157"/>
    <cellStyle name="Note 4 4 6" xfId="47158"/>
    <cellStyle name="Note 4 4 6 2" xfId="47159"/>
    <cellStyle name="Note 4 4 6 2 2" xfId="47160"/>
    <cellStyle name="Note 4 4 6 2 2 2" xfId="47161"/>
    <cellStyle name="Note 4 4 6 2 2 2 2" xfId="47162"/>
    <cellStyle name="Note 4 4 6 2 2 2 2 2" xfId="47163"/>
    <cellStyle name="Note 4 4 6 2 2 2 3" xfId="47164"/>
    <cellStyle name="Note 4 4 6 2 2 3" xfId="47165"/>
    <cellStyle name="Note 4 4 6 2 2 3 2" xfId="47166"/>
    <cellStyle name="Note 4 4 6 2 2 3 2 2" xfId="47167"/>
    <cellStyle name="Note 4 4 6 2 2 3 3" xfId="47168"/>
    <cellStyle name="Note 4 4 6 2 2 4" xfId="47169"/>
    <cellStyle name="Note 4 4 6 2 2 4 2" xfId="47170"/>
    <cellStyle name="Note 4 4 6 2 2 5" xfId="47171"/>
    <cellStyle name="Note 4 4 6 2 3" xfId="47172"/>
    <cellStyle name="Note 4 4 6 2 3 2" xfId="47173"/>
    <cellStyle name="Note 4 4 6 2 3 2 2" xfId="47174"/>
    <cellStyle name="Note 4 4 6 2 3 3" xfId="47175"/>
    <cellStyle name="Note 4 4 6 2 4" xfId="47176"/>
    <cellStyle name="Note 4 4 6 2 4 2" xfId="47177"/>
    <cellStyle name="Note 4 4 6 2 4 2 2" xfId="47178"/>
    <cellStyle name="Note 4 4 6 2 4 3" xfId="47179"/>
    <cellStyle name="Note 4 4 6 2 5" xfId="47180"/>
    <cellStyle name="Note 4 4 6 2 5 2" xfId="47181"/>
    <cellStyle name="Note 4 4 6 2 6" xfId="47182"/>
    <cellStyle name="Note 4 4 6 3" xfId="47183"/>
    <cellStyle name="Note 4 4 6 3 2" xfId="47184"/>
    <cellStyle name="Note 4 4 6 3 2 2" xfId="47185"/>
    <cellStyle name="Note 4 4 6 3 2 2 2" xfId="47186"/>
    <cellStyle name="Note 4 4 6 3 2 2 2 2" xfId="47187"/>
    <cellStyle name="Note 4 4 6 3 2 2 3" xfId="47188"/>
    <cellStyle name="Note 4 4 6 3 2 3" xfId="47189"/>
    <cellStyle name="Note 4 4 6 3 2 3 2" xfId="47190"/>
    <cellStyle name="Note 4 4 6 3 2 3 2 2" xfId="47191"/>
    <cellStyle name="Note 4 4 6 3 2 3 3" xfId="47192"/>
    <cellStyle name="Note 4 4 6 3 2 4" xfId="47193"/>
    <cellStyle name="Note 4 4 6 3 2 4 2" xfId="47194"/>
    <cellStyle name="Note 4 4 6 3 2 5" xfId="47195"/>
    <cellStyle name="Note 4 4 6 3 3" xfId="47196"/>
    <cellStyle name="Note 4 4 6 3 3 2" xfId="47197"/>
    <cellStyle name="Note 4 4 6 3 3 2 2" xfId="47198"/>
    <cellStyle name="Note 4 4 6 3 3 3" xfId="47199"/>
    <cellStyle name="Note 4 4 6 3 4" xfId="47200"/>
    <cellStyle name="Note 4 4 6 3 4 2" xfId="47201"/>
    <cellStyle name="Note 4 4 6 3 4 2 2" xfId="47202"/>
    <cellStyle name="Note 4 4 6 3 4 3" xfId="47203"/>
    <cellStyle name="Note 4 4 6 3 5" xfId="47204"/>
    <cellStyle name="Note 4 4 6 3 5 2" xfId="47205"/>
    <cellStyle name="Note 4 4 6 3 6" xfId="47206"/>
    <cellStyle name="Note 4 4 6 4" xfId="47207"/>
    <cellStyle name="Note 4 4 6 4 2" xfId="47208"/>
    <cellStyle name="Note 4 4 6 4 2 2" xfId="47209"/>
    <cellStyle name="Note 4 4 6 4 2 2 2" xfId="47210"/>
    <cellStyle name="Note 4 4 6 4 2 3" xfId="47211"/>
    <cellStyle name="Note 4 4 6 4 3" xfId="47212"/>
    <cellStyle name="Note 4 4 6 4 3 2" xfId="47213"/>
    <cellStyle name="Note 4 4 6 4 3 2 2" xfId="47214"/>
    <cellStyle name="Note 4 4 6 4 3 3" xfId="47215"/>
    <cellStyle name="Note 4 4 6 4 4" xfId="47216"/>
    <cellStyle name="Note 4 4 6 4 4 2" xfId="47217"/>
    <cellStyle name="Note 4 4 6 4 5" xfId="47218"/>
    <cellStyle name="Note 4 4 7" xfId="47219"/>
    <cellStyle name="Note 4 4 7 2" xfId="47220"/>
    <cellStyle name="Note 4 4 7 2 2" xfId="47221"/>
    <cellStyle name="Note 4 4 7 2 2 2" xfId="47222"/>
    <cellStyle name="Note 4 4 7 2 2 2 2" xfId="47223"/>
    <cellStyle name="Note 4 4 7 2 2 3" xfId="47224"/>
    <cellStyle name="Note 4 4 7 2 3" xfId="47225"/>
    <cellStyle name="Note 4 4 7 2 3 2" xfId="47226"/>
    <cellStyle name="Note 4 4 7 2 3 2 2" xfId="47227"/>
    <cellStyle name="Note 4 4 7 2 3 3" xfId="47228"/>
    <cellStyle name="Note 4 4 7 2 4" xfId="47229"/>
    <cellStyle name="Note 4 4 7 2 4 2" xfId="47230"/>
    <cellStyle name="Note 4 4 7 2 5" xfId="47231"/>
    <cellStyle name="Note 4 4 7 3" xfId="47232"/>
    <cellStyle name="Note 4 4 7 3 2" xfId="47233"/>
    <cellStyle name="Note 4 4 7 3 2 2" xfId="47234"/>
    <cellStyle name="Note 4 4 7 3 3" xfId="47235"/>
    <cellStyle name="Note 4 4 7 4" xfId="47236"/>
    <cellStyle name="Note 4 4 7 4 2" xfId="47237"/>
    <cellStyle name="Note 4 4 7 4 2 2" xfId="47238"/>
    <cellStyle name="Note 4 4 7 4 3" xfId="47239"/>
    <cellStyle name="Note 4 4 7 5" xfId="47240"/>
    <cellStyle name="Note 4 4 7 5 2" xfId="47241"/>
    <cellStyle name="Note 4 4 7 6" xfId="47242"/>
    <cellStyle name="Note 4 4 8" xfId="47243"/>
    <cellStyle name="Note 4 4 8 2" xfId="47244"/>
    <cellStyle name="Note 4 4 8 2 2" xfId="47245"/>
    <cellStyle name="Note 4 4 8 2 2 2" xfId="47246"/>
    <cellStyle name="Note 4 4 8 2 2 2 2" xfId="47247"/>
    <cellStyle name="Note 4 4 8 2 2 3" xfId="47248"/>
    <cellStyle name="Note 4 4 8 2 3" xfId="47249"/>
    <cellStyle name="Note 4 4 8 2 3 2" xfId="47250"/>
    <cellStyle name="Note 4 4 8 2 3 2 2" xfId="47251"/>
    <cellStyle name="Note 4 4 8 2 3 3" xfId="47252"/>
    <cellStyle name="Note 4 4 8 2 4" xfId="47253"/>
    <cellStyle name="Note 4 4 8 2 4 2" xfId="47254"/>
    <cellStyle name="Note 4 4 8 2 5" xfId="47255"/>
    <cellStyle name="Note 4 4 8 3" xfId="47256"/>
    <cellStyle name="Note 4 4 8 3 2" xfId="47257"/>
    <cellStyle name="Note 4 4 8 3 2 2" xfId="47258"/>
    <cellStyle name="Note 4 4 8 3 3" xfId="47259"/>
    <cellStyle name="Note 4 4 8 4" xfId="47260"/>
    <cellStyle name="Note 4 4 8 4 2" xfId="47261"/>
    <cellStyle name="Note 4 4 8 4 2 2" xfId="47262"/>
    <cellStyle name="Note 4 4 8 4 3" xfId="47263"/>
    <cellStyle name="Note 4 4 8 5" xfId="47264"/>
    <cellStyle name="Note 4 4 8 5 2" xfId="47265"/>
    <cellStyle name="Note 4 4 8 6" xfId="47266"/>
    <cellStyle name="Note 4 4 9" xfId="47267"/>
    <cellStyle name="Note 4 4 9 2" xfId="47268"/>
    <cellStyle name="Note 4 4 9 2 2" xfId="47269"/>
    <cellStyle name="Note 4 4 9 2 2 2" xfId="47270"/>
    <cellStyle name="Note 4 4 9 2 3" xfId="47271"/>
    <cellStyle name="Note 4 4 9 3" xfId="47272"/>
    <cellStyle name="Note 4 4 9 3 2" xfId="47273"/>
    <cellStyle name="Note 4 4 9 3 2 2" xfId="47274"/>
    <cellStyle name="Note 4 4 9 3 3" xfId="47275"/>
    <cellStyle name="Note 4 4 9 4" xfId="47276"/>
    <cellStyle name="Note 4 4 9 4 2" xfId="47277"/>
    <cellStyle name="Note 4 4 9 5" xfId="47278"/>
    <cellStyle name="Note 4 5" xfId="47279"/>
    <cellStyle name="Note 4 5 2" xfId="47280"/>
    <cellStyle name="Note 4 5 2 2" xfId="47281"/>
    <cellStyle name="Note 4 5 2 2 2" xfId="47282"/>
    <cellStyle name="Note 4 5 2 2 2 2" xfId="47283"/>
    <cellStyle name="Note 4 5 2 2 2 2 2" xfId="47284"/>
    <cellStyle name="Note 4 5 2 2 2 2 2 2" xfId="47285"/>
    <cellStyle name="Note 4 5 2 2 2 2 3" xfId="47286"/>
    <cellStyle name="Note 4 5 2 2 2 3" xfId="47287"/>
    <cellStyle name="Note 4 5 2 2 2 3 2" xfId="47288"/>
    <cellStyle name="Note 4 5 2 2 2 3 2 2" xfId="47289"/>
    <cellStyle name="Note 4 5 2 2 2 3 3" xfId="47290"/>
    <cellStyle name="Note 4 5 2 2 2 4" xfId="47291"/>
    <cellStyle name="Note 4 5 2 2 2 4 2" xfId="47292"/>
    <cellStyle name="Note 4 5 2 2 2 5" xfId="47293"/>
    <cellStyle name="Note 4 5 2 2 3" xfId="47294"/>
    <cellStyle name="Note 4 5 2 2 3 2" xfId="47295"/>
    <cellStyle name="Note 4 5 2 2 3 2 2" xfId="47296"/>
    <cellStyle name="Note 4 5 2 2 3 3" xfId="47297"/>
    <cellStyle name="Note 4 5 2 2 4" xfId="47298"/>
    <cellStyle name="Note 4 5 2 2 4 2" xfId="47299"/>
    <cellStyle name="Note 4 5 2 2 4 2 2" xfId="47300"/>
    <cellStyle name="Note 4 5 2 2 4 3" xfId="47301"/>
    <cellStyle name="Note 4 5 2 2 5" xfId="47302"/>
    <cellStyle name="Note 4 5 2 2 5 2" xfId="47303"/>
    <cellStyle name="Note 4 5 2 2 6" xfId="47304"/>
    <cellStyle name="Note 4 5 2 3" xfId="47305"/>
    <cellStyle name="Note 4 5 2 3 2" xfId="47306"/>
    <cellStyle name="Note 4 5 2 3 2 2" xfId="47307"/>
    <cellStyle name="Note 4 5 2 3 2 2 2" xfId="47308"/>
    <cellStyle name="Note 4 5 2 3 2 2 2 2" xfId="47309"/>
    <cellStyle name="Note 4 5 2 3 2 2 3" xfId="47310"/>
    <cellStyle name="Note 4 5 2 3 2 3" xfId="47311"/>
    <cellStyle name="Note 4 5 2 3 2 3 2" xfId="47312"/>
    <cellStyle name="Note 4 5 2 3 2 3 2 2" xfId="47313"/>
    <cellStyle name="Note 4 5 2 3 2 3 3" xfId="47314"/>
    <cellStyle name="Note 4 5 2 3 2 4" xfId="47315"/>
    <cellStyle name="Note 4 5 2 3 2 4 2" xfId="47316"/>
    <cellStyle name="Note 4 5 2 3 2 5" xfId="47317"/>
    <cellStyle name="Note 4 5 2 3 3" xfId="47318"/>
    <cellStyle name="Note 4 5 2 3 3 2" xfId="47319"/>
    <cellStyle name="Note 4 5 2 3 3 2 2" xfId="47320"/>
    <cellStyle name="Note 4 5 2 3 3 3" xfId="47321"/>
    <cellStyle name="Note 4 5 2 3 4" xfId="47322"/>
    <cellStyle name="Note 4 5 2 3 4 2" xfId="47323"/>
    <cellStyle name="Note 4 5 2 3 4 2 2" xfId="47324"/>
    <cellStyle name="Note 4 5 2 3 4 3" xfId="47325"/>
    <cellStyle name="Note 4 5 2 3 5" xfId="47326"/>
    <cellStyle name="Note 4 5 2 3 5 2" xfId="47327"/>
    <cellStyle name="Note 4 5 2 3 6" xfId="47328"/>
    <cellStyle name="Note 4 5 2 4" xfId="47329"/>
    <cellStyle name="Note 4 5 2 4 2" xfId="47330"/>
    <cellStyle name="Note 4 5 2 4 2 2" xfId="47331"/>
    <cellStyle name="Note 4 5 2 4 2 2 2" xfId="47332"/>
    <cellStyle name="Note 4 5 2 4 2 3" xfId="47333"/>
    <cellStyle name="Note 4 5 2 4 3" xfId="47334"/>
    <cellStyle name="Note 4 5 2 4 3 2" xfId="47335"/>
    <cellStyle name="Note 4 5 2 4 3 2 2" xfId="47336"/>
    <cellStyle name="Note 4 5 2 4 3 3" xfId="47337"/>
    <cellStyle name="Note 4 5 2 4 4" xfId="47338"/>
    <cellStyle name="Note 4 5 2 4 4 2" xfId="47339"/>
    <cellStyle name="Note 4 5 2 4 5" xfId="47340"/>
    <cellStyle name="Note 4 5 3" xfId="47341"/>
    <cellStyle name="Note 4 5 3 2" xfId="47342"/>
    <cellStyle name="Note 4 5 3 2 2" xfId="47343"/>
    <cellStyle name="Note 4 5 3 2 2 2" xfId="47344"/>
    <cellStyle name="Note 4 5 3 2 2 2 2" xfId="47345"/>
    <cellStyle name="Note 4 5 3 2 2 2 2 2" xfId="47346"/>
    <cellStyle name="Note 4 5 3 2 2 2 3" xfId="47347"/>
    <cellStyle name="Note 4 5 3 2 2 3" xfId="47348"/>
    <cellStyle name="Note 4 5 3 2 2 3 2" xfId="47349"/>
    <cellStyle name="Note 4 5 3 2 2 3 2 2" xfId="47350"/>
    <cellStyle name="Note 4 5 3 2 2 3 3" xfId="47351"/>
    <cellStyle name="Note 4 5 3 2 2 4" xfId="47352"/>
    <cellStyle name="Note 4 5 3 2 2 4 2" xfId="47353"/>
    <cellStyle name="Note 4 5 3 2 2 5" xfId="47354"/>
    <cellStyle name="Note 4 5 3 2 3" xfId="47355"/>
    <cellStyle name="Note 4 5 3 2 3 2" xfId="47356"/>
    <cellStyle name="Note 4 5 3 2 3 2 2" xfId="47357"/>
    <cellStyle name="Note 4 5 3 2 3 3" xfId="47358"/>
    <cellStyle name="Note 4 5 3 2 4" xfId="47359"/>
    <cellStyle name="Note 4 5 3 2 4 2" xfId="47360"/>
    <cellStyle name="Note 4 5 3 2 4 2 2" xfId="47361"/>
    <cellStyle name="Note 4 5 3 2 4 3" xfId="47362"/>
    <cellStyle name="Note 4 5 3 2 5" xfId="47363"/>
    <cellStyle name="Note 4 5 3 2 5 2" xfId="47364"/>
    <cellStyle name="Note 4 5 3 2 6" xfId="47365"/>
    <cellStyle name="Note 4 5 3 3" xfId="47366"/>
    <cellStyle name="Note 4 5 3 3 2" xfId="47367"/>
    <cellStyle name="Note 4 5 3 3 2 2" xfId="47368"/>
    <cellStyle name="Note 4 5 3 3 2 2 2" xfId="47369"/>
    <cellStyle name="Note 4 5 3 3 2 2 2 2" xfId="47370"/>
    <cellStyle name="Note 4 5 3 3 2 2 3" xfId="47371"/>
    <cellStyle name="Note 4 5 3 3 2 3" xfId="47372"/>
    <cellStyle name="Note 4 5 3 3 2 3 2" xfId="47373"/>
    <cellStyle name="Note 4 5 3 3 2 3 2 2" xfId="47374"/>
    <cellStyle name="Note 4 5 3 3 2 3 3" xfId="47375"/>
    <cellStyle name="Note 4 5 3 3 2 4" xfId="47376"/>
    <cellStyle name="Note 4 5 3 3 2 4 2" xfId="47377"/>
    <cellStyle name="Note 4 5 3 3 2 5" xfId="47378"/>
    <cellStyle name="Note 4 5 3 3 3" xfId="47379"/>
    <cellStyle name="Note 4 5 3 3 3 2" xfId="47380"/>
    <cellStyle name="Note 4 5 3 3 3 2 2" xfId="47381"/>
    <cellStyle name="Note 4 5 3 3 3 3" xfId="47382"/>
    <cellStyle name="Note 4 5 3 3 4" xfId="47383"/>
    <cellStyle name="Note 4 5 3 3 4 2" xfId="47384"/>
    <cellStyle name="Note 4 5 3 3 4 2 2" xfId="47385"/>
    <cellStyle name="Note 4 5 3 3 4 3" xfId="47386"/>
    <cellStyle name="Note 4 5 3 3 5" xfId="47387"/>
    <cellStyle name="Note 4 5 3 3 5 2" xfId="47388"/>
    <cellStyle name="Note 4 5 3 3 6" xfId="47389"/>
    <cellStyle name="Note 4 5 3 4" xfId="47390"/>
    <cellStyle name="Note 4 5 3 4 2" xfId="47391"/>
    <cellStyle name="Note 4 5 3 4 2 2" xfId="47392"/>
    <cellStyle name="Note 4 5 3 4 2 2 2" xfId="47393"/>
    <cellStyle name="Note 4 5 3 4 2 3" xfId="47394"/>
    <cellStyle name="Note 4 5 3 4 3" xfId="47395"/>
    <cellStyle name="Note 4 5 3 4 3 2" xfId="47396"/>
    <cellStyle name="Note 4 5 3 4 3 2 2" xfId="47397"/>
    <cellStyle name="Note 4 5 3 4 3 3" xfId="47398"/>
    <cellStyle name="Note 4 5 3 4 4" xfId="47399"/>
    <cellStyle name="Note 4 5 3 4 4 2" xfId="47400"/>
    <cellStyle name="Note 4 5 3 4 5" xfId="47401"/>
    <cellStyle name="Note 4 5 4" xfId="47402"/>
    <cellStyle name="Note 4 5 4 2" xfId="47403"/>
    <cellStyle name="Note 4 5 4 2 2" xfId="47404"/>
    <cellStyle name="Note 4 5 4 2 2 2" xfId="47405"/>
    <cellStyle name="Note 4 5 4 2 2 2 2" xfId="47406"/>
    <cellStyle name="Note 4 5 4 2 2 2 2 2" xfId="47407"/>
    <cellStyle name="Note 4 5 4 2 2 2 3" xfId="47408"/>
    <cellStyle name="Note 4 5 4 2 2 3" xfId="47409"/>
    <cellStyle name="Note 4 5 4 2 2 3 2" xfId="47410"/>
    <cellStyle name="Note 4 5 4 2 2 3 2 2" xfId="47411"/>
    <cellStyle name="Note 4 5 4 2 2 3 3" xfId="47412"/>
    <cellStyle name="Note 4 5 4 2 2 4" xfId="47413"/>
    <cellStyle name="Note 4 5 4 2 2 4 2" xfId="47414"/>
    <cellStyle name="Note 4 5 4 2 2 5" xfId="47415"/>
    <cellStyle name="Note 4 5 4 2 3" xfId="47416"/>
    <cellStyle name="Note 4 5 4 2 3 2" xfId="47417"/>
    <cellStyle name="Note 4 5 4 2 3 2 2" xfId="47418"/>
    <cellStyle name="Note 4 5 4 2 3 3" xfId="47419"/>
    <cellStyle name="Note 4 5 4 2 4" xfId="47420"/>
    <cellStyle name="Note 4 5 4 2 4 2" xfId="47421"/>
    <cellStyle name="Note 4 5 4 2 4 2 2" xfId="47422"/>
    <cellStyle name="Note 4 5 4 2 4 3" xfId="47423"/>
    <cellStyle name="Note 4 5 4 2 5" xfId="47424"/>
    <cellStyle name="Note 4 5 4 2 5 2" xfId="47425"/>
    <cellStyle name="Note 4 5 4 2 6" xfId="47426"/>
    <cellStyle name="Note 4 5 4 3" xfId="47427"/>
    <cellStyle name="Note 4 5 4 3 2" xfId="47428"/>
    <cellStyle name="Note 4 5 4 3 2 2" xfId="47429"/>
    <cellStyle name="Note 4 5 4 3 2 2 2" xfId="47430"/>
    <cellStyle name="Note 4 5 4 3 2 2 2 2" xfId="47431"/>
    <cellStyle name="Note 4 5 4 3 2 2 3" xfId="47432"/>
    <cellStyle name="Note 4 5 4 3 2 3" xfId="47433"/>
    <cellStyle name="Note 4 5 4 3 2 3 2" xfId="47434"/>
    <cellStyle name="Note 4 5 4 3 2 3 2 2" xfId="47435"/>
    <cellStyle name="Note 4 5 4 3 2 3 3" xfId="47436"/>
    <cellStyle name="Note 4 5 4 3 2 4" xfId="47437"/>
    <cellStyle name="Note 4 5 4 3 2 4 2" xfId="47438"/>
    <cellStyle name="Note 4 5 4 3 2 5" xfId="47439"/>
    <cellStyle name="Note 4 5 4 3 3" xfId="47440"/>
    <cellStyle name="Note 4 5 4 3 3 2" xfId="47441"/>
    <cellStyle name="Note 4 5 4 3 3 2 2" xfId="47442"/>
    <cellStyle name="Note 4 5 4 3 3 3" xfId="47443"/>
    <cellStyle name="Note 4 5 4 3 4" xfId="47444"/>
    <cellStyle name="Note 4 5 4 3 4 2" xfId="47445"/>
    <cellStyle name="Note 4 5 4 3 4 2 2" xfId="47446"/>
    <cellStyle name="Note 4 5 4 3 4 3" xfId="47447"/>
    <cellStyle name="Note 4 5 4 3 5" xfId="47448"/>
    <cellStyle name="Note 4 5 4 3 5 2" xfId="47449"/>
    <cellStyle name="Note 4 5 4 3 6" xfId="47450"/>
    <cellStyle name="Note 4 5 4 4" xfId="47451"/>
    <cellStyle name="Note 4 5 4 4 2" xfId="47452"/>
    <cellStyle name="Note 4 5 4 4 2 2" xfId="47453"/>
    <cellStyle name="Note 4 5 4 4 2 2 2" xfId="47454"/>
    <cellStyle name="Note 4 5 4 4 2 3" xfId="47455"/>
    <cellStyle name="Note 4 5 4 4 3" xfId="47456"/>
    <cellStyle name="Note 4 5 4 4 3 2" xfId="47457"/>
    <cellStyle name="Note 4 5 4 4 3 2 2" xfId="47458"/>
    <cellStyle name="Note 4 5 4 4 3 3" xfId="47459"/>
    <cellStyle name="Note 4 5 4 4 4" xfId="47460"/>
    <cellStyle name="Note 4 5 4 4 4 2" xfId="47461"/>
    <cellStyle name="Note 4 5 4 4 5" xfId="47462"/>
    <cellStyle name="Note 4 5 5" xfId="47463"/>
    <cellStyle name="Note 4 5 5 2" xfId="47464"/>
    <cellStyle name="Note 4 5 5 2 2" xfId="47465"/>
    <cellStyle name="Note 4 5 5 2 2 2" xfId="47466"/>
    <cellStyle name="Note 4 5 5 2 2 2 2" xfId="47467"/>
    <cellStyle name="Note 4 5 5 2 2 2 2 2" xfId="47468"/>
    <cellStyle name="Note 4 5 5 2 2 2 3" xfId="47469"/>
    <cellStyle name="Note 4 5 5 2 2 3" xfId="47470"/>
    <cellStyle name="Note 4 5 5 2 2 3 2" xfId="47471"/>
    <cellStyle name="Note 4 5 5 2 2 3 2 2" xfId="47472"/>
    <cellStyle name="Note 4 5 5 2 2 3 3" xfId="47473"/>
    <cellStyle name="Note 4 5 5 2 2 4" xfId="47474"/>
    <cellStyle name="Note 4 5 5 2 2 4 2" xfId="47475"/>
    <cellStyle name="Note 4 5 5 2 2 5" xfId="47476"/>
    <cellStyle name="Note 4 5 5 2 3" xfId="47477"/>
    <cellStyle name="Note 4 5 5 2 3 2" xfId="47478"/>
    <cellStyle name="Note 4 5 5 2 3 2 2" xfId="47479"/>
    <cellStyle name="Note 4 5 5 2 3 3" xfId="47480"/>
    <cellStyle name="Note 4 5 5 2 4" xfId="47481"/>
    <cellStyle name="Note 4 5 5 2 4 2" xfId="47482"/>
    <cellStyle name="Note 4 5 5 2 4 2 2" xfId="47483"/>
    <cellStyle name="Note 4 5 5 2 4 3" xfId="47484"/>
    <cellStyle name="Note 4 5 5 2 5" xfId="47485"/>
    <cellStyle name="Note 4 5 5 2 5 2" xfId="47486"/>
    <cellStyle name="Note 4 5 5 2 6" xfId="47487"/>
    <cellStyle name="Note 4 5 5 3" xfId="47488"/>
    <cellStyle name="Note 4 5 5 3 2" xfId="47489"/>
    <cellStyle name="Note 4 5 5 3 2 2" xfId="47490"/>
    <cellStyle name="Note 4 5 5 3 2 2 2" xfId="47491"/>
    <cellStyle name="Note 4 5 5 3 2 2 2 2" xfId="47492"/>
    <cellStyle name="Note 4 5 5 3 2 2 3" xfId="47493"/>
    <cellStyle name="Note 4 5 5 3 2 3" xfId="47494"/>
    <cellStyle name="Note 4 5 5 3 2 3 2" xfId="47495"/>
    <cellStyle name="Note 4 5 5 3 2 3 2 2" xfId="47496"/>
    <cellStyle name="Note 4 5 5 3 2 3 3" xfId="47497"/>
    <cellStyle name="Note 4 5 5 3 2 4" xfId="47498"/>
    <cellStyle name="Note 4 5 5 3 2 4 2" xfId="47499"/>
    <cellStyle name="Note 4 5 5 3 2 5" xfId="47500"/>
    <cellStyle name="Note 4 5 5 3 3" xfId="47501"/>
    <cellStyle name="Note 4 5 5 3 3 2" xfId="47502"/>
    <cellStyle name="Note 4 5 5 3 3 2 2" xfId="47503"/>
    <cellStyle name="Note 4 5 5 3 3 3" xfId="47504"/>
    <cellStyle name="Note 4 5 5 3 4" xfId="47505"/>
    <cellStyle name="Note 4 5 5 3 4 2" xfId="47506"/>
    <cellStyle name="Note 4 5 5 3 4 2 2" xfId="47507"/>
    <cellStyle name="Note 4 5 5 3 4 3" xfId="47508"/>
    <cellStyle name="Note 4 5 5 3 5" xfId="47509"/>
    <cellStyle name="Note 4 5 5 3 5 2" xfId="47510"/>
    <cellStyle name="Note 4 5 5 3 6" xfId="47511"/>
    <cellStyle name="Note 4 5 5 4" xfId="47512"/>
    <cellStyle name="Note 4 5 5 4 2" xfId="47513"/>
    <cellStyle name="Note 4 5 5 4 2 2" xfId="47514"/>
    <cellStyle name="Note 4 5 5 4 2 2 2" xfId="47515"/>
    <cellStyle name="Note 4 5 5 4 2 3" xfId="47516"/>
    <cellStyle name="Note 4 5 5 4 3" xfId="47517"/>
    <cellStyle name="Note 4 5 5 4 3 2" xfId="47518"/>
    <cellStyle name="Note 4 5 5 4 3 2 2" xfId="47519"/>
    <cellStyle name="Note 4 5 5 4 3 3" xfId="47520"/>
    <cellStyle name="Note 4 5 5 4 4" xfId="47521"/>
    <cellStyle name="Note 4 5 5 4 4 2" xfId="47522"/>
    <cellStyle name="Note 4 5 5 4 5" xfId="47523"/>
    <cellStyle name="Note 4 5 6" xfId="47524"/>
    <cellStyle name="Note 4 5 6 2" xfId="47525"/>
    <cellStyle name="Note 4 5 6 2 2" xfId="47526"/>
    <cellStyle name="Note 4 5 6 2 2 2" xfId="47527"/>
    <cellStyle name="Note 4 5 6 2 2 2 2" xfId="47528"/>
    <cellStyle name="Note 4 5 6 2 2 2 2 2" xfId="47529"/>
    <cellStyle name="Note 4 5 6 2 2 2 3" xfId="47530"/>
    <cellStyle name="Note 4 5 6 2 2 3" xfId="47531"/>
    <cellStyle name="Note 4 5 6 2 2 3 2" xfId="47532"/>
    <cellStyle name="Note 4 5 6 2 2 3 2 2" xfId="47533"/>
    <cellStyle name="Note 4 5 6 2 2 3 3" xfId="47534"/>
    <cellStyle name="Note 4 5 6 2 2 4" xfId="47535"/>
    <cellStyle name="Note 4 5 6 2 2 4 2" xfId="47536"/>
    <cellStyle name="Note 4 5 6 2 2 5" xfId="47537"/>
    <cellStyle name="Note 4 5 6 2 3" xfId="47538"/>
    <cellStyle name="Note 4 5 6 2 3 2" xfId="47539"/>
    <cellStyle name="Note 4 5 6 2 3 2 2" xfId="47540"/>
    <cellStyle name="Note 4 5 6 2 3 3" xfId="47541"/>
    <cellStyle name="Note 4 5 6 2 4" xfId="47542"/>
    <cellStyle name="Note 4 5 6 2 4 2" xfId="47543"/>
    <cellStyle name="Note 4 5 6 2 4 2 2" xfId="47544"/>
    <cellStyle name="Note 4 5 6 2 4 3" xfId="47545"/>
    <cellStyle name="Note 4 5 6 2 5" xfId="47546"/>
    <cellStyle name="Note 4 5 6 2 5 2" xfId="47547"/>
    <cellStyle name="Note 4 5 6 2 6" xfId="47548"/>
    <cellStyle name="Note 4 5 6 3" xfId="47549"/>
    <cellStyle name="Note 4 5 6 3 2" xfId="47550"/>
    <cellStyle name="Note 4 5 6 3 2 2" xfId="47551"/>
    <cellStyle name="Note 4 5 6 3 2 2 2" xfId="47552"/>
    <cellStyle name="Note 4 5 6 3 2 2 2 2" xfId="47553"/>
    <cellStyle name="Note 4 5 6 3 2 2 3" xfId="47554"/>
    <cellStyle name="Note 4 5 6 3 2 3" xfId="47555"/>
    <cellStyle name="Note 4 5 6 3 2 3 2" xfId="47556"/>
    <cellStyle name="Note 4 5 6 3 2 3 2 2" xfId="47557"/>
    <cellStyle name="Note 4 5 6 3 2 3 3" xfId="47558"/>
    <cellStyle name="Note 4 5 6 3 2 4" xfId="47559"/>
    <cellStyle name="Note 4 5 6 3 2 4 2" xfId="47560"/>
    <cellStyle name="Note 4 5 6 3 2 5" xfId="47561"/>
    <cellStyle name="Note 4 5 6 3 3" xfId="47562"/>
    <cellStyle name="Note 4 5 6 3 3 2" xfId="47563"/>
    <cellStyle name="Note 4 5 6 3 3 2 2" xfId="47564"/>
    <cellStyle name="Note 4 5 6 3 3 3" xfId="47565"/>
    <cellStyle name="Note 4 5 6 3 4" xfId="47566"/>
    <cellStyle name="Note 4 5 6 3 4 2" xfId="47567"/>
    <cellStyle name="Note 4 5 6 3 4 2 2" xfId="47568"/>
    <cellStyle name="Note 4 5 6 3 4 3" xfId="47569"/>
    <cellStyle name="Note 4 5 6 3 5" xfId="47570"/>
    <cellStyle name="Note 4 5 6 3 5 2" xfId="47571"/>
    <cellStyle name="Note 4 5 6 3 6" xfId="47572"/>
    <cellStyle name="Note 4 5 6 4" xfId="47573"/>
    <cellStyle name="Note 4 5 6 4 2" xfId="47574"/>
    <cellStyle name="Note 4 5 6 4 2 2" xfId="47575"/>
    <cellStyle name="Note 4 5 6 4 2 2 2" xfId="47576"/>
    <cellStyle name="Note 4 5 6 4 2 3" xfId="47577"/>
    <cellStyle name="Note 4 5 6 4 3" xfId="47578"/>
    <cellStyle name="Note 4 5 6 4 3 2" xfId="47579"/>
    <cellStyle name="Note 4 5 6 4 3 2 2" xfId="47580"/>
    <cellStyle name="Note 4 5 6 4 3 3" xfId="47581"/>
    <cellStyle name="Note 4 5 6 4 4" xfId="47582"/>
    <cellStyle name="Note 4 5 6 4 4 2" xfId="47583"/>
    <cellStyle name="Note 4 5 6 4 5" xfId="47584"/>
    <cellStyle name="Note 4 5 7" xfId="47585"/>
    <cellStyle name="Note 4 5 7 2" xfId="47586"/>
    <cellStyle name="Note 4 5 7 2 2" xfId="47587"/>
    <cellStyle name="Note 4 5 7 2 2 2" xfId="47588"/>
    <cellStyle name="Note 4 5 7 2 2 2 2" xfId="47589"/>
    <cellStyle name="Note 4 5 7 2 2 3" xfId="47590"/>
    <cellStyle name="Note 4 5 7 2 3" xfId="47591"/>
    <cellStyle name="Note 4 5 7 2 3 2" xfId="47592"/>
    <cellStyle name="Note 4 5 7 2 3 2 2" xfId="47593"/>
    <cellStyle name="Note 4 5 7 2 3 3" xfId="47594"/>
    <cellStyle name="Note 4 5 7 2 4" xfId="47595"/>
    <cellStyle name="Note 4 5 7 2 4 2" xfId="47596"/>
    <cellStyle name="Note 4 5 7 2 5" xfId="47597"/>
    <cellStyle name="Note 4 5 7 3" xfId="47598"/>
    <cellStyle name="Note 4 5 7 3 2" xfId="47599"/>
    <cellStyle name="Note 4 5 7 3 2 2" xfId="47600"/>
    <cellStyle name="Note 4 5 7 3 3" xfId="47601"/>
    <cellStyle name="Note 4 5 7 4" xfId="47602"/>
    <cellStyle name="Note 4 5 7 4 2" xfId="47603"/>
    <cellStyle name="Note 4 5 7 4 2 2" xfId="47604"/>
    <cellStyle name="Note 4 5 7 4 3" xfId="47605"/>
    <cellStyle name="Note 4 5 7 5" xfId="47606"/>
    <cellStyle name="Note 4 5 7 5 2" xfId="47607"/>
    <cellStyle name="Note 4 5 7 6" xfId="47608"/>
    <cellStyle name="Note 4 5 8" xfId="47609"/>
    <cellStyle name="Note 4 5 8 2" xfId="47610"/>
    <cellStyle name="Note 4 5 8 2 2" xfId="47611"/>
    <cellStyle name="Note 4 5 8 2 2 2" xfId="47612"/>
    <cellStyle name="Note 4 5 8 2 2 2 2" xfId="47613"/>
    <cellStyle name="Note 4 5 8 2 2 3" xfId="47614"/>
    <cellStyle name="Note 4 5 8 2 3" xfId="47615"/>
    <cellStyle name="Note 4 5 8 2 3 2" xfId="47616"/>
    <cellStyle name="Note 4 5 8 2 3 2 2" xfId="47617"/>
    <cellStyle name="Note 4 5 8 2 3 3" xfId="47618"/>
    <cellStyle name="Note 4 5 8 2 4" xfId="47619"/>
    <cellStyle name="Note 4 5 8 2 4 2" xfId="47620"/>
    <cellStyle name="Note 4 5 8 2 5" xfId="47621"/>
    <cellStyle name="Note 4 5 8 3" xfId="47622"/>
    <cellStyle name="Note 4 5 8 3 2" xfId="47623"/>
    <cellStyle name="Note 4 5 8 3 2 2" xfId="47624"/>
    <cellStyle name="Note 4 5 8 3 3" xfId="47625"/>
    <cellStyle name="Note 4 5 8 4" xfId="47626"/>
    <cellStyle name="Note 4 5 8 4 2" xfId="47627"/>
    <cellStyle name="Note 4 5 8 4 2 2" xfId="47628"/>
    <cellStyle name="Note 4 5 8 4 3" xfId="47629"/>
    <cellStyle name="Note 4 5 8 5" xfId="47630"/>
    <cellStyle name="Note 4 5 8 5 2" xfId="47631"/>
    <cellStyle name="Note 4 5 8 6" xfId="47632"/>
    <cellStyle name="Note 4 5 9" xfId="47633"/>
    <cellStyle name="Note 4 5 9 2" xfId="47634"/>
    <cellStyle name="Note 4 5 9 2 2" xfId="47635"/>
    <cellStyle name="Note 4 5 9 2 2 2" xfId="47636"/>
    <cellStyle name="Note 4 5 9 2 3" xfId="47637"/>
    <cellStyle name="Note 4 5 9 3" xfId="47638"/>
    <cellStyle name="Note 4 5 9 3 2" xfId="47639"/>
    <cellStyle name="Note 4 5 9 3 2 2" xfId="47640"/>
    <cellStyle name="Note 4 5 9 3 3" xfId="47641"/>
    <cellStyle name="Note 4 5 9 4" xfId="47642"/>
    <cellStyle name="Note 4 5 9 4 2" xfId="47643"/>
    <cellStyle name="Note 4 5 9 5" xfId="47644"/>
    <cellStyle name="Note 4 6" xfId="47645"/>
    <cellStyle name="Note 4 6 2" xfId="47646"/>
    <cellStyle name="Note 4 6 2 2" xfId="47647"/>
    <cellStyle name="Note 4 6 2 2 2" xfId="47648"/>
    <cellStyle name="Note 4 6 2 2 2 2" xfId="47649"/>
    <cellStyle name="Note 4 6 2 2 2 2 2" xfId="47650"/>
    <cellStyle name="Note 4 6 2 2 2 2 2 2" xfId="47651"/>
    <cellStyle name="Note 4 6 2 2 2 2 3" xfId="47652"/>
    <cellStyle name="Note 4 6 2 2 2 3" xfId="47653"/>
    <cellStyle name="Note 4 6 2 2 2 3 2" xfId="47654"/>
    <cellStyle name="Note 4 6 2 2 2 3 2 2" xfId="47655"/>
    <cellStyle name="Note 4 6 2 2 2 3 3" xfId="47656"/>
    <cellStyle name="Note 4 6 2 2 2 4" xfId="47657"/>
    <cellStyle name="Note 4 6 2 2 2 4 2" xfId="47658"/>
    <cellStyle name="Note 4 6 2 2 2 5" xfId="47659"/>
    <cellStyle name="Note 4 6 2 2 3" xfId="47660"/>
    <cellStyle name="Note 4 6 2 2 3 2" xfId="47661"/>
    <cellStyle name="Note 4 6 2 2 3 2 2" xfId="47662"/>
    <cellStyle name="Note 4 6 2 2 3 3" xfId="47663"/>
    <cellStyle name="Note 4 6 2 2 4" xfId="47664"/>
    <cellStyle name="Note 4 6 2 2 4 2" xfId="47665"/>
    <cellStyle name="Note 4 6 2 2 4 2 2" xfId="47666"/>
    <cellStyle name="Note 4 6 2 2 4 3" xfId="47667"/>
    <cellStyle name="Note 4 6 2 2 5" xfId="47668"/>
    <cellStyle name="Note 4 6 2 2 5 2" xfId="47669"/>
    <cellStyle name="Note 4 6 2 2 6" xfId="47670"/>
    <cellStyle name="Note 4 6 2 3" xfId="47671"/>
    <cellStyle name="Note 4 6 2 3 2" xfId="47672"/>
    <cellStyle name="Note 4 6 2 3 2 2" xfId="47673"/>
    <cellStyle name="Note 4 6 2 3 2 2 2" xfId="47674"/>
    <cellStyle name="Note 4 6 2 3 2 2 2 2" xfId="47675"/>
    <cellStyle name="Note 4 6 2 3 2 2 3" xfId="47676"/>
    <cellStyle name="Note 4 6 2 3 2 3" xfId="47677"/>
    <cellStyle name="Note 4 6 2 3 2 3 2" xfId="47678"/>
    <cellStyle name="Note 4 6 2 3 2 3 2 2" xfId="47679"/>
    <cellStyle name="Note 4 6 2 3 2 3 3" xfId="47680"/>
    <cellStyle name="Note 4 6 2 3 2 4" xfId="47681"/>
    <cellStyle name="Note 4 6 2 3 2 4 2" xfId="47682"/>
    <cellStyle name="Note 4 6 2 3 2 5" xfId="47683"/>
    <cellStyle name="Note 4 6 2 3 3" xfId="47684"/>
    <cellStyle name="Note 4 6 2 3 3 2" xfId="47685"/>
    <cellStyle name="Note 4 6 2 3 3 2 2" xfId="47686"/>
    <cellStyle name="Note 4 6 2 3 3 3" xfId="47687"/>
    <cellStyle name="Note 4 6 2 3 4" xfId="47688"/>
    <cellStyle name="Note 4 6 2 3 4 2" xfId="47689"/>
    <cellStyle name="Note 4 6 2 3 4 2 2" xfId="47690"/>
    <cellStyle name="Note 4 6 2 3 4 3" xfId="47691"/>
    <cellStyle name="Note 4 6 2 3 5" xfId="47692"/>
    <cellStyle name="Note 4 6 2 3 5 2" xfId="47693"/>
    <cellStyle name="Note 4 6 2 3 6" xfId="47694"/>
    <cellStyle name="Note 4 6 2 4" xfId="47695"/>
    <cellStyle name="Note 4 6 2 4 2" xfId="47696"/>
    <cellStyle name="Note 4 6 2 4 2 2" xfId="47697"/>
    <cellStyle name="Note 4 6 2 4 2 2 2" xfId="47698"/>
    <cellStyle name="Note 4 6 2 4 2 3" xfId="47699"/>
    <cellStyle name="Note 4 6 2 4 3" xfId="47700"/>
    <cellStyle name="Note 4 6 2 4 3 2" xfId="47701"/>
    <cellStyle name="Note 4 6 2 4 3 2 2" xfId="47702"/>
    <cellStyle name="Note 4 6 2 4 3 3" xfId="47703"/>
    <cellStyle name="Note 4 6 2 4 4" xfId="47704"/>
    <cellStyle name="Note 4 6 2 4 4 2" xfId="47705"/>
    <cellStyle name="Note 4 6 2 4 5" xfId="47706"/>
    <cellStyle name="Note 4 6 3" xfId="47707"/>
    <cellStyle name="Note 4 6 3 2" xfId="47708"/>
    <cellStyle name="Note 4 6 3 2 2" xfId="47709"/>
    <cellStyle name="Note 4 6 3 2 2 2" xfId="47710"/>
    <cellStyle name="Note 4 6 3 2 2 2 2" xfId="47711"/>
    <cellStyle name="Note 4 6 3 2 2 2 2 2" xfId="47712"/>
    <cellStyle name="Note 4 6 3 2 2 2 3" xfId="47713"/>
    <cellStyle name="Note 4 6 3 2 2 3" xfId="47714"/>
    <cellStyle name="Note 4 6 3 2 2 3 2" xfId="47715"/>
    <cellStyle name="Note 4 6 3 2 2 3 2 2" xfId="47716"/>
    <cellStyle name="Note 4 6 3 2 2 3 3" xfId="47717"/>
    <cellStyle name="Note 4 6 3 2 2 4" xfId="47718"/>
    <cellStyle name="Note 4 6 3 2 2 4 2" xfId="47719"/>
    <cellStyle name="Note 4 6 3 2 2 5" xfId="47720"/>
    <cellStyle name="Note 4 6 3 2 3" xfId="47721"/>
    <cellStyle name="Note 4 6 3 2 3 2" xfId="47722"/>
    <cellStyle name="Note 4 6 3 2 3 2 2" xfId="47723"/>
    <cellStyle name="Note 4 6 3 2 3 3" xfId="47724"/>
    <cellStyle name="Note 4 6 3 2 4" xfId="47725"/>
    <cellStyle name="Note 4 6 3 2 4 2" xfId="47726"/>
    <cellStyle name="Note 4 6 3 2 4 2 2" xfId="47727"/>
    <cellStyle name="Note 4 6 3 2 4 3" xfId="47728"/>
    <cellStyle name="Note 4 6 3 2 5" xfId="47729"/>
    <cellStyle name="Note 4 6 3 2 5 2" xfId="47730"/>
    <cellStyle name="Note 4 6 3 2 6" xfId="47731"/>
    <cellStyle name="Note 4 6 3 3" xfId="47732"/>
    <cellStyle name="Note 4 6 3 3 2" xfId="47733"/>
    <cellStyle name="Note 4 6 3 3 2 2" xfId="47734"/>
    <cellStyle name="Note 4 6 3 3 2 2 2" xfId="47735"/>
    <cellStyle name="Note 4 6 3 3 2 2 2 2" xfId="47736"/>
    <cellStyle name="Note 4 6 3 3 2 2 3" xfId="47737"/>
    <cellStyle name="Note 4 6 3 3 2 3" xfId="47738"/>
    <cellStyle name="Note 4 6 3 3 2 3 2" xfId="47739"/>
    <cellStyle name="Note 4 6 3 3 2 3 2 2" xfId="47740"/>
    <cellStyle name="Note 4 6 3 3 2 3 3" xfId="47741"/>
    <cellStyle name="Note 4 6 3 3 2 4" xfId="47742"/>
    <cellStyle name="Note 4 6 3 3 2 4 2" xfId="47743"/>
    <cellStyle name="Note 4 6 3 3 2 5" xfId="47744"/>
    <cellStyle name="Note 4 6 3 3 3" xfId="47745"/>
    <cellStyle name="Note 4 6 3 3 3 2" xfId="47746"/>
    <cellStyle name="Note 4 6 3 3 3 2 2" xfId="47747"/>
    <cellStyle name="Note 4 6 3 3 3 3" xfId="47748"/>
    <cellStyle name="Note 4 6 3 3 4" xfId="47749"/>
    <cellStyle name="Note 4 6 3 3 4 2" xfId="47750"/>
    <cellStyle name="Note 4 6 3 3 4 2 2" xfId="47751"/>
    <cellStyle name="Note 4 6 3 3 4 3" xfId="47752"/>
    <cellStyle name="Note 4 6 3 3 5" xfId="47753"/>
    <cellStyle name="Note 4 6 3 3 5 2" xfId="47754"/>
    <cellStyle name="Note 4 6 3 3 6" xfId="47755"/>
    <cellStyle name="Note 4 6 3 4" xfId="47756"/>
    <cellStyle name="Note 4 6 3 4 2" xfId="47757"/>
    <cellStyle name="Note 4 6 3 4 2 2" xfId="47758"/>
    <cellStyle name="Note 4 6 3 4 2 2 2" xfId="47759"/>
    <cellStyle name="Note 4 6 3 4 2 3" xfId="47760"/>
    <cellStyle name="Note 4 6 3 4 3" xfId="47761"/>
    <cellStyle name="Note 4 6 3 4 3 2" xfId="47762"/>
    <cellStyle name="Note 4 6 3 4 3 2 2" xfId="47763"/>
    <cellStyle name="Note 4 6 3 4 3 3" xfId="47764"/>
    <cellStyle name="Note 4 6 3 4 4" xfId="47765"/>
    <cellStyle name="Note 4 6 3 4 4 2" xfId="47766"/>
    <cellStyle name="Note 4 6 3 4 5" xfId="47767"/>
    <cellStyle name="Note 4 6 4" xfId="47768"/>
    <cellStyle name="Note 4 6 4 2" xfId="47769"/>
    <cellStyle name="Note 4 6 4 2 2" xfId="47770"/>
    <cellStyle name="Note 4 6 4 2 2 2" xfId="47771"/>
    <cellStyle name="Note 4 6 4 2 2 2 2" xfId="47772"/>
    <cellStyle name="Note 4 6 4 2 2 2 2 2" xfId="47773"/>
    <cellStyle name="Note 4 6 4 2 2 2 3" xfId="47774"/>
    <cellStyle name="Note 4 6 4 2 2 3" xfId="47775"/>
    <cellStyle name="Note 4 6 4 2 2 3 2" xfId="47776"/>
    <cellStyle name="Note 4 6 4 2 2 3 2 2" xfId="47777"/>
    <cellStyle name="Note 4 6 4 2 2 3 3" xfId="47778"/>
    <cellStyle name="Note 4 6 4 2 2 4" xfId="47779"/>
    <cellStyle name="Note 4 6 4 2 2 4 2" xfId="47780"/>
    <cellStyle name="Note 4 6 4 2 2 5" xfId="47781"/>
    <cellStyle name="Note 4 6 4 2 3" xfId="47782"/>
    <cellStyle name="Note 4 6 4 2 3 2" xfId="47783"/>
    <cellStyle name="Note 4 6 4 2 3 2 2" xfId="47784"/>
    <cellStyle name="Note 4 6 4 2 3 3" xfId="47785"/>
    <cellStyle name="Note 4 6 4 2 4" xfId="47786"/>
    <cellStyle name="Note 4 6 4 2 4 2" xfId="47787"/>
    <cellStyle name="Note 4 6 4 2 4 2 2" xfId="47788"/>
    <cellStyle name="Note 4 6 4 2 4 3" xfId="47789"/>
    <cellStyle name="Note 4 6 4 2 5" xfId="47790"/>
    <cellStyle name="Note 4 6 4 2 5 2" xfId="47791"/>
    <cellStyle name="Note 4 6 4 2 6" xfId="47792"/>
    <cellStyle name="Note 4 6 4 3" xfId="47793"/>
    <cellStyle name="Note 4 6 4 3 2" xfId="47794"/>
    <cellStyle name="Note 4 6 4 3 2 2" xfId="47795"/>
    <cellStyle name="Note 4 6 4 3 2 2 2" xfId="47796"/>
    <cellStyle name="Note 4 6 4 3 2 2 2 2" xfId="47797"/>
    <cellStyle name="Note 4 6 4 3 2 2 3" xfId="47798"/>
    <cellStyle name="Note 4 6 4 3 2 3" xfId="47799"/>
    <cellStyle name="Note 4 6 4 3 2 3 2" xfId="47800"/>
    <cellStyle name="Note 4 6 4 3 2 3 2 2" xfId="47801"/>
    <cellStyle name="Note 4 6 4 3 2 3 3" xfId="47802"/>
    <cellStyle name="Note 4 6 4 3 2 4" xfId="47803"/>
    <cellStyle name="Note 4 6 4 3 2 4 2" xfId="47804"/>
    <cellStyle name="Note 4 6 4 3 2 5" xfId="47805"/>
    <cellStyle name="Note 4 6 4 3 3" xfId="47806"/>
    <cellStyle name="Note 4 6 4 3 3 2" xfId="47807"/>
    <cellStyle name="Note 4 6 4 3 3 2 2" xfId="47808"/>
    <cellStyle name="Note 4 6 4 3 3 3" xfId="47809"/>
    <cellStyle name="Note 4 6 4 3 4" xfId="47810"/>
    <cellStyle name="Note 4 6 4 3 4 2" xfId="47811"/>
    <cellStyle name="Note 4 6 4 3 4 2 2" xfId="47812"/>
    <cellStyle name="Note 4 6 4 3 4 3" xfId="47813"/>
    <cellStyle name="Note 4 6 4 3 5" xfId="47814"/>
    <cellStyle name="Note 4 6 4 3 5 2" xfId="47815"/>
    <cellStyle name="Note 4 6 4 3 6" xfId="47816"/>
    <cellStyle name="Note 4 6 4 4" xfId="47817"/>
    <cellStyle name="Note 4 6 4 4 2" xfId="47818"/>
    <cellStyle name="Note 4 6 4 4 2 2" xfId="47819"/>
    <cellStyle name="Note 4 6 4 4 2 2 2" xfId="47820"/>
    <cellStyle name="Note 4 6 4 4 2 3" xfId="47821"/>
    <cellStyle name="Note 4 6 4 4 3" xfId="47822"/>
    <cellStyle name="Note 4 6 4 4 3 2" xfId="47823"/>
    <cellStyle name="Note 4 6 4 4 3 2 2" xfId="47824"/>
    <cellStyle name="Note 4 6 4 4 3 3" xfId="47825"/>
    <cellStyle name="Note 4 6 4 4 4" xfId="47826"/>
    <cellStyle name="Note 4 6 4 4 4 2" xfId="47827"/>
    <cellStyle name="Note 4 6 4 4 5" xfId="47828"/>
    <cellStyle name="Note 4 6 5" xfId="47829"/>
    <cellStyle name="Note 4 6 5 2" xfId="47830"/>
    <cellStyle name="Note 4 6 5 2 2" xfId="47831"/>
    <cellStyle name="Note 4 6 5 2 2 2" xfId="47832"/>
    <cellStyle name="Note 4 6 5 2 2 2 2" xfId="47833"/>
    <cellStyle name="Note 4 6 5 2 2 2 2 2" xfId="47834"/>
    <cellStyle name="Note 4 6 5 2 2 2 3" xfId="47835"/>
    <cellStyle name="Note 4 6 5 2 2 3" xfId="47836"/>
    <cellStyle name="Note 4 6 5 2 2 3 2" xfId="47837"/>
    <cellStyle name="Note 4 6 5 2 2 3 2 2" xfId="47838"/>
    <cellStyle name="Note 4 6 5 2 2 3 3" xfId="47839"/>
    <cellStyle name="Note 4 6 5 2 2 4" xfId="47840"/>
    <cellStyle name="Note 4 6 5 2 2 4 2" xfId="47841"/>
    <cellStyle name="Note 4 6 5 2 2 5" xfId="47842"/>
    <cellStyle name="Note 4 6 5 2 3" xfId="47843"/>
    <cellStyle name="Note 4 6 5 2 3 2" xfId="47844"/>
    <cellStyle name="Note 4 6 5 2 3 2 2" xfId="47845"/>
    <cellStyle name="Note 4 6 5 2 3 3" xfId="47846"/>
    <cellStyle name="Note 4 6 5 2 4" xfId="47847"/>
    <cellStyle name="Note 4 6 5 2 4 2" xfId="47848"/>
    <cellStyle name="Note 4 6 5 2 4 2 2" xfId="47849"/>
    <cellStyle name="Note 4 6 5 2 4 3" xfId="47850"/>
    <cellStyle name="Note 4 6 5 2 5" xfId="47851"/>
    <cellStyle name="Note 4 6 5 2 5 2" xfId="47852"/>
    <cellStyle name="Note 4 6 5 2 6" xfId="47853"/>
    <cellStyle name="Note 4 6 5 3" xfId="47854"/>
    <cellStyle name="Note 4 6 5 3 2" xfId="47855"/>
    <cellStyle name="Note 4 6 5 3 2 2" xfId="47856"/>
    <cellStyle name="Note 4 6 5 3 2 2 2" xfId="47857"/>
    <cellStyle name="Note 4 6 5 3 2 2 2 2" xfId="47858"/>
    <cellStyle name="Note 4 6 5 3 2 2 3" xfId="47859"/>
    <cellStyle name="Note 4 6 5 3 2 3" xfId="47860"/>
    <cellStyle name="Note 4 6 5 3 2 3 2" xfId="47861"/>
    <cellStyle name="Note 4 6 5 3 2 3 2 2" xfId="47862"/>
    <cellStyle name="Note 4 6 5 3 2 3 3" xfId="47863"/>
    <cellStyle name="Note 4 6 5 3 2 4" xfId="47864"/>
    <cellStyle name="Note 4 6 5 3 2 4 2" xfId="47865"/>
    <cellStyle name="Note 4 6 5 3 2 5" xfId="47866"/>
    <cellStyle name="Note 4 6 5 3 3" xfId="47867"/>
    <cellStyle name="Note 4 6 5 3 3 2" xfId="47868"/>
    <cellStyle name="Note 4 6 5 3 3 2 2" xfId="47869"/>
    <cellStyle name="Note 4 6 5 3 3 3" xfId="47870"/>
    <cellStyle name="Note 4 6 5 3 4" xfId="47871"/>
    <cellStyle name="Note 4 6 5 3 4 2" xfId="47872"/>
    <cellStyle name="Note 4 6 5 3 4 2 2" xfId="47873"/>
    <cellStyle name="Note 4 6 5 3 4 3" xfId="47874"/>
    <cellStyle name="Note 4 6 5 3 5" xfId="47875"/>
    <cellStyle name="Note 4 6 5 3 5 2" xfId="47876"/>
    <cellStyle name="Note 4 6 5 3 6" xfId="47877"/>
    <cellStyle name="Note 4 6 5 4" xfId="47878"/>
    <cellStyle name="Note 4 6 5 4 2" xfId="47879"/>
    <cellStyle name="Note 4 6 5 4 2 2" xfId="47880"/>
    <cellStyle name="Note 4 6 5 4 2 2 2" xfId="47881"/>
    <cellStyle name="Note 4 6 5 4 2 3" xfId="47882"/>
    <cellStyle name="Note 4 6 5 4 3" xfId="47883"/>
    <cellStyle name="Note 4 6 5 4 3 2" xfId="47884"/>
    <cellStyle name="Note 4 6 5 4 3 2 2" xfId="47885"/>
    <cellStyle name="Note 4 6 5 4 3 3" xfId="47886"/>
    <cellStyle name="Note 4 6 5 4 4" xfId="47887"/>
    <cellStyle name="Note 4 6 5 4 4 2" xfId="47888"/>
    <cellStyle name="Note 4 6 5 4 5" xfId="47889"/>
    <cellStyle name="Note 4 6 6" xfId="47890"/>
    <cellStyle name="Note 4 6 6 2" xfId="47891"/>
    <cellStyle name="Note 4 6 6 2 2" xfId="47892"/>
    <cellStyle name="Note 4 6 6 2 2 2" xfId="47893"/>
    <cellStyle name="Note 4 6 6 2 2 2 2" xfId="47894"/>
    <cellStyle name="Note 4 6 6 2 2 2 2 2" xfId="47895"/>
    <cellStyle name="Note 4 6 6 2 2 2 3" xfId="47896"/>
    <cellStyle name="Note 4 6 6 2 2 3" xfId="47897"/>
    <cellStyle name="Note 4 6 6 2 2 3 2" xfId="47898"/>
    <cellStyle name="Note 4 6 6 2 2 3 2 2" xfId="47899"/>
    <cellStyle name="Note 4 6 6 2 2 3 3" xfId="47900"/>
    <cellStyle name="Note 4 6 6 2 2 4" xfId="47901"/>
    <cellStyle name="Note 4 6 6 2 2 4 2" xfId="47902"/>
    <cellStyle name="Note 4 6 6 2 2 5" xfId="47903"/>
    <cellStyle name="Note 4 6 6 2 3" xfId="47904"/>
    <cellStyle name="Note 4 6 6 2 3 2" xfId="47905"/>
    <cellStyle name="Note 4 6 6 2 3 2 2" xfId="47906"/>
    <cellStyle name="Note 4 6 6 2 3 3" xfId="47907"/>
    <cellStyle name="Note 4 6 6 2 4" xfId="47908"/>
    <cellStyle name="Note 4 6 6 2 4 2" xfId="47909"/>
    <cellStyle name="Note 4 6 6 2 4 2 2" xfId="47910"/>
    <cellStyle name="Note 4 6 6 2 4 3" xfId="47911"/>
    <cellStyle name="Note 4 6 6 2 5" xfId="47912"/>
    <cellStyle name="Note 4 6 6 2 5 2" xfId="47913"/>
    <cellStyle name="Note 4 6 6 2 6" xfId="47914"/>
    <cellStyle name="Note 4 6 6 3" xfId="47915"/>
    <cellStyle name="Note 4 6 6 3 2" xfId="47916"/>
    <cellStyle name="Note 4 6 6 3 2 2" xfId="47917"/>
    <cellStyle name="Note 4 6 6 3 2 2 2" xfId="47918"/>
    <cellStyle name="Note 4 6 6 3 2 2 2 2" xfId="47919"/>
    <cellStyle name="Note 4 6 6 3 2 2 3" xfId="47920"/>
    <cellStyle name="Note 4 6 6 3 2 3" xfId="47921"/>
    <cellStyle name="Note 4 6 6 3 2 3 2" xfId="47922"/>
    <cellStyle name="Note 4 6 6 3 2 3 2 2" xfId="47923"/>
    <cellStyle name="Note 4 6 6 3 2 3 3" xfId="47924"/>
    <cellStyle name="Note 4 6 6 3 2 4" xfId="47925"/>
    <cellStyle name="Note 4 6 6 3 2 4 2" xfId="47926"/>
    <cellStyle name="Note 4 6 6 3 2 5" xfId="47927"/>
    <cellStyle name="Note 4 6 6 3 3" xfId="47928"/>
    <cellStyle name="Note 4 6 6 3 3 2" xfId="47929"/>
    <cellStyle name="Note 4 6 6 3 3 2 2" xfId="47930"/>
    <cellStyle name="Note 4 6 6 3 3 3" xfId="47931"/>
    <cellStyle name="Note 4 6 6 3 4" xfId="47932"/>
    <cellStyle name="Note 4 6 6 3 4 2" xfId="47933"/>
    <cellStyle name="Note 4 6 6 3 4 2 2" xfId="47934"/>
    <cellStyle name="Note 4 6 6 3 4 3" xfId="47935"/>
    <cellStyle name="Note 4 6 6 3 5" xfId="47936"/>
    <cellStyle name="Note 4 6 6 3 5 2" xfId="47937"/>
    <cellStyle name="Note 4 6 6 3 6" xfId="47938"/>
    <cellStyle name="Note 4 6 6 4" xfId="47939"/>
    <cellStyle name="Note 4 6 6 4 2" xfId="47940"/>
    <cellStyle name="Note 4 6 6 4 2 2" xfId="47941"/>
    <cellStyle name="Note 4 6 6 4 2 2 2" xfId="47942"/>
    <cellStyle name="Note 4 6 6 4 2 3" xfId="47943"/>
    <cellStyle name="Note 4 6 6 4 3" xfId="47944"/>
    <cellStyle name="Note 4 6 6 4 3 2" xfId="47945"/>
    <cellStyle name="Note 4 6 6 4 3 2 2" xfId="47946"/>
    <cellStyle name="Note 4 6 6 4 3 3" xfId="47947"/>
    <cellStyle name="Note 4 6 6 4 4" xfId="47948"/>
    <cellStyle name="Note 4 6 6 4 4 2" xfId="47949"/>
    <cellStyle name="Note 4 6 6 4 5" xfId="47950"/>
    <cellStyle name="Note 4 6 7" xfId="47951"/>
    <cellStyle name="Note 4 6 7 2" xfId="47952"/>
    <cellStyle name="Note 4 6 7 2 2" xfId="47953"/>
    <cellStyle name="Note 4 6 7 2 2 2" xfId="47954"/>
    <cellStyle name="Note 4 6 7 2 2 2 2" xfId="47955"/>
    <cellStyle name="Note 4 6 7 2 2 3" xfId="47956"/>
    <cellStyle name="Note 4 6 7 2 3" xfId="47957"/>
    <cellStyle name="Note 4 6 7 2 3 2" xfId="47958"/>
    <cellStyle name="Note 4 6 7 2 3 2 2" xfId="47959"/>
    <cellStyle name="Note 4 6 7 2 3 3" xfId="47960"/>
    <cellStyle name="Note 4 6 7 2 4" xfId="47961"/>
    <cellStyle name="Note 4 6 7 2 4 2" xfId="47962"/>
    <cellStyle name="Note 4 6 7 2 5" xfId="47963"/>
    <cellStyle name="Note 4 6 7 3" xfId="47964"/>
    <cellStyle name="Note 4 6 7 3 2" xfId="47965"/>
    <cellStyle name="Note 4 6 7 3 2 2" xfId="47966"/>
    <cellStyle name="Note 4 6 7 3 3" xfId="47967"/>
    <cellStyle name="Note 4 6 7 4" xfId="47968"/>
    <cellStyle name="Note 4 6 7 4 2" xfId="47969"/>
    <cellStyle name="Note 4 6 7 4 2 2" xfId="47970"/>
    <cellStyle name="Note 4 6 7 4 3" xfId="47971"/>
    <cellStyle name="Note 4 6 7 5" xfId="47972"/>
    <cellStyle name="Note 4 6 7 5 2" xfId="47973"/>
    <cellStyle name="Note 4 6 7 6" xfId="47974"/>
    <cellStyle name="Note 4 6 8" xfId="47975"/>
    <cellStyle name="Note 4 6 8 2" xfId="47976"/>
    <cellStyle name="Note 4 6 8 2 2" xfId="47977"/>
    <cellStyle name="Note 4 6 8 2 2 2" xfId="47978"/>
    <cellStyle name="Note 4 6 8 2 2 2 2" xfId="47979"/>
    <cellStyle name="Note 4 6 8 2 2 3" xfId="47980"/>
    <cellStyle name="Note 4 6 8 2 3" xfId="47981"/>
    <cellStyle name="Note 4 6 8 2 3 2" xfId="47982"/>
    <cellStyle name="Note 4 6 8 2 3 2 2" xfId="47983"/>
    <cellStyle name="Note 4 6 8 2 3 3" xfId="47984"/>
    <cellStyle name="Note 4 6 8 2 4" xfId="47985"/>
    <cellStyle name="Note 4 6 8 2 4 2" xfId="47986"/>
    <cellStyle name="Note 4 6 8 2 5" xfId="47987"/>
    <cellStyle name="Note 4 6 8 3" xfId="47988"/>
    <cellStyle name="Note 4 6 8 3 2" xfId="47989"/>
    <cellStyle name="Note 4 6 8 3 2 2" xfId="47990"/>
    <cellStyle name="Note 4 6 8 3 3" xfId="47991"/>
    <cellStyle name="Note 4 6 8 4" xfId="47992"/>
    <cellStyle name="Note 4 6 8 4 2" xfId="47993"/>
    <cellStyle name="Note 4 6 8 4 2 2" xfId="47994"/>
    <cellStyle name="Note 4 6 8 4 3" xfId="47995"/>
    <cellStyle name="Note 4 6 8 5" xfId="47996"/>
    <cellStyle name="Note 4 6 8 5 2" xfId="47997"/>
    <cellStyle name="Note 4 6 8 6" xfId="47998"/>
    <cellStyle name="Note 4 6 9" xfId="47999"/>
    <cellStyle name="Note 4 6 9 2" xfId="48000"/>
    <cellStyle name="Note 4 6 9 2 2" xfId="48001"/>
    <cellStyle name="Note 4 6 9 2 2 2" xfId="48002"/>
    <cellStyle name="Note 4 6 9 2 3" xfId="48003"/>
    <cellStyle name="Note 4 6 9 3" xfId="48004"/>
    <cellStyle name="Note 4 6 9 3 2" xfId="48005"/>
    <cellStyle name="Note 4 6 9 3 2 2" xfId="48006"/>
    <cellStyle name="Note 4 6 9 3 3" xfId="48007"/>
    <cellStyle name="Note 4 6 9 4" xfId="48008"/>
    <cellStyle name="Note 4 6 9 4 2" xfId="48009"/>
    <cellStyle name="Note 4 6 9 5" xfId="48010"/>
    <cellStyle name="Note 4 7" xfId="48011"/>
    <cellStyle name="Note 4 7 2" xfId="48012"/>
    <cellStyle name="Note 4 7 2 2" xfId="48013"/>
    <cellStyle name="Note 4 7 2 2 2" xfId="48014"/>
    <cellStyle name="Note 4 7 2 2 2 2" xfId="48015"/>
    <cellStyle name="Note 4 7 2 2 2 2 2" xfId="48016"/>
    <cellStyle name="Note 4 7 2 2 2 2 2 2" xfId="48017"/>
    <cellStyle name="Note 4 7 2 2 2 2 3" xfId="48018"/>
    <cellStyle name="Note 4 7 2 2 2 3" xfId="48019"/>
    <cellStyle name="Note 4 7 2 2 2 3 2" xfId="48020"/>
    <cellStyle name="Note 4 7 2 2 2 3 2 2" xfId="48021"/>
    <cellStyle name="Note 4 7 2 2 2 3 3" xfId="48022"/>
    <cellStyle name="Note 4 7 2 2 2 4" xfId="48023"/>
    <cellStyle name="Note 4 7 2 2 2 4 2" xfId="48024"/>
    <cellStyle name="Note 4 7 2 2 2 5" xfId="48025"/>
    <cellStyle name="Note 4 7 2 2 3" xfId="48026"/>
    <cellStyle name="Note 4 7 2 2 3 2" xfId="48027"/>
    <cellStyle name="Note 4 7 2 2 3 2 2" xfId="48028"/>
    <cellStyle name="Note 4 7 2 2 3 3" xfId="48029"/>
    <cellStyle name="Note 4 7 2 2 4" xfId="48030"/>
    <cellStyle name="Note 4 7 2 2 4 2" xfId="48031"/>
    <cellStyle name="Note 4 7 2 2 4 2 2" xfId="48032"/>
    <cellStyle name="Note 4 7 2 2 4 3" xfId="48033"/>
    <cellStyle name="Note 4 7 2 2 5" xfId="48034"/>
    <cellStyle name="Note 4 7 2 2 5 2" xfId="48035"/>
    <cellStyle name="Note 4 7 2 2 6" xfId="48036"/>
    <cellStyle name="Note 4 7 2 3" xfId="48037"/>
    <cellStyle name="Note 4 7 2 3 2" xfId="48038"/>
    <cellStyle name="Note 4 7 2 3 2 2" xfId="48039"/>
    <cellStyle name="Note 4 7 2 3 2 2 2" xfId="48040"/>
    <cellStyle name="Note 4 7 2 3 2 2 2 2" xfId="48041"/>
    <cellStyle name="Note 4 7 2 3 2 2 3" xfId="48042"/>
    <cellStyle name="Note 4 7 2 3 2 3" xfId="48043"/>
    <cellStyle name="Note 4 7 2 3 2 3 2" xfId="48044"/>
    <cellStyle name="Note 4 7 2 3 2 3 2 2" xfId="48045"/>
    <cellStyle name="Note 4 7 2 3 2 3 3" xfId="48046"/>
    <cellStyle name="Note 4 7 2 3 2 4" xfId="48047"/>
    <cellStyle name="Note 4 7 2 3 2 4 2" xfId="48048"/>
    <cellStyle name="Note 4 7 2 3 2 5" xfId="48049"/>
    <cellStyle name="Note 4 7 2 3 3" xfId="48050"/>
    <cellStyle name="Note 4 7 2 3 3 2" xfId="48051"/>
    <cellStyle name="Note 4 7 2 3 3 2 2" xfId="48052"/>
    <cellStyle name="Note 4 7 2 3 3 3" xfId="48053"/>
    <cellStyle name="Note 4 7 2 3 4" xfId="48054"/>
    <cellStyle name="Note 4 7 2 3 4 2" xfId="48055"/>
    <cellStyle name="Note 4 7 2 3 4 2 2" xfId="48056"/>
    <cellStyle name="Note 4 7 2 3 4 3" xfId="48057"/>
    <cellStyle name="Note 4 7 2 3 5" xfId="48058"/>
    <cellStyle name="Note 4 7 2 3 5 2" xfId="48059"/>
    <cellStyle name="Note 4 7 2 3 6" xfId="48060"/>
    <cellStyle name="Note 4 7 2 4" xfId="48061"/>
    <cellStyle name="Note 4 7 2 4 2" xfId="48062"/>
    <cellStyle name="Note 4 7 2 4 2 2" xfId="48063"/>
    <cellStyle name="Note 4 7 2 4 2 2 2" xfId="48064"/>
    <cellStyle name="Note 4 7 2 4 2 3" xfId="48065"/>
    <cellStyle name="Note 4 7 2 4 3" xfId="48066"/>
    <cellStyle name="Note 4 7 2 4 3 2" xfId="48067"/>
    <cellStyle name="Note 4 7 2 4 3 2 2" xfId="48068"/>
    <cellStyle name="Note 4 7 2 4 3 3" xfId="48069"/>
    <cellStyle name="Note 4 7 2 4 4" xfId="48070"/>
    <cellStyle name="Note 4 7 2 4 4 2" xfId="48071"/>
    <cellStyle name="Note 4 7 2 4 5" xfId="48072"/>
    <cellStyle name="Note 4 7 3" xfId="48073"/>
    <cellStyle name="Note 4 7 3 2" xfId="48074"/>
    <cellStyle name="Note 4 7 3 2 2" xfId="48075"/>
    <cellStyle name="Note 4 7 3 2 2 2" xfId="48076"/>
    <cellStyle name="Note 4 7 3 2 2 2 2" xfId="48077"/>
    <cellStyle name="Note 4 7 3 2 2 2 2 2" xfId="48078"/>
    <cellStyle name="Note 4 7 3 2 2 2 3" xfId="48079"/>
    <cellStyle name="Note 4 7 3 2 2 3" xfId="48080"/>
    <cellStyle name="Note 4 7 3 2 2 3 2" xfId="48081"/>
    <cellStyle name="Note 4 7 3 2 2 3 2 2" xfId="48082"/>
    <cellStyle name="Note 4 7 3 2 2 3 3" xfId="48083"/>
    <cellStyle name="Note 4 7 3 2 2 4" xfId="48084"/>
    <cellStyle name="Note 4 7 3 2 2 4 2" xfId="48085"/>
    <cellStyle name="Note 4 7 3 2 2 5" xfId="48086"/>
    <cellStyle name="Note 4 7 3 2 3" xfId="48087"/>
    <cellStyle name="Note 4 7 3 2 3 2" xfId="48088"/>
    <cellStyle name="Note 4 7 3 2 3 2 2" xfId="48089"/>
    <cellStyle name="Note 4 7 3 2 3 3" xfId="48090"/>
    <cellStyle name="Note 4 7 3 2 4" xfId="48091"/>
    <cellStyle name="Note 4 7 3 2 4 2" xfId="48092"/>
    <cellStyle name="Note 4 7 3 2 4 2 2" xfId="48093"/>
    <cellStyle name="Note 4 7 3 2 4 3" xfId="48094"/>
    <cellStyle name="Note 4 7 3 2 5" xfId="48095"/>
    <cellStyle name="Note 4 7 3 2 5 2" xfId="48096"/>
    <cellStyle name="Note 4 7 3 2 6" xfId="48097"/>
    <cellStyle name="Note 4 7 3 3" xfId="48098"/>
    <cellStyle name="Note 4 7 3 3 2" xfId="48099"/>
    <cellStyle name="Note 4 7 3 3 2 2" xfId="48100"/>
    <cellStyle name="Note 4 7 3 3 2 2 2" xfId="48101"/>
    <cellStyle name="Note 4 7 3 3 2 2 2 2" xfId="48102"/>
    <cellStyle name="Note 4 7 3 3 2 2 3" xfId="48103"/>
    <cellStyle name="Note 4 7 3 3 2 3" xfId="48104"/>
    <cellStyle name="Note 4 7 3 3 2 3 2" xfId="48105"/>
    <cellStyle name="Note 4 7 3 3 2 3 2 2" xfId="48106"/>
    <cellStyle name="Note 4 7 3 3 2 3 3" xfId="48107"/>
    <cellStyle name="Note 4 7 3 3 2 4" xfId="48108"/>
    <cellStyle name="Note 4 7 3 3 2 4 2" xfId="48109"/>
    <cellStyle name="Note 4 7 3 3 2 5" xfId="48110"/>
    <cellStyle name="Note 4 7 3 3 3" xfId="48111"/>
    <cellStyle name="Note 4 7 3 3 3 2" xfId="48112"/>
    <cellStyle name="Note 4 7 3 3 3 2 2" xfId="48113"/>
    <cellStyle name="Note 4 7 3 3 3 3" xfId="48114"/>
    <cellStyle name="Note 4 7 3 3 4" xfId="48115"/>
    <cellStyle name="Note 4 7 3 3 4 2" xfId="48116"/>
    <cellStyle name="Note 4 7 3 3 4 2 2" xfId="48117"/>
    <cellStyle name="Note 4 7 3 3 4 3" xfId="48118"/>
    <cellStyle name="Note 4 7 3 3 5" xfId="48119"/>
    <cellStyle name="Note 4 7 3 3 5 2" xfId="48120"/>
    <cellStyle name="Note 4 7 3 3 6" xfId="48121"/>
    <cellStyle name="Note 4 7 3 4" xfId="48122"/>
    <cellStyle name="Note 4 7 3 4 2" xfId="48123"/>
    <cellStyle name="Note 4 7 3 4 2 2" xfId="48124"/>
    <cellStyle name="Note 4 7 3 4 2 2 2" xfId="48125"/>
    <cellStyle name="Note 4 7 3 4 2 3" xfId="48126"/>
    <cellStyle name="Note 4 7 3 4 3" xfId="48127"/>
    <cellStyle name="Note 4 7 3 4 3 2" xfId="48128"/>
    <cellStyle name="Note 4 7 3 4 3 2 2" xfId="48129"/>
    <cellStyle name="Note 4 7 3 4 3 3" xfId="48130"/>
    <cellStyle name="Note 4 7 3 4 4" xfId="48131"/>
    <cellStyle name="Note 4 7 3 4 4 2" xfId="48132"/>
    <cellStyle name="Note 4 7 3 4 5" xfId="48133"/>
    <cellStyle name="Note 4 7 4" xfId="48134"/>
    <cellStyle name="Note 4 7 4 2" xfId="48135"/>
    <cellStyle name="Note 4 7 4 2 2" xfId="48136"/>
    <cellStyle name="Note 4 7 4 2 2 2" xfId="48137"/>
    <cellStyle name="Note 4 7 4 2 2 2 2" xfId="48138"/>
    <cellStyle name="Note 4 7 4 2 2 2 2 2" xfId="48139"/>
    <cellStyle name="Note 4 7 4 2 2 2 3" xfId="48140"/>
    <cellStyle name="Note 4 7 4 2 2 3" xfId="48141"/>
    <cellStyle name="Note 4 7 4 2 2 3 2" xfId="48142"/>
    <cellStyle name="Note 4 7 4 2 2 3 2 2" xfId="48143"/>
    <cellStyle name="Note 4 7 4 2 2 3 3" xfId="48144"/>
    <cellStyle name="Note 4 7 4 2 2 4" xfId="48145"/>
    <cellStyle name="Note 4 7 4 2 2 4 2" xfId="48146"/>
    <cellStyle name="Note 4 7 4 2 2 5" xfId="48147"/>
    <cellStyle name="Note 4 7 4 2 3" xfId="48148"/>
    <cellStyle name="Note 4 7 4 2 3 2" xfId="48149"/>
    <cellStyle name="Note 4 7 4 2 3 2 2" xfId="48150"/>
    <cellStyle name="Note 4 7 4 2 3 3" xfId="48151"/>
    <cellStyle name="Note 4 7 4 2 4" xfId="48152"/>
    <cellStyle name="Note 4 7 4 2 4 2" xfId="48153"/>
    <cellStyle name="Note 4 7 4 2 4 2 2" xfId="48154"/>
    <cellStyle name="Note 4 7 4 2 4 3" xfId="48155"/>
    <cellStyle name="Note 4 7 4 2 5" xfId="48156"/>
    <cellStyle name="Note 4 7 4 2 5 2" xfId="48157"/>
    <cellStyle name="Note 4 7 4 2 6" xfId="48158"/>
    <cellStyle name="Note 4 7 4 3" xfId="48159"/>
    <cellStyle name="Note 4 7 4 3 2" xfId="48160"/>
    <cellStyle name="Note 4 7 4 3 2 2" xfId="48161"/>
    <cellStyle name="Note 4 7 4 3 2 2 2" xfId="48162"/>
    <cellStyle name="Note 4 7 4 3 2 2 2 2" xfId="48163"/>
    <cellStyle name="Note 4 7 4 3 2 2 3" xfId="48164"/>
    <cellStyle name="Note 4 7 4 3 2 3" xfId="48165"/>
    <cellStyle name="Note 4 7 4 3 2 3 2" xfId="48166"/>
    <cellStyle name="Note 4 7 4 3 2 3 2 2" xfId="48167"/>
    <cellStyle name="Note 4 7 4 3 2 3 3" xfId="48168"/>
    <cellStyle name="Note 4 7 4 3 2 4" xfId="48169"/>
    <cellStyle name="Note 4 7 4 3 2 4 2" xfId="48170"/>
    <cellStyle name="Note 4 7 4 3 2 5" xfId="48171"/>
    <cellStyle name="Note 4 7 4 3 3" xfId="48172"/>
    <cellStyle name="Note 4 7 4 3 3 2" xfId="48173"/>
    <cellStyle name="Note 4 7 4 3 3 2 2" xfId="48174"/>
    <cellStyle name="Note 4 7 4 3 3 3" xfId="48175"/>
    <cellStyle name="Note 4 7 4 3 4" xfId="48176"/>
    <cellStyle name="Note 4 7 4 3 4 2" xfId="48177"/>
    <cellStyle name="Note 4 7 4 3 4 2 2" xfId="48178"/>
    <cellStyle name="Note 4 7 4 3 4 3" xfId="48179"/>
    <cellStyle name="Note 4 7 4 3 5" xfId="48180"/>
    <cellStyle name="Note 4 7 4 3 5 2" xfId="48181"/>
    <cellStyle name="Note 4 7 4 3 6" xfId="48182"/>
    <cellStyle name="Note 4 7 4 4" xfId="48183"/>
    <cellStyle name="Note 4 7 4 4 2" xfId="48184"/>
    <cellStyle name="Note 4 7 4 4 2 2" xfId="48185"/>
    <cellStyle name="Note 4 7 4 4 2 2 2" xfId="48186"/>
    <cellStyle name="Note 4 7 4 4 2 3" xfId="48187"/>
    <cellStyle name="Note 4 7 4 4 3" xfId="48188"/>
    <cellStyle name="Note 4 7 4 4 3 2" xfId="48189"/>
    <cellStyle name="Note 4 7 4 4 3 2 2" xfId="48190"/>
    <cellStyle name="Note 4 7 4 4 3 3" xfId="48191"/>
    <cellStyle name="Note 4 7 4 4 4" xfId="48192"/>
    <cellStyle name="Note 4 7 4 4 4 2" xfId="48193"/>
    <cellStyle name="Note 4 7 4 4 5" xfId="48194"/>
    <cellStyle name="Note 4 7 5" xfId="48195"/>
    <cellStyle name="Note 4 7 5 2" xfId="48196"/>
    <cellStyle name="Note 4 7 5 2 2" xfId="48197"/>
    <cellStyle name="Note 4 7 5 2 2 2" xfId="48198"/>
    <cellStyle name="Note 4 7 5 2 2 2 2" xfId="48199"/>
    <cellStyle name="Note 4 7 5 2 2 2 2 2" xfId="48200"/>
    <cellStyle name="Note 4 7 5 2 2 2 3" xfId="48201"/>
    <cellStyle name="Note 4 7 5 2 2 3" xfId="48202"/>
    <cellStyle name="Note 4 7 5 2 2 3 2" xfId="48203"/>
    <cellStyle name="Note 4 7 5 2 2 3 2 2" xfId="48204"/>
    <cellStyle name="Note 4 7 5 2 2 3 3" xfId="48205"/>
    <cellStyle name="Note 4 7 5 2 2 4" xfId="48206"/>
    <cellStyle name="Note 4 7 5 2 2 4 2" xfId="48207"/>
    <cellStyle name="Note 4 7 5 2 2 5" xfId="48208"/>
    <cellStyle name="Note 4 7 5 2 3" xfId="48209"/>
    <cellStyle name="Note 4 7 5 2 3 2" xfId="48210"/>
    <cellStyle name="Note 4 7 5 2 3 2 2" xfId="48211"/>
    <cellStyle name="Note 4 7 5 2 3 3" xfId="48212"/>
    <cellStyle name="Note 4 7 5 2 4" xfId="48213"/>
    <cellStyle name="Note 4 7 5 2 4 2" xfId="48214"/>
    <cellStyle name="Note 4 7 5 2 4 2 2" xfId="48215"/>
    <cellStyle name="Note 4 7 5 2 4 3" xfId="48216"/>
    <cellStyle name="Note 4 7 5 2 5" xfId="48217"/>
    <cellStyle name="Note 4 7 5 2 5 2" xfId="48218"/>
    <cellStyle name="Note 4 7 5 2 6" xfId="48219"/>
    <cellStyle name="Note 4 7 5 3" xfId="48220"/>
    <cellStyle name="Note 4 7 5 3 2" xfId="48221"/>
    <cellStyle name="Note 4 7 5 3 2 2" xfId="48222"/>
    <cellStyle name="Note 4 7 5 3 2 2 2" xfId="48223"/>
    <cellStyle name="Note 4 7 5 3 2 2 2 2" xfId="48224"/>
    <cellStyle name="Note 4 7 5 3 2 2 3" xfId="48225"/>
    <cellStyle name="Note 4 7 5 3 2 3" xfId="48226"/>
    <cellStyle name="Note 4 7 5 3 2 3 2" xfId="48227"/>
    <cellStyle name="Note 4 7 5 3 2 3 2 2" xfId="48228"/>
    <cellStyle name="Note 4 7 5 3 2 3 3" xfId="48229"/>
    <cellStyle name="Note 4 7 5 3 2 4" xfId="48230"/>
    <cellStyle name="Note 4 7 5 3 2 4 2" xfId="48231"/>
    <cellStyle name="Note 4 7 5 3 2 5" xfId="48232"/>
    <cellStyle name="Note 4 7 5 3 3" xfId="48233"/>
    <cellStyle name="Note 4 7 5 3 3 2" xfId="48234"/>
    <cellStyle name="Note 4 7 5 3 3 2 2" xfId="48235"/>
    <cellStyle name="Note 4 7 5 3 3 3" xfId="48236"/>
    <cellStyle name="Note 4 7 5 3 4" xfId="48237"/>
    <cellStyle name="Note 4 7 5 3 4 2" xfId="48238"/>
    <cellStyle name="Note 4 7 5 3 4 2 2" xfId="48239"/>
    <cellStyle name="Note 4 7 5 3 4 3" xfId="48240"/>
    <cellStyle name="Note 4 7 5 3 5" xfId="48241"/>
    <cellStyle name="Note 4 7 5 3 5 2" xfId="48242"/>
    <cellStyle name="Note 4 7 5 3 6" xfId="48243"/>
    <cellStyle name="Note 4 7 5 4" xfId="48244"/>
    <cellStyle name="Note 4 7 5 4 2" xfId="48245"/>
    <cellStyle name="Note 4 7 5 4 2 2" xfId="48246"/>
    <cellStyle name="Note 4 7 5 4 2 2 2" xfId="48247"/>
    <cellStyle name="Note 4 7 5 4 2 3" xfId="48248"/>
    <cellStyle name="Note 4 7 5 4 3" xfId="48249"/>
    <cellStyle name="Note 4 7 5 4 3 2" xfId="48250"/>
    <cellStyle name="Note 4 7 5 4 3 2 2" xfId="48251"/>
    <cellStyle name="Note 4 7 5 4 3 3" xfId="48252"/>
    <cellStyle name="Note 4 7 5 4 4" xfId="48253"/>
    <cellStyle name="Note 4 7 5 4 4 2" xfId="48254"/>
    <cellStyle name="Note 4 7 5 4 5" xfId="48255"/>
    <cellStyle name="Note 4 7 6" xfId="48256"/>
    <cellStyle name="Note 4 7 6 2" xfId="48257"/>
    <cellStyle name="Note 4 7 6 2 2" xfId="48258"/>
    <cellStyle name="Note 4 7 6 2 2 2" xfId="48259"/>
    <cellStyle name="Note 4 7 6 2 2 2 2" xfId="48260"/>
    <cellStyle name="Note 4 7 6 2 2 2 2 2" xfId="48261"/>
    <cellStyle name="Note 4 7 6 2 2 2 3" xfId="48262"/>
    <cellStyle name="Note 4 7 6 2 2 3" xfId="48263"/>
    <cellStyle name="Note 4 7 6 2 2 3 2" xfId="48264"/>
    <cellStyle name="Note 4 7 6 2 2 3 2 2" xfId="48265"/>
    <cellStyle name="Note 4 7 6 2 2 3 3" xfId="48266"/>
    <cellStyle name="Note 4 7 6 2 2 4" xfId="48267"/>
    <cellStyle name="Note 4 7 6 2 2 4 2" xfId="48268"/>
    <cellStyle name="Note 4 7 6 2 2 5" xfId="48269"/>
    <cellStyle name="Note 4 7 6 2 3" xfId="48270"/>
    <cellStyle name="Note 4 7 6 2 3 2" xfId="48271"/>
    <cellStyle name="Note 4 7 6 2 3 2 2" xfId="48272"/>
    <cellStyle name="Note 4 7 6 2 3 3" xfId="48273"/>
    <cellStyle name="Note 4 7 6 2 4" xfId="48274"/>
    <cellStyle name="Note 4 7 6 2 4 2" xfId="48275"/>
    <cellStyle name="Note 4 7 6 2 4 2 2" xfId="48276"/>
    <cellStyle name="Note 4 7 6 2 4 3" xfId="48277"/>
    <cellStyle name="Note 4 7 6 2 5" xfId="48278"/>
    <cellStyle name="Note 4 7 6 2 5 2" xfId="48279"/>
    <cellStyle name="Note 4 7 6 2 6" xfId="48280"/>
    <cellStyle name="Note 4 7 6 3" xfId="48281"/>
    <cellStyle name="Note 4 7 6 3 2" xfId="48282"/>
    <cellStyle name="Note 4 7 6 3 2 2" xfId="48283"/>
    <cellStyle name="Note 4 7 6 3 2 2 2" xfId="48284"/>
    <cellStyle name="Note 4 7 6 3 2 2 2 2" xfId="48285"/>
    <cellStyle name="Note 4 7 6 3 2 2 3" xfId="48286"/>
    <cellStyle name="Note 4 7 6 3 2 3" xfId="48287"/>
    <cellStyle name="Note 4 7 6 3 2 3 2" xfId="48288"/>
    <cellStyle name="Note 4 7 6 3 2 3 2 2" xfId="48289"/>
    <cellStyle name="Note 4 7 6 3 2 3 3" xfId="48290"/>
    <cellStyle name="Note 4 7 6 3 2 4" xfId="48291"/>
    <cellStyle name="Note 4 7 6 3 2 4 2" xfId="48292"/>
    <cellStyle name="Note 4 7 6 3 2 5" xfId="48293"/>
    <cellStyle name="Note 4 7 6 3 3" xfId="48294"/>
    <cellStyle name="Note 4 7 6 3 3 2" xfId="48295"/>
    <cellStyle name="Note 4 7 6 3 3 2 2" xfId="48296"/>
    <cellStyle name="Note 4 7 6 3 3 3" xfId="48297"/>
    <cellStyle name="Note 4 7 6 3 4" xfId="48298"/>
    <cellStyle name="Note 4 7 6 3 4 2" xfId="48299"/>
    <cellStyle name="Note 4 7 6 3 4 2 2" xfId="48300"/>
    <cellStyle name="Note 4 7 6 3 4 3" xfId="48301"/>
    <cellStyle name="Note 4 7 6 3 5" xfId="48302"/>
    <cellStyle name="Note 4 7 6 3 5 2" xfId="48303"/>
    <cellStyle name="Note 4 7 6 3 6" xfId="48304"/>
    <cellStyle name="Note 4 7 6 4" xfId="48305"/>
    <cellStyle name="Note 4 7 6 4 2" xfId="48306"/>
    <cellStyle name="Note 4 7 6 4 2 2" xfId="48307"/>
    <cellStyle name="Note 4 7 6 4 2 2 2" xfId="48308"/>
    <cellStyle name="Note 4 7 6 4 2 3" xfId="48309"/>
    <cellStyle name="Note 4 7 6 4 3" xfId="48310"/>
    <cellStyle name="Note 4 7 6 4 3 2" xfId="48311"/>
    <cellStyle name="Note 4 7 6 4 3 2 2" xfId="48312"/>
    <cellStyle name="Note 4 7 6 4 3 3" xfId="48313"/>
    <cellStyle name="Note 4 7 6 4 4" xfId="48314"/>
    <cellStyle name="Note 4 7 6 4 4 2" xfId="48315"/>
    <cellStyle name="Note 4 7 6 4 5" xfId="48316"/>
    <cellStyle name="Note 4 7 7" xfId="48317"/>
    <cellStyle name="Note 4 7 7 2" xfId="48318"/>
    <cellStyle name="Note 4 7 7 2 2" xfId="48319"/>
    <cellStyle name="Note 4 7 7 2 2 2" xfId="48320"/>
    <cellStyle name="Note 4 7 7 2 2 2 2" xfId="48321"/>
    <cellStyle name="Note 4 7 7 2 2 3" xfId="48322"/>
    <cellStyle name="Note 4 7 7 2 3" xfId="48323"/>
    <cellStyle name="Note 4 7 7 2 3 2" xfId="48324"/>
    <cellStyle name="Note 4 7 7 2 3 2 2" xfId="48325"/>
    <cellStyle name="Note 4 7 7 2 3 3" xfId="48326"/>
    <cellStyle name="Note 4 7 7 2 4" xfId="48327"/>
    <cellStyle name="Note 4 7 7 2 4 2" xfId="48328"/>
    <cellStyle name="Note 4 7 7 2 5" xfId="48329"/>
    <cellStyle name="Note 4 7 7 3" xfId="48330"/>
    <cellStyle name="Note 4 7 7 3 2" xfId="48331"/>
    <cellStyle name="Note 4 7 7 3 2 2" xfId="48332"/>
    <cellStyle name="Note 4 7 7 3 3" xfId="48333"/>
    <cellStyle name="Note 4 7 7 4" xfId="48334"/>
    <cellStyle name="Note 4 7 7 4 2" xfId="48335"/>
    <cellStyle name="Note 4 7 7 4 2 2" xfId="48336"/>
    <cellStyle name="Note 4 7 7 4 3" xfId="48337"/>
    <cellStyle name="Note 4 7 7 5" xfId="48338"/>
    <cellStyle name="Note 4 7 7 5 2" xfId="48339"/>
    <cellStyle name="Note 4 7 7 6" xfId="48340"/>
    <cellStyle name="Note 4 7 8" xfId="48341"/>
    <cellStyle name="Note 4 7 8 2" xfId="48342"/>
    <cellStyle name="Note 4 7 8 2 2" xfId="48343"/>
    <cellStyle name="Note 4 7 8 2 2 2" xfId="48344"/>
    <cellStyle name="Note 4 7 8 2 2 2 2" xfId="48345"/>
    <cellStyle name="Note 4 7 8 2 2 3" xfId="48346"/>
    <cellStyle name="Note 4 7 8 2 3" xfId="48347"/>
    <cellStyle name="Note 4 7 8 2 3 2" xfId="48348"/>
    <cellStyle name="Note 4 7 8 2 3 2 2" xfId="48349"/>
    <cellStyle name="Note 4 7 8 2 3 3" xfId="48350"/>
    <cellStyle name="Note 4 7 8 2 4" xfId="48351"/>
    <cellStyle name="Note 4 7 8 2 4 2" xfId="48352"/>
    <cellStyle name="Note 4 7 8 2 5" xfId="48353"/>
    <cellStyle name="Note 4 7 8 3" xfId="48354"/>
    <cellStyle name="Note 4 7 8 3 2" xfId="48355"/>
    <cellStyle name="Note 4 7 8 3 2 2" xfId="48356"/>
    <cellStyle name="Note 4 7 8 3 3" xfId="48357"/>
    <cellStyle name="Note 4 7 8 4" xfId="48358"/>
    <cellStyle name="Note 4 7 8 4 2" xfId="48359"/>
    <cellStyle name="Note 4 7 8 4 2 2" xfId="48360"/>
    <cellStyle name="Note 4 7 8 4 3" xfId="48361"/>
    <cellStyle name="Note 4 7 8 5" xfId="48362"/>
    <cellStyle name="Note 4 7 8 5 2" xfId="48363"/>
    <cellStyle name="Note 4 7 8 6" xfId="48364"/>
    <cellStyle name="Note 4 7 9" xfId="48365"/>
    <cellStyle name="Note 4 7 9 2" xfId="48366"/>
    <cellStyle name="Note 4 7 9 2 2" xfId="48367"/>
    <cellStyle name="Note 4 7 9 2 2 2" xfId="48368"/>
    <cellStyle name="Note 4 7 9 2 3" xfId="48369"/>
    <cellStyle name="Note 4 7 9 3" xfId="48370"/>
    <cellStyle name="Note 4 7 9 3 2" xfId="48371"/>
    <cellStyle name="Note 4 7 9 3 2 2" xfId="48372"/>
    <cellStyle name="Note 4 7 9 3 3" xfId="48373"/>
    <cellStyle name="Note 4 7 9 4" xfId="48374"/>
    <cellStyle name="Note 4 7 9 4 2" xfId="48375"/>
    <cellStyle name="Note 4 7 9 5" xfId="48376"/>
    <cellStyle name="Note 4 8" xfId="48377"/>
    <cellStyle name="Note 4 8 2" xfId="48378"/>
    <cellStyle name="Note 4 8 2 2" xfId="48379"/>
    <cellStyle name="Note 4 8 2 2 2" xfId="48380"/>
    <cellStyle name="Note 4 8 2 2 2 2" xfId="48381"/>
    <cellStyle name="Note 4 8 2 2 2 2 2" xfId="48382"/>
    <cellStyle name="Note 4 8 2 2 2 3" xfId="48383"/>
    <cellStyle name="Note 4 8 2 2 3" xfId="48384"/>
    <cellStyle name="Note 4 8 2 2 3 2" xfId="48385"/>
    <cellStyle name="Note 4 8 2 2 3 2 2" xfId="48386"/>
    <cellStyle name="Note 4 8 2 2 3 3" xfId="48387"/>
    <cellStyle name="Note 4 8 2 2 4" xfId="48388"/>
    <cellStyle name="Note 4 8 2 2 4 2" xfId="48389"/>
    <cellStyle name="Note 4 8 2 2 5" xfId="48390"/>
    <cellStyle name="Note 4 8 2 3" xfId="48391"/>
    <cellStyle name="Note 4 8 2 3 2" xfId="48392"/>
    <cellStyle name="Note 4 8 2 3 2 2" xfId="48393"/>
    <cellStyle name="Note 4 8 2 3 3" xfId="48394"/>
    <cellStyle name="Note 4 8 2 4" xfId="48395"/>
    <cellStyle name="Note 4 8 2 4 2" xfId="48396"/>
    <cellStyle name="Note 4 8 2 4 2 2" xfId="48397"/>
    <cellStyle name="Note 4 8 2 4 3" xfId="48398"/>
    <cellStyle name="Note 4 8 2 5" xfId="48399"/>
    <cellStyle name="Note 4 8 2 5 2" xfId="48400"/>
    <cellStyle name="Note 4 8 2 6" xfId="48401"/>
    <cellStyle name="Note 4 8 3" xfId="48402"/>
    <cellStyle name="Note 4 8 3 2" xfId="48403"/>
    <cellStyle name="Note 4 8 3 2 2" xfId="48404"/>
    <cellStyle name="Note 4 8 3 2 2 2" xfId="48405"/>
    <cellStyle name="Note 4 8 3 2 2 2 2" xfId="48406"/>
    <cellStyle name="Note 4 8 3 2 2 3" xfId="48407"/>
    <cellStyle name="Note 4 8 3 2 3" xfId="48408"/>
    <cellStyle name="Note 4 8 3 2 3 2" xfId="48409"/>
    <cellStyle name="Note 4 8 3 2 3 2 2" xfId="48410"/>
    <cellStyle name="Note 4 8 3 2 3 3" xfId="48411"/>
    <cellStyle name="Note 4 8 3 2 4" xfId="48412"/>
    <cellStyle name="Note 4 8 3 2 4 2" xfId="48413"/>
    <cellStyle name="Note 4 8 3 2 5" xfId="48414"/>
    <cellStyle name="Note 4 8 3 3" xfId="48415"/>
    <cellStyle name="Note 4 8 3 3 2" xfId="48416"/>
    <cellStyle name="Note 4 8 3 3 2 2" xfId="48417"/>
    <cellStyle name="Note 4 8 3 3 3" xfId="48418"/>
    <cellStyle name="Note 4 8 3 4" xfId="48419"/>
    <cellStyle name="Note 4 8 3 4 2" xfId="48420"/>
    <cellStyle name="Note 4 8 3 4 2 2" xfId="48421"/>
    <cellStyle name="Note 4 8 3 4 3" xfId="48422"/>
    <cellStyle name="Note 4 8 3 5" xfId="48423"/>
    <cellStyle name="Note 4 8 3 5 2" xfId="48424"/>
    <cellStyle name="Note 4 8 3 6" xfId="48425"/>
    <cellStyle name="Note 4 8 4" xfId="48426"/>
    <cellStyle name="Note 4 8 4 2" xfId="48427"/>
    <cellStyle name="Note 4 8 4 2 2" xfId="48428"/>
    <cellStyle name="Note 4 8 4 2 2 2" xfId="48429"/>
    <cellStyle name="Note 4 8 4 2 3" xfId="48430"/>
    <cellStyle name="Note 4 8 4 3" xfId="48431"/>
    <cellStyle name="Note 4 8 4 3 2" xfId="48432"/>
    <cellStyle name="Note 4 8 4 3 2 2" xfId="48433"/>
    <cellStyle name="Note 4 8 4 3 3" xfId="48434"/>
    <cellStyle name="Note 4 8 4 4" xfId="48435"/>
    <cellStyle name="Note 4 8 4 4 2" xfId="48436"/>
    <cellStyle name="Note 4 8 4 5" xfId="48437"/>
    <cellStyle name="Note 4 9" xfId="48438"/>
    <cellStyle name="Note 4 9 2" xfId="48439"/>
    <cellStyle name="Note 4 9 2 2" xfId="48440"/>
    <cellStyle name="Note 4 9 2 2 2" xfId="48441"/>
    <cellStyle name="Note 4 9 2 2 2 2" xfId="48442"/>
    <cellStyle name="Note 4 9 2 2 2 2 2" xfId="48443"/>
    <cellStyle name="Note 4 9 2 2 2 3" xfId="48444"/>
    <cellStyle name="Note 4 9 2 2 3" xfId="48445"/>
    <cellStyle name="Note 4 9 2 2 3 2" xfId="48446"/>
    <cellStyle name="Note 4 9 2 2 3 2 2" xfId="48447"/>
    <cellStyle name="Note 4 9 2 2 3 3" xfId="48448"/>
    <cellStyle name="Note 4 9 2 2 4" xfId="48449"/>
    <cellStyle name="Note 4 9 2 2 4 2" xfId="48450"/>
    <cellStyle name="Note 4 9 2 2 5" xfId="48451"/>
    <cellStyle name="Note 4 9 2 3" xfId="48452"/>
    <cellStyle name="Note 4 9 2 3 2" xfId="48453"/>
    <cellStyle name="Note 4 9 2 3 2 2" xfId="48454"/>
    <cellStyle name="Note 4 9 2 3 3" xfId="48455"/>
    <cellStyle name="Note 4 9 2 4" xfId="48456"/>
    <cellStyle name="Note 4 9 2 4 2" xfId="48457"/>
    <cellStyle name="Note 4 9 2 4 2 2" xfId="48458"/>
    <cellStyle name="Note 4 9 2 4 3" xfId="48459"/>
    <cellStyle name="Note 4 9 2 5" xfId="48460"/>
    <cellStyle name="Note 4 9 2 5 2" xfId="48461"/>
    <cellStyle name="Note 4 9 2 6" xfId="48462"/>
    <cellStyle name="Note 4 9 3" xfId="48463"/>
    <cellStyle name="Note 4 9 3 2" xfId="48464"/>
    <cellStyle name="Note 4 9 3 2 2" xfId="48465"/>
    <cellStyle name="Note 4 9 3 2 2 2" xfId="48466"/>
    <cellStyle name="Note 4 9 3 2 2 2 2" xfId="48467"/>
    <cellStyle name="Note 4 9 3 2 2 3" xfId="48468"/>
    <cellStyle name="Note 4 9 3 2 3" xfId="48469"/>
    <cellStyle name="Note 4 9 3 2 3 2" xfId="48470"/>
    <cellStyle name="Note 4 9 3 2 3 2 2" xfId="48471"/>
    <cellStyle name="Note 4 9 3 2 3 3" xfId="48472"/>
    <cellStyle name="Note 4 9 3 2 4" xfId="48473"/>
    <cellStyle name="Note 4 9 3 2 4 2" xfId="48474"/>
    <cellStyle name="Note 4 9 3 2 5" xfId="48475"/>
    <cellStyle name="Note 4 9 3 3" xfId="48476"/>
    <cellStyle name="Note 4 9 3 3 2" xfId="48477"/>
    <cellStyle name="Note 4 9 3 3 2 2" xfId="48478"/>
    <cellStyle name="Note 4 9 3 3 3" xfId="48479"/>
    <cellStyle name="Note 4 9 3 4" xfId="48480"/>
    <cellStyle name="Note 4 9 3 4 2" xfId="48481"/>
    <cellStyle name="Note 4 9 3 4 2 2" xfId="48482"/>
    <cellStyle name="Note 4 9 3 4 3" xfId="48483"/>
    <cellStyle name="Note 4 9 3 5" xfId="48484"/>
    <cellStyle name="Note 4 9 3 5 2" xfId="48485"/>
    <cellStyle name="Note 4 9 3 6" xfId="48486"/>
    <cellStyle name="Note 4 9 4" xfId="48487"/>
    <cellStyle name="Note 4 9 4 2" xfId="48488"/>
    <cellStyle name="Note 4 9 4 2 2" xfId="48489"/>
    <cellStyle name="Note 4 9 4 2 2 2" xfId="48490"/>
    <cellStyle name="Note 4 9 4 2 3" xfId="48491"/>
    <cellStyle name="Note 4 9 4 3" xfId="48492"/>
    <cellStyle name="Note 4 9 4 3 2" xfId="48493"/>
    <cellStyle name="Note 4 9 4 3 2 2" xfId="48494"/>
    <cellStyle name="Note 4 9 4 3 3" xfId="48495"/>
    <cellStyle name="Note 4 9 4 4" xfId="48496"/>
    <cellStyle name="Note 4 9 4 4 2" xfId="48497"/>
    <cellStyle name="Note 4 9 4 5" xfId="48498"/>
    <cellStyle name="Note 5" xfId="48499"/>
    <cellStyle name="Note 5 10" xfId="48500"/>
    <cellStyle name="Note 5 10 2" xfId="48501"/>
    <cellStyle name="Note 5 10 2 2" xfId="48502"/>
    <cellStyle name="Note 5 10 2 2 2" xfId="48503"/>
    <cellStyle name="Note 5 10 2 2 2 2" xfId="48504"/>
    <cellStyle name="Note 5 10 2 2 2 2 2" xfId="48505"/>
    <cellStyle name="Note 5 10 2 2 2 3" xfId="48506"/>
    <cellStyle name="Note 5 10 2 2 3" xfId="48507"/>
    <cellStyle name="Note 5 10 2 2 3 2" xfId="48508"/>
    <cellStyle name="Note 5 10 2 2 3 2 2" xfId="48509"/>
    <cellStyle name="Note 5 10 2 2 3 3" xfId="48510"/>
    <cellStyle name="Note 5 10 2 2 4" xfId="48511"/>
    <cellStyle name="Note 5 10 2 2 4 2" xfId="48512"/>
    <cellStyle name="Note 5 10 2 2 5" xfId="48513"/>
    <cellStyle name="Note 5 10 2 3" xfId="48514"/>
    <cellStyle name="Note 5 10 2 3 2" xfId="48515"/>
    <cellStyle name="Note 5 10 2 3 2 2" xfId="48516"/>
    <cellStyle name="Note 5 10 2 3 3" xfId="48517"/>
    <cellStyle name="Note 5 10 2 4" xfId="48518"/>
    <cellStyle name="Note 5 10 2 4 2" xfId="48519"/>
    <cellStyle name="Note 5 10 2 4 2 2" xfId="48520"/>
    <cellStyle name="Note 5 10 2 4 3" xfId="48521"/>
    <cellStyle name="Note 5 10 2 5" xfId="48522"/>
    <cellStyle name="Note 5 10 2 5 2" xfId="48523"/>
    <cellStyle name="Note 5 10 2 6" xfId="48524"/>
    <cellStyle name="Note 5 10 3" xfId="48525"/>
    <cellStyle name="Note 5 10 3 2" xfId="48526"/>
    <cellStyle name="Note 5 10 3 2 2" xfId="48527"/>
    <cellStyle name="Note 5 10 3 2 2 2" xfId="48528"/>
    <cellStyle name="Note 5 10 3 2 2 2 2" xfId="48529"/>
    <cellStyle name="Note 5 10 3 2 2 3" xfId="48530"/>
    <cellStyle name="Note 5 10 3 2 3" xfId="48531"/>
    <cellStyle name="Note 5 10 3 2 3 2" xfId="48532"/>
    <cellStyle name="Note 5 10 3 2 3 2 2" xfId="48533"/>
    <cellStyle name="Note 5 10 3 2 3 3" xfId="48534"/>
    <cellStyle name="Note 5 10 3 2 4" xfId="48535"/>
    <cellStyle name="Note 5 10 3 2 4 2" xfId="48536"/>
    <cellStyle name="Note 5 10 3 2 5" xfId="48537"/>
    <cellStyle name="Note 5 10 3 3" xfId="48538"/>
    <cellStyle name="Note 5 10 3 3 2" xfId="48539"/>
    <cellStyle name="Note 5 10 3 3 2 2" xfId="48540"/>
    <cellStyle name="Note 5 10 3 3 3" xfId="48541"/>
    <cellStyle name="Note 5 10 3 4" xfId="48542"/>
    <cellStyle name="Note 5 10 3 4 2" xfId="48543"/>
    <cellStyle name="Note 5 10 3 4 2 2" xfId="48544"/>
    <cellStyle name="Note 5 10 3 4 3" xfId="48545"/>
    <cellStyle name="Note 5 10 3 5" xfId="48546"/>
    <cellStyle name="Note 5 10 3 5 2" xfId="48547"/>
    <cellStyle name="Note 5 10 3 6" xfId="48548"/>
    <cellStyle name="Note 5 10 4" xfId="48549"/>
    <cellStyle name="Note 5 10 4 2" xfId="48550"/>
    <cellStyle name="Note 5 10 4 2 2" xfId="48551"/>
    <cellStyle name="Note 5 10 4 2 2 2" xfId="48552"/>
    <cellStyle name="Note 5 10 4 2 3" xfId="48553"/>
    <cellStyle name="Note 5 10 4 3" xfId="48554"/>
    <cellStyle name="Note 5 10 4 3 2" xfId="48555"/>
    <cellStyle name="Note 5 10 4 3 2 2" xfId="48556"/>
    <cellStyle name="Note 5 10 4 3 3" xfId="48557"/>
    <cellStyle name="Note 5 10 4 4" xfId="48558"/>
    <cellStyle name="Note 5 10 4 4 2" xfId="48559"/>
    <cellStyle name="Note 5 10 4 5" xfId="48560"/>
    <cellStyle name="Note 5 11" xfId="48561"/>
    <cellStyle name="Note 5 11 2" xfId="48562"/>
    <cellStyle name="Note 5 11 2 2" xfId="48563"/>
    <cellStyle name="Note 5 11 2 2 2" xfId="48564"/>
    <cellStyle name="Note 5 11 2 2 2 2" xfId="48565"/>
    <cellStyle name="Note 5 11 2 2 2 2 2" xfId="48566"/>
    <cellStyle name="Note 5 11 2 2 2 3" xfId="48567"/>
    <cellStyle name="Note 5 11 2 2 3" xfId="48568"/>
    <cellStyle name="Note 5 11 2 2 3 2" xfId="48569"/>
    <cellStyle name="Note 5 11 2 2 3 2 2" xfId="48570"/>
    <cellStyle name="Note 5 11 2 2 3 3" xfId="48571"/>
    <cellStyle name="Note 5 11 2 2 4" xfId="48572"/>
    <cellStyle name="Note 5 11 2 2 4 2" xfId="48573"/>
    <cellStyle name="Note 5 11 2 2 5" xfId="48574"/>
    <cellStyle name="Note 5 11 2 3" xfId="48575"/>
    <cellStyle name="Note 5 11 2 3 2" xfId="48576"/>
    <cellStyle name="Note 5 11 2 3 2 2" xfId="48577"/>
    <cellStyle name="Note 5 11 2 3 3" xfId="48578"/>
    <cellStyle name="Note 5 11 2 4" xfId="48579"/>
    <cellStyle name="Note 5 11 2 4 2" xfId="48580"/>
    <cellStyle name="Note 5 11 2 4 2 2" xfId="48581"/>
    <cellStyle name="Note 5 11 2 4 3" xfId="48582"/>
    <cellStyle name="Note 5 11 2 5" xfId="48583"/>
    <cellStyle name="Note 5 11 2 5 2" xfId="48584"/>
    <cellStyle name="Note 5 11 2 6" xfId="48585"/>
    <cellStyle name="Note 5 11 3" xfId="48586"/>
    <cellStyle name="Note 5 11 3 2" xfId="48587"/>
    <cellStyle name="Note 5 11 3 2 2" xfId="48588"/>
    <cellStyle name="Note 5 11 3 2 2 2" xfId="48589"/>
    <cellStyle name="Note 5 11 3 2 2 2 2" xfId="48590"/>
    <cellStyle name="Note 5 11 3 2 2 3" xfId="48591"/>
    <cellStyle name="Note 5 11 3 2 3" xfId="48592"/>
    <cellStyle name="Note 5 11 3 2 3 2" xfId="48593"/>
    <cellStyle name="Note 5 11 3 2 3 2 2" xfId="48594"/>
    <cellStyle name="Note 5 11 3 2 3 3" xfId="48595"/>
    <cellStyle name="Note 5 11 3 2 4" xfId="48596"/>
    <cellStyle name="Note 5 11 3 2 4 2" xfId="48597"/>
    <cellStyle name="Note 5 11 3 2 5" xfId="48598"/>
    <cellStyle name="Note 5 11 3 3" xfId="48599"/>
    <cellStyle name="Note 5 11 3 3 2" xfId="48600"/>
    <cellStyle name="Note 5 11 3 3 2 2" xfId="48601"/>
    <cellStyle name="Note 5 11 3 3 3" xfId="48602"/>
    <cellStyle name="Note 5 11 3 4" xfId="48603"/>
    <cellStyle name="Note 5 11 3 4 2" xfId="48604"/>
    <cellStyle name="Note 5 11 3 4 2 2" xfId="48605"/>
    <cellStyle name="Note 5 11 3 4 3" xfId="48606"/>
    <cellStyle name="Note 5 11 3 5" xfId="48607"/>
    <cellStyle name="Note 5 11 3 5 2" xfId="48608"/>
    <cellStyle name="Note 5 11 3 6" xfId="48609"/>
    <cellStyle name="Note 5 11 4" xfId="48610"/>
    <cellStyle name="Note 5 11 4 2" xfId="48611"/>
    <cellStyle name="Note 5 11 4 2 2" xfId="48612"/>
    <cellStyle name="Note 5 11 4 2 2 2" xfId="48613"/>
    <cellStyle name="Note 5 11 4 2 3" xfId="48614"/>
    <cellStyle name="Note 5 11 4 3" xfId="48615"/>
    <cellStyle name="Note 5 11 4 3 2" xfId="48616"/>
    <cellStyle name="Note 5 11 4 3 2 2" xfId="48617"/>
    <cellStyle name="Note 5 11 4 3 3" xfId="48618"/>
    <cellStyle name="Note 5 11 4 4" xfId="48619"/>
    <cellStyle name="Note 5 11 4 4 2" xfId="48620"/>
    <cellStyle name="Note 5 11 4 5" xfId="48621"/>
    <cellStyle name="Note 5 12" xfId="48622"/>
    <cellStyle name="Note 5 12 2" xfId="48623"/>
    <cellStyle name="Note 5 12 2 2" xfId="48624"/>
    <cellStyle name="Note 5 12 2 2 2" xfId="48625"/>
    <cellStyle name="Note 5 12 2 2 2 2" xfId="48626"/>
    <cellStyle name="Note 5 12 2 2 2 2 2" xfId="48627"/>
    <cellStyle name="Note 5 12 2 2 2 3" xfId="48628"/>
    <cellStyle name="Note 5 12 2 2 3" xfId="48629"/>
    <cellStyle name="Note 5 12 2 2 3 2" xfId="48630"/>
    <cellStyle name="Note 5 12 2 2 3 2 2" xfId="48631"/>
    <cellStyle name="Note 5 12 2 2 3 3" xfId="48632"/>
    <cellStyle name="Note 5 12 2 2 4" xfId="48633"/>
    <cellStyle name="Note 5 12 2 2 4 2" xfId="48634"/>
    <cellStyle name="Note 5 12 2 2 5" xfId="48635"/>
    <cellStyle name="Note 5 12 2 3" xfId="48636"/>
    <cellStyle name="Note 5 12 2 3 2" xfId="48637"/>
    <cellStyle name="Note 5 12 2 3 2 2" xfId="48638"/>
    <cellStyle name="Note 5 12 2 3 3" xfId="48639"/>
    <cellStyle name="Note 5 12 2 4" xfId="48640"/>
    <cellStyle name="Note 5 12 2 4 2" xfId="48641"/>
    <cellStyle name="Note 5 12 2 4 2 2" xfId="48642"/>
    <cellStyle name="Note 5 12 2 4 3" xfId="48643"/>
    <cellStyle name="Note 5 12 2 5" xfId="48644"/>
    <cellStyle name="Note 5 12 2 5 2" xfId="48645"/>
    <cellStyle name="Note 5 12 2 6" xfId="48646"/>
    <cellStyle name="Note 5 12 3" xfId="48647"/>
    <cellStyle name="Note 5 12 3 2" xfId="48648"/>
    <cellStyle name="Note 5 12 3 2 2" xfId="48649"/>
    <cellStyle name="Note 5 12 3 2 2 2" xfId="48650"/>
    <cellStyle name="Note 5 12 3 2 2 2 2" xfId="48651"/>
    <cellStyle name="Note 5 12 3 2 2 3" xfId="48652"/>
    <cellStyle name="Note 5 12 3 2 3" xfId="48653"/>
    <cellStyle name="Note 5 12 3 2 3 2" xfId="48654"/>
    <cellStyle name="Note 5 12 3 2 3 2 2" xfId="48655"/>
    <cellStyle name="Note 5 12 3 2 3 3" xfId="48656"/>
    <cellStyle name="Note 5 12 3 2 4" xfId="48657"/>
    <cellStyle name="Note 5 12 3 2 4 2" xfId="48658"/>
    <cellStyle name="Note 5 12 3 2 5" xfId="48659"/>
    <cellStyle name="Note 5 12 3 3" xfId="48660"/>
    <cellStyle name="Note 5 12 3 3 2" xfId="48661"/>
    <cellStyle name="Note 5 12 3 3 2 2" xfId="48662"/>
    <cellStyle name="Note 5 12 3 3 3" xfId="48663"/>
    <cellStyle name="Note 5 12 3 4" xfId="48664"/>
    <cellStyle name="Note 5 12 3 4 2" xfId="48665"/>
    <cellStyle name="Note 5 12 3 4 2 2" xfId="48666"/>
    <cellStyle name="Note 5 12 3 4 3" xfId="48667"/>
    <cellStyle name="Note 5 12 3 5" xfId="48668"/>
    <cellStyle name="Note 5 12 3 5 2" xfId="48669"/>
    <cellStyle name="Note 5 12 3 6" xfId="48670"/>
    <cellStyle name="Note 5 12 4" xfId="48671"/>
    <cellStyle name="Note 5 12 4 2" xfId="48672"/>
    <cellStyle name="Note 5 12 4 2 2" xfId="48673"/>
    <cellStyle name="Note 5 12 4 2 2 2" xfId="48674"/>
    <cellStyle name="Note 5 12 4 2 3" xfId="48675"/>
    <cellStyle name="Note 5 12 4 3" xfId="48676"/>
    <cellStyle name="Note 5 12 4 3 2" xfId="48677"/>
    <cellStyle name="Note 5 12 4 3 2 2" xfId="48678"/>
    <cellStyle name="Note 5 12 4 3 3" xfId="48679"/>
    <cellStyle name="Note 5 12 4 4" xfId="48680"/>
    <cellStyle name="Note 5 12 4 4 2" xfId="48681"/>
    <cellStyle name="Note 5 12 4 5" xfId="48682"/>
    <cellStyle name="Note 5 13" xfId="48683"/>
    <cellStyle name="Note 5 13 2" xfId="48684"/>
    <cellStyle name="Note 5 13 2 2" xfId="48685"/>
    <cellStyle name="Note 5 13 2 2 2" xfId="48686"/>
    <cellStyle name="Note 5 13 2 2 2 2" xfId="48687"/>
    <cellStyle name="Note 5 13 2 2 3" xfId="48688"/>
    <cellStyle name="Note 5 13 2 3" xfId="48689"/>
    <cellStyle name="Note 5 13 2 3 2" xfId="48690"/>
    <cellStyle name="Note 5 13 2 3 2 2" xfId="48691"/>
    <cellStyle name="Note 5 13 2 3 3" xfId="48692"/>
    <cellStyle name="Note 5 13 2 4" xfId="48693"/>
    <cellStyle name="Note 5 13 2 4 2" xfId="48694"/>
    <cellStyle name="Note 5 13 2 5" xfId="48695"/>
    <cellStyle name="Note 5 13 3" xfId="48696"/>
    <cellStyle name="Note 5 13 3 2" xfId="48697"/>
    <cellStyle name="Note 5 13 3 2 2" xfId="48698"/>
    <cellStyle name="Note 5 13 3 3" xfId="48699"/>
    <cellStyle name="Note 5 13 4" xfId="48700"/>
    <cellStyle name="Note 5 13 4 2" xfId="48701"/>
    <cellStyle name="Note 5 13 4 2 2" xfId="48702"/>
    <cellStyle name="Note 5 13 4 3" xfId="48703"/>
    <cellStyle name="Note 5 13 5" xfId="48704"/>
    <cellStyle name="Note 5 13 5 2" xfId="48705"/>
    <cellStyle name="Note 5 13 6" xfId="48706"/>
    <cellStyle name="Note 5 14" xfId="48707"/>
    <cellStyle name="Note 5 14 2" xfId="48708"/>
    <cellStyle name="Note 5 14 2 2" xfId="48709"/>
    <cellStyle name="Note 5 14 2 2 2" xfId="48710"/>
    <cellStyle name="Note 5 14 2 2 2 2" xfId="48711"/>
    <cellStyle name="Note 5 14 2 2 3" xfId="48712"/>
    <cellStyle name="Note 5 14 2 3" xfId="48713"/>
    <cellStyle name="Note 5 14 2 3 2" xfId="48714"/>
    <cellStyle name="Note 5 14 2 3 2 2" xfId="48715"/>
    <cellStyle name="Note 5 14 2 3 3" xfId="48716"/>
    <cellStyle name="Note 5 14 2 4" xfId="48717"/>
    <cellStyle name="Note 5 14 2 4 2" xfId="48718"/>
    <cellStyle name="Note 5 14 2 5" xfId="48719"/>
    <cellStyle name="Note 5 14 3" xfId="48720"/>
    <cellStyle name="Note 5 14 3 2" xfId="48721"/>
    <cellStyle name="Note 5 14 3 2 2" xfId="48722"/>
    <cellStyle name="Note 5 14 3 3" xfId="48723"/>
    <cellStyle name="Note 5 14 4" xfId="48724"/>
    <cellStyle name="Note 5 14 4 2" xfId="48725"/>
    <cellStyle name="Note 5 14 4 2 2" xfId="48726"/>
    <cellStyle name="Note 5 14 4 3" xfId="48727"/>
    <cellStyle name="Note 5 14 5" xfId="48728"/>
    <cellStyle name="Note 5 14 5 2" xfId="48729"/>
    <cellStyle name="Note 5 14 6" xfId="48730"/>
    <cellStyle name="Note 5 15" xfId="48731"/>
    <cellStyle name="Note 5 15 2" xfId="48732"/>
    <cellStyle name="Note 5 15 2 2" xfId="48733"/>
    <cellStyle name="Note 5 15 2 2 2" xfId="48734"/>
    <cellStyle name="Note 5 15 2 3" xfId="48735"/>
    <cellStyle name="Note 5 15 3" xfId="48736"/>
    <cellStyle name="Note 5 15 3 2" xfId="48737"/>
    <cellStyle name="Note 5 15 3 2 2" xfId="48738"/>
    <cellStyle name="Note 5 15 3 3" xfId="48739"/>
    <cellStyle name="Note 5 15 4" xfId="48740"/>
    <cellStyle name="Note 5 15 4 2" xfId="48741"/>
    <cellStyle name="Note 5 15 5" xfId="48742"/>
    <cellStyle name="Note 5 16" xfId="48743"/>
    <cellStyle name="Note 5 17" xfId="48744"/>
    <cellStyle name="Note 5 2" xfId="48745"/>
    <cellStyle name="Note 5 2 10" xfId="48746"/>
    <cellStyle name="Note 5 2 2" xfId="48747"/>
    <cellStyle name="Note 5 2 2 2" xfId="48748"/>
    <cellStyle name="Note 5 2 2 2 2" xfId="48749"/>
    <cellStyle name="Note 5 2 2 2 2 2" xfId="48750"/>
    <cellStyle name="Note 5 2 2 2 2 2 2" xfId="48751"/>
    <cellStyle name="Note 5 2 2 2 2 2 2 2" xfId="48752"/>
    <cellStyle name="Note 5 2 2 2 2 2 3" xfId="48753"/>
    <cellStyle name="Note 5 2 2 2 2 3" xfId="48754"/>
    <cellStyle name="Note 5 2 2 2 2 3 2" xfId="48755"/>
    <cellStyle name="Note 5 2 2 2 2 3 2 2" xfId="48756"/>
    <cellStyle name="Note 5 2 2 2 2 3 3" xfId="48757"/>
    <cellStyle name="Note 5 2 2 2 2 4" xfId="48758"/>
    <cellStyle name="Note 5 2 2 2 2 4 2" xfId="48759"/>
    <cellStyle name="Note 5 2 2 2 2 5" xfId="48760"/>
    <cellStyle name="Note 5 2 2 2 3" xfId="48761"/>
    <cellStyle name="Note 5 2 2 2 3 2" xfId="48762"/>
    <cellStyle name="Note 5 2 2 2 3 2 2" xfId="48763"/>
    <cellStyle name="Note 5 2 2 2 3 3" xfId="48764"/>
    <cellStyle name="Note 5 2 2 2 4" xfId="48765"/>
    <cellStyle name="Note 5 2 2 2 4 2" xfId="48766"/>
    <cellStyle name="Note 5 2 2 2 4 2 2" xfId="48767"/>
    <cellStyle name="Note 5 2 2 2 4 3" xfId="48768"/>
    <cellStyle name="Note 5 2 2 2 5" xfId="48769"/>
    <cellStyle name="Note 5 2 2 2 5 2" xfId="48770"/>
    <cellStyle name="Note 5 2 2 2 6" xfId="48771"/>
    <cellStyle name="Note 5 2 2 3" xfId="48772"/>
    <cellStyle name="Note 5 2 2 3 2" xfId="48773"/>
    <cellStyle name="Note 5 2 2 3 2 2" xfId="48774"/>
    <cellStyle name="Note 5 2 2 3 2 2 2" xfId="48775"/>
    <cellStyle name="Note 5 2 2 3 2 2 2 2" xfId="48776"/>
    <cellStyle name="Note 5 2 2 3 2 2 3" xfId="48777"/>
    <cellStyle name="Note 5 2 2 3 2 3" xfId="48778"/>
    <cellStyle name="Note 5 2 2 3 2 3 2" xfId="48779"/>
    <cellStyle name="Note 5 2 2 3 2 3 2 2" xfId="48780"/>
    <cellStyle name="Note 5 2 2 3 2 3 3" xfId="48781"/>
    <cellStyle name="Note 5 2 2 3 2 4" xfId="48782"/>
    <cellStyle name="Note 5 2 2 3 2 4 2" xfId="48783"/>
    <cellStyle name="Note 5 2 2 3 2 5" xfId="48784"/>
    <cellStyle name="Note 5 2 2 3 3" xfId="48785"/>
    <cellStyle name="Note 5 2 2 3 3 2" xfId="48786"/>
    <cellStyle name="Note 5 2 2 3 3 2 2" xfId="48787"/>
    <cellStyle name="Note 5 2 2 3 3 3" xfId="48788"/>
    <cellStyle name="Note 5 2 2 3 4" xfId="48789"/>
    <cellStyle name="Note 5 2 2 3 4 2" xfId="48790"/>
    <cellStyle name="Note 5 2 2 3 4 2 2" xfId="48791"/>
    <cellStyle name="Note 5 2 2 3 4 3" xfId="48792"/>
    <cellStyle name="Note 5 2 2 3 5" xfId="48793"/>
    <cellStyle name="Note 5 2 2 3 5 2" xfId="48794"/>
    <cellStyle name="Note 5 2 2 3 6" xfId="48795"/>
    <cellStyle name="Note 5 2 2 4" xfId="48796"/>
    <cellStyle name="Note 5 2 2 4 2" xfId="48797"/>
    <cellStyle name="Note 5 2 2 4 2 2" xfId="48798"/>
    <cellStyle name="Note 5 2 2 4 2 2 2" xfId="48799"/>
    <cellStyle name="Note 5 2 2 4 2 3" xfId="48800"/>
    <cellStyle name="Note 5 2 2 4 3" xfId="48801"/>
    <cellStyle name="Note 5 2 2 4 3 2" xfId="48802"/>
    <cellStyle name="Note 5 2 2 4 3 2 2" xfId="48803"/>
    <cellStyle name="Note 5 2 2 4 3 3" xfId="48804"/>
    <cellStyle name="Note 5 2 2 4 4" xfId="48805"/>
    <cellStyle name="Note 5 2 2 4 4 2" xfId="48806"/>
    <cellStyle name="Note 5 2 2 4 5" xfId="48807"/>
    <cellStyle name="Note 5 2 3" xfId="48808"/>
    <cellStyle name="Note 5 2 3 2" xfId="48809"/>
    <cellStyle name="Note 5 2 3 2 2" xfId="48810"/>
    <cellStyle name="Note 5 2 3 2 2 2" xfId="48811"/>
    <cellStyle name="Note 5 2 3 2 2 2 2" xfId="48812"/>
    <cellStyle name="Note 5 2 3 2 2 2 2 2" xfId="48813"/>
    <cellStyle name="Note 5 2 3 2 2 2 3" xfId="48814"/>
    <cellStyle name="Note 5 2 3 2 2 3" xfId="48815"/>
    <cellStyle name="Note 5 2 3 2 2 3 2" xfId="48816"/>
    <cellStyle name="Note 5 2 3 2 2 3 2 2" xfId="48817"/>
    <cellStyle name="Note 5 2 3 2 2 3 3" xfId="48818"/>
    <cellStyle name="Note 5 2 3 2 2 4" xfId="48819"/>
    <cellStyle name="Note 5 2 3 2 2 4 2" xfId="48820"/>
    <cellStyle name="Note 5 2 3 2 2 5" xfId="48821"/>
    <cellStyle name="Note 5 2 3 2 3" xfId="48822"/>
    <cellStyle name="Note 5 2 3 2 3 2" xfId="48823"/>
    <cellStyle name="Note 5 2 3 2 3 2 2" xfId="48824"/>
    <cellStyle name="Note 5 2 3 2 3 3" xfId="48825"/>
    <cellStyle name="Note 5 2 3 2 4" xfId="48826"/>
    <cellStyle name="Note 5 2 3 2 4 2" xfId="48827"/>
    <cellStyle name="Note 5 2 3 2 4 2 2" xfId="48828"/>
    <cellStyle name="Note 5 2 3 2 4 3" xfId="48829"/>
    <cellStyle name="Note 5 2 3 2 5" xfId="48830"/>
    <cellStyle name="Note 5 2 3 2 5 2" xfId="48831"/>
    <cellStyle name="Note 5 2 3 2 6" xfId="48832"/>
    <cellStyle name="Note 5 2 3 3" xfId="48833"/>
    <cellStyle name="Note 5 2 3 3 2" xfId="48834"/>
    <cellStyle name="Note 5 2 3 3 2 2" xfId="48835"/>
    <cellStyle name="Note 5 2 3 3 2 2 2" xfId="48836"/>
    <cellStyle name="Note 5 2 3 3 2 2 2 2" xfId="48837"/>
    <cellStyle name="Note 5 2 3 3 2 2 3" xfId="48838"/>
    <cellStyle name="Note 5 2 3 3 2 3" xfId="48839"/>
    <cellStyle name="Note 5 2 3 3 2 3 2" xfId="48840"/>
    <cellStyle name="Note 5 2 3 3 2 3 2 2" xfId="48841"/>
    <cellStyle name="Note 5 2 3 3 2 3 3" xfId="48842"/>
    <cellStyle name="Note 5 2 3 3 2 4" xfId="48843"/>
    <cellStyle name="Note 5 2 3 3 2 4 2" xfId="48844"/>
    <cellStyle name="Note 5 2 3 3 2 5" xfId="48845"/>
    <cellStyle name="Note 5 2 3 3 3" xfId="48846"/>
    <cellStyle name="Note 5 2 3 3 3 2" xfId="48847"/>
    <cellStyle name="Note 5 2 3 3 3 2 2" xfId="48848"/>
    <cellStyle name="Note 5 2 3 3 3 3" xfId="48849"/>
    <cellStyle name="Note 5 2 3 3 4" xfId="48850"/>
    <cellStyle name="Note 5 2 3 3 4 2" xfId="48851"/>
    <cellStyle name="Note 5 2 3 3 4 2 2" xfId="48852"/>
    <cellStyle name="Note 5 2 3 3 4 3" xfId="48853"/>
    <cellStyle name="Note 5 2 3 3 5" xfId="48854"/>
    <cellStyle name="Note 5 2 3 3 5 2" xfId="48855"/>
    <cellStyle name="Note 5 2 3 3 6" xfId="48856"/>
    <cellStyle name="Note 5 2 3 4" xfId="48857"/>
    <cellStyle name="Note 5 2 3 4 2" xfId="48858"/>
    <cellStyle name="Note 5 2 3 4 2 2" xfId="48859"/>
    <cellStyle name="Note 5 2 3 4 2 2 2" xfId="48860"/>
    <cellStyle name="Note 5 2 3 4 2 3" xfId="48861"/>
    <cellStyle name="Note 5 2 3 4 3" xfId="48862"/>
    <cellStyle name="Note 5 2 3 4 3 2" xfId="48863"/>
    <cellStyle name="Note 5 2 3 4 3 2 2" xfId="48864"/>
    <cellStyle name="Note 5 2 3 4 3 3" xfId="48865"/>
    <cellStyle name="Note 5 2 3 4 4" xfId="48866"/>
    <cellStyle name="Note 5 2 3 4 4 2" xfId="48867"/>
    <cellStyle name="Note 5 2 3 4 5" xfId="48868"/>
    <cellStyle name="Note 5 2 4" xfId="48869"/>
    <cellStyle name="Note 5 2 4 2" xfId="48870"/>
    <cellStyle name="Note 5 2 4 2 2" xfId="48871"/>
    <cellStyle name="Note 5 2 4 2 2 2" xfId="48872"/>
    <cellStyle name="Note 5 2 4 2 2 2 2" xfId="48873"/>
    <cellStyle name="Note 5 2 4 2 2 2 2 2" xfId="48874"/>
    <cellStyle name="Note 5 2 4 2 2 2 3" xfId="48875"/>
    <cellStyle name="Note 5 2 4 2 2 3" xfId="48876"/>
    <cellStyle name="Note 5 2 4 2 2 3 2" xfId="48877"/>
    <cellStyle name="Note 5 2 4 2 2 3 2 2" xfId="48878"/>
    <cellStyle name="Note 5 2 4 2 2 3 3" xfId="48879"/>
    <cellStyle name="Note 5 2 4 2 2 4" xfId="48880"/>
    <cellStyle name="Note 5 2 4 2 2 4 2" xfId="48881"/>
    <cellStyle name="Note 5 2 4 2 2 5" xfId="48882"/>
    <cellStyle name="Note 5 2 4 2 3" xfId="48883"/>
    <cellStyle name="Note 5 2 4 2 3 2" xfId="48884"/>
    <cellStyle name="Note 5 2 4 2 3 2 2" xfId="48885"/>
    <cellStyle name="Note 5 2 4 2 3 3" xfId="48886"/>
    <cellStyle name="Note 5 2 4 2 4" xfId="48887"/>
    <cellStyle name="Note 5 2 4 2 4 2" xfId="48888"/>
    <cellStyle name="Note 5 2 4 2 4 2 2" xfId="48889"/>
    <cellStyle name="Note 5 2 4 2 4 3" xfId="48890"/>
    <cellStyle name="Note 5 2 4 2 5" xfId="48891"/>
    <cellStyle name="Note 5 2 4 2 5 2" xfId="48892"/>
    <cellStyle name="Note 5 2 4 2 6" xfId="48893"/>
    <cellStyle name="Note 5 2 4 3" xfId="48894"/>
    <cellStyle name="Note 5 2 4 3 2" xfId="48895"/>
    <cellStyle name="Note 5 2 4 3 2 2" xfId="48896"/>
    <cellStyle name="Note 5 2 4 3 2 2 2" xfId="48897"/>
    <cellStyle name="Note 5 2 4 3 2 2 2 2" xfId="48898"/>
    <cellStyle name="Note 5 2 4 3 2 2 3" xfId="48899"/>
    <cellStyle name="Note 5 2 4 3 2 3" xfId="48900"/>
    <cellStyle name="Note 5 2 4 3 2 3 2" xfId="48901"/>
    <cellStyle name="Note 5 2 4 3 2 3 2 2" xfId="48902"/>
    <cellStyle name="Note 5 2 4 3 2 3 3" xfId="48903"/>
    <cellStyle name="Note 5 2 4 3 2 4" xfId="48904"/>
    <cellStyle name="Note 5 2 4 3 2 4 2" xfId="48905"/>
    <cellStyle name="Note 5 2 4 3 2 5" xfId="48906"/>
    <cellStyle name="Note 5 2 4 3 3" xfId="48907"/>
    <cellStyle name="Note 5 2 4 3 3 2" xfId="48908"/>
    <cellStyle name="Note 5 2 4 3 3 2 2" xfId="48909"/>
    <cellStyle name="Note 5 2 4 3 3 3" xfId="48910"/>
    <cellStyle name="Note 5 2 4 3 4" xfId="48911"/>
    <cellStyle name="Note 5 2 4 3 4 2" xfId="48912"/>
    <cellStyle name="Note 5 2 4 3 4 2 2" xfId="48913"/>
    <cellStyle name="Note 5 2 4 3 4 3" xfId="48914"/>
    <cellStyle name="Note 5 2 4 3 5" xfId="48915"/>
    <cellStyle name="Note 5 2 4 3 5 2" xfId="48916"/>
    <cellStyle name="Note 5 2 4 3 6" xfId="48917"/>
    <cellStyle name="Note 5 2 4 4" xfId="48918"/>
    <cellStyle name="Note 5 2 4 4 2" xfId="48919"/>
    <cellStyle name="Note 5 2 4 4 2 2" xfId="48920"/>
    <cellStyle name="Note 5 2 4 4 2 2 2" xfId="48921"/>
    <cellStyle name="Note 5 2 4 4 2 3" xfId="48922"/>
    <cellStyle name="Note 5 2 4 4 3" xfId="48923"/>
    <cellStyle name="Note 5 2 4 4 3 2" xfId="48924"/>
    <cellStyle name="Note 5 2 4 4 3 2 2" xfId="48925"/>
    <cellStyle name="Note 5 2 4 4 3 3" xfId="48926"/>
    <cellStyle name="Note 5 2 4 4 4" xfId="48927"/>
    <cellStyle name="Note 5 2 4 4 4 2" xfId="48928"/>
    <cellStyle name="Note 5 2 4 4 5" xfId="48929"/>
    <cellStyle name="Note 5 2 5" xfId="48930"/>
    <cellStyle name="Note 5 2 5 2" xfId="48931"/>
    <cellStyle name="Note 5 2 5 2 2" xfId="48932"/>
    <cellStyle name="Note 5 2 5 2 2 2" xfId="48933"/>
    <cellStyle name="Note 5 2 5 2 2 2 2" xfId="48934"/>
    <cellStyle name="Note 5 2 5 2 2 2 2 2" xfId="48935"/>
    <cellStyle name="Note 5 2 5 2 2 2 3" xfId="48936"/>
    <cellStyle name="Note 5 2 5 2 2 3" xfId="48937"/>
    <cellStyle name="Note 5 2 5 2 2 3 2" xfId="48938"/>
    <cellStyle name="Note 5 2 5 2 2 3 2 2" xfId="48939"/>
    <cellStyle name="Note 5 2 5 2 2 3 3" xfId="48940"/>
    <cellStyle name="Note 5 2 5 2 2 4" xfId="48941"/>
    <cellStyle name="Note 5 2 5 2 2 4 2" xfId="48942"/>
    <cellStyle name="Note 5 2 5 2 2 5" xfId="48943"/>
    <cellStyle name="Note 5 2 5 2 3" xfId="48944"/>
    <cellStyle name="Note 5 2 5 2 3 2" xfId="48945"/>
    <cellStyle name="Note 5 2 5 2 3 2 2" xfId="48946"/>
    <cellStyle name="Note 5 2 5 2 3 3" xfId="48947"/>
    <cellStyle name="Note 5 2 5 2 4" xfId="48948"/>
    <cellStyle name="Note 5 2 5 2 4 2" xfId="48949"/>
    <cellStyle name="Note 5 2 5 2 4 2 2" xfId="48950"/>
    <cellStyle name="Note 5 2 5 2 4 3" xfId="48951"/>
    <cellStyle name="Note 5 2 5 2 5" xfId="48952"/>
    <cellStyle name="Note 5 2 5 2 5 2" xfId="48953"/>
    <cellStyle name="Note 5 2 5 2 6" xfId="48954"/>
    <cellStyle name="Note 5 2 5 3" xfId="48955"/>
    <cellStyle name="Note 5 2 5 3 2" xfId="48956"/>
    <cellStyle name="Note 5 2 5 3 2 2" xfId="48957"/>
    <cellStyle name="Note 5 2 5 3 2 2 2" xfId="48958"/>
    <cellStyle name="Note 5 2 5 3 2 2 2 2" xfId="48959"/>
    <cellStyle name="Note 5 2 5 3 2 2 3" xfId="48960"/>
    <cellStyle name="Note 5 2 5 3 2 3" xfId="48961"/>
    <cellStyle name="Note 5 2 5 3 2 3 2" xfId="48962"/>
    <cellStyle name="Note 5 2 5 3 2 3 2 2" xfId="48963"/>
    <cellStyle name="Note 5 2 5 3 2 3 3" xfId="48964"/>
    <cellStyle name="Note 5 2 5 3 2 4" xfId="48965"/>
    <cellStyle name="Note 5 2 5 3 2 4 2" xfId="48966"/>
    <cellStyle name="Note 5 2 5 3 2 5" xfId="48967"/>
    <cellStyle name="Note 5 2 5 3 3" xfId="48968"/>
    <cellStyle name="Note 5 2 5 3 3 2" xfId="48969"/>
    <cellStyle name="Note 5 2 5 3 3 2 2" xfId="48970"/>
    <cellStyle name="Note 5 2 5 3 3 3" xfId="48971"/>
    <cellStyle name="Note 5 2 5 3 4" xfId="48972"/>
    <cellStyle name="Note 5 2 5 3 4 2" xfId="48973"/>
    <cellStyle name="Note 5 2 5 3 4 2 2" xfId="48974"/>
    <cellStyle name="Note 5 2 5 3 4 3" xfId="48975"/>
    <cellStyle name="Note 5 2 5 3 5" xfId="48976"/>
    <cellStyle name="Note 5 2 5 3 5 2" xfId="48977"/>
    <cellStyle name="Note 5 2 5 3 6" xfId="48978"/>
    <cellStyle name="Note 5 2 5 4" xfId="48979"/>
    <cellStyle name="Note 5 2 5 4 2" xfId="48980"/>
    <cellStyle name="Note 5 2 5 4 2 2" xfId="48981"/>
    <cellStyle name="Note 5 2 5 4 2 2 2" xfId="48982"/>
    <cellStyle name="Note 5 2 5 4 2 3" xfId="48983"/>
    <cellStyle name="Note 5 2 5 4 3" xfId="48984"/>
    <cellStyle name="Note 5 2 5 4 3 2" xfId="48985"/>
    <cellStyle name="Note 5 2 5 4 3 2 2" xfId="48986"/>
    <cellStyle name="Note 5 2 5 4 3 3" xfId="48987"/>
    <cellStyle name="Note 5 2 5 4 4" xfId="48988"/>
    <cellStyle name="Note 5 2 5 4 4 2" xfId="48989"/>
    <cellStyle name="Note 5 2 5 4 5" xfId="48990"/>
    <cellStyle name="Note 5 2 6" xfId="48991"/>
    <cellStyle name="Note 5 2 6 2" xfId="48992"/>
    <cellStyle name="Note 5 2 6 2 2" xfId="48993"/>
    <cellStyle name="Note 5 2 6 2 2 2" xfId="48994"/>
    <cellStyle name="Note 5 2 6 2 2 2 2" xfId="48995"/>
    <cellStyle name="Note 5 2 6 2 2 2 2 2" xfId="48996"/>
    <cellStyle name="Note 5 2 6 2 2 2 3" xfId="48997"/>
    <cellStyle name="Note 5 2 6 2 2 3" xfId="48998"/>
    <cellStyle name="Note 5 2 6 2 2 3 2" xfId="48999"/>
    <cellStyle name="Note 5 2 6 2 2 3 2 2" xfId="49000"/>
    <cellStyle name="Note 5 2 6 2 2 3 3" xfId="49001"/>
    <cellStyle name="Note 5 2 6 2 2 4" xfId="49002"/>
    <cellStyle name="Note 5 2 6 2 2 4 2" xfId="49003"/>
    <cellStyle name="Note 5 2 6 2 2 5" xfId="49004"/>
    <cellStyle name="Note 5 2 6 2 3" xfId="49005"/>
    <cellStyle name="Note 5 2 6 2 3 2" xfId="49006"/>
    <cellStyle name="Note 5 2 6 2 3 2 2" xfId="49007"/>
    <cellStyle name="Note 5 2 6 2 3 3" xfId="49008"/>
    <cellStyle name="Note 5 2 6 2 4" xfId="49009"/>
    <cellStyle name="Note 5 2 6 2 4 2" xfId="49010"/>
    <cellStyle name="Note 5 2 6 2 4 2 2" xfId="49011"/>
    <cellStyle name="Note 5 2 6 2 4 3" xfId="49012"/>
    <cellStyle name="Note 5 2 6 2 5" xfId="49013"/>
    <cellStyle name="Note 5 2 6 2 5 2" xfId="49014"/>
    <cellStyle name="Note 5 2 6 2 6" xfId="49015"/>
    <cellStyle name="Note 5 2 6 3" xfId="49016"/>
    <cellStyle name="Note 5 2 6 3 2" xfId="49017"/>
    <cellStyle name="Note 5 2 6 3 2 2" xfId="49018"/>
    <cellStyle name="Note 5 2 6 3 2 2 2" xfId="49019"/>
    <cellStyle name="Note 5 2 6 3 2 2 2 2" xfId="49020"/>
    <cellStyle name="Note 5 2 6 3 2 2 3" xfId="49021"/>
    <cellStyle name="Note 5 2 6 3 2 3" xfId="49022"/>
    <cellStyle name="Note 5 2 6 3 2 3 2" xfId="49023"/>
    <cellStyle name="Note 5 2 6 3 2 3 2 2" xfId="49024"/>
    <cellStyle name="Note 5 2 6 3 2 3 3" xfId="49025"/>
    <cellStyle name="Note 5 2 6 3 2 4" xfId="49026"/>
    <cellStyle name="Note 5 2 6 3 2 4 2" xfId="49027"/>
    <cellStyle name="Note 5 2 6 3 2 5" xfId="49028"/>
    <cellStyle name="Note 5 2 6 3 3" xfId="49029"/>
    <cellStyle name="Note 5 2 6 3 3 2" xfId="49030"/>
    <cellStyle name="Note 5 2 6 3 3 2 2" xfId="49031"/>
    <cellStyle name="Note 5 2 6 3 3 3" xfId="49032"/>
    <cellStyle name="Note 5 2 6 3 4" xfId="49033"/>
    <cellStyle name="Note 5 2 6 3 4 2" xfId="49034"/>
    <cellStyle name="Note 5 2 6 3 4 2 2" xfId="49035"/>
    <cellStyle name="Note 5 2 6 3 4 3" xfId="49036"/>
    <cellStyle name="Note 5 2 6 3 5" xfId="49037"/>
    <cellStyle name="Note 5 2 6 3 5 2" xfId="49038"/>
    <cellStyle name="Note 5 2 6 3 6" xfId="49039"/>
    <cellStyle name="Note 5 2 6 4" xfId="49040"/>
    <cellStyle name="Note 5 2 6 4 2" xfId="49041"/>
    <cellStyle name="Note 5 2 6 4 2 2" xfId="49042"/>
    <cellStyle name="Note 5 2 6 4 2 2 2" xfId="49043"/>
    <cellStyle name="Note 5 2 6 4 2 3" xfId="49044"/>
    <cellStyle name="Note 5 2 6 4 3" xfId="49045"/>
    <cellStyle name="Note 5 2 6 4 3 2" xfId="49046"/>
    <cellStyle name="Note 5 2 6 4 3 2 2" xfId="49047"/>
    <cellStyle name="Note 5 2 6 4 3 3" xfId="49048"/>
    <cellStyle name="Note 5 2 6 4 4" xfId="49049"/>
    <cellStyle name="Note 5 2 6 4 4 2" xfId="49050"/>
    <cellStyle name="Note 5 2 6 4 5" xfId="49051"/>
    <cellStyle name="Note 5 2 7" xfId="49052"/>
    <cellStyle name="Note 5 2 7 2" xfId="49053"/>
    <cellStyle name="Note 5 2 7 2 2" xfId="49054"/>
    <cellStyle name="Note 5 2 7 2 2 2" xfId="49055"/>
    <cellStyle name="Note 5 2 7 2 2 2 2" xfId="49056"/>
    <cellStyle name="Note 5 2 7 2 2 3" xfId="49057"/>
    <cellStyle name="Note 5 2 7 2 3" xfId="49058"/>
    <cellStyle name="Note 5 2 7 2 3 2" xfId="49059"/>
    <cellStyle name="Note 5 2 7 2 3 2 2" xfId="49060"/>
    <cellStyle name="Note 5 2 7 2 3 3" xfId="49061"/>
    <cellStyle name="Note 5 2 7 2 4" xfId="49062"/>
    <cellStyle name="Note 5 2 7 2 4 2" xfId="49063"/>
    <cellStyle name="Note 5 2 7 2 5" xfId="49064"/>
    <cellStyle name="Note 5 2 7 3" xfId="49065"/>
    <cellStyle name="Note 5 2 7 3 2" xfId="49066"/>
    <cellStyle name="Note 5 2 7 3 2 2" xfId="49067"/>
    <cellStyle name="Note 5 2 7 3 3" xfId="49068"/>
    <cellStyle name="Note 5 2 7 4" xfId="49069"/>
    <cellStyle name="Note 5 2 7 4 2" xfId="49070"/>
    <cellStyle name="Note 5 2 7 4 2 2" xfId="49071"/>
    <cellStyle name="Note 5 2 7 4 3" xfId="49072"/>
    <cellStyle name="Note 5 2 7 5" xfId="49073"/>
    <cellStyle name="Note 5 2 7 5 2" xfId="49074"/>
    <cellStyle name="Note 5 2 7 6" xfId="49075"/>
    <cellStyle name="Note 5 2 8" xfId="49076"/>
    <cellStyle name="Note 5 2 8 2" xfId="49077"/>
    <cellStyle name="Note 5 2 8 2 2" xfId="49078"/>
    <cellStyle name="Note 5 2 8 2 2 2" xfId="49079"/>
    <cellStyle name="Note 5 2 8 2 2 2 2" xfId="49080"/>
    <cellStyle name="Note 5 2 8 2 2 3" xfId="49081"/>
    <cellStyle name="Note 5 2 8 2 3" xfId="49082"/>
    <cellStyle name="Note 5 2 8 2 3 2" xfId="49083"/>
    <cellStyle name="Note 5 2 8 2 3 2 2" xfId="49084"/>
    <cellStyle name="Note 5 2 8 2 3 3" xfId="49085"/>
    <cellStyle name="Note 5 2 8 2 4" xfId="49086"/>
    <cellStyle name="Note 5 2 8 2 4 2" xfId="49087"/>
    <cellStyle name="Note 5 2 8 2 5" xfId="49088"/>
    <cellStyle name="Note 5 2 8 3" xfId="49089"/>
    <cellStyle name="Note 5 2 8 3 2" xfId="49090"/>
    <cellStyle name="Note 5 2 8 3 2 2" xfId="49091"/>
    <cellStyle name="Note 5 2 8 3 3" xfId="49092"/>
    <cellStyle name="Note 5 2 8 4" xfId="49093"/>
    <cellStyle name="Note 5 2 8 4 2" xfId="49094"/>
    <cellStyle name="Note 5 2 8 4 2 2" xfId="49095"/>
    <cellStyle name="Note 5 2 8 4 3" xfId="49096"/>
    <cellStyle name="Note 5 2 8 5" xfId="49097"/>
    <cellStyle name="Note 5 2 8 5 2" xfId="49098"/>
    <cellStyle name="Note 5 2 8 6" xfId="49099"/>
    <cellStyle name="Note 5 2 9" xfId="49100"/>
    <cellStyle name="Note 5 2 9 2" xfId="49101"/>
    <cellStyle name="Note 5 2 9 2 2" xfId="49102"/>
    <cellStyle name="Note 5 2 9 2 2 2" xfId="49103"/>
    <cellStyle name="Note 5 2 9 2 3" xfId="49104"/>
    <cellStyle name="Note 5 2 9 3" xfId="49105"/>
    <cellStyle name="Note 5 2 9 3 2" xfId="49106"/>
    <cellStyle name="Note 5 2 9 3 2 2" xfId="49107"/>
    <cellStyle name="Note 5 2 9 3 3" xfId="49108"/>
    <cellStyle name="Note 5 2 9 4" xfId="49109"/>
    <cellStyle name="Note 5 2 9 4 2" xfId="49110"/>
    <cellStyle name="Note 5 2 9 5" xfId="49111"/>
    <cellStyle name="Note 5 3" xfId="49112"/>
    <cellStyle name="Note 5 3 10" xfId="49113"/>
    <cellStyle name="Note 5 3 2" xfId="49114"/>
    <cellStyle name="Note 5 3 2 2" xfId="49115"/>
    <cellStyle name="Note 5 3 2 2 2" xfId="49116"/>
    <cellStyle name="Note 5 3 2 2 2 2" xfId="49117"/>
    <cellStyle name="Note 5 3 2 2 2 2 2" xfId="49118"/>
    <cellStyle name="Note 5 3 2 2 2 2 2 2" xfId="49119"/>
    <cellStyle name="Note 5 3 2 2 2 2 3" xfId="49120"/>
    <cellStyle name="Note 5 3 2 2 2 3" xfId="49121"/>
    <cellStyle name="Note 5 3 2 2 2 3 2" xfId="49122"/>
    <cellStyle name="Note 5 3 2 2 2 3 2 2" xfId="49123"/>
    <cellStyle name="Note 5 3 2 2 2 3 3" xfId="49124"/>
    <cellStyle name="Note 5 3 2 2 2 4" xfId="49125"/>
    <cellStyle name="Note 5 3 2 2 2 4 2" xfId="49126"/>
    <cellStyle name="Note 5 3 2 2 2 5" xfId="49127"/>
    <cellStyle name="Note 5 3 2 2 3" xfId="49128"/>
    <cellStyle name="Note 5 3 2 2 3 2" xfId="49129"/>
    <cellStyle name="Note 5 3 2 2 3 2 2" xfId="49130"/>
    <cellStyle name="Note 5 3 2 2 3 3" xfId="49131"/>
    <cellStyle name="Note 5 3 2 2 4" xfId="49132"/>
    <cellStyle name="Note 5 3 2 2 4 2" xfId="49133"/>
    <cellStyle name="Note 5 3 2 2 4 2 2" xfId="49134"/>
    <cellStyle name="Note 5 3 2 2 4 3" xfId="49135"/>
    <cellStyle name="Note 5 3 2 2 5" xfId="49136"/>
    <cellStyle name="Note 5 3 2 2 5 2" xfId="49137"/>
    <cellStyle name="Note 5 3 2 2 6" xfId="49138"/>
    <cellStyle name="Note 5 3 2 3" xfId="49139"/>
    <cellStyle name="Note 5 3 2 3 2" xfId="49140"/>
    <cellStyle name="Note 5 3 2 3 2 2" xfId="49141"/>
    <cellStyle name="Note 5 3 2 3 2 2 2" xfId="49142"/>
    <cellStyle name="Note 5 3 2 3 2 2 2 2" xfId="49143"/>
    <cellStyle name="Note 5 3 2 3 2 2 3" xfId="49144"/>
    <cellStyle name="Note 5 3 2 3 2 3" xfId="49145"/>
    <cellStyle name="Note 5 3 2 3 2 3 2" xfId="49146"/>
    <cellStyle name="Note 5 3 2 3 2 3 2 2" xfId="49147"/>
    <cellStyle name="Note 5 3 2 3 2 3 3" xfId="49148"/>
    <cellStyle name="Note 5 3 2 3 2 4" xfId="49149"/>
    <cellStyle name="Note 5 3 2 3 2 4 2" xfId="49150"/>
    <cellStyle name="Note 5 3 2 3 2 5" xfId="49151"/>
    <cellStyle name="Note 5 3 2 3 3" xfId="49152"/>
    <cellStyle name="Note 5 3 2 3 3 2" xfId="49153"/>
    <cellStyle name="Note 5 3 2 3 3 2 2" xfId="49154"/>
    <cellStyle name="Note 5 3 2 3 3 3" xfId="49155"/>
    <cellStyle name="Note 5 3 2 3 4" xfId="49156"/>
    <cellStyle name="Note 5 3 2 3 4 2" xfId="49157"/>
    <cellStyle name="Note 5 3 2 3 4 2 2" xfId="49158"/>
    <cellStyle name="Note 5 3 2 3 4 3" xfId="49159"/>
    <cellStyle name="Note 5 3 2 3 5" xfId="49160"/>
    <cellStyle name="Note 5 3 2 3 5 2" xfId="49161"/>
    <cellStyle name="Note 5 3 2 3 6" xfId="49162"/>
    <cellStyle name="Note 5 3 2 4" xfId="49163"/>
    <cellStyle name="Note 5 3 2 4 2" xfId="49164"/>
    <cellStyle name="Note 5 3 2 4 2 2" xfId="49165"/>
    <cellStyle name="Note 5 3 2 4 2 2 2" xfId="49166"/>
    <cellStyle name="Note 5 3 2 4 2 3" xfId="49167"/>
    <cellStyle name="Note 5 3 2 4 3" xfId="49168"/>
    <cellStyle name="Note 5 3 2 4 3 2" xfId="49169"/>
    <cellStyle name="Note 5 3 2 4 3 2 2" xfId="49170"/>
    <cellStyle name="Note 5 3 2 4 3 3" xfId="49171"/>
    <cellStyle name="Note 5 3 2 4 4" xfId="49172"/>
    <cellStyle name="Note 5 3 2 4 4 2" xfId="49173"/>
    <cellStyle name="Note 5 3 2 4 5" xfId="49174"/>
    <cellStyle name="Note 5 3 3" xfId="49175"/>
    <cellStyle name="Note 5 3 3 2" xfId="49176"/>
    <cellStyle name="Note 5 3 3 2 2" xfId="49177"/>
    <cellStyle name="Note 5 3 3 2 2 2" xfId="49178"/>
    <cellStyle name="Note 5 3 3 2 2 2 2" xfId="49179"/>
    <cellStyle name="Note 5 3 3 2 2 2 2 2" xfId="49180"/>
    <cellStyle name="Note 5 3 3 2 2 2 3" xfId="49181"/>
    <cellStyle name="Note 5 3 3 2 2 3" xfId="49182"/>
    <cellStyle name="Note 5 3 3 2 2 3 2" xfId="49183"/>
    <cellStyle name="Note 5 3 3 2 2 3 2 2" xfId="49184"/>
    <cellStyle name="Note 5 3 3 2 2 3 3" xfId="49185"/>
    <cellStyle name="Note 5 3 3 2 2 4" xfId="49186"/>
    <cellStyle name="Note 5 3 3 2 2 4 2" xfId="49187"/>
    <cellStyle name="Note 5 3 3 2 2 5" xfId="49188"/>
    <cellStyle name="Note 5 3 3 2 3" xfId="49189"/>
    <cellStyle name="Note 5 3 3 2 3 2" xfId="49190"/>
    <cellStyle name="Note 5 3 3 2 3 2 2" xfId="49191"/>
    <cellStyle name="Note 5 3 3 2 3 3" xfId="49192"/>
    <cellStyle name="Note 5 3 3 2 4" xfId="49193"/>
    <cellStyle name="Note 5 3 3 2 4 2" xfId="49194"/>
    <cellStyle name="Note 5 3 3 2 4 2 2" xfId="49195"/>
    <cellStyle name="Note 5 3 3 2 4 3" xfId="49196"/>
    <cellStyle name="Note 5 3 3 2 5" xfId="49197"/>
    <cellStyle name="Note 5 3 3 2 5 2" xfId="49198"/>
    <cellStyle name="Note 5 3 3 2 6" xfId="49199"/>
    <cellStyle name="Note 5 3 3 3" xfId="49200"/>
    <cellStyle name="Note 5 3 3 3 2" xfId="49201"/>
    <cellStyle name="Note 5 3 3 3 2 2" xfId="49202"/>
    <cellStyle name="Note 5 3 3 3 2 2 2" xfId="49203"/>
    <cellStyle name="Note 5 3 3 3 2 2 2 2" xfId="49204"/>
    <cellStyle name="Note 5 3 3 3 2 2 3" xfId="49205"/>
    <cellStyle name="Note 5 3 3 3 2 3" xfId="49206"/>
    <cellStyle name="Note 5 3 3 3 2 3 2" xfId="49207"/>
    <cellStyle name="Note 5 3 3 3 2 3 2 2" xfId="49208"/>
    <cellStyle name="Note 5 3 3 3 2 3 3" xfId="49209"/>
    <cellStyle name="Note 5 3 3 3 2 4" xfId="49210"/>
    <cellStyle name="Note 5 3 3 3 2 4 2" xfId="49211"/>
    <cellStyle name="Note 5 3 3 3 2 5" xfId="49212"/>
    <cellStyle name="Note 5 3 3 3 3" xfId="49213"/>
    <cellStyle name="Note 5 3 3 3 3 2" xfId="49214"/>
    <cellStyle name="Note 5 3 3 3 3 2 2" xfId="49215"/>
    <cellStyle name="Note 5 3 3 3 3 3" xfId="49216"/>
    <cellStyle name="Note 5 3 3 3 4" xfId="49217"/>
    <cellStyle name="Note 5 3 3 3 4 2" xfId="49218"/>
    <cellStyle name="Note 5 3 3 3 4 2 2" xfId="49219"/>
    <cellStyle name="Note 5 3 3 3 4 3" xfId="49220"/>
    <cellStyle name="Note 5 3 3 3 5" xfId="49221"/>
    <cellStyle name="Note 5 3 3 3 5 2" xfId="49222"/>
    <cellStyle name="Note 5 3 3 3 6" xfId="49223"/>
    <cellStyle name="Note 5 3 3 4" xfId="49224"/>
    <cellStyle name="Note 5 3 3 4 2" xfId="49225"/>
    <cellStyle name="Note 5 3 3 4 2 2" xfId="49226"/>
    <cellStyle name="Note 5 3 3 4 2 2 2" xfId="49227"/>
    <cellStyle name="Note 5 3 3 4 2 3" xfId="49228"/>
    <cellStyle name="Note 5 3 3 4 3" xfId="49229"/>
    <cellStyle name="Note 5 3 3 4 3 2" xfId="49230"/>
    <cellStyle name="Note 5 3 3 4 3 2 2" xfId="49231"/>
    <cellStyle name="Note 5 3 3 4 3 3" xfId="49232"/>
    <cellStyle name="Note 5 3 3 4 4" xfId="49233"/>
    <cellStyle name="Note 5 3 3 4 4 2" xfId="49234"/>
    <cellStyle name="Note 5 3 3 4 5" xfId="49235"/>
    <cellStyle name="Note 5 3 4" xfId="49236"/>
    <cellStyle name="Note 5 3 4 2" xfId="49237"/>
    <cellStyle name="Note 5 3 4 2 2" xfId="49238"/>
    <cellStyle name="Note 5 3 4 2 2 2" xfId="49239"/>
    <cellStyle name="Note 5 3 4 2 2 2 2" xfId="49240"/>
    <cellStyle name="Note 5 3 4 2 2 2 2 2" xfId="49241"/>
    <cellStyle name="Note 5 3 4 2 2 2 3" xfId="49242"/>
    <cellStyle name="Note 5 3 4 2 2 3" xfId="49243"/>
    <cellStyle name="Note 5 3 4 2 2 3 2" xfId="49244"/>
    <cellStyle name="Note 5 3 4 2 2 3 2 2" xfId="49245"/>
    <cellStyle name="Note 5 3 4 2 2 3 3" xfId="49246"/>
    <cellStyle name="Note 5 3 4 2 2 4" xfId="49247"/>
    <cellStyle name="Note 5 3 4 2 2 4 2" xfId="49248"/>
    <cellStyle name="Note 5 3 4 2 2 5" xfId="49249"/>
    <cellStyle name="Note 5 3 4 2 3" xfId="49250"/>
    <cellStyle name="Note 5 3 4 2 3 2" xfId="49251"/>
    <cellStyle name="Note 5 3 4 2 3 2 2" xfId="49252"/>
    <cellStyle name="Note 5 3 4 2 3 3" xfId="49253"/>
    <cellStyle name="Note 5 3 4 2 4" xfId="49254"/>
    <cellStyle name="Note 5 3 4 2 4 2" xfId="49255"/>
    <cellStyle name="Note 5 3 4 2 4 2 2" xfId="49256"/>
    <cellStyle name="Note 5 3 4 2 4 3" xfId="49257"/>
    <cellStyle name="Note 5 3 4 2 5" xfId="49258"/>
    <cellStyle name="Note 5 3 4 2 5 2" xfId="49259"/>
    <cellStyle name="Note 5 3 4 2 6" xfId="49260"/>
    <cellStyle name="Note 5 3 4 3" xfId="49261"/>
    <cellStyle name="Note 5 3 4 3 2" xfId="49262"/>
    <cellStyle name="Note 5 3 4 3 2 2" xfId="49263"/>
    <cellStyle name="Note 5 3 4 3 2 2 2" xfId="49264"/>
    <cellStyle name="Note 5 3 4 3 2 2 2 2" xfId="49265"/>
    <cellStyle name="Note 5 3 4 3 2 2 3" xfId="49266"/>
    <cellStyle name="Note 5 3 4 3 2 3" xfId="49267"/>
    <cellStyle name="Note 5 3 4 3 2 3 2" xfId="49268"/>
    <cellStyle name="Note 5 3 4 3 2 3 2 2" xfId="49269"/>
    <cellStyle name="Note 5 3 4 3 2 3 3" xfId="49270"/>
    <cellStyle name="Note 5 3 4 3 2 4" xfId="49271"/>
    <cellStyle name="Note 5 3 4 3 2 4 2" xfId="49272"/>
    <cellStyle name="Note 5 3 4 3 2 5" xfId="49273"/>
    <cellStyle name="Note 5 3 4 3 3" xfId="49274"/>
    <cellStyle name="Note 5 3 4 3 3 2" xfId="49275"/>
    <cellStyle name="Note 5 3 4 3 3 2 2" xfId="49276"/>
    <cellStyle name="Note 5 3 4 3 3 3" xfId="49277"/>
    <cellStyle name="Note 5 3 4 3 4" xfId="49278"/>
    <cellStyle name="Note 5 3 4 3 4 2" xfId="49279"/>
    <cellStyle name="Note 5 3 4 3 4 2 2" xfId="49280"/>
    <cellStyle name="Note 5 3 4 3 4 3" xfId="49281"/>
    <cellStyle name="Note 5 3 4 3 5" xfId="49282"/>
    <cellStyle name="Note 5 3 4 3 5 2" xfId="49283"/>
    <cellStyle name="Note 5 3 4 3 6" xfId="49284"/>
    <cellStyle name="Note 5 3 4 4" xfId="49285"/>
    <cellStyle name="Note 5 3 4 4 2" xfId="49286"/>
    <cellStyle name="Note 5 3 4 4 2 2" xfId="49287"/>
    <cellStyle name="Note 5 3 4 4 2 2 2" xfId="49288"/>
    <cellStyle name="Note 5 3 4 4 2 3" xfId="49289"/>
    <cellStyle name="Note 5 3 4 4 3" xfId="49290"/>
    <cellStyle name="Note 5 3 4 4 3 2" xfId="49291"/>
    <cellStyle name="Note 5 3 4 4 3 2 2" xfId="49292"/>
    <cellStyle name="Note 5 3 4 4 3 3" xfId="49293"/>
    <cellStyle name="Note 5 3 4 4 4" xfId="49294"/>
    <cellStyle name="Note 5 3 4 4 4 2" xfId="49295"/>
    <cellStyle name="Note 5 3 4 4 5" xfId="49296"/>
    <cellStyle name="Note 5 3 5" xfId="49297"/>
    <cellStyle name="Note 5 3 5 2" xfId="49298"/>
    <cellStyle name="Note 5 3 5 2 2" xfId="49299"/>
    <cellStyle name="Note 5 3 5 2 2 2" xfId="49300"/>
    <cellStyle name="Note 5 3 5 2 2 2 2" xfId="49301"/>
    <cellStyle name="Note 5 3 5 2 2 2 2 2" xfId="49302"/>
    <cellStyle name="Note 5 3 5 2 2 2 3" xfId="49303"/>
    <cellStyle name="Note 5 3 5 2 2 3" xfId="49304"/>
    <cellStyle name="Note 5 3 5 2 2 3 2" xfId="49305"/>
    <cellStyle name="Note 5 3 5 2 2 3 2 2" xfId="49306"/>
    <cellStyle name="Note 5 3 5 2 2 3 3" xfId="49307"/>
    <cellStyle name="Note 5 3 5 2 2 4" xfId="49308"/>
    <cellStyle name="Note 5 3 5 2 2 4 2" xfId="49309"/>
    <cellStyle name="Note 5 3 5 2 2 5" xfId="49310"/>
    <cellStyle name="Note 5 3 5 2 3" xfId="49311"/>
    <cellStyle name="Note 5 3 5 2 3 2" xfId="49312"/>
    <cellStyle name="Note 5 3 5 2 3 2 2" xfId="49313"/>
    <cellStyle name="Note 5 3 5 2 3 3" xfId="49314"/>
    <cellStyle name="Note 5 3 5 2 4" xfId="49315"/>
    <cellStyle name="Note 5 3 5 2 4 2" xfId="49316"/>
    <cellStyle name="Note 5 3 5 2 4 2 2" xfId="49317"/>
    <cellStyle name="Note 5 3 5 2 4 3" xfId="49318"/>
    <cellStyle name="Note 5 3 5 2 5" xfId="49319"/>
    <cellStyle name="Note 5 3 5 2 5 2" xfId="49320"/>
    <cellStyle name="Note 5 3 5 2 6" xfId="49321"/>
    <cellStyle name="Note 5 3 5 3" xfId="49322"/>
    <cellStyle name="Note 5 3 5 3 2" xfId="49323"/>
    <cellStyle name="Note 5 3 5 3 2 2" xfId="49324"/>
    <cellStyle name="Note 5 3 5 3 2 2 2" xfId="49325"/>
    <cellStyle name="Note 5 3 5 3 2 2 2 2" xfId="49326"/>
    <cellStyle name="Note 5 3 5 3 2 2 3" xfId="49327"/>
    <cellStyle name="Note 5 3 5 3 2 3" xfId="49328"/>
    <cellStyle name="Note 5 3 5 3 2 3 2" xfId="49329"/>
    <cellStyle name="Note 5 3 5 3 2 3 2 2" xfId="49330"/>
    <cellStyle name="Note 5 3 5 3 2 3 3" xfId="49331"/>
    <cellStyle name="Note 5 3 5 3 2 4" xfId="49332"/>
    <cellStyle name="Note 5 3 5 3 2 4 2" xfId="49333"/>
    <cellStyle name="Note 5 3 5 3 2 5" xfId="49334"/>
    <cellStyle name="Note 5 3 5 3 3" xfId="49335"/>
    <cellStyle name="Note 5 3 5 3 3 2" xfId="49336"/>
    <cellStyle name="Note 5 3 5 3 3 2 2" xfId="49337"/>
    <cellStyle name="Note 5 3 5 3 3 3" xfId="49338"/>
    <cellStyle name="Note 5 3 5 3 4" xfId="49339"/>
    <cellStyle name="Note 5 3 5 3 4 2" xfId="49340"/>
    <cellStyle name="Note 5 3 5 3 4 2 2" xfId="49341"/>
    <cellStyle name="Note 5 3 5 3 4 3" xfId="49342"/>
    <cellStyle name="Note 5 3 5 3 5" xfId="49343"/>
    <cellStyle name="Note 5 3 5 3 5 2" xfId="49344"/>
    <cellStyle name="Note 5 3 5 3 6" xfId="49345"/>
    <cellStyle name="Note 5 3 5 4" xfId="49346"/>
    <cellStyle name="Note 5 3 5 4 2" xfId="49347"/>
    <cellStyle name="Note 5 3 5 4 2 2" xfId="49348"/>
    <cellStyle name="Note 5 3 5 4 2 2 2" xfId="49349"/>
    <cellStyle name="Note 5 3 5 4 2 3" xfId="49350"/>
    <cellStyle name="Note 5 3 5 4 3" xfId="49351"/>
    <cellStyle name="Note 5 3 5 4 3 2" xfId="49352"/>
    <cellStyle name="Note 5 3 5 4 3 2 2" xfId="49353"/>
    <cellStyle name="Note 5 3 5 4 3 3" xfId="49354"/>
    <cellStyle name="Note 5 3 5 4 4" xfId="49355"/>
    <cellStyle name="Note 5 3 5 4 4 2" xfId="49356"/>
    <cellStyle name="Note 5 3 5 4 5" xfId="49357"/>
    <cellStyle name="Note 5 3 6" xfId="49358"/>
    <cellStyle name="Note 5 3 6 2" xfId="49359"/>
    <cellStyle name="Note 5 3 6 2 2" xfId="49360"/>
    <cellStyle name="Note 5 3 6 2 2 2" xfId="49361"/>
    <cellStyle name="Note 5 3 6 2 2 2 2" xfId="49362"/>
    <cellStyle name="Note 5 3 6 2 2 2 2 2" xfId="49363"/>
    <cellStyle name="Note 5 3 6 2 2 2 3" xfId="49364"/>
    <cellStyle name="Note 5 3 6 2 2 3" xfId="49365"/>
    <cellStyle name="Note 5 3 6 2 2 3 2" xfId="49366"/>
    <cellStyle name="Note 5 3 6 2 2 3 2 2" xfId="49367"/>
    <cellStyle name="Note 5 3 6 2 2 3 3" xfId="49368"/>
    <cellStyle name="Note 5 3 6 2 2 4" xfId="49369"/>
    <cellStyle name="Note 5 3 6 2 2 4 2" xfId="49370"/>
    <cellStyle name="Note 5 3 6 2 2 5" xfId="49371"/>
    <cellStyle name="Note 5 3 6 2 3" xfId="49372"/>
    <cellStyle name="Note 5 3 6 2 3 2" xfId="49373"/>
    <cellStyle name="Note 5 3 6 2 3 2 2" xfId="49374"/>
    <cellStyle name="Note 5 3 6 2 3 3" xfId="49375"/>
    <cellStyle name="Note 5 3 6 2 4" xfId="49376"/>
    <cellStyle name="Note 5 3 6 2 4 2" xfId="49377"/>
    <cellStyle name="Note 5 3 6 2 4 2 2" xfId="49378"/>
    <cellStyle name="Note 5 3 6 2 4 3" xfId="49379"/>
    <cellStyle name="Note 5 3 6 2 5" xfId="49380"/>
    <cellStyle name="Note 5 3 6 2 5 2" xfId="49381"/>
    <cellStyle name="Note 5 3 6 2 6" xfId="49382"/>
    <cellStyle name="Note 5 3 6 3" xfId="49383"/>
    <cellStyle name="Note 5 3 6 3 2" xfId="49384"/>
    <cellStyle name="Note 5 3 6 3 2 2" xfId="49385"/>
    <cellStyle name="Note 5 3 6 3 2 2 2" xfId="49386"/>
    <cellStyle name="Note 5 3 6 3 2 2 2 2" xfId="49387"/>
    <cellStyle name="Note 5 3 6 3 2 2 3" xfId="49388"/>
    <cellStyle name="Note 5 3 6 3 2 3" xfId="49389"/>
    <cellStyle name="Note 5 3 6 3 2 3 2" xfId="49390"/>
    <cellStyle name="Note 5 3 6 3 2 3 2 2" xfId="49391"/>
    <cellStyle name="Note 5 3 6 3 2 3 3" xfId="49392"/>
    <cellStyle name="Note 5 3 6 3 2 4" xfId="49393"/>
    <cellStyle name="Note 5 3 6 3 2 4 2" xfId="49394"/>
    <cellStyle name="Note 5 3 6 3 2 5" xfId="49395"/>
    <cellStyle name="Note 5 3 6 3 3" xfId="49396"/>
    <cellStyle name="Note 5 3 6 3 3 2" xfId="49397"/>
    <cellStyle name="Note 5 3 6 3 3 2 2" xfId="49398"/>
    <cellStyle name="Note 5 3 6 3 3 3" xfId="49399"/>
    <cellStyle name="Note 5 3 6 3 4" xfId="49400"/>
    <cellStyle name="Note 5 3 6 3 4 2" xfId="49401"/>
    <cellStyle name="Note 5 3 6 3 4 2 2" xfId="49402"/>
    <cellStyle name="Note 5 3 6 3 4 3" xfId="49403"/>
    <cellStyle name="Note 5 3 6 3 5" xfId="49404"/>
    <cellStyle name="Note 5 3 6 3 5 2" xfId="49405"/>
    <cellStyle name="Note 5 3 6 3 6" xfId="49406"/>
    <cellStyle name="Note 5 3 6 4" xfId="49407"/>
    <cellStyle name="Note 5 3 6 4 2" xfId="49408"/>
    <cellStyle name="Note 5 3 6 4 2 2" xfId="49409"/>
    <cellStyle name="Note 5 3 6 4 2 2 2" xfId="49410"/>
    <cellStyle name="Note 5 3 6 4 2 3" xfId="49411"/>
    <cellStyle name="Note 5 3 6 4 3" xfId="49412"/>
    <cellStyle name="Note 5 3 6 4 3 2" xfId="49413"/>
    <cellStyle name="Note 5 3 6 4 3 2 2" xfId="49414"/>
    <cellStyle name="Note 5 3 6 4 3 3" xfId="49415"/>
    <cellStyle name="Note 5 3 6 4 4" xfId="49416"/>
    <cellStyle name="Note 5 3 6 4 4 2" xfId="49417"/>
    <cellStyle name="Note 5 3 6 4 5" xfId="49418"/>
    <cellStyle name="Note 5 3 7" xfId="49419"/>
    <cellStyle name="Note 5 3 7 2" xfId="49420"/>
    <cellStyle name="Note 5 3 7 2 2" xfId="49421"/>
    <cellStyle name="Note 5 3 7 2 2 2" xfId="49422"/>
    <cellStyle name="Note 5 3 7 2 2 2 2" xfId="49423"/>
    <cellStyle name="Note 5 3 7 2 2 3" xfId="49424"/>
    <cellStyle name="Note 5 3 7 2 3" xfId="49425"/>
    <cellStyle name="Note 5 3 7 2 3 2" xfId="49426"/>
    <cellStyle name="Note 5 3 7 2 3 2 2" xfId="49427"/>
    <cellStyle name="Note 5 3 7 2 3 3" xfId="49428"/>
    <cellStyle name="Note 5 3 7 2 4" xfId="49429"/>
    <cellStyle name="Note 5 3 7 2 4 2" xfId="49430"/>
    <cellStyle name="Note 5 3 7 2 5" xfId="49431"/>
    <cellStyle name="Note 5 3 7 3" xfId="49432"/>
    <cellStyle name="Note 5 3 7 3 2" xfId="49433"/>
    <cellStyle name="Note 5 3 7 3 2 2" xfId="49434"/>
    <cellStyle name="Note 5 3 7 3 3" xfId="49435"/>
    <cellStyle name="Note 5 3 7 4" xfId="49436"/>
    <cellStyle name="Note 5 3 7 4 2" xfId="49437"/>
    <cellStyle name="Note 5 3 7 4 2 2" xfId="49438"/>
    <cellStyle name="Note 5 3 7 4 3" xfId="49439"/>
    <cellStyle name="Note 5 3 7 5" xfId="49440"/>
    <cellStyle name="Note 5 3 7 5 2" xfId="49441"/>
    <cellStyle name="Note 5 3 7 6" xfId="49442"/>
    <cellStyle name="Note 5 3 8" xfId="49443"/>
    <cellStyle name="Note 5 3 8 2" xfId="49444"/>
    <cellStyle name="Note 5 3 8 2 2" xfId="49445"/>
    <cellStyle name="Note 5 3 8 2 2 2" xfId="49446"/>
    <cellStyle name="Note 5 3 8 2 2 2 2" xfId="49447"/>
    <cellStyle name="Note 5 3 8 2 2 3" xfId="49448"/>
    <cellStyle name="Note 5 3 8 2 3" xfId="49449"/>
    <cellStyle name="Note 5 3 8 2 3 2" xfId="49450"/>
    <cellStyle name="Note 5 3 8 2 3 2 2" xfId="49451"/>
    <cellStyle name="Note 5 3 8 2 3 3" xfId="49452"/>
    <cellStyle name="Note 5 3 8 2 4" xfId="49453"/>
    <cellStyle name="Note 5 3 8 2 4 2" xfId="49454"/>
    <cellStyle name="Note 5 3 8 2 5" xfId="49455"/>
    <cellStyle name="Note 5 3 8 3" xfId="49456"/>
    <cellStyle name="Note 5 3 8 3 2" xfId="49457"/>
    <cellStyle name="Note 5 3 8 3 2 2" xfId="49458"/>
    <cellStyle name="Note 5 3 8 3 3" xfId="49459"/>
    <cellStyle name="Note 5 3 8 4" xfId="49460"/>
    <cellStyle name="Note 5 3 8 4 2" xfId="49461"/>
    <cellStyle name="Note 5 3 8 4 2 2" xfId="49462"/>
    <cellStyle name="Note 5 3 8 4 3" xfId="49463"/>
    <cellStyle name="Note 5 3 8 5" xfId="49464"/>
    <cellStyle name="Note 5 3 8 5 2" xfId="49465"/>
    <cellStyle name="Note 5 3 8 6" xfId="49466"/>
    <cellStyle name="Note 5 3 9" xfId="49467"/>
    <cellStyle name="Note 5 3 9 2" xfId="49468"/>
    <cellStyle name="Note 5 3 9 2 2" xfId="49469"/>
    <cellStyle name="Note 5 3 9 2 2 2" xfId="49470"/>
    <cellStyle name="Note 5 3 9 2 3" xfId="49471"/>
    <cellStyle name="Note 5 3 9 3" xfId="49472"/>
    <cellStyle name="Note 5 3 9 3 2" xfId="49473"/>
    <cellStyle name="Note 5 3 9 3 2 2" xfId="49474"/>
    <cellStyle name="Note 5 3 9 3 3" xfId="49475"/>
    <cellStyle name="Note 5 3 9 4" xfId="49476"/>
    <cellStyle name="Note 5 3 9 4 2" xfId="49477"/>
    <cellStyle name="Note 5 3 9 5" xfId="49478"/>
    <cellStyle name="Note 5 4" xfId="49479"/>
    <cellStyle name="Note 5 4 2" xfId="49480"/>
    <cellStyle name="Note 5 4 2 2" xfId="49481"/>
    <cellStyle name="Note 5 4 2 2 2" xfId="49482"/>
    <cellStyle name="Note 5 4 2 2 2 2" xfId="49483"/>
    <cellStyle name="Note 5 4 2 2 2 2 2" xfId="49484"/>
    <cellStyle name="Note 5 4 2 2 2 2 2 2" xfId="49485"/>
    <cellStyle name="Note 5 4 2 2 2 2 3" xfId="49486"/>
    <cellStyle name="Note 5 4 2 2 2 3" xfId="49487"/>
    <cellStyle name="Note 5 4 2 2 2 3 2" xfId="49488"/>
    <cellStyle name="Note 5 4 2 2 2 3 2 2" xfId="49489"/>
    <cellStyle name="Note 5 4 2 2 2 3 3" xfId="49490"/>
    <cellStyle name="Note 5 4 2 2 2 4" xfId="49491"/>
    <cellStyle name="Note 5 4 2 2 2 4 2" xfId="49492"/>
    <cellStyle name="Note 5 4 2 2 2 5" xfId="49493"/>
    <cellStyle name="Note 5 4 2 2 3" xfId="49494"/>
    <cellStyle name="Note 5 4 2 2 3 2" xfId="49495"/>
    <cellStyle name="Note 5 4 2 2 3 2 2" xfId="49496"/>
    <cellStyle name="Note 5 4 2 2 3 3" xfId="49497"/>
    <cellStyle name="Note 5 4 2 2 4" xfId="49498"/>
    <cellStyle name="Note 5 4 2 2 4 2" xfId="49499"/>
    <cellStyle name="Note 5 4 2 2 4 2 2" xfId="49500"/>
    <cellStyle name="Note 5 4 2 2 4 3" xfId="49501"/>
    <cellStyle name="Note 5 4 2 2 5" xfId="49502"/>
    <cellStyle name="Note 5 4 2 2 5 2" xfId="49503"/>
    <cellStyle name="Note 5 4 2 2 6" xfId="49504"/>
    <cellStyle name="Note 5 4 2 3" xfId="49505"/>
    <cellStyle name="Note 5 4 2 3 2" xfId="49506"/>
    <cellStyle name="Note 5 4 2 3 2 2" xfId="49507"/>
    <cellStyle name="Note 5 4 2 3 2 2 2" xfId="49508"/>
    <cellStyle name="Note 5 4 2 3 2 2 2 2" xfId="49509"/>
    <cellStyle name="Note 5 4 2 3 2 2 3" xfId="49510"/>
    <cellStyle name="Note 5 4 2 3 2 3" xfId="49511"/>
    <cellStyle name="Note 5 4 2 3 2 3 2" xfId="49512"/>
    <cellStyle name="Note 5 4 2 3 2 3 2 2" xfId="49513"/>
    <cellStyle name="Note 5 4 2 3 2 3 3" xfId="49514"/>
    <cellStyle name="Note 5 4 2 3 2 4" xfId="49515"/>
    <cellStyle name="Note 5 4 2 3 2 4 2" xfId="49516"/>
    <cellStyle name="Note 5 4 2 3 2 5" xfId="49517"/>
    <cellStyle name="Note 5 4 2 3 3" xfId="49518"/>
    <cellStyle name="Note 5 4 2 3 3 2" xfId="49519"/>
    <cellStyle name="Note 5 4 2 3 3 2 2" xfId="49520"/>
    <cellStyle name="Note 5 4 2 3 3 3" xfId="49521"/>
    <cellStyle name="Note 5 4 2 3 4" xfId="49522"/>
    <cellStyle name="Note 5 4 2 3 4 2" xfId="49523"/>
    <cellStyle name="Note 5 4 2 3 4 2 2" xfId="49524"/>
    <cellStyle name="Note 5 4 2 3 4 3" xfId="49525"/>
    <cellStyle name="Note 5 4 2 3 5" xfId="49526"/>
    <cellStyle name="Note 5 4 2 3 5 2" xfId="49527"/>
    <cellStyle name="Note 5 4 2 3 6" xfId="49528"/>
    <cellStyle name="Note 5 4 2 4" xfId="49529"/>
    <cellStyle name="Note 5 4 2 4 2" xfId="49530"/>
    <cellStyle name="Note 5 4 2 4 2 2" xfId="49531"/>
    <cellStyle name="Note 5 4 2 4 2 2 2" xfId="49532"/>
    <cellStyle name="Note 5 4 2 4 2 3" xfId="49533"/>
    <cellStyle name="Note 5 4 2 4 3" xfId="49534"/>
    <cellStyle name="Note 5 4 2 4 3 2" xfId="49535"/>
    <cellStyle name="Note 5 4 2 4 3 2 2" xfId="49536"/>
    <cellStyle name="Note 5 4 2 4 3 3" xfId="49537"/>
    <cellStyle name="Note 5 4 2 4 4" xfId="49538"/>
    <cellStyle name="Note 5 4 2 4 4 2" xfId="49539"/>
    <cellStyle name="Note 5 4 2 4 5" xfId="49540"/>
    <cellStyle name="Note 5 4 3" xfId="49541"/>
    <cellStyle name="Note 5 4 3 2" xfId="49542"/>
    <cellStyle name="Note 5 4 3 2 2" xfId="49543"/>
    <cellStyle name="Note 5 4 3 2 2 2" xfId="49544"/>
    <cellStyle name="Note 5 4 3 2 2 2 2" xfId="49545"/>
    <cellStyle name="Note 5 4 3 2 2 2 2 2" xfId="49546"/>
    <cellStyle name="Note 5 4 3 2 2 2 3" xfId="49547"/>
    <cellStyle name="Note 5 4 3 2 2 3" xfId="49548"/>
    <cellStyle name="Note 5 4 3 2 2 3 2" xfId="49549"/>
    <cellStyle name="Note 5 4 3 2 2 3 2 2" xfId="49550"/>
    <cellStyle name="Note 5 4 3 2 2 3 3" xfId="49551"/>
    <cellStyle name="Note 5 4 3 2 2 4" xfId="49552"/>
    <cellStyle name="Note 5 4 3 2 2 4 2" xfId="49553"/>
    <cellStyle name="Note 5 4 3 2 2 5" xfId="49554"/>
    <cellStyle name="Note 5 4 3 2 3" xfId="49555"/>
    <cellStyle name="Note 5 4 3 2 3 2" xfId="49556"/>
    <cellStyle name="Note 5 4 3 2 3 2 2" xfId="49557"/>
    <cellStyle name="Note 5 4 3 2 3 3" xfId="49558"/>
    <cellStyle name="Note 5 4 3 2 4" xfId="49559"/>
    <cellStyle name="Note 5 4 3 2 4 2" xfId="49560"/>
    <cellStyle name="Note 5 4 3 2 4 2 2" xfId="49561"/>
    <cellStyle name="Note 5 4 3 2 4 3" xfId="49562"/>
    <cellStyle name="Note 5 4 3 2 5" xfId="49563"/>
    <cellStyle name="Note 5 4 3 2 5 2" xfId="49564"/>
    <cellStyle name="Note 5 4 3 2 6" xfId="49565"/>
    <cellStyle name="Note 5 4 3 3" xfId="49566"/>
    <cellStyle name="Note 5 4 3 3 2" xfId="49567"/>
    <cellStyle name="Note 5 4 3 3 2 2" xfId="49568"/>
    <cellStyle name="Note 5 4 3 3 2 2 2" xfId="49569"/>
    <cellStyle name="Note 5 4 3 3 2 2 2 2" xfId="49570"/>
    <cellStyle name="Note 5 4 3 3 2 2 3" xfId="49571"/>
    <cellStyle name="Note 5 4 3 3 2 3" xfId="49572"/>
    <cellStyle name="Note 5 4 3 3 2 3 2" xfId="49573"/>
    <cellStyle name="Note 5 4 3 3 2 3 2 2" xfId="49574"/>
    <cellStyle name="Note 5 4 3 3 2 3 3" xfId="49575"/>
    <cellStyle name="Note 5 4 3 3 2 4" xfId="49576"/>
    <cellStyle name="Note 5 4 3 3 2 4 2" xfId="49577"/>
    <cellStyle name="Note 5 4 3 3 2 5" xfId="49578"/>
    <cellStyle name="Note 5 4 3 3 3" xfId="49579"/>
    <cellStyle name="Note 5 4 3 3 3 2" xfId="49580"/>
    <cellStyle name="Note 5 4 3 3 3 2 2" xfId="49581"/>
    <cellStyle name="Note 5 4 3 3 3 3" xfId="49582"/>
    <cellStyle name="Note 5 4 3 3 4" xfId="49583"/>
    <cellStyle name="Note 5 4 3 3 4 2" xfId="49584"/>
    <cellStyle name="Note 5 4 3 3 4 2 2" xfId="49585"/>
    <cellStyle name="Note 5 4 3 3 4 3" xfId="49586"/>
    <cellStyle name="Note 5 4 3 3 5" xfId="49587"/>
    <cellStyle name="Note 5 4 3 3 5 2" xfId="49588"/>
    <cellStyle name="Note 5 4 3 3 6" xfId="49589"/>
    <cellStyle name="Note 5 4 3 4" xfId="49590"/>
    <cellStyle name="Note 5 4 3 4 2" xfId="49591"/>
    <cellStyle name="Note 5 4 3 4 2 2" xfId="49592"/>
    <cellStyle name="Note 5 4 3 4 2 2 2" xfId="49593"/>
    <cellStyle name="Note 5 4 3 4 2 3" xfId="49594"/>
    <cellStyle name="Note 5 4 3 4 3" xfId="49595"/>
    <cellStyle name="Note 5 4 3 4 3 2" xfId="49596"/>
    <cellStyle name="Note 5 4 3 4 3 2 2" xfId="49597"/>
    <cellStyle name="Note 5 4 3 4 3 3" xfId="49598"/>
    <cellStyle name="Note 5 4 3 4 4" xfId="49599"/>
    <cellStyle name="Note 5 4 3 4 4 2" xfId="49600"/>
    <cellStyle name="Note 5 4 3 4 5" xfId="49601"/>
    <cellStyle name="Note 5 4 4" xfId="49602"/>
    <cellStyle name="Note 5 4 4 2" xfId="49603"/>
    <cellStyle name="Note 5 4 4 2 2" xfId="49604"/>
    <cellStyle name="Note 5 4 4 2 2 2" xfId="49605"/>
    <cellStyle name="Note 5 4 4 2 2 2 2" xfId="49606"/>
    <cellStyle name="Note 5 4 4 2 2 2 2 2" xfId="49607"/>
    <cellStyle name="Note 5 4 4 2 2 2 3" xfId="49608"/>
    <cellStyle name="Note 5 4 4 2 2 3" xfId="49609"/>
    <cellStyle name="Note 5 4 4 2 2 3 2" xfId="49610"/>
    <cellStyle name="Note 5 4 4 2 2 3 2 2" xfId="49611"/>
    <cellStyle name="Note 5 4 4 2 2 3 3" xfId="49612"/>
    <cellStyle name="Note 5 4 4 2 2 4" xfId="49613"/>
    <cellStyle name="Note 5 4 4 2 2 4 2" xfId="49614"/>
    <cellStyle name="Note 5 4 4 2 2 5" xfId="49615"/>
    <cellStyle name="Note 5 4 4 2 3" xfId="49616"/>
    <cellStyle name="Note 5 4 4 2 3 2" xfId="49617"/>
    <cellStyle name="Note 5 4 4 2 3 2 2" xfId="49618"/>
    <cellStyle name="Note 5 4 4 2 3 3" xfId="49619"/>
    <cellStyle name="Note 5 4 4 2 4" xfId="49620"/>
    <cellStyle name="Note 5 4 4 2 4 2" xfId="49621"/>
    <cellStyle name="Note 5 4 4 2 4 2 2" xfId="49622"/>
    <cellStyle name="Note 5 4 4 2 4 3" xfId="49623"/>
    <cellStyle name="Note 5 4 4 2 5" xfId="49624"/>
    <cellStyle name="Note 5 4 4 2 5 2" xfId="49625"/>
    <cellStyle name="Note 5 4 4 2 6" xfId="49626"/>
    <cellStyle name="Note 5 4 4 3" xfId="49627"/>
    <cellStyle name="Note 5 4 4 3 2" xfId="49628"/>
    <cellStyle name="Note 5 4 4 3 2 2" xfId="49629"/>
    <cellStyle name="Note 5 4 4 3 2 2 2" xfId="49630"/>
    <cellStyle name="Note 5 4 4 3 2 2 2 2" xfId="49631"/>
    <cellStyle name="Note 5 4 4 3 2 2 3" xfId="49632"/>
    <cellStyle name="Note 5 4 4 3 2 3" xfId="49633"/>
    <cellStyle name="Note 5 4 4 3 2 3 2" xfId="49634"/>
    <cellStyle name="Note 5 4 4 3 2 3 2 2" xfId="49635"/>
    <cellStyle name="Note 5 4 4 3 2 3 3" xfId="49636"/>
    <cellStyle name="Note 5 4 4 3 2 4" xfId="49637"/>
    <cellStyle name="Note 5 4 4 3 2 4 2" xfId="49638"/>
    <cellStyle name="Note 5 4 4 3 2 5" xfId="49639"/>
    <cellStyle name="Note 5 4 4 3 3" xfId="49640"/>
    <cellStyle name="Note 5 4 4 3 3 2" xfId="49641"/>
    <cellStyle name="Note 5 4 4 3 3 2 2" xfId="49642"/>
    <cellStyle name="Note 5 4 4 3 3 3" xfId="49643"/>
    <cellStyle name="Note 5 4 4 3 4" xfId="49644"/>
    <cellStyle name="Note 5 4 4 3 4 2" xfId="49645"/>
    <cellStyle name="Note 5 4 4 3 4 2 2" xfId="49646"/>
    <cellStyle name="Note 5 4 4 3 4 3" xfId="49647"/>
    <cellStyle name="Note 5 4 4 3 5" xfId="49648"/>
    <cellStyle name="Note 5 4 4 3 5 2" xfId="49649"/>
    <cellStyle name="Note 5 4 4 3 6" xfId="49650"/>
    <cellStyle name="Note 5 4 4 4" xfId="49651"/>
    <cellStyle name="Note 5 4 4 4 2" xfId="49652"/>
    <cellStyle name="Note 5 4 4 4 2 2" xfId="49653"/>
    <cellStyle name="Note 5 4 4 4 2 2 2" xfId="49654"/>
    <cellStyle name="Note 5 4 4 4 2 3" xfId="49655"/>
    <cellStyle name="Note 5 4 4 4 3" xfId="49656"/>
    <cellStyle name="Note 5 4 4 4 3 2" xfId="49657"/>
    <cellStyle name="Note 5 4 4 4 3 2 2" xfId="49658"/>
    <cellStyle name="Note 5 4 4 4 3 3" xfId="49659"/>
    <cellStyle name="Note 5 4 4 4 4" xfId="49660"/>
    <cellStyle name="Note 5 4 4 4 4 2" xfId="49661"/>
    <cellStyle name="Note 5 4 4 4 5" xfId="49662"/>
    <cellStyle name="Note 5 4 5" xfId="49663"/>
    <cellStyle name="Note 5 4 5 2" xfId="49664"/>
    <cellStyle name="Note 5 4 5 2 2" xfId="49665"/>
    <cellStyle name="Note 5 4 5 2 2 2" xfId="49666"/>
    <cellStyle name="Note 5 4 5 2 2 2 2" xfId="49667"/>
    <cellStyle name="Note 5 4 5 2 2 2 2 2" xfId="49668"/>
    <cellStyle name="Note 5 4 5 2 2 2 3" xfId="49669"/>
    <cellStyle name="Note 5 4 5 2 2 3" xfId="49670"/>
    <cellStyle name="Note 5 4 5 2 2 3 2" xfId="49671"/>
    <cellStyle name="Note 5 4 5 2 2 3 2 2" xfId="49672"/>
    <cellStyle name="Note 5 4 5 2 2 3 3" xfId="49673"/>
    <cellStyle name="Note 5 4 5 2 2 4" xfId="49674"/>
    <cellStyle name="Note 5 4 5 2 2 4 2" xfId="49675"/>
    <cellStyle name="Note 5 4 5 2 2 5" xfId="49676"/>
    <cellStyle name="Note 5 4 5 2 3" xfId="49677"/>
    <cellStyle name="Note 5 4 5 2 3 2" xfId="49678"/>
    <cellStyle name="Note 5 4 5 2 3 2 2" xfId="49679"/>
    <cellStyle name="Note 5 4 5 2 3 3" xfId="49680"/>
    <cellStyle name="Note 5 4 5 2 4" xfId="49681"/>
    <cellStyle name="Note 5 4 5 2 4 2" xfId="49682"/>
    <cellStyle name="Note 5 4 5 2 4 2 2" xfId="49683"/>
    <cellStyle name="Note 5 4 5 2 4 3" xfId="49684"/>
    <cellStyle name="Note 5 4 5 2 5" xfId="49685"/>
    <cellStyle name="Note 5 4 5 2 5 2" xfId="49686"/>
    <cellStyle name="Note 5 4 5 2 6" xfId="49687"/>
    <cellStyle name="Note 5 4 5 3" xfId="49688"/>
    <cellStyle name="Note 5 4 5 3 2" xfId="49689"/>
    <cellStyle name="Note 5 4 5 3 2 2" xfId="49690"/>
    <cellStyle name="Note 5 4 5 3 2 2 2" xfId="49691"/>
    <cellStyle name="Note 5 4 5 3 2 2 2 2" xfId="49692"/>
    <cellStyle name="Note 5 4 5 3 2 2 3" xfId="49693"/>
    <cellStyle name="Note 5 4 5 3 2 3" xfId="49694"/>
    <cellStyle name="Note 5 4 5 3 2 3 2" xfId="49695"/>
    <cellStyle name="Note 5 4 5 3 2 3 2 2" xfId="49696"/>
    <cellStyle name="Note 5 4 5 3 2 3 3" xfId="49697"/>
    <cellStyle name="Note 5 4 5 3 2 4" xfId="49698"/>
    <cellStyle name="Note 5 4 5 3 2 4 2" xfId="49699"/>
    <cellStyle name="Note 5 4 5 3 2 5" xfId="49700"/>
    <cellStyle name="Note 5 4 5 3 3" xfId="49701"/>
    <cellStyle name="Note 5 4 5 3 3 2" xfId="49702"/>
    <cellStyle name="Note 5 4 5 3 3 2 2" xfId="49703"/>
    <cellStyle name="Note 5 4 5 3 3 3" xfId="49704"/>
    <cellStyle name="Note 5 4 5 3 4" xfId="49705"/>
    <cellStyle name="Note 5 4 5 3 4 2" xfId="49706"/>
    <cellStyle name="Note 5 4 5 3 4 2 2" xfId="49707"/>
    <cellStyle name="Note 5 4 5 3 4 3" xfId="49708"/>
    <cellStyle name="Note 5 4 5 3 5" xfId="49709"/>
    <cellStyle name="Note 5 4 5 3 5 2" xfId="49710"/>
    <cellStyle name="Note 5 4 5 3 6" xfId="49711"/>
    <cellStyle name="Note 5 4 5 4" xfId="49712"/>
    <cellStyle name="Note 5 4 5 4 2" xfId="49713"/>
    <cellStyle name="Note 5 4 5 4 2 2" xfId="49714"/>
    <cellStyle name="Note 5 4 5 4 2 2 2" xfId="49715"/>
    <cellStyle name="Note 5 4 5 4 2 3" xfId="49716"/>
    <cellStyle name="Note 5 4 5 4 3" xfId="49717"/>
    <cellStyle name="Note 5 4 5 4 3 2" xfId="49718"/>
    <cellStyle name="Note 5 4 5 4 3 2 2" xfId="49719"/>
    <cellStyle name="Note 5 4 5 4 3 3" xfId="49720"/>
    <cellStyle name="Note 5 4 5 4 4" xfId="49721"/>
    <cellStyle name="Note 5 4 5 4 4 2" xfId="49722"/>
    <cellStyle name="Note 5 4 5 4 5" xfId="49723"/>
    <cellStyle name="Note 5 4 6" xfId="49724"/>
    <cellStyle name="Note 5 4 6 2" xfId="49725"/>
    <cellStyle name="Note 5 4 6 2 2" xfId="49726"/>
    <cellStyle name="Note 5 4 6 2 2 2" xfId="49727"/>
    <cellStyle name="Note 5 4 6 2 2 2 2" xfId="49728"/>
    <cellStyle name="Note 5 4 6 2 2 2 2 2" xfId="49729"/>
    <cellStyle name="Note 5 4 6 2 2 2 3" xfId="49730"/>
    <cellStyle name="Note 5 4 6 2 2 3" xfId="49731"/>
    <cellStyle name="Note 5 4 6 2 2 3 2" xfId="49732"/>
    <cellStyle name="Note 5 4 6 2 2 3 2 2" xfId="49733"/>
    <cellStyle name="Note 5 4 6 2 2 3 3" xfId="49734"/>
    <cellStyle name="Note 5 4 6 2 2 4" xfId="49735"/>
    <cellStyle name="Note 5 4 6 2 2 4 2" xfId="49736"/>
    <cellStyle name="Note 5 4 6 2 2 5" xfId="49737"/>
    <cellStyle name="Note 5 4 6 2 3" xfId="49738"/>
    <cellStyle name="Note 5 4 6 2 3 2" xfId="49739"/>
    <cellStyle name="Note 5 4 6 2 3 2 2" xfId="49740"/>
    <cellStyle name="Note 5 4 6 2 3 3" xfId="49741"/>
    <cellStyle name="Note 5 4 6 2 4" xfId="49742"/>
    <cellStyle name="Note 5 4 6 2 4 2" xfId="49743"/>
    <cellStyle name="Note 5 4 6 2 4 2 2" xfId="49744"/>
    <cellStyle name="Note 5 4 6 2 4 3" xfId="49745"/>
    <cellStyle name="Note 5 4 6 2 5" xfId="49746"/>
    <cellStyle name="Note 5 4 6 2 5 2" xfId="49747"/>
    <cellStyle name="Note 5 4 6 2 6" xfId="49748"/>
    <cellStyle name="Note 5 4 6 3" xfId="49749"/>
    <cellStyle name="Note 5 4 6 3 2" xfId="49750"/>
    <cellStyle name="Note 5 4 6 3 2 2" xfId="49751"/>
    <cellStyle name="Note 5 4 6 3 2 2 2" xfId="49752"/>
    <cellStyle name="Note 5 4 6 3 2 2 2 2" xfId="49753"/>
    <cellStyle name="Note 5 4 6 3 2 2 3" xfId="49754"/>
    <cellStyle name="Note 5 4 6 3 2 3" xfId="49755"/>
    <cellStyle name="Note 5 4 6 3 2 3 2" xfId="49756"/>
    <cellStyle name="Note 5 4 6 3 2 3 2 2" xfId="49757"/>
    <cellStyle name="Note 5 4 6 3 2 3 3" xfId="49758"/>
    <cellStyle name="Note 5 4 6 3 2 4" xfId="49759"/>
    <cellStyle name="Note 5 4 6 3 2 4 2" xfId="49760"/>
    <cellStyle name="Note 5 4 6 3 2 5" xfId="49761"/>
    <cellStyle name="Note 5 4 6 3 3" xfId="49762"/>
    <cellStyle name="Note 5 4 6 3 3 2" xfId="49763"/>
    <cellStyle name="Note 5 4 6 3 3 2 2" xfId="49764"/>
    <cellStyle name="Note 5 4 6 3 3 3" xfId="49765"/>
    <cellStyle name="Note 5 4 6 3 4" xfId="49766"/>
    <cellStyle name="Note 5 4 6 3 4 2" xfId="49767"/>
    <cellStyle name="Note 5 4 6 3 4 2 2" xfId="49768"/>
    <cellStyle name="Note 5 4 6 3 4 3" xfId="49769"/>
    <cellStyle name="Note 5 4 6 3 5" xfId="49770"/>
    <cellStyle name="Note 5 4 6 3 5 2" xfId="49771"/>
    <cellStyle name="Note 5 4 6 3 6" xfId="49772"/>
    <cellStyle name="Note 5 4 6 4" xfId="49773"/>
    <cellStyle name="Note 5 4 6 4 2" xfId="49774"/>
    <cellStyle name="Note 5 4 6 4 2 2" xfId="49775"/>
    <cellStyle name="Note 5 4 6 4 2 2 2" xfId="49776"/>
    <cellStyle name="Note 5 4 6 4 2 3" xfId="49777"/>
    <cellStyle name="Note 5 4 6 4 3" xfId="49778"/>
    <cellStyle name="Note 5 4 6 4 3 2" xfId="49779"/>
    <cellStyle name="Note 5 4 6 4 3 2 2" xfId="49780"/>
    <cellStyle name="Note 5 4 6 4 3 3" xfId="49781"/>
    <cellStyle name="Note 5 4 6 4 4" xfId="49782"/>
    <cellStyle name="Note 5 4 6 4 4 2" xfId="49783"/>
    <cellStyle name="Note 5 4 6 4 5" xfId="49784"/>
    <cellStyle name="Note 5 4 7" xfId="49785"/>
    <cellStyle name="Note 5 4 7 2" xfId="49786"/>
    <cellStyle name="Note 5 4 7 2 2" xfId="49787"/>
    <cellStyle name="Note 5 4 7 2 2 2" xfId="49788"/>
    <cellStyle name="Note 5 4 7 2 2 2 2" xfId="49789"/>
    <cellStyle name="Note 5 4 7 2 2 3" xfId="49790"/>
    <cellStyle name="Note 5 4 7 2 3" xfId="49791"/>
    <cellStyle name="Note 5 4 7 2 3 2" xfId="49792"/>
    <cellStyle name="Note 5 4 7 2 3 2 2" xfId="49793"/>
    <cellStyle name="Note 5 4 7 2 3 3" xfId="49794"/>
    <cellStyle name="Note 5 4 7 2 4" xfId="49795"/>
    <cellStyle name="Note 5 4 7 2 4 2" xfId="49796"/>
    <cellStyle name="Note 5 4 7 2 5" xfId="49797"/>
    <cellStyle name="Note 5 4 7 3" xfId="49798"/>
    <cellStyle name="Note 5 4 7 3 2" xfId="49799"/>
    <cellStyle name="Note 5 4 7 3 2 2" xfId="49800"/>
    <cellStyle name="Note 5 4 7 3 3" xfId="49801"/>
    <cellStyle name="Note 5 4 7 4" xfId="49802"/>
    <cellStyle name="Note 5 4 7 4 2" xfId="49803"/>
    <cellStyle name="Note 5 4 7 4 2 2" xfId="49804"/>
    <cellStyle name="Note 5 4 7 4 3" xfId="49805"/>
    <cellStyle name="Note 5 4 7 5" xfId="49806"/>
    <cellStyle name="Note 5 4 7 5 2" xfId="49807"/>
    <cellStyle name="Note 5 4 7 6" xfId="49808"/>
    <cellStyle name="Note 5 4 8" xfId="49809"/>
    <cellStyle name="Note 5 4 8 2" xfId="49810"/>
    <cellStyle name="Note 5 4 8 2 2" xfId="49811"/>
    <cellStyle name="Note 5 4 8 2 2 2" xfId="49812"/>
    <cellStyle name="Note 5 4 8 2 2 2 2" xfId="49813"/>
    <cellStyle name="Note 5 4 8 2 2 3" xfId="49814"/>
    <cellStyle name="Note 5 4 8 2 3" xfId="49815"/>
    <cellStyle name="Note 5 4 8 2 3 2" xfId="49816"/>
    <cellStyle name="Note 5 4 8 2 3 2 2" xfId="49817"/>
    <cellStyle name="Note 5 4 8 2 3 3" xfId="49818"/>
    <cellStyle name="Note 5 4 8 2 4" xfId="49819"/>
    <cellStyle name="Note 5 4 8 2 4 2" xfId="49820"/>
    <cellStyle name="Note 5 4 8 2 5" xfId="49821"/>
    <cellStyle name="Note 5 4 8 3" xfId="49822"/>
    <cellStyle name="Note 5 4 8 3 2" xfId="49823"/>
    <cellStyle name="Note 5 4 8 3 2 2" xfId="49824"/>
    <cellStyle name="Note 5 4 8 3 3" xfId="49825"/>
    <cellStyle name="Note 5 4 8 4" xfId="49826"/>
    <cellStyle name="Note 5 4 8 4 2" xfId="49827"/>
    <cellStyle name="Note 5 4 8 4 2 2" xfId="49828"/>
    <cellStyle name="Note 5 4 8 4 3" xfId="49829"/>
    <cellStyle name="Note 5 4 8 5" xfId="49830"/>
    <cellStyle name="Note 5 4 8 5 2" xfId="49831"/>
    <cellStyle name="Note 5 4 8 6" xfId="49832"/>
    <cellStyle name="Note 5 4 9" xfId="49833"/>
    <cellStyle name="Note 5 4 9 2" xfId="49834"/>
    <cellStyle name="Note 5 4 9 2 2" xfId="49835"/>
    <cellStyle name="Note 5 4 9 2 2 2" xfId="49836"/>
    <cellStyle name="Note 5 4 9 2 3" xfId="49837"/>
    <cellStyle name="Note 5 4 9 3" xfId="49838"/>
    <cellStyle name="Note 5 4 9 3 2" xfId="49839"/>
    <cellStyle name="Note 5 4 9 3 2 2" xfId="49840"/>
    <cellStyle name="Note 5 4 9 3 3" xfId="49841"/>
    <cellStyle name="Note 5 4 9 4" xfId="49842"/>
    <cellStyle name="Note 5 4 9 4 2" xfId="49843"/>
    <cellStyle name="Note 5 4 9 5" xfId="49844"/>
    <cellStyle name="Note 5 5" xfId="49845"/>
    <cellStyle name="Note 5 5 2" xfId="49846"/>
    <cellStyle name="Note 5 5 2 2" xfId="49847"/>
    <cellStyle name="Note 5 5 2 2 2" xfId="49848"/>
    <cellStyle name="Note 5 5 2 2 2 2" xfId="49849"/>
    <cellStyle name="Note 5 5 2 2 2 2 2" xfId="49850"/>
    <cellStyle name="Note 5 5 2 2 2 2 2 2" xfId="49851"/>
    <cellStyle name="Note 5 5 2 2 2 2 3" xfId="49852"/>
    <cellStyle name="Note 5 5 2 2 2 3" xfId="49853"/>
    <cellStyle name="Note 5 5 2 2 2 3 2" xfId="49854"/>
    <cellStyle name="Note 5 5 2 2 2 3 2 2" xfId="49855"/>
    <cellStyle name="Note 5 5 2 2 2 3 3" xfId="49856"/>
    <cellStyle name="Note 5 5 2 2 2 4" xfId="49857"/>
    <cellStyle name="Note 5 5 2 2 2 4 2" xfId="49858"/>
    <cellStyle name="Note 5 5 2 2 2 5" xfId="49859"/>
    <cellStyle name="Note 5 5 2 2 3" xfId="49860"/>
    <cellStyle name="Note 5 5 2 2 3 2" xfId="49861"/>
    <cellStyle name="Note 5 5 2 2 3 2 2" xfId="49862"/>
    <cellStyle name="Note 5 5 2 2 3 3" xfId="49863"/>
    <cellStyle name="Note 5 5 2 2 4" xfId="49864"/>
    <cellStyle name="Note 5 5 2 2 4 2" xfId="49865"/>
    <cellStyle name="Note 5 5 2 2 4 2 2" xfId="49866"/>
    <cellStyle name="Note 5 5 2 2 4 3" xfId="49867"/>
    <cellStyle name="Note 5 5 2 2 5" xfId="49868"/>
    <cellStyle name="Note 5 5 2 2 5 2" xfId="49869"/>
    <cellStyle name="Note 5 5 2 2 6" xfId="49870"/>
    <cellStyle name="Note 5 5 2 3" xfId="49871"/>
    <cellStyle name="Note 5 5 2 3 2" xfId="49872"/>
    <cellStyle name="Note 5 5 2 3 2 2" xfId="49873"/>
    <cellStyle name="Note 5 5 2 3 2 2 2" xfId="49874"/>
    <cellStyle name="Note 5 5 2 3 2 2 2 2" xfId="49875"/>
    <cellStyle name="Note 5 5 2 3 2 2 3" xfId="49876"/>
    <cellStyle name="Note 5 5 2 3 2 3" xfId="49877"/>
    <cellStyle name="Note 5 5 2 3 2 3 2" xfId="49878"/>
    <cellStyle name="Note 5 5 2 3 2 3 2 2" xfId="49879"/>
    <cellStyle name="Note 5 5 2 3 2 3 3" xfId="49880"/>
    <cellStyle name="Note 5 5 2 3 2 4" xfId="49881"/>
    <cellStyle name="Note 5 5 2 3 2 4 2" xfId="49882"/>
    <cellStyle name="Note 5 5 2 3 2 5" xfId="49883"/>
    <cellStyle name="Note 5 5 2 3 3" xfId="49884"/>
    <cellStyle name="Note 5 5 2 3 3 2" xfId="49885"/>
    <cellStyle name="Note 5 5 2 3 3 2 2" xfId="49886"/>
    <cellStyle name="Note 5 5 2 3 3 3" xfId="49887"/>
    <cellStyle name="Note 5 5 2 3 4" xfId="49888"/>
    <cellStyle name="Note 5 5 2 3 4 2" xfId="49889"/>
    <cellStyle name="Note 5 5 2 3 4 2 2" xfId="49890"/>
    <cellStyle name="Note 5 5 2 3 4 3" xfId="49891"/>
    <cellStyle name="Note 5 5 2 3 5" xfId="49892"/>
    <cellStyle name="Note 5 5 2 3 5 2" xfId="49893"/>
    <cellStyle name="Note 5 5 2 3 6" xfId="49894"/>
    <cellStyle name="Note 5 5 2 4" xfId="49895"/>
    <cellStyle name="Note 5 5 2 4 2" xfId="49896"/>
    <cellStyle name="Note 5 5 2 4 2 2" xfId="49897"/>
    <cellStyle name="Note 5 5 2 4 2 2 2" xfId="49898"/>
    <cellStyle name="Note 5 5 2 4 2 3" xfId="49899"/>
    <cellStyle name="Note 5 5 2 4 3" xfId="49900"/>
    <cellStyle name="Note 5 5 2 4 3 2" xfId="49901"/>
    <cellStyle name="Note 5 5 2 4 3 2 2" xfId="49902"/>
    <cellStyle name="Note 5 5 2 4 3 3" xfId="49903"/>
    <cellStyle name="Note 5 5 2 4 4" xfId="49904"/>
    <cellStyle name="Note 5 5 2 4 4 2" xfId="49905"/>
    <cellStyle name="Note 5 5 2 4 5" xfId="49906"/>
    <cellStyle name="Note 5 5 3" xfId="49907"/>
    <cellStyle name="Note 5 5 3 2" xfId="49908"/>
    <cellStyle name="Note 5 5 3 2 2" xfId="49909"/>
    <cellStyle name="Note 5 5 3 2 2 2" xfId="49910"/>
    <cellStyle name="Note 5 5 3 2 2 2 2" xfId="49911"/>
    <cellStyle name="Note 5 5 3 2 2 2 2 2" xfId="49912"/>
    <cellStyle name="Note 5 5 3 2 2 2 3" xfId="49913"/>
    <cellStyle name="Note 5 5 3 2 2 3" xfId="49914"/>
    <cellStyle name="Note 5 5 3 2 2 3 2" xfId="49915"/>
    <cellStyle name="Note 5 5 3 2 2 3 2 2" xfId="49916"/>
    <cellStyle name="Note 5 5 3 2 2 3 3" xfId="49917"/>
    <cellStyle name="Note 5 5 3 2 2 4" xfId="49918"/>
    <cellStyle name="Note 5 5 3 2 2 4 2" xfId="49919"/>
    <cellStyle name="Note 5 5 3 2 2 5" xfId="49920"/>
    <cellStyle name="Note 5 5 3 2 3" xfId="49921"/>
    <cellStyle name="Note 5 5 3 2 3 2" xfId="49922"/>
    <cellStyle name="Note 5 5 3 2 3 2 2" xfId="49923"/>
    <cellStyle name="Note 5 5 3 2 3 3" xfId="49924"/>
    <cellStyle name="Note 5 5 3 2 4" xfId="49925"/>
    <cellStyle name="Note 5 5 3 2 4 2" xfId="49926"/>
    <cellStyle name="Note 5 5 3 2 4 2 2" xfId="49927"/>
    <cellStyle name="Note 5 5 3 2 4 3" xfId="49928"/>
    <cellStyle name="Note 5 5 3 2 5" xfId="49929"/>
    <cellStyle name="Note 5 5 3 2 5 2" xfId="49930"/>
    <cellStyle name="Note 5 5 3 2 6" xfId="49931"/>
    <cellStyle name="Note 5 5 3 3" xfId="49932"/>
    <cellStyle name="Note 5 5 3 3 2" xfId="49933"/>
    <cellStyle name="Note 5 5 3 3 2 2" xfId="49934"/>
    <cellStyle name="Note 5 5 3 3 2 2 2" xfId="49935"/>
    <cellStyle name="Note 5 5 3 3 2 2 2 2" xfId="49936"/>
    <cellStyle name="Note 5 5 3 3 2 2 3" xfId="49937"/>
    <cellStyle name="Note 5 5 3 3 2 3" xfId="49938"/>
    <cellStyle name="Note 5 5 3 3 2 3 2" xfId="49939"/>
    <cellStyle name="Note 5 5 3 3 2 3 2 2" xfId="49940"/>
    <cellStyle name="Note 5 5 3 3 2 3 3" xfId="49941"/>
    <cellStyle name="Note 5 5 3 3 2 4" xfId="49942"/>
    <cellStyle name="Note 5 5 3 3 2 4 2" xfId="49943"/>
    <cellStyle name="Note 5 5 3 3 2 5" xfId="49944"/>
    <cellStyle name="Note 5 5 3 3 3" xfId="49945"/>
    <cellStyle name="Note 5 5 3 3 3 2" xfId="49946"/>
    <cellStyle name="Note 5 5 3 3 3 2 2" xfId="49947"/>
    <cellStyle name="Note 5 5 3 3 3 3" xfId="49948"/>
    <cellStyle name="Note 5 5 3 3 4" xfId="49949"/>
    <cellStyle name="Note 5 5 3 3 4 2" xfId="49950"/>
    <cellStyle name="Note 5 5 3 3 4 2 2" xfId="49951"/>
    <cellStyle name="Note 5 5 3 3 4 3" xfId="49952"/>
    <cellStyle name="Note 5 5 3 3 5" xfId="49953"/>
    <cellStyle name="Note 5 5 3 3 5 2" xfId="49954"/>
    <cellStyle name="Note 5 5 3 3 6" xfId="49955"/>
    <cellStyle name="Note 5 5 3 4" xfId="49956"/>
    <cellStyle name="Note 5 5 3 4 2" xfId="49957"/>
    <cellStyle name="Note 5 5 3 4 2 2" xfId="49958"/>
    <cellStyle name="Note 5 5 3 4 2 2 2" xfId="49959"/>
    <cellStyle name="Note 5 5 3 4 2 3" xfId="49960"/>
    <cellStyle name="Note 5 5 3 4 3" xfId="49961"/>
    <cellStyle name="Note 5 5 3 4 3 2" xfId="49962"/>
    <cellStyle name="Note 5 5 3 4 3 2 2" xfId="49963"/>
    <cellStyle name="Note 5 5 3 4 3 3" xfId="49964"/>
    <cellStyle name="Note 5 5 3 4 4" xfId="49965"/>
    <cellStyle name="Note 5 5 3 4 4 2" xfId="49966"/>
    <cellStyle name="Note 5 5 3 4 5" xfId="49967"/>
    <cellStyle name="Note 5 5 4" xfId="49968"/>
    <cellStyle name="Note 5 5 4 2" xfId="49969"/>
    <cellStyle name="Note 5 5 4 2 2" xfId="49970"/>
    <cellStyle name="Note 5 5 4 2 2 2" xfId="49971"/>
    <cellStyle name="Note 5 5 4 2 2 2 2" xfId="49972"/>
    <cellStyle name="Note 5 5 4 2 2 2 2 2" xfId="49973"/>
    <cellStyle name="Note 5 5 4 2 2 2 3" xfId="49974"/>
    <cellStyle name="Note 5 5 4 2 2 3" xfId="49975"/>
    <cellStyle name="Note 5 5 4 2 2 3 2" xfId="49976"/>
    <cellStyle name="Note 5 5 4 2 2 3 2 2" xfId="49977"/>
    <cellStyle name="Note 5 5 4 2 2 3 3" xfId="49978"/>
    <cellStyle name="Note 5 5 4 2 2 4" xfId="49979"/>
    <cellStyle name="Note 5 5 4 2 2 4 2" xfId="49980"/>
    <cellStyle name="Note 5 5 4 2 2 5" xfId="49981"/>
    <cellStyle name="Note 5 5 4 2 3" xfId="49982"/>
    <cellStyle name="Note 5 5 4 2 3 2" xfId="49983"/>
    <cellStyle name="Note 5 5 4 2 3 2 2" xfId="49984"/>
    <cellStyle name="Note 5 5 4 2 3 3" xfId="49985"/>
    <cellStyle name="Note 5 5 4 2 4" xfId="49986"/>
    <cellStyle name="Note 5 5 4 2 4 2" xfId="49987"/>
    <cellStyle name="Note 5 5 4 2 4 2 2" xfId="49988"/>
    <cellStyle name="Note 5 5 4 2 4 3" xfId="49989"/>
    <cellStyle name="Note 5 5 4 2 5" xfId="49990"/>
    <cellStyle name="Note 5 5 4 2 5 2" xfId="49991"/>
    <cellStyle name="Note 5 5 4 2 6" xfId="49992"/>
    <cellStyle name="Note 5 5 4 3" xfId="49993"/>
    <cellStyle name="Note 5 5 4 3 2" xfId="49994"/>
    <cellStyle name="Note 5 5 4 3 2 2" xfId="49995"/>
    <cellStyle name="Note 5 5 4 3 2 2 2" xfId="49996"/>
    <cellStyle name="Note 5 5 4 3 2 2 2 2" xfId="49997"/>
    <cellStyle name="Note 5 5 4 3 2 2 3" xfId="49998"/>
    <cellStyle name="Note 5 5 4 3 2 3" xfId="49999"/>
    <cellStyle name="Note 5 5 4 3 2 3 2" xfId="50000"/>
    <cellStyle name="Note 5 5 4 3 2 3 2 2" xfId="50001"/>
    <cellStyle name="Note 5 5 4 3 2 3 3" xfId="50002"/>
    <cellStyle name="Note 5 5 4 3 2 4" xfId="50003"/>
    <cellStyle name="Note 5 5 4 3 2 4 2" xfId="50004"/>
    <cellStyle name="Note 5 5 4 3 2 5" xfId="50005"/>
    <cellStyle name="Note 5 5 4 3 3" xfId="50006"/>
    <cellStyle name="Note 5 5 4 3 3 2" xfId="50007"/>
    <cellStyle name="Note 5 5 4 3 3 2 2" xfId="50008"/>
    <cellStyle name="Note 5 5 4 3 3 3" xfId="50009"/>
    <cellStyle name="Note 5 5 4 3 4" xfId="50010"/>
    <cellStyle name="Note 5 5 4 3 4 2" xfId="50011"/>
    <cellStyle name="Note 5 5 4 3 4 2 2" xfId="50012"/>
    <cellStyle name="Note 5 5 4 3 4 3" xfId="50013"/>
    <cellStyle name="Note 5 5 4 3 5" xfId="50014"/>
    <cellStyle name="Note 5 5 4 3 5 2" xfId="50015"/>
    <cellStyle name="Note 5 5 4 3 6" xfId="50016"/>
    <cellStyle name="Note 5 5 4 4" xfId="50017"/>
    <cellStyle name="Note 5 5 4 4 2" xfId="50018"/>
    <cellStyle name="Note 5 5 4 4 2 2" xfId="50019"/>
    <cellStyle name="Note 5 5 4 4 2 2 2" xfId="50020"/>
    <cellStyle name="Note 5 5 4 4 2 3" xfId="50021"/>
    <cellStyle name="Note 5 5 4 4 3" xfId="50022"/>
    <cellStyle name="Note 5 5 4 4 3 2" xfId="50023"/>
    <cellStyle name="Note 5 5 4 4 3 2 2" xfId="50024"/>
    <cellStyle name="Note 5 5 4 4 3 3" xfId="50025"/>
    <cellStyle name="Note 5 5 4 4 4" xfId="50026"/>
    <cellStyle name="Note 5 5 4 4 4 2" xfId="50027"/>
    <cellStyle name="Note 5 5 4 4 5" xfId="50028"/>
    <cellStyle name="Note 5 5 5" xfId="50029"/>
    <cellStyle name="Note 5 5 5 2" xfId="50030"/>
    <cellStyle name="Note 5 5 5 2 2" xfId="50031"/>
    <cellStyle name="Note 5 5 5 2 2 2" xfId="50032"/>
    <cellStyle name="Note 5 5 5 2 2 2 2" xfId="50033"/>
    <cellStyle name="Note 5 5 5 2 2 2 2 2" xfId="50034"/>
    <cellStyle name="Note 5 5 5 2 2 2 3" xfId="50035"/>
    <cellStyle name="Note 5 5 5 2 2 3" xfId="50036"/>
    <cellStyle name="Note 5 5 5 2 2 3 2" xfId="50037"/>
    <cellStyle name="Note 5 5 5 2 2 3 2 2" xfId="50038"/>
    <cellStyle name="Note 5 5 5 2 2 3 3" xfId="50039"/>
    <cellStyle name="Note 5 5 5 2 2 4" xfId="50040"/>
    <cellStyle name="Note 5 5 5 2 2 4 2" xfId="50041"/>
    <cellStyle name="Note 5 5 5 2 2 5" xfId="50042"/>
    <cellStyle name="Note 5 5 5 2 3" xfId="50043"/>
    <cellStyle name="Note 5 5 5 2 3 2" xfId="50044"/>
    <cellStyle name="Note 5 5 5 2 3 2 2" xfId="50045"/>
    <cellStyle name="Note 5 5 5 2 3 3" xfId="50046"/>
    <cellStyle name="Note 5 5 5 2 4" xfId="50047"/>
    <cellStyle name="Note 5 5 5 2 4 2" xfId="50048"/>
    <cellStyle name="Note 5 5 5 2 4 2 2" xfId="50049"/>
    <cellStyle name="Note 5 5 5 2 4 3" xfId="50050"/>
    <cellStyle name="Note 5 5 5 2 5" xfId="50051"/>
    <cellStyle name="Note 5 5 5 2 5 2" xfId="50052"/>
    <cellStyle name="Note 5 5 5 2 6" xfId="50053"/>
    <cellStyle name="Note 5 5 5 3" xfId="50054"/>
    <cellStyle name="Note 5 5 5 3 2" xfId="50055"/>
    <cellStyle name="Note 5 5 5 3 2 2" xfId="50056"/>
    <cellStyle name="Note 5 5 5 3 2 2 2" xfId="50057"/>
    <cellStyle name="Note 5 5 5 3 2 2 2 2" xfId="50058"/>
    <cellStyle name="Note 5 5 5 3 2 2 3" xfId="50059"/>
    <cellStyle name="Note 5 5 5 3 2 3" xfId="50060"/>
    <cellStyle name="Note 5 5 5 3 2 3 2" xfId="50061"/>
    <cellStyle name="Note 5 5 5 3 2 3 2 2" xfId="50062"/>
    <cellStyle name="Note 5 5 5 3 2 3 3" xfId="50063"/>
    <cellStyle name="Note 5 5 5 3 2 4" xfId="50064"/>
    <cellStyle name="Note 5 5 5 3 2 4 2" xfId="50065"/>
    <cellStyle name="Note 5 5 5 3 2 5" xfId="50066"/>
    <cellStyle name="Note 5 5 5 3 3" xfId="50067"/>
    <cellStyle name="Note 5 5 5 3 3 2" xfId="50068"/>
    <cellStyle name="Note 5 5 5 3 3 2 2" xfId="50069"/>
    <cellStyle name="Note 5 5 5 3 3 3" xfId="50070"/>
    <cellStyle name="Note 5 5 5 3 4" xfId="50071"/>
    <cellStyle name="Note 5 5 5 3 4 2" xfId="50072"/>
    <cellStyle name="Note 5 5 5 3 4 2 2" xfId="50073"/>
    <cellStyle name="Note 5 5 5 3 4 3" xfId="50074"/>
    <cellStyle name="Note 5 5 5 3 5" xfId="50075"/>
    <cellStyle name="Note 5 5 5 3 5 2" xfId="50076"/>
    <cellStyle name="Note 5 5 5 3 6" xfId="50077"/>
    <cellStyle name="Note 5 5 5 4" xfId="50078"/>
    <cellStyle name="Note 5 5 5 4 2" xfId="50079"/>
    <cellStyle name="Note 5 5 5 4 2 2" xfId="50080"/>
    <cellStyle name="Note 5 5 5 4 2 2 2" xfId="50081"/>
    <cellStyle name="Note 5 5 5 4 2 3" xfId="50082"/>
    <cellStyle name="Note 5 5 5 4 3" xfId="50083"/>
    <cellStyle name="Note 5 5 5 4 3 2" xfId="50084"/>
    <cellStyle name="Note 5 5 5 4 3 2 2" xfId="50085"/>
    <cellStyle name="Note 5 5 5 4 3 3" xfId="50086"/>
    <cellStyle name="Note 5 5 5 4 4" xfId="50087"/>
    <cellStyle name="Note 5 5 5 4 4 2" xfId="50088"/>
    <cellStyle name="Note 5 5 5 4 5" xfId="50089"/>
    <cellStyle name="Note 5 5 6" xfId="50090"/>
    <cellStyle name="Note 5 5 6 2" xfId="50091"/>
    <cellStyle name="Note 5 5 6 2 2" xfId="50092"/>
    <cellStyle name="Note 5 5 6 2 2 2" xfId="50093"/>
    <cellStyle name="Note 5 5 6 2 2 2 2" xfId="50094"/>
    <cellStyle name="Note 5 5 6 2 2 2 2 2" xfId="50095"/>
    <cellStyle name="Note 5 5 6 2 2 2 3" xfId="50096"/>
    <cellStyle name="Note 5 5 6 2 2 3" xfId="50097"/>
    <cellStyle name="Note 5 5 6 2 2 3 2" xfId="50098"/>
    <cellStyle name="Note 5 5 6 2 2 3 2 2" xfId="50099"/>
    <cellStyle name="Note 5 5 6 2 2 3 3" xfId="50100"/>
    <cellStyle name="Note 5 5 6 2 2 4" xfId="50101"/>
    <cellStyle name="Note 5 5 6 2 2 4 2" xfId="50102"/>
    <cellStyle name="Note 5 5 6 2 2 5" xfId="50103"/>
    <cellStyle name="Note 5 5 6 2 3" xfId="50104"/>
    <cellStyle name="Note 5 5 6 2 3 2" xfId="50105"/>
    <cellStyle name="Note 5 5 6 2 3 2 2" xfId="50106"/>
    <cellStyle name="Note 5 5 6 2 3 3" xfId="50107"/>
    <cellStyle name="Note 5 5 6 2 4" xfId="50108"/>
    <cellStyle name="Note 5 5 6 2 4 2" xfId="50109"/>
    <cellStyle name="Note 5 5 6 2 4 2 2" xfId="50110"/>
    <cellStyle name="Note 5 5 6 2 4 3" xfId="50111"/>
    <cellStyle name="Note 5 5 6 2 5" xfId="50112"/>
    <cellStyle name="Note 5 5 6 2 5 2" xfId="50113"/>
    <cellStyle name="Note 5 5 6 2 6" xfId="50114"/>
    <cellStyle name="Note 5 5 6 3" xfId="50115"/>
    <cellStyle name="Note 5 5 6 3 2" xfId="50116"/>
    <cellStyle name="Note 5 5 6 3 2 2" xfId="50117"/>
    <cellStyle name="Note 5 5 6 3 2 2 2" xfId="50118"/>
    <cellStyle name="Note 5 5 6 3 2 2 2 2" xfId="50119"/>
    <cellStyle name="Note 5 5 6 3 2 2 3" xfId="50120"/>
    <cellStyle name="Note 5 5 6 3 2 3" xfId="50121"/>
    <cellStyle name="Note 5 5 6 3 2 3 2" xfId="50122"/>
    <cellStyle name="Note 5 5 6 3 2 3 2 2" xfId="50123"/>
    <cellStyle name="Note 5 5 6 3 2 3 3" xfId="50124"/>
    <cellStyle name="Note 5 5 6 3 2 4" xfId="50125"/>
    <cellStyle name="Note 5 5 6 3 2 4 2" xfId="50126"/>
    <cellStyle name="Note 5 5 6 3 2 5" xfId="50127"/>
    <cellStyle name="Note 5 5 6 3 3" xfId="50128"/>
    <cellStyle name="Note 5 5 6 3 3 2" xfId="50129"/>
    <cellStyle name="Note 5 5 6 3 3 2 2" xfId="50130"/>
    <cellStyle name="Note 5 5 6 3 3 3" xfId="50131"/>
    <cellStyle name="Note 5 5 6 3 4" xfId="50132"/>
    <cellStyle name="Note 5 5 6 3 4 2" xfId="50133"/>
    <cellStyle name="Note 5 5 6 3 4 2 2" xfId="50134"/>
    <cellStyle name="Note 5 5 6 3 4 3" xfId="50135"/>
    <cellStyle name="Note 5 5 6 3 5" xfId="50136"/>
    <cellStyle name="Note 5 5 6 3 5 2" xfId="50137"/>
    <cellStyle name="Note 5 5 6 3 6" xfId="50138"/>
    <cellStyle name="Note 5 5 6 4" xfId="50139"/>
    <cellStyle name="Note 5 5 6 4 2" xfId="50140"/>
    <cellStyle name="Note 5 5 6 4 2 2" xfId="50141"/>
    <cellStyle name="Note 5 5 6 4 2 2 2" xfId="50142"/>
    <cellStyle name="Note 5 5 6 4 2 3" xfId="50143"/>
    <cellStyle name="Note 5 5 6 4 3" xfId="50144"/>
    <cellStyle name="Note 5 5 6 4 3 2" xfId="50145"/>
    <cellStyle name="Note 5 5 6 4 3 2 2" xfId="50146"/>
    <cellStyle name="Note 5 5 6 4 3 3" xfId="50147"/>
    <cellStyle name="Note 5 5 6 4 4" xfId="50148"/>
    <cellStyle name="Note 5 5 6 4 4 2" xfId="50149"/>
    <cellStyle name="Note 5 5 6 4 5" xfId="50150"/>
    <cellStyle name="Note 5 5 7" xfId="50151"/>
    <cellStyle name="Note 5 5 7 2" xfId="50152"/>
    <cellStyle name="Note 5 5 7 2 2" xfId="50153"/>
    <cellStyle name="Note 5 5 7 2 2 2" xfId="50154"/>
    <cellStyle name="Note 5 5 7 2 2 2 2" xfId="50155"/>
    <cellStyle name="Note 5 5 7 2 2 3" xfId="50156"/>
    <cellStyle name="Note 5 5 7 2 3" xfId="50157"/>
    <cellStyle name="Note 5 5 7 2 3 2" xfId="50158"/>
    <cellStyle name="Note 5 5 7 2 3 2 2" xfId="50159"/>
    <cellStyle name="Note 5 5 7 2 3 3" xfId="50160"/>
    <cellStyle name="Note 5 5 7 2 4" xfId="50161"/>
    <cellStyle name="Note 5 5 7 2 4 2" xfId="50162"/>
    <cellStyle name="Note 5 5 7 2 5" xfId="50163"/>
    <cellStyle name="Note 5 5 7 3" xfId="50164"/>
    <cellStyle name="Note 5 5 7 3 2" xfId="50165"/>
    <cellStyle name="Note 5 5 7 3 2 2" xfId="50166"/>
    <cellStyle name="Note 5 5 7 3 3" xfId="50167"/>
    <cellStyle name="Note 5 5 7 4" xfId="50168"/>
    <cellStyle name="Note 5 5 7 4 2" xfId="50169"/>
    <cellStyle name="Note 5 5 7 4 2 2" xfId="50170"/>
    <cellStyle name="Note 5 5 7 4 3" xfId="50171"/>
    <cellStyle name="Note 5 5 7 5" xfId="50172"/>
    <cellStyle name="Note 5 5 7 5 2" xfId="50173"/>
    <cellStyle name="Note 5 5 7 6" xfId="50174"/>
    <cellStyle name="Note 5 5 8" xfId="50175"/>
    <cellStyle name="Note 5 5 8 2" xfId="50176"/>
    <cellStyle name="Note 5 5 8 2 2" xfId="50177"/>
    <cellStyle name="Note 5 5 8 2 2 2" xfId="50178"/>
    <cellStyle name="Note 5 5 8 2 2 2 2" xfId="50179"/>
    <cellStyle name="Note 5 5 8 2 2 3" xfId="50180"/>
    <cellStyle name="Note 5 5 8 2 3" xfId="50181"/>
    <cellStyle name="Note 5 5 8 2 3 2" xfId="50182"/>
    <cellStyle name="Note 5 5 8 2 3 2 2" xfId="50183"/>
    <cellStyle name="Note 5 5 8 2 3 3" xfId="50184"/>
    <cellStyle name="Note 5 5 8 2 4" xfId="50185"/>
    <cellStyle name="Note 5 5 8 2 4 2" xfId="50186"/>
    <cellStyle name="Note 5 5 8 2 5" xfId="50187"/>
    <cellStyle name="Note 5 5 8 3" xfId="50188"/>
    <cellStyle name="Note 5 5 8 3 2" xfId="50189"/>
    <cellStyle name="Note 5 5 8 3 2 2" xfId="50190"/>
    <cellStyle name="Note 5 5 8 3 3" xfId="50191"/>
    <cellStyle name="Note 5 5 8 4" xfId="50192"/>
    <cellStyle name="Note 5 5 8 4 2" xfId="50193"/>
    <cellStyle name="Note 5 5 8 4 2 2" xfId="50194"/>
    <cellStyle name="Note 5 5 8 4 3" xfId="50195"/>
    <cellStyle name="Note 5 5 8 5" xfId="50196"/>
    <cellStyle name="Note 5 5 8 5 2" xfId="50197"/>
    <cellStyle name="Note 5 5 8 6" xfId="50198"/>
    <cellStyle name="Note 5 5 9" xfId="50199"/>
    <cellStyle name="Note 5 5 9 2" xfId="50200"/>
    <cellStyle name="Note 5 5 9 2 2" xfId="50201"/>
    <cellStyle name="Note 5 5 9 2 2 2" xfId="50202"/>
    <cellStyle name="Note 5 5 9 2 3" xfId="50203"/>
    <cellStyle name="Note 5 5 9 3" xfId="50204"/>
    <cellStyle name="Note 5 5 9 3 2" xfId="50205"/>
    <cellStyle name="Note 5 5 9 3 2 2" xfId="50206"/>
    <cellStyle name="Note 5 5 9 3 3" xfId="50207"/>
    <cellStyle name="Note 5 5 9 4" xfId="50208"/>
    <cellStyle name="Note 5 5 9 4 2" xfId="50209"/>
    <cellStyle name="Note 5 5 9 5" xfId="50210"/>
    <cellStyle name="Note 5 6" xfId="50211"/>
    <cellStyle name="Note 5 6 2" xfId="50212"/>
    <cellStyle name="Note 5 6 2 2" xfId="50213"/>
    <cellStyle name="Note 5 6 2 2 2" xfId="50214"/>
    <cellStyle name="Note 5 6 2 2 2 2" xfId="50215"/>
    <cellStyle name="Note 5 6 2 2 2 2 2" xfId="50216"/>
    <cellStyle name="Note 5 6 2 2 2 2 2 2" xfId="50217"/>
    <cellStyle name="Note 5 6 2 2 2 2 3" xfId="50218"/>
    <cellStyle name="Note 5 6 2 2 2 3" xfId="50219"/>
    <cellStyle name="Note 5 6 2 2 2 3 2" xfId="50220"/>
    <cellStyle name="Note 5 6 2 2 2 3 2 2" xfId="50221"/>
    <cellStyle name="Note 5 6 2 2 2 3 3" xfId="50222"/>
    <cellStyle name="Note 5 6 2 2 2 4" xfId="50223"/>
    <cellStyle name="Note 5 6 2 2 2 4 2" xfId="50224"/>
    <cellStyle name="Note 5 6 2 2 2 5" xfId="50225"/>
    <cellStyle name="Note 5 6 2 2 3" xfId="50226"/>
    <cellStyle name="Note 5 6 2 2 3 2" xfId="50227"/>
    <cellStyle name="Note 5 6 2 2 3 2 2" xfId="50228"/>
    <cellStyle name="Note 5 6 2 2 3 3" xfId="50229"/>
    <cellStyle name="Note 5 6 2 2 4" xfId="50230"/>
    <cellStyle name="Note 5 6 2 2 4 2" xfId="50231"/>
    <cellStyle name="Note 5 6 2 2 4 2 2" xfId="50232"/>
    <cellStyle name="Note 5 6 2 2 4 3" xfId="50233"/>
    <cellStyle name="Note 5 6 2 2 5" xfId="50234"/>
    <cellStyle name="Note 5 6 2 2 5 2" xfId="50235"/>
    <cellStyle name="Note 5 6 2 2 6" xfId="50236"/>
    <cellStyle name="Note 5 6 2 3" xfId="50237"/>
    <cellStyle name="Note 5 6 2 3 2" xfId="50238"/>
    <cellStyle name="Note 5 6 2 3 2 2" xfId="50239"/>
    <cellStyle name="Note 5 6 2 3 2 2 2" xfId="50240"/>
    <cellStyle name="Note 5 6 2 3 2 2 2 2" xfId="50241"/>
    <cellStyle name="Note 5 6 2 3 2 2 3" xfId="50242"/>
    <cellStyle name="Note 5 6 2 3 2 3" xfId="50243"/>
    <cellStyle name="Note 5 6 2 3 2 3 2" xfId="50244"/>
    <cellStyle name="Note 5 6 2 3 2 3 2 2" xfId="50245"/>
    <cellStyle name="Note 5 6 2 3 2 3 3" xfId="50246"/>
    <cellStyle name="Note 5 6 2 3 2 4" xfId="50247"/>
    <cellStyle name="Note 5 6 2 3 2 4 2" xfId="50248"/>
    <cellStyle name="Note 5 6 2 3 2 5" xfId="50249"/>
    <cellStyle name="Note 5 6 2 3 3" xfId="50250"/>
    <cellStyle name="Note 5 6 2 3 3 2" xfId="50251"/>
    <cellStyle name="Note 5 6 2 3 3 2 2" xfId="50252"/>
    <cellStyle name="Note 5 6 2 3 3 3" xfId="50253"/>
    <cellStyle name="Note 5 6 2 3 4" xfId="50254"/>
    <cellStyle name="Note 5 6 2 3 4 2" xfId="50255"/>
    <cellStyle name="Note 5 6 2 3 4 2 2" xfId="50256"/>
    <cellStyle name="Note 5 6 2 3 4 3" xfId="50257"/>
    <cellStyle name="Note 5 6 2 3 5" xfId="50258"/>
    <cellStyle name="Note 5 6 2 3 5 2" xfId="50259"/>
    <cellStyle name="Note 5 6 2 3 6" xfId="50260"/>
    <cellStyle name="Note 5 6 2 4" xfId="50261"/>
    <cellStyle name="Note 5 6 2 4 2" xfId="50262"/>
    <cellStyle name="Note 5 6 2 4 2 2" xfId="50263"/>
    <cellStyle name="Note 5 6 2 4 2 2 2" xfId="50264"/>
    <cellStyle name="Note 5 6 2 4 2 3" xfId="50265"/>
    <cellStyle name="Note 5 6 2 4 3" xfId="50266"/>
    <cellStyle name="Note 5 6 2 4 3 2" xfId="50267"/>
    <cellStyle name="Note 5 6 2 4 3 2 2" xfId="50268"/>
    <cellStyle name="Note 5 6 2 4 3 3" xfId="50269"/>
    <cellStyle name="Note 5 6 2 4 4" xfId="50270"/>
    <cellStyle name="Note 5 6 2 4 4 2" xfId="50271"/>
    <cellStyle name="Note 5 6 2 4 5" xfId="50272"/>
    <cellStyle name="Note 5 6 3" xfId="50273"/>
    <cellStyle name="Note 5 6 3 2" xfId="50274"/>
    <cellStyle name="Note 5 6 3 2 2" xfId="50275"/>
    <cellStyle name="Note 5 6 3 2 2 2" xfId="50276"/>
    <cellStyle name="Note 5 6 3 2 2 2 2" xfId="50277"/>
    <cellStyle name="Note 5 6 3 2 2 2 2 2" xfId="50278"/>
    <cellStyle name="Note 5 6 3 2 2 2 3" xfId="50279"/>
    <cellStyle name="Note 5 6 3 2 2 3" xfId="50280"/>
    <cellStyle name="Note 5 6 3 2 2 3 2" xfId="50281"/>
    <cellStyle name="Note 5 6 3 2 2 3 2 2" xfId="50282"/>
    <cellStyle name="Note 5 6 3 2 2 3 3" xfId="50283"/>
    <cellStyle name="Note 5 6 3 2 2 4" xfId="50284"/>
    <cellStyle name="Note 5 6 3 2 2 4 2" xfId="50285"/>
    <cellStyle name="Note 5 6 3 2 2 5" xfId="50286"/>
    <cellStyle name="Note 5 6 3 2 3" xfId="50287"/>
    <cellStyle name="Note 5 6 3 2 3 2" xfId="50288"/>
    <cellStyle name="Note 5 6 3 2 3 2 2" xfId="50289"/>
    <cellStyle name="Note 5 6 3 2 3 3" xfId="50290"/>
    <cellStyle name="Note 5 6 3 2 4" xfId="50291"/>
    <cellStyle name="Note 5 6 3 2 4 2" xfId="50292"/>
    <cellStyle name="Note 5 6 3 2 4 2 2" xfId="50293"/>
    <cellStyle name="Note 5 6 3 2 4 3" xfId="50294"/>
    <cellStyle name="Note 5 6 3 2 5" xfId="50295"/>
    <cellStyle name="Note 5 6 3 2 5 2" xfId="50296"/>
    <cellStyle name="Note 5 6 3 2 6" xfId="50297"/>
    <cellStyle name="Note 5 6 3 3" xfId="50298"/>
    <cellStyle name="Note 5 6 3 3 2" xfId="50299"/>
    <cellStyle name="Note 5 6 3 3 2 2" xfId="50300"/>
    <cellStyle name="Note 5 6 3 3 2 2 2" xfId="50301"/>
    <cellStyle name="Note 5 6 3 3 2 2 2 2" xfId="50302"/>
    <cellStyle name="Note 5 6 3 3 2 2 3" xfId="50303"/>
    <cellStyle name="Note 5 6 3 3 2 3" xfId="50304"/>
    <cellStyle name="Note 5 6 3 3 2 3 2" xfId="50305"/>
    <cellStyle name="Note 5 6 3 3 2 3 2 2" xfId="50306"/>
    <cellStyle name="Note 5 6 3 3 2 3 3" xfId="50307"/>
    <cellStyle name="Note 5 6 3 3 2 4" xfId="50308"/>
    <cellStyle name="Note 5 6 3 3 2 4 2" xfId="50309"/>
    <cellStyle name="Note 5 6 3 3 2 5" xfId="50310"/>
    <cellStyle name="Note 5 6 3 3 3" xfId="50311"/>
    <cellStyle name="Note 5 6 3 3 3 2" xfId="50312"/>
    <cellStyle name="Note 5 6 3 3 3 2 2" xfId="50313"/>
    <cellStyle name="Note 5 6 3 3 3 3" xfId="50314"/>
    <cellStyle name="Note 5 6 3 3 4" xfId="50315"/>
    <cellStyle name="Note 5 6 3 3 4 2" xfId="50316"/>
    <cellStyle name="Note 5 6 3 3 4 2 2" xfId="50317"/>
    <cellStyle name="Note 5 6 3 3 4 3" xfId="50318"/>
    <cellStyle name="Note 5 6 3 3 5" xfId="50319"/>
    <cellStyle name="Note 5 6 3 3 5 2" xfId="50320"/>
    <cellStyle name="Note 5 6 3 3 6" xfId="50321"/>
    <cellStyle name="Note 5 6 3 4" xfId="50322"/>
    <cellStyle name="Note 5 6 3 4 2" xfId="50323"/>
    <cellStyle name="Note 5 6 3 4 2 2" xfId="50324"/>
    <cellStyle name="Note 5 6 3 4 2 2 2" xfId="50325"/>
    <cellStyle name="Note 5 6 3 4 2 3" xfId="50326"/>
    <cellStyle name="Note 5 6 3 4 3" xfId="50327"/>
    <cellStyle name="Note 5 6 3 4 3 2" xfId="50328"/>
    <cellStyle name="Note 5 6 3 4 3 2 2" xfId="50329"/>
    <cellStyle name="Note 5 6 3 4 3 3" xfId="50330"/>
    <cellStyle name="Note 5 6 3 4 4" xfId="50331"/>
    <cellStyle name="Note 5 6 3 4 4 2" xfId="50332"/>
    <cellStyle name="Note 5 6 3 4 5" xfId="50333"/>
    <cellStyle name="Note 5 6 4" xfId="50334"/>
    <cellStyle name="Note 5 6 4 2" xfId="50335"/>
    <cellStyle name="Note 5 6 4 2 2" xfId="50336"/>
    <cellStyle name="Note 5 6 4 2 2 2" xfId="50337"/>
    <cellStyle name="Note 5 6 4 2 2 2 2" xfId="50338"/>
    <cellStyle name="Note 5 6 4 2 2 2 2 2" xfId="50339"/>
    <cellStyle name="Note 5 6 4 2 2 2 3" xfId="50340"/>
    <cellStyle name="Note 5 6 4 2 2 3" xfId="50341"/>
    <cellStyle name="Note 5 6 4 2 2 3 2" xfId="50342"/>
    <cellStyle name="Note 5 6 4 2 2 3 2 2" xfId="50343"/>
    <cellStyle name="Note 5 6 4 2 2 3 3" xfId="50344"/>
    <cellStyle name="Note 5 6 4 2 2 4" xfId="50345"/>
    <cellStyle name="Note 5 6 4 2 2 4 2" xfId="50346"/>
    <cellStyle name="Note 5 6 4 2 2 5" xfId="50347"/>
    <cellStyle name="Note 5 6 4 2 3" xfId="50348"/>
    <cellStyle name="Note 5 6 4 2 3 2" xfId="50349"/>
    <cellStyle name="Note 5 6 4 2 3 2 2" xfId="50350"/>
    <cellStyle name="Note 5 6 4 2 3 3" xfId="50351"/>
    <cellStyle name="Note 5 6 4 2 4" xfId="50352"/>
    <cellStyle name="Note 5 6 4 2 4 2" xfId="50353"/>
    <cellStyle name="Note 5 6 4 2 4 2 2" xfId="50354"/>
    <cellStyle name="Note 5 6 4 2 4 3" xfId="50355"/>
    <cellStyle name="Note 5 6 4 2 5" xfId="50356"/>
    <cellStyle name="Note 5 6 4 2 5 2" xfId="50357"/>
    <cellStyle name="Note 5 6 4 2 6" xfId="50358"/>
    <cellStyle name="Note 5 6 4 3" xfId="50359"/>
    <cellStyle name="Note 5 6 4 3 2" xfId="50360"/>
    <cellStyle name="Note 5 6 4 3 2 2" xfId="50361"/>
    <cellStyle name="Note 5 6 4 3 2 2 2" xfId="50362"/>
    <cellStyle name="Note 5 6 4 3 2 2 2 2" xfId="50363"/>
    <cellStyle name="Note 5 6 4 3 2 2 3" xfId="50364"/>
    <cellStyle name="Note 5 6 4 3 2 3" xfId="50365"/>
    <cellStyle name="Note 5 6 4 3 2 3 2" xfId="50366"/>
    <cellStyle name="Note 5 6 4 3 2 3 2 2" xfId="50367"/>
    <cellStyle name="Note 5 6 4 3 2 3 3" xfId="50368"/>
    <cellStyle name="Note 5 6 4 3 2 4" xfId="50369"/>
    <cellStyle name="Note 5 6 4 3 2 4 2" xfId="50370"/>
    <cellStyle name="Note 5 6 4 3 2 5" xfId="50371"/>
    <cellStyle name="Note 5 6 4 3 3" xfId="50372"/>
    <cellStyle name="Note 5 6 4 3 3 2" xfId="50373"/>
    <cellStyle name="Note 5 6 4 3 3 2 2" xfId="50374"/>
    <cellStyle name="Note 5 6 4 3 3 3" xfId="50375"/>
    <cellStyle name="Note 5 6 4 3 4" xfId="50376"/>
    <cellStyle name="Note 5 6 4 3 4 2" xfId="50377"/>
    <cellStyle name="Note 5 6 4 3 4 2 2" xfId="50378"/>
    <cellStyle name="Note 5 6 4 3 4 3" xfId="50379"/>
    <cellStyle name="Note 5 6 4 3 5" xfId="50380"/>
    <cellStyle name="Note 5 6 4 3 5 2" xfId="50381"/>
    <cellStyle name="Note 5 6 4 3 6" xfId="50382"/>
    <cellStyle name="Note 5 6 4 4" xfId="50383"/>
    <cellStyle name="Note 5 6 4 4 2" xfId="50384"/>
    <cellStyle name="Note 5 6 4 4 2 2" xfId="50385"/>
    <cellStyle name="Note 5 6 4 4 2 2 2" xfId="50386"/>
    <cellStyle name="Note 5 6 4 4 2 3" xfId="50387"/>
    <cellStyle name="Note 5 6 4 4 3" xfId="50388"/>
    <cellStyle name="Note 5 6 4 4 3 2" xfId="50389"/>
    <cellStyle name="Note 5 6 4 4 3 2 2" xfId="50390"/>
    <cellStyle name="Note 5 6 4 4 3 3" xfId="50391"/>
    <cellStyle name="Note 5 6 4 4 4" xfId="50392"/>
    <cellStyle name="Note 5 6 4 4 4 2" xfId="50393"/>
    <cellStyle name="Note 5 6 4 4 5" xfId="50394"/>
    <cellStyle name="Note 5 6 5" xfId="50395"/>
    <cellStyle name="Note 5 6 5 2" xfId="50396"/>
    <cellStyle name="Note 5 6 5 2 2" xfId="50397"/>
    <cellStyle name="Note 5 6 5 2 2 2" xfId="50398"/>
    <cellStyle name="Note 5 6 5 2 2 2 2" xfId="50399"/>
    <cellStyle name="Note 5 6 5 2 2 2 2 2" xfId="50400"/>
    <cellStyle name="Note 5 6 5 2 2 2 3" xfId="50401"/>
    <cellStyle name="Note 5 6 5 2 2 3" xfId="50402"/>
    <cellStyle name="Note 5 6 5 2 2 3 2" xfId="50403"/>
    <cellStyle name="Note 5 6 5 2 2 3 2 2" xfId="50404"/>
    <cellStyle name="Note 5 6 5 2 2 3 3" xfId="50405"/>
    <cellStyle name="Note 5 6 5 2 2 4" xfId="50406"/>
    <cellStyle name="Note 5 6 5 2 2 4 2" xfId="50407"/>
    <cellStyle name="Note 5 6 5 2 2 5" xfId="50408"/>
    <cellStyle name="Note 5 6 5 2 3" xfId="50409"/>
    <cellStyle name="Note 5 6 5 2 3 2" xfId="50410"/>
    <cellStyle name="Note 5 6 5 2 3 2 2" xfId="50411"/>
    <cellStyle name="Note 5 6 5 2 3 3" xfId="50412"/>
    <cellStyle name="Note 5 6 5 2 4" xfId="50413"/>
    <cellStyle name="Note 5 6 5 2 4 2" xfId="50414"/>
    <cellStyle name="Note 5 6 5 2 4 2 2" xfId="50415"/>
    <cellStyle name="Note 5 6 5 2 4 3" xfId="50416"/>
    <cellStyle name="Note 5 6 5 2 5" xfId="50417"/>
    <cellStyle name="Note 5 6 5 2 5 2" xfId="50418"/>
    <cellStyle name="Note 5 6 5 2 6" xfId="50419"/>
    <cellStyle name="Note 5 6 5 3" xfId="50420"/>
    <cellStyle name="Note 5 6 5 3 2" xfId="50421"/>
    <cellStyle name="Note 5 6 5 3 2 2" xfId="50422"/>
    <cellStyle name="Note 5 6 5 3 2 2 2" xfId="50423"/>
    <cellStyle name="Note 5 6 5 3 2 2 2 2" xfId="50424"/>
    <cellStyle name="Note 5 6 5 3 2 2 3" xfId="50425"/>
    <cellStyle name="Note 5 6 5 3 2 3" xfId="50426"/>
    <cellStyle name="Note 5 6 5 3 2 3 2" xfId="50427"/>
    <cellStyle name="Note 5 6 5 3 2 3 2 2" xfId="50428"/>
    <cellStyle name="Note 5 6 5 3 2 3 3" xfId="50429"/>
    <cellStyle name="Note 5 6 5 3 2 4" xfId="50430"/>
    <cellStyle name="Note 5 6 5 3 2 4 2" xfId="50431"/>
    <cellStyle name="Note 5 6 5 3 2 5" xfId="50432"/>
    <cellStyle name="Note 5 6 5 3 3" xfId="50433"/>
    <cellStyle name="Note 5 6 5 3 3 2" xfId="50434"/>
    <cellStyle name="Note 5 6 5 3 3 2 2" xfId="50435"/>
    <cellStyle name="Note 5 6 5 3 3 3" xfId="50436"/>
    <cellStyle name="Note 5 6 5 3 4" xfId="50437"/>
    <cellStyle name="Note 5 6 5 3 4 2" xfId="50438"/>
    <cellStyle name="Note 5 6 5 3 4 2 2" xfId="50439"/>
    <cellStyle name="Note 5 6 5 3 4 3" xfId="50440"/>
    <cellStyle name="Note 5 6 5 3 5" xfId="50441"/>
    <cellStyle name="Note 5 6 5 3 5 2" xfId="50442"/>
    <cellStyle name="Note 5 6 5 3 6" xfId="50443"/>
    <cellStyle name="Note 5 6 5 4" xfId="50444"/>
    <cellStyle name="Note 5 6 5 4 2" xfId="50445"/>
    <cellStyle name="Note 5 6 5 4 2 2" xfId="50446"/>
    <cellStyle name="Note 5 6 5 4 2 2 2" xfId="50447"/>
    <cellStyle name="Note 5 6 5 4 2 3" xfId="50448"/>
    <cellStyle name="Note 5 6 5 4 3" xfId="50449"/>
    <cellStyle name="Note 5 6 5 4 3 2" xfId="50450"/>
    <cellStyle name="Note 5 6 5 4 3 2 2" xfId="50451"/>
    <cellStyle name="Note 5 6 5 4 3 3" xfId="50452"/>
    <cellStyle name="Note 5 6 5 4 4" xfId="50453"/>
    <cellStyle name="Note 5 6 5 4 4 2" xfId="50454"/>
    <cellStyle name="Note 5 6 5 4 5" xfId="50455"/>
    <cellStyle name="Note 5 6 6" xfId="50456"/>
    <cellStyle name="Note 5 6 6 2" xfId="50457"/>
    <cellStyle name="Note 5 6 6 2 2" xfId="50458"/>
    <cellStyle name="Note 5 6 6 2 2 2" xfId="50459"/>
    <cellStyle name="Note 5 6 6 2 2 2 2" xfId="50460"/>
    <cellStyle name="Note 5 6 6 2 2 2 2 2" xfId="50461"/>
    <cellStyle name="Note 5 6 6 2 2 2 3" xfId="50462"/>
    <cellStyle name="Note 5 6 6 2 2 3" xfId="50463"/>
    <cellStyle name="Note 5 6 6 2 2 3 2" xfId="50464"/>
    <cellStyle name="Note 5 6 6 2 2 3 2 2" xfId="50465"/>
    <cellStyle name="Note 5 6 6 2 2 3 3" xfId="50466"/>
    <cellStyle name="Note 5 6 6 2 2 4" xfId="50467"/>
    <cellStyle name="Note 5 6 6 2 2 4 2" xfId="50468"/>
    <cellStyle name="Note 5 6 6 2 2 5" xfId="50469"/>
    <cellStyle name="Note 5 6 6 2 3" xfId="50470"/>
    <cellStyle name="Note 5 6 6 2 3 2" xfId="50471"/>
    <cellStyle name="Note 5 6 6 2 3 2 2" xfId="50472"/>
    <cellStyle name="Note 5 6 6 2 3 3" xfId="50473"/>
    <cellStyle name="Note 5 6 6 2 4" xfId="50474"/>
    <cellStyle name="Note 5 6 6 2 4 2" xfId="50475"/>
    <cellStyle name="Note 5 6 6 2 4 2 2" xfId="50476"/>
    <cellStyle name="Note 5 6 6 2 4 3" xfId="50477"/>
    <cellStyle name="Note 5 6 6 2 5" xfId="50478"/>
    <cellStyle name="Note 5 6 6 2 5 2" xfId="50479"/>
    <cellStyle name="Note 5 6 6 2 6" xfId="50480"/>
    <cellStyle name="Note 5 6 6 3" xfId="50481"/>
    <cellStyle name="Note 5 6 6 3 2" xfId="50482"/>
    <cellStyle name="Note 5 6 6 3 2 2" xfId="50483"/>
    <cellStyle name="Note 5 6 6 3 2 2 2" xfId="50484"/>
    <cellStyle name="Note 5 6 6 3 2 2 2 2" xfId="50485"/>
    <cellStyle name="Note 5 6 6 3 2 2 3" xfId="50486"/>
    <cellStyle name="Note 5 6 6 3 2 3" xfId="50487"/>
    <cellStyle name="Note 5 6 6 3 2 3 2" xfId="50488"/>
    <cellStyle name="Note 5 6 6 3 2 3 2 2" xfId="50489"/>
    <cellStyle name="Note 5 6 6 3 2 3 3" xfId="50490"/>
    <cellStyle name="Note 5 6 6 3 2 4" xfId="50491"/>
    <cellStyle name="Note 5 6 6 3 2 4 2" xfId="50492"/>
    <cellStyle name="Note 5 6 6 3 2 5" xfId="50493"/>
    <cellStyle name="Note 5 6 6 3 3" xfId="50494"/>
    <cellStyle name="Note 5 6 6 3 3 2" xfId="50495"/>
    <cellStyle name="Note 5 6 6 3 3 2 2" xfId="50496"/>
    <cellStyle name="Note 5 6 6 3 3 3" xfId="50497"/>
    <cellStyle name="Note 5 6 6 3 4" xfId="50498"/>
    <cellStyle name="Note 5 6 6 3 4 2" xfId="50499"/>
    <cellStyle name="Note 5 6 6 3 4 2 2" xfId="50500"/>
    <cellStyle name="Note 5 6 6 3 4 3" xfId="50501"/>
    <cellStyle name="Note 5 6 6 3 5" xfId="50502"/>
    <cellStyle name="Note 5 6 6 3 5 2" xfId="50503"/>
    <cellStyle name="Note 5 6 6 3 6" xfId="50504"/>
    <cellStyle name="Note 5 6 6 4" xfId="50505"/>
    <cellStyle name="Note 5 6 6 4 2" xfId="50506"/>
    <cellStyle name="Note 5 6 6 4 2 2" xfId="50507"/>
    <cellStyle name="Note 5 6 6 4 2 2 2" xfId="50508"/>
    <cellStyle name="Note 5 6 6 4 2 3" xfId="50509"/>
    <cellStyle name="Note 5 6 6 4 3" xfId="50510"/>
    <cellStyle name="Note 5 6 6 4 3 2" xfId="50511"/>
    <cellStyle name="Note 5 6 6 4 3 2 2" xfId="50512"/>
    <cellStyle name="Note 5 6 6 4 3 3" xfId="50513"/>
    <cellStyle name="Note 5 6 6 4 4" xfId="50514"/>
    <cellStyle name="Note 5 6 6 4 4 2" xfId="50515"/>
    <cellStyle name="Note 5 6 6 4 5" xfId="50516"/>
    <cellStyle name="Note 5 6 7" xfId="50517"/>
    <cellStyle name="Note 5 6 7 2" xfId="50518"/>
    <cellStyle name="Note 5 6 7 2 2" xfId="50519"/>
    <cellStyle name="Note 5 6 7 2 2 2" xfId="50520"/>
    <cellStyle name="Note 5 6 7 2 2 2 2" xfId="50521"/>
    <cellStyle name="Note 5 6 7 2 2 3" xfId="50522"/>
    <cellStyle name="Note 5 6 7 2 3" xfId="50523"/>
    <cellStyle name="Note 5 6 7 2 3 2" xfId="50524"/>
    <cellStyle name="Note 5 6 7 2 3 2 2" xfId="50525"/>
    <cellStyle name="Note 5 6 7 2 3 3" xfId="50526"/>
    <cellStyle name="Note 5 6 7 2 4" xfId="50527"/>
    <cellStyle name="Note 5 6 7 2 4 2" xfId="50528"/>
    <cellStyle name="Note 5 6 7 2 5" xfId="50529"/>
    <cellStyle name="Note 5 6 7 3" xfId="50530"/>
    <cellStyle name="Note 5 6 7 3 2" xfId="50531"/>
    <cellStyle name="Note 5 6 7 3 2 2" xfId="50532"/>
    <cellStyle name="Note 5 6 7 3 3" xfId="50533"/>
    <cellStyle name="Note 5 6 7 4" xfId="50534"/>
    <cellStyle name="Note 5 6 7 4 2" xfId="50535"/>
    <cellStyle name="Note 5 6 7 4 2 2" xfId="50536"/>
    <cellStyle name="Note 5 6 7 4 3" xfId="50537"/>
    <cellStyle name="Note 5 6 7 5" xfId="50538"/>
    <cellStyle name="Note 5 6 7 5 2" xfId="50539"/>
    <cellStyle name="Note 5 6 7 6" xfId="50540"/>
    <cellStyle name="Note 5 6 8" xfId="50541"/>
    <cellStyle name="Note 5 6 8 2" xfId="50542"/>
    <cellStyle name="Note 5 6 8 2 2" xfId="50543"/>
    <cellStyle name="Note 5 6 8 2 2 2" xfId="50544"/>
    <cellStyle name="Note 5 6 8 2 2 2 2" xfId="50545"/>
    <cellStyle name="Note 5 6 8 2 2 3" xfId="50546"/>
    <cellStyle name="Note 5 6 8 2 3" xfId="50547"/>
    <cellStyle name="Note 5 6 8 2 3 2" xfId="50548"/>
    <cellStyle name="Note 5 6 8 2 3 2 2" xfId="50549"/>
    <cellStyle name="Note 5 6 8 2 3 3" xfId="50550"/>
    <cellStyle name="Note 5 6 8 2 4" xfId="50551"/>
    <cellStyle name="Note 5 6 8 2 4 2" xfId="50552"/>
    <cellStyle name="Note 5 6 8 2 5" xfId="50553"/>
    <cellStyle name="Note 5 6 8 3" xfId="50554"/>
    <cellStyle name="Note 5 6 8 3 2" xfId="50555"/>
    <cellStyle name="Note 5 6 8 3 2 2" xfId="50556"/>
    <cellStyle name="Note 5 6 8 3 3" xfId="50557"/>
    <cellStyle name="Note 5 6 8 4" xfId="50558"/>
    <cellStyle name="Note 5 6 8 4 2" xfId="50559"/>
    <cellStyle name="Note 5 6 8 4 2 2" xfId="50560"/>
    <cellStyle name="Note 5 6 8 4 3" xfId="50561"/>
    <cellStyle name="Note 5 6 8 5" xfId="50562"/>
    <cellStyle name="Note 5 6 8 5 2" xfId="50563"/>
    <cellStyle name="Note 5 6 8 6" xfId="50564"/>
    <cellStyle name="Note 5 6 9" xfId="50565"/>
    <cellStyle name="Note 5 6 9 2" xfId="50566"/>
    <cellStyle name="Note 5 6 9 2 2" xfId="50567"/>
    <cellStyle name="Note 5 6 9 2 2 2" xfId="50568"/>
    <cellStyle name="Note 5 6 9 2 3" xfId="50569"/>
    <cellStyle name="Note 5 6 9 3" xfId="50570"/>
    <cellStyle name="Note 5 6 9 3 2" xfId="50571"/>
    <cellStyle name="Note 5 6 9 3 2 2" xfId="50572"/>
    <cellStyle name="Note 5 6 9 3 3" xfId="50573"/>
    <cellStyle name="Note 5 6 9 4" xfId="50574"/>
    <cellStyle name="Note 5 6 9 4 2" xfId="50575"/>
    <cellStyle name="Note 5 6 9 5" xfId="50576"/>
    <cellStyle name="Note 5 7" xfId="50577"/>
    <cellStyle name="Note 5 7 2" xfId="50578"/>
    <cellStyle name="Note 5 7 2 2" xfId="50579"/>
    <cellStyle name="Note 5 7 2 2 2" xfId="50580"/>
    <cellStyle name="Note 5 7 2 2 2 2" xfId="50581"/>
    <cellStyle name="Note 5 7 2 2 2 2 2" xfId="50582"/>
    <cellStyle name="Note 5 7 2 2 2 2 2 2" xfId="50583"/>
    <cellStyle name="Note 5 7 2 2 2 2 3" xfId="50584"/>
    <cellStyle name="Note 5 7 2 2 2 3" xfId="50585"/>
    <cellStyle name="Note 5 7 2 2 2 3 2" xfId="50586"/>
    <cellStyle name="Note 5 7 2 2 2 3 2 2" xfId="50587"/>
    <cellStyle name="Note 5 7 2 2 2 3 3" xfId="50588"/>
    <cellStyle name="Note 5 7 2 2 2 4" xfId="50589"/>
    <cellStyle name="Note 5 7 2 2 2 4 2" xfId="50590"/>
    <cellStyle name="Note 5 7 2 2 2 5" xfId="50591"/>
    <cellStyle name="Note 5 7 2 2 3" xfId="50592"/>
    <cellStyle name="Note 5 7 2 2 3 2" xfId="50593"/>
    <cellStyle name="Note 5 7 2 2 3 2 2" xfId="50594"/>
    <cellStyle name="Note 5 7 2 2 3 3" xfId="50595"/>
    <cellStyle name="Note 5 7 2 2 4" xfId="50596"/>
    <cellStyle name="Note 5 7 2 2 4 2" xfId="50597"/>
    <cellStyle name="Note 5 7 2 2 4 2 2" xfId="50598"/>
    <cellStyle name="Note 5 7 2 2 4 3" xfId="50599"/>
    <cellStyle name="Note 5 7 2 2 5" xfId="50600"/>
    <cellStyle name="Note 5 7 2 2 5 2" xfId="50601"/>
    <cellStyle name="Note 5 7 2 2 6" xfId="50602"/>
    <cellStyle name="Note 5 7 2 3" xfId="50603"/>
    <cellStyle name="Note 5 7 2 3 2" xfId="50604"/>
    <cellStyle name="Note 5 7 2 3 2 2" xfId="50605"/>
    <cellStyle name="Note 5 7 2 3 2 2 2" xfId="50606"/>
    <cellStyle name="Note 5 7 2 3 2 2 2 2" xfId="50607"/>
    <cellStyle name="Note 5 7 2 3 2 2 3" xfId="50608"/>
    <cellStyle name="Note 5 7 2 3 2 3" xfId="50609"/>
    <cellStyle name="Note 5 7 2 3 2 3 2" xfId="50610"/>
    <cellStyle name="Note 5 7 2 3 2 3 2 2" xfId="50611"/>
    <cellStyle name="Note 5 7 2 3 2 3 3" xfId="50612"/>
    <cellStyle name="Note 5 7 2 3 2 4" xfId="50613"/>
    <cellStyle name="Note 5 7 2 3 2 4 2" xfId="50614"/>
    <cellStyle name="Note 5 7 2 3 2 5" xfId="50615"/>
    <cellStyle name="Note 5 7 2 3 3" xfId="50616"/>
    <cellStyle name="Note 5 7 2 3 3 2" xfId="50617"/>
    <cellStyle name="Note 5 7 2 3 3 2 2" xfId="50618"/>
    <cellStyle name="Note 5 7 2 3 3 3" xfId="50619"/>
    <cellStyle name="Note 5 7 2 3 4" xfId="50620"/>
    <cellStyle name="Note 5 7 2 3 4 2" xfId="50621"/>
    <cellStyle name="Note 5 7 2 3 4 2 2" xfId="50622"/>
    <cellStyle name="Note 5 7 2 3 4 3" xfId="50623"/>
    <cellStyle name="Note 5 7 2 3 5" xfId="50624"/>
    <cellStyle name="Note 5 7 2 3 5 2" xfId="50625"/>
    <cellStyle name="Note 5 7 2 3 6" xfId="50626"/>
    <cellStyle name="Note 5 7 2 4" xfId="50627"/>
    <cellStyle name="Note 5 7 2 4 2" xfId="50628"/>
    <cellStyle name="Note 5 7 2 4 2 2" xfId="50629"/>
    <cellStyle name="Note 5 7 2 4 2 2 2" xfId="50630"/>
    <cellStyle name="Note 5 7 2 4 2 3" xfId="50631"/>
    <cellStyle name="Note 5 7 2 4 3" xfId="50632"/>
    <cellStyle name="Note 5 7 2 4 3 2" xfId="50633"/>
    <cellStyle name="Note 5 7 2 4 3 2 2" xfId="50634"/>
    <cellStyle name="Note 5 7 2 4 3 3" xfId="50635"/>
    <cellStyle name="Note 5 7 2 4 4" xfId="50636"/>
    <cellStyle name="Note 5 7 2 4 4 2" xfId="50637"/>
    <cellStyle name="Note 5 7 2 4 5" xfId="50638"/>
    <cellStyle name="Note 5 7 3" xfId="50639"/>
    <cellStyle name="Note 5 7 3 2" xfId="50640"/>
    <cellStyle name="Note 5 7 3 2 2" xfId="50641"/>
    <cellStyle name="Note 5 7 3 2 2 2" xfId="50642"/>
    <cellStyle name="Note 5 7 3 2 2 2 2" xfId="50643"/>
    <cellStyle name="Note 5 7 3 2 2 2 2 2" xfId="50644"/>
    <cellStyle name="Note 5 7 3 2 2 2 3" xfId="50645"/>
    <cellStyle name="Note 5 7 3 2 2 3" xfId="50646"/>
    <cellStyle name="Note 5 7 3 2 2 3 2" xfId="50647"/>
    <cellStyle name="Note 5 7 3 2 2 3 2 2" xfId="50648"/>
    <cellStyle name="Note 5 7 3 2 2 3 3" xfId="50649"/>
    <cellStyle name="Note 5 7 3 2 2 4" xfId="50650"/>
    <cellStyle name="Note 5 7 3 2 2 4 2" xfId="50651"/>
    <cellStyle name="Note 5 7 3 2 2 5" xfId="50652"/>
    <cellStyle name="Note 5 7 3 2 3" xfId="50653"/>
    <cellStyle name="Note 5 7 3 2 3 2" xfId="50654"/>
    <cellStyle name="Note 5 7 3 2 3 2 2" xfId="50655"/>
    <cellStyle name="Note 5 7 3 2 3 3" xfId="50656"/>
    <cellStyle name="Note 5 7 3 2 4" xfId="50657"/>
    <cellStyle name="Note 5 7 3 2 4 2" xfId="50658"/>
    <cellStyle name="Note 5 7 3 2 4 2 2" xfId="50659"/>
    <cellStyle name="Note 5 7 3 2 4 3" xfId="50660"/>
    <cellStyle name="Note 5 7 3 2 5" xfId="50661"/>
    <cellStyle name="Note 5 7 3 2 5 2" xfId="50662"/>
    <cellStyle name="Note 5 7 3 2 6" xfId="50663"/>
    <cellStyle name="Note 5 7 3 3" xfId="50664"/>
    <cellStyle name="Note 5 7 3 3 2" xfId="50665"/>
    <cellStyle name="Note 5 7 3 3 2 2" xfId="50666"/>
    <cellStyle name="Note 5 7 3 3 2 2 2" xfId="50667"/>
    <cellStyle name="Note 5 7 3 3 2 2 2 2" xfId="50668"/>
    <cellStyle name="Note 5 7 3 3 2 2 3" xfId="50669"/>
    <cellStyle name="Note 5 7 3 3 2 3" xfId="50670"/>
    <cellStyle name="Note 5 7 3 3 2 3 2" xfId="50671"/>
    <cellStyle name="Note 5 7 3 3 2 3 2 2" xfId="50672"/>
    <cellStyle name="Note 5 7 3 3 2 3 3" xfId="50673"/>
    <cellStyle name="Note 5 7 3 3 2 4" xfId="50674"/>
    <cellStyle name="Note 5 7 3 3 2 4 2" xfId="50675"/>
    <cellStyle name="Note 5 7 3 3 2 5" xfId="50676"/>
    <cellStyle name="Note 5 7 3 3 3" xfId="50677"/>
    <cellStyle name="Note 5 7 3 3 3 2" xfId="50678"/>
    <cellStyle name="Note 5 7 3 3 3 2 2" xfId="50679"/>
    <cellStyle name="Note 5 7 3 3 3 3" xfId="50680"/>
    <cellStyle name="Note 5 7 3 3 4" xfId="50681"/>
    <cellStyle name="Note 5 7 3 3 4 2" xfId="50682"/>
    <cellStyle name="Note 5 7 3 3 4 2 2" xfId="50683"/>
    <cellStyle name="Note 5 7 3 3 4 3" xfId="50684"/>
    <cellStyle name="Note 5 7 3 3 5" xfId="50685"/>
    <cellStyle name="Note 5 7 3 3 5 2" xfId="50686"/>
    <cellStyle name="Note 5 7 3 3 6" xfId="50687"/>
    <cellStyle name="Note 5 7 3 4" xfId="50688"/>
    <cellStyle name="Note 5 7 3 4 2" xfId="50689"/>
    <cellStyle name="Note 5 7 3 4 2 2" xfId="50690"/>
    <cellStyle name="Note 5 7 3 4 2 2 2" xfId="50691"/>
    <cellStyle name="Note 5 7 3 4 2 3" xfId="50692"/>
    <cellStyle name="Note 5 7 3 4 3" xfId="50693"/>
    <cellStyle name="Note 5 7 3 4 3 2" xfId="50694"/>
    <cellStyle name="Note 5 7 3 4 3 2 2" xfId="50695"/>
    <cellStyle name="Note 5 7 3 4 3 3" xfId="50696"/>
    <cellStyle name="Note 5 7 3 4 4" xfId="50697"/>
    <cellStyle name="Note 5 7 3 4 4 2" xfId="50698"/>
    <cellStyle name="Note 5 7 3 4 5" xfId="50699"/>
    <cellStyle name="Note 5 7 4" xfId="50700"/>
    <cellStyle name="Note 5 7 4 2" xfId="50701"/>
    <cellStyle name="Note 5 7 4 2 2" xfId="50702"/>
    <cellStyle name="Note 5 7 4 2 2 2" xfId="50703"/>
    <cellStyle name="Note 5 7 4 2 2 2 2" xfId="50704"/>
    <cellStyle name="Note 5 7 4 2 2 2 2 2" xfId="50705"/>
    <cellStyle name="Note 5 7 4 2 2 2 3" xfId="50706"/>
    <cellStyle name="Note 5 7 4 2 2 3" xfId="50707"/>
    <cellStyle name="Note 5 7 4 2 2 3 2" xfId="50708"/>
    <cellStyle name="Note 5 7 4 2 2 3 2 2" xfId="50709"/>
    <cellStyle name="Note 5 7 4 2 2 3 3" xfId="50710"/>
    <cellStyle name="Note 5 7 4 2 2 4" xfId="50711"/>
    <cellStyle name="Note 5 7 4 2 2 4 2" xfId="50712"/>
    <cellStyle name="Note 5 7 4 2 2 5" xfId="50713"/>
    <cellStyle name="Note 5 7 4 2 3" xfId="50714"/>
    <cellStyle name="Note 5 7 4 2 3 2" xfId="50715"/>
    <cellStyle name="Note 5 7 4 2 3 2 2" xfId="50716"/>
    <cellStyle name="Note 5 7 4 2 3 3" xfId="50717"/>
    <cellStyle name="Note 5 7 4 2 4" xfId="50718"/>
    <cellStyle name="Note 5 7 4 2 4 2" xfId="50719"/>
    <cellStyle name="Note 5 7 4 2 4 2 2" xfId="50720"/>
    <cellStyle name="Note 5 7 4 2 4 3" xfId="50721"/>
    <cellStyle name="Note 5 7 4 2 5" xfId="50722"/>
    <cellStyle name="Note 5 7 4 2 5 2" xfId="50723"/>
    <cellStyle name="Note 5 7 4 2 6" xfId="50724"/>
    <cellStyle name="Note 5 7 4 3" xfId="50725"/>
    <cellStyle name="Note 5 7 4 3 2" xfId="50726"/>
    <cellStyle name="Note 5 7 4 3 2 2" xfId="50727"/>
    <cellStyle name="Note 5 7 4 3 2 2 2" xfId="50728"/>
    <cellStyle name="Note 5 7 4 3 2 2 2 2" xfId="50729"/>
    <cellStyle name="Note 5 7 4 3 2 2 3" xfId="50730"/>
    <cellStyle name="Note 5 7 4 3 2 3" xfId="50731"/>
    <cellStyle name="Note 5 7 4 3 2 3 2" xfId="50732"/>
    <cellStyle name="Note 5 7 4 3 2 3 2 2" xfId="50733"/>
    <cellStyle name="Note 5 7 4 3 2 3 3" xfId="50734"/>
    <cellStyle name="Note 5 7 4 3 2 4" xfId="50735"/>
    <cellStyle name="Note 5 7 4 3 2 4 2" xfId="50736"/>
    <cellStyle name="Note 5 7 4 3 2 5" xfId="50737"/>
    <cellStyle name="Note 5 7 4 3 3" xfId="50738"/>
    <cellStyle name="Note 5 7 4 3 3 2" xfId="50739"/>
    <cellStyle name="Note 5 7 4 3 3 2 2" xfId="50740"/>
    <cellStyle name="Note 5 7 4 3 3 3" xfId="50741"/>
    <cellStyle name="Note 5 7 4 3 4" xfId="50742"/>
    <cellStyle name="Note 5 7 4 3 4 2" xfId="50743"/>
    <cellStyle name="Note 5 7 4 3 4 2 2" xfId="50744"/>
    <cellStyle name="Note 5 7 4 3 4 3" xfId="50745"/>
    <cellStyle name="Note 5 7 4 3 5" xfId="50746"/>
    <cellStyle name="Note 5 7 4 3 5 2" xfId="50747"/>
    <cellStyle name="Note 5 7 4 3 6" xfId="50748"/>
    <cellStyle name="Note 5 7 4 4" xfId="50749"/>
    <cellStyle name="Note 5 7 4 4 2" xfId="50750"/>
    <cellStyle name="Note 5 7 4 4 2 2" xfId="50751"/>
    <cellStyle name="Note 5 7 4 4 2 2 2" xfId="50752"/>
    <cellStyle name="Note 5 7 4 4 2 3" xfId="50753"/>
    <cellStyle name="Note 5 7 4 4 3" xfId="50754"/>
    <cellStyle name="Note 5 7 4 4 3 2" xfId="50755"/>
    <cellStyle name="Note 5 7 4 4 3 2 2" xfId="50756"/>
    <cellStyle name="Note 5 7 4 4 3 3" xfId="50757"/>
    <cellStyle name="Note 5 7 4 4 4" xfId="50758"/>
    <cellStyle name="Note 5 7 4 4 4 2" xfId="50759"/>
    <cellStyle name="Note 5 7 4 4 5" xfId="50760"/>
    <cellStyle name="Note 5 7 5" xfId="50761"/>
    <cellStyle name="Note 5 7 5 2" xfId="50762"/>
    <cellStyle name="Note 5 7 5 2 2" xfId="50763"/>
    <cellStyle name="Note 5 7 5 2 2 2" xfId="50764"/>
    <cellStyle name="Note 5 7 5 2 2 2 2" xfId="50765"/>
    <cellStyle name="Note 5 7 5 2 2 2 2 2" xfId="50766"/>
    <cellStyle name="Note 5 7 5 2 2 2 3" xfId="50767"/>
    <cellStyle name="Note 5 7 5 2 2 3" xfId="50768"/>
    <cellStyle name="Note 5 7 5 2 2 3 2" xfId="50769"/>
    <cellStyle name="Note 5 7 5 2 2 3 2 2" xfId="50770"/>
    <cellStyle name="Note 5 7 5 2 2 3 3" xfId="50771"/>
    <cellStyle name="Note 5 7 5 2 2 4" xfId="50772"/>
    <cellStyle name="Note 5 7 5 2 2 4 2" xfId="50773"/>
    <cellStyle name="Note 5 7 5 2 2 5" xfId="50774"/>
    <cellStyle name="Note 5 7 5 2 3" xfId="50775"/>
    <cellStyle name="Note 5 7 5 2 3 2" xfId="50776"/>
    <cellStyle name="Note 5 7 5 2 3 2 2" xfId="50777"/>
    <cellStyle name="Note 5 7 5 2 3 3" xfId="50778"/>
    <cellStyle name="Note 5 7 5 2 4" xfId="50779"/>
    <cellStyle name="Note 5 7 5 2 4 2" xfId="50780"/>
    <cellStyle name="Note 5 7 5 2 4 2 2" xfId="50781"/>
    <cellStyle name="Note 5 7 5 2 4 3" xfId="50782"/>
    <cellStyle name="Note 5 7 5 2 5" xfId="50783"/>
    <cellStyle name="Note 5 7 5 2 5 2" xfId="50784"/>
    <cellStyle name="Note 5 7 5 2 6" xfId="50785"/>
    <cellStyle name="Note 5 7 5 3" xfId="50786"/>
    <cellStyle name="Note 5 7 5 3 2" xfId="50787"/>
    <cellStyle name="Note 5 7 5 3 2 2" xfId="50788"/>
    <cellStyle name="Note 5 7 5 3 2 2 2" xfId="50789"/>
    <cellStyle name="Note 5 7 5 3 2 2 2 2" xfId="50790"/>
    <cellStyle name="Note 5 7 5 3 2 2 3" xfId="50791"/>
    <cellStyle name="Note 5 7 5 3 2 3" xfId="50792"/>
    <cellStyle name="Note 5 7 5 3 2 3 2" xfId="50793"/>
    <cellStyle name="Note 5 7 5 3 2 3 2 2" xfId="50794"/>
    <cellStyle name="Note 5 7 5 3 2 3 3" xfId="50795"/>
    <cellStyle name="Note 5 7 5 3 2 4" xfId="50796"/>
    <cellStyle name="Note 5 7 5 3 2 4 2" xfId="50797"/>
    <cellStyle name="Note 5 7 5 3 2 5" xfId="50798"/>
    <cellStyle name="Note 5 7 5 3 3" xfId="50799"/>
    <cellStyle name="Note 5 7 5 3 3 2" xfId="50800"/>
    <cellStyle name="Note 5 7 5 3 3 2 2" xfId="50801"/>
    <cellStyle name="Note 5 7 5 3 3 3" xfId="50802"/>
    <cellStyle name="Note 5 7 5 3 4" xfId="50803"/>
    <cellStyle name="Note 5 7 5 3 4 2" xfId="50804"/>
    <cellStyle name="Note 5 7 5 3 4 2 2" xfId="50805"/>
    <cellStyle name="Note 5 7 5 3 4 3" xfId="50806"/>
    <cellStyle name="Note 5 7 5 3 5" xfId="50807"/>
    <cellStyle name="Note 5 7 5 3 5 2" xfId="50808"/>
    <cellStyle name="Note 5 7 5 3 6" xfId="50809"/>
    <cellStyle name="Note 5 7 5 4" xfId="50810"/>
    <cellStyle name="Note 5 7 5 4 2" xfId="50811"/>
    <cellStyle name="Note 5 7 5 4 2 2" xfId="50812"/>
    <cellStyle name="Note 5 7 5 4 2 2 2" xfId="50813"/>
    <cellStyle name="Note 5 7 5 4 2 3" xfId="50814"/>
    <cellStyle name="Note 5 7 5 4 3" xfId="50815"/>
    <cellStyle name="Note 5 7 5 4 3 2" xfId="50816"/>
    <cellStyle name="Note 5 7 5 4 3 2 2" xfId="50817"/>
    <cellStyle name="Note 5 7 5 4 3 3" xfId="50818"/>
    <cellStyle name="Note 5 7 5 4 4" xfId="50819"/>
    <cellStyle name="Note 5 7 5 4 4 2" xfId="50820"/>
    <cellStyle name="Note 5 7 5 4 5" xfId="50821"/>
    <cellStyle name="Note 5 7 6" xfId="50822"/>
    <cellStyle name="Note 5 7 6 2" xfId="50823"/>
    <cellStyle name="Note 5 7 6 2 2" xfId="50824"/>
    <cellStyle name="Note 5 7 6 2 2 2" xfId="50825"/>
    <cellStyle name="Note 5 7 6 2 2 2 2" xfId="50826"/>
    <cellStyle name="Note 5 7 6 2 2 2 2 2" xfId="50827"/>
    <cellStyle name="Note 5 7 6 2 2 2 3" xfId="50828"/>
    <cellStyle name="Note 5 7 6 2 2 3" xfId="50829"/>
    <cellStyle name="Note 5 7 6 2 2 3 2" xfId="50830"/>
    <cellStyle name="Note 5 7 6 2 2 3 2 2" xfId="50831"/>
    <cellStyle name="Note 5 7 6 2 2 3 3" xfId="50832"/>
    <cellStyle name="Note 5 7 6 2 2 4" xfId="50833"/>
    <cellStyle name="Note 5 7 6 2 2 4 2" xfId="50834"/>
    <cellStyle name="Note 5 7 6 2 2 5" xfId="50835"/>
    <cellStyle name="Note 5 7 6 2 3" xfId="50836"/>
    <cellStyle name="Note 5 7 6 2 3 2" xfId="50837"/>
    <cellStyle name="Note 5 7 6 2 3 2 2" xfId="50838"/>
    <cellStyle name="Note 5 7 6 2 3 3" xfId="50839"/>
    <cellStyle name="Note 5 7 6 2 4" xfId="50840"/>
    <cellStyle name="Note 5 7 6 2 4 2" xfId="50841"/>
    <cellStyle name="Note 5 7 6 2 4 2 2" xfId="50842"/>
    <cellStyle name="Note 5 7 6 2 4 3" xfId="50843"/>
    <cellStyle name="Note 5 7 6 2 5" xfId="50844"/>
    <cellStyle name="Note 5 7 6 2 5 2" xfId="50845"/>
    <cellStyle name="Note 5 7 6 2 6" xfId="50846"/>
    <cellStyle name="Note 5 7 6 3" xfId="50847"/>
    <cellStyle name="Note 5 7 6 3 2" xfId="50848"/>
    <cellStyle name="Note 5 7 6 3 2 2" xfId="50849"/>
    <cellStyle name="Note 5 7 6 3 2 2 2" xfId="50850"/>
    <cellStyle name="Note 5 7 6 3 2 2 2 2" xfId="50851"/>
    <cellStyle name="Note 5 7 6 3 2 2 3" xfId="50852"/>
    <cellStyle name="Note 5 7 6 3 2 3" xfId="50853"/>
    <cellStyle name="Note 5 7 6 3 2 3 2" xfId="50854"/>
    <cellStyle name="Note 5 7 6 3 2 3 2 2" xfId="50855"/>
    <cellStyle name="Note 5 7 6 3 2 3 3" xfId="50856"/>
    <cellStyle name="Note 5 7 6 3 2 4" xfId="50857"/>
    <cellStyle name="Note 5 7 6 3 2 4 2" xfId="50858"/>
    <cellStyle name="Note 5 7 6 3 2 5" xfId="50859"/>
    <cellStyle name="Note 5 7 6 3 3" xfId="50860"/>
    <cellStyle name="Note 5 7 6 3 3 2" xfId="50861"/>
    <cellStyle name="Note 5 7 6 3 3 2 2" xfId="50862"/>
    <cellStyle name="Note 5 7 6 3 3 3" xfId="50863"/>
    <cellStyle name="Note 5 7 6 3 4" xfId="50864"/>
    <cellStyle name="Note 5 7 6 3 4 2" xfId="50865"/>
    <cellStyle name="Note 5 7 6 3 4 2 2" xfId="50866"/>
    <cellStyle name="Note 5 7 6 3 4 3" xfId="50867"/>
    <cellStyle name="Note 5 7 6 3 5" xfId="50868"/>
    <cellStyle name="Note 5 7 6 3 5 2" xfId="50869"/>
    <cellStyle name="Note 5 7 6 3 6" xfId="50870"/>
    <cellStyle name="Note 5 7 6 4" xfId="50871"/>
    <cellStyle name="Note 5 7 6 4 2" xfId="50872"/>
    <cellStyle name="Note 5 7 6 4 2 2" xfId="50873"/>
    <cellStyle name="Note 5 7 6 4 2 2 2" xfId="50874"/>
    <cellStyle name="Note 5 7 6 4 2 3" xfId="50875"/>
    <cellStyle name="Note 5 7 6 4 3" xfId="50876"/>
    <cellStyle name="Note 5 7 6 4 3 2" xfId="50877"/>
    <cellStyle name="Note 5 7 6 4 3 2 2" xfId="50878"/>
    <cellStyle name="Note 5 7 6 4 3 3" xfId="50879"/>
    <cellStyle name="Note 5 7 6 4 4" xfId="50880"/>
    <cellStyle name="Note 5 7 6 4 4 2" xfId="50881"/>
    <cellStyle name="Note 5 7 6 4 5" xfId="50882"/>
    <cellStyle name="Note 5 7 7" xfId="50883"/>
    <cellStyle name="Note 5 7 7 2" xfId="50884"/>
    <cellStyle name="Note 5 7 7 2 2" xfId="50885"/>
    <cellStyle name="Note 5 7 7 2 2 2" xfId="50886"/>
    <cellStyle name="Note 5 7 7 2 2 2 2" xfId="50887"/>
    <cellStyle name="Note 5 7 7 2 2 3" xfId="50888"/>
    <cellStyle name="Note 5 7 7 2 3" xfId="50889"/>
    <cellStyle name="Note 5 7 7 2 3 2" xfId="50890"/>
    <cellStyle name="Note 5 7 7 2 3 2 2" xfId="50891"/>
    <cellStyle name="Note 5 7 7 2 3 3" xfId="50892"/>
    <cellStyle name="Note 5 7 7 2 4" xfId="50893"/>
    <cellStyle name="Note 5 7 7 2 4 2" xfId="50894"/>
    <cellStyle name="Note 5 7 7 2 5" xfId="50895"/>
    <cellStyle name="Note 5 7 7 3" xfId="50896"/>
    <cellStyle name="Note 5 7 7 3 2" xfId="50897"/>
    <cellStyle name="Note 5 7 7 3 2 2" xfId="50898"/>
    <cellStyle name="Note 5 7 7 3 3" xfId="50899"/>
    <cellStyle name="Note 5 7 7 4" xfId="50900"/>
    <cellStyle name="Note 5 7 7 4 2" xfId="50901"/>
    <cellStyle name="Note 5 7 7 4 2 2" xfId="50902"/>
    <cellStyle name="Note 5 7 7 4 3" xfId="50903"/>
    <cellStyle name="Note 5 7 7 5" xfId="50904"/>
    <cellStyle name="Note 5 7 7 5 2" xfId="50905"/>
    <cellStyle name="Note 5 7 7 6" xfId="50906"/>
    <cellStyle name="Note 5 7 8" xfId="50907"/>
    <cellStyle name="Note 5 7 8 2" xfId="50908"/>
    <cellStyle name="Note 5 7 8 2 2" xfId="50909"/>
    <cellStyle name="Note 5 7 8 2 2 2" xfId="50910"/>
    <cellStyle name="Note 5 7 8 2 2 2 2" xfId="50911"/>
    <cellStyle name="Note 5 7 8 2 2 3" xfId="50912"/>
    <cellStyle name="Note 5 7 8 2 3" xfId="50913"/>
    <cellStyle name="Note 5 7 8 2 3 2" xfId="50914"/>
    <cellStyle name="Note 5 7 8 2 3 2 2" xfId="50915"/>
    <cellStyle name="Note 5 7 8 2 3 3" xfId="50916"/>
    <cellStyle name="Note 5 7 8 2 4" xfId="50917"/>
    <cellStyle name="Note 5 7 8 2 4 2" xfId="50918"/>
    <cellStyle name="Note 5 7 8 2 5" xfId="50919"/>
    <cellStyle name="Note 5 7 8 3" xfId="50920"/>
    <cellStyle name="Note 5 7 8 3 2" xfId="50921"/>
    <cellStyle name="Note 5 7 8 3 2 2" xfId="50922"/>
    <cellStyle name="Note 5 7 8 3 3" xfId="50923"/>
    <cellStyle name="Note 5 7 8 4" xfId="50924"/>
    <cellStyle name="Note 5 7 8 4 2" xfId="50925"/>
    <cellStyle name="Note 5 7 8 4 2 2" xfId="50926"/>
    <cellStyle name="Note 5 7 8 4 3" xfId="50927"/>
    <cellStyle name="Note 5 7 8 5" xfId="50928"/>
    <cellStyle name="Note 5 7 8 5 2" xfId="50929"/>
    <cellStyle name="Note 5 7 8 6" xfId="50930"/>
    <cellStyle name="Note 5 7 9" xfId="50931"/>
    <cellStyle name="Note 5 7 9 2" xfId="50932"/>
    <cellStyle name="Note 5 7 9 2 2" xfId="50933"/>
    <cellStyle name="Note 5 7 9 2 2 2" xfId="50934"/>
    <cellStyle name="Note 5 7 9 2 3" xfId="50935"/>
    <cellStyle name="Note 5 7 9 3" xfId="50936"/>
    <cellStyle name="Note 5 7 9 3 2" xfId="50937"/>
    <cellStyle name="Note 5 7 9 3 2 2" xfId="50938"/>
    <cellStyle name="Note 5 7 9 3 3" xfId="50939"/>
    <cellStyle name="Note 5 7 9 4" xfId="50940"/>
    <cellStyle name="Note 5 7 9 4 2" xfId="50941"/>
    <cellStyle name="Note 5 7 9 5" xfId="50942"/>
    <cellStyle name="Note 5 8" xfId="50943"/>
    <cellStyle name="Note 5 8 2" xfId="50944"/>
    <cellStyle name="Note 5 8 2 2" xfId="50945"/>
    <cellStyle name="Note 5 8 2 2 2" xfId="50946"/>
    <cellStyle name="Note 5 8 2 2 2 2" xfId="50947"/>
    <cellStyle name="Note 5 8 2 2 2 2 2" xfId="50948"/>
    <cellStyle name="Note 5 8 2 2 2 3" xfId="50949"/>
    <cellStyle name="Note 5 8 2 2 3" xfId="50950"/>
    <cellStyle name="Note 5 8 2 2 3 2" xfId="50951"/>
    <cellStyle name="Note 5 8 2 2 3 2 2" xfId="50952"/>
    <cellStyle name="Note 5 8 2 2 3 3" xfId="50953"/>
    <cellStyle name="Note 5 8 2 2 4" xfId="50954"/>
    <cellStyle name="Note 5 8 2 2 4 2" xfId="50955"/>
    <cellStyle name="Note 5 8 2 2 5" xfId="50956"/>
    <cellStyle name="Note 5 8 2 3" xfId="50957"/>
    <cellStyle name="Note 5 8 2 3 2" xfId="50958"/>
    <cellStyle name="Note 5 8 2 3 2 2" xfId="50959"/>
    <cellStyle name="Note 5 8 2 3 3" xfId="50960"/>
    <cellStyle name="Note 5 8 2 4" xfId="50961"/>
    <cellStyle name="Note 5 8 2 4 2" xfId="50962"/>
    <cellStyle name="Note 5 8 2 4 2 2" xfId="50963"/>
    <cellStyle name="Note 5 8 2 4 3" xfId="50964"/>
    <cellStyle name="Note 5 8 2 5" xfId="50965"/>
    <cellStyle name="Note 5 8 2 5 2" xfId="50966"/>
    <cellStyle name="Note 5 8 2 6" xfId="50967"/>
    <cellStyle name="Note 5 8 3" xfId="50968"/>
    <cellStyle name="Note 5 8 3 2" xfId="50969"/>
    <cellStyle name="Note 5 8 3 2 2" xfId="50970"/>
    <cellStyle name="Note 5 8 3 2 2 2" xfId="50971"/>
    <cellStyle name="Note 5 8 3 2 2 2 2" xfId="50972"/>
    <cellStyle name="Note 5 8 3 2 2 3" xfId="50973"/>
    <cellStyle name="Note 5 8 3 2 3" xfId="50974"/>
    <cellStyle name="Note 5 8 3 2 3 2" xfId="50975"/>
    <cellStyle name="Note 5 8 3 2 3 2 2" xfId="50976"/>
    <cellStyle name="Note 5 8 3 2 3 3" xfId="50977"/>
    <cellStyle name="Note 5 8 3 2 4" xfId="50978"/>
    <cellStyle name="Note 5 8 3 2 4 2" xfId="50979"/>
    <cellStyle name="Note 5 8 3 2 5" xfId="50980"/>
    <cellStyle name="Note 5 8 3 3" xfId="50981"/>
    <cellStyle name="Note 5 8 3 3 2" xfId="50982"/>
    <cellStyle name="Note 5 8 3 3 2 2" xfId="50983"/>
    <cellStyle name="Note 5 8 3 3 3" xfId="50984"/>
    <cellStyle name="Note 5 8 3 4" xfId="50985"/>
    <cellStyle name="Note 5 8 3 4 2" xfId="50986"/>
    <cellStyle name="Note 5 8 3 4 2 2" xfId="50987"/>
    <cellStyle name="Note 5 8 3 4 3" xfId="50988"/>
    <cellStyle name="Note 5 8 3 5" xfId="50989"/>
    <cellStyle name="Note 5 8 3 5 2" xfId="50990"/>
    <cellStyle name="Note 5 8 3 6" xfId="50991"/>
    <cellStyle name="Note 5 8 4" xfId="50992"/>
    <cellStyle name="Note 5 8 4 2" xfId="50993"/>
    <cellStyle name="Note 5 8 4 2 2" xfId="50994"/>
    <cellStyle name="Note 5 8 4 2 2 2" xfId="50995"/>
    <cellStyle name="Note 5 8 4 2 3" xfId="50996"/>
    <cellStyle name="Note 5 8 4 3" xfId="50997"/>
    <cellStyle name="Note 5 8 4 3 2" xfId="50998"/>
    <cellStyle name="Note 5 8 4 3 2 2" xfId="50999"/>
    <cellStyle name="Note 5 8 4 3 3" xfId="51000"/>
    <cellStyle name="Note 5 8 4 4" xfId="51001"/>
    <cellStyle name="Note 5 8 4 4 2" xfId="51002"/>
    <cellStyle name="Note 5 8 4 5" xfId="51003"/>
    <cellStyle name="Note 5 9" xfId="51004"/>
    <cellStyle name="Note 5 9 2" xfId="51005"/>
    <cellStyle name="Note 5 9 2 2" xfId="51006"/>
    <cellStyle name="Note 5 9 2 2 2" xfId="51007"/>
    <cellStyle name="Note 5 9 2 2 2 2" xfId="51008"/>
    <cellStyle name="Note 5 9 2 2 2 2 2" xfId="51009"/>
    <cellStyle name="Note 5 9 2 2 2 3" xfId="51010"/>
    <cellStyle name="Note 5 9 2 2 3" xfId="51011"/>
    <cellStyle name="Note 5 9 2 2 3 2" xfId="51012"/>
    <cellStyle name="Note 5 9 2 2 3 2 2" xfId="51013"/>
    <cellStyle name="Note 5 9 2 2 3 3" xfId="51014"/>
    <cellStyle name="Note 5 9 2 2 4" xfId="51015"/>
    <cellStyle name="Note 5 9 2 2 4 2" xfId="51016"/>
    <cellStyle name="Note 5 9 2 2 5" xfId="51017"/>
    <cellStyle name="Note 5 9 2 3" xfId="51018"/>
    <cellStyle name="Note 5 9 2 3 2" xfId="51019"/>
    <cellStyle name="Note 5 9 2 3 2 2" xfId="51020"/>
    <cellStyle name="Note 5 9 2 3 3" xfId="51021"/>
    <cellStyle name="Note 5 9 2 4" xfId="51022"/>
    <cellStyle name="Note 5 9 2 4 2" xfId="51023"/>
    <cellStyle name="Note 5 9 2 4 2 2" xfId="51024"/>
    <cellStyle name="Note 5 9 2 4 3" xfId="51025"/>
    <cellStyle name="Note 5 9 2 5" xfId="51026"/>
    <cellStyle name="Note 5 9 2 5 2" xfId="51027"/>
    <cellStyle name="Note 5 9 2 6" xfId="51028"/>
    <cellStyle name="Note 5 9 3" xfId="51029"/>
    <cellStyle name="Note 5 9 3 2" xfId="51030"/>
    <cellStyle name="Note 5 9 3 2 2" xfId="51031"/>
    <cellStyle name="Note 5 9 3 2 2 2" xfId="51032"/>
    <cellStyle name="Note 5 9 3 2 2 2 2" xfId="51033"/>
    <cellStyle name="Note 5 9 3 2 2 3" xfId="51034"/>
    <cellStyle name="Note 5 9 3 2 3" xfId="51035"/>
    <cellStyle name="Note 5 9 3 2 3 2" xfId="51036"/>
    <cellStyle name="Note 5 9 3 2 3 2 2" xfId="51037"/>
    <cellStyle name="Note 5 9 3 2 3 3" xfId="51038"/>
    <cellStyle name="Note 5 9 3 2 4" xfId="51039"/>
    <cellStyle name="Note 5 9 3 2 4 2" xfId="51040"/>
    <cellStyle name="Note 5 9 3 2 5" xfId="51041"/>
    <cellStyle name="Note 5 9 3 3" xfId="51042"/>
    <cellStyle name="Note 5 9 3 3 2" xfId="51043"/>
    <cellStyle name="Note 5 9 3 3 2 2" xfId="51044"/>
    <cellStyle name="Note 5 9 3 3 3" xfId="51045"/>
    <cellStyle name="Note 5 9 3 4" xfId="51046"/>
    <cellStyle name="Note 5 9 3 4 2" xfId="51047"/>
    <cellStyle name="Note 5 9 3 4 2 2" xfId="51048"/>
    <cellStyle name="Note 5 9 3 4 3" xfId="51049"/>
    <cellStyle name="Note 5 9 3 5" xfId="51050"/>
    <cellStyle name="Note 5 9 3 5 2" xfId="51051"/>
    <cellStyle name="Note 5 9 3 6" xfId="51052"/>
    <cellStyle name="Note 5 9 4" xfId="51053"/>
    <cellStyle name="Note 5 9 4 2" xfId="51054"/>
    <cellStyle name="Note 5 9 4 2 2" xfId="51055"/>
    <cellStyle name="Note 5 9 4 2 2 2" xfId="51056"/>
    <cellStyle name="Note 5 9 4 2 3" xfId="51057"/>
    <cellStyle name="Note 5 9 4 3" xfId="51058"/>
    <cellStyle name="Note 5 9 4 3 2" xfId="51059"/>
    <cellStyle name="Note 5 9 4 3 2 2" xfId="51060"/>
    <cellStyle name="Note 5 9 4 3 3" xfId="51061"/>
    <cellStyle name="Note 5 9 4 4" xfId="51062"/>
    <cellStyle name="Note 5 9 4 4 2" xfId="51063"/>
    <cellStyle name="Note 5 9 4 5" xfId="51064"/>
    <cellStyle name="Note 6" xfId="51065"/>
    <cellStyle name="Note 6 10" xfId="51066"/>
    <cellStyle name="Note 6 10 2" xfId="51067"/>
    <cellStyle name="Note 6 10 2 2" xfId="51068"/>
    <cellStyle name="Note 6 10 2 2 2" xfId="51069"/>
    <cellStyle name="Note 6 10 2 2 2 2" xfId="51070"/>
    <cellStyle name="Note 6 10 2 2 2 2 2" xfId="51071"/>
    <cellStyle name="Note 6 10 2 2 2 3" xfId="51072"/>
    <cellStyle name="Note 6 10 2 2 3" xfId="51073"/>
    <cellStyle name="Note 6 10 2 2 3 2" xfId="51074"/>
    <cellStyle name="Note 6 10 2 2 3 2 2" xfId="51075"/>
    <cellStyle name="Note 6 10 2 2 3 3" xfId="51076"/>
    <cellStyle name="Note 6 10 2 2 4" xfId="51077"/>
    <cellStyle name="Note 6 10 2 2 4 2" xfId="51078"/>
    <cellStyle name="Note 6 10 2 2 5" xfId="51079"/>
    <cellStyle name="Note 6 10 2 3" xfId="51080"/>
    <cellStyle name="Note 6 10 2 3 2" xfId="51081"/>
    <cellStyle name="Note 6 10 2 3 2 2" xfId="51082"/>
    <cellStyle name="Note 6 10 2 3 3" xfId="51083"/>
    <cellStyle name="Note 6 10 2 4" xfId="51084"/>
    <cellStyle name="Note 6 10 2 4 2" xfId="51085"/>
    <cellStyle name="Note 6 10 2 4 2 2" xfId="51086"/>
    <cellStyle name="Note 6 10 2 4 3" xfId="51087"/>
    <cellStyle name="Note 6 10 2 5" xfId="51088"/>
    <cellStyle name="Note 6 10 2 5 2" xfId="51089"/>
    <cellStyle name="Note 6 10 2 6" xfId="51090"/>
    <cellStyle name="Note 6 10 3" xfId="51091"/>
    <cellStyle name="Note 6 10 3 2" xfId="51092"/>
    <cellStyle name="Note 6 10 3 2 2" xfId="51093"/>
    <cellStyle name="Note 6 10 3 2 2 2" xfId="51094"/>
    <cellStyle name="Note 6 10 3 2 2 2 2" xfId="51095"/>
    <cellStyle name="Note 6 10 3 2 2 3" xfId="51096"/>
    <cellStyle name="Note 6 10 3 2 3" xfId="51097"/>
    <cellStyle name="Note 6 10 3 2 3 2" xfId="51098"/>
    <cellStyle name="Note 6 10 3 2 3 2 2" xfId="51099"/>
    <cellStyle name="Note 6 10 3 2 3 3" xfId="51100"/>
    <cellStyle name="Note 6 10 3 2 4" xfId="51101"/>
    <cellStyle name="Note 6 10 3 2 4 2" xfId="51102"/>
    <cellStyle name="Note 6 10 3 2 5" xfId="51103"/>
    <cellStyle name="Note 6 10 3 3" xfId="51104"/>
    <cellStyle name="Note 6 10 3 3 2" xfId="51105"/>
    <cellStyle name="Note 6 10 3 3 2 2" xfId="51106"/>
    <cellStyle name="Note 6 10 3 3 3" xfId="51107"/>
    <cellStyle name="Note 6 10 3 4" xfId="51108"/>
    <cellStyle name="Note 6 10 3 4 2" xfId="51109"/>
    <cellStyle name="Note 6 10 3 4 2 2" xfId="51110"/>
    <cellStyle name="Note 6 10 3 4 3" xfId="51111"/>
    <cellStyle name="Note 6 10 3 5" xfId="51112"/>
    <cellStyle name="Note 6 10 3 5 2" xfId="51113"/>
    <cellStyle name="Note 6 10 3 6" xfId="51114"/>
    <cellStyle name="Note 6 10 4" xfId="51115"/>
    <cellStyle name="Note 6 10 4 2" xfId="51116"/>
    <cellStyle name="Note 6 10 4 2 2" xfId="51117"/>
    <cellStyle name="Note 6 10 4 2 2 2" xfId="51118"/>
    <cellStyle name="Note 6 10 4 2 3" xfId="51119"/>
    <cellStyle name="Note 6 10 4 3" xfId="51120"/>
    <cellStyle name="Note 6 10 4 3 2" xfId="51121"/>
    <cellStyle name="Note 6 10 4 3 2 2" xfId="51122"/>
    <cellStyle name="Note 6 10 4 3 3" xfId="51123"/>
    <cellStyle name="Note 6 10 4 4" xfId="51124"/>
    <cellStyle name="Note 6 10 4 4 2" xfId="51125"/>
    <cellStyle name="Note 6 10 4 5" xfId="51126"/>
    <cellStyle name="Note 6 11" xfId="51127"/>
    <cellStyle name="Note 6 11 2" xfId="51128"/>
    <cellStyle name="Note 6 11 2 2" xfId="51129"/>
    <cellStyle name="Note 6 11 2 2 2" xfId="51130"/>
    <cellStyle name="Note 6 11 2 2 2 2" xfId="51131"/>
    <cellStyle name="Note 6 11 2 2 2 2 2" xfId="51132"/>
    <cellStyle name="Note 6 11 2 2 2 3" xfId="51133"/>
    <cellStyle name="Note 6 11 2 2 3" xfId="51134"/>
    <cellStyle name="Note 6 11 2 2 3 2" xfId="51135"/>
    <cellStyle name="Note 6 11 2 2 3 2 2" xfId="51136"/>
    <cellStyle name="Note 6 11 2 2 3 3" xfId="51137"/>
    <cellStyle name="Note 6 11 2 2 4" xfId="51138"/>
    <cellStyle name="Note 6 11 2 2 4 2" xfId="51139"/>
    <cellStyle name="Note 6 11 2 2 5" xfId="51140"/>
    <cellStyle name="Note 6 11 2 3" xfId="51141"/>
    <cellStyle name="Note 6 11 2 3 2" xfId="51142"/>
    <cellStyle name="Note 6 11 2 3 2 2" xfId="51143"/>
    <cellStyle name="Note 6 11 2 3 3" xfId="51144"/>
    <cellStyle name="Note 6 11 2 4" xfId="51145"/>
    <cellStyle name="Note 6 11 2 4 2" xfId="51146"/>
    <cellStyle name="Note 6 11 2 4 2 2" xfId="51147"/>
    <cellStyle name="Note 6 11 2 4 3" xfId="51148"/>
    <cellStyle name="Note 6 11 2 5" xfId="51149"/>
    <cellStyle name="Note 6 11 2 5 2" xfId="51150"/>
    <cellStyle name="Note 6 11 2 6" xfId="51151"/>
    <cellStyle name="Note 6 11 3" xfId="51152"/>
    <cellStyle name="Note 6 11 3 2" xfId="51153"/>
    <cellStyle name="Note 6 11 3 2 2" xfId="51154"/>
    <cellStyle name="Note 6 11 3 2 2 2" xfId="51155"/>
    <cellStyle name="Note 6 11 3 2 2 2 2" xfId="51156"/>
    <cellStyle name="Note 6 11 3 2 2 3" xfId="51157"/>
    <cellStyle name="Note 6 11 3 2 3" xfId="51158"/>
    <cellStyle name="Note 6 11 3 2 3 2" xfId="51159"/>
    <cellStyle name="Note 6 11 3 2 3 2 2" xfId="51160"/>
    <cellStyle name="Note 6 11 3 2 3 3" xfId="51161"/>
    <cellStyle name="Note 6 11 3 2 4" xfId="51162"/>
    <cellStyle name="Note 6 11 3 2 4 2" xfId="51163"/>
    <cellStyle name="Note 6 11 3 2 5" xfId="51164"/>
    <cellStyle name="Note 6 11 3 3" xfId="51165"/>
    <cellStyle name="Note 6 11 3 3 2" xfId="51166"/>
    <cellStyle name="Note 6 11 3 3 2 2" xfId="51167"/>
    <cellStyle name="Note 6 11 3 3 3" xfId="51168"/>
    <cellStyle name="Note 6 11 3 4" xfId="51169"/>
    <cellStyle name="Note 6 11 3 4 2" xfId="51170"/>
    <cellStyle name="Note 6 11 3 4 2 2" xfId="51171"/>
    <cellStyle name="Note 6 11 3 4 3" xfId="51172"/>
    <cellStyle name="Note 6 11 3 5" xfId="51173"/>
    <cellStyle name="Note 6 11 3 5 2" xfId="51174"/>
    <cellStyle name="Note 6 11 3 6" xfId="51175"/>
    <cellStyle name="Note 6 11 4" xfId="51176"/>
    <cellStyle name="Note 6 11 4 2" xfId="51177"/>
    <cellStyle name="Note 6 11 4 2 2" xfId="51178"/>
    <cellStyle name="Note 6 11 4 2 2 2" xfId="51179"/>
    <cellStyle name="Note 6 11 4 2 3" xfId="51180"/>
    <cellStyle name="Note 6 11 4 3" xfId="51181"/>
    <cellStyle name="Note 6 11 4 3 2" xfId="51182"/>
    <cellStyle name="Note 6 11 4 3 2 2" xfId="51183"/>
    <cellStyle name="Note 6 11 4 3 3" xfId="51184"/>
    <cellStyle name="Note 6 11 4 4" xfId="51185"/>
    <cellStyle name="Note 6 11 4 4 2" xfId="51186"/>
    <cellStyle name="Note 6 11 4 5" xfId="51187"/>
    <cellStyle name="Note 6 12" xfId="51188"/>
    <cellStyle name="Note 6 12 2" xfId="51189"/>
    <cellStyle name="Note 6 12 2 2" xfId="51190"/>
    <cellStyle name="Note 6 12 2 2 2" xfId="51191"/>
    <cellStyle name="Note 6 12 2 2 2 2" xfId="51192"/>
    <cellStyle name="Note 6 12 2 2 2 2 2" xfId="51193"/>
    <cellStyle name="Note 6 12 2 2 2 3" xfId="51194"/>
    <cellStyle name="Note 6 12 2 2 3" xfId="51195"/>
    <cellStyle name="Note 6 12 2 2 3 2" xfId="51196"/>
    <cellStyle name="Note 6 12 2 2 3 2 2" xfId="51197"/>
    <cellStyle name="Note 6 12 2 2 3 3" xfId="51198"/>
    <cellStyle name="Note 6 12 2 2 4" xfId="51199"/>
    <cellStyle name="Note 6 12 2 2 4 2" xfId="51200"/>
    <cellStyle name="Note 6 12 2 2 5" xfId="51201"/>
    <cellStyle name="Note 6 12 2 3" xfId="51202"/>
    <cellStyle name="Note 6 12 2 3 2" xfId="51203"/>
    <cellStyle name="Note 6 12 2 3 2 2" xfId="51204"/>
    <cellStyle name="Note 6 12 2 3 3" xfId="51205"/>
    <cellStyle name="Note 6 12 2 4" xfId="51206"/>
    <cellStyle name="Note 6 12 2 4 2" xfId="51207"/>
    <cellStyle name="Note 6 12 2 4 2 2" xfId="51208"/>
    <cellStyle name="Note 6 12 2 4 3" xfId="51209"/>
    <cellStyle name="Note 6 12 2 5" xfId="51210"/>
    <cellStyle name="Note 6 12 2 5 2" xfId="51211"/>
    <cellStyle name="Note 6 12 2 6" xfId="51212"/>
    <cellStyle name="Note 6 12 3" xfId="51213"/>
    <cellStyle name="Note 6 12 3 2" xfId="51214"/>
    <cellStyle name="Note 6 12 3 2 2" xfId="51215"/>
    <cellStyle name="Note 6 12 3 2 2 2" xfId="51216"/>
    <cellStyle name="Note 6 12 3 2 2 2 2" xfId="51217"/>
    <cellStyle name="Note 6 12 3 2 2 3" xfId="51218"/>
    <cellStyle name="Note 6 12 3 2 3" xfId="51219"/>
    <cellStyle name="Note 6 12 3 2 3 2" xfId="51220"/>
    <cellStyle name="Note 6 12 3 2 3 2 2" xfId="51221"/>
    <cellStyle name="Note 6 12 3 2 3 3" xfId="51222"/>
    <cellStyle name="Note 6 12 3 2 4" xfId="51223"/>
    <cellStyle name="Note 6 12 3 2 4 2" xfId="51224"/>
    <cellStyle name="Note 6 12 3 2 5" xfId="51225"/>
    <cellStyle name="Note 6 12 3 3" xfId="51226"/>
    <cellStyle name="Note 6 12 3 3 2" xfId="51227"/>
    <cellStyle name="Note 6 12 3 3 2 2" xfId="51228"/>
    <cellStyle name="Note 6 12 3 3 3" xfId="51229"/>
    <cellStyle name="Note 6 12 3 4" xfId="51230"/>
    <cellStyle name="Note 6 12 3 4 2" xfId="51231"/>
    <cellStyle name="Note 6 12 3 4 2 2" xfId="51232"/>
    <cellStyle name="Note 6 12 3 4 3" xfId="51233"/>
    <cellStyle name="Note 6 12 3 5" xfId="51234"/>
    <cellStyle name="Note 6 12 3 5 2" xfId="51235"/>
    <cellStyle name="Note 6 12 3 6" xfId="51236"/>
    <cellStyle name="Note 6 12 4" xfId="51237"/>
    <cellStyle name="Note 6 12 4 2" xfId="51238"/>
    <cellStyle name="Note 6 12 4 2 2" xfId="51239"/>
    <cellStyle name="Note 6 12 4 2 2 2" xfId="51240"/>
    <cellStyle name="Note 6 12 4 2 3" xfId="51241"/>
    <cellStyle name="Note 6 12 4 3" xfId="51242"/>
    <cellStyle name="Note 6 12 4 3 2" xfId="51243"/>
    <cellStyle name="Note 6 12 4 3 2 2" xfId="51244"/>
    <cellStyle name="Note 6 12 4 3 3" xfId="51245"/>
    <cellStyle name="Note 6 12 4 4" xfId="51246"/>
    <cellStyle name="Note 6 12 4 4 2" xfId="51247"/>
    <cellStyle name="Note 6 12 4 5" xfId="51248"/>
    <cellStyle name="Note 6 13" xfId="51249"/>
    <cellStyle name="Note 6 13 2" xfId="51250"/>
    <cellStyle name="Note 6 13 2 2" xfId="51251"/>
    <cellStyle name="Note 6 13 2 2 2" xfId="51252"/>
    <cellStyle name="Note 6 13 2 2 2 2" xfId="51253"/>
    <cellStyle name="Note 6 13 2 2 3" xfId="51254"/>
    <cellStyle name="Note 6 13 2 3" xfId="51255"/>
    <cellStyle name="Note 6 13 2 3 2" xfId="51256"/>
    <cellStyle name="Note 6 13 2 3 2 2" xfId="51257"/>
    <cellStyle name="Note 6 13 2 3 3" xfId="51258"/>
    <cellStyle name="Note 6 13 2 4" xfId="51259"/>
    <cellStyle name="Note 6 13 2 4 2" xfId="51260"/>
    <cellStyle name="Note 6 13 2 5" xfId="51261"/>
    <cellStyle name="Note 6 13 3" xfId="51262"/>
    <cellStyle name="Note 6 13 3 2" xfId="51263"/>
    <cellStyle name="Note 6 13 3 2 2" xfId="51264"/>
    <cellStyle name="Note 6 13 3 3" xfId="51265"/>
    <cellStyle name="Note 6 13 4" xfId="51266"/>
    <cellStyle name="Note 6 13 4 2" xfId="51267"/>
    <cellStyle name="Note 6 13 4 2 2" xfId="51268"/>
    <cellStyle name="Note 6 13 4 3" xfId="51269"/>
    <cellStyle name="Note 6 13 5" xfId="51270"/>
    <cellStyle name="Note 6 13 5 2" xfId="51271"/>
    <cellStyle name="Note 6 13 6" xfId="51272"/>
    <cellStyle name="Note 6 14" xfId="51273"/>
    <cellStyle name="Note 6 14 2" xfId="51274"/>
    <cellStyle name="Note 6 14 2 2" xfId="51275"/>
    <cellStyle name="Note 6 14 2 2 2" xfId="51276"/>
    <cellStyle name="Note 6 14 2 2 2 2" xfId="51277"/>
    <cellStyle name="Note 6 14 2 2 3" xfId="51278"/>
    <cellStyle name="Note 6 14 2 3" xfId="51279"/>
    <cellStyle name="Note 6 14 2 3 2" xfId="51280"/>
    <cellStyle name="Note 6 14 2 3 2 2" xfId="51281"/>
    <cellStyle name="Note 6 14 2 3 3" xfId="51282"/>
    <cellStyle name="Note 6 14 2 4" xfId="51283"/>
    <cellStyle name="Note 6 14 2 4 2" xfId="51284"/>
    <cellStyle name="Note 6 14 2 5" xfId="51285"/>
    <cellStyle name="Note 6 14 3" xfId="51286"/>
    <cellStyle name="Note 6 14 3 2" xfId="51287"/>
    <cellStyle name="Note 6 14 3 2 2" xfId="51288"/>
    <cellStyle name="Note 6 14 3 3" xfId="51289"/>
    <cellStyle name="Note 6 14 4" xfId="51290"/>
    <cellStyle name="Note 6 14 4 2" xfId="51291"/>
    <cellStyle name="Note 6 14 4 2 2" xfId="51292"/>
    <cellStyle name="Note 6 14 4 3" xfId="51293"/>
    <cellStyle name="Note 6 14 5" xfId="51294"/>
    <cellStyle name="Note 6 14 5 2" xfId="51295"/>
    <cellStyle name="Note 6 14 6" xfId="51296"/>
    <cellStyle name="Note 6 15" xfId="51297"/>
    <cellStyle name="Note 6 15 2" xfId="51298"/>
    <cellStyle name="Note 6 15 2 2" xfId="51299"/>
    <cellStyle name="Note 6 15 2 2 2" xfId="51300"/>
    <cellStyle name="Note 6 15 2 3" xfId="51301"/>
    <cellStyle name="Note 6 15 3" xfId="51302"/>
    <cellStyle name="Note 6 15 3 2" xfId="51303"/>
    <cellStyle name="Note 6 15 3 2 2" xfId="51304"/>
    <cellStyle name="Note 6 15 3 3" xfId="51305"/>
    <cellStyle name="Note 6 15 4" xfId="51306"/>
    <cellStyle name="Note 6 15 4 2" xfId="51307"/>
    <cellStyle name="Note 6 15 5" xfId="51308"/>
    <cellStyle name="Note 6 16" xfId="51309"/>
    <cellStyle name="Note 6 17" xfId="51310"/>
    <cellStyle name="Note 6 2" xfId="51311"/>
    <cellStyle name="Note 6 2 10" xfId="51312"/>
    <cellStyle name="Note 6 2 2" xfId="51313"/>
    <cellStyle name="Note 6 2 2 2" xfId="51314"/>
    <cellStyle name="Note 6 2 2 2 2" xfId="51315"/>
    <cellStyle name="Note 6 2 2 2 2 2" xfId="51316"/>
    <cellStyle name="Note 6 2 2 2 2 2 2" xfId="51317"/>
    <cellStyle name="Note 6 2 2 2 2 2 2 2" xfId="51318"/>
    <cellStyle name="Note 6 2 2 2 2 2 3" xfId="51319"/>
    <cellStyle name="Note 6 2 2 2 2 3" xfId="51320"/>
    <cellStyle name="Note 6 2 2 2 2 3 2" xfId="51321"/>
    <cellStyle name="Note 6 2 2 2 2 3 2 2" xfId="51322"/>
    <cellStyle name="Note 6 2 2 2 2 3 3" xfId="51323"/>
    <cellStyle name="Note 6 2 2 2 2 4" xfId="51324"/>
    <cellStyle name="Note 6 2 2 2 2 4 2" xfId="51325"/>
    <cellStyle name="Note 6 2 2 2 2 5" xfId="51326"/>
    <cellStyle name="Note 6 2 2 2 3" xfId="51327"/>
    <cellStyle name="Note 6 2 2 2 3 2" xfId="51328"/>
    <cellStyle name="Note 6 2 2 2 3 2 2" xfId="51329"/>
    <cellStyle name="Note 6 2 2 2 3 3" xfId="51330"/>
    <cellStyle name="Note 6 2 2 2 4" xfId="51331"/>
    <cellStyle name="Note 6 2 2 2 4 2" xfId="51332"/>
    <cellStyle name="Note 6 2 2 2 4 2 2" xfId="51333"/>
    <cellStyle name="Note 6 2 2 2 4 3" xfId="51334"/>
    <cellStyle name="Note 6 2 2 2 5" xfId="51335"/>
    <cellStyle name="Note 6 2 2 2 5 2" xfId="51336"/>
    <cellStyle name="Note 6 2 2 2 6" xfId="51337"/>
    <cellStyle name="Note 6 2 2 3" xfId="51338"/>
    <cellStyle name="Note 6 2 2 3 2" xfId="51339"/>
    <cellStyle name="Note 6 2 2 3 2 2" xfId="51340"/>
    <cellStyle name="Note 6 2 2 3 2 2 2" xfId="51341"/>
    <cellStyle name="Note 6 2 2 3 2 2 2 2" xfId="51342"/>
    <cellStyle name="Note 6 2 2 3 2 2 3" xfId="51343"/>
    <cellStyle name="Note 6 2 2 3 2 3" xfId="51344"/>
    <cellStyle name="Note 6 2 2 3 2 3 2" xfId="51345"/>
    <cellStyle name="Note 6 2 2 3 2 3 2 2" xfId="51346"/>
    <cellStyle name="Note 6 2 2 3 2 3 3" xfId="51347"/>
    <cellStyle name="Note 6 2 2 3 2 4" xfId="51348"/>
    <cellStyle name="Note 6 2 2 3 2 4 2" xfId="51349"/>
    <cellStyle name="Note 6 2 2 3 2 5" xfId="51350"/>
    <cellStyle name="Note 6 2 2 3 3" xfId="51351"/>
    <cellStyle name="Note 6 2 2 3 3 2" xfId="51352"/>
    <cellStyle name="Note 6 2 2 3 3 2 2" xfId="51353"/>
    <cellStyle name="Note 6 2 2 3 3 3" xfId="51354"/>
    <cellStyle name="Note 6 2 2 3 4" xfId="51355"/>
    <cellStyle name="Note 6 2 2 3 4 2" xfId="51356"/>
    <cellStyle name="Note 6 2 2 3 4 2 2" xfId="51357"/>
    <cellStyle name="Note 6 2 2 3 4 3" xfId="51358"/>
    <cellStyle name="Note 6 2 2 3 5" xfId="51359"/>
    <cellStyle name="Note 6 2 2 3 5 2" xfId="51360"/>
    <cellStyle name="Note 6 2 2 3 6" xfId="51361"/>
    <cellStyle name="Note 6 2 2 4" xfId="51362"/>
    <cellStyle name="Note 6 2 2 4 2" xfId="51363"/>
    <cellStyle name="Note 6 2 2 4 2 2" xfId="51364"/>
    <cellStyle name="Note 6 2 2 4 2 2 2" xfId="51365"/>
    <cellStyle name="Note 6 2 2 4 2 3" xfId="51366"/>
    <cellStyle name="Note 6 2 2 4 3" xfId="51367"/>
    <cellStyle name="Note 6 2 2 4 3 2" xfId="51368"/>
    <cellStyle name="Note 6 2 2 4 3 2 2" xfId="51369"/>
    <cellStyle name="Note 6 2 2 4 3 3" xfId="51370"/>
    <cellStyle name="Note 6 2 2 4 4" xfId="51371"/>
    <cellStyle name="Note 6 2 2 4 4 2" xfId="51372"/>
    <cellStyle name="Note 6 2 2 4 5" xfId="51373"/>
    <cellStyle name="Note 6 2 3" xfId="51374"/>
    <cellStyle name="Note 6 2 3 2" xfId="51375"/>
    <cellStyle name="Note 6 2 3 2 2" xfId="51376"/>
    <cellStyle name="Note 6 2 3 2 2 2" xfId="51377"/>
    <cellStyle name="Note 6 2 3 2 2 2 2" xfId="51378"/>
    <cellStyle name="Note 6 2 3 2 2 2 2 2" xfId="51379"/>
    <cellStyle name="Note 6 2 3 2 2 2 3" xfId="51380"/>
    <cellStyle name="Note 6 2 3 2 2 3" xfId="51381"/>
    <cellStyle name="Note 6 2 3 2 2 3 2" xfId="51382"/>
    <cellStyle name="Note 6 2 3 2 2 3 2 2" xfId="51383"/>
    <cellStyle name="Note 6 2 3 2 2 3 3" xfId="51384"/>
    <cellStyle name="Note 6 2 3 2 2 4" xfId="51385"/>
    <cellStyle name="Note 6 2 3 2 2 4 2" xfId="51386"/>
    <cellStyle name="Note 6 2 3 2 2 5" xfId="51387"/>
    <cellStyle name="Note 6 2 3 2 3" xfId="51388"/>
    <cellStyle name="Note 6 2 3 2 3 2" xfId="51389"/>
    <cellStyle name="Note 6 2 3 2 3 2 2" xfId="51390"/>
    <cellStyle name="Note 6 2 3 2 3 3" xfId="51391"/>
    <cellStyle name="Note 6 2 3 2 4" xfId="51392"/>
    <cellStyle name="Note 6 2 3 2 4 2" xfId="51393"/>
    <cellStyle name="Note 6 2 3 2 4 2 2" xfId="51394"/>
    <cellStyle name="Note 6 2 3 2 4 3" xfId="51395"/>
    <cellStyle name="Note 6 2 3 2 5" xfId="51396"/>
    <cellStyle name="Note 6 2 3 2 5 2" xfId="51397"/>
    <cellStyle name="Note 6 2 3 2 6" xfId="51398"/>
    <cellStyle name="Note 6 2 3 3" xfId="51399"/>
    <cellStyle name="Note 6 2 3 3 2" xfId="51400"/>
    <cellStyle name="Note 6 2 3 3 2 2" xfId="51401"/>
    <cellStyle name="Note 6 2 3 3 2 2 2" xfId="51402"/>
    <cellStyle name="Note 6 2 3 3 2 2 2 2" xfId="51403"/>
    <cellStyle name="Note 6 2 3 3 2 2 3" xfId="51404"/>
    <cellStyle name="Note 6 2 3 3 2 3" xfId="51405"/>
    <cellStyle name="Note 6 2 3 3 2 3 2" xfId="51406"/>
    <cellStyle name="Note 6 2 3 3 2 3 2 2" xfId="51407"/>
    <cellStyle name="Note 6 2 3 3 2 3 3" xfId="51408"/>
    <cellStyle name="Note 6 2 3 3 2 4" xfId="51409"/>
    <cellStyle name="Note 6 2 3 3 2 4 2" xfId="51410"/>
    <cellStyle name="Note 6 2 3 3 2 5" xfId="51411"/>
    <cellStyle name="Note 6 2 3 3 3" xfId="51412"/>
    <cellStyle name="Note 6 2 3 3 3 2" xfId="51413"/>
    <cellStyle name="Note 6 2 3 3 3 2 2" xfId="51414"/>
    <cellStyle name="Note 6 2 3 3 3 3" xfId="51415"/>
    <cellStyle name="Note 6 2 3 3 4" xfId="51416"/>
    <cellStyle name="Note 6 2 3 3 4 2" xfId="51417"/>
    <cellStyle name="Note 6 2 3 3 4 2 2" xfId="51418"/>
    <cellStyle name="Note 6 2 3 3 4 3" xfId="51419"/>
    <cellStyle name="Note 6 2 3 3 5" xfId="51420"/>
    <cellStyle name="Note 6 2 3 3 5 2" xfId="51421"/>
    <cellStyle name="Note 6 2 3 3 6" xfId="51422"/>
    <cellStyle name="Note 6 2 3 4" xfId="51423"/>
    <cellStyle name="Note 6 2 3 4 2" xfId="51424"/>
    <cellStyle name="Note 6 2 3 4 2 2" xfId="51425"/>
    <cellStyle name="Note 6 2 3 4 2 2 2" xfId="51426"/>
    <cellStyle name="Note 6 2 3 4 2 3" xfId="51427"/>
    <cellStyle name="Note 6 2 3 4 3" xfId="51428"/>
    <cellStyle name="Note 6 2 3 4 3 2" xfId="51429"/>
    <cellStyle name="Note 6 2 3 4 3 2 2" xfId="51430"/>
    <cellStyle name="Note 6 2 3 4 3 3" xfId="51431"/>
    <cellStyle name="Note 6 2 3 4 4" xfId="51432"/>
    <cellStyle name="Note 6 2 3 4 4 2" xfId="51433"/>
    <cellStyle name="Note 6 2 3 4 5" xfId="51434"/>
    <cellStyle name="Note 6 2 4" xfId="51435"/>
    <cellStyle name="Note 6 2 4 2" xfId="51436"/>
    <cellStyle name="Note 6 2 4 2 2" xfId="51437"/>
    <cellStyle name="Note 6 2 4 2 2 2" xfId="51438"/>
    <cellStyle name="Note 6 2 4 2 2 2 2" xfId="51439"/>
    <cellStyle name="Note 6 2 4 2 2 2 2 2" xfId="51440"/>
    <cellStyle name="Note 6 2 4 2 2 2 3" xfId="51441"/>
    <cellStyle name="Note 6 2 4 2 2 3" xfId="51442"/>
    <cellStyle name="Note 6 2 4 2 2 3 2" xfId="51443"/>
    <cellStyle name="Note 6 2 4 2 2 3 2 2" xfId="51444"/>
    <cellStyle name="Note 6 2 4 2 2 3 3" xfId="51445"/>
    <cellStyle name="Note 6 2 4 2 2 4" xfId="51446"/>
    <cellStyle name="Note 6 2 4 2 2 4 2" xfId="51447"/>
    <cellStyle name="Note 6 2 4 2 2 5" xfId="51448"/>
    <cellStyle name="Note 6 2 4 2 3" xfId="51449"/>
    <cellStyle name="Note 6 2 4 2 3 2" xfId="51450"/>
    <cellStyle name="Note 6 2 4 2 3 2 2" xfId="51451"/>
    <cellStyle name="Note 6 2 4 2 3 3" xfId="51452"/>
    <cellStyle name="Note 6 2 4 2 4" xfId="51453"/>
    <cellStyle name="Note 6 2 4 2 4 2" xfId="51454"/>
    <cellStyle name="Note 6 2 4 2 4 2 2" xfId="51455"/>
    <cellStyle name="Note 6 2 4 2 4 3" xfId="51456"/>
    <cellStyle name="Note 6 2 4 2 5" xfId="51457"/>
    <cellStyle name="Note 6 2 4 2 5 2" xfId="51458"/>
    <cellStyle name="Note 6 2 4 2 6" xfId="51459"/>
    <cellStyle name="Note 6 2 4 3" xfId="51460"/>
    <cellStyle name="Note 6 2 4 3 2" xfId="51461"/>
    <cellStyle name="Note 6 2 4 3 2 2" xfId="51462"/>
    <cellStyle name="Note 6 2 4 3 2 2 2" xfId="51463"/>
    <cellStyle name="Note 6 2 4 3 2 2 2 2" xfId="51464"/>
    <cellStyle name="Note 6 2 4 3 2 2 3" xfId="51465"/>
    <cellStyle name="Note 6 2 4 3 2 3" xfId="51466"/>
    <cellStyle name="Note 6 2 4 3 2 3 2" xfId="51467"/>
    <cellStyle name="Note 6 2 4 3 2 3 2 2" xfId="51468"/>
    <cellStyle name="Note 6 2 4 3 2 3 3" xfId="51469"/>
    <cellStyle name="Note 6 2 4 3 2 4" xfId="51470"/>
    <cellStyle name="Note 6 2 4 3 2 4 2" xfId="51471"/>
    <cellStyle name="Note 6 2 4 3 2 5" xfId="51472"/>
    <cellStyle name="Note 6 2 4 3 3" xfId="51473"/>
    <cellStyle name="Note 6 2 4 3 3 2" xfId="51474"/>
    <cellStyle name="Note 6 2 4 3 3 2 2" xfId="51475"/>
    <cellStyle name="Note 6 2 4 3 3 3" xfId="51476"/>
    <cellStyle name="Note 6 2 4 3 4" xfId="51477"/>
    <cellStyle name="Note 6 2 4 3 4 2" xfId="51478"/>
    <cellStyle name="Note 6 2 4 3 4 2 2" xfId="51479"/>
    <cellStyle name="Note 6 2 4 3 4 3" xfId="51480"/>
    <cellStyle name="Note 6 2 4 3 5" xfId="51481"/>
    <cellStyle name="Note 6 2 4 3 5 2" xfId="51482"/>
    <cellStyle name="Note 6 2 4 3 6" xfId="51483"/>
    <cellStyle name="Note 6 2 4 4" xfId="51484"/>
    <cellStyle name="Note 6 2 4 4 2" xfId="51485"/>
    <cellStyle name="Note 6 2 4 4 2 2" xfId="51486"/>
    <cellStyle name="Note 6 2 4 4 2 2 2" xfId="51487"/>
    <cellStyle name="Note 6 2 4 4 2 3" xfId="51488"/>
    <cellStyle name="Note 6 2 4 4 3" xfId="51489"/>
    <cellStyle name="Note 6 2 4 4 3 2" xfId="51490"/>
    <cellStyle name="Note 6 2 4 4 3 2 2" xfId="51491"/>
    <cellStyle name="Note 6 2 4 4 3 3" xfId="51492"/>
    <cellStyle name="Note 6 2 4 4 4" xfId="51493"/>
    <cellStyle name="Note 6 2 4 4 4 2" xfId="51494"/>
    <cellStyle name="Note 6 2 4 4 5" xfId="51495"/>
    <cellStyle name="Note 6 2 5" xfId="51496"/>
    <cellStyle name="Note 6 2 5 2" xfId="51497"/>
    <cellStyle name="Note 6 2 5 2 2" xfId="51498"/>
    <cellStyle name="Note 6 2 5 2 2 2" xfId="51499"/>
    <cellStyle name="Note 6 2 5 2 2 2 2" xfId="51500"/>
    <cellStyle name="Note 6 2 5 2 2 2 2 2" xfId="51501"/>
    <cellStyle name="Note 6 2 5 2 2 2 3" xfId="51502"/>
    <cellStyle name="Note 6 2 5 2 2 3" xfId="51503"/>
    <cellStyle name="Note 6 2 5 2 2 3 2" xfId="51504"/>
    <cellStyle name="Note 6 2 5 2 2 3 2 2" xfId="51505"/>
    <cellStyle name="Note 6 2 5 2 2 3 3" xfId="51506"/>
    <cellStyle name="Note 6 2 5 2 2 4" xfId="51507"/>
    <cellStyle name="Note 6 2 5 2 2 4 2" xfId="51508"/>
    <cellStyle name="Note 6 2 5 2 2 5" xfId="51509"/>
    <cellStyle name="Note 6 2 5 2 3" xfId="51510"/>
    <cellStyle name="Note 6 2 5 2 3 2" xfId="51511"/>
    <cellStyle name="Note 6 2 5 2 3 2 2" xfId="51512"/>
    <cellStyle name="Note 6 2 5 2 3 3" xfId="51513"/>
    <cellStyle name="Note 6 2 5 2 4" xfId="51514"/>
    <cellStyle name="Note 6 2 5 2 4 2" xfId="51515"/>
    <cellStyle name="Note 6 2 5 2 4 2 2" xfId="51516"/>
    <cellStyle name="Note 6 2 5 2 4 3" xfId="51517"/>
    <cellStyle name="Note 6 2 5 2 5" xfId="51518"/>
    <cellStyle name="Note 6 2 5 2 5 2" xfId="51519"/>
    <cellStyle name="Note 6 2 5 2 6" xfId="51520"/>
    <cellStyle name="Note 6 2 5 3" xfId="51521"/>
    <cellStyle name="Note 6 2 5 3 2" xfId="51522"/>
    <cellStyle name="Note 6 2 5 3 2 2" xfId="51523"/>
    <cellStyle name="Note 6 2 5 3 2 2 2" xfId="51524"/>
    <cellStyle name="Note 6 2 5 3 2 2 2 2" xfId="51525"/>
    <cellStyle name="Note 6 2 5 3 2 2 3" xfId="51526"/>
    <cellStyle name="Note 6 2 5 3 2 3" xfId="51527"/>
    <cellStyle name="Note 6 2 5 3 2 3 2" xfId="51528"/>
    <cellStyle name="Note 6 2 5 3 2 3 2 2" xfId="51529"/>
    <cellStyle name="Note 6 2 5 3 2 3 3" xfId="51530"/>
    <cellStyle name="Note 6 2 5 3 2 4" xfId="51531"/>
    <cellStyle name="Note 6 2 5 3 2 4 2" xfId="51532"/>
    <cellStyle name="Note 6 2 5 3 2 5" xfId="51533"/>
    <cellStyle name="Note 6 2 5 3 3" xfId="51534"/>
    <cellStyle name="Note 6 2 5 3 3 2" xfId="51535"/>
    <cellStyle name="Note 6 2 5 3 3 2 2" xfId="51536"/>
    <cellStyle name="Note 6 2 5 3 3 3" xfId="51537"/>
    <cellStyle name="Note 6 2 5 3 4" xfId="51538"/>
    <cellStyle name="Note 6 2 5 3 4 2" xfId="51539"/>
    <cellStyle name="Note 6 2 5 3 4 2 2" xfId="51540"/>
    <cellStyle name="Note 6 2 5 3 4 3" xfId="51541"/>
    <cellStyle name="Note 6 2 5 3 5" xfId="51542"/>
    <cellStyle name="Note 6 2 5 3 5 2" xfId="51543"/>
    <cellStyle name="Note 6 2 5 3 6" xfId="51544"/>
    <cellStyle name="Note 6 2 5 4" xfId="51545"/>
    <cellStyle name="Note 6 2 5 4 2" xfId="51546"/>
    <cellStyle name="Note 6 2 5 4 2 2" xfId="51547"/>
    <cellStyle name="Note 6 2 5 4 2 2 2" xfId="51548"/>
    <cellStyle name="Note 6 2 5 4 2 3" xfId="51549"/>
    <cellStyle name="Note 6 2 5 4 3" xfId="51550"/>
    <cellStyle name="Note 6 2 5 4 3 2" xfId="51551"/>
    <cellStyle name="Note 6 2 5 4 3 2 2" xfId="51552"/>
    <cellStyle name="Note 6 2 5 4 3 3" xfId="51553"/>
    <cellStyle name="Note 6 2 5 4 4" xfId="51554"/>
    <cellStyle name="Note 6 2 5 4 4 2" xfId="51555"/>
    <cellStyle name="Note 6 2 5 4 5" xfId="51556"/>
    <cellStyle name="Note 6 2 6" xfId="51557"/>
    <cellStyle name="Note 6 2 6 2" xfId="51558"/>
    <cellStyle name="Note 6 2 6 2 2" xfId="51559"/>
    <cellStyle name="Note 6 2 6 2 2 2" xfId="51560"/>
    <cellStyle name="Note 6 2 6 2 2 2 2" xfId="51561"/>
    <cellStyle name="Note 6 2 6 2 2 2 2 2" xfId="51562"/>
    <cellStyle name="Note 6 2 6 2 2 2 3" xfId="51563"/>
    <cellStyle name="Note 6 2 6 2 2 3" xfId="51564"/>
    <cellStyle name="Note 6 2 6 2 2 3 2" xfId="51565"/>
    <cellStyle name="Note 6 2 6 2 2 3 2 2" xfId="51566"/>
    <cellStyle name="Note 6 2 6 2 2 3 3" xfId="51567"/>
    <cellStyle name="Note 6 2 6 2 2 4" xfId="51568"/>
    <cellStyle name="Note 6 2 6 2 2 4 2" xfId="51569"/>
    <cellStyle name="Note 6 2 6 2 2 5" xfId="51570"/>
    <cellStyle name="Note 6 2 6 2 3" xfId="51571"/>
    <cellStyle name="Note 6 2 6 2 3 2" xfId="51572"/>
    <cellStyle name="Note 6 2 6 2 3 2 2" xfId="51573"/>
    <cellStyle name="Note 6 2 6 2 3 3" xfId="51574"/>
    <cellStyle name="Note 6 2 6 2 4" xfId="51575"/>
    <cellStyle name="Note 6 2 6 2 4 2" xfId="51576"/>
    <cellStyle name="Note 6 2 6 2 4 2 2" xfId="51577"/>
    <cellStyle name="Note 6 2 6 2 4 3" xfId="51578"/>
    <cellStyle name="Note 6 2 6 2 5" xfId="51579"/>
    <cellStyle name="Note 6 2 6 2 5 2" xfId="51580"/>
    <cellStyle name="Note 6 2 6 2 6" xfId="51581"/>
    <cellStyle name="Note 6 2 6 3" xfId="51582"/>
    <cellStyle name="Note 6 2 6 3 2" xfId="51583"/>
    <cellStyle name="Note 6 2 6 3 2 2" xfId="51584"/>
    <cellStyle name="Note 6 2 6 3 2 2 2" xfId="51585"/>
    <cellStyle name="Note 6 2 6 3 2 2 2 2" xfId="51586"/>
    <cellStyle name="Note 6 2 6 3 2 2 3" xfId="51587"/>
    <cellStyle name="Note 6 2 6 3 2 3" xfId="51588"/>
    <cellStyle name="Note 6 2 6 3 2 3 2" xfId="51589"/>
    <cellStyle name="Note 6 2 6 3 2 3 2 2" xfId="51590"/>
    <cellStyle name="Note 6 2 6 3 2 3 3" xfId="51591"/>
    <cellStyle name="Note 6 2 6 3 2 4" xfId="51592"/>
    <cellStyle name="Note 6 2 6 3 2 4 2" xfId="51593"/>
    <cellStyle name="Note 6 2 6 3 2 5" xfId="51594"/>
    <cellStyle name="Note 6 2 6 3 3" xfId="51595"/>
    <cellStyle name="Note 6 2 6 3 3 2" xfId="51596"/>
    <cellStyle name="Note 6 2 6 3 3 2 2" xfId="51597"/>
    <cellStyle name="Note 6 2 6 3 3 3" xfId="51598"/>
    <cellStyle name="Note 6 2 6 3 4" xfId="51599"/>
    <cellStyle name="Note 6 2 6 3 4 2" xfId="51600"/>
    <cellStyle name="Note 6 2 6 3 4 2 2" xfId="51601"/>
    <cellStyle name="Note 6 2 6 3 4 3" xfId="51602"/>
    <cellStyle name="Note 6 2 6 3 5" xfId="51603"/>
    <cellStyle name="Note 6 2 6 3 5 2" xfId="51604"/>
    <cellStyle name="Note 6 2 6 3 6" xfId="51605"/>
    <cellStyle name="Note 6 2 6 4" xfId="51606"/>
    <cellStyle name="Note 6 2 6 4 2" xfId="51607"/>
    <cellStyle name="Note 6 2 6 4 2 2" xfId="51608"/>
    <cellStyle name="Note 6 2 6 4 2 2 2" xfId="51609"/>
    <cellStyle name="Note 6 2 6 4 2 3" xfId="51610"/>
    <cellStyle name="Note 6 2 6 4 3" xfId="51611"/>
    <cellStyle name="Note 6 2 6 4 3 2" xfId="51612"/>
    <cellStyle name="Note 6 2 6 4 3 2 2" xfId="51613"/>
    <cellStyle name="Note 6 2 6 4 3 3" xfId="51614"/>
    <cellStyle name="Note 6 2 6 4 4" xfId="51615"/>
    <cellStyle name="Note 6 2 6 4 4 2" xfId="51616"/>
    <cellStyle name="Note 6 2 6 4 5" xfId="51617"/>
    <cellStyle name="Note 6 2 7" xfId="51618"/>
    <cellStyle name="Note 6 2 7 2" xfId="51619"/>
    <cellStyle name="Note 6 2 7 2 2" xfId="51620"/>
    <cellStyle name="Note 6 2 7 2 2 2" xfId="51621"/>
    <cellStyle name="Note 6 2 7 2 2 2 2" xfId="51622"/>
    <cellStyle name="Note 6 2 7 2 2 3" xfId="51623"/>
    <cellStyle name="Note 6 2 7 2 3" xfId="51624"/>
    <cellStyle name="Note 6 2 7 2 3 2" xfId="51625"/>
    <cellStyle name="Note 6 2 7 2 3 2 2" xfId="51626"/>
    <cellStyle name="Note 6 2 7 2 3 3" xfId="51627"/>
    <cellStyle name="Note 6 2 7 2 4" xfId="51628"/>
    <cellStyle name="Note 6 2 7 2 4 2" xfId="51629"/>
    <cellStyle name="Note 6 2 7 2 5" xfId="51630"/>
    <cellStyle name="Note 6 2 7 3" xfId="51631"/>
    <cellStyle name="Note 6 2 7 3 2" xfId="51632"/>
    <cellStyle name="Note 6 2 7 3 2 2" xfId="51633"/>
    <cellStyle name="Note 6 2 7 3 3" xfId="51634"/>
    <cellStyle name="Note 6 2 7 4" xfId="51635"/>
    <cellStyle name="Note 6 2 7 4 2" xfId="51636"/>
    <cellStyle name="Note 6 2 7 4 2 2" xfId="51637"/>
    <cellStyle name="Note 6 2 7 4 3" xfId="51638"/>
    <cellStyle name="Note 6 2 7 5" xfId="51639"/>
    <cellStyle name="Note 6 2 7 5 2" xfId="51640"/>
    <cellStyle name="Note 6 2 7 6" xfId="51641"/>
    <cellStyle name="Note 6 2 8" xfId="51642"/>
    <cellStyle name="Note 6 2 8 2" xfId="51643"/>
    <cellStyle name="Note 6 2 8 2 2" xfId="51644"/>
    <cellStyle name="Note 6 2 8 2 2 2" xfId="51645"/>
    <cellStyle name="Note 6 2 8 2 2 2 2" xfId="51646"/>
    <cellStyle name="Note 6 2 8 2 2 3" xfId="51647"/>
    <cellStyle name="Note 6 2 8 2 3" xfId="51648"/>
    <cellStyle name="Note 6 2 8 2 3 2" xfId="51649"/>
    <cellStyle name="Note 6 2 8 2 3 2 2" xfId="51650"/>
    <cellStyle name="Note 6 2 8 2 3 3" xfId="51651"/>
    <cellStyle name="Note 6 2 8 2 4" xfId="51652"/>
    <cellStyle name="Note 6 2 8 2 4 2" xfId="51653"/>
    <cellStyle name="Note 6 2 8 2 5" xfId="51654"/>
    <cellStyle name="Note 6 2 8 3" xfId="51655"/>
    <cellStyle name="Note 6 2 8 3 2" xfId="51656"/>
    <cellStyle name="Note 6 2 8 3 2 2" xfId="51657"/>
    <cellStyle name="Note 6 2 8 3 3" xfId="51658"/>
    <cellStyle name="Note 6 2 8 4" xfId="51659"/>
    <cellStyle name="Note 6 2 8 4 2" xfId="51660"/>
    <cellStyle name="Note 6 2 8 4 2 2" xfId="51661"/>
    <cellStyle name="Note 6 2 8 4 3" xfId="51662"/>
    <cellStyle name="Note 6 2 8 5" xfId="51663"/>
    <cellStyle name="Note 6 2 8 5 2" xfId="51664"/>
    <cellStyle name="Note 6 2 8 6" xfId="51665"/>
    <cellStyle name="Note 6 2 9" xfId="51666"/>
    <cellStyle name="Note 6 2 9 2" xfId="51667"/>
    <cellStyle name="Note 6 2 9 2 2" xfId="51668"/>
    <cellStyle name="Note 6 2 9 2 2 2" xfId="51669"/>
    <cellStyle name="Note 6 2 9 2 3" xfId="51670"/>
    <cellStyle name="Note 6 2 9 3" xfId="51671"/>
    <cellStyle name="Note 6 2 9 3 2" xfId="51672"/>
    <cellStyle name="Note 6 2 9 3 2 2" xfId="51673"/>
    <cellStyle name="Note 6 2 9 3 3" xfId="51674"/>
    <cellStyle name="Note 6 2 9 4" xfId="51675"/>
    <cellStyle name="Note 6 2 9 4 2" xfId="51676"/>
    <cellStyle name="Note 6 2 9 5" xfId="51677"/>
    <cellStyle name="Note 6 3" xfId="51678"/>
    <cellStyle name="Note 6 3 10" xfId="51679"/>
    <cellStyle name="Note 6 3 2" xfId="51680"/>
    <cellStyle name="Note 6 3 2 2" xfId="51681"/>
    <cellStyle name="Note 6 3 2 2 2" xfId="51682"/>
    <cellStyle name="Note 6 3 2 2 2 2" xfId="51683"/>
    <cellStyle name="Note 6 3 2 2 2 2 2" xfId="51684"/>
    <cellStyle name="Note 6 3 2 2 2 2 2 2" xfId="51685"/>
    <cellStyle name="Note 6 3 2 2 2 2 3" xfId="51686"/>
    <cellStyle name="Note 6 3 2 2 2 3" xfId="51687"/>
    <cellStyle name="Note 6 3 2 2 2 3 2" xfId="51688"/>
    <cellStyle name="Note 6 3 2 2 2 3 2 2" xfId="51689"/>
    <cellStyle name="Note 6 3 2 2 2 3 3" xfId="51690"/>
    <cellStyle name="Note 6 3 2 2 2 4" xfId="51691"/>
    <cellStyle name="Note 6 3 2 2 2 4 2" xfId="51692"/>
    <cellStyle name="Note 6 3 2 2 2 5" xfId="51693"/>
    <cellStyle name="Note 6 3 2 2 3" xfId="51694"/>
    <cellStyle name="Note 6 3 2 2 3 2" xfId="51695"/>
    <cellStyle name="Note 6 3 2 2 3 2 2" xfId="51696"/>
    <cellStyle name="Note 6 3 2 2 3 3" xfId="51697"/>
    <cellStyle name="Note 6 3 2 2 4" xfId="51698"/>
    <cellStyle name="Note 6 3 2 2 4 2" xfId="51699"/>
    <cellStyle name="Note 6 3 2 2 4 2 2" xfId="51700"/>
    <cellStyle name="Note 6 3 2 2 4 3" xfId="51701"/>
    <cellStyle name="Note 6 3 2 2 5" xfId="51702"/>
    <cellStyle name="Note 6 3 2 2 5 2" xfId="51703"/>
    <cellStyle name="Note 6 3 2 2 6" xfId="51704"/>
    <cellStyle name="Note 6 3 2 3" xfId="51705"/>
    <cellStyle name="Note 6 3 2 3 2" xfId="51706"/>
    <cellStyle name="Note 6 3 2 3 2 2" xfId="51707"/>
    <cellStyle name="Note 6 3 2 3 2 2 2" xfId="51708"/>
    <cellStyle name="Note 6 3 2 3 2 2 2 2" xfId="51709"/>
    <cellStyle name="Note 6 3 2 3 2 2 3" xfId="51710"/>
    <cellStyle name="Note 6 3 2 3 2 3" xfId="51711"/>
    <cellStyle name="Note 6 3 2 3 2 3 2" xfId="51712"/>
    <cellStyle name="Note 6 3 2 3 2 3 2 2" xfId="51713"/>
    <cellStyle name="Note 6 3 2 3 2 3 3" xfId="51714"/>
    <cellStyle name="Note 6 3 2 3 2 4" xfId="51715"/>
    <cellStyle name="Note 6 3 2 3 2 4 2" xfId="51716"/>
    <cellStyle name="Note 6 3 2 3 2 5" xfId="51717"/>
    <cellStyle name="Note 6 3 2 3 3" xfId="51718"/>
    <cellStyle name="Note 6 3 2 3 3 2" xfId="51719"/>
    <cellStyle name="Note 6 3 2 3 3 2 2" xfId="51720"/>
    <cellStyle name="Note 6 3 2 3 3 3" xfId="51721"/>
    <cellStyle name="Note 6 3 2 3 4" xfId="51722"/>
    <cellStyle name="Note 6 3 2 3 4 2" xfId="51723"/>
    <cellStyle name="Note 6 3 2 3 4 2 2" xfId="51724"/>
    <cellStyle name="Note 6 3 2 3 4 3" xfId="51725"/>
    <cellStyle name="Note 6 3 2 3 5" xfId="51726"/>
    <cellStyle name="Note 6 3 2 3 5 2" xfId="51727"/>
    <cellStyle name="Note 6 3 2 3 6" xfId="51728"/>
    <cellStyle name="Note 6 3 2 4" xfId="51729"/>
    <cellStyle name="Note 6 3 2 4 2" xfId="51730"/>
    <cellStyle name="Note 6 3 2 4 2 2" xfId="51731"/>
    <cellStyle name="Note 6 3 2 4 2 2 2" xfId="51732"/>
    <cellStyle name="Note 6 3 2 4 2 3" xfId="51733"/>
    <cellStyle name="Note 6 3 2 4 3" xfId="51734"/>
    <cellStyle name="Note 6 3 2 4 3 2" xfId="51735"/>
    <cellStyle name="Note 6 3 2 4 3 2 2" xfId="51736"/>
    <cellStyle name="Note 6 3 2 4 3 3" xfId="51737"/>
    <cellStyle name="Note 6 3 2 4 4" xfId="51738"/>
    <cellStyle name="Note 6 3 2 4 4 2" xfId="51739"/>
    <cellStyle name="Note 6 3 2 4 5" xfId="51740"/>
    <cellStyle name="Note 6 3 3" xfId="51741"/>
    <cellStyle name="Note 6 3 3 2" xfId="51742"/>
    <cellStyle name="Note 6 3 3 2 2" xfId="51743"/>
    <cellStyle name="Note 6 3 3 2 2 2" xfId="51744"/>
    <cellStyle name="Note 6 3 3 2 2 2 2" xfId="51745"/>
    <cellStyle name="Note 6 3 3 2 2 2 2 2" xfId="51746"/>
    <cellStyle name="Note 6 3 3 2 2 2 3" xfId="51747"/>
    <cellStyle name="Note 6 3 3 2 2 3" xfId="51748"/>
    <cellStyle name="Note 6 3 3 2 2 3 2" xfId="51749"/>
    <cellStyle name="Note 6 3 3 2 2 3 2 2" xfId="51750"/>
    <cellStyle name="Note 6 3 3 2 2 3 3" xfId="51751"/>
    <cellStyle name="Note 6 3 3 2 2 4" xfId="51752"/>
    <cellStyle name="Note 6 3 3 2 2 4 2" xfId="51753"/>
    <cellStyle name="Note 6 3 3 2 2 5" xfId="51754"/>
    <cellStyle name="Note 6 3 3 2 3" xfId="51755"/>
    <cellStyle name="Note 6 3 3 2 3 2" xfId="51756"/>
    <cellStyle name="Note 6 3 3 2 3 2 2" xfId="51757"/>
    <cellStyle name="Note 6 3 3 2 3 3" xfId="51758"/>
    <cellStyle name="Note 6 3 3 2 4" xfId="51759"/>
    <cellStyle name="Note 6 3 3 2 4 2" xfId="51760"/>
    <cellStyle name="Note 6 3 3 2 4 2 2" xfId="51761"/>
    <cellStyle name="Note 6 3 3 2 4 3" xfId="51762"/>
    <cellStyle name="Note 6 3 3 2 5" xfId="51763"/>
    <cellStyle name="Note 6 3 3 2 5 2" xfId="51764"/>
    <cellStyle name="Note 6 3 3 2 6" xfId="51765"/>
    <cellStyle name="Note 6 3 3 3" xfId="51766"/>
    <cellStyle name="Note 6 3 3 3 2" xfId="51767"/>
    <cellStyle name="Note 6 3 3 3 2 2" xfId="51768"/>
    <cellStyle name="Note 6 3 3 3 2 2 2" xfId="51769"/>
    <cellStyle name="Note 6 3 3 3 2 2 2 2" xfId="51770"/>
    <cellStyle name="Note 6 3 3 3 2 2 3" xfId="51771"/>
    <cellStyle name="Note 6 3 3 3 2 3" xfId="51772"/>
    <cellStyle name="Note 6 3 3 3 2 3 2" xfId="51773"/>
    <cellStyle name="Note 6 3 3 3 2 3 2 2" xfId="51774"/>
    <cellStyle name="Note 6 3 3 3 2 3 3" xfId="51775"/>
    <cellStyle name="Note 6 3 3 3 2 4" xfId="51776"/>
    <cellStyle name="Note 6 3 3 3 2 4 2" xfId="51777"/>
    <cellStyle name="Note 6 3 3 3 2 5" xfId="51778"/>
    <cellStyle name="Note 6 3 3 3 3" xfId="51779"/>
    <cellStyle name="Note 6 3 3 3 3 2" xfId="51780"/>
    <cellStyle name="Note 6 3 3 3 3 2 2" xfId="51781"/>
    <cellStyle name="Note 6 3 3 3 3 3" xfId="51782"/>
    <cellStyle name="Note 6 3 3 3 4" xfId="51783"/>
    <cellStyle name="Note 6 3 3 3 4 2" xfId="51784"/>
    <cellStyle name="Note 6 3 3 3 4 2 2" xfId="51785"/>
    <cellStyle name="Note 6 3 3 3 4 3" xfId="51786"/>
    <cellStyle name="Note 6 3 3 3 5" xfId="51787"/>
    <cellStyle name="Note 6 3 3 3 5 2" xfId="51788"/>
    <cellStyle name="Note 6 3 3 3 6" xfId="51789"/>
    <cellStyle name="Note 6 3 3 4" xfId="51790"/>
    <cellStyle name="Note 6 3 3 4 2" xfId="51791"/>
    <cellStyle name="Note 6 3 3 4 2 2" xfId="51792"/>
    <cellStyle name="Note 6 3 3 4 2 2 2" xfId="51793"/>
    <cellStyle name="Note 6 3 3 4 2 3" xfId="51794"/>
    <cellStyle name="Note 6 3 3 4 3" xfId="51795"/>
    <cellStyle name="Note 6 3 3 4 3 2" xfId="51796"/>
    <cellStyle name="Note 6 3 3 4 3 2 2" xfId="51797"/>
    <cellStyle name="Note 6 3 3 4 3 3" xfId="51798"/>
    <cellStyle name="Note 6 3 3 4 4" xfId="51799"/>
    <cellStyle name="Note 6 3 3 4 4 2" xfId="51800"/>
    <cellStyle name="Note 6 3 3 4 5" xfId="51801"/>
    <cellStyle name="Note 6 3 4" xfId="51802"/>
    <cellStyle name="Note 6 3 4 2" xfId="51803"/>
    <cellStyle name="Note 6 3 4 2 2" xfId="51804"/>
    <cellStyle name="Note 6 3 4 2 2 2" xfId="51805"/>
    <cellStyle name="Note 6 3 4 2 2 2 2" xfId="51806"/>
    <cellStyle name="Note 6 3 4 2 2 2 2 2" xfId="51807"/>
    <cellStyle name="Note 6 3 4 2 2 2 3" xfId="51808"/>
    <cellStyle name="Note 6 3 4 2 2 3" xfId="51809"/>
    <cellStyle name="Note 6 3 4 2 2 3 2" xfId="51810"/>
    <cellStyle name="Note 6 3 4 2 2 3 2 2" xfId="51811"/>
    <cellStyle name="Note 6 3 4 2 2 3 3" xfId="51812"/>
    <cellStyle name="Note 6 3 4 2 2 4" xfId="51813"/>
    <cellStyle name="Note 6 3 4 2 2 4 2" xfId="51814"/>
    <cellStyle name="Note 6 3 4 2 2 5" xfId="51815"/>
    <cellStyle name="Note 6 3 4 2 3" xfId="51816"/>
    <cellStyle name="Note 6 3 4 2 3 2" xfId="51817"/>
    <cellStyle name="Note 6 3 4 2 3 2 2" xfId="51818"/>
    <cellStyle name="Note 6 3 4 2 3 3" xfId="51819"/>
    <cellStyle name="Note 6 3 4 2 4" xfId="51820"/>
    <cellStyle name="Note 6 3 4 2 4 2" xfId="51821"/>
    <cellStyle name="Note 6 3 4 2 4 2 2" xfId="51822"/>
    <cellStyle name="Note 6 3 4 2 4 3" xfId="51823"/>
    <cellStyle name="Note 6 3 4 2 5" xfId="51824"/>
    <cellStyle name="Note 6 3 4 2 5 2" xfId="51825"/>
    <cellStyle name="Note 6 3 4 2 6" xfId="51826"/>
    <cellStyle name="Note 6 3 4 3" xfId="51827"/>
    <cellStyle name="Note 6 3 4 3 2" xfId="51828"/>
    <cellStyle name="Note 6 3 4 3 2 2" xfId="51829"/>
    <cellStyle name="Note 6 3 4 3 2 2 2" xfId="51830"/>
    <cellStyle name="Note 6 3 4 3 2 2 2 2" xfId="51831"/>
    <cellStyle name="Note 6 3 4 3 2 2 3" xfId="51832"/>
    <cellStyle name="Note 6 3 4 3 2 3" xfId="51833"/>
    <cellStyle name="Note 6 3 4 3 2 3 2" xfId="51834"/>
    <cellStyle name="Note 6 3 4 3 2 3 2 2" xfId="51835"/>
    <cellStyle name="Note 6 3 4 3 2 3 3" xfId="51836"/>
    <cellStyle name="Note 6 3 4 3 2 4" xfId="51837"/>
    <cellStyle name="Note 6 3 4 3 2 4 2" xfId="51838"/>
    <cellStyle name="Note 6 3 4 3 2 5" xfId="51839"/>
    <cellStyle name="Note 6 3 4 3 3" xfId="51840"/>
    <cellStyle name="Note 6 3 4 3 3 2" xfId="51841"/>
    <cellStyle name="Note 6 3 4 3 3 2 2" xfId="51842"/>
    <cellStyle name="Note 6 3 4 3 3 3" xfId="51843"/>
    <cellStyle name="Note 6 3 4 3 4" xfId="51844"/>
    <cellStyle name="Note 6 3 4 3 4 2" xfId="51845"/>
    <cellStyle name="Note 6 3 4 3 4 2 2" xfId="51846"/>
    <cellStyle name="Note 6 3 4 3 4 3" xfId="51847"/>
    <cellStyle name="Note 6 3 4 3 5" xfId="51848"/>
    <cellStyle name="Note 6 3 4 3 5 2" xfId="51849"/>
    <cellStyle name="Note 6 3 4 3 6" xfId="51850"/>
    <cellStyle name="Note 6 3 4 4" xfId="51851"/>
    <cellStyle name="Note 6 3 4 4 2" xfId="51852"/>
    <cellStyle name="Note 6 3 4 4 2 2" xfId="51853"/>
    <cellStyle name="Note 6 3 4 4 2 2 2" xfId="51854"/>
    <cellStyle name="Note 6 3 4 4 2 3" xfId="51855"/>
    <cellStyle name="Note 6 3 4 4 3" xfId="51856"/>
    <cellStyle name="Note 6 3 4 4 3 2" xfId="51857"/>
    <cellStyle name="Note 6 3 4 4 3 2 2" xfId="51858"/>
    <cellStyle name="Note 6 3 4 4 3 3" xfId="51859"/>
    <cellStyle name="Note 6 3 4 4 4" xfId="51860"/>
    <cellStyle name="Note 6 3 4 4 4 2" xfId="51861"/>
    <cellStyle name="Note 6 3 4 4 5" xfId="51862"/>
    <cellStyle name="Note 6 3 5" xfId="51863"/>
    <cellStyle name="Note 6 3 5 2" xfId="51864"/>
    <cellStyle name="Note 6 3 5 2 2" xfId="51865"/>
    <cellStyle name="Note 6 3 5 2 2 2" xfId="51866"/>
    <cellStyle name="Note 6 3 5 2 2 2 2" xfId="51867"/>
    <cellStyle name="Note 6 3 5 2 2 2 2 2" xfId="51868"/>
    <cellStyle name="Note 6 3 5 2 2 2 3" xfId="51869"/>
    <cellStyle name="Note 6 3 5 2 2 3" xfId="51870"/>
    <cellStyle name="Note 6 3 5 2 2 3 2" xfId="51871"/>
    <cellStyle name="Note 6 3 5 2 2 3 2 2" xfId="51872"/>
    <cellStyle name="Note 6 3 5 2 2 3 3" xfId="51873"/>
    <cellStyle name="Note 6 3 5 2 2 4" xfId="51874"/>
    <cellStyle name="Note 6 3 5 2 2 4 2" xfId="51875"/>
    <cellStyle name="Note 6 3 5 2 2 5" xfId="51876"/>
    <cellStyle name="Note 6 3 5 2 3" xfId="51877"/>
    <cellStyle name="Note 6 3 5 2 3 2" xfId="51878"/>
    <cellStyle name="Note 6 3 5 2 3 2 2" xfId="51879"/>
    <cellStyle name="Note 6 3 5 2 3 3" xfId="51880"/>
    <cellStyle name="Note 6 3 5 2 4" xfId="51881"/>
    <cellStyle name="Note 6 3 5 2 4 2" xfId="51882"/>
    <cellStyle name="Note 6 3 5 2 4 2 2" xfId="51883"/>
    <cellStyle name="Note 6 3 5 2 4 3" xfId="51884"/>
    <cellStyle name="Note 6 3 5 2 5" xfId="51885"/>
    <cellStyle name="Note 6 3 5 2 5 2" xfId="51886"/>
    <cellStyle name="Note 6 3 5 2 6" xfId="51887"/>
    <cellStyle name="Note 6 3 5 3" xfId="51888"/>
    <cellStyle name="Note 6 3 5 3 2" xfId="51889"/>
    <cellStyle name="Note 6 3 5 3 2 2" xfId="51890"/>
    <cellStyle name="Note 6 3 5 3 2 2 2" xfId="51891"/>
    <cellStyle name="Note 6 3 5 3 2 2 2 2" xfId="51892"/>
    <cellStyle name="Note 6 3 5 3 2 2 3" xfId="51893"/>
    <cellStyle name="Note 6 3 5 3 2 3" xfId="51894"/>
    <cellStyle name="Note 6 3 5 3 2 3 2" xfId="51895"/>
    <cellStyle name="Note 6 3 5 3 2 3 2 2" xfId="51896"/>
    <cellStyle name="Note 6 3 5 3 2 3 3" xfId="51897"/>
    <cellStyle name="Note 6 3 5 3 2 4" xfId="51898"/>
    <cellStyle name="Note 6 3 5 3 2 4 2" xfId="51899"/>
    <cellStyle name="Note 6 3 5 3 2 5" xfId="51900"/>
    <cellStyle name="Note 6 3 5 3 3" xfId="51901"/>
    <cellStyle name="Note 6 3 5 3 3 2" xfId="51902"/>
    <cellStyle name="Note 6 3 5 3 3 2 2" xfId="51903"/>
    <cellStyle name="Note 6 3 5 3 3 3" xfId="51904"/>
    <cellStyle name="Note 6 3 5 3 4" xfId="51905"/>
    <cellStyle name="Note 6 3 5 3 4 2" xfId="51906"/>
    <cellStyle name="Note 6 3 5 3 4 2 2" xfId="51907"/>
    <cellStyle name="Note 6 3 5 3 4 3" xfId="51908"/>
    <cellStyle name="Note 6 3 5 3 5" xfId="51909"/>
    <cellStyle name="Note 6 3 5 3 5 2" xfId="51910"/>
    <cellStyle name="Note 6 3 5 3 6" xfId="51911"/>
    <cellStyle name="Note 6 3 5 4" xfId="51912"/>
    <cellStyle name="Note 6 3 5 4 2" xfId="51913"/>
    <cellStyle name="Note 6 3 5 4 2 2" xfId="51914"/>
    <cellStyle name="Note 6 3 5 4 2 2 2" xfId="51915"/>
    <cellStyle name="Note 6 3 5 4 2 3" xfId="51916"/>
    <cellStyle name="Note 6 3 5 4 3" xfId="51917"/>
    <cellStyle name="Note 6 3 5 4 3 2" xfId="51918"/>
    <cellStyle name="Note 6 3 5 4 3 2 2" xfId="51919"/>
    <cellStyle name="Note 6 3 5 4 3 3" xfId="51920"/>
    <cellStyle name="Note 6 3 5 4 4" xfId="51921"/>
    <cellStyle name="Note 6 3 5 4 4 2" xfId="51922"/>
    <cellStyle name="Note 6 3 5 4 5" xfId="51923"/>
    <cellStyle name="Note 6 3 6" xfId="51924"/>
    <cellStyle name="Note 6 3 6 2" xfId="51925"/>
    <cellStyle name="Note 6 3 6 2 2" xfId="51926"/>
    <cellStyle name="Note 6 3 6 2 2 2" xfId="51927"/>
    <cellStyle name="Note 6 3 6 2 2 2 2" xfId="51928"/>
    <cellStyle name="Note 6 3 6 2 2 2 2 2" xfId="51929"/>
    <cellStyle name="Note 6 3 6 2 2 2 3" xfId="51930"/>
    <cellStyle name="Note 6 3 6 2 2 3" xfId="51931"/>
    <cellStyle name="Note 6 3 6 2 2 3 2" xfId="51932"/>
    <cellStyle name="Note 6 3 6 2 2 3 2 2" xfId="51933"/>
    <cellStyle name="Note 6 3 6 2 2 3 3" xfId="51934"/>
    <cellStyle name="Note 6 3 6 2 2 4" xfId="51935"/>
    <cellStyle name="Note 6 3 6 2 2 4 2" xfId="51936"/>
    <cellStyle name="Note 6 3 6 2 2 5" xfId="51937"/>
    <cellStyle name="Note 6 3 6 2 3" xfId="51938"/>
    <cellStyle name="Note 6 3 6 2 3 2" xfId="51939"/>
    <cellStyle name="Note 6 3 6 2 3 2 2" xfId="51940"/>
    <cellStyle name="Note 6 3 6 2 3 3" xfId="51941"/>
    <cellStyle name="Note 6 3 6 2 4" xfId="51942"/>
    <cellStyle name="Note 6 3 6 2 4 2" xfId="51943"/>
    <cellStyle name="Note 6 3 6 2 4 2 2" xfId="51944"/>
    <cellStyle name="Note 6 3 6 2 4 3" xfId="51945"/>
    <cellStyle name="Note 6 3 6 2 5" xfId="51946"/>
    <cellStyle name="Note 6 3 6 2 5 2" xfId="51947"/>
    <cellStyle name="Note 6 3 6 2 6" xfId="51948"/>
    <cellStyle name="Note 6 3 6 3" xfId="51949"/>
    <cellStyle name="Note 6 3 6 3 2" xfId="51950"/>
    <cellStyle name="Note 6 3 6 3 2 2" xfId="51951"/>
    <cellStyle name="Note 6 3 6 3 2 2 2" xfId="51952"/>
    <cellStyle name="Note 6 3 6 3 2 2 2 2" xfId="51953"/>
    <cellStyle name="Note 6 3 6 3 2 2 3" xfId="51954"/>
    <cellStyle name="Note 6 3 6 3 2 3" xfId="51955"/>
    <cellStyle name="Note 6 3 6 3 2 3 2" xfId="51956"/>
    <cellStyle name="Note 6 3 6 3 2 3 2 2" xfId="51957"/>
    <cellStyle name="Note 6 3 6 3 2 3 3" xfId="51958"/>
    <cellStyle name="Note 6 3 6 3 2 4" xfId="51959"/>
    <cellStyle name="Note 6 3 6 3 2 4 2" xfId="51960"/>
    <cellStyle name="Note 6 3 6 3 2 5" xfId="51961"/>
    <cellStyle name="Note 6 3 6 3 3" xfId="51962"/>
    <cellStyle name="Note 6 3 6 3 3 2" xfId="51963"/>
    <cellStyle name="Note 6 3 6 3 3 2 2" xfId="51964"/>
    <cellStyle name="Note 6 3 6 3 3 3" xfId="51965"/>
    <cellStyle name="Note 6 3 6 3 4" xfId="51966"/>
    <cellStyle name="Note 6 3 6 3 4 2" xfId="51967"/>
    <cellStyle name="Note 6 3 6 3 4 2 2" xfId="51968"/>
    <cellStyle name="Note 6 3 6 3 4 3" xfId="51969"/>
    <cellStyle name="Note 6 3 6 3 5" xfId="51970"/>
    <cellStyle name="Note 6 3 6 3 5 2" xfId="51971"/>
    <cellStyle name="Note 6 3 6 3 6" xfId="51972"/>
    <cellStyle name="Note 6 3 6 4" xfId="51973"/>
    <cellStyle name="Note 6 3 6 4 2" xfId="51974"/>
    <cellStyle name="Note 6 3 6 4 2 2" xfId="51975"/>
    <cellStyle name="Note 6 3 6 4 2 2 2" xfId="51976"/>
    <cellStyle name="Note 6 3 6 4 2 3" xfId="51977"/>
    <cellStyle name="Note 6 3 6 4 3" xfId="51978"/>
    <cellStyle name="Note 6 3 6 4 3 2" xfId="51979"/>
    <cellStyle name="Note 6 3 6 4 3 2 2" xfId="51980"/>
    <cellStyle name="Note 6 3 6 4 3 3" xfId="51981"/>
    <cellStyle name="Note 6 3 6 4 4" xfId="51982"/>
    <cellStyle name="Note 6 3 6 4 4 2" xfId="51983"/>
    <cellStyle name="Note 6 3 6 4 5" xfId="51984"/>
    <cellStyle name="Note 6 3 7" xfId="51985"/>
    <cellStyle name="Note 6 3 7 2" xfId="51986"/>
    <cellStyle name="Note 6 3 7 2 2" xfId="51987"/>
    <cellStyle name="Note 6 3 7 2 2 2" xfId="51988"/>
    <cellStyle name="Note 6 3 7 2 2 2 2" xfId="51989"/>
    <cellStyle name="Note 6 3 7 2 2 3" xfId="51990"/>
    <cellStyle name="Note 6 3 7 2 3" xfId="51991"/>
    <cellStyle name="Note 6 3 7 2 3 2" xfId="51992"/>
    <cellStyle name="Note 6 3 7 2 3 2 2" xfId="51993"/>
    <cellStyle name="Note 6 3 7 2 3 3" xfId="51994"/>
    <cellStyle name="Note 6 3 7 2 4" xfId="51995"/>
    <cellStyle name="Note 6 3 7 2 4 2" xfId="51996"/>
    <cellStyle name="Note 6 3 7 2 5" xfId="51997"/>
    <cellStyle name="Note 6 3 7 3" xfId="51998"/>
    <cellStyle name="Note 6 3 7 3 2" xfId="51999"/>
    <cellStyle name="Note 6 3 7 3 2 2" xfId="52000"/>
    <cellStyle name="Note 6 3 7 3 3" xfId="52001"/>
    <cellStyle name="Note 6 3 7 4" xfId="52002"/>
    <cellStyle name="Note 6 3 7 4 2" xfId="52003"/>
    <cellStyle name="Note 6 3 7 4 2 2" xfId="52004"/>
    <cellStyle name="Note 6 3 7 4 3" xfId="52005"/>
    <cellStyle name="Note 6 3 7 5" xfId="52006"/>
    <cellStyle name="Note 6 3 7 5 2" xfId="52007"/>
    <cellStyle name="Note 6 3 7 6" xfId="52008"/>
    <cellStyle name="Note 6 3 8" xfId="52009"/>
    <cellStyle name="Note 6 3 8 2" xfId="52010"/>
    <cellStyle name="Note 6 3 8 2 2" xfId="52011"/>
    <cellStyle name="Note 6 3 8 2 2 2" xfId="52012"/>
    <cellStyle name="Note 6 3 8 2 2 2 2" xfId="52013"/>
    <cellStyle name="Note 6 3 8 2 2 3" xfId="52014"/>
    <cellStyle name="Note 6 3 8 2 3" xfId="52015"/>
    <cellStyle name="Note 6 3 8 2 3 2" xfId="52016"/>
    <cellStyle name="Note 6 3 8 2 3 2 2" xfId="52017"/>
    <cellStyle name="Note 6 3 8 2 3 3" xfId="52018"/>
    <cellStyle name="Note 6 3 8 2 4" xfId="52019"/>
    <cellStyle name="Note 6 3 8 2 4 2" xfId="52020"/>
    <cellStyle name="Note 6 3 8 2 5" xfId="52021"/>
    <cellStyle name="Note 6 3 8 3" xfId="52022"/>
    <cellStyle name="Note 6 3 8 3 2" xfId="52023"/>
    <cellStyle name="Note 6 3 8 3 2 2" xfId="52024"/>
    <cellStyle name="Note 6 3 8 3 3" xfId="52025"/>
    <cellStyle name="Note 6 3 8 4" xfId="52026"/>
    <cellStyle name="Note 6 3 8 4 2" xfId="52027"/>
    <cellStyle name="Note 6 3 8 4 2 2" xfId="52028"/>
    <cellStyle name="Note 6 3 8 4 3" xfId="52029"/>
    <cellStyle name="Note 6 3 8 5" xfId="52030"/>
    <cellStyle name="Note 6 3 8 5 2" xfId="52031"/>
    <cellStyle name="Note 6 3 8 6" xfId="52032"/>
    <cellStyle name="Note 6 3 9" xfId="52033"/>
    <cellStyle name="Note 6 3 9 2" xfId="52034"/>
    <cellStyle name="Note 6 3 9 2 2" xfId="52035"/>
    <cellStyle name="Note 6 3 9 2 2 2" xfId="52036"/>
    <cellStyle name="Note 6 3 9 2 3" xfId="52037"/>
    <cellStyle name="Note 6 3 9 3" xfId="52038"/>
    <cellStyle name="Note 6 3 9 3 2" xfId="52039"/>
    <cellStyle name="Note 6 3 9 3 2 2" xfId="52040"/>
    <cellStyle name="Note 6 3 9 3 3" xfId="52041"/>
    <cellStyle name="Note 6 3 9 4" xfId="52042"/>
    <cellStyle name="Note 6 3 9 4 2" xfId="52043"/>
    <cellStyle name="Note 6 3 9 5" xfId="52044"/>
    <cellStyle name="Note 6 4" xfId="52045"/>
    <cellStyle name="Note 6 4 2" xfId="52046"/>
    <cellStyle name="Note 6 4 2 2" xfId="52047"/>
    <cellStyle name="Note 6 4 2 2 2" xfId="52048"/>
    <cellStyle name="Note 6 4 2 2 2 2" xfId="52049"/>
    <cellStyle name="Note 6 4 2 2 2 2 2" xfId="52050"/>
    <cellStyle name="Note 6 4 2 2 2 2 2 2" xfId="52051"/>
    <cellStyle name="Note 6 4 2 2 2 2 3" xfId="52052"/>
    <cellStyle name="Note 6 4 2 2 2 3" xfId="52053"/>
    <cellStyle name="Note 6 4 2 2 2 3 2" xfId="52054"/>
    <cellStyle name="Note 6 4 2 2 2 3 2 2" xfId="52055"/>
    <cellStyle name="Note 6 4 2 2 2 3 3" xfId="52056"/>
    <cellStyle name="Note 6 4 2 2 2 4" xfId="52057"/>
    <cellStyle name="Note 6 4 2 2 2 4 2" xfId="52058"/>
    <cellStyle name="Note 6 4 2 2 2 5" xfId="52059"/>
    <cellStyle name="Note 6 4 2 2 3" xfId="52060"/>
    <cellStyle name="Note 6 4 2 2 3 2" xfId="52061"/>
    <cellStyle name="Note 6 4 2 2 3 2 2" xfId="52062"/>
    <cellStyle name="Note 6 4 2 2 3 3" xfId="52063"/>
    <cellStyle name="Note 6 4 2 2 4" xfId="52064"/>
    <cellStyle name="Note 6 4 2 2 4 2" xfId="52065"/>
    <cellStyle name="Note 6 4 2 2 4 2 2" xfId="52066"/>
    <cellStyle name="Note 6 4 2 2 4 3" xfId="52067"/>
    <cellStyle name="Note 6 4 2 2 5" xfId="52068"/>
    <cellStyle name="Note 6 4 2 2 5 2" xfId="52069"/>
    <cellStyle name="Note 6 4 2 2 6" xfId="52070"/>
    <cellStyle name="Note 6 4 2 3" xfId="52071"/>
    <cellStyle name="Note 6 4 2 3 2" xfId="52072"/>
    <cellStyle name="Note 6 4 2 3 2 2" xfId="52073"/>
    <cellStyle name="Note 6 4 2 3 2 2 2" xfId="52074"/>
    <cellStyle name="Note 6 4 2 3 2 2 2 2" xfId="52075"/>
    <cellStyle name="Note 6 4 2 3 2 2 3" xfId="52076"/>
    <cellStyle name="Note 6 4 2 3 2 3" xfId="52077"/>
    <cellStyle name="Note 6 4 2 3 2 3 2" xfId="52078"/>
    <cellStyle name="Note 6 4 2 3 2 3 2 2" xfId="52079"/>
    <cellStyle name="Note 6 4 2 3 2 3 3" xfId="52080"/>
    <cellStyle name="Note 6 4 2 3 2 4" xfId="52081"/>
    <cellStyle name="Note 6 4 2 3 2 4 2" xfId="52082"/>
    <cellStyle name="Note 6 4 2 3 2 5" xfId="52083"/>
    <cellStyle name="Note 6 4 2 3 3" xfId="52084"/>
    <cellStyle name="Note 6 4 2 3 3 2" xfId="52085"/>
    <cellStyle name="Note 6 4 2 3 3 2 2" xfId="52086"/>
    <cellStyle name="Note 6 4 2 3 3 3" xfId="52087"/>
    <cellStyle name="Note 6 4 2 3 4" xfId="52088"/>
    <cellStyle name="Note 6 4 2 3 4 2" xfId="52089"/>
    <cellStyle name="Note 6 4 2 3 4 2 2" xfId="52090"/>
    <cellStyle name="Note 6 4 2 3 4 3" xfId="52091"/>
    <cellStyle name="Note 6 4 2 3 5" xfId="52092"/>
    <cellStyle name="Note 6 4 2 3 5 2" xfId="52093"/>
    <cellStyle name="Note 6 4 2 3 6" xfId="52094"/>
    <cellStyle name="Note 6 4 2 4" xfId="52095"/>
    <cellStyle name="Note 6 4 2 4 2" xfId="52096"/>
    <cellStyle name="Note 6 4 2 4 2 2" xfId="52097"/>
    <cellStyle name="Note 6 4 2 4 2 2 2" xfId="52098"/>
    <cellStyle name="Note 6 4 2 4 2 3" xfId="52099"/>
    <cellStyle name="Note 6 4 2 4 3" xfId="52100"/>
    <cellStyle name="Note 6 4 2 4 3 2" xfId="52101"/>
    <cellStyle name="Note 6 4 2 4 3 2 2" xfId="52102"/>
    <cellStyle name="Note 6 4 2 4 3 3" xfId="52103"/>
    <cellStyle name="Note 6 4 2 4 4" xfId="52104"/>
    <cellStyle name="Note 6 4 2 4 4 2" xfId="52105"/>
    <cellStyle name="Note 6 4 2 4 5" xfId="52106"/>
    <cellStyle name="Note 6 4 3" xfId="52107"/>
    <cellStyle name="Note 6 4 3 2" xfId="52108"/>
    <cellStyle name="Note 6 4 3 2 2" xfId="52109"/>
    <cellStyle name="Note 6 4 3 2 2 2" xfId="52110"/>
    <cellStyle name="Note 6 4 3 2 2 2 2" xfId="52111"/>
    <cellStyle name="Note 6 4 3 2 2 2 2 2" xfId="52112"/>
    <cellStyle name="Note 6 4 3 2 2 2 3" xfId="52113"/>
    <cellStyle name="Note 6 4 3 2 2 3" xfId="52114"/>
    <cellStyle name="Note 6 4 3 2 2 3 2" xfId="52115"/>
    <cellStyle name="Note 6 4 3 2 2 3 2 2" xfId="52116"/>
    <cellStyle name="Note 6 4 3 2 2 3 3" xfId="52117"/>
    <cellStyle name="Note 6 4 3 2 2 4" xfId="52118"/>
    <cellStyle name="Note 6 4 3 2 2 4 2" xfId="52119"/>
    <cellStyle name="Note 6 4 3 2 2 5" xfId="52120"/>
    <cellStyle name="Note 6 4 3 2 3" xfId="52121"/>
    <cellStyle name="Note 6 4 3 2 3 2" xfId="52122"/>
    <cellStyle name="Note 6 4 3 2 3 2 2" xfId="52123"/>
    <cellStyle name="Note 6 4 3 2 3 3" xfId="52124"/>
    <cellStyle name="Note 6 4 3 2 4" xfId="52125"/>
    <cellStyle name="Note 6 4 3 2 4 2" xfId="52126"/>
    <cellStyle name="Note 6 4 3 2 4 2 2" xfId="52127"/>
    <cellStyle name="Note 6 4 3 2 4 3" xfId="52128"/>
    <cellStyle name="Note 6 4 3 2 5" xfId="52129"/>
    <cellStyle name="Note 6 4 3 2 5 2" xfId="52130"/>
    <cellStyle name="Note 6 4 3 2 6" xfId="52131"/>
    <cellStyle name="Note 6 4 3 3" xfId="52132"/>
    <cellStyle name="Note 6 4 3 3 2" xfId="52133"/>
    <cellStyle name="Note 6 4 3 3 2 2" xfId="52134"/>
    <cellStyle name="Note 6 4 3 3 2 2 2" xfId="52135"/>
    <cellStyle name="Note 6 4 3 3 2 2 2 2" xfId="52136"/>
    <cellStyle name="Note 6 4 3 3 2 2 3" xfId="52137"/>
    <cellStyle name="Note 6 4 3 3 2 3" xfId="52138"/>
    <cellStyle name="Note 6 4 3 3 2 3 2" xfId="52139"/>
    <cellStyle name="Note 6 4 3 3 2 3 2 2" xfId="52140"/>
    <cellStyle name="Note 6 4 3 3 2 3 3" xfId="52141"/>
    <cellStyle name="Note 6 4 3 3 2 4" xfId="52142"/>
    <cellStyle name="Note 6 4 3 3 2 4 2" xfId="52143"/>
    <cellStyle name="Note 6 4 3 3 2 5" xfId="52144"/>
    <cellStyle name="Note 6 4 3 3 3" xfId="52145"/>
    <cellStyle name="Note 6 4 3 3 3 2" xfId="52146"/>
    <cellStyle name="Note 6 4 3 3 3 2 2" xfId="52147"/>
    <cellStyle name="Note 6 4 3 3 3 3" xfId="52148"/>
    <cellStyle name="Note 6 4 3 3 4" xfId="52149"/>
    <cellStyle name="Note 6 4 3 3 4 2" xfId="52150"/>
    <cellStyle name="Note 6 4 3 3 4 2 2" xfId="52151"/>
    <cellStyle name="Note 6 4 3 3 4 3" xfId="52152"/>
    <cellStyle name="Note 6 4 3 3 5" xfId="52153"/>
    <cellStyle name="Note 6 4 3 3 5 2" xfId="52154"/>
    <cellStyle name="Note 6 4 3 3 6" xfId="52155"/>
    <cellStyle name="Note 6 4 3 4" xfId="52156"/>
    <cellStyle name="Note 6 4 3 4 2" xfId="52157"/>
    <cellStyle name="Note 6 4 3 4 2 2" xfId="52158"/>
    <cellStyle name="Note 6 4 3 4 2 2 2" xfId="52159"/>
    <cellStyle name="Note 6 4 3 4 2 3" xfId="52160"/>
    <cellStyle name="Note 6 4 3 4 3" xfId="52161"/>
    <cellStyle name="Note 6 4 3 4 3 2" xfId="52162"/>
    <cellStyle name="Note 6 4 3 4 3 2 2" xfId="52163"/>
    <cellStyle name="Note 6 4 3 4 3 3" xfId="52164"/>
    <cellStyle name="Note 6 4 3 4 4" xfId="52165"/>
    <cellStyle name="Note 6 4 3 4 4 2" xfId="52166"/>
    <cellStyle name="Note 6 4 3 4 5" xfId="52167"/>
    <cellStyle name="Note 6 4 4" xfId="52168"/>
    <cellStyle name="Note 6 4 4 2" xfId="52169"/>
    <cellStyle name="Note 6 4 4 2 2" xfId="52170"/>
    <cellStyle name="Note 6 4 4 2 2 2" xfId="52171"/>
    <cellStyle name="Note 6 4 4 2 2 2 2" xfId="52172"/>
    <cellStyle name="Note 6 4 4 2 2 2 2 2" xfId="52173"/>
    <cellStyle name="Note 6 4 4 2 2 2 3" xfId="52174"/>
    <cellStyle name="Note 6 4 4 2 2 3" xfId="52175"/>
    <cellStyle name="Note 6 4 4 2 2 3 2" xfId="52176"/>
    <cellStyle name="Note 6 4 4 2 2 3 2 2" xfId="52177"/>
    <cellStyle name="Note 6 4 4 2 2 3 3" xfId="52178"/>
    <cellStyle name="Note 6 4 4 2 2 4" xfId="52179"/>
    <cellStyle name="Note 6 4 4 2 2 4 2" xfId="52180"/>
    <cellStyle name="Note 6 4 4 2 2 5" xfId="52181"/>
    <cellStyle name="Note 6 4 4 2 3" xfId="52182"/>
    <cellStyle name="Note 6 4 4 2 3 2" xfId="52183"/>
    <cellStyle name="Note 6 4 4 2 3 2 2" xfId="52184"/>
    <cellStyle name="Note 6 4 4 2 3 3" xfId="52185"/>
    <cellStyle name="Note 6 4 4 2 4" xfId="52186"/>
    <cellStyle name="Note 6 4 4 2 4 2" xfId="52187"/>
    <cellStyle name="Note 6 4 4 2 4 2 2" xfId="52188"/>
    <cellStyle name="Note 6 4 4 2 4 3" xfId="52189"/>
    <cellStyle name="Note 6 4 4 2 5" xfId="52190"/>
    <cellStyle name="Note 6 4 4 2 5 2" xfId="52191"/>
    <cellStyle name="Note 6 4 4 2 6" xfId="52192"/>
    <cellStyle name="Note 6 4 4 3" xfId="52193"/>
    <cellStyle name="Note 6 4 4 3 2" xfId="52194"/>
    <cellStyle name="Note 6 4 4 3 2 2" xfId="52195"/>
    <cellStyle name="Note 6 4 4 3 2 2 2" xfId="52196"/>
    <cellStyle name="Note 6 4 4 3 2 2 2 2" xfId="52197"/>
    <cellStyle name="Note 6 4 4 3 2 2 3" xfId="52198"/>
    <cellStyle name="Note 6 4 4 3 2 3" xfId="52199"/>
    <cellStyle name="Note 6 4 4 3 2 3 2" xfId="52200"/>
    <cellStyle name="Note 6 4 4 3 2 3 2 2" xfId="52201"/>
    <cellStyle name="Note 6 4 4 3 2 3 3" xfId="52202"/>
    <cellStyle name="Note 6 4 4 3 2 4" xfId="52203"/>
    <cellStyle name="Note 6 4 4 3 2 4 2" xfId="52204"/>
    <cellStyle name="Note 6 4 4 3 2 5" xfId="52205"/>
    <cellStyle name="Note 6 4 4 3 3" xfId="52206"/>
    <cellStyle name="Note 6 4 4 3 3 2" xfId="52207"/>
    <cellStyle name="Note 6 4 4 3 3 2 2" xfId="52208"/>
    <cellStyle name="Note 6 4 4 3 3 3" xfId="52209"/>
    <cellStyle name="Note 6 4 4 3 4" xfId="52210"/>
    <cellStyle name="Note 6 4 4 3 4 2" xfId="52211"/>
    <cellStyle name="Note 6 4 4 3 4 2 2" xfId="52212"/>
    <cellStyle name="Note 6 4 4 3 4 3" xfId="52213"/>
    <cellStyle name="Note 6 4 4 3 5" xfId="52214"/>
    <cellStyle name="Note 6 4 4 3 5 2" xfId="52215"/>
    <cellStyle name="Note 6 4 4 3 6" xfId="52216"/>
    <cellStyle name="Note 6 4 4 4" xfId="52217"/>
    <cellStyle name="Note 6 4 4 4 2" xfId="52218"/>
    <cellStyle name="Note 6 4 4 4 2 2" xfId="52219"/>
    <cellStyle name="Note 6 4 4 4 2 2 2" xfId="52220"/>
    <cellStyle name="Note 6 4 4 4 2 3" xfId="52221"/>
    <cellStyle name="Note 6 4 4 4 3" xfId="52222"/>
    <cellStyle name="Note 6 4 4 4 3 2" xfId="52223"/>
    <cellStyle name="Note 6 4 4 4 3 2 2" xfId="52224"/>
    <cellStyle name="Note 6 4 4 4 3 3" xfId="52225"/>
    <cellStyle name="Note 6 4 4 4 4" xfId="52226"/>
    <cellStyle name="Note 6 4 4 4 4 2" xfId="52227"/>
    <cellStyle name="Note 6 4 4 4 5" xfId="52228"/>
    <cellStyle name="Note 6 4 5" xfId="52229"/>
    <cellStyle name="Note 6 4 5 2" xfId="52230"/>
    <cellStyle name="Note 6 4 5 2 2" xfId="52231"/>
    <cellStyle name="Note 6 4 5 2 2 2" xfId="52232"/>
    <cellStyle name="Note 6 4 5 2 2 2 2" xfId="52233"/>
    <cellStyle name="Note 6 4 5 2 2 2 2 2" xfId="52234"/>
    <cellStyle name="Note 6 4 5 2 2 2 3" xfId="52235"/>
    <cellStyle name="Note 6 4 5 2 2 3" xfId="52236"/>
    <cellStyle name="Note 6 4 5 2 2 3 2" xfId="52237"/>
    <cellStyle name="Note 6 4 5 2 2 3 2 2" xfId="52238"/>
    <cellStyle name="Note 6 4 5 2 2 3 3" xfId="52239"/>
    <cellStyle name="Note 6 4 5 2 2 4" xfId="52240"/>
    <cellStyle name="Note 6 4 5 2 2 4 2" xfId="52241"/>
    <cellStyle name="Note 6 4 5 2 2 5" xfId="52242"/>
    <cellStyle name="Note 6 4 5 2 3" xfId="52243"/>
    <cellStyle name="Note 6 4 5 2 3 2" xfId="52244"/>
    <cellStyle name="Note 6 4 5 2 3 2 2" xfId="52245"/>
    <cellStyle name="Note 6 4 5 2 3 3" xfId="52246"/>
    <cellStyle name="Note 6 4 5 2 4" xfId="52247"/>
    <cellStyle name="Note 6 4 5 2 4 2" xfId="52248"/>
    <cellStyle name="Note 6 4 5 2 4 2 2" xfId="52249"/>
    <cellStyle name="Note 6 4 5 2 4 3" xfId="52250"/>
    <cellStyle name="Note 6 4 5 2 5" xfId="52251"/>
    <cellStyle name="Note 6 4 5 2 5 2" xfId="52252"/>
    <cellStyle name="Note 6 4 5 2 6" xfId="52253"/>
    <cellStyle name="Note 6 4 5 3" xfId="52254"/>
    <cellStyle name="Note 6 4 5 3 2" xfId="52255"/>
    <cellStyle name="Note 6 4 5 3 2 2" xfId="52256"/>
    <cellStyle name="Note 6 4 5 3 2 2 2" xfId="52257"/>
    <cellStyle name="Note 6 4 5 3 2 2 2 2" xfId="52258"/>
    <cellStyle name="Note 6 4 5 3 2 2 3" xfId="52259"/>
    <cellStyle name="Note 6 4 5 3 2 3" xfId="52260"/>
    <cellStyle name="Note 6 4 5 3 2 3 2" xfId="52261"/>
    <cellStyle name="Note 6 4 5 3 2 3 2 2" xfId="52262"/>
    <cellStyle name="Note 6 4 5 3 2 3 3" xfId="52263"/>
    <cellStyle name="Note 6 4 5 3 2 4" xfId="52264"/>
    <cellStyle name="Note 6 4 5 3 2 4 2" xfId="52265"/>
    <cellStyle name="Note 6 4 5 3 2 5" xfId="52266"/>
    <cellStyle name="Note 6 4 5 3 3" xfId="52267"/>
    <cellStyle name="Note 6 4 5 3 3 2" xfId="52268"/>
    <cellStyle name="Note 6 4 5 3 3 2 2" xfId="52269"/>
    <cellStyle name="Note 6 4 5 3 3 3" xfId="52270"/>
    <cellStyle name="Note 6 4 5 3 4" xfId="52271"/>
    <cellStyle name="Note 6 4 5 3 4 2" xfId="52272"/>
    <cellStyle name="Note 6 4 5 3 4 2 2" xfId="52273"/>
    <cellStyle name="Note 6 4 5 3 4 3" xfId="52274"/>
    <cellStyle name="Note 6 4 5 3 5" xfId="52275"/>
    <cellStyle name="Note 6 4 5 3 5 2" xfId="52276"/>
    <cellStyle name="Note 6 4 5 3 6" xfId="52277"/>
    <cellStyle name="Note 6 4 5 4" xfId="52278"/>
    <cellStyle name="Note 6 4 5 4 2" xfId="52279"/>
    <cellStyle name="Note 6 4 5 4 2 2" xfId="52280"/>
    <cellStyle name="Note 6 4 5 4 2 2 2" xfId="52281"/>
    <cellStyle name="Note 6 4 5 4 2 3" xfId="52282"/>
    <cellStyle name="Note 6 4 5 4 3" xfId="52283"/>
    <cellStyle name="Note 6 4 5 4 3 2" xfId="52284"/>
    <cellStyle name="Note 6 4 5 4 3 2 2" xfId="52285"/>
    <cellStyle name="Note 6 4 5 4 3 3" xfId="52286"/>
    <cellStyle name="Note 6 4 5 4 4" xfId="52287"/>
    <cellStyle name="Note 6 4 5 4 4 2" xfId="52288"/>
    <cellStyle name="Note 6 4 5 4 5" xfId="52289"/>
    <cellStyle name="Note 6 4 6" xfId="52290"/>
    <cellStyle name="Note 6 4 6 2" xfId="52291"/>
    <cellStyle name="Note 6 4 6 2 2" xfId="52292"/>
    <cellStyle name="Note 6 4 6 2 2 2" xfId="52293"/>
    <cellStyle name="Note 6 4 6 2 2 2 2" xfId="52294"/>
    <cellStyle name="Note 6 4 6 2 2 2 2 2" xfId="52295"/>
    <cellStyle name="Note 6 4 6 2 2 2 3" xfId="52296"/>
    <cellStyle name="Note 6 4 6 2 2 3" xfId="52297"/>
    <cellStyle name="Note 6 4 6 2 2 3 2" xfId="52298"/>
    <cellStyle name="Note 6 4 6 2 2 3 2 2" xfId="52299"/>
    <cellStyle name="Note 6 4 6 2 2 3 3" xfId="52300"/>
    <cellStyle name="Note 6 4 6 2 2 4" xfId="52301"/>
    <cellStyle name="Note 6 4 6 2 2 4 2" xfId="52302"/>
    <cellStyle name="Note 6 4 6 2 2 5" xfId="52303"/>
    <cellStyle name="Note 6 4 6 2 3" xfId="52304"/>
    <cellStyle name="Note 6 4 6 2 3 2" xfId="52305"/>
    <cellStyle name="Note 6 4 6 2 3 2 2" xfId="52306"/>
    <cellStyle name="Note 6 4 6 2 3 3" xfId="52307"/>
    <cellStyle name="Note 6 4 6 2 4" xfId="52308"/>
    <cellStyle name="Note 6 4 6 2 4 2" xfId="52309"/>
    <cellStyle name="Note 6 4 6 2 4 2 2" xfId="52310"/>
    <cellStyle name="Note 6 4 6 2 4 3" xfId="52311"/>
    <cellStyle name="Note 6 4 6 2 5" xfId="52312"/>
    <cellStyle name="Note 6 4 6 2 5 2" xfId="52313"/>
    <cellStyle name="Note 6 4 6 2 6" xfId="52314"/>
    <cellStyle name="Note 6 4 6 3" xfId="52315"/>
    <cellStyle name="Note 6 4 6 3 2" xfId="52316"/>
    <cellStyle name="Note 6 4 6 3 2 2" xfId="52317"/>
    <cellStyle name="Note 6 4 6 3 2 2 2" xfId="52318"/>
    <cellStyle name="Note 6 4 6 3 2 2 2 2" xfId="52319"/>
    <cellStyle name="Note 6 4 6 3 2 2 3" xfId="52320"/>
    <cellStyle name="Note 6 4 6 3 2 3" xfId="52321"/>
    <cellStyle name="Note 6 4 6 3 2 3 2" xfId="52322"/>
    <cellStyle name="Note 6 4 6 3 2 3 2 2" xfId="52323"/>
    <cellStyle name="Note 6 4 6 3 2 3 3" xfId="52324"/>
    <cellStyle name="Note 6 4 6 3 2 4" xfId="52325"/>
    <cellStyle name="Note 6 4 6 3 2 4 2" xfId="52326"/>
    <cellStyle name="Note 6 4 6 3 2 5" xfId="52327"/>
    <cellStyle name="Note 6 4 6 3 3" xfId="52328"/>
    <cellStyle name="Note 6 4 6 3 3 2" xfId="52329"/>
    <cellStyle name="Note 6 4 6 3 3 2 2" xfId="52330"/>
    <cellStyle name="Note 6 4 6 3 3 3" xfId="52331"/>
    <cellStyle name="Note 6 4 6 3 4" xfId="52332"/>
    <cellStyle name="Note 6 4 6 3 4 2" xfId="52333"/>
    <cellStyle name="Note 6 4 6 3 4 2 2" xfId="52334"/>
    <cellStyle name="Note 6 4 6 3 4 3" xfId="52335"/>
    <cellStyle name="Note 6 4 6 3 5" xfId="52336"/>
    <cellStyle name="Note 6 4 6 3 5 2" xfId="52337"/>
    <cellStyle name="Note 6 4 6 3 6" xfId="52338"/>
    <cellStyle name="Note 6 4 6 4" xfId="52339"/>
    <cellStyle name="Note 6 4 6 4 2" xfId="52340"/>
    <cellStyle name="Note 6 4 6 4 2 2" xfId="52341"/>
    <cellStyle name="Note 6 4 6 4 2 2 2" xfId="52342"/>
    <cellStyle name="Note 6 4 6 4 2 3" xfId="52343"/>
    <cellStyle name="Note 6 4 6 4 3" xfId="52344"/>
    <cellStyle name="Note 6 4 6 4 3 2" xfId="52345"/>
    <cellStyle name="Note 6 4 6 4 3 2 2" xfId="52346"/>
    <cellStyle name="Note 6 4 6 4 3 3" xfId="52347"/>
    <cellStyle name="Note 6 4 6 4 4" xfId="52348"/>
    <cellStyle name="Note 6 4 6 4 4 2" xfId="52349"/>
    <cellStyle name="Note 6 4 6 4 5" xfId="52350"/>
    <cellStyle name="Note 6 4 7" xfId="52351"/>
    <cellStyle name="Note 6 4 7 2" xfId="52352"/>
    <cellStyle name="Note 6 4 7 2 2" xfId="52353"/>
    <cellStyle name="Note 6 4 7 2 2 2" xfId="52354"/>
    <cellStyle name="Note 6 4 7 2 2 2 2" xfId="52355"/>
    <cellStyle name="Note 6 4 7 2 2 3" xfId="52356"/>
    <cellStyle name="Note 6 4 7 2 3" xfId="52357"/>
    <cellStyle name="Note 6 4 7 2 3 2" xfId="52358"/>
    <cellStyle name="Note 6 4 7 2 3 2 2" xfId="52359"/>
    <cellStyle name="Note 6 4 7 2 3 3" xfId="52360"/>
    <cellStyle name="Note 6 4 7 2 4" xfId="52361"/>
    <cellStyle name="Note 6 4 7 2 4 2" xfId="52362"/>
    <cellStyle name="Note 6 4 7 2 5" xfId="52363"/>
    <cellStyle name="Note 6 4 7 3" xfId="52364"/>
    <cellStyle name="Note 6 4 7 3 2" xfId="52365"/>
    <cellStyle name="Note 6 4 7 3 2 2" xfId="52366"/>
    <cellStyle name="Note 6 4 7 3 3" xfId="52367"/>
    <cellStyle name="Note 6 4 7 4" xfId="52368"/>
    <cellStyle name="Note 6 4 7 4 2" xfId="52369"/>
    <cellStyle name="Note 6 4 7 4 2 2" xfId="52370"/>
    <cellStyle name="Note 6 4 7 4 3" xfId="52371"/>
    <cellStyle name="Note 6 4 7 5" xfId="52372"/>
    <cellStyle name="Note 6 4 7 5 2" xfId="52373"/>
    <cellStyle name="Note 6 4 7 6" xfId="52374"/>
    <cellStyle name="Note 6 4 8" xfId="52375"/>
    <cellStyle name="Note 6 4 8 2" xfId="52376"/>
    <cellStyle name="Note 6 4 8 2 2" xfId="52377"/>
    <cellStyle name="Note 6 4 8 2 2 2" xfId="52378"/>
    <cellStyle name="Note 6 4 8 2 2 2 2" xfId="52379"/>
    <cellStyle name="Note 6 4 8 2 2 3" xfId="52380"/>
    <cellStyle name="Note 6 4 8 2 3" xfId="52381"/>
    <cellStyle name="Note 6 4 8 2 3 2" xfId="52382"/>
    <cellStyle name="Note 6 4 8 2 3 2 2" xfId="52383"/>
    <cellStyle name="Note 6 4 8 2 3 3" xfId="52384"/>
    <cellStyle name="Note 6 4 8 2 4" xfId="52385"/>
    <cellStyle name="Note 6 4 8 2 4 2" xfId="52386"/>
    <cellStyle name="Note 6 4 8 2 5" xfId="52387"/>
    <cellStyle name="Note 6 4 8 3" xfId="52388"/>
    <cellStyle name="Note 6 4 8 3 2" xfId="52389"/>
    <cellStyle name="Note 6 4 8 3 2 2" xfId="52390"/>
    <cellStyle name="Note 6 4 8 3 3" xfId="52391"/>
    <cellStyle name="Note 6 4 8 4" xfId="52392"/>
    <cellStyle name="Note 6 4 8 4 2" xfId="52393"/>
    <cellStyle name="Note 6 4 8 4 2 2" xfId="52394"/>
    <cellStyle name="Note 6 4 8 4 3" xfId="52395"/>
    <cellStyle name="Note 6 4 8 5" xfId="52396"/>
    <cellStyle name="Note 6 4 8 5 2" xfId="52397"/>
    <cellStyle name="Note 6 4 8 6" xfId="52398"/>
    <cellStyle name="Note 6 4 9" xfId="52399"/>
    <cellStyle name="Note 6 4 9 2" xfId="52400"/>
    <cellStyle name="Note 6 4 9 2 2" xfId="52401"/>
    <cellStyle name="Note 6 4 9 2 2 2" xfId="52402"/>
    <cellStyle name="Note 6 4 9 2 3" xfId="52403"/>
    <cellStyle name="Note 6 4 9 3" xfId="52404"/>
    <cellStyle name="Note 6 4 9 3 2" xfId="52405"/>
    <cellStyle name="Note 6 4 9 3 2 2" xfId="52406"/>
    <cellStyle name="Note 6 4 9 3 3" xfId="52407"/>
    <cellStyle name="Note 6 4 9 4" xfId="52408"/>
    <cellStyle name="Note 6 4 9 4 2" xfId="52409"/>
    <cellStyle name="Note 6 4 9 5" xfId="52410"/>
    <cellStyle name="Note 6 5" xfId="52411"/>
    <cellStyle name="Note 6 5 2" xfId="52412"/>
    <cellStyle name="Note 6 5 2 2" xfId="52413"/>
    <cellStyle name="Note 6 5 2 2 2" xfId="52414"/>
    <cellStyle name="Note 6 5 2 2 2 2" xfId="52415"/>
    <cellStyle name="Note 6 5 2 2 2 2 2" xfId="52416"/>
    <cellStyle name="Note 6 5 2 2 2 2 2 2" xfId="52417"/>
    <cellStyle name="Note 6 5 2 2 2 2 3" xfId="52418"/>
    <cellStyle name="Note 6 5 2 2 2 3" xfId="52419"/>
    <cellStyle name="Note 6 5 2 2 2 3 2" xfId="52420"/>
    <cellStyle name="Note 6 5 2 2 2 3 2 2" xfId="52421"/>
    <cellStyle name="Note 6 5 2 2 2 3 3" xfId="52422"/>
    <cellStyle name="Note 6 5 2 2 2 4" xfId="52423"/>
    <cellStyle name="Note 6 5 2 2 2 4 2" xfId="52424"/>
    <cellStyle name="Note 6 5 2 2 2 5" xfId="52425"/>
    <cellStyle name="Note 6 5 2 2 3" xfId="52426"/>
    <cellStyle name="Note 6 5 2 2 3 2" xfId="52427"/>
    <cellStyle name="Note 6 5 2 2 3 2 2" xfId="52428"/>
    <cellStyle name="Note 6 5 2 2 3 3" xfId="52429"/>
    <cellStyle name="Note 6 5 2 2 4" xfId="52430"/>
    <cellStyle name="Note 6 5 2 2 4 2" xfId="52431"/>
    <cellStyle name="Note 6 5 2 2 4 2 2" xfId="52432"/>
    <cellStyle name="Note 6 5 2 2 4 3" xfId="52433"/>
    <cellStyle name="Note 6 5 2 2 5" xfId="52434"/>
    <cellStyle name="Note 6 5 2 2 5 2" xfId="52435"/>
    <cellStyle name="Note 6 5 2 2 6" xfId="52436"/>
    <cellStyle name="Note 6 5 2 3" xfId="52437"/>
    <cellStyle name="Note 6 5 2 3 2" xfId="52438"/>
    <cellStyle name="Note 6 5 2 3 2 2" xfId="52439"/>
    <cellStyle name="Note 6 5 2 3 2 2 2" xfId="52440"/>
    <cellStyle name="Note 6 5 2 3 2 2 2 2" xfId="52441"/>
    <cellStyle name="Note 6 5 2 3 2 2 3" xfId="52442"/>
    <cellStyle name="Note 6 5 2 3 2 3" xfId="52443"/>
    <cellStyle name="Note 6 5 2 3 2 3 2" xfId="52444"/>
    <cellStyle name="Note 6 5 2 3 2 3 2 2" xfId="52445"/>
    <cellStyle name="Note 6 5 2 3 2 3 3" xfId="52446"/>
    <cellStyle name="Note 6 5 2 3 2 4" xfId="52447"/>
    <cellStyle name="Note 6 5 2 3 2 4 2" xfId="52448"/>
    <cellStyle name="Note 6 5 2 3 2 5" xfId="52449"/>
    <cellStyle name="Note 6 5 2 3 3" xfId="52450"/>
    <cellStyle name="Note 6 5 2 3 3 2" xfId="52451"/>
    <cellStyle name="Note 6 5 2 3 3 2 2" xfId="52452"/>
    <cellStyle name="Note 6 5 2 3 3 3" xfId="52453"/>
    <cellStyle name="Note 6 5 2 3 4" xfId="52454"/>
    <cellStyle name="Note 6 5 2 3 4 2" xfId="52455"/>
    <cellStyle name="Note 6 5 2 3 4 2 2" xfId="52456"/>
    <cellStyle name="Note 6 5 2 3 4 3" xfId="52457"/>
    <cellStyle name="Note 6 5 2 3 5" xfId="52458"/>
    <cellStyle name="Note 6 5 2 3 5 2" xfId="52459"/>
    <cellStyle name="Note 6 5 2 3 6" xfId="52460"/>
    <cellStyle name="Note 6 5 2 4" xfId="52461"/>
    <cellStyle name="Note 6 5 2 4 2" xfId="52462"/>
    <cellStyle name="Note 6 5 2 4 2 2" xfId="52463"/>
    <cellStyle name="Note 6 5 2 4 2 2 2" xfId="52464"/>
    <cellStyle name="Note 6 5 2 4 2 3" xfId="52465"/>
    <cellStyle name="Note 6 5 2 4 3" xfId="52466"/>
    <cellStyle name="Note 6 5 2 4 3 2" xfId="52467"/>
    <cellStyle name="Note 6 5 2 4 3 2 2" xfId="52468"/>
    <cellStyle name="Note 6 5 2 4 3 3" xfId="52469"/>
    <cellStyle name="Note 6 5 2 4 4" xfId="52470"/>
    <cellStyle name="Note 6 5 2 4 4 2" xfId="52471"/>
    <cellStyle name="Note 6 5 2 4 5" xfId="52472"/>
    <cellStyle name="Note 6 5 3" xfId="52473"/>
    <cellStyle name="Note 6 5 3 2" xfId="52474"/>
    <cellStyle name="Note 6 5 3 2 2" xfId="52475"/>
    <cellStyle name="Note 6 5 3 2 2 2" xfId="52476"/>
    <cellStyle name="Note 6 5 3 2 2 2 2" xfId="52477"/>
    <cellStyle name="Note 6 5 3 2 2 2 2 2" xfId="52478"/>
    <cellStyle name="Note 6 5 3 2 2 2 3" xfId="52479"/>
    <cellStyle name="Note 6 5 3 2 2 3" xfId="52480"/>
    <cellStyle name="Note 6 5 3 2 2 3 2" xfId="52481"/>
    <cellStyle name="Note 6 5 3 2 2 3 2 2" xfId="52482"/>
    <cellStyle name="Note 6 5 3 2 2 3 3" xfId="52483"/>
    <cellStyle name="Note 6 5 3 2 2 4" xfId="52484"/>
    <cellStyle name="Note 6 5 3 2 2 4 2" xfId="52485"/>
    <cellStyle name="Note 6 5 3 2 2 5" xfId="52486"/>
    <cellStyle name="Note 6 5 3 2 3" xfId="52487"/>
    <cellStyle name="Note 6 5 3 2 3 2" xfId="52488"/>
    <cellStyle name="Note 6 5 3 2 3 2 2" xfId="52489"/>
    <cellStyle name="Note 6 5 3 2 3 3" xfId="52490"/>
    <cellStyle name="Note 6 5 3 2 4" xfId="52491"/>
    <cellStyle name="Note 6 5 3 2 4 2" xfId="52492"/>
    <cellStyle name="Note 6 5 3 2 4 2 2" xfId="52493"/>
    <cellStyle name="Note 6 5 3 2 4 3" xfId="52494"/>
    <cellStyle name="Note 6 5 3 2 5" xfId="52495"/>
    <cellStyle name="Note 6 5 3 2 5 2" xfId="52496"/>
    <cellStyle name="Note 6 5 3 2 6" xfId="52497"/>
    <cellStyle name="Note 6 5 3 3" xfId="52498"/>
    <cellStyle name="Note 6 5 3 3 2" xfId="52499"/>
    <cellStyle name="Note 6 5 3 3 2 2" xfId="52500"/>
    <cellStyle name="Note 6 5 3 3 2 2 2" xfId="52501"/>
    <cellStyle name="Note 6 5 3 3 2 2 2 2" xfId="52502"/>
    <cellStyle name="Note 6 5 3 3 2 2 3" xfId="52503"/>
    <cellStyle name="Note 6 5 3 3 2 3" xfId="52504"/>
    <cellStyle name="Note 6 5 3 3 2 3 2" xfId="52505"/>
    <cellStyle name="Note 6 5 3 3 2 3 2 2" xfId="52506"/>
    <cellStyle name="Note 6 5 3 3 2 3 3" xfId="52507"/>
    <cellStyle name="Note 6 5 3 3 2 4" xfId="52508"/>
    <cellStyle name="Note 6 5 3 3 2 4 2" xfId="52509"/>
    <cellStyle name="Note 6 5 3 3 2 5" xfId="52510"/>
    <cellStyle name="Note 6 5 3 3 3" xfId="52511"/>
    <cellStyle name="Note 6 5 3 3 3 2" xfId="52512"/>
    <cellStyle name="Note 6 5 3 3 3 2 2" xfId="52513"/>
    <cellStyle name="Note 6 5 3 3 3 3" xfId="52514"/>
    <cellStyle name="Note 6 5 3 3 4" xfId="52515"/>
    <cellStyle name="Note 6 5 3 3 4 2" xfId="52516"/>
    <cellStyle name="Note 6 5 3 3 4 2 2" xfId="52517"/>
    <cellStyle name="Note 6 5 3 3 4 3" xfId="52518"/>
    <cellStyle name="Note 6 5 3 3 5" xfId="52519"/>
    <cellStyle name="Note 6 5 3 3 5 2" xfId="52520"/>
    <cellStyle name="Note 6 5 3 3 6" xfId="52521"/>
    <cellStyle name="Note 6 5 3 4" xfId="52522"/>
    <cellStyle name="Note 6 5 3 4 2" xfId="52523"/>
    <cellStyle name="Note 6 5 3 4 2 2" xfId="52524"/>
    <cellStyle name="Note 6 5 3 4 2 2 2" xfId="52525"/>
    <cellStyle name="Note 6 5 3 4 2 3" xfId="52526"/>
    <cellStyle name="Note 6 5 3 4 3" xfId="52527"/>
    <cellStyle name="Note 6 5 3 4 3 2" xfId="52528"/>
    <cellStyle name="Note 6 5 3 4 3 2 2" xfId="52529"/>
    <cellStyle name="Note 6 5 3 4 3 3" xfId="52530"/>
    <cellStyle name="Note 6 5 3 4 4" xfId="52531"/>
    <cellStyle name="Note 6 5 3 4 4 2" xfId="52532"/>
    <cellStyle name="Note 6 5 3 4 5" xfId="52533"/>
    <cellStyle name="Note 6 5 4" xfId="52534"/>
    <cellStyle name="Note 6 5 4 2" xfId="52535"/>
    <cellStyle name="Note 6 5 4 2 2" xfId="52536"/>
    <cellStyle name="Note 6 5 4 2 2 2" xfId="52537"/>
    <cellStyle name="Note 6 5 4 2 2 2 2" xfId="52538"/>
    <cellStyle name="Note 6 5 4 2 2 2 2 2" xfId="52539"/>
    <cellStyle name="Note 6 5 4 2 2 2 3" xfId="52540"/>
    <cellStyle name="Note 6 5 4 2 2 3" xfId="52541"/>
    <cellStyle name="Note 6 5 4 2 2 3 2" xfId="52542"/>
    <cellStyle name="Note 6 5 4 2 2 3 2 2" xfId="52543"/>
    <cellStyle name="Note 6 5 4 2 2 3 3" xfId="52544"/>
    <cellStyle name="Note 6 5 4 2 2 4" xfId="52545"/>
    <cellStyle name="Note 6 5 4 2 2 4 2" xfId="52546"/>
    <cellStyle name="Note 6 5 4 2 2 5" xfId="52547"/>
    <cellStyle name="Note 6 5 4 2 3" xfId="52548"/>
    <cellStyle name="Note 6 5 4 2 3 2" xfId="52549"/>
    <cellStyle name="Note 6 5 4 2 3 2 2" xfId="52550"/>
    <cellStyle name="Note 6 5 4 2 3 3" xfId="52551"/>
    <cellStyle name="Note 6 5 4 2 4" xfId="52552"/>
    <cellStyle name="Note 6 5 4 2 4 2" xfId="52553"/>
    <cellStyle name="Note 6 5 4 2 4 2 2" xfId="52554"/>
    <cellStyle name="Note 6 5 4 2 4 3" xfId="52555"/>
    <cellStyle name="Note 6 5 4 2 5" xfId="52556"/>
    <cellStyle name="Note 6 5 4 2 5 2" xfId="52557"/>
    <cellStyle name="Note 6 5 4 2 6" xfId="52558"/>
    <cellStyle name="Note 6 5 4 3" xfId="52559"/>
    <cellStyle name="Note 6 5 4 3 2" xfId="52560"/>
    <cellStyle name="Note 6 5 4 3 2 2" xfId="52561"/>
    <cellStyle name="Note 6 5 4 3 2 2 2" xfId="52562"/>
    <cellStyle name="Note 6 5 4 3 2 2 2 2" xfId="52563"/>
    <cellStyle name="Note 6 5 4 3 2 2 3" xfId="52564"/>
    <cellStyle name="Note 6 5 4 3 2 3" xfId="52565"/>
    <cellStyle name="Note 6 5 4 3 2 3 2" xfId="52566"/>
    <cellStyle name="Note 6 5 4 3 2 3 2 2" xfId="52567"/>
    <cellStyle name="Note 6 5 4 3 2 3 3" xfId="52568"/>
    <cellStyle name="Note 6 5 4 3 2 4" xfId="52569"/>
    <cellStyle name="Note 6 5 4 3 2 4 2" xfId="52570"/>
    <cellStyle name="Note 6 5 4 3 2 5" xfId="52571"/>
    <cellStyle name="Note 6 5 4 3 3" xfId="52572"/>
    <cellStyle name="Note 6 5 4 3 3 2" xfId="52573"/>
    <cellStyle name="Note 6 5 4 3 3 2 2" xfId="52574"/>
    <cellStyle name="Note 6 5 4 3 3 3" xfId="52575"/>
    <cellStyle name="Note 6 5 4 3 4" xfId="52576"/>
    <cellStyle name="Note 6 5 4 3 4 2" xfId="52577"/>
    <cellStyle name="Note 6 5 4 3 4 2 2" xfId="52578"/>
    <cellStyle name="Note 6 5 4 3 4 3" xfId="52579"/>
    <cellStyle name="Note 6 5 4 3 5" xfId="52580"/>
    <cellStyle name="Note 6 5 4 3 5 2" xfId="52581"/>
    <cellStyle name="Note 6 5 4 3 6" xfId="52582"/>
    <cellStyle name="Note 6 5 4 4" xfId="52583"/>
    <cellStyle name="Note 6 5 4 4 2" xfId="52584"/>
    <cellStyle name="Note 6 5 4 4 2 2" xfId="52585"/>
    <cellStyle name="Note 6 5 4 4 2 2 2" xfId="52586"/>
    <cellStyle name="Note 6 5 4 4 2 3" xfId="52587"/>
    <cellStyle name="Note 6 5 4 4 3" xfId="52588"/>
    <cellStyle name="Note 6 5 4 4 3 2" xfId="52589"/>
    <cellStyle name="Note 6 5 4 4 3 2 2" xfId="52590"/>
    <cellStyle name="Note 6 5 4 4 3 3" xfId="52591"/>
    <cellStyle name="Note 6 5 4 4 4" xfId="52592"/>
    <cellStyle name="Note 6 5 4 4 4 2" xfId="52593"/>
    <cellStyle name="Note 6 5 4 4 5" xfId="52594"/>
    <cellStyle name="Note 6 5 5" xfId="52595"/>
    <cellStyle name="Note 6 5 5 2" xfId="52596"/>
    <cellStyle name="Note 6 5 5 2 2" xfId="52597"/>
    <cellStyle name="Note 6 5 5 2 2 2" xfId="52598"/>
    <cellStyle name="Note 6 5 5 2 2 2 2" xfId="52599"/>
    <cellStyle name="Note 6 5 5 2 2 2 2 2" xfId="52600"/>
    <cellStyle name="Note 6 5 5 2 2 2 3" xfId="52601"/>
    <cellStyle name="Note 6 5 5 2 2 3" xfId="52602"/>
    <cellStyle name="Note 6 5 5 2 2 3 2" xfId="52603"/>
    <cellStyle name="Note 6 5 5 2 2 3 2 2" xfId="52604"/>
    <cellStyle name="Note 6 5 5 2 2 3 3" xfId="52605"/>
    <cellStyle name="Note 6 5 5 2 2 4" xfId="52606"/>
    <cellStyle name="Note 6 5 5 2 2 4 2" xfId="52607"/>
    <cellStyle name="Note 6 5 5 2 2 5" xfId="52608"/>
    <cellStyle name="Note 6 5 5 2 3" xfId="52609"/>
    <cellStyle name="Note 6 5 5 2 3 2" xfId="52610"/>
    <cellStyle name="Note 6 5 5 2 3 2 2" xfId="52611"/>
    <cellStyle name="Note 6 5 5 2 3 3" xfId="52612"/>
    <cellStyle name="Note 6 5 5 2 4" xfId="52613"/>
    <cellStyle name="Note 6 5 5 2 4 2" xfId="52614"/>
    <cellStyle name="Note 6 5 5 2 4 2 2" xfId="52615"/>
    <cellStyle name="Note 6 5 5 2 4 3" xfId="52616"/>
    <cellStyle name="Note 6 5 5 2 5" xfId="52617"/>
    <cellStyle name="Note 6 5 5 2 5 2" xfId="52618"/>
    <cellStyle name="Note 6 5 5 2 6" xfId="52619"/>
    <cellStyle name="Note 6 5 5 3" xfId="52620"/>
    <cellStyle name="Note 6 5 5 3 2" xfId="52621"/>
    <cellStyle name="Note 6 5 5 3 2 2" xfId="52622"/>
    <cellStyle name="Note 6 5 5 3 2 2 2" xfId="52623"/>
    <cellStyle name="Note 6 5 5 3 2 2 2 2" xfId="52624"/>
    <cellStyle name="Note 6 5 5 3 2 2 3" xfId="52625"/>
    <cellStyle name="Note 6 5 5 3 2 3" xfId="52626"/>
    <cellStyle name="Note 6 5 5 3 2 3 2" xfId="52627"/>
    <cellStyle name="Note 6 5 5 3 2 3 2 2" xfId="52628"/>
    <cellStyle name="Note 6 5 5 3 2 3 3" xfId="52629"/>
    <cellStyle name="Note 6 5 5 3 2 4" xfId="52630"/>
    <cellStyle name="Note 6 5 5 3 2 4 2" xfId="52631"/>
    <cellStyle name="Note 6 5 5 3 2 5" xfId="52632"/>
    <cellStyle name="Note 6 5 5 3 3" xfId="52633"/>
    <cellStyle name="Note 6 5 5 3 3 2" xfId="52634"/>
    <cellStyle name="Note 6 5 5 3 3 2 2" xfId="52635"/>
    <cellStyle name="Note 6 5 5 3 3 3" xfId="52636"/>
    <cellStyle name="Note 6 5 5 3 4" xfId="52637"/>
    <cellStyle name="Note 6 5 5 3 4 2" xfId="52638"/>
    <cellStyle name="Note 6 5 5 3 4 2 2" xfId="52639"/>
    <cellStyle name="Note 6 5 5 3 4 3" xfId="52640"/>
    <cellStyle name="Note 6 5 5 3 5" xfId="52641"/>
    <cellStyle name="Note 6 5 5 3 5 2" xfId="52642"/>
    <cellStyle name="Note 6 5 5 3 6" xfId="52643"/>
    <cellStyle name="Note 6 5 5 4" xfId="52644"/>
    <cellStyle name="Note 6 5 5 4 2" xfId="52645"/>
    <cellStyle name="Note 6 5 5 4 2 2" xfId="52646"/>
    <cellStyle name="Note 6 5 5 4 2 2 2" xfId="52647"/>
    <cellStyle name="Note 6 5 5 4 2 3" xfId="52648"/>
    <cellStyle name="Note 6 5 5 4 3" xfId="52649"/>
    <cellStyle name="Note 6 5 5 4 3 2" xfId="52650"/>
    <cellStyle name="Note 6 5 5 4 3 2 2" xfId="52651"/>
    <cellStyle name="Note 6 5 5 4 3 3" xfId="52652"/>
    <cellStyle name="Note 6 5 5 4 4" xfId="52653"/>
    <cellStyle name="Note 6 5 5 4 4 2" xfId="52654"/>
    <cellStyle name="Note 6 5 5 4 5" xfId="52655"/>
    <cellStyle name="Note 6 5 6" xfId="52656"/>
    <cellStyle name="Note 6 5 6 2" xfId="52657"/>
    <cellStyle name="Note 6 5 6 2 2" xfId="52658"/>
    <cellStyle name="Note 6 5 6 2 2 2" xfId="52659"/>
    <cellStyle name="Note 6 5 6 2 2 2 2" xfId="52660"/>
    <cellStyle name="Note 6 5 6 2 2 2 2 2" xfId="52661"/>
    <cellStyle name="Note 6 5 6 2 2 2 3" xfId="52662"/>
    <cellStyle name="Note 6 5 6 2 2 3" xfId="52663"/>
    <cellStyle name="Note 6 5 6 2 2 3 2" xfId="52664"/>
    <cellStyle name="Note 6 5 6 2 2 3 2 2" xfId="52665"/>
    <cellStyle name="Note 6 5 6 2 2 3 3" xfId="52666"/>
    <cellStyle name="Note 6 5 6 2 2 4" xfId="52667"/>
    <cellStyle name="Note 6 5 6 2 2 4 2" xfId="52668"/>
    <cellStyle name="Note 6 5 6 2 2 5" xfId="52669"/>
    <cellStyle name="Note 6 5 6 2 3" xfId="52670"/>
    <cellStyle name="Note 6 5 6 2 3 2" xfId="52671"/>
    <cellStyle name="Note 6 5 6 2 3 2 2" xfId="52672"/>
    <cellStyle name="Note 6 5 6 2 3 3" xfId="52673"/>
    <cellStyle name="Note 6 5 6 2 4" xfId="52674"/>
    <cellStyle name="Note 6 5 6 2 4 2" xfId="52675"/>
    <cellStyle name="Note 6 5 6 2 4 2 2" xfId="52676"/>
    <cellStyle name="Note 6 5 6 2 4 3" xfId="52677"/>
    <cellStyle name="Note 6 5 6 2 5" xfId="52678"/>
    <cellStyle name="Note 6 5 6 2 5 2" xfId="52679"/>
    <cellStyle name="Note 6 5 6 2 6" xfId="52680"/>
    <cellStyle name="Note 6 5 6 3" xfId="52681"/>
    <cellStyle name="Note 6 5 6 3 2" xfId="52682"/>
    <cellStyle name="Note 6 5 6 3 2 2" xfId="52683"/>
    <cellStyle name="Note 6 5 6 3 2 2 2" xfId="52684"/>
    <cellStyle name="Note 6 5 6 3 2 2 2 2" xfId="52685"/>
    <cellStyle name="Note 6 5 6 3 2 2 3" xfId="52686"/>
    <cellStyle name="Note 6 5 6 3 2 3" xfId="52687"/>
    <cellStyle name="Note 6 5 6 3 2 3 2" xfId="52688"/>
    <cellStyle name="Note 6 5 6 3 2 3 2 2" xfId="52689"/>
    <cellStyle name="Note 6 5 6 3 2 3 3" xfId="52690"/>
    <cellStyle name="Note 6 5 6 3 2 4" xfId="52691"/>
    <cellStyle name="Note 6 5 6 3 2 4 2" xfId="52692"/>
    <cellStyle name="Note 6 5 6 3 2 5" xfId="52693"/>
    <cellStyle name="Note 6 5 6 3 3" xfId="52694"/>
    <cellStyle name="Note 6 5 6 3 3 2" xfId="52695"/>
    <cellStyle name="Note 6 5 6 3 3 2 2" xfId="52696"/>
    <cellStyle name="Note 6 5 6 3 3 3" xfId="52697"/>
    <cellStyle name="Note 6 5 6 3 4" xfId="52698"/>
    <cellStyle name="Note 6 5 6 3 4 2" xfId="52699"/>
    <cellStyle name="Note 6 5 6 3 4 2 2" xfId="52700"/>
    <cellStyle name="Note 6 5 6 3 4 3" xfId="52701"/>
    <cellStyle name="Note 6 5 6 3 5" xfId="52702"/>
    <cellStyle name="Note 6 5 6 3 5 2" xfId="52703"/>
    <cellStyle name="Note 6 5 6 3 6" xfId="52704"/>
    <cellStyle name="Note 6 5 6 4" xfId="52705"/>
    <cellStyle name="Note 6 5 6 4 2" xfId="52706"/>
    <cellStyle name="Note 6 5 6 4 2 2" xfId="52707"/>
    <cellStyle name="Note 6 5 6 4 2 2 2" xfId="52708"/>
    <cellStyle name="Note 6 5 6 4 2 3" xfId="52709"/>
    <cellStyle name="Note 6 5 6 4 3" xfId="52710"/>
    <cellStyle name="Note 6 5 6 4 3 2" xfId="52711"/>
    <cellStyle name="Note 6 5 6 4 3 2 2" xfId="52712"/>
    <cellStyle name="Note 6 5 6 4 3 3" xfId="52713"/>
    <cellStyle name="Note 6 5 6 4 4" xfId="52714"/>
    <cellStyle name="Note 6 5 6 4 4 2" xfId="52715"/>
    <cellStyle name="Note 6 5 6 4 5" xfId="52716"/>
    <cellStyle name="Note 6 5 7" xfId="52717"/>
    <cellStyle name="Note 6 5 7 2" xfId="52718"/>
    <cellStyle name="Note 6 5 7 2 2" xfId="52719"/>
    <cellStyle name="Note 6 5 7 2 2 2" xfId="52720"/>
    <cellStyle name="Note 6 5 7 2 2 2 2" xfId="52721"/>
    <cellStyle name="Note 6 5 7 2 2 3" xfId="52722"/>
    <cellStyle name="Note 6 5 7 2 3" xfId="52723"/>
    <cellStyle name="Note 6 5 7 2 3 2" xfId="52724"/>
    <cellStyle name="Note 6 5 7 2 3 2 2" xfId="52725"/>
    <cellStyle name="Note 6 5 7 2 3 3" xfId="52726"/>
    <cellStyle name="Note 6 5 7 2 4" xfId="52727"/>
    <cellStyle name="Note 6 5 7 2 4 2" xfId="52728"/>
    <cellStyle name="Note 6 5 7 2 5" xfId="52729"/>
    <cellStyle name="Note 6 5 7 3" xfId="52730"/>
    <cellStyle name="Note 6 5 7 3 2" xfId="52731"/>
    <cellStyle name="Note 6 5 7 3 2 2" xfId="52732"/>
    <cellStyle name="Note 6 5 7 3 3" xfId="52733"/>
    <cellStyle name="Note 6 5 7 4" xfId="52734"/>
    <cellStyle name="Note 6 5 7 4 2" xfId="52735"/>
    <cellStyle name="Note 6 5 7 4 2 2" xfId="52736"/>
    <cellStyle name="Note 6 5 7 4 3" xfId="52737"/>
    <cellStyle name="Note 6 5 7 5" xfId="52738"/>
    <cellStyle name="Note 6 5 7 5 2" xfId="52739"/>
    <cellStyle name="Note 6 5 7 6" xfId="52740"/>
    <cellStyle name="Note 6 5 8" xfId="52741"/>
    <cellStyle name="Note 6 5 8 2" xfId="52742"/>
    <cellStyle name="Note 6 5 8 2 2" xfId="52743"/>
    <cellStyle name="Note 6 5 8 2 2 2" xfId="52744"/>
    <cellStyle name="Note 6 5 8 2 2 2 2" xfId="52745"/>
    <cellStyle name="Note 6 5 8 2 2 3" xfId="52746"/>
    <cellStyle name="Note 6 5 8 2 3" xfId="52747"/>
    <cellStyle name="Note 6 5 8 2 3 2" xfId="52748"/>
    <cellStyle name="Note 6 5 8 2 3 2 2" xfId="52749"/>
    <cellStyle name="Note 6 5 8 2 3 3" xfId="52750"/>
    <cellStyle name="Note 6 5 8 2 4" xfId="52751"/>
    <cellStyle name="Note 6 5 8 2 4 2" xfId="52752"/>
    <cellStyle name="Note 6 5 8 2 5" xfId="52753"/>
    <cellStyle name="Note 6 5 8 3" xfId="52754"/>
    <cellStyle name="Note 6 5 8 3 2" xfId="52755"/>
    <cellStyle name="Note 6 5 8 3 2 2" xfId="52756"/>
    <cellStyle name="Note 6 5 8 3 3" xfId="52757"/>
    <cellStyle name="Note 6 5 8 4" xfId="52758"/>
    <cellStyle name="Note 6 5 8 4 2" xfId="52759"/>
    <cellStyle name="Note 6 5 8 4 2 2" xfId="52760"/>
    <cellStyle name="Note 6 5 8 4 3" xfId="52761"/>
    <cellStyle name="Note 6 5 8 5" xfId="52762"/>
    <cellStyle name="Note 6 5 8 5 2" xfId="52763"/>
    <cellStyle name="Note 6 5 8 6" xfId="52764"/>
    <cellStyle name="Note 6 5 9" xfId="52765"/>
    <cellStyle name="Note 6 5 9 2" xfId="52766"/>
    <cellStyle name="Note 6 5 9 2 2" xfId="52767"/>
    <cellStyle name="Note 6 5 9 2 2 2" xfId="52768"/>
    <cellStyle name="Note 6 5 9 2 3" xfId="52769"/>
    <cellStyle name="Note 6 5 9 3" xfId="52770"/>
    <cellStyle name="Note 6 5 9 3 2" xfId="52771"/>
    <cellStyle name="Note 6 5 9 3 2 2" xfId="52772"/>
    <cellStyle name="Note 6 5 9 3 3" xfId="52773"/>
    <cellStyle name="Note 6 5 9 4" xfId="52774"/>
    <cellStyle name="Note 6 5 9 4 2" xfId="52775"/>
    <cellStyle name="Note 6 5 9 5" xfId="52776"/>
    <cellStyle name="Note 6 6" xfId="52777"/>
    <cellStyle name="Note 6 6 2" xfId="52778"/>
    <cellStyle name="Note 6 6 2 2" xfId="52779"/>
    <cellStyle name="Note 6 6 2 2 2" xfId="52780"/>
    <cellStyle name="Note 6 6 2 2 2 2" xfId="52781"/>
    <cellStyle name="Note 6 6 2 2 2 2 2" xfId="52782"/>
    <cellStyle name="Note 6 6 2 2 2 2 2 2" xfId="52783"/>
    <cellStyle name="Note 6 6 2 2 2 2 3" xfId="52784"/>
    <cellStyle name="Note 6 6 2 2 2 3" xfId="52785"/>
    <cellStyle name="Note 6 6 2 2 2 3 2" xfId="52786"/>
    <cellStyle name="Note 6 6 2 2 2 3 2 2" xfId="52787"/>
    <cellStyle name="Note 6 6 2 2 2 3 3" xfId="52788"/>
    <cellStyle name="Note 6 6 2 2 2 4" xfId="52789"/>
    <cellStyle name="Note 6 6 2 2 2 4 2" xfId="52790"/>
    <cellStyle name="Note 6 6 2 2 2 5" xfId="52791"/>
    <cellStyle name="Note 6 6 2 2 3" xfId="52792"/>
    <cellStyle name="Note 6 6 2 2 3 2" xfId="52793"/>
    <cellStyle name="Note 6 6 2 2 3 2 2" xfId="52794"/>
    <cellStyle name="Note 6 6 2 2 3 3" xfId="52795"/>
    <cellStyle name="Note 6 6 2 2 4" xfId="52796"/>
    <cellStyle name="Note 6 6 2 2 4 2" xfId="52797"/>
    <cellStyle name="Note 6 6 2 2 4 2 2" xfId="52798"/>
    <cellStyle name="Note 6 6 2 2 4 3" xfId="52799"/>
    <cellStyle name="Note 6 6 2 2 5" xfId="52800"/>
    <cellStyle name="Note 6 6 2 2 5 2" xfId="52801"/>
    <cellStyle name="Note 6 6 2 2 6" xfId="52802"/>
    <cellStyle name="Note 6 6 2 3" xfId="52803"/>
    <cellStyle name="Note 6 6 2 3 2" xfId="52804"/>
    <cellStyle name="Note 6 6 2 3 2 2" xfId="52805"/>
    <cellStyle name="Note 6 6 2 3 2 2 2" xfId="52806"/>
    <cellStyle name="Note 6 6 2 3 2 2 2 2" xfId="52807"/>
    <cellStyle name="Note 6 6 2 3 2 2 3" xfId="52808"/>
    <cellStyle name="Note 6 6 2 3 2 3" xfId="52809"/>
    <cellStyle name="Note 6 6 2 3 2 3 2" xfId="52810"/>
    <cellStyle name="Note 6 6 2 3 2 3 2 2" xfId="52811"/>
    <cellStyle name="Note 6 6 2 3 2 3 3" xfId="52812"/>
    <cellStyle name="Note 6 6 2 3 2 4" xfId="52813"/>
    <cellStyle name="Note 6 6 2 3 2 4 2" xfId="52814"/>
    <cellStyle name="Note 6 6 2 3 2 5" xfId="52815"/>
    <cellStyle name="Note 6 6 2 3 3" xfId="52816"/>
    <cellStyle name="Note 6 6 2 3 3 2" xfId="52817"/>
    <cellStyle name="Note 6 6 2 3 3 2 2" xfId="52818"/>
    <cellStyle name="Note 6 6 2 3 3 3" xfId="52819"/>
    <cellStyle name="Note 6 6 2 3 4" xfId="52820"/>
    <cellStyle name="Note 6 6 2 3 4 2" xfId="52821"/>
    <cellStyle name="Note 6 6 2 3 4 2 2" xfId="52822"/>
    <cellStyle name="Note 6 6 2 3 4 3" xfId="52823"/>
    <cellStyle name="Note 6 6 2 3 5" xfId="52824"/>
    <cellStyle name="Note 6 6 2 3 5 2" xfId="52825"/>
    <cellStyle name="Note 6 6 2 3 6" xfId="52826"/>
    <cellStyle name="Note 6 6 2 4" xfId="52827"/>
    <cellStyle name="Note 6 6 2 4 2" xfId="52828"/>
    <cellStyle name="Note 6 6 2 4 2 2" xfId="52829"/>
    <cellStyle name="Note 6 6 2 4 2 2 2" xfId="52830"/>
    <cellStyle name="Note 6 6 2 4 2 3" xfId="52831"/>
    <cellStyle name="Note 6 6 2 4 3" xfId="52832"/>
    <cellStyle name="Note 6 6 2 4 3 2" xfId="52833"/>
    <cellStyle name="Note 6 6 2 4 3 2 2" xfId="52834"/>
    <cellStyle name="Note 6 6 2 4 3 3" xfId="52835"/>
    <cellStyle name="Note 6 6 2 4 4" xfId="52836"/>
    <cellStyle name="Note 6 6 2 4 4 2" xfId="52837"/>
    <cellStyle name="Note 6 6 2 4 5" xfId="52838"/>
    <cellStyle name="Note 6 6 3" xfId="52839"/>
    <cellStyle name="Note 6 6 3 2" xfId="52840"/>
    <cellStyle name="Note 6 6 3 2 2" xfId="52841"/>
    <cellStyle name="Note 6 6 3 2 2 2" xfId="52842"/>
    <cellStyle name="Note 6 6 3 2 2 2 2" xfId="52843"/>
    <cellStyle name="Note 6 6 3 2 2 2 2 2" xfId="52844"/>
    <cellStyle name="Note 6 6 3 2 2 2 3" xfId="52845"/>
    <cellStyle name="Note 6 6 3 2 2 3" xfId="52846"/>
    <cellStyle name="Note 6 6 3 2 2 3 2" xfId="52847"/>
    <cellStyle name="Note 6 6 3 2 2 3 2 2" xfId="52848"/>
    <cellStyle name="Note 6 6 3 2 2 3 3" xfId="52849"/>
    <cellStyle name="Note 6 6 3 2 2 4" xfId="52850"/>
    <cellStyle name="Note 6 6 3 2 2 4 2" xfId="52851"/>
    <cellStyle name="Note 6 6 3 2 2 5" xfId="52852"/>
    <cellStyle name="Note 6 6 3 2 3" xfId="52853"/>
    <cellStyle name="Note 6 6 3 2 3 2" xfId="52854"/>
    <cellStyle name="Note 6 6 3 2 3 2 2" xfId="52855"/>
    <cellStyle name="Note 6 6 3 2 3 3" xfId="52856"/>
    <cellStyle name="Note 6 6 3 2 4" xfId="52857"/>
    <cellStyle name="Note 6 6 3 2 4 2" xfId="52858"/>
    <cellStyle name="Note 6 6 3 2 4 2 2" xfId="52859"/>
    <cellStyle name="Note 6 6 3 2 4 3" xfId="52860"/>
    <cellStyle name="Note 6 6 3 2 5" xfId="52861"/>
    <cellStyle name="Note 6 6 3 2 5 2" xfId="52862"/>
    <cellStyle name="Note 6 6 3 2 6" xfId="52863"/>
    <cellStyle name="Note 6 6 3 3" xfId="52864"/>
    <cellStyle name="Note 6 6 3 3 2" xfId="52865"/>
    <cellStyle name="Note 6 6 3 3 2 2" xfId="52866"/>
    <cellStyle name="Note 6 6 3 3 2 2 2" xfId="52867"/>
    <cellStyle name="Note 6 6 3 3 2 2 2 2" xfId="52868"/>
    <cellStyle name="Note 6 6 3 3 2 2 3" xfId="52869"/>
    <cellStyle name="Note 6 6 3 3 2 3" xfId="52870"/>
    <cellStyle name="Note 6 6 3 3 2 3 2" xfId="52871"/>
    <cellStyle name="Note 6 6 3 3 2 3 2 2" xfId="52872"/>
    <cellStyle name="Note 6 6 3 3 2 3 3" xfId="52873"/>
    <cellStyle name="Note 6 6 3 3 2 4" xfId="52874"/>
    <cellStyle name="Note 6 6 3 3 2 4 2" xfId="52875"/>
    <cellStyle name="Note 6 6 3 3 2 5" xfId="52876"/>
    <cellStyle name="Note 6 6 3 3 3" xfId="52877"/>
    <cellStyle name="Note 6 6 3 3 3 2" xfId="52878"/>
    <cellStyle name="Note 6 6 3 3 3 2 2" xfId="52879"/>
    <cellStyle name="Note 6 6 3 3 3 3" xfId="52880"/>
    <cellStyle name="Note 6 6 3 3 4" xfId="52881"/>
    <cellStyle name="Note 6 6 3 3 4 2" xfId="52882"/>
    <cellStyle name="Note 6 6 3 3 4 2 2" xfId="52883"/>
    <cellStyle name="Note 6 6 3 3 4 3" xfId="52884"/>
    <cellStyle name="Note 6 6 3 3 5" xfId="52885"/>
    <cellStyle name="Note 6 6 3 3 5 2" xfId="52886"/>
    <cellStyle name="Note 6 6 3 3 6" xfId="52887"/>
    <cellStyle name="Note 6 6 3 4" xfId="52888"/>
    <cellStyle name="Note 6 6 3 4 2" xfId="52889"/>
    <cellStyle name="Note 6 6 3 4 2 2" xfId="52890"/>
    <cellStyle name="Note 6 6 3 4 2 2 2" xfId="52891"/>
    <cellStyle name="Note 6 6 3 4 2 3" xfId="52892"/>
    <cellStyle name="Note 6 6 3 4 3" xfId="52893"/>
    <cellStyle name="Note 6 6 3 4 3 2" xfId="52894"/>
    <cellStyle name="Note 6 6 3 4 3 2 2" xfId="52895"/>
    <cellStyle name="Note 6 6 3 4 3 3" xfId="52896"/>
    <cellStyle name="Note 6 6 3 4 4" xfId="52897"/>
    <cellStyle name="Note 6 6 3 4 4 2" xfId="52898"/>
    <cellStyle name="Note 6 6 3 4 5" xfId="52899"/>
    <cellStyle name="Note 6 6 4" xfId="52900"/>
    <cellStyle name="Note 6 6 4 2" xfId="52901"/>
    <cellStyle name="Note 6 6 4 2 2" xfId="52902"/>
    <cellStyle name="Note 6 6 4 2 2 2" xfId="52903"/>
    <cellStyle name="Note 6 6 4 2 2 2 2" xfId="52904"/>
    <cellStyle name="Note 6 6 4 2 2 2 2 2" xfId="52905"/>
    <cellStyle name="Note 6 6 4 2 2 2 3" xfId="52906"/>
    <cellStyle name="Note 6 6 4 2 2 3" xfId="52907"/>
    <cellStyle name="Note 6 6 4 2 2 3 2" xfId="52908"/>
    <cellStyle name="Note 6 6 4 2 2 3 2 2" xfId="52909"/>
    <cellStyle name="Note 6 6 4 2 2 3 3" xfId="52910"/>
    <cellStyle name="Note 6 6 4 2 2 4" xfId="52911"/>
    <cellStyle name="Note 6 6 4 2 2 4 2" xfId="52912"/>
    <cellStyle name="Note 6 6 4 2 2 5" xfId="52913"/>
    <cellStyle name="Note 6 6 4 2 3" xfId="52914"/>
    <cellStyle name="Note 6 6 4 2 3 2" xfId="52915"/>
    <cellStyle name="Note 6 6 4 2 3 2 2" xfId="52916"/>
    <cellStyle name="Note 6 6 4 2 3 3" xfId="52917"/>
    <cellStyle name="Note 6 6 4 2 4" xfId="52918"/>
    <cellStyle name="Note 6 6 4 2 4 2" xfId="52919"/>
    <cellStyle name="Note 6 6 4 2 4 2 2" xfId="52920"/>
    <cellStyle name="Note 6 6 4 2 4 3" xfId="52921"/>
    <cellStyle name="Note 6 6 4 2 5" xfId="52922"/>
    <cellStyle name="Note 6 6 4 2 5 2" xfId="52923"/>
    <cellStyle name="Note 6 6 4 2 6" xfId="52924"/>
    <cellStyle name="Note 6 6 4 3" xfId="52925"/>
    <cellStyle name="Note 6 6 4 3 2" xfId="52926"/>
    <cellStyle name="Note 6 6 4 3 2 2" xfId="52927"/>
    <cellStyle name="Note 6 6 4 3 2 2 2" xfId="52928"/>
    <cellStyle name="Note 6 6 4 3 2 2 2 2" xfId="52929"/>
    <cellStyle name="Note 6 6 4 3 2 2 3" xfId="52930"/>
    <cellStyle name="Note 6 6 4 3 2 3" xfId="52931"/>
    <cellStyle name="Note 6 6 4 3 2 3 2" xfId="52932"/>
    <cellStyle name="Note 6 6 4 3 2 3 2 2" xfId="52933"/>
    <cellStyle name="Note 6 6 4 3 2 3 3" xfId="52934"/>
    <cellStyle name="Note 6 6 4 3 2 4" xfId="52935"/>
    <cellStyle name="Note 6 6 4 3 2 4 2" xfId="52936"/>
    <cellStyle name="Note 6 6 4 3 2 5" xfId="52937"/>
    <cellStyle name="Note 6 6 4 3 3" xfId="52938"/>
    <cellStyle name="Note 6 6 4 3 3 2" xfId="52939"/>
    <cellStyle name="Note 6 6 4 3 3 2 2" xfId="52940"/>
    <cellStyle name="Note 6 6 4 3 3 3" xfId="52941"/>
    <cellStyle name="Note 6 6 4 3 4" xfId="52942"/>
    <cellStyle name="Note 6 6 4 3 4 2" xfId="52943"/>
    <cellStyle name="Note 6 6 4 3 4 2 2" xfId="52944"/>
    <cellStyle name="Note 6 6 4 3 4 3" xfId="52945"/>
    <cellStyle name="Note 6 6 4 3 5" xfId="52946"/>
    <cellStyle name="Note 6 6 4 3 5 2" xfId="52947"/>
    <cellStyle name="Note 6 6 4 3 6" xfId="52948"/>
    <cellStyle name="Note 6 6 4 4" xfId="52949"/>
    <cellStyle name="Note 6 6 4 4 2" xfId="52950"/>
    <cellStyle name="Note 6 6 4 4 2 2" xfId="52951"/>
    <cellStyle name="Note 6 6 4 4 2 2 2" xfId="52952"/>
    <cellStyle name="Note 6 6 4 4 2 3" xfId="52953"/>
    <cellStyle name="Note 6 6 4 4 3" xfId="52954"/>
    <cellStyle name="Note 6 6 4 4 3 2" xfId="52955"/>
    <cellStyle name="Note 6 6 4 4 3 2 2" xfId="52956"/>
    <cellStyle name="Note 6 6 4 4 3 3" xfId="52957"/>
    <cellStyle name="Note 6 6 4 4 4" xfId="52958"/>
    <cellStyle name="Note 6 6 4 4 4 2" xfId="52959"/>
    <cellStyle name="Note 6 6 4 4 5" xfId="52960"/>
    <cellStyle name="Note 6 6 5" xfId="52961"/>
    <cellStyle name="Note 6 6 5 2" xfId="52962"/>
    <cellStyle name="Note 6 6 5 2 2" xfId="52963"/>
    <cellStyle name="Note 6 6 5 2 2 2" xfId="52964"/>
    <cellStyle name="Note 6 6 5 2 2 2 2" xfId="52965"/>
    <cellStyle name="Note 6 6 5 2 2 2 2 2" xfId="52966"/>
    <cellStyle name="Note 6 6 5 2 2 2 3" xfId="52967"/>
    <cellStyle name="Note 6 6 5 2 2 3" xfId="52968"/>
    <cellStyle name="Note 6 6 5 2 2 3 2" xfId="52969"/>
    <cellStyle name="Note 6 6 5 2 2 3 2 2" xfId="52970"/>
    <cellStyle name="Note 6 6 5 2 2 3 3" xfId="52971"/>
    <cellStyle name="Note 6 6 5 2 2 4" xfId="52972"/>
    <cellStyle name="Note 6 6 5 2 2 4 2" xfId="52973"/>
    <cellStyle name="Note 6 6 5 2 2 5" xfId="52974"/>
    <cellStyle name="Note 6 6 5 2 3" xfId="52975"/>
    <cellStyle name="Note 6 6 5 2 3 2" xfId="52976"/>
    <cellStyle name="Note 6 6 5 2 3 2 2" xfId="52977"/>
    <cellStyle name="Note 6 6 5 2 3 3" xfId="52978"/>
    <cellStyle name="Note 6 6 5 2 4" xfId="52979"/>
    <cellStyle name="Note 6 6 5 2 4 2" xfId="52980"/>
    <cellStyle name="Note 6 6 5 2 4 2 2" xfId="52981"/>
    <cellStyle name="Note 6 6 5 2 4 3" xfId="52982"/>
    <cellStyle name="Note 6 6 5 2 5" xfId="52983"/>
    <cellStyle name="Note 6 6 5 2 5 2" xfId="52984"/>
    <cellStyle name="Note 6 6 5 2 6" xfId="52985"/>
    <cellStyle name="Note 6 6 5 3" xfId="52986"/>
    <cellStyle name="Note 6 6 5 3 2" xfId="52987"/>
    <cellStyle name="Note 6 6 5 3 2 2" xfId="52988"/>
    <cellStyle name="Note 6 6 5 3 2 2 2" xfId="52989"/>
    <cellStyle name="Note 6 6 5 3 2 2 2 2" xfId="52990"/>
    <cellStyle name="Note 6 6 5 3 2 2 3" xfId="52991"/>
    <cellStyle name="Note 6 6 5 3 2 3" xfId="52992"/>
    <cellStyle name="Note 6 6 5 3 2 3 2" xfId="52993"/>
    <cellStyle name="Note 6 6 5 3 2 3 2 2" xfId="52994"/>
    <cellStyle name="Note 6 6 5 3 2 3 3" xfId="52995"/>
    <cellStyle name="Note 6 6 5 3 2 4" xfId="52996"/>
    <cellStyle name="Note 6 6 5 3 2 4 2" xfId="52997"/>
    <cellStyle name="Note 6 6 5 3 2 5" xfId="52998"/>
    <cellStyle name="Note 6 6 5 3 3" xfId="52999"/>
    <cellStyle name="Note 6 6 5 3 3 2" xfId="53000"/>
    <cellStyle name="Note 6 6 5 3 3 2 2" xfId="53001"/>
    <cellStyle name="Note 6 6 5 3 3 3" xfId="53002"/>
    <cellStyle name="Note 6 6 5 3 4" xfId="53003"/>
    <cellStyle name="Note 6 6 5 3 4 2" xfId="53004"/>
    <cellStyle name="Note 6 6 5 3 4 2 2" xfId="53005"/>
    <cellStyle name="Note 6 6 5 3 4 3" xfId="53006"/>
    <cellStyle name="Note 6 6 5 3 5" xfId="53007"/>
    <cellStyle name="Note 6 6 5 3 5 2" xfId="53008"/>
    <cellStyle name="Note 6 6 5 3 6" xfId="53009"/>
    <cellStyle name="Note 6 6 5 4" xfId="53010"/>
    <cellStyle name="Note 6 6 5 4 2" xfId="53011"/>
    <cellStyle name="Note 6 6 5 4 2 2" xfId="53012"/>
    <cellStyle name="Note 6 6 5 4 2 2 2" xfId="53013"/>
    <cellStyle name="Note 6 6 5 4 2 3" xfId="53014"/>
    <cellStyle name="Note 6 6 5 4 3" xfId="53015"/>
    <cellStyle name="Note 6 6 5 4 3 2" xfId="53016"/>
    <cellStyle name="Note 6 6 5 4 3 2 2" xfId="53017"/>
    <cellStyle name="Note 6 6 5 4 3 3" xfId="53018"/>
    <cellStyle name="Note 6 6 5 4 4" xfId="53019"/>
    <cellStyle name="Note 6 6 5 4 4 2" xfId="53020"/>
    <cellStyle name="Note 6 6 5 4 5" xfId="53021"/>
    <cellStyle name="Note 6 6 6" xfId="53022"/>
    <cellStyle name="Note 6 6 6 2" xfId="53023"/>
    <cellStyle name="Note 6 6 6 2 2" xfId="53024"/>
    <cellStyle name="Note 6 6 6 2 2 2" xfId="53025"/>
    <cellStyle name="Note 6 6 6 2 2 2 2" xfId="53026"/>
    <cellStyle name="Note 6 6 6 2 2 2 2 2" xfId="53027"/>
    <cellStyle name="Note 6 6 6 2 2 2 3" xfId="53028"/>
    <cellStyle name="Note 6 6 6 2 2 3" xfId="53029"/>
    <cellStyle name="Note 6 6 6 2 2 3 2" xfId="53030"/>
    <cellStyle name="Note 6 6 6 2 2 3 2 2" xfId="53031"/>
    <cellStyle name="Note 6 6 6 2 2 3 3" xfId="53032"/>
    <cellStyle name="Note 6 6 6 2 2 4" xfId="53033"/>
    <cellStyle name="Note 6 6 6 2 2 4 2" xfId="53034"/>
    <cellStyle name="Note 6 6 6 2 2 5" xfId="53035"/>
    <cellStyle name="Note 6 6 6 2 3" xfId="53036"/>
    <cellStyle name="Note 6 6 6 2 3 2" xfId="53037"/>
    <cellStyle name="Note 6 6 6 2 3 2 2" xfId="53038"/>
    <cellStyle name="Note 6 6 6 2 3 3" xfId="53039"/>
    <cellStyle name="Note 6 6 6 2 4" xfId="53040"/>
    <cellStyle name="Note 6 6 6 2 4 2" xfId="53041"/>
    <cellStyle name="Note 6 6 6 2 4 2 2" xfId="53042"/>
    <cellStyle name="Note 6 6 6 2 4 3" xfId="53043"/>
    <cellStyle name="Note 6 6 6 2 5" xfId="53044"/>
    <cellStyle name="Note 6 6 6 2 5 2" xfId="53045"/>
    <cellStyle name="Note 6 6 6 2 6" xfId="53046"/>
    <cellStyle name="Note 6 6 6 3" xfId="53047"/>
    <cellStyle name="Note 6 6 6 3 2" xfId="53048"/>
    <cellStyle name="Note 6 6 6 3 2 2" xfId="53049"/>
    <cellStyle name="Note 6 6 6 3 2 2 2" xfId="53050"/>
    <cellStyle name="Note 6 6 6 3 2 2 2 2" xfId="53051"/>
    <cellStyle name="Note 6 6 6 3 2 2 3" xfId="53052"/>
    <cellStyle name="Note 6 6 6 3 2 3" xfId="53053"/>
    <cellStyle name="Note 6 6 6 3 2 3 2" xfId="53054"/>
    <cellStyle name="Note 6 6 6 3 2 3 2 2" xfId="53055"/>
    <cellStyle name="Note 6 6 6 3 2 3 3" xfId="53056"/>
    <cellStyle name="Note 6 6 6 3 2 4" xfId="53057"/>
    <cellStyle name="Note 6 6 6 3 2 4 2" xfId="53058"/>
    <cellStyle name="Note 6 6 6 3 2 5" xfId="53059"/>
    <cellStyle name="Note 6 6 6 3 3" xfId="53060"/>
    <cellStyle name="Note 6 6 6 3 3 2" xfId="53061"/>
    <cellStyle name="Note 6 6 6 3 3 2 2" xfId="53062"/>
    <cellStyle name="Note 6 6 6 3 3 3" xfId="53063"/>
    <cellStyle name="Note 6 6 6 3 4" xfId="53064"/>
    <cellStyle name="Note 6 6 6 3 4 2" xfId="53065"/>
    <cellStyle name="Note 6 6 6 3 4 2 2" xfId="53066"/>
    <cellStyle name="Note 6 6 6 3 4 3" xfId="53067"/>
    <cellStyle name="Note 6 6 6 3 5" xfId="53068"/>
    <cellStyle name="Note 6 6 6 3 5 2" xfId="53069"/>
    <cellStyle name="Note 6 6 6 3 6" xfId="53070"/>
    <cellStyle name="Note 6 6 6 4" xfId="53071"/>
    <cellStyle name="Note 6 6 6 4 2" xfId="53072"/>
    <cellStyle name="Note 6 6 6 4 2 2" xfId="53073"/>
    <cellStyle name="Note 6 6 6 4 2 2 2" xfId="53074"/>
    <cellStyle name="Note 6 6 6 4 2 3" xfId="53075"/>
    <cellStyle name="Note 6 6 6 4 3" xfId="53076"/>
    <cellStyle name="Note 6 6 6 4 3 2" xfId="53077"/>
    <cellStyle name="Note 6 6 6 4 3 2 2" xfId="53078"/>
    <cellStyle name="Note 6 6 6 4 3 3" xfId="53079"/>
    <cellStyle name="Note 6 6 6 4 4" xfId="53080"/>
    <cellStyle name="Note 6 6 6 4 4 2" xfId="53081"/>
    <cellStyle name="Note 6 6 6 4 5" xfId="53082"/>
    <cellStyle name="Note 6 6 7" xfId="53083"/>
    <cellStyle name="Note 6 6 7 2" xfId="53084"/>
    <cellStyle name="Note 6 6 7 2 2" xfId="53085"/>
    <cellStyle name="Note 6 6 7 2 2 2" xfId="53086"/>
    <cellStyle name="Note 6 6 7 2 2 2 2" xfId="53087"/>
    <cellStyle name="Note 6 6 7 2 2 3" xfId="53088"/>
    <cellStyle name="Note 6 6 7 2 3" xfId="53089"/>
    <cellStyle name="Note 6 6 7 2 3 2" xfId="53090"/>
    <cellStyle name="Note 6 6 7 2 3 2 2" xfId="53091"/>
    <cellStyle name="Note 6 6 7 2 3 3" xfId="53092"/>
    <cellStyle name="Note 6 6 7 2 4" xfId="53093"/>
    <cellStyle name="Note 6 6 7 2 4 2" xfId="53094"/>
    <cellStyle name="Note 6 6 7 2 5" xfId="53095"/>
    <cellStyle name="Note 6 6 7 3" xfId="53096"/>
    <cellStyle name="Note 6 6 7 3 2" xfId="53097"/>
    <cellStyle name="Note 6 6 7 3 2 2" xfId="53098"/>
    <cellStyle name="Note 6 6 7 3 3" xfId="53099"/>
    <cellStyle name="Note 6 6 7 4" xfId="53100"/>
    <cellStyle name="Note 6 6 7 4 2" xfId="53101"/>
    <cellStyle name="Note 6 6 7 4 2 2" xfId="53102"/>
    <cellStyle name="Note 6 6 7 4 3" xfId="53103"/>
    <cellStyle name="Note 6 6 7 5" xfId="53104"/>
    <cellStyle name="Note 6 6 7 5 2" xfId="53105"/>
    <cellStyle name="Note 6 6 7 6" xfId="53106"/>
    <cellStyle name="Note 6 6 8" xfId="53107"/>
    <cellStyle name="Note 6 6 8 2" xfId="53108"/>
    <cellStyle name="Note 6 6 8 2 2" xfId="53109"/>
    <cellStyle name="Note 6 6 8 2 2 2" xfId="53110"/>
    <cellStyle name="Note 6 6 8 2 2 2 2" xfId="53111"/>
    <cellStyle name="Note 6 6 8 2 2 3" xfId="53112"/>
    <cellStyle name="Note 6 6 8 2 3" xfId="53113"/>
    <cellStyle name="Note 6 6 8 2 3 2" xfId="53114"/>
    <cellStyle name="Note 6 6 8 2 3 2 2" xfId="53115"/>
    <cellStyle name="Note 6 6 8 2 3 3" xfId="53116"/>
    <cellStyle name="Note 6 6 8 2 4" xfId="53117"/>
    <cellStyle name="Note 6 6 8 2 4 2" xfId="53118"/>
    <cellStyle name="Note 6 6 8 2 5" xfId="53119"/>
    <cellStyle name="Note 6 6 8 3" xfId="53120"/>
    <cellStyle name="Note 6 6 8 3 2" xfId="53121"/>
    <cellStyle name="Note 6 6 8 3 2 2" xfId="53122"/>
    <cellStyle name="Note 6 6 8 3 3" xfId="53123"/>
    <cellStyle name="Note 6 6 8 4" xfId="53124"/>
    <cellStyle name="Note 6 6 8 4 2" xfId="53125"/>
    <cellStyle name="Note 6 6 8 4 2 2" xfId="53126"/>
    <cellStyle name="Note 6 6 8 4 3" xfId="53127"/>
    <cellStyle name="Note 6 6 8 5" xfId="53128"/>
    <cellStyle name="Note 6 6 8 5 2" xfId="53129"/>
    <cellStyle name="Note 6 6 8 6" xfId="53130"/>
    <cellStyle name="Note 6 6 9" xfId="53131"/>
    <cellStyle name="Note 6 6 9 2" xfId="53132"/>
    <cellStyle name="Note 6 6 9 2 2" xfId="53133"/>
    <cellStyle name="Note 6 6 9 2 2 2" xfId="53134"/>
    <cellStyle name="Note 6 6 9 2 3" xfId="53135"/>
    <cellStyle name="Note 6 6 9 3" xfId="53136"/>
    <cellStyle name="Note 6 6 9 3 2" xfId="53137"/>
    <cellStyle name="Note 6 6 9 3 2 2" xfId="53138"/>
    <cellStyle name="Note 6 6 9 3 3" xfId="53139"/>
    <cellStyle name="Note 6 6 9 4" xfId="53140"/>
    <cellStyle name="Note 6 6 9 4 2" xfId="53141"/>
    <cellStyle name="Note 6 6 9 5" xfId="53142"/>
    <cellStyle name="Note 6 7" xfId="53143"/>
    <cellStyle name="Note 6 7 2" xfId="53144"/>
    <cellStyle name="Note 6 7 2 2" xfId="53145"/>
    <cellStyle name="Note 6 7 2 2 2" xfId="53146"/>
    <cellStyle name="Note 6 7 2 2 2 2" xfId="53147"/>
    <cellStyle name="Note 6 7 2 2 2 2 2" xfId="53148"/>
    <cellStyle name="Note 6 7 2 2 2 2 2 2" xfId="53149"/>
    <cellStyle name="Note 6 7 2 2 2 2 3" xfId="53150"/>
    <cellStyle name="Note 6 7 2 2 2 3" xfId="53151"/>
    <cellStyle name="Note 6 7 2 2 2 3 2" xfId="53152"/>
    <cellStyle name="Note 6 7 2 2 2 3 2 2" xfId="53153"/>
    <cellStyle name="Note 6 7 2 2 2 3 3" xfId="53154"/>
    <cellStyle name="Note 6 7 2 2 2 4" xfId="53155"/>
    <cellStyle name="Note 6 7 2 2 2 4 2" xfId="53156"/>
    <cellStyle name="Note 6 7 2 2 2 5" xfId="53157"/>
    <cellStyle name="Note 6 7 2 2 3" xfId="53158"/>
    <cellStyle name="Note 6 7 2 2 3 2" xfId="53159"/>
    <cellStyle name="Note 6 7 2 2 3 2 2" xfId="53160"/>
    <cellStyle name="Note 6 7 2 2 3 3" xfId="53161"/>
    <cellStyle name="Note 6 7 2 2 4" xfId="53162"/>
    <cellStyle name="Note 6 7 2 2 4 2" xfId="53163"/>
    <cellStyle name="Note 6 7 2 2 4 2 2" xfId="53164"/>
    <cellStyle name="Note 6 7 2 2 4 3" xfId="53165"/>
    <cellStyle name="Note 6 7 2 2 5" xfId="53166"/>
    <cellStyle name="Note 6 7 2 2 5 2" xfId="53167"/>
    <cellStyle name="Note 6 7 2 2 6" xfId="53168"/>
    <cellStyle name="Note 6 7 2 3" xfId="53169"/>
    <cellStyle name="Note 6 7 2 3 2" xfId="53170"/>
    <cellStyle name="Note 6 7 2 3 2 2" xfId="53171"/>
    <cellStyle name="Note 6 7 2 3 2 2 2" xfId="53172"/>
    <cellStyle name="Note 6 7 2 3 2 2 2 2" xfId="53173"/>
    <cellStyle name="Note 6 7 2 3 2 2 3" xfId="53174"/>
    <cellStyle name="Note 6 7 2 3 2 3" xfId="53175"/>
    <cellStyle name="Note 6 7 2 3 2 3 2" xfId="53176"/>
    <cellStyle name="Note 6 7 2 3 2 3 2 2" xfId="53177"/>
    <cellStyle name="Note 6 7 2 3 2 3 3" xfId="53178"/>
    <cellStyle name="Note 6 7 2 3 2 4" xfId="53179"/>
    <cellStyle name="Note 6 7 2 3 2 4 2" xfId="53180"/>
    <cellStyle name="Note 6 7 2 3 2 5" xfId="53181"/>
    <cellStyle name="Note 6 7 2 3 3" xfId="53182"/>
    <cellStyle name="Note 6 7 2 3 3 2" xfId="53183"/>
    <cellStyle name="Note 6 7 2 3 3 2 2" xfId="53184"/>
    <cellStyle name="Note 6 7 2 3 3 3" xfId="53185"/>
    <cellStyle name="Note 6 7 2 3 4" xfId="53186"/>
    <cellStyle name="Note 6 7 2 3 4 2" xfId="53187"/>
    <cellStyle name="Note 6 7 2 3 4 2 2" xfId="53188"/>
    <cellStyle name="Note 6 7 2 3 4 3" xfId="53189"/>
    <cellStyle name="Note 6 7 2 3 5" xfId="53190"/>
    <cellStyle name="Note 6 7 2 3 5 2" xfId="53191"/>
    <cellStyle name="Note 6 7 2 3 6" xfId="53192"/>
    <cellStyle name="Note 6 7 2 4" xfId="53193"/>
    <cellStyle name="Note 6 7 2 4 2" xfId="53194"/>
    <cellStyle name="Note 6 7 2 4 2 2" xfId="53195"/>
    <cellStyle name="Note 6 7 2 4 2 2 2" xfId="53196"/>
    <cellStyle name="Note 6 7 2 4 2 3" xfId="53197"/>
    <cellStyle name="Note 6 7 2 4 3" xfId="53198"/>
    <cellStyle name="Note 6 7 2 4 3 2" xfId="53199"/>
    <cellStyle name="Note 6 7 2 4 3 2 2" xfId="53200"/>
    <cellStyle name="Note 6 7 2 4 3 3" xfId="53201"/>
    <cellStyle name="Note 6 7 2 4 4" xfId="53202"/>
    <cellStyle name="Note 6 7 2 4 4 2" xfId="53203"/>
    <cellStyle name="Note 6 7 2 4 5" xfId="53204"/>
    <cellStyle name="Note 6 7 3" xfId="53205"/>
    <cellStyle name="Note 6 7 3 2" xfId="53206"/>
    <cellStyle name="Note 6 7 3 2 2" xfId="53207"/>
    <cellStyle name="Note 6 7 3 2 2 2" xfId="53208"/>
    <cellStyle name="Note 6 7 3 2 2 2 2" xfId="53209"/>
    <cellStyle name="Note 6 7 3 2 2 2 2 2" xfId="53210"/>
    <cellStyle name="Note 6 7 3 2 2 2 3" xfId="53211"/>
    <cellStyle name="Note 6 7 3 2 2 3" xfId="53212"/>
    <cellStyle name="Note 6 7 3 2 2 3 2" xfId="53213"/>
    <cellStyle name="Note 6 7 3 2 2 3 2 2" xfId="53214"/>
    <cellStyle name="Note 6 7 3 2 2 3 3" xfId="53215"/>
    <cellStyle name="Note 6 7 3 2 2 4" xfId="53216"/>
    <cellStyle name="Note 6 7 3 2 2 4 2" xfId="53217"/>
    <cellStyle name="Note 6 7 3 2 2 5" xfId="53218"/>
    <cellStyle name="Note 6 7 3 2 3" xfId="53219"/>
    <cellStyle name="Note 6 7 3 2 3 2" xfId="53220"/>
    <cellStyle name="Note 6 7 3 2 3 2 2" xfId="53221"/>
    <cellStyle name="Note 6 7 3 2 3 3" xfId="53222"/>
    <cellStyle name="Note 6 7 3 2 4" xfId="53223"/>
    <cellStyle name="Note 6 7 3 2 4 2" xfId="53224"/>
    <cellStyle name="Note 6 7 3 2 4 2 2" xfId="53225"/>
    <cellStyle name="Note 6 7 3 2 4 3" xfId="53226"/>
    <cellStyle name="Note 6 7 3 2 5" xfId="53227"/>
    <cellStyle name="Note 6 7 3 2 5 2" xfId="53228"/>
    <cellStyle name="Note 6 7 3 2 6" xfId="53229"/>
    <cellStyle name="Note 6 7 3 3" xfId="53230"/>
    <cellStyle name="Note 6 7 3 3 2" xfId="53231"/>
    <cellStyle name="Note 6 7 3 3 2 2" xfId="53232"/>
    <cellStyle name="Note 6 7 3 3 2 2 2" xfId="53233"/>
    <cellStyle name="Note 6 7 3 3 2 2 2 2" xfId="53234"/>
    <cellStyle name="Note 6 7 3 3 2 2 3" xfId="53235"/>
    <cellStyle name="Note 6 7 3 3 2 3" xfId="53236"/>
    <cellStyle name="Note 6 7 3 3 2 3 2" xfId="53237"/>
    <cellStyle name="Note 6 7 3 3 2 3 2 2" xfId="53238"/>
    <cellStyle name="Note 6 7 3 3 2 3 3" xfId="53239"/>
    <cellStyle name="Note 6 7 3 3 2 4" xfId="53240"/>
    <cellStyle name="Note 6 7 3 3 2 4 2" xfId="53241"/>
    <cellStyle name="Note 6 7 3 3 2 5" xfId="53242"/>
    <cellStyle name="Note 6 7 3 3 3" xfId="53243"/>
    <cellStyle name="Note 6 7 3 3 3 2" xfId="53244"/>
    <cellStyle name="Note 6 7 3 3 3 2 2" xfId="53245"/>
    <cellStyle name="Note 6 7 3 3 3 3" xfId="53246"/>
    <cellStyle name="Note 6 7 3 3 4" xfId="53247"/>
    <cellStyle name="Note 6 7 3 3 4 2" xfId="53248"/>
    <cellStyle name="Note 6 7 3 3 4 2 2" xfId="53249"/>
    <cellStyle name="Note 6 7 3 3 4 3" xfId="53250"/>
    <cellStyle name="Note 6 7 3 3 5" xfId="53251"/>
    <cellStyle name="Note 6 7 3 3 5 2" xfId="53252"/>
    <cellStyle name="Note 6 7 3 3 6" xfId="53253"/>
    <cellStyle name="Note 6 7 3 4" xfId="53254"/>
    <cellStyle name="Note 6 7 3 4 2" xfId="53255"/>
    <cellStyle name="Note 6 7 3 4 2 2" xfId="53256"/>
    <cellStyle name="Note 6 7 3 4 2 2 2" xfId="53257"/>
    <cellStyle name="Note 6 7 3 4 2 3" xfId="53258"/>
    <cellStyle name="Note 6 7 3 4 3" xfId="53259"/>
    <cellStyle name="Note 6 7 3 4 3 2" xfId="53260"/>
    <cellStyle name="Note 6 7 3 4 3 2 2" xfId="53261"/>
    <cellStyle name="Note 6 7 3 4 3 3" xfId="53262"/>
    <cellStyle name="Note 6 7 3 4 4" xfId="53263"/>
    <cellStyle name="Note 6 7 3 4 4 2" xfId="53264"/>
    <cellStyle name="Note 6 7 3 4 5" xfId="53265"/>
    <cellStyle name="Note 6 7 4" xfId="53266"/>
    <cellStyle name="Note 6 7 4 2" xfId="53267"/>
    <cellStyle name="Note 6 7 4 2 2" xfId="53268"/>
    <cellStyle name="Note 6 7 4 2 2 2" xfId="53269"/>
    <cellStyle name="Note 6 7 4 2 2 2 2" xfId="53270"/>
    <cellStyle name="Note 6 7 4 2 2 2 2 2" xfId="53271"/>
    <cellStyle name="Note 6 7 4 2 2 2 3" xfId="53272"/>
    <cellStyle name="Note 6 7 4 2 2 3" xfId="53273"/>
    <cellStyle name="Note 6 7 4 2 2 3 2" xfId="53274"/>
    <cellStyle name="Note 6 7 4 2 2 3 2 2" xfId="53275"/>
    <cellStyle name="Note 6 7 4 2 2 3 3" xfId="53276"/>
    <cellStyle name="Note 6 7 4 2 2 4" xfId="53277"/>
    <cellStyle name="Note 6 7 4 2 2 4 2" xfId="53278"/>
    <cellStyle name="Note 6 7 4 2 2 5" xfId="53279"/>
    <cellStyle name="Note 6 7 4 2 3" xfId="53280"/>
    <cellStyle name="Note 6 7 4 2 3 2" xfId="53281"/>
    <cellStyle name="Note 6 7 4 2 3 2 2" xfId="53282"/>
    <cellStyle name="Note 6 7 4 2 3 3" xfId="53283"/>
    <cellStyle name="Note 6 7 4 2 4" xfId="53284"/>
    <cellStyle name="Note 6 7 4 2 4 2" xfId="53285"/>
    <cellStyle name="Note 6 7 4 2 4 2 2" xfId="53286"/>
    <cellStyle name="Note 6 7 4 2 4 3" xfId="53287"/>
    <cellStyle name="Note 6 7 4 2 5" xfId="53288"/>
    <cellStyle name="Note 6 7 4 2 5 2" xfId="53289"/>
    <cellStyle name="Note 6 7 4 2 6" xfId="53290"/>
    <cellStyle name="Note 6 7 4 3" xfId="53291"/>
    <cellStyle name="Note 6 7 4 3 2" xfId="53292"/>
    <cellStyle name="Note 6 7 4 3 2 2" xfId="53293"/>
    <cellStyle name="Note 6 7 4 3 2 2 2" xfId="53294"/>
    <cellStyle name="Note 6 7 4 3 2 2 2 2" xfId="53295"/>
    <cellStyle name="Note 6 7 4 3 2 2 3" xfId="53296"/>
    <cellStyle name="Note 6 7 4 3 2 3" xfId="53297"/>
    <cellStyle name="Note 6 7 4 3 2 3 2" xfId="53298"/>
    <cellStyle name="Note 6 7 4 3 2 3 2 2" xfId="53299"/>
    <cellStyle name="Note 6 7 4 3 2 3 3" xfId="53300"/>
    <cellStyle name="Note 6 7 4 3 2 4" xfId="53301"/>
    <cellStyle name="Note 6 7 4 3 2 4 2" xfId="53302"/>
    <cellStyle name="Note 6 7 4 3 2 5" xfId="53303"/>
    <cellStyle name="Note 6 7 4 3 3" xfId="53304"/>
    <cellStyle name="Note 6 7 4 3 3 2" xfId="53305"/>
    <cellStyle name="Note 6 7 4 3 3 2 2" xfId="53306"/>
    <cellStyle name="Note 6 7 4 3 3 3" xfId="53307"/>
    <cellStyle name="Note 6 7 4 3 4" xfId="53308"/>
    <cellStyle name="Note 6 7 4 3 4 2" xfId="53309"/>
    <cellStyle name="Note 6 7 4 3 4 2 2" xfId="53310"/>
    <cellStyle name="Note 6 7 4 3 4 3" xfId="53311"/>
    <cellStyle name="Note 6 7 4 3 5" xfId="53312"/>
    <cellStyle name="Note 6 7 4 3 5 2" xfId="53313"/>
    <cellStyle name="Note 6 7 4 3 6" xfId="53314"/>
    <cellStyle name="Note 6 7 4 4" xfId="53315"/>
    <cellStyle name="Note 6 7 4 4 2" xfId="53316"/>
    <cellStyle name="Note 6 7 4 4 2 2" xfId="53317"/>
    <cellStyle name="Note 6 7 4 4 2 2 2" xfId="53318"/>
    <cellStyle name="Note 6 7 4 4 2 3" xfId="53319"/>
    <cellStyle name="Note 6 7 4 4 3" xfId="53320"/>
    <cellStyle name="Note 6 7 4 4 3 2" xfId="53321"/>
    <cellStyle name="Note 6 7 4 4 3 2 2" xfId="53322"/>
    <cellStyle name="Note 6 7 4 4 3 3" xfId="53323"/>
    <cellStyle name="Note 6 7 4 4 4" xfId="53324"/>
    <cellStyle name="Note 6 7 4 4 4 2" xfId="53325"/>
    <cellStyle name="Note 6 7 4 4 5" xfId="53326"/>
    <cellStyle name="Note 6 7 5" xfId="53327"/>
    <cellStyle name="Note 6 7 5 2" xfId="53328"/>
    <cellStyle name="Note 6 7 5 2 2" xfId="53329"/>
    <cellStyle name="Note 6 7 5 2 2 2" xfId="53330"/>
    <cellStyle name="Note 6 7 5 2 2 2 2" xfId="53331"/>
    <cellStyle name="Note 6 7 5 2 2 2 2 2" xfId="53332"/>
    <cellStyle name="Note 6 7 5 2 2 2 3" xfId="53333"/>
    <cellStyle name="Note 6 7 5 2 2 3" xfId="53334"/>
    <cellStyle name="Note 6 7 5 2 2 3 2" xfId="53335"/>
    <cellStyle name="Note 6 7 5 2 2 3 2 2" xfId="53336"/>
    <cellStyle name="Note 6 7 5 2 2 3 3" xfId="53337"/>
    <cellStyle name="Note 6 7 5 2 2 4" xfId="53338"/>
    <cellStyle name="Note 6 7 5 2 2 4 2" xfId="53339"/>
    <cellStyle name="Note 6 7 5 2 2 5" xfId="53340"/>
    <cellStyle name="Note 6 7 5 2 3" xfId="53341"/>
    <cellStyle name="Note 6 7 5 2 3 2" xfId="53342"/>
    <cellStyle name="Note 6 7 5 2 3 2 2" xfId="53343"/>
    <cellStyle name="Note 6 7 5 2 3 3" xfId="53344"/>
    <cellStyle name="Note 6 7 5 2 4" xfId="53345"/>
    <cellStyle name="Note 6 7 5 2 4 2" xfId="53346"/>
    <cellStyle name="Note 6 7 5 2 4 2 2" xfId="53347"/>
    <cellStyle name="Note 6 7 5 2 4 3" xfId="53348"/>
    <cellStyle name="Note 6 7 5 2 5" xfId="53349"/>
    <cellStyle name="Note 6 7 5 2 5 2" xfId="53350"/>
    <cellStyle name="Note 6 7 5 2 6" xfId="53351"/>
    <cellStyle name="Note 6 7 5 3" xfId="53352"/>
    <cellStyle name="Note 6 7 5 3 2" xfId="53353"/>
    <cellStyle name="Note 6 7 5 3 2 2" xfId="53354"/>
    <cellStyle name="Note 6 7 5 3 2 2 2" xfId="53355"/>
    <cellStyle name="Note 6 7 5 3 2 2 2 2" xfId="53356"/>
    <cellStyle name="Note 6 7 5 3 2 2 3" xfId="53357"/>
    <cellStyle name="Note 6 7 5 3 2 3" xfId="53358"/>
    <cellStyle name="Note 6 7 5 3 2 3 2" xfId="53359"/>
    <cellStyle name="Note 6 7 5 3 2 3 2 2" xfId="53360"/>
    <cellStyle name="Note 6 7 5 3 2 3 3" xfId="53361"/>
    <cellStyle name="Note 6 7 5 3 2 4" xfId="53362"/>
    <cellStyle name="Note 6 7 5 3 2 4 2" xfId="53363"/>
    <cellStyle name="Note 6 7 5 3 2 5" xfId="53364"/>
    <cellStyle name="Note 6 7 5 3 3" xfId="53365"/>
    <cellStyle name="Note 6 7 5 3 3 2" xfId="53366"/>
    <cellStyle name="Note 6 7 5 3 3 2 2" xfId="53367"/>
    <cellStyle name="Note 6 7 5 3 3 3" xfId="53368"/>
    <cellStyle name="Note 6 7 5 3 4" xfId="53369"/>
    <cellStyle name="Note 6 7 5 3 4 2" xfId="53370"/>
    <cellStyle name="Note 6 7 5 3 4 2 2" xfId="53371"/>
    <cellStyle name="Note 6 7 5 3 4 3" xfId="53372"/>
    <cellStyle name="Note 6 7 5 3 5" xfId="53373"/>
    <cellStyle name="Note 6 7 5 3 5 2" xfId="53374"/>
    <cellStyle name="Note 6 7 5 3 6" xfId="53375"/>
    <cellStyle name="Note 6 7 5 4" xfId="53376"/>
    <cellStyle name="Note 6 7 5 4 2" xfId="53377"/>
    <cellStyle name="Note 6 7 5 4 2 2" xfId="53378"/>
    <cellStyle name="Note 6 7 5 4 2 2 2" xfId="53379"/>
    <cellStyle name="Note 6 7 5 4 2 3" xfId="53380"/>
    <cellStyle name="Note 6 7 5 4 3" xfId="53381"/>
    <cellStyle name="Note 6 7 5 4 3 2" xfId="53382"/>
    <cellStyle name="Note 6 7 5 4 3 2 2" xfId="53383"/>
    <cellStyle name="Note 6 7 5 4 3 3" xfId="53384"/>
    <cellStyle name="Note 6 7 5 4 4" xfId="53385"/>
    <cellStyle name="Note 6 7 5 4 4 2" xfId="53386"/>
    <cellStyle name="Note 6 7 5 4 5" xfId="53387"/>
    <cellStyle name="Note 6 7 6" xfId="53388"/>
    <cellStyle name="Note 6 7 6 2" xfId="53389"/>
    <cellStyle name="Note 6 7 6 2 2" xfId="53390"/>
    <cellStyle name="Note 6 7 6 2 2 2" xfId="53391"/>
    <cellStyle name="Note 6 7 6 2 2 2 2" xfId="53392"/>
    <cellStyle name="Note 6 7 6 2 2 2 2 2" xfId="53393"/>
    <cellStyle name="Note 6 7 6 2 2 2 3" xfId="53394"/>
    <cellStyle name="Note 6 7 6 2 2 3" xfId="53395"/>
    <cellStyle name="Note 6 7 6 2 2 3 2" xfId="53396"/>
    <cellStyle name="Note 6 7 6 2 2 3 2 2" xfId="53397"/>
    <cellStyle name="Note 6 7 6 2 2 3 3" xfId="53398"/>
    <cellStyle name="Note 6 7 6 2 2 4" xfId="53399"/>
    <cellStyle name="Note 6 7 6 2 2 4 2" xfId="53400"/>
    <cellStyle name="Note 6 7 6 2 2 5" xfId="53401"/>
    <cellStyle name="Note 6 7 6 2 3" xfId="53402"/>
    <cellStyle name="Note 6 7 6 2 3 2" xfId="53403"/>
    <cellStyle name="Note 6 7 6 2 3 2 2" xfId="53404"/>
    <cellStyle name="Note 6 7 6 2 3 3" xfId="53405"/>
    <cellStyle name="Note 6 7 6 2 4" xfId="53406"/>
    <cellStyle name="Note 6 7 6 2 4 2" xfId="53407"/>
    <cellStyle name="Note 6 7 6 2 4 2 2" xfId="53408"/>
    <cellStyle name="Note 6 7 6 2 4 3" xfId="53409"/>
    <cellStyle name="Note 6 7 6 2 5" xfId="53410"/>
    <cellStyle name="Note 6 7 6 2 5 2" xfId="53411"/>
    <cellStyle name="Note 6 7 6 2 6" xfId="53412"/>
    <cellStyle name="Note 6 7 6 3" xfId="53413"/>
    <cellStyle name="Note 6 7 6 3 2" xfId="53414"/>
    <cellStyle name="Note 6 7 6 3 2 2" xfId="53415"/>
    <cellStyle name="Note 6 7 6 3 2 2 2" xfId="53416"/>
    <cellStyle name="Note 6 7 6 3 2 2 2 2" xfId="53417"/>
    <cellStyle name="Note 6 7 6 3 2 2 3" xfId="53418"/>
    <cellStyle name="Note 6 7 6 3 2 3" xfId="53419"/>
    <cellStyle name="Note 6 7 6 3 2 3 2" xfId="53420"/>
    <cellStyle name="Note 6 7 6 3 2 3 2 2" xfId="53421"/>
    <cellStyle name="Note 6 7 6 3 2 3 3" xfId="53422"/>
    <cellStyle name="Note 6 7 6 3 2 4" xfId="53423"/>
    <cellStyle name="Note 6 7 6 3 2 4 2" xfId="53424"/>
    <cellStyle name="Note 6 7 6 3 2 5" xfId="53425"/>
    <cellStyle name="Note 6 7 6 3 3" xfId="53426"/>
    <cellStyle name="Note 6 7 6 3 3 2" xfId="53427"/>
    <cellStyle name="Note 6 7 6 3 3 2 2" xfId="53428"/>
    <cellStyle name="Note 6 7 6 3 3 3" xfId="53429"/>
    <cellStyle name="Note 6 7 6 3 4" xfId="53430"/>
    <cellStyle name="Note 6 7 6 3 4 2" xfId="53431"/>
    <cellStyle name="Note 6 7 6 3 4 2 2" xfId="53432"/>
    <cellStyle name="Note 6 7 6 3 4 3" xfId="53433"/>
    <cellStyle name="Note 6 7 6 3 5" xfId="53434"/>
    <cellStyle name="Note 6 7 6 3 5 2" xfId="53435"/>
    <cellStyle name="Note 6 7 6 3 6" xfId="53436"/>
    <cellStyle name="Note 6 7 6 4" xfId="53437"/>
    <cellStyle name="Note 6 7 6 4 2" xfId="53438"/>
    <cellStyle name="Note 6 7 6 4 2 2" xfId="53439"/>
    <cellStyle name="Note 6 7 6 4 2 2 2" xfId="53440"/>
    <cellStyle name="Note 6 7 6 4 2 3" xfId="53441"/>
    <cellStyle name="Note 6 7 6 4 3" xfId="53442"/>
    <cellStyle name="Note 6 7 6 4 3 2" xfId="53443"/>
    <cellStyle name="Note 6 7 6 4 3 2 2" xfId="53444"/>
    <cellStyle name="Note 6 7 6 4 3 3" xfId="53445"/>
    <cellStyle name="Note 6 7 6 4 4" xfId="53446"/>
    <cellStyle name="Note 6 7 6 4 4 2" xfId="53447"/>
    <cellStyle name="Note 6 7 6 4 5" xfId="53448"/>
    <cellStyle name="Note 6 7 7" xfId="53449"/>
    <cellStyle name="Note 6 7 7 2" xfId="53450"/>
    <cellStyle name="Note 6 7 7 2 2" xfId="53451"/>
    <cellStyle name="Note 6 7 7 2 2 2" xfId="53452"/>
    <cellStyle name="Note 6 7 7 2 2 2 2" xfId="53453"/>
    <cellStyle name="Note 6 7 7 2 2 3" xfId="53454"/>
    <cellStyle name="Note 6 7 7 2 3" xfId="53455"/>
    <cellStyle name="Note 6 7 7 2 3 2" xfId="53456"/>
    <cellStyle name="Note 6 7 7 2 3 2 2" xfId="53457"/>
    <cellStyle name="Note 6 7 7 2 3 3" xfId="53458"/>
    <cellStyle name="Note 6 7 7 2 4" xfId="53459"/>
    <cellStyle name="Note 6 7 7 2 4 2" xfId="53460"/>
    <cellStyle name="Note 6 7 7 2 5" xfId="53461"/>
    <cellStyle name="Note 6 7 7 3" xfId="53462"/>
    <cellStyle name="Note 6 7 7 3 2" xfId="53463"/>
    <cellStyle name="Note 6 7 7 3 2 2" xfId="53464"/>
    <cellStyle name="Note 6 7 7 3 3" xfId="53465"/>
    <cellStyle name="Note 6 7 7 4" xfId="53466"/>
    <cellStyle name="Note 6 7 7 4 2" xfId="53467"/>
    <cellStyle name="Note 6 7 7 4 2 2" xfId="53468"/>
    <cellStyle name="Note 6 7 7 4 3" xfId="53469"/>
    <cellStyle name="Note 6 7 7 5" xfId="53470"/>
    <cellStyle name="Note 6 7 7 5 2" xfId="53471"/>
    <cellStyle name="Note 6 7 7 6" xfId="53472"/>
    <cellStyle name="Note 6 7 8" xfId="53473"/>
    <cellStyle name="Note 6 7 8 2" xfId="53474"/>
    <cellStyle name="Note 6 7 8 2 2" xfId="53475"/>
    <cellStyle name="Note 6 7 8 2 2 2" xfId="53476"/>
    <cellStyle name="Note 6 7 8 2 2 2 2" xfId="53477"/>
    <cellStyle name="Note 6 7 8 2 2 3" xfId="53478"/>
    <cellStyle name="Note 6 7 8 2 3" xfId="53479"/>
    <cellStyle name="Note 6 7 8 2 3 2" xfId="53480"/>
    <cellStyle name="Note 6 7 8 2 3 2 2" xfId="53481"/>
    <cellStyle name="Note 6 7 8 2 3 3" xfId="53482"/>
    <cellStyle name="Note 6 7 8 2 4" xfId="53483"/>
    <cellStyle name="Note 6 7 8 2 4 2" xfId="53484"/>
    <cellStyle name="Note 6 7 8 2 5" xfId="53485"/>
    <cellStyle name="Note 6 7 8 3" xfId="53486"/>
    <cellStyle name="Note 6 7 8 3 2" xfId="53487"/>
    <cellStyle name="Note 6 7 8 3 2 2" xfId="53488"/>
    <cellStyle name="Note 6 7 8 3 3" xfId="53489"/>
    <cellStyle name="Note 6 7 8 4" xfId="53490"/>
    <cellStyle name="Note 6 7 8 4 2" xfId="53491"/>
    <cellStyle name="Note 6 7 8 4 2 2" xfId="53492"/>
    <cellStyle name="Note 6 7 8 4 3" xfId="53493"/>
    <cellStyle name="Note 6 7 8 5" xfId="53494"/>
    <cellStyle name="Note 6 7 8 5 2" xfId="53495"/>
    <cellStyle name="Note 6 7 8 6" xfId="53496"/>
    <cellStyle name="Note 6 7 9" xfId="53497"/>
    <cellStyle name="Note 6 7 9 2" xfId="53498"/>
    <cellStyle name="Note 6 7 9 2 2" xfId="53499"/>
    <cellStyle name="Note 6 7 9 2 2 2" xfId="53500"/>
    <cellStyle name="Note 6 7 9 2 3" xfId="53501"/>
    <cellStyle name="Note 6 7 9 3" xfId="53502"/>
    <cellStyle name="Note 6 7 9 3 2" xfId="53503"/>
    <cellStyle name="Note 6 7 9 3 2 2" xfId="53504"/>
    <cellStyle name="Note 6 7 9 3 3" xfId="53505"/>
    <cellStyle name="Note 6 7 9 4" xfId="53506"/>
    <cellStyle name="Note 6 7 9 4 2" xfId="53507"/>
    <cellStyle name="Note 6 7 9 5" xfId="53508"/>
    <cellStyle name="Note 6 8" xfId="53509"/>
    <cellStyle name="Note 6 8 2" xfId="53510"/>
    <cellStyle name="Note 6 8 2 2" xfId="53511"/>
    <cellStyle name="Note 6 8 2 2 2" xfId="53512"/>
    <cellStyle name="Note 6 8 2 2 2 2" xfId="53513"/>
    <cellStyle name="Note 6 8 2 2 2 2 2" xfId="53514"/>
    <cellStyle name="Note 6 8 2 2 2 3" xfId="53515"/>
    <cellStyle name="Note 6 8 2 2 3" xfId="53516"/>
    <cellStyle name="Note 6 8 2 2 3 2" xfId="53517"/>
    <cellStyle name="Note 6 8 2 2 3 2 2" xfId="53518"/>
    <cellStyle name="Note 6 8 2 2 3 3" xfId="53519"/>
    <cellStyle name="Note 6 8 2 2 4" xfId="53520"/>
    <cellStyle name="Note 6 8 2 2 4 2" xfId="53521"/>
    <cellStyle name="Note 6 8 2 2 5" xfId="53522"/>
    <cellStyle name="Note 6 8 2 3" xfId="53523"/>
    <cellStyle name="Note 6 8 2 3 2" xfId="53524"/>
    <cellStyle name="Note 6 8 2 3 2 2" xfId="53525"/>
    <cellStyle name="Note 6 8 2 3 3" xfId="53526"/>
    <cellStyle name="Note 6 8 2 4" xfId="53527"/>
    <cellStyle name="Note 6 8 2 4 2" xfId="53528"/>
    <cellStyle name="Note 6 8 2 4 2 2" xfId="53529"/>
    <cellStyle name="Note 6 8 2 4 3" xfId="53530"/>
    <cellStyle name="Note 6 8 2 5" xfId="53531"/>
    <cellStyle name="Note 6 8 2 5 2" xfId="53532"/>
    <cellStyle name="Note 6 8 2 6" xfId="53533"/>
    <cellStyle name="Note 6 8 3" xfId="53534"/>
    <cellStyle name="Note 6 8 3 2" xfId="53535"/>
    <cellStyle name="Note 6 8 3 2 2" xfId="53536"/>
    <cellStyle name="Note 6 8 3 2 2 2" xfId="53537"/>
    <cellStyle name="Note 6 8 3 2 2 2 2" xfId="53538"/>
    <cellStyle name="Note 6 8 3 2 2 3" xfId="53539"/>
    <cellStyle name="Note 6 8 3 2 3" xfId="53540"/>
    <cellStyle name="Note 6 8 3 2 3 2" xfId="53541"/>
    <cellStyle name="Note 6 8 3 2 3 2 2" xfId="53542"/>
    <cellStyle name="Note 6 8 3 2 3 3" xfId="53543"/>
    <cellStyle name="Note 6 8 3 2 4" xfId="53544"/>
    <cellStyle name="Note 6 8 3 2 4 2" xfId="53545"/>
    <cellStyle name="Note 6 8 3 2 5" xfId="53546"/>
    <cellStyle name="Note 6 8 3 3" xfId="53547"/>
    <cellStyle name="Note 6 8 3 3 2" xfId="53548"/>
    <cellStyle name="Note 6 8 3 3 2 2" xfId="53549"/>
    <cellStyle name="Note 6 8 3 3 3" xfId="53550"/>
    <cellStyle name="Note 6 8 3 4" xfId="53551"/>
    <cellStyle name="Note 6 8 3 4 2" xfId="53552"/>
    <cellStyle name="Note 6 8 3 4 2 2" xfId="53553"/>
    <cellStyle name="Note 6 8 3 4 3" xfId="53554"/>
    <cellStyle name="Note 6 8 3 5" xfId="53555"/>
    <cellStyle name="Note 6 8 3 5 2" xfId="53556"/>
    <cellStyle name="Note 6 8 3 6" xfId="53557"/>
    <cellStyle name="Note 6 8 4" xfId="53558"/>
    <cellStyle name="Note 6 8 4 2" xfId="53559"/>
    <cellStyle name="Note 6 8 4 2 2" xfId="53560"/>
    <cellStyle name="Note 6 8 4 2 2 2" xfId="53561"/>
    <cellStyle name="Note 6 8 4 2 3" xfId="53562"/>
    <cellStyle name="Note 6 8 4 3" xfId="53563"/>
    <cellStyle name="Note 6 8 4 3 2" xfId="53564"/>
    <cellStyle name="Note 6 8 4 3 2 2" xfId="53565"/>
    <cellStyle name="Note 6 8 4 3 3" xfId="53566"/>
    <cellStyle name="Note 6 8 4 4" xfId="53567"/>
    <cellStyle name="Note 6 8 4 4 2" xfId="53568"/>
    <cellStyle name="Note 6 8 4 5" xfId="53569"/>
    <cellStyle name="Note 6 9" xfId="53570"/>
    <cellStyle name="Note 6 9 2" xfId="53571"/>
    <cellStyle name="Note 6 9 2 2" xfId="53572"/>
    <cellStyle name="Note 6 9 2 2 2" xfId="53573"/>
    <cellStyle name="Note 6 9 2 2 2 2" xfId="53574"/>
    <cellStyle name="Note 6 9 2 2 2 2 2" xfId="53575"/>
    <cellStyle name="Note 6 9 2 2 2 3" xfId="53576"/>
    <cellStyle name="Note 6 9 2 2 3" xfId="53577"/>
    <cellStyle name="Note 6 9 2 2 3 2" xfId="53578"/>
    <cellStyle name="Note 6 9 2 2 3 2 2" xfId="53579"/>
    <cellStyle name="Note 6 9 2 2 3 3" xfId="53580"/>
    <cellStyle name="Note 6 9 2 2 4" xfId="53581"/>
    <cellStyle name="Note 6 9 2 2 4 2" xfId="53582"/>
    <cellStyle name="Note 6 9 2 2 5" xfId="53583"/>
    <cellStyle name="Note 6 9 2 3" xfId="53584"/>
    <cellStyle name="Note 6 9 2 3 2" xfId="53585"/>
    <cellStyle name="Note 6 9 2 3 2 2" xfId="53586"/>
    <cellStyle name="Note 6 9 2 3 3" xfId="53587"/>
    <cellStyle name="Note 6 9 2 4" xfId="53588"/>
    <cellStyle name="Note 6 9 2 4 2" xfId="53589"/>
    <cellStyle name="Note 6 9 2 4 2 2" xfId="53590"/>
    <cellStyle name="Note 6 9 2 4 3" xfId="53591"/>
    <cellStyle name="Note 6 9 2 5" xfId="53592"/>
    <cellStyle name="Note 6 9 2 5 2" xfId="53593"/>
    <cellStyle name="Note 6 9 2 6" xfId="53594"/>
    <cellStyle name="Note 6 9 3" xfId="53595"/>
    <cellStyle name="Note 6 9 3 2" xfId="53596"/>
    <cellStyle name="Note 6 9 3 2 2" xfId="53597"/>
    <cellStyle name="Note 6 9 3 2 2 2" xfId="53598"/>
    <cellStyle name="Note 6 9 3 2 2 2 2" xfId="53599"/>
    <cellStyle name="Note 6 9 3 2 2 3" xfId="53600"/>
    <cellStyle name="Note 6 9 3 2 3" xfId="53601"/>
    <cellStyle name="Note 6 9 3 2 3 2" xfId="53602"/>
    <cellStyle name="Note 6 9 3 2 3 2 2" xfId="53603"/>
    <cellStyle name="Note 6 9 3 2 3 3" xfId="53604"/>
    <cellStyle name="Note 6 9 3 2 4" xfId="53605"/>
    <cellStyle name="Note 6 9 3 2 4 2" xfId="53606"/>
    <cellStyle name="Note 6 9 3 2 5" xfId="53607"/>
    <cellStyle name="Note 6 9 3 3" xfId="53608"/>
    <cellStyle name="Note 6 9 3 3 2" xfId="53609"/>
    <cellStyle name="Note 6 9 3 3 2 2" xfId="53610"/>
    <cellStyle name="Note 6 9 3 3 3" xfId="53611"/>
    <cellStyle name="Note 6 9 3 4" xfId="53612"/>
    <cellStyle name="Note 6 9 3 4 2" xfId="53613"/>
    <cellStyle name="Note 6 9 3 4 2 2" xfId="53614"/>
    <cellStyle name="Note 6 9 3 4 3" xfId="53615"/>
    <cellStyle name="Note 6 9 3 5" xfId="53616"/>
    <cellStyle name="Note 6 9 3 5 2" xfId="53617"/>
    <cellStyle name="Note 6 9 3 6" xfId="53618"/>
    <cellStyle name="Note 6 9 4" xfId="53619"/>
    <cellStyle name="Note 6 9 4 2" xfId="53620"/>
    <cellStyle name="Note 6 9 4 2 2" xfId="53621"/>
    <cellStyle name="Note 6 9 4 2 2 2" xfId="53622"/>
    <cellStyle name="Note 6 9 4 2 3" xfId="53623"/>
    <cellStyle name="Note 6 9 4 3" xfId="53624"/>
    <cellStyle name="Note 6 9 4 3 2" xfId="53625"/>
    <cellStyle name="Note 6 9 4 3 2 2" xfId="53626"/>
    <cellStyle name="Note 6 9 4 3 3" xfId="53627"/>
    <cellStyle name="Note 6 9 4 4" xfId="53628"/>
    <cellStyle name="Note 6 9 4 4 2" xfId="53629"/>
    <cellStyle name="Note 6 9 4 5" xfId="53630"/>
    <cellStyle name="Note 7" xfId="53631"/>
    <cellStyle name="Note 7 10" xfId="53632"/>
    <cellStyle name="Note 7 10 2" xfId="53633"/>
    <cellStyle name="Note 7 10 2 2" xfId="53634"/>
    <cellStyle name="Note 7 10 2 2 2" xfId="53635"/>
    <cellStyle name="Note 7 10 2 2 2 2" xfId="53636"/>
    <cellStyle name="Note 7 10 2 2 2 2 2" xfId="53637"/>
    <cellStyle name="Note 7 10 2 2 2 3" xfId="53638"/>
    <cellStyle name="Note 7 10 2 2 3" xfId="53639"/>
    <cellStyle name="Note 7 10 2 2 3 2" xfId="53640"/>
    <cellStyle name="Note 7 10 2 2 3 2 2" xfId="53641"/>
    <cellStyle name="Note 7 10 2 2 3 3" xfId="53642"/>
    <cellStyle name="Note 7 10 2 2 4" xfId="53643"/>
    <cellStyle name="Note 7 10 2 2 4 2" xfId="53644"/>
    <cellStyle name="Note 7 10 2 2 5" xfId="53645"/>
    <cellStyle name="Note 7 10 2 3" xfId="53646"/>
    <cellStyle name="Note 7 10 2 3 2" xfId="53647"/>
    <cellStyle name="Note 7 10 2 3 2 2" xfId="53648"/>
    <cellStyle name="Note 7 10 2 3 3" xfId="53649"/>
    <cellStyle name="Note 7 10 2 4" xfId="53650"/>
    <cellStyle name="Note 7 10 2 4 2" xfId="53651"/>
    <cellStyle name="Note 7 10 2 4 2 2" xfId="53652"/>
    <cellStyle name="Note 7 10 2 4 3" xfId="53653"/>
    <cellStyle name="Note 7 10 2 5" xfId="53654"/>
    <cellStyle name="Note 7 10 2 5 2" xfId="53655"/>
    <cellStyle name="Note 7 10 2 6" xfId="53656"/>
    <cellStyle name="Note 7 10 3" xfId="53657"/>
    <cellStyle name="Note 7 10 3 2" xfId="53658"/>
    <cellStyle name="Note 7 10 3 2 2" xfId="53659"/>
    <cellStyle name="Note 7 10 3 2 2 2" xfId="53660"/>
    <cellStyle name="Note 7 10 3 2 2 2 2" xfId="53661"/>
    <cellStyle name="Note 7 10 3 2 2 3" xfId="53662"/>
    <cellStyle name="Note 7 10 3 2 3" xfId="53663"/>
    <cellStyle name="Note 7 10 3 2 3 2" xfId="53664"/>
    <cellStyle name="Note 7 10 3 2 3 2 2" xfId="53665"/>
    <cellStyle name="Note 7 10 3 2 3 3" xfId="53666"/>
    <cellStyle name="Note 7 10 3 2 4" xfId="53667"/>
    <cellStyle name="Note 7 10 3 2 4 2" xfId="53668"/>
    <cellStyle name="Note 7 10 3 2 5" xfId="53669"/>
    <cellStyle name="Note 7 10 3 3" xfId="53670"/>
    <cellStyle name="Note 7 10 3 3 2" xfId="53671"/>
    <cellStyle name="Note 7 10 3 3 2 2" xfId="53672"/>
    <cellStyle name="Note 7 10 3 3 3" xfId="53673"/>
    <cellStyle name="Note 7 10 3 4" xfId="53674"/>
    <cellStyle name="Note 7 10 3 4 2" xfId="53675"/>
    <cellStyle name="Note 7 10 3 4 2 2" xfId="53676"/>
    <cellStyle name="Note 7 10 3 4 3" xfId="53677"/>
    <cellStyle name="Note 7 10 3 5" xfId="53678"/>
    <cellStyle name="Note 7 10 3 5 2" xfId="53679"/>
    <cellStyle name="Note 7 10 3 6" xfId="53680"/>
    <cellStyle name="Note 7 10 4" xfId="53681"/>
    <cellStyle name="Note 7 10 4 2" xfId="53682"/>
    <cellStyle name="Note 7 10 4 2 2" xfId="53683"/>
    <cellStyle name="Note 7 10 4 2 2 2" xfId="53684"/>
    <cellStyle name="Note 7 10 4 2 3" xfId="53685"/>
    <cellStyle name="Note 7 10 4 3" xfId="53686"/>
    <cellStyle name="Note 7 10 4 3 2" xfId="53687"/>
    <cellStyle name="Note 7 10 4 3 2 2" xfId="53688"/>
    <cellStyle name="Note 7 10 4 3 3" xfId="53689"/>
    <cellStyle name="Note 7 10 4 4" xfId="53690"/>
    <cellStyle name="Note 7 10 4 4 2" xfId="53691"/>
    <cellStyle name="Note 7 10 4 5" xfId="53692"/>
    <cellStyle name="Note 7 11" xfId="53693"/>
    <cellStyle name="Note 7 11 2" xfId="53694"/>
    <cellStyle name="Note 7 11 2 2" xfId="53695"/>
    <cellStyle name="Note 7 11 2 2 2" xfId="53696"/>
    <cellStyle name="Note 7 11 2 2 2 2" xfId="53697"/>
    <cellStyle name="Note 7 11 2 2 2 2 2" xfId="53698"/>
    <cellStyle name="Note 7 11 2 2 2 3" xfId="53699"/>
    <cellStyle name="Note 7 11 2 2 3" xfId="53700"/>
    <cellStyle name="Note 7 11 2 2 3 2" xfId="53701"/>
    <cellStyle name="Note 7 11 2 2 3 2 2" xfId="53702"/>
    <cellStyle name="Note 7 11 2 2 3 3" xfId="53703"/>
    <cellStyle name="Note 7 11 2 2 4" xfId="53704"/>
    <cellStyle name="Note 7 11 2 2 4 2" xfId="53705"/>
    <cellStyle name="Note 7 11 2 2 5" xfId="53706"/>
    <cellStyle name="Note 7 11 2 3" xfId="53707"/>
    <cellStyle name="Note 7 11 2 3 2" xfId="53708"/>
    <cellStyle name="Note 7 11 2 3 2 2" xfId="53709"/>
    <cellStyle name="Note 7 11 2 3 3" xfId="53710"/>
    <cellStyle name="Note 7 11 2 4" xfId="53711"/>
    <cellStyle name="Note 7 11 2 4 2" xfId="53712"/>
    <cellStyle name="Note 7 11 2 4 2 2" xfId="53713"/>
    <cellStyle name="Note 7 11 2 4 3" xfId="53714"/>
    <cellStyle name="Note 7 11 2 5" xfId="53715"/>
    <cellStyle name="Note 7 11 2 5 2" xfId="53716"/>
    <cellStyle name="Note 7 11 2 6" xfId="53717"/>
    <cellStyle name="Note 7 11 3" xfId="53718"/>
    <cellStyle name="Note 7 11 3 2" xfId="53719"/>
    <cellStyle name="Note 7 11 3 2 2" xfId="53720"/>
    <cellStyle name="Note 7 11 3 2 2 2" xfId="53721"/>
    <cellStyle name="Note 7 11 3 2 2 2 2" xfId="53722"/>
    <cellStyle name="Note 7 11 3 2 2 3" xfId="53723"/>
    <cellStyle name="Note 7 11 3 2 3" xfId="53724"/>
    <cellStyle name="Note 7 11 3 2 3 2" xfId="53725"/>
    <cellStyle name="Note 7 11 3 2 3 2 2" xfId="53726"/>
    <cellStyle name="Note 7 11 3 2 3 3" xfId="53727"/>
    <cellStyle name="Note 7 11 3 2 4" xfId="53728"/>
    <cellStyle name="Note 7 11 3 2 4 2" xfId="53729"/>
    <cellStyle name="Note 7 11 3 2 5" xfId="53730"/>
    <cellStyle name="Note 7 11 3 3" xfId="53731"/>
    <cellStyle name="Note 7 11 3 3 2" xfId="53732"/>
    <cellStyle name="Note 7 11 3 3 2 2" xfId="53733"/>
    <cellStyle name="Note 7 11 3 3 3" xfId="53734"/>
    <cellStyle name="Note 7 11 3 4" xfId="53735"/>
    <cellStyle name="Note 7 11 3 4 2" xfId="53736"/>
    <cellStyle name="Note 7 11 3 4 2 2" xfId="53737"/>
    <cellStyle name="Note 7 11 3 4 3" xfId="53738"/>
    <cellStyle name="Note 7 11 3 5" xfId="53739"/>
    <cellStyle name="Note 7 11 3 5 2" xfId="53740"/>
    <cellStyle name="Note 7 11 3 6" xfId="53741"/>
    <cellStyle name="Note 7 11 4" xfId="53742"/>
    <cellStyle name="Note 7 11 4 2" xfId="53743"/>
    <cellStyle name="Note 7 11 4 2 2" xfId="53744"/>
    <cellStyle name="Note 7 11 4 2 2 2" xfId="53745"/>
    <cellStyle name="Note 7 11 4 2 3" xfId="53746"/>
    <cellStyle name="Note 7 11 4 3" xfId="53747"/>
    <cellStyle name="Note 7 11 4 3 2" xfId="53748"/>
    <cellStyle name="Note 7 11 4 3 2 2" xfId="53749"/>
    <cellStyle name="Note 7 11 4 3 3" xfId="53750"/>
    <cellStyle name="Note 7 11 4 4" xfId="53751"/>
    <cellStyle name="Note 7 11 4 4 2" xfId="53752"/>
    <cellStyle name="Note 7 11 4 5" xfId="53753"/>
    <cellStyle name="Note 7 12" xfId="53754"/>
    <cellStyle name="Note 7 12 2" xfId="53755"/>
    <cellStyle name="Note 7 12 2 2" xfId="53756"/>
    <cellStyle name="Note 7 12 2 2 2" xfId="53757"/>
    <cellStyle name="Note 7 12 2 2 2 2" xfId="53758"/>
    <cellStyle name="Note 7 12 2 2 2 2 2" xfId="53759"/>
    <cellStyle name="Note 7 12 2 2 2 3" xfId="53760"/>
    <cellStyle name="Note 7 12 2 2 3" xfId="53761"/>
    <cellStyle name="Note 7 12 2 2 3 2" xfId="53762"/>
    <cellStyle name="Note 7 12 2 2 3 2 2" xfId="53763"/>
    <cellStyle name="Note 7 12 2 2 3 3" xfId="53764"/>
    <cellStyle name="Note 7 12 2 2 4" xfId="53765"/>
    <cellStyle name="Note 7 12 2 2 4 2" xfId="53766"/>
    <cellStyle name="Note 7 12 2 2 5" xfId="53767"/>
    <cellStyle name="Note 7 12 2 3" xfId="53768"/>
    <cellStyle name="Note 7 12 2 3 2" xfId="53769"/>
    <cellStyle name="Note 7 12 2 3 2 2" xfId="53770"/>
    <cellStyle name="Note 7 12 2 3 3" xfId="53771"/>
    <cellStyle name="Note 7 12 2 4" xfId="53772"/>
    <cellStyle name="Note 7 12 2 4 2" xfId="53773"/>
    <cellStyle name="Note 7 12 2 4 2 2" xfId="53774"/>
    <cellStyle name="Note 7 12 2 4 3" xfId="53775"/>
    <cellStyle name="Note 7 12 2 5" xfId="53776"/>
    <cellStyle name="Note 7 12 2 5 2" xfId="53777"/>
    <cellStyle name="Note 7 12 2 6" xfId="53778"/>
    <cellStyle name="Note 7 12 3" xfId="53779"/>
    <cellStyle name="Note 7 12 3 2" xfId="53780"/>
    <cellStyle name="Note 7 12 3 2 2" xfId="53781"/>
    <cellStyle name="Note 7 12 3 2 2 2" xfId="53782"/>
    <cellStyle name="Note 7 12 3 2 2 2 2" xfId="53783"/>
    <cellStyle name="Note 7 12 3 2 2 3" xfId="53784"/>
    <cellStyle name="Note 7 12 3 2 3" xfId="53785"/>
    <cellStyle name="Note 7 12 3 2 3 2" xfId="53786"/>
    <cellStyle name="Note 7 12 3 2 3 2 2" xfId="53787"/>
    <cellStyle name="Note 7 12 3 2 3 3" xfId="53788"/>
    <cellStyle name="Note 7 12 3 2 4" xfId="53789"/>
    <cellStyle name="Note 7 12 3 2 4 2" xfId="53790"/>
    <cellStyle name="Note 7 12 3 2 5" xfId="53791"/>
    <cellStyle name="Note 7 12 3 3" xfId="53792"/>
    <cellStyle name="Note 7 12 3 3 2" xfId="53793"/>
    <cellStyle name="Note 7 12 3 3 2 2" xfId="53794"/>
    <cellStyle name="Note 7 12 3 3 3" xfId="53795"/>
    <cellStyle name="Note 7 12 3 4" xfId="53796"/>
    <cellStyle name="Note 7 12 3 4 2" xfId="53797"/>
    <cellStyle name="Note 7 12 3 4 2 2" xfId="53798"/>
    <cellStyle name="Note 7 12 3 4 3" xfId="53799"/>
    <cellStyle name="Note 7 12 3 5" xfId="53800"/>
    <cellStyle name="Note 7 12 3 5 2" xfId="53801"/>
    <cellStyle name="Note 7 12 3 6" xfId="53802"/>
    <cellStyle name="Note 7 12 4" xfId="53803"/>
    <cellStyle name="Note 7 12 4 2" xfId="53804"/>
    <cellStyle name="Note 7 12 4 2 2" xfId="53805"/>
    <cellStyle name="Note 7 12 4 2 2 2" xfId="53806"/>
    <cellStyle name="Note 7 12 4 2 3" xfId="53807"/>
    <cellStyle name="Note 7 12 4 3" xfId="53808"/>
    <cellStyle name="Note 7 12 4 3 2" xfId="53809"/>
    <cellStyle name="Note 7 12 4 3 2 2" xfId="53810"/>
    <cellStyle name="Note 7 12 4 3 3" xfId="53811"/>
    <cellStyle name="Note 7 12 4 4" xfId="53812"/>
    <cellStyle name="Note 7 12 4 4 2" xfId="53813"/>
    <cellStyle name="Note 7 12 4 5" xfId="53814"/>
    <cellStyle name="Note 7 13" xfId="53815"/>
    <cellStyle name="Note 7 13 2" xfId="53816"/>
    <cellStyle name="Note 7 13 2 2" xfId="53817"/>
    <cellStyle name="Note 7 13 2 2 2" xfId="53818"/>
    <cellStyle name="Note 7 13 2 2 2 2" xfId="53819"/>
    <cellStyle name="Note 7 13 2 2 3" xfId="53820"/>
    <cellStyle name="Note 7 13 2 3" xfId="53821"/>
    <cellStyle name="Note 7 13 2 3 2" xfId="53822"/>
    <cellStyle name="Note 7 13 2 3 2 2" xfId="53823"/>
    <cellStyle name="Note 7 13 2 3 3" xfId="53824"/>
    <cellStyle name="Note 7 13 2 4" xfId="53825"/>
    <cellStyle name="Note 7 13 2 4 2" xfId="53826"/>
    <cellStyle name="Note 7 13 2 5" xfId="53827"/>
    <cellStyle name="Note 7 13 3" xfId="53828"/>
    <cellStyle name="Note 7 13 3 2" xfId="53829"/>
    <cellStyle name="Note 7 13 3 2 2" xfId="53830"/>
    <cellStyle name="Note 7 13 3 3" xfId="53831"/>
    <cellStyle name="Note 7 13 4" xfId="53832"/>
    <cellStyle name="Note 7 13 4 2" xfId="53833"/>
    <cellStyle name="Note 7 13 4 2 2" xfId="53834"/>
    <cellStyle name="Note 7 13 4 3" xfId="53835"/>
    <cellStyle name="Note 7 13 5" xfId="53836"/>
    <cellStyle name="Note 7 13 5 2" xfId="53837"/>
    <cellStyle name="Note 7 13 6" xfId="53838"/>
    <cellStyle name="Note 7 14" xfId="53839"/>
    <cellStyle name="Note 7 14 2" xfId="53840"/>
    <cellStyle name="Note 7 14 2 2" xfId="53841"/>
    <cellStyle name="Note 7 14 2 2 2" xfId="53842"/>
    <cellStyle name="Note 7 14 2 2 2 2" xfId="53843"/>
    <cellStyle name="Note 7 14 2 2 3" xfId="53844"/>
    <cellStyle name="Note 7 14 2 3" xfId="53845"/>
    <cellStyle name="Note 7 14 2 3 2" xfId="53846"/>
    <cellStyle name="Note 7 14 2 3 2 2" xfId="53847"/>
    <cellStyle name="Note 7 14 2 3 3" xfId="53848"/>
    <cellStyle name="Note 7 14 2 4" xfId="53849"/>
    <cellStyle name="Note 7 14 2 4 2" xfId="53850"/>
    <cellStyle name="Note 7 14 2 5" xfId="53851"/>
    <cellStyle name="Note 7 14 3" xfId="53852"/>
    <cellStyle name="Note 7 14 3 2" xfId="53853"/>
    <cellStyle name="Note 7 14 3 2 2" xfId="53854"/>
    <cellStyle name="Note 7 14 3 3" xfId="53855"/>
    <cellStyle name="Note 7 14 4" xfId="53856"/>
    <cellStyle name="Note 7 14 4 2" xfId="53857"/>
    <cellStyle name="Note 7 14 4 2 2" xfId="53858"/>
    <cellStyle name="Note 7 14 4 3" xfId="53859"/>
    <cellStyle name="Note 7 14 5" xfId="53860"/>
    <cellStyle name="Note 7 14 5 2" xfId="53861"/>
    <cellStyle name="Note 7 14 6" xfId="53862"/>
    <cellStyle name="Note 7 15" xfId="53863"/>
    <cellStyle name="Note 7 15 2" xfId="53864"/>
    <cellStyle name="Note 7 15 2 2" xfId="53865"/>
    <cellStyle name="Note 7 15 2 2 2" xfId="53866"/>
    <cellStyle name="Note 7 15 2 3" xfId="53867"/>
    <cellStyle name="Note 7 15 3" xfId="53868"/>
    <cellStyle name="Note 7 15 3 2" xfId="53869"/>
    <cellStyle name="Note 7 15 3 2 2" xfId="53870"/>
    <cellStyle name="Note 7 15 3 3" xfId="53871"/>
    <cellStyle name="Note 7 15 4" xfId="53872"/>
    <cellStyle name="Note 7 15 4 2" xfId="53873"/>
    <cellStyle name="Note 7 15 5" xfId="53874"/>
    <cellStyle name="Note 7 16" xfId="53875"/>
    <cellStyle name="Note 7 17" xfId="53876"/>
    <cellStyle name="Note 7 2" xfId="53877"/>
    <cellStyle name="Note 7 2 10" xfId="53878"/>
    <cellStyle name="Note 7 2 2" xfId="53879"/>
    <cellStyle name="Note 7 2 2 2" xfId="53880"/>
    <cellStyle name="Note 7 2 2 2 2" xfId="53881"/>
    <cellStyle name="Note 7 2 2 2 2 2" xfId="53882"/>
    <cellStyle name="Note 7 2 2 2 2 2 2" xfId="53883"/>
    <cellStyle name="Note 7 2 2 2 2 2 2 2" xfId="53884"/>
    <cellStyle name="Note 7 2 2 2 2 2 3" xfId="53885"/>
    <cellStyle name="Note 7 2 2 2 2 3" xfId="53886"/>
    <cellStyle name="Note 7 2 2 2 2 3 2" xfId="53887"/>
    <cellStyle name="Note 7 2 2 2 2 3 2 2" xfId="53888"/>
    <cellStyle name="Note 7 2 2 2 2 3 3" xfId="53889"/>
    <cellStyle name="Note 7 2 2 2 2 4" xfId="53890"/>
    <cellStyle name="Note 7 2 2 2 2 4 2" xfId="53891"/>
    <cellStyle name="Note 7 2 2 2 2 5" xfId="53892"/>
    <cellStyle name="Note 7 2 2 2 3" xfId="53893"/>
    <cellStyle name="Note 7 2 2 2 3 2" xfId="53894"/>
    <cellStyle name="Note 7 2 2 2 3 2 2" xfId="53895"/>
    <cellStyle name="Note 7 2 2 2 3 3" xfId="53896"/>
    <cellStyle name="Note 7 2 2 2 4" xfId="53897"/>
    <cellStyle name="Note 7 2 2 2 4 2" xfId="53898"/>
    <cellStyle name="Note 7 2 2 2 4 2 2" xfId="53899"/>
    <cellStyle name="Note 7 2 2 2 4 3" xfId="53900"/>
    <cellStyle name="Note 7 2 2 2 5" xfId="53901"/>
    <cellStyle name="Note 7 2 2 2 5 2" xfId="53902"/>
    <cellStyle name="Note 7 2 2 2 6" xfId="53903"/>
    <cellStyle name="Note 7 2 2 3" xfId="53904"/>
    <cellStyle name="Note 7 2 2 3 2" xfId="53905"/>
    <cellStyle name="Note 7 2 2 3 2 2" xfId="53906"/>
    <cellStyle name="Note 7 2 2 3 2 2 2" xfId="53907"/>
    <cellStyle name="Note 7 2 2 3 2 2 2 2" xfId="53908"/>
    <cellStyle name="Note 7 2 2 3 2 2 3" xfId="53909"/>
    <cellStyle name="Note 7 2 2 3 2 3" xfId="53910"/>
    <cellStyle name="Note 7 2 2 3 2 3 2" xfId="53911"/>
    <cellStyle name="Note 7 2 2 3 2 3 2 2" xfId="53912"/>
    <cellStyle name="Note 7 2 2 3 2 3 3" xfId="53913"/>
    <cellStyle name="Note 7 2 2 3 2 4" xfId="53914"/>
    <cellStyle name="Note 7 2 2 3 2 4 2" xfId="53915"/>
    <cellStyle name="Note 7 2 2 3 2 5" xfId="53916"/>
    <cellStyle name="Note 7 2 2 3 3" xfId="53917"/>
    <cellStyle name="Note 7 2 2 3 3 2" xfId="53918"/>
    <cellStyle name="Note 7 2 2 3 3 2 2" xfId="53919"/>
    <cellStyle name="Note 7 2 2 3 3 3" xfId="53920"/>
    <cellStyle name="Note 7 2 2 3 4" xfId="53921"/>
    <cellStyle name="Note 7 2 2 3 4 2" xfId="53922"/>
    <cellStyle name="Note 7 2 2 3 4 2 2" xfId="53923"/>
    <cellStyle name="Note 7 2 2 3 4 3" xfId="53924"/>
    <cellStyle name="Note 7 2 2 3 5" xfId="53925"/>
    <cellStyle name="Note 7 2 2 3 5 2" xfId="53926"/>
    <cellStyle name="Note 7 2 2 3 6" xfId="53927"/>
    <cellStyle name="Note 7 2 2 4" xfId="53928"/>
    <cellStyle name="Note 7 2 2 4 2" xfId="53929"/>
    <cellStyle name="Note 7 2 2 4 2 2" xfId="53930"/>
    <cellStyle name="Note 7 2 2 4 2 2 2" xfId="53931"/>
    <cellStyle name="Note 7 2 2 4 2 3" xfId="53932"/>
    <cellStyle name="Note 7 2 2 4 3" xfId="53933"/>
    <cellStyle name="Note 7 2 2 4 3 2" xfId="53934"/>
    <cellStyle name="Note 7 2 2 4 3 2 2" xfId="53935"/>
    <cellStyle name="Note 7 2 2 4 3 3" xfId="53936"/>
    <cellStyle name="Note 7 2 2 4 4" xfId="53937"/>
    <cellStyle name="Note 7 2 2 4 4 2" xfId="53938"/>
    <cellStyle name="Note 7 2 2 4 5" xfId="53939"/>
    <cellStyle name="Note 7 2 3" xfId="53940"/>
    <cellStyle name="Note 7 2 3 2" xfId="53941"/>
    <cellStyle name="Note 7 2 3 2 2" xfId="53942"/>
    <cellStyle name="Note 7 2 3 2 2 2" xfId="53943"/>
    <cellStyle name="Note 7 2 3 2 2 2 2" xfId="53944"/>
    <cellStyle name="Note 7 2 3 2 2 2 2 2" xfId="53945"/>
    <cellStyle name="Note 7 2 3 2 2 2 3" xfId="53946"/>
    <cellStyle name="Note 7 2 3 2 2 3" xfId="53947"/>
    <cellStyle name="Note 7 2 3 2 2 3 2" xfId="53948"/>
    <cellStyle name="Note 7 2 3 2 2 3 2 2" xfId="53949"/>
    <cellStyle name="Note 7 2 3 2 2 3 3" xfId="53950"/>
    <cellStyle name="Note 7 2 3 2 2 4" xfId="53951"/>
    <cellStyle name="Note 7 2 3 2 2 4 2" xfId="53952"/>
    <cellStyle name="Note 7 2 3 2 2 5" xfId="53953"/>
    <cellStyle name="Note 7 2 3 2 3" xfId="53954"/>
    <cellStyle name="Note 7 2 3 2 3 2" xfId="53955"/>
    <cellStyle name="Note 7 2 3 2 3 2 2" xfId="53956"/>
    <cellStyle name="Note 7 2 3 2 3 3" xfId="53957"/>
    <cellStyle name="Note 7 2 3 2 4" xfId="53958"/>
    <cellStyle name="Note 7 2 3 2 4 2" xfId="53959"/>
    <cellStyle name="Note 7 2 3 2 4 2 2" xfId="53960"/>
    <cellStyle name="Note 7 2 3 2 4 3" xfId="53961"/>
    <cellStyle name="Note 7 2 3 2 5" xfId="53962"/>
    <cellStyle name="Note 7 2 3 2 5 2" xfId="53963"/>
    <cellStyle name="Note 7 2 3 2 6" xfId="53964"/>
    <cellStyle name="Note 7 2 3 3" xfId="53965"/>
    <cellStyle name="Note 7 2 3 3 2" xfId="53966"/>
    <cellStyle name="Note 7 2 3 3 2 2" xfId="53967"/>
    <cellStyle name="Note 7 2 3 3 2 2 2" xfId="53968"/>
    <cellStyle name="Note 7 2 3 3 2 2 2 2" xfId="53969"/>
    <cellStyle name="Note 7 2 3 3 2 2 3" xfId="53970"/>
    <cellStyle name="Note 7 2 3 3 2 3" xfId="53971"/>
    <cellStyle name="Note 7 2 3 3 2 3 2" xfId="53972"/>
    <cellStyle name="Note 7 2 3 3 2 3 2 2" xfId="53973"/>
    <cellStyle name="Note 7 2 3 3 2 3 3" xfId="53974"/>
    <cellStyle name="Note 7 2 3 3 2 4" xfId="53975"/>
    <cellStyle name="Note 7 2 3 3 2 4 2" xfId="53976"/>
    <cellStyle name="Note 7 2 3 3 2 5" xfId="53977"/>
    <cellStyle name="Note 7 2 3 3 3" xfId="53978"/>
    <cellStyle name="Note 7 2 3 3 3 2" xfId="53979"/>
    <cellStyle name="Note 7 2 3 3 3 2 2" xfId="53980"/>
    <cellStyle name="Note 7 2 3 3 3 3" xfId="53981"/>
    <cellStyle name="Note 7 2 3 3 4" xfId="53982"/>
    <cellStyle name="Note 7 2 3 3 4 2" xfId="53983"/>
    <cellStyle name="Note 7 2 3 3 4 2 2" xfId="53984"/>
    <cellStyle name="Note 7 2 3 3 4 3" xfId="53985"/>
    <cellStyle name="Note 7 2 3 3 5" xfId="53986"/>
    <cellStyle name="Note 7 2 3 3 5 2" xfId="53987"/>
    <cellStyle name="Note 7 2 3 3 6" xfId="53988"/>
    <cellStyle name="Note 7 2 3 4" xfId="53989"/>
    <cellStyle name="Note 7 2 3 4 2" xfId="53990"/>
    <cellStyle name="Note 7 2 3 4 2 2" xfId="53991"/>
    <cellStyle name="Note 7 2 3 4 2 2 2" xfId="53992"/>
    <cellStyle name="Note 7 2 3 4 2 3" xfId="53993"/>
    <cellStyle name="Note 7 2 3 4 3" xfId="53994"/>
    <cellStyle name="Note 7 2 3 4 3 2" xfId="53995"/>
    <cellStyle name="Note 7 2 3 4 3 2 2" xfId="53996"/>
    <cellStyle name="Note 7 2 3 4 3 3" xfId="53997"/>
    <cellStyle name="Note 7 2 3 4 4" xfId="53998"/>
    <cellStyle name="Note 7 2 3 4 4 2" xfId="53999"/>
    <cellStyle name="Note 7 2 3 4 5" xfId="54000"/>
    <cellStyle name="Note 7 2 4" xfId="54001"/>
    <cellStyle name="Note 7 2 4 2" xfId="54002"/>
    <cellStyle name="Note 7 2 4 2 2" xfId="54003"/>
    <cellStyle name="Note 7 2 4 2 2 2" xfId="54004"/>
    <cellStyle name="Note 7 2 4 2 2 2 2" xfId="54005"/>
    <cellStyle name="Note 7 2 4 2 2 2 2 2" xfId="54006"/>
    <cellStyle name="Note 7 2 4 2 2 2 3" xfId="54007"/>
    <cellStyle name="Note 7 2 4 2 2 3" xfId="54008"/>
    <cellStyle name="Note 7 2 4 2 2 3 2" xfId="54009"/>
    <cellStyle name="Note 7 2 4 2 2 3 2 2" xfId="54010"/>
    <cellStyle name="Note 7 2 4 2 2 3 3" xfId="54011"/>
    <cellStyle name="Note 7 2 4 2 2 4" xfId="54012"/>
    <cellStyle name="Note 7 2 4 2 2 4 2" xfId="54013"/>
    <cellStyle name="Note 7 2 4 2 2 5" xfId="54014"/>
    <cellStyle name="Note 7 2 4 2 3" xfId="54015"/>
    <cellStyle name="Note 7 2 4 2 3 2" xfId="54016"/>
    <cellStyle name="Note 7 2 4 2 3 2 2" xfId="54017"/>
    <cellStyle name="Note 7 2 4 2 3 3" xfId="54018"/>
    <cellStyle name="Note 7 2 4 2 4" xfId="54019"/>
    <cellStyle name="Note 7 2 4 2 4 2" xfId="54020"/>
    <cellStyle name="Note 7 2 4 2 4 2 2" xfId="54021"/>
    <cellStyle name="Note 7 2 4 2 4 3" xfId="54022"/>
    <cellStyle name="Note 7 2 4 2 5" xfId="54023"/>
    <cellStyle name="Note 7 2 4 2 5 2" xfId="54024"/>
    <cellStyle name="Note 7 2 4 2 6" xfId="54025"/>
    <cellStyle name="Note 7 2 4 3" xfId="54026"/>
    <cellStyle name="Note 7 2 4 3 2" xfId="54027"/>
    <cellStyle name="Note 7 2 4 3 2 2" xfId="54028"/>
    <cellStyle name="Note 7 2 4 3 2 2 2" xfId="54029"/>
    <cellStyle name="Note 7 2 4 3 2 2 2 2" xfId="54030"/>
    <cellStyle name="Note 7 2 4 3 2 2 3" xfId="54031"/>
    <cellStyle name="Note 7 2 4 3 2 3" xfId="54032"/>
    <cellStyle name="Note 7 2 4 3 2 3 2" xfId="54033"/>
    <cellStyle name="Note 7 2 4 3 2 3 2 2" xfId="54034"/>
    <cellStyle name="Note 7 2 4 3 2 3 3" xfId="54035"/>
    <cellStyle name="Note 7 2 4 3 2 4" xfId="54036"/>
    <cellStyle name="Note 7 2 4 3 2 4 2" xfId="54037"/>
    <cellStyle name="Note 7 2 4 3 2 5" xfId="54038"/>
    <cellStyle name="Note 7 2 4 3 3" xfId="54039"/>
    <cellStyle name="Note 7 2 4 3 3 2" xfId="54040"/>
    <cellStyle name="Note 7 2 4 3 3 2 2" xfId="54041"/>
    <cellStyle name="Note 7 2 4 3 3 3" xfId="54042"/>
    <cellStyle name="Note 7 2 4 3 4" xfId="54043"/>
    <cellStyle name="Note 7 2 4 3 4 2" xfId="54044"/>
    <cellStyle name="Note 7 2 4 3 4 2 2" xfId="54045"/>
    <cellStyle name="Note 7 2 4 3 4 3" xfId="54046"/>
    <cellStyle name="Note 7 2 4 3 5" xfId="54047"/>
    <cellStyle name="Note 7 2 4 3 5 2" xfId="54048"/>
    <cellStyle name="Note 7 2 4 3 6" xfId="54049"/>
    <cellStyle name="Note 7 2 4 4" xfId="54050"/>
    <cellStyle name="Note 7 2 4 4 2" xfId="54051"/>
    <cellStyle name="Note 7 2 4 4 2 2" xfId="54052"/>
    <cellStyle name="Note 7 2 4 4 2 2 2" xfId="54053"/>
    <cellStyle name="Note 7 2 4 4 2 3" xfId="54054"/>
    <cellStyle name="Note 7 2 4 4 3" xfId="54055"/>
    <cellStyle name="Note 7 2 4 4 3 2" xfId="54056"/>
    <cellStyle name="Note 7 2 4 4 3 2 2" xfId="54057"/>
    <cellStyle name="Note 7 2 4 4 3 3" xfId="54058"/>
    <cellStyle name="Note 7 2 4 4 4" xfId="54059"/>
    <cellStyle name="Note 7 2 4 4 4 2" xfId="54060"/>
    <cellStyle name="Note 7 2 4 4 5" xfId="54061"/>
    <cellStyle name="Note 7 2 5" xfId="54062"/>
    <cellStyle name="Note 7 2 5 2" xfId="54063"/>
    <cellStyle name="Note 7 2 5 2 2" xfId="54064"/>
    <cellStyle name="Note 7 2 5 2 2 2" xfId="54065"/>
    <cellStyle name="Note 7 2 5 2 2 2 2" xfId="54066"/>
    <cellStyle name="Note 7 2 5 2 2 2 2 2" xfId="54067"/>
    <cellStyle name="Note 7 2 5 2 2 2 3" xfId="54068"/>
    <cellStyle name="Note 7 2 5 2 2 3" xfId="54069"/>
    <cellStyle name="Note 7 2 5 2 2 3 2" xfId="54070"/>
    <cellStyle name="Note 7 2 5 2 2 3 2 2" xfId="54071"/>
    <cellStyle name="Note 7 2 5 2 2 3 3" xfId="54072"/>
    <cellStyle name="Note 7 2 5 2 2 4" xfId="54073"/>
    <cellStyle name="Note 7 2 5 2 2 4 2" xfId="54074"/>
    <cellStyle name="Note 7 2 5 2 2 5" xfId="54075"/>
    <cellStyle name="Note 7 2 5 2 3" xfId="54076"/>
    <cellStyle name="Note 7 2 5 2 3 2" xfId="54077"/>
    <cellStyle name="Note 7 2 5 2 3 2 2" xfId="54078"/>
    <cellStyle name="Note 7 2 5 2 3 3" xfId="54079"/>
    <cellStyle name="Note 7 2 5 2 4" xfId="54080"/>
    <cellStyle name="Note 7 2 5 2 4 2" xfId="54081"/>
    <cellStyle name="Note 7 2 5 2 4 2 2" xfId="54082"/>
    <cellStyle name="Note 7 2 5 2 4 3" xfId="54083"/>
    <cellStyle name="Note 7 2 5 2 5" xfId="54084"/>
    <cellStyle name="Note 7 2 5 2 5 2" xfId="54085"/>
    <cellStyle name="Note 7 2 5 2 6" xfId="54086"/>
    <cellStyle name="Note 7 2 5 3" xfId="54087"/>
    <cellStyle name="Note 7 2 5 3 2" xfId="54088"/>
    <cellStyle name="Note 7 2 5 3 2 2" xfId="54089"/>
    <cellStyle name="Note 7 2 5 3 2 2 2" xfId="54090"/>
    <cellStyle name="Note 7 2 5 3 2 2 2 2" xfId="54091"/>
    <cellStyle name="Note 7 2 5 3 2 2 3" xfId="54092"/>
    <cellStyle name="Note 7 2 5 3 2 3" xfId="54093"/>
    <cellStyle name="Note 7 2 5 3 2 3 2" xfId="54094"/>
    <cellStyle name="Note 7 2 5 3 2 3 2 2" xfId="54095"/>
    <cellStyle name="Note 7 2 5 3 2 3 3" xfId="54096"/>
    <cellStyle name="Note 7 2 5 3 2 4" xfId="54097"/>
    <cellStyle name="Note 7 2 5 3 2 4 2" xfId="54098"/>
    <cellStyle name="Note 7 2 5 3 2 5" xfId="54099"/>
    <cellStyle name="Note 7 2 5 3 3" xfId="54100"/>
    <cellStyle name="Note 7 2 5 3 3 2" xfId="54101"/>
    <cellStyle name="Note 7 2 5 3 3 2 2" xfId="54102"/>
    <cellStyle name="Note 7 2 5 3 3 3" xfId="54103"/>
    <cellStyle name="Note 7 2 5 3 4" xfId="54104"/>
    <cellStyle name="Note 7 2 5 3 4 2" xfId="54105"/>
    <cellStyle name="Note 7 2 5 3 4 2 2" xfId="54106"/>
    <cellStyle name="Note 7 2 5 3 4 3" xfId="54107"/>
    <cellStyle name="Note 7 2 5 3 5" xfId="54108"/>
    <cellStyle name="Note 7 2 5 3 5 2" xfId="54109"/>
    <cellStyle name="Note 7 2 5 3 6" xfId="54110"/>
    <cellStyle name="Note 7 2 5 4" xfId="54111"/>
    <cellStyle name="Note 7 2 5 4 2" xfId="54112"/>
    <cellStyle name="Note 7 2 5 4 2 2" xfId="54113"/>
    <cellStyle name="Note 7 2 5 4 2 2 2" xfId="54114"/>
    <cellStyle name="Note 7 2 5 4 2 3" xfId="54115"/>
    <cellStyle name="Note 7 2 5 4 3" xfId="54116"/>
    <cellStyle name="Note 7 2 5 4 3 2" xfId="54117"/>
    <cellStyle name="Note 7 2 5 4 3 2 2" xfId="54118"/>
    <cellStyle name="Note 7 2 5 4 3 3" xfId="54119"/>
    <cellStyle name="Note 7 2 5 4 4" xfId="54120"/>
    <cellStyle name="Note 7 2 5 4 4 2" xfId="54121"/>
    <cellStyle name="Note 7 2 5 4 5" xfId="54122"/>
    <cellStyle name="Note 7 2 6" xfId="54123"/>
    <cellStyle name="Note 7 2 6 2" xfId="54124"/>
    <cellStyle name="Note 7 2 6 2 2" xfId="54125"/>
    <cellStyle name="Note 7 2 6 2 2 2" xfId="54126"/>
    <cellStyle name="Note 7 2 6 2 2 2 2" xfId="54127"/>
    <cellStyle name="Note 7 2 6 2 2 2 2 2" xfId="54128"/>
    <cellStyle name="Note 7 2 6 2 2 2 3" xfId="54129"/>
    <cellStyle name="Note 7 2 6 2 2 3" xfId="54130"/>
    <cellStyle name="Note 7 2 6 2 2 3 2" xfId="54131"/>
    <cellStyle name="Note 7 2 6 2 2 3 2 2" xfId="54132"/>
    <cellStyle name="Note 7 2 6 2 2 3 3" xfId="54133"/>
    <cellStyle name="Note 7 2 6 2 2 4" xfId="54134"/>
    <cellStyle name="Note 7 2 6 2 2 4 2" xfId="54135"/>
    <cellStyle name="Note 7 2 6 2 2 5" xfId="54136"/>
    <cellStyle name="Note 7 2 6 2 3" xfId="54137"/>
    <cellStyle name="Note 7 2 6 2 3 2" xfId="54138"/>
    <cellStyle name="Note 7 2 6 2 3 2 2" xfId="54139"/>
    <cellStyle name="Note 7 2 6 2 3 3" xfId="54140"/>
    <cellStyle name="Note 7 2 6 2 4" xfId="54141"/>
    <cellStyle name="Note 7 2 6 2 4 2" xfId="54142"/>
    <cellStyle name="Note 7 2 6 2 4 2 2" xfId="54143"/>
    <cellStyle name="Note 7 2 6 2 4 3" xfId="54144"/>
    <cellStyle name="Note 7 2 6 2 5" xfId="54145"/>
    <cellStyle name="Note 7 2 6 2 5 2" xfId="54146"/>
    <cellStyle name="Note 7 2 6 2 6" xfId="54147"/>
    <cellStyle name="Note 7 2 6 3" xfId="54148"/>
    <cellStyle name="Note 7 2 6 3 2" xfId="54149"/>
    <cellStyle name="Note 7 2 6 3 2 2" xfId="54150"/>
    <cellStyle name="Note 7 2 6 3 2 2 2" xfId="54151"/>
    <cellStyle name="Note 7 2 6 3 2 2 2 2" xfId="54152"/>
    <cellStyle name="Note 7 2 6 3 2 2 3" xfId="54153"/>
    <cellStyle name="Note 7 2 6 3 2 3" xfId="54154"/>
    <cellStyle name="Note 7 2 6 3 2 3 2" xfId="54155"/>
    <cellStyle name="Note 7 2 6 3 2 3 2 2" xfId="54156"/>
    <cellStyle name="Note 7 2 6 3 2 3 3" xfId="54157"/>
    <cellStyle name="Note 7 2 6 3 2 4" xfId="54158"/>
    <cellStyle name="Note 7 2 6 3 2 4 2" xfId="54159"/>
    <cellStyle name="Note 7 2 6 3 2 5" xfId="54160"/>
    <cellStyle name="Note 7 2 6 3 3" xfId="54161"/>
    <cellStyle name="Note 7 2 6 3 3 2" xfId="54162"/>
    <cellStyle name="Note 7 2 6 3 3 2 2" xfId="54163"/>
    <cellStyle name="Note 7 2 6 3 3 3" xfId="54164"/>
    <cellStyle name="Note 7 2 6 3 4" xfId="54165"/>
    <cellStyle name="Note 7 2 6 3 4 2" xfId="54166"/>
    <cellStyle name="Note 7 2 6 3 4 2 2" xfId="54167"/>
    <cellStyle name="Note 7 2 6 3 4 3" xfId="54168"/>
    <cellStyle name="Note 7 2 6 3 5" xfId="54169"/>
    <cellStyle name="Note 7 2 6 3 5 2" xfId="54170"/>
    <cellStyle name="Note 7 2 6 3 6" xfId="54171"/>
    <cellStyle name="Note 7 2 6 4" xfId="54172"/>
    <cellStyle name="Note 7 2 6 4 2" xfId="54173"/>
    <cellStyle name="Note 7 2 6 4 2 2" xfId="54174"/>
    <cellStyle name="Note 7 2 6 4 2 2 2" xfId="54175"/>
    <cellStyle name="Note 7 2 6 4 2 3" xfId="54176"/>
    <cellStyle name="Note 7 2 6 4 3" xfId="54177"/>
    <cellStyle name="Note 7 2 6 4 3 2" xfId="54178"/>
    <cellStyle name="Note 7 2 6 4 3 2 2" xfId="54179"/>
    <cellStyle name="Note 7 2 6 4 3 3" xfId="54180"/>
    <cellStyle name="Note 7 2 6 4 4" xfId="54181"/>
    <cellStyle name="Note 7 2 6 4 4 2" xfId="54182"/>
    <cellStyle name="Note 7 2 6 4 5" xfId="54183"/>
    <cellStyle name="Note 7 2 7" xfId="54184"/>
    <cellStyle name="Note 7 2 7 2" xfId="54185"/>
    <cellStyle name="Note 7 2 7 2 2" xfId="54186"/>
    <cellStyle name="Note 7 2 7 2 2 2" xfId="54187"/>
    <cellStyle name="Note 7 2 7 2 2 2 2" xfId="54188"/>
    <cellStyle name="Note 7 2 7 2 2 3" xfId="54189"/>
    <cellStyle name="Note 7 2 7 2 3" xfId="54190"/>
    <cellStyle name="Note 7 2 7 2 3 2" xfId="54191"/>
    <cellStyle name="Note 7 2 7 2 3 2 2" xfId="54192"/>
    <cellStyle name="Note 7 2 7 2 3 3" xfId="54193"/>
    <cellStyle name="Note 7 2 7 2 4" xfId="54194"/>
    <cellStyle name="Note 7 2 7 2 4 2" xfId="54195"/>
    <cellStyle name="Note 7 2 7 2 5" xfId="54196"/>
    <cellStyle name="Note 7 2 7 3" xfId="54197"/>
    <cellStyle name="Note 7 2 7 3 2" xfId="54198"/>
    <cellStyle name="Note 7 2 7 3 2 2" xfId="54199"/>
    <cellStyle name="Note 7 2 7 3 3" xfId="54200"/>
    <cellStyle name="Note 7 2 7 4" xfId="54201"/>
    <cellStyle name="Note 7 2 7 4 2" xfId="54202"/>
    <cellStyle name="Note 7 2 7 4 2 2" xfId="54203"/>
    <cellStyle name="Note 7 2 7 4 3" xfId="54204"/>
    <cellStyle name="Note 7 2 7 5" xfId="54205"/>
    <cellStyle name="Note 7 2 7 5 2" xfId="54206"/>
    <cellStyle name="Note 7 2 7 6" xfId="54207"/>
    <cellStyle name="Note 7 2 8" xfId="54208"/>
    <cellStyle name="Note 7 2 8 2" xfId="54209"/>
    <cellStyle name="Note 7 2 8 2 2" xfId="54210"/>
    <cellStyle name="Note 7 2 8 2 2 2" xfId="54211"/>
    <cellStyle name="Note 7 2 8 2 2 2 2" xfId="54212"/>
    <cellStyle name="Note 7 2 8 2 2 3" xfId="54213"/>
    <cellStyle name="Note 7 2 8 2 3" xfId="54214"/>
    <cellStyle name="Note 7 2 8 2 3 2" xfId="54215"/>
    <cellStyle name="Note 7 2 8 2 3 2 2" xfId="54216"/>
    <cellStyle name="Note 7 2 8 2 3 3" xfId="54217"/>
    <cellStyle name="Note 7 2 8 2 4" xfId="54218"/>
    <cellStyle name="Note 7 2 8 2 4 2" xfId="54219"/>
    <cellStyle name="Note 7 2 8 2 5" xfId="54220"/>
    <cellStyle name="Note 7 2 8 3" xfId="54221"/>
    <cellStyle name="Note 7 2 8 3 2" xfId="54222"/>
    <cellStyle name="Note 7 2 8 3 2 2" xfId="54223"/>
    <cellStyle name="Note 7 2 8 3 3" xfId="54224"/>
    <cellStyle name="Note 7 2 8 4" xfId="54225"/>
    <cellStyle name="Note 7 2 8 4 2" xfId="54226"/>
    <cellStyle name="Note 7 2 8 4 2 2" xfId="54227"/>
    <cellStyle name="Note 7 2 8 4 3" xfId="54228"/>
    <cellStyle name="Note 7 2 8 5" xfId="54229"/>
    <cellStyle name="Note 7 2 8 5 2" xfId="54230"/>
    <cellStyle name="Note 7 2 8 6" xfId="54231"/>
    <cellStyle name="Note 7 2 9" xfId="54232"/>
    <cellStyle name="Note 7 2 9 2" xfId="54233"/>
    <cellStyle name="Note 7 2 9 2 2" xfId="54234"/>
    <cellStyle name="Note 7 2 9 2 2 2" xfId="54235"/>
    <cellStyle name="Note 7 2 9 2 3" xfId="54236"/>
    <cellStyle name="Note 7 2 9 3" xfId="54237"/>
    <cellStyle name="Note 7 2 9 3 2" xfId="54238"/>
    <cellStyle name="Note 7 2 9 3 2 2" xfId="54239"/>
    <cellStyle name="Note 7 2 9 3 3" xfId="54240"/>
    <cellStyle name="Note 7 2 9 4" xfId="54241"/>
    <cellStyle name="Note 7 2 9 4 2" xfId="54242"/>
    <cellStyle name="Note 7 2 9 5" xfId="54243"/>
    <cellStyle name="Note 7 3" xfId="54244"/>
    <cellStyle name="Note 7 3 10" xfId="54245"/>
    <cellStyle name="Note 7 3 2" xfId="54246"/>
    <cellStyle name="Note 7 3 2 2" xfId="54247"/>
    <cellStyle name="Note 7 3 2 2 2" xfId="54248"/>
    <cellStyle name="Note 7 3 2 2 2 2" xfId="54249"/>
    <cellStyle name="Note 7 3 2 2 2 2 2" xfId="54250"/>
    <cellStyle name="Note 7 3 2 2 2 2 2 2" xfId="54251"/>
    <cellStyle name="Note 7 3 2 2 2 2 3" xfId="54252"/>
    <cellStyle name="Note 7 3 2 2 2 3" xfId="54253"/>
    <cellStyle name="Note 7 3 2 2 2 3 2" xfId="54254"/>
    <cellStyle name="Note 7 3 2 2 2 3 2 2" xfId="54255"/>
    <cellStyle name="Note 7 3 2 2 2 3 3" xfId="54256"/>
    <cellStyle name="Note 7 3 2 2 2 4" xfId="54257"/>
    <cellStyle name="Note 7 3 2 2 2 4 2" xfId="54258"/>
    <cellStyle name="Note 7 3 2 2 2 5" xfId="54259"/>
    <cellStyle name="Note 7 3 2 2 3" xfId="54260"/>
    <cellStyle name="Note 7 3 2 2 3 2" xfId="54261"/>
    <cellStyle name="Note 7 3 2 2 3 2 2" xfId="54262"/>
    <cellStyle name="Note 7 3 2 2 3 3" xfId="54263"/>
    <cellStyle name="Note 7 3 2 2 4" xfId="54264"/>
    <cellStyle name="Note 7 3 2 2 4 2" xfId="54265"/>
    <cellStyle name="Note 7 3 2 2 4 2 2" xfId="54266"/>
    <cellStyle name="Note 7 3 2 2 4 3" xfId="54267"/>
    <cellStyle name="Note 7 3 2 2 5" xfId="54268"/>
    <cellStyle name="Note 7 3 2 2 5 2" xfId="54269"/>
    <cellStyle name="Note 7 3 2 2 6" xfId="54270"/>
    <cellStyle name="Note 7 3 2 3" xfId="54271"/>
    <cellStyle name="Note 7 3 2 3 2" xfId="54272"/>
    <cellStyle name="Note 7 3 2 3 2 2" xfId="54273"/>
    <cellStyle name="Note 7 3 2 3 2 2 2" xfId="54274"/>
    <cellStyle name="Note 7 3 2 3 2 2 2 2" xfId="54275"/>
    <cellStyle name="Note 7 3 2 3 2 2 3" xfId="54276"/>
    <cellStyle name="Note 7 3 2 3 2 3" xfId="54277"/>
    <cellStyle name="Note 7 3 2 3 2 3 2" xfId="54278"/>
    <cellStyle name="Note 7 3 2 3 2 3 2 2" xfId="54279"/>
    <cellStyle name="Note 7 3 2 3 2 3 3" xfId="54280"/>
    <cellStyle name="Note 7 3 2 3 2 4" xfId="54281"/>
    <cellStyle name="Note 7 3 2 3 2 4 2" xfId="54282"/>
    <cellStyle name="Note 7 3 2 3 2 5" xfId="54283"/>
    <cellStyle name="Note 7 3 2 3 3" xfId="54284"/>
    <cellStyle name="Note 7 3 2 3 3 2" xfId="54285"/>
    <cellStyle name="Note 7 3 2 3 3 2 2" xfId="54286"/>
    <cellStyle name="Note 7 3 2 3 3 3" xfId="54287"/>
    <cellStyle name="Note 7 3 2 3 4" xfId="54288"/>
    <cellStyle name="Note 7 3 2 3 4 2" xfId="54289"/>
    <cellStyle name="Note 7 3 2 3 4 2 2" xfId="54290"/>
    <cellStyle name="Note 7 3 2 3 4 3" xfId="54291"/>
    <cellStyle name="Note 7 3 2 3 5" xfId="54292"/>
    <cellStyle name="Note 7 3 2 3 5 2" xfId="54293"/>
    <cellStyle name="Note 7 3 2 3 6" xfId="54294"/>
    <cellStyle name="Note 7 3 2 4" xfId="54295"/>
    <cellStyle name="Note 7 3 2 4 2" xfId="54296"/>
    <cellStyle name="Note 7 3 2 4 2 2" xfId="54297"/>
    <cellStyle name="Note 7 3 2 4 2 2 2" xfId="54298"/>
    <cellStyle name="Note 7 3 2 4 2 3" xfId="54299"/>
    <cellStyle name="Note 7 3 2 4 3" xfId="54300"/>
    <cellStyle name="Note 7 3 2 4 3 2" xfId="54301"/>
    <cellStyle name="Note 7 3 2 4 3 2 2" xfId="54302"/>
    <cellStyle name="Note 7 3 2 4 3 3" xfId="54303"/>
    <cellStyle name="Note 7 3 2 4 4" xfId="54304"/>
    <cellStyle name="Note 7 3 2 4 4 2" xfId="54305"/>
    <cellStyle name="Note 7 3 2 4 5" xfId="54306"/>
    <cellStyle name="Note 7 3 3" xfId="54307"/>
    <cellStyle name="Note 7 3 3 2" xfId="54308"/>
    <cellStyle name="Note 7 3 3 2 2" xfId="54309"/>
    <cellStyle name="Note 7 3 3 2 2 2" xfId="54310"/>
    <cellStyle name="Note 7 3 3 2 2 2 2" xfId="54311"/>
    <cellStyle name="Note 7 3 3 2 2 2 2 2" xfId="54312"/>
    <cellStyle name="Note 7 3 3 2 2 2 3" xfId="54313"/>
    <cellStyle name="Note 7 3 3 2 2 3" xfId="54314"/>
    <cellStyle name="Note 7 3 3 2 2 3 2" xfId="54315"/>
    <cellStyle name="Note 7 3 3 2 2 3 2 2" xfId="54316"/>
    <cellStyle name="Note 7 3 3 2 2 3 3" xfId="54317"/>
    <cellStyle name="Note 7 3 3 2 2 4" xfId="54318"/>
    <cellStyle name="Note 7 3 3 2 2 4 2" xfId="54319"/>
    <cellStyle name="Note 7 3 3 2 2 5" xfId="54320"/>
    <cellStyle name="Note 7 3 3 2 3" xfId="54321"/>
    <cellStyle name="Note 7 3 3 2 3 2" xfId="54322"/>
    <cellStyle name="Note 7 3 3 2 3 2 2" xfId="54323"/>
    <cellStyle name="Note 7 3 3 2 3 3" xfId="54324"/>
    <cellStyle name="Note 7 3 3 2 4" xfId="54325"/>
    <cellStyle name="Note 7 3 3 2 4 2" xfId="54326"/>
    <cellStyle name="Note 7 3 3 2 4 2 2" xfId="54327"/>
    <cellStyle name="Note 7 3 3 2 4 3" xfId="54328"/>
    <cellStyle name="Note 7 3 3 2 5" xfId="54329"/>
    <cellStyle name="Note 7 3 3 2 5 2" xfId="54330"/>
    <cellStyle name="Note 7 3 3 2 6" xfId="54331"/>
    <cellStyle name="Note 7 3 3 3" xfId="54332"/>
    <cellStyle name="Note 7 3 3 3 2" xfId="54333"/>
    <cellStyle name="Note 7 3 3 3 2 2" xfId="54334"/>
    <cellStyle name="Note 7 3 3 3 2 2 2" xfId="54335"/>
    <cellStyle name="Note 7 3 3 3 2 2 2 2" xfId="54336"/>
    <cellStyle name="Note 7 3 3 3 2 2 3" xfId="54337"/>
    <cellStyle name="Note 7 3 3 3 2 3" xfId="54338"/>
    <cellStyle name="Note 7 3 3 3 2 3 2" xfId="54339"/>
    <cellStyle name="Note 7 3 3 3 2 3 2 2" xfId="54340"/>
    <cellStyle name="Note 7 3 3 3 2 3 3" xfId="54341"/>
    <cellStyle name="Note 7 3 3 3 2 4" xfId="54342"/>
    <cellStyle name="Note 7 3 3 3 2 4 2" xfId="54343"/>
    <cellStyle name="Note 7 3 3 3 2 5" xfId="54344"/>
    <cellStyle name="Note 7 3 3 3 3" xfId="54345"/>
    <cellStyle name="Note 7 3 3 3 3 2" xfId="54346"/>
    <cellStyle name="Note 7 3 3 3 3 2 2" xfId="54347"/>
    <cellStyle name="Note 7 3 3 3 3 3" xfId="54348"/>
    <cellStyle name="Note 7 3 3 3 4" xfId="54349"/>
    <cellStyle name="Note 7 3 3 3 4 2" xfId="54350"/>
    <cellStyle name="Note 7 3 3 3 4 2 2" xfId="54351"/>
    <cellStyle name="Note 7 3 3 3 4 3" xfId="54352"/>
    <cellStyle name="Note 7 3 3 3 5" xfId="54353"/>
    <cellStyle name="Note 7 3 3 3 5 2" xfId="54354"/>
    <cellStyle name="Note 7 3 3 3 6" xfId="54355"/>
    <cellStyle name="Note 7 3 3 4" xfId="54356"/>
    <cellStyle name="Note 7 3 3 4 2" xfId="54357"/>
    <cellStyle name="Note 7 3 3 4 2 2" xfId="54358"/>
    <cellStyle name="Note 7 3 3 4 2 2 2" xfId="54359"/>
    <cellStyle name="Note 7 3 3 4 2 3" xfId="54360"/>
    <cellStyle name="Note 7 3 3 4 3" xfId="54361"/>
    <cellStyle name="Note 7 3 3 4 3 2" xfId="54362"/>
    <cellStyle name="Note 7 3 3 4 3 2 2" xfId="54363"/>
    <cellStyle name="Note 7 3 3 4 3 3" xfId="54364"/>
    <cellStyle name="Note 7 3 3 4 4" xfId="54365"/>
    <cellStyle name="Note 7 3 3 4 4 2" xfId="54366"/>
    <cellStyle name="Note 7 3 3 4 5" xfId="54367"/>
    <cellStyle name="Note 7 3 4" xfId="54368"/>
    <cellStyle name="Note 7 3 4 2" xfId="54369"/>
    <cellStyle name="Note 7 3 4 2 2" xfId="54370"/>
    <cellStyle name="Note 7 3 4 2 2 2" xfId="54371"/>
    <cellStyle name="Note 7 3 4 2 2 2 2" xfId="54372"/>
    <cellStyle name="Note 7 3 4 2 2 2 2 2" xfId="54373"/>
    <cellStyle name="Note 7 3 4 2 2 2 3" xfId="54374"/>
    <cellStyle name="Note 7 3 4 2 2 3" xfId="54375"/>
    <cellStyle name="Note 7 3 4 2 2 3 2" xfId="54376"/>
    <cellStyle name="Note 7 3 4 2 2 3 2 2" xfId="54377"/>
    <cellStyle name="Note 7 3 4 2 2 3 3" xfId="54378"/>
    <cellStyle name="Note 7 3 4 2 2 4" xfId="54379"/>
    <cellStyle name="Note 7 3 4 2 2 4 2" xfId="54380"/>
    <cellStyle name="Note 7 3 4 2 2 5" xfId="54381"/>
    <cellStyle name="Note 7 3 4 2 3" xfId="54382"/>
    <cellStyle name="Note 7 3 4 2 3 2" xfId="54383"/>
    <cellStyle name="Note 7 3 4 2 3 2 2" xfId="54384"/>
    <cellStyle name="Note 7 3 4 2 3 3" xfId="54385"/>
    <cellStyle name="Note 7 3 4 2 4" xfId="54386"/>
    <cellStyle name="Note 7 3 4 2 4 2" xfId="54387"/>
    <cellStyle name="Note 7 3 4 2 4 2 2" xfId="54388"/>
    <cellStyle name="Note 7 3 4 2 4 3" xfId="54389"/>
    <cellStyle name="Note 7 3 4 2 5" xfId="54390"/>
    <cellStyle name="Note 7 3 4 2 5 2" xfId="54391"/>
    <cellStyle name="Note 7 3 4 2 6" xfId="54392"/>
    <cellStyle name="Note 7 3 4 3" xfId="54393"/>
    <cellStyle name="Note 7 3 4 3 2" xfId="54394"/>
    <cellStyle name="Note 7 3 4 3 2 2" xfId="54395"/>
    <cellStyle name="Note 7 3 4 3 2 2 2" xfId="54396"/>
    <cellStyle name="Note 7 3 4 3 2 2 2 2" xfId="54397"/>
    <cellStyle name="Note 7 3 4 3 2 2 3" xfId="54398"/>
    <cellStyle name="Note 7 3 4 3 2 3" xfId="54399"/>
    <cellStyle name="Note 7 3 4 3 2 3 2" xfId="54400"/>
    <cellStyle name="Note 7 3 4 3 2 3 2 2" xfId="54401"/>
    <cellStyle name="Note 7 3 4 3 2 3 3" xfId="54402"/>
    <cellStyle name="Note 7 3 4 3 2 4" xfId="54403"/>
    <cellStyle name="Note 7 3 4 3 2 4 2" xfId="54404"/>
    <cellStyle name="Note 7 3 4 3 2 5" xfId="54405"/>
    <cellStyle name="Note 7 3 4 3 3" xfId="54406"/>
    <cellStyle name="Note 7 3 4 3 3 2" xfId="54407"/>
    <cellStyle name="Note 7 3 4 3 3 2 2" xfId="54408"/>
    <cellStyle name="Note 7 3 4 3 3 3" xfId="54409"/>
    <cellStyle name="Note 7 3 4 3 4" xfId="54410"/>
    <cellStyle name="Note 7 3 4 3 4 2" xfId="54411"/>
    <cellStyle name="Note 7 3 4 3 4 2 2" xfId="54412"/>
    <cellStyle name="Note 7 3 4 3 4 3" xfId="54413"/>
    <cellStyle name="Note 7 3 4 3 5" xfId="54414"/>
    <cellStyle name="Note 7 3 4 3 5 2" xfId="54415"/>
    <cellStyle name="Note 7 3 4 3 6" xfId="54416"/>
    <cellStyle name="Note 7 3 4 4" xfId="54417"/>
    <cellStyle name="Note 7 3 4 4 2" xfId="54418"/>
    <cellStyle name="Note 7 3 4 4 2 2" xfId="54419"/>
    <cellStyle name="Note 7 3 4 4 2 2 2" xfId="54420"/>
    <cellStyle name="Note 7 3 4 4 2 3" xfId="54421"/>
    <cellStyle name="Note 7 3 4 4 3" xfId="54422"/>
    <cellStyle name="Note 7 3 4 4 3 2" xfId="54423"/>
    <cellStyle name="Note 7 3 4 4 3 2 2" xfId="54424"/>
    <cellStyle name="Note 7 3 4 4 3 3" xfId="54425"/>
    <cellStyle name="Note 7 3 4 4 4" xfId="54426"/>
    <cellStyle name="Note 7 3 4 4 4 2" xfId="54427"/>
    <cellStyle name="Note 7 3 4 4 5" xfId="54428"/>
    <cellStyle name="Note 7 3 5" xfId="54429"/>
    <cellStyle name="Note 7 3 5 2" xfId="54430"/>
    <cellStyle name="Note 7 3 5 2 2" xfId="54431"/>
    <cellStyle name="Note 7 3 5 2 2 2" xfId="54432"/>
    <cellStyle name="Note 7 3 5 2 2 2 2" xfId="54433"/>
    <cellStyle name="Note 7 3 5 2 2 2 2 2" xfId="54434"/>
    <cellStyle name="Note 7 3 5 2 2 2 3" xfId="54435"/>
    <cellStyle name="Note 7 3 5 2 2 3" xfId="54436"/>
    <cellStyle name="Note 7 3 5 2 2 3 2" xfId="54437"/>
    <cellStyle name="Note 7 3 5 2 2 3 2 2" xfId="54438"/>
    <cellStyle name="Note 7 3 5 2 2 3 3" xfId="54439"/>
    <cellStyle name="Note 7 3 5 2 2 4" xfId="54440"/>
    <cellStyle name="Note 7 3 5 2 2 4 2" xfId="54441"/>
    <cellStyle name="Note 7 3 5 2 2 5" xfId="54442"/>
    <cellStyle name="Note 7 3 5 2 3" xfId="54443"/>
    <cellStyle name="Note 7 3 5 2 3 2" xfId="54444"/>
    <cellStyle name="Note 7 3 5 2 3 2 2" xfId="54445"/>
    <cellStyle name="Note 7 3 5 2 3 3" xfId="54446"/>
    <cellStyle name="Note 7 3 5 2 4" xfId="54447"/>
    <cellStyle name="Note 7 3 5 2 4 2" xfId="54448"/>
    <cellStyle name="Note 7 3 5 2 4 2 2" xfId="54449"/>
    <cellStyle name="Note 7 3 5 2 4 3" xfId="54450"/>
    <cellStyle name="Note 7 3 5 2 5" xfId="54451"/>
    <cellStyle name="Note 7 3 5 2 5 2" xfId="54452"/>
    <cellStyle name="Note 7 3 5 2 6" xfId="54453"/>
    <cellStyle name="Note 7 3 5 3" xfId="54454"/>
    <cellStyle name="Note 7 3 5 3 2" xfId="54455"/>
    <cellStyle name="Note 7 3 5 3 2 2" xfId="54456"/>
    <cellStyle name="Note 7 3 5 3 2 2 2" xfId="54457"/>
    <cellStyle name="Note 7 3 5 3 2 2 2 2" xfId="54458"/>
    <cellStyle name="Note 7 3 5 3 2 2 3" xfId="54459"/>
    <cellStyle name="Note 7 3 5 3 2 3" xfId="54460"/>
    <cellStyle name="Note 7 3 5 3 2 3 2" xfId="54461"/>
    <cellStyle name="Note 7 3 5 3 2 3 2 2" xfId="54462"/>
    <cellStyle name="Note 7 3 5 3 2 3 3" xfId="54463"/>
    <cellStyle name="Note 7 3 5 3 2 4" xfId="54464"/>
    <cellStyle name="Note 7 3 5 3 2 4 2" xfId="54465"/>
    <cellStyle name="Note 7 3 5 3 2 5" xfId="54466"/>
    <cellStyle name="Note 7 3 5 3 3" xfId="54467"/>
    <cellStyle name="Note 7 3 5 3 3 2" xfId="54468"/>
    <cellStyle name="Note 7 3 5 3 3 2 2" xfId="54469"/>
    <cellStyle name="Note 7 3 5 3 3 3" xfId="54470"/>
    <cellStyle name="Note 7 3 5 3 4" xfId="54471"/>
    <cellStyle name="Note 7 3 5 3 4 2" xfId="54472"/>
    <cellStyle name="Note 7 3 5 3 4 2 2" xfId="54473"/>
    <cellStyle name="Note 7 3 5 3 4 3" xfId="54474"/>
    <cellStyle name="Note 7 3 5 3 5" xfId="54475"/>
    <cellStyle name="Note 7 3 5 3 5 2" xfId="54476"/>
    <cellStyle name="Note 7 3 5 3 6" xfId="54477"/>
    <cellStyle name="Note 7 3 5 4" xfId="54478"/>
    <cellStyle name="Note 7 3 5 4 2" xfId="54479"/>
    <cellStyle name="Note 7 3 5 4 2 2" xfId="54480"/>
    <cellStyle name="Note 7 3 5 4 2 2 2" xfId="54481"/>
    <cellStyle name="Note 7 3 5 4 2 3" xfId="54482"/>
    <cellStyle name="Note 7 3 5 4 3" xfId="54483"/>
    <cellStyle name="Note 7 3 5 4 3 2" xfId="54484"/>
    <cellStyle name="Note 7 3 5 4 3 2 2" xfId="54485"/>
    <cellStyle name="Note 7 3 5 4 3 3" xfId="54486"/>
    <cellStyle name="Note 7 3 5 4 4" xfId="54487"/>
    <cellStyle name="Note 7 3 5 4 4 2" xfId="54488"/>
    <cellStyle name="Note 7 3 5 4 5" xfId="54489"/>
    <cellStyle name="Note 7 3 6" xfId="54490"/>
    <cellStyle name="Note 7 3 6 2" xfId="54491"/>
    <cellStyle name="Note 7 3 6 2 2" xfId="54492"/>
    <cellStyle name="Note 7 3 6 2 2 2" xfId="54493"/>
    <cellStyle name="Note 7 3 6 2 2 2 2" xfId="54494"/>
    <cellStyle name="Note 7 3 6 2 2 2 2 2" xfId="54495"/>
    <cellStyle name="Note 7 3 6 2 2 2 3" xfId="54496"/>
    <cellStyle name="Note 7 3 6 2 2 3" xfId="54497"/>
    <cellStyle name="Note 7 3 6 2 2 3 2" xfId="54498"/>
    <cellStyle name="Note 7 3 6 2 2 3 2 2" xfId="54499"/>
    <cellStyle name="Note 7 3 6 2 2 3 3" xfId="54500"/>
    <cellStyle name="Note 7 3 6 2 2 4" xfId="54501"/>
    <cellStyle name="Note 7 3 6 2 2 4 2" xfId="54502"/>
    <cellStyle name="Note 7 3 6 2 2 5" xfId="54503"/>
    <cellStyle name="Note 7 3 6 2 3" xfId="54504"/>
    <cellStyle name="Note 7 3 6 2 3 2" xfId="54505"/>
    <cellStyle name="Note 7 3 6 2 3 2 2" xfId="54506"/>
    <cellStyle name="Note 7 3 6 2 3 3" xfId="54507"/>
    <cellStyle name="Note 7 3 6 2 4" xfId="54508"/>
    <cellStyle name="Note 7 3 6 2 4 2" xfId="54509"/>
    <cellStyle name="Note 7 3 6 2 4 2 2" xfId="54510"/>
    <cellStyle name="Note 7 3 6 2 4 3" xfId="54511"/>
    <cellStyle name="Note 7 3 6 2 5" xfId="54512"/>
    <cellStyle name="Note 7 3 6 2 5 2" xfId="54513"/>
    <cellStyle name="Note 7 3 6 2 6" xfId="54514"/>
    <cellStyle name="Note 7 3 6 3" xfId="54515"/>
    <cellStyle name="Note 7 3 6 3 2" xfId="54516"/>
    <cellStyle name="Note 7 3 6 3 2 2" xfId="54517"/>
    <cellStyle name="Note 7 3 6 3 2 2 2" xfId="54518"/>
    <cellStyle name="Note 7 3 6 3 2 2 2 2" xfId="54519"/>
    <cellStyle name="Note 7 3 6 3 2 2 3" xfId="54520"/>
    <cellStyle name="Note 7 3 6 3 2 3" xfId="54521"/>
    <cellStyle name="Note 7 3 6 3 2 3 2" xfId="54522"/>
    <cellStyle name="Note 7 3 6 3 2 3 2 2" xfId="54523"/>
    <cellStyle name="Note 7 3 6 3 2 3 3" xfId="54524"/>
    <cellStyle name="Note 7 3 6 3 2 4" xfId="54525"/>
    <cellStyle name="Note 7 3 6 3 2 4 2" xfId="54526"/>
    <cellStyle name="Note 7 3 6 3 2 5" xfId="54527"/>
    <cellStyle name="Note 7 3 6 3 3" xfId="54528"/>
    <cellStyle name="Note 7 3 6 3 3 2" xfId="54529"/>
    <cellStyle name="Note 7 3 6 3 3 2 2" xfId="54530"/>
    <cellStyle name="Note 7 3 6 3 3 3" xfId="54531"/>
    <cellStyle name="Note 7 3 6 3 4" xfId="54532"/>
    <cellStyle name="Note 7 3 6 3 4 2" xfId="54533"/>
    <cellStyle name="Note 7 3 6 3 4 2 2" xfId="54534"/>
    <cellStyle name="Note 7 3 6 3 4 3" xfId="54535"/>
    <cellStyle name="Note 7 3 6 3 5" xfId="54536"/>
    <cellStyle name="Note 7 3 6 3 5 2" xfId="54537"/>
    <cellStyle name="Note 7 3 6 3 6" xfId="54538"/>
    <cellStyle name="Note 7 3 6 4" xfId="54539"/>
    <cellStyle name="Note 7 3 6 4 2" xfId="54540"/>
    <cellStyle name="Note 7 3 6 4 2 2" xfId="54541"/>
    <cellStyle name="Note 7 3 6 4 2 2 2" xfId="54542"/>
    <cellStyle name="Note 7 3 6 4 2 3" xfId="54543"/>
    <cellStyle name="Note 7 3 6 4 3" xfId="54544"/>
    <cellStyle name="Note 7 3 6 4 3 2" xfId="54545"/>
    <cellStyle name="Note 7 3 6 4 3 2 2" xfId="54546"/>
    <cellStyle name="Note 7 3 6 4 3 3" xfId="54547"/>
    <cellStyle name="Note 7 3 6 4 4" xfId="54548"/>
    <cellStyle name="Note 7 3 6 4 4 2" xfId="54549"/>
    <cellStyle name="Note 7 3 6 4 5" xfId="54550"/>
    <cellStyle name="Note 7 3 7" xfId="54551"/>
    <cellStyle name="Note 7 3 7 2" xfId="54552"/>
    <cellStyle name="Note 7 3 7 2 2" xfId="54553"/>
    <cellStyle name="Note 7 3 7 2 2 2" xfId="54554"/>
    <cellStyle name="Note 7 3 7 2 2 2 2" xfId="54555"/>
    <cellStyle name="Note 7 3 7 2 2 3" xfId="54556"/>
    <cellStyle name="Note 7 3 7 2 3" xfId="54557"/>
    <cellStyle name="Note 7 3 7 2 3 2" xfId="54558"/>
    <cellStyle name="Note 7 3 7 2 3 2 2" xfId="54559"/>
    <cellStyle name="Note 7 3 7 2 3 3" xfId="54560"/>
    <cellStyle name="Note 7 3 7 2 4" xfId="54561"/>
    <cellStyle name="Note 7 3 7 2 4 2" xfId="54562"/>
    <cellStyle name="Note 7 3 7 2 5" xfId="54563"/>
    <cellStyle name="Note 7 3 7 3" xfId="54564"/>
    <cellStyle name="Note 7 3 7 3 2" xfId="54565"/>
    <cellStyle name="Note 7 3 7 3 2 2" xfId="54566"/>
    <cellStyle name="Note 7 3 7 3 3" xfId="54567"/>
    <cellStyle name="Note 7 3 7 4" xfId="54568"/>
    <cellStyle name="Note 7 3 7 4 2" xfId="54569"/>
    <cellStyle name="Note 7 3 7 4 2 2" xfId="54570"/>
    <cellStyle name="Note 7 3 7 4 3" xfId="54571"/>
    <cellStyle name="Note 7 3 7 5" xfId="54572"/>
    <cellStyle name="Note 7 3 7 5 2" xfId="54573"/>
    <cellStyle name="Note 7 3 7 6" xfId="54574"/>
    <cellStyle name="Note 7 3 8" xfId="54575"/>
    <cellStyle name="Note 7 3 8 2" xfId="54576"/>
    <cellStyle name="Note 7 3 8 2 2" xfId="54577"/>
    <cellStyle name="Note 7 3 8 2 2 2" xfId="54578"/>
    <cellStyle name="Note 7 3 8 2 2 2 2" xfId="54579"/>
    <cellStyle name="Note 7 3 8 2 2 3" xfId="54580"/>
    <cellStyle name="Note 7 3 8 2 3" xfId="54581"/>
    <cellStyle name="Note 7 3 8 2 3 2" xfId="54582"/>
    <cellStyle name="Note 7 3 8 2 3 2 2" xfId="54583"/>
    <cellStyle name="Note 7 3 8 2 3 3" xfId="54584"/>
    <cellStyle name="Note 7 3 8 2 4" xfId="54585"/>
    <cellStyle name="Note 7 3 8 2 4 2" xfId="54586"/>
    <cellStyle name="Note 7 3 8 2 5" xfId="54587"/>
    <cellStyle name="Note 7 3 8 3" xfId="54588"/>
    <cellStyle name="Note 7 3 8 3 2" xfId="54589"/>
    <cellStyle name="Note 7 3 8 3 2 2" xfId="54590"/>
    <cellStyle name="Note 7 3 8 3 3" xfId="54591"/>
    <cellStyle name="Note 7 3 8 4" xfId="54592"/>
    <cellStyle name="Note 7 3 8 4 2" xfId="54593"/>
    <cellStyle name="Note 7 3 8 4 2 2" xfId="54594"/>
    <cellStyle name="Note 7 3 8 4 3" xfId="54595"/>
    <cellStyle name="Note 7 3 8 5" xfId="54596"/>
    <cellStyle name="Note 7 3 8 5 2" xfId="54597"/>
    <cellStyle name="Note 7 3 8 6" xfId="54598"/>
    <cellStyle name="Note 7 3 9" xfId="54599"/>
    <cellStyle name="Note 7 3 9 2" xfId="54600"/>
    <cellStyle name="Note 7 3 9 2 2" xfId="54601"/>
    <cellStyle name="Note 7 3 9 2 2 2" xfId="54602"/>
    <cellStyle name="Note 7 3 9 2 3" xfId="54603"/>
    <cellStyle name="Note 7 3 9 3" xfId="54604"/>
    <cellStyle name="Note 7 3 9 3 2" xfId="54605"/>
    <cellStyle name="Note 7 3 9 3 2 2" xfId="54606"/>
    <cellStyle name="Note 7 3 9 3 3" xfId="54607"/>
    <cellStyle name="Note 7 3 9 4" xfId="54608"/>
    <cellStyle name="Note 7 3 9 4 2" xfId="54609"/>
    <cellStyle name="Note 7 3 9 5" xfId="54610"/>
    <cellStyle name="Note 7 4" xfId="54611"/>
    <cellStyle name="Note 7 4 2" xfId="54612"/>
    <cellStyle name="Note 7 4 2 2" xfId="54613"/>
    <cellStyle name="Note 7 4 2 2 2" xfId="54614"/>
    <cellStyle name="Note 7 4 2 2 2 2" xfId="54615"/>
    <cellStyle name="Note 7 4 2 2 2 2 2" xfId="54616"/>
    <cellStyle name="Note 7 4 2 2 2 2 2 2" xfId="54617"/>
    <cellStyle name="Note 7 4 2 2 2 2 3" xfId="54618"/>
    <cellStyle name="Note 7 4 2 2 2 3" xfId="54619"/>
    <cellStyle name="Note 7 4 2 2 2 3 2" xfId="54620"/>
    <cellStyle name="Note 7 4 2 2 2 3 2 2" xfId="54621"/>
    <cellStyle name="Note 7 4 2 2 2 3 3" xfId="54622"/>
    <cellStyle name="Note 7 4 2 2 2 4" xfId="54623"/>
    <cellStyle name="Note 7 4 2 2 2 4 2" xfId="54624"/>
    <cellStyle name="Note 7 4 2 2 2 5" xfId="54625"/>
    <cellStyle name="Note 7 4 2 2 3" xfId="54626"/>
    <cellStyle name="Note 7 4 2 2 3 2" xfId="54627"/>
    <cellStyle name="Note 7 4 2 2 3 2 2" xfId="54628"/>
    <cellStyle name="Note 7 4 2 2 3 3" xfId="54629"/>
    <cellStyle name="Note 7 4 2 2 4" xfId="54630"/>
    <cellStyle name="Note 7 4 2 2 4 2" xfId="54631"/>
    <cellStyle name="Note 7 4 2 2 4 2 2" xfId="54632"/>
    <cellStyle name="Note 7 4 2 2 4 3" xfId="54633"/>
    <cellStyle name="Note 7 4 2 2 5" xfId="54634"/>
    <cellStyle name="Note 7 4 2 2 5 2" xfId="54635"/>
    <cellStyle name="Note 7 4 2 2 6" xfId="54636"/>
    <cellStyle name="Note 7 4 2 3" xfId="54637"/>
    <cellStyle name="Note 7 4 2 3 2" xfId="54638"/>
    <cellStyle name="Note 7 4 2 3 2 2" xfId="54639"/>
    <cellStyle name="Note 7 4 2 3 2 2 2" xfId="54640"/>
    <cellStyle name="Note 7 4 2 3 2 2 2 2" xfId="54641"/>
    <cellStyle name="Note 7 4 2 3 2 2 3" xfId="54642"/>
    <cellStyle name="Note 7 4 2 3 2 3" xfId="54643"/>
    <cellStyle name="Note 7 4 2 3 2 3 2" xfId="54644"/>
    <cellStyle name="Note 7 4 2 3 2 3 2 2" xfId="54645"/>
    <cellStyle name="Note 7 4 2 3 2 3 3" xfId="54646"/>
    <cellStyle name="Note 7 4 2 3 2 4" xfId="54647"/>
    <cellStyle name="Note 7 4 2 3 2 4 2" xfId="54648"/>
    <cellStyle name="Note 7 4 2 3 2 5" xfId="54649"/>
    <cellStyle name="Note 7 4 2 3 3" xfId="54650"/>
    <cellStyle name="Note 7 4 2 3 3 2" xfId="54651"/>
    <cellStyle name="Note 7 4 2 3 3 2 2" xfId="54652"/>
    <cellStyle name="Note 7 4 2 3 3 3" xfId="54653"/>
    <cellStyle name="Note 7 4 2 3 4" xfId="54654"/>
    <cellStyle name="Note 7 4 2 3 4 2" xfId="54655"/>
    <cellStyle name="Note 7 4 2 3 4 2 2" xfId="54656"/>
    <cellStyle name="Note 7 4 2 3 4 3" xfId="54657"/>
    <cellStyle name="Note 7 4 2 3 5" xfId="54658"/>
    <cellStyle name="Note 7 4 2 3 5 2" xfId="54659"/>
    <cellStyle name="Note 7 4 2 3 6" xfId="54660"/>
    <cellStyle name="Note 7 4 2 4" xfId="54661"/>
    <cellStyle name="Note 7 4 2 4 2" xfId="54662"/>
    <cellStyle name="Note 7 4 2 4 2 2" xfId="54663"/>
    <cellStyle name="Note 7 4 2 4 2 2 2" xfId="54664"/>
    <cellStyle name="Note 7 4 2 4 2 3" xfId="54665"/>
    <cellStyle name="Note 7 4 2 4 3" xfId="54666"/>
    <cellStyle name="Note 7 4 2 4 3 2" xfId="54667"/>
    <cellStyle name="Note 7 4 2 4 3 2 2" xfId="54668"/>
    <cellStyle name="Note 7 4 2 4 3 3" xfId="54669"/>
    <cellStyle name="Note 7 4 2 4 4" xfId="54670"/>
    <cellStyle name="Note 7 4 2 4 4 2" xfId="54671"/>
    <cellStyle name="Note 7 4 2 4 5" xfId="54672"/>
    <cellStyle name="Note 7 4 3" xfId="54673"/>
    <cellStyle name="Note 7 4 3 2" xfId="54674"/>
    <cellStyle name="Note 7 4 3 2 2" xfId="54675"/>
    <cellStyle name="Note 7 4 3 2 2 2" xfId="54676"/>
    <cellStyle name="Note 7 4 3 2 2 2 2" xfId="54677"/>
    <cellStyle name="Note 7 4 3 2 2 2 2 2" xfId="54678"/>
    <cellStyle name="Note 7 4 3 2 2 2 3" xfId="54679"/>
    <cellStyle name="Note 7 4 3 2 2 3" xfId="54680"/>
    <cellStyle name="Note 7 4 3 2 2 3 2" xfId="54681"/>
    <cellStyle name="Note 7 4 3 2 2 3 2 2" xfId="54682"/>
    <cellStyle name="Note 7 4 3 2 2 3 3" xfId="54683"/>
    <cellStyle name="Note 7 4 3 2 2 4" xfId="54684"/>
    <cellStyle name="Note 7 4 3 2 2 4 2" xfId="54685"/>
    <cellStyle name="Note 7 4 3 2 2 5" xfId="54686"/>
    <cellStyle name="Note 7 4 3 2 3" xfId="54687"/>
    <cellStyle name="Note 7 4 3 2 3 2" xfId="54688"/>
    <cellStyle name="Note 7 4 3 2 3 2 2" xfId="54689"/>
    <cellStyle name="Note 7 4 3 2 3 3" xfId="54690"/>
    <cellStyle name="Note 7 4 3 2 4" xfId="54691"/>
    <cellStyle name="Note 7 4 3 2 4 2" xfId="54692"/>
    <cellStyle name="Note 7 4 3 2 4 2 2" xfId="54693"/>
    <cellStyle name="Note 7 4 3 2 4 3" xfId="54694"/>
    <cellStyle name="Note 7 4 3 2 5" xfId="54695"/>
    <cellStyle name="Note 7 4 3 2 5 2" xfId="54696"/>
    <cellStyle name="Note 7 4 3 2 6" xfId="54697"/>
    <cellStyle name="Note 7 4 3 3" xfId="54698"/>
    <cellStyle name="Note 7 4 3 3 2" xfId="54699"/>
    <cellStyle name="Note 7 4 3 3 2 2" xfId="54700"/>
    <cellStyle name="Note 7 4 3 3 2 2 2" xfId="54701"/>
    <cellStyle name="Note 7 4 3 3 2 2 2 2" xfId="54702"/>
    <cellStyle name="Note 7 4 3 3 2 2 3" xfId="54703"/>
    <cellStyle name="Note 7 4 3 3 2 3" xfId="54704"/>
    <cellStyle name="Note 7 4 3 3 2 3 2" xfId="54705"/>
    <cellStyle name="Note 7 4 3 3 2 3 2 2" xfId="54706"/>
    <cellStyle name="Note 7 4 3 3 2 3 3" xfId="54707"/>
    <cellStyle name="Note 7 4 3 3 2 4" xfId="54708"/>
    <cellStyle name="Note 7 4 3 3 2 4 2" xfId="54709"/>
    <cellStyle name="Note 7 4 3 3 2 5" xfId="54710"/>
    <cellStyle name="Note 7 4 3 3 3" xfId="54711"/>
    <cellStyle name="Note 7 4 3 3 3 2" xfId="54712"/>
    <cellStyle name="Note 7 4 3 3 3 2 2" xfId="54713"/>
    <cellStyle name="Note 7 4 3 3 3 3" xfId="54714"/>
    <cellStyle name="Note 7 4 3 3 4" xfId="54715"/>
    <cellStyle name="Note 7 4 3 3 4 2" xfId="54716"/>
    <cellStyle name="Note 7 4 3 3 4 2 2" xfId="54717"/>
    <cellStyle name="Note 7 4 3 3 4 3" xfId="54718"/>
    <cellStyle name="Note 7 4 3 3 5" xfId="54719"/>
    <cellStyle name="Note 7 4 3 3 5 2" xfId="54720"/>
    <cellStyle name="Note 7 4 3 3 6" xfId="54721"/>
    <cellStyle name="Note 7 4 3 4" xfId="54722"/>
    <cellStyle name="Note 7 4 3 4 2" xfId="54723"/>
    <cellStyle name="Note 7 4 3 4 2 2" xfId="54724"/>
    <cellStyle name="Note 7 4 3 4 2 2 2" xfId="54725"/>
    <cellStyle name="Note 7 4 3 4 2 3" xfId="54726"/>
    <cellStyle name="Note 7 4 3 4 3" xfId="54727"/>
    <cellStyle name="Note 7 4 3 4 3 2" xfId="54728"/>
    <cellStyle name="Note 7 4 3 4 3 2 2" xfId="54729"/>
    <cellStyle name="Note 7 4 3 4 3 3" xfId="54730"/>
    <cellStyle name="Note 7 4 3 4 4" xfId="54731"/>
    <cellStyle name="Note 7 4 3 4 4 2" xfId="54732"/>
    <cellStyle name="Note 7 4 3 4 5" xfId="54733"/>
    <cellStyle name="Note 7 4 4" xfId="54734"/>
    <cellStyle name="Note 7 4 4 2" xfId="54735"/>
    <cellStyle name="Note 7 4 4 2 2" xfId="54736"/>
    <cellStyle name="Note 7 4 4 2 2 2" xfId="54737"/>
    <cellStyle name="Note 7 4 4 2 2 2 2" xfId="54738"/>
    <cellStyle name="Note 7 4 4 2 2 2 2 2" xfId="54739"/>
    <cellStyle name="Note 7 4 4 2 2 2 3" xfId="54740"/>
    <cellStyle name="Note 7 4 4 2 2 3" xfId="54741"/>
    <cellStyle name="Note 7 4 4 2 2 3 2" xfId="54742"/>
    <cellStyle name="Note 7 4 4 2 2 3 2 2" xfId="54743"/>
    <cellStyle name="Note 7 4 4 2 2 3 3" xfId="54744"/>
    <cellStyle name="Note 7 4 4 2 2 4" xfId="54745"/>
    <cellStyle name="Note 7 4 4 2 2 4 2" xfId="54746"/>
    <cellStyle name="Note 7 4 4 2 2 5" xfId="54747"/>
    <cellStyle name="Note 7 4 4 2 3" xfId="54748"/>
    <cellStyle name="Note 7 4 4 2 3 2" xfId="54749"/>
    <cellStyle name="Note 7 4 4 2 3 2 2" xfId="54750"/>
    <cellStyle name="Note 7 4 4 2 3 3" xfId="54751"/>
    <cellStyle name="Note 7 4 4 2 4" xfId="54752"/>
    <cellStyle name="Note 7 4 4 2 4 2" xfId="54753"/>
    <cellStyle name="Note 7 4 4 2 4 2 2" xfId="54754"/>
    <cellStyle name="Note 7 4 4 2 4 3" xfId="54755"/>
    <cellStyle name="Note 7 4 4 2 5" xfId="54756"/>
    <cellStyle name="Note 7 4 4 2 5 2" xfId="54757"/>
    <cellStyle name="Note 7 4 4 2 6" xfId="54758"/>
    <cellStyle name="Note 7 4 4 3" xfId="54759"/>
    <cellStyle name="Note 7 4 4 3 2" xfId="54760"/>
    <cellStyle name="Note 7 4 4 3 2 2" xfId="54761"/>
    <cellStyle name="Note 7 4 4 3 2 2 2" xfId="54762"/>
    <cellStyle name="Note 7 4 4 3 2 2 2 2" xfId="54763"/>
    <cellStyle name="Note 7 4 4 3 2 2 3" xfId="54764"/>
    <cellStyle name="Note 7 4 4 3 2 3" xfId="54765"/>
    <cellStyle name="Note 7 4 4 3 2 3 2" xfId="54766"/>
    <cellStyle name="Note 7 4 4 3 2 3 2 2" xfId="54767"/>
    <cellStyle name="Note 7 4 4 3 2 3 3" xfId="54768"/>
    <cellStyle name="Note 7 4 4 3 2 4" xfId="54769"/>
    <cellStyle name="Note 7 4 4 3 2 4 2" xfId="54770"/>
    <cellStyle name="Note 7 4 4 3 2 5" xfId="54771"/>
    <cellStyle name="Note 7 4 4 3 3" xfId="54772"/>
    <cellStyle name="Note 7 4 4 3 3 2" xfId="54773"/>
    <cellStyle name="Note 7 4 4 3 3 2 2" xfId="54774"/>
    <cellStyle name="Note 7 4 4 3 3 3" xfId="54775"/>
    <cellStyle name="Note 7 4 4 3 4" xfId="54776"/>
    <cellStyle name="Note 7 4 4 3 4 2" xfId="54777"/>
    <cellStyle name="Note 7 4 4 3 4 2 2" xfId="54778"/>
    <cellStyle name="Note 7 4 4 3 4 3" xfId="54779"/>
    <cellStyle name="Note 7 4 4 3 5" xfId="54780"/>
    <cellStyle name="Note 7 4 4 3 5 2" xfId="54781"/>
    <cellStyle name="Note 7 4 4 3 6" xfId="54782"/>
    <cellStyle name="Note 7 4 4 4" xfId="54783"/>
    <cellStyle name="Note 7 4 4 4 2" xfId="54784"/>
    <cellStyle name="Note 7 4 4 4 2 2" xfId="54785"/>
    <cellStyle name="Note 7 4 4 4 2 2 2" xfId="54786"/>
    <cellStyle name="Note 7 4 4 4 2 3" xfId="54787"/>
    <cellStyle name="Note 7 4 4 4 3" xfId="54788"/>
    <cellStyle name="Note 7 4 4 4 3 2" xfId="54789"/>
    <cellStyle name="Note 7 4 4 4 3 2 2" xfId="54790"/>
    <cellStyle name="Note 7 4 4 4 3 3" xfId="54791"/>
    <cellStyle name="Note 7 4 4 4 4" xfId="54792"/>
    <cellStyle name="Note 7 4 4 4 4 2" xfId="54793"/>
    <cellStyle name="Note 7 4 4 4 5" xfId="54794"/>
    <cellStyle name="Note 7 4 5" xfId="54795"/>
    <cellStyle name="Note 7 4 5 2" xfId="54796"/>
    <cellStyle name="Note 7 4 5 2 2" xfId="54797"/>
    <cellStyle name="Note 7 4 5 2 2 2" xfId="54798"/>
    <cellStyle name="Note 7 4 5 2 2 2 2" xfId="54799"/>
    <cellStyle name="Note 7 4 5 2 2 2 2 2" xfId="54800"/>
    <cellStyle name="Note 7 4 5 2 2 2 3" xfId="54801"/>
    <cellStyle name="Note 7 4 5 2 2 3" xfId="54802"/>
    <cellStyle name="Note 7 4 5 2 2 3 2" xfId="54803"/>
    <cellStyle name="Note 7 4 5 2 2 3 2 2" xfId="54804"/>
    <cellStyle name="Note 7 4 5 2 2 3 3" xfId="54805"/>
    <cellStyle name="Note 7 4 5 2 2 4" xfId="54806"/>
    <cellStyle name="Note 7 4 5 2 2 4 2" xfId="54807"/>
    <cellStyle name="Note 7 4 5 2 2 5" xfId="54808"/>
    <cellStyle name="Note 7 4 5 2 3" xfId="54809"/>
    <cellStyle name="Note 7 4 5 2 3 2" xfId="54810"/>
    <cellStyle name="Note 7 4 5 2 3 2 2" xfId="54811"/>
    <cellStyle name="Note 7 4 5 2 3 3" xfId="54812"/>
    <cellStyle name="Note 7 4 5 2 4" xfId="54813"/>
    <cellStyle name="Note 7 4 5 2 4 2" xfId="54814"/>
    <cellStyle name="Note 7 4 5 2 4 2 2" xfId="54815"/>
    <cellStyle name="Note 7 4 5 2 4 3" xfId="54816"/>
    <cellStyle name="Note 7 4 5 2 5" xfId="54817"/>
    <cellStyle name="Note 7 4 5 2 5 2" xfId="54818"/>
    <cellStyle name="Note 7 4 5 2 6" xfId="54819"/>
    <cellStyle name="Note 7 4 5 3" xfId="54820"/>
    <cellStyle name="Note 7 4 5 3 2" xfId="54821"/>
    <cellStyle name="Note 7 4 5 3 2 2" xfId="54822"/>
    <cellStyle name="Note 7 4 5 3 2 2 2" xfId="54823"/>
    <cellStyle name="Note 7 4 5 3 2 2 2 2" xfId="54824"/>
    <cellStyle name="Note 7 4 5 3 2 2 3" xfId="54825"/>
    <cellStyle name="Note 7 4 5 3 2 3" xfId="54826"/>
    <cellStyle name="Note 7 4 5 3 2 3 2" xfId="54827"/>
    <cellStyle name="Note 7 4 5 3 2 3 2 2" xfId="54828"/>
    <cellStyle name="Note 7 4 5 3 2 3 3" xfId="54829"/>
    <cellStyle name="Note 7 4 5 3 2 4" xfId="54830"/>
    <cellStyle name="Note 7 4 5 3 2 4 2" xfId="54831"/>
    <cellStyle name="Note 7 4 5 3 2 5" xfId="54832"/>
    <cellStyle name="Note 7 4 5 3 3" xfId="54833"/>
    <cellStyle name="Note 7 4 5 3 3 2" xfId="54834"/>
    <cellStyle name="Note 7 4 5 3 3 2 2" xfId="54835"/>
    <cellStyle name="Note 7 4 5 3 3 3" xfId="54836"/>
    <cellStyle name="Note 7 4 5 3 4" xfId="54837"/>
    <cellStyle name="Note 7 4 5 3 4 2" xfId="54838"/>
    <cellStyle name="Note 7 4 5 3 4 2 2" xfId="54839"/>
    <cellStyle name="Note 7 4 5 3 4 3" xfId="54840"/>
    <cellStyle name="Note 7 4 5 3 5" xfId="54841"/>
    <cellStyle name="Note 7 4 5 3 5 2" xfId="54842"/>
    <cellStyle name="Note 7 4 5 3 6" xfId="54843"/>
    <cellStyle name="Note 7 4 5 4" xfId="54844"/>
    <cellStyle name="Note 7 4 5 4 2" xfId="54845"/>
    <cellStyle name="Note 7 4 5 4 2 2" xfId="54846"/>
    <cellStyle name="Note 7 4 5 4 2 2 2" xfId="54847"/>
    <cellStyle name="Note 7 4 5 4 2 3" xfId="54848"/>
    <cellStyle name="Note 7 4 5 4 3" xfId="54849"/>
    <cellStyle name="Note 7 4 5 4 3 2" xfId="54850"/>
    <cellStyle name="Note 7 4 5 4 3 2 2" xfId="54851"/>
    <cellStyle name="Note 7 4 5 4 3 3" xfId="54852"/>
    <cellStyle name="Note 7 4 5 4 4" xfId="54853"/>
    <cellStyle name="Note 7 4 5 4 4 2" xfId="54854"/>
    <cellStyle name="Note 7 4 5 4 5" xfId="54855"/>
    <cellStyle name="Note 7 4 6" xfId="54856"/>
    <cellStyle name="Note 7 4 6 2" xfId="54857"/>
    <cellStyle name="Note 7 4 6 2 2" xfId="54858"/>
    <cellStyle name="Note 7 4 6 2 2 2" xfId="54859"/>
    <cellStyle name="Note 7 4 6 2 2 2 2" xfId="54860"/>
    <cellStyle name="Note 7 4 6 2 2 2 2 2" xfId="54861"/>
    <cellStyle name="Note 7 4 6 2 2 2 3" xfId="54862"/>
    <cellStyle name="Note 7 4 6 2 2 3" xfId="54863"/>
    <cellStyle name="Note 7 4 6 2 2 3 2" xfId="54864"/>
    <cellStyle name="Note 7 4 6 2 2 3 2 2" xfId="54865"/>
    <cellStyle name="Note 7 4 6 2 2 3 3" xfId="54866"/>
    <cellStyle name="Note 7 4 6 2 2 4" xfId="54867"/>
    <cellStyle name="Note 7 4 6 2 2 4 2" xfId="54868"/>
    <cellStyle name="Note 7 4 6 2 2 5" xfId="54869"/>
    <cellStyle name="Note 7 4 6 2 3" xfId="54870"/>
    <cellStyle name="Note 7 4 6 2 3 2" xfId="54871"/>
    <cellStyle name="Note 7 4 6 2 3 2 2" xfId="54872"/>
    <cellStyle name="Note 7 4 6 2 3 3" xfId="54873"/>
    <cellStyle name="Note 7 4 6 2 4" xfId="54874"/>
    <cellStyle name="Note 7 4 6 2 4 2" xfId="54875"/>
    <cellStyle name="Note 7 4 6 2 4 2 2" xfId="54876"/>
    <cellStyle name="Note 7 4 6 2 4 3" xfId="54877"/>
    <cellStyle name="Note 7 4 6 2 5" xfId="54878"/>
    <cellStyle name="Note 7 4 6 2 5 2" xfId="54879"/>
    <cellStyle name="Note 7 4 6 2 6" xfId="54880"/>
    <cellStyle name="Note 7 4 6 3" xfId="54881"/>
    <cellStyle name="Note 7 4 6 3 2" xfId="54882"/>
    <cellStyle name="Note 7 4 6 3 2 2" xfId="54883"/>
    <cellStyle name="Note 7 4 6 3 2 2 2" xfId="54884"/>
    <cellStyle name="Note 7 4 6 3 2 2 2 2" xfId="54885"/>
    <cellStyle name="Note 7 4 6 3 2 2 3" xfId="54886"/>
    <cellStyle name="Note 7 4 6 3 2 3" xfId="54887"/>
    <cellStyle name="Note 7 4 6 3 2 3 2" xfId="54888"/>
    <cellStyle name="Note 7 4 6 3 2 3 2 2" xfId="54889"/>
    <cellStyle name="Note 7 4 6 3 2 3 3" xfId="54890"/>
    <cellStyle name="Note 7 4 6 3 2 4" xfId="54891"/>
    <cellStyle name="Note 7 4 6 3 2 4 2" xfId="54892"/>
    <cellStyle name="Note 7 4 6 3 2 5" xfId="54893"/>
    <cellStyle name="Note 7 4 6 3 3" xfId="54894"/>
    <cellStyle name="Note 7 4 6 3 3 2" xfId="54895"/>
    <cellStyle name="Note 7 4 6 3 3 2 2" xfId="54896"/>
    <cellStyle name="Note 7 4 6 3 3 3" xfId="54897"/>
    <cellStyle name="Note 7 4 6 3 4" xfId="54898"/>
    <cellStyle name="Note 7 4 6 3 4 2" xfId="54899"/>
    <cellStyle name="Note 7 4 6 3 4 2 2" xfId="54900"/>
    <cellStyle name="Note 7 4 6 3 4 3" xfId="54901"/>
    <cellStyle name="Note 7 4 6 3 5" xfId="54902"/>
    <cellStyle name="Note 7 4 6 3 5 2" xfId="54903"/>
    <cellStyle name="Note 7 4 6 3 6" xfId="54904"/>
    <cellStyle name="Note 7 4 6 4" xfId="54905"/>
    <cellStyle name="Note 7 4 6 4 2" xfId="54906"/>
    <cellStyle name="Note 7 4 6 4 2 2" xfId="54907"/>
    <cellStyle name="Note 7 4 6 4 2 2 2" xfId="54908"/>
    <cellStyle name="Note 7 4 6 4 2 3" xfId="54909"/>
    <cellStyle name="Note 7 4 6 4 3" xfId="54910"/>
    <cellStyle name="Note 7 4 6 4 3 2" xfId="54911"/>
    <cellStyle name="Note 7 4 6 4 3 2 2" xfId="54912"/>
    <cellStyle name="Note 7 4 6 4 3 3" xfId="54913"/>
    <cellStyle name="Note 7 4 6 4 4" xfId="54914"/>
    <cellStyle name="Note 7 4 6 4 4 2" xfId="54915"/>
    <cellStyle name="Note 7 4 6 4 5" xfId="54916"/>
    <cellStyle name="Note 7 4 7" xfId="54917"/>
    <cellStyle name="Note 7 4 7 2" xfId="54918"/>
    <cellStyle name="Note 7 4 7 2 2" xfId="54919"/>
    <cellStyle name="Note 7 4 7 2 2 2" xfId="54920"/>
    <cellStyle name="Note 7 4 7 2 2 2 2" xfId="54921"/>
    <cellStyle name="Note 7 4 7 2 2 3" xfId="54922"/>
    <cellStyle name="Note 7 4 7 2 3" xfId="54923"/>
    <cellStyle name="Note 7 4 7 2 3 2" xfId="54924"/>
    <cellStyle name="Note 7 4 7 2 3 2 2" xfId="54925"/>
    <cellStyle name="Note 7 4 7 2 3 3" xfId="54926"/>
    <cellStyle name="Note 7 4 7 2 4" xfId="54927"/>
    <cellStyle name="Note 7 4 7 2 4 2" xfId="54928"/>
    <cellStyle name="Note 7 4 7 2 5" xfId="54929"/>
    <cellStyle name="Note 7 4 7 3" xfId="54930"/>
    <cellStyle name="Note 7 4 7 3 2" xfId="54931"/>
    <cellStyle name="Note 7 4 7 3 2 2" xfId="54932"/>
    <cellStyle name="Note 7 4 7 3 3" xfId="54933"/>
    <cellStyle name="Note 7 4 7 4" xfId="54934"/>
    <cellStyle name="Note 7 4 7 4 2" xfId="54935"/>
    <cellStyle name="Note 7 4 7 4 2 2" xfId="54936"/>
    <cellStyle name="Note 7 4 7 4 3" xfId="54937"/>
    <cellStyle name="Note 7 4 7 5" xfId="54938"/>
    <cellStyle name="Note 7 4 7 5 2" xfId="54939"/>
    <cellStyle name="Note 7 4 7 6" xfId="54940"/>
    <cellStyle name="Note 7 4 8" xfId="54941"/>
    <cellStyle name="Note 7 4 8 2" xfId="54942"/>
    <cellStyle name="Note 7 4 8 2 2" xfId="54943"/>
    <cellStyle name="Note 7 4 8 2 2 2" xfId="54944"/>
    <cellStyle name="Note 7 4 8 2 2 2 2" xfId="54945"/>
    <cellStyle name="Note 7 4 8 2 2 3" xfId="54946"/>
    <cellStyle name="Note 7 4 8 2 3" xfId="54947"/>
    <cellStyle name="Note 7 4 8 2 3 2" xfId="54948"/>
    <cellStyle name="Note 7 4 8 2 3 2 2" xfId="54949"/>
    <cellStyle name="Note 7 4 8 2 3 3" xfId="54950"/>
    <cellStyle name="Note 7 4 8 2 4" xfId="54951"/>
    <cellStyle name="Note 7 4 8 2 4 2" xfId="54952"/>
    <cellStyle name="Note 7 4 8 2 5" xfId="54953"/>
    <cellStyle name="Note 7 4 8 3" xfId="54954"/>
    <cellStyle name="Note 7 4 8 3 2" xfId="54955"/>
    <cellStyle name="Note 7 4 8 3 2 2" xfId="54956"/>
    <cellStyle name="Note 7 4 8 3 3" xfId="54957"/>
    <cellStyle name="Note 7 4 8 4" xfId="54958"/>
    <cellStyle name="Note 7 4 8 4 2" xfId="54959"/>
    <cellStyle name="Note 7 4 8 4 2 2" xfId="54960"/>
    <cellStyle name="Note 7 4 8 4 3" xfId="54961"/>
    <cellStyle name="Note 7 4 8 5" xfId="54962"/>
    <cellStyle name="Note 7 4 8 5 2" xfId="54963"/>
    <cellStyle name="Note 7 4 8 6" xfId="54964"/>
    <cellStyle name="Note 7 4 9" xfId="54965"/>
    <cellStyle name="Note 7 4 9 2" xfId="54966"/>
    <cellStyle name="Note 7 4 9 2 2" xfId="54967"/>
    <cellStyle name="Note 7 4 9 2 2 2" xfId="54968"/>
    <cellStyle name="Note 7 4 9 2 3" xfId="54969"/>
    <cellStyle name="Note 7 4 9 3" xfId="54970"/>
    <cellStyle name="Note 7 4 9 3 2" xfId="54971"/>
    <cellStyle name="Note 7 4 9 3 2 2" xfId="54972"/>
    <cellStyle name="Note 7 4 9 3 3" xfId="54973"/>
    <cellStyle name="Note 7 4 9 4" xfId="54974"/>
    <cellStyle name="Note 7 4 9 4 2" xfId="54975"/>
    <cellStyle name="Note 7 4 9 5" xfId="54976"/>
    <cellStyle name="Note 7 5" xfId="54977"/>
    <cellStyle name="Note 7 5 2" xfId="54978"/>
    <cellStyle name="Note 7 5 2 2" xfId="54979"/>
    <cellStyle name="Note 7 5 2 2 2" xfId="54980"/>
    <cellStyle name="Note 7 5 2 2 2 2" xfId="54981"/>
    <cellStyle name="Note 7 5 2 2 2 2 2" xfId="54982"/>
    <cellStyle name="Note 7 5 2 2 2 2 2 2" xfId="54983"/>
    <cellStyle name="Note 7 5 2 2 2 2 3" xfId="54984"/>
    <cellStyle name="Note 7 5 2 2 2 3" xfId="54985"/>
    <cellStyle name="Note 7 5 2 2 2 3 2" xfId="54986"/>
    <cellStyle name="Note 7 5 2 2 2 3 2 2" xfId="54987"/>
    <cellStyle name="Note 7 5 2 2 2 3 3" xfId="54988"/>
    <cellStyle name="Note 7 5 2 2 2 4" xfId="54989"/>
    <cellStyle name="Note 7 5 2 2 2 4 2" xfId="54990"/>
    <cellStyle name="Note 7 5 2 2 2 5" xfId="54991"/>
    <cellStyle name="Note 7 5 2 2 3" xfId="54992"/>
    <cellStyle name="Note 7 5 2 2 3 2" xfId="54993"/>
    <cellStyle name="Note 7 5 2 2 3 2 2" xfId="54994"/>
    <cellStyle name="Note 7 5 2 2 3 3" xfId="54995"/>
    <cellStyle name="Note 7 5 2 2 4" xfId="54996"/>
    <cellStyle name="Note 7 5 2 2 4 2" xfId="54997"/>
    <cellStyle name="Note 7 5 2 2 4 2 2" xfId="54998"/>
    <cellStyle name="Note 7 5 2 2 4 3" xfId="54999"/>
    <cellStyle name="Note 7 5 2 2 5" xfId="55000"/>
    <cellStyle name="Note 7 5 2 2 5 2" xfId="55001"/>
    <cellStyle name="Note 7 5 2 2 6" xfId="55002"/>
    <cellStyle name="Note 7 5 2 3" xfId="55003"/>
    <cellStyle name="Note 7 5 2 3 2" xfId="55004"/>
    <cellStyle name="Note 7 5 2 3 2 2" xfId="55005"/>
    <cellStyle name="Note 7 5 2 3 2 2 2" xfId="55006"/>
    <cellStyle name="Note 7 5 2 3 2 2 2 2" xfId="55007"/>
    <cellStyle name="Note 7 5 2 3 2 2 3" xfId="55008"/>
    <cellStyle name="Note 7 5 2 3 2 3" xfId="55009"/>
    <cellStyle name="Note 7 5 2 3 2 3 2" xfId="55010"/>
    <cellStyle name="Note 7 5 2 3 2 3 2 2" xfId="55011"/>
    <cellStyle name="Note 7 5 2 3 2 3 3" xfId="55012"/>
    <cellStyle name="Note 7 5 2 3 2 4" xfId="55013"/>
    <cellStyle name="Note 7 5 2 3 2 4 2" xfId="55014"/>
    <cellStyle name="Note 7 5 2 3 2 5" xfId="55015"/>
    <cellStyle name="Note 7 5 2 3 3" xfId="55016"/>
    <cellStyle name="Note 7 5 2 3 3 2" xfId="55017"/>
    <cellStyle name="Note 7 5 2 3 3 2 2" xfId="55018"/>
    <cellStyle name="Note 7 5 2 3 3 3" xfId="55019"/>
    <cellStyle name="Note 7 5 2 3 4" xfId="55020"/>
    <cellStyle name="Note 7 5 2 3 4 2" xfId="55021"/>
    <cellStyle name="Note 7 5 2 3 4 2 2" xfId="55022"/>
    <cellStyle name="Note 7 5 2 3 4 3" xfId="55023"/>
    <cellStyle name="Note 7 5 2 3 5" xfId="55024"/>
    <cellStyle name="Note 7 5 2 3 5 2" xfId="55025"/>
    <cellStyle name="Note 7 5 2 3 6" xfId="55026"/>
    <cellStyle name="Note 7 5 2 4" xfId="55027"/>
    <cellStyle name="Note 7 5 2 4 2" xfId="55028"/>
    <cellStyle name="Note 7 5 2 4 2 2" xfId="55029"/>
    <cellStyle name="Note 7 5 2 4 2 2 2" xfId="55030"/>
    <cellStyle name="Note 7 5 2 4 2 3" xfId="55031"/>
    <cellStyle name="Note 7 5 2 4 3" xfId="55032"/>
    <cellStyle name="Note 7 5 2 4 3 2" xfId="55033"/>
    <cellStyle name="Note 7 5 2 4 3 2 2" xfId="55034"/>
    <cellStyle name="Note 7 5 2 4 3 3" xfId="55035"/>
    <cellStyle name="Note 7 5 2 4 4" xfId="55036"/>
    <cellStyle name="Note 7 5 2 4 4 2" xfId="55037"/>
    <cellStyle name="Note 7 5 2 4 5" xfId="55038"/>
    <cellStyle name="Note 7 5 3" xfId="55039"/>
    <cellStyle name="Note 7 5 3 2" xfId="55040"/>
    <cellStyle name="Note 7 5 3 2 2" xfId="55041"/>
    <cellStyle name="Note 7 5 3 2 2 2" xfId="55042"/>
    <cellStyle name="Note 7 5 3 2 2 2 2" xfId="55043"/>
    <cellStyle name="Note 7 5 3 2 2 2 2 2" xfId="55044"/>
    <cellStyle name="Note 7 5 3 2 2 2 3" xfId="55045"/>
    <cellStyle name="Note 7 5 3 2 2 3" xfId="55046"/>
    <cellStyle name="Note 7 5 3 2 2 3 2" xfId="55047"/>
    <cellStyle name="Note 7 5 3 2 2 3 2 2" xfId="55048"/>
    <cellStyle name="Note 7 5 3 2 2 3 3" xfId="55049"/>
    <cellStyle name="Note 7 5 3 2 2 4" xfId="55050"/>
    <cellStyle name="Note 7 5 3 2 2 4 2" xfId="55051"/>
    <cellStyle name="Note 7 5 3 2 2 5" xfId="55052"/>
    <cellStyle name="Note 7 5 3 2 3" xfId="55053"/>
    <cellStyle name="Note 7 5 3 2 3 2" xfId="55054"/>
    <cellStyle name="Note 7 5 3 2 3 2 2" xfId="55055"/>
    <cellStyle name="Note 7 5 3 2 3 3" xfId="55056"/>
    <cellStyle name="Note 7 5 3 2 4" xfId="55057"/>
    <cellStyle name="Note 7 5 3 2 4 2" xfId="55058"/>
    <cellStyle name="Note 7 5 3 2 4 2 2" xfId="55059"/>
    <cellStyle name="Note 7 5 3 2 4 3" xfId="55060"/>
    <cellStyle name="Note 7 5 3 2 5" xfId="55061"/>
    <cellStyle name="Note 7 5 3 2 5 2" xfId="55062"/>
    <cellStyle name="Note 7 5 3 2 6" xfId="55063"/>
    <cellStyle name="Note 7 5 3 3" xfId="55064"/>
    <cellStyle name="Note 7 5 3 3 2" xfId="55065"/>
    <cellStyle name="Note 7 5 3 3 2 2" xfId="55066"/>
    <cellStyle name="Note 7 5 3 3 2 2 2" xfId="55067"/>
    <cellStyle name="Note 7 5 3 3 2 2 2 2" xfId="55068"/>
    <cellStyle name="Note 7 5 3 3 2 2 3" xfId="55069"/>
    <cellStyle name="Note 7 5 3 3 2 3" xfId="55070"/>
    <cellStyle name="Note 7 5 3 3 2 3 2" xfId="55071"/>
    <cellStyle name="Note 7 5 3 3 2 3 2 2" xfId="55072"/>
    <cellStyle name="Note 7 5 3 3 2 3 3" xfId="55073"/>
    <cellStyle name="Note 7 5 3 3 2 4" xfId="55074"/>
    <cellStyle name="Note 7 5 3 3 2 4 2" xfId="55075"/>
    <cellStyle name="Note 7 5 3 3 2 5" xfId="55076"/>
    <cellStyle name="Note 7 5 3 3 3" xfId="55077"/>
    <cellStyle name="Note 7 5 3 3 3 2" xfId="55078"/>
    <cellStyle name="Note 7 5 3 3 3 2 2" xfId="55079"/>
    <cellStyle name="Note 7 5 3 3 3 3" xfId="55080"/>
    <cellStyle name="Note 7 5 3 3 4" xfId="55081"/>
    <cellStyle name="Note 7 5 3 3 4 2" xfId="55082"/>
    <cellStyle name="Note 7 5 3 3 4 2 2" xfId="55083"/>
    <cellStyle name="Note 7 5 3 3 4 3" xfId="55084"/>
    <cellStyle name="Note 7 5 3 3 5" xfId="55085"/>
    <cellStyle name="Note 7 5 3 3 5 2" xfId="55086"/>
    <cellStyle name="Note 7 5 3 3 6" xfId="55087"/>
    <cellStyle name="Note 7 5 3 4" xfId="55088"/>
    <cellStyle name="Note 7 5 3 4 2" xfId="55089"/>
    <cellStyle name="Note 7 5 3 4 2 2" xfId="55090"/>
    <cellStyle name="Note 7 5 3 4 2 2 2" xfId="55091"/>
    <cellStyle name="Note 7 5 3 4 2 3" xfId="55092"/>
    <cellStyle name="Note 7 5 3 4 3" xfId="55093"/>
    <cellStyle name="Note 7 5 3 4 3 2" xfId="55094"/>
    <cellStyle name="Note 7 5 3 4 3 2 2" xfId="55095"/>
    <cellStyle name="Note 7 5 3 4 3 3" xfId="55096"/>
    <cellStyle name="Note 7 5 3 4 4" xfId="55097"/>
    <cellStyle name="Note 7 5 3 4 4 2" xfId="55098"/>
    <cellStyle name="Note 7 5 3 4 5" xfId="55099"/>
    <cellStyle name="Note 7 5 4" xfId="55100"/>
    <cellStyle name="Note 7 5 4 2" xfId="55101"/>
    <cellStyle name="Note 7 5 4 2 2" xfId="55102"/>
    <cellStyle name="Note 7 5 4 2 2 2" xfId="55103"/>
    <cellStyle name="Note 7 5 4 2 2 2 2" xfId="55104"/>
    <cellStyle name="Note 7 5 4 2 2 2 2 2" xfId="55105"/>
    <cellStyle name="Note 7 5 4 2 2 2 3" xfId="55106"/>
    <cellStyle name="Note 7 5 4 2 2 3" xfId="55107"/>
    <cellStyle name="Note 7 5 4 2 2 3 2" xfId="55108"/>
    <cellStyle name="Note 7 5 4 2 2 3 2 2" xfId="55109"/>
    <cellStyle name="Note 7 5 4 2 2 3 3" xfId="55110"/>
    <cellStyle name="Note 7 5 4 2 2 4" xfId="55111"/>
    <cellStyle name="Note 7 5 4 2 2 4 2" xfId="55112"/>
    <cellStyle name="Note 7 5 4 2 2 5" xfId="55113"/>
    <cellStyle name="Note 7 5 4 2 3" xfId="55114"/>
    <cellStyle name="Note 7 5 4 2 3 2" xfId="55115"/>
    <cellStyle name="Note 7 5 4 2 3 2 2" xfId="55116"/>
    <cellStyle name="Note 7 5 4 2 3 3" xfId="55117"/>
    <cellStyle name="Note 7 5 4 2 4" xfId="55118"/>
    <cellStyle name="Note 7 5 4 2 4 2" xfId="55119"/>
    <cellStyle name="Note 7 5 4 2 4 2 2" xfId="55120"/>
    <cellStyle name="Note 7 5 4 2 4 3" xfId="55121"/>
    <cellStyle name="Note 7 5 4 2 5" xfId="55122"/>
    <cellStyle name="Note 7 5 4 2 5 2" xfId="55123"/>
    <cellStyle name="Note 7 5 4 2 6" xfId="55124"/>
    <cellStyle name="Note 7 5 4 3" xfId="55125"/>
    <cellStyle name="Note 7 5 4 3 2" xfId="55126"/>
    <cellStyle name="Note 7 5 4 3 2 2" xfId="55127"/>
    <cellStyle name="Note 7 5 4 3 2 2 2" xfId="55128"/>
    <cellStyle name="Note 7 5 4 3 2 2 2 2" xfId="55129"/>
    <cellStyle name="Note 7 5 4 3 2 2 3" xfId="55130"/>
    <cellStyle name="Note 7 5 4 3 2 3" xfId="55131"/>
    <cellStyle name="Note 7 5 4 3 2 3 2" xfId="55132"/>
    <cellStyle name="Note 7 5 4 3 2 3 2 2" xfId="55133"/>
    <cellStyle name="Note 7 5 4 3 2 3 3" xfId="55134"/>
    <cellStyle name="Note 7 5 4 3 2 4" xfId="55135"/>
    <cellStyle name="Note 7 5 4 3 2 4 2" xfId="55136"/>
    <cellStyle name="Note 7 5 4 3 2 5" xfId="55137"/>
    <cellStyle name="Note 7 5 4 3 3" xfId="55138"/>
    <cellStyle name="Note 7 5 4 3 3 2" xfId="55139"/>
    <cellStyle name="Note 7 5 4 3 3 2 2" xfId="55140"/>
    <cellStyle name="Note 7 5 4 3 3 3" xfId="55141"/>
    <cellStyle name="Note 7 5 4 3 4" xfId="55142"/>
    <cellStyle name="Note 7 5 4 3 4 2" xfId="55143"/>
    <cellStyle name="Note 7 5 4 3 4 2 2" xfId="55144"/>
    <cellStyle name="Note 7 5 4 3 4 3" xfId="55145"/>
    <cellStyle name="Note 7 5 4 3 5" xfId="55146"/>
    <cellStyle name="Note 7 5 4 3 5 2" xfId="55147"/>
    <cellStyle name="Note 7 5 4 3 6" xfId="55148"/>
    <cellStyle name="Note 7 5 4 4" xfId="55149"/>
    <cellStyle name="Note 7 5 4 4 2" xfId="55150"/>
    <cellStyle name="Note 7 5 4 4 2 2" xfId="55151"/>
    <cellStyle name="Note 7 5 4 4 2 2 2" xfId="55152"/>
    <cellStyle name="Note 7 5 4 4 2 3" xfId="55153"/>
    <cellStyle name="Note 7 5 4 4 3" xfId="55154"/>
    <cellStyle name="Note 7 5 4 4 3 2" xfId="55155"/>
    <cellStyle name="Note 7 5 4 4 3 2 2" xfId="55156"/>
    <cellStyle name="Note 7 5 4 4 3 3" xfId="55157"/>
    <cellStyle name="Note 7 5 4 4 4" xfId="55158"/>
    <cellStyle name="Note 7 5 4 4 4 2" xfId="55159"/>
    <cellStyle name="Note 7 5 4 4 5" xfId="55160"/>
    <cellStyle name="Note 7 5 5" xfId="55161"/>
    <cellStyle name="Note 7 5 5 2" xfId="55162"/>
    <cellStyle name="Note 7 5 5 2 2" xfId="55163"/>
    <cellStyle name="Note 7 5 5 2 2 2" xfId="55164"/>
    <cellStyle name="Note 7 5 5 2 2 2 2" xfId="55165"/>
    <cellStyle name="Note 7 5 5 2 2 2 2 2" xfId="55166"/>
    <cellStyle name="Note 7 5 5 2 2 2 3" xfId="55167"/>
    <cellStyle name="Note 7 5 5 2 2 3" xfId="55168"/>
    <cellStyle name="Note 7 5 5 2 2 3 2" xfId="55169"/>
    <cellStyle name="Note 7 5 5 2 2 3 2 2" xfId="55170"/>
    <cellStyle name="Note 7 5 5 2 2 3 3" xfId="55171"/>
    <cellStyle name="Note 7 5 5 2 2 4" xfId="55172"/>
    <cellStyle name="Note 7 5 5 2 2 4 2" xfId="55173"/>
    <cellStyle name="Note 7 5 5 2 2 5" xfId="55174"/>
    <cellStyle name="Note 7 5 5 2 3" xfId="55175"/>
    <cellStyle name="Note 7 5 5 2 3 2" xfId="55176"/>
    <cellStyle name="Note 7 5 5 2 3 2 2" xfId="55177"/>
    <cellStyle name="Note 7 5 5 2 3 3" xfId="55178"/>
    <cellStyle name="Note 7 5 5 2 4" xfId="55179"/>
    <cellStyle name="Note 7 5 5 2 4 2" xfId="55180"/>
    <cellStyle name="Note 7 5 5 2 4 2 2" xfId="55181"/>
    <cellStyle name="Note 7 5 5 2 4 3" xfId="55182"/>
    <cellStyle name="Note 7 5 5 2 5" xfId="55183"/>
    <cellStyle name="Note 7 5 5 2 5 2" xfId="55184"/>
    <cellStyle name="Note 7 5 5 2 6" xfId="55185"/>
    <cellStyle name="Note 7 5 5 3" xfId="55186"/>
    <cellStyle name="Note 7 5 5 3 2" xfId="55187"/>
    <cellStyle name="Note 7 5 5 3 2 2" xfId="55188"/>
    <cellStyle name="Note 7 5 5 3 2 2 2" xfId="55189"/>
    <cellStyle name="Note 7 5 5 3 2 2 2 2" xfId="55190"/>
    <cellStyle name="Note 7 5 5 3 2 2 3" xfId="55191"/>
    <cellStyle name="Note 7 5 5 3 2 3" xfId="55192"/>
    <cellStyle name="Note 7 5 5 3 2 3 2" xfId="55193"/>
    <cellStyle name="Note 7 5 5 3 2 3 2 2" xfId="55194"/>
    <cellStyle name="Note 7 5 5 3 2 3 3" xfId="55195"/>
    <cellStyle name="Note 7 5 5 3 2 4" xfId="55196"/>
    <cellStyle name="Note 7 5 5 3 2 4 2" xfId="55197"/>
    <cellStyle name="Note 7 5 5 3 2 5" xfId="55198"/>
    <cellStyle name="Note 7 5 5 3 3" xfId="55199"/>
    <cellStyle name="Note 7 5 5 3 3 2" xfId="55200"/>
    <cellStyle name="Note 7 5 5 3 3 2 2" xfId="55201"/>
    <cellStyle name="Note 7 5 5 3 3 3" xfId="55202"/>
    <cellStyle name="Note 7 5 5 3 4" xfId="55203"/>
    <cellStyle name="Note 7 5 5 3 4 2" xfId="55204"/>
    <cellStyle name="Note 7 5 5 3 4 2 2" xfId="55205"/>
    <cellStyle name="Note 7 5 5 3 4 3" xfId="55206"/>
    <cellStyle name="Note 7 5 5 3 5" xfId="55207"/>
    <cellStyle name="Note 7 5 5 3 5 2" xfId="55208"/>
    <cellStyle name="Note 7 5 5 3 6" xfId="55209"/>
    <cellStyle name="Note 7 5 5 4" xfId="55210"/>
    <cellStyle name="Note 7 5 5 4 2" xfId="55211"/>
    <cellStyle name="Note 7 5 5 4 2 2" xfId="55212"/>
    <cellStyle name="Note 7 5 5 4 2 2 2" xfId="55213"/>
    <cellStyle name="Note 7 5 5 4 2 3" xfId="55214"/>
    <cellStyle name="Note 7 5 5 4 3" xfId="55215"/>
    <cellStyle name="Note 7 5 5 4 3 2" xfId="55216"/>
    <cellStyle name="Note 7 5 5 4 3 2 2" xfId="55217"/>
    <cellStyle name="Note 7 5 5 4 3 3" xfId="55218"/>
    <cellStyle name="Note 7 5 5 4 4" xfId="55219"/>
    <cellStyle name="Note 7 5 5 4 4 2" xfId="55220"/>
    <cellStyle name="Note 7 5 5 4 5" xfId="55221"/>
    <cellStyle name="Note 7 5 6" xfId="55222"/>
    <cellStyle name="Note 7 5 6 2" xfId="55223"/>
    <cellStyle name="Note 7 5 6 2 2" xfId="55224"/>
    <cellStyle name="Note 7 5 6 2 2 2" xfId="55225"/>
    <cellStyle name="Note 7 5 6 2 2 2 2" xfId="55226"/>
    <cellStyle name="Note 7 5 6 2 2 2 2 2" xfId="55227"/>
    <cellStyle name="Note 7 5 6 2 2 2 3" xfId="55228"/>
    <cellStyle name="Note 7 5 6 2 2 3" xfId="55229"/>
    <cellStyle name="Note 7 5 6 2 2 3 2" xfId="55230"/>
    <cellStyle name="Note 7 5 6 2 2 3 2 2" xfId="55231"/>
    <cellStyle name="Note 7 5 6 2 2 3 3" xfId="55232"/>
    <cellStyle name="Note 7 5 6 2 2 4" xfId="55233"/>
    <cellStyle name="Note 7 5 6 2 2 4 2" xfId="55234"/>
    <cellStyle name="Note 7 5 6 2 2 5" xfId="55235"/>
    <cellStyle name="Note 7 5 6 2 3" xfId="55236"/>
    <cellStyle name="Note 7 5 6 2 3 2" xfId="55237"/>
    <cellStyle name="Note 7 5 6 2 3 2 2" xfId="55238"/>
    <cellStyle name="Note 7 5 6 2 3 3" xfId="55239"/>
    <cellStyle name="Note 7 5 6 2 4" xfId="55240"/>
    <cellStyle name="Note 7 5 6 2 4 2" xfId="55241"/>
    <cellStyle name="Note 7 5 6 2 4 2 2" xfId="55242"/>
    <cellStyle name="Note 7 5 6 2 4 3" xfId="55243"/>
    <cellStyle name="Note 7 5 6 2 5" xfId="55244"/>
    <cellStyle name="Note 7 5 6 2 5 2" xfId="55245"/>
    <cellStyle name="Note 7 5 6 2 6" xfId="55246"/>
    <cellStyle name="Note 7 5 6 3" xfId="55247"/>
    <cellStyle name="Note 7 5 6 3 2" xfId="55248"/>
    <cellStyle name="Note 7 5 6 3 2 2" xfId="55249"/>
    <cellStyle name="Note 7 5 6 3 2 2 2" xfId="55250"/>
    <cellStyle name="Note 7 5 6 3 2 2 2 2" xfId="55251"/>
    <cellStyle name="Note 7 5 6 3 2 2 3" xfId="55252"/>
    <cellStyle name="Note 7 5 6 3 2 3" xfId="55253"/>
    <cellStyle name="Note 7 5 6 3 2 3 2" xfId="55254"/>
    <cellStyle name="Note 7 5 6 3 2 3 2 2" xfId="55255"/>
    <cellStyle name="Note 7 5 6 3 2 3 3" xfId="55256"/>
    <cellStyle name="Note 7 5 6 3 2 4" xfId="55257"/>
    <cellStyle name="Note 7 5 6 3 2 4 2" xfId="55258"/>
    <cellStyle name="Note 7 5 6 3 2 5" xfId="55259"/>
    <cellStyle name="Note 7 5 6 3 3" xfId="55260"/>
    <cellStyle name="Note 7 5 6 3 3 2" xfId="55261"/>
    <cellStyle name="Note 7 5 6 3 3 2 2" xfId="55262"/>
    <cellStyle name="Note 7 5 6 3 3 3" xfId="55263"/>
    <cellStyle name="Note 7 5 6 3 4" xfId="55264"/>
    <cellStyle name="Note 7 5 6 3 4 2" xfId="55265"/>
    <cellStyle name="Note 7 5 6 3 4 2 2" xfId="55266"/>
    <cellStyle name="Note 7 5 6 3 4 3" xfId="55267"/>
    <cellStyle name="Note 7 5 6 3 5" xfId="55268"/>
    <cellStyle name="Note 7 5 6 3 5 2" xfId="55269"/>
    <cellStyle name="Note 7 5 6 3 6" xfId="55270"/>
    <cellStyle name="Note 7 5 6 4" xfId="55271"/>
    <cellStyle name="Note 7 5 6 4 2" xfId="55272"/>
    <cellStyle name="Note 7 5 6 4 2 2" xfId="55273"/>
    <cellStyle name="Note 7 5 6 4 2 2 2" xfId="55274"/>
    <cellStyle name="Note 7 5 6 4 2 3" xfId="55275"/>
    <cellStyle name="Note 7 5 6 4 3" xfId="55276"/>
    <cellStyle name="Note 7 5 6 4 3 2" xfId="55277"/>
    <cellStyle name="Note 7 5 6 4 3 2 2" xfId="55278"/>
    <cellStyle name="Note 7 5 6 4 3 3" xfId="55279"/>
    <cellStyle name="Note 7 5 6 4 4" xfId="55280"/>
    <cellStyle name="Note 7 5 6 4 4 2" xfId="55281"/>
    <cellStyle name="Note 7 5 6 4 5" xfId="55282"/>
    <cellStyle name="Note 7 5 7" xfId="55283"/>
    <cellStyle name="Note 7 5 7 2" xfId="55284"/>
    <cellStyle name="Note 7 5 7 2 2" xfId="55285"/>
    <cellStyle name="Note 7 5 7 2 2 2" xfId="55286"/>
    <cellStyle name="Note 7 5 7 2 2 2 2" xfId="55287"/>
    <cellStyle name="Note 7 5 7 2 2 3" xfId="55288"/>
    <cellStyle name="Note 7 5 7 2 3" xfId="55289"/>
    <cellStyle name="Note 7 5 7 2 3 2" xfId="55290"/>
    <cellStyle name="Note 7 5 7 2 3 2 2" xfId="55291"/>
    <cellStyle name="Note 7 5 7 2 3 3" xfId="55292"/>
    <cellStyle name="Note 7 5 7 2 4" xfId="55293"/>
    <cellStyle name="Note 7 5 7 2 4 2" xfId="55294"/>
    <cellStyle name="Note 7 5 7 2 5" xfId="55295"/>
    <cellStyle name="Note 7 5 7 3" xfId="55296"/>
    <cellStyle name="Note 7 5 7 3 2" xfId="55297"/>
    <cellStyle name="Note 7 5 7 3 2 2" xfId="55298"/>
    <cellStyle name="Note 7 5 7 3 3" xfId="55299"/>
    <cellStyle name="Note 7 5 7 4" xfId="55300"/>
    <cellStyle name="Note 7 5 7 4 2" xfId="55301"/>
    <cellStyle name="Note 7 5 7 4 2 2" xfId="55302"/>
    <cellStyle name="Note 7 5 7 4 3" xfId="55303"/>
    <cellStyle name="Note 7 5 7 5" xfId="55304"/>
    <cellStyle name="Note 7 5 7 5 2" xfId="55305"/>
    <cellStyle name="Note 7 5 7 6" xfId="55306"/>
    <cellStyle name="Note 7 5 8" xfId="55307"/>
    <cellStyle name="Note 7 5 8 2" xfId="55308"/>
    <cellStyle name="Note 7 5 8 2 2" xfId="55309"/>
    <cellStyle name="Note 7 5 8 2 2 2" xfId="55310"/>
    <cellStyle name="Note 7 5 8 2 2 2 2" xfId="55311"/>
    <cellStyle name="Note 7 5 8 2 2 3" xfId="55312"/>
    <cellStyle name="Note 7 5 8 2 3" xfId="55313"/>
    <cellStyle name="Note 7 5 8 2 3 2" xfId="55314"/>
    <cellStyle name="Note 7 5 8 2 3 2 2" xfId="55315"/>
    <cellStyle name="Note 7 5 8 2 3 3" xfId="55316"/>
    <cellStyle name="Note 7 5 8 2 4" xfId="55317"/>
    <cellStyle name="Note 7 5 8 2 4 2" xfId="55318"/>
    <cellStyle name="Note 7 5 8 2 5" xfId="55319"/>
    <cellStyle name="Note 7 5 8 3" xfId="55320"/>
    <cellStyle name="Note 7 5 8 3 2" xfId="55321"/>
    <cellStyle name="Note 7 5 8 3 2 2" xfId="55322"/>
    <cellStyle name="Note 7 5 8 3 3" xfId="55323"/>
    <cellStyle name="Note 7 5 8 4" xfId="55324"/>
    <cellStyle name="Note 7 5 8 4 2" xfId="55325"/>
    <cellStyle name="Note 7 5 8 4 2 2" xfId="55326"/>
    <cellStyle name="Note 7 5 8 4 3" xfId="55327"/>
    <cellStyle name="Note 7 5 8 5" xfId="55328"/>
    <cellStyle name="Note 7 5 8 5 2" xfId="55329"/>
    <cellStyle name="Note 7 5 8 6" xfId="55330"/>
    <cellStyle name="Note 7 5 9" xfId="55331"/>
    <cellStyle name="Note 7 5 9 2" xfId="55332"/>
    <cellStyle name="Note 7 5 9 2 2" xfId="55333"/>
    <cellStyle name="Note 7 5 9 2 2 2" xfId="55334"/>
    <cellStyle name="Note 7 5 9 2 3" xfId="55335"/>
    <cellStyle name="Note 7 5 9 3" xfId="55336"/>
    <cellStyle name="Note 7 5 9 3 2" xfId="55337"/>
    <cellStyle name="Note 7 5 9 3 2 2" xfId="55338"/>
    <cellStyle name="Note 7 5 9 3 3" xfId="55339"/>
    <cellStyle name="Note 7 5 9 4" xfId="55340"/>
    <cellStyle name="Note 7 5 9 4 2" xfId="55341"/>
    <cellStyle name="Note 7 5 9 5" xfId="55342"/>
    <cellStyle name="Note 7 6" xfId="55343"/>
    <cellStyle name="Note 7 6 2" xfId="55344"/>
    <cellStyle name="Note 7 6 2 2" xfId="55345"/>
    <cellStyle name="Note 7 6 2 2 2" xfId="55346"/>
    <cellStyle name="Note 7 6 2 2 2 2" xfId="55347"/>
    <cellStyle name="Note 7 6 2 2 2 2 2" xfId="55348"/>
    <cellStyle name="Note 7 6 2 2 2 2 2 2" xfId="55349"/>
    <cellStyle name="Note 7 6 2 2 2 2 3" xfId="55350"/>
    <cellStyle name="Note 7 6 2 2 2 3" xfId="55351"/>
    <cellStyle name="Note 7 6 2 2 2 3 2" xfId="55352"/>
    <cellStyle name="Note 7 6 2 2 2 3 2 2" xfId="55353"/>
    <cellStyle name="Note 7 6 2 2 2 3 3" xfId="55354"/>
    <cellStyle name="Note 7 6 2 2 2 4" xfId="55355"/>
    <cellStyle name="Note 7 6 2 2 2 4 2" xfId="55356"/>
    <cellStyle name="Note 7 6 2 2 2 5" xfId="55357"/>
    <cellStyle name="Note 7 6 2 2 3" xfId="55358"/>
    <cellStyle name="Note 7 6 2 2 3 2" xfId="55359"/>
    <cellStyle name="Note 7 6 2 2 3 2 2" xfId="55360"/>
    <cellStyle name="Note 7 6 2 2 3 3" xfId="55361"/>
    <cellStyle name="Note 7 6 2 2 4" xfId="55362"/>
    <cellStyle name="Note 7 6 2 2 4 2" xfId="55363"/>
    <cellStyle name="Note 7 6 2 2 4 2 2" xfId="55364"/>
    <cellStyle name="Note 7 6 2 2 4 3" xfId="55365"/>
    <cellStyle name="Note 7 6 2 2 5" xfId="55366"/>
    <cellStyle name="Note 7 6 2 2 5 2" xfId="55367"/>
    <cellStyle name="Note 7 6 2 2 6" xfId="55368"/>
    <cellStyle name="Note 7 6 2 3" xfId="55369"/>
    <cellStyle name="Note 7 6 2 3 2" xfId="55370"/>
    <cellStyle name="Note 7 6 2 3 2 2" xfId="55371"/>
    <cellStyle name="Note 7 6 2 3 2 2 2" xfId="55372"/>
    <cellStyle name="Note 7 6 2 3 2 2 2 2" xfId="55373"/>
    <cellStyle name="Note 7 6 2 3 2 2 3" xfId="55374"/>
    <cellStyle name="Note 7 6 2 3 2 3" xfId="55375"/>
    <cellStyle name="Note 7 6 2 3 2 3 2" xfId="55376"/>
    <cellStyle name="Note 7 6 2 3 2 3 2 2" xfId="55377"/>
    <cellStyle name="Note 7 6 2 3 2 3 3" xfId="55378"/>
    <cellStyle name="Note 7 6 2 3 2 4" xfId="55379"/>
    <cellStyle name="Note 7 6 2 3 2 4 2" xfId="55380"/>
    <cellStyle name="Note 7 6 2 3 2 5" xfId="55381"/>
    <cellStyle name="Note 7 6 2 3 3" xfId="55382"/>
    <cellStyle name="Note 7 6 2 3 3 2" xfId="55383"/>
    <cellStyle name="Note 7 6 2 3 3 2 2" xfId="55384"/>
    <cellStyle name="Note 7 6 2 3 3 3" xfId="55385"/>
    <cellStyle name="Note 7 6 2 3 4" xfId="55386"/>
    <cellStyle name="Note 7 6 2 3 4 2" xfId="55387"/>
    <cellStyle name="Note 7 6 2 3 4 2 2" xfId="55388"/>
    <cellStyle name="Note 7 6 2 3 4 3" xfId="55389"/>
    <cellStyle name="Note 7 6 2 3 5" xfId="55390"/>
    <cellStyle name="Note 7 6 2 3 5 2" xfId="55391"/>
    <cellStyle name="Note 7 6 2 3 6" xfId="55392"/>
    <cellStyle name="Note 7 6 2 4" xfId="55393"/>
    <cellStyle name="Note 7 6 2 4 2" xfId="55394"/>
    <cellStyle name="Note 7 6 2 4 2 2" xfId="55395"/>
    <cellStyle name="Note 7 6 2 4 2 2 2" xfId="55396"/>
    <cellStyle name="Note 7 6 2 4 2 3" xfId="55397"/>
    <cellStyle name="Note 7 6 2 4 3" xfId="55398"/>
    <cellStyle name="Note 7 6 2 4 3 2" xfId="55399"/>
    <cellStyle name="Note 7 6 2 4 3 2 2" xfId="55400"/>
    <cellStyle name="Note 7 6 2 4 3 3" xfId="55401"/>
    <cellStyle name="Note 7 6 2 4 4" xfId="55402"/>
    <cellStyle name="Note 7 6 2 4 4 2" xfId="55403"/>
    <cellStyle name="Note 7 6 2 4 5" xfId="55404"/>
    <cellStyle name="Note 7 6 3" xfId="55405"/>
    <cellStyle name="Note 7 6 3 2" xfId="55406"/>
    <cellStyle name="Note 7 6 3 2 2" xfId="55407"/>
    <cellStyle name="Note 7 6 3 2 2 2" xfId="55408"/>
    <cellStyle name="Note 7 6 3 2 2 2 2" xfId="55409"/>
    <cellStyle name="Note 7 6 3 2 2 2 2 2" xfId="55410"/>
    <cellStyle name="Note 7 6 3 2 2 2 3" xfId="55411"/>
    <cellStyle name="Note 7 6 3 2 2 3" xfId="55412"/>
    <cellStyle name="Note 7 6 3 2 2 3 2" xfId="55413"/>
    <cellStyle name="Note 7 6 3 2 2 3 2 2" xfId="55414"/>
    <cellStyle name="Note 7 6 3 2 2 3 3" xfId="55415"/>
    <cellStyle name="Note 7 6 3 2 2 4" xfId="55416"/>
    <cellStyle name="Note 7 6 3 2 2 4 2" xfId="55417"/>
    <cellStyle name="Note 7 6 3 2 2 5" xfId="55418"/>
    <cellStyle name="Note 7 6 3 2 3" xfId="55419"/>
    <cellStyle name="Note 7 6 3 2 3 2" xfId="55420"/>
    <cellStyle name="Note 7 6 3 2 3 2 2" xfId="55421"/>
    <cellStyle name="Note 7 6 3 2 3 3" xfId="55422"/>
    <cellStyle name="Note 7 6 3 2 4" xfId="55423"/>
    <cellStyle name="Note 7 6 3 2 4 2" xfId="55424"/>
    <cellStyle name="Note 7 6 3 2 4 2 2" xfId="55425"/>
    <cellStyle name="Note 7 6 3 2 4 3" xfId="55426"/>
    <cellStyle name="Note 7 6 3 2 5" xfId="55427"/>
    <cellStyle name="Note 7 6 3 2 5 2" xfId="55428"/>
    <cellStyle name="Note 7 6 3 2 6" xfId="55429"/>
    <cellStyle name="Note 7 6 3 3" xfId="55430"/>
    <cellStyle name="Note 7 6 3 3 2" xfId="55431"/>
    <cellStyle name="Note 7 6 3 3 2 2" xfId="55432"/>
    <cellStyle name="Note 7 6 3 3 2 2 2" xfId="55433"/>
    <cellStyle name="Note 7 6 3 3 2 2 2 2" xfId="55434"/>
    <cellStyle name="Note 7 6 3 3 2 2 3" xfId="55435"/>
    <cellStyle name="Note 7 6 3 3 2 3" xfId="55436"/>
    <cellStyle name="Note 7 6 3 3 2 3 2" xfId="55437"/>
    <cellStyle name="Note 7 6 3 3 2 3 2 2" xfId="55438"/>
    <cellStyle name="Note 7 6 3 3 2 3 3" xfId="55439"/>
    <cellStyle name="Note 7 6 3 3 2 4" xfId="55440"/>
    <cellStyle name="Note 7 6 3 3 2 4 2" xfId="55441"/>
    <cellStyle name="Note 7 6 3 3 2 5" xfId="55442"/>
    <cellStyle name="Note 7 6 3 3 3" xfId="55443"/>
    <cellStyle name="Note 7 6 3 3 3 2" xfId="55444"/>
    <cellStyle name="Note 7 6 3 3 3 2 2" xfId="55445"/>
    <cellStyle name="Note 7 6 3 3 3 3" xfId="55446"/>
    <cellStyle name="Note 7 6 3 3 4" xfId="55447"/>
    <cellStyle name="Note 7 6 3 3 4 2" xfId="55448"/>
    <cellStyle name="Note 7 6 3 3 4 2 2" xfId="55449"/>
    <cellStyle name="Note 7 6 3 3 4 3" xfId="55450"/>
    <cellStyle name="Note 7 6 3 3 5" xfId="55451"/>
    <cellStyle name="Note 7 6 3 3 5 2" xfId="55452"/>
    <cellStyle name="Note 7 6 3 3 6" xfId="55453"/>
    <cellStyle name="Note 7 6 3 4" xfId="55454"/>
    <cellStyle name="Note 7 6 3 4 2" xfId="55455"/>
    <cellStyle name="Note 7 6 3 4 2 2" xfId="55456"/>
    <cellStyle name="Note 7 6 3 4 2 2 2" xfId="55457"/>
    <cellStyle name="Note 7 6 3 4 2 3" xfId="55458"/>
    <cellStyle name="Note 7 6 3 4 3" xfId="55459"/>
    <cellStyle name="Note 7 6 3 4 3 2" xfId="55460"/>
    <cellStyle name="Note 7 6 3 4 3 2 2" xfId="55461"/>
    <cellStyle name="Note 7 6 3 4 3 3" xfId="55462"/>
    <cellStyle name="Note 7 6 3 4 4" xfId="55463"/>
    <cellStyle name="Note 7 6 3 4 4 2" xfId="55464"/>
    <cellStyle name="Note 7 6 3 4 5" xfId="55465"/>
    <cellStyle name="Note 7 6 4" xfId="55466"/>
    <cellStyle name="Note 7 6 4 2" xfId="55467"/>
    <cellStyle name="Note 7 6 4 2 2" xfId="55468"/>
    <cellStyle name="Note 7 6 4 2 2 2" xfId="55469"/>
    <cellStyle name="Note 7 6 4 2 2 2 2" xfId="55470"/>
    <cellStyle name="Note 7 6 4 2 2 2 2 2" xfId="55471"/>
    <cellStyle name="Note 7 6 4 2 2 2 3" xfId="55472"/>
    <cellStyle name="Note 7 6 4 2 2 3" xfId="55473"/>
    <cellStyle name="Note 7 6 4 2 2 3 2" xfId="55474"/>
    <cellStyle name="Note 7 6 4 2 2 3 2 2" xfId="55475"/>
    <cellStyle name="Note 7 6 4 2 2 3 3" xfId="55476"/>
    <cellStyle name="Note 7 6 4 2 2 4" xfId="55477"/>
    <cellStyle name="Note 7 6 4 2 2 4 2" xfId="55478"/>
    <cellStyle name="Note 7 6 4 2 2 5" xfId="55479"/>
    <cellStyle name="Note 7 6 4 2 3" xfId="55480"/>
    <cellStyle name="Note 7 6 4 2 3 2" xfId="55481"/>
    <cellStyle name="Note 7 6 4 2 3 2 2" xfId="55482"/>
    <cellStyle name="Note 7 6 4 2 3 3" xfId="55483"/>
    <cellStyle name="Note 7 6 4 2 4" xfId="55484"/>
    <cellStyle name="Note 7 6 4 2 4 2" xfId="55485"/>
    <cellStyle name="Note 7 6 4 2 4 2 2" xfId="55486"/>
    <cellStyle name="Note 7 6 4 2 4 3" xfId="55487"/>
    <cellStyle name="Note 7 6 4 2 5" xfId="55488"/>
    <cellStyle name="Note 7 6 4 2 5 2" xfId="55489"/>
    <cellStyle name="Note 7 6 4 2 6" xfId="55490"/>
    <cellStyle name="Note 7 6 4 3" xfId="55491"/>
    <cellStyle name="Note 7 6 4 3 2" xfId="55492"/>
    <cellStyle name="Note 7 6 4 3 2 2" xfId="55493"/>
    <cellStyle name="Note 7 6 4 3 2 2 2" xfId="55494"/>
    <cellStyle name="Note 7 6 4 3 2 2 2 2" xfId="55495"/>
    <cellStyle name="Note 7 6 4 3 2 2 3" xfId="55496"/>
    <cellStyle name="Note 7 6 4 3 2 3" xfId="55497"/>
    <cellStyle name="Note 7 6 4 3 2 3 2" xfId="55498"/>
    <cellStyle name="Note 7 6 4 3 2 3 2 2" xfId="55499"/>
    <cellStyle name="Note 7 6 4 3 2 3 3" xfId="55500"/>
    <cellStyle name="Note 7 6 4 3 2 4" xfId="55501"/>
    <cellStyle name="Note 7 6 4 3 2 4 2" xfId="55502"/>
    <cellStyle name="Note 7 6 4 3 2 5" xfId="55503"/>
    <cellStyle name="Note 7 6 4 3 3" xfId="55504"/>
    <cellStyle name="Note 7 6 4 3 3 2" xfId="55505"/>
    <cellStyle name="Note 7 6 4 3 3 2 2" xfId="55506"/>
    <cellStyle name="Note 7 6 4 3 3 3" xfId="55507"/>
    <cellStyle name="Note 7 6 4 3 4" xfId="55508"/>
    <cellStyle name="Note 7 6 4 3 4 2" xfId="55509"/>
    <cellStyle name="Note 7 6 4 3 4 2 2" xfId="55510"/>
    <cellStyle name="Note 7 6 4 3 4 3" xfId="55511"/>
    <cellStyle name="Note 7 6 4 3 5" xfId="55512"/>
    <cellStyle name="Note 7 6 4 3 5 2" xfId="55513"/>
    <cellStyle name="Note 7 6 4 3 6" xfId="55514"/>
    <cellStyle name="Note 7 6 4 4" xfId="55515"/>
    <cellStyle name="Note 7 6 4 4 2" xfId="55516"/>
    <cellStyle name="Note 7 6 4 4 2 2" xfId="55517"/>
    <cellStyle name="Note 7 6 4 4 2 2 2" xfId="55518"/>
    <cellStyle name="Note 7 6 4 4 2 3" xfId="55519"/>
    <cellStyle name="Note 7 6 4 4 3" xfId="55520"/>
    <cellStyle name="Note 7 6 4 4 3 2" xfId="55521"/>
    <cellStyle name="Note 7 6 4 4 3 2 2" xfId="55522"/>
    <cellStyle name="Note 7 6 4 4 3 3" xfId="55523"/>
    <cellStyle name="Note 7 6 4 4 4" xfId="55524"/>
    <cellStyle name="Note 7 6 4 4 4 2" xfId="55525"/>
    <cellStyle name="Note 7 6 4 4 5" xfId="55526"/>
    <cellStyle name="Note 7 6 5" xfId="55527"/>
    <cellStyle name="Note 7 6 5 2" xfId="55528"/>
    <cellStyle name="Note 7 6 5 2 2" xfId="55529"/>
    <cellStyle name="Note 7 6 5 2 2 2" xfId="55530"/>
    <cellStyle name="Note 7 6 5 2 2 2 2" xfId="55531"/>
    <cellStyle name="Note 7 6 5 2 2 2 2 2" xfId="55532"/>
    <cellStyle name="Note 7 6 5 2 2 2 3" xfId="55533"/>
    <cellStyle name="Note 7 6 5 2 2 3" xfId="55534"/>
    <cellStyle name="Note 7 6 5 2 2 3 2" xfId="55535"/>
    <cellStyle name="Note 7 6 5 2 2 3 2 2" xfId="55536"/>
    <cellStyle name="Note 7 6 5 2 2 3 3" xfId="55537"/>
    <cellStyle name="Note 7 6 5 2 2 4" xfId="55538"/>
    <cellStyle name="Note 7 6 5 2 2 4 2" xfId="55539"/>
    <cellStyle name="Note 7 6 5 2 2 5" xfId="55540"/>
    <cellStyle name="Note 7 6 5 2 3" xfId="55541"/>
    <cellStyle name="Note 7 6 5 2 3 2" xfId="55542"/>
    <cellStyle name="Note 7 6 5 2 3 2 2" xfId="55543"/>
    <cellStyle name="Note 7 6 5 2 3 3" xfId="55544"/>
    <cellStyle name="Note 7 6 5 2 4" xfId="55545"/>
    <cellStyle name="Note 7 6 5 2 4 2" xfId="55546"/>
    <cellStyle name="Note 7 6 5 2 4 2 2" xfId="55547"/>
    <cellStyle name="Note 7 6 5 2 4 3" xfId="55548"/>
    <cellStyle name="Note 7 6 5 2 5" xfId="55549"/>
    <cellStyle name="Note 7 6 5 2 5 2" xfId="55550"/>
    <cellStyle name="Note 7 6 5 2 6" xfId="55551"/>
    <cellStyle name="Note 7 6 5 3" xfId="55552"/>
    <cellStyle name="Note 7 6 5 3 2" xfId="55553"/>
    <cellStyle name="Note 7 6 5 3 2 2" xfId="55554"/>
    <cellStyle name="Note 7 6 5 3 2 2 2" xfId="55555"/>
    <cellStyle name="Note 7 6 5 3 2 2 2 2" xfId="55556"/>
    <cellStyle name="Note 7 6 5 3 2 2 3" xfId="55557"/>
    <cellStyle name="Note 7 6 5 3 2 3" xfId="55558"/>
    <cellStyle name="Note 7 6 5 3 2 3 2" xfId="55559"/>
    <cellStyle name="Note 7 6 5 3 2 3 2 2" xfId="55560"/>
    <cellStyle name="Note 7 6 5 3 2 3 3" xfId="55561"/>
    <cellStyle name="Note 7 6 5 3 2 4" xfId="55562"/>
    <cellStyle name="Note 7 6 5 3 2 4 2" xfId="55563"/>
    <cellStyle name="Note 7 6 5 3 2 5" xfId="55564"/>
    <cellStyle name="Note 7 6 5 3 3" xfId="55565"/>
    <cellStyle name="Note 7 6 5 3 3 2" xfId="55566"/>
    <cellStyle name="Note 7 6 5 3 3 2 2" xfId="55567"/>
    <cellStyle name="Note 7 6 5 3 3 3" xfId="55568"/>
    <cellStyle name="Note 7 6 5 3 4" xfId="55569"/>
    <cellStyle name="Note 7 6 5 3 4 2" xfId="55570"/>
    <cellStyle name="Note 7 6 5 3 4 2 2" xfId="55571"/>
    <cellStyle name="Note 7 6 5 3 4 3" xfId="55572"/>
    <cellStyle name="Note 7 6 5 3 5" xfId="55573"/>
    <cellStyle name="Note 7 6 5 3 5 2" xfId="55574"/>
    <cellStyle name="Note 7 6 5 3 6" xfId="55575"/>
    <cellStyle name="Note 7 6 5 4" xfId="55576"/>
    <cellStyle name="Note 7 6 5 4 2" xfId="55577"/>
    <cellStyle name="Note 7 6 5 4 2 2" xfId="55578"/>
    <cellStyle name="Note 7 6 5 4 2 2 2" xfId="55579"/>
    <cellStyle name="Note 7 6 5 4 2 3" xfId="55580"/>
    <cellStyle name="Note 7 6 5 4 3" xfId="55581"/>
    <cellStyle name="Note 7 6 5 4 3 2" xfId="55582"/>
    <cellStyle name="Note 7 6 5 4 3 2 2" xfId="55583"/>
    <cellStyle name="Note 7 6 5 4 3 3" xfId="55584"/>
    <cellStyle name="Note 7 6 5 4 4" xfId="55585"/>
    <cellStyle name="Note 7 6 5 4 4 2" xfId="55586"/>
    <cellStyle name="Note 7 6 5 4 5" xfId="55587"/>
    <cellStyle name="Note 7 6 6" xfId="55588"/>
    <cellStyle name="Note 7 6 6 2" xfId="55589"/>
    <cellStyle name="Note 7 6 6 2 2" xfId="55590"/>
    <cellStyle name="Note 7 6 6 2 2 2" xfId="55591"/>
    <cellStyle name="Note 7 6 6 2 2 2 2" xfId="55592"/>
    <cellStyle name="Note 7 6 6 2 2 2 2 2" xfId="55593"/>
    <cellStyle name="Note 7 6 6 2 2 2 3" xfId="55594"/>
    <cellStyle name="Note 7 6 6 2 2 3" xfId="55595"/>
    <cellStyle name="Note 7 6 6 2 2 3 2" xfId="55596"/>
    <cellStyle name="Note 7 6 6 2 2 3 2 2" xfId="55597"/>
    <cellStyle name="Note 7 6 6 2 2 3 3" xfId="55598"/>
    <cellStyle name="Note 7 6 6 2 2 4" xfId="55599"/>
    <cellStyle name="Note 7 6 6 2 2 4 2" xfId="55600"/>
    <cellStyle name="Note 7 6 6 2 2 5" xfId="55601"/>
    <cellStyle name="Note 7 6 6 2 3" xfId="55602"/>
    <cellStyle name="Note 7 6 6 2 3 2" xfId="55603"/>
    <cellStyle name="Note 7 6 6 2 3 2 2" xfId="55604"/>
    <cellStyle name="Note 7 6 6 2 3 3" xfId="55605"/>
    <cellStyle name="Note 7 6 6 2 4" xfId="55606"/>
    <cellStyle name="Note 7 6 6 2 4 2" xfId="55607"/>
    <cellStyle name="Note 7 6 6 2 4 2 2" xfId="55608"/>
    <cellStyle name="Note 7 6 6 2 4 3" xfId="55609"/>
    <cellStyle name="Note 7 6 6 2 5" xfId="55610"/>
    <cellStyle name="Note 7 6 6 2 5 2" xfId="55611"/>
    <cellStyle name="Note 7 6 6 2 6" xfId="55612"/>
    <cellStyle name="Note 7 6 6 3" xfId="55613"/>
    <cellStyle name="Note 7 6 6 3 2" xfId="55614"/>
    <cellStyle name="Note 7 6 6 3 2 2" xfId="55615"/>
    <cellStyle name="Note 7 6 6 3 2 2 2" xfId="55616"/>
    <cellStyle name="Note 7 6 6 3 2 2 2 2" xfId="55617"/>
    <cellStyle name="Note 7 6 6 3 2 2 3" xfId="55618"/>
    <cellStyle name="Note 7 6 6 3 2 3" xfId="55619"/>
    <cellStyle name="Note 7 6 6 3 2 3 2" xfId="55620"/>
    <cellStyle name="Note 7 6 6 3 2 3 2 2" xfId="55621"/>
    <cellStyle name="Note 7 6 6 3 2 3 3" xfId="55622"/>
    <cellStyle name="Note 7 6 6 3 2 4" xfId="55623"/>
    <cellStyle name="Note 7 6 6 3 2 4 2" xfId="55624"/>
    <cellStyle name="Note 7 6 6 3 2 5" xfId="55625"/>
    <cellStyle name="Note 7 6 6 3 3" xfId="55626"/>
    <cellStyle name="Note 7 6 6 3 3 2" xfId="55627"/>
    <cellStyle name="Note 7 6 6 3 3 2 2" xfId="55628"/>
    <cellStyle name="Note 7 6 6 3 3 3" xfId="55629"/>
    <cellStyle name="Note 7 6 6 3 4" xfId="55630"/>
    <cellStyle name="Note 7 6 6 3 4 2" xfId="55631"/>
    <cellStyle name="Note 7 6 6 3 4 2 2" xfId="55632"/>
    <cellStyle name="Note 7 6 6 3 4 3" xfId="55633"/>
    <cellStyle name="Note 7 6 6 3 5" xfId="55634"/>
    <cellStyle name="Note 7 6 6 3 5 2" xfId="55635"/>
    <cellStyle name="Note 7 6 6 3 6" xfId="55636"/>
    <cellStyle name="Note 7 6 6 4" xfId="55637"/>
    <cellStyle name="Note 7 6 6 4 2" xfId="55638"/>
    <cellStyle name="Note 7 6 6 4 2 2" xfId="55639"/>
    <cellStyle name="Note 7 6 6 4 2 2 2" xfId="55640"/>
    <cellStyle name="Note 7 6 6 4 2 3" xfId="55641"/>
    <cellStyle name="Note 7 6 6 4 3" xfId="55642"/>
    <cellStyle name="Note 7 6 6 4 3 2" xfId="55643"/>
    <cellStyle name="Note 7 6 6 4 3 2 2" xfId="55644"/>
    <cellStyle name="Note 7 6 6 4 3 3" xfId="55645"/>
    <cellStyle name="Note 7 6 6 4 4" xfId="55646"/>
    <cellStyle name="Note 7 6 6 4 4 2" xfId="55647"/>
    <cellStyle name="Note 7 6 6 4 5" xfId="55648"/>
    <cellStyle name="Note 7 6 7" xfId="55649"/>
    <cellStyle name="Note 7 6 7 2" xfId="55650"/>
    <cellStyle name="Note 7 6 7 2 2" xfId="55651"/>
    <cellStyle name="Note 7 6 7 2 2 2" xfId="55652"/>
    <cellStyle name="Note 7 6 7 2 2 2 2" xfId="55653"/>
    <cellStyle name="Note 7 6 7 2 2 3" xfId="55654"/>
    <cellStyle name="Note 7 6 7 2 3" xfId="55655"/>
    <cellStyle name="Note 7 6 7 2 3 2" xfId="55656"/>
    <cellStyle name="Note 7 6 7 2 3 2 2" xfId="55657"/>
    <cellStyle name="Note 7 6 7 2 3 3" xfId="55658"/>
    <cellStyle name="Note 7 6 7 2 4" xfId="55659"/>
    <cellStyle name="Note 7 6 7 2 4 2" xfId="55660"/>
    <cellStyle name="Note 7 6 7 2 5" xfId="55661"/>
    <cellStyle name="Note 7 6 7 3" xfId="55662"/>
    <cellStyle name="Note 7 6 7 3 2" xfId="55663"/>
    <cellStyle name="Note 7 6 7 3 2 2" xfId="55664"/>
    <cellStyle name="Note 7 6 7 3 3" xfId="55665"/>
    <cellStyle name="Note 7 6 7 4" xfId="55666"/>
    <cellStyle name="Note 7 6 7 4 2" xfId="55667"/>
    <cellStyle name="Note 7 6 7 4 2 2" xfId="55668"/>
    <cellStyle name="Note 7 6 7 4 3" xfId="55669"/>
    <cellStyle name="Note 7 6 7 5" xfId="55670"/>
    <cellStyle name="Note 7 6 7 5 2" xfId="55671"/>
    <cellStyle name="Note 7 6 7 6" xfId="55672"/>
    <cellStyle name="Note 7 6 8" xfId="55673"/>
    <cellStyle name="Note 7 6 8 2" xfId="55674"/>
    <cellStyle name="Note 7 6 8 2 2" xfId="55675"/>
    <cellStyle name="Note 7 6 8 2 2 2" xfId="55676"/>
    <cellStyle name="Note 7 6 8 2 2 2 2" xfId="55677"/>
    <cellStyle name="Note 7 6 8 2 2 3" xfId="55678"/>
    <cellStyle name="Note 7 6 8 2 3" xfId="55679"/>
    <cellStyle name="Note 7 6 8 2 3 2" xfId="55680"/>
    <cellStyle name="Note 7 6 8 2 3 2 2" xfId="55681"/>
    <cellStyle name="Note 7 6 8 2 3 3" xfId="55682"/>
    <cellStyle name="Note 7 6 8 2 4" xfId="55683"/>
    <cellStyle name="Note 7 6 8 2 4 2" xfId="55684"/>
    <cellStyle name="Note 7 6 8 2 5" xfId="55685"/>
    <cellStyle name="Note 7 6 8 3" xfId="55686"/>
    <cellStyle name="Note 7 6 8 3 2" xfId="55687"/>
    <cellStyle name="Note 7 6 8 3 2 2" xfId="55688"/>
    <cellStyle name="Note 7 6 8 3 3" xfId="55689"/>
    <cellStyle name="Note 7 6 8 4" xfId="55690"/>
    <cellStyle name="Note 7 6 8 4 2" xfId="55691"/>
    <cellStyle name="Note 7 6 8 4 2 2" xfId="55692"/>
    <cellStyle name="Note 7 6 8 4 3" xfId="55693"/>
    <cellStyle name="Note 7 6 8 5" xfId="55694"/>
    <cellStyle name="Note 7 6 8 5 2" xfId="55695"/>
    <cellStyle name="Note 7 6 8 6" xfId="55696"/>
    <cellStyle name="Note 7 6 9" xfId="55697"/>
    <cellStyle name="Note 7 6 9 2" xfId="55698"/>
    <cellStyle name="Note 7 6 9 2 2" xfId="55699"/>
    <cellStyle name="Note 7 6 9 2 2 2" xfId="55700"/>
    <cellStyle name="Note 7 6 9 2 3" xfId="55701"/>
    <cellStyle name="Note 7 6 9 3" xfId="55702"/>
    <cellStyle name="Note 7 6 9 3 2" xfId="55703"/>
    <cellStyle name="Note 7 6 9 3 2 2" xfId="55704"/>
    <cellStyle name="Note 7 6 9 3 3" xfId="55705"/>
    <cellStyle name="Note 7 6 9 4" xfId="55706"/>
    <cellStyle name="Note 7 6 9 4 2" xfId="55707"/>
    <cellStyle name="Note 7 6 9 5" xfId="55708"/>
    <cellStyle name="Note 7 7" xfId="55709"/>
    <cellStyle name="Note 7 7 2" xfId="55710"/>
    <cellStyle name="Note 7 7 2 2" xfId="55711"/>
    <cellStyle name="Note 7 7 2 2 2" xfId="55712"/>
    <cellStyle name="Note 7 7 2 2 2 2" xfId="55713"/>
    <cellStyle name="Note 7 7 2 2 2 2 2" xfId="55714"/>
    <cellStyle name="Note 7 7 2 2 2 2 2 2" xfId="55715"/>
    <cellStyle name="Note 7 7 2 2 2 2 3" xfId="55716"/>
    <cellStyle name="Note 7 7 2 2 2 3" xfId="55717"/>
    <cellStyle name="Note 7 7 2 2 2 3 2" xfId="55718"/>
    <cellStyle name="Note 7 7 2 2 2 3 2 2" xfId="55719"/>
    <cellStyle name="Note 7 7 2 2 2 3 3" xfId="55720"/>
    <cellStyle name="Note 7 7 2 2 2 4" xfId="55721"/>
    <cellStyle name="Note 7 7 2 2 2 4 2" xfId="55722"/>
    <cellStyle name="Note 7 7 2 2 2 5" xfId="55723"/>
    <cellStyle name="Note 7 7 2 2 3" xfId="55724"/>
    <cellStyle name="Note 7 7 2 2 3 2" xfId="55725"/>
    <cellStyle name="Note 7 7 2 2 3 2 2" xfId="55726"/>
    <cellStyle name="Note 7 7 2 2 3 3" xfId="55727"/>
    <cellStyle name="Note 7 7 2 2 4" xfId="55728"/>
    <cellStyle name="Note 7 7 2 2 4 2" xfId="55729"/>
    <cellStyle name="Note 7 7 2 2 4 2 2" xfId="55730"/>
    <cellStyle name="Note 7 7 2 2 4 3" xfId="55731"/>
    <cellStyle name="Note 7 7 2 2 5" xfId="55732"/>
    <cellStyle name="Note 7 7 2 2 5 2" xfId="55733"/>
    <cellStyle name="Note 7 7 2 2 6" xfId="55734"/>
    <cellStyle name="Note 7 7 2 3" xfId="55735"/>
    <cellStyle name="Note 7 7 2 3 2" xfId="55736"/>
    <cellStyle name="Note 7 7 2 3 2 2" xfId="55737"/>
    <cellStyle name="Note 7 7 2 3 2 2 2" xfId="55738"/>
    <cellStyle name="Note 7 7 2 3 2 2 2 2" xfId="55739"/>
    <cellStyle name="Note 7 7 2 3 2 2 3" xfId="55740"/>
    <cellStyle name="Note 7 7 2 3 2 3" xfId="55741"/>
    <cellStyle name="Note 7 7 2 3 2 3 2" xfId="55742"/>
    <cellStyle name="Note 7 7 2 3 2 3 2 2" xfId="55743"/>
    <cellStyle name="Note 7 7 2 3 2 3 3" xfId="55744"/>
    <cellStyle name="Note 7 7 2 3 2 4" xfId="55745"/>
    <cellStyle name="Note 7 7 2 3 2 4 2" xfId="55746"/>
    <cellStyle name="Note 7 7 2 3 2 5" xfId="55747"/>
    <cellStyle name="Note 7 7 2 3 3" xfId="55748"/>
    <cellStyle name="Note 7 7 2 3 3 2" xfId="55749"/>
    <cellStyle name="Note 7 7 2 3 3 2 2" xfId="55750"/>
    <cellStyle name="Note 7 7 2 3 3 3" xfId="55751"/>
    <cellStyle name="Note 7 7 2 3 4" xfId="55752"/>
    <cellStyle name="Note 7 7 2 3 4 2" xfId="55753"/>
    <cellStyle name="Note 7 7 2 3 4 2 2" xfId="55754"/>
    <cellStyle name="Note 7 7 2 3 4 3" xfId="55755"/>
    <cellStyle name="Note 7 7 2 3 5" xfId="55756"/>
    <cellStyle name="Note 7 7 2 3 5 2" xfId="55757"/>
    <cellStyle name="Note 7 7 2 3 6" xfId="55758"/>
    <cellStyle name="Note 7 7 2 4" xfId="55759"/>
    <cellStyle name="Note 7 7 2 4 2" xfId="55760"/>
    <cellStyle name="Note 7 7 2 4 2 2" xfId="55761"/>
    <cellStyle name="Note 7 7 2 4 2 2 2" xfId="55762"/>
    <cellStyle name="Note 7 7 2 4 2 3" xfId="55763"/>
    <cellStyle name="Note 7 7 2 4 3" xfId="55764"/>
    <cellStyle name="Note 7 7 2 4 3 2" xfId="55765"/>
    <cellStyle name="Note 7 7 2 4 3 2 2" xfId="55766"/>
    <cellStyle name="Note 7 7 2 4 3 3" xfId="55767"/>
    <cellStyle name="Note 7 7 2 4 4" xfId="55768"/>
    <cellStyle name="Note 7 7 2 4 4 2" xfId="55769"/>
    <cellStyle name="Note 7 7 2 4 5" xfId="55770"/>
    <cellStyle name="Note 7 7 3" xfId="55771"/>
    <cellStyle name="Note 7 7 3 2" xfId="55772"/>
    <cellStyle name="Note 7 7 3 2 2" xfId="55773"/>
    <cellStyle name="Note 7 7 3 2 2 2" xfId="55774"/>
    <cellStyle name="Note 7 7 3 2 2 2 2" xfId="55775"/>
    <cellStyle name="Note 7 7 3 2 2 2 2 2" xfId="55776"/>
    <cellStyle name="Note 7 7 3 2 2 2 3" xfId="55777"/>
    <cellStyle name="Note 7 7 3 2 2 3" xfId="55778"/>
    <cellStyle name="Note 7 7 3 2 2 3 2" xfId="55779"/>
    <cellStyle name="Note 7 7 3 2 2 3 2 2" xfId="55780"/>
    <cellStyle name="Note 7 7 3 2 2 3 3" xfId="55781"/>
    <cellStyle name="Note 7 7 3 2 2 4" xfId="55782"/>
    <cellStyle name="Note 7 7 3 2 2 4 2" xfId="55783"/>
    <cellStyle name="Note 7 7 3 2 2 5" xfId="55784"/>
    <cellStyle name="Note 7 7 3 2 3" xfId="55785"/>
    <cellStyle name="Note 7 7 3 2 3 2" xfId="55786"/>
    <cellStyle name="Note 7 7 3 2 3 2 2" xfId="55787"/>
    <cellStyle name="Note 7 7 3 2 3 3" xfId="55788"/>
    <cellStyle name="Note 7 7 3 2 4" xfId="55789"/>
    <cellStyle name="Note 7 7 3 2 4 2" xfId="55790"/>
    <cellStyle name="Note 7 7 3 2 4 2 2" xfId="55791"/>
    <cellStyle name="Note 7 7 3 2 4 3" xfId="55792"/>
    <cellStyle name="Note 7 7 3 2 5" xfId="55793"/>
    <cellStyle name="Note 7 7 3 2 5 2" xfId="55794"/>
    <cellStyle name="Note 7 7 3 2 6" xfId="55795"/>
    <cellStyle name="Note 7 7 3 3" xfId="55796"/>
    <cellStyle name="Note 7 7 3 3 2" xfId="55797"/>
    <cellStyle name="Note 7 7 3 3 2 2" xfId="55798"/>
    <cellStyle name="Note 7 7 3 3 2 2 2" xfId="55799"/>
    <cellStyle name="Note 7 7 3 3 2 2 2 2" xfId="55800"/>
    <cellStyle name="Note 7 7 3 3 2 2 3" xfId="55801"/>
    <cellStyle name="Note 7 7 3 3 2 3" xfId="55802"/>
    <cellStyle name="Note 7 7 3 3 2 3 2" xfId="55803"/>
    <cellStyle name="Note 7 7 3 3 2 3 2 2" xfId="55804"/>
    <cellStyle name="Note 7 7 3 3 2 3 3" xfId="55805"/>
    <cellStyle name="Note 7 7 3 3 2 4" xfId="55806"/>
    <cellStyle name="Note 7 7 3 3 2 4 2" xfId="55807"/>
    <cellStyle name="Note 7 7 3 3 2 5" xfId="55808"/>
    <cellStyle name="Note 7 7 3 3 3" xfId="55809"/>
    <cellStyle name="Note 7 7 3 3 3 2" xfId="55810"/>
    <cellStyle name="Note 7 7 3 3 3 2 2" xfId="55811"/>
    <cellStyle name="Note 7 7 3 3 3 3" xfId="55812"/>
    <cellStyle name="Note 7 7 3 3 4" xfId="55813"/>
    <cellStyle name="Note 7 7 3 3 4 2" xfId="55814"/>
    <cellStyle name="Note 7 7 3 3 4 2 2" xfId="55815"/>
    <cellStyle name="Note 7 7 3 3 4 3" xfId="55816"/>
    <cellStyle name="Note 7 7 3 3 5" xfId="55817"/>
    <cellStyle name="Note 7 7 3 3 5 2" xfId="55818"/>
    <cellStyle name="Note 7 7 3 3 6" xfId="55819"/>
    <cellStyle name="Note 7 7 3 4" xfId="55820"/>
    <cellStyle name="Note 7 7 3 4 2" xfId="55821"/>
    <cellStyle name="Note 7 7 3 4 2 2" xfId="55822"/>
    <cellStyle name="Note 7 7 3 4 2 2 2" xfId="55823"/>
    <cellStyle name="Note 7 7 3 4 2 3" xfId="55824"/>
    <cellStyle name="Note 7 7 3 4 3" xfId="55825"/>
    <cellStyle name="Note 7 7 3 4 3 2" xfId="55826"/>
    <cellStyle name="Note 7 7 3 4 3 2 2" xfId="55827"/>
    <cellStyle name="Note 7 7 3 4 3 3" xfId="55828"/>
    <cellStyle name="Note 7 7 3 4 4" xfId="55829"/>
    <cellStyle name="Note 7 7 3 4 4 2" xfId="55830"/>
    <cellStyle name="Note 7 7 3 4 5" xfId="55831"/>
    <cellStyle name="Note 7 7 4" xfId="55832"/>
    <cellStyle name="Note 7 7 4 2" xfId="55833"/>
    <cellStyle name="Note 7 7 4 2 2" xfId="55834"/>
    <cellStyle name="Note 7 7 4 2 2 2" xfId="55835"/>
    <cellStyle name="Note 7 7 4 2 2 2 2" xfId="55836"/>
    <cellStyle name="Note 7 7 4 2 2 2 2 2" xfId="55837"/>
    <cellStyle name="Note 7 7 4 2 2 2 3" xfId="55838"/>
    <cellStyle name="Note 7 7 4 2 2 3" xfId="55839"/>
    <cellStyle name="Note 7 7 4 2 2 3 2" xfId="55840"/>
    <cellStyle name="Note 7 7 4 2 2 3 2 2" xfId="55841"/>
    <cellStyle name="Note 7 7 4 2 2 3 3" xfId="55842"/>
    <cellStyle name="Note 7 7 4 2 2 4" xfId="55843"/>
    <cellStyle name="Note 7 7 4 2 2 4 2" xfId="55844"/>
    <cellStyle name="Note 7 7 4 2 2 5" xfId="55845"/>
    <cellStyle name="Note 7 7 4 2 3" xfId="55846"/>
    <cellStyle name="Note 7 7 4 2 3 2" xfId="55847"/>
    <cellStyle name="Note 7 7 4 2 3 2 2" xfId="55848"/>
    <cellStyle name="Note 7 7 4 2 3 3" xfId="55849"/>
    <cellStyle name="Note 7 7 4 2 4" xfId="55850"/>
    <cellStyle name="Note 7 7 4 2 4 2" xfId="55851"/>
    <cellStyle name="Note 7 7 4 2 4 2 2" xfId="55852"/>
    <cellStyle name="Note 7 7 4 2 4 3" xfId="55853"/>
    <cellStyle name="Note 7 7 4 2 5" xfId="55854"/>
    <cellStyle name="Note 7 7 4 2 5 2" xfId="55855"/>
    <cellStyle name="Note 7 7 4 2 6" xfId="55856"/>
    <cellStyle name="Note 7 7 4 3" xfId="55857"/>
    <cellStyle name="Note 7 7 4 3 2" xfId="55858"/>
    <cellStyle name="Note 7 7 4 3 2 2" xfId="55859"/>
    <cellStyle name="Note 7 7 4 3 2 2 2" xfId="55860"/>
    <cellStyle name="Note 7 7 4 3 2 2 2 2" xfId="55861"/>
    <cellStyle name="Note 7 7 4 3 2 2 3" xfId="55862"/>
    <cellStyle name="Note 7 7 4 3 2 3" xfId="55863"/>
    <cellStyle name="Note 7 7 4 3 2 3 2" xfId="55864"/>
    <cellStyle name="Note 7 7 4 3 2 3 2 2" xfId="55865"/>
    <cellStyle name="Note 7 7 4 3 2 3 3" xfId="55866"/>
    <cellStyle name="Note 7 7 4 3 2 4" xfId="55867"/>
    <cellStyle name="Note 7 7 4 3 2 4 2" xfId="55868"/>
    <cellStyle name="Note 7 7 4 3 2 5" xfId="55869"/>
    <cellStyle name="Note 7 7 4 3 3" xfId="55870"/>
    <cellStyle name="Note 7 7 4 3 3 2" xfId="55871"/>
    <cellStyle name="Note 7 7 4 3 3 2 2" xfId="55872"/>
    <cellStyle name="Note 7 7 4 3 3 3" xfId="55873"/>
    <cellStyle name="Note 7 7 4 3 4" xfId="55874"/>
    <cellStyle name="Note 7 7 4 3 4 2" xfId="55875"/>
    <cellStyle name="Note 7 7 4 3 4 2 2" xfId="55876"/>
    <cellStyle name="Note 7 7 4 3 4 3" xfId="55877"/>
    <cellStyle name="Note 7 7 4 3 5" xfId="55878"/>
    <cellStyle name="Note 7 7 4 3 5 2" xfId="55879"/>
    <cellStyle name="Note 7 7 4 3 6" xfId="55880"/>
    <cellStyle name="Note 7 7 4 4" xfId="55881"/>
    <cellStyle name="Note 7 7 4 4 2" xfId="55882"/>
    <cellStyle name="Note 7 7 4 4 2 2" xfId="55883"/>
    <cellStyle name="Note 7 7 4 4 2 2 2" xfId="55884"/>
    <cellStyle name="Note 7 7 4 4 2 3" xfId="55885"/>
    <cellStyle name="Note 7 7 4 4 3" xfId="55886"/>
    <cellStyle name="Note 7 7 4 4 3 2" xfId="55887"/>
    <cellStyle name="Note 7 7 4 4 3 2 2" xfId="55888"/>
    <cellStyle name="Note 7 7 4 4 3 3" xfId="55889"/>
    <cellStyle name="Note 7 7 4 4 4" xfId="55890"/>
    <cellStyle name="Note 7 7 4 4 4 2" xfId="55891"/>
    <cellStyle name="Note 7 7 4 4 5" xfId="55892"/>
    <cellStyle name="Note 7 7 5" xfId="55893"/>
    <cellStyle name="Note 7 7 5 2" xfId="55894"/>
    <cellStyle name="Note 7 7 5 2 2" xfId="55895"/>
    <cellStyle name="Note 7 7 5 2 2 2" xfId="55896"/>
    <cellStyle name="Note 7 7 5 2 2 2 2" xfId="55897"/>
    <cellStyle name="Note 7 7 5 2 2 2 2 2" xfId="55898"/>
    <cellStyle name="Note 7 7 5 2 2 2 3" xfId="55899"/>
    <cellStyle name="Note 7 7 5 2 2 3" xfId="55900"/>
    <cellStyle name="Note 7 7 5 2 2 3 2" xfId="55901"/>
    <cellStyle name="Note 7 7 5 2 2 3 2 2" xfId="55902"/>
    <cellStyle name="Note 7 7 5 2 2 3 3" xfId="55903"/>
    <cellStyle name="Note 7 7 5 2 2 4" xfId="55904"/>
    <cellStyle name="Note 7 7 5 2 2 4 2" xfId="55905"/>
    <cellStyle name="Note 7 7 5 2 2 5" xfId="55906"/>
    <cellStyle name="Note 7 7 5 2 3" xfId="55907"/>
    <cellStyle name="Note 7 7 5 2 3 2" xfId="55908"/>
    <cellStyle name="Note 7 7 5 2 3 2 2" xfId="55909"/>
    <cellStyle name="Note 7 7 5 2 3 3" xfId="55910"/>
    <cellStyle name="Note 7 7 5 2 4" xfId="55911"/>
    <cellStyle name="Note 7 7 5 2 4 2" xfId="55912"/>
    <cellStyle name="Note 7 7 5 2 4 2 2" xfId="55913"/>
    <cellStyle name="Note 7 7 5 2 4 3" xfId="55914"/>
    <cellStyle name="Note 7 7 5 2 5" xfId="55915"/>
    <cellStyle name="Note 7 7 5 2 5 2" xfId="55916"/>
    <cellStyle name="Note 7 7 5 2 6" xfId="55917"/>
    <cellStyle name="Note 7 7 5 3" xfId="55918"/>
    <cellStyle name="Note 7 7 5 3 2" xfId="55919"/>
    <cellStyle name="Note 7 7 5 3 2 2" xfId="55920"/>
    <cellStyle name="Note 7 7 5 3 2 2 2" xfId="55921"/>
    <cellStyle name="Note 7 7 5 3 2 2 2 2" xfId="55922"/>
    <cellStyle name="Note 7 7 5 3 2 2 3" xfId="55923"/>
    <cellStyle name="Note 7 7 5 3 2 3" xfId="55924"/>
    <cellStyle name="Note 7 7 5 3 2 3 2" xfId="55925"/>
    <cellStyle name="Note 7 7 5 3 2 3 2 2" xfId="55926"/>
    <cellStyle name="Note 7 7 5 3 2 3 3" xfId="55927"/>
    <cellStyle name="Note 7 7 5 3 2 4" xfId="55928"/>
    <cellStyle name="Note 7 7 5 3 2 4 2" xfId="55929"/>
    <cellStyle name="Note 7 7 5 3 2 5" xfId="55930"/>
    <cellStyle name="Note 7 7 5 3 3" xfId="55931"/>
    <cellStyle name="Note 7 7 5 3 3 2" xfId="55932"/>
    <cellStyle name="Note 7 7 5 3 3 2 2" xfId="55933"/>
    <cellStyle name="Note 7 7 5 3 3 3" xfId="55934"/>
    <cellStyle name="Note 7 7 5 3 4" xfId="55935"/>
    <cellStyle name="Note 7 7 5 3 4 2" xfId="55936"/>
    <cellStyle name="Note 7 7 5 3 4 2 2" xfId="55937"/>
    <cellStyle name="Note 7 7 5 3 4 3" xfId="55938"/>
    <cellStyle name="Note 7 7 5 3 5" xfId="55939"/>
    <cellStyle name="Note 7 7 5 3 5 2" xfId="55940"/>
    <cellStyle name="Note 7 7 5 3 6" xfId="55941"/>
    <cellStyle name="Note 7 7 5 4" xfId="55942"/>
    <cellStyle name="Note 7 7 5 4 2" xfId="55943"/>
    <cellStyle name="Note 7 7 5 4 2 2" xfId="55944"/>
    <cellStyle name="Note 7 7 5 4 2 2 2" xfId="55945"/>
    <cellStyle name="Note 7 7 5 4 2 3" xfId="55946"/>
    <cellStyle name="Note 7 7 5 4 3" xfId="55947"/>
    <cellStyle name="Note 7 7 5 4 3 2" xfId="55948"/>
    <cellStyle name="Note 7 7 5 4 3 2 2" xfId="55949"/>
    <cellStyle name="Note 7 7 5 4 3 3" xfId="55950"/>
    <cellStyle name="Note 7 7 5 4 4" xfId="55951"/>
    <cellStyle name="Note 7 7 5 4 4 2" xfId="55952"/>
    <cellStyle name="Note 7 7 5 4 5" xfId="55953"/>
    <cellStyle name="Note 7 7 6" xfId="55954"/>
    <cellStyle name="Note 7 7 6 2" xfId="55955"/>
    <cellStyle name="Note 7 7 6 2 2" xfId="55956"/>
    <cellStyle name="Note 7 7 6 2 2 2" xfId="55957"/>
    <cellStyle name="Note 7 7 6 2 2 2 2" xfId="55958"/>
    <cellStyle name="Note 7 7 6 2 2 2 2 2" xfId="55959"/>
    <cellStyle name="Note 7 7 6 2 2 2 3" xfId="55960"/>
    <cellStyle name="Note 7 7 6 2 2 3" xfId="55961"/>
    <cellStyle name="Note 7 7 6 2 2 3 2" xfId="55962"/>
    <cellStyle name="Note 7 7 6 2 2 3 2 2" xfId="55963"/>
    <cellStyle name="Note 7 7 6 2 2 3 3" xfId="55964"/>
    <cellStyle name="Note 7 7 6 2 2 4" xfId="55965"/>
    <cellStyle name="Note 7 7 6 2 2 4 2" xfId="55966"/>
    <cellStyle name="Note 7 7 6 2 2 5" xfId="55967"/>
    <cellStyle name="Note 7 7 6 2 3" xfId="55968"/>
    <cellStyle name="Note 7 7 6 2 3 2" xfId="55969"/>
    <cellStyle name="Note 7 7 6 2 3 2 2" xfId="55970"/>
    <cellStyle name="Note 7 7 6 2 3 3" xfId="55971"/>
    <cellStyle name="Note 7 7 6 2 4" xfId="55972"/>
    <cellStyle name="Note 7 7 6 2 4 2" xfId="55973"/>
    <cellStyle name="Note 7 7 6 2 4 2 2" xfId="55974"/>
    <cellStyle name="Note 7 7 6 2 4 3" xfId="55975"/>
    <cellStyle name="Note 7 7 6 2 5" xfId="55976"/>
    <cellStyle name="Note 7 7 6 2 5 2" xfId="55977"/>
    <cellStyle name="Note 7 7 6 2 6" xfId="55978"/>
    <cellStyle name="Note 7 7 6 3" xfId="55979"/>
    <cellStyle name="Note 7 7 6 3 2" xfId="55980"/>
    <cellStyle name="Note 7 7 6 3 2 2" xfId="55981"/>
    <cellStyle name="Note 7 7 6 3 2 2 2" xfId="55982"/>
    <cellStyle name="Note 7 7 6 3 2 2 2 2" xfId="55983"/>
    <cellStyle name="Note 7 7 6 3 2 2 3" xfId="55984"/>
    <cellStyle name="Note 7 7 6 3 2 3" xfId="55985"/>
    <cellStyle name="Note 7 7 6 3 2 3 2" xfId="55986"/>
    <cellStyle name="Note 7 7 6 3 2 3 2 2" xfId="55987"/>
    <cellStyle name="Note 7 7 6 3 2 3 3" xfId="55988"/>
    <cellStyle name="Note 7 7 6 3 2 4" xfId="55989"/>
    <cellStyle name="Note 7 7 6 3 2 4 2" xfId="55990"/>
    <cellStyle name="Note 7 7 6 3 2 5" xfId="55991"/>
    <cellStyle name="Note 7 7 6 3 3" xfId="55992"/>
    <cellStyle name="Note 7 7 6 3 3 2" xfId="55993"/>
    <cellStyle name="Note 7 7 6 3 3 2 2" xfId="55994"/>
    <cellStyle name="Note 7 7 6 3 3 3" xfId="55995"/>
    <cellStyle name="Note 7 7 6 3 4" xfId="55996"/>
    <cellStyle name="Note 7 7 6 3 4 2" xfId="55997"/>
    <cellStyle name="Note 7 7 6 3 4 2 2" xfId="55998"/>
    <cellStyle name="Note 7 7 6 3 4 3" xfId="55999"/>
    <cellStyle name="Note 7 7 6 3 5" xfId="56000"/>
    <cellStyle name="Note 7 7 6 3 5 2" xfId="56001"/>
    <cellStyle name="Note 7 7 6 3 6" xfId="56002"/>
    <cellStyle name="Note 7 7 6 4" xfId="56003"/>
    <cellStyle name="Note 7 7 6 4 2" xfId="56004"/>
    <cellStyle name="Note 7 7 6 4 2 2" xfId="56005"/>
    <cellStyle name="Note 7 7 6 4 2 2 2" xfId="56006"/>
    <cellStyle name="Note 7 7 6 4 2 3" xfId="56007"/>
    <cellStyle name="Note 7 7 6 4 3" xfId="56008"/>
    <cellStyle name="Note 7 7 6 4 3 2" xfId="56009"/>
    <cellStyle name="Note 7 7 6 4 3 2 2" xfId="56010"/>
    <cellStyle name="Note 7 7 6 4 3 3" xfId="56011"/>
    <cellStyle name="Note 7 7 6 4 4" xfId="56012"/>
    <cellStyle name="Note 7 7 6 4 4 2" xfId="56013"/>
    <cellStyle name="Note 7 7 6 4 5" xfId="56014"/>
    <cellStyle name="Note 7 7 7" xfId="56015"/>
    <cellStyle name="Note 7 7 7 2" xfId="56016"/>
    <cellStyle name="Note 7 7 7 2 2" xfId="56017"/>
    <cellStyle name="Note 7 7 7 2 2 2" xfId="56018"/>
    <cellStyle name="Note 7 7 7 2 2 2 2" xfId="56019"/>
    <cellStyle name="Note 7 7 7 2 2 3" xfId="56020"/>
    <cellStyle name="Note 7 7 7 2 3" xfId="56021"/>
    <cellStyle name="Note 7 7 7 2 3 2" xfId="56022"/>
    <cellStyle name="Note 7 7 7 2 3 2 2" xfId="56023"/>
    <cellStyle name="Note 7 7 7 2 3 3" xfId="56024"/>
    <cellStyle name="Note 7 7 7 2 4" xfId="56025"/>
    <cellStyle name="Note 7 7 7 2 4 2" xfId="56026"/>
    <cellStyle name="Note 7 7 7 2 5" xfId="56027"/>
    <cellStyle name="Note 7 7 7 3" xfId="56028"/>
    <cellStyle name="Note 7 7 7 3 2" xfId="56029"/>
    <cellStyle name="Note 7 7 7 3 2 2" xfId="56030"/>
    <cellStyle name="Note 7 7 7 3 3" xfId="56031"/>
    <cellStyle name="Note 7 7 7 4" xfId="56032"/>
    <cellStyle name="Note 7 7 7 4 2" xfId="56033"/>
    <cellStyle name="Note 7 7 7 4 2 2" xfId="56034"/>
    <cellStyle name="Note 7 7 7 4 3" xfId="56035"/>
    <cellStyle name="Note 7 7 7 5" xfId="56036"/>
    <cellStyle name="Note 7 7 7 5 2" xfId="56037"/>
    <cellStyle name="Note 7 7 7 6" xfId="56038"/>
    <cellStyle name="Note 7 7 8" xfId="56039"/>
    <cellStyle name="Note 7 7 8 2" xfId="56040"/>
    <cellStyle name="Note 7 7 8 2 2" xfId="56041"/>
    <cellStyle name="Note 7 7 8 2 2 2" xfId="56042"/>
    <cellStyle name="Note 7 7 8 2 2 2 2" xfId="56043"/>
    <cellStyle name="Note 7 7 8 2 2 3" xfId="56044"/>
    <cellStyle name="Note 7 7 8 2 3" xfId="56045"/>
    <cellStyle name="Note 7 7 8 2 3 2" xfId="56046"/>
    <cellStyle name="Note 7 7 8 2 3 2 2" xfId="56047"/>
    <cellStyle name="Note 7 7 8 2 3 3" xfId="56048"/>
    <cellStyle name="Note 7 7 8 2 4" xfId="56049"/>
    <cellStyle name="Note 7 7 8 2 4 2" xfId="56050"/>
    <cellStyle name="Note 7 7 8 2 5" xfId="56051"/>
    <cellStyle name="Note 7 7 8 3" xfId="56052"/>
    <cellStyle name="Note 7 7 8 3 2" xfId="56053"/>
    <cellStyle name="Note 7 7 8 3 2 2" xfId="56054"/>
    <cellStyle name="Note 7 7 8 3 3" xfId="56055"/>
    <cellStyle name="Note 7 7 8 4" xfId="56056"/>
    <cellStyle name="Note 7 7 8 4 2" xfId="56057"/>
    <cellStyle name="Note 7 7 8 4 2 2" xfId="56058"/>
    <cellStyle name="Note 7 7 8 4 3" xfId="56059"/>
    <cellStyle name="Note 7 7 8 5" xfId="56060"/>
    <cellStyle name="Note 7 7 8 5 2" xfId="56061"/>
    <cellStyle name="Note 7 7 8 6" xfId="56062"/>
    <cellStyle name="Note 7 7 9" xfId="56063"/>
    <cellStyle name="Note 7 7 9 2" xfId="56064"/>
    <cellStyle name="Note 7 7 9 2 2" xfId="56065"/>
    <cellStyle name="Note 7 7 9 2 2 2" xfId="56066"/>
    <cellStyle name="Note 7 7 9 2 3" xfId="56067"/>
    <cellStyle name="Note 7 7 9 3" xfId="56068"/>
    <cellStyle name="Note 7 7 9 3 2" xfId="56069"/>
    <cellStyle name="Note 7 7 9 3 2 2" xfId="56070"/>
    <cellStyle name="Note 7 7 9 3 3" xfId="56071"/>
    <cellStyle name="Note 7 7 9 4" xfId="56072"/>
    <cellStyle name="Note 7 7 9 4 2" xfId="56073"/>
    <cellStyle name="Note 7 7 9 5" xfId="56074"/>
    <cellStyle name="Note 7 8" xfId="56075"/>
    <cellStyle name="Note 7 8 2" xfId="56076"/>
    <cellStyle name="Note 7 8 2 2" xfId="56077"/>
    <cellStyle name="Note 7 8 2 2 2" xfId="56078"/>
    <cellStyle name="Note 7 8 2 2 2 2" xfId="56079"/>
    <cellStyle name="Note 7 8 2 2 2 2 2" xfId="56080"/>
    <cellStyle name="Note 7 8 2 2 2 3" xfId="56081"/>
    <cellStyle name="Note 7 8 2 2 3" xfId="56082"/>
    <cellStyle name="Note 7 8 2 2 3 2" xfId="56083"/>
    <cellStyle name="Note 7 8 2 2 3 2 2" xfId="56084"/>
    <cellStyle name="Note 7 8 2 2 3 3" xfId="56085"/>
    <cellStyle name="Note 7 8 2 2 4" xfId="56086"/>
    <cellStyle name="Note 7 8 2 2 4 2" xfId="56087"/>
    <cellStyle name="Note 7 8 2 2 5" xfId="56088"/>
    <cellStyle name="Note 7 8 2 3" xfId="56089"/>
    <cellStyle name="Note 7 8 2 3 2" xfId="56090"/>
    <cellStyle name="Note 7 8 2 3 2 2" xfId="56091"/>
    <cellStyle name="Note 7 8 2 3 3" xfId="56092"/>
    <cellStyle name="Note 7 8 2 4" xfId="56093"/>
    <cellStyle name="Note 7 8 2 4 2" xfId="56094"/>
    <cellStyle name="Note 7 8 2 4 2 2" xfId="56095"/>
    <cellStyle name="Note 7 8 2 4 3" xfId="56096"/>
    <cellStyle name="Note 7 8 2 5" xfId="56097"/>
    <cellStyle name="Note 7 8 2 5 2" xfId="56098"/>
    <cellStyle name="Note 7 8 2 6" xfId="56099"/>
    <cellStyle name="Note 7 8 3" xfId="56100"/>
    <cellStyle name="Note 7 8 3 2" xfId="56101"/>
    <cellStyle name="Note 7 8 3 2 2" xfId="56102"/>
    <cellStyle name="Note 7 8 3 2 2 2" xfId="56103"/>
    <cellStyle name="Note 7 8 3 2 2 2 2" xfId="56104"/>
    <cellStyle name="Note 7 8 3 2 2 3" xfId="56105"/>
    <cellStyle name="Note 7 8 3 2 3" xfId="56106"/>
    <cellStyle name="Note 7 8 3 2 3 2" xfId="56107"/>
    <cellStyle name="Note 7 8 3 2 3 2 2" xfId="56108"/>
    <cellStyle name="Note 7 8 3 2 3 3" xfId="56109"/>
    <cellStyle name="Note 7 8 3 2 4" xfId="56110"/>
    <cellStyle name="Note 7 8 3 2 4 2" xfId="56111"/>
    <cellStyle name="Note 7 8 3 2 5" xfId="56112"/>
    <cellStyle name="Note 7 8 3 3" xfId="56113"/>
    <cellStyle name="Note 7 8 3 3 2" xfId="56114"/>
    <cellStyle name="Note 7 8 3 3 2 2" xfId="56115"/>
    <cellStyle name="Note 7 8 3 3 3" xfId="56116"/>
    <cellStyle name="Note 7 8 3 4" xfId="56117"/>
    <cellStyle name="Note 7 8 3 4 2" xfId="56118"/>
    <cellStyle name="Note 7 8 3 4 2 2" xfId="56119"/>
    <cellStyle name="Note 7 8 3 4 3" xfId="56120"/>
    <cellStyle name="Note 7 8 3 5" xfId="56121"/>
    <cellStyle name="Note 7 8 3 5 2" xfId="56122"/>
    <cellStyle name="Note 7 8 3 6" xfId="56123"/>
    <cellStyle name="Note 7 8 4" xfId="56124"/>
    <cellStyle name="Note 7 8 4 2" xfId="56125"/>
    <cellStyle name="Note 7 8 4 2 2" xfId="56126"/>
    <cellStyle name="Note 7 8 4 2 2 2" xfId="56127"/>
    <cellStyle name="Note 7 8 4 2 3" xfId="56128"/>
    <cellStyle name="Note 7 8 4 3" xfId="56129"/>
    <cellStyle name="Note 7 8 4 3 2" xfId="56130"/>
    <cellStyle name="Note 7 8 4 3 2 2" xfId="56131"/>
    <cellStyle name="Note 7 8 4 3 3" xfId="56132"/>
    <cellStyle name="Note 7 8 4 4" xfId="56133"/>
    <cellStyle name="Note 7 8 4 4 2" xfId="56134"/>
    <cellStyle name="Note 7 8 4 5" xfId="56135"/>
    <cellStyle name="Note 7 9" xfId="56136"/>
    <cellStyle name="Note 7 9 2" xfId="56137"/>
    <cellStyle name="Note 7 9 2 2" xfId="56138"/>
    <cellStyle name="Note 7 9 2 2 2" xfId="56139"/>
    <cellStyle name="Note 7 9 2 2 2 2" xfId="56140"/>
    <cellStyle name="Note 7 9 2 2 2 2 2" xfId="56141"/>
    <cellStyle name="Note 7 9 2 2 2 3" xfId="56142"/>
    <cellStyle name="Note 7 9 2 2 3" xfId="56143"/>
    <cellStyle name="Note 7 9 2 2 3 2" xfId="56144"/>
    <cellStyle name="Note 7 9 2 2 3 2 2" xfId="56145"/>
    <cellStyle name="Note 7 9 2 2 3 3" xfId="56146"/>
    <cellStyle name="Note 7 9 2 2 4" xfId="56147"/>
    <cellStyle name="Note 7 9 2 2 4 2" xfId="56148"/>
    <cellStyle name="Note 7 9 2 2 5" xfId="56149"/>
    <cellStyle name="Note 7 9 2 3" xfId="56150"/>
    <cellStyle name="Note 7 9 2 3 2" xfId="56151"/>
    <cellStyle name="Note 7 9 2 3 2 2" xfId="56152"/>
    <cellStyle name="Note 7 9 2 3 3" xfId="56153"/>
    <cellStyle name="Note 7 9 2 4" xfId="56154"/>
    <cellStyle name="Note 7 9 2 4 2" xfId="56155"/>
    <cellStyle name="Note 7 9 2 4 2 2" xfId="56156"/>
    <cellStyle name="Note 7 9 2 4 3" xfId="56157"/>
    <cellStyle name="Note 7 9 2 5" xfId="56158"/>
    <cellStyle name="Note 7 9 2 5 2" xfId="56159"/>
    <cellStyle name="Note 7 9 2 6" xfId="56160"/>
    <cellStyle name="Note 7 9 3" xfId="56161"/>
    <cellStyle name="Note 7 9 3 2" xfId="56162"/>
    <cellStyle name="Note 7 9 3 2 2" xfId="56163"/>
    <cellStyle name="Note 7 9 3 2 2 2" xfId="56164"/>
    <cellStyle name="Note 7 9 3 2 2 2 2" xfId="56165"/>
    <cellStyle name="Note 7 9 3 2 2 3" xfId="56166"/>
    <cellStyle name="Note 7 9 3 2 3" xfId="56167"/>
    <cellStyle name="Note 7 9 3 2 3 2" xfId="56168"/>
    <cellStyle name="Note 7 9 3 2 3 2 2" xfId="56169"/>
    <cellStyle name="Note 7 9 3 2 3 3" xfId="56170"/>
    <cellStyle name="Note 7 9 3 2 4" xfId="56171"/>
    <cellStyle name="Note 7 9 3 2 4 2" xfId="56172"/>
    <cellStyle name="Note 7 9 3 2 5" xfId="56173"/>
    <cellStyle name="Note 7 9 3 3" xfId="56174"/>
    <cellStyle name="Note 7 9 3 3 2" xfId="56175"/>
    <cellStyle name="Note 7 9 3 3 2 2" xfId="56176"/>
    <cellStyle name="Note 7 9 3 3 3" xfId="56177"/>
    <cellStyle name="Note 7 9 3 4" xfId="56178"/>
    <cellStyle name="Note 7 9 3 4 2" xfId="56179"/>
    <cellStyle name="Note 7 9 3 4 2 2" xfId="56180"/>
    <cellStyle name="Note 7 9 3 4 3" xfId="56181"/>
    <cellStyle name="Note 7 9 3 5" xfId="56182"/>
    <cellStyle name="Note 7 9 3 5 2" xfId="56183"/>
    <cellStyle name="Note 7 9 3 6" xfId="56184"/>
    <cellStyle name="Note 7 9 4" xfId="56185"/>
    <cellStyle name="Note 7 9 4 2" xfId="56186"/>
    <cellStyle name="Note 7 9 4 2 2" xfId="56187"/>
    <cellStyle name="Note 7 9 4 2 2 2" xfId="56188"/>
    <cellStyle name="Note 7 9 4 2 3" xfId="56189"/>
    <cellStyle name="Note 7 9 4 3" xfId="56190"/>
    <cellStyle name="Note 7 9 4 3 2" xfId="56191"/>
    <cellStyle name="Note 7 9 4 3 2 2" xfId="56192"/>
    <cellStyle name="Note 7 9 4 3 3" xfId="56193"/>
    <cellStyle name="Note 7 9 4 4" xfId="56194"/>
    <cellStyle name="Note 7 9 4 4 2" xfId="56195"/>
    <cellStyle name="Note 7 9 4 5" xfId="56196"/>
    <cellStyle name="Note 8" xfId="56197"/>
    <cellStyle name="Note 8 10" xfId="56198"/>
    <cellStyle name="Note 8 10 2" xfId="56199"/>
    <cellStyle name="Note 8 10 2 2" xfId="56200"/>
    <cellStyle name="Note 8 10 2 2 2" xfId="56201"/>
    <cellStyle name="Note 8 10 2 2 2 2" xfId="56202"/>
    <cellStyle name="Note 8 10 2 2 2 2 2" xfId="56203"/>
    <cellStyle name="Note 8 10 2 2 2 3" xfId="56204"/>
    <cellStyle name="Note 8 10 2 2 3" xfId="56205"/>
    <cellStyle name="Note 8 10 2 2 3 2" xfId="56206"/>
    <cellStyle name="Note 8 10 2 2 3 2 2" xfId="56207"/>
    <cellStyle name="Note 8 10 2 2 3 3" xfId="56208"/>
    <cellStyle name="Note 8 10 2 2 4" xfId="56209"/>
    <cellStyle name="Note 8 10 2 2 4 2" xfId="56210"/>
    <cellStyle name="Note 8 10 2 2 5" xfId="56211"/>
    <cellStyle name="Note 8 10 2 3" xfId="56212"/>
    <cellStyle name="Note 8 10 2 3 2" xfId="56213"/>
    <cellStyle name="Note 8 10 2 3 2 2" xfId="56214"/>
    <cellStyle name="Note 8 10 2 3 3" xfId="56215"/>
    <cellStyle name="Note 8 10 2 4" xfId="56216"/>
    <cellStyle name="Note 8 10 2 4 2" xfId="56217"/>
    <cellStyle name="Note 8 10 2 4 2 2" xfId="56218"/>
    <cellStyle name="Note 8 10 2 4 3" xfId="56219"/>
    <cellStyle name="Note 8 10 2 5" xfId="56220"/>
    <cellStyle name="Note 8 10 2 5 2" xfId="56221"/>
    <cellStyle name="Note 8 10 2 6" xfId="56222"/>
    <cellStyle name="Note 8 10 3" xfId="56223"/>
    <cellStyle name="Note 8 10 3 2" xfId="56224"/>
    <cellStyle name="Note 8 10 3 2 2" xfId="56225"/>
    <cellStyle name="Note 8 10 3 2 2 2" xfId="56226"/>
    <cellStyle name="Note 8 10 3 2 2 2 2" xfId="56227"/>
    <cellStyle name="Note 8 10 3 2 2 3" xfId="56228"/>
    <cellStyle name="Note 8 10 3 2 3" xfId="56229"/>
    <cellStyle name="Note 8 10 3 2 3 2" xfId="56230"/>
    <cellStyle name="Note 8 10 3 2 3 2 2" xfId="56231"/>
    <cellStyle name="Note 8 10 3 2 3 3" xfId="56232"/>
    <cellStyle name="Note 8 10 3 2 4" xfId="56233"/>
    <cellStyle name="Note 8 10 3 2 4 2" xfId="56234"/>
    <cellStyle name="Note 8 10 3 2 5" xfId="56235"/>
    <cellStyle name="Note 8 10 3 3" xfId="56236"/>
    <cellStyle name="Note 8 10 3 3 2" xfId="56237"/>
    <cellStyle name="Note 8 10 3 3 2 2" xfId="56238"/>
    <cellStyle name="Note 8 10 3 3 3" xfId="56239"/>
    <cellStyle name="Note 8 10 3 4" xfId="56240"/>
    <cellStyle name="Note 8 10 3 4 2" xfId="56241"/>
    <cellStyle name="Note 8 10 3 4 2 2" xfId="56242"/>
    <cellStyle name="Note 8 10 3 4 3" xfId="56243"/>
    <cellStyle name="Note 8 10 3 5" xfId="56244"/>
    <cellStyle name="Note 8 10 3 5 2" xfId="56245"/>
    <cellStyle name="Note 8 10 3 6" xfId="56246"/>
    <cellStyle name="Note 8 10 4" xfId="56247"/>
    <cellStyle name="Note 8 10 4 2" xfId="56248"/>
    <cellStyle name="Note 8 10 4 2 2" xfId="56249"/>
    <cellStyle name="Note 8 10 4 2 2 2" xfId="56250"/>
    <cellStyle name="Note 8 10 4 2 3" xfId="56251"/>
    <cellStyle name="Note 8 10 4 3" xfId="56252"/>
    <cellStyle name="Note 8 10 4 3 2" xfId="56253"/>
    <cellStyle name="Note 8 10 4 3 2 2" xfId="56254"/>
    <cellStyle name="Note 8 10 4 3 3" xfId="56255"/>
    <cellStyle name="Note 8 10 4 4" xfId="56256"/>
    <cellStyle name="Note 8 10 4 4 2" xfId="56257"/>
    <cellStyle name="Note 8 10 4 5" xfId="56258"/>
    <cellStyle name="Note 8 11" xfId="56259"/>
    <cellStyle name="Note 8 11 2" xfId="56260"/>
    <cellStyle name="Note 8 11 2 2" xfId="56261"/>
    <cellStyle name="Note 8 11 2 2 2" xfId="56262"/>
    <cellStyle name="Note 8 11 2 2 2 2" xfId="56263"/>
    <cellStyle name="Note 8 11 2 2 2 2 2" xfId="56264"/>
    <cellStyle name="Note 8 11 2 2 2 3" xfId="56265"/>
    <cellStyle name="Note 8 11 2 2 3" xfId="56266"/>
    <cellStyle name="Note 8 11 2 2 3 2" xfId="56267"/>
    <cellStyle name="Note 8 11 2 2 3 2 2" xfId="56268"/>
    <cellStyle name="Note 8 11 2 2 3 3" xfId="56269"/>
    <cellStyle name="Note 8 11 2 2 4" xfId="56270"/>
    <cellStyle name="Note 8 11 2 2 4 2" xfId="56271"/>
    <cellStyle name="Note 8 11 2 2 5" xfId="56272"/>
    <cellStyle name="Note 8 11 2 3" xfId="56273"/>
    <cellStyle name="Note 8 11 2 3 2" xfId="56274"/>
    <cellStyle name="Note 8 11 2 3 2 2" xfId="56275"/>
    <cellStyle name="Note 8 11 2 3 3" xfId="56276"/>
    <cellStyle name="Note 8 11 2 4" xfId="56277"/>
    <cellStyle name="Note 8 11 2 4 2" xfId="56278"/>
    <cellStyle name="Note 8 11 2 4 2 2" xfId="56279"/>
    <cellStyle name="Note 8 11 2 4 3" xfId="56280"/>
    <cellStyle name="Note 8 11 2 5" xfId="56281"/>
    <cellStyle name="Note 8 11 2 5 2" xfId="56282"/>
    <cellStyle name="Note 8 11 2 6" xfId="56283"/>
    <cellStyle name="Note 8 11 3" xfId="56284"/>
    <cellStyle name="Note 8 11 3 2" xfId="56285"/>
    <cellStyle name="Note 8 11 3 2 2" xfId="56286"/>
    <cellStyle name="Note 8 11 3 2 2 2" xfId="56287"/>
    <cellStyle name="Note 8 11 3 2 2 2 2" xfId="56288"/>
    <cellStyle name="Note 8 11 3 2 2 3" xfId="56289"/>
    <cellStyle name="Note 8 11 3 2 3" xfId="56290"/>
    <cellStyle name="Note 8 11 3 2 3 2" xfId="56291"/>
    <cellStyle name="Note 8 11 3 2 3 2 2" xfId="56292"/>
    <cellStyle name="Note 8 11 3 2 3 3" xfId="56293"/>
    <cellStyle name="Note 8 11 3 2 4" xfId="56294"/>
    <cellStyle name="Note 8 11 3 2 4 2" xfId="56295"/>
    <cellStyle name="Note 8 11 3 2 5" xfId="56296"/>
    <cellStyle name="Note 8 11 3 3" xfId="56297"/>
    <cellStyle name="Note 8 11 3 3 2" xfId="56298"/>
    <cellStyle name="Note 8 11 3 3 2 2" xfId="56299"/>
    <cellStyle name="Note 8 11 3 3 3" xfId="56300"/>
    <cellStyle name="Note 8 11 3 4" xfId="56301"/>
    <cellStyle name="Note 8 11 3 4 2" xfId="56302"/>
    <cellStyle name="Note 8 11 3 4 2 2" xfId="56303"/>
    <cellStyle name="Note 8 11 3 4 3" xfId="56304"/>
    <cellStyle name="Note 8 11 3 5" xfId="56305"/>
    <cellStyle name="Note 8 11 3 5 2" xfId="56306"/>
    <cellStyle name="Note 8 11 3 6" xfId="56307"/>
    <cellStyle name="Note 8 11 4" xfId="56308"/>
    <cellStyle name="Note 8 11 4 2" xfId="56309"/>
    <cellStyle name="Note 8 11 4 2 2" xfId="56310"/>
    <cellStyle name="Note 8 11 4 2 2 2" xfId="56311"/>
    <cellStyle name="Note 8 11 4 2 3" xfId="56312"/>
    <cellStyle name="Note 8 11 4 3" xfId="56313"/>
    <cellStyle name="Note 8 11 4 3 2" xfId="56314"/>
    <cellStyle name="Note 8 11 4 3 2 2" xfId="56315"/>
    <cellStyle name="Note 8 11 4 3 3" xfId="56316"/>
    <cellStyle name="Note 8 11 4 4" xfId="56317"/>
    <cellStyle name="Note 8 11 4 4 2" xfId="56318"/>
    <cellStyle name="Note 8 11 4 5" xfId="56319"/>
    <cellStyle name="Note 8 12" xfId="56320"/>
    <cellStyle name="Note 8 12 2" xfId="56321"/>
    <cellStyle name="Note 8 12 2 2" xfId="56322"/>
    <cellStyle name="Note 8 12 2 2 2" xfId="56323"/>
    <cellStyle name="Note 8 12 2 2 2 2" xfId="56324"/>
    <cellStyle name="Note 8 12 2 2 2 2 2" xfId="56325"/>
    <cellStyle name="Note 8 12 2 2 2 3" xfId="56326"/>
    <cellStyle name="Note 8 12 2 2 3" xfId="56327"/>
    <cellStyle name="Note 8 12 2 2 3 2" xfId="56328"/>
    <cellStyle name="Note 8 12 2 2 3 2 2" xfId="56329"/>
    <cellStyle name="Note 8 12 2 2 3 3" xfId="56330"/>
    <cellStyle name="Note 8 12 2 2 4" xfId="56331"/>
    <cellStyle name="Note 8 12 2 2 4 2" xfId="56332"/>
    <cellStyle name="Note 8 12 2 2 5" xfId="56333"/>
    <cellStyle name="Note 8 12 2 3" xfId="56334"/>
    <cellStyle name="Note 8 12 2 3 2" xfId="56335"/>
    <cellStyle name="Note 8 12 2 3 2 2" xfId="56336"/>
    <cellStyle name="Note 8 12 2 3 3" xfId="56337"/>
    <cellStyle name="Note 8 12 2 4" xfId="56338"/>
    <cellStyle name="Note 8 12 2 4 2" xfId="56339"/>
    <cellStyle name="Note 8 12 2 4 2 2" xfId="56340"/>
    <cellStyle name="Note 8 12 2 4 3" xfId="56341"/>
    <cellStyle name="Note 8 12 2 5" xfId="56342"/>
    <cellStyle name="Note 8 12 2 5 2" xfId="56343"/>
    <cellStyle name="Note 8 12 2 6" xfId="56344"/>
    <cellStyle name="Note 8 12 3" xfId="56345"/>
    <cellStyle name="Note 8 12 3 2" xfId="56346"/>
    <cellStyle name="Note 8 12 3 2 2" xfId="56347"/>
    <cellStyle name="Note 8 12 3 2 2 2" xfId="56348"/>
    <cellStyle name="Note 8 12 3 2 2 2 2" xfId="56349"/>
    <cellStyle name="Note 8 12 3 2 2 3" xfId="56350"/>
    <cellStyle name="Note 8 12 3 2 3" xfId="56351"/>
    <cellStyle name="Note 8 12 3 2 3 2" xfId="56352"/>
    <cellStyle name="Note 8 12 3 2 3 2 2" xfId="56353"/>
    <cellStyle name="Note 8 12 3 2 3 3" xfId="56354"/>
    <cellStyle name="Note 8 12 3 2 4" xfId="56355"/>
    <cellStyle name="Note 8 12 3 2 4 2" xfId="56356"/>
    <cellStyle name="Note 8 12 3 2 5" xfId="56357"/>
    <cellStyle name="Note 8 12 3 3" xfId="56358"/>
    <cellStyle name="Note 8 12 3 3 2" xfId="56359"/>
    <cellStyle name="Note 8 12 3 3 2 2" xfId="56360"/>
    <cellStyle name="Note 8 12 3 3 3" xfId="56361"/>
    <cellStyle name="Note 8 12 3 4" xfId="56362"/>
    <cellStyle name="Note 8 12 3 4 2" xfId="56363"/>
    <cellStyle name="Note 8 12 3 4 2 2" xfId="56364"/>
    <cellStyle name="Note 8 12 3 4 3" xfId="56365"/>
    <cellStyle name="Note 8 12 3 5" xfId="56366"/>
    <cellStyle name="Note 8 12 3 5 2" xfId="56367"/>
    <cellStyle name="Note 8 12 3 6" xfId="56368"/>
    <cellStyle name="Note 8 12 4" xfId="56369"/>
    <cellStyle name="Note 8 12 4 2" xfId="56370"/>
    <cellStyle name="Note 8 12 4 2 2" xfId="56371"/>
    <cellStyle name="Note 8 12 4 2 2 2" xfId="56372"/>
    <cellStyle name="Note 8 12 4 2 3" xfId="56373"/>
    <cellStyle name="Note 8 12 4 3" xfId="56374"/>
    <cellStyle name="Note 8 12 4 3 2" xfId="56375"/>
    <cellStyle name="Note 8 12 4 3 2 2" xfId="56376"/>
    <cellStyle name="Note 8 12 4 3 3" xfId="56377"/>
    <cellStyle name="Note 8 12 4 4" xfId="56378"/>
    <cellStyle name="Note 8 12 4 4 2" xfId="56379"/>
    <cellStyle name="Note 8 12 4 5" xfId="56380"/>
    <cellStyle name="Note 8 13" xfId="56381"/>
    <cellStyle name="Note 8 13 2" xfId="56382"/>
    <cellStyle name="Note 8 13 2 2" xfId="56383"/>
    <cellStyle name="Note 8 13 2 2 2" xfId="56384"/>
    <cellStyle name="Note 8 13 2 2 2 2" xfId="56385"/>
    <cellStyle name="Note 8 13 2 2 3" xfId="56386"/>
    <cellStyle name="Note 8 13 2 3" xfId="56387"/>
    <cellStyle name="Note 8 13 2 3 2" xfId="56388"/>
    <cellStyle name="Note 8 13 2 3 2 2" xfId="56389"/>
    <cellStyle name="Note 8 13 2 3 3" xfId="56390"/>
    <cellStyle name="Note 8 13 2 4" xfId="56391"/>
    <cellStyle name="Note 8 13 2 4 2" xfId="56392"/>
    <cellStyle name="Note 8 13 2 5" xfId="56393"/>
    <cellStyle name="Note 8 13 3" xfId="56394"/>
    <cellStyle name="Note 8 13 3 2" xfId="56395"/>
    <cellStyle name="Note 8 13 3 2 2" xfId="56396"/>
    <cellStyle name="Note 8 13 3 3" xfId="56397"/>
    <cellStyle name="Note 8 13 4" xfId="56398"/>
    <cellStyle name="Note 8 13 4 2" xfId="56399"/>
    <cellStyle name="Note 8 13 4 2 2" xfId="56400"/>
    <cellStyle name="Note 8 13 4 3" xfId="56401"/>
    <cellStyle name="Note 8 13 5" xfId="56402"/>
    <cellStyle name="Note 8 13 5 2" xfId="56403"/>
    <cellStyle name="Note 8 13 6" xfId="56404"/>
    <cellStyle name="Note 8 14" xfId="56405"/>
    <cellStyle name="Note 8 14 2" xfId="56406"/>
    <cellStyle name="Note 8 14 2 2" xfId="56407"/>
    <cellStyle name="Note 8 14 2 2 2" xfId="56408"/>
    <cellStyle name="Note 8 14 2 2 2 2" xfId="56409"/>
    <cellStyle name="Note 8 14 2 2 3" xfId="56410"/>
    <cellStyle name="Note 8 14 2 3" xfId="56411"/>
    <cellStyle name="Note 8 14 2 3 2" xfId="56412"/>
    <cellStyle name="Note 8 14 2 3 2 2" xfId="56413"/>
    <cellStyle name="Note 8 14 2 3 3" xfId="56414"/>
    <cellStyle name="Note 8 14 2 4" xfId="56415"/>
    <cellStyle name="Note 8 14 2 4 2" xfId="56416"/>
    <cellStyle name="Note 8 14 2 5" xfId="56417"/>
    <cellStyle name="Note 8 14 3" xfId="56418"/>
    <cellStyle name="Note 8 14 3 2" xfId="56419"/>
    <cellStyle name="Note 8 14 3 2 2" xfId="56420"/>
    <cellStyle name="Note 8 14 3 3" xfId="56421"/>
    <cellStyle name="Note 8 14 4" xfId="56422"/>
    <cellStyle name="Note 8 14 4 2" xfId="56423"/>
    <cellStyle name="Note 8 14 4 2 2" xfId="56424"/>
    <cellStyle name="Note 8 14 4 3" xfId="56425"/>
    <cellStyle name="Note 8 14 5" xfId="56426"/>
    <cellStyle name="Note 8 14 5 2" xfId="56427"/>
    <cellStyle name="Note 8 14 6" xfId="56428"/>
    <cellStyle name="Note 8 15" xfId="56429"/>
    <cellStyle name="Note 8 15 2" xfId="56430"/>
    <cellStyle name="Note 8 15 2 2" xfId="56431"/>
    <cellStyle name="Note 8 15 2 2 2" xfId="56432"/>
    <cellStyle name="Note 8 15 2 3" xfId="56433"/>
    <cellStyle name="Note 8 15 3" xfId="56434"/>
    <cellStyle name="Note 8 15 3 2" xfId="56435"/>
    <cellStyle name="Note 8 15 3 2 2" xfId="56436"/>
    <cellStyle name="Note 8 15 3 3" xfId="56437"/>
    <cellStyle name="Note 8 15 4" xfId="56438"/>
    <cellStyle name="Note 8 15 4 2" xfId="56439"/>
    <cellStyle name="Note 8 15 5" xfId="56440"/>
    <cellStyle name="Note 8 16" xfId="56441"/>
    <cellStyle name="Note 8 17" xfId="56442"/>
    <cellStyle name="Note 8 2" xfId="56443"/>
    <cellStyle name="Note 8 2 10" xfId="56444"/>
    <cellStyle name="Note 8 2 2" xfId="56445"/>
    <cellStyle name="Note 8 2 2 2" xfId="56446"/>
    <cellStyle name="Note 8 2 2 2 2" xfId="56447"/>
    <cellStyle name="Note 8 2 2 2 2 2" xfId="56448"/>
    <cellStyle name="Note 8 2 2 2 2 2 2" xfId="56449"/>
    <cellStyle name="Note 8 2 2 2 2 2 2 2" xfId="56450"/>
    <cellStyle name="Note 8 2 2 2 2 2 3" xfId="56451"/>
    <cellStyle name="Note 8 2 2 2 2 3" xfId="56452"/>
    <cellStyle name="Note 8 2 2 2 2 3 2" xfId="56453"/>
    <cellStyle name="Note 8 2 2 2 2 3 2 2" xfId="56454"/>
    <cellStyle name="Note 8 2 2 2 2 3 3" xfId="56455"/>
    <cellStyle name="Note 8 2 2 2 2 4" xfId="56456"/>
    <cellStyle name="Note 8 2 2 2 2 4 2" xfId="56457"/>
    <cellStyle name="Note 8 2 2 2 2 5" xfId="56458"/>
    <cellStyle name="Note 8 2 2 2 3" xfId="56459"/>
    <cellStyle name="Note 8 2 2 2 3 2" xfId="56460"/>
    <cellStyle name="Note 8 2 2 2 3 2 2" xfId="56461"/>
    <cellStyle name="Note 8 2 2 2 3 3" xfId="56462"/>
    <cellStyle name="Note 8 2 2 2 4" xfId="56463"/>
    <cellStyle name="Note 8 2 2 2 4 2" xfId="56464"/>
    <cellStyle name="Note 8 2 2 2 4 2 2" xfId="56465"/>
    <cellStyle name="Note 8 2 2 2 4 3" xfId="56466"/>
    <cellStyle name="Note 8 2 2 2 5" xfId="56467"/>
    <cellStyle name="Note 8 2 2 2 5 2" xfId="56468"/>
    <cellStyle name="Note 8 2 2 2 6" xfId="56469"/>
    <cellStyle name="Note 8 2 2 3" xfId="56470"/>
    <cellStyle name="Note 8 2 2 3 2" xfId="56471"/>
    <cellStyle name="Note 8 2 2 3 2 2" xfId="56472"/>
    <cellStyle name="Note 8 2 2 3 2 2 2" xfId="56473"/>
    <cellStyle name="Note 8 2 2 3 2 2 2 2" xfId="56474"/>
    <cellStyle name="Note 8 2 2 3 2 2 3" xfId="56475"/>
    <cellStyle name="Note 8 2 2 3 2 3" xfId="56476"/>
    <cellStyle name="Note 8 2 2 3 2 3 2" xfId="56477"/>
    <cellStyle name="Note 8 2 2 3 2 3 2 2" xfId="56478"/>
    <cellStyle name="Note 8 2 2 3 2 3 3" xfId="56479"/>
    <cellStyle name="Note 8 2 2 3 2 4" xfId="56480"/>
    <cellStyle name="Note 8 2 2 3 2 4 2" xfId="56481"/>
    <cellStyle name="Note 8 2 2 3 2 5" xfId="56482"/>
    <cellStyle name="Note 8 2 2 3 3" xfId="56483"/>
    <cellStyle name="Note 8 2 2 3 3 2" xfId="56484"/>
    <cellStyle name="Note 8 2 2 3 3 2 2" xfId="56485"/>
    <cellStyle name="Note 8 2 2 3 3 3" xfId="56486"/>
    <cellStyle name="Note 8 2 2 3 4" xfId="56487"/>
    <cellStyle name="Note 8 2 2 3 4 2" xfId="56488"/>
    <cellStyle name="Note 8 2 2 3 4 2 2" xfId="56489"/>
    <cellStyle name="Note 8 2 2 3 4 3" xfId="56490"/>
    <cellStyle name="Note 8 2 2 3 5" xfId="56491"/>
    <cellStyle name="Note 8 2 2 3 5 2" xfId="56492"/>
    <cellStyle name="Note 8 2 2 3 6" xfId="56493"/>
    <cellStyle name="Note 8 2 2 4" xfId="56494"/>
    <cellStyle name="Note 8 2 2 4 2" xfId="56495"/>
    <cellStyle name="Note 8 2 2 4 2 2" xfId="56496"/>
    <cellStyle name="Note 8 2 2 4 2 2 2" xfId="56497"/>
    <cellStyle name="Note 8 2 2 4 2 3" xfId="56498"/>
    <cellStyle name="Note 8 2 2 4 3" xfId="56499"/>
    <cellStyle name="Note 8 2 2 4 3 2" xfId="56500"/>
    <cellStyle name="Note 8 2 2 4 3 2 2" xfId="56501"/>
    <cellStyle name="Note 8 2 2 4 3 3" xfId="56502"/>
    <cellStyle name="Note 8 2 2 4 4" xfId="56503"/>
    <cellStyle name="Note 8 2 2 4 4 2" xfId="56504"/>
    <cellStyle name="Note 8 2 2 4 5" xfId="56505"/>
    <cellStyle name="Note 8 2 3" xfId="56506"/>
    <cellStyle name="Note 8 2 3 2" xfId="56507"/>
    <cellStyle name="Note 8 2 3 2 2" xfId="56508"/>
    <cellStyle name="Note 8 2 3 2 2 2" xfId="56509"/>
    <cellStyle name="Note 8 2 3 2 2 2 2" xfId="56510"/>
    <cellStyle name="Note 8 2 3 2 2 2 2 2" xfId="56511"/>
    <cellStyle name="Note 8 2 3 2 2 2 3" xfId="56512"/>
    <cellStyle name="Note 8 2 3 2 2 3" xfId="56513"/>
    <cellStyle name="Note 8 2 3 2 2 3 2" xfId="56514"/>
    <cellStyle name="Note 8 2 3 2 2 3 2 2" xfId="56515"/>
    <cellStyle name="Note 8 2 3 2 2 3 3" xfId="56516"/>
    <cellStyle name="Note 8 2 3 2 2 4" xfId="56517"/>
    <cellStyle name="Note 8 2 3 2 2 4 2" xfId="56518"/>
    <cellStyle name="Note 8 2 3 2 2 5" xfId="56519"/>
    <cellStyle name="Note 8 2 3 2 3" xfId="56520"/>
    <cellStyle name="Note 8 2 3 2 3 2" xfId="56521"/>
    <cellStyle name="Note 8 2 3 2 3 2 2" xfId="56522"/>
    <cellStyle name="Note 8 2 3 2 3 3" xfId="56523"/>
    <cellStyle name="Note 8 2 3 2 4" xfId="56524"/>
    <cellStyle name="Note 8 2 3 2 4 2" xfId="56525"/>
    <cellStyle name="Note 8 2 3 2 4 2 2" xfId="56526"/>
    <cellStyle name="Note 8 2 3 2 4 3" xfId="56527"/>
    <cellStyle name="Note 8 2 3 2 5" xfId="56528"/>
    <cellStyle name="Note 8 2 3 2 5 2" xfId="56529"/>
    <cellStyle name="Note 8 2 3 2 6" xfId="56530"/>
    <cellStyle name="Note 8 2 3 3" xfId="56531"/>
    <cellStyle name="Note 8 2 3 3 2" xfId="56532"/>
    <cellStyle name="Note 8 2 3 3 2 2" xfId="56533"/>
    <cellStyle name="Note 8 2 3 3 2 2 2" xfId="56534"/>
    <cellStyle name="Note 8 2 3 3 2 2 2 2" xfId="56535"/>
    <cellStyle name="Note 8 2 3 3 2 2 3" xfId="56536"/>
    <cellStyle name="Note 8 2 3 3 2 3" xfId="56537"/>
    <cellStyle name="Note 8 2 3 3 2 3 2" xfId="56538"/>
    <cellStyle name="Note 8 2 3 3 2 3 2 2" xfId="56539"/>
    <cellStyle name="Note 8 2 3 3 2 3 3" xfId="56540"/>
    <cellStyle name="Note 8 2 3 3 2 4" xfId="56541"/>
    <cellStyle name="Note 8 2 3 3 2 4 2" xfId="56542"/>
    <cellStyle name="Note 8 2 3 3 2 5" xfId="56543"/>
    <cellStyle name="Note 8 2 3 3 3" xfId="56544"/>
    <cellStyle name="Note 8 2 3 3 3 2" xfId="56545"/>
    <cellStyle name="Note 8 2 3 3 3 2 2" xfId="56546"/>
    <cellStyle name="Note 8 2 3 3 3 3" xfId="56547"/>
    <cellStyle name="Note 8 2 3 3 4" xfId="56548"/>
    <cellStyle name="Note 8 2 3 3 4 2" xfId="56549"/>
    <cellStyle name="Note 8 2 3 3 4 2 2" xfId="56550"/>
    <cellStyle name="Note 8 2 3 3 4 3" xfId="56551"/>
    <cellStyle name="Note 8 2 3 3 5" xfId="56552"/>
    <cellStyle name="Note 8 2 3 3 5 2" xfId="56553"/>
    <cellStyle name="Note 8 2 3 3 6" xfId="56554"/>
    <cellStyle name="Note 8 2 3 4" xfId="56555"/>
    <cellStyle name="Note 8 2 3 4 2" xfId="56556"/>
    <cellStyle name="Note 8 2 3 4 2 2" xfId="56557"/>
    <cellStyle name="Note 8 2 3 4 2 2 2" xfId="56558"/>
    <cellStyle name="Note 8 2 3 4 2 3" xfId="56559"/>
    <cellStyle name="Note 8 2 3 4 3" xfId="56560"/>
    <cellStyle name="Note 8 2 3 4 3 2" xfId="56561"/>
    <cellStyle name="Note 8 2 3 4 3 2 2" xfId="56562"/>
    <cellStyle name="Note 8 2 3 4 3 3" xfId="56563"/>
    <cellStyle name="Note 8 2 3 4 4" xfId="56564"/>
    <cellStyle name="Note 8 2 3 4 4 2" xfId="56565"/>
    <cellStyle name="Note 8 2 3 4 5" xfId="56566"/>
    <cellStyle name="Note 8 2 4" xfId="56567"/>
    <cellStyle name="Note 8 2 4 2" xfId="56568"/>
    <cellStyle name="Note 8 2 4 2 2" xfId="56569"/>
    <cellStyle name="Note 8 2 4 2 2 2" xfId="56570"/>
    <cellStyle name="Note 8 2 4 2 2 2 2" xfId="56571"/>
    <cellStyle name="Note 8 2 4 2 2 2 2 2" xfId="56572"/>
    <cellStyle name="Note 8 2 4 2 2 2 3" xfId="56573"/>
    <cellStyle name="Note 8 2 4 2 2 3" xfId="56574"/>
    <cellStyle name="Note 8 2 4 2 2 3 2" xfId="56575"/>
    <cellStyle name="Note 8 2 4 2 2 3 2 2" xfId="56576"/>
    <cellStyle name="Note 8 2 4 2 2 3 3" xfId="56577"/>
    <cellStyle name="Note 8 2 4 2 2 4" xfId="56578"/>
    <cellStyle name="Note 8 2 4 2 2 4 2" xfId="56579"/>
    <cellStyle name="Note 8 2 4 2 2 5" xfId="56580"/>
    <cellStyle name="Note 8 2 4 2 3" xfId="56581"/>
    <cellStyle name="Note 8 2 4 2 3 2" xfId="56582"/>
    <cellStyle name="Note 8 2 4 2 3 2 2" xfId="56583"/>
    <cellStyle name="Note 8 2 4 2 3 3" xfId="56584"/>
    <cellStyle name="Note 8 2 4 2 4" xfId="56585"/>
    <cellStyle name="Note 8 2 4 2 4 2" xfId="56586"/>
    <cellStyle name="Note 8 2 4 2 4 2 2" xfId="56587"/>
    <cellStyle name="Note 8 2 4 2 4 3" xfId="56588"/>
    <cellStyle name="Note 8 2 4 2 5" xfId="56589"/>
    <cellStyle name="Note 8 2 4 2 5 2" xfId="56590"/>
    <cellStyle name="Note 8 2 4 2 6" xfId="56591"/>
    <cellStyle name="Note 8 2 4 3" xfId="56592"/>
    <cellStyle name="Note 8 2 4 3 2" xfId="56593"/>
    <cellStyle name="Note 8 2 4 3 2 2" xfId="56594"/>
    <cellStyle name="Note 8 2 4 3 2 2 2" xfId="56595"/>
    <cellStyle name="Note 8 2 4 3 2 2 2 2" xfId="56596"/>
    <cellStyle name="Note 8 2 4 3 2 2 3" xfId="56597"/>
    <cellStyle name="Note 8 2 4 3 2 3" xfId="56598"/>
    <cellStyle name="Note 8 2 4 3 2 3 2" xfId="56599"/>
    <cellStyle name="Note 8 2 4 3 2 3 2 2" xfId="56600"/>
    <cellStyle name="Note 8 2 4 3 2 3 3" xfId="56601"/>
    <cellStyle name="Note 8 2 4 3 2 4" xfId="56602"/>
    <cellStyle name="Note 8 2 4 3 2 4 2" xfId="56603"/>
    <cellStyle name="Note 8 2 4 3 2 5" xfId="56604"/>
    <cellStyle name="Note 8 2 4 3 3" xfId="56605"/>
    <cellStyle name="Note 8 2 4 3 3 2" xfId="56606"/>
    <cellStyle name="Note 8 2 4 3 3 2 2" xfId="56607"/>
    <cellStyle name="Note 8 2 4 3 3 3" xfId="56608"/>
    <cellStyle name="Note 8 2 4 3 4" xfId="56609"/>
    <cellStyle name="Note 8 2 4 3 4 2" xfId="56610"/>
    <cellStyle name="Note 8 2 4 3 4 2 2" xfId="56611"/>
    <cellStyle name="Note 8 2 4 3 4 3" xfId="56612"/>
    <cellStyle name="Note 8 2 4 3 5" xfId="56613"/>
    <cellStyle name="Note 8 2 4 3 5 2" xfId="56614"/>
    <cellStyle name="Note 8 2 4 3 6" xfId="56615"/>
    <cellStyle name="Note 8 2 4 4" xfId="56616"/>
    <cellStyle name="Note 8 2 4 4 2" xfId="56617"/>
    <cellStyle name="Note 8 2 4 4 2 2" xfId="56618"/>
    <cellStyle name="Note 8 2 4 4 2 2 2" xfId="56619"/>
    <cellStyle name="Note 8 2 4 4 2 3" xfId="56620"/>
    <cellStyle name="Note 8 2 4 4 3" xfId="56621"/>
    <cellStyle name="Note 8 2 4 4 3 2" xfId="56622"/>
    <cellStyle name="Note 8 2 4 4 3 2 2" xfId="56623"/>
    <cellStyle name="Note 8 2 4 4 3 3" xfId="56624"/>
    <cellStyle name="Note 8 2 4 4 4" xfId="56625"/>
    <cellStyle name="Note 8 2 4 4 4 2" xfId="56626"/>
    <cellStyle name="Note 8 2 4 4 5" xfId="56627"/>
    <cellStyle name="Note 8 2 5" xfId="56628"/>
    <cellStyle name="Note 8 2 5 2" xfId="56629"/>
    <cellStyle name="Note 8 2 5 2 2" xfId="56630"/>
    <cellStyle name="Note 8 2 5 2 2 2" xfId="56631"/>
    <cellStyle name="Note 8 2 5 2 2 2 2" xfId="56632"/>
    <cellStyle name="Note 8 2 5 2 2 2 2 2" xfId="56633"/>
    <cellStyle name="Note 8 2 5 2 2 2 3" xfId="56634"/>
    <cellStyle name="Note 8 2 5 2 2 3" xfId="56635"/>
    <cellStyle name="Note 8 2 5 2 2 3 2" xfId="56636"/>
    <cellStyle name="Note 8 2 5 2 2 3 2 2" xfId="56637"/>
    <cellStyle name="Note 8 2 5 2 2 3 3" xfId="56638"/>
    <cellStyle name="Note 8 2 5 2 2 4" xfId="56639"/>
    <cellStyle name="Note 8 2 5 2 2 4 2" xfId="56640"/>
    <cellStyle name="Note 8 2 5 2 2 5" xfId="56641"/>
    <cellStyle name="Note 8 2 5 2 3" xfId="56642"/>
    <cellStyle name="Note 8 2 5 2 3 2" xfId="56643"/>
    <cellStyle name="Note 8 2 5 2 3 2 2" xfId="56644"/>
    <cellStyle name="Note 8 2 5 2 3 3" xfId="56645"/>
    <cellStyle name="Note 8 2 5 2 4" xfId="56646"/>
    <cellStyle name="Note 8 2 5 2 4 2" xfId="56647"/>
    <cellStyle name="Note 8 2 5 2 4 2 2" xfId="56648"/>
    <cellStyle name="Note 8 2 5 2 4 3" xfId="56649"/>
    <cellStyle name="Note 8 2 5 2 5" xfId="56650"/>
    <cellStyle name="Note 8 2 5 2 5 2" xfId="56651"/>
    <cellStyle name="Note 8 2 5 2 6" xfId="56652"/>
    <cellStyle name="Note 8 2 5 3" xfId="56653"/>
    <cellStyle name="Note 8 2 5 3 2" xfId="56654"/>
    <cellStyle name="Note 8 2 5 3 2 2" xfId="56655"/>
    <cellStyle name="Note 8 2 5 3 2 2 2" xfId="56656"/>
    <cellStyle name="Note 8 2 5 3 2 2 2 2" xfId="56657"/>
    <cellStyle name="Note 8 2 5 3 2 2 3" xfId="56658"/>
    <cellStyle name="Note 8 2 5 3 2 3" xfId="56659"/>
    <cellStyle name="Note 8 2 5 3 2 3 2" xfId="56660"/>
    <cellStyle name="Note 8 2 5 3 2 3 2 2" xfId="56661"/>
    <cellStyle name="Note 8 2 5 3 2 3 3" xfId="56662"/>
    <cellStyle name="Note 8 2 5 3 2 4" xfId="56663"/>
    <cellStyle name="Note 8 2 5 3 2 4 2" xfId="56664"/>
    <cellStyle name="Note 8 2 5 3 2 5" xfId="56665"/>
    <cellStyle name="Note 8 2 5 3 3" xfId="56666"/>
    <cellStyle name="Note 8 2 5 3 3 2" xfId="56667"/>
    <cellStyle name="Note 8 2 5 3 3 2 2" xfId="56668"/>
    <cellStyle name="Note 8 2 5 3 3 3" xfId="56669"/>
    <cellStyle name="Note 8 2 5 3 4" xfId="56670"/>
    <cellStyle name="Note 8 2 5 3 4 2" xfId="56671"/>
    <cellStyle name="Note 8 2 5 3 4 2 2" xfId="56672"/>
    <cellStyle name="Note 8 2 5 3 4 3" xfId="56673"/>
    <cellStyle name="Note 8 2 5 3 5" xfId="56674"/>
    <cellStyle name="Note 8 2 5 3 5 2" xfId="56675"/>
    <cellStyle name="Note 8 2 5 3 6" xfId="56676"/>
    <cellStyle name="Note 8 2 5 4" xfId="56677"/>
    <cellStyle name="Note 8 2 5 4 2" xfId="56678"/>
    <cellStyle name="Note 8 2 5 4 2 2" xfId="56679"/>
    <cellStyle name="Note 8 2 5 4 2 2 2" xfId="56680"/>
    <cellStyle name="Note 8 2 5 4 2 3" xfId="56681"/>
    <cellStyle name="Note 8 2 5 4 3" xfId="56682"/>
    <cellStyle name="Note 8 2 5 4 3 2" xfId="56683"/>
    <cellStyle name="Note 8 2 5 4 3 2 2" xfId="56684"/>
    <cellStyle name="Note 8 2 5 4 3 3" xfId="56685"/>
    <cellStyle name="Note 8 2 5 4 4" xfId="56686"/>
    <cellStyle name="Note 8 2 5 4 4 2" xfId="56687"/>
    <cellStyle name="Note 8 2 5 4 5" xfId="56688"/>
    <cellStyle name="Note 8 2 6" xfId="56689"/>
    <cellStyle name="Note 8 2 6 2" xfId="56690"/>
    <cellStyle name="Note 8 2 6 2 2" xfId="56691"/>
    <cellStyle name="Note 8 2 6 2 2 2" xfId="56692"/>
    <cellStyle name="Note 8 2 6 2 2 2 2" xfId="56693"/>
    <cellStyle name="Note 8 2 6 2 2 2 2 2" xfId="56694"/>
    <cellStyle name="Note 8 2 6 2 2 2 3" xfId="56695"/>
    <cellStyle name="Note 8 2 6 2 2 3" xfId="56696"/>
    <cellStyle name="Note 8 2 6 2 2 3 2" xfId="56697"/>
    <cellStyle name="Note 8 2 6 2 2 3 2 2" xfId="56698"/>
    <cellStyle name="Note 8 2 6 2 2 3 3" xfId="56699"/>
    <cellStyle name="Note 8 2 6 2 2 4" xfId="56700"/>
    <cellStyle name="Note 8 2 6 2 2 4 2" xfId="56701"/>
    <cellStyle name="Note 8 2 6 2 2 5" xfId="56702"/>
    <cellStyle name="Note 8 2 6 2 3" xfId="56703"/>
    <cellStyle name="Note 8 2 6 2 3 2" xfId="56704"/>
    <cellStyle name="Note 8 2 6 2 3 2 2" xfId="56705"/>
    <cellStyle name="Note 8 2 6 2 3 3" xfId="56706"/>
    <cellStyle name="Note 8 2 6 2 4" xfId="56707"/>
    <cellStyle name="Note 8 2 6 2 4 2" xfId="56708"/>
    <cellStyle name="Note 8 2 6 2 4 2 2" xfId="56709"/>
    <cellStyle name="Note 8 2 6 2 4 3" xfId="56710"/>
    <cellStyle name="Note 8 2 6 2 5" xfId="56711"/>
    <cellStyle name="Note 8 2 6 2 5 2" xfId="56712"/>
    <cellStyle name="Note 8 2 6 2 6" xfId="56713"/>
    <cellStyle name="Note 8 2 6 3" xfId="56714"/>
    <cellStyle name="Note 8 2 6 3 2" xfId="56715"/>
    <cellStyle name="Note 8 2 6 3 2 2" xfId="56716"/>
    <cellStyle name="Note 8 2 6 3 2 2 2" xfId="56717"/>
    <cellStyle name="Note 8 2 6 3 2 2 2 2" xfId="56718"/>
    <cellStyle name="Note 8 2 6 3 2 2 3" xfId="56719"/>
    <cellStyle name="Note 8 2 6 3 2 3" xfId="56720"/>
    <cellStyle name="Note 8 2 6 3 2 3 2" xfId="56721"/>
    <cellStyle name="Note 8 2 6 3 2 3 2 2" xfId="56722"/>
    <cellStyle name="Note 8 2 6 3 2 3 3" xfId="56723"/>
    <cellStyle name="Note 8 2 6 3 2 4" xfId="56724"/>
    <cellStyle name="Note 8 2 6 3 2 4 2" xfId="56725"/>
    <cellStyle name="Note 8 2 6 3 2 5" xfId="56726"/>
    <cellStyle name="Note 8 2 6 3 3" xfId="56727"/>
    <cellStyle name="Note 8 2 6 3 3 2" xfId="56728"/>
    <cellStyle name="Note 8 2 6 3 3 2 2" xfId="56729"/>
    <cellStyle name="Note 8 2 6 3 3 3" xfId="56730"/>
    <cellStyle name="Note 8 2 6 3 4" xfId="56731"/>
    <cellStyle name="Note 8 2 6 3 4 2" xfId="56732"/>
    <cellStyle name="Note 8 2 6 3 4 2 2" xfId="56733"/>
    <cellStyle name="Note 8 2 6 3 4 3" xfId="56734"/>
    <cellStyle name="Note 8 2 6 3 5" xfId="56735"/>
    <cellStyle name="Note 8 2 6 3 5 2" xfId="56736"/>
    <cellStyle name="Note 8 2 6 3 6" xfId="56737"/>
    <cellStyle name="Note 8 2 6 4" xfId="56738"/>
    <cellStyle name="Note 8 2 6 4 2" xfId="56739"/>
    <cellStyle name="Note 8 2 6 4 2 2" xfId="56740"/>
    <cellStyle name="Note 8 2 6 4 2 2 2" xfId="56741"/>
    <cellStyle name="Note 8 2 6 4 2 3" xfId="56742"/>
    <cellStyle name="Note 8 2 6 4 3" xfId="56743"/>
    <cellStyle name="Note 8 2 6 4 3 2" xfId="56744"/>
    <cellStyle name="Note 8 2 6 4 3 2 2" xfId="56745"/>
    <cellStyle name="Note 8 2 6 4 3 3" xfId="56746"/>
    <cellStyle name="Note 8 2 6 4 4" xfId="56747"/>
    <cellStyle name="Note 8 2 6 4 4 2" xfId="56748"/>
    <cellStyle name="Note 8 2 6 4 5" xfId="56749"/>
    <cellStyle name="Note 8 2 7" xfId="56750"/>
    <cellStyle name="Note 8 2 7 2" xfId="56751"/>
    <cellStyle name="Note 8 2 7 2 2" xfId="56752"/>
    <cellStyle name="Note 8 2 7 2 2 2" xfId="56753"/>
    <cellStyle name="Note 8 2 7 2 2 2 2" xfId="56754"/>
    <cellStyle name="Note 8 2 7 2 2 3" xfId="56755"/>
    <cellStyle name="Note 8 2 7 2 3" xfId="56756"/>
    <cellStyle name="Note 8 2 7 2 3 2" xfId="56757"/>
    <cellStyle name="Note 8 2 7 2 3 2 2" xfId="56758"/>
    <cellStyle name="Note 8 2 7 2 3 3" xfId="56759"/>
    <cellStyle name="Note 8 2 7 2 4" xfId="56760"/>
    <cellStyle name="Note 8 2 7 2 4 2" xfId="56761"/>
    <cellStyle name="Note 8 2 7 2 5" xfId="56762"/>
    <cellStyle name="Note 8 2 7 3" xfId="56763"/>
    <cellStyle name="Note 8 2 7 3 2" xfId="56764"/>
    <cellStyle name="Note 8 2 7 3 2 2" xfId="56765"/>
    <cellStyle name="Note 8 2 7 3 3" xfId="56766"/>
    <cellStyle name="Note 8 2 7 4" xfId="56767"/>
    <cellStyle name="Note 8 2 7 4 2" xfId="56768"/>
    <cellStyle name="Note 8 2 7 4 2 2" xfId="56769"/>
    <cellStyle name="Note 8 2 7 4 3" xfId="56770"/>
    <cellStyle name="Note 8 2 7 5" xfId="56771"/>
    <cellStyle name="Note 8 2 7 5 2" xfId="56772"/>
    <cellStyle name="Note 8 2 7 6" xfId="56773"/>
    <cellStyle name="Note 8 2 8" xfId="56774"/>
    <cellStyle name="Note 8 2 8 2" xfId="56775"/>
    <cellStyle name="Note 8 2 8 2 2" xfId="56776"/>
    <cellStyle name="Note 8 2 8 2 2 2" xfId="56777"/>
    <cellStyle name="Note 8 2 8 2 2 2 2" xfId="56778"/>
    <cellStyle name="Note 8 2 8 2 2 3" xfId="56779"/>
    <cellStyle name="Note 8 2 8 2 3" xfId="56780"/>
    <cellStyle name="Note 8 2 8 2 3 2" xfId="56781"/>
    <cellStyle name="Note 8 2 8 2 3 2 2" xfId="56782"/>
    <cellStyle name="Note 8 2 8 2 3 3" xfId="56783"/>
    <cellStyle name="Note 8 2 8 2 4" xfId="56784"/>
    <cellStyle name="Note 8 2 8 2 4 2" xfId="56785"/>
    <cellStyle name="Note 8 2 8 2 5" xfId="56786"/>
    <cellStyle name="Note 8 2 8 3" xfId="56787"/>
    <cellStyle name="Note 8 2 8 3 2" xfId="56788"/>
    <cellStyle name="Note 8 2 8 3 2 2" xfId="56789"/>
    <cellStyle name="Note 8 2 8 3 3" xfId="56790"/>
    <cellStyle name="Note 8 2 8 4" xfId="56791"/>
    <cellStyle name="Note 8 2 8 4 2" xfId="56792"/>
    <cellStyle name="Note 8 2 8 4 2 2" xfId="56793"/>
    <cellStyle name="Note 8 2 8 4 3" xfId="56794"/>
    <cellStyle name="Note 8 2 8 5" xfId="56795"/>
    <cellStyle name="Note 8 2 8 5 2" xfId="56796"/>
    <cellStyle name="Note 8 2 8 6" xfId="56797"/>
    <cellStyle name="Note 8 2 9" xfId="56798"/>
    <cellStyle name="Note 8 2 9 2" xfId="56799"/>
    <cellStyle name="Note 8 2 9 2 2" xfId="56800"/>
    <cellStyle name="Note 8 2 9 2 2 2" xfId="56801"/>
    <cellStyle name="Note 8 2 9 2 3" xfId="56802"/>
    <cellStyle name="Note 8 2 9 3" xfId="56803"/>
    <cellStyle name="Note 8 2 9 3 2" xfId="56804"/>
    <cellStyle name="Note 8 2 9 3 2 2" xfId="56805"/>
    <cellStyle name="Note 8 2 9 3 3" xfId="56806"/>
    <cellStyle name="Note 8 2 9 4" xfId="56807"/>
    <cellStyle name="Note 8 2 9 4 2" xfId="56808"/>
    <cellStyle name="Note 8 2 9 5" xfId="56809"/>
    <cellStyle name="Note 8 3" xfId="56810"/>
    <cellStyle name="Note 8 3 10" xfId="56811"/>
    <cellStyle name="Note 8 3 2" xfId="56812"/>
    <cellStyle name="Note 8 3 2 2" xfId="56813"/>
    <cellStyle name="Note 8 3 2 2 2" xfId="56814"/>
    <cellStyle name="Note 8 3 2 2 2 2" xfId="56815"/>
    <cellStyle name="Note 8 3 2 2 2 2 2" xfId="56816"/>
    <cellStyle name="Note 8 3 2 2 2 2 2 2" xfId="56817"/>
    <cellStyle name="Note 8 3 2 2 2 2 3" xfId="56818"/>
    <cellStyle name="Note 8 3 2 2 2 3" xfId="56819"/>
    <cellStyle name="Note 8 3 2 2 2 3 2" xfId="56820"/>
    <cellStyle name="Note 8 3 2 2 2 3 2 2" xfId="56821"/>
    <cellStyle name="Note 8 3 2 2 2 3 3" xfId="56822"/>
    <cellStyle name="Note 8 3 2 2 2 4" xfId="56823"/>
    <cellStyle name="Note 8 3 2 2 2 4 2" xfId="56824"/>
    <cellStyle name="Note 8 3 2 2 2 5" xfId="56825"/>
    <cellStyle name="Note 8 3 2 2 3" xfId="56826"/>
    <cellStyle name="Note 8 3 2 2 3 2" xfId="56827"/>
    <cellStyle name="Note 8 3 2 2 3 2 2" xfId="56828"/>
    <cellStyle name="Note 8 3 2 2 3 3" xfId="56829"/>
    <cellStyle name="Note 8 3 2 2 4" xfId="56830"/>
    <cellStyle name="Note 8 3 2 2 4 2" xfId="56831"/>
    <cellStyle name="Note 8 3 2 2 4 2 2" xfId="56832"/>
    <cellStyle name="Note 8 3 2 2 4 3" xfId="56833"/>
    <cellStyle name="Note 8 3 2 2 5" xfId="56834"/>
    <cellStyle name="Note 8 3 2 2 5 2" xfId="56835"/>
    <cellStyle name="Note 8 3 2 2 6" xfId="56836"/>
    <cellStyle name="Note 8 3 2 3" xfId="56837"/>
    <cellStyle name="Note 8 3 2 3 2" xfId="56838"/>
    <cellStyle name="Note 8 3 2 3 2 2" xfId="56839"/>
    <cellStyle name="Note 8 3 2 3 2 2 2" xfId="56840"/>
    <cellStyle name="Note 8 3 2 3 2 2 2 2" xfId="56841"/>
    <cellStyle name="Note 8 3 2 3 2 2 3" xfId="56842"/>
    <cellStyle name="Note 8 3 2 3 2 3" xfId="56843"/>
    <cellStyle name="Note 8 3 2 3 2 3 2" xfId="56844"/>
    <cellStyle name="Note 8 3 2 3 2 3 2 2" xfId="56845"/>
    <cellStyle name="Note 8 3 2 3 2 3 3" xfId="56846"/>
    <cellStyle name="Note 8 3 2 3 2 4" xfId="56847"/>
    <cellStyle name="Note 8 3 2 3 2 4 2" xfId="56848"/>
    <cellStyle name="Note 8 3 2 3 2 5" xfId="56849"/>
    <cellStyle name="Note 8 3 2 3 3" xfId="56850"/>
    <cellStyle name="Note 8 3 2 3 3 2" xfId="56851"/>
    <cellStyle name="Note 8 3 2 3 3 2 2" xfId="56852"/>
    <cellStyle name="Note 8 3 2 3 3 3" xfId="56853"/>
    <cellStyle name="Note 8 3 2 3 4" xfId="56854"/>
    <cellStyle name="Note 8 3 2 3 4 2" xfId="56855"/>
    <cellStyle name="Note 8 3 2 3 4 2 2" xfId="56856"/>
    <cellStyle name="Note 8 3 2 3 4 3" xfId="56857"/>
    <cellStyle name="Note 8 3 2 3 5" xfId="56858"/>
    <cellStyle name="Note 8 3 2 3 5 2" xfId="56859"/>
    <cellStyle name="Note 8 3 2 3 6" xfId="56860"/>
    <cellStyle name="Note 8 3 2 4" xfId="56861"/>
    <cellStyle name="Note 8 3 2 4 2" xfId="56862"/>
    <cellStyle name="Note 8 3 2 4 2 2" xfId="56863"/>
    <cellStyle name="Note 8 3 2 4 2 2 2" xfId="56864"/>
    <cellStyle name="Note 8 3 2 4 2 3" xfId="56865"/>
    <cellStyle name="Note 8 3 2 4 3" xfId="56866"/>
    <cellStyle name="Note 8 3 2 4 3 2" xfId="56867"/>
    <cellStyle name="Note 8 3 2 4 3 2 2" xfId="56868"/>
    <cellStyle name="Note 8 3 2 4 3 3" xfId="56869"/>
    <cellStyle name="Note 8 3 2 4 4" xfId="56870"/>
    <cellStyle name="Note 8 3 2 4 4 2" xfId="56871"/>
    <cellStyle name="Note 8 3 2 4 5" xfId="56872"/>
    <cellStyle name="Note 8 3 3" xfId="56873"/>
    <cellStyle name="Note 8 3 3 2" xfId="56874"/>
    <cellStyle name="Note 8 3 3 2 2" xfId="56875"/>
    <cellStyle name="Note 8 3 3 2 2 2" xfId="56876"/>
    <cellStyle name="Note 8 3 3 2 2 2 2" xfId="56877"/>
    <cellStyle name="Note 8 3 3 2 2 2 2 2" xfId="56878"/>
    <cellStyle name="Note 8 3 3 2 2 2 3" xfId="56879"/>
    <cellStyle name="Note 8 3 3 2 2 3" xfId="56880"/>
    <cellStyle name="Note 8 3 3 2 2 3 2" xfId="56881"/>
    <cellStyle name="Note 8 3 3 2 2 3 2 2" xfId="56882"/>
    <cellStyle name="Note 8 3 3 2 2 3 3" xfId="56883"/>
    <cellStyle name="Note 8 3 3 2 2 4" xfId="56884"/>
    <cellStyle name="Note 8 3 3 2 2 4 2" xfId="56885"/>
    <cellStyle name="Note 8 3 3 2 2 5" xfId="56886"/>
    <cellStyle name="Note 8 3 3 2 3" xfId="56887"/>
    <cellStyle name="Note 8 3 3 2 3 2" xfId="56888"/>
    <cellStyle name="Note 8 3 3 2 3 2 2" xfId="56889"/>
    <cellStyle name="Note 8 3 3 2 3 3" xfId="56890"/>
    <cellStyle name="Note 8 3 3 2 4" xfId="56891"/>
    <cellStyle name="Note 8 3 3 2 4 2" xfId="56892"/>
    <cellStyle name="Note 8 3 3 2 4 2 2" xfId="56893"/>
    <cellStyle name="Note 8 3 3 2 4 3" xfId="56894"/>
    <cellStyle name="Note 8 3 3 2 5" xfId="56895"/>
    <cellStyle name="Note 8 3 3 2 5 2" xfId="56896"/>
    <cellStyle name="Note 8 3 3 2 6" xfId="56897"/>
    <cellStyle name="Note 8 3 3 3" xfId="56898"/>
    <cellStyle name="Note 8 3 3 3 2" xfId="56899"/>
    <cellStyle name="Note 8 3 3 3 2 2" xfId="56900"/>
    <cellStyle name="Note 8 3 3 3 2 2 2" xfId="56901"/>
    <cellStyle name="Note 8 3 3 3 2 2 2 2" xfId="56902"/>
    <cellStyle name="Note 8 3 3 3 2 2 3" xfId="56903"/>
    <cellStyle name="Note 8 3 3 3 2 3" xfId="56904"/>
    <cellStyle name="Note 8 3 3 3 2 3 2" xfId="56905"/>
    <cellStyle name="Note 8 3 3 3 2 3 2 2" xfId="56906"/>
    <cellStyle name="Note 8 3 3 3 2 3 3" xfId="56907"/>
    <cellStyle name="Note 8 3 3 3 2 4" xfId="56908"/>
    <cellStyle name="Note 8 3 3 3 2 4 2" xfId="56909"/>
    <cellStyle name="Note 8 3 3 3 2 5" xfId="56910"/>
    <cellStyle name="Note 8 3 3 3 3" xfId="56911"/>
    <cellStyle name="Note 8 3 3 3 3 2" xfId="56912"/>
    <cellStyle name="Note 8 3 3 3 3 2 2" xfId="56913"/>
    <cellStyle name="Note 8 3 3 3 3 3" xfId="56914"/>
    <cellStyle name="Note 8 3 3 3 4" xfId="56915"/>
    <cellStyle name="Note 8 3 3 3 4 2" xfId="56916"/>
    <cellStyle name="Note 8 3 3 3 4 2 2" xfId="56917"/>
    <cellStyle name="Note 8 3 3 3 4 3" xfId="56918"/>
    <cellStyle name="Note 8 3 3 3 5" xfId="56919"/>
    <cellStyle name="Note 8 3 3 3 5 2" xfId="56920"/>
    <cellStyle name="Note 8 3 3 3 6" xfId="56921"/>
    <cellStyle name="Note 8 3 3 4" xfId="56922"/>
    <cellStyle name="Note 8 3 3 4 2" xfId="56923"/>
    <cellStyle name="Note 8 3 3 4 2 2" xfId="56924"/>
    <cellStyle name="Note 8 3 3 4 2 2 2" xfId="56925"/>
    <cellStyle name="Note 8 3 3 4 2 3" xfId="56926"/>
    <cellStyle name="Note 8 3 3 4 3" xfId="56927"/>
    <cellStyle name="Note 8 3 3 4 3 2" xfId="56928"/>
    <cellStyle name="Note 8 3 3 4 3 2 2" xfId="56929"/>
    <cellStyle name="Note 8 3 3 4 3 3" xfId="56930"/>
    <cellStyle name="Note 8 3 3 4 4" xfId="56931"/>
    <cellStyle name="Note 8 3 3 4 4 2" xfId="56932"/>
    <cellStyle name="Note 8 3 3 4 5" xfId="56933"/>
    <cellStyle name="Note 8 3 4" xfId="56934"/>
    <cellStyle name="Note 8 3 4 2" xfId="56935"/>
    <cellStyle name="Note 8 3 4 2 2" xfId="56936"/>
    <cellStyle name="Note 8 3 4 2 2 2" xfId="56937"/>
    <cellStyle name="Note 8 3 4 2 2 2 2" xfId="56938"/>
    <cellStyle name="Note 8 3 4 2 2 2 2 2" xfId="56939"/>
    <cellStyle name="Note 8 3 4 2 2 2 3" xfId="56940"/>
    <cellStyle name="Note 8 3 4 2 2 3" xfId="56941"/>
    <cellStyle name="Note 8 3 4 2 2 3 2" xfId="56942"/>
    <cellStyle name="Note 8 3 4 2 2 3 2 2" xfId="56943"/>
    <cellStyle name="Note 8 3 4 2 2 3 3" xfId="56944"/>
    <cellStyle name="Note 8 3 4 2 2 4" xfId="56945"/>
    <cellStyle name="Note 8 3 4 2 2 4 2" xfId="56946"/>
    <cellStyle name="Note 8 3 4 2 2 5" xfId="56947"/>
    <cellStyle name="Note 8 3 4 2 3" xfId="56948"/>
    <cellStyle name="Note 8 3 4 2 3 2" xfId="56949"/>
    <cellStyle name="Note 8 3 4 2 3 2 2" xfId="56950"/>
    <cellStyle name="Note 8 3 4 2 3 3" xfId="56951"/>
    <cellStyle name="Note 8 3 4 2 4" xfId="56952"/>
    <cellStyle name="Note 8 3 4 2 4 2" xfId="56953"/>
    <cellStyle name="Note 8 3 4 2 4 2 2" xfId="56954"/>
    <cellStyle name="Note 8 3 4 2 4 3" xfId="56955"/>
    <cellStyle name="Note 8 3 4 2 5" xfId="56956"/>
    <cellStyle name="Note 8 3 4 2 5 2" xfId="56957"/>
    <cellStyle name="Note 8 3 4 2 6" xfId="56958"/>
    <cellStyle name="Note 8 3 4 3" xfId="56959"/>
    <cellStyle name="Note 8 3 4 3 2" xfId="56960"/>
    <cellStyle name="Note 8 3 4 3 2 2" xfId="56961"/>
    <cellStyle name="Note 8 3 4 3 2 2 2" xfId="56962"/>
    <cellStyle name="Note 8 3 4 3 2 2 2 2" xfId="56963"/>
    <cellStyle name="Note 8 3 4 3 2 2 3" xfId="56964"/>
    <cellStyle name="Note 8 3 4 3 2 3" xfId="56965"/>
    <cellStyle name="Note 8 3 4 3 2 3 2" xfId="56966"/>
    <cellStyle name="Note 8 3 4 3 2 3 2 2" xfId="56967"/>
    <cellStyle name="Note 8 3 4 3 2 3 3" xfId="56968"/>
    <cellStyle name="Note 8 3 4 3 2 4" xfId="56969"/>
    <cellStyle name="Note 8 3 4 3 2 4 2" xfId="56970"/>
    <cellStyle name="Note 8 3 4 3 2 5" xfId="56971"/>
    <cellStyle name="Note 8 3 4 3 3" xfId="56972"/>
    <cellStyle name="Note 8 3 4 3 3 2" xfId="56973"/>
    <cellStyle name="Note 8 3 4 3 3 2 2" xfId="56974"/>
    <cellStyle name="Note 8 3 4 3 3 3" xfId="56975"/>
    <cellStyle name="Note 8 3 4 3 4" xfId="56976"/>
    <cellStyle name="Note 8 3 4 3 4 2" xfId="56977"/>
    <cellStyle name="Note 8 3 4 3 4 2 2" xfId="56978"/>
    <cellStyle name="Note 8 3 4 3 4 3" xfId="56979"/>
    <cellStyle name="Note 8 3 4 3 5" xfId="56980"/>
    <cellStyle name="Note 8 3 4 3 5 2" xfId="56981"/>
    <cellStyle name="Note 8 3 4 3 6" xfId="56982"/>
    <cellStyle name="Note 8 3 4 4" xfId="56983"/>
    <cellStyle name="Note 8 3 4 4 2" xfId="56984"/>
    <cellStyle name="Note 8 3 4 4 2 2" xfId="56985"/>
    <cellStyle name="Note 8 3 4 4 2 2 2" xfId="56986"/>
    <cellStyle name="Note 8 3 4 4 2 3" xfId="56987"/>
    <cellStyle name="Note 8 3 4 4 3" xfId="56988"/>
    <cellStyle name="Note 8 3 4 4 3 2" xfId="56989"/>
    <cellStyle name="Note 8 3 4 4 3 2 2" xfId="56990"/>
    <cellStyle name="Note 8 3 4 4 3 3" xfId="56991"/>
    <cellStyle name="Note 8 3 4 4 4" xfId="56992"/>
    <cellStyle name="Note 8 3 4 4 4 2" xfId="56993"/>
    <cellStyle name="Note 8 3 4 4 5" xfId="56994"/>
    <cellStyle name="Note 8 3 5" xfId="56995"/>
    <cellStyle name="Note 8 3 5 2" xfId="56996"/>
    <cellStyle name="Note 8 3 5 2 2" xfId="56997"/>
    <cellStyle name="Note 8 3 5 2 2 2" xfId="56998"/>
    <cellStyle name="Note 8 3 5 2 2 2 2" xfId="56999"/>
    <cellStyle name="Note 8 3 5 2 2 2 2 2" xfId="57000"/>
    <cellStyle name="Note 8 3 5 2 2 2 3" xfId="57001"/>
    <cellStyle name="Note 8 3 5 2 2 3" xfId="57002"/>
    <cellStyle name="Note 8 3 5 2 2 3 2" xfId="57003"/>
    <cellStyle name="Note 8 3 5 2 2 3 2 2" xfId="57004"/>
    <cellStyle name="Note 8 3 5 2 2 3 3" xfId="57005"/>
    <cellStyle name="Note 8 3 5 2 2 4" xfId="57006"/>
    <cellStyle name="Note 8 3 5 2 2 4 2" xfId="57007"/>
    <cellStyle name="Note 8 3 5 2 2 5" xfId="57008"/>
    <cellStyle name="Note 8 3 5 2 3" xfId="57009"/>
    <cellStyle name="Note 8 3 5 2 3 2" xfId="57010"/>
    <cellStyle name="Note 8 3 5 2 3 2 2" xfId="57011"/>
    <cellStyle name="Note 8 3 5 2 3 3" xfId="57012"/>
    <cellStyle name="Note 8 3 5 2 4" xfId="57013"/>
    <cellStyle name="Note 8 3 5 2 4 2" xfId="57014"/>
    <cellStyle name="Note 8 3 5 2 4 2 2" xfId="57015"/>
    <cellStyle name="Note 8 3 5 2 4 3" xfId="57016"/>
    <cellStyle name="Note 8 3 5 2 5" xfId="57017"/>
    <cellStyle name="Note 8 3 5 2 5 2" xfId="57018"/>
    <cellStyle name="Note 8 3 5 2 6" xfId="57019"/>
    <cellStyle name="Note 8 3 5 3" xfId="57020"/>
    <cellStyle name="Note 8 3 5 3 2" xfId="57021"/>
    <cellStyle name="Note 8 3 5 3 2 2" xfId="57022"/>
    <cellStyle name="Note 8 3 5 3 2 2 2" xfId="57023"/>
    <cellStyle name="Note 8 3 5 3 2 2 2 2" xfId="57024"/>
    <cellStyle name="Note 8 3 5 3 2 2 3" xfId="57025"/>
    <cellStyle name="Note 8 3 5 3 2 3" xfId="57026"/>
    <cellStyle name="Note 8 3 5 3 2 3 2" xfId="57027"/>
    <cellStyle name="Note 8 3 5 3 2 3 2 2" xfId="57028"/>
    <cellStyle name="Note 8 3 5 3 2 3 3" xfId="57029"/>
    <cellStyle name="Note 8 3 5 3 2 4" xfId="57030"/>
    <cellStyle name="Note 8 3 5 3 2 4 2" xfId="57031"/>
    <cellStyle name="Note 8 3 5 3 2 5" xfId="57032"/>
    <cellStyle name="Note 8 3 5 3 3" xfId="57033"/>
    <cellStyle name="Note 8 3 5 3 3 2" xfId="57034"/>
    <cellStyle name="Note 8 3 5 3 3 2 2" xfId="57035"/>
    <cellStyle name="Note 8 3 5 3 3 3" xfId="57036"/>
    <cellStyle name="Note 8 3 5 3 4" xfId="57037"/>
    <cellStyle name="Note 8 3 5 3 4 2" xfId="57038"/>
    <cellStyle name="Note 8 3 5 3 4 2 2" xfId="57039"/>
    <cellStyle name="Note 8 3 5 3 4 3" xfId="57040"/>
    <cellStyle name="Note 8 3 5 3 5" xfId="57041"/>
    <cellStyle name="Note 8 3 5 3 5 2" xfId="57042"/>
    <cellStyle name="Note 8 3 5 3 6" xfId="57043"/>
    <cellStyle name="Note 8 3 5 4" xfId="57044"/>
    <cellStyle name="Note 8 3 5 4 2" xfId="57045"/>
    <cellStyle name="Note 8 3 5 4 2 2" xfId="57046"/>
    <cellStyle name="Note 8 3 5 4 2 2 2" xfId="57047"/>
    <cellStyle name="Note 8 3 5 4 2 3" xfId="57048"/>
    <cellStyle name="Note 8 3 5 4 3" xfId="57049"/>
    <cellStyle name="Note 8 3 5 4 3 2" xfId="57050"/>
    <cellStyle name="Note 8 3 5 4 3 2 2" xfId="57051"/>
    <cellStyle name="Note 8 3 5 4 3 3" xfId="57052"/>
    <cellStyle name="Note 8 3 5 4 4" xfId="57053"/>
    <cellStyle name="Note 8 3 5 4 4 2" xfId="57054"/>
    <cellStyle name="Note 8 3 5 4 5" xfId="57055"/>
    <cellStyle name="Note 8 3 6" xfId="57056"/>
    <cellStyle name="Note 8 3 6 2" xfId="57057"/>
    <cellStyle name="Note 8 3 6 2 2" xfId="57058"/>
    <cellStyle name="Note 8 3 6 2 2 2" xfId="57059"/>
    <cellStyle name="Note 8 3 6 2 2 2 2" xfId="57060"/>
    <cellStyle name="Note 8 3 6 2 2 2 2 2" xfId="57061"/>
    <cellStyle name="Note 8 3 6 2 2 2 3" xfId="57062"/>
    <cellStyle name="Note 8 3 6 2 2 3" xfId="57063"/>
    <cellStyle name="Note 8 3 6 2 2 3 2" xfId="57064"/>
    <cellStyle name="Note 8 3 6 2 2 3 2 2" xfId="57065"/>
    <cellStyle name="Note 8 3 6 2 2 3 3" xfId="57066"/>
    <cellStyle name="Note 8 3 6 2 2 4" xfId="57067"/>
    <cellStyle name="Note 8 3 6 2 2 4 2" xfId="57068"/>
    <cellStyle name="Note 8 3 6 2 2 5" xfId="57069"/>
    <cellStyle name="Note 8 3 6 2 3" xfId="57070"/>
    <cellStyle name="Note 8 3 6 2 3 2" xfId="57071"/>
    <cellStyle name="Note 8 3 6 2 3 2 2" xfId="57072"/>
    <cellStyle name="Note 8 3 6 2 3 3" xfId="57073"/>
    <cellStyle name="Note 8 3 6 2 4" xfId="57074"/>
    <cellStyle name="Note 8 3 6 2 4 2" xfId="57075"/>
    <cellStyle name="Note 8 3 6 2 4 2 2" xfId="57076"/>
    <cellStyle name="Note 8 3 6 2 4 3" xfId="57077"/>
    <cellStyle name="Note 8 3 6 2 5" xfId="57078"/>
    <cellStyle name="Note 8 3 6 2 5 2" xfId="57079"/>
    <cellStyle name="Note 8 3 6 2 6" xfId="57080"/>
    <cellStyle name="Note 8 3 6 3" xfId="57081"/>
    <cellStyle name="Note 8 3 6 3 2" xfId="57082"/>
    <cellStyle name="Note 8 3 6 3 2 2" xfId="57083"/>
    <cellStyle name="Note 8 3 6 3 2 2 2" xfId="57084"/>
    <cellStyle name="Note 8 3 6 3 2 2 2 2" xfId="57085"/>
    <cellStyle name="Note 8 3 6 3 2 2 3" xfId="57086"/>
    <cellStyle name="Note 8 3 6 3 2 3" xfId="57087"/>
    <cellStyle name="Note 8 3 6 3 2 3 2" xfId="57088"/>
    <cellStyle name="Note 8 3 6 3 2 3 2 2" xfId="57089"/>
    <cellStyle name="Note 8 3 6 3 2 3 3" xfId="57090"/>
    <cellStyle name="Note 8 3 6 3 2 4" xfId="57091"/>
    <cellStyle name="Note 8 3 6 3 2 4 2" xfId="57092"/>
    <cellStyle name="Note 8 3 6 3 2 5" xfId="57093"/>
    <cellStyle name="Note 8 3 6 3 3" xfId="57094"/>
    <cellStyle name="Note 8 3 6 3 3 2" xfId="57095"/>
    <cellStyle name="Note 8 3 6 3 3 2 2" xfId="57096"/>
    <cellStyle name="Note 8 3 6 3 3 3" xfId="57097"/>
    <cellStyle name="Note 8 3 6 3 4" xfId="57098"/>
    <cellStyle name="Note 8 3 6 3 4 2" xfId="57099"/>
    <cellStyle name="Note 8 3 6 3 4 2 2" xfId="57100"/>
    <cellStyle name="Note 8 3 6 3 4 3" xfId="57101"/>
    <cellStyle name="Note 8 3 6 3 5" xfId="57102"/>
    <cellStyle name="Note 8 3 6 3 5 2" xfId="57103"/>
    <cellStyle name="Note 8 3 6 3 6" xfId="57104"/>
    <cellStyle name="Note 8 3 6 4" xfId="57105"/>
    <cellStyle name="Note 8 3 6 4 2" xfId="57106"/>
    <cellStyle name="Note 8 3 6 4 2 2" xfId="57107"/>
    <cellStyle name="Note 8 3 6 4 2 2 2" xfId="57108"/>
    <cellStyle name="Note 8 3 6 4 2 3" xfId="57109"/>
    <cellStyle name="Note 8 3 6 4 3" xfId="57110"/>
    <cellStyle name="Note 8 3 6 4 3 2" xfId="57111"/>
    <cellStyle name="Note 8 3 6 4 3 2 2" xfId="57112"/>
    <cellStyle name="Note 8 3 6 4 3 3" xfId="57113"/>
    <cellStyle name="Note 8 3 6 4 4" xfId="57114"/>
    <cellStyle name="Note 8 3 6 4 4 2" xfId="57115"/>
    <cellStyle name="Note 8 3 6 4 5" xfId="57116"/>
    <cellStyle name="Note 8 3 7" xfId="57117"/>
    <cellStyle name="Note 8 3 7 2" xfId="57118"/>
    <cellStyle name="Note 8 3 7 2 2" xfId="57119"/>
    <cellStyle name="Note 8 3 7 2 2 2" xfId="57120"/>
    <cellStyle name="Note 8 3 7 2 2 2 2" xfId="57121"/>
    <cellStyle name="Note 8 3 7 2 2 3" xfId="57122"/>
    <cellStyle name="Note 8 3 7 2 3" xfId="57123"/>
    <cellStyle name="Note 8 3 7 2 3 2" xfId="57124"/>
    <cellStyle name="Note 8 3 7 2 3 2 2" xfId="57125"/>
    <cellStyle name="Note 8 3 7 2 3 3" xfId="57126"/>
    <cellStyle name="Note 8 3 7 2 4" xfId="57127"/>
    <cellStyle name="Note 8 3 7 2 4 2" xfId="57128"/>
    <cellStyle name="Note 8 3 7 2 5" xfId="57129"/>
    <cellStyle name="Note 8 3 7 3" xfId="57130"/>
    <cellStyle name="Note 8 3 7 3 2" xfId="57131"/>
    <cellStyle name="Note 8 3 7 3 2 2" xfId="57132"/>
    <cellStyle name="Note 8 3 7 3 3" xfId="57133"/>
    <cellStyle name="Note 8 3 7 4" xfId="57134"/>
    <cellStyle name="Note 8 3 7 4 2" xfId="57135"/>
    <cellStyle name="Note 8 3 7 4 2 2" xfId="57136"/>
    <cellStyle name="Note 8 3 7 4 3" xfId="57137"/>
    <cellStyle name="Note 8 3 7 5" xfId="57138"/>
    <cellStyle name="Note 8 3 7 5 2" xfId="57139"/>
    <cellStyle name="Note 8 3 7 6" xfId="57140"/>
    <cellStyle name="Note 8 3 8" xfId="57141"/>
    <cellStyle name="Note 8 3 8 2" xfId="57142"/>
    <cellStyle name="Note 8 3 8 2 2" xfId="57143"/>
    <cellStyle name="Note 8 3 8 2 2 2" xfId="57144"/>
    <cellStyle name="Note 8 3 8 2 2 2 2" xfId="57145"/>
    <cellStyle name="Note 8 3 8 2 2 3" xfId="57146"/>
    <cellStyle name="Note 8 3 8 2 3" xfId="57147"/>
    <cellStyle name="Note 8 3 8 2 3 2" xfId="57148"/>
    <cellStyle name="Note 8 3 8 2 3 2 2" xfId="57149"/>
    <cellStyle name="Note 8 3 8 2 3 3" xfId="57150"/>
    <cellStyle name="Note 8 3 8 2 4" xfId="57151"/>
    <cellStyle name="Note 8 3 8 2 4 2" xfId="57152"/>
    <cellStyle name="Note 8 3 8 2 5" xfId="57153"/>
    <cellStyle name="Note 8 3 8 3" xfId="57154"/>
    <cellStyle name="Note 8 3 8 3 2" xfId="57155"/>
    <cellStyle name="Note 8 3 8 3 2 2" xfId="57156"/>
    <cellStyle name="Note 8 3 8 3 3" xfId="57157"/>
    <cellStyle name="Note 8 3 8 4" xfId="57158"/>
    <cellStyle name="Note 8 3 8 4 2" xfId="57159"/>
    <cellStyle name="Note 8 3 8 4 2 2" xfId="57160"/>
    <cellStyle name="Note 8 3 8 4 3" xfId="57161"/>
    <cellStyle name="Note 8 3 8 5" xfId="57162"/>
    <cellStyle name="Note 8 3 8 5 2" xfId="57163"/>
    <cellStyle name="Note 8 3 8 6" xfId="57164"/>
    <cellStyle name="Note 8 3 9" xfId="57165"/>
    <cellStyle name="Note 8 3 9 2" xfId="57166"/>
    <cellStyle name="Note 8 3 9 2 2" xfId="57167"/>
    <cellStyle name="Note 8 3 9 2 2 2" xfId="57168"/>
    <cellStyle name="Note 8 3 9 2 3" xfId="57169"/>
    <cellStyle name="Note 8 3 9 3" xfId="57170"/>
    <cellStyle name="Note 8 3 9 3 2" xfId="57171"/>
    <cellStyle name="Note 8 3 9 3 2 2" xfId="57172"/>
    <cellStyle name="Note 8 3 9 3 3" xfId="57173"/>
    <cellStyle name="Note 8 3 9 4" xfId="57174"/>
    <cellStyle name="Note 8 3 9 4 2" xfId="57175"/>
    <cellStyle name="Note 8 3 9 5" xfId="57176"/>
    <cellStyle name="Note 8 4" xfId="57177"/>
    <cellStyle name="Note 8 4 2" xfId="57178"/>
    <cellStyle name="Note 8 4 2 2" xfId="57179"/>
    <cellStyle name="Note 8 4 2 2 2" xfId="57180"/>
    <cellStyle name="Note 8 4 2 2 2 2" xfId="57181"/>
    <cellStyle name="Note 8 4 2 2 2 2 2" xfId="57182"/>
    <cellStyle name="Note 8 4 2 2 2 2 2 2" xfId="57183"/>
    <cellStyle name="Note 8 4 2 2 2 2 3" xfId="57184"/>
    <cellStyle name="Note 8 4 2 2 2 3" xfId="57185"/>
    <cellStyle name="Note 8 4 2 2 2 3 2" xfId="57186"/>
    <cellStyle name="Note 8 4 2 2 2 3 2 2" xfId="57187"/>
    <cellStyle name="Note 8 4 2 2 2 3 3" xfId="57188"/>
    <cellStyle name="Note 8 4 2 2 2 4" xfId="57189"/>
    <cellStyle name="Note 8 4 2 2 2 4 2" xfId="57190"/>
    <cellStyle name="Note 8 4 2 2 2 5" xfId="57191"/>
    <cellStyle name="Note 8 4 2 2 3" xfId="57192"/>
    <cellStyle name="Note 8 4 2 2 3 2" xfId="57193"/>
    <cellStyle name="Note 8 4 2 2 3 2 2" xfId="57194"/>
    <cellStyle name="Note 8 4 2 2 3 3" xfId="57195"/>
    <cellStyle name="Note 8 4 2 2 4" xfId="57196"/>
    <cellStyle name="Note 8 4 2 2 4 2" xfId="57197"/>
    <cellStyle name="Note 8 4 2 2 4 2 2" xfId="57198"/>
    <cellStyle name="Note 8 4 2 2 4 3" xfId="57199"/>
    <cellStyle name="Note 8 4 2 2 5" xfId="57200"/>
    <cellStyle name="Note 8 4 2 2 5 2" xfId="57201"/>
    <cellStyle name="Note 8 4 2 2 6" xfId="57202"/>
    <cellStyle name="Note 8 4 2 3" xfId="57203"/>
    <cellStyle name="Note 8 4 2 3 2" xfId="57204"/>
    <cellStyle name="Note 8 4 2 3 2 2" xfId="57205"/>
    <cellStyle name="Note 8 4 2 3 2 2 2" xfId="57206"/>
    <cellStyle name="Note 8 4 2 3 2 2 2 2" xfId="57207"/>
    <cellStyle name="Note 8 4 2 3 2 2 3" xfId="57208"/>
    <cellStyle name="Note 8 4 2 3 2 3" xfId="57209"/>
    <cellStyle name="Note 8 4 2 3 2 3 2" xfId="57210"/>
    <cellStyle name="Note 8 4 2 3 2 3 2 2" xfId="57211"/>
    <cellStyle name="Note 8 4 2 3 2 3 3" xfId="57212"/>
    <cellStyle name="Note 8 4 2 3 2 4" xfId="57213"/>
    <cellStyle name="Note 8 4 2 3 2 4 2" xfId="57214"/>
    <cellStyle name="Note 8 4 2 3 2 5" xfId="57215"/>
    <cellStyle name="Note 8 4 2 3 3" xfId="57216"/>
    <cellStyle name="Note 8 4 2 3 3 2" xfId="57217"/>
    <cellStyle name="Note 8 4 2 3 3 2 2" xfId="57218"/>
    <cellStyle name="Note 8 4 2 3 3 3" xfId="57219"/>
    <cellStyle name="Note 8 4 2 3 4" xfId="57220"/>
    <cellStyle name="Note 8 4 2 3 4 2" xfId="57221"/>
    <cellStyle name="Note 8 4 2 3 4 2 2" xfId="57222"/>
    <cellStyle name="Note 8 4 2 3 4 3" xfId="57223"/>
    <cellStyle name="Note 8 4 2 3 5" xfId="57224"/>
    <cellStyle name="Note 8 4 2 3 5 2" xfId="57225"/>
    <cellStyle name="Note 8 4 2 3 6" xfId="57226"/>
    <cellStyle name="Note 8 4 2 4" xfId="57227"/>
    <cellStyle name="Note 8 4 2 4 2" xfId="57228"/>
    <cellStyle name="Note 8 4 2 4 2 2" xfId="57229"/>
    <cellStyle name="Note 8 4 2 4 2 2 2" xfId="57230"/>
    <cellStyle name="Note 8 4 2 4 2 3" xfId="57231"/>
    <cellStyle name="Note 8 4 2 4 3" xfId="57232"/>
    <cellStyle name="Note 8 4 2 4 3 2" xfId="57233"/>
    <cellStyle name="Note 8 4 2 4 3 2 2" xfId="57234"/>
    <cellStyle name="Note 8 4 2 4 3 3" xfId="57235"/>
    <cellStyle name="Note 8 4 2 4 4" xfId="57236"/>
    <cellStyle name="Note 8 4 2 4 4 2" xfId="57237"/>
    <cellStyle name="Note 8 4 2 4 5" xfId="57238"/>
    <cellStyle name="Note 8 4 3" xfId="57239"/>
    <cellStyle name="Note 8 4 3 2" xfId="57240"/>
    <cellStyle name="Note 8 4 3 2 2" xfId="57241"/>
    <cellStyle name="Note 8 4 3 2 2 2" xfId="57242"/>
    <cellStyle name="Note 8 4 3 2 2 2 2" xfId="57243"/>
    <cellStyle name="Note 8 4 3 2 2 2 2 2" xfId="57244"/>
    <cellStyle name="Note 8 4 3 2 2 2 3" xfId="57245"/>
    <cellStyle name="Note 8 4 3 2 2 3" xfId="57246"/>
    <cellStyle name="Note 8 4 3 2 2 3 2" xfId="57247"/>
    <cellStyle name="Note 8 4 3 2 2 3 2 2" xfId="57248"/>
    <cellStyle name="Note 8 4 3 2 2 3 3" xfId="57249"/>
    <cellStyle name="Note 8 4 3 2 2 4" xfId="57250"/>
    <cellStyle name="Note 8 4 3 2 2 4 2" xfId="57251"/>
    <cellStyle name="Note 8 4 3 2 2 5" xfId="57252"/>
    <cellStyle name="Note 8 4 3 2 3" xfId="57253"/>
    <cellStyle name="Note 8 4 3 2 3 2" xfId="57254"/>
    <cellStyle name="Note 8 4 3 2 3 2 2" xfId="57255"/>
    <cellStyle name="Note 8 4 3 2 3 3" xfId="57256"/>
    <cellStyle name="Note 8 4 3 2 4" xfId="57257"/>
    <cellStyle name="Note 8 4 3 2 4 2" xfId="57258"/>
    <cellStyle name="Note 8 4 3 2 4 2 2" xfId="57259"/>
    <cellStyle name="Note 8 4 3 2 4 3" xfId="57260"/>
    <cellStyle name="Note 8 4 3 2 5" xfId="57261"/>
    <cellStyle name="Note 8 4 3 2 5 2" xfId="57262"/>
    <cellStyle name="Note 8 4 3 2 6" xfId="57263"/>
    <cellStyle name="Note 8 4 3 3" xfId="57264"/>
    <cellStyle name="Note 8 4 3 3 2" xfId="57265"/>
    <cellStyle name="Note 8 4 3 3 2 2" xfId="57266"/>
    <cellStyle name="Note 8 4 3 3 2 2 2" xfId="57267"/>
    <cellStyle name="Note 8 4 3 3 2 2 2 2" xfId="57268"/>
    <cellStyle name="Note 8 4 3 3 2 2 3" xfId="57269"/>
    <cellStyle name="Note 8 4 3 3 2 3" xfId="57270"/>
    <cellStyle name="Note 8 4 3 3 2 3 2" xfId="57271"/>
    <cellStyle name="Note 8 4 3 3 2 3 2 2" xfId="57272"/>
    <cellStyle name="Note 8 4 3 3 2 3 3" xfId="57273"/>
    <cellStyle name="Note 8 4 3 3 2 4" xfId="57274"/>
    <cellStyle name="Note 8 4 3 3 2 4 2" xfId="57275"/>
    <cellStyle name="Note 8 4 3 3 2 5" xfId="57276"/>
    <cellStyle name="Note 8 4 3 3 3" xfId="57277"/>
    <cellStyle name="Note 8 4 3 3 3 2" xfId="57278"/>
    <cellStyle name="Note 8 4 3 3 3 2 2" xfId="57279"/>
    <cellStyle name="Note 8 4 3 3 3 3" xfId="57280"/>
    <cellStyle name="Note 8 4 3 3 4" xfId="57281"/>
    <cellStyle name="Note 8 4 3 3 4 2" xfId="57282"/>
    <cellStyle name="Note 8 4 3 3 4 2 2" xfId="57283"/>
    <cellStyle name="Note 8 4 3 3 4 3" xfId="57284"/>
    <cellStyle name="Note 8 4 3 3 5" xfId="57285"/>
    <cellStyle name="Note 8 4 3 3 5 2" xfId="57286"/>
    <cellStyle name="Note 8 4 3 3 6" xfId="57287"/>
    <cellStyle name="Note 8 4 3 4" xfId="57288"/>
    <cellStyle name="Note 8 4 3 4 2" xfId="57289"/>
    <cellStyle name="Note 8 4 3 4 2 2" xfId="57290"/>
    <cellStyle name="Note 8 4 3 4 2 2 2" xfId="57291"/>
    <cellStyle name="Note 8 4 3 4 2 3" xfId="57292"/>
    <cellStyle name="Note 8 4 3 4 3" xfId="57293"/>
    <cellStyle name="Note 8 4 3 4 3 2" xfId="57294"/>
    <cellStyle name="Note 8 4 3 4 3 2 2" xfId="57295"/>
    <cellStyle name="Note 8 4 3 4 3 3" xfId="57296"/>
    <cellStyle name="Note 8 4 3 4 4" xfId="57297"/>
    <cellStyle name="Note 8 4 3 4 4 2" xfId="57298"/>
    <cellStyle name="Note 8 4 3 4 5" xfId="57299"/>
    <cellStyle name="Note 8 4 4" xfId="57300"/>
    <cellStyle name="Note 8 4 4 2" xfId="57301"/>
    <cellStyle name="Note 8 4 4 2 2" xfId="57302"/>
    <cellStyle name="Note 8 4 4 2 2 2" xfId="57303"/>
    <cellStyle name="Note 8 4 4 2 2 2 2" xfId="57304"/>
    <cellStyle name="Note 8 4 4 2 2 2 2 2" xfId="57305"/>
    <cellStyle name="Note 8 4 4 2 2 2 3" xfId="57306"/>
    <cellStyle name="Note 8 4 4 2 2 3" xfId="57307"/>
    <cellStyle name="Note 8 4 4 2 2 3 2" xfId="57308"/>
    <cellStyle name="Note 8 4 4 2 2 3 2 2" xfId="57309"/>
    <cellStyle name="Note 8 4 4 2 2 3 3" xfId="57310"/>
    <cellStyle name="Note 8 4 4 2 2 4" xfId="57311"/>
    <cellStyle name="Note 8 4 4 2 2 4 2" xfId="57312"/>
    <cellStyle name="Note 8 4 4 2 2 5" xfId="57313"/>
    <cellStyle name="Note 8 4 4 2 3" xfId="57314"/>
    <cellStyle name="Note 8 4 4 2 3 2" xfId="57315"/>
    <cellStyle name="Note 8 4 4 2 3 2 2" xfId="57316"/>
    <cellStyle name="Note 8 4 4 2 3 3" xfId="57317"/>
    <cellStyle name="Note 8 4 4 2 4" xfId="57318"/>
    <cellStyle name="Note 8 4 4 2 4 2" xfId="57319"/>
    <cellStyle name="Note 8 4 4 2 4 2 2" xfId="57320"/>
    <cellStyle name="Note 8 4 4 2 4 3" xfId="57321"/>
    <cellStyle name="Note 8 4 4 2 5" xfId="57322"/>
    <cellStyle name="Note 8 4 4 2 5 2" xfId="57323"/>
    <cellStyle name="Note 8 4 4 2 6" xfId="57324"/>
    <cellStyle name="Note 8 4 4 3" xfId="57325"/>
    <cellStyle name="Note 8 4 4 3 2" xfId="57326"/>
    <cellStyle name="Note 8 4 4 3 2 2" xfId="57327"/>
    <cellStyle name="Note 8 4 4 3 2 2 2" xfId="57328"/>
    <cellStyle name="Note 8 4 4 3 2 2 2 2" xfId="57329"/>
    <cellStyle name="Note 8 4 4 3 2 2 3" xfId="57330"/>
    <cellStyle name="Note 8 4 4 3 2 3" xfId="57331"/>
    <cellStyle name="Note 8 4 4 3 2 3 2" xfId="57332"/>
    <cellStyle name="Note 8 4 4 3 2 3 2 2" xfId="57333"/>
    <cellStyle name="Note 8 4 4 3 2 3 3" xfId="57334"/>
    <cellStyle name="Note 8 4 4 3 2 4" xfId="57335"/>
    <cellStyle name="Note 8 4 4 3 2 4 2" xfId="57336"/>
    <cellStyle name="Note 8 4 4 3 2 5" xfId="57337"/>
    <cellStyle name="Note 8 4 4 3 3" xfId="57338"/>
    <cellStyle name="Note 8 4 4 3 3 2" xfId="57339"/>
    <cellStyle name="Note 8 4 4 3 3 2 2" xfId="57340"/>
    <cellStyle name="Note 8 4 4 3 3 3" xfId="57341"/>
    <cellStyle name="Note 8 4 4 3 4" xfId="57342"/>
    <cellStyle name="Note 8 4 4 3 4 2" xfId="57343"/>
    <cellStyle name="Note 8 4 4 3 4 2 2" xfId="57344"/>
    <cellStyle name="Note 8 4 4 3 4 3" xfId="57345"/>
    <cellStyle name="Note 8 4 4 3 5" xfId="57346"/>
    <cellStyle name="Note 8 4 4 3 5 2" xfId="57347"/>
    <cellStyle name="Note 8 4 4 3 6" xfId="57348"/>
    <cellStyle name="Note 8 4 4 4" xfId="57349"/>
    <cellStyle name="Note 8 4 4 4 2" xfId="57350"/>
    <cellStyle name="Note 8 4 4 4 2 2" xfId="57351"/>
    <cellStyle name="Note 8 4 4 4 2 2 2" xfId="57352"/>
    <cellStyle name="Note 8 4 4 4 2 3" xfId="57353"/>
    <cellStyle name="Note 8 4 4 4 3" xfId="57354"/>
    <cellStyle name="Note 8 4 4 4 3 2" xfId="57355"/>
    <cellStyle name="Note 8 4 4 4 3 2 2" xfId="57356"/>
    <cellStyle name="Note 8 4 4 4 3 3" xfId="57357"/>
    <cellStyle name="Note 8 4 4 4 4" xfId="57358"/>
    <cellStyle name="Note 8 4 4 4 4 2" xfId="57359"/>
    <cellStyle name="Note 8 4 4 4 5" xfId="57360"/>
    <cellStyle name="Note 8 4 5" xfId="57361"/>
    <cellStyle name="Note 8 4 5 2" xfId="57362"/>
    <cellStyle name="Note 8 4 5 2 2" xfId="57363"/>
    <cellStyle name="Note 8 4 5 2 2 2" xfId="57364"/>
    <cellStyle name="Note 8 4 5 2 2 2 2" xfId="57365"/>
    <cellStyle name="Note 8 4 5 2 2 2 2 2" xfId="57366"/>
    <cellStyle name="Note 8 4 5 2 2 2 3" xfId="57367"/>
    <cellStyle name="Note 8 4 5 2 2 3" xfId="57368"/>
    <cellStyle name="Note 8 4 5 2 2 3 2" xfId="57369"/>
    <cellStyle name="Note 8 4 5 2 2 3 2 2" xfId="57370"/>
    <cellStyle name="Note 8 4 5 2 2 3 3" xfId="57371"/>
    <cellStyle name="Note 8 4 5 2 2 4" xfId="57372"/>
    <cellStyle name="Note 8 4 5 2 2 4 2" xfId="57373"/>
    <cellStyle name="Note 8 4 5 2 2 5" xfId="57374"/>
    <cellStyle name="Note 8 4 5 2 3" xfId="57375"/>
    <cellStyle name="Note 8 4 5 2 3 2" xfId="57376"/>
    <cellStyle name="Note 8 4 5 2 3 2 2" xfId="57377"/>
    <cellStyle name="Note 8 4 5 2 3 3" xfId="57378"/>
    <cellStyle name="Note 8 4 5 2 4" xfId="57379"/>
    <cellStyle name="Note 8 4 5 2 4 2" xfId="57380"/>
    <cellStyle name="Note 8 4 5 2 4 2 2" xfId="57381"/>
    <cellStyle name="Note 8 4 5 2 4 3" xfId="57382"/>
    <cellStyle name="Note 8 4 5 2 5" xfId="57383"/>
    <cellStyle name="Note 8 4 5 2 5 2" xfId="57384"/>
    <cellStyle name="Note 8 4 5 2 6" xfId="57385"/>
    <cellStyle name="Note 8 4 5 3" xfId="57386"/>
    <cellStyle name="Note 8 4 5 3 2" xfId="57387"/>
    <cellStyle name="Note 8 4 5 3 2 2" xfId="57388"/>
    <cellStyle name="Note 8 4 5 3 2 2 2" xfId="57389"/>
    <cellStyle name="Note 8 4 5 3 2 2 2 2" xfId="57390"/>
    <cellStyle name="Note 8 4 5 3 2 2 3" xfId="57391"/>
    <cellStyle name="Note 8 4 5 3 2 3" xfId="57392"/>
    <cellStyle name="Note 8 4 5 3 2 3 2" xfId="57393"/>
    <cellStyle name="Note 8 4 5 3 2 3 2 2" xfId="57394"/>
    <cellStyle name="Note 8 4 5 3 2 3 3" xfId="57395"/>
    <cellStyle name="Note 8 4 5 3 2 4" xfId="57396"/>
    <cellStyle name="Note 8 4 5 3 2 4 2" xfId="57397"/>
    <cellStyle name="Note 8 4 5 3 2 5" xfId="57398"/>
    <cellStyle name="Note 8 4 5 3 3" xfId="57399"/>
    <cellStyle name="Note 8 4 5 3 3 2" xfId="57400"/>
    <cellStyle name="Note 8 4 5 3 3 2 2" xfId="57401"/>
    <cellStyle name="Note 8 4 5 3 3 3" xfId="57402"/>
    <cellStyle name="Note 8 4 5 3 4" xfId="57403"/>
    <cellStyle name="Note 8 4 5 3 4 2" xfId="57404"/>
    <cellStyle name="Note 8 4 5 3 4 2 2" xfId="57405"/>
    <cellStyle name="Note 8 4 5 3 4 3" xfId="57406"/>
    <cellStyle name="Note 8 4 5 3 5" xfId="57407"/>
    <cellStyle name="Note 8 4 5 3 5 2" xfId="57408"/>
    <cellStyle name="Note 8 4 5 3 6" xfId="57409"/>
    <cellStyle name="Note 8 4 5 4" xfId="57410"/>
    <cellStyle name="Note 8 4 5 4 2" xfId="57411"/>
    <cellStyle name="Note 8 4 5 4 2 2" xfId="57412"/>
    <cellStyle name="Note 8 4 5 4 2 2 2" xfId="57413"/>
    <cellStyle name="Note 8 4 5 4 2 3" xfId="57414"/>
    <cellStyle name="Note 8 4 5 4 3" xfId="57415"/>
    <cellStyle name="Note 8 4 5 4 3 2" xfId="57416"/>
    <cellStyle name="Note 8 4 5 4 3 2 2" xfId="57417"/>
    <cellStyle name="Note 8 4 5 4 3 3" xfId="57418"/>
    <cellStyle name="Note 8 4 5 4 4" xfId="57419"/>
    <cellStyle name="Note 8 4 5 4 4 2" xfId="57420"/>
    <cellStyle name="Note 8 4 5 4 5" xfId="57421"/>
    <cellStyle name="Note 8 4 6" xfId="57422"/>
    <cellStyle name="Note 8 4 6 2" xfId="57423"/>
    <cellStyle name="Note 8 4 6 2 2" xfId="57424"/>
    <cellStyle name="Note 8 4 6 2 2 2" xfId="57425"/>
    <cellStyle name="Note 8 4 6 2 2 2 2" xfId="57426"/>
    <cellStyle name="Note 8 4 6 2 2 2 2 2" xfId="57427"/>
    <cellStyle name="Note 8 4 6 2 2 2 3" xfId="57428"/>
    <cellStyle name="Note 8 4 6 2 2 3" xfId="57429"/>
    <cellStyle name="Note 8 4 6 2 2 3 2" xfId="57430"/>
    <cellStyle name="Note 8 4 6 2 2 3 2 2" xfId="57431"/>
    <cellStyle name="Note 8 4 6 2 2 3 3" xfId="57432"/>
    <cellStyle name="Note 8 4 6 2 2 4" xfId="57433"/>
    <cellStyle name="Note 8 4 6 2 2 4 2" xfId="57434"/>
    <cellStyle name="Note 8 4 6 2 2 5" xfId="57435"/>
    <cellStyle name="Note 8 4 6 2 3" xfId="57436"/>
    <cellStyle name="Note 8 4 6 2 3 2" xfId="57437"/>
    <cellStyle name="Note 8 4 6 2 3 2 2" xfId="57438"/>
    <cellStyle name="Note 8 4 6 2 3 3" xfId="57439"/>
    <cellStyle name="Note 8 4 6 2 4" xfId="57440"/>
    <cellStyle name="Note 8 4 6 2 4 2" xfId="57441"/>
    <cellStyle name="Note 8 4 6 2 4 2 2" xfId="57442"/>
    <cellStyle name="Note 8 4 6 2 4 3" xfId="57443"/>
    <cellStyle name="Note 8 4 6 2 5" xfId="57444"/>
    <cellStyle name="Note 8 4 6 2 5 2" xfId="57445"/>
    <cellStyle name="Note 8 4 6 2 6" xfId="57446"/>
    <cellStyle name="Note 8 4 6 3" xfId="57447"/>
    <cellStyle name="Note 8 4 6 3 2" xfId="57448"/>
    <cellStyle name="Note 8 4 6 3 2 2" xfId="57449"/>
    <cellStyle name="Note 8 4 6 3 2 2 2" xfId="57450"/>
    <cellStyle name="Note 8 4 6 3 2 2 2 2" xfId="57451"/>
    <cellStyle name="Note 8 4 6 3 2 2 3" xfId="57452"/>
    <cellStyle name="Note 8 4 6 3 2 3" xfId="57453"/>
    <cellStyle name="Note 8 4 6 3 2 3 2" xfId="57454"/>
    <cellStyle name="Note 8 4 6 3 2 3 2 2" xfId="57455"/>
    <cellStyle name="Note 8 4 6 3 2 3 3" xfId="57456"/>
    <cellStyle name="Note 8 4 6 3 2 4" xfId="57457"/>
    <cellStyle name="Note 8 4 6 3 2 4 2" xfId="57458"/>
    <cellStyle name="Note 8 4 6 3 2 5" xfId="57459"/>
    <cellStyle name="Note 8 4 6 3 3" xfId="57460"/>
    <cellStyle name="Note 8 4 6 3 3 2" xfId="57461"/>
    <cellStyle name="Note 8 4 6 3 3 2 2" xfId="57462"/>
    <cellStyle name="Note 8 4 6 3 3 3" xfId="57463"/>
    <cellStyle name="Note 8 4 6 3 4" xfId="57464"/>
    <cellStyle name="Note 8 4 6 3 4 2" xfId="57465"/>
    <cellStyle name="Note 8 4 6 3 4 2 2" xfId="57466"/>
    <cellStyle name="Note 8 4 6 3 4 3" xfId="57467"/>
    <cellStyle name="Note 8 4 6 3 5" xfId="57468"/>
    <cellStyle name="Note 8 4 6 3 5 2" xfId="57469"/>
    <cellStyle name="Note 8 4 6 3 6" xfId="57470"/>
    <cellStyle name="Note 8 4 6 4" xfId="57471"/>
    <cellStyle name="Note 8 4 6 4 2" xfId="57472"/>
    <cellStyle name="Note 8 4 6 4 2 2" xfId="57473"/>
    <cellStyle name="Note 8 4 6 4 2 2 2" xfId="57474"/>
    <cellStyle name="Note 8 4 6 4 2 3" xfId="57475"/>
    <cellStyle name="Note 8 4 6 4 3" xfId="57476"/>
    <cellStyle name="Note 8 4 6 4 3 2" xfId="57477"/>
    <cellStyle name="Note 8 4 6 4 3 2 2" xfId="57478"/>
    <cellStyle name="Note 8 4 6 4 3 3" xfId="57479"/>
    <cellStyle name="Note 8 4 6 4 4" xfId="57480"/>
    <cellStyle name="Note 8 4 6 4 4 2" xfId="57481"/>
    <cellStyle name="Note 8 4 6 4 5" xfId="57482"/>
    <cellStyle name="Note 8 4 7" xfId="57483"/>
    <cellStyle name="Note 8 4 7 2" xfId="57484"/>
    <cellStyle name="Note 8 4 7 2 2" xfId="57485"/>
    <cellStyle name="Note 8 4 7 2 2 2" xfId="57486"/>
    <cellStyle name="Note 8 4 7 2 2 2 2" xfId="57487"/>
    <cellStyle name="Note 8 4 7 2 2 3" xfId="57488"/>
    <cellStyle name="Note 8 4 7 2 3" xfId="57489"/>
    <cellStyle name="Note 8 4 7 2 3 2" xfId="57490"/>
    <cellStyle name="Note 8 4 7 2 3 2 2" xfId="57491"/>
    <cellStyle name="Note 8 4 7 2 3 3" xfId="57492"/>
    <cellStyle name="Note 8 4 7 2 4" xfId="57493"/>
    <cellStyle name="Note 8 4 7 2 4 2" xfId="57494"/>
    <cellStyle name="Note 8 4 7 2 5" xfId="57495"/>
    <cellStyle name="Note 8 4 7 3" xfId="57496"/>
    <cellStyle name="Note 8 4 7 3 2" xfId="57497"/>
    <cellStyle name="Note 8 4 7 3 2 2" xfId="57498"/>
    <cellStyle name="Note 8 4 7 3 3" xfId="57499"/>
    <cellStyle name="Note 8 4 7 4" xfId="57500"/>
    <cellStyle name="Note 8 4 7 4 2" xfId="57501"/>
    <cellStyle name="Note 8 4 7 4 2 2" xfId="57502"/>
    <cellStyle name="Note 8 4 7 4 3" xfId="57503"/>
    <cellStyle name="Note 8 4 7 5" xfId="57504"/>
    <cellStyle name="Note 8 4 7 5 2" xfId="57505"/>
    <cellStyle name="Note 8 4 7 6" xfId="57506"/>
    <cellStyle name="Note 8 4 8" xfId="57507"/>
    <cellStyle name="Note 8 4 8 2" xfId="57508"/>
    <cellStyle name="Note 8 4 8 2 2" xfId="57509"/>
    <cellStyle name="Note 8 4 8 2 2 2" xfId="57510"/>
    <cellStyle name="Note 8 4 8 2 2 2 2" xfId="57511"/>
    <cellStyle name="Note 8 4 8 2 2 3" xfId="57512"/>
    <cellStyle name="Note 8 4 8 2 3" xfId="57513"/>
    <cellStyle name="Note 8 4 8 2 3 2" xfId="57514"/>
    <cellStyle name="Note 8 4 8 2 3 2 2" xfId="57515"/>
    <cellStyle name="Note 8 4 8 2 3 3" xfId="57516"/>
    <cellStyle name="Note 8 4 8 2 4" xfId="57517"/>
    <cellStyle name="Note 8 4 8 2 4 2" xfId="57518"/>
    <cellStyle name="Note 8 4 8 2 5" xfId="57519"/>
    <cellStyle name="Note 8 4 8 3" xfId="57520"/>
    <cellStyle name="Note 8 4 8 3 2" xfId="57521"/>
    <cellStyle name="Note 8 4 8 3 2 2" xfId="57522"/>
    <cellStyle name="Note 8 4 8 3 3" xfId="57523"/>
    <cellStyle name="Note 8 4 8 4" xfId="57524"/>
    <cellStyle name="Note 8 4 8 4 2" xfId="57525"/>
    <cellStyle name="Note 8 4 8 4 2 2" xfId="57526"/>
    <cellStyle name="Note 8 4 8 4 3" xfId="57527"/>
    <cellStyle name="Note 8 4 8 5" xfId="57528"/>
    <cellStyle name="Note 8 4 8 5 2" xfId="57529"/>
    <cellStyle name="Note 8 4 8 6" xfId="57530"/>
    <cellStyle name="Note 8 4 9" xfId="57531"/>
    <cellStyle name="Note 8 4 9 2" xfId="57532"/>
    <cellStyle name="Note 8 4 9 2 2" xfId="57533"/>
    <cellStyle name="Note 8 4 9 2 2 2" xfId="57534"/>
    <cellStyle name="Note 8 4 9 2 3" xfId="57535"/>
    <cellStyle name="Note 8 4 9 3" xfId="57536"/>
    <cellStyle name="Note 8 4 9 3 2" xfId="57537"/>
    <cellStyle name="Note 8 4 9 3 2 2" xfId="57538"/>
    <cellStyle name="Note 8 4 9 3 3" xfId="57539"/>
    <cellStyle name="Note 8 4 9 4" xfId="57540"/>
    <cellStyle name="Note 8 4 9 4 2" xfId="57541"/>
    <cellStyle name="Note 8 4 9 5" xfId="57542"/>
    <cellStyle name="Note 8 5" xfId="57543"/>
    <cellStyle name="Note 8 5 2" xfId="57544"/>
    <cellStyle name="Note 8 5 2 2" xfId="57545"/>
    <cellStyle name="Note 8 5 2 2 2" xfId="57546"/>
    <cellStyle name="Note 8 5 2 2 2 2" xfId="57547"/>
    <cellStyle name="Note 8 5 2 2 2 2 2" xfId="57548"/>
    <cellStyle name="Note 8 5 2 2 2 2 2 2" xfId="57549"/>
    <cellStyle name="Note 8 5 2 2 2 2 3" xfId="57550"/>
    <cellStyle name="Note 8 5 2 2 2 3" xfId="57551"/>
    <cellStyle name="Note 8 5 2 2 2 3 2" xfId="57552"/>
    <cellStyle name="Note 8 5 2 2 2 3 2 2" xfId="57553"/>
    <cellStyle name="Note 8 5 2 2 2 3 3" xfId="57554"/>
    <cellStyle name="Note 8 5 2 2 2 4" xfId="57555"/>
    <cellStyle name="Note 8 5 2 2 2 4 2" xfId="57556"/>
    <cellStyle name="Note 8 5 2 2 2 5" xfId="57557"/>
    <cellStyle name="Note 8 5 2 2 3" xfId="57558"/>
    <cellStyle name="Note 8 5 2 2 3 2" xfId="57559"/>
    <cellStyle name="Note 8 5 2 2 3 2 2" xfId="57560"/>
    <cellStyle name="Note 8 5 2 2 3 3" xfId="57561"/>
    <cellStyle name="Note 8 5 2 2 4" xfId="57562"/>
    <cellStyle name="Note 8 5 2 2 4 2" xfId="57563"/>
    <cellStyle name="Note 8 5 2 2 4 2 2" xfId="57564"/>
    <cellStyle name="Note 8 5 2 2 4 3" xfId="57565"/>
    <cellStyle name="Note 8 5 2 2 5" xfId="57566"/>
    <cellStyle name="Note 8 5 2 2 5 2" xfId="57567"/>
    <cellStyle name="Note 8 5 2 2 6" xfId="57568"/>
    <cellStyle name="Note 8 5 2 3" xfId="57569"/>
    <cellStyle name="Note 8 5 2 3 2" xfId="57570"/>
    <cellStyle name="Note 8 5 2 3 2 2" xfId="57571"/>
    <cellStyle name="Note 8 5 2 3 2 2 2" xfId="57572"/>
    <cellStyle name="Note 8 5 2 3 2 2 2 2" xfId="57573"/>
    <cellStyle name="Note 8 5 2 3 2 2 3" xfId="57574"/>
    <cellStyle name="Note 8 5 2 3 2 3" xfId="57575"/>
    <cellStyle name="Note 8 5 2 3 2 3 2" xfId="57576"/>
    <cellStyle name="Note 8 5 2 3 2 3 2 2" xfId="57577"/>
    <cellStyle name="Note 8 5 2 3 2 3 3" xfId="57578"/>
    <cellStyle name="Note 8 5 2 3 2 4" xfId="57579"/>
    <cellStyle name="Note 8 5 2 3 2 4 2" xfId="57580"/>
    <cellStyle name="Note 8 5 2 3 2 5" xfId="57581"/>
    <cellStyle name="Note 8 5 2 3 3" xfId="57582"/>
    <cellStyle name="Note 8 5 2 3 3 2" xfId="57583"/>
    <cellStyle name="Note 8 5 2 3 3 2 2" xfId="57584"/>
    <cellStyle name="Note 8 5 2 3 3 3" xfId="57585"/>
    <cellStyle name="Note 8 5 2 3 4" xfId="57586"/>
    <cellStyle name="Note 8 5 2 3 4 2" xfId="57587"/>
    <cellStyle name="Note 8 5 2 3 4 2 2" xfId="57588"/>
    <cellStyle name="Note 8 5 2 3 4 3" xfId="57589"/>
    <cellStyle name="Note 8 5 2 3 5" xfId="57590"/>
    <cellStyle name="Note 8 5 2 3 5 2" xfId="57591"/>
    <cellStyle name="Note 8 5 2 3 6" xfId="57592"/>
    <cellStyle name="Note 8 5 2 4" xfId="57593"/>
    <cellStyle name="Note 8 5 2 4 2" xfId="57594"/>
    <cellStyle name="Note 8 5 2 4 2 2" xfId="57595"/>
    <cellStyle name="Note 8 5 2 4 2 2 2" xfId="57596"/>
    <cellStyle name="Note 8 5 2 4 2 3" xfId="57597"/>
    <cellStyle name="Note 8 5 2 4 3" xfId="57598"/>
    <cellStyle name="Note 8 5 2 4 3 2" xfId="57599"/>
    <cellStyle name="Note 8 5 2 4 3 2 2" xfId="57600"/>
    <cellStyle name="Note 8 5 2 4 3 3" xfId="57601"/>
    <cellStyle name="Note 8 5 2 4 4" xfId="57602"/>
    <cellStyle name="Note 8 5 2 4 4 2" xfId="57603"/>
    <cellStyle name="Note 8 5 2 4 5" xfId="57604"/>
    <cellStyle name="Note 8 5 3" xfId="57605"/>
    <cellStyle name="Note 8 5 3 2" xfId="57606"/>
    <cellStyle name="Note 8 5 3 2 2" xfId="57607"/>
    <cellStyle name="Note 8 5 3 2 2 2" xfId="57608"/>
    <cellStyle name="Note 8 5 3 2 2 2 2" xfId="57609"/>
    <cellStyle name="Note 8 5 3 2 2 2 2 2" xfId="57610"/>
    <cellStyle name="Note 8 5 3 2 2 2 3" xfId="57611"/>
    <cellStyle name="Note 8 5 3 2 2 3" xfId="57612"/>
    <cellStyle name="Note 8 5 3 2 2 3 2" xfId="57613"/>
    <cellStyle name="Note 8 5 3 2 2 3 2 2" xfId="57614"/>
    <cellStyle name="Note 8 5 3 2 2 3 3" xfId="57615"/>
    <cellStyle name="Note 8 5 3 2 2 4" xfId="57616"/>
    <cellStyle name="Note 8 5 3 2 2 4 2" xfId="57617"/>
    <cellStyle name="Note 8 5 3 2 2 5" xfId="57618"/>
    <cellStyle name="Note 8 5 3 2 3" xfId="57619"/>
    <cellStyle name="Note 8 5 3 2 3 2" xfId="57620"/>
    <cellStyle name="Note 8 5 3 2 3 2 2" xfId="57621"/>
    <cellStyle name="Note 8 5 3 2 3 3" xfId="57622"/>
    <cellStyle name="Note 8 5 3 2 4" xfId="57623"/>
    <cellStyle name="Note 8 5 3 2 4 2" xfId="57624"/>
    <cellStyle name="Note 8 5 3 2 4 2 2" xfId="57625"/>
    <cellStyle name="Note 8 5 3 2 4 3" xfId="57626"/>
    <cellStyle name="Note 8 5 3 2 5" xfId="57627"/>
    <cellStyle name="Note 8 5 3 2 5 2" xfId="57628"/>
    <cellStyle name="Note 8 5 3 2 6" xfId="57629"/>
    <cellStyle name="Note 8 5 3 3" xfId="57630"/>
    <cellStyle name="Note 8 5 3 3 2" xfId="57631"/>
    <cellStyle name="Note 8 5 3 3 2 2" xfId="57632"/>
    <cellStyle name="Note 8 5 3 3 2 2 2" xfId="57633"/>
    <cellStyle name="Note 8 5 3 3 2 2 2 2" xfId="57634"/>
    <cellStyle name="Note 8 5 3 3 2 2 3" xfId="57635"/>
    <cellStyle name="Note 8 5 3 3 2 3" xfId="57636"/>
    <cellStyle name="Note 8 5 3 3 2 3 2" xfId="57637"/>
    <cellStyle name="Note 8 5 3 3 2 3 2 2" xfId="57638"/>
    <cellStyle name="Note 8 5 3 3 2 3 3" xfId="57639"/>
    <cellStyle name="Note 8 5 3 3 2 4" xfId="57640"/>
    <cellStyle name="Note 8 5 3 3 2 4 2" xfId="57641"/>
    <cellStyle name="Note 8 5 3 3 2 5" xfId="57642"/>
    <cellStyle name="Note 8 5 3 3 3" xfId="57643"/>
    <cellStyle name="Note 8 5 3 3 3 2" xfId="57644"/>
    <cellStyle name="Note 8 5 3 3 3 2 2" xfId="57645"/>
    <cellStyle name="Note 8 5 3 3 3 3" xfId="57646"/>
    <cellStyle name="Note 8 5 3 3 4" xfId="57647"/>
    <cellStyle name="Note 8 5 3 3 4 2" xfId="57648"/>
    <cellStyle name="Note 8 5 3 3 4 2 2" xfId="57649"/>
    <cellStyle name="Note 8 5 3 3 4 3" xfId="57650"/>
    <cellStyle name="Note 8 5 3 3 5" xfId="57651"/>
    <cellStyle name="Note 8 5 3 3 5 2" xfId="57652"/>
    <cellStyle name="Note 8 5 3 3 6" xfId="57653"/>
    <cellStyle name="Note 8 5 3 4" xfId="57654"/>
    <cellStyle name="Note 8 5 3 4 2" xfId="57655"/>
    <cellStyle name="Note 8 5 3 4 2 2" xfId="57656"/>
    <cellStyle name="Note 8 5 3 4 2 2 2" xfId="57657"/>
    <cellStyle name="Note 8 5 3 4 2 3" xfId="57658"/>
    <cellStyle name="Note 8 5 3 4 3" xfId="57659"/>
    <cellStyle name="Note 8 5 3 4 3 2" xfId="57660"/>
    <cellStyle name="Note 8 5 3 4 3 2 2" xfId="57661"/>
    <cellStyle name="Note 8 5 3 4 3 3" xfId="57662"/>
    <cellStyle name="Note 8 5 3 4 4" xfId="57663"/>
    <cellStyle name="Note 8 5 3 4 4 2" xfId="57664"/>
    <cellStyle name="Note 8 5 3 4 5" xfId="57665"/>
    <cellStyle name="Note 8 5 4" xfId="57666"/>
    <cellStyle name="Note 8 5 4 2" xfId="57667"/>
    <cellStyle name="Note 8 5 4 2 2" xfId="57668"/>
    <cellStyle name="Note 8 5 4 2 2 2" xfId="57669"/>
    <cellStyle name="Note 8 5 4 2 2 2 2" xfId="57670"/>
    <cellStyle name="Note 8 5 4 2 2 2 2 2" xfId="57671"/>
    <cellStyle name="Note 8 5 4 2 2 2 3" xfId="57672"/>
    <cellStyle name="Note 8 5 4 2 2 3" xfId="57673"/>
    <cellStyle name="Note 8 5 4 2 2 3 2" xfId="57674"/>
    <cellStyle name="Note 8 5 4 2 2 3 2 2" xfId="57675"/>
    <cellStyle name="Note 8 5 4 2 2 3 3" xfId="57676"/>
    <cellStyle name="Note 8 5 4 2 2 4" xfId="57677"/>
    <cellStyle name="Note 8 5 4 2 2 4 2" xfId="57678"/>
    <cellStyle name="Note 8 5 4 2 2 5" xfId="57679"/>
    <cellStyle name="Note 8 5 4 2 3" xfId="57680"/>
    <cellStyle name="Note 8 5 4 2 3 2" xfId="57681"/>
    <cellStyle name="Note 8 5 4 2 3 2 2" xfId="57682"/>
    <cellStyle name="Note 8 5 4 2 3 3" xfId="57683"/>
    <cellStyle name="Note 8 5 4 2 4" xfId="57684"/>
    <cellStyle name="Note 8 5 4 2 4 2" xfId="57685"/>
    <cellStyle name="Note 8 5 4 2 4 2 2" xfId="57686"/>
    <cellStyle name="Note 8 5 4 2 4 3" xfId="57687"/>
    <cellStyle name="Note 8 5 4 2 5" xfId="57688"/>
    <cellStyle name="Note 8 5 4 2 5 2" xfId="57689"/>
    <cellStyle name="Note 8 5 4 2 6" xfId="57690"/>
    <cellStyle name="Note 8 5 4 3" xfId="57691"/>
    <cellStyle name="Note 8 5 4 3 2" xfId="57692"/>
    <cellStyle name="Note 8 5 4 3 2 2" xfId="57693"/>
    <cellStyle name="Note 8 5 4 3 2 2 2" xfId="57694"/>
    <cellStyle name="Note 8 5 4 3 2 2 2 2" xfId="57695"/>
    <cellStyle name="Note 8 5 4 3 2 2 3" xfId="57696"/>
    <cellStyle name="Note 8 5 4 3 2 3" xfId="57697"/>
    <cellStyle name="Note 8 5 4 3 2 3 2" xfId="57698"/>
    <cellStyle name="Note 8 5 4 3 2 3 2 2" xfId="57699"/>
    <cellStyle name="Note 8 5 4 3 2 3 3" xfId="57700"/>
    <cellStyle name="Note 8 5 4 3 2 4" xfId="57701"/>
    <cellStyle name="Note 8 5 4 3 2 4 2" xfId="57702"/>
    <cellStyle name="Note 8 5 4 3 2 5" xfId="57703"/>
    <cellStyle name="Note 8 5 4 3 3" xfId="57704"/>
    <cellStyle name="Note 8 5 4 3 3 2" xfId="57705"/>
    <cellStyle name="Note 8 5 4 3 3 2 2" xfId="57706"/>
    <cellStyle name="Note 8 5 4 3 3 3" xfId="57707"/>
    <cellStyle name="Note 8 5 4 3 4" xfId="57708"/>
    <cellStyle name="Note 8 5 4 3 4 2" xfId="57709"/>
    <cellStyle name="Note 8 5 4 3 4 2 2" xfId="57710"/>
    <cellStyle name="Note 8 5 4 3 4 3" xfId="57711"/>
    <cellStyle name="Note 8 5 4 3 5" xfId="57712"/>
    <cellStyle name="Note 8 5 4 3 5 2" xfId="57713"/>
    <cellStyle name="Note 8 5 4 3 6" xfId="57714"/>
    <cellStyle name="Note 8 5 4 4" xfId="57715"/>
    <cellStyle name="Note 8 5 4 4 2" xfId="57716"/>
    <cellStyle name="Note 8 5 4 4 2 2" xfId="57717"/>
    <cellStyle name="Note 8 5 4 4 2 2 2" xfId="57718"/>
    <cellStyle name="Note 8 5 4 4 2 3" xfId="57719"/>
    <cellStyle name="Note 8 5 4 4 3" xfId="57720"/>
    <cellStyle name="Note 8 5 4 4 3 2" xfId="57721"/>
    <cellStyle name="Note 8 5 4 4 3 2 2" xfId="57722"/>
    <cellStyle name="Note 8 5 4 4 3 3" xfId="57723"/>
    <cellStyle name="Note 8 5 4 4 4" xfId="57724"/>
    <cellStyle name="Note 8 5 4 4 4 2" xfId="57725"/>
    <cellStyle name="Note 8 5 4 4 5" xfId="57726"/>
    <cellStyle name="Note 8 5 5" xfId="57727"/>
    <cellStyle name="Note 8 5 5 2" xfId="57728"/>
    <cellStyle name="Note 8 5 5 2 2" xfId="57729"/>
    <cellStyle name="Note 8 5 5 2 2 2" xfId="57730"/>
    <cellStyle name="Note 8 5 5 2 2 2 2" xfId="57731"/>
    <cellStyle name="Note 8 5 5 2 2 2 2 2" xfId="57732"/>
    <cellStyle name="Note 8 5 5 2 2 2 3" xfId="57733"/>
    <cellStyle name="Note 8 5 5 2 2 3" xfId="57734"/>
    <cellStyle name="Note 8 5 5 2 2 3 2" xfId="57735"/>
    <cellStyle name="Note 8 5 5 2 2 3 2 2" xfId="57736"/>
    <cellStyle name="Note 8 5 5 2 2 3 3" xfId="57737"/>
    <cellStyle name="Note 8 5 5 2 2 4" xfId="57738"/>
    <cellStyle name="Note 8 5 5 2 2 4 2" xfId="57739"/>
    <cellStyle name="Note 8 5 5 2 2 5" xfId="57740"/>
    <cellStyle name="Note 8 5 5 2 3" xfId="57741"/>
    <cellStyle name="Note 8 5 5 2 3 2" xfId="57742"/>
    <cellStyle name="Note 8 5 5 2 3 2 2" xfId="57743"/>
    <cellStyle name="Note 8 5 5 2 3 3" xfId="57744"/>
    <cellStyle name="Note 8 5 5 2 4" xfId="57745"/>
    <cellStyle name="Note 8 5 5 2 4 2" xfId="57746"/>
    <cellStyle name="Note 8 5 5 2 4 2 2" xfId="57747"/>
    <cellStyle name="Note 8 5 5 2 4 3" xfId="57748"/>
    <cellStyle name="Note 8 5 5 2 5" xfId="57749"/>
    <cellStyle name="Note 8 5 5 2 5 2" xfId="57750"/>
    <cellStyle name="Note 8 5 5 2 6" xfId="57751"/>
    <cellStyle name="Note 8 5 5 3" xfId="57752"/>
    <cellStyle name="Note 8 5 5 3 2" xfId="57753"/>
    <cellStyle name="Note 8 5 5 3 2 2" xfId="57754"/>
    <cellStyle name="Note 8 5 5 3 2 2 2" xfId="57755"/>
    <cellStyle name="Note 8 5 5 3 2 2 2 2" xfId="57756"/>
    <cellStyle name="Note 8 5 5 3 2 2 3" xfId="57757"/>
    <cellStyle name="Note 8 5 5 3 2 3" xfId="57758"/>
    <cellStyle name="Note 8 5 5 3 2 3 2" xfId="57759"/>
    <cellStyle name="Note 8 5 5 3 2 3 2 2" xfId="57760"/>
    <cellStyle name="Note 8 5 5 3 2 3 3" xfId="57761"/>
    <cellStyle name="Note 8 5 5 3 2 4" xfId="57762"/>
    <cellStyle name="Note 8 5 5 3 2 4 2" xfId="57763"/>
    <cellStyle name="Note 8 5 5 3 2 5" xfId="57764"/>
    <cellStyle name="Note 8 5 5 3 3" xfId="57765"/>
    <cellStyle name="Note 8 5 5 3 3 2" xfId="57766"/>
    <cellStyle name="Note 8 5 5 3 3 2 2" xfId="57767"/>
    <cellStyle name="Note 8 5 5 3 3 3" xfId="57768"/>
    <cellStyle name="Note 8 5 5 3 4" xfId="57769"/>
    <cellStyle name="Note 8 5 5 3 4 2" xfId="57770"/>
    <cellStyle name="Note 8 5 5 3 4 2 2" xfId="57771"/>
    <cellStyle name="Note 8 5 5 3 4 3" xfId="57772"/>
    <cellStyle name="Note 8 5 5 3 5" xfId="57773"/>
    <cellStyle name="Note 8 5 5 3 5 2" xfId="57774"/>
    <cellStyle name="Note 8 5 5 3 6" xfId="57775"/>
    <cellStyle name="Note 8 5 5 4" xfId="57776"/>
    <cellStyle name="Note 8 5 5 4 2" xfId="57777"/>
    <cellStyle name="Note 8 5 5 4 2 2" xfId="57778"/>
    <cellStyle name="Note 8 5 5 4 2 2 2" xfId="57779"/>
    <cellStyle name="Note 8 5 5 4 2 3" xfId="57780"/>
    <cellStyle name="Note 8 5 5 4 3" xfId="57781"/>
    <cellStyle name="Note 8 5 5 4 3 2" xfId="57782"/>
    <cellStyle name="Note 8 5 5 4 3 2 2" xfId="57783"/>
    <cellStyle name="Note 8 5 5 4 3 3" xfId="57784"/>
    <cellStyle name="Note 8 5 5 4 4" xfId="57785"/>
    <cellStyle name="Note 8 5 5 4 4 2" xfId="57786"/>
    <cellStyle name="Note 8 5 5 4 5" xfId="57787"/>
    <cellStyle name="Note 8 5 6" xfId="57788"/>
    <cellStyle name="Note 8 5 6 2" xfId="57789"/>
    <cellStyle name="Note 8 5 6 2 2" xfId="57790"/>
    <cellStyle name="Note 8 5 6 2 2 2" xfId="57791"/>
    <cellStyle name="Note 8 5 6 2 2 2 2" xfId="57792"/>
    <cellStyle name="Note 8 5 6 2 2 2 2 2" xfId="57793"/>
    <cellStyle name="Note 8 5 6 2 2 2 3" xfId="57794"/>
    <cellStyle name="Note 8 5 6 2 2 3" xfId="57795"/>
    <cellStyle name="Note 8 5 6 2 2 3 2" xfId="57796"/>
    <cellStyle name="Note 8 5 6 2 2 3 2 2" xfId="57797"/>
    <cellStyle name="Note 8 5 6 2 2 3 3" xfId="57798"/>
    <cellStyle name="Note 8 5 6 2 2 4" xfId="57799"/>
    <cellStyle name="Note 8 5 6 2 2 4 2" xfId="57800"/>
    <cellStyle name="Note 8 5 6 2 2 5" xfId="57801"/>
    <cellStyle name="Note 8 5 6 2 3" xfId="57802"/>
    <cellStyle name="Note 8 5 6 2 3 2" xfId="57803"/>
    <cellStyle name="Note 8 5 6 2 3 2 2" xfId="57804"/>
    <cellStyle name="Note 8 5 6 2 3 3" xfId="57805"/>
    <cellStyle name="Note 8 5 6 2 4" xfId="57806"/>
    <cellStyle name="Note 8 5 6 2 4 2" xfId="57807"/>
    <cellStyle name="Note 8 5 6 2 4 2 2" xfId="57808"/>
    <cellStyle name="Note 8 5 6 2 4 3" xfId="57809"/>
    <cellStyle name="Note 8 5 6 2 5" xfId="57810"/>
    <cellStyle name="Note 8 5 6 2 5 2" xfId="57811"/>
    <cellStyle name="Note 8 5 6 2 6" xfId="57812"/>
    <cellStyle name="Note 8 5 6 3" xfId="57813"/>
    <cellStyle name="Note 8 5 6 3 2" xfId="57814"/>
    <cellStyle name="Note 8 5 6 3 2 2" xfId="57815"/>
    <cellStyle name="Note 8 5 6 3 2 2 2" xfId="57816"/>
    <cellStyle name="Note 8 5 6 3 2 2 2 2" xfId="57817"/>
    <cellStyle name="Note 8 5 6 3 2 2 3" xfId="57818"/>
    <cellStyle name="Note 8 5 6 3 2 3" xfId="57819"/>
    <cellStyle name="Note 8 5 6 3 2 3 2" xfId="57820"/>
    <cellStyle name="Note 8 5 6 3 2 3 2 2" xfId="57821"/>
    <cellStyle name="Note 8 5 6 3 2 3 3" xfId="57822"/>
    <cellStyle name="Note 8 5 6 3 2 4" xfId="57823"/>
    <cellStyle name="Note 8 5 6 3 2 4 2" xfId="57824"/>
    <cellStyle name="Note 8 5 6 3 2 5" xfId="57825"/>
    <cellStyle name="Note 8 5 6 3 3" xfId="57826"/>
    <cellStyle name="Note 8 5 6 3 3 2" xfId="57827"/>
    <cellStyle name="Note 8 5 6 3 3 2 2" xfId="57828"/>
    <cellStyle name="Note 8 5 6 3 3 3" xfId="57829"/>
    <cellStyle name="Note 8 5 6 3 4" xfId="57830"/>
    <cellStyle name="Note 8 5 6 3 4 2" xfId="57831"/>
    <cellStyle name="Note 8 5 6 3 4 2 2" xfId="57832"/>
    <cellStyle name="Note 8 5 6 3 4 3" xfId="57833"/>
    <cellStyle name="Note 8 5 6 3 5" xfId="57834"/>
    <cellStyle name="Note 8 5 6 3 5 2" xfId="57835"/>
    <cellStyle name="Note 8 5 6 3 6" xfId="57836"/>
    <cellStyle name="Note 8 5 6 4" xfId="57837"/>
    <cellStyle name="Note 8 5 6 4 2" xfId="57838"/>
    <cellStyle name="Note 8 5 6 4 2 2" xfId="57839"/>
    <cellStyle name="Note 8 5 6 4 2 2 2" xfId="57840"/>
    <cellStyle name="Note 8 5 6 4 2 3" xfId="57841"/>
    <cellStyle name="Note 8 5 6 4 3" xfId="57842"/>
    <cellStyle name="Note 8 5 6 4 3 2" xfId="57843"/>
    <cellStyle name="Note 8 5 6 4 3 2 2" xfId="57844"/>
    <cellStyle name="Note 8 5 6 4 3 3" xfId="57845"/>
    <cellStyle name="Note 8 5 6 4 4" xfId="57846"/>
    <cellStyle name="Note 8 5 6 4 4 2" xfId="57847"/>
    <cellStyle name="Note 8 5 6 4 5" xfId="57848"/>
    <cellStyle name="Note 8 5 7" xfId="57849"/>
    <cellStyle name="Note 8 5 7 2" xfId="57850"/>
    <cellStyle name="Note 8 5 7 2 2" xfId="57851"/>
    <cellStyle name="Note 8 5 7 2 2 2" xfId="57852"/>
    <cellStyle name="Note 8 5 7 2 2 2 2" xfId="57853"/>
    <cellStyle name="Note 8 5 7 2 2 3" xfId="57854"/>
    <cellStyle name="Note 8 5 7 2 3" xfId="57855"/>
    <cellStyle name="Note 8 5 7 2 3 2" xfId="57856"/>
    <cellStyle name="Note 8 5 7 2 3 2 2" xfId="57857"/>
    <cellStyle name="Note 8 5 7 2 3 3" xfId="57858"/>
    <cellStyle name="Note 8 5 7 2 4" xfId="57859"/>
    <cellStyle name="Note 8 5 7 2 4 2" xfId="57860"/>
    <cellStyle name="Note 8 5 7 2 5" xfId="57861"/>
    <cellStyle name="Note 8 5 7 3" xfId="57862"/>
    <cellStyle name="Note 8 5 7 3 2" xfId="57863"/>
    <cellStyle name="Note 8 5 7 3 2 2" xfId="57864"/>
    <cellStyle name="Note 8 5 7 3 3" xfId="57865"/>
    <cellStyle name="Note 8 5 7 4" xfId="57866"/>
    <cellStyle name="Note 8 5 7 4 2" xfId="57867"/>
    <cellStyle name="Note 8 5 7 4 2 2" xfId="57868"/>
    <cellStyle name="Note 8 5 7 4 3" xfId="57869"/>
    <cellStyle name="Note 8 5 7 5" xfId="57870"/>
    <cellStyle name="Note 8 5 7 5 2" xfId="57871"/>
    <cellStyle name="Note 8 5 7 6" xfId="57872"/>
    <cellStyle name="Note 8 5 8" xfId="57873"/>
    <cellStyle name="Note 8 5 8 2" xfId="57874"/>
    <cellStyle name="Note 8 5 8 2 2" xfId="57875"/>
    <cellStyle name="Note 8 5 8 2 2 2" xfId="57876"/>
    <cellStyle name="Note 8 5 8 2 2 2 2" xfId="57877"/>
    <cellStyle name="Note 8 5 8 2 2 3" xfId="57878"/>
    <cellStyle name="Note 8 5 8 2 3" xfId="57879"/>
    <cellStyle name="Note 8 5 8 2 3 2" xfId="57880"/>
    <cellStyle name="Note 8 5 8 2 3 2 2" xfId="57881"/>
    <cellStyle name="Note 8 5 8 2 3 3" xfId="57882"/>
    <cellStyle name="Note 8 5 8 2 4" xfId="57883"/>
    <cellStyle name="Note 8 5 8 2 4 2" xfId="57884"/>
    <cellStyle name="Note 8 5 8 2 5" xfId="57885"/>
    <cellStyle name="Note 8 5 8 3" xfId="57886"/>
    <cellStyle name="Note 8 5 8 3 2" xfId="57887"/>
    <cellStyle name="Note 8 5 8 3 2 2" xfId="57888"/>
    <cellStyle name="Note 8 5 8 3 3" xfId="57889"/>
    <cellStyle name="Note 8 5 8 4" xfId="57890"/>
    <cellStyle name="Note 8 5 8 4 2" xfId="57891"/>
    <cellStyle name="Note 8 5 8 4 2 2" xfId="57892"/>
    <cellStyle name="Note 8 5 8 4 3" xfId="57893"/>
    <cellStyle name="Note 8 5 8 5" xfId="57894"/>
    <cellStyle name="Note 8 5 8 5 2" xfId="57895"/>
    <cellStyle name="Note 8 5 8 6" xfId="57896"/>
    <cellStyle name="Note 8 5 9" xfId="57897"/>
    <cellStyle name="Note 8 5 9 2" xfId="57898"/>
    <cellStyle name="Note 8 5 9 2 2" xfId="57899"/>
    <cellStyle name="Note 8 5 9 2 2 2" xfId="57900"/>
    <cellStyle name="Note 8 5 9 2 3" xfId="57901"/>
    <cellStyle name="Note 8 5 9 3" xfId="57902"/>
    <cellStyle name="Note 8 5 9 3 2" xfId="57903"/>
    <cellStyle name="Note 8 5 9 3 2 2" xfId="57904"/>
    <cellStyle name="Note 8 5 9 3 3" xfId="57905"/>
    <cellStyle name="Note 8 5 9 4" xfId="57906"/>
    <cellStyle name="Note 8 5 9 4 2" xfId="57907"/>
    <cellStyle name="Note 8 5 9 5" xfId="57908"/>
    <cellStyle name="Note 8 6" xfId="57909"/>
    <cellStyle name="Note 8 6 2" xfId="57910"/>
    <cellStyle name="Note 8 6 2 2" xfId="57911"/>
    <cellStyle name="Note 8 6 2 2 2" xfId="57912"/>
    <cellStyle name="Note 8 6 2 2 2 2" xfId="57913"/>
    <cellStyle name="Note 8 6 2 2 2 2 2" xfId="57914"/>
    <cellStyle name="Note 8 6 2 2 2 2 2 2" xfId="57915"/>
    <cellStyle name="Note 8 6 2 2 2 2 3" xfId="57916"/>
    <cellStyle name="Note 8 6 2 2 2 3" xfId="57917"/>
    <cellStyle name="Note 8 6 2 2 2 3 2" xfId="57918"/>
    <cellStyle name="Note 8 6 2 2 2 3 2 2" xfId="57919"/>
    <cellStyle name="Note 8 6 2 2 2 3 3" xfId="57920"/>
    <cellStyle name="Note 8 6 2 2 2 4" xfId="57921"/>
    <cellStyle name="Note 8 6 2 2 2 4 2" xfId="57922"/>
    <cellStyle name="Note 8 6 2 2 2 5" xfId="57923"/>
    <cellStyle name="Note 8 6 2 2 3" xfId="57924"/>
    <cellStyle name="Note 8 6 2 2 3 2" xfId="57925"/>
    <cellStyle name="Note 8 6 2 2 3 2 2" xfId="57926"/>
    <cellStyle name="Note 8 6 2 2 3 3" xfId="57927"/>
    <cellStyle name="Note 8 6 2 2 4" xfId="57928"/>
    <cellStyle name="Note 8 6 2 2 4 2" xfId="57929"/>
    <cellStyle name="Note 8 6 2 2 4 2 2" xfId="57930"/>
    <cellStyle name="Note 8 6 2 2 4 3" xfId="57931"/>
    <cellStyle name="Note 8 6 2 2 5" xfId="57932"/>
    <cellStyle name="Note 8 6 2 2 5 2" xfId="57933"/>
    <cellStyle name="Note 8 6 2 2 6" xfId="57934"/>
    <cellStyle name="Note 8 6 2 3" xfId="57935"/>
    <cellStyle name="Note 8 6 2 3 2" xfId="57936"/>
    <cellStyle name="Note 8 6 2 3 2 2" xfId="57937"/>
    <cellStyle name="Note 8 6 2 3 2 2 2" xfId="57938"/>
    <cellStyle name="Note 8 6 2 3 2 2 2 2" xfId="57939"/>
    <cellStyle name="Note 8 6 2 3 2 2 3" xfId="57940"/>
    <cellStyle name="Note 8 6 2 3 2 3" xfId="57941"/>
    <cellStyle name="Note 8 6 2 3 2 3 2" xfId="57942"/>
    <cellStyle name="Note 8 6 2 3 2 3 2 2" xfId="57943"/>
    <cellStyle name="Note 8 6 2 3 2 3 3" xfId="57944"/>
    <cellStyle name="Note 8 6 2 3 2 4" xfId="57945"/>
    <cellStyle name="Note 8 6 2 3 2 4 2" xfId="57946"/>
    <cellStyle name="Note 8 6 2 3 2 5" xfId="57947"/>
    <cellStyle name="Note 8 6 2 3 3" xfId="57948"/>
    <cellStyle name="Note 8 6 2 3 3 2" xfId="57949"/>
    <cellStyle name="Note 8 6 2 3 3 2 2" xfId="57950"/>
    <cellStyle name="Note 8 6 2 3 3 3" xfId="57951"/>
    <cellStyle name="Note 8 6 2 3 4" xfId="57952"/>
    <cellStyle name="Note 8 6 2 3 4 2" xfId="57953"/>
    <cellStyle name="Note 8 6 2 3 4 2 2" xfId="57954"/>
    <cellStyle name="Note 8 6 2 3 4 3" xfId="57955"/>
    <cellStyle name="Note 8 6 2 3 5" xfId="57956"/>
    <cellStyle name="Note 8 6 2 3 5 2" xfId="57957"/>
    <cellStyle name="Note 8 6 2 3 6" xfId="57958"/>
    <cellStyle name="Note 8 6 2 4" xfId="57959"/>
    <cellStyle name="Note 8 6 2 4 2" xfId="57960"/>
    <cellStyle name="Note 8 6 2 4 2 2" xfId="57961"/>
    <cellStyle name="Note 8 6 2 4 2 2 2" xfId="57962"/>
    <cellStyle name="Note 8 6 2 4 2 3" xfId="57963"/>
    <cellStyle name="Note 8 6 2 4 3" xfId="57964"/>
    <cellStyle name="Note 8 6 2 4 3 2" xfId="57965"/>
    <cellStyle name="Note 8 6 2 4 3 2 2" xfId="57966"/>
    <cellStyle name="Note 8 6 2 4 3 3" xfId="57967"/>
    <cellStyle name="Note 8 6 2 4 4" xfId="57968"/>
    <cellStyle name="Note 8 6 2 4 4 2" xfId="57969"/>
    <cellStyle name="Note 8 6 2 4 5" xfId="57970"/>
    <cellStyle name="Note 8 6 3" xfId="57971"/>
    <cellStyle name="Note 8 6 3 2" xfId="57972"/>
    <cellStyle name="Note 8 6 3 2 2" xfId="57973"/>
    <cellStyle name="Note 8 6 3 2 2 2" xfId="57974"/>
    <cellStyle name="Note 8 6 3 2 2 2 2" xfId="57975"/>
    <cellStyle name="Note 8 6 3 2 2 2 2 2" xfId="57976"/>
    <cellStyle name="Note 8 6 3 2 2 2 3" xfId="57977"/>
    <cellStyle name="Note 8 6 3 2 2 3" xfId="57978"/>
    <cellStyle name="Note 8 6 3 2 2 3 2" xfId="57979"/>
    <cellStyle name="Note 8 6 3 2 2 3 2 2" xfId="57980"/>
    <cellStyle name="Note 8 6 3 2 2 3 3" xfId="57981"/>
    <cellStyle name="Note 8 6 3 2 2 4" xfId="57982"/>
    <cellStyle name="Note 8 6 3 2 2 4 2" xfId="57983"/>
    <cellStyle name="Note 8 6 3 2 2 5" xfId="57984"/>
    <cellStyle name="Note 8 6 3 2 3" xfId="57985"/>
    <cellStyle name="Note 8 6 3 2 3 2" xfId="57986"/>
    <cellStyle name="Note 8 6 3 2 3 2 2" xfId="57987"/>
    <cellStyle name="Note 8 6 3 2 3 3" xfId="57988"/>
    <cellStyle name="Note 8 6 3 2 4" xfId="57989"/>
    <cellStyle name="Note 8 6 3 2 4 2" xfId="57990"/>
    <cellStyle name="Note 8 6 3 2 4 2 2" xfId="57991"/>
    <cellStyle name="Note 8 6 3 2 4 3" xfId="57992"/>
    <cellStyle name="Note 8 6 3 2 5" xfId="57993"/>
    <cellStyle name="Note 8 6 3 2 5 2" xfId="57994"/>
    <cellStyle name="Note 8 6 3 2 6" xfId="57995"/>
    <cellStyle name="Note 8 6 3 3" xfId="57996"/>
    <cellStyle name="Note 8 6 3 3 2" xfId="57997"/>
    <cellStyle name="Note 8 6 3 3 2 2" xfId="57998"/>
    <cellStyle name="Note 8 6 3 3 2 2 2" xfId="57999"/>
    <cellStyle name="Note 8 6 3 3 2 2 2 2" xfId="58000"/>
    <cellStyle name="Note 8 6 3 3 2 2 3" xfId="58001"/>
    <cellStyle name="Note 8 6 3 3 2 3" xfId="58002"/>
    <cellStyle name="Note 8 6 3 3 2 3 2" xfId="58003"/>
    <cellStyle name="Note 8 6 3 3 2 3 2 2" xfId="58004"/>
    <cellStyle name="Note 8 6 3 3 2 3 3" xfId="58005"/>
    <cellStyle name="Note 8 6 3 3 2 4" xfId="58006"/>
    <cellStyle name="Note 8 6 3 3 2 4 2" xfId="58007"/>
    <cellStyle name="Note 8 6 3 3 2 5" xfId="58008"/>
    <cellStyle name="Note 8 6 3 3 3" xfId="58009"/>
    <cellStyle name="Note 8 6 3 3 3 2" xfId="58010"/>
    <cellStyle name="Note 8 6 3 3 3 2 2" xfId="58011"/>
    <cellStyle name="Note 8 6 3 3 3 3" xfId="58012"/>
    <cellStyle name="Note 8 6 3 3 4" xfId="58013"/>
    <cellStyle name="Note 8 6 3 3 4 2" xfId="58014"/>
    <cellStyle name="Note 8 6 3 3 4 2 2" xfId="58015"/>
    <cellStyle name="Note 8 6 3 3 4 3" xfId="58016"/>
    <cellStyle name="Note 8 6 3 3 5" xfId="58017"/>
    <cellStyle name="Note 8 6 3 3 5 2" xfId="58018"/>
    <cellStyle name="Note 8 6 3 3 6" xfId="58019"/>
    <cellStyle name="Note 8 6 3 4" xfId="58020"/>
    <cellStyle name="Note 8 6 3 4 2" xfId="58021"/>
    <cellStyle name="Note 8 6 3 4 2 2" xfId="58022"/>
    <cellStyle name="Note 8 6 3 4 2 2 2" xfId="58023"/>
    <cellStyle name="Note 8 6 3 4 2 3" xfId="58024"/>
    <cellStyle name="Note 8 6 3 4 3" xfId="58025"/>
    <cellStyle name="Note 8 6 3 4 3 2" xfId="58026"/>
    <cellStyle name="Note 8 6 3 4 3 2 2" xfId="58027"/>
    <cellStyle name="Note 8 6 3 4 3 3" xfId="58028"/>
    <cellStyle name="Note 8 6 3 4 4" xfId="58029"/>
    <cellStyle name="Note 8 6 3 4 4 2" xfId="58030"/>
    <cellStyle name="Note 8 6 3 4 5" xfId="58031"/>
    <cellStyle name="Note 8 6 4" xfId="58032"/>
    <cellStyle name="Note 8 6 4 2" xfId="58033"/>
    <cellStyle name="Note 8 6 4 2 2" xfId="58034"/>
    <cellStyle name="Note 8 6 4 2 2 2" xfId="58035"/>
    <cellStyle name="Note 8 6 4 2 2 2 2" xfId="58036"/>
    <cellStyle name="Note 8 6 4 2 2 2 2 2" xfId="58037"/>
    <cellStyle name="Note 8 6 4 2 2 2 3" xfId="58038"/>
    <cellStyle name="Note 8 6 4 2 2 3" xfId="58039"/>
    <cellStyle name="Note 8 6 4 2 2 3 2" xfId="58040"/>
    <cellStyle name="Note 8 6 4 2 2 3 2 2" xfId="58041"/>
    <cellStyle name="Note 8 6 4 2 2 3 3" xfId="58042"/>
    <cellStyle name="Note 8 6 4 2 2 4" xfId="58043"/>
    <cellStyle name="Note 8 6 4 2 2 4 2" xfId="58044"/>
    <cellStyle name="Note 8 6 4 2 2 5" xfId="58045"/>
    <cellStyle name="Note 8 6 4 2 3" xfId="58046"/>
    <cellStyle name="Note 8 6 4 2 3 2" xfId="58047"/>
    <cellStyle name="Note 8 6 4 2 3 2 2" xfId="58048"/>
    <cellStyle name="Note 8 6 4 2 3 3" xfId="58049"/>
    <cellStyle name="Note 8 6 4 2 4" xfId="58050"/>
    <cellStyle name="Note 8 6 4 2 4 2" xfId="58051"/>
    <cellStyle name="Note 8 6 4 2 4 2 2" xfId="58052"/>
    <cellStyle name="Note 8 6 4 2 4 3" xfId="58053"/>
    <cellStyle name="Note 8 6 4 2 5" xfId="58054"/>
    <cellStyle name="Note 8 6 4 2 5 2" xfId="58055"/>
    <cellStyle name="Note 8 6 4 2 6" xfId="58056"/>
    <cellStyle name="Note 8 6 4 3" xfId="58057"/>
    <cellStyle name="Note 8 6 4 3 2" xfId="58058"/>
    <cellStyle name="Note 8 6 4 3 2 2" xfId="58059"/>
    <cellStyle name="Note 8 6 4 3 2 2 2" xfId="58060"/>
    <cellStyle name="Note 8 6 4 3 2 2 2 2" xfId="58061"/>
    <cellStyle name="Note 8 6 4 3 2 2 3" xfId="58062"/>
    <cellStyle name="Note 8 6 4 3 2 3" xfId="58063"/>
    <cellStyle name="Note 8 6 4 3 2 3 2" xfId="58064"/>
    <cellStyle name="Note 8 6 4 3 2 3 2 2" xfId="58065"/>
    <cellStyle name="Note 8 6 4 3 2 3 3" xfId="58066"/>
    <cellStyle name="Note 8 6 4 3 2 4" xfId="58067"/>
    <cellStyle name="Note 8 6 4 3 2 4 2" xfId="58068"/>
    <cellStyle name="Note 8 6 4 3 2 5" xfId="58069"/>
    <cellStyle name="Note 8 6 4 3 3" xfId="58070"/>
    <cellStyle name="Note 8 6 4 3 3 2" xfId="58071"/>
    <cellStyle name="Note 8 6 4 3 3 2 2" xfId="58072"/>
    <cellStyle name="Note 8 6 4 3 3 3" xfId="58073"/>
    <cellStyle name="Note 8 6 4 3 4" xfId="58074"/>
    <cellStyle name="Note 8 6 4 3 4 2" xfId="58075"/>
    <cellStyle name="Note 8 6 4 3 4 2 2" xfId="58076"/>
    <cellStyle name="Note 8 6 4 3 4 3" xfId="58077"/>
    <cellStyle name="Note 8 6 4 3 5" xfId="58078"/>
    <cellStyle name="Note 8 6 4 3 5 2" xfId="58079"/>
    <cellStyle name="Note 8 6 4 3 6" xfId="58080"/>
    <cellStyle name="Note 8 6 4 4" xfId="58081"/>
    <cellStyle name="Note 8 6 4 4 2" xfId="58082"/>
    <cellStyle name="Note 8 6 4 4 2 2" xfId="58083"/>
    <cellStyle name="Note 8 6 4 4 2 2 2" xfId="58084"/>
    <cellStyle name="Note 8 6 4 4 2 3" xfId="58085"/>
    <cellStyle name="Note 8 6 4 4 3" xfId="58086"/>
    <cellStyle name="Note 8 6 4 4 3 2" xfId="58087"/>
    <cellStyle name="Note 8 6 4 4 3 2 2" xfId="58088"/>
    <cellStyle name="Note 8 6 4 4 3 3" xfId="58089"/>
    <cellStyle name="Note 8 6 4 4 4" xfId="58090"/>
    <cellStyle name="Note 8 6 4 4 4 2" xfId="58091"/>
    <cellStyle name="Note 8 6 4 4 5" xfId="58092"/>
    <cellStyle name="Note 8 6 5" xfId="58093"/>
    <cellStyle name="Note 8 6 5 2" xfId="58094"/>
    <cellStyle name="Note 8 6 5 2 2" xfId="58095"/>
    <cellStyle name="Note 8 6 5 2 2 2" xfId="58096"/>
    <cellStyle name="Note 8 6 5 2 2 2 2" xfId="58097"/>
    <cellStyle name="Note 8 6 5 2 2 2 2 2" xfId="58098"/>
    <cellStyle name="Note 8 6 5 2 2 2 3" xfId="58099"/>
    <cellStyle name="Note 8 6 5 2 2 3" xfId="58100"/>
    <cellStyle name="Note 8 6 5 2 2 3 2" xfId="58101"/>
    <cellStyle name="Note 8 6 5 2 2 3 2 2" xfId="58102"/>
    <cellStyle name="Note 8 6 5 2 2 3 3" xfId="58103"/>
    <cellStyle name="Note 8 6 5 2 2 4" xfId="58104"/>
    <cellStyle name="Note 8 6 5 2 2 4 2" xfId="58105"/>
    <cellStyle name="Note 8 6 5 2 2 5" xfId="58106"/>
    <cellStyle name="Note 8 6 5 2 3" xfId="58107"/>
    <cellStyle name="Note 8 6 5 2 3 2" xfId="58108"/>
    <cellStyle name="Note 8 6 5 2 3 2 2" xfId="58109"/>
    <cellStyle name="Note 8 6 5 2 3 3" xfId="58110"/>
    <cellStyle name="Note 8 6 5 2 4" xfId="58111"/>
    <cellStyle name="Note 8 6 5 2 4 2" xfId="58112"/>
    <cellStyle name="Note 8 6 5 2 4 2 2" xfId="58113"/>
    <cellStyle name="Note 8 6 5 2 4 3" xfId="58114"/>
    <cellStyle name="Note 8 6 5 2 5" xfId="58115"/>
    <cellStyle name="Note 8 6 5 2 5 2" xfId="58116"/>
    <cellStyle name="Note 8 6 5 2 6" xfId="58117"/>
    <cellStyle name="Note 8 6 5 3" xfId="58118"/>
    <cellStyle name="Note 8 6 5 3 2" xfId="58119"/>
    <cellStyle name="Note 8 6 5 3 2 2" xfId="58120"/>
    <cellStyle name="Note 8 6 5 3 2 2 2" xfId="58121"/>
    <cellStyle name="Note 8 6 5 3 2 2 2 2" xfId="58122"/>
    <cellStyle name="Note 8 6 5 3 2 2 3" xfId="58123"/>
    <cellStyle name="Note 8 6 5 3 2 3" xfId="58124"/>
    <cellStyle name="Note 8 6 5 3 2 3 2" xfId="58125"/>
    <cellStyle name="Note 8 6 5 3 2 3 2 2" xfId="58126"/>
    <cellStyle name="Note 8 6 5 3 2 3 3" xfId="58127"/>
    <cellStyle name="Note 8 6 5 3 2 4" xfId="58128"/>
    <cellStyle name="Note 8 6 5 3 2 4 2" xfId="58129"/>
    <cellStyle name="Note 8 6 5 3 2 5" xfId="58130"/>
    <cellStyle name="Note 8 6 5 3 3" xfId="58131"/>
    <cellStyle name="Note 8 6 5 3 3 2" xfId="58132"/>
    <cellStyle name="Note 8 6 5 3 3 2 2" xfId="58133"/>
    <cellStyle name="Note 8 6 5 3 3 3" xfId="58134"/>
    <cellStyle name="Note 8 6 5 3 4" xfId="58135"/>
    <cellStyle name="Note 8 6 5 3 4 2" xfId="58136"/>
    <cellStyle name="Note 8 6 5 3 4 2 2" xfId="58137"/>
    <cellStyle name="Note 8 6 5 3 4 3" xfId="58138"/>
    <cellStyle name="Note 8 6 5 3 5" xfId="58139"/>
    <cellStyle name="Note 8 6 5 3 5 2" xfId="58140"/>
    <cellStyle name="Note 8 6 5 3 6" xfId="58141"/>
    <cellStyle name="Note 8 6 5 4" xfId="58142"/>
    <cellStyle name="Note 8 6 5 4 2" xfId="58143"/>
    <cellStyle name="Note 8 6 5 4 2 2" xfId="58144"/>
    <cellStyle name="Note 8 6 5 4 2 2 2" xfId="58145"/>
    <cellStyle name="Note 8 6 5 4 2 3" xfId="58146"/>
    <cellStyle name="Note 8 6 5 4 3" xfId="58147"/>
    <cellStyle name="Note 8 6 5 4 3 2" xfId="58148"/>
    <cellStyle name="Note 8 6 5 4 3 2 2" xfId="58149"/>
    <cellStyle name="Note 8 6 5 4 3 3" xfId="58150"/>
    <cellStyle name="Note 8 6 5 4 4" xfId="58151"/>
    <cellStyle name="Note 8 6 5 4 4 2" xfId="58152"/>
    <cellStyle name="Note 8 6 5 4 5" xfId="58153"/>
    <cellStyle name="Note 8 6 6" xfId="58154"/>
    <cellStyle name="Note 8 6 6 2" xfId="58155"/>
    <cellStyle name="Note 8 6 6 2 2" xfId="58156"/>
    <cellStyle name="Note 8 6 6 2 2 2" xfId="58157"/>
    <cellStyle name="Note 8 6 6 2 2 2 2" xfId="58158"/>
    <cellStyle name="Note 8 6 6 2 2 2 2 2" xfId="58159"/>
    <cellStyle name="Note 8 6 6 2 2 2 3" xfId="58160"/>
    <cellStyle name="Note 8 6 6 2 2 3" xfId="58161"/>
    <cellStyle name="Note 8 6 6 2 2 3 2" xfId="58162"/>
    <cellStyle name="Note 8 6 6 2 2 3 2 2" xfId="58163"/>
    <cellStyle name="Note 8 6 6 2 2 3 3" xfId="58164"/>
    <cellStyle name="Note 8 6 6 2 2 4" xfId="58165"/>
    <cellStyle name="Note 8 6 6 2 2 4 2" xfId="58166"/>
    <cellStyle name="Note 8 6 6 2 2 5" xfId="58167"/>
    <cellStyle name="Note 8 6 6 2 3" xfId="58168"/>
    <cellStyle name="Note 8 6 6 2 3 2" xfId="58169"/>
    <cellStyle name="Note 8 6 6 2 3 2 2" xfId="58170"/>
    <cellStyle name="Note 8 6 6 2 3 3" xfId="58171"/>
    <cellStyle name="Note 8 6 6 2 4" xfId="58172"/>
    <cellStyle name="Note 8 6 6 2 4 2" xfId="58173"/>
    <cellStyle name="Note 8 6 6 2 4 2 2" xfId="58174"/>
    <cellStyle name="Note 8 6 6 2 4 3" xfId="58175"/>
    <cellStyle name="Note 8 6 6 2 5" xfId="58176"/>
    <cellStyle name="Note 8 6 6 2 5 2" xfId="58177"/>
    <cellStyle name="Note 8 6 6 2 6" xfId="58178"/>
    <cellStyle name="Note 8 6 6 3" xfId="58179"/>
    <cellStyle name="Note 8 6 6 3 2" xfId="58180"/>
    <cellStyle name="Note 8 6 6 3 2 2" xfId="58181"/>
    <cellStyle name="Note 8 6 6 3 2 2 2" xfId="58182"/>
    <cellStyle name="Note 8 6 6 3 2 2 2 2" xfId="58183"/>
    <cellStyle name="Note 8 6 6 3 2 2 3" xfId="58184"/>
    <cellStyle name="Note 8 6 6 3 2 3" xfId="58185"/>
    <cellStyle name="Note 8 6 6 3 2 3 2" xfId="58186"/>
    <cellStyle name="Note 8 6 6 3 2 3 2 2" xfId="58187"/>
    <cellStyle name="Note 8 6 6 3 2 3 3" xfId="58188"/>
    <cellStyle name="Note 8 6 6 3 2 4" xfId="58189"/>
    <cellStyle name="Note 8 6 6 3 2 4 2" xfId="58190"/>
    <cellStyle name="Note 8 6 6 3 2 5" xfId="58191"/>
    <cellStyle name="Note 8 6 6 3 3" xfId="58192"/>
    <cellStyle name="Note 8 6 6 3 3 2" xfId="58193"/>
    <cellStyle name="Note 8 6 6 3 3 2 2" xfId="58194"/>
    <cellStyle name="Note 8 6 6 3 3 3" xfId="58195"/>
    <cellStyle name="Note 8 6 6 3 4" xfId="58196"/>
    <cellStyle name="Note 8 6 6 3 4 2" xfId="58197"/>
    <cellStyle name="Note 8 6 6 3 4 2 2" xfId="58198"/>
    <cellStyle name="Note 8 6 6 3 4 3" xfId="58199"/>
    <cellStyle name="Note 8 6 6 3 5" xfId="58200"/>
    <cellStyle name="Note 8 6 6 3 5 2" xfId="58201"/>
    <cellStyle name="Note 8 6 6 3 6" xfId="58202"/>
    <cellStyle name="Note 8 6 6 4" xfId="58203"/>
    <cellStyle name="Note 8 6 6 4 2" xfId="58204"/>
    <cellStyle name="Note 8 6 6 4 2 2" xfId="58205"/>
    <cellStyle name="Note 8 6 6 4 2 2 2" xfId="58206"/>
    <cellStyle name="Note 8 6 6 4 2 3" xfId="58207"/>
    <cellStyle name="Note 8 6 6 4 3" xfId="58208"/>
    <cellStyle name="Note 8 6 6 4 3 2" xfId="58209"/>
    <cellStyle name="Note 8 6 6 4 3 2 2" xfId="58210"/>
    <cellStyle name="Note 8 6 6 4 3 3" xfId="58211"/>
    <cellStyle name="Note 8 6 6 4 4" xfId="58212"/>
    <cellStyle name="Note 8 6 6 4 4 2" xfId="58213"/>
    <cellStyle name="Note 8 6 6 4 5" xfId="58214"/>
    <cellStyle name="Note 8 6 7" xfId="58215"/>
    <cellStyle name="Note 8 6 7 2" xfId="58216"/>
    <cellStyle name="Note 8 6 7 2 2" xfId="58217"/>
    <cellStyle name="Note 8 6 7 2 2 2" xfId="58218"/>
    <cellStyle name="Note 8 6 7 2 2 2 2" xfId="58219"/>
    <cellStyle name="Note 8 6 7 2 2 3" xfId="58220"/>
    <cellStyle name="Note 8 6 7 2 3" xfId="58221"/>
    <cellStyle name="Note 8 6 7 2 3 2" xfId="58222"/>
    <cellStyle name="Note 8 6 7 2 3 2 2" xfId="58223"/>
    <cellStyle name="Note 8 6 7 2 3 3" xfId="58224"/>
    <cellStyle name="Note 8 6 7 2 4" xfId="58225"/>
    <cellStyle name="Note 8 6 7 2 4 2" xfId="58226"/>
    <cellStyle name="Note 8 6 7 2 5" xfId="58227"/>
    <cellStyle name="Note 8 6 7 3" xfId="58228"/>
    <cellStyle name="Note 8 6 7 3 2" xfId="58229"/>
    <cellStyle name="Note 8 6 7 3 2 2" xfId="58230"/>
    <cellStyle name="Note 8 6 7 3 3" xfId="58231"/>
    <cellStyle name="Note 8 6 7 4" xfId="58232"/>
    <cellStyle name="Note 8 6 7 4 2" xfId="58233"/>
    <cellStyle name="Note 8 6 7 4 2 2" xfId="58234"/>
    <cellStyle name="Note 8 6 7 4 3" xfId="58235"/>
    <cellStyle name="Note 8 6 7 5" xfId="58236"/>
    <cellStyle name="Note 8 6 7 5 2" xfId="58237"/>
    <cellStyle name="Note 8 6 7 6" xfId="58238"/>
    <cellStyle name="Note 8 6 8" xfId="58239"/>
    <cellStyle name="Note 8 6 8 2" xfId="58240"/>
    <cellStyle name="Note 8 6 8 2 2" xfId="58241"/>
    <cellStyle name="Note 8 6 8 2 2 2" xfId="58242"/>
    <cellStyle name="Note 8 6 8 2 2 2 2" xfId="58243"/>
    <cellStyle name="Note 8 6 8 2 2 3" xfId="58244"/>
    <cellStyle name="Note 8 6 8 2 3" xfId="58245"/>
    <cellStyle name="Note 8 6 8 2 3 2" xfId="58246"/>
    <cellStyle name="Note 8 6 8 2 3 2 2" xfId="58247"/>
    <cellStyle name="Note 8 6 8 2 3 3" xfId="58248"/>
    <cellStyle name="Note 8 6 8 2 4" xfId="58249"/>
    <cellStyle name="Note 8 6 8 2 4 2" xfId="58250"/>
    <cellStyle name="Note 8 6 8 2 5" xfId="58251"/>
    <cellStyle name="Note 8 6 8 3" xfId="58252"/>
    <cellStyle name="Note 8 6 8 3 2" xfId="58253"/>
    <cellStyle name="Note 8 6 8 3 2 2" xfId="58254"/>
    <cellStyle name="Note 8 6 8 3 3" xfId="58255"/>
    <cellStyle name="Note 8 6 8 4" xfId="58256"/>
    <cellStyle name="Note 8 6 8 4 2" xfId="58257"/>
    <cellStyle name="Note 8 6 8 4 2 2" xfId="58258"/>
    <cellStyle name="Note 8 6 8 4 3" xfId="58259"/>
    <cellStyle name="Note 8 6 8 5" xfId="58260"/>
    <cellStyle name="Note 8 6 8 5 2" xfId="58261"/>
    <cellStyle name="Note 8 6 8 6" xfId="58262"/>
    <cellStyle name="Note 8 6 9" xfId="58263"/>
    <cellStyle name="Note 8 6 9 2" xfId="58264"/>
    <cellStyle name="Note 8 6 9 2 2" xfId="58265"/>
    <cellStyle name="Note 8 6 9 2 2 2" xfId="58266"/>
    <cellStyle name="Note 8 6 9 2 3" xfId="58267"/>
    <cellStyle name="Note 8 6 9 3" xfId="58268"/>
    <cellStyle name="Note 8 6 9 3 2" xfId="58269"/>
    <cellStyle name="Note 8 6 9 3 2 2" xfId="58270"/>
    <cellStyle name="Note 8 6 9 3 3" xfId="58271"/>
    <cellStyle name="Note 8 6 9 4" xfId="58272"/>
    <cellStyle name="Note 8 6 9 4 2" xfId="58273"/>
    <cellStyle name="Note 8 6 9 5" xfId="58274"/>
    <cellStyle name="Note 8 7" xfId="58275"/>
    <cellStyle name="Note 8 7 2" xfId="58276"/>
    <cellStyle name="Note 8 7 2 2" xfId="58277"/>
    <cellStyle name="Note 8 7 2 2 2" xfId="58278"/>
    <cellStyle name="Note 8 7 2 2 2 2" xfId="58279"/>
    <cellStyle name="Note 8 7 2 2 2 2 2" xfId="58280"/>
    <cellStyle name="Note 8 7 2 2 2 2 2 2" xfId="58281"/>
    <cellStyle name="Note 8 7 2 2 2 2 3" xfId="58282"/>
    <cellStyle name="Note 8 7 2 2 2 3" xfId="58283"/>
    <cellStyle name="Note 8 7 2 2 2 3 2" xfId="58284"/>
    <cellStyle name="Note 8 7 2 2 2 3 2 2" xfId="58285"/>
    <cellStyle name="Note 8 7 2 2 2 3 3" xfId="58286"/>
    <cellStyle name="Note 8 7 2 2 2 4" xfId="58287"/>
    <cellStyle name="Note 8 7 2 2 2 4 2" xfId="58288"/>
    <cellStyle name="Note 8 7 2 2 2 5" xfId="58289"/>
    <cellStyle name="Note 8 7 2 2 3" xfId="58290"/>
    <cellStyle name="Note 8 7 2 2 3 2" xfId="58291"/>
    <cellStyle name="Note 8 7 2 2 3 2 2" xfId="58292"/>
    <cellStyle name="Note 8 7 2 2 3 3" xfId="58293"/>
    <cellStyle name="Note 8 7 2 2 4" xfId="58294"/>
    <cellStyle name="Note 8 7 2 2 4 2" xfId="58295"/>
    <cellStyle name="Note 8 7 2 2 4 2 2" xfId="58296"/>
    <cellStyle name="Note 8 7 2 2 4 3" xfId="58297"/>
    <cellStyle name="Note 8 7 2 2 5" xfId="58298"/>
    <cellStyle name="Note 8 7 2 2 5 2" xfId="58299"/>
    <cellStyle name="Note 8 7 2 2 6" xfId="58300"/>
    <cellStyle name="Note 8 7 2 3" xfId="58301"/>
    <cellStyle name="Note 8 7 2 3 2" xfId="58302"/>
    <cellStyle name="Note 8 7 2 3 2 2" xfId="58303"/>
    <cellStyle name="Note 8 7 2 3 2 2 2" xfId="58304"/>
    <cellStyle name="Note 8 7 2 3 2 2 2 2" xfId="58305"/>
    <cellStyle name="Note 8 7 2 3 2 2 3" xfId="58306"/>
    <cellStyle name="Note 8 7 2 3 2 3" xfId="58307"/>
    <cellStyle name="Note 8 7 2 3 2 3 2" xfId="58308"/>
    <cellStyle name="Note 8 7 2 3 2 3 2 2" xfId="58309"/>
    <cellStyle name="Note 8 7 2 3 2 3 3" xfId="58310"/>
    <cellStyle name="Note 8 7 2 3 2 4" xfId="58311"/>
    <cellStyle name="Note 8 7 2 3 2 4 2" xfId="58312"/>
    <cellStyle name="Note 8 7 2 3 2 5" xfId="58313"/>
    <cellStyle name="Note 8 7 2 3 3" xfId="58314"/>
    <cellStyle name="Note 8 7 2 3 3 2" xfId="58315"/>
    <cellStyle name="Note 8 7 2 3 3 2 2" xfId="58316"/>
    <cellStyle name="Note 8 7 2 3 3 3" xfId="58317"/>
    <cellStyle name="Note 8 7 2 3 4" xfId="58318"/>
    <cellStyle name="Note 8 7 2 3 4 2" xfId="58319"/>
    <cellStyle name="Note 8 7 2 3 4 2 2" xfId="58320"/>
    <cellStyle name="Note 8 7 2 3 4 3" xfId="58321"/>
    <cellStyle name="Note 8 7 2 3 5" xfId="58322"/>
    <cellStyle name="Note 8 7 2 3 5 2" xfId="58323"/>
    <cellStyle name="Note 8 7 2 3 6" xfId="58324"/>
    <cellStyle name="Note 8 7 2 4" xfId="58325"/>
    <cellStyle name="Note 8 7 2 4 2" xfId="58326"/>
    <cellStyle name="Note 8 7 2 4 2 2" xfId="58327"/>
    <cellStyle name="Note 8 7 2 4 2 2 2" xfId="58328"/>
    <cellStyle name="Note 8 7 2 4 2 3" xfId="58329"/>
    <cellStyle name="Note 8 7 2 4 3" xfId="58330"/>
    <cellStyle name="Note 8 7 2 4 3 2" xfId="58331"/>
    <cellStyle name="Note 8 7 2 4 3 2 2" xfId="58332"/>
    <cellStyle name="Note 8 7 2 4 3 3" xfId="58333"/>
    <cellStyle name="Note 8 7 2 4 4" xfId="58334"/>
    <cellStyle name="Note 8 7 2 4 4 2" xfId="58335"/>
    <cellStyle name="Note 8 7 2 4 5" xfId="58336"/>
    <cellStyle name="Note 8 7 3" xfId="58337"/>
    <cellStyle name="Note 8 7 3 2" xfId="58338"/>
    <cellStyle name="Note 8 7 3 2 2" xfId="58339"/>
    <cellStyle name="Note 8 7 3 2 2 2" xfId="58340"/>
    <cellStyle name="Note 8 7 3 2 2 2 2" xfId="58341"/>
    <cellStyle name="Note 8 7 3 2 2 2 2 2" xfId="58342"/>
    <cellStyle name="Note 8 7 3 2 2 2 3" xfId="58343"/>
    <cellStyle name="Note 8 7 3 2 2 3" xfId="58344"/>
    <cellStyle name="Note 8 7 3 2 2 3 2" xfId="58345"/>
    <cellStyle name="Note 8 7 3 2 2 3 2 2" xfId="58346"/>
    <cellStyle name="Note 8 7 3 2 2 3 3" xfId="58347"/>
    <cellStyle name="Note 8 7 3 2 2 4" xfId="58348"/>
    <cellStyle name="Note 8 7 3 2 2 4 2" xfId="58349"/>
    <cellStyle name="Note 8 7 3 2 2 5" xfId="58350"/>
    <cellStyle name="Note 8 7 3 2 3" xfId="58351"/>
    <cellStyle name="Note 8 7 3 2 3 2" xfId="58352"/>
    <cellStyle name="Note 8 7 3 2 3 2 2" xfId="58353"/>
    <cellStyle name="Note 8 7 3 2 3 3" xfId="58354"/>
    <cellStyle name="Note 8 7 3 2 4" xfId="58355"/>
    <cellStyle name="Note 8 7 3 2 4 2" xfId="58356"/>
    <cellStyle name="Note 8 7 3 2 4 2 2" xfId="58357"/>
    <cellStyle name="Note 8 7 3 2 4 3" xfId="58358"/>
    <cellStyle name="Note 8 7 3 2 5" xfId="58359"/>
    <cellStyle name="Note 8 7 3 2 5 2" xfId="58360"/>
    <cellStyle name="Note 8 7 3 2 6" xfId="58361"/>
    <cellStyle name="Note 8 7 3 3" xfId="58362"/>
    <cellStyle name="Note 8 7 3 3 2" xfId="58363"/>
    <cellStyle name="Note 8 7 3 3 2 2" xfId="58364"/>
    <cellStyle name="Note 8 7 3 3 2 2 2" xfId="58365"/>
    <cellStyle name="Note 8 7 3 3 2 2 2 2" xfId="58366"/>
    <cellStyle name="Note 8 7 3 3 2 2 3" xfId="58367"/>
    <cellStyle name="Note 8 7 3 3 2 3" xfId="58368"/>
    <cellStyle name="Note 8 7 3 3 2 3 2" xfId="58369"/>
    <cellStyle name="Note 8 7 3 3 2 3 2 2" xfId="58370"/>
    <cellStyle name="Note 8 7 3 3 2 3 3" xfId="58371"/>
    <cellStyle name="Note 8 7 3 3 2 4" xfId="58372"/>
    <cellStyle name="Note 8 7 3 3 2 4 2" xfId="58373"/>
    <cellStyle name="Note 8 7 3 3 2 5" xfId="58374"/>
    <cellStyle name="Note 8 7 3 3 3" xfId="58375"/>
    <cellStyle name="Note 8 7 3 3 3 2" xfId="58376"/>
    <cellStyle name="Note 8 7 3 3 3 2 2" xfId="58377"/>
    <cellStyle name="Note 8 7 3 3 3 3" xfId="58378"/>
    <cellStyle name="Note 8 7 3 3 4" xfId="58379"/>
    <cellStyle name="Note 8 7 3 3 4 2" xfId="58380"/>
    <cellStyle name="Note 8 7 3 3 4 2 2" xfId="58381"/>
    <cellStyle name="Note 8 7 3 3 4 3" xfId="58382"/>
    <cellStyle name="Note 8 7 3 3 5" xfId="58383"/>
    <cellStyle name="Note 8 7 3 3 5 2" xfId="58384"/>
    <cellStyle name="Note 8 7 3 3 6" xfId="58385"/>
    <cellStyle name="Note 8 7 3 4" xfId="58386"/>
    <cellStyle name="Note 8 7 3 4 2" xfId="58387"/>
    <cellStyle name="Note 8 7 3 4 2 2" xfId="58388"/>
    <cellStyle name="Note 8 7 3 4 2 2 2" xfId="58389"/>
    <cellStyle name="Note 8 7 3 4 2 3" xfId="58390"/>
    <cellStyle name="Note 8 7 3 4 3" xfId="58391"/>
    <cellStyle name="Note 8 7 3 4 3 2" xfId="58392"/>
    <cellStyle name="Note 8 7 3 4 3 2 2" xfId="58393"/>
    <cellStyle name="Note 8 7 3 4 3 3" xfId="58394"/>
    <cellStyle name="Note 8 7 3 4 4" xfId="58395"/>
    <cellStyle name="Note 8 7 3 4 4 2" xfId="58396"/>
    <cellStyle name="Note 8 7 3 4 5" xfId="58397"/>
    <cellStyle name="Note 8 7 4" xfId="58398"/>
    <cellStyle name="Note 8 7 4 2" xfId="58399"/>
    <cellStyle name="Note 8 7 4 2 2" xfId="58400"/>
    <cellStyle name="Note 8 7 4 2 2 2" xfId="58401"/>
    <cellStyle name="Note 8 7 4 2 2 2 2" xfId="58402"/>
    <cellStyle name="Note 8 7 4 2 2 2 2 2" xfId="58403"/>
    <cellStyle name="Note 8 7 4 2 2 2 3" xfId="58404"/>
    <cellStyle name="Note 8 7 4 2 2 3" xfId="58405"/>
    <cellStyle name="Note 8 7 4 2 2 3 2" xfId="58406"/>
    <cellStyle name="Note 8 7 4 2 2 3 2 2" xfId="58407"/>
    <cellStyle name="Note 8 7 4 2 2 3 3" xfId="58408"/>
    <cellStyle name="Note 8 7 4 2 2 4" xfId="58409"/>
    <cellStyle name="Note 8 7 4 2 2 4 2" xfId="58410"/>
    <cellStyle name="Note 8 7 4 2 2 5" xfId="58411"/>
    <cellStyle name="Note 8 7 4 2 3" xfId="58412"/>
    <cellStyle name="Note 8 7 4 2 3 2" xfId="58413"/>
    <cellStyle name="Note 8 7 4 2 3 2 2" xfId="58414"/>
    <cellStyle name="Note 8 7 4 2 3 3" xfId="58415"/>
    <cellStyle name="Note 8 7 4 2 4" xfId="58416"/>
    <cellStyle name="Note 8 7 4 2 4 2" xfId="58417"/>
    <cellStyle name="Note 8 7 4 2 4 2 2" xfId="58418"/>
    <cellStyle name="Note 8 7 4 2 4 3" xfId="58419"/>
    <cellStyle name="Note 8 7 4 2 5" xfId="58420"/>
    <cellStyle name="Note 8 7 4 2 5 2" xfId="58421"/>
    <cellStyle name="Note 8 7 4 2 6" xfId="58422"/>
    <cellStyle name="Note 8 7 4 3" xfId="58423"/>
    <cellStyle name="Note 8 7 4 3 2" xfId="58424"/>
    <cellStyle name="Note 8 7 4 3 2 2" xfId="58425"/>
    <cellStyle name="Note 8 7 4 3 2 2 2" xfId="58426"/>
    <cellStyle name="Note 8 7 4 3 2 2 2 2" xfId="58427"/>
    <cellStyle name="Note 8 7 4 3 2 2 3" xfId="58428"/>
    <cellStyle name="Note 8 7 4 3 2 3" xfId="58429"/>
    <cellStyle name="Note 8 7 4 3 2 3 2" xfId="58430"/>
    <cellStyle name="Note 8 7 4 3 2 3 2 2" xfId="58431"/>
    <cellStyle name="Note 8 7 4 3 2 3 3" xfId="58432"/>
    <cellStyle name="Note 8 7 4 3 2 4" xfId="58433"/>
    <cellStyle name="Note 8 7 4 3 2 4 2" xfId="58434"/>
    <cellStyle name="Note 8 7 4 3 2 5" xfId="58435"/>
    <cellStyle name="Note 8 7 4 3 3" xfId="58436"/>
    <cellStyle name="Note 8 7 4 3 3 2" xfId="58437"/>
    <cellStyle name="Note 8 7 4 3 3 2 2" xfId="58438"/>
    <cellStyle name="Note 8 7 4 3 3 3" xfId="58439"/>
    <cellStyle name="Note 8 7 4 3 4" xfId="58440"/>
    <cellStyle name="Note 8 7 4 3 4 2" xfId="58441"/>
    <cellStyle name="Note 8 7 4 3 4 2 2" xfId="58442"/>
    <cellStyle name="Note 8 7 4 3 4 3" xfId="58443"/>
    <cellStyle name="Note 8 7 4 3 5" xfId="58444"/>
    <cellStyle name="Note 8 7 4 3 5 2" xfId="58445"/>
    <cellStyle name="Note 8 7 4 3 6" xfId="58446"/>
    <cellStyle name="Note 8 7 4 4" xfId="58447"/>
    <cellStyle name="Note 8 7 4 4 2" xfId="58448"/>
    <cellStyle name="Note 8 7 4 4 2 2" xfId="58449"/>
    <cellStyle name="Note 8 7 4 4 2 2 2" xfId="58450"/>
    <cellStyle name="Note 8 7 4 4 2 3" xfId="58451"/>
    <cellStyle name="Note 8 7 4 4 3" xfId="58452"/>
    <cellStyle name="Note 8 7 4 4 3 2" xfId="58453"/>
    <cellStyle name="Note 8 7 4 4 3 2 2" xfId="58454"/>
    <cellStyle name="Note 8 7 4 4 3 3" xfId="58455"/>
    <cellStyle name="Note 8 7 4 4 4" xfId="58456"/>
    <cellStyle name="Note 8 7 4 4 4 2" xfId="58457"/>
    <cellStyle name="Note 8 7 4 4 5" xfId="58458"/>
    <cellStyle name="Note 8 7 5" xfId="58459"/>
    <cellStyle name="Note 8 7 5 2" xfId="58460"/>
    <cellStyle name="Note 8 7 5 2 2" xfId="58461"/>
    <cellStyle name="Note 8 7 5 2 2 2" xfId="58462"/>
    <cellStyle name="Note 8 7 5 2 2 2 2" xfId="58463"/>
    <cellStyle name="Note 8 7 5 2 2 2 2 2" xfId="58464"/>
    <cellStyle name="Note 8 7 5 2 2 2 3" xfId="58465"/>
    <cellStyle name="Note 8 7 5 2 2 3" xfId="58466"/>
    <cellStyle name="Note 8 7 5 2 2 3 2" xfId="58467"/>
    <cellStyle name="Note 8 7 5 2 2 3 2 2" xfId="58468"/>
    <cellStyle name="Note 8 7 5 2 2 3 3" xfId="58469"/>
    <cellStyle name="Note 8 7 5 2 2 4" xfId="58470"/>
    <cellStyle name="Note 8 7 5 2 2 4 2" xfId="58471"/>
    <cellStyle name="Note 8 7 5 2 2 5" xfId="58472"/>
    <cellStyle name="Note 8 7 5 2 3" xfId="58473"/>
    <cellStyle name="Note 8 7 5 2 3 2" xfId="58474"/>
    <cellStyle name="Note 8 7 5 2 3 2 2" xfId="58475"/>
    <cellStyle name="Note 8 7 5 2 3 3" xfId="58476"/>
    <cellStyle name="Note 8 7 5 2 4" xfId="58477"/>
    <cellStyle name="Note 8 7 5 2 4 2" xfId="58478"/>
    <cellStyle name="Note 8 7 5 2 4 2 2" xfId="58479"/>
    <cellStyle name="Note 8 7 5 2 4 3" xfId="58480"/>
    <cellStyle name="Note 8 7 5 2 5" xfId="58481"/>
    <cellStyle name="Note 8 7 5 2 5 2" xfId="58482"/>
    <cellStyle name="Note 8 7 5 2 6" xfId="58483"/>
    <cellStyle name="Note 8 7 5 3" xfId="58484"/>
    <cellStyle name="Note 8 7 5 3 2" xfId="58485"/>
    <cellStyle name="Note 8 7 5 3 2 2" xfId="58486"/>
    <cellStyle name="Note 8 7 5 3 2 2 2" xfId="58487"/>
    <cellStyle name="Note 8 7 5 3 2 2 2 2" xfId="58488"/>
    <cellStyle name="Note 8 7 5 3 2 2 3" xfId="58489"/>
    <cellStyle name="Note 8 7 5 3 2 3" xfId="58490"/>
    <cellStyle name="Note 8 7 5 3 2 3 2" xfId="58491"/>
    <cellStyle name="Note 8 7 5 3 2 3 2 2" xfId="58492"/>
    <cellStyle name="Note 8 7 5 3 2 3 3" xfId="58493"/>
    <cellStyle name="Note 8 7 5 3 2 4" xfId="58494"/>
    <cellStyle name="Note 8 7 5 3 2 4 2" xfId="58495"/>
    <cellStyle name="Note 8 7 5 3 2 5" xfId="58496"/>
    <cellStyle name="Note 8 7 5 3 3" xfId="58497"/>
    <cellStyle name="Note 8 7 5 3 3 2" xfId="58498"/>
    <cellStyle name="Note 8 7 5 3 3 2 2" xfId="58499"/>
    <cellStyle name="Note 8 7 5 3 3 3" xfId="58500"/>
    <cellStyle name="Note 8 7 5 3 4" xfId="58501"/>
    <cellStyle name="Note 8 7 5 3 4 2" xfId="58502"/>
    <cellStyle name="Note 8 7 5 3 4 2 2" xfId="58503"/>
    <cellStyle name="Note 8 7 5 3 4 3" xfId="58504"/>
    <cellStyle name="Note 8 7 5 3 5" xfId="58505"/>
    <cellStyle name="Note 8 7 5 3 5 2" xfId="58506"/>
    <cellStyle name="Note 8 7 5 3 6" xfId="58507"/>
    <cellStyle name="Note 8 7 5 4" xfId="58508"/>
    <cellStyle name="Note 8 7 5 4 2" xfId="58509"/>
    <cellStyle name="Note 8 7 5 4 2 2" xfId="58510"/>
    <cellStyle name="Note 8 7 5 4 2 2 2" xfId="58511"/>
    <cellStyle name="Note 8 7 5 4 2 3" xfId="58512"/>
    <cellStyle name="Note 8 7 5 4 3" xfId="58513"/>
    <cellStyle name="Note 8 7 5 4 3 2" xfId="58514"/>
    <cellStyle name="Note 8 7 5 4 3 2 2" xfId="58515"/>
    <cellStyle name="Note 8 7 5 4 3 3" xfId="58516"/>
    <cellStyle name="Note 8 7 5 4 4" xfId="58517"/>
    <cellStyle name="Note 8 7 5 4 4 2" xfId="58518"/>
    <cellStyle name="Note 8 7 5 4 5" xfId="58519"/>
    <cellStyle name="Note 8 7 6" xfId="58520"/>
    <cellStyle name="Note 8 7 6 2" xfId="58521"/>
    <cellStyle name="Note 8 7 6 2 2" xfId="58522"/>
    <cellStyle name="Note 8 7 6 2 2 2" xfId="58523"/>
    <cellStyle name="Note 8 7 6 2 2 2 2" xfId="58524"/>
    <cellStyle name="Note 8 7 6 2 2 2 2 2" xfId="58525"/>
    <cellStyle name="Note 8 7 6 2 2 2 3" xfId="58526"/>
    <cellStyle name="Note 8 7 6 2 2 3" xfId="58527"/>
    <cellStyle name="Note 8 7 6 2 2 3 2" xfId="58528"/>
    <cellStyle name="Note 8 7 6 2 2 3 2 2" xfId="58529"/>
    <cellStyle name="Note 8 7 6 2 2 3 3" xfId="58530"/>
    <cellStyle name="Note 8 7 6 2 2 4" xfId="58531"/>
    <cellStyle name="Note 8 7 6 2 2 4 2" xfId="58532"/>
    <cellStyle name="Note 8 7 6 2 2 5" xfId="58533"/>
    <cellStyle name="Note 8 7 6 2 3" xfId="58534"/>
    <cellStyle name="Note 8 7 6 2 3 2" xfId="58535"/>
    <cellStyle name="Note 8 7 6 2 3 2 2" xfId="58536"/>
    <cellStyle name="Note 8 7 6 2 3 3" xfId="58537"/>
    <cellStyle name="Note 8 7 6 2 4" xfId="58538"/>
    <cellStyle name="Note 8 7 6 2 4 2" xfId="58539"/>
    <cellStyle name="Note 8 7 6 2 4 2 2" xfId="58540"/>
    <cellStyle name="Note 8 7 6 2 4 3" xfId="58541"/>
    <cellStyle name="Note 8 7 6 2 5" xfId="58542"/>
    <cellStyle name="Note 8 7 6 2 5 2" xfId="58543"/>
    <cellStyle name="Note 8 7 6 2 6" xfId="58544"/>
    <cellStyle name="Note 8 7 6 3" xfId="58545"/>
    <cellStyle name="Note 8 7 6 3 2" xfId="58546"/>
    <cellStyle name="Note 8 7 6 3 2 2" xfId="58547"/>
    <cellStyle name="Note 8 7 6 3 2 2 2" xfId="58548"/>
    <cellStyle name="Note 8 7 6 3 2 2 2 2" xfId="58549"/>
    <cellStyle name="Note 8 7 6 3 2 2 3" xfId="58550"/>
    <cellStyle name="Note 8 7 6 3 2 3" xfId="58551"/>
    <cellStyle name="Note 8 7 6 3 2 3 2" xfId="58552"/>
    <cellStyle name="Note 8 7 6 3 2 3 2 2" xfId="58553"/>
    <cellStyle name="Note 8 7 6 3 2 3 3" xfId="58554"/>
    <cellStyle name="Note 8 7 6 3 2 4" xfId="58555"/>
    <cellStyle name="Note 8 7 6 3 2 4 2" xfId="58556"/>
    <cellStyle name="Note 8 7 6 3 2 5" xfId="58557"/>
    <cellStyle name="Note 8 7 6 3 3" xfId="58558"/>
    <cellStyle name="Note 8 7 6 3 3 2" xfId="58559"/>
    <cellStyle name="Note 8 7 6 3 3 2 2" xfId="58560"/>
    <cellStyle name="Note 8 7 6 3 3 3" xfId="58561"/>
    <cellStyle name="Note 8 7 6 3 4" xfId="58562"/>
    <cellStyle name="Note 8 7 6 3 4 2" xfId="58563"/>
    <cellStyle name="Note 8 7 6 3 4 2 2" xfId="58564"/>
    <cellStyle name="Note 8 7 6 3 4 3" xfId="58565"/>
    <cellStyle name="Note 8 7 6 3 5" xfId="58566"/>
    <cellStyle name="Note 8 7 6 3 5 2" xfId="58567"/>
    <cellStyle name="Note 8 7 6 3 6" xfId="58568"/>
    <cellStyle name="Note 8 7 6 4" xfId="58569"/>
    <cellStyle name="Note 8 7 6 4 2" xfId="58570"/>
    <cellStyle name="Note 8 7 6 4 2 2" xfId="58571"/>
    <cellStyle name="Note 8 7 6 4 2 2 2" xfId="58572"/>
    <cellStyle name="Note 8 7 6 4 2 3" xfId="58573"/>
    <cellStyle name="Note 8 7 6 4 3" xfId="58574"/>
    <cellStyle name="Note 8 7 6 4 3 2" xfId="58575"/>
    <cellStyle name="Note 8 7 6 4 3 2 2" xfId="58576"/>
    <cellStyle name="Note 8 7 6 4 3 3" xfId="58577"/>
    <cellStyle name="Note 8 7 6 4 4" xfId="58578"/>
    <cellStyle name="Note 8 7 6 4 4 2" xfId="58579"/>
    <cellStyle name="Note 8 7 6 4 5" xfId="58580"/>
    <cellStyle name="Note 8 7 7" xfId="58581"/>
    <cellStyle name="Note 8 7 7 2" xfId="58582"/>
    <cellStyle name="Note 8 7 7 2 2" xfId="58583"/>
    <cellStyle name="Note 8 7 7 2 2 2" xfId="58584"/>
    <cellStyle name="Note 8 7 7 2 2 2 2" xfId="58585"/>
    <cellStyle name="Note 8 7 7 2 2 3" xfId="58586"/>
    <cellStyle name="Note 8 7 7 2 3" xfId="58587"/>
    <cellStyle name="Note 8 7 7 2 3 2" xfId="58588"/>
    <cellStyle name="Note 8 7 7 2 3 2 2" xfId="58589"/>
    <cellStyle name="Note 8 7 7 2 3 3" xfId="58590"/>
    <cellStyle name="Note 8 7 7 2 4" xfId="58591"/>
    <cellStyle name="Note 8 7 7 2 4 2" xfId="58592"/>
    <cellStyle name="Note 8 7 7 2 5" xfId="58593"/>
    <cellStyle name="Note 8 7 7 3" xfId="58594"/>
    <cellStyle name="Note 8 7 7 3 2" xfId="58595"/>
    <cellStyle name="Note 8 7 7 3 2 2" xfId="58596"/>
    <cellStyle name="Note 8 7 7 3 3" xfId="58597"/>
    <cellStyle name="Note 8 7 7 4" xfId="58598"/>
    <cellStyle name="Note 8 7 7 4 2" xfId="58599"/>
    <cellStyle name="Note 8 7 7 4 2 2" xfId="58600"/>
    <cellStyle name="Note 8 7 7 4 3" xfId="58601"/>
    <cellStyle name="Note 8 7 7 5" xfId="58602"/>
    <cellStyle name="Note 8 7 7 5 2" xfId="58603"/>
    <cellStyle name="Note 8 7 7 6" xfId="58604"/>
    <cellStyle name="Note 8 7 8" xfId="58605"/>
    <cellStyle name="Note 8 7 8 2" xfId="58606"/>
    <cellStyle name="Note 8 7 8 2 2" xfId="58607"/>
    <cellStyle name="Note 8 7 8 2 2 2" xfId="58608"/>
    <cellStyle name="Note 8 7 8 2 2 2 2" xfId="58609"/>
    <cellStyle name="Note 8 7 8 2 2 3" xfId="58610"/>
    <cellStyle name="Note 8 7 8 2 3" xfId="58611"/>
    <cellStyle name="Note 8 7 8 2 3 2" xfId="58612"/>
    <cellStyle name="Note 8 7 8 2 3 2 2" xfId="58613"/>
    <cellStyle name="Note 8 7 8 2 3 3" xfId="58614"/>
    <cellStyle name="Note 8 7 8 2 4" xfId="58615"/>
    <cellStyle name="Note 8 7 8 2 4 2" xfId="58616"/>
    <cellStyle name="Note 8 7 8 2 5" xfId="58617"/>
    <cellStyle name="Note 8 7 8 3" xfId="58618"/>
    <cellStyle name="Note 8 7 8 3 2" xfId="58619"/>
    <cellStyle name="Note 8 7 8 3 2 2" xfId="58620"/>
    <cellStyle name="Note 8 7 8 3 3" xfId="58621"/>
    <cellStyle name="Note 8 7 8 4" xfId="58622"/>
    <cellStyle name="Note 8 7 8 4 2" xfId="58623"/>
    <cellStyle name="Note 8 7 8 4 2 2" xfId="58624"/>
    <cellStyle name="Note 8 7 8 4 3" xfId="58625"/>
    <cellStyle name="Note 8 7 8 5" xfId="58626"/>
    <cellStyle name="Note 8 7 8 5 2" xfId="58627"/>
    <cellStyle name="Note 8 7 8 6" xfId="58628"/>
    <cellStyle name="Note 8 7 9" xfId="58629"/>
    <cellStyle name="Note 8 7 9 2" xfId="58630"/>
    <cellStyle name="Note 8 7 9 2 2" xfId="58631"/>
    <cellStyle name="Note 8 7 9 2 2 2" xfId="58632"/>
    <cellStyle name="Note 8 7 9 2 3" xfId="58633"/>
    <cellStyle name="Note 8 7 9 3" xfId="58634"/>
    <cellStyle name="Note 8 7 9 3 2" xfId="58635"/>
    <cellStyle name="Note 8 7 9 3 2 2" xfId="58636"/>
    <cellStyle name="Note 8 7 9 3 3" xfId="58637"/>
    <cellStyle name="Note 8 7 9 4" xfId="58638"/>
    <cellStyle name="Note 8 7 9 4 2" xfId="58639"/>
    <cellStyle name="Note 8 7 9 5" xfId="58640"/>
    <cellStyle name="Note 8 8" xfId="58641"/>
    <cellStyle name="Note 8 8 2" xfId="58642"/>
    <cellStyle name="Note 8 8 2 2" xfId="58643"/>
    <cellStyle name="Note 8 8 2 2 2" xfId="58644"/>
    <cellStyle name="Note 8 8 2 2 2 2" xfId="58645"/>
    <cellStyle name="Note 8 8 2 2 2 2 2" xfId="58646"/>
    <cellStyle name="Note 8 8 2 2 2 3" xfId="58647"/>
    <cellStyle name="Note 8 8 2 2 3" xfId="58648"/>
    <cellStyle name="Note 8 8 2 2 3 2" xfId="58649"/>
    <cellStyle name="Note 8 8 2 2 3 2 2" xfId="58650"/>
    <cellStyle name="Note 8 8 2 2 3 3" xfId="58651"/>
    <cellStyle name="Note 8 8 2 2 4" xfId="58652"/>
    <cellStyle name="Note 8 8 2 2 4 2" xfId="58653"/>
    <cellStyle name="Note 8 8 2 2 5" xfId="58654"/>
    <cellStyle name="Note 8 8 2 3" xfId="58655"/>
    <cellStyle name="Note 8 8 2 3 2" xfId="58656"/>
    <cellStyle name="Note 8 8 2 3 2 2" xfId="58657"/>
    <cellStyle name="Note 8 8 2 3 3" xfId="58658"/>
    <cellStyle name="Note 8 8 2 4" xfId="58659"/>
    <cellStyle name="Note 8 8 2 4 2" xfId="58660"/>
    <cellStyle name="Note 8 8 2 4 2 2" xfId="58661"/>
    <cellStyle name="Note 8 8 2 4 3" xfId="58662"/>
    <cellStyle name="Note 8 8 2 5" xfId="58663"/>
    <cellStyle name="Note 8 8 2 5 2" xfId="58664"/>
    <cellStyle name="Note 8 8 2 6" xfId="58665"/>
    <cellStyle name="Note 8 8 3" xfId="58666"/>
    <cellStyle name="Note 8 8 3 2" xfId="58667"/>
    <cellStyle name="Note 8 8 3 2 2" xfId="58668"/>
    <cellStyle name="Note 8 8 3 2 2 2" xfId="58669"/>
    <cellStyle name="Note 8 8 3 2 2 2 2" xfId="58670"/>
    <cellStyle name="Note 8 8 3 2 2 3" xfId="58671"/>
    <cellStyle name="Note 8 8 3 2 3" xfId="58672"/>
    <cellStyle name="Note 8 8 3 2 3 2" xfId="58673"/>
    <cellStyle name="Note 8 8 3 2 3 2 2" xfId="58674"/>
    <cellStyle name="Note 8 8 3 2 3 3" xfId="58675"/>
    <cellStyle name="Note 8 8 3 2 4" xfId="58676"/>
    <cellStyle name="Note 8 8 3 2 4 2" xfId="58677"/>
    <cellStyle name="Note 8 8 3 2 5" xfId="58678"/>
    <cellStyle name="Note 8 8 3 3" xfId="58679"/>
    <cellStyle name="Note 8 8 3 3 2" xfId="58680"/>
    <cellStyle name="Note 8 8 3 3 2 2" xfId="58681"/>
    <cellStyle name="Note 8 8 3 3 3" xfId="58682"/>
    <cellStyle name="Note 8 8 3 4" xfId="58683"/>
    <cellStyle name="Note 8 8 3 4 2" xfId="58684"/>
    <cellStyle name="Note 8 8 3 4 2 2" xfId="58685"/>
    <cellStyle name="Note 8 8 3 4 3" xfId="58686"/>
    <cellStyle name="Note 8 8 3 5" xfId="58687"/>
    <cellStyle name="Note 8 8 3 5 2" xfId="58688"/>
    <cellStyle name="Note 8 8 3 6" xfId="58689"/>
    <cellStyle name="Note 8 8 4" xfId="58690"/>
    <cellStyle name="Note 8 8 4 2" xfId="58691"/>
    <cellStyle name="Note 8 8 4 2 2" xfId="58692"/>
    <cellStyle name="Note 8 8 4 2 2 2" xfId="58693"/>
    <cellStyle name="Note 8 8 4 2 3" xfId="58694"/>
    <cellStyle name="Note 8 8 4 3" xfId="58695"/>
    <cellStyle name="Note 8 8 4 3 2" xfId="58696"/>
    <cellStyle name="Note 8 8 4 3 2 2" xfId="58697"/>
    <cellStyle name="Note 8 8 4 3 3" xfId="58698"/>
    <cellStyle name="Note 8 8 4 4" xfId="58699"/>
    <cellStyle name="Note 8 8 4 4 2" xfId="58700"/>
    <cellStyle name="Note 8 8 4 5" xfId="58701"/>
    <cellStyle name="Note 8 9" xfId="58702"/>
    <cellStyle name="Note 8 9 2" xfId="58703"/>
    <cellStyle name="Note 8 9 2 2" xfId="58704"/>
    <cellStyle name="Note 8 9 2 2 2" xfId="58705"/>
    <cellStyle name="Note 8 9 2 2 2 2" xfId="58706"/>
    <cellStyle name="Note 8 9 2 2 2 2 2" xfId="58707"/>
    <cellStyle name="Note 8 9 2 2 2 3" xfId="58708"/>
    <cellStyle name="Note 8 9 2 2 3" xfId="58709"/>
    <cellStyle name="Note 8 9 2 2 3 2" xfId="58710"/>
    <cellStyle name="Note 8 9 2 2 3 2 2" xfId="58711"/>
    <cellStyle name="Note 8 9 2 2 3 3" xfId="58712"/>
    <cellStyle name="Note 8 9 2 2 4" xfId="58713"/>
    <cellStyle name="Note 8 9 2 2 4 2" xfId="58714"/>
    <cellStyle name="Note 8 9 2 2 5" xfId="58715"/>
    <cellStyle name="Note 8 9 2 3" xfId="58716"/>
    <cellStyle name="Note 8 9 2 3 2" xfId="58717"/>
    <cellStyle name="Note 8 9 2 3 2 2" xfId="58718"/>
    <cellStyle name="Note 8 9 2 3 3" xfId="58719"/>
    <cellStyle name="Note 8 9 2 4" xfId="58720"/>
    <cellStyle name="Note 8 9 2 4 2" xfId="58721"/>
    <cellStyle name="Note 8 9 2 4 2 2" xfId="58722"/>
    <cellStyle name="Note 8 9 2 4 3" xfId="58723"/>
    <cellStyle name="Note 8 9 2 5" xfId="58724"/>
    <cellStyle name="Note 8 9 2 5 2" xfId="58725"/>
    <cellStyle name="Note 8 9 2 6" xfId="58726"/>
    <cellStyle name="Note 8 9 3" xfId="58727"/>
    <cellStyle name="Note 8 9 3 2" xfId="58728"/>
    <cellStyle name="Note 8 9 3 2 2" xfId="58729"/>
    <cellStyle name="Note 8 9 3 2 2 2" xfId="58730"/>
    <cellStyle name="Note 8 9 3 2 2 2 2" xfId="58731"/>
    <cellStyle name="Note 8 9 3 2 2 3" xfId="58732"/>
    <cellStyle name="Note 8 9 3 2 3" xfId="58733"/>
    <cellStyle name="Note 8 9 3 2 3 2" xfId="58734"/>
    <cellStyle name="Note 8 9 3 2 3 2 2" xfId="58735"/>
    <cellStyle name="Note 8 9 3 2 3 3" xfId="58736"/>
    <cellStyle name="Note 8 9 3 2 4" xfId="58737"/>
    <cellStyle name="Note 8 9 3 2 4 2" xfId="58738"/>
    <cellStyle name="Note 8 9 3 2 5" xfId="58739"/>
    <cellStyle name="Note 8 9 3 3" xfId="58740"/>
    <cellStyle name="Note 8 9 3 3 2" xfId="58741"/>
    <cellStyle name="Note 8 9 3 3 2 2" xfId="58742"/>
    <cellStyle name="Note 8 9 3 3 3" xfId="58743"/>
    <cellStyle name="Note 8 9 3 4" xfId="58744"/>
    <cellStyle name="Note 8 9 3 4 2" xfId="58745"/>
    <cellStyle name="Note 8 9 3 4 2 2" xfId="58746"/>
    <cellStyle name="Note 8 9 3 4 3" xfId="58747"/>
    <cellStyle name="Note 8 9 3 5" xfId="58748"/>
    <cellStyle name="Note 8 9 3 5 2" xfId="58749"/>
    <cellStyle name="Note 8 9 3 6" xfId="58750"/>
    <cellStyle name="Note 8 9 4" xfId="58751"/>
    <cellStyle name="Note 8 9 4 2" xfId="58752"/>
    <cellStyle name="Note 8 9 4 2 2" xfId="58753"/>
    <cellStyle name="Note 8 9 4 2 2 2" xfId="58754"/>
    <cellStyle name="Note 8 9 4 2 3" xfId="58755"/>
    <cellStyle name="Note 8 9 4 3" xfId="58756"/>
    <cellStyle name="Note 8 9 4 3 2" xfId="58757"/>
    <cellStyle name="Note 8 9 4 3 2 2" xfId="58758"/>
    <cellStyle name="Note 8 9 4 3 3" xfId="58759"/>
    <cellStyle name="Note 8 9 4 4" xfId="58760"/>
    <cellStyle name="Note 8 9 4 4 2" xfId="58761"/>
    <cellStyle name="Note 8 9 4 5" xfId="58762"/>
    <cellStyle name="Note 9" xfId="58763"/>
    <cellStyle name="Note 9 10" xfId="58764"/>
    <cellStyle name="Note 9 10 2" xfId="58765"/>
    <cellStyle name="Note 9 10 2 2" xfId="58766"/>
    <cellStyle name="Note 9 10 2 2 2" xfId="58767"/>
    <cellStyle name="Note 9 10 2 2 2 2" xfId="58768"/>
    <cellStyle name="Note 9 10 2 2 2 2 2" xfId="58769"/>
    <cellStyle name="Note 9 10 2 2 2 3" xfId="58770"/>
    <cellStyle name="Note 9 10 2 2 3" xfId="58771"/>
    <cellStyle name="Note 9 10 2 2 3 2" xfId="58772"/>
    <cellStyle name="Note 9 10 2 2 3 2 2" xfId="58773"/>
    <cellStyle name="Note 9 10 2 2 3 3" xfId="58774"/>
    <cellStyle name="Note 9 10 2 2 4" xfId="58775"/>
    <cellStyle name="Note 9 10 2 2 4 2" xfId="58776"/>
    <cellStyle name="Note 9 10 2 2 5" xfId="58777"/>
    <cellStyle name="Note 9 10 2 3" xfId="58778"/>
    <cellStyle name="Note 9 10 2 3 2" xfId="58779"/>
    <cellStyle name="Note 9 10 2 3 2 2" xfId="58780"/>
    <cellStyle name="Note 9 10 2 3 3" xfId="58781"/>
    <cellStyle name="Note 9 10 2 4" xfId="58782"/>
    <cellStyle name="Note 9 10 2 4 2" xfId="58783"/>
    <cellStyle name="Note 9 10 2 4 2 2" xfId="58784"/>
    <cellStyle name="Note 9 10 2 4 3" xfId="58785"/>
    <cellStyle name="Note 9 10 2 5" xfId="58786"/>
    <cellStyle name="Note 9 10 2 5 2" xfId="58787"/>
    <cellStyle name="Note 9 10 2 6" xfId="58788"/>
    <cellStyle name="Note 9 10 3" xfId="58789"/>
    <cellStyle name="Note 9 10 3 2" xfId="58790"/>
    <cellStyle name="Note 9 10 3 2 2" xfId="58791"/>
    <cellStyle name="Note 9 10 3 2 2 2" xfId="58792"/>
    <cellStyle name="Note 9 10 3 2 2 2 2" xfId="58793"/>
    <cellStyle name="Note 9 10 3 2 2 3" xfId="58794"/>
    <cellStyle name="Note 9 10 3 2 3" xfId="58795"/>
    <cellStyle name="Note 9 10 3 2 3 2" xfId="58796"/>
    <cellStyle name="Note 9 10 3 2 3 2 2" xfId="58797"/>
    <cellStyle name="Note 9 10 3 2 3 3" xfId="58798"/>
    <cellStyle name="Note 9 10 3 2 4" xfId="58799"/>
    <cellStyle name="Note 9 10 3 2 4 2" xfId="58800"/>
    <cellStyle name="Note 9 10 3 2 5" xfId="58801"/>
    <cellStyle name="Note 9 10 3 3" xfId="58802"/>
    <cellStyle name="Note 9 10 3 3 2" xfId="58803"/>
    <cellStyle name="Note 9 10 3 3 2 2" xfId="58804"/>
    <cellStyle name="Note 9 10 3 3 3" xfId="58805"/>
    <cellStyle name="Note 9 10 3 4" xfId="58806"/>
    <cellStyle name="Note 9 10 3 4 2" xfId="58807"/>
    <cellStyle name="Note 9 10 3 4 2 2" xfId="58808"/>
    <cellStyle name="Note 9 10 3 4 3" xfId="58809"/>
    <cellStyle name="Note 9 10 3 5" xfId="58810"/>
    <cellStyle name="Note 9 10 3 5 2" xfId="58811"/>
    <cellStyle name="Note 9 10 3 6" xfId="58812"/>
    <cellStyle name="Note 9 10 4" xfId="58813"/>
    <cellStyle name="Note 9 10 4 2" xfId="58814"/>
    <cellStyle name="Note 9 10 4 2 2" xfId="58815"/>
    <cellStyle name="Note 9 10 4 2 2 2" xfId="58816"/>
    <cellStyle name="Note 9 10 4 2 3" xfId="58817"/>
    <cellStyle name="Note 9 10 4 3" xfId="58818"/>
    <cellStyle name="Note 9 10 4 3 2" xfId="58819"/>
    <cellStyle name="Note 9 10 4 3 2 2" xfId="58820"/>
    <cellStyle name="Note 9 10 4 3 3" xfId="58821"/>
    <cellStyle name="Note 9 10 4 4" xfId="58822"/>
    <cellStyle name="Note 9 10 4 4 2" xfId="58823"/>
    <cellStyle name="Note 9 10 4 5" xfId="58824"/>
    <cellStyle name="Note 9 11" xfId="58825"/>
    <cellStyle name="Note 9 11 2" xfId="58826"/>
    <cellStyle name="Note 9 11 2 2" xfId="58827"/>
    <cellStyle name="Note 9 11 2 2 2" xfId="58828"/>
    <cellStyle name="Note 9 11 2 2 2 2" xfId="58829"/>
    <cellStyle name="Note 9 11 2 2 2 2 2" xfId="58830"/>
    <cellStyle name="Note 9 11 2 2 2 3" xfId="58831"/>
    <cellStyle name="Note 9 11 2 2 3" xfId="58832"/>
    <cellStyle name="Note 9 11 2 2 3 2" xfId="58833"/>
    <cellStyle name="Note 9 11 2 2 3 2 2" xfId="58834"/>
    <cellStyle name="Note 9 11 2 2 3 3" xfId="58835"/>
    <cellStyle name="Note 9 11 2 2 4" xfId="58836"/>
    <cellStyle name="Note 9 11 2 2 4 2" xfId="58837"/>
    <cellStyle name="Note 9 11 2 2 5" xfId="58838"/>
    <cellStyle name="Note 9 11 2 3" xfId="58839"/>
    <cellStyle name="Note 9 11 2 3 2" xfId="58840"/>
    <cellStyle name="Note 9 11 2 3 2 2" xfId="58841"/>
    <cellStyle name="Note 9 11 2 3 3" xfId="58842"/>
    <cellStyle name="Note 9 11 2 4" xfId="58843"/>
    <cellStyle name="Note 9 11 2 4 2" xfId="58844"/>
    <cellStyle name="Note 9 11 2 4 2 2" xfId="58845"/>
    <cellStyle name="Note 9 11 2 4 3" xfId="58846"/>
    <cellStyle name="Note 9 11 2 5" xfId="58847"/>
    <cellStyle name="Note 9 11 2 5 2" xfId="58848"/>
    <cellStyle name="Note 9 11 2 6" xfId="58849"/>
    <cellStyle name="Note 9 11 3" xfId="58850"/>
    <cellStyle name="Note 9 11 3 2" xfId="58851"/>
    <cellStyle name="Note 9 11 3 2 2" xfId="58852"/>
    <cellStyle name="Note 9 11 3 2 2 2" xfId="58853"/>
    <cellStyle name="Note 9 11 3 2 2 2 2" xfId="58854"/>
    <cellStyle name="Note 9 11 3 2 2 3" xfId="58855"/>
    <cellStyle name="Note 9 11 3 2 3" xfId="58856"/>
    <cellStyle name="Note 9 11 3 2 3 2" xfId="58857"/>
    <cellStyle name="Note 9 11 3 2 3 2 2" xfId="58858"/>
    <cellStyle name="Note 9 11 3 2 3 3" xfId="58859"/>
    <cellStyle name="Note 9 11 3 2 4" xfId="58860"/>
    <cellStyle name="Note 9 11 3 2 4 2" xfId="58861"/>
    <cellStyle name="Note 9 11 3 2 5" xfId="58862"/>
    <cellStyle name="Note 9 11 3 3" xfId="58863"/>
    <cellStyle name="Note 9 11 3 3 2" xfId="58864"/>
    <cellStyle name="Note 9 11 3 3 2 2" xfId="58865"/>
    <cellStyle name="Note 9 11 3 3 3" xfId="58866"/>
    <cellStyle name="Note 9 11 3 4" xfId="58867"/>
    <cellStyle name="Note 9 11 3 4 2" xfId="58868"/>
    <cellStyle name="Note 9 11 3 4 2 2" xfId="58869"/>
    <cellStyle name="Note 9 11 3 4 3" xfId="58870"/>
    <cellStyle name="Note 9 11 3 5" xfId="58871"/>
    <cellStyle name="Note 9 11 3 5 2" xfId="58872"/>
    <cellStyle name="Note 9 11 3 6" xfId="58873"/>
    <cellStyle name="Note 9 11 4" xfId="58874"/>
    <cellStyle name="Note 9 11 4 2" xfId="58875"/>
    <cellStyle name="Note 9 11 4 2 2" xfId="58876"/>
    <cellStyle name="Note 9 11 4 2 2 2" xfId="58877"/>
    <cellStyle name="Note 9 11 4 2 3" xfId="58878"/>
    <cellStyle name="Note 9 11 4 3" xfId="58879"/>
    <cellStyle name="Note 9 11 4 3 2" xfId="58880"/>
    <cellStyle name="Note 9 11 4 3 2 2" xfId="58881"/>
    <cellStyle name="Note 9 11 4 3 3" xfId="58882"/>
    <cellStyle name="Note 9 11 4 4" xfId="58883"/>
    <cellStyle name="Note 9 11 4 4 2" xfId="58884"/>
    <cellStyle name="Note 9 11 4 5" xfId="58885"/>
    <cellStyle name="Note 9 12" xfId="58886"/>
    <cellStyle name="Note 9 12 2" xfId="58887"/>
    <cellStyle name="Note 9 12 2 2" xfId="58888"/>
    <cellStyle name="Note 9 12 2 2 2" xfId="58889"/>
    <cellStyle name="Note 9 12 2 2 2 2" xfId="58890"/>
    <cellStyle name="Note 9 12 2 2 2 2 2" xfId="58891"/>
    <cellStyle name="Note 9 12 2 2 2 3" xfId="58892"/>
    <cellStyle name="Note 9 12 2 2 3" xfId="58893"/>
    <cellStyle name="Note 9 12 2 2 3 2" xfId="58894"/>
    <cellStyle name="Note 9 12 2 2 3 2 2" xfId="58895"/>
    <cellStyle name="Note 9 12 2 2 3 3" xfId="58896"/>
    <cellStyle name="Note 9 12 2 2 4" xfId="58897"/>
    <cellStyle name="Note 9 12 2 2 4 2" xfId="58898"/>
    <cellStyle name="Note 9 12 2 2 5" xfId="58899"/>
    <cellStyle name="Note 9 12 2 3" xfId="58900"/>
    <cellStyle name="Note 9 12 2 3 2" xfId="58901"/>
    <cellStyle name="Note 9 12 2 3 2 2" xfId="58902"/>
    <cellStyle name="Note 9 12 2 3 3" xfId="58903"/>
    <cellStyle name="Note 9 12 2 4" xfId="58904"/>
    <cellStyle name="Note 9 12 2 4 2" xfId="58905"/>
    <cellStyle name="Note 9 12 2 4 2 2" xfId="58906"/>
    <cellStyle name="Note 9 12 2 4 3" xfId="58907"/>
    <cellStyle name="Note 9 12 2 5" xfId="58908"/>
    <cellStyle name="Note 9 12 2 5 2" xfId="58909"/>
    <cellStyle name="Note 9 12 2 6" xfId="58910"/>
    <cellStyle name="Note 9 12 3" xfId="58911"/>
    <cellStyle name="Note 9 12 3 2" xfId="58912"/>
    <cellStyle name="Note 9 12 3 2 2" xfId="58913"/>
    <cellStyle name="Note 9 12 3 2 2 2" xfId="58914"/>
    <cellStyle name="Note 9 12 3 2 2 2 2" xfId="58915"/>
    <cellStyle name="Note 9 12 3 2 2 3" xfId="58916"/>
    <cellStyle name="Note 9 12 3 2 3" xfId="58917"/>
    <cellStyle name="Note 9 12 3 2 3 2" xfId="58918"/>
    <cellStyle name="Note 9 12 3 2 3 2 2" xfId="58919"/>
    <cellStyle name="Note 9 12 3 2 3 3" xfId="58920"/>
    <cellStyle name="Note 9 12 3 2 4" xfId="58921"/>
    <cellStyle name="Note 9 12 3 2 4 2" xfId="58922"/>
    <cellStyle name="Note 9 12 3 2 5" xfId="58923"/>
    <cellStyle name="Note 9 12 3 3" xfId="58924"/>
    <cellStyle name="Note 9 12 3 3 2" xfId="58925"/>
    <cellStyle name="Note 9 12 3 3 2 2" xfId="58926"/>
    <cellStyle name="Note 9 12 3 3 3" xfId="58927"/>
    <cellStyle name="Note 9 12 3 4" xfId="58928"/>
    <cellStyle name="Note 9 12 3 4 2" xfId="58929"/>
    <cellStyle name="Note 9 12 3 4 2 2" xfId="58930"/>
    <cellStyle name="Note 9 12 3 4 3" xfId="58931"/>
    <cellStyle name="Note 9 12 3 5" xfId="58932"/>
    <cellStyle name="Note 9 12 3 5 2" xfId="58933"/>
    <cellStyle name="Note 9 12 3 6" xfId="58934"/>
    <cellStyle name="Note 9 12 4" xfId="58935"/>
    <cellStyle name="Note 9 12 4 2" xfId="58936"/>
    <cellStyle name="Note 9 12 4 2 2" xfId="58937"/>
    <cellStyle name="Note 9 12 4 2 2 2" xfId="58938"/>
    <cellStyle name="Note 9 12 4 2 3" xfId="58939"/>
    <cellStyle name="Note 9 12 4 3" xfId="58940"/>
    <cellStyle name="Note 9 12 4 3 2" xfId="58941"/>
    <cellStyle name="Note 9 12 4 3 2 2" xfId="58942"/>
    <cellStyle name="Note 9 12 4 3 3" xfId="58943"/>
    <cellStyle name="Note 9 12 4 4" xfId="58944"/>
    <cellStyle name="Note 9 12 4 4 2" xfId="58945"/>
    <cellStyle name="Note 9 12 4 5" xfId="58946"/>
    <cellStyle name="Note 9 13" xfId="58947"/>
    <cellStyle name="Note 9 13 2" xfId="58948"/>
    <cellStyle name="Note 9 13 2 2" xfId="58949"/>
    <cellStyle name="Note 9 13 2 2 2" xfId="58950"/>
    <cellStyle name="Note 9 13 2 2 2 2" xfId="58951"/>
    <cellStyle name="Note 9 13 2 2 3" xfId="58952"/>
    <cellStyle name="Note 9 13 2 3" xfId="58953"/>
    <cellStyle name="Note 9 13 2 3 2" xfId="58954"/>
    <cellStyle name="Note 9 13 2 3 2 2" xfId="58955"/>
    <cellStyle name="Note 9 13 2 3 3" xfId="58956"/>
    <cellStyle name="Note 9 13 2 4" xfId="58957"/>
    <cellStyle name="Note 9 13 2 4 2" xfId="58958"/>
    <cellStyle name="Note 9 13 2 5" xfId="58959"/>
    <cellStyle name="Note 9 13 3" xfId="58960"/>
    <cellStyle name="Note 9 13 3 2" xfId="58961"/>
    <cellStyle name="Note 9 13 3 2 2" xfId="58962"/>
    <cellStyle name="Note 9 13 3 3" xfId="58963"/>
    <cellStyle name="Note 9 13 4" xfId="58964"/>
    <cellStyle name="Note 9 13 4 2" xfId="58965"/>
    <cellStyle name="Note 9 13 4 2 2" xfId="58966"/>
    <cellStyle name="Note 9 13 4 3" xfId="58967"/>
    <cellStyle name="Note 9 13 5" xfId="58968"/>
    <cellStyle name="Note 9 13 5 2" xfId="58969"/>
    <cellStyle name="Note 9 13 6" xfId="58970"/>
    <cellStyle name="Note 9 14" xfId="58971"/>
    <cellStyle name="Note 9 14 2" xfId="58972"/>
    <cellStyle name="Note 9 14 2 2" xfId="58973"/>
    <cellStyle name="Note 9 14 2 2 2" xfId="58974"/>
    <cellStyle name="Note 9 14 2 2 2 2" xfId="58975"/>
    <cellStyle name="Note 9 14 2 2 3" xfId="58976"/>
    <cellStyle name="Note 9 14 2 3" xfId="58977"/>
    <cellStyle name="Note 9 14 2 3 2" xfId="58978"/>
    <cellStyle name="Note 9 14 2 3 2 2" xfId="58979"/>
    <cellStyle name="Note 9 14 2 3 3" xfId="58980"/>
    <cellStyle name="Note 9 14 2 4" xfId="58981"/>
    <cellStyle name="Note 9 14 2 4 2" xfId="58982"/>
    <cellStyle name="Note 9 14 2 5" xfId="58983"/>
    <cellStyle name="Note 9 14 3" xfId="58984"/>
    <cellStyle name="Note 9 14 3 2" xfId="58985"/>
    <cellStyle name="Note 9 14 3 2 2" xfId="58986"/>
    <cellStyle name="Note 9 14 3 3" xfId="58987"/>
    <cellStyle name="Note 9 14 4" xfId="58988"/>
    <cellStyle name="Note 9 14 4 2" xfId="58989"/>
    <cellStyle name="Note 9 14 4 2 2" xfId="58990"/>
    <cellStyle name="Note 9 14 4 3" xfId="58991"/>
    <cellStyle name="Note 9 14 5" xfId="58992"/>
    <cellStyle name="Note 9 14 5 2" xfId="58993"/>
    <cellStyle name="Note 9 14 6" xfId="58994"/>
    <cellStyle name="Note 9 15" xfId="58995"/>
    <cellStyle name="Note 9 15 2" xfId="58996"/>
    <cellStyle name="Note 9 15 2 2" xfId="58997"/>
    <cellStyle name="Note 9 15 2 2 2" xfId="58998"/>
    <cellStyle name="Note 9 15 2 3" xfId="58999"/>
    <cellStyle name="Note 9 15 3" xfId="59000"/>
    <cellStyle name="Note 9 15 3 2" xfId="59001"/>
    <cellStyle name="Note 9 15 3 2 2" xfId="59002"/>
    <cellStyle name="Note 9 15 3 3" xfId="59003"/>
    <cellStyle name="Note 9 15 4" xfId="59004"/>
    <cellStyle name="Note 9 15 4 2" xfId="59005"/>
    <cellStyle name="Note 9 15 5" xfId="59006"/>
    <cellStyle name="Note 9 16" xfId="59007"/>
    <cellStyle name="Note 9 17" xfId="59008"/>
    <cellStyle name="Note 9 2" xfId="59009"/>
    <cellStyle name="Note 9 2 10" xfId="59010"/>
    <cellStyle name="Note 9 2 2" xfId="59011"/>
    <cellStyle name="Note 9 2 2 2" xfId="59012"/>
    <cellStyle name="Note 9 2 2 2 2" xfId="59013"/>
    <cellStyle name="Note 9 2 2 2 2 2" xfId="59014"/>
    <cellStyle name="Note 9 2 2 2 2 2 2" xfId="59015"/>
    <cellStyle name="Note 9 2 2 2 2 2 2 2" xfId="59016"/>
    <cellStyle name="Note 9 2 2 2 2 2 3" xfId="59017"/>
    <cellStyle name="Note 9 2 2 2 2 3" xfId="59018"/>
    <cellStyle name="Note 9 2 2 2 2 3 2" xfId="59019"/>
    <cellStyle name="Note 9 2 2 2 2 3 2 2" xfId="59020"/>
    <cellStyle name="Note 9 2 2 2 2 3 3" xfId="59021"/>
    <cellStyle name="Note 9 2 2 2 2 4" xfId="59022"/>
    <cellStyle name="Note 9 2 2 2 2 4 2" xfId="59023"/>
    <cellStyle name="Note 9 2 2 2 2 5" xfId="59024"/>
    <cellStyle name="Note 9 2 2 2 3" xfId="59025"/>
    <cellStyle name="Note 9 2 2 2 3 2" xfId="59026"/>
    <cellStyle name="Note 9 2 2 2 3 2 2" xfId="59027"/>
    <cellStyle name="Note 9 2 2 2 3 3" xfId="59028"/>
    <cellStyle name="Note 9 2 2 2 4" xfId="59029"/>
    <cellStyle name="Note 9 2 2 2 4 2" xfId="59030"/>
    <cellStyle name="Note 9 2 2 2 4 2 2" xfId="59031"/>
    <cellStyle name="Note 9 2 2 2 4 3" xfId="59032"/>
    <cellStyle name="Note 9 2 2 2 5" xfId="59033"/>
    <cellStyle name="Note 9 2 2 2 5 2" xfId="59034"/>
    <cellStyle name="Note 9 2 2 2 6" xfId="59035"/>
    <cellStyle name="Note 9 2 2 3" xfId="59036"/>
    <cellStyle name="Note 9 2 2 3 2" xfId="59037"/>
    <cellStyle name="Note 9 2 2 3 2 2" xfId="59038"/>
    <cellStyle name="Note 9 2 2 3 2 2 2" xfId="59039"/>
    <cellStyle name="Note 9 2 2 3 2 2 2 2" xfId="59040"/>
    <cellStyle name="Note 9 2 2 3 2 2 3" xfId="59041"/>
    <cellStyle name="Note 9 2 2 3 2 3" xfId="59042"/>
    <cellStyle name="Note 9 2 2 3 2 3 2" xfId="59043"/>
    <cellStyle name="Note 9 2 2 3 2 3 2 2" xfId="59044"/>
    <cellStyle name="Note 9 2 2 3 2 3 3" xfId="59045"/>
    <cellStyle name="Note 9 2 2 3 2 4" xfId="59046"/>
    <cellStyle name="Note 9 2 2 3 2 4 2" xfId="59047"/>
    <cellStyle name="Note 9 2 2 3 2 5" xfId="59048"/>
    <cellStyle name="Note 9 2 2 3 3" xfId="59049"/>
    <cellStyle name="Note 9 2 2 3 3 2" xfId="59050"/>
    <cellStyle name="Note 9 2 2 3 3 2 2" xfId="59051"/>
    <cellStyle name="Note 9 2 2 3 3 3" xfId="59052"/>
    <cellStyle name="Note 9 2 2 3 4" xfId="59053"/>
    <cellStyle name="Note 9 2 2 3 4 2" xfId="59054"/>
    <cellStyle name="Note 9 2 2 3 4 2 2" xfId="59055"/>
    <cellStyle name="Note 9 2 2 3 4 3" xfId="59056"/>
    <cellStyle name="Note 9 2 2 3 5" xfId="59057"/>
    <cellStyle name="Note 9 2 2 3 5 2" xfId="59058"/>
    <cellStyle name="Note 9 2 2 3 6" xfId="59059"/>
    <cellStyle name="Note 9 2 2 4" xfId="59060"/>
    <cellStyle name="Note 9 2 2 4 2" xfId="59061"/>
    <cellStyle name="Note 9 2 2 4 2 2" xfId="59062"/>
    <cellStyle name="Note 9 2 2 4 2 2 2" xfId="59063"/>
    <cellStyle name="Note 9 2 2 4 2 3" xfId="59064"/>
    <cellStyle name="Note 9 2 2 4 3" xfId="59065"/>
    <cellStyle name="Note 9 2 2 4 3 2" xfId="59066"/>
    <cellStyle name="Note 9 2 2 4 3 2 2" xfId="59067"/>
    <cellStyle name="Note 9 2 2 4 3 3" xfId="59068"/>
    <cellStyle name="Note 9 2 2 4 4" xfId="59069"/>
    <cellStyle name="Note 9 2 2 4 4 2" xfId="59070"/>
    <cellStyle name="Note 9 2 2 4 5" xfId="59071"/>
    <cellStyle name="Note 9 2 3" xfId="59072"/>
    <cellStyle name="Note 9 2 3 2" xfId="59073"/>
    <cellStyle name="Note 9 2 3 2 2" xfId="59074"/>
    <cellStyle name="Note 9 2 3 2 2 2" xfId="59075"/>
    <cellStyle name="Note 9 2 3 2 2 2 2" xfId="59076"/>
    <cellStyle name="Note 9 2 3 2 2 2 2 2" xfId="59077"/>
    <cellStyle name="Note 9 2 3 2 2 2 3" xfId="59078"/>
    <cellStyle name="Note 9 2 3 2 2 3" xfId="59079"/>
    <cellStyle name="Note 9 2 3 2 2 3 2" xfId="59080"/>
    <cellStyle name="Note 9 2 3 2 2 3 2 2" xfId="59081"/>
    <cellStyle name="Note 9 2 3 2 2 3 3" xfId="59082"/>
    <cellStyle name="Note 9 2 3 2 2 4" xfId="59083"/>
    <cellStyle name="Note 9 2 3 2 2 4 2" xfId="59084"/>
    <cellStyle name="Note 9 2 3 2 2 5" xfId="59085"/>
    <cellStyle name="Note 9 2 3 2 3" xfId="59086"/>
    <cellStyle name="Note 9 2 3 2 3 2" xfId="59087"/>
    <cellStyle name="Note 9 2 3 2 3 2 2" xfId="59088"/>
    <cellStyle name="Note 9 2 3 2 3 3" xfId="59089"/>
    <cellStyle name="Note 9 2 3 2 4" xfId="59090"/>
    <cellStyle name="Note 9 2 3 2 4 2" xfId="59091"/>
    <cellStyle name="Note 9 2 3 2 4 2 2" xfId="59092"/>
    <cellStyle name="Note 9 2 3 2 4 3" xfId="59093"/>
    <cellStyle name="Note 9 2 3 2 5" xfId="59094"/>
    <cellStyle name="Note 9 2 3 2 5 2" xfId="59095"/>
    <cellStyle name="Note 9 2 3 2 6" xfId="59096"/>
    <cellStyle name="Note 9 2 3 3" xfId="59097"/>
    <cellStyle name="Note 9 2 3 3 2" xfId="59098"/>
    <cellStyle name="Note 9 2 3 3 2 2" xfId="59099"/>
    <cellStyle name="Note 9 2 3 3 2 2 2" xfId="59100"/>
    <cellStyle name="Note 9 2 3 3 2 2 2 2" xfId="59101"/>
    <cellStyle name="Note 9 2 3 3 2 2 3" xfId="59102"/>
    <cellStyle name="Note 9 2 3 3 2 3" xfId="59103"/>
    <cellStyle name="Note 9 2 3 3 2 3 2" xfId="59104"/>
    <cellStyle name="Note 9 2 3 3 2 3 2 2" xfId="59105"/>
    <cellStyle name="Note 9 2 3 3 2 3 3" xfId="59106"/>
    <cellStyle name="Note 9 2 3 3 2 4" xfId="59107"/>
    <cellStyle name="Note 9 2 3 3 2 4 2" xfId="59108"/>
    <cellStyle name="Note 9 2 3 3 2 5" xfId="59109"/>
    <cellStyle name="Note 9 2 3 3 3" xfId="59110"/>
    <cellStyle name="Note 9 2 3 3 3 2" xfId="59111"/>
    <cellStyle name="Note 9 2 3 3 3 2 2" xfId="59112"/>
    <cellStyle name="Note 9 2 3 3 3 3" xfId="59113"/>
    <cellStyle name="Note 9 2 3 3 4" xfId="59114"/>
    <cellStyle name="Note 9 2 3 3 4 2" xfId="59115"/>
    <cellStyle name="Note 9 2 3 3 4 2 2" xfId="59116"/>
    <cellStyle name="Note 9 2 3 3 4 3" xfId="59117"/>
    <cellStyle name="Note 9 2 3 3 5" xfId="59118"/>
    <cellStyle name="Note 9 2 3 3 5 2" xfId="59119"/>
    <cellStyle name="Note 9 2 3 3 6" xfId="59120"/>
    <cellStyle name="Note 9 2 3 4" xfId="59121"/>
    <cellStyle name="Note 9 2 3 4 2" xfId="59122"/>
    <cellStyle name="Note 9 2 3 4 2 2" xfId="59123"/>
    <cellStyle name="Note 9 2 3 4 2 2 2" xfId="59124"/>
    <cellStyle name="Note 9 2 3 4 2 3" xfId="59125"/>
    <cellStyle name="Note 9 2 3 4 3" xfId="59126"/>
    <cellStyle name="Note 9 2 3 4 3 2" xfId="59127"/>
    <cellStyle name="Note 9 2 3 4 3 2 2" xfId="59128"/>
    <cellStyle name="Note 9 2 3 4 3 3" xfId="59129"/>
    <cellStyle name="Note 9 2 3 4 4" xfId="59130"/>
    <cellStyle name="Note 9 2 3 4 4 2" xfId="59131"/>
    <cellStyle name="Note 9 2 3 4 5" xfId="59132"/>
    <cellStyle name="Note 9 2 4" xfId="59133"/>
    <cellStyle name="Note 9 2 4 2" xfId="59134"/>
    <cellStyle name="Note 9 2 4 2 2" xfId="59135"/>
    <cellStyle name="Note 9 2 4 2 2 2" xfId="59136"/>
    <cellStyle name="Note 9 2 4 2 2 2 2" xfId="59137"/>
    <cellStyle name="Note 9 2 4 2 2 2 2 2" xfId="59138"/>
    <cellStyle name="Note 9 2 4 2 2 2 3" xfId="59139"/>
    <cellStyle name="Note 9 2 4 2 2 3" xfId="59140"/>
    <cellStyle name="Note 9 2 4 2 2 3 2" xfId="59141"/>
    <cellStyle name="Note 9 2 4 2 2 3 2 2" xfId="59142"/>
    <cellStyle name="Note 9 2 4 2 2 3 3" xfId="59143"/>
    <cellStyle name="Note 9 2 4 2 2 4" xfId="59144"/>
    <cellStyle name="Note 9 2 4 2 2 4 2" xfId="59145"/>
    <cellStyle name="Note 9 2 4 2 2 5" xfId="59146"/>
    <cellStyle name="Note 9 2 4 2 3" xfId="59147"/>
    <cellStyle name="Note 9 2 4 2 3 2" xfId="59148"/>
    <cellStyle name="Note 9 2 4 2 3 2 2" xfId="59149"/>
    <cellStyle name="Note 9 2 4 2 3 3" xfId="59150"/>
    <cellStyle name="Note 9 2 4 2 4" xfId="59151"/>
    <cellStyle name="Note 9 2 4 2 4 2" xfId="59152"/>
    <cellStyle name="Note 9 2 4 2 4 2 2" xfId="59153"/>
    <cellStyle name="Note 9 2 4 2 4 3" xfId="59154"/>
    <cellStyle name="Note 9 2 4 2 5" xfId="59155"/>
    <cellStyle name="Note 9 2 4 2 5 2" xfId="59156"/>
    <cellStyle name="Note 9 2 4 2 6" xfId="59157"/>
    <cellStyle name="Note 9 2 4 3" xfId="59158"/>
    <cellStyle name="Note 9 2 4 3 2" xfId="59159"/>
    <cellStyle name="Note 9 2 4 3 2 2" xfId="59160"/>
    <cellStyle name="Note 9 2 4 3 2 2 2" xfId="59161"/>
    <cellStyle name="Note 9 2 4 3 2 2 2 2" xfId="59162"/>
    <cellStyle name="Note 9 2 4 3 2 2 3" xfId="59163"/>
    <cellStyle name="Note 9 2 4 3 2 3" xfId="59164"/>
    <cellStyle name="Note 9 2 4 3 2 3 2" xfId="59165"/>
    <cellStyle name="Note 9 2 4 3 2 3 2 2" xfId="59166"/>
    <cellStyle name="Note 9 2 4 3 2 3 3" xfId="59167"/>
    <cellStyle name="Note 9 2 4 3 2 4" xfId="59168"/>
    <cellStyle name="Note 9 2 4 3 2 4 2" xfId="59169"/>
    <cellStyle name="Note 9 2 4 3 2 5" xfId="59170"/>
    <cellStyle name="Note 9 2 4 3 3" xfId="59171"/>
    <cellStyle name="Note 9 2 4 3 3 2" xfId="59172"/>
    <cellStyle name="Note 9 2 4 3 3 2 2" xfId="59173"/>
    <cellStyle name="Note 9 2 4 3 3 3" xfId="59174"/>
    <cellStyle name="Note 9 2 4 3 4" xfId="59175"/>
    <cellStyle name="Note 9 2 4 3 4 2" xfId="59176"/>
    <cellStyle name="Note 9 2 4 3 4 2 2" xfId="59177"/>
    <cellStyle name="Note 9 2 4 3 4 3" xfId="59178"/>
    <cellStyle name="Note 9 2 4 3 5" xfId="59179"/>
    <cellStyle name="Note 9 2 4 3 5 2" xfId="59180"/>
    <cellStyle name="Note 9 2 4 3 6" xfId="59181"/>
    <cellStyle name="Note 9 2 4 4" xfId="59182"/>
    <cellStyle name="Note 9 2 4 4 2" xfId="59183"/>
    <cellStyle name="Note 9 2 4 4 2 2" xfId="59184"/>
    <cellStyle name="Note 9 2 4 4 2 2 2" xfId="59185"/>
    <cellStyle name="Note 9 2 4 4 2 3" xfId="59186"/>
    <cellStyle name="Note 9 2 4 4 3" xfId="59187"/>
    <cellStyle name="Note 9 2 4 4 3 2" xfId="59188"/>
    <cellStyle name="Note 9 2 4 4 3 2 2" xfId="59189"/>
    <cellStyle name="Note 9 2 4 4 3 3" xfId="59190"/>
    <cellStyle name="Note 9 2 4 4 4" xfId="59191"/>
    <cellStyle name="Note 9 2 4 4 4 2" xfId="59192"/>
    <cellStyle name="Note 9 2 4 4 5" xfId="59193"/>
    <cellStyle name="Note 9 2 5" xfId="59194"/>
    <cellStyle name="Note 9 2 5 2" xfId="59195"/>
    <cellStyle name="Note 9 2 5 2 2" xfId="59196"/>
    <cellStyle name="Note 9 2 5 2 2 2" xfId="59197"/>
    <cellStyle name="Note 9 2 5 2 2 2 2" xfId="59198"/>
    <cellStyle name="Note 9 2 5 2 2 2 2 2" xfId="59199"/>
    <cellStyle name="Note 9 2 5 2 2 2 3" xfId="59200"/>
    <cellStyle name="Note 9 2 5 2 2 3" xfId="59201"/>
    <cellStyle name="Note 9 2 5 2 2 3 2" xfId="59202"/>
    <cellStyle name="Note 9 2 5 2 2 3 2 2" xfId="59203"/>
    <cellStyle name="Note 9 2 5 2 2 3 3" xfId="59204"/>
    <cellStyle name="Note 9 2 5 2 2 4" xfId="59205"/>
    <cellStyle name="Note 9 2 5 2 2 4 2" xfId="59206"/>
    <cellStyle name="Note 9 2 5 2 2 5" xfId="59207"/>
    <cellStyle name="Note 9 2 5 2 3" xfId="59208"/>
    <cellStyle name="Note 9 2 5 2 3 2" xfId="59209"/>
    <cellStyle name="Note 9 2 5 2 3 2 2" xfId="59210"/>
    <cellStyle name="Note 9 2 5 2 3 3" xfId="59211"/>
    <cellStyle name="Note 9 2 5 2 4" xfId="59212"/>
    <cellStyle name="Note 9 2 5 2 4 2" xfId="59213"/>
    <cellStyle name="Note 9 2 5 2 4 2 2" xfId="59214"/>
    <cellStyle name="Note 9 2 5 2 4 3" xfId="59215"/>
    <cellStyle name="Note 9 2 5 2 5" xfId="59216"/>
    <cellStyle name="Note 9 2 5 2 5 2" xfId="59217"/>
    <cellStyle name="Note 9 2 5 2 6" xfId="59218"/>
    <cellStyle name="Note 9 2 5 3" xfId="59219"/>
    <cellStyle name="Note 9 2 5 3 2" xfId="59220"/>
    <cellStyle name="Note 9 2 5 3 2 2" xfId="59221"/>
    <cellStyle name="Note 9 2 5 3 2 2 2" xfId="59222"/>
    <cellStyle name="Note 9 2 5 3 2 2 2 2" xfId="59223"/>
    <cellStyle name="Note 9 2 5 3 2 2 3" xfId="59224"/>
    <cellStyle name="Note 9 2 5 3 2 3" xfId="59225"/>
    <cellStyle name="Note 9 2 5 3 2 3 2" xfId="59226"/>
    <cellStyle name="Note 9 2 5 3 2 3 2 2" xfId="59227"/>
    <cellStyle name="Note 9 2 5 3 2 3 3" xfId="59228"/>
    <cellStyle name="Note 9 2 5 3 2 4" xfId="59229"/>
    <cellStyle name="Note 9 2 5 3 2 4 2" xfId="59230"/>
    <cellStyle name="Note 9 2 5 3 2 5" xfId="59231"/>
    <cellStyle name="Note 9 2 5 3 3" xfId="59232"/>
    <cellStyle name="Note 9 2 5 3 3 2" xfId="59233"/>
    <cellStyle name="Note 9 2 5 3 3 2 2" xfId="59234"/>
    <cellStyle name="Note 9 2 5 3 3 3" xfId="59235"/>
    <cellStyle name="Note 9 2 5 3 4" xfId="59236"/>
    <cellStyle name="Note 9 2 5 3 4 2" xfId="59237"/>
    <cellStyle name="Note 9 2 5 3 4 2 2" xfId="59238"/>
    <cellStyle name="Note 9 2 5 3 4 3" xfId="59239"/>
    <cellStyle name="Note 9 2 5 3 5" xfId="59240"/>
    <cellStyle name="Note 9 2 5 3 5 2" xfId="59241"/>
    <cellStyle name="Note 9 2 5 3 6" xfId="59242"/>
    <cellStyle name="Note 9 2 5 4" xfId="59243"/>
    <cellStyle name="Note 9 2 5 4 2" xfId="59244"/>
    <cellStyle name="Note 9 2 5 4 2 2" xfId="59245"/>
    <cellStyle name="Note 9 2 5 4 2 2 2" xfId="59246"/>
    <cellStyle name="Note 9 2 5 4 2 3" xfId="59247"/>
    <cellStyle name="Note 9 2 5 4 3" xfId="59248"/>
    <cellStyle name="Note 9 2 5 4 3 2" xfId="59249"/>
    <cellStyle name="Note 9 2 5 4 3 2 2" xfId="59250"/>
    <cellStyle name="Note 9 2 5 4 3 3" xfId="59251"/>
    <cellStyle name="Note 9 2 5 4 4" xfId="59252"/>
    <cellStyle name="Note 9 2 5 4 4 2" xfId="59253"/>
    <cellStyle name="Note 9 2 5 4 5" xfId="59254"/>
    <cellStyle name="Note 9 2 6" xfId="59255"/>
    <cellStyle name="Note 9 2 6 2" xfId="59256"/>
    <cellStyle name="Note 9 2 6 2 2" xfId="59257"/>
    <cellStyle name="Note 9 2 6 2 2 2" xfId="59258"/>
    <cellStyle name="Note 9 2 6 2 2 2 2" xfId="59259"/>
    <cellStyle name="Note 9 2 6 2 2 2 2 2" xfId="59260"/>
    <cellStyle name="Note 9 2 6 2 2 2 3" xfId="59261"/>
    <cellStyle name="Note 9 2 6 2 2 3" xfId="59262"/>
    <cellStyle name="Note 9 2 6 2 2 3 2" xfId="59263"/>
    <cellStyle name="Note 9 2 6 2 2 3 2 2" xfId="59264"/>
    <cellStyle name="Note 9 2 6 2 2 3 3" xfId="59265"/>
    <cellStyle name="Note 9 2 6 2 2 4" xfId="59266"/>
    <cellStyle name="Note 9 2 6 2 2 4 2" xfId="59267"/>
    <cellStyle name="Note 9 2 6 2 2 5" xfId="59268"/>
    <cellStyle name="Note 9 2 6 2 3" xfId="59269"/>
    <cellStyle name="Note 9 2 6 2 3 2" xfId="59270"/>
    <cellStyle name="Note 9 2 6 2 3 2 2" xfId="59271"/>
    <cellStyle name="Note 9 2 6 2 3 3" xfId="59272"/>
    <cellStyle name="Note 9 2 6 2 4" xfId="59273"/>
    <cellStyle name="Note 9 2 6 2 4 2" xfId="59274"/>
    <cellStyle name="Note 9 2 6 2 4 2 2" xfId="59275"/>
    <cellStyle name="Note 9 2 6 2 4 3" xfId="59276"/>
    <cellStyle name="Note 9 2 6 2 5" xfId="59277"/>
    <cellStyle name="Note 9 2 6 2 5 2" xfId="59278"/>
    <cellStyle name="Note 9 2 6 2 6" xfId="59279"/>
    <cellStyle name="Note 9 2 6 3" xfId="59280"/>
    <cellStyle name="Note 9 2 6 3 2" xfId="59281"/>
    <cellStyle name="Note 9 2 6 3 2 2" xfId="59282"/>
    <cellStyle name="Note 9 2 6 3 2 2 2" xfId="59283"/>
    <cellStyle name="Note 9 2 6 3 2 2 2 2" xfId="59284"/>
    <cellStyle name="Note 9 2 6 3 2 2 3" xfId="59285"/>
    <cellStyle name="Note 9 2 6 3 2 3" xfId="59286"/>
    <cellStyle name="Note 9 2 6 3 2 3 2" xfId="59287"/>
    <cellStyle name="Note 9 2 6 3 2 3 2 2" xfId="59288"/>
    <cellStyle name="Note 9 2 6 3 2 3 3" xfId="59289"/>
    <cellStyle name="Note 9 2 6 3 2 4" xfId="59290"/>
    <cellStyle name="Note 9 2 6 3 2 4 2" xfId="59291"/>
    <cellStyle name="Note 9 2 6 3 2 5" xfId="59292"/>
    <cellStyle name="Note 9 2 6 3 3" xfId="59293"/>
    <cellStyle name="Note 9 2 6 3 3 2" xfId="59294"/>
    <cellStyle name="Note 9 2 6 3 3 2 2" xfId="59295"/>
    <cellStyle name="Note 9 2 6 3 3 3" xfId="59296"/>
    <cellStyle name="Note 9 2 6 3 4" xfId="59297"/>
    <cellStyle name="Note 9 2 6 3 4 2" xfId="59298"/>
    <cellStyle name="Note 9 2 6 3 4 2 2" xfId="59299"/>
    <cellStyle name="Note 9 2 6 3 4 3" xfId="59300"/>
    <cellStyle name="Note 9 2 6 3 5" xfId="59301"/>
    <cellStyle name="Note 9 2 6 3 5 2" xfId="59302"/>
    <cellStyle name="Note 9 2 6 3 6" xfId="59303"/>
    <cellStyle name="Note 9 2 6 4" xfId="59304"/>
    <cellStyle name="Note 9 2 6 4 2" xfId="59305"/>
    <cellStyle name="Note 9 2 6 4 2 2" xfId="59306"/>
    <cellStyle name="Note 9 2 6 4 2 2 2" xfId="59307"/>
    <cellStyle name="Note 9 2 6 4 2 3" xfId="59308"/>
    <cellStyle name="Note 9 2 6 4 3" xfId="59309"/>
    <cellStyle name="Note 9 2 6 4 3 2" xfId="59310"/>
    <cellStyle name="Note 9 2 6 4 3 2 2" xfId="59311"/>
    <cellStyle name="Note 9 2 6 4 3 3" xfId="59312"/>
    <cellStyle name="Note 9 2 6 4 4" xfId="59313"/>
    <cellStyle name="Note 9 2 6 4 4 2" xfId="59314"/>
    <cellStyle name="Note 9 2 6 4 5" xfId="59315"/>
    <cellStyle name="Note 9 2 7" xfId="59316"/>
    <cellStyle name="Note 9 2 7 2" xfId="59317"/>
    <cellStyle name="Note 9 2 7 2 2" xfId="59318"/>
    <cellStyle name="Note 9 2 7 2 2 2" xfId="59319"/>
    <cellStyle name="Note 9 2 7 2 2 2 2" xfId="59320"/>
    <cellStyle name="Note 9 2 7 2 2 3" xfId="59321"/>
    <cellStyle name="Note 9 2 7 2 3" xfId="59322"/>
    <cellStyle name="Note 9 2 7 2 3 2" xfId="59323"/>
    <cellStyle name="Note 9 2 7 2 3 2 2" xfId="59324"/>
    <cellStyle name="Note 9 2 7 2 3 3" xfId="59325"/>
    <cellStyle name="Note 9 2 7 2 4" xfId="59326"/>
    <cellStyle name="Note 9 2 7 2 4 2" xfId="59327"/>
    <cellStyle name="Note 9 2 7 2 5" xfId="59328"/>
    <cellStyle name="Note 9 2 7 3" xfId="59329"/>
    <cellStyle name="Note 9 2 7 3 2" xfId="59330"/>
    <cellStyle name="Note 9 2 7 3 2 2" xfId="59331"/>
    <cellStyle name="Note 9 2 7 3 3" xfId="59332"/>
    <cellStyle name="Note 9 2 7 4" xfId="59333"/>
    <cellStyle name="Note 9 2 7 4 2" xfId="59334"/>
    <cellStyle name="Note 9 2 7 4 2 2" xfId="59335"/>
    <cellStyle name="Note 9 2 7 4 3" xfId="59336"/>
    <cellStyle name="Note 9 2 7 5" xfId="59337"/>
    <cellStyle name="Note 9 2 7 5 2" xfId="59338"/>
    <cellStyle name="Note 9 2 7 6" xfId="59339"/>
    <cellStyle name="Note 9 2 8" xfId="59340"/>
    <cellStyle name="Note 9 2 8 2" xfId="59341"/>
    <cellStyle name="Note 9 2 8 2 2" xfId="59342"/>
    <cellStyle name="Note 9 2 8 2 2 2" xfId="59343"/>
    <cellStyle name="Note 9 2 8 2 2 2 2" xfId="59344"/>
    <cellStyle name="Note 9 2 8 2 2 3" xfId="59345"/>
    <cellStyle name="Note 9 2 8 2 3" xfId="59346"/>
    <cellStyle name="Note 9 2 8 2 3 2" xfId="59347"/>
    <cellStyle name="Note 9 2 8 2 3 2 2" xfId="59348"/>
    <cellStyle name="Note 9 2 8 2 3 3" xfId="59349"/>
    <cellStyle name="Note 9 2 8 2 4" xfId="59350"/>
    <cellStyle name="Note 9 2 8 2 4 2" xfId="59351"/>
    <cellStyle name="Note 9 2 8 2 5" xfId="59352"/>
    <cellStyle name="Note 9 2 8 3" xfId="59353"/>
    <cellStyle name="Note 9 2 8 3 2" xfId="59354"/>
    <cellStyle name="Note 9 2 8 3 2 2" xfId="59355"/>
    <cellStyle name="Note 9 2 8 3 3" xfId="59356"/>
    <cellStyle name="Note 9 2 8 4" xfId="59357"/>
    <cellStyle name="Note 9 2 8 4 2" xfId="59358"/>
    <cellStyle name="Note 9 2 8 4 2 2" xfId="59359"/>
    <cellStyle name="Note 9 2 8 4 3" xfId="59360"/>
    <cellStyle name="Note 9 2 8 5" xfId="59361"/>
    <cellStyle name="Note 9 2 8 5 2" xfId="59362"/>
    <cellStyle name="Note 9 2 8 6" xfId="59363"/>
    <cellStyle name="Note 9 2 9" xfId="59364"/>
    <cellStyle name="Note 9 2 9 2" xfId="59365"/>
    <cellStyle name="Note 9 2 9 2 2" xfId="59366"/>
    <cellStyle name="Note 9 2 9 2 2 2" xfId="59367"/>
    <cellStyle name="Note 9 2 9 2 3" xfId="59368"/>
    <cellStyle name="Note 9 2 9 3" xfId="59369"/>
    <cellStyle name="Note 9 2 9 3 2" xfId="59370"/>
    <cellStyle name="Note 9 2 9 3 2 2" xfId="59371"/>
    <cellStyle name="Note 9 2 9 3 3" xfId="59372"/>
    <cellStyle name="Note 9 2 9 4" xfId="59373"/>
    <cellStyle name="Note 9 2 9 4 2" xfId="59374"/>
    <cellStyle name="Note 9 2 9 5" xfId="59375"/>
    <cellStyle name="Note 9 3" xfId="59376"/>
    <cellStyle name="Note 9 3 10" xfId="59377"/>
    <cellStyle name="Note 9 3 2" xfId="59378"/>
    <cellStyle name="Note 9 3 2 2" xfId="59379"/>
    <cellStyle name="Note 9 3 2 2 2" xfId="59380"/>
    <cellStyle name="Note 9 3 2 2 2 2" xfId="59381"/>
    <cellStyle name="Note 9 3 2 2 2 2 2" xfId="59382"/>
    <cellStyle name="Note 9 3 2 2 2 2 2 2" xfId="59383"/>
    <cellStyle name="Note 9 3 2 2 2 2 3" xfId="59384"/>
    <cellStyle name="Note 9 3 2 2 2 3" xfId="59385"/>
    <cellStyle name="Note 9 3 2 2 2 3 2" xfId="59386"/>
    <cellStyle name="Note 9 3 2 2 2 3 2 2" xfId="59387"/>
    <cellStyle name="Note 9 3 2 2 2 3 3" xfId="59388"/>
    <cellStyle name="Note 9 3 2 2 2 4" xfId="59389"/>
    <cellStyle name="Note 9 3 2 2 2 4 2" xfId="59390"/>
    <cellStyle name="Note 9 3 2 2 2 5" xfId="59391"/>
    <cellStyle name="Note 9 3 2 2 3" xfId="59392"/>
    <cellStyle name="Note 9 3 2 2 3 2" xfId="59393"/>
    <cellStyle name="Note 9 3 2 2 3 2 2" xfId="59394"/>
    <cellStyle name="Note 9 3 2 2 3 3" xfId="59395"/>
    <cellStyle name="Note 9 3 2 2 4" xfId="59396"/>
    <cellStyle name="Note 9 3 2 2 4 2" xfId="59397"/>
    <cellStyle name="Note 9 3 2 2 4 2 2" xfId="59398"/>
    <cellStyle name="Note 9 3 2 2 4 3" xfId="59399"/>
    <cellStyle name="Note 9 3 2 2 5" xfId="59400"/>
    <cellStyle name="Note 9 3 2 2 5 2" xfId="59401"/>
    <cellStyle name="Note 9 3 2 2 6" xfId="59402"/>
    <cellStyle name="Note 9 3 2 3" xfId="59403"/>
    <cellStyle name="Note 9 3 2 3 2" xfId="59404"/>
    <cellStyle name="Note 9 3 2 3 2 2" xfId="59405"/>
    <cellStyle name="Note 9 3 2 3 2 2 2" xfId="59406"/>
    <cellStyle name="Note 9 3 2 3 2 2 2 2" xfId="59407"/>
    <cellStyle name="Note 9 3 2 3 2 2 3" xfId="59408"/>
    <cellStyle name="Note 9 3 2 3 2 3" xfId="59409"/>
    <cellStyle name="Note 9 3 2 3 2 3 2" xfId="59410"/>
    <cellStyle name="Note 9 3 2 3 2 3 2 2" xfId="59411"/>
    <cellStyle name="Note 9 3 2 3 2 3 3" xfId="59412"/>
    <cellStyle name="Note 9 3 2 3 2 4" xfId="59413"/>
    <cellStyle name="Note 9 3 2 3 2 4 2" xfId="59414"/>
    <cellStyle name="Note 9 3 2 3 2 5" xfId="59415"/>
    <cellStyle name="Note 9 3 2 3 3" xfId="59416"/>
    <cellStyle name="Note 9 3 2 3 3 2" xfId="59417"/>
    <cellStyle name="Note 9 3 2 3 3 2 2" xfId="59418"/>
    <cellStyle name="Note 9 3 2 3 3 3" xfId="59419"/>
    <cellStyle name="Note 9 3 2 3 4" xfId="59420"/>
    <cellStyle name="Note 9 3 2 3 4 2" xfId="59421"/>
    <cellStyle name="Note 9 3 2 3 4 2 2" xfId="59422"/>
    <cellStyle name="Note 9 3 2 3 4 3" xfId="59423"/>
    <cellStyle name="Note 9 3 2 3 5" xfId="59424"/>
    <cellStyle name="Note 9 3 2 3 5 2" xfId="59425"/>
    <cellStyle name="Note 9 3 2 3 6" xfId="59426"/>
    <cellStyle name="Note 9 3 2 4" xfId="59427"/>
    <cellStyle name="Note 9 3 2 4 2" xfId="59428"/>
    <cellStyle name="Note 9 3 2 4 2 2" xfId="59429"/>
    <cellStyle name="Note 9 3 2 4 2 2 2" xfId="59430"/>
    <cellStyle name="Note 9 3 2 4 2 3" xfId="59431"/>
    <cellStyle name="Note 9 3 2 4 3" xfId="59432"/>
    <cellStyle name="Note 9 3 2 4 3 2" xfId="59433"/>
    <cellStyle name="Note 9 3 2 4 3 2 2" xfId="59434"/>
    <cellStyle name="Note 9 3 2 4 3 3" xfId="59435"/>
    <cellStyle name="Note 9 3 2 4 4" xfId="59436"/>
    <cellStyle name="Note 9 3 2 4 4 2" xfId="59437"/>
    <cellStyle name="Note 9 3 2 4 5" xfId="59438"/>
    <cellStyle name="Note 9 3 3" xfId="59439"/>
    <cellStyle name="Note 9 3 3 2" xfId="59440"/>
    <cellStyle name="Note 9 3 3 2 2" xfId="59441"/>
    <cellStyle name="Note 9 3 3 2 2 2" xfId="59442"/>
    <cellStyle name="Note 9 3 3 2 2 2 2" xfId="59443"/>
    <cellStyle name="Note 9 3 3 2 2 2 2 2" xfId="59444"/>
    <cellStyle name="Note 9 3 3 2 2 2 3" xfId="59445"/>
    <cellStyle name="Note 9 3 3 2 2 3" xfId="59446"/>
    <cellStyle name="Note 9 3 3 2 2 3 2" xfId="59447"/>
    <cellStyle name="Note 9 3 3 2 2 3 2 2" xfId="59448"/>
    <cellStyle name="Note 9 3 3 2 2 3 3" xfId="59449"/>
    <cellStyle name="Note 9 3 3 2 2 4" xfId="59450"/>
    <cellStyle name="Note 9 3 3 2 2 4 2" xfId="59451"/>
    <cellStyle name="Note 9 3 3 2 2 5" xfId="59452"/>
    <cellStyle name="Note 9 3 3 2 3" xfId="59453"/>
    <cellStyle name="Note 9 3 3 2 3 2" xfId="59454"/>
    <cellStyle name="Note 9 3 3 2 3 2 2" xfId="59455"/>
    <cellStyle name="Note 9 3 3 2 3 3" xfId="59456"/>
    <cellStyle name="Note 9 3 3 2 4" xfId="59457"/>
    <cellStyle name="Note 9 3 3 2 4 2" xfId="59458"/>
    <cellStyle name="Note 9 3 3 2 4 2 2" xfId="59459"/>
    <cellStyle name="Note 9 3 3 2 4 3" xfId="59460"/>
    <cellStyle name="Note 9 3 3 2 5" xfId="59461"/>
    <cellStyle name="Note 9 3 3 2 5 2" xfId="59462"/>
    <cellStyle name="Note 9 3 3 2 6" xfId="59463"/>
    <cellStyle name="Note 9 3 3 3" xfId="59464"/>
    <cellStyle name="Note 9 3 3 3 2" xfId="59465"/>
    <cellStyle name="Note 9 3 3 3 2 2" xfId="59466"/>
    <cellStyle name="Note 9 3 3 3 2 2 2" xfId="59467"/>
    <cellStyle name="Note 9 3 3 3 2 2 2 2" xfId="59468"/>
    <cellStyle name="Note 9 3 3 3 2 2 3" xfId="59469"/>
    <cellStyle name="Note 9 3 3 3 2 3" xfId="59470"/>
    <cellStyle name="Note 9 3 3 3 2 3 2" xfId="59471"/>
    <cellStyle name="Note 9 3 3 3 2 3 2 2" xfId="59472"/>
    <cellStyle name="Note 9 3 3 3 2 3 3" xfId="59473"/>
    <cellStyle name="Note 9 3 3 3 2 4" xfId="59474"/>
    <cellStyle name="Note 9 3 3 3 2 4 2" xfId="59475"/>
    <cellStyle name="Note 9 3 3 3 2 5" xfId="59476"/>
    <cellStyle name="Note 9 3 3 3 3" xfId="59477"/>
    <cellStyle name="Note 9 3 3 3 3 2" xfId="59478"/>
    <cellStyle name="Note 9 3 3 3 3 2 2" xfId="59479"/>
    <cellStyle name="Note 9 3 3 3 3 3" xfId="59480"/>
    <cellStyle name="Note 9 3 3 3 4" xfId="59481"/>
    <cellStyle name="Note 9 3 3 3 4 2" xfId="59482"/>
    <cellStyle name="Note 9 3 3 3 4 2 2" xfId="59483"/>
    <cellStyle name="Note 9 3 3 3 4 3" xfId="59484"/>
    <cellStyle name="Note 9 3 3 3 5" xfId="59485"/>
    <cellStyle name="Note 9 3 3 3 5 2" xfId="59486"/>
    <cellStyle name="Note 9 3 3 3 6" xfId="59487"/>
    <cellStyle name="Note 9 3 3 4" xfId="59488"/>
    <cellStyle name="Note 9 3 3 4 2" xfId="59489"/>
    <cellStyle name="Note 9 3 3 4 2 2" xfId="59490"/>
    <cellStyle name="Note 9 3 3 4 2 2 2" xfId="59491"/>
    <cellStyle name="Note 9 3 3 4 2 3" xfId="59492"/>
    <cellStyle name="Note 9 3 3 4 3" xfId="59493"/>
    <cellStyle name="Note 9 3 3 4 3 2" xfId="59494"/>
    <cellStyle name="Note 9 3 3 4 3 2 2" xfId="59495"/>
    <cellStyle name="Note 9 3 3 4 3 3" xfId="59496"/>
    <cellStyle name="Note 9 3 3 4 4" xfId="59497"/>
    <cellStyle name="Note 9 3 3 4 4 2" xfId="59498"/>
    <cellStyle name="Note 9 3 3 4 5" xfId="59499"/>
    <cellStyle name="Note 9 3 4" xfId="59500"/>
    <cellStyle name="Note 9 3 4 2" xfId="59501"/>
    <cellStyle name="Note 9 3 4 2 2" xfId="59502"/>
    <cellStyle name="Note 9 3 4 2 2 2" xfId="59503"/>
    <cellStyle name="Note 9 3 4 2 2 2 2" xfId="59504"/>
    <cellStyle name="Note 9 3 4 2 2 2 2 2" xfId="59505"/>
    <cellStyle name="Note 9 3 4 2 2 2 3" xfId="59506"/>
    <cellStyle name="Note 9 3 4 2 2 3" xfId="59507"/>
    <cellStyle name="Note 9 3 4 2 2 3 2" xfId="59508"/>
    <cellStyle name="Note 9 3 4 2 2 3 2 2" xfId="59509"/>
    <cellStyle name="Note 9 3 4 2 2 3 3" xfId="59510"/>
    <cellStyle name="Note 9 3 4 2 2 4" xfId="59511"/>
    <cellStyle name="Note 9 3 4 2 2 4 2" xfId="59512"/>
    <cellStyle name="Note 9 3 4 2 2 5" xfId="59513"/>
    <cellStyle name="Note 9 3 4 2 3" xfId="59514"/>
    <cellStyle name="Note 9 3 4 2 3 2" xfId="59515"/>
    <cellStyle name="Note 9 3 4 2 3 2 2" xfId="59516"/>
    <cellStyle name="Note 9 3 4 2 3 3" xfId="59517"/>
    <cellStyle name="Note 9 3 4 2 4" xfId="59518"/>
    <cellStyle name="Note 9 3 4 2 4 2" xfId="59519"/>
    <cellStyle name="Note 9 3 4 2 4 2 2" xfId="59520"/>
    <cellStyle name="Note 9 3 4 2 4 3" xfId="59521"/>
    <cellStyle name="Note 9 3 4 2 5" xfId="59522"/>
    <cellStyle name="Note 9 3 4 2 5 2" xfId="59523"/>
    <cellStyle name="Note 9 3 4 2 6" xfId="59524"/>
    <cellStyle name="Note 9 3 4 3" xfId="59525"/>
    <cellStyle name="Note 9 3 4 3 2" xfId="59526"/>
    <cellStyle name="Note 9 3 4 3 2 2" xfId="59527"/>
    <cellStyle name="Note 9 3 4 3 2 2 2" xfId="59528"/>
    <cellStyle name="Note 9 3 4 3 2 2 2 2" xfId="59529"/>
    <cellStyle name="Note 9 3 4 3 2 2 3" xfId="59530"/>
    <cellStyle name="Note 9 3 4 3 2 3" xfId="59531"/>
    <cellStyle name="Note 9 3 4 3 2 3 2" xfId="59532"/>
    <cellStyle name="Note 9 3 4 3 2 3 2 2" xfId="59533"/>
    <cellStyle name="Note 9 3 4 3 2 3 3" xfId="59534"/>
    <cellStyle name="Note 9 3 4 3 2 4" xfId="59535"/>
    <cellStyle name="Note 9 3 4 3 2 4 2" xfId="59536"/>
    <cellStyle name="Note 9 3 4 3 2 5" xfId="59537"/>
    <cellStyle name="Note 9 3 4 3 3" xfId="59538"/>
    <cellStyle name="Note 9 3 4 3 3 2" xfId="59539"/>
    <cellStyle name="Note 9 3 4 3 3 2 2" xfId="59540"/>
    <cellStyle name="Note 9 3 4 3 3 3" xfId="59541"/>
    <cellStyle name="Note 9 3 4 3 4" xfId="59542"/>
    <cellStyle name="Note 9 3 4 3 4 2" xfId="59543"/>
    <cellStyle name="Note 9 3 4 3 4 2 2" xfId="59544"/>
    <cellStyle name="Note 9 3 4 3 4 3" xfId="59545"/>
    <cellStyle name="Note 9 3 4 3 5" xfId="59546"/>
    <cellStyle name="Note 9 3 4 3 5 2" xfId="59547"/>
    <cellStyle name="Note 9 3 4 3 6" xfId="59548"/>
    <cellStyle name="Note 9 3 4 4" xfId="59549"/>
    <cellStyle name="Note 9 3 4 4 2" xfId="59550"/>
    <cellStyle name="Note 9 3 4 4 2 2" xfId="59551"/>
    <cellStyle name="Note 9 3 4 4 2 2 2" xfId="59552"/>
    <cellStyle name="Note 9 3 4 4 2 3" xfId="59553"/>
    <cellStyle name="Note 9 3 4 4 3" xfId="59554"/>
    <cellStyle name="Note 9 3 4 4 3 2" xfId="59555"/>
    <cellStyle name="Note 9 3 4 4 3 2 2" xfId="59556"/>
    <cellStyle name="Note 9 3 4 4 3 3" xfId="59557"/>
    <cellStyle name="Note 9 3 4 4 4" xfId="59558"/>
    <cellStyle name="Note 9 3 4 4 4 2" xfId="59559"/>
    <cellStyle name="Note 9 3 4 4 5" xfId="59560"/>
    <cellStyle name="Note 9 3 5" xfId="59561"/>
    <cellStyle name="Note 9 3 5 2" xfId="59562"/>
    <cellStyle name="Note 9 3 5 2 2" xfId="59563"/>
    <cellStyle name="Note 9 3 5 2 2 2" xfId="59564"/>
    <cellStyle name="Note 9 3 5 2 2 2 2" xfId="59565"/>
    <cellStyle name="Note 9 3 5 2 2 2 2 2" xfId="59566"/>
    <cellStyle name="Note 9 3 5 2 2 2 3" xfId="59567"/>
    <cellStyle name="Note 9 3 5 2 2 3" xfId="59568"/>
    <cellStyle name="Note 9 3 5 2 2 3 2" xfId="59569"/>
    <cellStyle name="Note 9 3 5 2 2 3 2 2" xfId="59570"/>
    <cellStyle name="Note 9 3 5 2 2 3 3" xfId="59571"/>
    <cellStyle name="Note 9 3 5 2 2 4" xfId="59572"/>
    <cellStyle name="Note 9 3 5 2 2 4 2" xfId="59573"/>
    <cellStyle name="Note 9 3 5 2 2 5" xfId="59574"/>
    <cellStyle name="Note 9 3 5 2 3" xfId="59575"/>
    <cellStyle name="Note 9 3 5 2 3 2" xfId="59576"/>
    <cellStyle name="Note 9 3 5 2 3 2 2" xfId="59577"/>
    <cellStyle name="Note 9 3 5 2 3 3" xfId="59578"/>
    <cellStyle name="Note 9 3 5 2 4" xfId="59579"/>
    <cellStyle name="Note 9 3 5 2 4 2" xfId="59580"/>
    <cellStyle name="Note 9 3 5 2 4 2 2" xfId="59581"/>
    <cellStyle name="Note 9 3 5 2 4 3" xfId="59582"/>
    <cellStyle name="Note 9 3 5 2 5" xfId="59583"/>
    <cellStyle name="Note 9 3 5 2 5 2" xfId="59584"/>
    <cellStyle name="Note 9 3 5 2 6" xfId="59585"/>
    <cellStyle name="Note 9 3 5 3" xfId="59586"/>
    <cellStyle name="Note 9 3 5 3 2" xfId="59587"/>
    <cellStyle name="Note 9 3 5 3 2 2" xfId="59588"/>
    <cellStyle name="Note 9 3 5 3 2 2 2" xfId="59589"/>
    <cellStyle name="Note 9 3 5 3 2 2 2 2" xfId="59590"/>
    <cellStyle name="Note 9 3 5 3 2 2 3" xfId="59591"/>
    <cellStyle name="Note 9 3 5 3 2 3" xfId="59592"/>
    <cellStyle name="Note 9 3 5 3 2 3 2" xfId="59593"/>
    <cellStyle name="Note 9 3 5 3 2 3 2 2" xfId="59594"/>
    <cellStyle name="Note 9 3 5 3 2 3 3" xfId="59595"/>
    <cellStyle name="Note 9 3 5 3 2 4" xfId="59596"/>
    <cellStyle name="Note 9 3 5 3 2 4 2" xfId="59597"/>
    <cellStyle name="Note 9 3 5 3 2 5" xfId="59598"/>
    <cellStyle name="Note 9 3 5 3 3" xfId="59599"/>
    <cellStyle name="Note 9 3 5 3 3 2" xfId="59600"/>
    <cellStyle name="Note 9 3 5 3 3 2 2" xfId="59601"/>
    <cellStyle name="Note 9 3 5 3 3 3" xfId="59602"/>
    <cellStyle name="Note 9 3 5 3 4" xfId="59603"/>
    <cellStyle name="Note 9 3 5 3 4 2" xfId="59604"/>
    <cellStyle name="Note 9 3 5 3 4 2 2" xfId="59605"/>
    <cellStyle name="Note 9 3 5 3 4 3" xfId="59606"/>
    <cellStyle name="Note 9 3 5 3 5" xfId="59607"/>
    <cellStyle name="Note 9 3 5 3 5 2" xfId="59608"/>
    <cellStyle name="Note 9 3 5 3 6" xfId="59609"/>
    <cellStyle name="Note 9 3 5 4" xfId="59610"/>
    <cellStyle name="Note 9 3 5 4 2" xfId="59611"/>
    <cellStyle name="Note 9 3 5 4 2 2" xfId="59612"/>
    <cellStyle name="Note 9 3 5 4 2 2 2" xfId="59613"/>
    <cellStyle name="Note 9 3 5 4 2 3" xfId="59614"/>
    <cellStyle name="Note 9 3 5 4 3" xfId="59615"/>
    <cellStyle name="Note 9 3 5 4 3 2" xfId="59616"/>
    <cellStyle name="Note 9 3 5 4 3 2 2" xfId="59617"/>
    <cellStyle name="Note 9 3 5 4 3 3" xfId="59618"/>
    <cellStyle name="Note 9 3 5 4 4" xfId="59619"/>
    <cellStyle name="Note 9 3 5 4 4 2" xfId="59620"/>
    <cellStyle name="Note 9 3 5 4 5" xfId="59621"/>
    <cellStyle name="Note 9 3 6" xfId="59622"/>
    <cellStyle name="Note 9 3 6 2" xfId="59623"/>
    <cellStyle name="Note 9 3 6 2 2" xfId="59624"/>
    <cellStyle name="Note 9 3 6 2 2 2" xfId="59625"/>
    <cellStyle name="Note 9 3 6 2 2 2 2" xfId="59626"/>
    <cellStyle name="Note 9 3 6 2 2 2 2 2" xfId="59627"/>
    <cellStyle name="Note 9 3 6 2 2 2 3" xfId="59628"/>
    <cellStyle name="Note 9 3 6 2 2 3" xfId="59629"/>
    <cellStyle name="Note 9 3 6 2 2 3 2" xfId="59630"/>
    <cellStyle name="Note 9 3 6 2 2 3 2 2" xfId="59631"/>
    <cellStyle name="Note 9 3 6 2 2 3 3" xfId="59632"/>
    <cellStyle name="Note 9 3 6 2 2 4" xfId="59633"/>
    <cellStyle name="Note 9 3 6 2 2 4 2" xfId="59634"/>
    <cellStyle name="Note 9 3 6 2 2 5" xfId="59635"/>
    <cellStyle name="Note 9 3 6 2 3" xfId="59636"/>
    <cellStyle name="Note 9 3 6 2 3 2" xfId="59637"/>
    <cellStyle name="Note 9 3 6 2 3 2 2" xfId="59638"/>
    <cellStyle name="Note 9 3 6 2 3 3" xfId="59639"/>
    <cellStyle name="Note 9 3 6 2 4" xfId="59640"/>
    <cellStyle name="Note 9 3 6 2 4 2" xfId="59641"/>
    <cellStyle name="Note 9 3 6 2 4 2 2" xfId="59642"/>
    <cellStyle name="Note 9 3 6 2 4 3" xfId="59643"/>
    <cellStyle name="Note 9 3 6 2 5" xfId="59644"/>
    <cellStyle name="Note 9 3 6 2 5 2" xfId="59645"/>
    <cellStyle name="Note 9 3 6 2 6" xfId="59646"/>
    <cellStyle name="Note 9 3 6 3" xfId="59647"/>
    <cellStyle name="Note 9 3 6 3 2" xfId="59648"/>
    <cellStyle name="Note 9 3 6 3 2 2" xfId="59649"/>
    <cellStyle name="Note 9 3 6 3 2 2 2" xfId="59650"/>
    <cellStyle name="Note 9 3 6 3 2 2 2 2" xfId="59651"/>
    <cellStyle name="Note 9 3 6 3 2 2 3" xfId="59652"/>
    <cellStyle name="Note 9 3 6 3 2 3" xfId="59653"/>
    <cellStyle name="Note 9 3 6 3 2 3 2" xfId="59654"/>
    <cellStyle name="Note 9 3 6 3 2 3 2 2" xfId="59655"/>
    <cellStyle name="Note 9 3 6 3 2 3 3" xfId="59656"/>
    <cellStyle name="Note 9 3 6 3 2 4" xfId="59657"/>
    <cellStyle name="Note 9 3 6 3 2 4 2" xfId="59658"/>
    <cellStyle name="Note 9 3 6 3 2 5" xfId="59659"/>
    <cellStyle name="Note 9 3 6 3 3" xfId="59660"/>
    <cellStyle name="Note 9 3 6 3 3 2" xfId="59661"/>
    <cellStyle name="Note 9 3 6 3 3 2 2" xfId="59662"/>
    <cellStyle name="Note 9 3 6 3 3 3" xfId="59663"/>
    <cellStyle name="Note 9 3 6 3 4" xfId="59664"/>
    <cellStyle name="Note 9 3 6 3 4 2" xfId="59665"/>
    <cellStyle name="Note 9 3 6 3 4 2 2" xfId="59666"/>
    <cellStyle name="Note 9 3 6 3 4 3" xfId="59667"/>
    <cellStyle name="Note 9 3 6 3 5" xfId="59668"/>
    <cellStyle name="Note 9 3 6 3 5 2" xfId="59669"/>
    <cellStyle name="Note 9 3 6 3 6" xfId="59670"/>
    <cellStyle name="Note 9 3 6 4" xfId="59671"/>
    <cellStyle name="Note 9 3 6 4 2" xfId="59672"/>
    <cellStyle name="Note 9 3 6 4 2 2" xfId="59673"/>
    <cellStyle name="Note 9 3 6 4 2 2 2" xfId="59674"/>
    <cellStyle name="Note 9 3 6 4 2 3" xfId="59675"/>
    <cellStyle name="Note 9 3 6 4 3" xfId="59676"/>
    <cellStyle name="Note 9 3 6 4 3 2" xfId="59677"/>
    <cellStyle name="Note 9 3 6 4 3 2 2" xfId="59678"/>
    <cellStyle name="Note 9 3 6 4 3 3" xfId="59679"/>
    <cellStyle name="Note 9 3 6 4 4" xfId="59680"/>
    <cellStyle name="Note 9 3 6 4 4 2" xfId="59681"/>
    <cellStyle name="Note 9 3 6 4 5" xfId="59682"/>
    <cellStyle name="Note 9 3 7" xfId="59683"/>
    <cellStyle name="Note 9 3 7 2" xfId="59684"/>
    <cellStyle name="Note 9 3 7 2 2" xfId="59685"/>
    <cellStyle name="Note 9 3 7 2 2 2" xfId="59686"/>
    <cellStyle name="Note 9 3 7 2 2 2 2" xfId="59687"/>
    <cellStyle name="Note 9 3 7 2 2 3" xfId="59688"/>
    <cellStyle name="Note 9 3 7 2 3" xfId="59689"/>
    <cellStyle name="Note 9 3 7 2 3 2" xfId="59690"/>
    <cellStyle name="Note 9 3 7 2 3 2 2" xfId="59691"/>
    <cellStyle name="Note 9 3 7 2 3 3" xfId="59692"/>
    <cellStyle name="Note 9 3 7 2 4" xfId="59693"/>
    <cellStyle name="Note 9 3 7 2 4 2" xfId="59694"/>
    <cellStyle name="Note 9 3 7 2 5" xfId="59695"/>
    <cellStyle name="Note 9 3 7 3" xfId="59696"/>
    <cellStyle name="Note 9 3 7 3 2" xfId="59697"/>
    <cellStyle name="Note 9 3 7 3 2 2" xfId="59698"/>
    <cellStyle name="Note 9 3 7 3 3" xfId="59699"/>
    <cellStyle name="Note 9 3 7 4" xfId="59700"/>
    <cellStyle name="Note 9 3 7 4 2" xfId="59701"/>
    <cellStyle name="Note 9 3 7 4 2 2" xfId="59702"/>
    <cellStyle name="Note 9 3 7 4 3" xfId="59703"/>
    <cellStyle name="Note 9 3 7 5" xfId="59704"/>
    <cellStyle name="Note 9 3 7 5 2" xfId="59705"/>
    <cellStyle name="Note 9 3 7 6" xfId="59706"/>
    <cellStyle name="Note 9 3 8" xfId="59707"/>
    <cellStyle name="Note 9 3 8 2" xfId="59708"/>
    <cellStyle name="Note 9 3 8 2 2" xfId="59709"/>
    <cellStyle name="Note 9 3 8 2 2 2" xfId="59710"/>
    <cellStyle name="Note 9 3 8 2 2 2 2" xfId="59711"/>
    <cellStyle name="Note 9 3 8 2 2 3" xfId="59712"/>
    <cellStyle name="Note 9 3 8 2 3" xfId="59713"/>
    <cellStyle name="Note 9 3 8 2 3 2" xfId="59714"/>
    <cellStyle name="Note 9 3 8 2 3 2 2" xfId="59715"/>
    <cellStyle name="Note 9 3 8 2 3 3" xfId="59716"/>
    <cellStyle name="Note 9 3 8 2 4" xfId="59717"/>
    <cellStyle name="Note 9 3 8 2 4 2" xfId="59718"/>
    <cellStyle name="Note 9 3 8 2 5" xfId="59719"/>
    <cellStyle name="Note 9 3 8 3" xfId="59720"/>
    <cellStyle name="Note 9 3 8 3 2" xfId="59721"/>
    <cellStyle name="Note 9 3 8 3 2 2" xfId="59722"/>
    <cellStyle name="Note 9 3 8 3 3" xfId="59723"/>
    <cellStyle name="Note 9 3 8 4" xfId="59724"/>
    <cellStyle name="Note 9 3 8 4 2" xfId="59725"/>
    <cellStyle name="Note 9 3 8 4 2 2" xfId="59726"/>
    <cellStyle name="Note 9 3 8 4 3" xfId="59727"/>
    <cellStyle name="Note 9 3 8 5" xfId="59728"/>
    <cellStyle name="Note 9 3 8 5 2" xfId="59729"/>
    <cellStyle name="Note 9 3 8 6" xfId="59730"/>
    <cellStyle name="Note 9 3 9" xfId="59731"/>
    <cellStyle name="Note 9 3 9 2" xfId="59732"/>
    <cellStyle name="Note 9 3 9 2 2" xfId="59733"/>
    <cellStyle name="Note 9 3 9 2 2 2" xfId="59734"/>
    <cellStyle name="Note 9 3 9 2 3" xfId="59735"/>
    <cellStyle name="Note 9 3 9 3" xfId="59736"/>
    <cellStyle name="Note 9 3 9 3 2" xfId="59737"/>
    <cellStyle name="Note 9 3 9 3 2 2" xfId="59738"/>
    <cellStyle name="Note 9 3 9 3 3" xfId="59739"/>
    <cellStyle name="Note 9 3 9 4" xfId="59740"/>
    <cellStyle name="Note 9 3 9 4 2" xfId="59741"/>
    <cellStyle name="Note 9 3 9 5" xfId="59742"/>
    <cellStyle name="Note 9 4" xfId="59743"/>
    <cellStyle name="Note 9 4 2" xfId="59744"/>
    <cellStyle name="Note 9 4 2 2" xfId="59745"/>
    <cellStyle name="Note 9 4 2 2 2" xfId="59746"/>
    <cellStyle name="Note 9 4 2 2 2 2" xfId="59747"/>
    <cellStyle name="Note 9 4 2 2 2 2 2" xfId="59748"/>
    <cellStyle name="Note 9 4 2 2 2 2 2 2" xfId="59749"/>
    <cellStyle name="Note 9 4 2 2 2 2 3" xfId="59750"/>
    <cellStyle name="Note 9 4 2 2 2 3" xfId="59751"/>
    <cellStyle name="Note 9 4 2 2 2 3 2" xfId="59752"/>
    <cellStyle name="Note 9 4 2 2 2 3 2 2" xfId="59753"/>
    <cellStyle name="Note 9 4 2 2 2 3 3" xfId="59754"/>
    <cellStyle name="Note 9 4 2 2 2 4" xfId="59755"/>
    <cellStyle name="Note 9 4 2 2 2 4 2" xfId="59756"/>
    <cellStyle name="Note 9 4 2 2 2 5" xfId="59757"/>
    <cellStyle name="Note 9 4 2 2 3" xfId="59758"/>
    <cellStyle name="Note 9 4 2 2 3 2" xfId="59759"/>
    <cellStyle name="Note 9 4 2 2 3 2 2" xfId="59760"/>
    <cellStyle name="Note 9 4 2 2 3 3" xfId="59761"/>
    <cellStyle name="Note 9 4 2 2 4" xfId="59762"/>
    <cellStyle name="Note 9 4 2 2 4 2" xfId="59763"/>
    <cellStyle name="Note 9 4 2 2 4 2 2" xfId="59764"/>
    <cellStyle name="Note 9 4 2 2 4 3" xfId="59765"/>
    <cellStyle name="Note 9 4 2 2 5" xfId="59766"/>
    <cellStyle name="Note 9 4 2 2 5 2" xfId="59767"/>
    <cellStyle name="Note 9 4 2 2 6" xfId="59768"/>
    <cellStyle name="Note 9 4 2 3" xfId="59769"/>
    <cellStyle name="Note 9 4 2 3 2" xfId="59770"/>
    <cellStyle name="Note 9 4 2 3 2 2" xfId="59771"/>
    <cellStyle name="Note 9 4 2 3 2 2 2" xfId="59772"/>
    <cellStyle name="Note 9 4 2 3 2 2 2 2" xfId="59773"/>
    <cellStyle name="Note 9 4 2 3 2 2 3" xfId="59774"/>
    <cellStyle name="Note 9 4 2 3 2 3" xfId="59775"/>
    <cellStyle name="Note 9 4 2 3 2 3 2" xfId="59776"/>
    <cellStyle name="Note 9 4 2 3 2 3 2 2" xfId="59777"/>
    <cellStyle name="Note 9 4 2 3 2 3 3" xfId="59778"/>
    <cellStyle name="Note 9 4 2 3 2 4" xfId="59779"/>
    <cellStyle name="Note 9 4 2 3 2 4 2" xfId="59780"/>
    <cellStyle name="Note 9 4 2 3 2 5" xfId="59781"/>
    <cellStyle name="Note 9 4 2 3 3" xfId="59782"/>
    <cellStyle name="Note 9 4 2 3 3 2" xfId="59783"/>
    <cellStyle name="Note 9 4 2 3 3 2 2" xfId="59784"/>
    <cellStyle name="Note 9 4 2 3 3 3" xfId="59785"/>
    <cellStyle name="Note 9 4 2 3 4" xfId="59786"/>
    <cellStyle name="Note 9 4 2 3 4 2" xfId="59787"/>
    <cellStyle name="Note 9 4 2 3 4 2 2" xfId="59788"/>
    <cellStyle name="Note 9 4 2 3 4 3" xfId="59789"/>
    <cellStyle name="Note 9 4 2 3 5" xfId="59790"/>
    <cellStyle name="Note 9 4 2 3 5 2" xfId="59791"/>
    <cellStyle name="Note 9 4 2 3 6" xfId="59792"/>
    <cellStyle name="Note 9 4 2 4" xfId="59793"/>
    <cellStyle name="Note 9 4 2 4 2" xfId="59794"/>
    <cellStyle name="Note 9 4 2 4 2 2" xfId="59795"/>
    <cellStyle name="Note 9 4 2 4 2 2 2" xfId="59796"/>
    <cellStyle name="Note 9 4 2 4 2 3" xfId="59797"/>
    <cellStyle name="Note 9 4 2 4 3" xfId="59798"/>
    <cellStyle name="Note 9 4 2 4 3 2" xfId="59799"/>
    <cellStyle name="Note 9 4 2 4 3 2 2" xfId="59800"/>
    <cellStyle name="Note 9 4 2 4 3 3" xfId="59801"/>
    <cellStyle name="Note 9 4 2 4 4" xfId="59802"/>
    <cellStyle name="Note 9 4 2 4 4 2" xfId="59803"/>
    <cellStyle name="Note 9 4 2 4 5" xfId="59804"/>
    <cellStyle name="Note 9 4 3" xfId="59805"/>
    <cellStyle name="Note 9 4 3 2" xfId="59806"/>
    <cellStyle name="Note 9 4 3 2 2" xfId="59807"/>
    <cellStyle name="Note 9 4 3 2 2 2" xfId="59808"/>
    <cellStyle name="Note 9 4 3 2 2 2 2" xfId="59809"/>
    <cellStyle name="Note 9 4 3 2 2 2 2 2" xfId="59810"/>
    <cellStyle name="Note 9 4 3 2 2 2 3" xfId="59811"/>
    <cellStyle name="Note 9 4 3 2 2 3" xfId="59812"/>
    <cellStyle name="Note 9 4 3 2 2 3 2" xfId="59813"/>
    <cellStyle name="Note 9 4 3 2 2 3 2 2" xfId="59814"/>
    <cellStyle name="Note 9 4 3 2 2 3 3" xfId="59815"/>
    <cellStyle name="Note 9 4 3 2 2 4" xfId="59816"/>
    <cellStyle name="Note 9 4 3 2 2 4 2" xfId="59817"/>
    <cellStyle name="Note 9 4 3 2 2 5" xfId="59818"/>
    <cellStyle name="Note 9 4 3 2 3" xfId="59819"/>
    <cellStyle name="Note 9 4 3 2 3 2" xfId="59820"/>
    <cellStyle name="Note 9 4 3 2 3 2 2" xfId="59821"/>
    <cellStyle name="Note 9 4 3 2 3 3" xfId="59822"/>
    <cellStyle name="Note 9 4 3 2 4" xfId="59823"/>
    <cellStyle name="Note 9 4 3 2 4 2" xfId="59824"/>
    <cellStyle name="Note 9 4 3 2 4 2 2" xfId="59825"/>
    <cellStyle name="Note 9 4 3 2 4 3" xfId="59826"/>
    <cellStyle name="Note 9 4 3 2 5" xfId="59827"/>
    <cellStyle name="Note 9 4 3 2 5 2" xfId="59828"/>
    <cellStyle name="Note 9 4 3 2 6" xfId="59829"/>
    <cellStyle name="Note 9 4 3 3" xfId="59830"/>
    <cellStyle name="Note 9 4 3 3 2" xfId="59831"/>
    <cellStyle name="Note 9 4 3 3 2 2" xfId="59832"/>
    <cellStyle name="Note 9 4 3 3 2 2 2" xfId="59833"/>
    <cellStyle name="Note 9 4 3 3 2 2 2 2" xfId="59834"/>
    <cellStyle name="Note 9 4 3 3 2 2 3" xfId="59835"/>
    <cellStyle name="Note 9 4 3 3 2 3" xfId="59836"/>
    <cellStyle name="Note 9 4 3 3 2 3 2" xfId="59837"/>
    <cellStyle name="Note 9 4 3 3 2 3 2 2" xfId="59838"/>
    <cellStyle name="Note 9 4 3 3 2 3 3" xfId="59839"/>
    <cellStyle name="Note 9 4 3 3 2 4" xfId="59840"/>
    <cellStyle name="Note 9 4 3 3 2 4 2" xfId="59841"/>
    <cellStyle name="Note 9 4 3 3 2 5" xfId="59842"/>
    <cellStyle name="Note 9 4 3 3 3" xfId="59843"/>
    <cellStyle name="Note 9 4 3 3 3 2" xfId="59844"/>
    <cellStyle name="Note 9 4 3 3 3 2 2" xfId="59845"/>
    <cellStyle name="Note 9 4 3 3 3 3" xfId="59846"/>
    <cellStyle name="Note 9 4 3 3 4" xfId="59847"/>
    <cellStyle name="Note 9 4 3 3 4 2" xfId="59848"/>
    <cellStyle name="Note 9 4 3 3 4 2 2" xfId="59849"/>
    <cellStyle name="Note 9 4 3 3 4 3" xfId="59850"/>
    <cellStyle name="Note 9 4 3 3 5" xfId="59851"/>
    <cellStyle name="Note 9 4 3 3 5 2" xfId="59852"/>
    <cellStyle name="Note 9 4 3 3 6" xfId="59853"/>
    <cellStyle name="Note 9 4 3 4" xfId="59854"/>
    <cellStyle name="Note 9 4 3 4 2" xfId="59855"/>
    <cellStyle name="Note 9 4 3 4 2 2" xfId="59856"/>
    <cellStyle name="Note 9 4 3 4 2 2 2" xfId="59857"/>
    <cellStyle name="Note 9 4 3 4 2 3" xfId="59858"/>
    <cellStyle name="Note 9 4 3 4 3" xfId="59859"/>
    <cellStyle name="Note 9 4 3 4 3 2" xfId="59860"/>
    <cellStyle name="Note 9 4 3 4 3 2 2" xfId="59861"/>
    <cellStyle name="Note 9 4 3 4 3 3" xfId="59862"/>
    <cellStyle name="Note 9 4 3 4 4" xfId="59863"/>
    <cellStyle name="Note 9 4 3 4 4 2" xfId="59864"/>
    <cellStyle name="Note 9 4 3 4 5" xfId="59865"/>
    <cellStyle name="Note 9 4 4" xfId="59866"/>
    <cellStyle name="Note 9 4 4 2" xfId="59867"/>
    <cellStyle name="Note 9 4 4 2 2" xfId="59868"/>
    <cellStyle name="Note 9 4 4 2 2 2" xfId="59869"/>
    <cellStyle name="Note 9 4 4 2 2 2 2" xfId="59870"/>
    <cellStyle name="Note 9 4 4 2 2 2 2 2" xfId="59871"/>
    <cellStyle name="Note 9 4 4 2 2 2 3" xfId="59872"/>
    <cellStyle name="Note 9 4 4 2 2 3" xfId="59873"/>
    <cellStyle name="Note 9 4 4 2 2 3 2" xfId="59874"/>
    <cellStyle name="Note 9 4 4 2 2 3 2 2" xfId="59875"/>
    <cellStyle name="Note 9 4 4 2 2 3 3" xfId="59876"/>
    <cellStyle name="Note 9 4 4 2 2 4" xfId="59877"/>
    <cellStyle name="Note 9 4 4 2 2 4 2" xfId="59878"/>
    <cellStyle name="Note 9 4 4 2 2 5" xfId="59879"/>
    <cellStyle name="Note 9 4 4 2 3" xfId="59880"/>
    <cellStyle name="Note 9 4 4 2 3 2" xfId="59881"/>
    <cellStyle name="Note 9 4 4 2 3 2 2" xfId="59882"/>
    <cellStyle name="Note 9 4 4 2 3 3" xfId="59883"/>
    <cellStyle name="Note 9 4 4 2 4" xfId="59884"/>
    <cellStyle name="Note 9 4 4 2 4 2" xfId="59885"/>
    <cellStyle name="Note 9 4 4 2 4 2 2" xfId="59886"/>
    <cellStyle name="Note 9 4 4 2 4 3" xfId="59887"/>
    <cellStyle name="Note 9 4 4 2 5" xfId="59888"/>
    <cellStyle name="Note 9 4 4 2 5 2" xfId="59889"/>
    <cellStyle name="Note 9 4 4 2 6" xfId="59890"/>
    <cellStyle name="Note 9 4 4 3" xfId="59891"/>
    <cellStyle name="Note 9 4 4 3 2" xfId="59892"/>
    <cellStyle name="Note 9 4 4 3 2 2" xfId="59893"/>
    <cellStyle name="Note 9 4 4 3 2 2 2" xfId="59894"/>
    <cellStyle name="Note 9 4 4 3 2 2 2 2" xfId="59895"/>
    <cellStyle name="Note 9 4 4 3 2 2 3" xfId="59896"/>
    <cellStyle name="Note 9 4 4 3 2 3" xfId="59897"/>
    <cellStyle name="Note 9 4 4 3 2 3 2" xfId="59898"/>
    <cellStyle name="Note 9 4 4 3 2 3 2 2" xfId="59899"/>
    <cellStyle name="Note 9 4 4 3 2 3 3" xfId="59900"/>
    <cellStyle name="Note 9 4 4 3 2 4" xfId="59901"/>
    <cellStyle name="Note 9 4 4 3 2 4 2" xfId="59902"/>
    <cellStyle name="Note 9 4 4 3 2 5" xfId="59903"/>
    <cellStyle name="Note 9 4 4 3 3" xfId="59904"/>
    <cellStyle name="Note 9 4 4 3 3 2" xfId="59905"/>
    <cellStyle name="Note 9 4 4 3 3 2 2" xfId="59906"/>
    <cellStyle name="Note 9 4 4 3 3 3" xfId="59907"/>
    <cellStyle name="Note 9 4 4 3 4" xfId="59908"/>
    <cellStyle name="Note 9 4 4 3 4 2" xfId="59909"/>
    <cellStyle name="Note 9 4 4 3 4 2 2" xfId="59910"/>
    <cellStyle name="Note 9 4 4 3 4 3" xfId="59911"/>
    <cellStyle name="Note 9 4 4 3 5" xfId="59912"/>
    <cellStyle name="Note 9 4 4 3 5 2" xfId="59913"/>
    <cellStyle name="Note 9 4 4 3 6" xfId="59914"/>
    <cellStyle name="Note 9 4 4 4" xfId="59915"/>
    <cellStyle name="Note 9 4 4 4 2" xfId="59916"/>
    <cellStyle name="Note 9 4 4 4 2 2" xfId="59917"/>
    <cellStyle name="Note 9 4 4 4 2 2 2" xfId="59918"/>
    <cellStyle name="Note 9 4 4 4 2 3" xfId="59919"/>
    <cellStyle name="Note 9 4 4 4 3" xfId="59920"/>
    <cellStyle name="Note 9 4 4 4 3 2" xfId="59921"/>
    <cellStyle name="Note 9 4 4 4 3 2 2" xfId="59922"/>
    <cellStyle name="Note 9 4 4 4 3 3" xfId="59923"/>
    <cellStyle name="Note 9 4 4 4 4" xfId="59924"/>
    <cellStyle name="Note 9 4 4 4 4 2" xfId="59925"/>
    <cellStyle name="Note 9 4 4 4 5" xfId="59926"/>
    <cellStyle name="Note 9 4 5" xfId="59927"/>
    <cellStyle name="Note 9 4 5 2" xfId="59928"/>
    <cellStyle name="Note 9 4 5 2 2" xfId="59929"/>
    <cellStyle name="Note 9 4 5 2 2 2" xfId="59930"/>
    <cellStyle name="Note 9 4 5 2 2 2 2" xfId="59931"/>
    <cellStyle name="Note 9 4 5 2 2 2 2 2" xfId="59932"/>
    <cellStyle name="Note 9 4 5 2 2 2 3" xfId="59933"/>
    <cellStyle name="Note 9 4 5 2 2 3" xfId="59934"/>
    <cellStyle name="Note 9 4 5 2 2 3 2" xfId="59935"/>
    <cellStyle name="Note 9 4 5 2 2 3 2 2" xfId="59936"/>
    <cellStyle name="Note 9 4 5 2 2 3 3" xfId="59937"/>
    <cellStyle name="Note 9 4 5 2 2 4" xfId="59938"/>
    <cellStyle name="Note 9 4 5 2 2 4 2" xfId="59939"/>
    <cellStyle name="Note 9 4 5 2 2 5" xfId="59940"/>
    <cellStyle name="Note 9 4 5 2 3" xfId="59941"/>
    <cellStyle name="Note 9 4 5 2 3 2" xfId="59942"/>
    <cellStyle name="Note 9 4 5 2 3 2 2" xfId="59943"/>
    <cellStyle name="Note 9 4 5 2 3 3" xfId="59944"/>
    <cellStyle name="Note 9 4 5 2 4" xfId="59945"/>
    <cellStyle name="Note 9 4 5 2 4 2" xfId="59946"/>
    <cellStyle name="Note 9 4 5 2 4 2 2" xfId="59947"/>
    <cellStyle name="Note 9 4 5 2 4 3" xfId="59948"/>
    <cellStyle name="Note 9 4 5 2 5" xfId="59949"/>
    <cellStyle name="Note 9 4 5 2 5 2" xfId="59950"/>
    <cellStyle name="Note 9 4 5 2 6" xfId="59951"/>
    <cellStyle name="Note 9 4 5 3" xfId="59952"/>
    <cellStyle name="Note 9 4 5 3 2" xfId="59953"/>
    <cellStyle name="Note 9 4 5 3 2 2" xfId="59954"/>
    <cellStyle name="Note 9 4 5 3 2 2 2" xfId="59955"/>
    <cellStyle name="Note 9 4 5 3 2 2 2 2" xfId="59956"/>
    <cellStyle name="Note 9 4 5 3 2 2 3" xfId="59957"/>
    <cellStyle name="Note 9 4 5 3 2 3" xfId="59958"/>
    <cellStyle name="Note 9 4 5 3 2 3 2" xfId="59959"/>
    <cellStyle name="Note 9 4 5 3 2 3 2 2" xfId="59960"/>
    <cellStyle name="Note 9 4 5 3 2 3 3" xfId="59961"/>
    <cellStyle name="Note 9 4 5 3 2 4" xfId="59962"/>
    <cellStyle name="Note 9 4 5 3 2 4 2" xfId="59963"/>
    <cellStyle name="Note 9 4 5 3 2 5" xfId="59964"/>
    <cellStyle name="Note 9 4 5 3 3" xfId="59965"/>
    <cellStyle name="Note 9 4 5 3 3 2" xfId="59966"/>
    <cellStyle name="Note 9 4 5 3 3 2 2" xfId="59967"/>
    <cellStyle name="Note 9 4 5 3 3 3" xfId="59968"/>
    <cellStyle name="Note 9 4 5 3 4" xfId="59969"/>
    <cellStyle name="Note 9 4 5 3 4 2" xfId="59970"/>
    <cellStyle name="Note 9 4 5 3 4 2 2" xfId="59971"/>
    <cellStyle name="Note 9 4 5 3 4 3" xfId="59972"/>
    <cellStyle name="Note 9 4 5 3 5" xfId="59973"/>
    <cellStyle name="Note 9 4 5 3 5 2" xfId="59974"/>
    <cellStyle name="Note 9 4 5 3 6" xfId="59975"/>
    <cellStyle name="Note 9 4 5 4" xfId="59976"/>
    <cellStyle name="Note 9 4 5 4 2" xfId="59977"/>
    <cellStyle name="Note 9 4 5 4 2 2" xfId="59978"/>
    <cellStyle name="Note 9 4 5 4 2 2 2" xfId="59979"/>
    <cellStyle name="Note 9 4 5 4 2 3" xfId="59980"/>
    <cellStyle name="Note 9 4 5 4 3" xfId="59981"/>
    <cellStyle name="Note 9 4 5 4 3 2" xfId="59982"/>
    <cellStyle name="Note 9 4 5 4 3 2 2" xfId="59983"/>
    <cellStyle name="Note 9 4 5 4 3 3" xfId="59984"/>
    <cellStyle name="Note 9 4 5 4 4" xfId="59985"/>
    <cellStyle name="Note 9 4 5 4 4 2" xfId="59986"/>
    <cellStyle name="Note 9 4 5 4 5" xfId="59987"/>
    <cellStyle name="Note 9 4 6" xfId="59988"/>
    <cellStyle name="Note 9 4 6 2" xfId="59989"/>
    <cellStyle name="Note 9 4 6 2 2" xfId="59990"/>
    <cellStyle name="Note 9 4 6 2 2 2" xfId="59991"/>
    <cellStyle name="Note 9 4 6 2 2 2 2" xfId="59992"/>
    <cellStyle name="Note 9 4 6 2 2 2 2 2" xfId="59993"/>
    <cellStyle name="Note 9 4 6 2 2 2 3" xfId="59994"/>
    <cellStyle name="Note 9 4 6 2 2 3" xfId="59995"/>
    <cellStyle name="Note 9 4 6 2 2 3 2" xfId="59996"/>
    <cellStyle name="Note 9 4 6 2 2 3 2 2" xfId="59997"/>
    <cellStyle name="Note 9 4 6 2 2 3 3" xfId="59998"/>
    <cellStyle name="Note 9 4 6 2 2 4" xfId="59999"/>
    <cellStyle name="Note 9 4 6 2 2 4 2" xfId="60000"/>
    <cellStyle name="Note 9 4 6 2 2 5" xfId="60001"/>
    <cellStyle name="Note 9 4 6 2 3" xfId="60002"/>
    <cellStyle name="Note 9 4 6 2 3 2" xfId="60003"/>
    <cellStyle name="Note 9 4 6 2 3 2 2" xfId="60004"/>
    <cellStyle name="Note 9 4 6 2 3 3" xfId="60005"/>
    <cellStyle name="Note 9 4 6 2 4" xfId="60006"/>
    <cellStyle name="Note 9 4 6 2 4 2" xfId="60007"/>
    <cellStyle name="Note 9 4 6 2 4 2 2" xfId="60008"/>
    <cellStyle name="Note 9 4 6 2 4 3" xfId="60009"/>
    <cellStyle name="Note 9 4 6 2 5" xfId="60010"/>
    <cellStyle name="Note 9 4 6 2 5 2" xfId="60011"/>
    <cellStyle name="Note 9 4 6 2 6" xfId="60012"/>
    <cellStyle name="Note 9 4 6 3" xfId="60013"/>
    <cellStyle name="Note 9 4 6 3 2" xfId="60014"/>
    <cellStyle name="Note 9 4 6 3 2 2" xfId="60015"/>
    <cellStyle name="Note 9 4 6 3 2 2 2" xfId="60016"/>
    <cellStyle name="Note 9 4 6 3 2 2 2 2" xfId="60017"/>
    <cellStyle name="Note 9 4 6 3 2 2 3" xfId="60018"/>
    <cellStyle name="Note 9 4 6 3 2 3" xfId="60019"/>
    <cellStyle name="Note 9 4 6 3 2 3 2" xfId="60020"/>
    <cellStyle name="Note 9 4 6 3 2 3 2 2" xfId="60021"/>
    <cellStyle name="Note 9 4 6 3 2 3 3" xfId="60022"/>
    <cellStyle name="Note 9 4 6 3 2 4" xfId="60023"/>
    <cellStyle name="Note 9 4 6 3 2 4 2" xfId="60024"/>
    <cellStyle name="Note 9 4 6 3 2 5" xfId="60025"/>
    <cellStyle name="Note 9 4 6 3 3" xfId="60026"/>
    <cellStyle name="Note 9 4 6 3 3 2" xfId="60027"/>
    <cellStyle name="Note 9 4 6 3 3 2 2" xfId="60028"/>
    <cellStyle name="Note 9 4 6 3 3 3" xfId="60029"/>
    <cellStyle name="Note 9 4 6 3 4" xfId="60030"/>
    <cellStyle name="Note 9 4 6 3 4 2" xfId="60031"/>
    <cellStyle name="Note 9 4 6 3 4 2 2" xfId="60032"/>
    <cellStyle name="Note 9 4 6 3 4 3" xfId="60033"/>
    <cellStyle name="Note 9 4 6 3 5" xfId="60034"/>
    <cellStyle name="Note 9 4 6 3 5 2" xfId="60035"/>
    <cellStyle name="Note 9 4 6 3 6" xfId="60036"/>
    <cellStyle name="Note 9 4 6 4" xfId="60037"/>
    <cellStyle name="Note 9 4 6 4 2" xfId="60038"/>
    <cellStyle name="Note 9 4 6 4 2 2" xfId="60039"/>
    <cellStyle name="Note 9 4 6 4 2 2 2" xfId="60040"/>
    <cellStyle name="Note 9 4 6 4 2 3" xfId="60041"/>
    <cellStyle name="Note 9 4 6 4 3" xfId="60042"/>
    <cellStyle name="Note 9 4 6 4 3 2" xfId="60043"/>
    <cellStyle name="Note 9 4 6 4 3 2 2" xfId="60044"/>
    <cellStyle name="Note 9 4 6 4 3 3" xfId="60045"/>
    <cellStyle name="Note 9 4 6 4 4" xfId="60046"/>
    <cellStyle name="Note 9 4 6 4 4 2" xfId="60047"/>
    <cellStyle name="Note 9 4 6 4 5" xfId="60048"/>
    <cellStyle name="Note 9 4 7" xfId="60049"/>
    <cellStyle name="Note 9 4 7 2" xfId="60050"/>
    <cellStyle name="Note 9 4 7 2 2" xfId="60051"/>
    <cellStyle name="Note 9 4 7 2 2 2" xfId="60052"/>
    <cellStyle name="Note 9 4 7 2 2 2 2" xfId="60053"/>
    <cellStyle name="Note 9 4 7 2 2 3" xfId="60054"/>
    <cellStyle name="Note 9 4 7 2 3" xfId="60055"/>
    <cellStyle name="Note 9 4 7 2 3 2" xfId="60056"/>
    <cellStyle name="Note 9 4 7 2 3 2 2" xfId="60057"/>
    <cellStyle name="Note 9 4 7 2 3 3" xfId="60058"/>
    <cellStyle name="Note 9 4 7 2 4" xfId="60059"/>
    <cellStyle name="Note 9 4 7 2 4 2" xfId="60060"/>
    <cellStyle name="Note 9 4 7 2 5" xfId="60061"/>
    <cellStyle name="Note 9 4 7 3" xfId="60062"/>
    <cellStyle name="Note 9 4 7 3 2" xfId="60063"/>
    <cellStyle name="Note 9 4 7 3 2 2" xfId="60064"/>
    <cellStyle name="Note 9 4 7 3 3" xfId="60065"/>
    <cellStyle name="Note 9 4 7 4" xfId="60066"/>
    <cellStyle name="Note 9 4 7 4 2" xfId="60067"/>
    <cellStyle name="Note 9 4 7 4 2 2" xfId="60068"/>
    <cellStyle name="Note 9 4 7 4 3" xfId="60069"/>
    <cellStyle name="Note 9 4 7 5" xfId="60070"/>
    <cellStyle name="Note 9 4 7 5 2" xfId="60071"/>
    <cellStyle name="Note 9 4 7 6" xfId="60072"/>
    <cellStyle name="Note 9 4 8" xfId="60073"/>
    <cellStyle name="Note 9 4 8 2" xfId="60074"/>
    <cellStyle name="Note 9 4 8 2 2" xfId="60075"/>
    <cellStyle name="Note 9 4 8 2 2 2" xfId="60076"/>
    <cellStyle name="Note 9 4 8 2 2 2 2" xfId="60077"/>
    <cellStyle name="Note 9 4 8 2 2 3" xfId="60078"/>
    <cellStyle name="Note 9 4 8 2 3" xfId="60079"/>
    <cellStyle name="Note 9 4 8 2 3 2" xfId="60080"/>
    <cellStyle name="Note 9 4 8 2 3 2 2" xfId="60081"/>
    <cellStyle name="Note 9 4 8 2 3 3" xfId="60082"/>
    <cellStyle name="Note 9 4 8 2 4" xfId="60083"/>
    <cellStyle name="Note 9 4 8 2 4 2" xfId="60084"/>
    <cellStyle name="Note 9 4 8 2 5" xfId="60085"/>
    <cellStyle name="Note 9 4 8 3" xfId="60086"/>
    <cellStyle name="Note 9 4 8 3 2" xfId="60087"/>
    <cellStyle name="Note 9 4 8 3 2 2" xfId="60088"/>
    <cellStyle name="Note 9 4 8 3 3" xfId="60089"/>
    <cellStyle name="Note 9 4 8 4" xfId="60090"/>
    <cellStyle name="Note 9 4 8 4 2" xfId="60091"/>
    <cellStyle name="Note 9 4 8 4 2 2" xfId="60092"/>
    <cellStyle name="Note 9 4 8 4 3" xfId="60093"/>
    <cellStyle name="Note 9 4 8 5" xfId="60094"/>
    <cellStyle name="Note 9 4 8 5 2" xfId="60095"/>
    <cellStyle name="Note 9 4 8 6" xfId="60096"/>
    <cellStyle name="Note 9 4 9" xfId="60097"/>
    <cellStyle name="Note 9 4 9 2" xfId="60098"/>
    <cellStyle name="Note 9 4 9 2 2" xfId="60099"/>
    <cellStyle name="Note 9 4 9 2 2 2" xfId="60100"/>
    <cellStyle name="Note 9 4 9 2 3" xfId="60101"/>
    <cellStyle name="Note 9 4 9 3" xfId="60102"/>
    <cellStyle name="Note 9 4 9 3 2" xfId="60103"/>
    <cellStyle name="Note 9 4 9 3 2 2" xfId="60104"/>
    <cellStyle name="Note 9 4 9 3 3" xfId="60105"/>
    <cellStyle name="Note 9 4 9 4" xfId="60106"/>
    <cellStyle name="Note 9 4 9 4 2" xfId="60107"/>
    <cellStyle name="Note 9 4 9 5" xfId="60108"/>
    <cellStyle name="Note 9 5" xfId="60109"/>
    <cellStyle name="Note 9 5 2" xfId="60110"/>
    <cellStyle name="Note 9 5 2 2" xfId="60111"/>
    <cellStyle name="Note 9 5 2 2 2" xfId="60112"/>
    <cellStyle name="Note 9 5 2 2 2 2" xfId="60113"/>
    <cellStyle name="Note 9 5 2 2 2 2 2" xfId="60114"/>
    <cellStyle name="Note 9 5 2 2 2 2 2 2" xfId="60115"/>
    <cellStyle name="Note 9 5 2 2 2 2 3" xfId="60116"/>
    <cellStyle name="Note 9 5 2 2 2 3" xfId="60117"/>
    <cellStyle name="Note 9 5 2 2 2 3 2" xfId="60118"/>
    <cellStyle name="Note 9 5 2 2 2 3 2 2" xfId="60119"/>
    <cellStyle name="Note 9 5 2 2 2 3 3" xfId="60120"/>
    <cellStyle name="Note 9 5 2 2 2 4" xfId="60121"/>
    <cellStyle name="Note 9 5 2 2 2 4 2" xfId="60122"/>
    <cellStyle name="Note 9 5 2 2 2 5" xfId="60123"/>
    <cellStyle name="Note 9 5 2 2 3" xfId="60124"/>
    <cellStyle name="Note 9 5 2 2 3 2" xfId="60125"/>
    <cellStyle name="Note 9 5 2 2 3 2 2" xfId="60126"/>
    <cellStyle name="Note 9 5 2 2 3 3" xfId="60127"/>
    <cellStyle name="Note 9 5 2 2 4" xfId="60128"/>
    <cellStyle name="Note 9 5 2 2 4 2" xfId="60129"/>
    <cellStyle name="Note 9 5 2 2 4 2 2" xfId="60130"/>
    <cellStyle name="Note 9 5 2 2 4 3" xfId="60131"/>
    <cellStyle name="Note 9 5 2 2 5" xfId="60132"/>
    <cellStyle name="Note 9 5 2 2 5 2" xfId="60133"/>
    <cellStyle name="Note 9 5 2 2 6" xfId="60134"/>
    <cellStyle name="Note 9 5 2 3" xfId="60135"/>
    <cellStyle name="Note 9 5 2 3 2" xfId="60136"/>
    <cellStyle name="Note 9 5 2 3 2 2" xfId="60137"/>
    <cellStyle name="Note 9 5 2 3 2 2 2" xfId="60138"/>
    <cellStyle name="Note 9 5 2 3 2 2 2 2" xfId="60139"/>
    <cellStyle name="Note 9 5 2 3 2 2 3" xfId="60140"/>
    <cellStyle name="Note 9 5 2 3 2 3" xfId="60141"/>
    <cellStyle name="Note 9 5 2 3 2 3 2" xfId="60142"/>
    <cellStyle name="Note 9 5 2 3 2 3 2 2" xfId="60143"/>
    <cellStyle name="Note 9 5 2 3 2 3 3" xfId="60144"/>
    <cellStyle name="Note 9 5 2 3 2 4" xfId="60145"/>
    <cellStyle name="Note 9 5 2 3 2 4 2" xfId="60146"/>
    <cellStyle name="Note 9 5 2 3 2 5" xfId="60147"/>
    <cellStyle name="Note 9 5 2 3 3" xfId="60148"/>
    <cellStyle name="Note 9 5 2 3 3 2" xfId="60149"/>
    <cellStyle name="Note 9 5 2 3 3 2 2" xfId="60150"/>
    <cellStyle name="Note 9 5 2 3 3 3" xfId="60151"/>
    <cellStyle name="Note 9 5 2 3 4" xfId="60152"/>
    <cellStyle name="Note 9 5 2 3 4 2" xfId="60153"/>
    <cellStyle name="Note 9 5 2 3 4 2 2" xfId="60154"/>
    <cellStyle name="Note 9 5 2 3 4 3" xfId="60155"/>
    <cellStyle name="Note 9 5 2 3 5" xfId="60156"/>
    <cellStyle name="Note 9 5 2 3 5 2" xfId="60157"/>
    <cellStyle name="Note 9 5 2 3 6" xfId="60158"/>
    <cellStyle name="Note 9 5 2 4" xfId="60159"/>
    <cellStyle name="Note 9 5 2 4 2" xfId="60160"/>
    <cellStyle name="Note 9 5 2 4 2 2" xfId="60161"/>
    <cellStyle name="Note 9 5 2 4 2 2 2" xfId="60162"/>
    <cellStyle name="Note 9 5 2 4 2 3" xfId="60163"/>
    <cellStyle name="Note 9 5 2 4 3" xfId="60164"/>
    <cellStyle name="Note 9 5 2 4 3 2" xfId="60165"/>
    <cellStyle name="Note 9 5 2 4 3 2 2" xfId="60166"/>
    <cellStyle name="Note 9 5 2 4 3 3" xfId="60167"/>
    <cellStyle name="Note 9 5 2 4 4" xfId="60168"/>
    <cellStyle name="Note 9 5 2 4 4 2" xfId="60169"/>
    <cellStyle name="Note 9 5 2 4 5" xfId="60170"/>
    <cellStyle name="Note 9 5 3" xfId="60171"/>
    <cellStyle name="Note 9 5 3 2" xfId="60172"/>
    <cellStyle name="Note 9 5 3 2 2" xfId="60173"/>
    <cellStyle name="Note 9 5 3 2 2 2" xfId="60174"/>
    <cellStyle name="Note 9 5 3 2 2 2 2" xfId="60175"/>
    <cellStyle name="Note 9 5 3 2 2 2 2 2" xfId="60176"/>
    <cellStyle name="Note 9 5 3 2 2 2 3" xfId="60177"/>
    <cellStyle name="Note 9 5 3 2 2 3" xfId="60178"/>
    <cellStyle name="Note 9 5 3 2 2 3 2" xfId="60179"/>
    <cellStyle name="Note 9 5 3 2 2 3 2 2" xfId="60180"/>
    <cellStyle name="Note 9 5 3 2 2 3 3" xfId="60181"/>
    <cellStyle name="Note 9 5 3 2 2 4" xfId="60182"/>
    <cellStyle name="Note 9 5 3 2 2 4 2" xfId="60183"/>
    <cellStyle name="Note 9 5 3 2 2 5" xfId="60184"/>
    <cellStyle name="Note 9 5 3 2 3" xfId="60185"/>
    <cellStyle name="Note 9 5 3 2 3 2" xfId="60186"/>
    <cellStyle name="Note 9 5 3 2 3 2 2" xfId="60187"/>
    <cellStyle name="Note 9 5 3 2 3 3" xfId="60188"/>
    <cellStyle name="Note 9 5 3 2 4" xfId="60189"/>
    <cellStyle name="Note 9 5 3 2 4 2" xfId="60190"/>
    <cellStyle name="Note 9 5 3 2 4 2 2" xfId="60191"/>
    <cellStyle name="Note 9 5 3 2 4 3" xfId="60192"/>
    <cellStyle name="Note 9 5 3 2 5" xfId="60193"/>
    <cellStyle name="Note 9 5 3 2 5 2" xfId="60194"/>
    <cellStyle name="Note 9 5 3 2 6" xfId="60195"/>
    <cellStyle name="Note 9 5 3 3" xfId="60196"/>
    <cellStyle name="Note 9 5 3 3 2" xfId="60197"/>
    <cellStyle name="Note 9 5 3 3 2 2" xfId="60198"/>
    <cellStyle name="Note 9 5 3 3 2 2 2" xfId="60199"/>
    <cellStyle name="Note 9 5 3 3 2 2 2 2" xfId="60200"/>
    <cellStyle name="Note 9 5 3 3 2 2 3" xfId="60201"/>
    <cellStyle name="Note 9 5 3 3 2 3" xfId="60202"/>
    <cellStyle name="Note 9 5 3 3 2 3 2" xfId="60203"/>
    <cellStyle name="Note 9 5 3 3 2 3 2 2" xfId="60204"/>
    <cellStyle name="Note 9 5 3 3 2 3 3" xfId="60205"/>
    <cellStyle name="Note 9 5 3 3 2 4" xfId="60206"/>
    <cellStyle name="Note 9 5 3 3 2 4 2" xfId="60207"/>
    <cellStyle name="Note 9 5 3 3 2 5" xfId="60208"/>
    <cellStyle name="Note 9 5 3 3 3" xfId="60209"/>
    <cellStyle name="Note 9 5 3 3 3 2" xfId="60210"/>
    <cellStyle name="Note 9 5 3 3 3 2 2" xfId="60211"/>
    <cellStyle name="Note 9 5 3 3 3 3" xfId="60212"/>
    <cellStyle name="Note 9 5 3 3 4" xfId="60213"/>
    <cellStyle name="Note 9 5 3 3 4 2" xfId="60214"/>
    <cellStyle name="Note 9 5 3 3 4 2 2" xfId="60215"/>
    <cellStyle name="Note 9 5 3 3 4 3" xfId="60216"/>
    <cellStyle name="Note 9 5 3 3 5" xfId="60217"/>
    <cellStyle name="Note 9 5 3 3 5 2" xfId="60218"/>
    <cellStyle name="Note 9 5 3 3 6" xfId="60219"/>
    <cellStyle name="Note 9 5 3 4" xfId="60220"/>
    <cellStyle name="Note 9 5 3 4 2" xfId="60221"/>
    <cellStyle name="Note 9 5 3 4 2 2" xfId="60222"/>
    <cellStyle name="Note 9 5 3 4 2 2 2" xfId="60223"/>
    <cellStyle name="Note 9 5 3 4 2 3" xfId="60224"/>
    <cellStyle name="Note 9 5 3 4 3" xfId="60225"/>
    <cellStyle name="Note 9 5 3 4 3 2" xfId="60226"/>
    <cellStyle name="Note 9 5 3 4 3 2 2" xfId="60227"/>
    <cellStyle name="Note 9 5 3 4 3 3" xfId="60228"/>
    <cellStyle name="Note 9 5 3 4 4" xfId="60229"/>
    <cellStyle name="Note 9 5 3 4 4 2" xfId="60230"/>
    <cellStyle name="Note 9 5 3 4 5" xfId="60231"/>
    <cellStyle name="Note 9 5 4" xfId="60232"/>
    <cellStyle name="Note 9 5 4 2" xfId="60233"/>
    <cellStyle name="Note 9 5 4 2 2" xfId="60234"/>
    <cellStyle name="Note 9 5 4 2 2 2" xfId="60235"/>
    <cellStyle name="Note 9 5 4 2 2 2 2" xfId="60236"/>
    <cellStyle name="Note 9 5 4 2 2 2 2 2" xfId="60237"/>
    <cellStyle name="Note 9 5 4 2 2 2 3" xfId="60238"/>
    <cellStyle name="Note 9 5 4 2 2 3" xfId="60239"/>
    <cellStyle name="Note 9 5 4 2 2 3 2" xfId="60240"/>
    <cellStyle name="Note 9 5 4 2 2 3 2 2" xfId="60241"/>
    <cellStyle name="Note 9 5 4 2 2 3 3" xfId="60242"/>
    <cellStyle name="Note 9 5 4 2 2 4" xfId="60243"/>
    <cellStyle name="Note 9 5 4 2 2 4 2" xfId="60244"/>
    <cellStyle name="Note 9 5 4 2 2 5" xfId="60245"/>
    <cellStyle name="Note 9 5 4 2 3" xfId="60246"/>
    <cellStyle name="Note 9 5 4 2 3 2" xfId="60247"/>
    <cellStyle name="Note 9 5 4 2 3 2 2" xfId="60248"/>
    <cellStyle name="Note 9 5 4 2 3 3" xfId="60249"/>
    <cellStyle name="Note 9 5 4 2 4" xfId="60250"/>
    <cellStyle name="Note 9 5 4 2 4 2" xfId="60251"/>
    <cellStyle name="Note 9 5 4 2 4 2 2" xfId="60252"/>
    <cellStyle name="Note 9 5 4 2 4 3" xfId="60253"/>
    <cellStyle name="Note 9 5 4 2 5" xfId="60254"/>
    <cellStyle name="Note 9 5 4 2 5 2" xfId="60255"/>
    <cellStyle name="Note 9 5 4 2 6" xfId="60256"/>
    <cellStyle name="Note 9 5 4 3" xfId="60257"/>
    <cellStyle name="Note 9 5 4 3 2" xfId="60258"/>
    <cellStyle name="Note 9 5 4 3 2 2" xfId="60259"/>
    <cellStyle name="Note 9 5 4 3 2 2 2" xfId="60260"/>
    <cellStyle name="Note 9 5 4 3 2 2 2 2" xfId="60261"/>
    <cellStyle name="Note 9 5 4 3 2 2 3" xfId="60262"/>
    <cellStyle name="Note 9 5 4 3 2 3" xfId="60263"/>
    <cellStyle name="Note 9 5 4 3 2 3 2" xfId="60264"/>
    <cellStyle name="Note 9 5 4 3 2 3 2 2" xfId="60265"/>
    <cellStyle name="Note 9 5 4 3 2 3 3" xfId="60266"/>
    <cellStyle name="Note 9 5 4 3 2 4" xfId="60267"/>
    <cellStyle name="Note 9 5 4 3 2 4 2" xfId="60268"/>
    <cellStyle name="Note 9 5 4 3 2 5" xfId="60269"/>
    <cellStyle name="Note 9 5 4 3 3" xfId="60270"/>
    <cellStyle name="Note 9 5 4 3 3 2" xfId="60271"/>
    <cellStyle name="Note 9 5 4 3 3 2 2" xfId="60272"/>
    <cellStyle name="Note 9 5 4 3 3 3" xfId="60273"/>
    <cellStyle name="Note 9 5 4 3 4" xfId="60274"/>
    <cellStyle name="Note 9 5 4 3 4 2" xfId="60275"/>
    <cellStyle name="Note 9 5 4 3 4 2 2" xfId="60276"/>
    <cellStyle name="Note 9 5 4 3 4 3" xfId="60277"/>
    <cellStyle name="Note 9 5 4 3 5" xfId="60278"/>
    <cellStyle name="Note 9 5 4 3 5 2" xfId="60279"/>
    <cellStyle name="Note 9 5 4 3 6" xfId="60280"/>
    <cellStyle name="Note 9 5 4 4" xfId="60281"/>
    <cellStyle name="Note 9 5 4 4 2" xfId="60282"/>
    <cellStyle name="Note 9 5 4 4 2 2" xfId="60283"/>
    <cellStyle name="Note 9 5 4 4 2 2 2" xfId="60284"/>
    <cellStyle name="Note 9 5 4 4 2 3" xfId="60285"/>
    <cellStyle name="Note 9 5 4 4 3" xfId="60286"/>
    <cellStyle name="Note 9 5 4 4 3 2" xfId="60287"/>
    <cellStyle name="Note 9 5 4 4 3 2 2" xfId="60288"/>
    <cellStyle name="Note 9 5 4 4 3 3" xfId="60289"/>
    <cellStyle name="Note 9 5 4 4 4" xfId="60290"/>
    <cellStyle name="Note 9 5 4 4 4 2" xfId="60291"/>
    <cellStyle name="Note 9 5 4 4 5" xfId="60292"/>
    <cellStyle name="Note 9 5 5" xfId="60293"/>
    <cellStyle name="Note 9 5 5 2" xfId="60294"/>
    <cellStyle name="Note 9 5 5 2 2" xfId="60295"/>
    <cellStyle name="Note 9 5 5 2 2 2" xfId="60296"/>
    <cellStyle name="Note 9 5 5 2 2 2 2" xfId="60297"/>
    <cellStyle name="Note 9 5 5 2 2 2 2 2" xfId="60298"/>
    <cellStyle name="Note 9 5 5 2 2 2 3" xfId="60299"/>
    <cellStyle name="Note 9 5 5 2 2 3" xfId="60300"/>
    <cellStyle name="Note 9 5 5 2 2 3 2" xfId="60301"/>
    <cellStyle name="Note 9 5 5 2 2 3 2 2" xfId="60302"/>
    <cellStyle name="Note 9 5 5 2 2 3 3" xfId="60303"/>
    <cellStyle name="Note 9 5 5 2 2 4" xfId="60304"/>
    <cellStyle name="Note 9 5 5 2 2 4 2" xfId="60305"/>
    <cellStyle name="Note 9 5 5 2 2 5" xfId="60306"/>
    <cellStyle name="Note 9 5 5 2 3" xfId="60307"/>
    <cellStyle name="Note 9 5 5 2 3 2" xfId="60308"/>
    <cellStyle name="Note 9 5 5 2 3 2 2" xfId="60309"/>
    <cellStyle name="Note 9 5 5 2 3 3" xfId="60310"/>
    <cellStyle name="Note 9 5 5 2 4" xfId="60311"/>
    <cellStyle name="Note 9 5 5 2 4 2" xfId="60312"/>
    <cellStyle name="Note 9 5 5 2 4 2 2" xfId="60313"/>
    <cellStyle name="Note 9 5 5 2 4 3" xfId="60314"/>
    <cellStyle name="Note 9 5 5 2 5" xfId="60315"/>
    <cellStyle name="Note 9 5 5 2 5 2" xfId="60316"/>
    <cellStyle name="Note 9 5 5 2 6" xfId="60317"/>
    <cellStyle name="Note 9 5 5 3" xfId="60318"/>
    <cellStyle name="Note 9 5 5 3 2" xfId="60319"/>
    <cellStyle name="Note 9 5 5 3 2 2" xfId="60320"/>
    <cellStyle name="Note 9 5 5 3 2 2 2" xfId="60321"/>
    <cellStyle name="Note 9 5 5 3 2 2 2 2" xfId="60322"/>
    <cellStyle name="Note 9 5 5 3 2 2 3" xfId="60323"/>
    <cellStyle name="Note 9 5 5 3 2 3" xfId="60324"/>
    <cellStyle name="Note 9 5 5 3 2 3 2" xfId="60325"/>
    <cellStyle name="Note 9 5 5 3 2 3 2 2" xfId="60326"/>
    <cellStyle name="Note 9 5 5 3 2 3 3" xfId="60327"/>
    <cellStyle name="Note 9 5 5 3 2 4" xfId="60328"/>
    <cellStyle name="Note 9 5 5 3 2 4 2" xfId="60329"/>
    <cellStyle name="Note 9 5 5 3 2 5" xfId="60330"/>
    <cellStyle name="Note 9 5 5 3 3" xfId="60331"/>
    <cellStyle name="Note 9 5 5 3 3 2" xfId="60332"/>
    <cellStyle name="Note 9 5 5 3 3 2 2" xfId="60333"/>
    <cellStyle name="Note 9 5 5 3 3 3" xfId="60334"/>
    <cellStyle name="Note 9 5 5 3 4" xfId="60335"/>
    <cellStyle name="Note 9 5 5 3 4 2" xfId="60336"/>
    <cellStyle name="Note 9 5 5 3 4 2 2" xfId="60337"/>
    <cellStyle name="Note 9 5 5 3 4 3" xfId="60338"/>
    <cellStyle name="Note 9 5 5 3 5" xfId="60339"/>
    <cellStyle name="Note 9 5 5 3 5 2" xfId="60340"/>
    <cellStyle name="Note 9 5 5 3 6" xfId="60341"/>
    <cellStyle name="Note 9 5 5 4" xfId="60342"/>
    <cellStyle name="Note 9 5 5 4 2" xfId="60343"/>
    <cellStyle name="Note 9 5 5 4 2 2" xfId="60344"/>
    <cellStyle name="Note 9 5 5 4 2 2 2" xfId="60345"/>
    <cellStyle name="Note 9 5 5 4 2 3" xfId="60346"/>
    <cellStyle name="Note 9 5 5 4 3" xfId="60347"/>
    <cellStyle name="Note 9 5 5 4 3 2" xfId="60348"/>
    <cellStyle name="Note 9 5 5 4 3 2 2" xfId="60349"/>
    <cellStyle name="Note 9 5 5 4 3 3" xfId="60350"/>
    <cellStyle name="Note 9 5 5 4 4" xfId="60351"/>
    <cellStyle name="Note 9 5 5 4 4 2" xfId="60352"/>
    <cellStyle name="Note 9 5 5 4 5" xfId="60353"/>
    <cellStyle name="Note 9 5 6" xfId="60354"/>
    <cellStyle name="Note 9 5 6 2" xfId="60355"/>
    <cellStyle name="Note 9 5 6 2 2" xfId="60356"/>
    <cellStyle name="Note 9 5 6 2 2 2" xfId="60357"/>
    <cellStyle name="Note 9 5 6 2 2 2 2" xfId="60358"/>
    <cellStyle name="Note 9 5 6 2 2 2 2 2" xfId="60359"/>
    <cellStyle name="Note 9 5 6 2 2 2 3" xfId="60360"/>
    <cellStyle name="Note 9 5 6 2 2 3" xfId="60361"/>
    <cellStyle name="Note 9 5 6 2 2 3 2" xfId="60362"/>
    <cellStyle name="Note 9 5 6 2 2 3 2 2" xfId="60363"/>
    <cellStyle name="Note 9 5 6 2 2 3 3" xfId="60364"/>
    <cellStyle name="Note 9 5 6 2 2 4" xfId="60365"/>
    <cellStyle name="Note 9 5 6 2 2 4 2" xfId="60366"/>
    <cellStyle name="Note 9 5 6 2 2 5" xfId="60367"/>
    <cellStyle name="Note 9 5 6 2 3" xfId="60368"/>
    <cellStyle name="Note 9 5 6 2 3 2" xfId="60369"/>
    <cellStyle name="Note 9 5 6 2 3 2 2" xfId="60370"/>
    <cellStyle name="Note 9 5 6 2 3 3" xfId="60371"/>
    <cellStyle name="Note 9 5 6 2 4" xfId="60372"/>
    <cellStyle name="Note 9 5 6 2 4 2" xfId="60373"/>
    <cellStyle name="Note 9 5 6 2 4 2 2" xfId="60374"/>
    <cellStyle name="Note 9 5 6 2 4 3" xfId="60375"/>
    <cellStyle name="Note 9 5 6 2 5" xfId="60376"/>
    <cellStyle name="Note 9 5 6 2 5 2" xfId="60377"/>
    <cellStyle name="Note 9 5 6 2 6" xfId="60378"/>
    <cellStyle name="Note 9 5 6 3" xfId="60379"/>
    <cellStyle name="Note 9 5 6 3 2" xfId="60380"/>
    <cellStyle name="Note 9 5 6 3 2 2" xfId="60381"/>
    <cellStyle name="Note 9 5 6 3 2 2 2" xfId="60382"/>
    <cellStyle name="Note 9 5 6 3 2 2 2 2" xfId="60383"/>
    <cellStyle name="Note 9 5 6 3 2 2 3" xfId="60384"/>
    <cellStyle name="Note 9 5 6 3 2 3" xfId="60385"/>
    <cellStyle name="Note 9 5 6 3 2 3 2" xfId="60386"/>
    <cellStyle name="Note 9 5 6 3 2 3 2 2" xfId="60387"/>
    <cellStyle name="Note 9 5 6 3 2 3 3" xfId="60388"/>
    <cellStyle name="Note 9 5 6 3 2 4" xfId="60389"/>
    <cellStyle name="Note 9 5 6 3 2 4 2" xfId="60390"/>
    <cellStyle name="Note 9 5 6 3 2 5" xfId="60391"/>
    <cellStyle name="Note 9 5 6 3 3" xfId="60392"/>
    <cellStyle name="Note 9 5 6 3 3 2" xfId="60393"/>
    <cellStyle name="Note 9 5 6 3 3 2 2" xfId="60394"/>
    <cellStyle name="Note 9 5 6 3 3 3" xfId="60395"/>
    <cellStyle name="Note 9 5 6 3 4" xfId="60396"/>
    <cellStyle name="Note 9 5 6 3 4 2" xfId="60397"/>
    <cellStyle name="Note 9 5 6 3 4 2 2" xfId="60398"/>
    <cellStyle name="Note 9 5 6 3 4 3" xfId="60399"/>
    <cellStyle name="Note 9 5 6 3 5" xfId="60400"/>
    <cellStyle name="Note 9 5 6 3 5 2" xfId="60401"/>
    <cellStyle name="Note 9 5 6 3 6" xfId="60402"/>
    <cellStyle name="Note 9 5 6 4" xfId="60403"/>
    <cellStyle name="Note 9 5 6 4 2" xfId="60404"/>
    <cellStyle name="Note 9 5 6 4 2 2" xfId="60405"/>
    <cellStyle name="Note 9 5 6 4 2 2 2" xfId="60406"/>
    <cellStyle name="Note 9 5 6 4 2 3" xfId="60407"/>
    <cellStyle name="Note 9 5 6 4 3" xfId="60408"/>
    <cellStyle name="Note 9 5 6 4 3 2" xfId="60409"/>
    <cellStyle name="Note 9 5 6 4 3 2 2" xfId="60410"/>
    <cellStyle name="Note 9 5 6 4 3 3" xfId="60411"/>
    <cellStyle name="Note 9 5 6 4 4" xfId="60412"/>
    <cellStyle name="Note 9 5 6 4 4 2" xfId="60413"/>
    <cellStyle name="Note 9 5 6 4 5" xfId="60414"/>
    <cellStyle name="Note 9 5 7" xfId="60415"/>
    <cellStyle name="Note 9 5 7 2" xfId="60416"/>
    <cellStyle name="Note 9 5 7 2 2" xfId="60417"/>
    <cellStyle name="Note 9 5 7 2 2 2" xfId="60418"/>
    <cellStyle name="Note 9 5 7 2 2 2 2" xfId="60419"/>
    <cellStyle name="Note 9 5 7 2 2 3" xfId="60420"/>
    <cellStyle name="Note 9 5 7 2 3" xfId="60421"/>
    <cellStyle name="Note 9 5 7 2 3 2" xfId="60422"/>
    <cellStyle name="Note 9 5 7 2 3 2 2" xfId="60423"/>
    <cellStyle name="Note 9 5 7 2 3 3" xfId="60424"/>
    <cellStyle name="Note 9 5 7 2 4" xfId="60425"/>
    <cellStyle name="Note 9 5 7 2 4 2" xfId="60426"/>
    <cellStyle name="Note 9 5 7 2 5" xfId="60427"/>
    <cellStyle name="Note 9 5 7 3" xfId="60428"/>
    <cellStyle name="Note 9 5 7 3 2" xfId="60429"/>
    <cellStyle name="Note 9 5 7 3 2 2" xfId="60430"/>
    <cellStyle name="Note 9 5 7 3 3" xfId="60431"/>
    <cellStyle name="Note 9 5 7 4" xfId="60432"/>
    <cellStyle name="Note 9 5 7 4 2" xfId="60433"/>
    <cellStyle name="Note 9 5 7 4 2 2" xfId="60434"/>
    <cellStyle name="Note 9 5 7 4 3" xfId="60435"/>
    <cellStyle name="Note 9 5 7 5" xfId="60436"/>
    <cellStyle name="Note 9 5 7 5 2" xfId="60437"/>
    <cellStyle name="Note 9 5 7 6" xfId="60438"/>
    <cellStyle name="Note 9 5 8" xfId="60439"/>
    <cellStyle name="Note 9 5 8 2" xfId="60440"/>
    <cellStyle name="Note 9 5 8 2 2" xfId="60441"/>
    <cellStyle name="Note 9 5 8 2 2 2" xfId="60442"/>
    <cellStyle name="Note 9 5 8 2 2 2 2" xfId="60443"/>
    <cellStyle name="Note 9 5 8 2 2 3" xfId="60444"/>
    <cellStyle name="Note 9 5 8 2 3" xfId="60445"/>
    <cellStyle name="Note 9 5 8 2 3 2" xfId="60446"/>
    <cellStyle name="Note 9 5 8 2 3 2 2" xfId="60447"/>
    <cellStyle name="Note 9 5 8 2 3 3" xfId="60448"/>
    <cellStyle name="Note 9 5 8 2 4" xfId="60449"/>
    <cellStyle name="Note 9 5 8 2 4 2" xfId="60450"/>
    <cellStyle name="Note 9 5 8 2 5" xfId="60451"/>
    <cellStyle name="Note 9 5 8 3" xfId="60452"/>
    <cellStyle name="Note 9 5 8 3 2" xfId="60453"/>
    <cellStyle name="Note 9 5 8 3 2 2" xfId="60454"/>
    <cellStyle name="Note 9 5 8 3 3" xfId="60455"/>
    <cellStyle name="Note 9 5 8 4" xfId="60456"/>
    <cellStyle name="Note 9 5 8 4 2" xfId="60457"/>
    <cellStyle name="Note 9 5 8 4 2 2" xfId="60458"/>
    <cellStyle name="Note 9 5 8 4 3" xfId="60459"/>
    <cellStyle name="Note 9 5 8 5" xfId="60460"/>
    <cellStyle name="Note 9 5 8 5 2" xfId="60461"/>
    <cellStyle name="Note 9 5 8 6" xfId="60462"/>
    <cellStyle name="Note 9 5 9" xfId="60463"/>
    <cellStyle name="Note 9 5 9 2" xfId="60464"/>
    <cellStyle name="Note 9 5 9 2 2" xfId="60465"/>
    <cellStyle name="Note 9 5 9 2 2 2" xfId="60466"/>
    <cellStyle name="Note 9 5 9 2 3" xfId="60467"/>
    <cellStyle name="Note 9 5 9 3" xfId="60468"/>
    <cellStyle name="Note 9 5 9 3 2" xfId="60469"/>
    <cellStyle name="Note 9 5 9 3 2 2" xfId="60470"/>
    <cellStyle name="Note 9 5 9 3 3" xfId="60471"/>
    <cellStyle name="Note 9 5 9 4" xfId="60472"/>
    <cellStyle name="Note 9 5 9 4 2" xfId="60473"/>
    <cellStyle name="Note 9 5 9 5" xfId="60474"/>
    <cellStyle name="Note 9 6" xfId="60475"/>
    <cellStyle name="Note 9 6 2" xfId="60476"/>
    <cellStyle name="Note 9 6 2 2" xfId="60477"/>
    <cellStyle name="Note 9 6 2 2 2" xfId="60478"/>
    <cellStyle name="Note 9 6 2 2 2 2" xfId="60479"/>
    <cellStyle name="Note 9 6 2 2 2 2 2" xfId="60480"/>
    <cellStyle name="Note 9 6 2 2 2 2 2 2" xfId="60481"/>
    <cellStyle name="Note 9 6 2 2 2 2 3" xfId="60482"/>
    <cellStyle name="Note 9 6 2 2 2 3" xfId="60483"/>
    <cellStyle name="Note 9 6 2 2 2 3 2" xfId="60484"/>
    <cellStyle name="Note 9 6 2 2 2 3 2 2" xfId="60485"/>
    <cellStyle name="Note 9 6 2 2 2 3 3" xfId="60486"/>
    <cellStyle name="Note 9 6 2 2 2 4" xfId="60487"/>
    <cellStyle name="Note 9 6 2 2 2 4 2" xfId="60488"/>
    <cellStyle name="Note 9 6 2 2 2 5" xfId="60489"/>
    <cellStyle name="Note 9 6 2 2 3" xfId="60490"/>
    <cellStyle name="Note 9 6 2 2 3 2" xfId="60491"/>
    <cellStyle name="Note 9 6 2 2 3 2 2" xfId="60492"/>
    <cellStyle name="Note 9 6 2 2 3 3" xfId="60493"/>
    <cellStyle name="Note 9 6 2 2 4" xfId="60494"/>
    <cellStyle name="Note 9 6 2 2 4 2" xfId="60495"/>
    <cellStyle name="Note 9 6 2 2 4 2 2" xfId="60496"/>
    <cellStyle name="Note 9 6 2 2 4 3" xfId="60497"/>
    <cellStyle name="Note 9 6 2 2 5" xfId="60498"/>
    <cellStyle name="Note 9 6 2 2 5 2" xfId="60499"/>
    <cellStyle name="Note 9 6 2 2 6" xfId="60500"/>
    <cellStyle name="Note 9 6 2 3" xfId="60501"/>
    <cellStyle name="Note 9 6 2 3 2" xfId="60502"/>
    <cellStyle name="Note 9 6 2 3 2 2" xfId="60503"/>
    <cellStyle name="Note 9 6 2 3 2 2 2" xfId="60504"/>
    <cellStyle name="Note 9 6 2 3 2 2 2 2" xfId="60505"/>
    <cellStyle name="Note 9 6 2 3 2 2 3" xfId="60506"/>
    <cellStyle name="Note 9 6 2 3 2 3" xfId="60507"/>
    <cellStyle name="Note 9 6 2 3 2 3 2" xfId="60508"/>
    <cellStyle name="Note 9 6 2 3 2 3 2 2" xfId="60509"/>
    <cellStyle name="Note 9 6 2 3 2 3 3" xfId="60510"/>
    <cellStyle name="Note 9 6 2 3 2 4" xfId="60511"/>
    <cellStyle name="Note 9 6 2 3 2 4 2" xfId="60512"/>
    <cellStyle name="Note 9 6 2 3 2 5" xfId="60513"/>
    <cellStyle name="Note 9 6 2 3 3" xfId="60514"/>
    <cellStyle name="Note 9 6 2 3 3 2" xfId="60515"/>
    <cellStyle name="Note 9 6 2 3 3 2 2" xfId="60516"/>
    <cellStyle name="Note 9 6 2 3 3 3" xfId="60517"/>
    <cellStyle name="Note 9 6 2 3 4" xfId="60518"/>
    <cellStyle name="Note 9 6 2 3 4 2" xfId="60519"/>
    <cellStyle name="Note 9 6 2 3 4 2 2" xfId="60520"/>
    <cellStyle name="Note 9 6 2 3 4 3" xfId="60521"/>
    <cellStyle name="Note 9 6 2 3 5" xfId="60522"/>
    <cellStyle name="Note 9 6 2 3 5 2" xfId="60523"/>
    <cellStyle name="Note 9 6 2 3 6" xfId="60524"/>
    <cellStyle name="Note 9 6 2 4" xfId="60525"/>
    <cellStyle name="Note 9 6 2 4 2" xfId="60526"/>
    <cellStyle name="Note 9 6 2 4 2 2" xfId="60527"/>
    <cellStyle name="Note 9 6 2 4 2 2 2" xfId="60528"/>
    <cellStyle name="Note 9 6 2 4 2 3" xfId="60529"/>
    <cellStyle name="Note 9 6 2 4 3" xfId="60530"/>
    <cellStyle name="Note 9 6 2 4 3 2" xfId="60531"/>
    <cellStyle name="Note 9 6 2 4 3 2 2" xfId="60532"/>
    <cellStyle name="Note 9 6 2 4 3 3" xfId="60533"/>
    <cellStyle name="Note 9 6 2 4 4" xfId="60534"/>
    <cellStyle name="Note 9 6 2 4 4 2" xfId="60535"/>
    <cellStyle name="Note 9 6 2 4 5" xfId="60536"/>
    <cellStyle name="Note 9 6 3" xfId="60537"/>
    <cellStyle name="Note 9 6 3 2" xfId="60538"/>
    <cellStyle name="Note 9 6 3 2 2" xfId="60539"/>
    <cellStyle name="Note 9 6 3 2 2 2" xfId="60540"/>
    <cellStyle name="Note 9 6 3 2 2 2 2" xfId="60541"/>
    <cellStyle name="Note 9 6 3 2 2 2 2 2" xfId="60542"/>
    <cellStyle name="Note 9 6 3 2 2 2 3" xfId="60543"/>
    <cellStyle name="Note 9 6 3 2 2 3" xfId="60544"/>
    <cellStyle name="Note 9 6 3 2 2 3 2" xfId="60545"/>
    <cellStyle name="Note 9 6 3 2 2 3 2 2" xfId="60546"/>
    <cellStyle name="Note 9 6 3 2 2 3 3" xfId="60547"/>
    <cellStyle name="Note 9 6 3 2 2 4" xfId="60548"/>
    <cellStyle name="Note 9 6 3 2 2 4 2" xfId="60549"/>
    <cellStyle name="Note 9 6 3 2 2 5" xfId="60550"/>
    <cellStyle name="Note 9 6 3 2 3" xfId="60551"/>
    <cellStyle name="Note 9 6 3 2 3 2" xfId="60552"/>
    <cellStyle name="Note 9 6 3 2 3 2 2" xfId="60553"/>
    <cellStyle name="Note 9 6 3 2 3 3" xfId="60554"/>
    <cellStyle name="Note 9 6 3 2 4" xfId="60555"/>
    <cellStyle name="Note 9 6 3 2 4 2" xfId="60556"/>
    <cellStyle name="Note 9 6 3 2 4 2 2" xfId="60557"/>
    <cellStyle name="Note 9 6 3 2 4 3" xfId="60558"/>
    <cellStyle name="Note 9 6 3 2 5" xfId="60559"/>
    <cellStyle name="Note 9 6 3 2 5 2" xfId="60560"/>
    <cellStyle name="Note 9 6 3 2 6" xfId="60561"/>
    <cellStyle name="Note 9 6 3 3" xfId="60562"/>
    <cellStyle name="Note 9 6 3 3 2" xfId="60563"/>
    <cellStyle name="Note 9 6 3 3 2 2" xfId="60564"/>
    <cellStyle name="Note 9 6 3 3 2 2 2" xfId="60565"/>
    <cellStyle name="Note 9 6 3 3 2 2 2 2" xfId="60566"/>
    <cellStyle name="Note 9 6 3 3 2 2 3" xfId="60567"/>
    <cellStyle name="Note 9 6 3 3 2 3" xfId="60568"/>
    <cellStyle name="Note 9 6 3 3 2 3 2" xfId="60569"/>
    <cellStyle name="Note 9 6 3 3 2 3 2 2" xfId="60570"/>
    <cellStyle name="Note 9 6 3 3 2 3 3" xfId="60571"/>
    <cellStyle name="Note 9 6 3 3 2 4" xfId="60572"/>
    <cellStyle name="Note 9 6 3 3 2 4 2" xfId="60573"/>
    <cellStyle name="Note 9 6 3 3 2 5" xfId="60574"/>
    <cellStyle name="Note 9 6 3 3 3" xfId="60575"/>
    <cellStyle name="Note 9 6 3 3 3 2" xfId="60576"/>
    <cellStyle name="Note 9 6 3 3 3 2 2" xfId="60577"/>
    <cellStyle name="Note 9 6 3 3 3 3" xfId="60578"/>
    <cellStyle name="Note 9 6 3 3 4" xfId="60579"/>
    <cellStyle name="Note 9 6 3 3 4 2" xfId="60580"/>
    <cellStyle name="Note 9 6 3 3 4 2 2" xfId="60581"/>
    <cellStyle name="Note 9 6 3 3 4 3" xfId="60582"/>
    <cellStyle name="Note 9 6 3 3 5" xfId="60583"/>
    <cellStyle name="Note 9 6 3 3 5 2" xfId="60584"/>
    <cellStyle name="Note 9 6 3 3 6" xfId="60585"/>
    <cellStyle name="Note 9 6 3 4" xfId="60586"/>
    <cellStyle name="Note 9 6 3 4 2" xfId="60587"/>
    <cellStyle name="Note 9 6 3 4 2 2" xfId="60588"/>
    <cellStyle name="Note 9 6 3 4 2 2 2" xfId="60589"/>
    <cellStyle name="Note 9 6 3 4 2 3" xfId="60590"/>
    <cellStyle name="Note 9 6 3 4 3" xfId="60591"/>
    <cellStyle name="Note 9 6 3 4 3 2" xfId="60592"/>
    <cellStyle name="Note 9 6 3 4 3 2 2" xfId="60593"/>
    <cellStyle name="Note 9 6 3 4 3 3" xfId="60594"/>
    <cellStyle name="Note 9 6 3 4 4" xfId="60595"/>
    <cellStyle name="Note 9 6 3 4 4 2" xfId="60596"/>
    <cellStyle name="Note 9 6 3 4 5" xfId="60597"/>
    <cellStyle name="Note 9 6 4" xfId="60598"/>
    <cellStyle name="Note 9 6 4 2" xfId="60599"/>
    <cellStyle name="Note 9 6 4 2 2" xfId="60600"/>
    <cellStyle name="Note 9 6 4 2 2 2" xfId="60601"/>
    <cellStyle name="Note 9 6 4 2 2 2 2" xfId="60602"/>
    <cellStyle name="Note 9 6 4 2 2 2 2 2" xfId="60603"/>
    <cellStyle name="Note 9 6 4 2 2 2 3" xfId="60604"/>
    <cellStyle name="Note 9 6 4 2 2 3" xfId="60605"/>
    <cellStyle name="Note 9 6 4 2 2 3 2" xfId="60606"/>
    <cellStyle name="Note 9 6 4 2 2 3 2 2" xfId="60607"/>
    <cellStyle name="Note 9 6 4 2 2 3 3" xfId="60608"/>
    <cellStyle name="Note 9 6 4 2 2 4" xfId="60609"/>
    <cellStyle name="Note 9 6 4 2 2 4 2" xfId="60610"/>
    <cellStyle name="Note 9 6 4 2 2 5" xfId="60611"/>
    <cellStyle name="Note 9 6 4 2 3" xfId="60612"/>
    <cellStyle name="Note 9 6 4 2 3 2" xfId="60613"/>
    <cellStyle name="Note 9 6 4 2 3 2 2" xfId="60614"/>
    <cellStyle name="Note 9 6 4 2 3 3" xfId="60615"/>
    <cellStyle name="Note 9 6 4 2 4" xfId="60616"/>
    <cellStyle name="Note 9 6 4 2 4 2" xfId="60617"/>
    <cellStyle name="Note 9 6 4 2 4 2 2" xfId="60618"/>
    <cellStyle name="Note 9 6 4 2 4 3" xfId="60619"/>
    <cellStyle name="Note 9 6 4 2 5" xfId="60620"/>
    <cellStyle name="Note 9 6 4 2 5 2" xfId="60621"/>
    <cellStyle name="Note 9 6 4 2 6" xfId="60622"/>
    <cellStyle name="Note 9 6 4 3" xfId="60623"/>
    <cellStyle name="Note 9 6 4 3 2" xfId="60624"/>
    <cellStyle name="Note 9 6 4 3 2 2" xfId="60625"/>
    <cellStyle name="Note 9 6 4 3 2 2 2" xfId="60626"/>
    <cellStyle name="Note 9 6 4 3 2 2 2 2" xfId="60627"/>
    <cellStyle name="Note 9 6 4 3 2 2 3" xfId="60628"/>
    <cellStyle name="Note 9 6 4 3 2 3" xfId="60629"/>
    <cellStyle name="Note 9 6 4 3 2 3 2" xfId="60630"/>
    <cellStyle name="Note 9 6 4 3 2 3 2 2" xfId="60631"/>
    <cellStyle name="Note 9 6 4 3 2 3 3" xfId="60632"/>
    <cellStyle name="Note 9 6 4 3 2 4" xfId="60633"/>
    <cellStyle name="Note 9 6 4 3 2 4 2" xfId="60634"/>
    <cellStyle name="Note 9 6 4 3 2 5" xfId="60635"/>
    <cellStyle name="Note 9 6 4 3 3" xfId="60636"/>
    <cellStyle name="Note 9 6 4 3 3 2" xfId="60637"/>
    <cellStyle name="Note 9 6 4 3 3 2 2" xfId="60638"/>
    <cellStyle name="Note 9 6 4 3 3 3" xfId="60639"/>
    <cellStyle name="Note 9 6 4 3 4" xfId="60640"/>
    <cellStyle name="Note 9 6 4 3 4 2" xfId="60641"/>
    <cellStyle name="Note 9 6 4 3 4 2 2" xfId="60642"/>
    <cellStyle name="Note 9 6 4 3 4 3" xfId="60643"/>
    <cellStyle name="Note 9 6 4 3 5" xfId="60644"/>
    <cellStyle name="Note 9 6 4 3 5 2" xfId="60645"/>
    <cellStyle name="Note 9 6 4 3 6" xfId="60646"/>
    <cellStyle name="Note 9 6 4 4" xfId="60647"/>
    <cellStyle name="Note 9 6 4 4 2" xfId="60648"/>
    <cellStyle name="Note 9 6 4 4 2 2" xfId="60649"/>
    <cellStyle name="Note 9 6 4 4 2 2 2" xfId="60650"/>
    <cellStyle name="Note 9 6 4 4 2 3" xfId="60651"/>
    <cellStyle name="Note 9 6 4 4 3" xfId="60652"/>
    <cellStyle name="Note 9 6 4 4 3 2" xfId="60653"/>
    <cellStyle name="Note 9 6 4 4 3 2 2" xfId="60654"/>
    <cellStyle name="Note 9 6 4 4 3 3" xfId="60655"/>
    <cellStyle name="Note 9 6 4 4 4" xfId="60656"/>
    <cellStyle name="Note 9 6 4 4 4 2" xfId="60657"/>
    <cellStyle name="Note 9 6 4 4 5" xfId="60658"/>
    <cellStyle name="Note 9 6 5" xfId="60659"/>
    <cellStyle name="Note 9 6 5 2" xfId="60660"/>
    <cellStyle name="Note 9 6 5 2 2" xfId="60661"/>
    <cellStyle name="Note 9 6 5 2 2 2" xfId="60662"/>
    <cellStyle name="Note 9 6 5 2 2 2 2" xfId="60663"/>
    <cellStyle name="Note 9 6 5 2 2 2 2 2" xfId="60664"/>
    <cellStyle name="Note 9 6 5 2 2 2 3" xfId="60665"/>
    <cellStyle name="Note 9 6 5 2 2 3" xfId="60666"/>
    <cellStyle name="Note 9 6 5 2 2 3 2" xfId="60667"/>
    <cellStyle name="Note 9 6 5 2 2 3 2 2" xfId="60668"/>
    <cellStyle name="Note 9 6 5 2 2 3 3" xfId="60669"/>
    <cellStyle name="Note 9 6 5 2 2 4" xfId="60670"/>
    <cellStyle name="Note 9 6 5 2 2 4 2" xfId="60671"/>
    <cellStyle name="Note 9 6 5 2 2 5" xfId="60672"/>
    <cellStyle name="Note 9 6 5 2 3" xfId="60673"/>
    <cellStyle name="Note 9 6 5 2 3 2" xfId="60674"/>
    <cellStyle name="Note 9 6 5 2 3 2 2" xfId="60675"/>
    <cellStyle name="Note 9 6 5 2 3 3" xfId="60676"/>
    <cellStyle name="Note 9 6 5 2 4" xfId="60677"/>
    <cellStyle name="Note 9 6 5 2 4 2" xfId="60678"/>
    <cellStyle name="Note 9 6 5 2 4 2 2" xfId="60679"/>
    <cellStyle name="Note 9 6 5 2 4 3" xfId="60680"/>
    <cellStyle name="Note 9 6 5 2 5" xfId="60681"/>
    <cellStyle name="Note 9 6 5 2 5 2" xfId="60682"/>
    <cellStyle name="Note 9 6 5 2 6" xfId="60683"/>
    <cellStyle name="Note 9 6 5 3" xfId="60684"/>
    <cellStyle name="Note 9 6 5 3 2" xfId="60685"/>
    <cellStyle name="Note 9 6 5 3 2 2" xfId="60686"/>
    <cellStyle name="Note 9 6 5 3 2 2 2" xfId="60687"/>
    <cellStyle name="Note 9 6 5 3 2 2 2 2" xfId="60688"/>
    <cellStyle name="Note 9 6 5 3 2 2 3" xfId="60689"/>
    <cellStyle name="Note 9 6 5 3 2 3" xfId="60690"/>
    <cellStyle name="Note 9 6 5 3 2 3 2" xfId="60691"/>
    <cellStyle name="Note 9 6 5 3 2 3 2 2" xfId="60692"/>
    <cellStyle name="Note 9 6 5 3 2 3 3" xfId="60693"/>
    <cellStyle name="Note 9 6 5 3 2 4" xfId="60694"/>
    <cellStyle name="Note 9 6 5 3 2 4 2" xfId="60695"/>
    <cellStyle name="Note 9 6 5 3 2 5" xfId="60696"/>
    <cellStyle name="Note 9 6 5 3 3" xfId="60697"/>
    <cellStyle name="Note 9 6 5 3 3 2" xfId="60698"/>
    <cellStyle name="Note 9 6 5 3 3 2 2" xfId="60699"/>
    <cellStyle name="Note 9 6 5 3 3 3" xfId="60700"/>
    <cellStyle name="Note 9 6 5 3 4" xfId="60701"/>
    <cellStyle name="Note 9 6 5 3 4 2" xfId="60702"/>
    <cellStyle name="Note 9 6 5 3 4 2 2" xfId="60703"/>
    <cellStyle name="Note 9 6 5 3 4 3" xfId="60704"/>
    <cellStyle name="Note 9 6 5 3 5" xfId="60705"/>
    <cellStyle name="Note 9 6 5 3 5 2" xfId="60706"/>
    <cellStyle name="Note 9 6 5 3 6" xfId="60707"/>
    <cellStyle name="Note 9 6 5 4" xfId="60708"/>
    <cellStyle name="Note 9 6 5 4 2" xfId="60709"/>
    <cellStyle name="Note 9 6 5 4 2 2" xfId="60710"/>
    <cellStyle name="Note 9 6 5 4 2 2 2" xfId="60711"/>
    <cellStyle name="Note 9 6 5 4 2 3" xfId="60712"/>
    <cellStyle name="Note 9 6 5 4 3" xfId="60713"/>
    <cellStyle name="Note 9 6 5 4 3 2" xfId="60714"/>
    <cellStyle name="Note 9 6 5 4 3 2 2" xfId="60715"/>
    <cellStyle name="Note 9 6 5 4 3 3" xfId="60716"/>
    <cellStyle name="Note 9 6 5 4 4" xfId="60717"/>
    <cellStyle name="Note 9 6 5 4 4 2" xfId="60718"/>
    <cellStyle name="Note 9 6 5 4 5" xfId="60719"/>
    <cellStyle name="Note 9 6 6" xfId="60720"/>
    <cellStyle name="Note 9 6 6 2" xfId="60721"/>
    <cellStyle name="Note 9 6 6 2 2" xfId="60722"/>
    <cellStyle name="Note 9 6 6 2 2 2" xfId="60723"/>
    <cellStyle name="Note 9 6 6 2 2 2 2" xfId="60724"/>
    <cellStyle name="Note 9 6 6 2 2 2 2 2" xfId="60725"/>
    <cellStyle name="Note 9 6 6 2 2 2 3" xfId="60726"/>
    <cellStyle name="Note 9 6 6 2 2 3" xfId="60727"/>
    <cellStyle name="Note 9 6 6 2 2 3 2" xfId="60728"/>
    <cellStyle name="Note 9 6 6 2 2 3 2 2" xfId="60729"/>
    <cellStyle name="Note 9 6 6 2 2 3 3" xfId="60730"/>
    <cellStyle name="Note 9 6 6 2 2 4" xfId="60731"/>
    <cellStyle name="Note 9 6 6 2 2 4 2" xfId="60732"/>
    <cellStyle name="Note 9 6 6 2 2 5" xfId="60733"/>
    <cellStyle name="Note 9 6 6 2 3" xfId="60734"/>
    <cellStyle name="Note 9 6 6 2 3 2" xfId="60735"/>
    <cellStyle name="Note 9 6 6 2 3 2 2" xfId="60736"/>
    <cellStyle name="Note 9 6 6 2 3 3" xfId="60737"/>
    <cellStyle name="Note 9 6 6 2 4" xfId="60738"/>
    <cellStyle name="Note 9 6 6 2 4 2" xfId="60739"/>
    <cellStyle name="Note 9 6 6 2 4 2 2" xfId="60740"/>
    <cellStyle name="Note 9 6 6 2 4 3" xfId="60741"/>
    <cellStyle name="Note 9 6 6 2 5" xfId="60742"/>
    <cellStyle name="Note 9 6 6 2 5 2" xfId="60743"/>
    <cellStyle name="Note 9 6 6 2 6" xfId="60744"/>
    <cellStyle name="Note 9 6 6 3" xfId="60745"/>
    <cellStyle name="Note 9 6 6 3 2" xfId="60746"/>
    <cellStyle name="Note 9 6 6 3 2 2" xfId="60747"/>
    <cellStyle name="Note 9 6 6 3 2 2 2" xfId="60748"/>
    <cellStyle name="Note 9 6 6 3 2 2 2 2" xfId="60749"/>
    <cellStyle name="Note 9 6 6 3 2 2 3" xfId="60750"/>
    <cellStyle name="Note 9 6 6 3 2 3" xfId="60751"/>
    <cellStyle name="Note 9 6 6 3 2 3 2" xfId="60752"/>
    <cellStyle name="Note 9 6 6 3 2 3 2 2" xfId="60753"/>
    <cellStyle name="Note 9 6 6 3 2 3 3" xfId="60754"/>
    <cellStyle name="Note 9 6 6 3 2 4" xfId="60755"/>
    <cellStyle name="Note 9 6 6 3 2 4 2" xfId="60756"/>
    <cellStyle name="Note 9 6 6 3 2 5" xfId="60757"/>
    <cellStyle name="Note 9 6 6 3 3" xfId="60758"/>
    <cellStyle name="Note 9 6 6 3 3 2" xfId="60759"/>
    <cellStyle name="Note 9 6 6 3 3 2 2" xfId="60760"/>
    <cellStyle name="Note 9 6 6 3 3 3" xfId="60761"/>
    <cellStyle name="Note 9 6 6 3 4" xfId="60762"/>
    <cellStyle name="Note 9 6 6 3 4 2" xfId="60763"/>
    <cellStyle name="Note 9 6 6 3 4 2 2" xfId="60764"/>
    <cellStyle name="Note 9 6 6 3 4 3" xfId="60765"/>
    <cellStyle name="Note 9 6 6 3 5" xfId="60766"/>
    <cellStyle name="Note 9 6 6 3 5 2" xfId="60767"/>
    <cellStyle name="Note 9 6 6 3 6" xfId="60768"/>
    <cellStyle name="Note 9 6 6 4" xfId="60769"/>
    <cellStyle name="Note 9 6 6 4 2" xfId="60770"/>
    <cellStyle name="Note 9 6 6 4 2 2" xfId="60771"/>
    <cellStyle name="Note 9 6 6 4 2 2 2" xfId="60772"/>
    <cellStyle name="Note 9 6 6 4 2 3" xfId="60773"/>
    <cellStyle name="Note 9 6 6 4 3" xfId="60774"/>
    <cellStyle name="Note 9 6 6 4 3 2" xfId="60775"/>
    <cellStyle name="Note 9 6 6 4 3 2 2" xfId="60776"/>
    <cellStyle name="Note 9 6 6 4 3 3" xfId="60777"/>
    <cellStyle name="Note 9 6 6 4 4" xfId="60778"/>
    <cellStyle name="Note 9 6 6 4 4 2" xfId="60779"/>
    <cellStyle name="Note 9 6 6 4 5" xfId="60780"/>
    <cellStyle name="Note 9 6 7" xfId="60781"/>
    <cellStyle name="Note 9 6 7 2" xfId="60782"/>
    <cellStyle name="Note 9 6 7 2 2" xfId="60783"/>
    <cellStyle name="Note 9 6 7 2 2 2" xfId="60784"/>
    <cellStyle name="Note 9 6 7 2 2 2 2" xfId="60785"/>
    <cellStyle name="Note 9 6 7 2 2 3" xfId="60786"/>
    <cellStyle name="Note 9 6 7 2 3" xfId="60787"/>
    <cellStyle name="Note 9 6 7 2 3 2" xfId="60788"/>
    <cellStyle name="Note 9 6 7 2 3 2 2" xfId="60789"/>
    <cellStyle name="Note 9 6 7 2 3 3" xfId="60790"/>
    <cellStyle name="Note 9 6 7 2 4" xfId="60791"/>
    <cellStyle name="Note 9 6 7 2 4 2" xfId="60792"/>
    <cellStyle name="Note 9 6 7 2 5" xfId="60793"/>
    <cellStyle name="Note 9 6 7 3" xfId="60794"/>
    <cellStyle name="Note 9 6 7 3 2" xfId="60795"/>
    <cellStyle name="Note 9 6 7 3 2 2" xfId="60796"/>
    <cellStyle name="Note 9 6 7 3 3" xfId="60797"/>
    <cellStyle name="Note 9 6 7 4" xfId="60798"/>
    <cellStyle name="Note 9 6 7 4 2" xfId="60799"/>
    <cellStyle name="Note 9 6 7 4 2 2" xfId="60800"/>
    <cellStyle name="Note 9 6 7 4 3" xfId="60801"/>
    <cellStyle name="Note 9 6 7 5" xfId="60802"/>
    <cellStyle name="Note 9 6 7 5 2" xfId="60803"/>
    <cellStyle name="Note 9 6 7 6" xfId="60804"/>
    <cellStyle name="Note 9 6 8" xfId="60805"/>
    <cellStyle name="Note 9 6 8 2" xfId="60806"/>
    <cellStyle name="Note 9 6 8 2 2" xfId="60807"/>
    <cellStyle name="Note 9 6 8 2 2 2" xfId="60808"/>
    <cellStyle name="Note 9 6 8 2 2 2 2" xfId="60809"/>
    <cellStyle name="Note 9 6 8 2 2 3" xfId="60810"/>
    <cellStyle name="Note 9 6 8 2 3" xfId="60811"/>
    <cellStyle name="Note 9 6 8 2 3 2" xfId="60812"/>
    <cellStyle name="Note 9 6 8 2 3 2 2" xfId="60813"/>
    <cellStyle name="Note 9 6 8 2 3 3" xfId="60814"/>
    <cellStyle name="Note 9 6 8 2 4" xfId="60815"/>
    <cellStyle name="Note 9 6 8 2 4 2" xfId="60816"/>
    <cellStyle name="Note 9 6 8 2 5" xfId="60817"/>
    <cellStyle name="Note 9 6 8 3" xfId="60818"/>
    <cellStyle name="Note 9 6 8 3 2" xfId="60819"/>
    <cellStyle name="Note 9 6 8 3 2 2" xfId="60820"/>
    <cellStyle name="Note 9 6 8 3 3" xfId="60821"/>
    <cellStyle name="Note 9 6 8 4" xfId="60822"/>
    <cellStyle name="Note 9 6 8 4 2" xfId="60823"/>
    <cellStyle name="Note 9 6 8 4 2 2" xfId="60824"/>
    <cellStyle name="Note 9 6 8 4 3" xfId="60825"/>
    <cellStyle name="Note 9 6 8 5" xfId="60826"/>
    <cellStyle name="Note 9 6 8 5 2" xfId="60827"/>
    <cellStyle name="Note 9 6 8 6" xfId="60828"/>
    <cellStyle name="Note 9 6 9" xfId="60829"/>
    <cellStyle name="Note 9 6 9 2" xfId="60830"/>
    <cellStyle name="Note 9 6 9 2 2" xfId="60831"/>
    <cellStyle name="Note 9 6 9 2 2 2" xfId="60832"/>
    <cellStyle name="Note 9 6 9 2 3" xfId="60833"/>
    <cellStyle name="Note 9 6 9 3" xfId="60834"/>
    <cellStyle name="Note 9 6 9 3 2" xfId="60835"/>
    <cellStyle name="Note 9 6 9 3 2 2" xfId="60836"/>
    <cellStyle name="Note 9 6 9 3 3" xfId="60837"/>
    <cellStyle name="Note 9 6 9 4" xfId="60838"/>
    <cellStyle name="Note 9 6 9 4 2" xfId="60839"/>
    <cellStyle name="Note 9 6 9 5" xfId="60840"/>
    <cellStyle name="Note 9 7" xfId="60841"/>
    <cellStyle name="Note 9 7 2" xfId="60842"/>
    <cellStyle name="Note 9 7 2 2" xfId="60843"/>
    <cellStyle name="Note 9 7 2 2 2" xfId="60844"/>
    <cellStyle name="Note 9 7 2 2 2 2" xfId="60845"/>
    <cellStyle name="Note 9 7 2 2 2 2 2" xfId="60846"/>
    <cellStyle name="Note 9 7 2 2 2 2 2 2" xfId="60847"/>
    <cellStyle name="Note 9 7 2 2 2 2 3" xfId="60848"/>
    <cellStyle name="Note 9 7 2 2 2 3" xfId="60849"/>
    <cellStyle name="Note 9 7 2 2 2 3 2" xfId="60850"/>
    <cellStyle name="Note 9 7 2 2 2 3 2 2" xfId="60851"/>
    <cellStyle name="Note 9 7 2 2 2 3 3" xfId="60852"/>
    <cellStyle name="Note 9 7 2 2 2 4" xfId="60853"/>
    <cellStyle name="Note 9 7 2 2 2 4 2" xfId="60854"/>
    <cellStyle name="Note 9 7 2 2 2 5" xfId="60855"/>
    <cellStyle name="Note 9 7 2 2 3" xfId="60856"/>
    <cellStyle name="Note 9 7 2 2 3 2" xfId="60857"/>
    <cellStyle name="Note 9 7 2 2 3 2 2" xfId="60858"/>
    <cellStyle name="Note 9 7 2 2 3 3" xfId="60859"/>
    <cellStyle name="Note 9 7 2 2 4" xfId="60860"/>
    <cellStyle name="Note 9 7 2 2 4 2" xfId="60861"/>
    <cellStyle name="Note 9 7 2 2 4 2 2" xfId="60862"/>
    <cellStyle name="Note 9 7 2 2 4 3" xfId="60863"/>
    <cellStyle name="Note 9 7 2 2 5" xfId="60864"/>
    <cellStyle name="Note 9 7 2 2 5 2" xfId="60865"/>
    <cellStyle name="Note 9 7 2 2 6" xfId="60866"/>
    <cellStyle name="Note 9 7 2 3" xfId="60867"/>
    <cellStyle name="Note 9 7 2 3 2" xfId="60868"/>
    <cellStyle name="Note 9 7 2 3 2 2" xfId="60869"/>
    <cellStyle name="Note 9 7 2 3 2 2 2" xfId="60870"/>
    <cellStyle name="Note 9 7 2 3 2 2 2 2" xfId="60871"/>
    <cellStyle name="Note 9 7 2 3 2 2 3" xfId="60872"/>
    <cellStyle name="Note 9 7 2 3 2 3" xfId="60873"/>
    <cellStyle name="Note 9 7 2 3 2 3 2" xfId="60874"/>
    <cellStyle name="Note 9 7 2 3 2 3 2 2" xfId="60875"/>
    <cellStyle name="Note 9 7 2 3 2 3 3" xfId="60876"/>
    <cellStyle name="Note 9 7 2 3 2 4" xfId="60877"/>
    <cellStyle name="Note 9 7 2 3 2 4 2" xfId="60878"/>
    <cellStyle name="Note 9 7 2 3 2 5" xfId="60879"/>
    <cellStyle name="Note 9 7 2 3 3" xfId="60880"/>
    <cellStyle name="Note 9 7 2 3 3 2" xfId="60881"/>
    <cellStyle name="Note 9 7 2 3 3 2 2" xfId="60882"/>
    <cellStyle name="Note 9 7 2 3 3 3" xfId="60883"/>
    <cellStyle name="Note 9 7 2 3 4" xfId="60884"/>
    <cellStyle name="Note 9 7 2 3 4 2" xfId="60885"/>
    <cellStyle name="Note 9 7 2 3 4 2 2" xfId="60886"/>
    <cellStyle name="Note 9 7 2 3 4 3" xfId="60887"/>
    <cellStyle name="Note 9 7 2 3 5" xfId="60888"/>
    <cellStyle name="Note 9 7 2 3 5 2" xfId="60889"/>
    <cellStyle name="Note 9 7 2 3 6" xfId="60890"/>
    <cellStyle name="Note 9 7 2 4" xfId="60891"/>
    <cellStyle name="Note 9 7 2 4 2" xfId="60892"/>
    <cellStyle name="Note 9 7 2 4 2 2" xfId="60893"/>
    <cellStyle name="Note 9 7 2 4 2 2 2" xfId="60894"/>
    <cellStyle name="Note 9 7 2 4 2 3" xfId="60895"/>
    <cellStyle name="Note 9 7 2 4 3" xfId="60896"/>
    <cellStyle name="Note 9 7 2 4 3 2" xfId="60897"/>
    <cellStyle name="Note 9 7 2 4 3 2 2" xfId="60898"/>
    <cellStyle name="Note 9 7 2 4 3 3" xfId="60899"/>
    <cellStyle name="Note 9 7 2 4 4" xfId="60900"/>
    <cellStyle name="Note 9 7 2 4 4 2" xfId="60901"/>
    <cellStyle name="Note 9 7 2 4 5" xfId="60902"/>
    <cellStyle name="Note 9 7 3" xfId="60903"/>
    <cellStyle name="Note 9 7 3 2" xfId="60904"/>
    <cellStyle name="Note 9 7 3 2 2" xfId="60905"/>
    <cellStyle name="Note 9 7 3 2 2 2" xfId="60906"/>
    <cellStyle name="Note 9 7 3 2 2 2 2" xfId="60907"/>
    <cellStyle name="Note 9 7 3 2 2 2 2 2" xfId="60908"/>
    <cellStyle name="Note 9 7 3 2 2 2 3" xfId="60909"/>
    <cellStyle name="Note 9 7 3 2 2 3" xfId="60910"/>
    <cellStyle name="Note 9 7 3 2 2 3 2" xfId="60911"/>
    <cellStyle name="Note 9 7 3 2 2 3 2 2" xfId="60912"/>
    <cellStyle name="Note 9 7 3 2 2 3 3" xfId="60913"/>
    <cellStyle name="Note 9 7 3 2 2 4" xfId="60914"/>
    <cellStyle name="Note 9 7 3 2 2 4 2" xfId="60915"/>
    <cellStyle name="Note 9 7 3 2 2 5" xfId="60916"/>
    <cellStyle name="Note 9 7 3 2 3" xfId="60917"/>
    <cellStyle name="Note 9 7 3 2 3 2" xfId="60918"/>
    <cellStyle name="Note 9 7 3 2 3 2 2" xfId="60919"/>
    <cellStyle name="Note 9 7 3 2 3 3" xfId="60920"/>
    <cellStyle name="Note 9 7 3 2 4" xfId="60921"/>
    <cellStyle name="Note 9 7 3 2 4 2" xfId="60922"/>
    <cellStyle name="Note 9 7 3 2 4 2 2" xfId="60923"/>
    <cellStyle name="Note 9 7 3 2 4 3" xfId="60924"/>
    <cellStyle name="Note 9 7 3 2 5" xfId="60925"/>
    <cellStyle name="Note 9 7 3 2 5 2" xfId="60926"/>
    <cellStyle name="Note 9 7 3 2 6" xfId="60927"/>
    <cellStyle name="Note 9 7 3 3" xfId="60928"/>
    <cellStyle name="Note 9 7 3 3 2" xfId="60929"/>
    <cellStyle name="Note 9 7 3 3 2 2" xfId="60930"/>
    <cellStyle name="Note 9 7 3 3 2 2 2" xfId="60931"/>
    <cellStyle name="Note 9 7 3 3 2 2 2 2" xfId="60932"/>
    <cellStyle name="Note 9 7 3 3 2 2 3" xfId="60933"/>
    <cellStyle name="Note 9 7 3 3 2 3" xfId="60934"/>
    <cellStyle name="Note 9 7 3 3 2 3 2" xfId="60935"/>
    <cellStyle name="Note 9 7 3 3 2 3 2 2" xfId="60936"/>
    <cellStyle name="Note 9 7 3 3 2 3 3" xfId="60937"/>
    <cellStyle name="Note 9 7 3 3 2 4" xfId="60938"/>
    <cellStyle name="Note 9 7 3 3 2 4 2" xfId="60939"/>
    <cellStyle name="Note 9 7 3 3 2 5" xfId="60940"/>
    <cellStyle name="Note 9 7 3 3 3" xfId="60941"/>
    <cellStyle name="Note 9 7 3 3 3 2" xfId="60942"/>
    <cellStyle name="Note 9 7 3 3 3 2 2" xfId="60943"/>
    <cellStyle name="Note 9 7 3 3 3 3" xfId="60944"/>
    <cellStyle name="Note 9 7 3 3 4" xfId="60945"/>
    <cellStyle name="Note 9 7 3 3 4 2" xfId="60946"/>
    <cellStyle name="Note 9 7 3 3 4 2 2" xfId="60947"/>
    <cellStyle name="Note 9 7 3 3 4 3" xfId="60948"/>
    <cellStyle name="Note 9 7 3 3 5" xfId="60949"/>
    <cellStyle name="Note 9 7 3 3 5 2" xfId="60950"/>
    <cellStyle name="Note 9 7 3 3 6" xfId="60951"/>
    <cellStyle name="Note 9 7 3 4" xfId="60952"/>
    <cellStyle name="Note 9 7 3 4 2" xfId="60953"/>
    <cellStyle name="Note 9 7 3 4 2 2" xfId="60954"/>
    <cellStyle name="Note 9 7 3 4 2 2 2" xfId="60955"/>
    <cellStyle name="Note 9 7 3 4 2 3" xfId="60956"/>
    <cellStyle name="Note 9 7 3 4 3" xfId="60957"/>
    <cellStyle name="Note 9 7 3 4 3 2" xfId="60958"/>
    <cellStyle name="Note 9 7 3 4 3 2 2" xfId="60959"/>
    <cellStyle name="Note 9 7 3 4 3 3" xfId="60960"/>
    <cellStyle name="Note 9 7 3 4 4" xfId="60961"/>
    <cellStyle name="Note 9 7 3 4 4 2" xfId="60962"/>
    <cellStyle name="Note 9 7 3 4 5" xfId="60963"/>
    <cellStyle name="Note 9 7 4" xfId="60964"/>
    <cellStyle name="Note 9 7 4 2" xfId="60965"/>
    <cellStyle name="Note 9 7 4 2 2" xfId="60966"/>
    <cellStyle name="Note 9 7 4 2 2 2" xfId="60967"/>
    <cellStyle name="Note 9 7 4 2 2 2 2" xfId="60968"/>
    <cellStyle name="Note 9 7 4 2 2 2 2 2" xfId="60969"/>
    <cellStyle name="Note 9 7 4 2 2 2 3" xfId="60970"/>
    <cellStyle name="Note 9 7 4 2 2 3" xfId="60971"/>
    <cellStyle name="Note 9 7 4 2 2 3 2" xfId="60972"/>
    <cellStyle name="Note 9 7 4 2 2 3 2 2" xfId="60973"/>
    <cellStyle name="Note 9 7 4 2 2 3 3" xfId="60974"/>
    <cellStyle name="Note 9 7 4 2 2 4" xfId="60975"/>
    <cellStyle name="Note 9 7 4 2 2 4 2" xfId="60976"/>
    <cellStyle name="Note 9 7 4 2 2 5" xfId="60977"/>
    <cellStyle name="Note 9 7 4 2 3" xfId="60978"/>
    <cellStyle name="Note 9 7 4 2 3 2" xfId="60979"/>
    <cellStyle name="Note 9 7 4 2 3 2 2" xfId="60980"/>
    <cellStyle name="Note 9 7 4 2 3 3" xfId="60981"/>
    <cellStyle name="Note 9 7 4 2 4" xfId="60982"/>
    <cellStyle name="Note 9 7 4 2 4 2" xfId="60983"/>
    <cellStyle name="Note 9 7 4 2 4 2 2" xfId="60984"/>
    <cellStyle name="Note 9 7 4 2 4 3" xfId="60985"/>
    <cellStyle name="Note 9 7 4 2 5" xfId="60986"/>
    <cellStyle name="Note 9 7 4 2 5 2" xfId="60987"/>
    <cellStyle name="Note 9 7 4 2 6" xfId="60988"/>
    <cellStyle name="Note 9 7 4 3" xfId="60989"/>
    <cellStyle name="Note 9 7 4 3 2" xfId="60990"/>
    <cellStyle name="Note 9 7 4 3 2 2" xfId="60991"/>
    <cellStyle name="Note 9 7 4 3 2 2 2" xfId="60992"/>
    <cellStyle name="Note 9 7 4 3 2 2 2 2" xfId="60993"/>
    <cellStyle name="Note 9 7 4 3 2 2 3" xfId="60994"/>
    <cellStyle name="Note 9 7 4 3 2 3" xfId="60995"/>
    <cellStyle name="Note 9 7 4 3 2 3 2" xfId="60996"/>
    <cellStyle name="Note 9 7 4 3 2 3 2 2" xfId="60997"/>
    <cellStyle name="Note 9 7 4 3 2 3 3" xfId="60998"/>
    <cellStyle name="Note 9 7 4 3 2 4" xfId="60999"/>
    <cellStyle name="Note 9 7 4 3 2 4 2" xfId="61000"/>
    <cellStyle name="Note 9 7 4 3 2 5" xfId="61001"/>
    <cellStyle name="Note 9 7 4 3 3" xfId="61002"/>
    <cellStyle name="Note 9 7 4 3 3 2" xfId="61003"/>
    <cellStyle name="Note 9 7 4 3 3 2 2" xfId="61004"/>
    <cellStyle name="Note 9 7 4 3 3 3" xfId="61005"/>
    <cellStyle name="Note 9 7 4 3 4" xfId="61006"/>
    <cellStyle name="Note 9 7 4 3 4 2" xfId="61007"/>
    <cellStyle name="Note 9 7 4 3 4 2 2" xfId="61008"/>
    <cellStyle name="Note 9 7 4 3 4 3" xfId="61009"/>
    <cellStyle name="Note 9 7 4 3 5" xfId="61010"/>
    <cellStyle name="Note 9 7 4 3 5 2" xfId="61011"/>
    <cellStyle name="Note 9 7 4 3 6" xfId="61012"/>
    <cellStyle name="Note 9 7 4 4" xfId="61013"/>
    <cellStyle name="Note 9 7 4 4 2" xfId="61014"/>
    <cellStyle name="Note 9 7 4 4 2 2" xfId="61015"/>
    <cellStyle name="Note 9 7 4 4 2 2 2" xfId="61016"/>
    <cellStyle name="Note 9 7 4 4 2 3" xfId="61017"/>
    <cellStyle name="Note 9 7 4 4 3" xfId="61018"/>
    <cellStyle name="Note 9 7 4 4 3 2" xfId="61019"/>
    <cellStyle name="Note 9 7 4 4 3 2 2" xfId="61020"/>
    <cellStyle name="Note 9 7 4 4 3 3" xfId="61021"/>
    <cellStyle name="Note 9 7 4 4 4" xfId="61022"/>
    <cellStyle name="Note 9 7 4 4 4 2" xfId="61023"/>
    <cellStyle name="Note 9 7 4 4 5" xfId="61024"/>
    <cellStyle name="Note 9 7 5" xfId="61025"/>
    <cellStyle name="Note 9 7 5 2" xfId="61026"/>
    <cellStyle name="Note 9 7 5 2 2" xfId="61027"/>
    <cellStyle name="Note 9 7 5 2 2 2" xfId="61028"/>
    <cellStyle name="Note 9 7 5 2 2 2 2" xfId="61029"/>
    <cellStyle name="Note 9 7 5 2 2 2 2 2" xfId="61030"/>
    <cellStyle name="Note 9 7 5 2 2 2 3" xfId="61031"/>
    <cellStyle name="Note 9 7 5 2 2 3" xfId="61032"/>
    <cellStyle name="Note 9 7 5 2 2 3 2" xfId="61033"/>
    <cellStyle name="Note 9 7 5 2 2 3 2 2" xfId="61034"/>
    <cellStyle name="Note 9 7 5 2 2 3 3" xfId="61035"/>
    <cellStyle name="Note 9 7 5 2 2 4" xfId="61036"/>
    <cellStyle name="Note 9 7 5 2 2 4 2" xfId="61037"/>
    <cellStyle name="Note 9 7 5 2 2 5" xfId="61038"/>
    <cellStyle name="Note 9 7 5 2 3" xfId="61039"/>
    <cellStyle name="Note 9 7 5 2 3 2" xfId="61040"/>
    <cellStyle name="Note 9 7 5 2 3 2 2" xfId="61041"/>
    <cellStyle name="Note 9 7 5 2 3 3" xfId="61042"/>
    <cellStyle name="Note 9 7 5 2 4" xfId="61043"/>
    <cellStyle name="Note 9 7 5 2 4 2" xfId="61044"/>
    <cellStyle name="Note 9 7 5 2 4 2 2" xfId="61045"/>
    <cellStyle name="Note 9 7 5 2 4 3" xfId="61046"/>
    <cellStyle name="Note 9 7 5 2 5" xfId="61047"/>
    <cellStyle name="Note 9 7 5 2 5 2" xfId="61048"/>
    <cellStyle name="Note 9 7 5 2 6" xfId="61049"/>
    <cellStyle name="Note 9 7 5 3" xfId="61050"/>
    <cellStyle name="Note 9 7 5 3 2" xfId="61051"/>
    <cellStyle name="Note 9 7 5 3 2 2" xfId="61052"/>
    <cellStyle name="Note 9 7 5 3 2 2 2" xfId="61053"/>
    <cellStyle name="Note 9 7 5 3 2 2 2 2" xfId="61054"/>
    <cellStyle name="Note 9 7 5 3 2 2 3" xfId="61055"/>
    <cellStyle name="Note 9 7 5 3 2 3" xfId="61056"/>
    <cellStyle name="Note 9 7 5 3 2 3 2" xfId="61057"/>
    <cellStyle name="Note 9 7 5 3 2 3 2 2" xfId="61058"/>
    <cellStyle name="Note 9 7 5 3 2 3 3" xfId="61059"/>
    <cellStyle name="Note 9 7 5 3 2 4" xfId="61060"/>
    <cellStyle name="Note 9 7 5 3 2 4 2" xfId="61061"/>
    <cellStyle name="Note 9 7 5 3 2 5" xfId="61062"/>
    <cellStyle name="Note 9 7 5 3 3" xfId="61063"/>
    <cellStyle name="Note 9 7 5 3 3 2" xfId="61064"/>
    <cellStyle name="Note 9 7 5 3 3 2 2" xfId="61065"/>
    <cellStyle name="Note 9 7 5 3 3 3" xfId="61066"/>
    <cellStyle name="Note 9 7 5 3 4" xfId="61067"/>
    <cellStyle name="Note 9 7 5 3 4 2" xfId="61068"/>
    <cellStyle name="Note 9 7 5 3 4 2 2" xfId="61069"/>
    <cellStyle name="Note 9 7 5 3 4 3" xfId="61070"/>
    <cellStyle name="Note 9 7 5 3 5" xfId="61071"/>
    <cellStyle name="Note 9 7 5 3 5 2" xfId="61072"/>
    <cellStyle name="Note 9 7 5 3 6" xfId="61073"/>
    <cellStyle name="Note 9 7 5 4" xfId="61074"/>
    <cellStyle name="Note 9 7 5 4 2" xfId="61075"/>
    <cellStyle name="Note 9 7 5 4 2 2" xfId="61076"/>
    <cellStyle name="Note 9 7 5 4 2 2 2" xfId="61077"/>
    <cellStyle name="Note 9 7 5 4 2 3" xfId="61078"/>
    <cellStyle name="Note 9 7 5 4 3" xfId="61079"/>
    <cellStyle name="Note 9 7 5 4 3 2" xfId="61080"/>
    <cellStyle name="Note 9 7 5 4 3 2 2" xfId="61081"/>
    <cellStyle name="Note 9 7 5 4 3 3" xfId="61082"/>
    <cellStyle name="Note 9 7 5 4 4" xfId="61083"/>
    <cellStyle name="Note 9 7 5 4 4 2" xfId="61084"/>
    <cellStyle name="Note 9 7 5 4 5" xfId="61085"/>
    <cellStyle name="Note 9 7 6" xfId="61086"/>
    <cellStyle name="Note 9 7 6 2" xfId="61087"/>
    <cellStyle name="Note 9 7 6 2 2" xfId="61088"/>
    <cellStyle name="Note 9 7 6 2 2 2" xfId="61089"/>
    <cellStyle name="Note 9 7 6 2 2 2 2" xfId="61090"/>
    <cellStyle name="Note 9 7 6 2 2 2 2 2" xfId="61091"/>
    <cellStyle name="Note 9 7 6 2 2 2 3" xfId="61092"/>
    <cellStyle name="Note 9 7 6 2 2 3" xfId="61093"/>
    <cellStyle name="Note 9 7 6 2 2 3 2" xfId="61094"/>
    <cellStyle name="Note 9 7 6 2 2 3 2 2" xfId="61095"/>
    <cellStyle name="Note 9 7 6 2 2 3 3" xfId="61096"/>
    <cellStyle name="Note 9 7 6 2 2 4" xfId="61097"/>
    <cellStyle name="Note 9 7 6 2 2 4 2" xfId="61098"/>
    <cellStyle name="Note 9 7 6 2 2 5" xfId="61099"/>
    <cellStyle name="Note 9 7 6 2 3" xfId="61100"/>
    <cellStyle name="Note 9 7 6 2 3 2" xfId="61101"/>
    <cellStyle name="Note 9 7 6 2 3 2 2" xfId="61102"/>
    <cellStyle name="Note 9 7 6 2 3 3" xfId="61103"/>
    <cellStyle name="Note 9 7 6 2 4" xfId="61104"/>
    <cellStyle name="Note 9 7 6 2 4 2" xfId="61105"/>
    <cellStyle name="Note 9 7 6 2 4 2 2" xfId="61106"/>
    <cellStyle name="Note 9 7 6 2 4 3" xfId="61107"/>
    <cellStyle name="Note 9 7 6 2 5" xfId="61108"/>
    <cellStyle name="Note 9 7 6 2 5 2" xfId="61109"/>
    <cellStyle name="Note 9 7 6 2 6" xfId="61110"/>
    <cellStyle name="Note 9 7 6 3" xfId="61111"/>
    <cellStyle name="Note 9 7 6 3 2" xfId="61112"/>
    <cellStyle name="Note 9 7 6 3 2 2" xfId="61113"/>
    <cellStyle name="Note 9 7 6 3 2 2 2" xfId="61114"/>
    <cellStyle name="Note 9 7 6 3 2 2 2 2" xfId="61115"/>
    <cellStyle name="Note 9 7 6 3 2 2 3" xfId="61116"/>
    <cellStyle name="Note 9 7 6 3 2 3" xfId="61117"/>
    <cellStyle name="Note 9 7 6 3 2 3 2" xfId="61118"/>
    <cellStyle name="Note 9 7 6 3 2 3 2 2" xfId="61119"/>
    <cellStyle name="Note 9 7 6 3 2 3 3" xfId="61120"/>
    <cellStyle name="Note 9 7 6 3 2 4" xfId="61121"/>
    <cellStyle name="Note 9 7 6 3 2 4 2" xfId="61122"/>
    <cellStyle name="Note 9 7 6 3 2 5" xfId="61123"/>
    <cellStyle name="Note 9 7 6 3 3" xfId="61124"/>
    <cellStyle name="Note 9 7 6 3 3 2" xfId="61125"/>
    <cellStyle name="Note 9 7 6 3 3 2 2" xfId="61126"/>
    <cellStyle name="Note 9 7 6 3 3 3" xfId="61127"/>
    <cellStyle name="Note 9 7 6 3 4" xfId="61128"/>
    <cellStyle name="Note 9 7 6 3 4 2" xfId="61129"/>
    <cellStyle name="Note 9 7 6 3 4 2 2" xfId="61130"/>
    <cellStyle name="Note 9 7 6 3 4 3" xfId="61131"/>
    <cellStyle name="Note 9 7 6 3 5" xfId="61132"/>
    <cellStyle name="Note 9 7 6 3 5 2" xfId="61133"/>
    <cellStyle name="Note 9 7 6 3 6" xfId="61134"/>
    <cellStyle name="Note 9 7 6 4" xfId="61135"/>
    <cellStyle name="Note 9 7 6 4 2" xfId="61136"/>
    <cellStyle name="Note 9 7 6 4 2 2" xfId="61137"/>
    <cellStyle name="Note 9 7 6 4 2 2 2" xfId="61138"/>
    <cellStyle name="Note 9 7 6 4 2 3" xfId="61139"/>
    <cellStyle name="Note 9 7 6 4 3" xfId="61140"/>
    <cellStyle name="Note 9 7 6 4 3 2" xfId="61141"/>
    <cellStyle name="Note 9 7 6 4 3 2 2" xfId="61142"/>
    <cellStyle name="Note 9 7 6 4 3 3" xfId="61143"/>
    <cellStyle name="Note 9 7 6 4 4" xfId="61144"/>
    <cellStyle name="Note 9 7 6 4 4 2" xfId="61145"/>
    <cellStyle name="Note 9 7 6 4 5" xfId="61146"/>
    <cellStyle name="Note 9 7 7" xfId="61147"/>
    <cellStyle name="Note 9 7 7 2" xfId="61148"/>
    <cellStyle name="Note 9 7 7 2 2" xfId="61149"/>
    <cellStyle name="Note 9 7 7 2 2 2" xfId="61150"/>
    <cellStyle name="Note 9 7 7 2 2 2 2" xfId="61151"/>
    <cellStyle name="Note 9 7 7 2 2 3" xfId="61152"/>
    <cellStyle name="Note 9 7 7 2 3" xfId="61153"/>
    <cellStyle name="Note 9 7 7 2 3 2" xfId="61154"/>
    <cellStyle name="Note 9 7 7 2 3 2 2" xfId="61155"/>
    <cellStyle name="Note 9 7 7 2 3 3" xfId="61156"/>
    <cellStyle name="Note 9 7 7 2 4" xfId="61157"/>
    <cellStyle name="Note 9 7 7 2 4 2" xfId="61158"/>
    <cellStyle name="Note 9 7 7 2 5" xfId="61159"/>
    <cellStyle name="Note 9 7 7 3" xfId="61160"/>
    <cellStyle name="Note 9 7 7 3 2" xfId="61161"/>
    <cellStyle name="Note 9 7 7 3 2 2" xfId="61162"/>
    <cellStyle name="Note 9 7 7 3 3" xfId="61163"/>
    <cellStyle name="Note 9 7 7 4" xfId="61164"/>
    <cellStyle name="Note 9 7 7 4 2" xfId="61165"/>
    <cellStyle name="Note 9 7 7 4 2 2" xfId="61166"/>
    <cellStyle name="Note 9 7 7 4 3" xfId="61167"/>
    <cellStyle name="Note 9 7 7 5" xfId="61168"/>
    <cellStyle name="Note 9 7 7 5 2" xfId="61169"/>
    <cellStyle name="Note 9 7 7 6" xfId="61170"/>
    <cellStyle name="Note 9 7 8" xfId="61171"/>
    <cellStyle name="Note 9 7 8 2" xfId="61172"/>
    <cellStyle name="Note 9 7 8 2 2" xfId="61173"/>
    <cellStyle name="Note 9 7 8 2 2 2" xfId="61174"/>
    <cellStyle name="Note 9 7 8 2 2 2 2" xfId="61175"/>
    <cellStyle name="Note 9 7 8 2 2 3" xfId="61176"/>
    <cellStyle name="Note 9 7 8 2 3" xfId="61177"/>
    <cellStyle name="Note 9 7 8 2 3 2" xfId="61178"/>
    <cellStyle name="Note 9 7 8 2 3 2 2" xfId="61179"/>
    <cellStyle name="Note 9 7 8 2 3 3" xfId="61180"/>
    <cellStyle name="Note 9 7 8 2 4" xfId="61181"/>
    <cellStyle name="Note 9 7 8 2 4 2" xfId="61182"/>
    <cellStyle name="Note 9 7 8 2 5" xfId="61183"/>
    <cellStyle name="Note 9 7 8 3" xfId="61184"/>
    <cellStyle name="Note 9 7 8 3 2" xfId="61185"/>
    <cellStyle name="Note 9 7 8 3 2 2" xfId="61186"/>
    <cellStyle name="Note 9 7 8 3 3" xfId="61187"/>
    <cellStyle name="Note 9 7 8 4" xfId="61188"/>
    <cellStyle name="Note 9 7 8 4 2" xfId="61189"/>
    <cellStyle name="Note 9 7 8 4 2 2" xfId="61190"/>
    <cellStyle name="Note 9 7 8 4 3" xfId="61191"/>
    <cellStyle name="Note 9 7 8 5" xfId="61192"/>
    <cellStyle name="Note 9 7 8 5 2" xfId="61193"/>
    <cellStyle name="Note 9 7 8 6" xfId="61194"/>
    <cellStyle name="Note 9 7 9" xfId="61195"/>
    <cellStyle name="Note 9 7 9 2" xfId="61196"/>
    <cellStyle name="Note 9 7 9 2 2" xfId="61197"/>
    <cellStyle name="Note 9 7 9 2 2 2" xfId="61198"/>
    <cellStyle name="Note 9 7 9 2 3" xfId="61199"/>
    <cellStyle name="Note 9 7 9 3" xfId="61200"/>
    <cellStyle name="Note 9 7 9 3 2" xfId="61201"/>
    <cellStyle name="Note 9 7 9 3 2 2" xfId="61202"/>
    <cellStyle name="Note 9 7 9 3 3" xfId="61203"/>
    <cellStyle name="Note 9 7 9 4" xfId="61204"/>
    <cellStyle name="Note 9 7 9 4 2" xfId="61205"/>
    <cellStyle name="Note 9 7 9 5" xfId="61206"/>
    <cellStyle name="Note 9 8" xfId="61207"/>
    <cellStyle name="Note 9 8 2" xfId="61208"/>
    <cellStyle name="Note 9 8 2 2" xfId="61209"/>
    <cellStyle name="Note 9 8 2 2 2" xfId="61210"/>
    <cellStyle name="Note 9 8 2 2 2 2" xfId="61211"/>
    <cellStyle name="Note 9 8 2 2 2 2 2" xfId="61212"/>
    <cellStyle name="Note 9 8 2 2 2 3" xfId="61213"/>
    <cellStyle name="Note 9 8 2 2 3" xfId="61214"/>
    <cellStyle name="Note 9 8 2 2 3 2" xfId="61215"/>
    <cellStyle name="Note 9 8 2 2 3 2 2" xfId="61216"/>
    <cellStyle name="Note 9 8 2 2 3 3" xfId="61217"/>
    <cellStyle name="Note 9 8 2 2 4" xfId="61218"/>
    <cellStyle name="Note 9 8 2 2 4 2" xfId="61219"/>
    <cellStyle name="Note 9 8 2 2 5" xfId="61220"/>
    <cellStyle name="Note 9 8 2 3" xfId="61221"/>
    <cellStyle name="Note 9 8 2 3 2" xfId="61222"/>
    <cellStyle name="Note 9 8 2 3 2 2" xfId="61223"/>
    <cellStyle name="Note 9 8 2 3 3" xfId="61224"/>
    <cellStyle name="Note 9 8 2 4" xfId="61225"/>
    <cellStyle name="Note 9 8 2 4 2" xfId="61226"/>
    <cellStyle name="Note 9 8 2 4 2 2" xfId="61227"/>
    <cellStyle name="Note 9 8 2 4 3" xfId="61228"/>
    <cellStyle name="Note 9 8 2 5" xfId="61229"/>
    <cellStyle name="Note 9 8 2 5 2" xfId="61230"/>
    <cellStyle name="Note 9 8 2 6" xfId="61231"/>
    <cellStyle name="Note 9 8 3" xfId="61232"/>
    <cellStyle name="Note 9 8 3 2" xfId="61233"/>
    <cellStyle name="Note 9 8 3 2 2" xfId="61234"/>
    <cellStyle name="Note 9 8 3 2 2 2" xfId="61235"/>
    <cellStyle name="Note 9 8 3 2 2 2 2" xfId="61236"/>
    <cellStyle name="Note 9 8 3 2 2 3" xfId="61237"/>
    <cellStyle name="Note 9 8 3 2 3" xfId="61238"/>
    <cellStyle name="Note 9 8 3 2 3 2" xfId="61239"/>
    <cellStyle name="Note 9 8 3 2 3 2 2" xfId="61240"/>
    <cellStyle name="Note 9 8 3 2 3 3" xfId="61241"/>
    <cellStyle name="Note 9 8 3 2 4" xfId="61242"/>
    <cellStyle name="Note 9 8 3 2 4 2" xfId="61243"/>
    <cellStyle name="Note 9 8 3 2 5" xfId="61244"/>
    <cellStyle name="Note 9 8 3 3" xfId="61245"/>
    <cellStyle name="Note 9 8 3 3 2" xfId="61246"/>
    <cellStyle name="Note 9 8 3 3 2 2" xfId="61247"/>
    <cellStyle name="Note 9 8 3 3 3" xfId="61248"/>
    <cellStyle name="Note 9 8 3 4" xfId="61249"/>
    <cellStyle name="Note 9 8 3 4 2" xfId="61250"/>
    <cellStyle name="Note 9 8 3 4 2 2" xfId="61251"/>
    <cellStyle name="Note 9 8 3 4 3" xfId="61252"/>
    <cellStyle name="Note 9 8 3 5" xfId="61253"/>
    <cellStyle name="Note 9 8 3 5 2" xfId="61254"/>
    <cellStyle name="Note 9 8 3 6" xfId="61255"/>
    <cellStyle name="Note 9 8 4" xfId="61256"/>
    <cellStyle name="Note 9 8 4 2" xfId="61257"/>
    <cellStyle name="Note 9 8 4 2 2" xfId="61258"/>
    <cellStyle name="Note 9 8 4 2 2 2" xfId="61259"/>
    <cellStyle name="Note 9 8 4 2 3" xfId="61260"/>
    <cellStyle name="Note 9 8 4 3" xfId="61261"/>
    <cellStyle name="Note 9 8 4 3 2" xfId="61262"/>
    <cellStyle name="Note 9 8 4 3 2 2" xfId="61263"/>
    <cellStyle name="Note 9 8 4 3 3" xfId="61264"/>
    <cellStyle name="Note 9 8 4 4" xfId="61265"/>
    <cellStyle name="Note 9 8 4 4 2" xfId="61266"/>
    <cellStyle name="Note 9 8 4 5" xfId="61267"/>
    <cellStyle name="Note 9 9" xfId="61268"/>
    <cellStyle name="Note 9 9 2" xfId="61269"/>
    <cellStyle name="Note 9 9 2 2" xfId="61270"/>
    <cellStyle name="Note 9 9 2 2 2" xfId="61271"/>
    <cellStyle name="Note 9 9 2 2 2 2" xfId="61272"/>
    <cellStyle name="Note 9 9 2 2 2 2 2" xfId="61273"/>
    <cellStyle name="Note 9 9 2 2 2 3" xfId="61274"/>
    <cellStyle name="Note 9 9 2 2 3" xfId="61275"/>
    <cellStyle name="Note 9 9 2 2 3 2" xfId="61276"/>
    <cellStyle name="Note 9 9 2 2 3 2 2" xfId="61277"/>
    <cellStyle name="Note 9 9 2 2 3 3" xfId="61278"/>
    <cellStyle name="Note 9 9 2 2 4" xfId="61279"/>
    <cellStyle name="Note 9 9 2 2 4 2" xfId="61280"/>
    <cellStyle name="Note 9 9 2 2 5" xfId="61281"/>
    <cellStyle name="Note 9 9 2 3" xfId="61282"/>
    <cellStyle name="Note 9 9 2 3 2" xfId="61283"/>
    <cellStyle name="Note 9 9 2 3 2 2" xfId="61284"/>
    <cellStyle name="Note 9 9 2 3 3" xfId="61285"/>
    <cellStyle name="Note 9 9 2 4" xfId="61286"/>
    <cellStyle name="Note 9 9 2 4 2" xfId="61287"/>
    <cellStyle name="Note 9 9 2 4 2 2" xfId="61288"/>
    <cellStyle name="Note 9 9 2 4 3" xfId="61289"/>
    <cellStyle name="Note 9 9 2 5" xfId="61290"/>
    <cellStyle name="Note 9 9 2 5 2" xfId="61291"/>
    <cellStyle name="Note 9 9 2 6" xfId="61292"/>
    <cellStyle name="Note 9 9 3" xfId="61293"/>
    <cellStyle name="Note 9 9 3 2" xfId="61294"/>
    <cellStyle name="Note 9 9 3 2 2" xfId="61295"/>
    <cellStyle name="Note 9 9 3 2 2 2" xfId="61296"/>
    <cellStyle name="Note 9 9 3 2 2 2 2" xfId="61297"/>
    <cellStyle name="Note 9 9 3 2 2 3" xfId="61298"/>
    <cellStyle name="Note 9 9 3 2 3" xfId="61299"/>
    <cellStyle name="Note 9 9 3 2 3 2" xfId="61300"/>
    <cellStyle name="Note 9 9 3 2 3 2 2" xfId="61301"/>
    <cellStyle name="Note 9 9 3 2 3 3" xfId="61302"/>
    <cellStyle name="Note 9 9 3 2 4" xfId="61303"/>
    <cellStyle name="Note 9 9 3 2 4 2" xfId="61304"/>
    <cellStyle name="Note 9 9 3 2 5" xfId="61305"/>
    <cellStyle name="Note 9 9 3 3" xfId="61306"/>
    <cellStyle name="Note 9 9 3 3 2" xfId="61307"/>
    <cellStyle name="Note 9 9 3 3 2 2" xfId="61308"/>
    <cellStyle name="Note 9 9 3 3 3" xfId="61309"/>
    <cellStyle name="Note 9 9 3 4" xfId="61310"/>
    <cellStyle name="Note 9 9 3 4 2" xfId="61311"/>
    <cellStyle name="Note 9 9 3 4 2 2" xfId="61312"/>
    <cellStyle name="Note 9 9 3 4 3" xfId="61313"/>
    <cellStyle name="Note 9 9 3 5" xfId="61314"/>
    <cellStyle name="Note 9 9 3 5 2" xfId="61315"/>
    <cellStyle name="Note 9 9 3 6" xfId="61316"/>
    <cellStyle name="Note 9 9 4" xfId="61317"/>
    <cellStyle name="Note 9 9 4 2" xfId="61318"/>
    <cellStyle name="Note 9 9 4 2 2" xfId="61319"/>
    <cellStyle name="Note 9 9 4 2 2 2" xfId="61320"/>
    <cellStyle name="Note 9 9 4 2 3" xfId="61321"/>
    <cellStyle name="Note 9 9 4 3" xfId="61322"/>
    <cellStyle name="Note 9 9 4 3 2" xfId="61323"/>
    <cellStyle name="Note 9 9 4 3 2 2" xfId="61324"/>
    <cellStyle name="Note 9 9 4 3 3" xfId="61325"/>
    <cellStyle name="Note 9 9 4 4" xfId="61326"/>
    <cellStyle name="Note 9 9 4 4 2" xfId="61327"/>
    <cellStyle name="Note 9 9 4 5" xfId="61328"/>
    <cellStyle name="Output 10" xfId="61329"/>
    <cellStyle name="Output 2" xfId="61330"/>
    <cellStyle name="Output 2 2" xfId="61331"/>
    <cellStyle name="Output 2 3" xfId="61332"/>
    <cellStyle name="Output 3" xfId="61333"/>
    <cellStyle name="Output 3 2" xfId="61334"/>
    <cellStyle name="Output 4" xfId="61335"/>
    <cellStyle name="Output 5" xfId="61336"/>
    <cellStyle name="Output 6" xfId="61337"/>
    <cellStyle name="Output 7" xfId="61338"/>
    <cellStyle name="Output 8" xfId="61339"/>
    <cellStyle name="Output 9" xfId="61340"/>
    <cellStyle name="Percen - Style1" xfId="61341"/>
    <cellStyle name="Percen - Style2" xfId="61342"/>
    <cellStyle name="Percen - Style3" xfId="61343"/>
    <cellStyle name="Percent" xfId="61788" builtinId="5"/>
    <cellStyle name="Percent (0)" xfId="61344"/>
    <cellStyle name="Percent [2]" xfId="61345"/>
    <cellStyle name="Percent [2] 2" xfId="61346"/>
    <cellStyle name="Percent [2] 2 10" xfId="61347"/>
    <cellStyle name="Percent [2] 2 11" xfId="61348"/>
    <cellStyle name="Percent [2] 2 12" xfId="61349"/>
    <cellStyle name="Percent [2] 2 2" xfId="61350"/>
    <cellStyle name="Percent [2] 2 3" xfId="61351"/>
    <cellStyle name="Percent [2] 2 4" xfId="61352"/>
    <cellStyle name="Percent [2] 2 5" xfId="61353"/>
    <cellStyle name="Percent [2] 2 6" xfId="61354"/>
    <cellStyle name="Percent [2] 2 7" xfId="61355"/>
    <cellStyle name="Percent [2] 2 8" xfId="61356"/>
    <cellStyle name="Percent [2] 2 9" xfId="61357"/>
    <cellStyle name="Percent [2] 3" xfId="61358"/>
    <cellStyle name="Percent [2] 3 10" xfId="61359"/>
    <cellStyle name="Percent [2] 3 11" xfId="61360"/>
    <cellStyle name="Percent [2] 3 12" xfId="61361"/>
    <cellStyle name="Percent [2] 3 2" xfId="61362"/>
    <cellStyle name="Percent [2] 3 3" xfId="61363"/>
    <cellStyle name="Percent [2] 3 4" xfId="61364"/>
    <cellStyle name="Percent [2] 3 5" xfId="61365"/>
    <cellStyle name="Percent [2] 3 6" xfId="61366"/>
    <cellStyle name="Percent [2] 3 7" xfId="61367"/>
    <cellStyle name="Percent [2] 3 8" xfId="61368"/>
    <cellStyle name="Percent [2] 3 9" xfId="61369"/>
    <cellStyle name="Percent [2] 4" xfId="61370"/>
    <cellStyle name="Percent [2] 4 10" xfId="61371"/>
    <cellStyle name="Percent [2] 4 11" xfId="61372"/>
    <cellStyle name="Percent [2] 4 12" xfId="61373"/>
    <cellStyle name="Percent [2] 4 2" xfId="61374"/>
    <cellStyle name="Percent [2] 4 3" xfId="61375"/>
    <cellStyle name="Percent [2] 4 4" xfId="61376"/>
    <cellStyle name="Percent [2] 4 5" xfId="61377"/>
    <cellStyle name="Percent [2] 4 6" xfId="61378"/>
    <cellStyle name="Percent [2] 4 7" xfId="61379"/>
    <cellStyle name="Percent [2] 4 8" xfId="61380"/>
    <cellStyle name="Percent [2] 4 9" xfId="61381"/>
    <cellStyle name="Percent [2] 5" xfId="61382"/>
    <cellStyle name="Percent [2] 5 10" xfId="61383"/>
    <cellStyle name="Percent [2] 5 11" xfId="61384"/>
    <cellStyle name="Percent [2] 5 12" xfId="61385"/>
    <cellStyle name="Percent [2] 5 2" xfId="61386"/>
    <cellStyle name="Percent [2] 5 3" xfId="61387"/>
    <cellStyle name="Percent [2] 5 4" xfId="61388"/>
    <cellStyle name="Percent [2] 5 5" xfId="61389"/>
    <cellStyle name="Percent [2] 5 6" xfId="61390"/>
    <cellStyle name="Percent [2] 5 7" xfId="61391"/>
    <cellStyle name="Percent [2] 5 8" xfId="61392"/>
    <cellStyle name="Percent [2] 5 9" xfId="61393"/>
    <cellStyle name="Percent [2] 6" xfId="61394"/>
    <cellStyle name="Percent 10" xfId="61395"/>
    <cellStyle name="Percent 10 2" xfId="61396"/>
    <cellStyle name="Percent 11" xfId="61397"/>
    <cellStyle name="Percent 11 2" xfId="61398"/>
    <cellStyle name="Percent 12" xfId="61399"/>
    <cellStyle name="Percent 13" xfId="61400"/>
    <cellStyle name="Percent 14" xfId="61401"/>
    <cellStyle name="Percent 15" xfId="61402"/>
    <cellStyle name="Percent 16" xfId="61403"/>
    <cellStyle name="Percent 17" xfId="61404"/>
    <cellStyle name="Percent 18" xfId="61405"/>
    <cellStyle name="Percent 19" xfId="61406"/>
    <cellStyle name="Percent 2" xfId="61407"/>
    <cellStyle name="Percent 2 2" xfId="61408"/>
    <cellStyle name="Percent 2 3" xfId="61409"/>
    <cellStyle name="Percent 2 4" xfId="61789"/>
    <cellStyle name="Percent 20" xfId="61410"/>
    <cellStyle name="Percent 21" xfId="61411"/>
    <cellStyle name="Percent 22" xfId="61412"/>
    <cellStyle name="Percent 23" xfId="61413"/>
    <cellStyle name="Percent 24" xfId="61414"/>
    <cellStyle name="Percent 25" xfId="61415"/>
    <cellStyle name="Percent 26" xfId="61416"/>
    <cellStyle name="Percent 27" xfId="61417"/>
    <cellStyle name="Percent 28" xfId="61418"/>
    <cellStyle name="Percent 29" xfId="61419"/>
    <cellStyle name="Percent 3" xfId="61420"/>
    <cellStyle name="Percent 3 2" xfId="61421"/>
    <cellStyle name="Percent 3 2 2" xfId="61422"/>
    <cellStyle name="Percent 30" xfId="61423"/>
    <cellStyle name="Percent 31" xfId="61424"/>
    <cellStyle name="Percent 32" xfId="61425"/>
    <cellStyle name="Percent 33" xfId="61426"/>
    <cellStyle name="Percent 34" xfId="61427"/>
    <cellStyle name="Percent 35" xfId="61428"/>
    <cellStyle name="Percent 36" xfId="61429"/>
    <cellStyle name="Percent 37" xfId="61430"/>
    <cellStyle name="Percent 38" xfId="61431"/>
    <cellStyle name="Percent 39" xfId="61432"/>
    <cellStyle name="Percent 4" xfId="61433"/>
    <cellStyle name="Percent 4 2" xfId="61434"/>
    <cellStyle name="Percent 4 2 2" xfId="61435"/>
    <cellStyle name="Percent 40" xfId="61436"/>
    <cellStyle name="Percent 41" xfId="61437"/>
    <cellStyle name="Percent 42" xfId="61438"/>
    <cellStyle name="Percent 43" xfId="61439"/>
    <cellStyle name="Percent 44" xfId="61440"/>
    <cellStyle name="Percent 45" xfId="61441"/>
    <cellStyle name="Percent 46" xfId="61442"/>
    <cellStyle name="Percent 47" xfId="61443"/>
    <cellStyle name="Percent 48" xfId="61444"/>
    <cellStyle name="Percent 49" xfId="61445"/>
    <cellStyle name="Percent 5" xfId="61446"/>
    <cellStyle name="Percent 5 2" xfId="61447"/>
    <cellStyle name="Percent 50" xfId="61448"/>
    <cellStyle name="Percent 51" xfId="61449"/>
    <cellStyle name="Percent 52" xfId="61450"/>
    <cellStyle name="Percent 53" xfId="61451"/>
    <cellStyle name="Percent 54" xfId="61452"/>
    <cellStyle name="Percent 55" xfId="61453"/>
    <cellStyle name="Percent 56" xfId="61454"/>
    <cellStyle name="Percent 57" xfId="61455"/>
    <cellStyle name="Percent 58" xfId="61456"/>
    <cellStyle name="Percent 59" xfId="61457"/>
    <cellStyle name="Percent 6" xfId="61458"/>
    <cellStyle name="Percent 6 2" xfId="61459"/>
    <cellStyle name="Percent 60" xfId="61460"/>
    <cellStyle name="Percent 61" xfId="61461"/>
    <cellStyle name="Percent 62" xfId="61462"/>
    <cellStyle name="Percent 63" xfId="61463"/>
    <cellStyle name="Percent 64" xfId="61464"/>
    <cellStyle name="Percent 65" xfId="61465"/>
    <cellStyle name="Percent 66" xfId="61466"/>
    <cellStyle name="Percent 67" xfId="61467"/>
    <cellStyle name="Percent 68" xfId="61468"/>
    <cellStyle name="Percent 69" xfId="61469"/>
    <cellStyle name="Percent 7" xfId="61470"/>
    <cellStyle name="Percent 7 2" xfId="61471"/>
    <cellStyle name="Percent 7 3" xfId="61472"/>
    <cellStyle name="Percent 70" xfId="61473"/>
    <cellStyle name="Percent 71" xfId="61474"/>
    <cellStyle name="Percent 72" xfId="61475"/>
    <cellStyle name="Percent 73" xfId="61476"/>
    <cellStyle name="Percent 74" xfId="61477"/>
    <cellStyle name="Percent 75" xfId="61478"/>
    <cellStyle name="Percent 76" xfId="61479"/>
    <cellStyle name="Percent 77" xfId="61480"/>
    <cellStyle name="Percent 78" xfId="61481"/>
    <cellStyle name="Percent 79" xfId="61482"/>
    <cellStyle name="Percent 8" xfId="61483"/>
    <cellStyle name="Percent 8 2" xfId="61484"/>
    <cellStyle name="Percent 8 2 2" xfId="61485"/>
    <cellStyle name="Percent 8 3" xfId="61486"/>
    <cellStyle name="Percent 80" xfId="61487"/>
    <cellStyle name="Percent 81" xfId="61488"/>
    <cellStyle name="Percent 82" xfId="61489"/>
    <cellStyle name="Percent 83" xfId="61490"/>
    <cellStyle name="Percent 83 2" xfId="61491"/>
    <cellStyle name="Percent 83 2 2" xfId="61492"/>
    <cellStyle name="Percent 83 2 2 2" xfId="61493"/>
    <cellStyle name="Percent 83 2 3" xfId="61494"/>
    <cellStyle name="Percent 83 3" xfId="61495"/>
    <cellStyle name="Percent 83 3 2" xfId="61496"/>
    <cellStyle name="Percent 83 3 2 2" xfId="61497"/>
    <cellStyle name="Percent 83 3 3" xfId="61498"/>
    <cellStyle name="Percent 83 4" xfId="61499"/>
    <cellStyle name="Percent 83 4 2" xfId="61500"/>
    <cellStyle name="Percent 83 4 2 2" xfId="61501"/>
    <cellStyle name="Percent 83 4 3" xfId="61502"/>
    <cellStyle name="Percent 83 5" xfId="61503"/>
    <cellStyle name="Percent 83 5 2" xfId="61504"/>
    <cellStyle name="Percent 83 6" xfId="61505"/>
    <cellStyle name="Percent 84" xfId="61506"/>
    <cellStyle name="Percent 85" xfId="61507"/>
    <cellStyle name="Percent 86" xfId="61508"/>
    <cellStyle name="Percent 87" xfId="61509"/>
    <cellStyle name="Percent 88" xfId="61510"/>
    <cellStyle name="Percent 89" xfId="61511"/>
    <cellStyle name="Percent 9" xfId="61512"/>
    <cellStyle name="Percent 9 2" xfId="61513"/>
    <cellStyle name="Percent 9 3" xfId="61514"/>
    <cellStyle name="Percent 90" xfId="61515"/>
    <cellStyle name="Percent 90 2" xfId="61516"/>
    <cellStyle name="Percent 91" xfId="61517"/>
    <cellStyle name="Percent 91 2" xfId="61518"/>
    <cellStyle name="Percent 92" xfId="61519"/>
    <cellStyle name="Percent 92 2" xfId="61520"/>
    <cellStyle name="Percent 93" xfId="61521"/>
    <cellStyle name="Percent 93 2" xfId="61522"/>
    <cellStyle name="Percent 94" xfId="61523"/>
    <cellStyle name="Percent 95" xfId="61524"/>
    <cellStyle name="Percent 96" xfId="61525"/>
    <cellStyle name="Percent 97" xfId="61526"/>
    <cellStyle name="Processing" xfId="61527"/>
    <cellStyle name="PSChar" xfId="61528"/>
    <cellStyle name="PSDate" xfId="61529"/>
    <cellStyle name="PSDec" xfId="61530"/>
    <cellStyle name="PSHeading" xfId="61531"/>
    <cellStyle name="PSInt" xfId="61532"/>
    <cellStyle name="PSSpacer" xfId="61533"/>
    <cellStyle name="purple - Style8" xfId="61534"/>
    <cellStyle name="RED" xfId="61535"/>
    <cellStyle name="Red - Style7" xfId="61536"/>
    <cellStyle name="RED_04 07E Wild Horse Wind Expansion (C) (2)" xfId="61537"/>
    <cellStyle name="Report" xfId="61538"/>
    <cellStyle name="Report Bar" xfId="61539"/>
    <cellStyle name="Report Heading" xfId="61540"/>
    <cellStyle name="Report Heading 2" xfId="61541"/>
    <cellStyle name="Report Percent" xfId="61542"/>
    <cellStyle name="Report Percent 2" xfId="61543"/>
    <cellStyle name="Report Unit Cost" xfId="61544"/>
    <cellStyle name="Report Unit Cost 2" xfId="61545"/>
    <cellStyle name="Report_Adj Bench DR 3 for Initial Briefs (Electric)" xfId="61546"/>
    <cellStyle name="Reports" xfId="61547"/>
    <cellStyle name="Reports Total" xfId="61548"/>
    <cellStyle name="Reports Unit Cost Total" xfId="61549"/>
    <cellStyle name="Reports_16.37E Wild Horse Expansion DeferralRevwrkingfile SF" xfId="61550"/>
    <cellStyle name="RevList" xfId="61551"/>
    <cellStyle name="round100" xfId="61552"/>
    <cellStyle name="round100 2" xfId="61553"/>
    <cellStyle name="SAPBEXaggData" xfId="61554"/>
    <cellStyle name="SAPBEXaggData 2" xfId="61555"/>
    <cellStyle name="SAPBEXaggData 3" xfId="61556"/>
    <cellStyle name="SAPBEXaggData 4" xfId="61557"/>
    <cellStyle name="SAPBEXaggDataEmph" xfId="61558"/>
    <cellStyle name="SAPBEXaggDataEmph 2" xfId="61559"/>
    <cellStyle name="SAPBEXaggDataEmph 3" xfId="61560"/>
    <cellStyle name="SAPBEXaggDataEmph 4" xfId="61561"/>
    <cellStyle name="SAPBEXaggItem" xfId="61562"/>
    <cellStyle name="SAPBEXaggItem 2" xfId="61563"/>
    <cellStyle name="SAPBEXaggItem 3" xfId="61564"/>
    <cellStyle name="SAPBEXaggItem 4" xfId="61565"/>
    <cellStyle name="SAPBEXaggItemX" xfId="61566"/>
    <cellStyle name="SAPBEXaggItemX 2" xfId="61567"/>
    <cellStyle name="SAPBEXaggItemX 3" xfId="61568"/>
    <cellStyle name="SAPBEXaggItemX 4" xfId="61569"/>
    <cellStyle name="SAPBEXchaText" xfId="61570"/>
    <cellStyle name="SAPBEXchaText 2" xfId="61571"/>
    <cellStyle name="SAPBEXchaText 2 2" xfId="61572"/>
    <cellStyle name="SAPBEXchaText 3" xfId="61573"/>
    <cellStyle name="SAPBEXchaText 4" xfId="61574"/>
    <cellStyle name="SAPBEXchaText 5" xfId="61575"/>
    <cellStyle name="SAPBEXexcBad7" xfId="61576"/>
    <cellStyle name="SAPBEXexcBad7 2" xfId="61577"/>
    <cellStyle name="SAPBEXexcBad7 3" xfId="61578"/>
    <cellStyle name="SAPBEXexcBad7 4" xfId="61579"/>
    <cellStyle name="SAPBEXexcBad8" xfId="61580"/>
    <cellStyle name="SAPBEXexcBad8 2" xfId="61581"/>
    <cellStyle name="SAPBEXexcBad8 3" xfId="61582"/>
    <cellStyle name="SAPBEXexcBad8 4" xfId="61583"/>
    <cellStyle name="SAPBEXexcBad9" xfId="61584"/>
    <cellStyle name="SAPBEXexcBad9 2" xfId="61585"/>
    <cellStyle name="SAPBEXexcBad9 3" xfId="61586"/>
    <cellStyle name="SAPBEXexcBad9 4" xfId="61587"/>
    <cellStyle name="SAPBEXexcCritical4" xfId="61588"/>
    <cellStyle name="SAPBEXexcCritical4 2" xfId="61589"/>
    <cellStyle name="SAPBEXexcCritical4 3" xfId="61590"/>
    <cellStyle name="SAPBEXexcCritical4 4" xfId="61591"/>
    <cellStyle name="SAPBEXexcCritical5" xfId="61592"/>
    <cellStyle name="SAPBEXexcCritical5 2" xfId="61593"/>
    <cellStyle name="SAPBEXexcCritical5 3" xfId="61594"/>
    <cellStyle name="SAPBEXexcCritical5 4" xfId="61595"/>
    <cellStyle name="SAPBEXexcCritical6" xfId="61596"/>
    <cellStyle name="SAPBEXexcCritical6 2" xfId="61597"/>
    <cellStyle name="SAPBEXexcCritical6 3" xfId="61598"/>
    <cellStyle name="SAPBEXexcCritical6 4" xfId="61599"/>
    <cellStyle name="SAPBEXexcGood1" xfId="61600"/>
    <cellStyle name="SAPBEXexcGood1 2" xfId="61601"/>
    <cellStyle name="SAPBEXexcGood1 3" xfId="61602"/>
    <cellStyle name="SAPBEXexcGood1 4" xfId="61603"/>
    <cellStyle name="SAPBEXexcGood2" xfId="61604"/>
    <cellStyle name="SAPBEXexcGood2 2" xfId="61605"/>
    <cellStyle name="SAPBEXexcGood2 3" xfId="61606"/>
    <cellStyle name="SAPBEXexcGood2 4" xfId="61607"/>
    <cellStyle name="SAPBEXexcGood3" xfId="61608"/>
    <cellStyle name="SAPBEXexcGood3 2" xfId="61609"/>
    <cellStyle name="SAPBEXexcGood3 3" xfId="61610"/>
    <cellStyle name="SAPBEXexcGood3 4" xfId="61611"/>
    <cellStyle name="SAPBEXfilterDrill" xfId="61612"/>
    <cellStyle name="SAPBEXfilterDrill 2" xfId="61613"/>
    <cellStyle name="SAPBEXfilterDrill 3" xfId="61614"/>
    <cellStyle name="SAPBEXfilterDrill 4" xfId="61615"/>
    <cellStyle name="SAPBEXfilterItem" xfId="61616"/>
    <cellStyle name="SAPBEXfilterItem 2" xfId="61617"/>
    <cellStyle name="SAPBEXfilterItem 3" xfId="61618"/>
    <cellStyle name="SAPBEXfilterItem 4" xfId="61619"/>
    <cellStyle name="SAPBEXfilterText" xfId="61620"/>
    <cellStyle name="SAPBEXformats" xfId="61621"/>
    <cellStyle name="SAPBEXformats 2" xfId="61622"/>
    <cellStyle name="SAPBEXformats 3" xfId="61623"/>
    <cellStyle name="SAPBEXformats 4" xfId="61624"/>
    <cellStyle name="SAPBEXheaderItem" xfId="61625"/>
    <cellStyle name="SAPBEXheaderItem 2" xfId="61626"/>
    <cellStyle name="SAPBEXheaderItem 3" xfId="61627"/>
    <cellStyle name="SAPBEXheaderItem 4" xfId="61628"/>
    <cellStyle name="SAPBEXheaderText" xfId="61629"/>
    <cellStyle name="SAPBEXheaderText 2" xfId="61630"/>
    <cellStyle name="SAPBEXheaderText 3" xfId="61631"/>
    <cellStyle name="SAPBEXheaderText 4" xfId="61632"/>
    <cellStyle name="SAPBEXHLevel0" xfId="61633"/>
    <cellStyle name="SAPBEXHLevel0 2" xfId="61634"/>
    <cellStyle name="SAPBEXHLevel0 3" xfId="61635"/>
    <cellStyle name="SAPBEXHLevel0 4" xfId="61636"/>
    <cellStyle name="SAPBEXHLevel0X" xfId="61637"/>
    <cellStyle name="SAPBEXHLevel0X 2" xfId="61638"/>
    <cellStyle name="SAPBEXHLevel0X 3" xfId="61639"/>
    <cellStyle name="SAPBEXHLevel0X 4" xfId="61640"/>
    <cellStyle name="SAPBEXHLevel1" xfId="61641"/>
    <cellStyle name="SAPBEXHLevel1 2" xfId="61642"/>
    <cellStyle name="SAPBEXHLevel1 3" xfId="61643"/>
    <cellStyle name="SAPBEXHLevel1 4" xfId="61644"/>
    <cellStyle name="SAPBEXHLevel1X" xfId="61645"/>
    <cellStyle name="SAPBEXHLevel1X 2" xfId="61646"/>
    <cellStyle name="SAPBEXHLevel1X 2 2" xfId="61647"/>
    <cellStyle name="SAPBEXHLevel1X 3" xfId="61648"/>
    <cellStyle name="SAPBEXHLevel1X 4" xfId="61649"/>
    <cellStyle name="SAPBEXHLevel2" xfId="61650"/>
    <cellStyle name="SAPBEXHLevel2 2" xfId="61651"/>
    <cellStyle name="SAPBEXHLevel2 3" xfId="61652"/>
    <cellStyle name="SAPBEXHLevel2 4" xfId="61653"/>
    <cellStyle name="SAPBEXHLevel2X" xfId="61654"/>
    <cellStyle name="SAPBEXHLevel2X 2" xfId="61655"/>
    <cellStyle name="SAPBEXHLevel2X 2 2" xfId="61656"/>
    <cellStyle name="SAPBEXHLevel2X 3" xfId="61657"/>
    <cellStyle name="SAPBEXHLevel2X 4" xfId="61658"/>
    <cellStyle name="SAPBEXHLevel3" xfId="61659"/>
    <cellStyle name="SAPBEXHLevel3 2" xfId="61660"/>
    <cellStyle name="SAPBEXHLevel3 3" xfId="61661"/>
    <cellStyle name="SAPBEXHLevel3 4" xfId="61662"/>
    <cellStyle name="SAPBEXHLevel3X" xfId="61663"/>
    <cellStyle name="SAPBEXHLevel3X 2" xfId="61664"/>
    <cellStyle name="SAPBEXHLevel3X 3" xfId="61665"/>
    <cellStyle name="SAPBEXHLevel3X 4" xfId="61666"/>
    <cellStyle name="SAPBEXinputData" xfId="61667"/>
    <cellStyle name="SAPBEXItemHeader" xfId="61668"/>
    <cellStyle name="SAPBEXresData" xfId="61669"/>
    <cellStyle name="SAPBEXresData 2" xfId="61670"/>
    <cellStyle name="SAPBEXresData 3" xfId="61671"/>
    <cellStyle name="SAPBEXresData 4" xfId="61672"/>
    <cellStyle name="SAPBEXresDataEmph" xfId="61673"/>
    <cellStyle name="SAPBEXresDataEmph 2" xfId="61674"/>
    <cellStyle name="SAPBEXresDataEmph 3" xfId="61675"/>
    <cellStyle name="SAPBEXresDataEmph 4" xfId="61676"/>
    <cellStyle name="SAPBEXresItem" xfId="61677"/>
    <cellStyle name="SAPBEXresItem 2" xfId="61678"/>
    <cellStyle name="SAPBEXresItem 3" xfId="61679"/>
    <cellStyle name="SAPBEXresItem 4" xfId="61680"/>
    <cellStyle name="SAPBEXresItemX" xfId="61681"/>
    <cellStyle name="SAPBEXresItemX 2" xfId="61682"/>
    <cellStyle name="SAPBEXresItemX 3" xfId="61683"/>
    <cellStyle name="SAPBEXresItemX 4" xfId="61684"/>
    <cellStyle name="SAPBEXstdData" xfId="61685"/>
    <cellStyle name="SAPBEXstdData 2" xfId="61686"/>
    <cellStyle name="SAPBEXstdData 2 2" xfId="61687"/>
    <cellStyle name="SAPBEXstdData 3" xfId="61688"/>
    <cellStyle name="SAPBEXstdData 4" xfId="61689"/>
    <cellStyle name="SAPBEXstdDataEmph" xfId="61690"/>
    <cellStyle name="SAPBEXstdDataEmph 2" xfId="61691"/>
    <cellStyle name="SAPBEXstdDataEmph 3" xfId="61692"/>
    <cellStyle name="SAPBEXstdDataEmph 4" xfId="61693"/>
    <cellStyle name="SAPBEXstdItem" xfId="61694"/>
    <cellStyle name="SAPBEXstdItem 2" xfId="61695"/>
    <cellStyle name="SAPBEXstdItem 2 2" xfId="61696"/>
    <cellStyle name="SAPBEXstdItem 3" xfId="61697"/>
    <cellStyle name="SAPBEXstdItem 4" xfId="61698"/>
    <cellStyle name="SAPBEXstdItemX" xfId="61699"/>
    <cellStyle name="SAPBEXstdItemX 2" xfId="61700"/>
    <cellStyle name="SAPBEXstdItemX 3" xfId="61701"/>
    <cellStyle name="SAPBEXstdItemX 4" xfId="61702"/>
    <cellStyle name="SAPBEXtitle" xfId="61703"/>
    <cellStyle name="SAPBEXtitle 2" xfId="61704"/>
    <cellStyle name="SAPBEXtitle 3" xfId="61705"/>
    <cellStyle name="SAPBEXtitle 4" xfId="61706"/>
    <cellStyle name="SAPBEXunassignedItem" xfId="61707"/>
    <cellStyle name="SAPBEXundefined" xfId="61708"/>
    <cellStyle name="SAPBEXundefined 2" xfId="61709"/>
    <cellStyle name="SAPBEXundefined 3" xfId="61710"/>
    <cellStyle name="SAPBEXundefined 4" xfId="61711"/>
    <cellStyle name="shade" xfId="61712"/>
    <cellStyle name="shade 2" xfId="61713"/>
    <cellStyle name="Sheet Title" xfId="61714"/>
    <cellStyle name="StmtTtl1" xfId="61715"/>
    <cellStyle name="StmtTtl1 2" xfId="61716"/>
    <cellStyle name="StmtTtl1 3" xfId="61717"/>
    <cellStyle name="StmtTtl1 4" xfId="61718"/>
    <cellStyle name="StmtTtl1_(C) WHE Proforma with ITC cash grant 10 Yr Amort_for deferral_102809" xfId="61719"/>
    <cellStyle name="StmtTtl2" xfId="61720"/>
    <cellStyle name="StmtTtl2 2" xfId="61721"/>
    <cellStyle name="STYL1 - Style1" xfId="61722"/>
    <cellStyle name="Style 1" xfId="61723"/>
    <cellStyle name="Style 1 2" xfId="61724"/>
    <cellStyle name="Style 1 2 2" xfId="61725"/>
    <cellStyle name="Style 1 3" xfId="61726"/>
    <cellStyle name="Style 1 3 2" xfId="61727"/>
    <cellStyle name="Style 1 3 2 2" xfId="61728"/>
    <cellStyle name="Style 1 3 3" xfId="61729"/>
    <cellStyle name="Style 1 3 4" xfId="61730"/>
    <cellStyle name="Style 1 4" xfId="61731"/>
    <cellStyle name="Style 1 5" xfId="61732"/>
    <cellStyle name="Style 1 6" xfId="61733"/>
    <cellStyle name="Style 1 6 2" xfId="61734"/>
    <cellStyle name="Style 1 6 3" xfId="61735"/>
    <cellStyle name="Style 1 6 4" xfId="61736"/>
    <cellStyle name="Style 1 6 5" xfId="61737"/>
    <cellStyle name="Style 1 7" xfId="61738"/>
    <cellStyle name="Style 1_04.07E Wild Horse Wind Expansion" xfId="61739"/>
    <cellStyle name="Subtotal" xfId="61740"/>
    <cellStyle name="Sub-total" xfId="61741"/>
    <cellStyle name="taples Plaza" xfId="61742"/>
    <cellStyle name="Test" xfId="61743"/>
    <cellStyle name="Tickmark" xfId="61744"/>
    <cellStyle name="Title 10" xfId="61745"/>
    <cellStyle name="Title 2" xfId="61746"/>
    <cellStyle name="Title 2 2" xfId="61747"/>
    <cellStyle name="Title 3" xfId="61748"/>
    <cellStyle name="Title 3 2" xfId="61749"/>
    <cellStyle name="Title 4" xfId="61750"/>
    <cellStyle name="Title 5" xfId="61751"/>
    <cellStyle name="Title 6" xfId="61752"/>
    <cellStyle name="Title 7" xfId="61753"/>
    <cellStyle name="Title 8" xfId="61754"/>
    <cellStyle name="Title 9" xfId="61755"/>
    <cellStyle name="Title: Major" xfId="61756"/>
    <cellStyle name="Title: Minor" xfId="61757"/>
    <cellStyle name="Title: Minor 2" xfId="61758"/>
    <cellStyle name="Title: Worksheet" xfId="61759"/>
    <cellStyle name="Total 10" xfId="61760"/>
    <cellStyle name="Total 2" xfId="61761"/>
    <cellStyle name="Total 2 2" xfId="61762"/>
    <cellStyle name="Total 2 3" xfId="61763"/>
    <cellStyle name="Total 3" xfId="61764"/>
    <cellStyle name="Total 3 2" xfId="61765"/>
    <cellStyle name="Total 3 3" xfId="61766"/>
    <cellStyle name="Total 4" xfId="61767"/>
    <cellStyle name="Total 5" xfId="61768"/>
    <cellStyle name="Total 6" xfId="61769"/>
    <cellStyle name="Total 7" xfId="61770"/>
    <cellStyle name="Total 8" xfId="61771"/>
    <cellStyle name="Total 9" xfId="61772"/>
    <cellStyle name="Total4 - Style4" xfId="61773"/>
    <cellStyle name="Warning Text 10" xfId="61774"/>
    <cellStyle name="Warning Text 2" xfId="61775"/>
    <cellStyle name="Warning Text 2 2" xfId="61776"/>
    <cellStyle name="Warning Text 2 3" xfId="61777"/>
    <cellStyle name="Warning Text 3" xfId="61778"/>
    <cellStyle name="Warning Text 3 2" xfId="61779"/>
    <cellStyle name="Warning Text 4" xfId="61780"/>
    <cellStyle name="Warning Text 5" xfId="61781"/>
    <cellStyle name="Warning Text 6" xfId="61782"/>
    <cellStyle name="Warning Text 7" xfId="61783"/>
    <cellStyle name="Warning Text 8" xfId="61784"/>
    <cellStyle name="Warning Text 9" xfId="6178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EF-5.03E-6.03G-IncStmt-TYJun18CBR-11-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PSE-WP-SEF-3.00-ELECTRIC-ERF-MODEL-TY-JUNE-18ERF-11-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W-PSE-WP-SEF-15E-Exhibit-A-1-TYJun18ERF-11-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PSE-WP-SEF-5.07E-6.07G-AllocationMethod-TYJun18CBR-1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ed Summary"/>
      <sheetName val="Unallocated Summary"/>
      <sheetName val="Detail"/>
      <sheetName val="Common by Acct"/>
    </sheetNames>
    <sheetDataSet>
      <sheetData sheetId="0"/>
      <sheetData sheetId="1"/>
      <sheetData sheetId="2">
        <row r="243">
          <cell r="B243">
            <v>290341593.02999997</v>
          </cell>
          <cell r="C243">
            <v>114444425.09999999</v>
          </cell>
          <cell r="E243">
            <v>17997790</v>
          </cell>
          <cell r="F243">
            <v>9500743</v>
          </cell>
          <cell r="G243">
            <v>308339383.02999997</v>
          </cell>
          <cell r="H243">
            <v>123945168.09999999</v>
          </cell>
        </row>
        <row r="244">
          <cell r="G244">
            <v>7848312.3199999901</v>
          </cell>
          <cell r="H244">
            <v>144051.96</v>
          </cell>
          <cell r="I244">
            <v>7992364.27999999</v>
          </cell>
        </row>
        <row r="245">
          <cell r="G245">
            <v>316187695.34999996</v>
          </cell>
        </row>
        <row r="247">
          <cell r="B247">
            <v>15431046</v>
          </cell>
          <cell r="C247">
            <v>3198198.73</v>
          </cell>
          <cell r="E247">
            <v>32080434</v>
          </cell>
          <cell r="F247">
            <v>16934744</v>
          </cell>
          <cell r="G247">
            <v>47511480</v>
          </cell>
          <cell r="H247">
            <v>20132942.73</v>
          </cell>
        </row>
        <row r="249">
          <cell r="G249">
            <v>4466525.3599999901</v>
          </cell>
        </row>
      </sheetData>
      <sheetData sheetId="3">
        <row r="67">
          <cell r="E67">
            <v>0.65449999999999997</v>
          </cell>
          <cell r="F67">
            <v>0.34549999999999997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ciency"/>
      <sheetName val="ERF ROR"/>
      <sheetName val="E ERF Conv Factr"/>
      <sheetName val="ERF Main Summary"/>
      <sheetName val="ERF Adj Summary"/>
      <sheetName val="ERF Adj Pages"/>
      <sheetName val="Restating Print Macros"/>
      <sheetName val="Module13"/>
      <sheetName val="Module14"/>
      <sheetName val="Module15"/>
      <sheetName val="Module1"/>
      <sheetName val="EOP Adj Summary"/>
      <sheetName val="EOP Adj Pages"/>
      <sheetName val="Remove Non-ERF"/>
      <sheetName val="CBR Model"/>
      <sheetName val="Summary"/>
      <sheetName val="9.04E Annualize F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CS14">
            <v>-4539303</v>
          </cell>
        </row>
        <row r="37">
          <cell r="DX37">
            <v>-200943</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A-1"/>
      <sheetName val="No MS Def"/>
      <sheetName val="Exh.A-1 No Microsoft"/>
      <sheetName val="A-1 UE-180282"/>
      <sheetName val="Restating Print Macros"/>
      <sheetName val="Module13"/>
      <sheetName val="Module14"/>
      <sheetName val="Module15"/>
      <sheetName val="Module1"/>
      <sheetName val="UE-180282 No MS"/>
      <sheetName val="555-557"/>
      <sheetName val="2017 GRC Exh.A-1"/>
      <sheetName val="TY Other Rev"/>
      <sheetName val="TY 500KV"/>
      <sheetName val="TY A&amp;G"/>
      <sheetName val="TY 557"/>
      <sheetName val="TY Prod O&amp;M"/>
      <sheetName val="Variable Revenue"/>
      <sheetName val="RB Summary"/>
      <sheetName val="Depre &amp; Amort"/>
      <sheetName val="406"/>
      <sheetName val="TY Amort"/>
      <sheetName val="Utility Plant"/>
      <sheetName val="EIM"/>
      <sheetName val="Acq Adj"/>
      <sheetName val="Colstrip FERC"/>
      <sheetName val="Transmission"/>
      <sheetName val="DFITAMA 2018"/>
      <sheetName val="ARO DIT June 2017"/>
      <sheetName val="ARO DIT June 2018"/>
      <sheetName val="Production Plant"/>
      <sheetName val="Non-Dep"/>
      <sheetName val="C1&amp;2Accr"/>
      <sheetName val="DFIT EIM"/>
      <sheetName val="NOL"/>
      <sheetName val="Baker TGrant"/>
      <sheetName val="Snoq TGrant"/>
      <sheetName val="Annualization Depreciation"/>
      <sheetName val="Annualizing Elec DFIT Depr"/>
      <sheetName val="EOP Depreciation"/>
      <sheetName val="EOP Elec DFIT Depr"/>
      <sheetName val="Trans Dep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5">
          <cell r="B15">
            <v>5455817.5900000008</v>
          </cell>
        </row>
        <row r="18">
          <cell r="D18">
            <v>2276196.89</v>
          </cell>
        </row>
        <row r="20">
          <cell r="D20">
            <v>2138163.62</v>
          </cell>
        </row>
        <row r="33">
          <cell r="B33">
            <v>5507982.4400000004</v>
          </cell>
          <cell r="C33">
            <v>460330.74</v>
          </cell>
          <cell r="D33">
            <v>459055.49</v>
          </cell>
          <cell r="E33">
            <v>457783.94</v>
          </cell>
          <cell r="F33">
            <v>459344.51</v>
          </cell>
          <cell r="G33">
            <v>458072.57</v>
          </cell>
          <cell r="H33">
            <v>460912.59</v>
          </cell>
          <cell r="I33">
            <v>460889.07</v>
          </cell>
          <cell r="J33">
            <v>460889.07</v>
          </cell>
          <cell r="K33">
            <v>457661.71</v>
          </cell>
          <cell r="L33">
            <v>459772.44</v>
          </cell>
          <cell r="M33">
            <v>458248.1</v>
          </cell>
          <cell r="N33">
            <v>456977.99</v>
          </cell>
        </row>
        <row r="34">
          <cell r="B34">
            <v>-1041457.08</v>
          </cell>
          <cell r="C34">
            <v>-163427.07</v>
          </cell>
          <cell r="D34">
            <v>-163000.16</v>
          </cell>
          <cell r="E34">
            <v>-162574.37</v>
          </cell>
          <cell r="F34">
            <v>-162149.67000000001</v>
          </cell>
          <cell r="G34">
            <v>-161726.09</v>
          </cell>
          <cell r="H34">
            <v>-161127.42000000001</v>
          </cell>
          <cell r="I34">
            <v>-67452.3</v>
          </cell>
          <cell r="J34">
            <v>-67452.3</v>
          </cell>
          <cell r="K34">
            <v>0</v>
          </cell>
          <cell r="L34">
            <v>0</v>
          </cell>
          <cell r="M34">
            <v>0</v>
          </cell>
          <cell r="N34">
            <v>0</v>
          </cell>
        </row>
      </sheetData>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amp; 4.04 Lead"/>
      <sheetName val="E &amp; G RB"/>
      <sheetName val="T&amp;D less Labor"/>
      <sheetName val="SAP DL Downld"/>
      <sheetName val="12ME Jun 18 SAP"/>
      <sheetName val="Meter count Updated"/>
      <sheetName val="Electric"/>
      <sheetName val="Gas"/>
      <sheetName val="Combined-12ME JUN 2018"/>
      <sheetName val="DLReconBBS"/>
      <sheetName val="Elect. Customer Counts Pg 10a"/>
      <sheetName val="Gas Customer Counts Pg 10b"/>
    </sheetNames>
    <sheetDataSet>
      <sheetData sheetId="0">
        <row r="8">
          <cell r="E8">
            <v>1142155</v>
          </cell>
        </row>
        <row r="35">
          <cell r="E35">
            <v>0.65449999999999997</v>
          </cell>
          <cell r="F35">
            <v>0.34549999999999997</v>
          </cell>
        </row>
      </sheetData>
      <sheetData sheetId="1"/>
      <sheetData sheetId="2"/>
      <sheetData sheetId="3">
        <row r="15">
          <cell r="H15">
            <v>0.50751477142524026</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9"/>
  <sheetViews>
    <sheetView topLeftCell="A4" zoomScaleNormal="100" workbookViewId="0">
      <selection activeCell="D16" sqref="D16"/>
    </sheetView>
  </sheetViews>
  <sheetFormatPr defaultRowHeight="15"/>
  <cols>
    <col min="2" max="2" width="58.7109375" customWidth="1"/>
    <col min="3" max="3" width="16.7109375" customWidth="1"/>
    <col min="4" max="4" width="13" customWidth="1"/>
    <col min="5" max="5" width="14.5703125" customWidth="1"/>
    <col min="6" max="7" width="11.5703125" bestFit="1" customWidth="1"/>
    <col min="8" max="8" width="14.42578125" bestFit="1" customWidth="1"/>
    <col min="9" max="9" width="13.140625" bestFit="1" customWidth="1"/>
    <col min="11" max="11" width="11.5703125" bestFit="1" customWidth="1"/>
    <col min="12" max="12" width="14.42578125" bestFit="1" customWidth="1"/>
    <col min="13" max="13" width="13.140625" bestFit="1" customWidth="1"/>
    <col min="14" max="14" width="9.85546875" bestFit="1" customWidth="1"/>
  </cols>
  <sheetData>
    <row r="1" spans="1:5">
      <c r="A1" s="121"/>
      <c r="B1" s="122"/>
      <c r="C1" s="122"/>
      <c r="D1" s="122"/>
      <c r="E1" s="123"/>
    </row>
    <row r="2" spans="1:5">
      <c r="A2" s="122"/>
      <c r="B2" s="124"/>
      <c r="C2" s="124"/>
      <c r="D2" s="124"/>
    </row>
    <row r="3" spans="1:5">
      <c r="A3" s="125"/>
      <c r="B3" s="125"/>
      <c r="C3" s="125"/>
      <c r="D3" s="125"/>
    </row>
    <row r="4" spans="1:5">
      <c r="A4" s="126" t="s">
        <v>7622</v>
      </c>
      <c r="B4" s="127"/>
      <c r="C4" s="127"/>
      <c r="D4" s="127"/>
    </row>
    <row r="5" spans="1:5">
      <c r="A5" s="128" t="s">
        <v>7623</v>
      </c>
      <c r="B5" s="127"/>
      <c r="C5" s="127"/>
      <c r="D5" s="127"/>
      <c r="E5" s="129"/>
    </row>
    <row r="6" spans="1:5">
      <c r="A6" s="126" t="s">
        <v>7635</v>
      </c>
      <c r="B6" s="127"/>
      <c r="C6" s="127"/>
      <c r="D6" s="127"/>
      <c r="E6" s="130"/>
    </row>
    <row r="7" spans="1:5">
      <c r="A7" s="126" t="s">
        <v>7636</v>
      </c>
      <c r="B7" s="127"/>
      <c r="C7" s="127"/>
      <c r="D7" s="126"/>
      <c r="E7" s="130"/>
    </row>
    <row r="8" spans="1:5">
      <c r="A8" s="121"/>
      <c r="B8" s="154"/>
      <c r="C8" s="131"/>
      <c r="D8" s="132"/>
      <c r="E8" s="132"/>
    </row>
    <row r="9" spans="1:5">
      <c r="A9" s="125" t="s">
        <v>7624</v>
      </c>
      <c r="B9" s="132"/>
      <c r="C9" s="207" t="s">
        <v>7863</v>
      </c>
      <c r="D9" s="207" t="s">
        <v>7817</v>
      </c>
      <c r="E9" s="162" t="s">
        <v>593</v>
      </c>
    </row>
    <row r="10" spans="1:5">
      <c r="A10" s="133" t="s">
        <v>7625</v>
      </c>
      <c r="B10" s="134" t="s">
        <v>609</v>
      </c>
      <c r="C10" s="165" t="s">
        <v>7818</v>
      </c>
      <c r="D10" s="165" t="s">
        <v>7818</v>
      </c>
      <c r="E10" s="166" t="s">
        <v>7626</v>
      </c>
    </row>
    <row r="11" spans="1:5">
      <c r="A11" s="135"/>
      <c r="B11" s="136"/>
      <c r="C11" s="137"/>
      <c r="D11" s="137"/>
      <c r="E11" s="137"/>
    </row>
    <row r="12" spans="1:5">
      <c r="A12" s="138">
        <v>1</v>
      </c>
      <c r="B12" s="122" t="s">
        <v>7627</v>
      </c>
      <c r="C12" s="139">
        <f>'Restated Depr'!$G$7677</f>
        <v>305571692.36999911</v>
      </c>
      <c r="D12" s="139">
        <f>'Restated Depr'!$K$7677</f>
        <v>317207735.60082692</v>
      </c>
      <c r="E12" s="139">
        <f>D12-C12</f>
        <v>11636043.230827808</v>
      </c>
    </row>
    <row r="13" spans="1:5">
      <c r="A13" s="138">
        <f>A12+1</f>
        <v>2</v>
      </c>
      <c r="B13" s="136" t="s">
        <v>7628</v>
      </c>
      <c r="C13" s="140">
        <f>'Restated Depr'!$G$7678</f>
        <v>50078232.88159997</v>
      </c>
      <c r="D13" s="140">
        <f>'Restated Depr'!$K$7678</f>
        <v>60332863.093426585</v>
      </c>
      <c r="E13" s="140">
        <f>D13-C13</f>
        <v>10254630.211826615</v>
      </c>
    </row>
    <row r="14" spans="1:5">
      <c r="A14" s="138">
        <f t="shared" ref="A14:A28" si="0">A13+1</f>
        <v>3</v>
      </c>
      <c r="B14" s="136" t="s">
        <v>7629</v>
      </c>
      <c r="C14" s="215">
        <f t="shared" ref="C14:E14" si="1">SUM(C12:C13)</f>
        <v>355649925.25159907</v>
      </c>
      <c r="D14" s="215">
        <f t="shared" si="1"/>
        <v>377540598.6942535</v>
      </c>
      <c r="E14" s="215">
        <f t="shared" si="1"/>
        <v>21890673.442654423</v>
      </c>
    </row>
    <row r="15" spans="1:5">
      <c r="A15" s="138">
        <f t="shared" si="0"/>
        <v>4</v>
      </c>
      <c r="B15" s="136" t="s">
        <v>7821</v>
      </c>
      <c r="C15" s="140">
        <f>'Restated Depr'!$G$7683</f>
        <v>7848312.3899999997</v>
      </c>
      <c r="D15" s="140">
        <f>'Restated Depr'!$K$7683</f>
        <v>7285723.6800000062</v>
      </c>
      <c r="E15" s="140">
        <f t="shared" ref="E15:E16" si="2">D15-C15</f>
        <v>-562588.70999999344</v>
      </c>
    </row>
    <row r="16" spans="1:5">
      <c r="A16" s="138">
        <f t="shared" si="0"/>
        <v>5</v>
      </c>
      <c r="B16" s="136" t="s">
        <v>7822</v>
      </c>
      <c r="C16" s="140">
        <f>Accretion!B4</f>
        <v>4466525.3599999994</v>
      </c>
      <c r="D16" s="140">
        <f>Accretion!B12</f>
        <v>3562844.0399999996</v>
      </c>
      <c r="E16" s="140">
        <f t="shared" si="2"/>
        <v>-903681.31999999983</v>
      </c>
    </row>
    <row r="17" spans="1:14">
      <c r="A17" s="138">
        <f t="shared" si="0"/>
        <v>6</v>
      </c>
      <c r="B17" s="136" t="s">
        <v>7823</v>
      </c>
      <c r="C17" s="142">
        <f>SUM(C14:C16)</f>
        <v>367964763.00159907</v>
      </c>
      <c r="D17" s="142">
        <f>SUM(D14:D16)</f>
        <v>388389166.41425353</v>
      </c>
      <c r="E17" s="142">
        <f>SUM(E14:E16)</f>
        <v>20424403.41265443</v>
      </c>
    </row>
    <row r="18" spans="1:14">
      <c r="A18" s="138">
        <f t="shared" si="0"/>
        <v>7</v>
      </c>
      <c r="B18" s="136"/>
      <c r="C18" s="143">
        <f>ROUNDDOWN([1]Detail!$G$245+[1]Detail!$G$247+[1]Detail!$G$249+'[2]CBR Model'!$DX$37-C17,-1)</f>
        <v>0</v>
      </c>
      <c r="D18" s="143"/>
      <c r="E18" s="143"/>
    </row>
    <row r="19" spans="1:14">
      <c r="A19" s="138">
        <f t="shared" si="0"/>
        <v>8</v>
      </c>
      <c r="B19" s="144" t="s">
        <v>7630</v>
      </c>
      <c r="C19" s="144"/>
      <c r="D19" s="144"/>
      <c r="E19" s="145">
        <f>E17</f>
        <v>20424403.41265443</v>
      </c>
      <c r="N19" s="145">
        <f>'Annualize Elec  Deprec Lead '!M19</f>
        <v>0</v>
      </c>
    </row>
    <row r="20" spans="1:14">
      <c r="A20" s="138">
        <f t="shared" si="0"/>
        <v>9</v>
      </c>
      <c r="B20" s="144"/>
      <c r="C20" s="146"/>
      <c r="D20" s="144"/>
      <c r="E20" s="146"/>
    </row>
    <row r="21" spans="1:14">
      <c r="A21" s="138">
        <f t="shared" si="0"/>
        <v>10</v>
      </c>
      <c r="B21" s="144" t="s">
        <v>7631</v>
      </c>
      <c r="C21" s="147"/>
      <c r="D21" s="147">
        <v>0.27999999999999997</v>
      </c>
      <c r="E21" s="148">
        <f>-E19*D21</f>
        <v>-5718832.9555432396</v>
      </c>
      <c r="N21" s="21">
        <f>'Annualize Elec  Deprec Lead '!M21</f>
        <v>0</v>
      </c>
    </row>
    <row r="22" spans="1:14" ht="15.75" thickBot="1">
      <c r="A22" s="138">
        <f t="shared" si="0"/>
        <v>11</v>
      </c>
      <c r="B22" s="144" t="s">
        <v>7632</v>
      </c>
      <c r="C22" s="144"/>
      <c r="D22" s="149"/>
      <c r="E22" s="150">
        <f>-E19-E21</f>
        <v>-14705570.457111191</v>
      </c>
    </row>
    <row r="23" spans="1:14" ht="15.75" thickTop="1">
      <c r="A23" s="138">
        <f t="shared" si="0"/>
        <v>12</v>
      </c>
      <c r="B23" s="151"/>
      <c r="C23" s="144"/>
      <c r="D23" s="144"/>
      <c r="E23" s="144"/>
    </row>
    <row r="24" spans="1:14">
      <c r="A24" s="138">
        <f t="shared" si="0"/>
        <v>13</v>
      </c>
      <c r="B24" s="144" t="s">
        <v>7633</v>
      </c>
      <c r="C24" s="144"/>
      <c r="D24" s="144"/>
      <c r="E24" s="144"/>
    </row>
    <row r="25" spans="1:14">
      <c r="A25" s="138">
        <f t="shared" si="0"/>
        <v>14</v>
      </c>
      <c r="B25" s="144" t="s">
        <v>7644</v>
      </c>
      <c r="C25" s="152"/>
      <c r="D25" s="144"/>
      <c r="E25" s="145">
        <f>-E19</f>
        <v>-20424403.41265443</v>
      </c>
    </row>
    <row r="26" spans="1:14">
      <c r="A26" s="138">
        <f t="shared" si="0"/>
        <v>15</v>
      </c>
      <c r="B26" s="136" t="s">
        <v>7616</v>
      </c>
      <c r="C26" s="152"/>
      <c r="D26" s="122"/>
      <c r="E26" s="140">
        <f>'EOP Elec DFIT Depr Restatement'!S29</f>
        <v>5718832.9555432405</v>
      </c>
    </row>
    <row r="27" spans="1:14">
      <c r="A27" s="138">
        <f t="shared" si="0"/>
        <v>16</v>
      </c>
      <c r="B27" s="136" t="s">
        <v>7927</v>
      </c>
      <c r="C27" s="152"/>
      <c r="D27" s="144"/>
      <c r="E27" s="153">
        <f>'DFIT Adjustment'!I15</f>
        <v>2899616.1127499994</v>
      </c>
    </row>
    <row r="28" spans="1:14" ht="15.75" thickBot="1">
      <c r="A28" s="138">
        <f t="shared" si="0"/>
        <v>17</v>
      </c>
      <c r="B28" s="144" t="s">
        <v>7926</v>
      </c>
      <c r="C28" s="144"/>
      <c r="D28" s="144"/>
      <c r="E28" s="150">
        <f>SUM(E25:E27)</f>
        <v>-11805954.34436119</v>
      </c>
    </row>
    <row r="29" spans="1:14" ht="15.75" thickTop="1">
      <c r="E29" s="366"/>
    </row>
  </sheetData>
  <pageMargins left="0.7" right="0.7" top="0.75" bottom="0.75" header="0.3" footer="0.3"/>
  <pageSetup scale="4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S29" sqref="S29"/>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7642</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0.28000000000000003</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7645</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'EOP Electric Deprec  Lead '!E19/12</f>
        <v>1702033.6177212026</v>
      </c>
      <c r="F16" s="56">
        <v>0</v>
      </c>
      <c r="G16" s="64">
        <f t="shared" ref="G16:G27" si="1">E16-F16</f>
        <v>1702033.6177212026</v>
      </c>
      <c r="H16" s="56"/>
      <c r="I16" s="54">
        <f>-C16</f>
        <v>0</v>
      </c>
      <c r="J16" s="56"/>
      <c r="K16" s="63">
        <f>-E16</f>
        <v>-1702033.6177212026</v>
      </c>
      <c r="L16" s="63">
        <f>+G16</f>
        <v>1702033.6177212026</v>
      </c>
      <c r="M16" s="56"/>
      <c r="N16" s="54">
        <f t="shared" ref="N16:N27" si="2">I16</f>
        <v>0</v>
      </c>
      <c r="O16" s="54">
        <f t="shared" ref="O16:O27" si="3">K16</f>
        <v>-1702033.6177212026</v>
      </c>
      <c r="P16" s="62"/>
      <c r="Q16" s="54">
        <f t="shared" ref="Q16:Q27" si="4">O16-N16</f>
        <v>-1702033.6177212026</v>
      </c>
      <c r="R16" s="56"/>
      <c r="S16" s="54">
        <f t="shared" si="0"/>
        <v>476569.41296193673</v>
      </c>
      <c r="T16" s="56"/>
      <c r="U16" s="53">
        <f>-S16</f>
        <v>-476569.41296193673</v>
      </c>
    </row>
    <row r="17" spans="1:21">
      <c r="A17" s="61">
        <v>42978</v>
      </c>
      <c r="B17" s="56"/>
      <c r="C17" s="56">
        <f t="shared" ref="C17:C27" si="5">C16</f>
        <v>0</v>
      </c>
      <c r="D17" s="56">
        <v>0</v>
      </c>
      <c r="E17" s="56">
        <f t="shared" ref="E17:E27" si="6">E16</f>
        <v>1702033.6177212026</v>
      </c>
      <c r="F17" s="56">
        <v>0</v>
      </c>
      <c r="G17" s="56">
        <f t="shared" si="1"/>
        <v>1702033.6177212026</v>
      </c>
      <c r="H17" s="56"/>
      <c r="I17" s="54">
        <f t="shared" ref="I17:I27" si="7">I16-C17</f>
        <v>0</v>
      </c>
      <c r="J17" s="56"/>
      <c r="K17" s="54">
        <f t="shared" ref="K17:K27" si="8">K16-E17</f>
        <v>-3404067.2354424051</v>
      </c>
      <c r="L17" s="54">
        <f t="shared" ref="L17:L27" si="9">L16+G17</f>
        <v>3404067.2354424051</v>
      </c>
      <c r="M17" s="56"/>
      <c r="N17" s="54">
        <f t="shared" si="2"/>
        <v>0</v>
      </c>
      <c r="O17" s="54">
        <f t="shared" si="3"/>
        <v>-3404067.2354424051</v>
      </c>
      <c r="P17" s="62"/>
      <c r="Q17" s="54">
        <f t="shared" si="4"/>
        <v>-3404067.2354424051</v>
      </c>
      <c r="R17" s="56"/>
      <c r="S17" s="54">
        <f t="shared" si="0"/>
        <v>953138.82592387346</v>
      </c>
      <c r="T17" s="56"/>
      <c r="U17" s="53">
        <f t="shared" ref="U17:U27" si="10">-S17+S16</f>
        <v>-476569.41296193673</v>
      </c>
    </row>
    <row r="18" spans="1:21">
      <c r="A18" s="57">
        <v>43008</v>
      </c>
      <c r="B18" s="54"/>
      <c r="C18" s="56">
        <f t="shared" si="5"/>
        <v>0</v>
      </c>
      <c r="D18" s="54"/>
      <c r="E18" s="56">
        <f t="shared" si="6"/>
        <v>1702033.6177212026</v>
      </c>
      <c r="F18" s="56">
        <v>0</v>
      </c>
      <c r="G18" s="56">
        <f t="shared" si="1"/>
        <v>1702033.6177212026</v>
      </c>
      <c r="H18" s="54"/>
      <c r="I18" s="54">
        <f t="shared" si="7"/>
        <v>0</v>
      </c>
      <c r="J18" s="54"/>
      <c r="K18" s="54">
        <f t="shared" si="8"/>
        <v>-5106100.8531636074</v>
      </c>
      <c r="L18" s="54">
        <f t="shared" si="9"/>
        <v>5106100.8531636074</v>
      </c>
      <c r="M18" s="54"/>
      <c r="N18" s="54">
        <f t="shared" si="2"/>
        <v>0</v>
      </c>
      <c r="O18" s="54">
        <f t="shared" si="3"/>
        <v>-5106100.8531636074</v>
      </c>
      <c r="P18" s="55"/>
      <c r="Q18" s="54">
        <f t="shared" si="4"/>
        <v>-5106100.8531636074</v>
      </c>
      <c r="R18" s="54"/>
      <c r="S18" s="54">
        <f t="shared" si="0"/>
        <v>1429708.2388858101</v>
      </c>
      <c r="T18" s="54"/>
      <c r="U18" s="53">
        <f t="shared" si="10"/>
        <v>-476569.41296193667</v>
      </c>
    </row>
    <row r="19" spans="1:21">
      <c r="A19" s="61">
        <v>43039</v>
      </c>
      <c r="B19" s="54"/>
      <c r="C19" s="56">
        <f t="shared" si="5"/>
        <v>0</v>
      </c>
      <c r="D19" s="54"/>
      <c r="E19" s="56">
        <f t="shared" si="6"/>
        <v>1702033.6177212026</v>
      </c>
      <c r="F19" s="56">
        <v>0</v>
      </c>
      <c r="G19" s="56">
        <f t="shared" si="1"/>
        <v>1702033.6177212026</v>
      </c>
      <c r="H19" s="54"/>
      <c r="I19" s="54">
        <f t="shared" si="7"/>
        <v>0</v>
      </c>
      <c r="J19" s="54"/>
      <c r="K19" s="54">
        <f t="shared" si="8"/>
        <v>-6808134.4708848102</v>
      </c>
      <c r="L19" s="54">
        <f t="shared" si="9"/>
        <v>6808134.4708848102</v>
      </c>
      <c r="M19" s="54"/>
      <c r="N19" s="54">
        <f t="shared" si="2"/>
        <v>0</v>
      </c>
      <c r="O19" s="54">
        <f t="shared" si="3"/>
        <v>-6808134.4708848102</v>
      </c>
      <c r="P19" s="55"/>
      <c r="Q19" s="54">
        <f t="shared" si="4"/>
        <v>-6808134.4708848102</v>
      </c>
      <c r="R19" s="54"/>
      <c r="S19" s="54">
        <f t="shared" si="0"/>
        <v>1906277.6518477469</v>
      </c>
      <c r="T19" s="54"/>
      <c r="U19" s="53">
        <f t="shared" si="10"/>
        <v>-476569.41296193679</v>
      </c>
    </row>
    <row r="20" spans="1:21">
      <c r="A20" s="57">
        <v>43069</v>
      </c>
      <c r="B20" s="54"/>
      <c r="C20" s="56">
        <f t="shared" si="5"/>
        <v>0</v>
      </c>
      <c r="D20" s="54"/>
      <c r="E20" s="56">
        <f t="shared" si="6"/>
        <v>1702033.6177212026</v>
      </c>
      <c r="F20" s="56">
        <v>0</v>
      </c>
      <c r="G20" s="56">
        <f t="shared" si="1"/>
        <v>1702033.6177212026</v>
      </c>
      <c r="H20" s="54"/>
      <c r="I20" s="54">
        <f t="shared" si="7"/>
        <v>0</v>
      </c>
      <c r="J20" s="54"/>
      <c r="K20" s="54">
        <f t="shared" si="8"/>
        <v>-8510168.088606013</v>
      </c>
      <c r="L20" s="54">
        <f t="shared" si="9"/>
        <v>8510168.088606013</v>
      </c>
      <c r="M20" s="54"/>
      <c r="N20" s="54">
        <f t="shared" si="2"/>
        <v>0</v>
      </c>
      <c r="O20" s="54">
        <f t="shared" si="3"/>
        <v>-8510168.088606013</v>
      </c>
      <c r="P20" s="55"/>
      <c r="Q20" s="54">
        <f t="shared" si="4"/>
        <v>-8510168.088606013</v>
      </c>
      <c r="R20" s="54"/>
      <c r="S20" s="54">
        <f t="shared" si="0"/>
        <v>2382847.0648096837</v>
      </c>
      <c r="T20" s="54"/>
      <c r="U20" s="53">
        <f t="shared" si="10"/>
        <v>-476569.41296193679</v>
      </c>
    </row>
    <row r="21" spans="1:21">
      <c r="A21" s="61">
        <v>43100</v>
      </c>
      <c r="B21" s="54"/>
      <c r="C21" s="56">
        <f t="shared" si="5"/>
        <v>0</v>
      </c>
      <c r="D21" s="54"/>
      <c r="E21" s="56">
        <f t="shared" si="6"/>
        <v>1702033.6177212026</v>
      </c>
      <c r="F21" s="56">
        <v>0</v>
      </c>
      <c r="G21" s="56">
        <f t="shared" si="1"/>
        <v>1702033.6177212026</v>
      </c>
      <c r="H21" s="54"/>
      <c r="I21" s="54">
        <f t="shared" si="7"/>
        <v>0</v>
      </c>
      <c r="J21" s="54"/>
      <c r="K21" s="54">
        <f t="shared" si="8"/>
        <v>-10212201.706327215</v>
      </c>
      <c r="L21" s="54">
        <f t="shared" si="9"/>
        <v>10212201.706327215</v>
      </c>
      <c r="M21" s="54"/>
      <c r="N21" s="54">
        <f t="shared" si="2"/>
        <v>0</v>
      </c>
      <c r="O21" s="54">
        <f t="shared" si="3"/>
        <v>-10212201.706327215</v>
      </c>
      <c r="P21" s="55"/>
      <c r="Q21" s="54">
        <f t="shared" si="4"/>
        <v>-10212201.706327215</v>
      </c>
      <c r="R21" s="54"/>
      <c r="S21" s="54">
        <f t="shared" si="0"/>
        <v>2859416.4777716203</v>
      </c>
      <c r="T21" s="54"/>
      <c r="U21" s="53">
        <f t="shared" si="10"/>
        <v>-476569.41296193656</v>
      </c>
    </row>
    <row r="22" spans="1:21">
      <c r="A22" s="57">
        <v>43131</v>
      </c>
      <c r="B22" s="54"/>
      <c r="C22" s="56">
        <f t="shared" si="5"/>
        <v>0</v>
      </c>
      <c r="D22" s="54"/>
      <c r="E22" s="56">
        <f t="shared" si="6"/>
        <v>1702033.6177212026</v>
      </c>
      <c r="F22" s="56">
        <v>0</v>
      </c>
      <c r="G22" s="56">
        <f t="shared" si="1"/>
        <v>1702033.6177212026</v>
      </c>
      <c r="H22" s="54"/>
      <c r="I22" s="54">
        <f t="shared" si="7"/>
        <v>0</v>
      </c>
      <c r="J22" s="54"/>
      <c r="K22" s="54">
        <f t="shared" si="8"/>
        <v>-11914235.324048417</v>
      </c>
      <c r="L22" s="54">
        <f t="shared" si="9"/>
        <v>11914235.324048417</v>
      </c>
      <c r="M22" s="54"/>
      <c r="N22" s="54">
        <f t="shared" si="2"/>
        <v>0</v>
      </c>
      <c r="O22" s="54">
        <f t="shared" si="3"/>
        <v>-11914235.324048417</v>
      </c>
      <c r="P22" s="55"/>
      <c r="Q22" s="54">
        <f t="shared" si="4"/>
        <v>-11914235.324048417</v>
      </c>
      <c r="R22" s="54"/>
      <c r="S22" s="54">
        <f t="shared" si="0"/>
        <v>3335985.8907335568</v>
      </c>
      <c r="T22" s="54"/>
      <c r="U22" s="53">
        <f t="shared" si="10"/>
        <v>-476569.41296193656</v>
      </c>
    </row>
    <row r="23" spans="1:21">
      <c r="A23" s="61">
        <v>43159</v>
      </c>
      <c r="B23" s="54"/>
      <c r="C23" s="56">
        <f t="shared" si="5"/>
        <v>0</v>
      </c>
      <c r="D23" s="54"/>
      <c r="E23" s="56">
        <f t="shared" si="6"/>
        <v>1702033.6177212026</v>
      </c>
      <c r="F23" s="56">
        <v>0</v>
      </c>
      <c r="G23" s="56">
        <f t="shared" si="1"/>
        <v>1702033.6177212026</v>
      </c>
      <c r="H23" s="54"/>
      <c r="I23" s="54">
        <f t="shared" si="7"/>
        <v>0</v>
      </c>
      <c r="J23" s="54"/>
      <c r="K23" s="54">
        <f t="shared" si="8"/>
        <v>-13616268.941769619</v>
      </c>
      <c r="L23" s="54">
        <f t="shared" si="9"/>
        <v>13616268.941769619</v>
      </c>
      <c r="M23" s="54"/>
      <c r="N23" s="54">
        <f t="shared" si="2"/>
        <v>0</v>
      </c>
      <c r="O23" s="54">
        <f t="shared" si="3"/>
        <v>-13616268.941769619</v>
      </c>
      <c r="P23" s="55"/>
      <c r="Q23" s="54">
        <f t="shared" si="4"/>
        <v>-13616268.941769619</v>
      </c>
      <c r="R23" s="54"/>
      <c r="S23" s="54">
        <f t="shared" si="0"/>
        <v>3812555.3036954934</v>
      </c>
      <c r="T23" s="54"/>
      <c r="U23" s="53">
        <f t="shared" si="10"/>
        <v>-476569.41296193656</v>
      </c>
    </row>
    <row r="24" spans="1:21">
      <c r="A24" s="57">
        <v>43190</v>
      </c>
      <c r="B24" s="54"/>
      <c r="C24" s="56">
        <f t="shared" si="5"/>
        <v>0</v>
      </c>
      <c r="D24" s="54"/>
      <c r="E24" s="56">
        <f t="shared" si="6"/>
        <v>1702033.6177212026</v>
      </c>
      <c r="F24" s="56">
        <v>0</v>
      </c>
      <c r="G24" s="56">
        <f t="shared" si="1"/>
        <v>1702033.6177212026</v>
      </c>
      <c r="H24" s="54"/>
      <c r="I24" s="54">
        <f t="shared" si="7"/>
        <v>0</v>
      </c>
      <c r="J24" s="54"/>
      <c r="K24" s="54">
        <f t="shared" si="8"/>
        <v>-15318302.55949082</v>
      </c>
      <c r="L24" s="54">
        <f t="shared" si="9"/>
        <v>15318302.55949082</v>
      </c>
      <c r="M24" s="54"/>
      <c r="N24" s="54">
        <f t="shared" si="2"/>
        <v>0</v>
      </c>
      <c r="O24" s="54">
        <f t="shared" si="3"/>
        <v>-15318302.55949082</v>
      </c>
      <c r="P24" s="55"/>
      <c r="Q24" s="54">
        <f t="shared" si="4"/>
        <v>-15318302.55949082</v>
      </c>
      <c r="R24" s="54"/>
      <c r="S24" s="54">
        <f t="shared" si="0"/>
        <v>4289124.7166574299</v>
      </c>
      <c r="T24" s="54"/>
      <c r="U24" s="53">
        <f t="shared" si="10"/>
        <v>-476569.41296193656</v>
      </c>
    </row>
    <row r="25" spans="1:21">
      <c r="A25" s="61">
        <v>43220</v>
      </c>
      <c r="B25" s="54"/>
      <c r="C25" s="56">
        <f t="shared" si="5"/>
        <v>0</v>
      </c>
      <c r="D25" s="54"/>
      <c r="E25" s="56">
        <f t="shared" si="6"/>
        <v>1702033.6177212026</v>
      </c>
      <c r="F25" s="56">
        <v>0</v>
      </c>
      <c r="G25" s="56">
        <f t="shared" si="1"/>
        <v>1702033.6177212026</v>
      </c>
      <c r="H25" s="54"/>
      <c r="I25" s="54">
        <f t="shared" si="7"/>
        <v>0</v>
      </c>
      <c r="J25" s="54"/>
      <c r="K25" s="54">
        <f t="shared" si="8"/>
        <v>-17020336.177212022</v>
      </c>
      <c r="L25" s="54">
        <f t="shared" si="9"/>
        <v>17020336.177212022</v>
      </c>
      <c r="M25" s="54"/>
      <c r="N25" s="54">
        <f t="shared" si="2"/>
        <v>0</v>
      </c>
      <c r="O25" s="54">
        <f t="shared" si="3"/>
        <v>-17020336.177212022</v>
      </c>
      <c r="P25" s="55"/>
      <c r="Q25" s="54">
        <f t="shared" si="4"/>
        <v>-17020336.177212022</v>
      </c>
      <c r="R25" s="54"/>
      <c r="S25" s="54">
        <f t="shared" si="0"/>
        <v>4765694.1296193665</v>
      </c>
      <c r="T25" s="54"/>
      <c r="U25" s="53">
        <f t="shared" si="10"/>
        <v>-476569.41296193656</v>
      </c>
    </row>
    <row r="26" spans="1:21">
      <c r="A26" s="57">
        <v>43251</v>
      </c>
      <c r="B26" s="54"/>
      <c r="C26" s="56">
        <f t="shared" si="5"/>
        <v>0</v>
      </c>
      <c r="D26" s="54"/>
      <c r="E26" s="56">
        <f t="shared" si="6"/>
        <v>1702033.6177212026</v>
      </c>
      <c r="F26" s="56">
        <v>0</v>
      </c>
      <c r="G26" s="56">
        <f t="shared" si="1"/>
        <v>1702033.6177212026</v>
      </c>
      <c r="H26" s="54"/>
      <c r="I26" s="54">
        <f t="shared" si="7"/>
        <v>0</v>
      </c>
      <c r="J26" s="54"/>
      <c r="K26" s="54">
        <f t="shared" si="8"/>
        <v>-18722369.794933226</v>
      </c>
      <c r="L26" s="54">
        <f t="shared" si="9"/>
        <v>18722369.794933226</v>
      </c>
      <c r="M26" s="54"/>
      <c r="N26" s="54">
        <f t="shared" si="2"/>
        <v>0</v>
      </c>
      <c r="O26" s="54">
        <f t="shared" si="3"/>
        <v>-18722369.794933226</v>
      </c>
      <c r="P26" s="55"/>
      <c r="Q26" s="54">
        <f t="shared" si="4"/>
        <v>-18722369.794933226</v>
      </c>
      <c r="R26" s="54"/>
      <c r="S26" s="54">
        <f t="shared" si="0"/>
        <v>5242263.542581304</v>
      </c>
      <c r="T26" s="54"/>
      <c r="U26" s="53">
        <f t="shared" si="10"/>
        <v>-476569.41296193749</v>
      </c>
    </row>
    <row r="27" spans="1:21">
      <c r="A27" s="61">
        <v>43281</v>
      </c>
      <c r="B27" s="54"/>
      <c r="C27" s="56">
        <f t="shared" si="5"/>
        <v>0</v>
      </c>
      <c r="D27" s="54"/>
      <c r="E27" s="56">
        <f t="shared" si="6"/>
        <v>1702033.6177212026</v>
      </c>
      <c r="F27" s="56">
        <v>0</v>
      </c>
      <c r="G27" s="56">
        <f t="shared" si="1"/>
        <v>1702033.6177212026</v>
      </c>
      <c r="H27" s="54"/>
      <c r="I27" s="54">
        <f t="shared" si="7"/>
        <v>0</v>
      </c>
      <c r="J27" s="54"/>
      <c r="K27" s="54">
        <f t="shared" si="8"/>
        <v>-20424403.41265443</v>
      </c>
      <c r="L27" s="54">
        <f t="shared" si="9"/>
        <v>20424403.41265443</v>
      </c>
      <c r="M27" s="54"/>
      <c r="N27" s="54">
        <f t="shared" si="2"/>
        <v>0</v>
      </c>
      <c r="O27" s="54">
        <f t="shared" si="3"/>
        <v>-20424403.41265443</v>
      </c>
      <c r="P27" s="55"/>
      <c r="Q27" s="54">
        <f t="shared" si="4"/>
        <v>-20424403.41265443</v>
      </c>
      <c r="R27" s="54"/>
      <c r="S27" s="54">
        <f t="shared" si="0"/>
        <v>5718832.9555432405</v>
      </c>
      <c r="T27" s="54"/>
      <c r="U27" s="53">
        <f t="shared" si="10"/>
        <v>-476569.41296193656</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5718832.9555432405</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N46" sqref="N46"/>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7642</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0.21</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7645</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'Annualize Elec  Deprec Lead '!E19/12</f>
        <v>2150695.3019602778</v>
      </c>
      <c r="F16" s="56">
        <v>0</v>
      </c>
      <c r="G16" s="64">
        <f t="shared" ref="G16:G27" si="1">E16-F16</f>
        <v>2150695.3019602778</v>
      </c>
      <c r="H16" s="56"/>
      <c r="I16" s="54">
        <f>-C16</f>
        <v>0</v>
      </c>
      <c r="J16" s="56"/>
      <c r="K16" s="63">
        <f>-E16</f>
        <v>-2150695.3019602778</v>
      </c>
      <c r="L16" s="63">
        <f>+G16</f>
        <v>2150695.3019602778</v>
      </c>
      <c r="M16" s="56"/>
      <c r="N16" s="54">
        <f t="shared" ref="N16:N27" si="2">I16</f>
        <v>0</v>
      </c>
      <c r="O16" s="54">
        <f t="shared" ref="O16:O27" si="3">K16</f>
        <v>-2150695.3019602778</v>
      </c>
      <c r="P16" s="62"/>
      <c r="Q16" s="54">
        <f t="shared" ref="Q16:Q27" si="4">O16-N16</f>
        <v>-2150695.3019602778</v>
      </c>
      <c r="R16" s="56"/>
      <c r="S16" s="54">
        <f t="shared" si="0"/>
        <v>451646.01341165835</v>
      </c>
      <c r="T16" s="56"/>
      <c r="U16" s="53">
        <f>-S16</f>
        <v>-451646.01341165835</v>
      </c>
    </row>
    <row r="17" spans="1:21">
      <c r="A17" s="61">
        <v>42978</v>
      </c>
      <c r="B17" s="56"/>
      <c r="C17" s="56">
        <f t="shared" ref="C17:C27" si="5">C16</f>
        <v>0</v>
      </c>
      <c r="D17" s="56">
        <v>0</v>
      </c>
      <c r="E17" s="56">
        <f t="shared" ref="E17:E27" si="6">E16</f>
        <v>2150695.3019602778</v>
      </c>
      <c r="F17" s="56">
        <v>0</v>
      </c>
      <c r="G17" s="56">
        <f t="shared" si="1"/>
        <v>2150695.3019602778</v>
      </c>
      <c r="H17" s="56"/>
      <c r="I17" s="54">
        <f t="shared" ref="I17:I27" si="7">I16-C17</f>
        <v>0</v>
      </c>
      <c r="J17" s="56"/>
      <c r="K17" s="54">
        <f t="shared" ref="K17:K27" si="8">K16-E17</f>
        <v>-4301390.6039205557</v>
      </c>
      <c r="L17" s="54">
        <f t="shared" ref="L17:L27" si="9">L16+G17</f>
        <v>4301390.6039205557</v>
      </c>
      <c r="M17" s="56"/>
      <c r="N17" s="54">
        <f t="shared" si="2"/>
        <v>0</v>
      </c>
      <c r="O17" s="54">
        <f t="shared" si="3"/>
        <v>-4301390.6039205557</v>
      </c>
      <c r="P17" s="62"/>
      <c r="Q17" s="54">
        <f t="shared" si="4"/>
        <v>-4301390.6039205557</v>
      </c>
      <c r="R17" s="56"/>
      <c r="S17" s="54">
        <f t="shared" si="0"/>
        <v>903292.0268233167</v>
      </c>
      <c r="T17" s="56"/>
      <c r="U17" s="53">
        <f t="shared" ref="U17:U27" si="10">-S17+S16</f>
        <v>-451646.01341165835</v>
      </c>
    </row>
    <row r="18" spans="1:21">
      <c r="A18" s="57">
        <v>43008</v>
      </c>
      <c r="B18" s="54"/>
      <c r="C18" s="56">
        <f t="shared" si="5"/>
        <v>0</v>
      </c>
      <c r="D18" s="54"/>
      <c r="E18" s="56">
        <f t="shared" si="6"/>
        <v>2150695.3019602778</v>
      </c>
      <c r="F18" s="56">
        <v>0</v>
      </c>
      <c r="G18" s="56">
        <f t="shared" si="1"/>
        <v>2150695.3019602778</v>
      </c>
      <c r="H18" s="54"/>
      <c r="I18" s="54">
        <f t="shared" si="7"/>
        <v>0</v>
      </c>
      <c r="J18" s="54"/>
      <c r="K18" s="54">
        <f t="shared" si="8"/>
        <v>-6452085.905880833</v>
      </c>
      <c r="L18" s="54">
        <f t="shared" si="9"/>
        <v>6452085.905880833</v>
      </c>
      <c r="M18" s="54"/>
      <c r="N18" s="54">
        <f t="shared" si="2"/>
        <v>0</v>
      </c>
      <c r="O18" s="54">
        <f t="shared" si="3"/>
        <v>-6452085.905880833</v>
      </c>
      <c r="P18" s="55"/>
      <c r="Q18" s="54">
        <f t="shared" si="4"/>
        <v>-6452085.905880833</v>
      </c>
      <c r="R18" s="54"/>
      <c r="S18" s="54">
        <f t="shared" si="0"/>
        <v>1354938.0402349748</v>
      </c>
      <c r="T18" s="54"/>
      <c r="U18" s="53">
        <f t="shared" si="10"/>
        <v>-451646.01341165812</v>
      </c>
    </row>
    <row r="19" spans="1:21">
      <c r="A19" s="61">
        <v>43039</v>
      </c>
      <c r="B19" s="54"/>
      <c r="C19" s="56">
        <f t="shared" si="5"/>
        <v>0</v>
      </c>
      <c r="D19" s="54"/>
      <c r="E19" s="56">
        <f t="shared" si="6"/>
        <v>2150695.3019602778</v>
      </c>
      <c r="F19" s="56">
        <v>0</v>
      </c>
      <c r="G19" s="56">
        <f t="shared" si="1"/>
        <v>2150695.3019602778</v>
      </c>
      <c r="H19" s="54"/>
      <c r="I19" s="54">
        <f t="shared" si="7"/>
        <v>0</v>
      </c>
      <c r="J19" s="54"/>
      <c r="K19" s="54">
        <f t="shared" si="8"/>
        <v>-8602781.2078411113</v>
      </c>
      <c r="L19" s="54">
        <f t="shared" si="9"/>
        <v>8602781.2078411113</v>
      </c>
      <c r="M19" s="54"/>
      <c r="N19" s="54">
        <f t="shared" si="2"/>
        <v>0</v>
      </c>
      <c r="O19" s="54">
        <f t="shared" si="3"/>
        <v>-8602781.2078411113</v>
      </c>
      <c r="P19" s="55"/>
      <c r="Q19" s="54">
        <f t="shared" si="4"/>
        <v>-8602781.2078411113</v>
      </c>
      <c r="R19" s="54"/>
      <c r="S19" s="54">
        <f t="shared" si="0"/>
        <v>1806584.0536466334</v>
      </c>
      <c r="T19" s="54"/>
      <c r="U19" s="53">
        <f t="shared" si="10"/>
        <v>-451646.01341165858</v>
      </c>
    </row>
    <row r="20" spans="1:21">
      <c r="A20" s="57">
        <v>43069</v>
      </c>
      <c r="B20" s="54"/>
      <c r="C20" s="56">
        <f t="shared" si="5"/>
        <v>0</v>
      </c>
      <c r="D20" s="54"/>
      <c r="E20" s="56">
        <f t="shared" si="6"/>
        <v>2150695.3019602778</v>
      </c>
      <c r="F20" s="56">
        <v>0</v>
      </c>
      <c r="G20" s="56">
        <f t="shared" si="1"/>
        <v>2150695.3019602778</v>
      </c>
      <c r="H20" s="54"/>
      <c r="I20" s="54">
        <f t="shared" si="7"/>
        <v>0</v>
      </c>
      <c r="J20" s="54"/>
      <c r="K20" s="54">
        <f t="shared" si="8"/>
        <v>-10753476.50980139</v>
      </c>
      <c r="L20" s="54">
        <f t="shared" si="9"/>
        <v>10753476.50980139</v>
      </c>
      <c r="M20" s="54"/>
      <c r="N20" s="54">
        <f t="shared" si="2"/>
        <v>0</v>
      </c>
      <c r="O20" s="54">
        <f t="shared" si="3"/>
        <v>-10753476.50980139</v>
      </c>
      <c r="P20" s="55"/>
      <c r="Q20" s="54">
        <f t="shared" si="4"/>
        <v>-10753476.50980139</v>
      </c>
      <c r="R20" s="54"/>
      <c r="S20" s="54">
        <f t="shared" si="0"/>
        <v>2258230.0670582918</v>
      </c>
      <c r="T20" s="54"/>
      <c r="U20" s="53">
        <f t="shared" si="10"/>
        <v>-451646.01341165835</v>
      </c>
    </row>
    <row r="21" spans="1:21">
      <c r="A21" s="61">
        <v>43100</v>
      </c>
      <c r="B21" s="54"/>
      <c r="C21" s="56">
        <f t="shared" si="5"/>
        <v>0</v>
      </c>
      <c r="D21" s="54"/>
      <c r="E21" s="56">
        <f t="shared" si="6"/>
        <v>2150695.3019602778</v>
      </c>
      <c r="F21" s="56">
        <v>0</v>
      </c>
      <c r="G21" s="56">
        <f t="shared" si="1"/>
        <v>2150695.3019602778</v>
      </c>
      <c r="H21" s="54"/>
      <c r="I21" s="54">
        <f t="shared" si="7"/>
        <v>0</v>
      </c>
      <c r="J21" s="54"/>
      <c r="K21" s="54">
        <f t="shared" si="8"/>
        <v>-12904171.811761668</v>
      </c>
      <c r="L21" s="54">
        <f t="shared" si="9"/>
        <v>12904171.811761668</v>
      </c>
      <c r="M21" s="54"/>
      <c r="N21" s="54">
        <f t="shared" si="2"/>
        <v>0</v>
      </c>
      <c r="O21" s="54">
        <f t="shared" si="3"/>
        <v>-12904171.811761668</v>
      </c>
      <c r="P21" s="55"/>
      <c r="Q21" s="54">
        <f t="shared" si="4"/>
        <v>-12904171.811761668</v>
      </c>
      <c r="R21" s="54"/>
      <c r="S21" s="54">
        <f t="shared" si="0"/>
        <v>2709876.0804699501</v>
      </c>
      <c r="T21" s="54"/>
      <c r="U21" s="53">
        <f t="shared" si="10"/>
        <v>-451646.01341165835</v>
      </c>
    </row>
    <row r="22" spans="1:21">
      <c r="A22" s="57">
        <v>43131</v>
      </c>
      <c r="B22" s="54"/>
      <c r="C22" s="56">
        <f t="shared" si="5"/>
        <v>0</v>
      </c>
      <c r="D22" s="54"/>
      <c r="E22" s="56">
        <f t="shared" si="6"/>
        <v>2150695.3019602778</v>
      </c>
      <c r="F22" s="56">
        <v>0</v>
      </c>
      <c r="G22" s="56">
        <f t="shared" si="1"/>
        <v>2150695.3019602778</v>
      </c>
      <c r="H22" s="54"/>
      <c r="I22" s="54">
        <f t="shared" si="7"/>
        <v>0</v>
      </c>
      <c r="J22" s="54"/>
      <c r="K22" s="54">
        <f t="shared" si="8"/>
        <v>-15054867.113721946</v>
      </c>
      <c r="L22" s="54">
        <f t="shared" si="9"/>
        <v>15054867.113721946</v>
      </c>
      <c r="M22" s="54"/>
      <c r="N22" s="54">
        <f t="shared" si="2"/>
        <v>0</v>
      </c>
      <c r="O22" s="54">
        <f t="shared" si="3"/>
        <v>-15054867.113721946</v>
      </c>
      <c r="P22" s="55"/>
      <c r="Q22" s="54">
        <f t="shared" si="4"/>
        <v>-15054867.113721946</v>
      </c>
      <c r="R22" s="54"/>
      <c r="S22" s="54">
        <f t="shared" si="0"/>
        <v>3161522.0938816085</v>
      </c>
      <c r="T22" s="54"/>
      <c r="U22" s="53">
        <f t="shared" si="10"/>
        <v>-451646.01341165835</v>
      </c>
    </row>
    <row r="23" spans="1:21">
      <c r="A23" s="61">
        <v>43159</v>
      </c>
      <c r="B23" s="54"/>
      <c r="C23" s="56">
        <f t="shared" si="5"/>
        <v>0</v>
      </c>
      <c r="D23" s="54"/>
      <c r="E23" s="56">
        <f t="shared" si="6"/>
        <v>2150695.3019602778</v>
      </c>
      <c r="F23" s="56">
        <v>0</v>
      </c>
      <c r="G23" s="56">
        <f t="shared" si="1"/>
        <v>2150695.3019602778</v>
      </c>
      <c r="H23" s="54"/>
      <c r="I23" s="54">
        <f t="shared" si="7"/>
        <v>0</v>
      </c>
      <c r="J23" s="54"/>
      <c r="K23" s="54">
        <f t="shared" si="8"/>
        <v>-17205562.415682223</v>
      </c>
      <c r="L23" s="54">
        <f t="shared" si="9"/>
        <v>17205562.415682223</v>
      </c>
      <c r="M23" s="54"/>
      <c r="N23" s="54">
        <f t="shared" si="2"/>
        <v>0</v>
      </c>
      <c r="O23" s="54">
        <f t="shared" si="3"/>
        <v>-17205562.415682223</v>
      </c>
      <c r="P23" s="55"/>
      <c r="Q23" s="54">
        <f t="shared" si="4"/>
        <v>-17205562.415682223</v>
      </c>
      <c r="R23" s="54"/>
      <c r="S23" s="54">
        <f t="shared" si="0"/>
        <v>3613168.1072932668</v>
      </c>
      <c r="T23" s="54"/>
      <c r="U23" s="53">
        <f t="shared" si="10"/>
        <v>-451646.01341165835</v>
      </c>
    </row>
    <row r="24" spans="1:21">
      <c r="A24" s="57">
        <v>43190</v>
      </c>
      <c r="B24" s="54"/>
      <c r="C24" s="56">
        <f t="shared" si="5"/>
        <v>0</v>
      </c>
      <c r="D24" s="54"/>
      <c r="E24" s="56">
        <f t="shared" si="6"/>
        <v>2150695.3019602778</v>
      </c>
      <c r="F24" s="56">
        <v>0</v>
      </c>
      <c r="G24" s="56">
        <f t="shared" si="1"/>
        <v>2150695.3019602778</v>
      </c>
      <c r="H24" s="54"/>
      <c r="I24" s="54">
        <f t="shared" si="7"/>
        <v>0</v>
      </c>
      <c r="J24" s="54"/>
      <c r="K24" s="54">
        <f t="shared" si="8"/>
        <v>-19356257.717642501</v>
      </c>
      <c r="L24" s="54">
        <f t="shared" si="9"/>
        <v>19356257.717642501</v>
      </c>
      <c r="M24" s="54"/>
      <c r="N24" s="54">
        <f t="shared" si="2"/>
        <v>0</v>
      </c>
      <c r="O24" s="54">
        <f t="shared" si="3"/>
        <v>-19356257.717642501</v>
      </c>
      <c r="P24" s="55"/>
      <c r="Q24" s="54">
        <f t="shared" si="4"/>
        <v>-19356257.717642501</v>
      </c>
      <c r="R24" s="54"/>
      <c r="S24" s="54">
        <f t="shared" si="0"/>
        <v>4064814.1207049252</v>
      </c>
      <c r="T24" s="54"/>
      <c r="U24" s="53">
        <f t="shared" si="10"/>
        <v>-451646.01341165835</v>
      </c>
    </row>
    <row r="25" spans="1:21">
      <c r="A25" s="61">
        <v>43220</v>
      </c>
      <c r="B25" s="54"/>
      <c r="C25" s="56">
        <f t="shared" si="5"/>
        <v>0</v>
      </c>
      <c r="D25" s="54"/>
      <c r="E25" s="56">
        <f t="shared" si="6"/>
        <v>2150695.3019602778</v>
      </c>
      <c r="F25" s="56">
        <v>0</v>
      </c>
      <c r="G25" s="56">
        <f t="shared" si="1"/>
        <v>2150695.3019602778</v>
      </c>
      <c r="H25" s="54"/>
      <c r="I25" s="54">
        <f t="shared" si="7"/>
        <v>0</v>
      </c>
      <c r="J25" s="54"/>
      <c r="K25" s="54">
        <f t="shared" si="8"/>
        <v>-21506953.019602779</v>
      </c>
      <c r="L25" s="54">
        <f t="shared" si="9"/>
        <v>21506953.019602779</v>
      </c>
      <c r="M25" s="54"/>
      <c r="N25" s="54">
        <f t="shared" si="2"/>
        <v>0</v>
      </c>
      <c r="O25" s="54">
        <f t="shared" si="3"/>
        <v>-21506953.019602779</v>
      </c>
      <c r="P25" s="55"/>
      <c r="Q25" s="54">
        <f t="shared" si="4"/>
        <v>-21506953.019602779</v>
      </c>
      <c r="R25" s="54"/>
      <c r="S25" s="54">
        <f t="shared" si="0"/>
        <v>4516460.1341165835</v>
      </c>
      <c r="T25" s="54"/>
      <c r="U25" s="53">
        <f t="shared" si="10"/>
        <v>-451646.01341165835</v>
      </c>
    </row>
    <row r="26" spans="1:21">
      <c r="A26" s="57">
        <v>43251</v>
      </c>
      <c r="B26" s="54"/>
      <c r="C26" s="56">
        <f t="shared" si="5"/>
        <v>0</v>
      </c>
      <c r="D26" s="54"/>
      <c r="E26" s="56">
        <f t="shared" si="6"/>
        <v>2150695.3019602778</v>
      </c>
      <c r="F26" s="56">
        <v>0</v>
      </c>
      <c r="G26" s="56">
        <f t="shared" si="1"/>
        <v>2150695.3019602778</v>
      </c>
      <c r="H26" s="54"/>
      <c r="I26" s="54">
        <f t="shared" si="7"/>
        <v>0</v>
      </c>
      <c r="J26" s="54"/>
      <c r="K26" s="54">
        <f t="shared" si="8"/>
        <v>-23657648.321563058</v>
      </c>
      <c r="L26" s="54">
        <f t="shared" si="9"/>
        <v>23657648.321563058</v>
      </c>
      <c r="M26" s="54"/>
      <c r="N26" s="54">
        <f t="shared" si="2"/>
        <v>0</v>
      </c>
      <c r="O26" s="54">
        <f t="shared" si="3"/>
        <v>-23657648.321563058</v>
      </c>
      <c r="P26" s="55"/>
      <c r="Q26" s="54">
        <f t="shared" si="4"/>
        <v>-23657648.321563058</v>
      </c>
      <c r="R26" s="54"/>
      <c r="S26" s="54">
        <f t="shared" si="0"/>
        <v>4968106.1475282423</v>
      </c>
      <c r="T26" s="54"/>
      <c r="U26" s="53">
        <f t="shared" si="10"/>
        <v>-451646.01341165882</v>
      </c>
    </row>
    <row r="27" spans="1:21">
      <c r="A27" s="61">
        <v>43281</v>
      </c>
      <c r="B27" s="54"/>
      <c r="C27" s="56">
        <f t="shared" si="5"/>
        <v>0</v>
      </c>
      <c r="D27" s="54"/>
      <c r="E27" s="56">
        <f t="shared" si="6"/>
        <v>2150695.3019602778</v>
      </c>
      <c r="F27" s="56">
        <v>0</v>
      </c>
      <c r="G27" s="56">
        <f t="shared" si="1"/>
        <v>2150695.3019602778</v>
      </c>
      <c r="H27" s="54"/>
      <c r="I27" s="54">
        <f t="shared" si="7"/>
        <v>0</v>
      </c>
      <c r="J27" s="54"/>
      <c r="K27" s="54">
        <f t="shared" si="8"/>
        <v>-25808343.623523336</v>
      </c>
      <c r="L27" s="54">
        <f t="shared" si="9"/>
        <v>25808343.623523336</v>
      </c>
      <c r="M27" s="54"/>
      <c r="N27" s="54">
        <f t="shared" si="2"/>
        <v>0</v>
      </c>
      <c r="O27" s="54">
        <f t="shared" si="3"/>
        <v>-25808343.623523336</v>
      </c>
      <c r="P27" s="55"/>
      <c r="Q27" s="54">
        <f t="shared" si="4"/>
        <v>-25808343.623523336</v>
      </c>
      <c r="R27" s="54"/>
      <c r="S27" s="54">
        <f t="shared" si="0"/>
        <v>5419752.1609399002</v>
      </c>
      <c r="T27" s="54"/>
      <c r="U27" s="53">
        <f t="shared" si="10"/>
        <v>-451646.01341165788</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5419752.1609399002</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N46" sqref="N46"/>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7641</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0.28000000000000003</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7647</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'EOP Gas Deprec Lead '!E20/12</f>
        <v>745978.49431016564</v>
      </c>
      <c r="F16" s="56">
        <v>0</v>
      </c>
      <c r="G16" s="64">
        <f t="shared" ref="G16:G27" si="1">E16-F16</f>
        <v>745978.49431016564</v>
      </c>
      <c r="H16" s="56"/>
      <c r="I16" s="54">
        <f>-C16</f>
        <v>0</v>
      </c>
      <c r="J16" s="56"/>
      <c r="K16" s="63">
        <f>-E16</f>
        <v>-745978.49431016564</v>
      </c>
      <c r="L16" s="63">
        <f>+G16</f>
        <v>745978.49431016564</v>
      </c>
      <c r="M16" s="56"/>
      <c r="N16" s="54">
        <f t="shared" ref="N16:N27" si="2">I16</f>
        <v>0</v>
      </c>
      <c r="O16" s="54">
        <f t="shared" ref="O16:O27" si="3">K16</f>
        <v>-745978.49431016564</v>
      </c>
      <c r="P16" s="62"/>
      <c r="Q16" s="54">
        <f t="shared" ref="Q16:Q27" si="4">O16-N16</f>
        <v>-745978.49431016564</v>
      </c>
      <c r="R16" s="56"/>
      <c r="S16" s="54">
        <f t="shared" si="0"/>
        <v>208873.97840684641</v>
      </c>
      <c r="T16" s="56"/>
      <c r="U16" s="53">
        <f>-S16</f>
        <v>-208873.97840684641</v>
      </c>
    </row>
    <row r="17" spans="1:21">
      <c r="A17" s="61">
        <v>42978</v>
      </c>
      <c r="B17" s="56"/>
      <c r="C17" s="56">
        <f t="shared" ref="C17:C27" si="5">C16</f>
        <v>0</v>
      </c>
      <c r="D17" s="56">
        <v>0</v>
      </c>
      <c r="E17" s="56">
        <f t="shared" ref="E17:E27" si="6">E16</f>
        <v>745978.49431016564</v>
      </c>
      <c r="F17" s="56">
        <v>0</v>
      </c>
      <c r="G17" s="56">
        <f t="shared" si="1"/>
        <v>745978.49431016564</v>
      </c>
      <c r="H17" s="56"/>
      <c r="I17" s="54">
        <f t="shared" ref="I17:I27" si="7">I16-C17</f>
        <v>0</v>
      </c>
      <c r="J17" s="56"/>
      <c r="K17" s="54">
        <f t="shared" ref="K17:K27" si="8">K16-E17</f>
        <v>-1491956.9886203313</v>
      </c>
      <c r="L17" s="54">
        <f t="shared" ref="L17:L27" si="9">L16+G17</f>
        <v>1491956.9886203313</v>
      </c>
      <c r="M17" s="56"/>
      <c r="N17" s="54">
        <f t="shared" si="2"/>
        <v>0</v>
      </c>
      <c r="O17" s="54">
        <f t="shared" si="3"/>
        <v>-1491956.9886203313</v>
      </c>
      <c r="P17" s="62"/>
      <c r="Q17" s="54">
        <f t="shared" si="4"/>
        <v>-1491956.9886203313</v>
      </c>
      <c r="R17" s="56"/>
      <c r="S17" s="54">
        <f t="shared" si="0"/>
        <v>417747.95681369281</v>
      </c>
      <c r="T17" s="56"/>
      <c r="U17" s="53">
        <f t="shared" ref="U17:U27" si="10">-S17+S16</f>
        <v>-208873.97840684641</v>
      </c>
    </row>
    <row r="18" spans="1:21">
      <c r="A18" s="57">
        <v>43008</v>
      </c>
      <c r="B18" s="54"/>
      <c r="C18" s="56">
        <f t="shared" si="5"/>
        <v>0</v>
      </c>
      <c r="D18" s="54"/>
      <c r="E18" s="56">
        <f t="shared" si="6"/>
        <v>745978.49431016564</v>
      </c>
      <c r="F18" s="56">
        <v>0</v>
      </c>
      <c r="G18" s="56">
        <f t="shared" si="1"/>
        <v>745978.49431016564</v>
      </c>
      <c r="H18" s="54"/>
      <c r="I18" s="54">
        <f t="shared" si="7"/>
        <v>0</v>
      </c>
      <c r="J18" s="54"/>
      <c r="K18" s="54">
        <f t="shared" si="8"/>
        <v>-2237935.4829304968</v>
      </c>
      <c r="L18" s="54">
        <f t="shared" si="9"/>
        <v>2237935.4829304968</v>
      </c>
      <c r="M18" s="54"/>
      <c r="N18" s="54">
        <f t="shared" si="2"/>
        <v>0</v>
      </c>
      <c r="O18" s="54">
        <f t="shared" si="3"/>
        <v>-2237935.4829304968</v>
      </c>
      <c r="P18" s="55"/>
      <c r="Q18" s="54">
        <f t="shared" si="4"/>
        <v>-2237935.4829304968</v>
      </c>
      <c r="R18" s="54"/>
      <c r="S18" s="54">
        <f t="shared" si="0"/>
        <v>626621.93522053922</v>
      </c>
      <c r="T18" s="54"/>
      <c r="U18" s="53">
        <f t="shared" si="10"/>
        <v>-208873.97840684641</v>
      </c>
    </row>
    <row r="19" spans="1:21">
      <c r="A19" s="61">
        <v>43039</v>
      </c>
      <c r="B19" s="54"/>
      <c r="C19" s="56">
        <f t="shared" si="5"/>
        <v>0</v>
      </c>
      <c r="D19" s="54"/>
      <c r="E19" s="56">
        <f t="shared" si="6"/>
        <v>745978.49431016564</v>
      </c>
      <c r="F19" s="56">
        <v>0</v>
      </c>
      <c r="G19" s="56">
        <f t="shared" si="1"/>
        <v>745978.49431016564</v>
      </c>
      <c r="H19" s="54"/>
      <c r="I19" s="54">
        <f t="shared" si="7"/>
        <v>0</v>
      </c>
      <c r="J19" s="54"/>
      <c r="K19" s="54">
        <f t="shared" si="8"/>
        <v>-2983913.9772406626</v>
      </c>
      <c r="L19" s="54">
        <f t="shared" si="9"/>
        <v>2983913.9772406626</v>
      </c>
      <c r="M19" s="54"/>
      <c r="N19" s="54">
        <f t="shared" si="2"/>
        <v>0</v>
      </c>
      <c r="O19" s="54">
        <f t="shared" si="3"/>
        <v>-2983913.9772406626</v>
      </c>
      <c r="P19" s="55"/>
      <c r="Q19" s="54">
        <f t="shared" si="4"/>
        <v>-2983913.9772406626</v>
      </c>
      <c r="R19" s="54"/>
      <c r="S19" s="54">
        <f t="shared" si="0"/>
        <v>835495.91362738563</v>
      </c>
      <c r="T19" s="54"/>
      <c r="U19" s="53">
        <f t="shared" si="10"/>
        <v>-208873.97840684641</v>
      </c>
    </row>
    <row r="20" spans="1:21">
      <c r="A20" s="57">
        <v>43069</v>
      </c>
      <c r="B20" s="54"/>
      <c r="C20" s="56">
        <f t="shared" si="5"/>
        <v>0</v>
      </c>
      <c r="D20" s="54"/>
      <c r="E20" s="56">
        <f t="shared" si="6"/>
        <v>745978.49431016564</v>
      </c>
      <c r="F20" s="56">
        <v>0</v>
      </c>
      <c r="G20" s="56">
        <f t="shared" si="1"/>
        <v>745978.49431016564</v>
      </c>
      <c r="H20" s="54"/>
      <c r="I20" s="54">
        <f t="shared" si="7"/>
        <v>0</v>
      </c>
      <c r="J20" s="54"/>
      <c r="K20" s="54">
        <f t="shared" si="8"/>
        <v>-3729892.4715508283</v>
      </c>
      <c r="L20" s="54">
        <f t="shared" si="9"/>
        <v>3729892.4715508283</v>
      </c>
      <c r="M20" s="54"/>
      <c r="N20" s="54">
        <f t="shared" si="2"/>
        <v>0</v>
      </c>
      <c r="O20" s="54">
        <f t="shared" si="3"/>
        <v>-3729892.4715508283</v>
      </c>
      <c r="P20" s="55"/>
      <c r="Q20" s="54">
        <f t="shared" si="4"/>
        <v>-3729892.4715508283</v>
      </c>
      <c r="R20" s="54"/>
      <c r="S20" s="54">
        <f t="shared" si="0"/>
        <v>1044369.892034232</v>
      </c>
      <c r="T20" s="54"/>
      <c r="U20" s="53">
        <f t="shared" si="10"/>
        <v>-208873.97840684641</v>
      </c>
    </row>
    <row r="21" spans="1:21">
      <c r="A21" s="61">
        <v>43100</v>
      </c>
      <c r="B21" s="54"/>
      <c r="C21" s="56">
        <f t="shared" si="5"/>
        <v>0</v>
      </c>
      <c r="D21" s="54"/>
      <c r="E21" s="56">
        <f t="shared" si="6"/>
        <v>745978.49431016564</v>
      </c>
      <c r="F21" s="56">
        <v>0</v>
      </c>
      <c r="G21" s="56">
        <f t="shared" si="1"/>
        <v>745978.49431016564</v>
      </c>
      <c r="H21" s="54"/>
      <c r="I21" s="54">
        <f t="shared" si="7"/>
        <v>0</v>
      </c>
      <c r="J21" s="54"/>
      <c r="K21" s="54">
        <f t="shared" si="8"/>
        <v>-4475870.9658609936</v>
      </c>
      <c r="L21" s="54">
        <f t="shared" si="9"/>
        <v>4475870.9658609936</v>
      </c>
      <c r="M21" s="54"/>
      <c r="N21" s="54">
        <f t="shared" si="2"/>
        <v>0</v>
      </c>
      <c r="O21" s="54">
        <f t="shared" si="3"/>
        <v>-4475870.9658609936</v>
      </c>
      <c r="P21" s="55"/>
      <c r="Q21" s="54">
        <f t="shared" si="4"/>
        <v>-4475870.9658609936</v>
      </c>
      <c r="R21" s="54"/>
      <c r="S21" s="54">
        <f t="shared" si="0"/>
        <v>1253243.8704410784</v>
      </c>
      <c r="T21" s="54"/>
      <c r="U21" s="53">
        <f t="shared" si="10"/>
        <v>-208873.97840684641</v>
      </c>
    </row>
    <row r="22" spans="1:21">
      <c r="A22" s="57">
        <v>43131</v>
      </c>
      <c r="B22" s="54"/>
      <c r="C22" s="56">
        <f t="shared" si="5"/>
        <v>0</v>
      </c>
      <c r="D22" s="54"/>
      <c r="E22" s="56">
        <f t="shared" si="6"/>
        <v>745978.49431016564</v>
      </c>
      <c r="F22" s="56">
        <v>0</v>
      </c>
      <c r="G22" s="56">
        <f t="shared" si="1"/>
        <v>745978.49431016564</v>
      </c>
      <c r="H22" s="54"/>
      <c r="I22" s="54">
        <f t="shared" si="7"/>
        <v>0</v>
      </c>
      <c r="J22" s="54"/>
      <c r="K22" s="54">
        <f t="shared" si="8"/>
        <v>-5221849.4601711594</v>
      </c>
      <c r="L22" s="54">
        <f t="shared" si="9"/>
        <v>5221849.4601711594</v>
      </c>
      <c r="M22" s="54"/>
      <c r="N22" s="54">
        <f t="shared" si="2"/>
        <v>0</v>
      </c>
      <c r="O22" s="54">
        <f t="shared" si="3"/>
        <v>-5221849.4601711594</v>
      </c>
      <c r="P22" s="55"/>
      <c r="Q22" s="54">
        <f t="shared" si="4"/>
        <v>-5221849.4601711594</v>
      </c>
      <c r="R22" s="54"/>
      <c r="S22" s="54">
        <f t="shared" si="0"/>
        <v>1462117.8488479247</v>
      </c>
      <c r="T22" s="54"/>
      <c r="U22" s="53">
        <f t="shared" si="10"/>
        <v>-208873.97840684629</v>
      </c>
    </row>
    <row r="23" spans="1:21">
      <c r="A23" s="61">
        <v>43159</v>
      </c>
      <c r="B23" s="54"/>
      <c r="C23" s="56">
        <f t="shared" si="5"/>
        <v>0</v>
      </c>
      <c r="D23" s="54"/>
      <c r="E23" s="56">
        <f t="shared" si="6"/>
        <v>745978.49431016564</v>
      </c>
      <c r="F23" s="56">
        <v>0</v>
      </c>
      <c r="G23" s="56">
        <f t="shared" si="1"/>
        <v>745978.49431016564</v>
      </c>
      <c r="H23" s="54"/>
      <c r="I23" s="54">
        <f t="shared" si="7"/>
        <v>0</v>
      </c>
      <c r="J23" s="54"/>
      <c r="K23" s="54">
        <f t="shared" si="8"/>
        <v>-5967827.9544813251</v>
      </c>
      <c r="L23" s="54">
        <f t="shared" si="9"/>
        <v>5967827.9544813251</v>
      </c>
      <c r="M23" s="54"/>
      <c r="N23" s="54">
        <f t="shared" si="2"/>
        <v>0</v>
      </c>
      <c r="O23" s="54">
        <f t="shared" si="3"/>
        <v>-5967827.9544813251</v>
      </c>
      <c r="P23" s="55"/>
      <c r="Q23" s="54">
        <f t="shared" si="4"/>
        <v>-5967827.9544813251</v>
      </c>
      <c r="R23" s="54"/>
      <c r="S23" s="54">
        <f t="shared" si="0"/>
        <v>1670991.8272547713</v>
      </c>
      <c r="T23" s="54"/>
      <c r="U23" s="53">
        <f t="shared" si="10"/>
        <v>-208873.97840684652</v>
      </c>
    </row>
    <row r="24" spans="1:21">
      <c r="A24" s="57">
        <v>43190</v>
      </c>
      <c r="B24" s="54"/>
      <c r="C24" s="56">
        <f t="shared" si="5"/>
        <v>0</v>
      </c>
      <c r="D24" s="54"/>
      <c r="E24" s="56">
        <f t="shared" si="6"/>
        <v>745978.49431016564</v>
      </c>
      <c r="F24" s="56">
        <v>0</v>
      </c>
      <c r="G24" s="56">
        <f t="shared" si="1"/>
        <v>745978.49431016564</v>
      </c>
      <c r="H24" s="54"/>
      <c r="I24" s="54">
        <f t="shared" si="7"/>
        <v>0</v>
      </c>
      <c r="J24" s="54"/>
      <c r="K24" s="54">
        <f t="shared" si="8"/>
        <v>-6713806.4487914909</v>
      </c>
      <c r="L24" s="54">
        <f t="shared" si="9"/>
        <v>6713806.4487914909</v>
      </c>
      <c r="M24" s="54"/>
      <c r="N24" s="54">
        <f t="shared" si="2"/>
        <v>0</v>
      </c>
      <c r="O24" s="54">
        <f t="shared" si="3"/>
        <v>-6713806.4487914909</v>
      </c>
      <c r="P24" s="55"/>
      <c r="Q24" s="54">
        <f t="shared" si="4"/>
        <v>-6713806.4487914909</v>
      </c>
      <c r="R24" s="54"/>
      <c r="S24" s="54">
        <f t="shared" si="0"/>
        <v>1879865.8056616175</v>
      </c>
      <c r="T24" s="54"/>
      <c r="U24" s="53">
        <f t="shared" si="10"/>
        <v>-208873.97840684629</v>
      </c>
    </row>
    <row r="25" spans="1:21">
      <c r="A25" s="61">
        <v>43220</v>
      </c>
      <c r="B25" s="54"/>
      <c r="C25" s="56">
        <f t="shared" si="5"/>
        <v>0</v>
      </c>
      <c r="D25" s="54"/>
      <c r="E25" s="56">
        <f t="shared" si="6"/>
        <v>745978.49431016564</v>
      </c>
      <c r="F25" s="56">
        <v>0</v>
      </c>
      <c r="G25" s="56">
        <f t="shared" si="1"/>
        <v>745978.49431016564</v>
      </c>
      <c r="H25" s="54"/>
      <c r="I25" s="54">
        <f t="shared" si="7"/>
        <v>0</v>
      </c>
      <c r="J25" s="54"/>
      <c r="K25" s="54">
        <f t="shared" si="8"/>
        <v>-7459784.9431016566</v>
      </c>
      <c r="L25" s="54">
        <f t="shared" si="9"/>
        <v>7459784.9431016566</v>
      </c>
      <c r="M25" s="54"/>
      <c r="N25" s="54">
        <f t="shared" si="2"/>
        <v>0</v>
      </c>
      <c r="O25" s="54">
        <f t="shared" si="3"/>
        <v>-7459784.9431016566</v>
      </c>
      <c r="P25" s="55"/>
      <c r="Q25" s="54">
        <f t="shared" si="4"/>
        <v>-7459784.9431016566</v>
      </c>
      <c r="R25" s="54"/>
      <c r="S25" s="54">
        <f t="shared" si="0"/>
        <v>2088739.7840684641</v>
      </c>
      <c r="T25" s="54"/>
      <c r="U25" s="53">
        <f t="shared" si="10"/>
        <v>-208873.97840684652</v>
      </c>
    </row>
    <row r="26" spans="1:21">
      <c r="A26" s="57">
        <v>43251</v>
      </c>
      <c r="B26" s="54"/>
      <c r="C26" s="56">
        <f t="shared" si="5"/>
        <v>0</v>
      </c>
      <c r="D26" s="54"/>
      <c r="E26" s="56">
        <f t="shared" si="6"/>
        <v>745978.49431016564</v>
      </c>
      <c r="F26" s="56">
        <v>0</v>
      </c>
      <c r="G26" s="56">
        <f t="shared" si="1"/>
        <v>745978.49431016564</v>
      </c>
      <c r="H26" s="54"/>
      <c r="I26" s="54">
        <f t="shared" si="7"/>
        <v>0</v>
      </c>
      <c r="J26" s="54"/>
      <c r="K26" s="54">
        <f t="shared" si="8"/>
        <v>-8205763.4374118224</v>
      </c>
      <c r="L26" s="54">
        <f t="shared" si="9"/>
        <v>8205763.4374118224</v>
      </c>
      <c r="M26" s="54"/>
      <c r="N26" s="54">
        <f t="shared" si="2"/>
        <v>0</v>
      </c>
      <c r="O26" s="54">
        <f t="shared" si="3"/>
        <v>-8205763.4374118224</v>
      </c>
      <c r="P26" s="55"/>
      <c r="Q26" s="54">
        <f t="shared" si="4"/>
        <v>-8205763.4374118224</v>
      </c>
      <c r="R26" s="54"/>
      <c r="S26" s="54">
        <f t="shared" si="0"/>
        <v>2297613.7624753104</v>
      </c>
      <c r="T26" s="54"/>
      <c r="U26" s="53">
        <f t="shared" si="10"/>
        <v>-208873.97840684629</v>
      </c>
    </row>
    <row r="27" spans="1:21">
      <c r="A27" s="61">
        <v>43281</v>
      </c>
      <c r="B27" s="54"/>
      <c r="C27" s="56">
        <f t="shared" si="5"/>
        <v>0</v>
      </c>
      <c r="D27" s="54"/>
      <c r="E27" s="56">
        <f t="shared" si="6"/>
        <v>745978.49431016564</v>
      </c>
      <c r="F27" s="56">
        <v>0</v>
      </c>
      <c r="G27" s="56">
        <f t="shared" si="1"/>
        <v>745978.49431016564</v>
      </c>
      <c r="H27" s="54"/>
      <c r="I27" s="54">
        <f t="shared" si="7"/>
        <v>0</v>
      </c>
      <c r="J27" s="54"/>
      <c r="K27" s="54">
        <f t="shared" si="8"/>
        <v>-8951741.9317219872</v>
      </c>
      <c r="L27" s="54">
        <f t="shared" si="9"/>
        <v>8951741.9317219872</v>
      </c>
      <c r="M27" s="54"/>
      <c r="N27" s="54">
        <f t="shared" si="2"/>
        <v>0</v>
      </c>
      <c r="O27" s="54">
        <f t="shared" si="3"/>
        <v>-8951741.9317219872</v>
      </c>
      <c r="P27" s="55"/>
      <c r="Q27" s="54">
        <f t="shared" si="4"/>
        <v>-8951741.9317219872</v>
      </c>
      <c r="R27" s="54"/>
      <c r="S27" s="54">
        <f t="shared" si="0"/>
        <v>2506487.7408821569</v>
      </c>
      <c r="T27" s="54"/>
      <c r="U27" s="53">
        <f t="shared" si="10"/>
        <v>-208873.97840684652</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2506487.7408821569</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zoomScaleNormal="100" workbookViewId="0">
      <selection activeCell="N46" sqref="N46"/>
    </sheetView>
  </sheetViews>
  <sheetFormatPr defaultColWidth="8.85546875" defaultRowHeight="12.75"/>
  <cols>
    <col min="1" max="1" width="21.7109375" style="52" customWidth="1"/>
    <col min="2" max="2" width="0.85546875" style="52" customWidth="1"/>
    <col min="3" max="3" width="15.7109375" style="52" customWidth="1"/>
    <col min="4" max="4" width="0.85546875" style="52" customWidth="1"/>
    <col min="5" max="5" width="15.7109375" style="52" customWidth="1"/>
    <col min="6" max="6" width="15.28515625" style="52" customWidth="1"/>
    <col min="7" max="7" width="17.140625" style="52" customWidth="1"/>
    <col min="8" max="8" width="0.85546875" style="52" customWidth="1"/>
    <col min="9" max="9" width="10.42578125" style="52" customWidth="1"/>
    <col min="10" max="10" width="0.85546875" style="52" customWidth="1"/>
    <col min="11" max="11" width="15.28515625" style="52" customWidth="1"/>
    <col min="12" max="12" width="15" style="52" customWidth="1"/>
    <col min="13" max="13" width="0.85546875" style="52" customWidth="1"/>
    <col min="14" max="14" width="11.7109375" style="52" customWidth="1"/>
    <col min="15" max="15" width="12.28515625" style="52" customWidth="1"/>
    <col min="16" max="16" width="0.85546875" style="52" customWidth="1"/>
    <col min="17" max="17" width="14.28515625" style="52" customWidth="1"/>
    <col min="18" max="18" width="0.85546875" style="52" customWidth="1"/>
    <col min="19" max="19" width="15.7109375" style="52" customWidth="1"/>
    <col min="20" max="20" width="0.85546875" style="52" customWidth="1"/>
    <col min="21" max="21" width="14.42578125" style="52" customWidth="1"/>
    <col min="22" max="16384" width="8.85546875" style="52"/>
  </cols>
  <sheetData>
    <row r="1" spans="1:25" s="104" customFormat="1">
      <c r="A1" s="115" t="s">
        <v>7641</v>
      </c>
      <c r="B1" s="117"/>
      <c r="C1" s="117"/>
      <c r="D1" s="117"/>
      <c r="E1" s="117"/>
      <c r="F1" s="117"/>
      <c r="G1" s="117"/>
      <c r="H1" s="117"/>
      <c r="I1" s="117"/>
      <c r="J1" s="117"/>
      <c r="K1" s="117"/>
      <c r="L1" s="117"/>
      <c r="M1" s="117"/>
      <c r="N1" s="117"/>
      <c r="O1" s="117"/>
      <c r="P1" s="117"/>
      <c r="Q1" s="120"/>
      <c r="R1" s="117"/>
      <c r="S1" s="113"/>
      <c r="T1" s="117"/>
      <c r="U1" s="120"/>
      <c r="V1" s="117"/>
      <c r="W1" s="105"/>
      <c r="X1" s="117"/>
      <c r="Y1" s="120"/>
    </row>
    <row r="2" spans="1:25" s="104" customFormat="1">
      <c r="A2" s="119"/>
      <c r="B2" s="117"/>
      <c r="E2" s="117"/>
      <c r="F2" s="117"/>
      <c r="G2" s="117"/>
      <c r="H2" s="117"/>
      <c r="I2" s="118"/>
      <c r="M2" s="116"/>
      <c r="N2" s="117"/>
      <c r="O2" s="105"/>
      <c r="Q2" s="109"/>
      <c r="S2" s="113"/>
      <c r="T2" s="116"/>
      <c r="U2" s="110"/>
      <c r="X2" s="105"/>
      <c r="Y2" s="105"/>
    </row>
    <row r="3" spans="1:25" s="104" customFormat="1">
      <c r="A3" s="115"/>
      <c r="B3" s="105"/>
      <c r="C3" s="105"/>
      <c r="D3" s="105"/>
      <c r="E3" s="105"/>
      <c r="F3" s="105"/>
      <c r="G3" s="105"/>
      <c r="H3" s="105"/>
      <c r="M3" s="112"/>
      <c r="N3" s="114"/>
      <c r="O3" s="114"/>
      <c r="Q3" s="109"/>
      <c r="S3" s="113"/>
      <c r="T3" s="112"/>
      <c r="U3" s="107"/>
      <c r="X3" s="105"/>
      <c r="Y3" s="105"/>
    </row>
    <row r="4" spans="1:25" s="104" customFormat="1" ht="5.0999999999999996" customHeight="1">
      <c r="A4" s="52"/>
      <c r="B4" s="52"/>
      <c r="C4" s="52"/>
      <c r="D4" s="52"/>
      <c r="E4" s="52"/>
      <c r="F4" s="52"/>
      <c r="G4" s="52"/>
      <c r="H4" s="52"/>
      <c r="I4" s="52"/>
      <c r="J4" s="52"/>
      <c r="K4" s="52"/>
      <c r="L4" s="52"/>
      <c r="M4" s="52"/>
      <c r="N4" s="52"/>
      <c r="O4" s="52"/>
      <c r="U4" s="105"/>
      <c r="X4" s="105"/>
      <c r="Y4" s="105"/>
    </row>
    <row r="5" spans="1:25" s="104" customFormat="1">
      <c r="A5" s="87"/>
      <c r="B5" s="86"/>
      <c r="C5" s="86"/>
      <c r="D5" s="86"/>
      <c r="E5" s="86"/>
      <c r="F5" s="86"/>
      <c r="G5" s="86"/>
      <c r="I5" s="111"/>
      <c r="J5" s="109"/>
      <c r="L5" s="108"/>
      <c r="N5" s="110"/>
      <c r="Q5" s="105"/>
      <c r="R5" s="105"/>
    </row>
    <row r="6" spans="1:25" s="104" customFormat="1">
      <c r="A6" s="87"/>
      <c r="B6" s="106"/>
      <c r="C6" s="106"/>
      <c r="D6" s="106"/>
      <c r="E6" s="106"/>
      <c r="F6" s="106"/>
      <c r="G6" s="106"/>
      <c r="J6" s="109"/>
      <c r="L6" s="108"/>
      <c r="N6" s="107"/>
      <c r="Q6" s="105"/>
      <c r="R6" s="105"/>
    </row>
    <row r="7" spans="1:25" s="104" customFormat="1" ht="5.0999999999999996" customHeight="1">
      <c r="A7" s="87"/>
      <c r="B7" s="106"/>
      <c r="C7" s="106"/>
      <c r="D7" s="106"/>
      <c r="E7" s="106"/>
      <c r="F7" s="106"/>
      <c r="G7" s="106"/>
      <c r="H7" s="106"/>
      <c r="I7" s="106"/>
      <c r="J7" s="106"/>
      <c r="K7" s="106"/>
      <c r="L7" s="106"/>
      <c r="M7" s="106"/>
      <c r="N7" s="106"/>
      <c r="U7" s="105"/>
      <c r="X7" s="105"/>
      <c r="Y7" s="105"/>
    </row>
    <row r="8" spans="1:25" ht="5.0999999999999996" customHeight="1" thickBot="1"/>
    <row r="9" spans="1:25">
      <c r="A9" s="103" t="s">
        <v>7621</v>
      </c>
      <c r="B9" s="101"/>
      <c r="C9" s="100" t="s">
        <v>607</v>
      </c>
      <c r="D9" s="102"/>
      <c r="E9" s="99"/>
      <c r="F9" s="99"/>
      <c r="G9" s="99"/>
      <c r="H9" s="101"/>
      <c r="I9" s="100" t="s">
        <v>7620</v>
      </c>
      <c r="J9" s="102"/>
      <c r="K9" s="99"/>
      <c r="L9" s="99"/>
      <c r="M9" s="101"/>
      <c r="N9" s="100" t="s">
        <v>7619</v>
      </c>
      <c r="O9" s="99"/>
      <c r="P9" s="98"/>
      <c r="Q9" s="96" t="s">
        <v>7618</v>
      </c>
      <c r="R9" s="97"/>
      <c r="S9" s="96" t="s">
        <v>7617</v>
      </c>
      <c r="T9" s="97"/>
      <c r="U9" s="96" t="s">
        <v>7616</v>
      </c>
    </row>
    <row r="10" spans="1:25">
      <c r="A10" s="89"/>
      <c r="B10" s="93"/>
      <c r="C10" s="92"/>
      <c r="D10" s="94"/>
      <c r="E10" s="91"/>
      <c r="F10" s="95" t="s">
        <v>7615</v>
      </c>
      <c r="G10" s="84"/>
      <c r="H10" s="93"/>
      <c r="I10" s="92"/>
      <c r="J10" s="94"/>
      <c r="K10" s="91"/>
      <c r="L10" s="91" t="s">
        <v>7614</v>
      </c>
      <c r="M10" s="93"/>
      <c r="N10" s="92"/>
      <c r="O10" s="91"/>
      <c r="P10" s="83"/>
      <c r="Q10" s="82"/>
      <c r="R10" s="90"/>
      <c r="S10" s="82"/>
      <c r="T10" s="90"/>
      <c r="U10" s="78" t="s">
        <v>597</v>
      </c>
    </row>
    <row r="11" spans="1:25">
      <c r="A11" s="88"/>
      <c r="B11" s="86"/>
      <c r="C11" s="85" t="s">
        <v>7611</v>
      </c>
      <c r="D11" s="86"/>
      <c r="E11" s="84" t="s">
        <v>7610</v>
      </c>
      <c r="F11" s="84" t="s">
        <v>7613</v>
      </c>
      <c r="G11" s="84"/>
      <c r="H11" s="87"/>
      <c r="I11" s="85" t="s">
        <v>7611</v>
      </c>
      <c r="J11" s="86"/>
      <c r="K11" s="84" t="s">
        <v>7610</v>
      </c>
      <c r="L11" s="84" t="s">
        <v>7612</v>
      </c>
      <c r="M11" s="86"/>
      <c r="N11" s="85" t="s">
        <v>7611</v>
      </c>
      <c r="O11" s="84" t="s">
        <v>7610</v>
      </c>
      <c r="P11" s="83"/>
      <c r="Q11" s="82" t="s">
        <v>7609</v>
      </c>
      <c r="R11" s="81"/>
      <c r="S11" s="80">
        <v>0.21</v>
      </c>
      <c r="T11" s="79"/>
      <c r="U11" s="89" t="s">
        <v>7646</v>
      </c>
    </row>
    <row r="12" spans="1:25">
      <c r="A12" s="88"/>
      <c r="B12" s="86"/>
      <c r="C12" s="85"/>
      <c r="D12" s="86"/>
      <c r="E12" s="84"/>
      <c r="F12" s="84"/>
      <c r="G12" s="84" t="s">
        <v>7608</v>
      </c>
      <c r="H12" s="87"/>
      <c r="I12" s="85"/>
      <c r="J12" s="86"/>
      <c r="K12" s="84"/>
      <c r="L12" s="84" t="s">
        <v>622</v>
      </c>
      <c r="M12" s="86"/>
      <c r="N12" s="85"/>
      <c r="O12" s="84"/>
      <c r="P12" s="83"/>
      <c r="Q12" s="82"/>
      <c r="R12" s="81"/>
      <c r="S12" s="80"/>
      <c r="T12" s="79"/>
      <c r="U12" s="78" t="s">
        <v>7647</v>
      </c>
    </row>
    <row r="13" spans="1:25" ht="40.15" customHeight="1" thickBot="1">
      <c r="A13" s="77"/>
      <c r="B13" s="73"/>
      <c r="C13" s="76" t="s">
        <v>7607</v>
      </c>
      <c r="D13" s="73"/>
      <c r="E13" s="75" t="s">
        <v>7606</v>
      </c>
      <c r="F13" s="75" t="s">
        <v>7606</v>
      </c>
      <c r="G13" s="74"/>
      <c r="H13" s="73"/>
      <c r="I13" s="72"/>
      <c r="J13" s="73"/>
      <c r="K13" s="71"/>
      <c r="L13" s="71"/>
      <c r="M13" s="73"/>
      <c r="N13" s="72"/>
      <c r="O13" s="71"/>
      <c r="P13" s="70"/>
      <c r="Q13" s="69"/>
      <c r="R13" s="68"/>
      <c r="S13" s="67"/>
      <c r="T13" s="66"/>
      <c r="U13" s="65"/>
    </row>
    <row r="14" spans="1:25" ht="6.75" customHeight="1" thickTop="1"/>
    <row r="15" spans="1:25">
      <c r="A15" s="61">
        <v>42916</v>
      </c>
      <c r="B15" s="56"/>
      <c r="C15" s="56">
        <v>0</v>
      </c>
      <c r="D15" s="56"/>
      <c r="E15" s="56">
        <v>0</v>
      </c>
      <c r="F15" s="56">
        <v>0</v>
      </c>
      <c r="G15" s="56"/>
      <c r="H15" s="56"/>
      <c r="I15" s="56">
        <v>0</v>
      </c>
      <c r="J15" s="56"/>
      <c r="K15" s="56">
        <v>0</v>
      </c>
      <c r="L15" s="56">
        <v>0</v>
      </c>
      <c r="M15" s="56"/>
      <c r="N15" s="56">
        <v>0</v>
      </c>
      <c r="O15" s="56">
        <v>0</v>
      </c>
      <c r="P15" s="62"/>
      <c r="Q15" s="56">
        <v>0</v>
      </c>
      <c r="R15" s="56"/>
      <c r="S15" s="56">
        <f t="shared" ref="S15:S27" si="0">-Q15*$S$11</f>
        <v>0</v>
      </c>
      <c r="T15" s="56"/>
      <c r="U15" s="56">
        <v>0</v>
      </c>
    </row>
    <row r="16" spans="1:25">
      <c r="A16" s="57">
        <v>42947</v>
      </c>
      <c r="B16" s="56"/>
      <c r="C16" s="56">
        <v>0</v>
      </c>
      <c r="D16" s="56"/>
      <c r="E16" s="56">
        <f>'Annualize Gas Deprec Lead '!E20/12</f>
        <v>-922342.98141085578</v>
      </c>
      <c r="F16" s="56">
        <v>0</v>
      </c>
      <c r="G16" s="64">
        <f t="shared" ref="G16:G27" si="1">E16-F16</f>
        <v>-922342.98141085578</v>
      </c>
      <c r="H16" s="56"/>
      <c r="I16" s="54">
        <f>-C16</f>
        <v>0</v>
      </c>
      <c r="J16" s="56"/>
      <c r="K16" s="63">
        <f>-E16</f>
        <v>922342.98141085578</v>
      </c>
      <c r="L16" s="63">
        <f>+G16</f>
        <v>-922342.98141085578</v>
      </c>
      <c r="M16" s="56"/>
      <c r="N16" s="54">
        <f t="shared" ref="N16:N27" si="2">I16</f>
        <v>0</v>
      </c>
      <c r="O16" s="54">
        <f t="shared" ref="O16:O27" si="3">K16</f>
        <v>922342.98141085578</v>
      </c>
      <c r="P16" s="62"/>
      <c r="Q16" s="54">
        <f t="shared" ref="Q16:Q27" si="4">O16-N16</f>
        <v>922342.98141085578</v>
      </c>
      <c r="R16" s="56"/>
      <c r="S16" s="54">
        <f t="shared" si="0"/>
        <v>-193692.0260962797</v>
      </c>
      <c r="T16" s="56"/>
      <c r="U16" s="53">
        <f>-S16</f>
        <v>193692.0260962797</v>
      </c>
    </row>
    <row r="17" spans="1:21">
      <c r="A17" s="61">
        <v>42978</v>
      </c>
      <c r="B17" s="56"/>
      <c r="C17" s="56">
        <f t="shared" ref="C17:C27" si="5">C16</f>
        <v>0</v>
      </c>
      <c r="D17" s="56">
        <v>0</v>
      </c>
      <c r="E17" s="56">
        <f t="shared" ref="E17:E27" si="6">E16</f>
        <v>-922342.98141085578</v>
      </c>
      <c r="F17" s="56">
        <v>0</v>
      </c>
      <c r="G17" s="56">
        <f t="shared" si="1"/>
        <v>-922342.98141085578</v>
      </c>
      <c r="H17" s="56"/>
      <c r="I17" s="54">
        <f t="shared" ref="I17:I27" si="7">I16-C17</f>
        <v>0</v>
      </c>
      <c r="J17" s="56"/>
      <c r="K17" s="54">
        <f t="shared" ref="K17:K27" si="8">K16-E17</f>
        <v>1844685.9628217116</v>
      </c>
      <c r="L17" s="54">
        <f t="shared" ref="L17:L27" si="9">L16+G17</f>
        <v>-1844685.9628217116</v>
      </c>
      <c r="M17" s="56"/>
      <c r="N17" s="54">
        <f t="shared" si="2"/>
        <v>0</v>
      </c>
      <c r="O17" s="54">
        <f t="shared" si="3"/>
        <v>1844685.9628217116</v>
      </c>
      <c r="P17" s="62"/>
      <c r="Q17" s="54">
        <f t="shared" si="4"/>
        <v>1844685.9628217116</v>
      </c>
      <c r="R17" s="56"/>
      <c r="S17" s="54">
        <f t="shared" si="0"/>
        <v>-387384.05219255941</v>
      </c>
      <c r="T17" s="56"/>
      <c r="U17" s="53">
        <f t="shared" ref="U17:U27" si="10">-S17+S16</f>
        <v>193692.0260962797</v>
      </c>
    </row>
    <row r="18" spans="1:21">
      <c r="A18" s="57">
        <v>43008</v>
      </c>
      <c r="B18" s="54"/>
      <c r="C18" s="56">
        <f t="shared" si="5"/>
        <v>0</v>
      </c>
      <c r="D18" s="54"/>
      <c r="E18" s="56">
        <f t="shared" si="6"/>
        <v>-922342.98141085578</v>
      </c>
      <c r="F18" s="56">
        <v>0</v>
      </c>
      <c r="G18" s="56">
        <f t="shared" si="1"/>
        <v>-922342.98141085578</v>
      </c>
      <c r="H18" s="54"/>
      <c r="I18" s="54">
        <f t="shared" si="7"/>
        <v>0</v>
      </c>
      <c r="J18" s="54"/>
      <c r="K18" s="54">
        <f t="shared" si="8"/>
        <v>2767028.9442325672</v>
      </c>
      <c r="L18" s="54">
        <f t="shared" si="9"/>
        <v>-2767028.9442325672</v>
      </c>
      <c r="M18" s="54"/>
      <c r="N18" s="54">
        <f t="shared" si="2"/>
        <v>0</v>
      </c>
      <c r="O18" s="54">
        <f t="shared" si="3"/>
        <v>2767028.9442325672</v>
      </c>
      <c r="P18" s="55"/>
      <c r="Q18" s="54">
        <f t="shared" si="4"/>
        <v>2767028.9442325672</v>
      </c>
      <c r="R18" s="54"/>
      <c r="S18" s="54">
        <f t="shared" si="0"/>
        <v>-581076.07828883908</v>
      </c>
      <c r="T18" s="54"/>
      <c r="U18" s="53">
        <f t="shared" si="10"/>
        <v>193692.02609627967</v>
      </c>
    </row>
    <row r="19" spans="1:21">
      <c r="A19" s="61">
        <v>43039</v>
      </c>
      <c r="B19" s="54"/>
      <c r="C19" s="56">
        <f t="shared" si="5"/>
        <v>0</v>
      </c>
      <c r="D19" s="54"/>
      <c r="E19" s="56">
        <f t="shared" si="6"/>
        <v>-922342.98141085578</v>
      </c>
      <c r="F19" s="56">
        <v>0</v>
      </c>
      <c r="G19" s="56">
        <f t="shared" si="1"/>
        <v>-922342.98141085578</v>
      </c>
      <c r="H19" s="54"/>
      <c r="I19" s="54">
        <f t="shared" si="7"/>
        <v>0</v>
      </c>
      <c r="J19" s="54"/>
      <c r="K19" s="54">
        <f t="shared" si="8"/>
        <v>3689371.9256434231</v>
      </c>
      <c r="L19" s="54">
        <f t="shared" si="9"/>
        <v>-3689371.9256434231</v>
      </c>
      <c r="M19" s="54"/>
      <c r="N19" s="54">
        <f t="shared" si="2"/>
        <v>0</v>
      </c>
      <c r="O19" s="54">
        <f t="shared" si="3"/>
        <v>3689371.9256434231</v>
      </c>
      <c r="P19" s="55"/>
      <c r="Q19" s="54">
        <f t="shared" si="4"/>
        <v>3689371.9256434231</v>
      </c>
      <c r="R19" s="54"/>
      <c r="S19" s="54">
        <f t="shared" si="0"/>
        <v>-774768.10438511882</v>
      </c>
      <c r="T19" s="54"/>
      <c r="U19" s="53">
        <f t="shared" si="10"/>
        <v>193692.02609627973</v>
      </c>
    </row>
    <row r="20" spans="1:21">
      <c r="A20" s="57">
        <v>43069</v>
      </c>
      <c r="B20" s="54"/>
      <c r="C20" s="56">
        <f t="shared" si="5"/>
        <v>0</v>
      </c>
      <c r="D20" s="54"/>
      <c r="E20" s="56">
        <f t="shared" si="6"/>
        <v>-922342.98141085578</v>
      </c>
      <c r="F20" s="56">
        <v>0</v>
      </c>
      <c r="G20" s="56">
        <f t="shared" si="1"/>
        <v>-922342.98141085578</v>
      </c>
      <c r="H20" s="54"/>
      <c r="I20" s="54">
        <f t="shared" si="7"/>
        <v>0</v>
      </c>
      <c r="J20" s="54"/>
      <c r="K20" s="54">
        <f t="shared" si="8"/>
        <v>4611714.907054279</v>
      </c>
      <c r="L20" s="54">
        <f t="shared" si="9"/>
        <v>-4611714.907054279</v>
      </c>
      <c r="M20" s="54"/>
      <c r="N20" s="54">
        <f t="shared" si="2"/>
        <v>0</v>
      </c>
      <c r="O20" s="54">
        <f t="shared" si="3"/>
        <v>4611714.907054279</v>
      </c>
      <c r="P20" s="55"/>
      <c r="Q20" s="54">
        <f t="shared" si="4"/>
        <v>4611714.907054279</v>
      </c>
      <c r="R20" s="54"/>
      <c r="S20" s="54">
        <f t="shared" si="0"/>
        <v>-968460.13048139855</v>
      </c>
      <c r="T20" s="54"/>
      <c r="U20" s="53">
        <f t="shared" si="10"/>
        <v>193692.02609627973</v>
      </c>
    </row>
    <row r="21" spans="1:21">
      <c r="A21" s="61">
        <v>43100</v>
      </c>
      <c r="B21" s="54"/>
      <c r="C21" s="56">
        <f t="shared" si="5"/>
        <v>0</v>
      </c>
      <c r="D21" s="54"/>
      <c r="E21" s="56">
        <f t="shared" si="6"/>
        <v>-922342.98141085578</v>
      </c>
      <c r="F21" s="56">
        <v>0</v>
      </c>
      <c r="G21" s="56">
        <f t="shared" si="1"/>
        <v>-922342.98141085578</v>
      </c>
      <c r="H21" s="54"/>
      <c r="I21" s="54">
        <f t="shared" si="7"/>
        <v>0</v>
      </c>
      <c r="J21" s="54"/>
      <c r="K21" s="54">
        <f t="shared" si="8"/>
        <v>5534057.8884651344</v>
      </c>
      <c r="L21" s="54">
        <f t="shared" si="9"/>
        <v>-5534057.8884651344</v>
      </c>
      <c r="M21" s="54"/>
      <c r="N21" s="54">
        <f t="shared" si="2"/>
        <v>0</v>
      </c>
      <c r="O21" s="54">
        <f t="shared" si="3"/>
        <v>5534057.8884651344</v>
      </c>
      <c r="P21" s="55"/>
      <c r="Q21" s="54">
        <f t="shared" si="4"/>
        <v>5534057.8884651344</v>
      </c>
      <c r="R21" s="54"/>
      <c r="S21" s="54">
        <f t="shared" si="0"/>
        <v>-1162152.1565776782</v>
      </c>
      <c r="T21" s="54"/>
      <c r="U21" s="53">
        <f t="shared" si="10"/>
        <v>193692.02609627962</v>
      </c>
    </row>
    <row r="22" spans="1:21">
      <c r="A22" s="57">
        <v>43131</v>
      </c>
      <c r="B22" s="54"/>
      <c r="C22" s="56">
        <f t="shared" si="5"/>
        <v>0</v>
      </c>
      <c r="D22" s="54"/>
      <c r="E22" s="56">
        <f t="shared" si="6"/>
        <v>-922342.98141085578</v>
      </c>
      <c r="F22" s="56">
        <v>0</v>
      </c>
      <c r="G22" s="56">
        <f t="shared" si="1"/>
        <v>-922342.98141085578</v>
      </c>
      <c r="H22" s="54"/>
      <c r="I22" s="54">
        <f t="shared" si="7"/>
        <v>0</v>
      </c>
      <c r="J22" s="54"/>
      <c r="K22" s="54">
        <f t="shared" si="8"/>
        <v>6456400.8698759899</v>
      </c>
      <c r="L22" s="54">
        <f t="shared" si="9"/>
        <v>-6456400.8698759899</v>
      </c>
      <c r="M22" s="54"/>
      <c r="N22" s="54">
        <f t="shared" si="2"/>
        <v>0</v>
      </c>
      <c r="O22" s="54">
        <f t="shared" si="3"/>
        <v>6456400.8698759899</v>
      </c>
      <c r="P22" s="55"/>
      <c r="Q22" s="54">
        <f t="shared" si="4"/>
        <v>6456400.8698759899</v>
      </c>
      <c r="R22" s="54"/>
      <c r="S22" s="54">
        <f t="shared" si="0"/>
        <v>-1355844.1826739579</v>
      </c>
      <c r="T22" s="54"/>
      <c r="U22" s="53">
        <f t="shared" si="10"/>
        <v>193692.02609627973</v>
      </c>
    </row>
    <row r="23" spans="1:21">
      <c r="A23" s="61">
        <v>43159</v>
      </c>
      <c r="B23" s="54"/>
      <c r="C23" s="56">
        <f t="shared" si="5"/>
        <v>0</v>
      </c>
      <c r="D23" s="54"/>
      <c r="E23" s="56">
        <f t="shared" si="6"/>
        <v>-922342.98141085578</v>
      </c>
      <c r="F23" s="56">
        <v>0</v>
      </c>
      <c r="G23" s="56">
        <f t="shared" si="1"/>
        <v>-922342.98141085578</v>
      </c>
      <c r="H23" s="54"/>
      <c r="I23" s="54">
        <f t="shared" si="7"/>
        <v>0</v>
      </c>
      <c r="J23" s="54"/>
      <c r="K23" s="54">
        <f t="shared" si="8"/>
        <v>7378743.8512868453</v>
      </c>
      <c r="L23" s="54">
        <f t="shared" si="9"/>
        <v>-7378743.8512868453</v>
      </c>
      <c r="M23" s="54"/>
      <c r="N23" s="54">
        <f t="shared" si="2"/>
        <v>0</v>
      </c>
      <c r="O23" s="54">
        <f t="shared" si="3"/>
        <v>7378743.8512868453</v>
      </c>
      <c r="P23" s="55"/>
      <c r="Q23" s="54">
        <f t="shared" si="4"/>
        <v>7378743.8512868453</v>
      </c>
      <c r="R23" s="54"/>
      <c r="S23" s="54">
        <f t="shared" si="0"/>
        <v>-1549536.2087702374</v>
      </c>
      <c r="T23" s="54"/>
      <c r="U23" s="53">
        <f t="shared" si="10"/>
        <v>193692.0260962795</v>
      </c>
    </row>
    <row r="24" spans="1:21">
      <c r="A24" s="57">
        <v>43190</v>
      </c>
      <c r="B24" s="54"/>
      <c r="C24" s="56">
        <f t="shared" si="5"/>
        <v>0</v>
      </c>
      <c r="D24" s="54"/>
      <c r="E24" s="56">
        <f t="shared" si="6"/>
        <v>-922342.98141085578</v>
      </c>
      <c r="F24" s="56">
        <v>0</v>
      </c>
      <c r="G24" s="56">
        <f t="shared" si="1"/>
        <v>-922342.98141085578</v>
      </c>
      <c r="H24" s="54"/>
      <c r="I24" s="54">
        <f t="shared" si="7"/>
        <v>0</v>
      </c>
      <c r="J24" s="54"/>
      <c r="K24" s="54">
        <f t="shared" si="8"/>
        <v>8301086.8326977007</v>
      </c>
      <c r="L24" s="54">
        <f t="shared" si="9"/>
        <v>-8301086.8326977007</v>
      </c>
      <c r="M24" s="54"/>
      <c r="N24" s="54">
        <f t="shared" si="2"/>
        <v>0</v>
      </c>
      <c r="O24" s="54">
        <f t="shared" si="3"/>
        <v>8301086.8326977007</v>
      </c>
      <c r="P24" s="55"/>
      <c r="Q24" s="54">
        <f t="shared" si="4"/>
        <v>8301086.8326977007</v>
      </c>
      <c r="R24" s="54"/>
      <c r="S24" s="54">
        <f t="shared" si="0"/>
        <v>-1743228.2348665171</v>
      </c>
      <c r="T24" s="54"/>
      <c r="U24" s="53">
        <f t="shared" si="10"/>
        <v>193692.02609627973</v>
      </c>
    </row>
    <row r="25" spans="1:21">
      <c r="A25" s="61">
        <v>43220</v>
      </c>
      <c r="B25" s="54"/>
      <c r="C25" s="56">
        <f t="shared" si="5"/>
        <v>0</v>
      </c>
      <c r="D25" s="54"/>
      <c r="E25" s="56">
        <f t="shared" si="6"/>
        <v>-922342.98141085578</v>
      </c>
      <c r="F25" s="56">
        <v>0</v>
      </c>
      <c r="G25" s="56">
        <f t="shared" si="1"/>
        <v>-922342.98141085578</v>
      </c>
      <c r="H25" s="54"/>
      <c r="I25" s="54">
        <f t="shared" si="7"/>
        <v>0</v>
      </c>
      <c r="J25" s="54"/>
      <c r="K25" s="54">
        <f t="shared" si="8"/>
        <v>9223429.8141085561</v>
      </c>
      <c r="L25" s="54">
        <f t="shared" si="9"/>
        <v>-9223429.8141085561</v>
      </c>
      <c r="M25" s="54"/>
      <c r="N25" s="54">
        <f t="shared" si="2"/>
        <v>0</v>
      </c>
      <c r="O25" s="54">
        <f t="shared" si="3"/>
        <v>9223429.8141085561</v>
      </c>
      <c r="P25" s="55"/>
      <c r="Q25" s="54">
        <f t="shared" si="4"/>
        <v>9223429.8141085561</v>
      </c>
      <c r="R25" s="54"/>
      <c r="S25" s="54">
        <f t="shared" si="0"/>
        <v>-1936920.2609627966</v>
      </c>
      <c r="T25" s="54"/>
      <c r="U25" s="53">
        <f t="shared" si="10"/>
        <v>193692.0260962795</v>
      </c>
    </row>
    <row r="26" spans="1:21">
      <c r="A26" s="57">
        <v>43251</v>
      </c>
      <c r="B26" s="54"/>
      <c r="C26" s="56">
        <f t="shared" si="5"/>
        <v>0</v>
      </c>
      <c r="D26" s="54"/>
      <c r="E26" s="56">
        <f t="shared" si="6"/>
        <v>-922342.98141085578</v>
      </c>
      <c r="F26" s="56">
        <v>0</v>
      </c>
      <c r="G26" s="56">
        <f t="shared" si="1"/>
        <v>-922342.98141085578</v>
      </c>
      <c r="H26" s="54"/>
      <c r="I26" s="54">
        <f t="shared" si="7"/>
        <v>0</v>
      </c>
      <c r="J26" s="54"/>
      <c r="K26" s="54">
        <f t="shared" si="8"/>
        <v>10145772.795519412</v>
      </c>
      <c r="L26" s="54">
        <f t="shared" si="9"/>
        <v>-10145772.795519412</v>
      </c>
      <c r="M26" s="54"/>
      <c r="N26" s="54">
        <f t="shared" si="2"/>
        <v>0</v>
      </c>
      <c r="O26" s="54">
        <f t="shared" si="3"/>
        <v>10145772.795519412</v>
      </c>
      <c r="P26" s="55"/>
      <c r="Q26" s="54">
        <f t="shared" si="4"/>
        <v>10145772.795519412</v>
      </c>
      <c r="R26" s="54"/>
      <c r="S26" s="54">
        <f t="shared" si="0"/>
        <v>-2130612.2870590761</v>
      </c>
      <c r="T26" s="54"/>
      <c r="U26" s="53">
        <f t="shared" si="10"/>
        <v>193692.0260962795</v>
      </c>
    </row>
    <row r="27" spans="1:21">
      <c r="A27" s="61">
        <v>43281</v>
      </c>
      <c r="B27" s="54"/>
      <c r="C27" s="56">
        <f t="shared" si="5"/>
        <v>0</v>
      </c>
      <c r="D27" s="54"/>
      <c r="E27" s="56">
        <f t="shared" si="6"/>
        <v>-922342.98141085578</v>
      </c>
      <c r="F27" s="56">
        <v>0</v>
      </c>
      <c r="G27" s="56">
        <f t="shared" si="1"/>
        <v>-922342.98141085578</v>
      </c>
      <c r="H27" s="54"/>
      <c r="I27" s="54">
        <f t="shared" si="7"/>
        <v>0</v>
      </c>
      <c r="J27" s="54"/>
      <c r="K27" s="54">
        <f t="shared" si="8"/>
        <v>11068115.776930267</v>
      </c>
      <c r="L27" s="54">
        <f t="shared" si="9"/>
        <v>-11068115.776930267</v>
      </c>
      <c r="M27" s="54"/>
      <c r="N27" s="54">
        <f t="shared" si="2"/>
        <v>0</v>
      </c>
      <c r="O27" s="54">
        <f t="shared" si="3"/>
        <v>11068115.776930267</v>
      </c>
      <c r="P27" s="55"/>
      <c r="Q27" s="54">
        <f t="shared" si="4"/>
        <v>11068115.776930267</v>
      </c>
      <c r="R27" s="54"/>
      <c r="S27" s="54">
        <f t="shared" si="0"/>
        <v>-2324304.3131553559</v>
      </c>
      <c r="T27" s="54"/>
      <c r="U27" s="53">
        <f t="shared" si="10"/>
        <v>193692.02609627973</v>
      </c>
    </row>
    <row r="28" spans="1:21">
      <c r="A28" s="57"/>
      <c r="B28" s="54"/>
      <c r="C28" s="54"/>
      <c r="D28" s="54"/>
      <c r="E28" s="56"/>
      <c r="F28" s="56"/>
      <c r="G28" s="56"/>
      <c r="H28" s="54"/>
      <c r="I28" s="54"/>
      <c r="J28" s="54"/>
      <c r="K28" s="54"/>
      <c r="L28" s="54"/>
      <c r="M28" s="54"/>
      <c r="N28" s="54"/>
      <c r="O28" s="54"/>
      <c r="P28" s="55"/>
      <c r="Q28" s="54"/>
      <c r="R28" s="54"/>
      <c r="S28" s="54"/>
      <c r="T28" s="54"/>
      <c r="U28" s="53"/>
    </row>
    <row r="29" spans="1:21" ht="13.5" thickBot="1">
      <c r="A29" s="57"/>
      <c r="B29" s="54"/>
      <c r="C29" s="54"/>
      <c r="D29" s="54"/>
      <c r="E29" s="56"/>
      <c r="F29" s="56"/>
      <c r="G29" s="56"/>
      <c r="H29" s="54"/>
      <c r="I29" s="54"/>
      <c r="J29" s="54"/>
      <c r="K29" s="54"/>
      <c r="L29" s="54"/>
      <c r="M29" s="54"/>
      <c r="N29" s="54"/>
      <c r="O29" s="54"/>
      <c r="P29" s="55"/>
      <c r="Q29" s="54"/>
      <c r="R29" s="54"/>
      <c r="S29" s="60">
        <f>S27</f>
        <v>-2324304.3131553559</v>
      </c>
      <c r="T29" s="54"/>
      <c r="U29" s="53"/>
    </row>
    <row r="30" spans="1:21" ht="13.5" thickTop="1">
      <c r="A30" s="57"/>
      <c r="B30" s="54"/>
      <c r="C30" s="54"/>
      <c r="D30" s="54"/>
      <c r="E30" s="56"/>
      <c r="F30" s="56"/>
      <c r="G30" s="56"/>
      <c r="H30" s="54"/>
      <c r="I30" s="54"/>
      <c r="J30" s="54"/>
      <c r="K30" s="54"/>
      <c r="L30" s="54"/>
      <c r="M30" s="54"/>
      <c r="N30" s="54"/>
      <c r="O30" s="54"/>
      <c r="P30" s="55"/>
      <c r="Q30" s="54"/>
      <c r="R30" s="54"/>
      <c r="S30" s="59" t="s">
        <v>7605</v>
      </c>
      <c r="T30" s="54"/>
      <c r="U30" s="53"/>
    </row>
    <row r="31" spans="1:21">
      <c r="A31" s="58"/>
      <c r="B31" s="54"/>
      <c r="C31" s="54"/>
      <c r="D31" s="54"/>
      <c r="E31" s="56"/>
      <c r="F31" s="56"/>
      <c r="G31" s="56"/>
      <c r="H31" s="54"/>
      <c r="I31" s="54"/>
      <c r="J31" s="54"/>
      <c r="K31" s="54"/>
      <c r="L31" s="54"/>
      <c r="M31" s="54"/>
      <c r="N31" s="54"/>
      <c r="O31" s="54"/>
      <c r="P31" s="55"/>
      <c r="Q31" s="54"/>
      <c r="R31" s="54"/>
      <c r="S31" s="54"/>
      <c r="T31" s="54"/>
      <c r="U31" s="53"/>
    </row>
    <row r="32" spans="1:21">
      <c r="A32" s="58"/>
      <c r="B32" s="54"/>
      <c r="C32" s="54"/>
      <c r="D32" s="54"/>
      <c r="E32" s="56"/>
      <c r="F32" s="56"/>
      <c r="G32" s="56"/>
      <c r="H32" s="54"/>
      <c r="I32" s="54"/>
      <c r="J32" s="54"/>
      <c r="K32" s="54"/>
      <c r="L32" s="54"/>
      <c r="M32" s="54"/>
      <c r="N32" s="54"/>
      <c r="O32" s="54"/>
      <c r="P32" s="55"/>
      <c r="Q32" s="54"/>
      <c r="R32" s="54"/>
      <c r="S32" s="54"/>
      <c r="T32" s="54"/>
      <c r="U32" s="53"/>
    </row>
    <row r="33" spans="1:21">
      <c r="A33" s="58"/>
      <c r="B33" s="54"/>
      <c r="C33" s="54"/>
      <c r="D33" s="54"/>
      <c r="E33" s="56"/>
      <c r="F33" s="56"/>
      <c r="G33" s="56"/>
      <c r="H33" s="54"/>
      <c r="I33" s="54"/>
      <c r="J33" s="54"/>
      <c r="K33" s="54"/>
      <c r="L33" s="54"/>
      <c r="M33" s="54"/>
      <c r="N33" s="54"/>
      <c r="O33" s="54"/>
      <c r="P33" s="55"/>
      <c r="Q33" s="54"/>
      <c r="R33" s="54"/>
      <c r="S33" s="54"/>
      <c r="T33" s="54"/>
      <c r="U33" s="53"/>
    </row>
    <row r="34" spans="1:21">
      <c r="A34" s="57"/>
      <c r="B34" s="54"/>
      <c r="C34" s="54"/>
      <c r="D34" s="54"/>
      <c r="E34" s="56"/>
      <c r="F34" s="56"/>
      <c r="G34" s="56"/>
      <c r="H34" s="54"/>
      <c r="I34" s="54"/>
      <c r="J34" s="54"/>
      <c r="K34" s="54"/>
      <c r="L34" s="54"/>
      <c r="M34" s="54"/>
      <c r="N34" s="54"/>
      <c r="O34" s="54"/>
      <c r="P34" s="55"/>
      <c r="Q34" s="54"/>
      <c r="R34" s="54"/>
      <c r="S34" s="54"/>
      <c r="T34" s="54"/>
      <c r="U34" s="53"/>
    </row>
    <row r="35" spans="1:21">
      <c r="A35" s="57"/>
      <c r="B35" s="54"/>
      <c r="C35" s="54"/>
      <c r="D35" s="54"/>
      <c r="E35" s="56"/>
      <c r="F35" s="56"/>
      <c r="G35" s="56"/>
      <c r="H35" s="54"/>
      <c r="I35" s="54"/>
      <c r="J35" s="54"/>
      <c r="K35" s="54"/>
      <c r="L35" s="54"/>
      <c r="M35" s="54"/>
      <c r="N35" s="54"/>
      <c r="O35" s="54"/>
      <c r="P35" s="55"/>
      <c r="Q35" s="54"/>
      <c r="R35" s="54"/>
      <c r="S35" s="54"/>
      <c r="T35" s="54"/>
      <c r="U35" s="53"/>
    </row>
    <row r="36" spans="1:21">
      <c r="A36" s="57"/>
      <c r="B36" s="54"/>
      <c r="C36" s="54"/>
      <c r="D36" s="54"/>
      <c r="E36" s="56"/>
      <c r="F36" s="56"/>
      <c r="G36" s="56"/>
      <c r="H36" s="54"/>
      <c r="I36" s="54"/>
      <c r="J36" s="54"/>
      <c r="K36" s="54"/>
      <c r="L36" s="54"/>
      <c r="M36" s="54"/>
      <c r="N36" s="54"/>
      <c r="O36" s="54"/>
      <c r="P36" s="55"/>
      <c r="Q36" s="54"/>
      <c r="R36" s="54"/>
      <c r="S36" s="54"/>
      <c r="T36" s="54"/>
      <c r="U36" s="53"/>
    </row>
    <row r="37" spans="1:21">
      <c r="A37" s="57"/>
      <c r="B37" s="54"/>
      <c r="C37" s="54"/>
      <c r="D37" s="54"/>
      <c r="E37" s="56"/>
      <c r="F37" s="56"/>
      <c r="G37" s="56"/>
      <c r="H37" s="54"/>
      <c r="I37" s="54"/>
      <c r="J37" s="54"/>
      <c r="K37" s="54"/>
      <c r="L37" s="54"/>
      <c r="M37" s="54"/>
      <c r="N37" s="54"/>
      <c r="O37" s="54"/>
      <c r="P37" s="55"/>
      <c r="Q37" s="54"/>
      <c r="R37" s="54"/>
      <c r="S37" s="54"/>
      <c r="T37" s="54"/>
      <c r="U37" s="53"/>
    </row>
    <row r="38" spans="1:21">
      <c r="A38" s="57"/>
      <c r="B38" s="54"/>
      <c r="C38" s="54"/>
      <c r="D38" s="54"/>
      <c r="E38" s="56"/>
      <c r="F38" s="56"/>
      <c r="G38" s="56"/>
      <c r="H38" s="54"/>
      <c r="I38" s="54"/>
      <c r="J38" s="54"/>
      <c r="K38" s="54"/>
      <c r="L38" s="54"/>
      <c r="M38" s="54"/>
      <c r="N38" s="54"/>
      <c r="O38" s="54"/>
      <c r="P38" s="55"/>
      <c r="Q38" s="54"/>
      <c r="R38" s="54"/>
      <c r="S38" s="54"/>
      <c r="T38" s="54"/>
      <c r="U38" s="53"/>
    </row>
    <row r="39" spans="1:21">
      <c r="A39" s="57"/>
      <c r="B39" s="54"/>
      <c r="C39" s="54"/>
      <c r="D39" s="54"/>
      <c r="E39" s="56"/>
      <c r="F39" s="56"/>
      <c r="G39" s="56"/>
      <c r="H39" s="54"/>
      <c r="I39" s="54"/>
      <c r="J39" s="54"/>
      <c r="K39" s="54"/>
      <c r="L39" s="54"/>
      <c r="M39" s="54"/>
      <c r="N39" s="54"/>
      <c r="O39" s="54"/>
      <c r="P39" s="55"/>
      <c r="Q39" s="54"/>
      <c r="R39" s="54"/>
      <c r="S39" s="54"/>
      <c r="T39" s="54"/>
      <c r="U39" s="53"/>
    </row>
    <row r="40" spans="1:21">
      <c r="A40" s="57"/>
      <c r="B40" s="54"/>
      <c r="C40" s="54"/>
      <c r="D40" s="54"/>
      <c r="E40" s="54"/>
      <c r="F40" s="54"/>
      <c r="G40" s="56"/>
      <c r="H40" s="54"/>
      <c r="I40" s="54"/>
      <c r="J40" s="54"/>
      <c r="K40" s="54"/>
      <c r="L40" s="54"/>
      <c r="M40" s="54"/>
      <c r="N40" s="54"/>
      <c r="O40" s="54"/>
      <c r="P40" s="55"/>
      <c r="Q40" s="54"/>
      <c r="R40" s="54"/>
      <c r="S40" s="54"/>
      <c r="T40" s="54"/>
      <c r="U40" s="53"/>
    </row>
    <row r="41" spans="1:21">
      <c r="A41" s="57"/>
      <c r="B41" s="54"/>
      <c r="C41" s="54"/>
      <c r="D41" s="54"/>
      <c r="E41" s="54"/>
      <c r="F41" s="54"/>
      <c r="G41" s="56"/>
      <c r="H41" s="54"/>
      <c r="I41" s="54"/>
      <c r="J41" s="54"/>
      <c r="K41" s="54"/>
      <c r="L41" s="54"/>
      <c r="M41" s="54"/>
      <c r="N41" s="54"/>
      <c r="O41" s="54"/>
      <c r="P41" s="55"/>
      <c r="Q41" s="54"/>
      <c r="R41" s="54"/>
      <c r="S41" s="54"/>
      <c r="T41" s="54"/>
      <c r="U41" s="53"/>
    </row>
    <row r="42" spans="1:21">
      <c r="A42" s="57"/>
      <c r="B42" s="54"/>
      <c r="C42" s="54"/>
      <c r="D42" s="54"/>
      <c r="E42" s="54"/>
      <c r="F42" s="54"/>
      <c r="G42" s="56"/>
      <c r="H42" s="54"/>
      <c r="I42" s="54"/>
      <c r="J42" s="54"/>
      <c r="K42" s="54"/>
      <c r="L42" s="54"/>
      <c r="M42" s="54"/>
      <c r="N42" s="54"/>
      <c r="O42" s="54"/>
      <c r="P42" s="55"/>
      <c r="Q42" s="54"/>
      <c r="R42" s="54"/>
      <c r="S42" s="54"/>
      <c r="T42" s="54"/>
      <c r="U42" s="53"/>
    </row>
    <row r="43" spans="1:21">
      <c r="A43" s="58"/>
      <c r="B43" s="54"/>
      <c r="C43" s="54"/>
      <c r="D43" s="54"/>
      <c r="E43" s="54"/>
      <c r="F43" s="54"/>
      <c r="G43" s="56"/>
      <c r="H43" s="54"/>
      <c r="I43" s="54"/>
      <c r="J43" s="54"/>
      <c r="K43" s="54"/>
      <c r="L43" s="54"/>
      <c r="M43" s="54"/>
      <c r="N43" s="54"/>
      <c r="O43" s="54"/>
      <c r="P43" s="55"/>
      <c r="Q43" s="54"/>
      <c r="R43" s="54"/>
      <c r="S43" s="54"/>
      <c r="T43" s="54"/>
      <c r="U43" s="53"/>
    </row>
    <row r="44" spans="1:21">
      <c r="A44" s="58"/>
      <c r="B44" s="54"/>
      <c r="C44" s="54"/>
      <c r="D44" s="54"/>
      <c r="E44" s="54"/>
      <c r="F44" s="54"/>
      <c r="G44" s="56"/>
      <c r="H44" s="54"/>
      <c r="I44" s="54"/>
      <c r="J44" s="54"/>
      <c r="K44" s="54"/>
      <c r="L44" s="54"/>
      <c r="M44" s="54"/>
      <c r="N44" s="54"/>
      <c r="O44" s="54"/>
      <c r="P44" s="55"/>
      <c r="Q44" s="54"/>
      <c r="R44" s="54"/>
      <c r="S44" s="54"/>
      <c r="T44" s="54"/>
      <c r="U44" s="53"/>
    </row>
    <row r="45" spans="1:21">
      <c r="A45" s="58"/>
      <c r="B45" s="54"/>
      <c r="C45" s="54"/>
      <c r="D45" s="54"/>
      <c r="E45" s="54"/>
      <c r="F45" s="54"/>
      <c r="G45" s="56"/>
      <c r="H45" s="54"/>
      <c r="I45" s="54"/>
      <c r="J45" s="54"/>
      <c r="K45" s="54"/>
      <c r="L45" s="54"/>
      <c r="M45" s="54"/>
      <c r="N45" s="54"/>
      <c r="O45" s="54"/>
      <c r="P45" s="55"/>
      <c r="Q45" s="54"/>
      <c r="R45" s="54"/>
      <c r="S45" s="54"/>
      <c r="T45" s="54"/>
      <c r="U45" s="53"/>
    </row>
    <row r="46" spans="1:21">
      <c r="A46" s="57"/>
      <c r="B46" s="54"/>
      <c r="C46" s="54"/>
      <c r="D46" s="54"/>
      <c r="E46" s="54"/>
      <c r="F46" s="54"/>
      <c r="G46" s="56"/>
      <c r="H46" s="54"/>
      <c r="I46" s="54"/>
      <c r="J46" s="54"/>
      <c r="K46" s="54"/>
      <c r="L46" s="54"/>
      <c r="M46" s="54"/>
      <c r="N46" s="54"/>
      <c r="O46" s="54"/>
      <c r="P46" s="55"/>
      <c r="Q46" s="54"/>
      <c r="R46" s="54"/>
      <c r="S46" s="54"/>
      <c r="T46" s="54"/>
      <c r="U46" s="53"/>
    </row>
    <row r="47" spans="1:21">
      <c r="A47" s="57"/>
      <c r="B47" s="54"/>
      <c r="C47" s="54"/>
      <c r="D47" s="54"/>
      <c r="E47" s="54"/>
      <c r="F47" s="54"/>
      <c r="G47" s="56"/>
      <c r="H47" s="54"/>
      <c r="I47" s="54"/>
      <c r="J47" s="54"/>
      <c r="K47" s="54"/>
      <c r="L47" s="54"/>
      <c r="M47" s="54"/>
      <c r="N47" s="54"/>
      <c r="O47" s="54"/>
      <c r="P47" s="55"/>
      <c r="Q47" s="54"/>
      <c r="R47" s="54"/>
      <c r="S47" s="54"/>
      <c r="T47" s="54"/>
      <c r="U47" s="53"/>
    </row>
    <row r="48" spans="1:21">
      <c r="A48" s="57"/>
      <c r="B48" s="54"/>
      <c r="C48" s="54"/>
      <c r="D48" s="54"/>
      <c r="E48" s="54"/>
      <c r="F48" s="54"/>
      <c r="G48" s="56"/>
      <c r="H48" s="54"/>
      <c r="I48" s="54"/>
      <c r="J48" s="54"/>
      <c r="K48" s="54"/>
      <c r="L48" s="54"/>
      <c r="M48" s="54"/>
      <c r="N48" s="54"/>
      <c r="O48" s="54"/>
      <c r="P48" s="55"/>
      <c r="Q48" s="54"/>
      <c r="R48" s="54"/>
      <c r="S48" s="54"/>
      <c r="T48" s="54"/>
      <c r="U48" s="53"/>
    </row>
    <row r="49" spans="1:21">
      <c r="A49" s="57"/>
      <c r="B49" s="54"/>
      <c r="C49" s="54"/>
      <c r="D49" s="54"/>
      <c r="E49" s="54"/>
      <c r="F49" s="54"/>
      <c r="G49" s="56"/>
      <c r="H49" s="54"/>
      <c r="I49" s="54"/>
      <c r="J49" s="54"/>
      <c r="K49" s="54"/>
      <c r="L49" s="54"/>
      <c r="M49" s="54"/>
      <c r="N49" s="54"/>
      <c r="O49" s="54"/>
      <c r="P49" s="55"/>
      <c r="Q49" s="54"/>
      <c r="R49" s="54"/>
      <c r="S49" s="54"/>
      <c r="T49" s="54"/>
      <c r="U49" s="53"/>
    </row>
    <row r="50" spans="1:21">
      <c r="A50" s="57"/>
      <c r="B50" s="54"/>
      <c r="C50" s="54"/>
      <c r="D50" s="54"/>
      <c r="E50" s="54"/>
      <c r="F50" s="54"/>
      <c r="G50" s="56"/>
      <c r="H50" s="54"/>
      <c r="I50" s="54"/>
      <c r="J50" s="54"/>
      <c r="K50" s="54"/>
      <c r="L50" s="54"/>
      <c r="M50" s="54"/>
      <c r="N50" s="54"/>
      <c r="O50" s="54"/>
      <c r="P50" s="55"/>
      <c r="Q50" s="54"/>
      <c r="R50" s="54"/>
      <c r="S50" s="54"/>
      <c r="T50" s="54"/>
      <c r="U50" s="53"/>
    </row>
    <row r="51" spans="1:21">
      <c r="A51" s="57"/>
      <c r="B51" s="54"/>
      <c r="C51" s="54"/>
      <c r="D51" s="54"/>
      <c r="E51" s="54"/>
      <c r="F51" s="54"/>
      <c r="G51" s="56"/>
      <c r="H51" s="54"/>
      <c r="I51" s="54"/>
      <c r="J51" s="54"/>
      <c r="K51" s="54"/>
      <c r="L51" s="54"/>
      <c r="M51" s="54"/>
      <c r="N51" s="54"/>
      <c r="O51" s="54"/>
      <c r="P51" s="55"/>
      <c r="Q51" s="54"/>
      <c r="R51" s="54"/>
      <c r="S51" s="54"/>
      <c r="T51" s="54"/>
      <c r="U51" s="53"/>
    </row>
    <row r="52" spans="1:21">
      <c r="A52" s="57"/>
      <c r="B52" s="54"/>
      <c r="C52" s="54"/>
      <c r="D52" s="54"/>
      <c r="E52" s="54"/>
      <c r="F52" s="54"/>
      <c r="G52" s="56"/>
      <c r="H52" s="54"/>
      <c r="I52" s="54"/>
      <c r="J52" s="54"/>
      <c r="K52" s="54"/>
      <c r="L52" s="54"/>
      <c r="M52" s="54"/>
      <c r="N52" s="54"/>
      <c r="O52" s="54"/>
      <c r="P52" s="55"/>
      <c r="Q52" s="54"/>
      <c r="R52" s="54"/>
      <c r="S52" s="54"/>
      <c r="T52" s="54"/>
      <c r="U52" s="53"/>
    </row>
    <row r="53" spans="1:21">
      <c r="A53" s="57"/>
      <c r="B53" s="54"/>
      <c r="C53" s="54"/>
      <c r="D53" s="54"/>
      <c r="E53" s="54"/>
      <c r="F53" s="54"/>
      <c r="G53" s="56"/>
      <c r="H53" s="54"/>
      <c r="I53" s="54"/>
      <c r="J53" s="54"/>
      <c r="K53" s="54"/>
      <c r="L53" s="54"/>
      <c r="M53" s="54"/>
      <c r="N53" s="54"/>
      <c r="O53" s="54"/>
      <c r="P53" s="55"/>
      <c r="Q53" s="54"/>
      <c r="R53" s="54"/>
      <c r="S53" s="54"/>
      <c r="T53" s="54"/>
      <c r="U53" s="53"/>
    </row>
    <row r="54" spans="1:21">
      <c r="A54" s="57"/>
      <c r="B54" s="54"/>
      <c r="C54" s="54"/>
      <c r="D54" s="54"/>
      <c r="E54" s="54"/>
      <c r="F54" s="54"/>
      <c r="G54" s="56"/>
      <c r="H54" s="54"/>
      <c r="I54" s="54"/>
      <c r="J54" s="54"/>
      <c r="K54" s="54"/>
      <c r="L54" s="54"/>
      <c r="M54" s="54"/>
      <c r="N54" s="54"/>
      <c r="O54" s="54"/>
      <c r="P54" s="55"/>
      <c r="Q54" s="54"/>
      <c r="R54" s="54"/>
      <c r="S54" s="54"/>
      <c r="T54" s="54"/>
      <c r="U54" s="53"/>
    </row>
    <row r="55" spans="1:21">
      <c r="A55" s="57"/>
      <c r="B55" s="54"/>
      <c r="C55" s="54"/>
      <c r="D55" s="54"/>
      <c r="E55" s="54"/>
      <c r="F55" s="54"/>
      <c r="G55" s="56"/>
      <c r="H55" s="54"/>
      <c r="I55" s="54"/>
      <c r="J55" s="54"/>
      <c r="K55" s="54"/>
      <c r="L55" s="54"/>
      <c r="M55" s="54"/>
      <c r="N55" s="54"/>
      <c r="O55" s="54"/>
      <c r="P55" s="55"/>
      <c r="Q55" s="54"/>
      <c r="R55" s="54"/>
      <c r="S55" s="54"/>
      <c r="T55" s="54"/>
      <c r="U55" s="53"/>
    </row>
    <row r="56" spans="1:21">
      <c r="A56" s="57"/>
      <c r="B56" s="54"/>
      <c r="C56" s="54"/>
      <c r="D56" s="54"/>
      <c r="E56" s="54"/>
      <c r="F56" s="54"/>
      <c r="G56" s="56"/>
      <c r="H56" s="54"/>
      <c r="I56" s="54"/>
      <c r="J56" s="54"/>
      <c r="K56" s="54"/>
      <c r="L56" s="54"/>
      <c r="M56" s="54"/>
      <c r="N56" s="54"/>
      <c r="O56" s="54"/>
      <c r="P56" s="55"/>
      <c r="Q56" s="54"/>
      <c r="R56" s="54"/>
      <c r="S56" s="54"/>
      <c r="T56" s="54"/>
      <c r="U56" s="53"/>
    </row>
    <row r="57" spans="1:21">
      <c r="A57" s="57"/>
      <c r="B57" s="54"/>
      <c r="C57" s="54"/>
      <c r="D57" s="54"/>
      <c r="E57" s="54"/>
      <c r="F57" s="54"/>
      <c r="G57" s="56"/>
      <c r="H57" s="54"/>
      <c r="I57" s="54"/>
      <c r="J57" s="54"/>
      <c r="K57" s="54"/>
      <c r="L57" s="54"/>
      <c r="M57" s="54"/>
      <c r="N57" s="54"/>
      <c r="O57" s="54"/>
      <c r="P57" s="55"/>
      <c r="Q57" s="54"/>
      <c r="R57" s="54"/>
      <c r="S57" s="54"/>
      <c r="T57" s="54"/>
      <c r="U57" s="53"/>
    </row>
    <row r="58" spans="1:21">
      <c r="A58" s="57"/>
      <c r="B58" s="54"/>
      <c r="C58" s="54"/>
      <c r="D58" s="54"/>
      <c r="E58" s="54"/>
      <c r="F58" s="54"/>
      <c r="G58" s="56"/>
      <c r="H58" s="54"/>
      <c r="I58" s="54"/>
      <c r="J58" s="54"/>
      <c r="K58" s="54"/>
      <c r="L58" s="54"/>
      <c r="M58" s="54"/>
      <c r="N58" s="54"/>
      <c r="O58" s="54"/>
      <c r="P58" s="55"/>
      <c r="Q58" s="54"/>
      <c r="R58" s="54"/>
      <c r="S58" s="54"/>
      <c r="T58" s="54"/>
      <c r="U58" s="53"/>
    </row>
  </sheetData>
  <pageMargins left="0.7" right="0.7" top="0.75" bottom="0.75" header="0.3" footer="0.3"/>
  <pageSetup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Normal="100" workbookViewId="0">
      <selection activeCell="E29" sqref="E29"/>
    </sheetView>
  </sheetViews>
  <sheetFormatPr defaultRowHeight="15"/>
  <cols>
    <col min="2" max="2" width="64.7109375" customWidth="1"/>
    <col min="3" max="3" width="16.7109375" customWidth="1"/>
    <col min="4" max="4" width="15.28515625" customWidth="1"/>
    <col min="5" max="5" width="14.5703125" customWidth="1"/>
    <col min="6" max="6" width="13.7109375" customWidth="1"/>
    <col min="7" max="7" width="11.5703125" bestFit="1" customWidth="1"/>
    <col min="8" max="8" width="14.42578125" bestFit="1" customWidth="1"/>
    <col min="9" max="9" width="13.140625" bestFit="1" customWidth="1"/>
    <col min="11" max="11" width="10.7109375" bestFit="1" customWidth="1"/>
    <col min="12" max="12" width="14.42578125" bestFit="1" customWidth="1"/>
    <col min="13" max="13" width="13.140625" bestFit="1" customWidth="1"/>
  </cols>
  <sheetData>
    <row r="1" spans="1:5">
      <c r="A1" s="121"/>
      <c r="B1" s="122"/>
      <c r="C1" s="122"/>
      <c r="D1" s="122"/>
      <c r="E1" s="123"/>
    </row>
    <row r="2" spans="1:5">
      <c r="A2" s="122"/>
      <c r="B2" s="124"/>
      <c r="C2" s="124"/>
      <c r="D2" s="124"/>
    </row>
    <row r="3" spans="1:5">
      <c r="A3" s="125"/>
      <c r="B3" s="125"/>
      <c r="C3" s="125"/>
      <c r="D3" s="125"/>
    </row>
    <row r="4" spans="1:5">
      <c r="A4" s="126" t="s">
        <v>7622</v>
      </c>
      <c r="B4" s="127"/>
      <c r="C4" s="127"/>
      <c r="D4" s="127"/>
    </row>
    <row r="5" spans="1:5">
      <c r="A5" s="128" t="s">
        <v>7648</v>
      </c>
      <c r="B5" s="127"/>
      <c r="C5" s="127"/>
      <c r="D5" s="127"/>
      <c r="E5" s="129"/>
    </row>
    <row r="6" spans="1:5">
      <c r="A6" s="126" t="s">
        <v>7635</v>
      </c>
      <c r="B6" s="127"/>
      <c r="C6" s="127"/>
      <c r="D6" s="127"/>
      <c r="E6" s="130"/>
    </row>
    <row r="7" spans="1:5">
      <c r="A7" s="126" t="s">
        <v>7636</v>
      </c>
      <c r="B7" s="127"/>
      <c r="C7" s="127"/>
      <c r="D7" s="126"/>
      <c r="E7" s="130"/>
    </row>
    <row r="8" spans="1:5">
      <c r="A8" s="121"/>
      <c r="B8" s="154"/>
      <c r="C8" s="131"/>
      <c r="D8" s="132"/>
      <c r="E8" s="132"/>
    </row>
    <row r="9" spans="1:5">
      <c r="A9" s="125" t="s">
        <v>7624</v>
      </c>
      <c r="B9" s="132"/>
      <c r="C9" s="207" t="s">
        <v>7817</v>
      </c>
      <c r="D9" s="125" t="s">
        <v>7864</v>
      </c>
      <c r="E9" s="162" t="s">
        <v>7865</v>
      </c>
    </row>
    <row r="10" spans="1:5">
      <c r="A10" s="133" t="s">
        <v>7625</v>
      </c>
      <c r="B10" s="134" t="s">
        <v>609</v>
      </c>
      <c r="C10" s="165" t="s">
        <v>7818</v>
      </c>
      <c r="D10" s="133" t="s">
        <v>7818</v>
      </c>
      <c r="E10" s="166" t="s">
        <v>7626</v>
      </c>
    </row>
    <row r="11" spans="1:5">
      <c r="A11" s="135"/>
      <c r="B11" s="136"/>
      <c r="C11" s="137"/>
      <c r="D11" s="137"/>
      <c r="E11" s="137"/>
    </row>
    <row r="12" spans="1:5">
      <c r="A12" s="138">
        <v>1</v>
      </c>
      <c r="B12" s="122" t="s">
        <v>7627</v>
      </c>
      <c r="C12" s="139">
        <f>'EOP Electric Deprec  Lead '!D12</f>
        <v>317207735.60082692</v>
      </c>
      <c r="D12" s="139">
        <f>'Restated Depr'!$O$7677</f>
        <v>344503496.58404869</v>
      </c>
      <c r="E12" s="139">
        <f>D12-C12</f>
        <v>27295760.983221769</v>
      </c>
    </row>
    <row r="13" spans="1:5">
      <c r="A13" s="138">
        <f>A12+1</f>
        <v>2</v>
      </c>
      <c r="B13" s="136" t="s">
        <v>7628</v>
      </c>
      <c r="C13" s="140">
        <f>'EOP Electric Deprec  Lead '!D13</f>
        <v>60332863.093426585</v>
      </c>
      <c r="D13" s="140">
        <f>'Restated Depr'!$O$7678</f>
        <v>58845445.733728148</v>
      </c>
      <c r="E13" s="140">
        <f>D13-C13</f>
        <v>-1487417.3596984372</v>
      </c>
    </row>
    <row r="14" spans="1:5">
      <c r="A14" s="138">
        <f t="shared" ref="A14:A28" si="0">A13+1</f>
        <v>3</v>
      </c>
      <c r="B14" s="136" t="s">
        <v>7629</v>
      </c>
      <c r="C14" s="215">
        <f t="shared" ref="C14:E14" si="1">SUM(C12:C13)</f>
        <v>377540598.6942535</v>
      </c>
      <c r="D14" s="215">
        <f t="shared" ref="D14" si="2">SUM(D12:D13)</f>
        <v>403348942.31777686</v>
      </c>
      <c r="E14" s="215">
        <f t="shared" si="1"/>
        <v>25808343.623523332</v>
      </c>
    </row>
    <row r="15" spans="1:5">
      <c r="A15" s="138">
        <f t="shared" si="0"/>
        <v>4</v>
      </c>
      <c r="B15" s="136" t="s">
        <v>7821</v>
      </c>
      <c r="C15" s="140">
        <f>'EOP Electric Deprec  Lead '!D15</f>
        <v>7285723.6800000062</v>
      </c>
      <c r="D15" s="140">
        <f>'Restated Depr'!$O$7683</f>
        <v>7285723.6800000062</v>
      </c>
      <c r="E15" s="141">
        <f t="shared" ref="E15:E16" si="3">D15-C15</f>
        <v>0</v>
      </c>
    </row>
    <row r="16" spans="1:5">
      <c r="A16" s="138">
        <f>A15+1</f>
        <v>5</v>
      </c>
      <c r="B16" s="136" t="s">
        <v>7822</v>
      </c>
      <c r="C16" s="140">
        <f>'EOP Electric Deprec  Lead '!D16</f>
        <v>3562844.0399999996</v>
      </c>
      <c r="D16" s="140">
        <f>C16</f>
        <v>3562844.0399999996</v>
      </c>
      <c r="E16" s="141">
        <f t="shared" si="3"/>
        <v>0</v>
      </c>
    </row>
    <row r="17" spans="1:5">
      <c r="A17" s="138">
        <f t="shared" si="0"/>
        <v>6</v>
      </c>
      <c r="B17" s="136" t="s">
        <v>7823</v>
      </c>
      <c r="C17" s="142">
        <f>SUM(C14:C16)</f>
        <v>388389166.41425353</v>
      </c>
      <c r="D17" s="142">
        <f>SUM(D14:D16)</f>
        <v>414197510.03777689</v>
      </c>
      <c r="E17" s="142">
        <f>SUM(E14:E16)</f>
        <v>25808343.623523332</v>
      </c>
    </row>
    <row r="18" spans="1:5">
      <c r="A18" s="138">
        <f t="shared" si="0"/>
        <v>7</v>
      </c>
      <c r="B18" s="136"/>
      <c r="C18" s="143"/>
      <c r="D18" s="143"/>
      <c r="E18" s="143"/>
    </row>
    <row r="19" spans="1:5">
      <c r="A19" s="138">
        <f t="shared" si="0"/>
        <v>8</v>
      </c>
      <c r="B19" s="144" t="s">
        <v>7630</v>
      </c>
      <c r="C19" s="144"/>
      <c r="D19" s="144"/>
      <c r="E19" s="145">
        <f>E17</f>
        <v>25808343.623523332</v>
      </c>
    </row>
    <row r="20" spans="1:5">
      <c r="A20" s="138">
        <f t="shared" si="0"/>
        <v>9</v>
      </c>
      <c r="B20" s="144"/>
      <c r="C20" s="146"/>
      <c r="D20" s="144"/>
      <c r="E20" s="146"/>
    </row>
    <row r="21" spans="1:5">
      <c r="A21" s="138">
        <f t="shared" si="0"/>
        <v>10</v>
      </c>
      <c r="B21" s="144" t="s">
        <v>7631</v>
      </c>
      <c r="C21" s="147"/>
      <c r="D21" s="147">
        <v>0.21</v>
      </c>
      <c r="E21" s="148">
        <f>-E19*D21</f>
        <v>-5419752.1609398993</v>
      </c>
    </row>
    <row r="22" spans="1:5" ht="15.75" thickBot="1">
      <c r="A22" s="138">
        <f t="shared" si="0"/>
        <v>11</v>
      </c>
      <c r="B22" s="144" t="s">
        <v>7632</v>
      </c>
      <c r="C22" s="144"/>
      <c r="D22" s="149"/>
      <c r="E22" s="150">
        <f>-E19-E21</f>
        <v>-20388591.462583434</v>
      </c>
    </row>
    <row r="23" spans="1:5" ht="15.75" thickTop="1">
      <c r="A23" s="138">
        <f t="shared" si="0"/>
        <v>12</v>
      </c>
      <c r="B23" s="151"/>
      <c r="C23" s="144"/>
      <c r="D23" s="144"/>
      <c r="E23" s="144"/>
    </row>
    <row r="24" spans="1:5">
      <c r="A24" s="138">
        <f t="shared" si="0"/>
        <v>13</v>
      </c>
      <c r="B24" s="144" t="s">
        <v>7633</v>
      </c>
      <c r="C24" s="144"/>
      <c r="D24" s="144"/>
      <c r="E24" s="144"/>
    </row>
    <row r="25" spans="1:5">
      <c r="A25" s="138">
        <f t="shared" si="0"/>
        <v>14</v>
      </c>
      <c r="B25" s="144" t="s">
        <v>7644</v>
      </c>
      <c r="C25" s="152"/>
      <c r="D25" s="144"/>
      <c r="E25" s="145">
        <f>-E19</f>
        <v>-25808343.623523332</v>
      </c>
    </row>
    <row r="26" spans="1:5">
      <c r="A26" s="138">
        <f t="shared" si="0"/>
        <v>15</v>
      </c>
      <c r="B26" s="136" t="s">
        <v>7616</v>
      </c>
      <c r="C26" s="152"/>
      <c r="D26" s="122"/>
      <c r="E26" s="140">
        <f>'Annualize Elec DFIT Depr '!S29</f>
        <v>5419752.1609399002</v>
      </c>
    </row>
    <row r="27" spans="1:5">
      <c r="A27" s="138">
        <f t="shared" si="0"/>
        <v>16</v>
      </c>
      <c r="B27" s="136"/>
      <c r="C27" s="152"/>
      <c r="D27" s="144"/>
      <c r="E27" s="153"/>
    </row>
    <row r="28" spans="1:5" ht="15.75" thickBot="1">
      <c r="A28" s="138">
        <f t="shared" si="0"/>
        <v>17</v>
      </c>
      <c r="B28" s="144" t="s">
        <v>7634</v>
      </c>
      <c r="C28" s="144"/>
      <c r="D28" s="144"/>
      <c r="E28" s="150">
        <f>SUM(E25:E27)</f>
        <v>-20388591.46258343</v>
      </c>
    </row>
    <row r="29" spans="1:5" ht="15.75" thickTop="1">
      <c r="E29" s="140"/>
    </row>
  </sheetData>
  <pageMargins left="0.7" right="0.7" top="0.75" bottom="0.75" header="0.3" footer="0.3"/>
  <pageSetup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Normal="100" workbookViewId="0">
      <selection activeCell="D13" sqref="D13"/>
    </sheetView>
  </sheetViews>
  <sheetFormatPr defaultRowHeight="15"/>
  <cols>
    <col min="1" max="1" width="7.7109375" customWidth="1"/>
    <col min="2" max="2" width="60.28515625" customWidth="1"/>
    <col min="3" max="3" width="15.42578125" customWidth="1"/>
    <col min="4" max="4" width="14.140625" customWidth="1"/>
    <col min="5" max="5" width="14" customWidth="1"/>
    <col min="6" max="6" width="17.5703125" bestFit="1" customWidth="1"/>
    <col min="7" max="7" width="11.5703125" bestFit="1" customWidth="1"/>
    <col min="8" max="8" width="14.42578125" bestFit="1" customWidth="1"/>
    <col min="9" max="9" width="13.140625" bestFit="1" customWidth="1"/>
  </cols>
  <sheetData>
    <row r="1" spans="1:5">
      <c r="A1" s="122"/>
      <c r="B1" s="121"/>
      <c r="C1" s="122"/>
      <c r="D1" s="122"/>
      <c r="E1" s="155"/>
    </row>
    <row r="2" spans="1:5">
      <c r="A2" s="121"/>
      <c r="B2" s="121"/>
      <c r="C2" s="122"/>
      <c r="D2" s="122"/>
    </row>
    <row r="3" spans="1:5">
      <c r="A3" s="138"/>
      <c r="B3" s="138"/>
      <c r="C3" s="138"/>
      <c r="D3" s="138"/>
    </row>
    <row r="4" spans="1:5">
      <c r="A4" s="156"/>
      <c r="B4" s="157"/>
      <c r="C4" s="156"/>
      <c r="D4" s="156"/>
    </row>
    <row r="5" spans="1:5">
      <c r="A5" s="158" t="s">
        <v>7637</v>
      </c>
      <c r="B5" s="159"/>
      <c r="C5" s="159"/>
      <c r="D5" s="159"/>
      <c r="E5" s="159"/>
    </row>
    <row r="6" spans="1:5">
      <c r="A6" s="128" t="s">
        <v>7623</v>
      </c>
      <c r="B6" s="160"/>
      <c r="C6" s="160"/>
      <c r="D6" s="160"/>
      <c r="E6" s="160"/>
    </row>
    <row r="7" spans="1:5">
      <c r="A7" s="127" t="s">
        <v>7635</v>
      </c>
      <c r="B7" s="159"/>
      <c r="C7" s="159"/>
      <c r="D7" s="159"/>
      <c r="E7" s="159"/>
    </row>
    <row r="8" spans="1:5">
      <c r="A8" s="126" t="s">
        <v>7636</v>
      </c>
      <c r="B8" s="159"/>
      <c r="C8" s="159"/>
      <c r="D8" s="159"/>
      <c r="E8" s="159"/>
    </row>
    <row r="9" spans="1:5">
      <c r="A9" s="121"/>
      <c r="B9" s="121"/>
      <c r="C9" s="161"/>
      <c r="D9" s="161"/>
      <c r="E9" s="121"/>
    </row>
    <row r="10" spans="1:5">
      <c r="A10" s="162" t="s">
        <v>7624</v>
      </c>
      <c r="B10" s="121"/>
      <c r="C10" s="163" t="s">
        <v>7863</v>
      </c>
      <c r="D10" s="207" t="s">
        <v>7817</v>
      </c>
      <c r="E10" s="162" t="s">
        <v>593</v>
      </c>
    </row>
    <row r="11" spans="1:5">
      <c r="A11" s="133" t="s">
        <v>7625</v>
      </c>
      <c r="B11" s="164" t="s">
        <v>609</v>
      </c>
      <c r="C11" s="165" t="s">
        <v>7818</v>
      </c>
      <c r="D11" s="165" t="s">
        <v>7818</v>
      </c>
      <c r="E11" s="166" t="s">
        <v>7626</v>
      </c>
    </row>
    <row r="12" spans="1:5">
      <c r="A12" s="122"/>
      <c r="B12" s="122"/>
      <c r="C12" s="167"/>
      <c r="D12" s="167"/>
      <c r="E12" s="122"/>
    </row>
    <row r="13" spans="1:5">
      <c r="A13" s="138">
        <v>1</v>
      </c>
      <c r="B13" s="122" t="s">
        <v>7638</v>
      </c>
      <c r="C13" s="168">
        <f>'Restated Depr'!$G$7680</f>
        <v>117642623.35000011</v>
      </c>
      <c r="D13" s="168">
        <f>'Restated Depr'!$K$7680</f>
        <v>121125758.52907719</v>
      </c>
      <c r="E13" s="169">
        <f>D13-C13</f>
        <v>3483135.1790770739</v>
      </c>
    </row>
    <row r="14" spans="1:5">
      <c r="A14" s="138">
        <f>A13+1</f>
        <v>2</v>
      </c>
      <c r="B14" s="136" t="s">
        <v>7639</v>
      </c>
      <c r="C14" s="170">
        <f>'Restated Depr'!$G$7681</f>
        <v>26435491.918399982</v>
      </c>
      <c r="D14" s="170">
        <f>'Restated Depr'!$K$7681</f>
        <v>31848745.911044896</v>
      </c>
      <c r="E14" s="170">
        <f>D14-C14</f>
        <v>5413253.9926449135</v>
      </c>
    </row>
    <row r="15" spans="1:5">
      <c r="A15" s="138">
        <f t="shared" ref="A15:A29" si="0">A14+1</f>
        <v>3</v>
      </c>
      <c r="B15" s="136" t="s">
        <v>7629</v>
      </c>
      <c r="C15" s="216">
        <f t="shared" ref="C15:E15" si="1">SUM(C13:C14)</f>
        <v>144078115.2684001</v>
      </c>
      <c r="D15" s="216">
        <f t="shared" si="1"/>
        <v>152974504.44012207</v>
      </c>
      <c r="E15" s="216">
        <f t="shared" si="1"/>
        <v>8896389.1717219874</v>
      </c>
    </row>
    <row r="16" spans="1:5">
      <c r="A16" s="138">
        <f t="shared" si="0"/>
        <v>4</v>
      </c>
      <c r="B16" s="136" t="s">
        <v>7824</v>
      </c>
      <c r="C16" s="140">
        <f>'Restated Depr'!$G$7684</f>
        <v>144051.96000000002</v>
      </c>
      <c r="D16" s="140">
        <f>'Restated Depr'!$K$7684</f>
        <v>143636.04</v>
      </c>
      <c r="E16" s="170">
        <f t="shared" ref="E16:E17" si="2">D16-C16</f>
        <v>-415.92000000001281</v>
      </c>
    </row>
    <row r="17" spans="1:14">
      <c r="A17" s="138">
        <f t="shared" si="0"/>
        <v>5</v>
      </c>
      <c r="B17" s="136" t="s">
        <v>7825</v>
      </c>
      <c r="C17" s="171">
        <f>Accretion!B5</f>
        <v>102326.39999999999</v>
      </c>
      <c r="D17" s="171">
        <f>Accretion!B13</f>
        <v>158095.07999999999</v>
      </c>
      <c r="E17" s="171">
        <f t="shared" si="2"/>
        <v>55768.679999999993</v>
      </c>
    </row>
    <row r="18" spans="1:14">
      <c r="A18" s="138">
        <f t="shared" si="0"/>
        <v>6</v>
      </c>
      <c r="B18" s="136" t="s">
        <v>7823</v>
      </c>
      <c r="C18" s="168">
        <f>SUM(C15:C17)</f>
        <v>144324493.62840012</v>
      </c>
      <c r="D18" s="168">
        <f>SUM(D15:D17)</f>
        <v>153276235.56012207</v>
      </c>
      <c r="E18" s="170">
        <f>SUM(E15:E17)</f>
        <v>8951741.9317219872</v>
      </c>
    </row>
    <row r="19" spans="1:14">
      <c r="A19" s="138">
        <f t="shared" si="0"/>
        <v>7</v>
      </c>
      <c r="B19" s="172"/>
      <c r="C19" s="173"/>
      <c r="D19" s="144"/>
      <c r="E19" s="169"/>
    </row>
    <row r="20" spans="1:14">
      <c r="A20" s="138">
        <f t="shared" si="0"/>
        <v>8</v>
      </c>
      <c r="B20" s="144" t="s">
        <v>7630</v>
      </c>
      <c r="C20" s="170"/>
      <c r="D20" s="170"/>
      <c r="E20" s="170">
        <f>E18</f>
        <v>8951741.9317219872</v>
      </c>
      <c r="N20">
        <f>'Annualize Gas Deprec Lead '!M20</f>
        <v>0</v>
      </c>
    </row>
    <row r="21" spans="1:14">
      <c r="A21" s="138">
        <f t="shared" si="0"/>
        <v>9</v>
      </c>
      <c r="B21" s="144"/>
      <c r="C21" s="122"/>
      <c r="D21" s="170"/>
      <c r="E21" s="170"/>
    </row>
    <row r="22" spans="1:14">
      <c r="A22" s="138">
        <f t="shared" si="0"/>
        <v>10</v>
      </c>
      <c r="B22" s="144" t="s">
        <v>7631</v>
      </c>
      <c r="C22" s="168"/>
      <c r="D22" s="174">
        <v>0.28000000000000003</v>
      </c>
      <c r="E22" s="171">
        <f>-E20*D22</f>
        <v>-2506487.7408821569</v>
      </c>
    </row>
    <row r="23" spans="1:14" ht="15.75" thickBot="1">
      <c r="A23" s="138">
        <f t="shared" si="0"/>
        <v>11</v>
      </c>
      <c r="B23" s="144" t="s">
        <v>7632</v>
      </c>
      <c r="C23" s="169"/>
      <c r="D23" s="169"/>
      <c r="E23" s="150">
        <f>-E20-E22</f>
        <v>-6445254.1908398308</v>
      </c>
    </row>
    <row r="24" spans="1:14" ht="15.75" thickTop="1">
      <c r="A24" s="138">
        <f t="shared" si="0"/>
        <v>12</v>
      </c>
      <c r="B24" s="151"/>
      <c r="C24" s="122"/>
      <c r="D24" s="122"/>
      <c r="E24" s="168"/>
    </row>
    <row r="25" spans="1:14">
      <c r="A25" s="138">
        <f t="shared" si="0"/>
        <v>13</v>
      </c>
      <c r="B25" s="144" t="s">
        <v>7633</v>
      </c>
      <c r="C25" s="122"/>
      <c r="D25" s="122"/>
      <c r="E25" s="168"/>
    </row>
    <row r="26" spans="1:14">
      <c r="A26" s="138">
        <f t="shared" si="0"/>
        <v>14</v>
      </c>
      <c r="B26" s="144" t="s">
        <v>7643</v>
      </c>
      <c r="C26" s="122"/>
      <c r="D26" s="122"/>
      <c r="E26" s="169">
        <f>-E20</f>
        <v>-8951741.9317219872</v>
      </c>
    </row>
    <row r="27" spans="1:14">
      <c r="A27" s="138">
        <f t="shared" si="0"/>
        <v>15</v>
      </c>
      <c r="B27" s="136" t="s">
        <v>7640</v>
      </c>
      <c r="C27" s="122"/>
      <c r="D27" s="122"/>
      <c r="E27" s="153">
        <f>'EOP Gas DFIT Depr Restatement '!S29</f>
        <v>2506487.7408821569</v>
      </c>
    </row>
    <row r="28" spans="1:14">
      <c r="A28" s="138">
        <f t="shared" si="0"/>
        <v>16</v>
      </c>
      <c r="B28" s="136" t="s">
        <v>7927</v>
      </c>
      <c r="C28" s="122"/>
      <c r="D28" s="122"/>
      <c r="E28" s="171">
        <f>'DFIT Adjustment'!J15</f>
        <v>1017727.8772500001</v>
      </c>
    </row>
    <row r="29" spans="1:14" ht="15.75" thickBot="1">
      <c r="A29" s="138">
        <f t="shared" si="0"/>
        <v>17</v>
      </c>
      <c r="B29" s="144" t="s">
        <v>7634</v>
      </c>
      <c r="C29" s="122"/>
      <c r="D29" s="122"/>
      <c r="E29" s="150">
        <f>SUM(E26:E28)</f>
        <v>-5427526.3135898309</v>
      </c>
    </row>
    <row r="30" spans="1:14" ht="15.75" thickTop="1"/>
  </sheetData>
  <pageMargins left="0.7" right="0.7" top="0.75" bottom="0.75" header="0.3" footer="0.3"/>
  <pageSetup scale="81"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0"/>
  <sheetViews>
    <sheetView zoomScaleNormal="100" workbookViewId="0">
      <selection activeCell="C13" sqref="C13"/>
    </sheetView>
  </sheetViews>
  <sheetFormatPr defaultRowHeight="15"/>
  <cols>
    <col min="1" max="1" width="7.7109375" customWidth="1"/>
    <col min="2" max="2" width="60.28515625" customWidth="1"/>
    <col min="3" max="3" width="15.42578125" customWidth="1"/>
    <col min="4" max="4" width="14.140625" customWidth="1"/>
    <col min="5" max="5" width="14" customWidth="1"/>
    <col min="6" max="7" width="12.28515625" customWidth="1"/>
    <col min="8" max="8" width="14.42578125" bestFit="1" customWidth="1"/>
    <col min="9" max="9" width="13.140625" bestFit="1" customWidth="1"/>
  </cols>
  <sheetData>
    <row r="1" spans="1:5">
      <c r="A1" s="122"/>
      <c r="B1" s="121"/>
      <c r="C1" s="122"/>
      <c r="D1" s="122"/>
      <c r="E1" s="155"/>
    </row>
    <row r="2" spans="1:5">
      <c r="A2" s="121"/>
      <c r="B2" s="121"/>
      <c r="C2" s="122"/>
      <c r="D2" s="122"/>
    </row>
    <row r="3" spans="1:5">
      <c r="A3" s="138"/>
      <c r="B3" s="138"/>
      <c r="C3" s="138"/>
      <c r="D3" s="138"/>
    </row>
    <row r="4" spans="1:5">
      <c r="A4" s="156"/>
      <c r="B4" s="157"/>
      <c r="C4" s="156"/>
      <c r="D4" s="156"/>
    </row>
    <row r="5" spans="1:5">
      <c r="A5" s="158" t="s">
        <v>7637</v>
      </c>
      <c r="B5" s="159"/>
      <c r="C5" s="159"/>
      <c r="D5" s="159"/>
    </row>
    <row r="6" spans="1:5">
      <c r="A6" s="128" t="s">
        <v>7648</v>
      </c>
      <c r="B6" s="160"/>
      <c r="C6" s="160"/>
      <c r="D6" s="160"/>
      <c r="E6" s="160"/>
    </row>
    <row r="7" spans="1:5">
      <c r="A7" s="127" t="s">
        <v>7635</v>
      </c>
      <c r="B7" s="159"/>
      <c r="C7" s="159"/>
      <c r="D7" s="159"/>
      <c r="E7" s="159"/>
    </row>
    <row r="8" spans="1:5">
      <c r="A8" s="126" t="s">
        <v>7636</v>
      </c>
      <c r="B8" s="159"/>
      <c r="C8" s="159"/>
      <c r="D8" s="159"/>
      <c r="E8" s="159"/>
    </row>
    <row r="9" spans="1:5">
      <c r="A9" s="121"/>
      <c r="B9" s="121"/>
      <c r="C9" s="161"/>
      <c r="D9" s="161"/>
      <c r="E9" s="121"/>
    </row>
    <row r="10" spans="1:5">
      <c r="A10" s="162" t="s">
        <v>7624</v>
      </c>
      <c r="B10" s="121"/>
      <c r="C10" s="207" t="s">
        <v>7817</v>
      </c>
      <c r="D10" s="125" t="s">
        <v>7864</v>
      </c>
      <c r="E10" s="162" t="s">
        <v>7865</v>
      </c>
    </row>
    <row r="11" spans="1:5">
      <c r="A11" s="133" t="s">
        <v>7625</v>
      </c>
      <c r="B11" s="164" t="s">
        <v>609</v>
      </c>
      <c r="C11" s="165" t="s">
        <v>7818</v>
      </c>
      <c r="D11" s="133" t="s">
        <v>7818</v>
      </c>
      <c r="E11" s="166" t="s">
        <v>7626</v>
      </c>
    </row>
    <row r="12" spans="1:5">
      <c r="A12" s="122"/>
      <c r="B12" s="122"/>
      <c r="C12" s="167"/>
      <c r="D12" s="167"/>
      <c r="E12" s="122"/>
    </row>
    <row r="13" spans="1:5">
      <c r="A13" s="138">
        <v>1</v>
      </c>
      <c r="B13" s="122" t="s">
        <v>7638</v>
      </c>
      <c r="C13" s="168">
        <f>'EOP Gas Deprec Lead '!D13</f>
        <v>121125758.52907719</v>
      </c>
      <c r="D13" s="168">
        <f>'Restated Depr'!$O$7680</f>
        <v>110842826.40039109</v>
      </c>
      <c r="E13" s="169">
        <f>D13-C13</f>
        <v>-10282932.1286861</v>
      </c>
    </row>
    <row r="14" spans="1:5">
      <c r="A14" s="138">
        <f>A13+1</f>
        <v>2</v>
      </c>
      <c r="B14" s="136" t="s">
        <v>7639</v>
      </c>
      <c r="C14" s="170">
        <f>'EOP Gas Deprec Lead '!D14</f>
        <v>31848745.911044896</v>
      </c>
      <c r="D14" s="170">
        <f>'Restated Depr'!$O$7681</f>
        <v>31063562.262800727</v>
      </c>
      <c r="E14" s="170">
        <f>D14-C14</f>
        <v>-785183.64824416861</v>
      </c>
    </row>
    <row r="15" spans="1:5">
      <c r="A15" s="138">
        <f>A14+1</f>
        <v>3</v>
      </c>
      <c r="B15" s="136" t="s">
        <v>7629</v>
      </c>
      <c r="C15" s="216">
        <f t="shared" ref="C15:E15" si="0">SUM(C13:C14)</f>
        <v>152974504.44012207</v>
      </c>
      <c r="D15" s="216">
        <f t="shared" si="0"/>
        <v>141906388.66319183</v>
      </c>
      <c r="E15" s="217">
        <f t="shared" si="0"/>
        <v>-11068115.776930269</v>
      </c>
    </row>
    <row r="16" spans="1:5">
      <c r="A16" s="138">
        <f>A15+1</f>
        <v>4</v>
      </c>
      <c r="B16" s="136" t="s">
        <v>7824</v>
      </c>
      <c r="C16" s="140">
        <f>'EOP Gas Deprec Lead '!D16</f>
        <v>143636.04</v>
      </c>
      <c r="D16" s="140">
        <f>'Restated Depr'!$O$7684</f>
        <v>143636.04</v>
      </c>
      <c r="E16" s="170">
        <f t="shared" ref="E16:E17" si="1">D16-C16</f>
        <v>0</v>
      </c>
    </row>
    <row r="17" spans="1:5">
      <c r="A17" s="138">
        <f t="shared" ref="A17:A29" si="2">A16+1</f>
        <v>5</v>
      </c>
      <c r="B17" s="136" t="s">
        <v>7825</v>
      </c>
      <c r="C17" s="171">
        <f>'EOP Gas Deprec Lead '!D17</f>
        <v>158095.07999999999</v>
      </c>
      <c r="D17" s="171">
        <f>C17</f>
        <v>158095.07999999999</v>
      </c>
      <c r="E17" s="171">
        <f t="shared" si="1"/>
        <v>0</v>
      </c>
    </row>
    <row r="18" spans="1:5">
      <c r="A18" s="138">
        <f t="shared" si="2"/>
        <v>6</v>
      </c>
      <c r="B18" s="136" t="s">
        <v>7823</v>
      </c>
      <c r="C18" s="168">
        <f>SUM(C15:C17)</f>
        <v>153276235.56012207</v>
      </c>
      <c r="D18" s="168">
        <f t="shared" ref="D18:E18" si="3">SUM(D15:D17)</f>
        <v>142208119.78319183</v>
      </c>
      <c r="E18" s="170">
        <f t="shared" si="3"/>
        <v>-11068115.776930269</v>
      </c>
    </row>
    <row r="19" spans="1:5">
      <c r="A19" s="138">
        <f t="shared" si="2"/>
        <v>7</v>
      </c>
      <c r="B19" s="172"/>
      <c r="C19" s="173"/>
      <c r="D19" s="144"/>
      <c r="E19" s="169"/>
    </row>
    <row r="20" spans="1:5">
      <c r="A20" s="138">
        <f t="shared" si="2"/>
        <v>8</v>
      </c>
      <c r="B20" s="144" t="s">
        <v>7630</v>
      </c>
      <c r="C20" s="170"/>
      <c r="D20" s="170"/>
      <c r="E20" s="170">
        <f>E18</f>
        <v>-11068115.776930269</v>
      </c>
    </row>
    <row r="21" spans="1:5">
      <c r="A21" s="138">
        <f t="shared" si="2"/>
        <v>9</v>
      </c>
      <c r="B21" s="144"/>
      <c r="C21" s="122"/>
      <c r="D21" s="170"/>
      <c r="E21" s="170"/>
    </row>
    <row r="22" spans="1:5">
      <c r="A22" s="138">
        <f t="shared" si="2"/>
        <v>10</v>
      </c>
      <c r="B22" s="144" t="s">
        <v>7631</v>
      </c>
      <c r="C22" s="168"/>
      <c r="D22" s="174">
        <v>0.21</v>
      </c>
      <c r="E22" s="171">
        <f>-E20*D22</f>
        <v>2324304.3131553563</v>
      </c>
    </row>
    <row r="23" spans="1:5" ht="15.75" thickBot="1">
      <c r="A23" s="138">
        <f t="shared" si="2"/>
        <v>11</v>
      </c>
      <c r="B23" s="144" t="s">
        <v>7632</v>
      </c>
      <c r="C23" s="169"/>
      <c r="D23" s="169"/>
      <c r="E23" s="150">
        <f>-E20-E22</f>
        <v>8743811.4637749121</v>
      </c>
    </row>
    <row r="24" spans="1:5" ht="15.75" thickTop="1">
      <c r="A24" s="138">
        <f t="shared" si="2"/>
        <v>12</v>
      </c>
      <c r="B24" s="151"/>
      <c r="C24" s="122"/>
      <c r="D24" s="122"/>
      <c r="E24" s="168"/>
    </row>
    <row r="25" spans="1:5">
      <c r="A25" s="138">
        <f t="shared" si="2"/>
        <v>13</v>
      </c>
      <c r="B25" s="144" t="s">
        <v>7633</v>
      </c>
      <c r="C25" s="122"/>
      <c r="D25" s="122"/>
      <c r="E25" s="168"/>
    </row>
    <row r="26" spans="1:5">
      <c r="A26" s="138">
        <f t="shared" si="2"/>
        <v>14</v>
      </c>
      <c r="B26" s="144" t="s">
        <v>7643</v>
      </c>
      <c r="C26" s="122"/>
      <c r="D26" s="122"/>
      <c r="E26" s="169">
        <f>-E20</f>
        <v>11068115.776930269</v>
      </c>
    </row>
    <row r="27" spans="1:5">
      <c r="A27" s="138">
        <f t="shared" si="2"/>
        <v>15</v>
      </c>
      <c r="B27" s="136" t="s">
        <v>7640</v>
      </c>
      <c r="C27" s="122"/>
      <c r="D27" s="122"/>
      <c r="E27" s="153">
        <f>'Annualized Gas DFIT Depr'!S29</f>
        <v>-2324304.3131553559</v>
      </c>
    </row>
    <row r="28" spans="1:5">
      <c r="A28" s="138">
        <f t="shared" si="2"/>
        <v>16</v>
      </c>
      <c r="B28" s="136"/>
      <c r="C28" s="122"/>
      <c r="D28" s="122"/>
      <c r="E28" s="175"/>
    </row>
    <row r="29" spans="1:5" ht="15.75" thickBot="1">
      <c r="A29" s="138">
        <f t="shared" si="2"/>
        <v>17</v>
      </c>
      <c r="B29" s="144" t="s">
        <v>7634</v>
      </c>
      <c r="C29" s="122"/>
      <c r="D29" s="122"/>
      <c r="E29" s="150">
        <f>SUM(E26:E28)</f>
        <v>8743811.4637749121</v>
      </c>
    </row>
    <row r="30" spans="1:5" ht="15.75" thickTop="1"/>
  </sheetData>
  <pageMargins left="0.7" right="0.7" top="0.75" bottom="0.75" header="0.3" footer="0.3"/>
  <pageSetup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C6" sqref="C6"/>
    </sheetView>
  </sheetViews>
  <sheetFormatPr defaultRowHeight="15"/>
  <cols>
    <col min="1" max="1" width="12.28515625" customWidth="1"/>
    <col min="2" max="4" width="35.85546875" customWidth="1"/>
  </cols>
  <sheetData>
    <row r="1" spans="1:4">
      <c r="A1" s="6" t="s">
        <v>7866</v>
      </c>
    </row>
    <row r="2" spans="1:4">
      <c r="A2" s="6" t="s">
        <v>7871</v>
      </c>
    </row>
    <row r="4" spans="1:4" ht="15.75">
      <c r="A4" s="331" t="s">
        <v>7820</v>
      </c>
      <c r="B4" s="331" t="s">
        <v>7867</v>
      </c>
      <c r="C4" s="331" t="s">
        <v>595</v>
      </c>
      <c r="D4" s="331" t="s">
        <v>7872</v>
      </c>
    </row>
    <row r="5" spans="1:4" ht="63">
      <c r="A5" s="332" t="s">
        <v>7819</v>
      </c>
      <c r="B5" s="332" t="s">
        <v>7868</v>
      </c>
      <c r="C5" s="332" t="s">
        <v>7869</v>
      </c>
      <c r="D5" s="332" t="s">
        <v>7881</v>
      </c>
    </row>
    <row r="6" spans="1:4" ht="126">
      <c r="A6" s="333" t="s">
        <v>7877</v>
      </c>
      <c r="B6" s="333" t="s">
        <v>7873</v>
      </c>
      <c r="C6" s="333" t="s">
        <v>7874</v>
      </c>
      <c r="D6" s="333" t="s">
        <v>7876</v>
      </c>
    </row>
    <row r="7" spans="1:4" ht="157.5">
      <c r="A7" s="334" t="s">
        <v>7604</v>
      </c>
      <c r="B7" s="335" t="s">
        <v>7875</v>
      </c>
      <c r="C7" s="335" t="s">
        <v>7873</v>
      </c>
      <c r="D7" s="335" t="s">
        <v>7882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7719"/>
  <sheetViews>
    <sheetView tabSelected="1" zoomScaleNormal="100" workbookViewId="0">
      <pane xSplit="5" ySplit="4" topLeftCell="G7698" activePane="bottomRight" state="frozen"/>
      <selection activeCell="N46" sqref="N46"/>
      <selection pane="topRight" activeCell="N46" sqref="N46"/>
      <selection pane="bottomLeft" activeCell="N46" sqref="N46"/>
      <selection pane="bottomRight" activeCell="H7711" sqref="H7711"/>
    </sheetView>
  </sheetViews>
  <sheetFormatPr defaultRowHeight="15"/>
  <cols>
    <col min="1" max="1" width="29.5703125" customWidth="1"/>
    <col min="2" max="2" width="32.28515625" customWidth="1"/>
    <col min="3" max="3" width="7.5703125" customWidth="1"/>
    <col min="4" max="4" width="11.140625" style="2" customWidth="1"/>
    <col min="5" max="5" width="15.5703125" customWidth="1"/>
    <col min="6" max="6" width="17.7109375" customWidth="1"/>
    <col min="7" max="7" width="13.7109375" bestFit="1" customWidth="1"/>
    <col min="8" max="8" width="18" customWidth="1"/>
    <col min="9" max="9" width="17.140625" style="16" customWidth="1"/>
    <col min="10" max="10" width="8.7109375" style="16" customWidth="1"/>
    <col min="11" max="11" width="15.85546875" style="16" bestFit="1" customWidth="1"/>
    <col min="12" max="12" width="15.28515625" customWidth="1"/>
    <col min="13" max="13" width="17.28515625" style="16" customWidth="1"/>
    <col min="14" max="14" width="9.28515625" customWidth="1"/>
    <col min="15" max="15" width="16.42578125" customWidth="1"/>
    <col min="16" max="16" width="15.28515625" customWidth="1"/>
    <col min="17" max="17" width="11.5703125" bestFit="1" customWidth="1"/>
    <col min="18" max="18" width="14.7109375" bestFit="1" customWidth="1"/>
    <col min="19" max="19" width="13.42578125" customWidth="1"/>
    <col min="20" max="20" width="10.7109375" bestFit="1" customWidth="1"/>
    <col min="23" max="23" width="9.140625" bestFit="1" customWidth="1"/>
  </cols>
  <sheetData>
    <row r="1" spans="1:18">
      <c r="A1" s="36" t="s">
        <v>633</v>
      </c>
      <c r="E1" s="210"/>
      <c r="F1" s="273" t="s">
        <v>589</v>
      </c>
      <c r="G1" s="273"/>
      <c r="H1" s="277"/>
      <c r="I1" s="274" t="s">
        <v>590</v>
      </c>
      <c r="J1" s="274"/>
      <c r="K1" s="274"/>
      <c r="L1" s="33" t="s">
        <v>591</v>
      </c>
      <c r="M1" s="275" t="s">
        <v>592</v>
      </c>
      <c r="N1" s="276"/>
      <c r="O1" s="277"/>
      <c r="P1" s="208" t="s">
        <v>591</v>
      </c>
    </row>
    <row r="2" spans="1:18">
      <c r="A2" s="34" t="s">
        <v>7604</v>
      </c>
      <c r="B2" s="203"/>
      <c r="E2" s="210"/>
      <c r="F2" s="211"/>
      <c r="G2" s="2"/>
      <c r="H2" s="309"/>
      <c r="I2" s="12"/>
      <c r="J2" s="12"/>
      <c r="K2" s="202"/>
      <c r="L2" s="23"/>
      <c r="M2" s="12"/>
      <c r="N2" s="2"/>
      <c r="O2" s="210"/>
      <c r="P2" s="23"/>
    </row>
    <row r="3" spans="1:18" ht="45" customHeight="1">
      <c r="A3" s="314" t="s">
        <v>0</v>
      </c>
      <c r="B3" s="314" t="s">
        <v>635</v>
      </c>
      <c r="C3" s="314" t="s">
        <v>636</v>
      </c>
      <c r="D3" s="315" t="s">
        <v>634</v>
      </c>
      <c r="E3" s="322" t="s">
        <v>596</v>
      </c>
      <c r="F3" s="316" t="s">
        <v>7879</v>
      </c>
      <c r="G3" s="316" t="s">
        <v>623</v>
      </c>
      <c r="H3" s="317" t="s">
        <v>7880</v>
      </c>
      <c r="I3" s="318" t="s">
        <v>610</v>
      </c>
      <c r="J3" s="318" t="s">
        <v>612</v>
      </c>
      <c r="K3" s="319" t="s">
        <v>614</v>
      </c>
      <c r="L3" s="320" t="s">
        <v>615</v>
      </c>
      <c r="M3" s="318" t="s">
        <v>610</v>
      </c>
      <c r="N3" s="316" t="s">
        <v>588</v>
      </c>
      <c r="O3" s="317" t="s">
        <v>616</v>
      </c>
      <c r="P3" s="320" t="s">
        <v>617</v>
      </c>
      <c r="Q3" s="321" t="s">
        <v>7820</v>
      </c>
    </row>
    <row r="4" spans="1:18" hidden="1">
      <c r="E4" s="323"/>
      <c r="F4" s="8" t="s">
        <v>598</v>
      </c>
      <c r="G4" s="8" t="s">
        <v>599</v>
      </c>
      <c r="H4" s="24" t="s">
        <v>7878</v>
      </c>
      <c r="I4" s="13" t="s">
        <v>611</v>
      </c>
      <c r="J4" s="14" t="s">
        <v>613</v>
      </c>
      <c r="K4" s="14" t="s">
        <v>618</v>
      </c>
      <c r="L4" s="24" t="s">
        <v>600</v>
      </c>
      <c r="M4" s="14" t="s">
        <v>601</v>
      </c>
      <c r="N4" s="8" t="s">
        <v>602</v>
      </c>
      <c r="O4" s="24" t="s">
        <v>619</v>
      </c>
      <c r="P4" s="24" t="s">
        <v>603</v>
      </c>
      <c r="Q4" s="264" t="s">
        <v>7870</v>
      </c>
    </row>
    <row r="5" spans="1:18" hidden="1">
      <c r="E5" s="323"/>
      <c r="F5" s="1"/>
      <c r="G5" s="5"/>
      <c r="H5" s="27"/>
      <c r="I5" s="10"/>
      <c r="J5" s="10"/>
      <c r="K5" s="30"/>
      <c r="L5" s="25"/>
      <c r="M5" s="10"/>
      <c r="N5" s="3"/>
      <c r="O5" s="25"/>
      <c r="P5" s="25"/>
    </row>
    <row r="6" spans="1:18" hidden="1">
      <c r="A6" t="s">
        <v>1</v>
      </c>
      <c r="B6" t="s">
        <v>652</v>
      </c>
      <c r="C6" s="224" t="s">
        <v>7840</v>
      </c>
      <c r="D6" s="2">
        <v>389.1</v>
      </c>
      <c r="E6" s="324">
        <v>42947</v>
      </c>
      <c r="F6" s="9">
        <v>14082567.58</v>
      </c>
      <c r="G6" s="18">
        <v>0.02</v>
      </c>
      <c r="H6" s="299">
        <v>23470.95</v>
      </c>
      <c r="I6" s="15">
        <v>14082567.58</v>
      </c>
      <c r="J6" s="11">
        <f t="shared" ref="J6:J17" si="0">G6</f>
        <v>0.02</v>
      </c>
      <c r="K6" s="31">
        <f t="shared" ref="K6:K17" si="1">I6*J6/12</f>
        <v>23470.945966666666</v>
      </c>
      <c r="L6" s="26">
        <f t="shared" ref="L6:L17" si="2">K6-H6</f>
        <v>-4.0333333345188294E-3</v>
      </c>
      <c r="M6" s="15">
        <f t="shared" ref="M6:M17" si="3">I6</f>
        <v>14082567.58</v>
      </c>
      <c r="N6" s="5">
        <f>VLOOKUP(CONCATENATE(A6,"-6"),'Restated Depr'!$B$6:$G$7674,6,0)</f>
        <v>1.6500000000000001E-2</v>
      </c>
      <c r="O6" s="26">
        <f t="shared" ref="O6:O17" si="4">M6*N6/12</f>
        <v>19363.5304225</v>
      </c>
      <c r="P6" s="26">
        <f t="shared" ref="P6:P17" si="5">O6-K6</f>
        <v>-4107.4155441666662</v>
      </c>
      <c r="Q6" t="s">
        <v>7819</v>
      </c>
      <c r="R6" s="5"/>
    </row>
    <row r="7" spans="1:18" hidden="1">
      <c r="A7" t="s">
        <v>1</v>
      </c>
      <c r="B7" t="s">
        <v>653</v>
      </c>
      <c r="C7" s="224" t="s">
        <v>7840</v>
      </c>
      <c r="D7" s="2">
        <v>389.1</v>
      </c>
      <c r="E7" s="324">
        <v>42978</v>
      </c>
      <c r="F7" s="1">
        <v>14082567.58</v>
      </c>
      <c r="G7" s="18">
        <v>0.02</v>
      </c>
      <c r="H7" s="298">
        <v>23470.95</v>
      </c>
      <c r="I7" s="10">
        <v>14082567.58</v>
      </c>
      <c r="J7" s="11">
        <f t="shared" si="0"/>
        <v>0.02</v>
      </c>
      <c r="K7" s="30">
        <f t="shared" si="1"/>
        <v>23470.945966666666</v>
      </c>
      <c r="L7" s="29">
        <f t="shared" si="2"/>
        <v>-4.0333333345188294E-3</v>
      </c>
      <c r="M7" s="10">
        <f t="shared" si="3"/>
        <v>14082567.58</v>
      </c>
      <c r="N7" s="5">
        <f>VLOOKUP(CONCATENATE(A7,"-6"),'Restated Depr'!$B$6:$G$7674,6,0)</f>
        <v>1.6500000000000001E-2</v>
      </c>
      <c r="O7" s="27">
        <f t="shared" si="4"/>
        <v>19363.5304225</v>
      </c>
      <c r="P7" s="29">
        <f t="shared" si="5"/>
        <v>-4107.4155441666662</v>
      </c>
      <c r="Q7" t="s">
        <v>7819</v>
      </c>
    </row>
    <row r="8" spans="1:18" hidden="1">
      <c r="A8" t="s">
        <v>1</v>
      </c>
      <c r="B8" t="s">
        <v>654</v>
      </c>
      <c r="C8" s="224" t="s">
        <v>7840</v>
      </c>
      <c r="D8" s="2">
        <v>389.1</v>
      </c>
      <c r="E8" s="324">
        <v>43008</v>
      </c>
      <c r="F8" s="1">
        <v>14082567.58</v>
      </c>
      <c r="G8" s="18">
        <v>0.02</v>
      </c>
      <c r="H8" s="298">
        <v>23470.95</v>
      </c>
      <c r="I8" s="10">
        <v>14082567.58</v>
      </c>
      <c r="J8" s="11">
        <f t="shared" si="0"/>
        <v>0.02</v>
      </c>
      <c r="K8" s="30">
        <f t="shared" si="1"/>
        <v>23470.945966666666</v>
      </c>
      <c r="L8" s="29">
        <f t="shared" si="2"/>
        <v>-4.0333333345188294E-3</v>
      </c>
      <c r="M8" s="10">
        <f t="shared" si="3"/>
        <v>14082567.58</v>
      </c>
      <c r="N8" s="5">
        <f>VLOOKUP(CONCATENATE(A8,"-6"),'Restated Depr'!$B$6:$G$7674,6,0)</f>
        <v>1.6500000000000001E-2</v>
      </c>
      <c r="O8" s="27">
        <f t="shared" si="4"/>
        <v>19363.5304225</v>
      </c>
      <c r="P8" s="29">
        <f t="shared" si="5"/>
        <v>-4107.4155441666662</v>
      </c>
      <c r="Q8" t="s">
        <v>7819</v>
      </c>
    </row>
    <row r="9" spans="1:18" hidden="1">
      <c r="A9" t="s">
        <v>1</v>
      </c>
      <c r="B9" t="s">
        <v>655</v>
      </c>
      <c r="C9" s="224" t="s">
        <v>7840</v>
      </c>
      <c r="D9" s="2">
        <v>389.1</v>
      </c>
      <c r="E9" s="324">
        <v>43039</v>
      </c>
      <c r="F9" s="1">
        <v>14082567.58</v>
      </c>
      <c r="G9" s="18">
        <v>0.02</v>
      </c>
      <c r="H9" s="298">
        <v>23470.95</v>
      </c>
      <c r="I9" s="10">
        <v>14082567.58</v>
      </c>
      <c r="J9" s="11">
        <f t="shared" si="0"/>
        <v>0.02</v>
      </c>
      <c r="K9" s="30">
        <f t="shared" si="1"/>
        <v>23470.945966666666</v>
      </c>
      <c r="L9" s="29">
        <f t="shared" si="2"/>
        <v>-4.0333333345188294E-3</v>
      </c>
      <c r="M9" s="10">
        <f t="shared" si="3"/>
        <v>14082567.58</v>
      </c>
      <c r="N9" s="5">
        <f>VLOOKUP(CONCATENATE(A9,"-6"),'Restated Depr'!$B$6:$G$7674,6,0)</f>
        <v>1.6500000000000001E-2</v>
      </c>
      <c r="O9" s="27">
        <f t="shared" si="4"/>
        <v>19363.5304225</v>
      </c>
      <c r="P9" s="29">
        <f t="shared" si="5"/>
        <v>-4107.4155441666662</v>
      </c>
      <c r="Q9" t="s">
        <v>7819</v>
      </c>
    </row>
    <row r="10" spans="1:18" hidden="1">
      <c r="A10" t="s">
        <v>1</v>
      </c>
      <c r="B10" t="s">
        <v>656</v>
      </c>
      <c r="C10" s="224" t="s">
        <v>7840</v>
      </c>
      <c r="D10" s="2">
        <v>389.1</v>
      </c>
      <c r="E10" s="324">
        <v>43069</v>
      </c>
      <c r="F10" s="1">
        <v>14082567.58</v>
      </c>
      <c r="G10" s="18">
        <v>0.02</v>
      </c>
      <c r="H10" s="298">
        <v>23470.95</v>
      </c>
      <c r="I10" s="10">
        <v>14082567.58</v>
      </c>
      <c r="J10" s="11">
        <f t="shared" si="0"/>
        <v>0.02</v>
      </c>
      <c r="K10" s="30">
        <f t="shared" si="1"/>
        <v>23470.945966666666</v>
      </c>
      <c r="L10" s="29">
        <f t="shared" si="2"/>
        <v>-4.0333333345188294E-3</v>
      </c>
      <c r="M10" s="10">
        <f t="shared" si="3"/>
        <v>14082567.58</v>
      </c>
      <c r="N10" s="5">
        <f>VLOOKUP(CONCATENATE(A10,"-6"),'Restated Depr'!$B$6:$G$7674,6,0)</f>
        <v>1.6500000000000001E-2</v>
      </c>
      <c r="O10" s="27">
        <f t="shared" si="4"/>
        <v>19363.5304225</v>
      </c>
      <c r="P10" s="29">
        <f t="shared" si="5"/>
        <v>-4107.4155441666662</v>
      </c>
      <c r="Q10" t="s">
        <v>7819</v>
      </c>
    </row>
    <row r="11" spans="1:18" hidden="1">
      <c r="A11" t="s">
        <v>1</v>
      </c>
      <c r="B11" t="s">
        <v>657</v>
      </c>
      <c r="C11" s="224" t="s">
        <v>7840</v>
      </c>
      <c r="D11" s="2">
        <v>389.1</v>
      </c>
      <c r="E11" s="324">
        <v>43100</v>
      </c>
      <c r="F11" s="1">
        <v>14082567.58</v>
      </c>
      <c r="G11" s="18">
        <v>1.8499999999999999E-2</v>
      </c>
      <c r="H11" s="298">
        <v>21710.629999999997</v>
      </c>
      <c r="I11" s="10">
        <v>14082567.58</v>
      </c>
      <c r="J11" s="11">
        <f t="shared" si="0"/>
        <v>1.8499999999999999E-2</v>
      </c>
      <c r="K11" s="30">
        <f t="shared" si="1"/>
        <v>21710.625019166666</v>
      </c>
      <c r="L11" s="29">
        <f t="shared" si="2"/>
        <v>-4.9808333315013442E-3</v>
      </c>
      <c r="M11" s="10">
        <f t="shared" si="3"/>
        <v>14082567.58</v>
      </c>
      <c r="N11" s="5">
        <f>VLOOKUP(CONCATENATE(A11,"-6"),'Restated Depr'!$B$6:$G$7674,6,0)</f>
        <v>1.6500000000000001E-2</v>
      </c>
      <c r="O11" s="27">
        <f t="shared" si="4"/>
        <v>19363.5304225</v>
      </c>
      <c r="P11" s="29">
        <f t="shared" si="5"/>
        <v>-2347.0945966666659</v>
      </c>
      <c r="Q11" t="s">
        <v>7819</v>
      </c>
    </row>
    <row r="12" spans="1:18" hidden="1">
      <c r="A12" t="s">
        <v>1</v>
      </c>
      <c r="B12" t="s">
        <v>658</v>
      </c>
      <c r="C12" s="224" t="s">
        <v>7840</v>
      </c>
      <c r="D12" s="2">
        <v>389.1</v>
      </c>
      <c r="E12" s="324">
        <v>43131</v>
      </c>
      <c r="F12" s="1">
        <v>14082567.58</v>
      </c>
      <c r="G12" s="5">
        <v>1.6500000000000001E-2</v>
      </c>
      <c r="H12" s="298">
        <v>19363.53</v>
      </c>
      <c r="I12" s="10">
        <v>14082567.58</v>
      </c>
      <c r="J12" s="11">
        <f t="shared" si="0"/>
        <v>1.6500000000000001E-2</v>
      </c>
      <c r="K12" s="30">
        <f t="shared" si="1"/>
        <v>19363.5304225</v>
      </c>
      <c r="L12" s="29">
        <f t="shared" si="2"/>
        <v>4.2250000115018338E-4</v>
      </c>
      <c r="M12" s="10">
        <f t="shared" si="3"/>
        <v>14082567.58</v>
      </c>
      <c r="N12" s="5">
        <f>VLOOKUP(CONCATENATE(A12,"-6"),'Restated Depr'!$B$6:$G$7674,6,0)</f>
        <v>1.6500000000000001E-2</v>
      </c>
      <c r="O12" s="27">
        <f t="shared" si="4"/>
        <v>19363.5304225</v>
      </c>
      <c r="P12" s="29">
        <f t="shared" si="5"/>
        <v>0</v>
      </c>
      <c r="Q12" t="s">
        <v>7819</v>
      </c>
    </row>
    <row r="13" spans="1:18" hidden="1">
      <c r="A13" t="s">
        <v>1</v>
      </c>
      <c r="B13" t="s">
        <v>659</v>
      </c>
      <c r="C13" s="224" t="s">
        <v>7840</v>
      </c>
      <c r="D13" s="2">
        <v>389.1</v>
      </c>
      <c r="E13" s="324">
        <v>43159</v>
      </c>
      <c r="F13" s="1">
        <v>14082567.58</v>
      </c>
      <c r="G13" s="5">
        <v>1.6500000000000001E-2</v>
      </c>
      <c r="H13" s="298">
        <v>19363.53</v>
      </c>
      <c r="I13" s="10">
        <v>14082567.58</v>
      </c>
      <c r="J13" s="11">
        <f t="shared" si="0"/>
        <v>1.6500000000000001E-2</v>
      </c>
      <c r="K13" s="30">
        <f t="shared" si="1"/>
        <v>19363.5304225</v>
      </c>
      <c r="L13" s="29">
        <f t="shared" si="2"/>
        <v>4.2250000115018338E-4</v>
      </c>
      <c r="M13" s="10">
        <f t="shared" si="3"/>
        <v>14082567.58</v>
      </c>
      <c r="N13" s="5">
        <f>VLOOKUP(CONCATENATE(A13,"-6"),'Restated Depr'!$B$6:$G$7674,6,0)</f>
        <v>1.6500000000000001E-2</v>
      </c>
      <c r="O13" s="27">
        <f t="shared" si="4"/>
        <v>19363.5304225</v>
      </c>
      <c r="P13" s="29">
        <f t="shared" si="5"/>
        <v>0</v>
      </c>
      <c r="Q13" t="s">
        <v>7819</v>
      </c>
    </row>
    <row r="14" spans="1:18" hidden="1">
      <c r="A14" t="s">
        <v>1</v>
      </c>
      <c r="B14" t="s">
        <v>660</v>
      </c>
      <c r="C14" s="224" t="s">
        <v>7840</v>
      </c>
      <c r="D14" s="2">
        <v>389.1</v>
      </c>
      <c r="E14" s="324">
        <v>43190</v>
      </c>
      <c r="F14" s="1">
        <v>14082567.58</v>
      </c>
      <c r="G14" s="5">
        <v>1.6500000000000001E-2</v>
      </c>
      <c r="H14" s="298">
        <v>19363.53</v>
      </c>
      <c r="I14" s="10">
        <v>14082567.58</v>
      </c>
      <c r="J14" s="11">
        <f t="shared" si="0"/>
        <v>1.6500000000000001E-2</v>
      </c>
      <c r="K14" s="30">
        <f t="shared" si="1"/>
        <v>19363.5304225</v>
      </c>
      <c r="L14" s="29">
        <f t="shared" si="2"/>
        <v>4.2250000115018338E-4</v>
      </c>
      <c r="M14" s="10">
        <f t="shared" si="3"/>
        <v>14082567.58</v>
      </c>
      <c r="N14" s="5">
        <f>VLOOKUP(CONCATENATE(A14,"-6"),'Restated Depr'!$B$6:$G$7674,6,0)</f>
        <v>1.6500000000000001E-2</v>
      </c>
      <c r="O14" s="27">
        <f t="shared" si="4"/>
        <v>19363.5304225</v>
      </c>
      <c r="P14" s="29">
        <f t="shared" si="5"/>
        <v>0</v>
      </c>
      <c r="Q14" t="s">
        <v>7819</v>
      </c>
    </row>
    <row r="15" spans="1:18" hidden="1">
      <c r="A15" t="s">
        <v>1</v>
      </c>
      <c r="B15" t="s">
        <v>661</v>
      </c>
      <c r="C15" s="224" t="s">
        <v>7840</v>
      </c>
      <c r="D15" s="2">
        <v>389.1</v>
      </c>
      <c r="E15" s="324">
        <v>43220</v>
      </c>
      <c r="F15" s="1">
        <v>14082567.58</v>
      </c>
      <c r="G15" s="5">
        <v>1.6500000000000001E-2</v>
      </c>
      <c r="H15" s="298">
        <v>19363.53</v>
      </c>
      <c r="I15" s="10">
        <v>14082567.58</v>
      </c>
      <c r="J15" s="11">
        <f t="shared" si="0"/>
        <v>1.6500000000000001E-2</v>
      </c>
      <c r="K15" s="30">
        <f t="shared" si="1"/>
        <v>19363.5304225</v>
      </c>
      <c r="L15" s="29">
        <f t="shared" si="2"/>
        <v>4.2250000115018338E-4</v>
      </c>
      <c r="M15" s="10">
        <f t="shared" si="3"/>
        <v>14082567.58</v>
      </c>
      <c r="N15" s="5">
        <f>VLOOKUP(CONCATENATE(A15,"-6"),'Restated Depr'!$B$6:$G$7674,6,0)</f>
        <v>1.6500000000000001E-2</v>
      </c>
      <c r="O15" s="27">
        <f t="shared" si="4"/>
        <v>19363.5304225</v>
      </c>
      <c r="P15" s="29">
        <f t="shared" si="5"/>
        <v>0</v>
      </c>
      <c r="Q15" t="s">
        <v>7819</v>
      </c>
    </row>
    <row r="16" spans="1:18" hidden="1">
      <c r="A16" t="s">
        <v>1</v>
      </c>
      <c r="B16" t="s">
        <v>662</v>
      </c>
      <c r="C16" s="224" t="s">
        <v>7840</v>
      </c>
      <c r="D16" s="2">
        <v>389.1</v>
      </c>
      <c r="E16" s="324">
        <v>43251</v>
      </c>
      <c r="F16" s="1">
        <v>14082567.58</v>
      </c>
      <c r="G16" s="5">
        <v>1.6500000000000001E-2</v>
      </c>
      <c r="H16" s="298">
        <v>19363.53</v>
      </c>
      <c r="I16" s="10">
        <v>14082567.58</v>
      </c>
      <c r="J16" s="11">
        <f t="shared" si="0"/>
        <v>1.6500000000000001E-2</v>
      </c>
      <c r="K16" s="30">
        <f t="shared" si="1"/>
        <v>19363.5304225</v>
      </c>
      <c r="L16" s="29">
        <f t="shared" si="2"/>
        <v>4.2250000115018338E-4</v>
      </c>
      <c r="M16" s="10">
        <f t="shared" si="3"/>
        <v>14082567.58</v>
      </c>
      <c r="N16" s="5">
        <f>VLOOKUP(CONCATENATE(A16,"-6"),'Restated Depr'!$B$6:$G$7674,6,0)</f>
        <v>1.6500000000000001E-2</v>
      </c>
      <c r="O16" s="27">
        <f t="shared" si="4"/>
        <v>19363.5304225</v>
      </c>
      <c r="P16" s="29">
        <f t="shared" si="5"/>
        <v>0</v>
      </c>
      <c r="Q16" t="s">
        <v>7819</v>
      </c>
    </row>
    <row r="17" spans="1:20" hidden="1">
      <c r="A17" t="s">
        <v>1</v>
      </c>
      <c r="B17" t="s">
        <v>663</v>
      </c>
      <c r="C17" s="224" t="s">
        <v>7840</v>
      </c>
      <c r="D17" s="2">
        <v>389.1</v>
      </c>
      <c r="E17" s="324">
        <v>43281</v>
      </c>
      <c r="F17" s="1">
        <v>14082567.58</v>
      </c>
      <c r="G17" s="5">
        <v>1.6500000000000001E-2</v>
      </c>
      <c r="H17" s="298">
        <v>19363.53</v>
      </c>
      <c r="I17" s="10">
        <v>14082567.58</v>
      </c>
      <c r="J17" s="11">
        <f t="shared" si="0"/>
        <v>1.6500000000000001E-2</v>
      </c>
      <c r="K17" s="30">
        <f t="shared" si="1"/>
        <v>19363.5304225</v>
      </c>
      <c r="L17" s="29">
        <f t="shared" si="2"/>
        <v>4.2250000115018338E-4</v>
      </c>
      <c r="M17" s="10">
        <f t="shared" si="3"/>
        <v>14082567.58</v>
      </c>
      <c r="N17" s="5">
        <f>VLOOKUP(CONCATENATE(A17,"-6"),'Restated Depr'!$B$6:$G$7674,6,0)</f>
        <v>1.6500000000000001E-2</v>
      </c>
      <c r="O17" s="27">
        <f t="shared" si="4"/>
        <v>19363.5304225</v>
      </c>
      <c r="P17" s="29">
        <f t="shared" si="5"/>
        <v>0</v>
      </c>
      <c r="Q17" t="s">
        <v>7819</v>
      </c>
      <c r="R17" s="5"/>
    </row>
    <row r="18" spans="1:20" ht="15.75" hidden="1" thickBot="1">
      <c r="A18" t="s">
        <v>1</v>
      </c>
      <c r="C18" s="224" t="s">
        <v>650</v>
      </c>
      <c r="D18"/>
      <c r="E18" s="323" t="s">
        <v>606</v>
      </c>
      <c r="F18" s="1"/>
      <c r="G18" s="5"/>
      <c r="H18" s="310">
        <f>SUM(H6:H17)</f>
        <v>255246.56</v>
      </c>
      <c r="I18" s="10"/>
      <c r="J18" s="10"/>
      <c r="K18" s="32">
        <f>SUM(K6:K17)</f>
        <v>255246.53738749993</v>
      </c>
      <c r="L18" s="28">
        <f>SUM(L6:L17)</f>
        <v>-2.2612499997194391E-2</v>
      </c>
      <c r="M18" s="10"/>
      <c r="N18" s="3"/>
      <c r="O18" s="28">
        <f>SUM(O6:O17)</f>
        <v>232362.36506999994</v>
      </c>
      <c r="P18" s="28">
        <f>SUM(P6:P17)</f>
        <v>-22884.172317499997</v>
      </c>
    </row>
    <row r="19" spans="1:20" hidden="1">
      <c r="A19" s="36" t="s">
        <v>621</v>
      </c>
      <c r="B19" s="36" t="s">
        <v>7779</v>
      </c>
      <c r="C19" s="225" t="s">
        <v>7840</v>
      </c>
      <c r="D19" s="218"/>
      <c r="E19" s="325">
        <v>42947</v>
      </c>
      <c r="F19" s="284">
        <v>87560.5</v>
      </c>
      <c r="G19" s="44"/>
      <c r="H19" s="200">
        <v>845</v>
      </c>
      <c r="I19" s="286"/>
      <c r="J19" s="46"/>
      <c r="K19" s="199">
        <f t="shared" ref="K19:K30" si="6">VLOOKUP(CONCATENATE(A19,"-6"),B$19:H$7676,7,0)</f>
        <v>1494</v>
      </c>
      <c r="L19" s="200">
        <f t="shared" ref="L19:L30" si="7">K19-H19</f>
        <v>649</v>
      </c>
      <c r="M19" s="286"/>
      <c r="N19" s="45"/>
      <c r="O19" s="200">
        <f t="shared" ref="O19:O30" si="8">H19+L19</f>
        <v>1494</v>
      </c>
      <c r="P19" s="200"/>
      <c r="Q19" t="s">
        <v>633</v>
      </c>
      <c r="R19" s="17"/>
      <c r="S19" s="17"/>
      <c r="T19" s="17"/>
    </row>
    <row r="20" spans="1:20" hidden="1">
      <c r="A20" s="36" t="s">
        <v>621</v>
      </c>
      <c r="B20" s="36" t="s">
        <v>7780</v>
      </c>
      <c r="C20" s="225" t="s">
        <v>7840</v>
      </c>
      <c r="D20" s="218"/>
      <c r="E20" s="325">
        <v>42978</v>
      </c>
      <c r="F20" s="43">
        <v>86715.78</v>
      </c>
      <c r="G20" s="44"/>
      <c r="H20" s="204">
        <v>845</v>
      </c>
      <c r="I20" s="46"/>
      <c r="J20" s="46"/>
      <c r="K20" s="201">
        <f t="shared" si="6"/>
        <v>1494</v>
      </c>
      <c r="L20" s="204">
        <f t="shared" si="7"/>
        <v>649</v>
      </c>
      <c r="M20" s="46"/>
      <c r="N20" s="45"/>
      <c r="O20" s="204">
        <f t="shared" si="8"/>
        <v>1494</v>
      </c>
      <c r="P20" s="204"/>
      <c r="Q20" t="s">
        <v>633</v>
      </c>
      <c r="R20" s="17"/>
      <c r="S20" s="17"/>
      <c r="T20" s="17"/>
    </row>
    <row r="21" spans="1:20" hidden="1">
      <c r="A21" s="36" t="s">
        <v>621</v>
      </c>
      <c r="B21" s="36" t="s">
        <v>7781</v>
      </c>
      <c r="C21" s="225" t="s">
        <v>7840</v>
      </c>
      <c r="D21" s="218"/>
      <c r="E21" s="325">
        <v>43008</v>
      </c>
      <c r="F21" s="43">
        <v>85871.05</v>
      </c>
      <c r="G21" s="44"/>
      <c r="H21" s="204">
        <v>845</v>
      </c>
      <c r="I21" s="46"/>
      <c r="J21" s="46"/>
      <c r="K21" s="201">
        <f t="shared" si="6"/>
        <v>1494</v>
      </c>
      <c r="L21" s="204">
        <f t="shared" si="7"/>
        <v>649</v>
      </c>
      <c r="M21" s="46"/>
      <c r="N21" s="45"/>
      <c r="O21" s="204">
        <f t="shared" si="8"/>
        <v>1494</v>
      </c>
      <c r="P21" s="204"/>
      <c r="Q21" t="s">
        <v>633</v>
      </c>
      <c r="R21" s="17"/>
      <c r="S21" s="17"/>
      <c r="T21" s="17"/>
    </row>
    <row r="22" spans="1:20" hidden="1">
      <c r="A22" s="36" t="s">
        <v>621</v>
      </c>
      <c r="B22" s="36" t="s">
        <v>7782</v>
      </c>
      <c r="C22" s="225" t="s">
        <v>7840</v>
      </c>
      <c r="D22" s="218"/>
      <c r="E22" s="325">
        <v>43039</v>
      </c>
      <c r="F22" s="43">
        <v>85026.33</v>
      </c>
      <c r="G22" s="44"/>
      <c r="H22" s="204">
        <v>845</v>
      </c>
      <c r="I22" s="46"/>
      <c r="J22" s="46"/>
      <c r="K22" s="201">
        <f t="shared" si="6"/>
        <v>1494</v>
      </c>
      <c r="L22" s="204">
        <f t="shared" si="7"/>
        <v>649</v>
      </c>
      <c r="M22" s="46"/>
      <c r="N22" s="45"/>
      <c r="O22" s="204">
        <f t="shared" si="8"/>
        <v>1494</v>
      </c>
      <c r="P22" s="204"/>
      <c r="Q22" t="s">
        <v>633</v>
      </c>
      <c r="R22" s="17"/>
      <c r="S22" s="17"/>
      <c r="T22" s="17"/>
    </row>
    <row r="23" spans="1:20" hidden="1">
      <c r="A23" s="36" t="s">
        <v>621</v>
      </c>
      <c r="B23" s="36" t="s">
        <v>7783</v>
      </c>
      <c r="C23" s="225" t="s">
        <v>7840</v>
      </c>
      <c r="D23" s="218"/>
      <c r="E23" s="325">
        <v>43069</v>
      </c>
      <c r="F23" s="43">
        <v>199242.22</v>
      </c>
      <c r="G23" s="44"/>
      <c r="H23" s="204">
        <v>5454</v>
      </c>
      <c r="I23" s="46"/>
      <c r="J23" s="46"/>
      <c r="K23" s="201">
        <f t="shared" si="6"/>
        <v>1494</v>
      </c>
      <c r="L23" s="204">
        <f t="shared" si="7"/>
        <v>-3960</v>
      </c>
      <c r="M23" s="46"/>
      <c r="N23" s="45"/>
      <c r="O23" s="204">
        <f t="shared" si="8"/>
        <v>1494</v>
      </c>
      <c r="P23" s="204"/>
      <c r="Q23" t="s">
        <v>633</v>
      </c>
      <c r="R23" s="17"/>
      <c r="S23" s="17"/>
      <c r="T23" s="17"/>
    </row>
    <row r="24" spans="1:20" hidden="1">
      <c r="A24" s="36" t="s">
        <v>621</v>
      </c>
      <c r="B24" s="36" t="s">
        <v>7784</v>
      </c>
      <c r="C24" s="225" t="s">
        <v>7840</v>
      </c>
      <c r="D24" s="218"/>
      <c r="E24" s="325">
        <v>43100</v>
      </c>
      <c r="F24" s="43">
        <v>197786.43</v>
      </c>
      <c r="G24" s="44"/>
      <c r="H24" s="204">
        <v>1494</v>
      </c>
      <c r="I24" s="46"/>
      <c r="J24" s="46"/>
      <c r="K24" s="201">
        <f t="shared" si="6"/>
        <v>1494</v>
      </c>
      <c r="L24" s="204">
        <f t="shared" si="7"/>
        <v>0</v>
      </c>
      <c r="M24" s="46"/>
      <c r="N24" s="45"/>
      <c r="O24" s="204">
        <f t="shared" si="8"/>
        <v>1494</v>
      </c>
      <c r="P24" s="204"/>
      <c r="Q24" t="s">
        <v>633</v>
      </c>
      <c r="R24" s="17"/>
      <c r="S24" s="17"/>
      <c r="T24" s="17"/>
    </row>
    <row r="25" spans="1:20" hidden="1">
      <c r="A25" s="36" t="s">
        <v>621</v>
      </c>
      <c r="B25" s="36" t="s">
        <v>7785</v>
      </c>
      <c r="C25" s="225" t="s">
        <v>7840</v>
      </c>
      <c r="D25" s="218"/>
      <c r="E25" s="325">
        <v>43131</v>
      </c>
      <c r="F25" s="43"/>
      <c r="G25" s="44"/>
      <c r="H25" s="204">
        <v>1494</v>
      </c>
      <c r="I25" s="46"/>
      <c r="J25" s="46"/>
      <c r="K25" s="201">
        <f t="shared" si="6"/>
        <v>1494</v>
      </c>
      <c r="L25" s="204">
        <f t="shared" si="7"/>
        <v>0</v>
      </c>
      <c r="M25" s="46"/>
      <c r="N25" s="45"/>
      <c r="O25" s="204">
        <f t="shared" si="8"/>
        <v>1494</v>
      </c>
      <c r="P25" s="204"/>
      <c r="Q25" t="s">
        <v>633</v>
      </c>
      <c r="R25" s="17"/>
      <c r="S25" s="17"/>
      <c r="T25" s="17"/>
    </row>
    <row r="26" spans="1:20" hidden="1">
      <c r="A26" s="36" t="s">
        <v>621</v>
      </c>
      <c r="B26" s="36" t="s">
        <v>7786</v>
      </c>
      <c r="C26" s="225" t="s">
        <v>7840</v>
      </c>
      <c r="D26" s="218"/>
      <c r="E26" s="325">
        <v>43159</v>
      </c>
      <c r="F26" s="43"/>
      <c r="G26" s="44"/>
      <c r="H26" s="204">
        <v>1494</v>
      </c>
      <c r="I26" s="46"/>
      <c r="J26" s="46"/>
      <c r="K26" s="201">
        <f t="shared" si="6"/>
        <v>1494</v>
      </c>
      <c r="L26" s="204">
        <f t="shared" si="7"/>
        <v>0</v>
      </c>
      <c r="M26" s="46"/>
      <c r="N26" s="45"/>
      <c r="O26" s="204">
        <f t="shared" si="8"/>
        <v>1494</v>
      </c>
      <c r="P26" s="204"/>
      <c r="Q26" t="s">
        <v>633</v>
      </c>
      <c r="R26" s="17"/>
      <c r="S26" s="17"/>
      <c r="T26" s="17"/>
    </row>
    <row r="27" spans="1:20" hidden="1">
      <c r="A27" s="36" t="s">
        <v>621</v>
      </c>
      <c r="B27" s="36" t="s">
        <v>7787</v>
      </c>
      <c r="C27" s="225" t="s">
        <v>7840</v>
      </c>
      <c r="D27" s="218"/>
      <c r="E27" s="325">
        <v>43190</v>
      </c>
      <c r="F27" s="43"/>
      <c r="G27" s="44"/>
      <c r="H27" s="204">
        <v>1494</v>
      </c>
      <c r="I27" s="46"/>
      <c r="J27" s="46"/>
      <c r="K27" s="201">
        <f t="shared" si="6"/>
        <v>1494</v>
      </c>
      <c r="L27" s="204">
        <f t="shared" si="7"/>
        <v>0</v>
      </c>
      <c r="M27" s="46"/>
      <c r="N27" s="45"/>
      <c r="O27" s="204">
        <f t="shared" si="8"/>
        <v>1494</v>
      </c>
      <c r="P27" s="204"/>
      <c r="Q27" t="s">
        <v>633</v>
      </c>
      <c r="R27" s="17"/>
      <c r="S27" s="17"/>
      <c r="T27" s="17"/>
    </row>
    <row r="28" spans="1:20" hidden="1">
      <c r="A28" s="36" t="s">
        <v>621</v>
      </c>
      <c r="B28" s="36" t="s">
        <v>7788</v>
      </c>
      <c r="C28" s="225" t="s">
        <v>7840</v>
      </c>
      <c r="D28" s="218"/>
      <c r="E28" s="325">
        <v>43220</v>
      </c>
      <c r="F28" s="43"/>
      <c r="G28" s="44"/>
      <c r="H28" s="204">
        <v>1494</v>
      </c>
      <c r="I28" s="46"/>
      <c r="J28" s="46"/>
      <c r="K28" s="201">
        <f t="shared" si="6"/>
        <v>1494</v>
      </c>
      <c r="L28" s="204">
        <f t="shared" si="7"/>
        <v>0</v>
      </c>
      <c r="M28" s="46"/>
      <c r="N28" s="45"/>
      <c r="O28" s="204">
        <f t="shared" si="8"/>
        <v>1494</v>
      </c>
      <c r="P28" s="204"/>
      <c r="Q28" t="s">
        <v>633</v>
      </c>
      <c r="R28" s="17"/>
      <c r="S28" s="19"/>
      <c r="T28" s="17"/>
    </row>
    <row r="29" spans="1:20" hidden="1">
      <c r="A29" s="36" t="s">
        <v>621</v>
      </c>
      <c r="B29" s="36" t="s">
        <v>7789</v>
      </c>
      <c r="C29" s="225" t="s">
        <v>7840</v>
      </c>
      <c r="D29" s="218"/>
      <c r="E29" s="325">
        <v>43251</v>
      </c>
      <c r="F29" s="43"/>
      <c r="G29" s="44"/>
      <c r="H29" s="204">
        <v>1494</v>
      </c>
      <c r="I29" s="46"/>
      <c r="J29" s="46"/>
      <c r="K29" s="201">
        <f t="shared" si="6"/>
        <v>1494</v>
      </c>
      <c r="L29" s="204">
        <f t="shared" si="7"/>
        <v>0</v>
      </c>
      <c r="M29" s="46"/>
      <c r="N29" s="45"/>
      <c r="O29" s="204">
        <f t="shared" si="8"/>
        <v>1494</v>
      </c>
      <c r="P29" s="204"/>
      <c r="Q29" t="s">
        <v>633</v>
      </c>
      <c r="R29" s="17"/>
      <c r="S29" s="19"/>
      <c r="T29" s="17"/>
    </row>
    <row r="30" spans="1:20" hidden="1">
      <c r="A30" s="36" t="s">
        <v>621</v>
      </c>
      <c r="B30" s="36" t="s">
        <v>7790</v>
      </c>
      <c r="C30" s="225" t="s">
        <v>7840</v>
      </c>
      <c r="D30" s="218"/>
      <c r="E30" s="325">
        <v>43281</v>
      </c>
      <c r="F30" s="43"/>
      <c r="G30" s="44"/>
      <c r="H30" s="204">
        <v>1494</v>
      </c>
      <c r="I30" s="46"/>
      <c r="J30" s="46"/>
      <c r="K30" s="201">
        <f t="shared" si="6"/>
        <v>1494</v>
      </c>
      <c r="L30" s="204">
        <f t="shared" si="7"/>
        <v>0</v>
      </c>
      <c r="M30" s="46"/>
      <c r="N30" s="45"/>
      <c r="O30" s="204">
        <f t="shared" si="8"/>
        <v>1494</v>
      </c>
      <c r="P30" s="204"/>
      <c r="Q30" t="s">
        <v>633</v>
      </c>
      <c r="R30" s="5"/>
      <c r="S30" s="35"/>
      <c r="T30" s="35"/>
    </row>
    <row r="31" spans="1:20" ht="15.75" hidden="1" thickBot="1">
      <c r="A31" s="17" t="s">
        <v>621</v>
      </c>
      <c r="B31" s="17"/>
      <c r="C31" s="224" t="s">
        <v>7816</v>
      </c>
      <c r="D31" s="17"/>
      <c r="E31" s="326" t="s">
        <v>606</v>
      </c>
      <c r="F31" s="35"/>
      <c r="G31" s="18"/>
      <c r="H31" s="310">
        <f>SUM(H19:H30)</f>
        <v>19292</v>
      </c>
      <c r="I31" s="51"/>
      <c r="J31" s="51"/>
      <c r="K31" s="32">
        <f>SUM(K19:K30)</f>
        <v>17928</v>
      </c>
      <c r="L31" s="28">
        <f>SUM(L19:L30)</f>
        <v>-1364</v>
      </c>
      <c r="M31" s="51"/>
      <c r="N31" s="50"/>
      <c r="O31" s="28">
        <f>SUM(O19:O30)</f>
        <v>17928</v>
      </c>
      <c r="P31" s="28">
        <f>SUM(P19:P30)</f>
        <v>0</v>
      </c>
      <c r="R31" s="17"/>
      <c r="S31" s="17"/>
      <c r="T31" s="17"/>
    </row>
    <row r="32" spans="1:20" hidden="1">
      <c r="A32" s="36" t="s">
        <v>620</v>
      </c>
      <c r="B32" s="36" t="s">
        <v>7791</v>
      </c>
      <c r="C32" s="225" t="s">
        <v>7840</v>
      </c>
      <c r="D32" s="218"/>
      <c r="E32" s="325">
        <v>42947</v>
      </c>
      <c r="F32" s="284">
        <v>150587386.71000001</v>
      </c>
      <c r="G32" s="44"/>
      <c r="H32" s="200">
        <v>3314767</v>
      </c>
      <c r="I32" s="286"/>
      <c r="J32" s="46"/>
      <c r="K32" s="199">
        <f t="shared" ref="K32:K43" si="9">VLOOKUP(CONCATENATE(A32,"-6"),B$19:H$7676,7,0)</f>
        <v>4864673</v>
      </c>
      <c r="L32" s="200">
        <f t="shared" ref="L32:L43" si="10">K32-H32</f>
        <v>1549906</v>
      </c>
      <c r="M32" s="286"/>
      <c r="N32" s="45"/>
      <c r="O32" s="200">
        <f t="shared" ref="O32:O43" si="11">H32+L32</f>
        <v>4864673</v>
      </c>
      <c r="P32" s="200"/>
      <c r="Q32" t="s">
        <v>633</v>
      </c>
      <c r="R32" s="17"/>
      <c r="S32" s="17"/>
      <c r="T32" s="17"/>
    </row>
    <row r="33" spans="1:20" hidden="1">
      <c r="A33" s="36" t="s">
        <v>620</v>
      </c>
      <c r="B33" s="36" t="s">
        <v>7792</v>
      </c>
      <c r="C33" s="225" t="s">
        <v>7840</v>
      </c>
      <c r="D33" s="218"/>
      <c r="E33" s="325">
        <v>42978</v>
      </c>
      <c r="F33" s="43">
        <v>150065475.13999999</v>
      </c>
      <c r="G33" s="44"/>
      <c r="H33" s="204">
        <v>3495317.08</v>
      </c>
      <c r="I33" s="46"/>
      <c r="J33" s="46"/>
      <c r="K33" s="201">
        <f t="shared" si="9"/>
        <v>4864673</v>
      </c>
      <c r="L33" s="204">
        <f t="shared" si="10"/>
        <v>1369355.92</v>
      </c>
      <c r="M33" s="46"/>
      <c r="N33" s="45"/>
      <c r="O33" s="204">
        <f t="shared" si="11"/>
        <v>4864673</v>
      </c>
      <c r="P33" s="204"/>
      <c r="Q33" t="s">
        <v>633</v>
      </c>
      <c r="R33" s="17"/>
      <c r="S33" s="17"/>
      <c r="T33" s="17"/>
    </row>
    <row r="34" spans="1:20" hidden="1">
      <c r="A34" s="36" t="s">
        <v>620</v>
      </c>
      <c r="B34" s="36" t="s">
        <v>7793</v>
      </c>
      <c r="C34" s="225" t="s">
        <v>7840</v>
      </c>
      <c r="D34" s="218"/>
      <c r="E34" s="325">
        <v>43008</v>
      </c>
      <c r="F34" s="43">
        <v>148173925.97</v>
      </c>
      <c r="G34" s="44"/>
      <c r="H34" s="204">
        <v>2695258.42</v>
      </c>
      <c r="I34" s="46"/>
      <c r="J34" s="46"/>
      <c r="K34" s="201">
        <f t="shared" si="9"/>
        <v>4864673</v>
      </c>
      <c r="L34" s="204">
        <f t="shared" si="10"/>
        <v>2169414.58</v>
      </c>
      <c r="M34" s="46"/>
      <c r="N34" s="45"/>
      <c r="O34" s="204">
        <f t="shared" si="11"/>
        <v>4864673</v>
      </c>
      <c r="P34" s="204"/>
      <c r="Q34" t="s">
        <v>633</v>
      </c>
      <c r="R34" s="17"/>
      <c r="S34" s="17"/>
      <c r="T34" s="17"/>
    </row>
    <row r="35" spans="1:20" hidden="1">
      <c r="A35" s="36" t="s">
        <v>620</v>
      </c>
      <c r="B35" s="36" t="s">
        <v>7794</v>
      </c>
      <c r="C35" s="225" t="s">
        <v>7840</v>
      </c>
      <c r="D35" s="218"/>
      <c r="E35" s="325">
        <v>43039</v>
      </c>
      <c r="F35" s="43">
        <v>147457805.97999999</v>
      </c>
      <c r="G35" s="44"/>
      <c r="H35" s="204">
        <v>3389244.58</v>
      </c>
      <c r="I35" s="46"/>
      <c r="J35" s="46"/>
      <c r="K35" s="201">
        <f t="shared" si="9"/>
        <v>4864673</v>
      </c>
      <c r="L35" s="204">
        <f t="shared" si="10"/>
        <v>1475428.42</v>
      </c>
      <c r="M35" s="46"/>
      <c r="N35" s="45"/>
      <c r="O35" s="204">
        <f t="shared" si="11"/>
        <v>4864673</v>
      </c>
      <c r="P35" s="204"/>
      <c r="Q35" t="s">
        <v>633</v>
      </c>
      <c r="R35" s="17"/>
      <c r="S35" s="17"/>
      <c r="T35" s="17"/>
    </row>
    <row r="36" spans="1:20" hidden="1">
      <c r="A36" s="36" t="s">
        <v>620</v>
      </c>
      <c r="B36" s="36" t="s">
        <v>7795</v>
      </c>
      <c r="C36" s="225" t="s">
        <v>7840</v>
      </c>
      <c r="D36" s="218"/>
      <c r="E36" s="325">
        <v>43069</v>
      </c>
      <c r="F36" s="43">
        <v>148120424.11000001</v>
      </c>
      <c r="G36" s="44"/>
      <c r="H36" s="204">
        <v>3334562</v>
      </c>
      <c r="I36" s="46"/>
      <c r="J36" s="46"/>
      <c r="K36" s="201">
        <f t="shared" si="9"/>
        <v>4864673</v>
      </c>
      <c r="L36" s="204">
        <f t="shared" si="10"/>
        <v>1530111</v>
      </c>
      <c r="M36" s="46"/>
      <c r="N36" s="45"/>
      <c r="O36" s="204">
        <f t="shared" si="11"/>
        <v>4864673</v>
      </c>
      <c r="P36" s="204"/>
      <c r="Q36" t="s">
        <v>633</v>
      </c>
      <c r="R36" s="17"/>
      <c r="S36" s="17"/>
      <c r="T36" s="17"/>
    </row>
    <row r="37" spans="1:20" hidden="1">
      <c r="A37" s="36" t="s">
        <v>620</v>
      </c>
      <c r="B37" s="36" t="s">
        <v>7796</v>
      </c>
      <c r="C37" s="225" t="s">
        <v>7840</v>
      </c>
      <c r="D37" s="218"/>
      <c r="E37" s="325">
        <v>43100</v>
      </c>
      <c r="F37" s="43">
        <v>166162852.59999999</v>
      </c>
      <c r="G37" s="44"/>
      <c r="H37" s="204">
        <v>3825772</v>
      </c>
      <c r="I37" s="46"/>
      <c r="J37" s="46"/>
      <c r="K37" s="201">
        <f t="shared" si="9"/>
        <v>4864673</v>
      </c>
      <c r="L37" s="204">
        <f t="shared" si="10"/>
        <v>1038901</v>
      </c>
      <c r="M37" s="46"/>
      <c r="N37" s="45"/>
      <c r="O37" s="204">
        <f t="shared" si="11"/>
        <v>4864673</v>
      </c>
      <c r="P37" s="204"/>
      <c r="Q37" t="s">
        <v>633</v>
      </c>
      <c r="R37" s="17"/>
      <c r="S37" s="17"/>
      <c r="T37" s="17"/>
    </row>
    <row r="38" spans="1:20" hidden="1">
      <c r="A38" s="36" t="s">
        <v>620</v>
      </c>
      <c r="B38" s="36" t="s">
        <v>7797</v>
      </c>
      <c r="C38" s="225" t="s">
        <v>7840</v>
      </c>
      <c r="D38" s="218"/>
      <c r="E38" s="325">
        <v>43131</v>
      </c>
      <c r="F38" s="43"/>
      <c r="G38" s="44"/>
      <c r="H38" s="204">
        <v>4339179</v>
      </c>
      <c r="I38" s="46"/>
      <c r="J38" s="46"/>
      <c r="K38" s="201">
        <f t="shared" si="9"/>
        <v>4864673</v>
      </c>
      <c r="L38" s="204">
        <f t="shared" si="10"/>
        <v>525494</v>
      </c>
      <c r="M38" s="46"/>
      <c r="N38" s="45"/>
      <c r="O38" s="204">
        <f t="shared" si="11"/>
        <v>4864673</v>
      </c>
      <c r="P38" s="204"/>
      <c r="Q38" t="s">
        <v>633</v>
      </c>
      <c r="R38" s="17"/>
      <c r="S38" s="17"/>
      <c r="T38" s="17"/>
    </row>
    <row r="39" spans="1:20" hidden="1">
      <c r="A39" s="36" t="s">
        <v>620</v>
      </c>
      <c r="B39" s="36" t="s">
        <v>7798</v>
      </c>
      <c r="C39" s="225" t="s">
        <v>7840</v>
      </c>
      <c r="D39" s="218"/>
      <c r="E39" s="325">
        <v>43159</v>
      </c>
      <c r="F39" s="43"/>
      <c r="G39" s="44"/>
      <c r="H39" s="204">
        <v>4257810</v>
      </c>
      <c r="I39" s="46"/>
      <c r="J39" s="46"/>
      <c r="K39" s="201">
        <f t="shared" si="9"/>
        <v>4864673</v>
      </c>
      <c r="L39" s="204">
        <f t="shared" si="10"/>
        <v>606863</v>
      </c>
      <c r="M39" s="46"/>
      <c r="N39" s="45"/>
      <c r="O39" s="204">
        <f t="shared" si="11"/>
        <v>4864673</v>
      </c>
      <c r="P39" s="204"/>
      <c r="Q39" t="s">
        <v>633</v>
      </c>
      <c r="R39" s="17"/>
      <c r="S39" s="17"/>
      <c r="T39" s="17"/>
    </row>
    <row r="40" spans="1:20" hidden="1">
      <c r="A40" s="36" t="s">
        <v>620</v>
      </c>
      <c r="B40" s="36" t="s">
        <v>7799</v>
      </c>
      <c r="C40" s="225" t="s">
        <v>7840</v>
      </c>
      <c r="D40" s="218"/>
      <c r="E40" s="325">
        <v>43190</v>
      </c>
      <c r="F40" s="43"/>
      <c r="G40" s="44"/>
      <c r="H40" s="204">
        <v>4198218</v>
      </c>
      <c r="I40" s="46"/>
      <c r="J40" s="46"/>
      <c r="K40" s="201">
        <f t="shared" si="9"/>
        <v>4864673</v>
      </c>
      <c r="L40" s="204">
        <f t="shared" si="10"/>
        <v>666455</v>
      </c>
      <c r="M40" s="46"/>
      <c r="N40" s="45"/>
      <c r="O40" s="204">
        <f t="shared" si="11"/>
        <v>4864673</v>
      </c>
      <c r="P40" s="204"/>
      <c r="Q40" t="s">
        <v>633</v>
      </c>
      <c r="R40" s="17"/>
      <c r="S40" s="17"/>
      <c r="T40" s="17"/>
    </row>
    <row r="41" spans="1:20" hidden="1">
      <c r="A41" s="36" t="s">
        <v>620</v>
      </c>
      <c r="B41" s="36" t="s">
        <v>7800</v>
      </c>
      <c r="C41" s="225" t="s">
        <v>7840</v>
      </c>
      <c r="D41" s="218"/>
      <c r="E41" s="325">
        <v>43220</v>
      </c>
      <c r="F41" s="43"/>
      <c r="G41" s="44"/>
      <c r="H41" s="204">
        <v>4224114</v>
      </c>
      <c r="I41" s="46"/>
      <c r="J41" s="46"/>
      <c r="K41" s="201">
        <f t="shared" si="9"/>
        <v>4864673</v>
      </c>
      <c r="L41" s="204">
        <f t="shared" si="10"/>
        <v>640559</v>
      </c>
      <c r="M41" s="46"/>
      <c r="N41" s="45"/>
      <c r="O41" s="204">
        <f t="shared" si="11"/>
        <v>4864673</v>
      </c>
      <c r="P41" s="204"/>
      <c r="Q41" t="s">
        <v>633</v>
      </c>
      <c r="R41" s="17"/>
      <c r="S41" s="19"/>
      <c r="T41" s="17"/>
    </row>
    <row r="42" spans="1:20" hidden="1">
      <c r="A42" s="36" t="s">
        <v>620</v>
      </c>
      <c r="B42" s="36" t="s">
        <v>7801</v>
      </c>
      <c r="C42" s="225" t="s">
        <v>7840</v>
      </c>
      <c r="D42" s="218"/>
      <c r="E42" s="325">
        <v>43251</v>
      </c>
      <c r="F42" s="43"/>
      <c r="G42" s="44"/>
      <c r="H42" s="204">
        <v>4255691</v>
      </c>
      <c r="I42" s="46"/>
      <c r="J42" s="46"/>
      <c r="K42" s="201">
        <f t="shared" si="9"/>
        <v>4864673</v>
      </c>
      <c r="L42" s="204">
        <f t="shared" si="10"/>
        <v>608982</v>
      </c>
      <c r="M42" s="46"/>
      <c r="N42" s="45"/>
      <c r="O42" s="204">
        <f t="shared" si="11"/>
        <v>4864673</v>
      </c>
      <c r="P42" s="204"/>
      <c r="Q42" t="s">
        <v>633</v>
      </c>
      <c r="R42" s="17"/>
      <c r="S42" s="19"/>
      <c r="T42" s="17"/>
    </row>
    <row r="43" spans="1:20" hidden="1">
      <c r="A43" s="36" t="s">
        <v>620</v>
      </c>
      <c r="B43" s="36" t="s">
        <v>7802</v>
      </c>
      <c r="C43" s="225" t="s">
        <v>7840</v>
      </c>
      <c r="D43" s="218"/>
      <c r="E43" s="325">
        <v>43281</v>
      </c>
      <c r="F43" s="43"/>
      <c r="G43" s="44"/>
      <c r="H43" s="204">
        <v>4864673</v>
      </c>
      <c r="I43" s="46"/>
      <c r="J43" s="46"/>
      <c r="K43" s="201">
        <f t="shared" si="9"/>
        <v>4864673</v>
      </c>
      <c r="L43" s="204">
        <f t="shared" si="10"/>
        <v>0</v>
      </c>
      <c r="M43" s="46"/>
      <c r="N43" s="45"/>
      <c r="O43" s="204">
        <f t="shared" si="11"/>
        <v>4864673</v>
      </c>
      <c r="P43" s="204"/>
      <c r="Q43" t="s">
        <v>633</v>
      </c>
      <c r="R43" s="5"/>
      <c r="S43" s="35"/>
      <c r="T43" s="35"/>
    </row>
    <row r="44" spans="1:20" ht="15.75" hidden="1" thickBot="1">
      <c r="A44" s="17" t="s">
        <v>620</v>
      </c>
      <c r="B44" s="17"/>
      <c r="C44" s="224" t="s">
        <v>7816</v>
      </c>
      <c r="D44" s="17"/>
      <c r="E44" s="326" t="s">
        <v>606</v>
      </c>
      <c r="F44" s="35"/>
      <c r="G44" s="18"/>
      <c r="H44" s="310">
        <f>SUM(H32:H43)</f>
        <v>46194606.079999998</v>
      </c>
      <c r="I44" s="51"/>
      <c r="J44" s="51"/>
      <c r="K44" s="32">
        <f>SUM(K32:K43)</f>
        <v>58376076</v>
      </c>
      <c r="L44" s="28">
        <f>SUM(L32:L43)</f>
        <v>12181469.92</v>
      </c>
      <c r="M44" s="51"/>
      <c r="N44" s="50"/>
      <c r="O44" s="28">
        <f>SUM(O32:O43)</f>
        <v>58376076</v>
      </c>
      <c r="P44" s="28">
        <f>SUM(P32:P43)</f>
        <v>0</v>
      </c>
    </row>
    <row r="45" spans="1:20" hidden="1">
      <c r="A45" t="s">
        <v>2</v>
      </c>
      <c r="B45" t="s">
        <v>664</v>
      </c>
      <c r="C45" s="224" t="s">
        <v>7840</v>
      </c>
      <c r="D45" s="2">
        <v>390.03</v>
      </c>
      <c r="E45" s="324">
        <v>42947</v>
      </c>
      <c r="F45" s="9">
        <v>752.61</v>
      </c>
      <c r="G45" s="18">
        <v>5.2700000000000004E-2</v>
      </c>
      <c r="H45" s="299">
        <v>3.31</v>
      </c>
      <c r="I45" s="15">
        <v>0</v>
      </c>
      <c r="J45" s="11">
        <f t="shared" ref="J45:J56" si="12">G45</f>
        <v>5.2700000000000004E-2</v>
      </c>
      <c r="K45" s="31">
        <f t="shared" ref="K45:K56" si="13">I45*J45/12</f>
        <v>0</v>
      </c>
      <c r="L45" s="289">
        <f t="shared" ref="L45:L56" si="14">K45-H45</f>
        <v>-3.31</v>
      </c>
      <c r="M45" s="15">
        <f t="shared" ref="M45:M56" si="15">I45</f>
        <v>0</v>
      </c>
      <c r="N45" s="5">
        <f>VLOOKUP(CONCATENATE(A45,"-6"),'Restated Depr'!$B$6:$G$7674,6,0)</f>
        <v>1.2800000000000001E-2</v>
      </c>
      <c r="O45" s="26">
        <f t="shared" ref="O45:O56" si="16">M45*N45/12</f>
        <v>0</v>
      </c>
      <c r="P45" s="289">
        <f t="shared" ref="P45:P56" si="17">O45-K45</f>
        <v>0</v>
      </c>
      <c r="Q45" t="s">
        <v>7819</v>
      </c>
    </row>
    <row r="46" spans="1:20" hidden="1">
      <c r="A46" t="s">
        <v>2</v>
      </c>
      <c r="B46" t="s">
        <v>7699</v>
      </c>
      <c r="C46" s="224" t="s">
        <v>7840</v>
      </c>
      <c r="D46" s="2">
        <v>390.03</v>
      </c>
      <c r="E46" s="324">
        <v>42978</v>
      </c>
      <c r="F46" s="1">
        <v>0</v>
      </c>
      <c r="G46" s="18">
        <v>5.2700000000000004E-2</v>
      </c>
      <c r="H46" s="298">
        <v>0</v>
      </c>
      <c r="I46" s="10">
        <v>0</v>
      </c>
      <c r="J46" s="11">
        <f t="shared" si="12"/>
        <v>5.2700000000000004E-2</v>
      </c>
      <c r="K46" s="30">
        <f t="shared" si="13"/>
        <v>0</v>
      </c>
      <c r="L46" s="29">
        <f t="shared" si="14"/>
        <v>0</v>
      </c>
      <c r="M46" s="10">
        <f t="shared" si="15"/>
        <v>0</v>
      </c>
      <c r="N46" s="5">
        <f>VLOOKUP(CONCATENATE(A46,"-6"),'Restated Depr'!$B$6:$G$7674,6,0)</f>
        <v>1.2800000000000001E-2</v>
      </c>
      <c r="O46" s="27">
        <f t="shared" si="16"/>
        <v>0</v>
      </c>
      <c r="P46" s="29">
        <f t="shared" si="17"/>
        <v>0</v>
      </c>
      <c r="Q46" t="s">
        <v>7819</v>
      </c>
    </row>
    <row r="47" spans="1:20" hidden="1">
      <c r="A47" t="s">
        <v>2</v>
      </c>
      <c r="B47" t="s">
        <v>7700</v>
      </c>
      <c r="C47" s="224" t="s">
        <v>7840</v>
      </c>
      <c r="D47" s="2">
        <v>390.03</v>
      </c>
      <c r="E47" s="324">
        <v>43008</v>
      </c>
      <c r="F47" s="1">
        <v>0</v>
      </c>
      <c r="G47" s="18">
        <v>5.2700000000000004E-2</v>
      </c>
      <c r="H47" s="298">
        <v>0</v>
      </c>
      <c r="I47" s="10">
        <v>0</v>
      </c>
      <c r="J47" s="11">
        <f t="shared" si="12"/>
        <v>5.2700000000000004E-2</v>
      </c>
      <c r="K47" s="30">
        <f t="shared" si="13"/>
        <v>0</v>
      </c>
      <c r="L47" s="29">
        <f t="shared" si="14"/>
        <v>0</v>
      </c>
      <c r="M47" s="10">
        <f t="shared" si="15"/>
        <v>0</v>
      </c>
      <c r="N47" s="5">
        <f>VLOOKUP(CONCATENATE(A47,"-6"),'Restated Depr'!$B$6:$G$7674,6,0)</f>
        <v>1.2800000000000001E-2</v>
      </c>
      <c r="O47" s="27">
        <f t="shared" si="16"/>
        <v>0</v>
      </c>
      <c r="P47" s="29">
        <f t="shared" si="17"/>
        <v>0</v>
      </c>
      <c r="Q47" t="s">
        <v>7819</v>
      </c>
    </row>
    <row r="48" spans="1:20" hidden="1">
      <c r="A48" t="s">
        <v>2</v>
      </c>
      <c r="B48" t="s">
        <v>7701</v>
      </c>
      <c r="C48" s="224" t="s">
        <v>7840</v>
      </c>
      <c r="D48" s="2">
        <v>390.03</v>
      </c>
      <c r="E48" s="324">
        <v>43039</v>
      </c>
      <c r="F48" s="1">
        <v>0</v>
      </c>
      <c r="G48" s="18">
        <v>5.2700000000000004E-2</v>
      </c>
      <c r="H48" s="298">
        <v>0</v>
      </c>
      <c r="I48" s="10">
        <v>0</v>
      </c>
      <c r="J48" s="11">
        <f t="shared" si="12"/>
        <v>5.2700000000000004E-2</v>
      </c>
      <c r="K48" s="30">
        <f t="shared" si="13"/>
        <v>0</v>
      </c>
      <c r="L48" s="29">
        <f t="shared" si="14"/>
        <v>0</v>
      </c>
      <c r="M48" s="10">
        <f t="shared" si="15"/>
        <v>0</v>
      </c>
      <c r="N48" s="5">
        <f>VLOOKUP(CONCATENATE(A48,"-6"),'Restated Depr'!$B$6:$G$7674,6,0)</f>
        <v>1.2800000000000001E-2</v>
      </c>
      <c r="O48" s="27">
        <f t="shared" si="16"/>
        <v>0</v>
      </c>
      <c r="P48" s="29">
        <f t="shared" si="17"/>
        <v>0</v>
      </c>
      <c r="Q48" t="s">
        <v>7819</v>
      </c>
    </row>
    <row r="49" spans="1:18" hidden="1">
      <c r="A49" t="s">
        <v>2</v>
      </c>
      <c r="B49" t="s">
        <v>7702</v>
      </c>
      <c r="C49" s="224" t="s">
        <v>7840</v>
      </c>
      <c r="D49" s="2">
        <v>390.03</v>
      </c>
      <c r="E49" s="324">
        <v>43069</v>
      </c>
      <c r="F49" s="1">
        <v>0</v>
      </c>
      <c r="G49" s="18">
        <v>5.2700000000000004E-2</v>
      </c>
      <c r="H49" s="298">
        <v>0</v>
      </c>
      <c r="I49" s="10">
        <v>0</v>
      </c>
      <c r="J49" s="11">
        <f t="shared" si="12"/>
        <v>5.2700000000000004E-2</v>
      </c>
      <c r="K49" s="30">
        <f t="shared" si="13"/>
        <v>0</v>
      </c>
      <c r="L49" s="29">
        <f t="shared" si="14"/>
        <v>0</v>
      </c>
      <c r="M49" s="10">
        <f t="shared" si="15"/>
        <v>0</v>
      </c>
      <c r="N49" s="5">
        <f>VLOOKUP(CONCATENATE(A49,"-6"),'Restated Depr'!$B$6:$G$7674,6,0)</f>
        <v>1.2800000000000001E-2</v>
      </c>
      <c r="O49" s="27">
        <f t="shared" si="16"/>
        <v>0</v>
      </c>
      <c r="P49" s="29">
        <f t="shared" si="17"/>
        <v>0</v>
      </c>
      <c r="Q49" t="s">
        <v>7819</v>
      </c>
    </row>
    <row r="50" spans="1:18" hidden="1">
      <c r="A50" t="s">
        <v>2</v>
      </c>
      <c r="B50" t="s">
        <v>7703</v>
      </c>
      <c r="C50" s="224" t="s">
        <v>7840</v>
      </c>
      <c r="D50" s="2">
        <v>390.03</v>
      </c>
      <c r="E50" s="324">
        <v>43100</v>
      </c>
      <c r="F50" s="1">
        <v>0</v>
      </c>
      <c r="G50" s="18">
        <v>3.5999999999999997E-2</v>
      </c>
      <c r="H50" s="298">
        <v>0</v>
      </c>
      <c r="I50" s="10">
        <v>0</v>
      </c>
      <c r="J50" s="11">
        <f t="shared" si="12"/>
        <v>3.5999999999999997E-2</v>
      </c>
      <c r="K50" s="30">
        <f t="shared" si="13"/>
        <v>0</v>
      </c>
      <c r="L50" s="29">
        <f t="shared" si="14"/>
        <v>0</v>
      </c>
      <c r="M50" s="10">
        <f t="shared" si="15"/>
        <v>0</v>
      </c>
      <c r="N50" s="5">
        <f>VLOOKUP(CONCATENATE(A50,"-6"),'Restated Depr'!$B$6:$G$7674,6,0)</f>
        <v>1.2800000000000001E-2</v>
      </c>
      <c r="O50" s="27">
        <f t="shared" si="16"/>
        <v>0</v>
      </c>
      <c r="P50" s="29">
        <f t="shared" si="17"/>
        <v>0</v>
      </c>
      <c r="Q50" t="s">
        <v>7819</v>
      </c>
    </row>
    <row r="51" spans="1:18" hidden="1">
      <c r="A51" t="s">
        <v>2</v>
      </c>
      <c r="B51" t="s">
        <v>7704</v>
      </c>
      <c r="C51" s="224" t="s">
        <v>7840</v>
      </c>
      <c r="D51" s="2">
        <v>390.03</v>
      </c>
      <c r="E51" s="324">
        <v>43131</v>
      </c>
      <c r="F51" s="1">
        <v>0</v>
      </c>
      <c r="G51" s="5">
        <v>1.2800000000000001E-2</v>
      </c>
      <c r="H51" s="298">
        <v>0</v>
      </c>
      <c r="I51" s="10">
        <v>0</v>
      </c>
      <c r="J51" s="11">
        <f t="shared" si="12"/>
        <v>1.2800000000000001E-2</v>
      </c>
      <c r="K51" s="30">
        <f t="shared" si="13"/>
        <v>0</v>
      </c>
      <c r="L51" s="29">
        <f t="shared" si="14"/>
        <v>0</v>
      </c>
      <c r="M51" s="10">
        <f t="shared" si="15"/>
        <v>0</v>
      </c>
      <c r="N51" s="5">
        <f>VLOOKUP(CONCATENATE(A51,"-6"),'Restated Depr'!$B$6:$G$7674,6,0)</f>
        <v>1.2800000000000001E-2</v>
      </c>
      <c r="O51" s="27">
        <f t="shared" si="16"/>
        <v>0</v>
      </c>
      <c r="P51" s="29">
        <f t="shared" si="17"/>
        <v>0</v>
      </c>
      <c r="Q51" t="s">
        <v>7819</v>
      </c>
    </row>
    <row r="52" spans="1:18" hidden="1">
      <c r="A52" t="s">
        <v>2</v>
      </c>
      <c r="B52" t="s">
        <v>7705</v>
      </c>
      <c r="C52" s="224" t="s">
        <v>7840</v>
      </c>
      <c r="D52" s="2">
        <v>390.03</v>
      </c>
      <c r="E52" s="324">
        <v>43159</v>
      </c>
      <c r="F52" s="1">
        <v>0</v>
      </c>
      <c r="G52" s="5">
        <v>1.2800000000000001E-2</v>
      </c>
      <c r="H52" s="298">
        <v>0</v>
      </c>
      <c r="I52" s="10">
        <v>0</v>
      </c>
      <c r="J52" s="11">
        <f t="shared" si="12"/>
        <v>1.2800000000000001E-2</v>
      </c>
      <c r="K52" s="30">
        <f t="shared" si="13"/>
        <v>0</v>
      </c>
      <c r="L52" s="29">
        <f t="shared" si="14"/>
        <v>0</v>
      </c>
      <c r="M52" s="10">
        <f t="shared" si="15"/>
        <v>0</v>
      </c>
      <c r="N52" s="5">
        <f>VLOOKUP(CONCATENATE(A52,"-6"),'Restated Depr'!$B$6:$G$7674,6,0)</f>
        <v>1.2800000000000001E-2</v>
      </c>
      <c r="O52" s="27">
        <f t="shared" si="16"/>
        <v>0</v>
      </c>
      <c r="P52" s="29">
        <f t="shared" si="17"/>
        <v>0</v>
      </c>
      <c r="Q52" t="s">
        <v>7819</v>
      </c>
    </row>
    <row r="53" spans="1:18" hidden="1">
      <c r="A53" t="s">
        <v>2</v>
      </c>
      <c r="B53" t="s">
        <v>7706</v>
      </c>
      <c r="C53" s="224" t="s">
        <v>7840</v>
      </c>
      <c r="D53" s="2">
        <v>390.03</v>
      </c>
      <c r="E53" s="324">
        <v>43190</v>
      </c>
      <c r="F53" s="1">
        <v>0</v>
      </c>
      <c r="G53" s="5">
        <v>1.2800000000000001E-2</v>
      </c>
      <c r="H53" s="298">
        <v>0</v>
      </c>
      <c r="I53" s="10">
        <v>0</v>
      </c>
      <c r="J53" s="11">
        <f t="shared" si="12"/>
        <v>1.2800000000000001E-2</v>
      </c>
      <c r="K53" s="30">
        <f t="shared" si="13"/>
        <v>0</v>
      </c>
      <c r="L53" s="29">
        <f t="shared" si="14"/>
        <v>0</v>
      </c>
      <c r="M53" s="10">
        <f t="shared" si="15"/>
        <v>0</v>
      </c>
      <c r="N53" s="5">
        <f>VLOOKUP(CONCATENATE(A53,"-6"),'Restated Depr'!$B$6:$G$7674,6,0)</f>
        <v>1.2800000000000001E-2</v>
      </c>
      <c r="O53" s="27">
        <f t="shared" si="16"/>
        <v>0</v>
      </c>
      <c r="P53" s="29">
        <f t="shared" si="17"/>
        <v>0</v>
      </c>
      <c r="Q53" t="s">
        <v>7819</v>
      </c>
    </row>
    <row r="54" spans="1:18" hidden="1">
      <c r="A54" t="s">
        <v>2</v>
      </c>
      <c r="B54" t="s">
        <v>7707</v>
      </c>
      <c r="C54" s="224" t="s">
        <v>7840</v>
      </c>
      <c r="D54" s="2">
        <v>390.03</v>
      </c>
      <c r="E54" s="324">
        <v>43220</v>
      </c>
      <c r="F54" s="1">
        <v>0</v>
      </c>
      <c r="G54" s="5">
        <v>1.2800000000000001E-2</v>
      </c>
      <c r="H54" s="298">
        <v>0</v>
      </c>
      <c r="I54" s="10">
        <v>0</v>
      </c>
      <c r="J54" s="11">
        <f t="shared" si="12"/>
        <v>1.2800000000000001E-2</v>
      </c>
      <c r="K54" s="30">
        <f t="shared" si="13"/>
        <v>0</v>
      </c>
      <c r="L54" s="29">
        <f t="shared" si="14"/>
        <v>0</v>
      </c>
      <c r="M54" s="10">
        <f t="shared" si="15"/>
        <v>0</v>
      </c>
      <c r="N54" s="5">
        <f>VLOOKUP(CONCATENATE(A54,"-6"),'Restated Depr'!$B$6:$G$7674,6,0)</f>
        <v>1.2800000000000001E-2</v>
      </c>
      <c r="O54" s="27">
        <f t="shared" si="16"/>
        <v>0</v>
      </c>
      <c r="P54" s="29">
        <f t="shared" si="17"/>
        <v>0</v>
      </c>
      <c r="Q54" t="s">
        <v>7819</v>
      </c>
    </row>
    <row r="55" spans="1:18" hidden="1">
      <c r="A55" t="s">
        <v>2</v>
      </c>
      <c r="B55" t="s">
        <v>7708</v>
      </c>
      <c r="C55" s="224" t="s">
        <v>7840</v>
      </c>
      <c r="D55" s="2">
        <v>390.03</v>
      </c>
      <c r="E55" s="324">
        <v>43251</v>
      </c>
      <c r="F55" s="1">
        <v>0</v>
      </c>
      <c r="G55" s="5">
        <v>1.2800000000000001E-2</v>
      </c>
      <c r="H55" s="298">
        <v>0</v>
      </c>
      <c r="I55" s="10">
        <v>0</v>
      </c>
      <c r="J55" s="11">
        <f t="shared" si="12"/>
        <v>1.2800000000000001E-2</v>
      </c>
      <c r="K55" s="30">
        <f t="shared" si="13"/>
        <v>0</v>
      </c>
      <c r="L55" s="29">
        <f t="shared" si="14"/>
        <v>0</v>
      </c>
      <c r="M55" s="10">
        <f t="shared" si="15"/>
        <v>0</v>
      </c>
      <c r="N55" s="5">
        <f>VLOOKUP(CONCATENATE(A55,"-6"),'Restated Depr'!$B$6:$G$7674,6,0)</f>
        <v>1.2800000000000001E-2</v>
      </c>
      <c r="O55" s="27">
        <f t="shared" si="16"/>
        <v>0</v>
      </c>
      <c r="P55" s="29">
        <f t="shared" si="17"/>
        <v>0</v>
      </c>
      <c r="Q55" t="s">
        <v>7819</v>
      </c>
    </row>
    <row r="56" spans="1:18" hidden="1">
      <c r="A56" t="s">
        <v>2</v>
      </c>
      <c r="B56" t="s">
        <v>7709</v>
      </c>
      <c r="C56" s="224" t="s">
        <v>7840</v>
      </c>
      <c r="D56" s="2">
        <v>390.03</v>
      </c>
      <c r="E56" s="324">
        <v>43281</v>
      </c>
      <c r="F56" s="1">
        <v>0</v>
      </c>
      <c r="G56" s="5">
        <v>1.2800000000000001E-2</v>
      </c>
      <c r="H56" s="298">
        <v>0</v>
      </c>
      <c r="I56" s="10">
        <v>0</v>
      </c>
      <c r="J56" s="11">
        <f t="shared" si="12"/>
        <v>1.2800000000000001E-2</v>
      </c>
      <c r="K56" s="30">
        <f t="shared" si="13"/>
        <v>0</v>
      </c>
      <c r="L56" s="29">
        <f t="shared" si="14"/>
        <v>0</v>
      </c>
      <c r="M56" s="10">
        <f t="shared" si="15"/>
        <v>0</v>
      </c>
      <c r="N56" s="5">
        <f>VLOOKUP(CONCATENATE(A56,"-6"),'Restated Depr'!$B$6:$G$7674,6,0)</f>
        <v>1.2800000000000001E-2</v>
      </c>
      <c r="O56" s="27">
        <f t="shared" si="16"/>
        <v>0</v>
      </c>
      <c r="P56" s="29">
        <f t="shared" si="17"/>
        <v>0</v>
      </c>
      <c r="Q56" t="s">
        <v>7819</v>
      </c>
      <c r="R56" s="5"/>
    </row>
    <row r="57" spans="1:18" ht="15.75" hidden="1" thickBot="1">
      <c r="A57" t="s">
        <v>2</v>
      </c>
      <c r="C57" s="224" t="s">
        <v>650</v>
      </c>
      <c r="D57"/>
      <c r="E57" s="323" t="s">
        <v>606</v>
      </c>
      <c r="F57" s="1"/>
      <c r="G57" s="5"/>
      <c r="H57" s="310">
        <f>SUM(H45:H56)</f>
        <v>3.31</v>
      </c>
      <c r="I57" s="10"/>
      <c r="J57" s="10"/>
      <c r="K57" s="32">
        <f>SUM(K45:K56)</f>
        <v>0</v>
      </c>
      <c r="L57" s="28">
        <f>SUM(L45:L56)</f>
        <v>-3.31</v>
      </c>
      <c r="M57" s="10"/>
      <c r="N57" s="3"/>
      <c r="O57" s="297">
        <f>SUM(O45:O56)</f>
        <v>0</v>
      </c>
      <c r="P57" s="28">
        <f>SUM(P45:P56)</f>
        <v>0</v>
      </c>
    </row>
    <row r="58" spans="1:18" hidden="1">
      <c r="A58" t="s">
        <v>3</v>
      </c>
      <c r="B58" t="s">
        <v>7710</v>
      </c>
      <c r="C58" s="224" t="s">
        <v>7840</v>
      </c>
      <c r="D58" s="2">
        <v>390.01</v>
      </c>
      <c r="E58" s="324">
        <v>42947</v>
      </c>
      <c r="F58" s="9">
        <v>0</v>
      </c>
      <c r="G58" s="18">
        <v>5.2700000000000004E-2</v>
      </c>
      <c r="H58" s="299">
        <v>0</v>
      </c>
      <c r="I58" s="15">
        <v>26511757.68</v>
      </c>
      <c r="J58" s="11">
        <f t="shared" ref="J58:J69" si="18">G58</f>
        <v>5.2700000000000004E-2</v>
      </c>
      <c r="K58" s="31">
        <f t="shared" ref="K58:K69" si="19">I58*J58/12</f>
        <v>116430.802478</v>
      </c>
      <c r="L58" s="289">
        <f t="shared" ref="L58:L69" si="20">K58-H58</f>
        <v>116430.802478</v>
      </c>
      <c r="M58" s="15">
        <f t="shared" ref="M58:M69" si="21">I58</f>
        <v>26511757.68</v>
      </c>
      <c r="N58" s="5">
        <f>VLOOKUP(CONCATENATE(A58,"-6"),'Restated Depr'!$B$6:$G$7674,6,0)</f>
        <v>2.9499999999999998E-2</v>
      </c>
      <c r="O58" s="299">
        <f t="shared" ref="O58:O69" si="22">M58*N58/12</f>
        <v>65174.737629999996</v>
      </c>
      <c r="P58" s="289">
        <f t="shared" ref="P58:P69" si="23">O58-K58</f>
        <v>-51256.064848000002</v>
      </c>
      <c r="Q58" t="s">
        <v>7819</v>
      </c>
    </row>
    <row r="59" spans="1:18" hidden="1">
      <c r="A59" t="s">
        <v>3</v>
      </c>
      <c r="B59" t="s">
        <v>7711</v>
      </c>
      <c r="C59" s="224" t="s">
        <v>7840</v>
      </c>
      <c r="D59" s="2">
        <v>390.01</v>
      </c>
      <c r="E59" s="324">
        <v>42978</v>
      </c>
      <c r="F59" s="1">
        <v>0</v>
      </c>
      <c r="G59" s="18">
        <v>5.2700000000000004E-2</v>
      </c>
      <c r="H59" s="298">
        <v>0</v>
      </c>
      <c r="I59" s="10">
        <v>26511757.68</v>
      </c>
      <c r="J59" s="11">
        <f t="shared" si="18"/>
        <v>5.2700000000000004E-2</v>
      </c>
      <c r="K59" s="30">
        <f t="shared" si="19"/>
        <v>116430.802478</v>
      </c>
      <c r="L59" s="29">
        <f t="shared" si="20"/>
        <v>116430.802478</v>
      </c>
      <c r="M59" s="10">
        <f t="shared" si="21"/>
        <v>26511757.68</v>
      </c>
      <c r="N59" s="5">
        <f>VLOOKUP(CONCATENATE(A59,"-6"),'Restated Depr'!$B$6:$G$7674,6,0)</f>
        <v>2.9499999999999998E-2</v>
      </c>
      <c r="O59" s="198">
        <f t="shared" si="22"/>
        <v>65174.737629999996</v>
      </c>
      <c r="P59" s="29">
        <f t="shared" si="23"/>
        <v>-51256.064848000002</v>
      </c>
      <c r="Q59" t="s">
        <v>7819</v>
      </c>
    </row>
    <row r="60" spans="1:18" hidden="1">
      <c r="A60" t="s">
        <v>3</v>
      </c>
      <c r="B60" t="s">
        <v>7712</v>
      </c>
      <c r="C60" s="224" t="s">
        <v>7840</v>
      </c>
      <c r="D60" s="2">
        <v>390.01</v>
      </c>
      <c r="E60" s="324">
        <v>43008</v>
      </c>
      <c r="F60" s="1">
        <v>0</v>
      </c>
      <c r="G60" s="18">
        <v>5.2700000000000004E-2</v>
      </c>
      <c r="H60" s="298">
        <v>0</v>
      </c>
      <c r="I60" s="10">
        <v>26511757.68</v>
      </c>
      <c r="J60" s="11">
        <f t="shared" si="18"/>
        <v>5.2700000000000004E-2</v>
      </c>
      <c r="K60" s="30">
        <f t="shared" si="19"/>
        <v>116430.802478</v>
      </c>
      <c r="L60" s="29">
        <f t="shared" si="20"/>
        <v>116430.802478</v>
      </c>
      <c r="M60" s="10">
        <f t="shared" si="21"/>
        <v>26511757.68</v>
      </c>
      <c r="N60" s="5">
        <f>VLOOKUP(CONCATENATE(A60,"-6"),'Restated Depr'!$B$6:$G$7674,6,0)</f>
        <v>2.9499999999999998E-2</v>
      </c>
      <c r="O60" s="198">
        <f t="shared" si="22"/>
        <v>65174.737629999996</v>
      </c>
      <c r="P60" s="29">
        <f t="shared" si="23"/>
        <v>-51256.064848000002</v>
      </c>
      <c r="Q60" t="s">
        <v>7819</v>
      </c>
    </row>
    <row r="61" spans="1:18" hidden="1">
      <c r="A61" t="s">
        <v>3</v>
      </c>
      <c r="B61" t="s">
        <v>7713</v>
      </c>
      <c r="C61" s="224" t="s">
        <v>7840</v>
      </c>
      <c r="D61" s="2">
        <v>390.01</v>
      </c>
      <c r="E61" s="324">
        <v>43039</v>
      </c>
      <c r="F61" s="1">
        <v>0</v>
      </c>
      <c r="G61" s="18">
        <v>5.2700000000000004E-2</v>
      </c>
      <c r="H61" s="298">
        <v>0</v>
      </c>
      <c r="I61" s="10">
        <v>26511757.68</v>
      </c>
      <c r="J61" s="11">
        <f t="shared" si="18"/>
        <v>5.2700000000000004E-2</v>
      </c>
      <c r="K61" s="30">
        <f t="shared" si="19"/>
        <v>116430.802478</v>
      </c>
      <c r="L61" s="29">
        <f t="shared" si="20"/>
        <v>116430.802478</v>
      </c>
      <c r="M61" s="10">
        <f t="shared" si="21"/>
        <v>26511757.68</v>
      </c>
      <c r="N61" s="5">
        <f>VLOOKUP(CONCATENATE(A61,"-6"),'Restated Depr'!$B$6:$G$7674,6,0)</f>
        <v>2.9499999999999998E-2</v>
      </c>
      <c r="O61" s="198">
        <f t="shared" si="22"/>
        <v>65174.737629999996</v>
      </c>
      <c r="P61" s="29">
        <f t="shared" si="23"/>
        <v>-51256.064848000002</v>
      </c>
      <c r="Q61" t="s">
        <v>7819</v>
      </c>
    </row>
    <row r="62" spans="1:18" hidden="1">
      <c r="A62" t="s">
        <v>3</v>
      </c>
      <c r="B62" t="s">
        <v>665</v>
      </c>
      <c r="C62" s="224" t="s">
        <v>7840</v>
      </c>
      <c r="D62" s="2">
        <v>390.01</v>
      </c>
      <c r="E62" s="324">
        <v>43069</v>
      </c>
      <c r="F62" s="1">
        <v>26511757.68</v>
      </c>
      <c r="G62" s="18">
        <v>5.2700000000000004E-2</v>
      </c>
      <c r="H62" s="298">
        <v>116430.8</v>
      </c>
      <c r="I62" s="10">
        <v>26511757.68</v>
      </c>
      <c r="J62" s="11">
        <f t="shared" si="18"/>
        <v>5.2700000000000004E-2</v>
      </c>
      <c r="K62" s="30">
        <f t="shared" si="19"/>
        <v>116430.802478</v>
      </c>
      <c r="L62" s="29">
        <f t="shared" si="20"/>
        <v>2.4779999948805198E-3</v>
      </c>
      <c r="M62" s="10">
        <f t="shared" si="21"/>
        <v>26511757.68</v>
      </c>
      <c r="N62" s="5">
        <f>VLOOKUP(CONCATENATE(A62,"-6"),'Restated Depr'!$B$6:$G$7674,6,0)</f>
        <v>2.9499999999999998E-2</v>
      </c>
      <c r="O62" s="27">
        <f t="shared" si="22"/>
        <v>65174.737629999996</v>
      </c>
      <c r="P62" s="29">
        <f t="shared" si="23"/>
        <v>-51256.064848000002</v>
      </c>
      <c r="Q62" t="s">
        <v>7819</v>
      </c>
    </row>
    <row r="63" spans="1:18" hidden="1">
      <c r="A63" t="s">
        <v>3</v>
      </c>
      <c r="B63" t="s">
        <v>666</v>
      </c>
      <c r="C63" s="224" t="s">
        <v>7840</v>
      </c>
      <c r="D63" s="2">
        <v>390.01</v>
      </c>
      <c r="E63" s="324">
        <v>43100</v>
      </c>
      <c r="F63" s="1">
        <v>26511757.68</v>
      </c>
      <c r="G63" s="18">
        <v>4.2900000000000001E-2</v>
      </c>
      <c r="H63" s="298">
        <v>94779.54</v>
      </c>
      <c r="I63" s="10">
        <v>26511757.68</v>
      </c>
      <c r="J63" s="11">
        <f t="shared" si="18"/>
        <v>4.2900000000000001E-2</v>
      </c>
      <c r="K63" s="30">
        <f t="shared" si="19"/>
        <v>94779.533706000002</v>
      </c>
      <c r="L63" s="29">
        <f t="shared" si="20"/>
        <v>-6.2939999916125089E-3</v>
      </c>
      <c r="M63" s="10">
        <f t="shared" si="21"/>
        <v>26511757.68</v>
      </c>
      <c r="N63" s="5">
        <f>VLOOKUP(CONCATENATE(A63,"-6"),'Restated Depr'!$B$6:$G$7674,6,0)</f>
        <v>2.9499999999999998E-2</v>
      </c>
      <c r="O63" s="27">
        <f t="shared" si="22"/>
        <v>65174.737629999996</v>
      </c>
      <c r="P63" s="29">
        <f t="shared" si="23"/>
        <v>-29604.796076000006</v>
      </c>
      <c r="Q63" t="s">
        <v>7819</v>
      </c>
    </row>
    <row r="64" spans="1:18" hidden="1">
      <c r="A64" t="s">
        <v>3</v>
      </c>
      <c r="B64" t="s">
        <v>667</v>
      </c>
      <c r="C64" s="224" t="s">
        <v>7840</v>
      </c>
      <c r="D64" s="2">
        <v>390.01</v>
      </c>
      <c r="E64" s="324">
        <v>43131</v>
      </c>
      <c r="F64" s="1">
        <v>26511757.68</v>
      </c>
      <c r="G64" s="5">
        <v>2.9499999999999998E-2</v>
      </c>
      <c r="H64" s="298">
        <v>65174.74</v>
      </c>
      <c r="I64" s="10">
        <v>26511757.68</v>
      </c>
      <c r="J64" s="11">
        <f t="shared" si="18"/>
        <v>2.9499999999999998E-2</v>
      </c>
      <c r="K64" s="30">
        <f t="shared" si="19"/>
        <v>65174.737629999996</v>
      </c>
      <c r="L64" s="29">
        <f t="shared" si="20"/>
        <v>-2.3700000019744039E-3</v>
      </c>
      <c r="M64" s="10">
        <f t="shared" si="21"/>
        <v>26511757.68</v>
      </c>
      <c r="N64" s="5">
        <f>VLOOKUP(CONCATENATE(A64,"-6"),'Restated Depr'!$B$6:$G$7674,6,0)</f>
        <v>2.9499999999999998E-2</v>
      </c>
      <c r="O64" s="29">
        <f t="shared" si="22"/>
        <v>65174.737629999996</v>
      </c>
      <c r="P64" s="29">
        <f t="shared" si="23"/>
        <v>0</v>
      </c>
      <c r="Q64" t="s">
        <v>7819</v>
      </c>
    </row>
    <row r="65" spans="1:18" hidden="1">
      <c r="A65" t="s">
        <v>3</v>
      </c>
      <c r="B65" t="s">
        <v>668</v>
      </c>
      <c r="C65" s="224" t="s">
        <v>7840</v>
      </c>
      <c r="D65" s="2">
        <v>390.01</v>
      </c>
      <c r="E65" s="324">
        <v>43159</v>
      </c>
      <c r="F65" s="1">
        <v>26511757.68</v>
      </c>
      <c r="G65" s="5">
        <v>2.9499999999999998E-2</v>
      </c>
      <c r="H65" s="298">
        <v>65174.74</v>
      </c>
      <c r="I65" s="10">
        <v>26511757.68</v>
      </c>
      <c r="J65" s="11">
        <f t="shared" si="18"/>
        <v>2.9499999999999998E-2</v>
      </c>
      <c r="K65" s="30">
        <f t="shared" si="19"/>
        <v>65174.737629999996</v>
      </c>
      <c r="L65" s="29">
        <f t="shared" si="20"/>
        <v>-2.3700000019744039E-3</v>
      </c>
      <c r="M65" s="10">
        <f t="shared" si="21"/>
        <v>26511757.68</v>
      </c>
      <c r="N65" s="5">
        <f>VLOOKUP(CONCATENATE(A65,"-6"),'Restated Depr'!$B$6:$G$7674,6,0)</f>
        <v>2.9499999999999998E-2</v>
      </c>
      <c r="O65" s="29">
        <f t="shared" si="22"/>
        <v>65174.737629999996</v>
      </c>
      <c r="P65" s="29">
        <f t="shared" si="23"/>
        <v>0</v>
      </c>
      <c r="Q65" t="s">
        <v>7819</v>
      </c>
    </row>
    <row r="66" spans="1:18" hidden="1">
      <c r="A66" t="s">
        <v>3</v>
      </c>
      <c r="B66" t="s">
        <v>669</v>
      </c>
      <c r="C66" s="224" t="s">
        <v>7840</v>
      </c>
      <c r="D66" s="2">
        <v>390.01</v>
      </c>
      <c r="E66" s="324">
        <v>43190</v>
      </c>
      <c r="F66" s="1">
        <v>26511757.68</v>
      </c>
      <c r="G66" s="5">
        <v>2.9499999999999998E-2</v>
      </c>
      <c r="H66" s="298">
        <v>65174.74</v>
      </c>
      <c r="I66" s="10">
        <v>26511757.68</v>
      </c>
      <c r="J66" s="11">
        <f t="shared" si="18"/>
        <v>2.9499999999999998E-2</v>
      </c>
      <c r="K66" s="30">
        <f t="shared" si="19"/>
        <v>65174.737629999996</v>
      </c>
      <c r="L66" s="29">
        <f t="shared" si="20"/>
        <v>-2.3700000019744039E-3</v>
      </c>
      <c r="M66" s="10">
        <f t="shared" si="21"/>
        <v>26511757.68</v>
      </c>
      <c r="N66" s="5">
        <f>VLOOKUP(CONCATENATE(A66,"-6"),'Restated Depr'!$B$6:$G$7674,6,0)</f>
        <v>2.9499999999999998E-2</v>
      </c>
      <c r="O66" s="29">
        <f t="shared" si="22"/>
        <v>65174.737629999996</v>
      </c>
      <c r="P66" s="29">
        <f t="shared" si="23"/>
        <v>0</v>
      </c>
      <c r="Q66" t="s">
        <v>7819</v>
      </c>
    </row>
    <row r="67" spans="1:18" hidden="1">
      <c r="A67" t="s">
        <v>3</v>
      </c>
      <c r="B67" t="s">
        <v>670</v>
      </c>
      <c r="C67" s="224" t="s">
        <v>7840</v>
      </c>
      <c r="D67" s="2">
        <v>390.01</v>
      </c>
      <c r="E67" s="324">
        <v>43220</v>
      </c>
      <c r="F67" s="1">
        <v>26511757.68</v>
      </c>
      <c r="G67" s="5">
        <v>2.9499999999999998E-2</v>
      </c>
      <c r="H67" s="298">
        <v>65174.74</v>
      </c>
      <c r="I67" s="10">
        <v>26511757.68</v>
      </c>
      <c r="J67" s="11">
        <f t="shared" si="18"/>
        <v>2.9499999999999998E-2</v>
      </c>
      <c r="K67" s="30">
        <f t="shared" si="19"/>
        <v>65174.737629999996</v>
      </c>
      <c r="L67" s="29">
        <f t="shared" si="20"/>
        <v>-2.3700000019744039E-3</v>
      </c>
      <c r="M67" s="10">
        <f t="shared" si="21"/>
        <v>26511757.68</v>
      </c>
      <c r="N67" s="5">
        <f>VLOOKUP(CONCATENATE(A67,"-6"),'Restated Depr'!$B$6:$G$7674,6,0)</f>
        <v>2.9499999999999998E-2</v>
      </c>
      <c r="O67" s="29">
        <f t="shared" si="22"/>
        <v>65174.737629999996</v>
      </c>
      <c r="P67" s="29">
        <f t="shared" si="23"/>
        <v>0</v>
      </c>
      <c r="Q67" t="s">
        <v>7819</v>
      </c>
    </row>
    <row r="68" spans="1:18" hidden="1">
      <c r="A68" t="s">
        <v>3</v>
      </c>
      <c r="B68" t="s">
        <v>671</v>
      </c>
      <c r="C68" s="224" t="s">
        <v>7840</v>
      </c>
      <c r="D68" s="2">
        <v>390.01</v>
      </c>
      <c r="E68" s="324">
        <v>43251</v>
      </c>
      <c r="F68" s="1">
        <v>26511757.68</v>
      </c>
      <c r="G68" s="5">
        <v>2.9499999999999998E-2</v>
      </c>
      <c r="H68" s="298">
        <v>65174.74</v>
      </c>
      <c r="I68" s="10">
        <v>26511757.68</v>
      </c>
      <c r="J68" s="11">
        <f t="shared" si="18"/>
        <v>2.9499999999999998E-2</v>
      </c>
      <c r="K68" s="30">
        <f t="shared" si="19"/>
        <v>65174.737629999996</v>
      </c>
      <c r="L68" s="29">
        <f t="shared" si="20"/>
        <v>-2.3700000019744039E-3</v>
      </c>
      <c r="M68" s="10">
        <f t="shared" si="21"/>
        <v>26511757.68</v>
      </c>
      <c r="N68" s="5">
        <f>VLOOKUP(CONCATENATE(A68,"-6"),'Restated Depr'!$B$6:$G$7674,6,0)</f>
        <v>2.9499999999999998E-2</v>
      </c>
      <c r="O68" s="29">
        <f t="shared" si="22"/>
        <v>65174.737629999996</v>
      </c>
      <c r="P68" s="29">
        <f t="shared" si="23"/>
        <v>0</v>
      </c>
      <c r="Q68" t="s">
        <v>7819</v>
      </c>
    </row>
    <row r="69" spans="1:18" hidden="1">
      <c r="A69" t="s">
        <v>3</v>
      </c>
      <c r="B69" t="s">
        <v>672</v>
      </c>
      <c r="C69" s="224" t="s">
        <v>7840</v>
      </c>
      <c r="D69" s="2">
        <v>390.01</v>
      </c>
      <c r="E69" s="324">
        <v>43281</v>
      </c>
      <c r="F69" s="1">
        <v>26511757.68</v>
      </c>
      <c r="G69" s="5">
        <v>2.9499999999999998E-2</v>
      </c>
      <c r="H69" s="298">
        <v>65174.74</v>
      </c>
      <c r="I69" s="10">
        <v>26511757.68</v>
      </c>
      <c r="J69" s="11">
        <f t="shared" si="18"/>
        <v>2.9499999999999998E-2</v>
      </c>
      <c r="K69" s="30">
        <f t="shared" si="19"/>
        <v>65174.737629999996</v>
      </c>
      <c r="L69" s="29">
        <f t="shared" si="20"/>
        <v>-2.3700000019744039E-3</v>
      </c>
      <c r="M69" s="10">
        <f t="shared" si="21"/>
        <v>26511757.68</v>
      </c>
      <c r="N69" s="5">
        <f>VLOOKUP(CONCATENATE(A69,"-6"),'Restated Depr'!$B$6:$G$7674,6,0)</f>
        <v>2.9499999999999998E-2</v>
      </c>
      <c r="O69" s="29">
        <f t="shared" si="22"/>
        <v>65174.737629999996</v>
      </c>
      <c r="P69" s="29">
        <f t="shared" si="23"/>
        <v>0</v>
      </c>
      <c r="Q69" t="s">
        <v>7819</v>
      </c>
      <c r="R69" s="5"/>
    </row>
    <row r="70" spans="1:18" ht="15.75" hidden="1" thickBot="1">
      <c r="A70" t="s">
        <v>3</v>
      </c>
      <c r="C70" s="224" t="s">
        <v>650</v>
      </c>
      <c r="D70"/>
      <c r="E70" s="323" t="s">
        <v>606</v>
      </c>
      <c r="F70" s="1"/>
      <c r="G70" s="5"/>
      <c r="H70" s="310">
        <f>SUM(H58:H69)</f>
        <v>602258.78</v>
      </c>
      <c r="I70" s="10"/>
      <c r="J70" s="10"/>
      <c r="K70" s="32">
        <f>SUM(K58:K69)</f>
        <v>1067981.9718760001</v>
      </c>
      <c r="L70" s="28">
        <f>SUM(L58:L69)</f>
        <v>465723.19187600003</v>
      </c>
      <c r="M70" s="10"/>
      <c r="N70" s="3"/>
      <c r="O70" s="28">
        <f>SUM(O58:O69)</f>
        <v>782096.85155999998</v>
      </c>
      <c r="P70" s="28">
        <f>SUM(P58:P69)</f>
        <v>-285885.12031600002</v>
      </c>
    </row>
    <row r="71" spans="1:18" hidden="1">
      <c r="A71" t="s">
        <v>4</v>
      </c>
      <c r="B71" t="s">
        <v>673</v>
      </c>
      <c r="C71" s="224" t="s">
        <v>7840</v>
      </c>
      <c r="D71" s="2">
        <v>390.02</v>
      </c>
      <c r="E71" s="324">
        <v>42947</v>
      </c>
      <c r="F71" s="9">
        <v>18043764</v>
      </c>
      <c r="G71" s="18">
        <v>5.2700000000000004E-2</v>
      </c>
      <c r="H71" s="299">
        <v>79242.2</v>
      </c>
      <c r="I71" s="15">
        <v>18043764</v>
      </c>
      <c r="J71" s="11">
        <f t="shared" ref="J71:J82" si="24">G71</f>
        <v>5.2700000000000004E-2</v>
      </c>
      <c r="K71" s="31">
        <f t="shared" ref="K71:K82" si="25">I71*J71/12</f>
        <v>79242.19690000001</v>
      </c>
      <c r="L71" s="289">
        <f t="shared" ref="L71:L82" si="26">K71-H71</f>
        <v>-3.0999999871710315E-3</v>
      </c>
      <c r="M71" s="15">
        <f t="shared" ref="M71:M82" si="27">I71</f>
        <v>18043764</v>
      </c>
      <c r="N71" s="5">
        <f>VLOOKUP(CONCATENATE(A71,"-6"),'Restated Depr'!$B$6:$G$7674,6,0)</f>
        <v>1.8800000000000001E-2</v>
      </c>
      <c r="O71" s="26">
        <f t="shared" ref="O71:O82" si="28">M71*N71/12</f>
        <v>28268.563599999998</v>
      </c>
      <c r="P71" s="289">
        <f t="shared" ref="P71:P82" si="29">O71-K71</f>
        <v>-50973.633300000016</v>
      </c>
      <c r="Q71" t="s">
        <v>7819</v>
      </c>
    </row>
    <row r="72" spans="1:18" hidden="1">
      <c r="A72" t="s">
        <v>4</v>
      </c>
      <c r="B72" t="s">
        <v>674</v>
      </c>
      <c r="C72" s="224" t="s">
        <v>7840</v>
      </c>
      <c r="D72" s="2">
        <v>390.02</v>
      </c>
      <c r="E72" s="324">
        <v>42978</v>
      </c>
      <c r="F72" s="1">
        <v>18043764</v>
      </c>
      <c r="G72" s="18">
        <v>5.2700000000000004E-2</v>
      </c>
      <c r="H72" s="298">
        <v>79242.2</v>
      </c>
      <c r="I72" s="10">
        <v>18043764</v>
      </c>
      <c r="J72" s="11">
        <f t="shared" si="24"/>
        <v>5.2700000000000004E-2</v>
      </c>
      <c r="K72" s="30">
        <f t="shared" si="25"/>
        <v>79242.19690000001</v>
      </c>
      <c r="L72" s="29">
        <f t="shared" si="26"/>
        <v>-3.0999999871710315E-3</v>
      </c>
      <c r="M72" s="10">
        <f t="shared" si="27"/>
        <v>18043764</v>
      </c>
      <c r="N72" s="5">
        <f>VLOOKUP(CONCATENATE(A72,"-6"),'Restated Depr'!$B$6:$G$7674,6,0)</f>
        <v>1.8800000000000001E-2</v>
      </c>
      <c r="O72" s="27">
        <f t="shared" si="28"/>
        <v>28268.563599999998</v>
      </c>
      <c r="P72" s="29">
        <f t="shared" si="29"/>
        <v>-50973.633300000016</v>
      </c>
      <c r="Q72" t="s">
        <v>7819</v>
      </c>
    </row>
    <row r="73" spans="1:18" hidden="1">
      <c r="A73" t="s">
        <v>4</v>
      </c>
      <c r="B73" t="s">
        <v>675</v>
      </c>
      <c r="C73" s="224" t="s">
        <v>7840</v>
      </c>
      <c r="D73" s="2">
        <v>390.02</v>
      </c>
      <c r="E73" s="324">
        <v>43008</v>
      </c>
      <c r="F73" s="1">
        <v>18043764</v>
      </c>
      <c r="G73" s="18">
        <v>5.2700000000000004E-2</v>
      </c>
      <c r="H73" s="298">
        <v>79242.2</v>
      </c>
      <c r="I73" s="10">
        <v>18043764</v>
      </c>
      <c r="J73" s="11">
        <f t="shared" si="24"/>
        <v>5.2700000000000004E-2</v>
      </c>
      <c r="K73" s="30">
        <f t="shared" si="25"/>
        <v>79242.19690000001</v>
      </c>
      <c r="L73" s="29">
        <f t="shared" si="26"/>
        <v>-3.0999999871710315E-3</v>
      </c>
      <c r="M73" s="10">
        <f t="shared" si="27"/>
        <v>18043764</v>
      </c>
      <c r="N73" s="5">
        <f>VLOOKUP(CONCATENATE(A73,"-6"),'Restated Depr'!$B$6:$G$7674,6,0)</f>
        <v>1.8800000000000001E-2</v>
      </c>
      <c r="O73" s="27">
        <f t="shared" si="28"/>
        <v>28268.563599999998</v>
      </c>
      <c r="P73" s="29">
        <f t="shared" si="29"/>
        <v>-50973.633300000016</v>
      </c>
      <c r="Q73" t="s">
        <v>7819</v>
      </c>
    </row>
    <row r="74" spans="1:18" hidden="1">
      <c r="A74" t="s">
        <v>4</v>
      </c>
      <c r="B74" t="s">
        <v>676</v>
      </c>
      <c r="C74" s="224" t="s">
        <v>7840</v>
      </c>
      <c r="D74" s="2">
        <v>390.02</v>
      </c>
      <c r="E74" s="324">
        <v>43039</v>
      </c>
      <c r="F74" s="1">
        <v>18043764</v>
      </c>
      <c r="G74" s="18">
        <v>5.2700000000000004E-2</v>
      </c>
      <c r="H74" s="298">
        <v>79242.2</v>
      </c>
      <c r="I74" s="10">
        <v>18043764</v>
      </c>
      <c r="J74" s="11">
        <f t="shared" si="24"/>
        <v>5.2700000000000004E-2</v>
      </c>
      <c r="K74" s="30">
        <f t="shared" si="25"/>
        <v>79242.19690000001</v>
      </c>
      <c r="L74" s="29">
        <f t="shared" si="26"/>
        <v>-3.0999999871710315E-3</v>
      </c>
      <c r="M74" s="10">
        <f t="shared" si="27"/>
        <v>18043764</v>
      </c>
      <c r="N74" s="5">
        <f>VLOOKUP(CONCATENATE(A74,"-6"),'Restated Depr'!$B$6:$G$7674,6,0)</f>
        <v>1.8800000000000001E-2</v>
      </c>
      <c r="O74" s="27">
        <f t="shared" si="28"/>
        <v>28268.563599999998</v>
      </c>
      <c r="P74" s="29">
        <f t="shared" si="29"/>
        <v>-50973.633300000016</v>
      </c>
      <c r="Q74" t="s">
        <v>7819</v>
      </c>
    </row>
    <row r="75" spans="1:18" hidden="1">
      <c r="A75" t="s">
        <v>4</v>
      </c>
      <c r="B75" t="s">
        <v>677</v>
      </c>
      <c r="C75" s="224" t="s">
        <v>7840</v>
      </c>
      <c r="D75" s="2">
        <v>390.02</v>
      </c>
      <c r="E75" s="324">
        <v>43069</v>
      </c>
      <c r="F75" s="1">
        <v>18043764</v>
      </c>
      <c r="G75" s="18">
        <v>5.2700000000000004E-2</v>
      </c>
      <c r="H75" s="298">
        <v>79242.2</v>
      </c>
      <c r="I75" s="10">
        <v>18043764</v>
      </c>
      <c r="J75" s="11">
        <f t="shared" si="24"/>
        <v>5.2700000000000004E-2</v>
      </c>
      <c r="K75" s="30">
        <f t="shared" si="25"/>
        <v>79242.19690000001</v>
      </c>
      <c r="L75" s="29">
        <f t="shared" si="26"/>
        <v>-3.0999999871710315E-3</v>
      </c>
      <c r="M75" s="10">
        <f t="shared" si="27"/>
        <v>18043764</v>
      </c>
      <c r="N75" s="5">
        <f>VLOOKUP(CONCATENATE(A75,"-6"),'Restated Depr'!$B$6:$G$7674,6,0)</f>
        <v>1.8800000000000001E-2</v>
      </c>
      <c r="O75" s="27">
        <f t="shared" si="28"/>
        <v>28268.563599999998</v>
      </c>
      <c r="P75" s="29">
        <f t="shared" si="29"/>
        <v>-50973.633300000016</v>
      </c>
      <c r="Q75" t="s">
        <v>7819</v>
      </c>
    </row>
    <row r="76" spans="1:18" hidden="1">
      <c r="A76" t="s">
        <v>4</v>
      </c>
      <c r="B76" t="s">
        <v>678</v>
      </c>
      <c r="C76" s="224" t="s">
        <v>7840</v>
      </c>
      <c r="D76" s="2">
        <v>390.02</v>
      </c>
      <c r="E76" s="324">
        <v>43100</v>
      </c>
      <c r="F76" s="1">
        <v>18043764</v>
      </c>
      <c r="G76" s="18">
        <v>3.8500000000000006E-2</v>
      </c>
      <c r="H76" s="298">
        <v>57890.399999999994</v>
      </c>
      <c r="I76" s="10">
        <v>18043764</v>
      </c>
      <c r="J76" s="11">
        <f t="shared" si="24"/>
        <v>3.8500000000000006E-2</v>
      </c>
      <c r="K76" s="30">
        <f t="shared" si="25"/>
        <v>57890.409500000009</v>
      </c>
      <c r="L76" s="29">
        <f t="shared" si="26"/>
        <v>9.5000000146683306E-3</v>
      </c>
      <c r="M76" s="10">
        <f t="shared" si="27"/>
        <v>18043764</v>
      </c>
      <c r="N76" s="5">
        <f>VLOOKUP(CONCATENATE(A76,"-6"),'Restated Depr'!$B$6:$G$7674,6,0)</f>
        <v>1.8800000000000001E-2</v>
      </c>
      <c r="O76" s="27">
        <f t="shared" si="28"/>
        <v>28268.563599999998</v>
      </c>
      <c r="P76" s="29">
        <f t="shared" si="29"/>
        <v>-29621.845900000011</v>
      </c>
      <c r="Q76" t="s">
        <v>7819</v>
      </c>
    </row>
    <row r="77" spans="1:18" hidden="1">
      <c r="A77" t="s">
        <v>4</v>
      </c>
      <c r="B77" t="s">
        <v>679</v>
      </c>
      <c r="C77" s="224" t="s">
        <v>7840</v>
      </c>
      <c r="D77" s="2">
        <v>390.02</v>
      </c>
      <c r="E77" s="324">
        <v>43131</v>
      </c>
      <c r="F77" s="1">
        <v>18043764</v>
      </c>
      <c r="G77" s="5">
        <v>1.8800000000000001E-2</v>
      </c>
      <c r="H77" s="298">
        <v>28268.559999999998</v>
      </c>
      <c r="I77" s="10">
        <v>18043764</v>
      </c>
      <c r="J77" s="11">
        <f t="shared" si="24"/>
        <v>1.8800000000000001E-2</v>
      </c>
      <c r="K77" s="30">
        <f t="shared" si="25"/>
        <v>28268.563599999998</v>
      </c>
      <c r="L77" s="29">
        <f t="shared" si="26"/>
        <v>3.6000000000058208E-3</v>
      </c>
      <c r="M77" s="10">
        <f t="shared" si="27"/>
        <v>18043764</v>
      </c>
      <c r="N77" s="5">
        <f>VLOOKUP(CONCATENATE(A77,"-6"),'Restated Depr'!$B$6:$G$7674,6,0)</f>
        <v>1.8800000000000001E-2</v>
      </c>
      <c r="O77" s="27">
        <f t="shared" si="28"/>
        <v>28268.563599999998</v>
      </c>
      <c r="P77" s="29">
        <f t="shared" si="29"/>
        <v>0</v>
      </c>
      <c r="Q77" t="s">
        <v>7819</v>
      </c>
    </row>
    <row r="78" spans="1:18" hidden="1">
      <c r="A78" t="s">
        <v>4</v>
      </c>
      <c r="B78" t="s">
        <v>680</v>
      </c>
      <c r="C78" s="224" t="s">
        <v>7840</v>
      </c>
      <c r="D78" s="2">
        <v>390.02</v>
      </c>
      <c r="E78" s="324">
        <v>43159</v>
      </c>
      <c r="F78" s="1">
        <v>18043764</v>
      </c>
      <c r="G78" s="5">
        <v>1.8800000000000001E-2</v>
      </c>
      <c r="H78" s="298">
        <v>28268.559999999998</v>
      </c>
      <c r="I78" s="10">
        <v>18043764</v>
      </c>
      <c r="J78" s="11">
        <f t="shared" si="24"/>
        <v>1.8800000000000001E-2</v>
      </c>
      <c r="K78" s="30">
        <f t="shared" si="25"/>
        <v>28268.563599999998</v>
      </c>
      <c r="L78" s="29">
        <f t="shared" si="26"/>
        <v>3.6000000000058208E-3</v>
      </c>
      <c r="M78" s="10">
        <f t="shared" si="27"/>
        <v>18043764</v>
      </c>
      <c r="N78" s="5">
        <f>VLOOKUP(CONCATENATE(A78,"-6"),'Restated Depr'!$B$6:$G$7674,6,0)</f>
        <v>1.8800000000000001E-2</v>
      </c>
      <c r="O78" s="27">
        <f t="shared" si="28"/>
        <v>28268.563599999998</v>
      </c>
      <c r="P78" s="29">
        <f t="shared" si="29"/>
        <v>0</v>
      </c>
      <c r="Q78" t="s">
        <v>7819</v>
      </c>
    </row>
    <row r="79" spans="1:18" hidden="1">
      <c r="A79" t="s">
        <v>4</v>
      </c>
      <c r="B79" t="s">
        <v>681</v>
      </c>
      <c r="C79" s="224" t="s">
        <v>7840</v>
      </c>
      <c r="D79" s="2">
        <v>390.02</v>
      </c>
      <c r="E79" s="324">
        <v>43190</v>
      </c>
      <c r="F79" s="1">
        <v>18043764</v>
      </c>
      <c r="G79" s="5">
        <v>1.8800000000000001E-2</v>
      </c>
      <c r="H79" s="298">
        <v>28268.559999999998</v>
      </c>
      <c r="I79" s="10">
        <v>18043764</v>
      </c>
      <c r="J79" s="11">
        <f t="shared" si="24"/>
        <v>1.8800000000000001E-2</v>
      </c>
      <c r="K79" s="30">
        <f t="shared" si="25"/>
        <v>28268.563599999998</v>
      </c>
      <c r="L79" s="29">
        <f t="shared" si="26"/>
        <v>3.6000000000058208E-3</v>
      </c>
      <c r="M79" s="10">
        <f t="shared" si="27"/>
        <v>18043764</v>
      </c>
      <c r="N79" s="5">
        <f>VLOOKUP(CONCATENATE(A79,"-6"),'Restated Depr'!$B$6:$G$7674,6,0)</f>
        <v>1.8800000000000001E-2</v>
      </c>
      <c r="O79" s="27">
        <f t="shared" si="28"/>
        <v>28268.563599999998</v>
      </c>
      <c r="P79" s="29">
        <f t="shared" si="29"/>
        <v>0</v>
      </c>
      <c r="Q79" t="s">
        <v>7819</v>
      </c>
    </row>
    <row r="80" spans="1:18" hidden="1">
      <c r="A80" t="s">
        <v>4</v>
      </c>
      <c r="B80" t="s">
        <v>682</v>
      </c>
      <c r="C80" s="224" t="s">
        <v>7840</v>
      </c>
      <c r="D80" s="2">
        <v>390.02</v>
      </c>
      <c r="E80" s="324">
        <v>43220</v>
      </c>
      <c r="F80" s="1">
        <v>18043764</v>
      </c>
      <c r="G80" s="5">
        <v>1.8800000000000001E-2</v>
      </c>
      <c r="H80" s="298">
        <v>28268.559999999998</v>
      </c>
      <c r="I80" s="10">
        <v>18043764</v>
      </c>
      <c r="J80" s="11">
        <f t="shared" si="24"/>
        <v>1.8800000000000001E-2</v>
      </c>
      <c r="K80" s="30">
        <f t="shared" si="25"/>
        <v>28268.563599999998</v>
      </c>
      <c r="L80" s="29">
        <f t="shared" si="26"/>
        <v>3.6000000000058208E-3</v>
      </c>
      <c r="M80" s="10">
        <f t="shared" si="27"/>
        <v>18043764</v>
      </c>
      <c r="N80" s="5">
        <f>VLOOKUP(CONCATENATE(A80,"-6"),'Restated Depr'!$B$6:$G$7674,6,0)</f>
        <v>1.8800000000000001E-2</v>
      </c>
      <c r="O80" s="27">
        <f t="shared" si="28"/>
        <v>28268.563599999998</v>
      </c>
      <c r="P80" s="29">
        <f t="shared" si="29"/>
        <v>0</v>
      </c>
      <c r="Q80" t="s">
        <v>7819</v>
      </c>
    </row>
    <row r="81" spans="1:18" hidden="1">
      <c r="A81" t="s">
        <v>4</v>
      </c>
      <c r="B81" t="s">
        <v>683</v>
      </c>
      <c r="C81" s="224" t="s">
        <v>7840</v>
      </c>
      <c r="D81" s="2">
        <v>390.02</v>
      </c>
      <c r="E81" s="324">
        <v>43251</v>
      </c>
      <c r="F81" s="1">
        <v>18043764</v>
      </c>
      <c r="G81" s="5">
        <v>1.8800000000000001E-2</v>
      </c>
      <c r="H81" s="298">
        <v>28268.559999999998</v>
      </c>
      <c r="I81" s="10">
        <v>18043764</v>
      </c>
      <c r="J81" s="11">
        <f t="shared" si="24"/>
        <v>1.8800000000000001E-2</v>
      </c>
      <c r="K81" s="30">
        <f t="shared" si="25"/>
        <v>28268.563599999998</v>
      </c>
      <c r="L81" s="29">
        <f t="shared" si="26"/>
        <v>3.6000000000058208E-3</v>
      </c>
      <c r="M81" s="10">
        <f t="shared" si="27"/>
        <v>18043764</v>
      </c>
      <c r="N81" s="5">
        <f>VLOOKUP(CONCATENATE(A81,"-6"),'Restated Depr'!$B$6:$G$7674,6,0)</f>
        <v>1.8800000000000001E-2</v>
      </c>
      <c r="O81" s="27">
        <f t="shared" si="28"/>
        <v>28268.563599999998</v>
      </c>
      <c r="P81" s="29">
        <f t="shared" si="29"/>
        <v>0</v>
      </c>
      <c r="Q81" t="s">
        <v>7819</v>
      </c>
    </row>
    <row r="82" spans="1:18" hidden="1">
      <c r="A82" t="s">
        <v>4</v>
      </c>
      <c r="B82" t="s">
        <v>684</v>
      </c>
      <c r="C82" s="224" t="s">
        <v>7840</v>
      </c>
      <c r="D82" s="2">
        <v>390.02</v>
      </c>
      <c r="E82" s="324">
        <v>43281</v>
      </c>
      <c r="F82" s="1">
        <v>18043764</v>
      </c>
      <c r="G82" s="5">
        <v>1.8800000000000001E-2</v>
      </c>
      <c r="H82" s="298">
        <v>28268.559999999998</v>
      </c>
      <c r="I82" s="10">
        <v>18043764</v>
      </c>
      <c r="J82" s="11">
        <f t="shared" si="24"/>
        <v>1.8800000000000001E-2</v>
      </c>
      <c r="K82" s="30">
        <f t="shared" si="25"/>
        <v>28268.563599999998</v>
      </c>
      <c r="L82" s="29">
        <f t="shared" si="26"/>
        <v>3.6000000000058208E-3</v>
      </c>
      <c r="M82" s="10">
        <f t="shared" si="27"/>
        <v>18043764</v>
      </c>
      <c r="N82" s="5">
        <f>VLOOKUP(CONCATENATE(A82,"-6"),'Restated Depr'!$B$6:$G$7674,6,0)</f>
        <v>1.8800000000000001E-2</v>
      </c>
      <c r="O82" s="27">
        <f t="shared" si="28"/>
        <v>28268.563599999998</v>
      </c>
      <c r="P82" s="29">
        <f t="shared" si="29"/>
        <v>0</v>
      </c>
      <c r="Q82" t="s">
        <v>7819</v>
      </c>
      <c r="R82" s="5"/>
    </row>
    <row r="83" spans="1:18" ht="15.75" hidden="1" thickBot="1">
      <c r="A83" t="s">
        <v>4</v>
      </c>
      <c r="C83" s="224" t="s">
        <v>650</v>
      </c>
      <c r="D83"/>
      <c r="E83" s="323" t="s">
        <v>606</v>
      </c>
      <c r="F83" s="1"/>
      <c r="G83" s="5"/>
      <c r="H83" s="310">
        <f>SUM(H71:H82)</f>
        <v>623712.76000000024</v>
      </c>
      <c r="I83" s="10"/>
      <c r="J83" s="10"/>
      <c r="K83" s="32">
        <f>SUM(K71:K82)</f>
        <v>623712.77560000005</v>
      </c>
      <c r="L83" s="28">
        <f>SUM(L71:L82)</f>
        <v>1.5600000078848097E-2</v>
      </c>
      <c r="M83" s="10"/>
      <c r="N83" s="3"/>
      <c r="O83" s="28">
        <f>SUM(O71:O82)</f>
        <v>339222.76319999999</v>
      </c>
      <c r="P83" s="28">
        <f>SUM(P71:P82)</f>
        <v>-284490.01240000007</v>
      </c>
    </row>
    <row r="84" spans="1:18" hidden="1">
      <c r="A84" t="s">
        <v>5</v>
      </c>
      <c r="B84" t="s">
        <v>685</v>
      </c>
      <c r="C84" s="224" t="s">
        <v>7840</v>
      </c>
      <c r="D84" s="2">
        <v>390.02</v>
      </c>
      <c r="E84" s="324">
        <v>42947</v>
      </c>
      <c r="F84" s="9">
        <v>21238.23</v>
      </c>
      <c r="G84" s="5">
        <v>5.2700000000000004E-2</v>
      </c>
      <c r="H84" s="299">
        <v>93.27</v>
      </c>
      <c r="I84" s="15">
        <v>21238.23</v>
      </c>
      <c r="J84" s="11">
        <f t="shared" ref="J84:J95" si="30">G84</f>
        <v>5.2700000000000004E-2</v>
      </c>
      <c r="K84" s="31">
        <f t="shared" ref="K84:K95" si="31">I84*J84/12</f>
        <v>93.271226749999997</v>
      </c>
      <c r="L84" s="289">
        <f t="shared" ref="L84:L95" si="32">K84-H84</f>
        <v>1.2267500000007203E-3</v>
      </c>
      <c r="M84" s="15">
        <f t="shared" ref="M84:M95" si="33">I84</f>
        <v>21238.23</v>
      </c>
      <c r="N84" s="5">
        <f>VLOOKUP(CONCATENATE(A84,"-6"),'Restated Depr'!$B$6:$G$7674,6,0)</f>
        <v>1.2800000000000001E-2</v>
      </c>
      <c r="O84" s="26">
        <f t="shared" ref="O84:O95" si="34">M84*N84/12</f>
        <v>22.654112000000001</v>
      </c>
      <c r="P84" s="289">
        <f t="shared" ref="P84:P95" si="35">O84-K84</f>
        <v>-70.617114749999999</v>
      </c>
      <c r="Q84" t="s">
        <v>7819</v>
      </c>
    </row>
    <row r="85" spans="1:18" hidden="1">
      <c r="A85" t="s">
        <v>5</v>
      </c>
      <c r="B85" t="s">
        <v>686</v>
      </c>
      <c r="C85" s="224" t="s">
        <v>7840</v>
      </c>
      <c r="D85" s="2">
        <v>390.02</v>
      </c>
      <c r="E85" s="324">
        <v>42978</v>
      </c>
      <c r="F85" s="1">
        <v>21238.23</v>
      </c>
      <c r="G85" s="5">
        <v>5.2700000000000004E-2</v>
      </c>
      <c r="H85" s="298">
        <v>93.27</v>
      </c>
      <c r="I85" s="10">
        <v>21238.23</v>
      </c>
      <c r="J85" s="11">
        <f t="shared" si="30"/>
        <v>5.2700000000000004E-2</v>
      </c>
      <c r="K85" s="30">
        <f t="shared" si="31"/>
        <v>93.271226749999997</v>
      </c>
      <c r="L85" s="29">
        <f t="shared" si="32"/>
        <v>1.2267500000007203E-3</v>
      </c>
      <c r="M85" s="10">
        <f t="shared" si="33"/>
        <v>21238.23</v>
      </c>
      <c r="N85" s="5">
        <f>VLOOKUP(CONCATENATE(A85,"-6"),'Restated Depr'!$B$6:$G$7674,6,0)</f>
        <v>1.2800000000000001E-2</v>
      </c>
      <c r="O85" s="27">
        <f t="shared" si="34"/>
        <v>22.654112000000001</v>
      </c>
      <c r="P85" s="29">
        <f t="shared" si="35"/>
        <v>-70.617114749999999</v>
      </c>
      <c r="Q85" t="s">
        <v>7819</v>
      </c>
    </row>
    <row r="86" spans="1:18" hidden="1">
      <c r="A86" t="s">
        <v>5</v>
      </c>
      <c r="B86" t="s">
        <v>687</v>
      </c>
      <c r="C86" s="224" t="s">
        <v>7840</v>
      </c>
      <c r="D86" s="2">
        <v>390.02</v>
      </c>
      <c r="E86" s="324">
        <v>43008</v>
      </c>
      <c r="F86" s="1">
        <v>21238.23</v>
      </c>
      <c r="G86" s="5">
        <v>5.2700000000000004E-2</v>
      </c>
      <c r="H86" s="298">
        <v>93.27</v>
      </c>
      <c r="I86" s="10">
        <v>21238.23</v>
      </c>
      <c r="J86" s="11">
        <f t="shared" si="30"/>
        <v>5.2700000000000004E-2</v>
      </c>
      <c r="K86" s="30">
        <f t="shared" si="31"/>
        <v>93.271226749999997</v>
      </c>
      <c r="L86" s="29">
        <f t="shared" si="32"/>
        <v>1.2267500000007203E-3</v>
      </c>
      <c r="M86" s="10">
        <f t="shared" si="33"/>
        <v>21238.23</v>
      </c>
      <c r="N86" s="5">
        <f>VLOOKUP(CONCATENATE(A86,"-6"),'Restated Depr'!$B$6:$G$7674,6,0)</f>
        <v>1.2800000000000001E-2</v>
      </c>
      <c r="O86" s="27">
        <f t="shared" si="34"/>
        <v>22.654112000000001</v>
      </c>
      <c r="P86" s="29">
        <f t="shared" si="35"/>
        <v>-70.617114749999999</v>
      </c>
      <c r="Q86" t="s">
        <v>7819</v>
      </c>
    </row>
    <row r="87" spans="1:18" hidden="1">
      <c r="A87" t="s">
        <v>5</v>
      </c>
      <c r="B87" t="s">
        <v>688</v>
      </c>
      <c r="C87" s="224" t="s">
        <v>7840</v>
      </c>
      <c r="D87" s="2">
        <v>390.02</v>
      </c>
      <c r="E87" s="324">
        <v>43039</v>
      </c>
      <c r="F87" s="1">
        <v>21238.23</v>
      </c>
      <c r="G87" s="5">
        <v>5.2700000000000004E-2</v>
      </c>
      <c r="H87" s="298">
        <v>93.27</v>
      </c>
      <c r="I87" s="10">
        <v>21238.23</v>
      </c>
      <c r="J87" s="11">
        <f t="shared" si="30"/>
        <v>5.2700000000000004E-2</v>
      </c>
      <c r="K87" s="30">
        <f t="shared" si="31"/>
        <v>93.271226749999997</v>
      </c>
      <c r="L87" s="29">
        <f t="shared" si="32"/>
        <v>1.2267500000007203E-3</v>
      </c>
      <c r="M87" s="10">
        <f t="shared" si="33"/>
        <v>21238.23</v>
      </c>
      <c r="N87" s="5">
        <f>VLOOKUP(CONCATENATE(A87,"-6"),'Restated Depr'!$B$6:$G$7674,6,0)</f>
        <v>1.2800000000000001E-2</v>
      </c>
      <c r="O87" s="27">
        <f t="shared" si="34"/>
        <v>22.654112000000001</v>
      </c>
      <c r="P87" s="29">
        <f t="shared" si="35"/>
        <v>-70.617114749999999</v>
      </c>
      <c r="Q87" t="s">
        <v>7819</v>
      </c>
    </row>
    <row r="88" spans="1:18" hidden="1">
      <c r="A88" t="s">
        <v>5</v>
      </c>
      <c r="B88" t="s">
        <v>689</v>
      </c>
      <c r="C88" s="224" t="s">
        <v>7840</v>
      </c>
      <c r="D88" s="2">
        <v>390.02</v>
      </c>
      <c r="E88" s="324">
        <v>43069</v>
      </c>
      <c r="F88" s="1">
        <v>21238.23</v>
      </c>
      <c r="G88" s="5">
        <v>5.2700000000000004E-2</v>
      </c>
      <c r="H88" s="298">
        <v>93.27</v>
      </c>
      <c r="I88" s="10">
        <v>21238.23</v>
      </c>
      <c r="J88" s="11">
        <f t="shared" si="30"/>
        <v>5.2700000000000004E-2</v>
      </c>
      <c r="K88" s="30">
        <f t="shared" si="31"/>
        <v>93.271226749999997</v>
      </c>
      <c r="L88" s="29">
        <f t="shared" si="32"/>
        <v>1.2267500000007203E-3</v>
      </c>
      <c r="M88" s="10">
        <f t="shared" si="33"/>
        <v>21238.23</v>
      </c>
      <c r="N88" s="5">
        <f>VLOOKUP(CONCATENATE(A88,"-6"),'Restated Depr'!$B$6:$G$7674,6,0)</f>
        <v>1.2800000000000001E-2</v>
      </c>
      <c r="O88" s="27">
        <f t="shared" si="34"/>
        <v>22.654112000000001</v>
      </c>
      <c r="P88" s="29">
        <f t="shared" si="35"/>
        <v>-70.617114749999999</v>
      </c>
      <c r="Q88" t="s">
        <v>7819</v>
      </c>
    </row>
    <row r="89" spans="1:18" hidden="1">
      <c r="A89" t="s">
        <v>5</v>
      </c>
      <c r="B89" t="s">
        <v>690</v>
      </c>
      <c r="C89" s="224" t="s">
        <v>7840</v>
      </c>
      <c r="D89" s="2">
        <v>390.02</v>
      </c>
      <c r="E89" s="324">
        <v>43100</v>
      </c>
      <c r="F89" s="1">
        <v>21238.23</v>
      </c>
      <c r="G89" s="18">
        <v>3.5999999999999997E-2</v>
      </c>
      <c r="H89" s="298">
        <v>63.72</v>
      </c>
      <c r="I89" s="10">
        <v>21238.23</v>
      </c>
      <c r="J89" s="11">
        <f t="shared" si="30"/>
        <v>3.5999999999999997E-2</v>
      </c>
      <c r="K89" s="30">
        <f t="shared" si="31"/>
        <v>63.71468999999999</v>
      </c>
      <c r="L89" s="29">
        <f t="shared" si="32"/>
        <v>-5.3100000000085856E-3</v>
      </c>
      <c r="M89" s="10">
        <f t="shared" si="33"/>
        <v>21238.23</v>
      </c>
      <c r="N89" s="5">
        <f>VLOOKUP(CONCATENATE(A89,"-6"),'Restated Depr'!$B$6:$G$7674,6,0)</f>
        <v>1.2800000000000001E-2</v>
      </c>
      <c r="O89" s="27">
        <f t="shared" si="34"/>
        <v>22.654112000000001</v>
      </c>
      <c r="P89" s="29">
        <f t="shared" si="35"/>
        <v>-41.060577999999992</v>
      </c>
      <c r="Q89" t="s">
        <v>7819</v>
      </c>
    </row>
    <row r="90" spans="1:18" hidden="1">
      <c r="A90" t="s">
        <v>5</v>
      </c>
      <c r="B90" t="s">
        <v>691</v>
      </c>
      <c r="C90" s="224" t="s">
        <v>7840</v>
      </c>
      <c r="D90" s="2">
        <v>390.02</v>
      </c>
      <c r="E90" s="324">
        <v>43131</v>
      </c>
      <c r="F90" s="1">
        <v>21238.23</v>
      </c>
      <c r="G90" s="5">
        <v>1.2800000000000001E-2</v>
      </c>
      <c r="H90" s="298">
        <v>22.649999999999995</v>
      </c>
      <c r="I90" s="10">
        <v>21238.23</v>
      </c>
      <c r="J90" s="11">
        <f t="shared" si="30"/>
        <v>1.2800000000000001E-2</v>
      </c>
      <c r="K90" s="30">
        <f t="shared" si="31"/>
        <v>22.654112000000001</v>
      </c>
      <c r="L90" s="29">
        <f t="shared" si="32"/>
        <v>4.1120000000063328E-3</v>
      </c>
      <c r="M90" s="10">
        <f t="shared" si="33"/>
        <v>21238.23</v>
      </c>
      <c r="N90" s="5">
        <f>VLOOKUP(CONCATENATE(A90,"-6"),'Restated Depr'!$B$6:$G$7674,6,0)</f>
        <v>1.2800000000000001E-2</v>
      </c>
      <c r="O90" s="27">
        <f t="shared" si="34"/>
        <v>22.654112000000001</v>
      </c>
      <c r="P90" s="29">
        <f t="shared" si="35"/>
        <v>0</v>
      </c>
      <c r="Q90" t="s">
        <v>7819</v>
      </c>
    </row>
    <row r="91" spans="1:18" hidden="1">
      <c r="A91" t="s">
        <v>5</v>
      </c>
      <c r="B91" t="s">
        <v>692</v>
      </c>
      <c r="C91" s="224" t="s">
        <v>7840</v>
      </c>
      <c r="D91" s="2">
        <v>390.02</v>
      </c>
      <c r="E91" s="324">
        <v>43159</v>
      </c>
      <c r="F91" s="1">
        <v>21238.23</v>
      </c>
      <c r="G91" s="5">
        <v>1.2800000000000001E-2</v>
      </c>
      <c r="H91" s="298">
        <v>22.649999999999995</v>
      </c>
      <c r="I91" s="10">
        <v>21238.23</v>
      </c>
      <c r="J91" s="11">
        <f t="shared" si="30"/>
        <v>1.2800000000000001E-2</v>
      </c>
      <c r="K91" s="30">
        <f t="shared" si="31"/>
        <v>22.654112000000001</v>
      </c>
      <c r="L91" s="29">
        <f t="shared" si="32"/>
        <v>4.1120000000063328E-3</v>
      </c>
      <c r="M91" s="10">
        <f t="shared" si="33"/>
        <v>21238.23</v>
      </c>
      <c r="N91" s="5">
        <f>VLOOKUP(CONCATENATE(A91,"-6"),'Restated Depr'!$B$6:$G$7674,6,0)</f>
        <v>1.2800000000000001E-2</v>
      </c>
      <c r="O91" s="27">
        <f t="shared" si="34"/>
        <v>22.654112000000001</v>
      </c>
      <c r="P91" s="29">
        <f t="shared" si="35"/>
        <v>0</v>
      </c>
      <c r="Q91" t="s">
        <v>7819</v>
      </c>
    </row>
    <row r="92" spans="1:18" hidden="1">
      <c r="A92" t="s">
        <v>5</v>
      </c>
      <c r="B92" t="s">
        <v>693</v>
      </c>
      <c r="C92" s="224" t="s">
        <v>7840</v>
      </c>
      <c r="D92" s="2">
        <v>390.02</v>
      </c>
      <c r="E92" s="324">
        <v>43190</v>
      </c>
      <c r="F92" s="1">
        <v>21238.23</v>
      </c>
      <c r="G92" s="5">
        <v>1.2800000000000001E-2</v>
      </c>
      <c r="H92" s="298">
        <v>22.649999999999995</v>
      </c>
      <c r="I92" s="10">
        <v>21238.23</v>
      </c>
      <c r="J92" s="11">
        <f t="shared" si="30"/>
        <v>1.2800000000000001E-2</v>
      </c>
      <c r="K92" s="30">
        <f t="shared" si="31"/>
        <v>22.654112000000001</v>
      </c>
      <c r="L92" s="29">
        <f t="shared" si="32"/>
        <v>4.1120000000063328E-3</v>
      </c>
      <c r="M92" s="10">
        <f t="shared" si="33"/>
        <v>21238.23</v>
      </c>
      <c r="N92" s="5">
        <f>VLOOKUP(CONCATENATE(A92,"-6"),'Restated Depr'!$B$6:$G$7674,6,0)</f>
        <v>1.2800000000000001E-2</v>
      </c>
      <c r="O92" s="27">
        <f t="shared" si="34"/>
        <v>22.654112000000001</v>
      </c>
      <c r="P92" s="29">
        <f t="shared" si="35"/>
        <v>0</v>
      </c>
      <c r="Q92" t="s">
        <v>7819</v>
      </c>
    </row>
    <row r="93" spans="1:18" hidden="1">
      <c r="A93" t="s">
        <v>5</v>
      </c>
      <c r="B93" t="s">
        <v>694</v>
      </c>
      <c r="C93" s="224" t="s">
        <v>7840</v>
      </c>
      <c r="D93" s="2">
        <v>390.02</v>
      </c>
      <c r="E93" s="324">
        <v>43220</v>
      </c>
      <c r="F93" s="1">
        <v>21238.23</v>
      </c>
      <c r="G93" s="5">
        <v>1.2800000000000001E-2</v>
      </c>
      <c r="H93" s="298">
        <v>22.649999999999995</v>
      </c>
      <c r="I93" s="10">
        <v>21238.23</v>
      </c>
      <c r="J93" s="11">
        <f t="shared" si="30"/>
        <v>1.2800000000000001E-2</v>
      </c>
      <c r="K93" s="30">
        <f t="shared" si="31"/>
        <v>22.654112000000001</v>
      </c>
      <c r="L93" s="29">
        <f t="shared" si="32"/>
        <v>4.1120000000063328E-3</v>
      </c>
      <c r="M93" s="10">
        <f t="shared" si="33"/>
        <v>21238.23</v>
      </c>
      <c r="N93" s="5">
        <f>VLOOKUP(CONCATENATE(A93,"-6"),'Restated Depr'!$B$6:$G$7674,6,0)</f>
        <v>1.2800000000000001E-2</v>
      </c>
      <c r="O93" s="27">
        <f t="shared" si="34"/>
        <v>22.654112000000001</v>
      </c>
      <c r="P93" s="29">
        <f t="shared" si="35"/>
        <v>0</v>
      </c>
      <c r="Q93" t="s">
        <v>7819</v>
      </c>
    </row>
    <row r="94" spans="1:18" hidden="1">
      <c r="A94" t="s">
        <v>5</v>
      </c>
      <c r="B94" t="s">
        <v>695</v>
      </c>
      <c r="C94" s="224" t="s">
        <v>7840</v>
      </c>
      <c r="D94" s="2">
        <v>390.02</v>
      </c>
      <c r="E94" s="324">
        <v>43251</v>
      </c>
      <c r="F94" s="1">
        <v>21238.23</v>
      </c>
      <c r="G94" s="5">
        <v>1.2800000000000001E-2</v>
      </c>
      <c r="H94" s="298">
        <v>22.649999999999995</v>
      </c>
      <c r="I94" s="10">
        <v>21238.23</v>
      </c>
      <c r="J94" s="11">
        <f t="shared" si="30"/>
        <v>1.2800000000000001E-2</v>
      </c>
      <c r="K94" s="30">
        <f t="shared" si="31"/>
        <v>22.654112000000001</v>
      </c>
      <c r="L94" s="29">
        <f t="shared" si="32"/>
        <v>4.1120000000063328E-3</v>
      </c>
      <c r="M94" s="10">
        <f t="shared" si="33"/>
        <v>21238.23</v>
      </c>
      <c r="N94" s="5">
        <f>VLOOKUP(CONCATENATE(A94,"-6"),'Restated Depr'!$B$6:$G$7674,6,0)</f>
        <v>1.2800000000000001E-2</v>
      </c>
      <c r="O94" s="27">
        <f t="shared" si="34"/>
        <v>22.654112000000001</v>
      </c>
      <c r="P94" s="29">
        <f t="shared" si="35"/>
        <v>0</v>
      </c>
      <c r="Q94" t="s">
        <v>7819</v>
      </c>
    </row>
    <row r="95" spans="1:18" hidden="1">
      <c r="A95" t="s">
        <v>5</v>
      </c>
      <c r="B95" t="s">
        <v>696</v>
      </c>
      <c r="C95" s="224" t="s">
        <v>7840</v>
      </c>
      <c r="D95" s="2">
        <v>390.02</v>
      </c>
      <c r="E95" s="324">
        <v>43281</v>
      </c>
      <c r="F95" s="1">
        <v>21238.23</v>
      </c>
      <c r="G95" s="5">
        <v>1.2800000000000001E-2</v>
      </c>
      <c r="H95" s="298">
        <v>22.649999999999995</v>
      </c>
      <c r="I95" s="10">
        <v>21238.23</v>
      </c>
      <c r="J95" s="11">
        <f t="shared" si="30"/>
        <v>1.2800000000000001E-2</v>
      </c>
      <c r="K95" s="30">
        <f t="shared" si="31"/>
        <v>22.654112000000001</v>
      </c>
      <c r="L95" s="29">
        <f t="shared" si="32"/>
        <v>4.1120000000063328E-3</v>
      </c>
      <c r="M95" s="10">
        <f t="shared" si="33"/>
        <v>21238.23</v>
      </c>
      <c r="N95" s="5">
        <f>VLOOKUP(CONCATENATE(A95,"-6"),'Restated Depr'!$B$6:$G$7674,6,0)</f>
        <v>1.2800000000000001E-2</v>
      </c>
      <c r="O95" s="27">
        <f t="shared" si="34"/>
        <v>22.654112000000001</v>
      </c>
      <c r="P95" s="29">
        <f t="shared" si="35"/>
        <v>0</v>
      </c>
      <c r="Q95" t="s">
        <v>7819</v>
      </c>
      <c r="R95" s="5"/>
    </row>
    <row r="96" spans="1:18" ht="15.75" hidden="1" thickBot="1">
      <c r="A96" t="s">
        <v>5</v>
      </c>
      <c r="C96" s="224" t="s">
        <v>650</v>
      </c>
      <c r="D96"/>
      <c r="E96" s="323" t="s">
        <v>606</v>
      </c>
      <c r="F96" s="1"/>
      <c r="G96" s="5"/>
      <c r="H96" s="310">
        <f>SUM(H84:H95)</f>
        <v>665.9699999999998</v>
      </c>
      <c r="I96" s="10"/>
      <c r="J96" s="10"/>
      <c r="K96" s="32">
        <f>SUM(K84:K95)</f>
        <v>665.99549575000026</v>
      </c>
      <c r="L96" s="28">
        <f>SUM(L84:L95)</f>
        <v>2.5495750000033013E-2</v>
      </c>
      <c r="M96" s="10"/>
      <c r="N96" s="3"/>
      <c r="O96" s="28">
        <f>SUM(O84:O95)</f>
        <v>271.84934400000003</v>
      </c>
      <c r="P96" s="28">
        <f>SUM(P84:P95)</f>
        <v>-394.14615174999994</v>
      </c>
    </row>
    <row r="97" spans="1:18" hidden="1">
      <c r="A97" t="s">
        <v>6</v>
      </c>
      <c r="B97" t="s">
        <v>697</v>
      </c>
      <c r="C97" s="224" t="s">
        <v>7840</v>
      </c>
      <c r="D97" s="2">
        <v>390.03</v>
      </c>
      <c r="E97" s="324">
        <v>42947</v>
      </c>
      <c r="F97" s="9">
        <v>4723951.68</v>
      </c>
      <c r="G97" s="5">
        <v>5.2700000000000004E-2</v>
      </c>
      <c r="H97" s="299">
        <v>20746.02</v>
      </c>
      <c r="I97" s="15">
        <v>4732297.46</v>
      </c>
      <c r="J97" s="11">
        <f t="shared" ref="J97:J108" si="36">G97</f>
        <v>5.2700000000000004E-2</v>
      </c>
      <c r="K97" s="31">
        <f t="shared" ref="K97:K108" si="37">I97*J97/12</f>
        <v>20782.673011833333</v>
      </c>
      <c r="L97" s="289">
        <f t="shared" ref="L97:L108" si="38">K97-H97</f>
        <v>36.65301183333213</v>
      </c>
      <c r="M97" s="15">
        <f t="shared" ref="M97:M108" si="39">I97</f>
        <v>4732297.46</v>
      </c>
      <c r="N97" s="5">
        <f>VLOOKUP(CONCATENATE(A97,"-6"),'Restated Depr'!$B$6:$G$7674,6,0)</f>
        <v>1.2800000000000001E-2</v>
      </c>
      <c r="O97" s="26">
        <f t="shared" ref="O97:O108" si="40">M97*N97/12</f>
        <v>5047.783957333334</v>
      </c>
      <c r="P97" s="289">
        <f t="shared" ref="P97:P108" si="41">O97-K97</f>
        <v>-15734.889054499999</v>
      </c>
      <c r="Q97" t="s">
        <v>7819</v>
      </c>
    </row>
    <row r="98" spans="1:18" hidden="1">
      <c r="A98" t="s">
        <v>6</v>
      </c>
      <c r="B98" t="s">
        <v>698</v>
      </c>
      <c r="C98" s="224" t="s">
        <v>7840</v>
      </c>
      <c r="D98" s="2">
        <v>390.03</v>
      </c>
      <c r="E98" s="324">
        <v>42978</v>
      </c>
      <c r="F98" s="1">
        <v>4723951.68</v>
      </c>
      <c r="G98" s="5">
        <v>5.2700000000000004E-2</v>
      </c>
      <c r="H98" s="298">
        <v>20746.02</v>
      </c>
      <c r="I98" s="10">
        <v>4732297.46</v>
      </c>
      <c r="J98" s="11">
        <f t="shared" si="36"/>
        <v>5.2700000000000004E-2</v>
      </c>
      <c r="K98" s="30">
        <f t="shared" si="37"/>
        <v>20782.673011833333</v>
      </c>
      <c r="L98" s="29">
        <f t="shared" si="38"/>
        <v>36.65301183333213</v>
      </c>
      <c r="M98" s="10">
        <f t="shared" si="39"/>
        <v>4732297.46</v>
      </c>
      <c r="N98" s="5">
        <f>VLOOKUP(CONCATENATE(A98,"-6"),'Restated Depr'!$B$6:$G$7674,6,0)</f>
        <v>1.2800000000000001E-2</v>
      </c>
      <c r="O98" s="27">
        <f t="shared" si="40"/>
        <v>5047.783957333334</v>
      </c>
      <c r="P98" s="29">
        <f t="shared" si="41"/>
        <v>-15734.889054499999</v>
      </c>
      <c r="Q98" t="s">
        <v>7819</v>
      </c>
    </row>
    <row r="99" spans="1:18" hidden="1">
      <c r="A99" t="s">
        <v>6</v>
      </c>
      <c r="B99" t="s">
        <v>699</v>
      </c>
      <c r="C99" s="224" t="s">
        <v>7840</v>
      </c>
      <c r="D99" s="2">
        <v>390.03</v>
      </c>
      <c r="E99" s="324">
        <v>43008</v>
      </c>
      <c r="F99" s="1">
        <v>4723951.68</v>
      </c>
      <c r="G99" s="5">
        <v>5.2700000000000004E-2</v>
      </c>
      <c r="H99" s="298">
        <v>20746.02</v>
      </c>
      <c r="I99" s="10">
        <v>4732297.46</v>
      </c>
      <c r="J99" s="11">
        <f t="shared" si="36"/>
        <v>5.2700000000000004E-2</v>
      </c>
      <c r="K99" s="30">
        <f t="shared" si="37"/>
        <v>20782.673011833333</v>
      </c>
      <c r="L99" s="29">
        <f t="shared" si="38"/>
        <v>36.65301183333213</v>
      </c>
      <c r="M99" s="10">
        <f t="shared" si="39"/>
        <v>4732297.46</v>
      </c>
      <c r="N99" s="5">
        <f>VLOOKUP(CONCATENATE(A99,"-6"),'Restated Depr'!$B$6:$G$7674,6,0)</f>
        <v>1.2800000000000001E-2</v>
      </c>
      <c r="O99" s="27">
        <f t="shared" si="40"/>
        <v>5047.783957333334</v>
      </c>
      <c r="P99" s="29">
        <f t="shared" si="41"/>
        <v>-15734.889054499999</v>
      </c>
      <c r="Q99" t="s">
        <v>7819</v>
      </c>
    </row>
    <row r="100" spans="1:18" hidden="1">
      <c r="A100" t="s">
        <v>6</v>
      </c>
      <c r="B100" t="s">
        <v>700</v>
      </c>
      <c r="C100" s="224" t="s">
        <v>7840</v>
      </c>
      <c r="D100" s="2">
        <v>390.03</v>
      </c>
      <c r="E100" s="324">
        <v>43039</v>
      </c>
      <c r="F100" s="1">
        <v>4728124.57</v>
      </c>
      <c r="G100" s="5">
        <v>5.2700000000000004E-2</v>
      </c>
      <c r="H100" s="298">
        <v>20764.350000000002</v>
      </c>
      <c r="I100" s="10">
        <v>4732297.46</v>
      </c>
      <c r="J100" s="11">
        <f t="shared" si="36"/>
        <v>5.2700000000000004E-2</v>
      </c>
      <c r="K100" s="30">
        <f t="shared" si="37"/>
        <v>20782.673011833333</v>
      </c>
      <c r="L100" s="29">
        <f t="shared" si="38"/>
        <v>18.323011833330384</v>
      </c>
      <c r="M100" s="10">
        <f t="shared" si="39"/>
        <v>4732297.46</v>
      </c>
      <c r="N100" s="5">
        <f>VLOOKUP(CONCATENATE(A100,"-6"),'Restated Depr'!$B$6:$G$7674,6,0)</f>
        <v>1.2800000000000001E-2</v>
      </c>
      <c r="O100" s="27">
        <f t="shared" si="40"/>
        <v>5047.783957333334</v>
      </c>
      <c r="P100" s="29">
        <f t="shared" si="41"/>
        <v>-15734.889054499999</v>
      </c>
      <c r="Q100" t="s">
        <v>7819</v>
      </c>
    </row>
    <row r="101" spans="1:18" hidden="1">
      <c r="A101" t="s">
        <v>6</v>
      </c>
      <c r="B101" t="s">
        <v>701</v>
      </c>
      <c r="C101" s="224" t="s">
        <v>7840</v>
      </c>
      <c r="D101" s="2">
        <v>390.03</v>
      </c>
      <c r="E101" s="324">
        <v>43069</v>
      </c>
      <c r="F101" s="1">
        <v>4732297.46</v>
      </c>
      <c r="G101" s="5">
        <v>5.2700000000000004E-2</v>
      </c>
      <c r="H101" s="298">
        <v>20782.68</v>
      </c>
      <c r="I101" s="10">
        <v>4732297.46</v>
      </c>
      <c r="J101" s="11">
        <f t="shared" si="36"/>
        <v>5.2700000000000004E-2</v>
      </c>
      <c r="K101" s="30">
        <f t="shared" si="37"/>
        <v>20782.673011833333</v>
      </c>
      <c r="L101" s="29">
        <f t="shared" si="38"/>
        <v>-6.9881666677247267E-3</v>
      </c>
      <c r="M101" s="10">
        <f t="shared" si="39"/>
        <v>4732297.46</v>
      </c>
      <c r="N101" s="5">
        <f>VLOOKUP(CONCATENATE(A101,"-6"),'Restated Depr'!$B$6:$G$7674,6,0)</f>
        <v>1.2800000000000001E-2</v>
      </c>
      <c r="O101" s="27">
        <f t="shared" si="40"/>
        <v>5047.783957333334</v>
      </c>
      <c r="P101" s="29">
        <f t="shared" si="41"/>
        <v>-15734.889054499999</v>
      </c>
      <c r="Q101" t="s">
        <v>7819</v>
      </c>
    </row>
    <row r="102" spans="1:18" hidden="1">
      <c r="A102" t="s">
        <v>6</v>
      </c>
      <c r="B102" t="s">
        <v>702</v>
      </c>
      <c r="C102" s="224" t="s">
        <v>7840</v>
      </c>
      <c r="D102" s="2">
        <v>390.03</v>
      </c>
      <c r="E102" s="324">
        <v>43100</v>
      </c>
      <c r="F102" s="1">
        <v>4732297.46</v>
      </c>
      <c r="G102" s="18">
        <v>3.5999999999999997E-2</v>
      </c>
      <c r="H102" s="298">
        <v>14196.89</v>
      </c>
      <c r="I102" s="10">
        <v>4732297.46</v>
      </c>
      <c r="J102" s="11">
        <f t="shared" si="36"/>
        <v>3.5999999999999997E-2</v>
      </c>
      <c r="K102" s="30">
        <f t="shared" si="37"/>
        <v>14196.892379999999</v>
      </c>
      <c r="L102" s="29">
        <f t="shared" si="38"/>
        <v>2.3799999999027932E-3</v>
      </c>
      <c r="M102" s="10">
        <f t="shared" si="39"/>
        <v>4732297.46</v>
      </c>
      <c r="N102" s="5">
        <f>VLOOKUP(CONCATENATE(A102,"-6"),'Restated Depr'!$B$6:$G$7674,6,0)</f>
        <v>1.2800000000000001E-2</v>
      </c>
      <c r="O102" s="27">
        <f t="shared" si="40"/>
        <v>5047.783957333334</v>
      </c>
      <c r="P102" s="29">
        <f t="shared" si="41"/>
        <v>-9149.1084226666644</v>
      </c>
      <c r="Q102" t="s">
        <v>7819</v>
      </c>
    </row>
    <row r="103" spans="1:18" hidden="1">
      <c r="A103" t="s">
        <v>6</v>
      </c>
      <c r="B103" t="s">
        <v>703</v>
      </c>
      <c r="C103" s="224" t="s">
        <v>7840</v>
      </c>
      <c r="D103" s="2">
        <v>390.03</v>
      </c>
      <c r="E103" s="324">
        <v>43131</v>
      </c>
      <c r="F103" s="1">
        <v>4732297.46</v>
      </c>
      <c r="G103" s="5">
        <v>1.2800000000000001E-2</v>
      </c>
      <c r="H103" s="298">
        <v>5047.78</v>
      </c>
      <c r="I103" s="10">
        <v>4732297.46</v>
      </c>
      <c r="J103" s="11">
        <f t="shared" si="36"/>
        <v>1.2800000000000001E-2</v>
      </c>
      <c r="K103" s="30">
        <f t="shared" si="37"/>
        <v>5047.783957333334</v>
      </c>
      <c r="L103" s="29">
        <f t="shared" si="38"/>
        <v>3.9573333342559636E-3</v>
      </c>
      <c r="M103" s="10">
        <f t="shared" si="39"/>
        <v>4732297.46</v>
      </c>
      <c r="N103" s="5">
        <f>VLOOKUP(CONCATENATE(A103,"-6"),'Restated Depr'!$B$6:$G$7674,6,0)</f>
        <v>1.2800000000000001E-2</v>
      </c>
      <c r="O103" s="27">
        <f t="shared" si="40"/>
        <v>5047.783957333334</v>
      </c>
      <c r="P103" s="29">
        <f t="shared" si="41"/>
        <v>0</v>
      </c>
      <c r="Q103" t="s">
        <v>7819</v>
      </c>
    </row>
    <row r="104" spans="1:18" hidden="1">
      <c r="A104" t="s">
        <v>6</v>
      </c>
      <c r="B104" t="s">
        <v>704</v>
      </c>
      <c r="C104" s="224" t="s">
        <v>7840</v>
      </c>
      <c r="D104" s="2">
        <v>390.03</v>
      </c>
      <c r="E104" s="324">
        <v>43159</v>
      </c>
      <c r="F104" s="1">
        <v>4732297.46</v>
      </c>
      <c r="G104" s="5">
        <v>1.2800000000000001E-2</v>
      </c>
      <c r="H104" s="298">
        <v>5047.78</v>
      </c>
      <c r="I104" s="10">
        <v>4732297.46</v>
      </c>
      <c r="J104" s="11">
        <f t="shared" si="36"/>
        <v>1.2800000000000001E-2</v>
      </c>
      <c r="K104" s="30">
        <f t="shared" si="37"/>
        <v>5047.783957333334</v>
      </c>
      <c r="L104" s="29">
        <f t="shared" si="38"/>
        <v>3.9573333342559636E-3</v>
      </c>
      <c r="M104" s="10">
        <f t="shared" si="39"/>
        <v>4732297.46</v>
      </c>
      <c r="N104" s="5">
        <f>VLOOKUP(CONCATENATE(A104,"-6"),'Restated Depr'!$B$6:$G$7674,6,0)</f>
        <v>1.2800000000000001E-2</v>
      </c>
      <c r="O104" s="27">
        <f t="shared" si="40"/>
        <v>5047.783957333334</v>
      </c>
      <c r="P104" s="29">
        <f t="shared" si="41"/>
        <v>0</v>
      </c>
      <c r="Q104" t="s">
        <v>7819</v>
      </c>
    </row>
    <row r="105" spans="1:18" hidden="1">
      <c r="A105" t="s">
        <v>6</v>
      </c>
      <c r="B105" t="s">
        <v>705</v>
      </c>
      <c r="C105" s="224" t="s">
        <v>7840</v>
      </c>
      <c r="D105" s="2">
        <v>390.03</v>
      </c>
      <c r="E105" s="324">
        <v>43190</v>
      </c>
      <c r="F105" s="1">
        <v>4732297.46</v>
      </c>
      <c r="G105" s="5">
        <v>1.2800000000000001E-2</v>
      </c>
      <c r="H105" s="298">
        <v>5047.78</v>
      </c>
      <c r="I105" s="10">
        <v>4732297.46</v>
      </c>
      <c r="J105" s="11">
        <f t="shared" si="36"/>
        <v>1.2800000000000001E-2</v>
      </c>
      <c r="K105" s="30">
        <f t="shared" si="37"/>
        <v>5047.783957333334</v>
      </c>
      <c r="L105" s="29">
        <f t="shared" si="38"/>
        <v>3.9573333342559636E-3</v>
      </c>
      <c r="M105" s="10">
        <f t="shared" si="39"/>
        <v>4732297.46</v>
      </c>
      <c r="N105" s="5">
        <f>VLOOKUP(CONCATENATE(A105,"-6"),'Restated Depr'!$B$6:$G$7674,6,0)</f>
        <v>1.2800000000000001E-2</v>
      </c>
      <c r="O105" s="27">
        <f t="shared" si="40"/>
        <v>5047.783957333334</v>
      </c>
      <c r="P105" s="29">
        <f t="shared" si="41"/>
        <v>0</v>
      </c>
      <c r="Q105" t="s">
        <v>7819</v>
      </c>
    </row>
    <row r="106" spans="1:18" hidden="1">
      <c r="A106" t="s">
        <v>6</v>
      </c>
      <c r="B106" t="s">
        <v>706</v>
      </c>
      <c r="C106" s="224" t="s">
        <v>7840</v>
      </c>
      <c r="D106" s="2">
        <v>390.03</v>
      </c>
      <c r="E106" s="324">
        <v>43220</v>
      </c>
      <c r="F106" s="1">
        <v>4732297.46</v>
      </c>
      <c r="G106" s="5">
        <v>1.2800000000000001E-2</v>
      </c>
      <c r="H106" s="298">
        <v>5047.78</v>
      </c>
      <c r="I106" s="10">
        <v>4732297.46</v>
      </c>
      <c r="J106" s="11">
        <f t="shared" si="36"/>
        <v>1.2800000000000001E-2</v>
      </c>
      <c r="K106" s="30">
        <f t="shared" si="37"/>
        <v>5047.783957333334</v>
      </c>
      <c r="L106" s="29">
        <f t="shared" si="38"/>
        <v>3.9573333342559636E-3</v>
      </c>
      <c r="M106" s="10">
        <f t="shared" si="39"/>
        <v>4732297.46</v>
      </c>
      <c r="N106" s="5">
        <f>VLOOKUP(CONCATENATE(A106,"-6"),'Restated Depr'!$B$6:$G$7674,6,0)</f>
        <v>1.2800000000000001E-2</v>
      </c>
      <c r="O106" s="27">
        <f t="shared" si="40"/>
        <v>5047.783957333334</v>
      </c>
      <c r="P106" s="29">
        <f t="shared" si="41"/>
        <v>0</v>
      </c>
      <c r="Q106" t="s">
        <v>7819</v>
      </c>
    </row>
    <row r="107" spans="1:18" hidden="1">
      <c r="A107" t="s">
        <v>6</v>
      </c>
      <c r="B107" t="s">
        <v>707</v>
      </c>
      <c r="C107" s="224" t="s">
        <v>7840</v>
      </c>
      <c r="D107" s="2">
        <v>390.03</v>
      </c>
      <c r="E107" s="324">
        <v>43251</v>
      </c>
      <c r="F107" s="1">
        <v>4732297.46</v>
      </c>
      <c r="G107" s="5">
        <v>1.2800000000000001E-2</v>
      </c>
      <c r="H107" s="298">
        <v>5047.78</v>
      </c>
      <c r="I107" s="10">
        <v>4732297.46</v>
      </c>
      <c r="J107" s="11">
        <f t="shared" si="36"/>
        <v>1.2800000000000001E-2</v>
      </c>
      <c r="K107" s="30">
        <f t="shared" si="37"/>
        <v>5047.783957333334</v>
      </c>
      <c r="L107" s="29">
        <f t="shared" si="38"/>
        <v>3.9573333342559636E-3</v>
      </c>
      <c r="M107" s="10">
        <f t="shared" si="39"/>
        <v>4732297.46</v>
      </c>
      <c r="N107" s="5">
        <f>VLOOKUP(CONCATENATE(A107,"-6"),'Restated Depr'!$B$6:$G$7674,6,0)</f>
        <v>1.2800000000000001E-2</v>
      </c>
      <c r="O107" s="27">
        <f t="shared" si="40"/>
        <v>5047.783957333334</v>
      </c>
      <c r="P107" s="29">
        <f t="shared" si="41"/>
        <v>0</v>
      </c>
      <c r="Q107" t="s">
        <v>7819</v>
      </c>
    </row>
    <row r="108" spans="1:18" hidden="1">
      <c r="A108" t="s">
        <v>6</v>
      </c>
      <c r="B108" t="s">
        <v>708</v>
      </c>
      <c r="C108" s="224" t="s">
        <v>7840</v>
      </c>
      <c r="D108" s="2">
        <v>390.03</v>
      </c>
      <c r="E108" s="324">
        <v>43281</v>
      </c>
      <c r="F108" s="1">
        <v>4732297.46</v>
      </c>
      <c r="G108" s="5">
        <v>1.2800000000000001E-2</v>
      </c>
      <c r="H108" s="298">
        <v>5047.78</v>
      </c>
      <c r="I108" s="10">
        <v>4732297.46</v>
      </c>
      <c r="J108" s="11">
        <f t="shared" si="36"/>
        <v>1.2800000000000001E-2</v>
      </c>
      <c r="K108" s="30">
        <f t="shared" si="37"/>
        <v>5047.783957333334</v>
      </c>
      <c r="L108" s="29">
        <f t="shared" si="38"/>
        <v>3.9573333342559636E-3</v>
      </c>
      <c r="M108" s="10">
        <f t="shared" si="39"/>
        <v>4732297.46</v>
      </c>
      <c r="N108" s="5">
        <f>VLOOKUP(CONCATENATE(A108,"-6"),'Restated Depr'!$B$6:$G$7674,6,0)</f>
        <v>1.2800000000000001E-2</v>
      </c>
      <c r="O108" s="27">
        <f t="shared" si="40"/>
        <v>5047.783957333334</v>
      </c>
      <c r="P108" s="29">
        <f t="shared" si="41"/>
        <v>0</v>
      </c>
      <c r="Q108" t="s">
        <v>7819</v>
      </c>
      <c r="R108" s="5"/>
    </row>
    <row r="109" spans="1:18" ht="15.75" hidden="1" thickBot="1">
      <c r="A109" t="s">
        <v>6</v>
      </c>
      <c r="C109" s="224" t="s">
        <v>650</v>
      </c>
      <c r="D109"/>
      <c r="E109" s="323" t="s">
        <v>606</v>
      </c>
      <c r="F109" s="1"/>
      <c r="G109" s="5"/>
      <c r="H109" s="310">
        <f>SUM(H97:H108)</f>
        <v>148268.66</v>
      </c>
      <c r="I109" s="10"/>
      <c r="J109" s="10"/>
      <c r="K109" s="32">
        <f>SUM(K97:K108)</f>
        <v>148396.96118316668</v>
      </c>
      <c r="L109" s="28">
        <f>SUM(L97:L108)</f>
        <v>128.30118316666449</v>
      </c>
      <c r="M109" s="10"/>
      <c r="N109" s="3"/>
      <c r="O109" s="28">
        <f>SUM(O97:O108)</f>
        <v>60573.407488000004</v>
      </c>
      <c r="P109" s="28">
        <f>SUM(P97:P108)</f>
        <v>-87823.553695166658</v>
      </c>
    </row>
    <row r="110" spans="1:18" hidden="1">
      <c r="A110" t="s">
        <v>7</v>
      </c>
      <c r="B110" t="s">
        <v>709</v>
      </c>
      <c r="C110" s="224" t="s">
        <v>7840</v>
      </c>
      <c r="D110" s="2">
        <v>390.03</v>
      </c>
      <c r="E110" s="324">
        <v>42947</v>
      </c>
      <c r="F110" s="9">
        <v>967387.93</v>
      </c>
      <c r="G110" s="5">
        <v>5.2700000000000004E-2</v>
      </c>
      <c r="H110" s="299">
        <v>4248.45</v>
      </c>
      <c r="I110" s="15">
        <v>967387.93</v>
      </c>
      <c r="J110" s="11">
        <f t="shared" ref="J110:J121" si="42">G110</f>
        <v>5.2700000000000004E-2</v>
      </c>
      <c r="K110" s="31">
        <f t="shared" ref="K110:K121" si="43">I110*J110/12</f>
        <v>4248.4453259166667</v>
      </c>
      <c r="L110" s="289">
        <f t="shared" ref="L110:L121" si="44">K110-H110</f>
        <v>-4.6740833331568865E-3</v>
      </c>
      <c r="M110" s="15">
        <f t="shared" ref="M110:M121" si="45">I110</f>
        <v>967387.93</v>
      </c>
      <c r="N110" s="5">
        <f>VLOOKUP(CONCATENATE(A110,"-6"),'Restated Depr'!$B$6:$G$7674,6,0)</f>
        <v>1.2800000000000001E-2</v>
      </c>
      <c r="O110" s="26">
        <f t="shared" ref="O110:O121" si="46">M110*N110/12</f>
        <v>1031.8804586666668</v>
      </c>
      <c r="P110" s="289">
        <f t="shared" ref="P110:P121" si="47">O110-K110</f>
        <v>-3216.5648672500001</v>
      </c>
      <c r="Q110" t="s">
        <v>7819</v>
      </c>
    </row>
    <row r="111" spans="1:18" hidden="1">
      <c r="A111" t="s">
        <v>7</v>
      </c>
      <c r="B111" t="s">
        <v>710</v>
      </c>
      <c r="C111" s="224" t="s">
        <v>7840</v>
      </c>
      <c r="D111" s="2">
        <v>390.03</v>
      </c>
      <c r="E111" s="324">
        <v>42978</v>
      </c>
      <c r="F111" s="1">
        <v>967387.93</v>
      </c>
      <c r="G111" s="5">
        <v>5.2700000000000004E-2</v>
      </c>
      <c r="H111" s="298">
        <v>4248.45</v>
      </c>
      <c r="I111" s="10">
        <v>967387.93</v>
      </c>
      <c r="J111" s="11">
        <f t="shared" si="42"/>
        <v>5.2700000000000004E-2</v>
      </c>
      <c r="K111" s="30">
        <f t="shared" si="43"/>
        <v>4248.4453259166667</v>
      </c>
      <c r="L111" s="29">
        <f t="shared" si="44"/>
        <v>-4.6740833331568865E-3</v>
      </c>
      <c r="M111" s="10">
        <f t="shared" si="45"/>
        <v>967387.93</v>
      </c>
      <c r="N111" s="5">
        <f>VLOOKUP(CONCATENATE(A111,"-6"),'Restated Depr'!$B$6:$G$7674,6,0)</f>
        <v>1.2800000000000001E-2</v>
      </c>
      <c r="O111" s="27">
        <f t="shared" si="46"/>
        <v>1031.8804586666668</v>
      </c>
      <c r="P111" s="29">
        <f t="shared" si="47"/>
        <v>-3216.5648672500001</v>
      </c>
      <c r="Q111" t="s">
        <v>7819</v>
      </c>
    </row>
    <row r="112" spans="1:18" hidden="1">
      <c r="A112" t="s">
        <v>7</v>
      </c>
      <c r="B112" t="s">
        <v>711</v>
      </c>
      <c r="C112" s="224" t="s">
        <v>7840</v>
      </c>
      <c r="D112" s="2">
        <v>390.03</v>
      </c>
      <c r="E112" s="324">
        <v>43008</v>
      </c>
      <c r="F112" s="1">
        <v>967387.93</v>
      </c>
      <c r="G112" s="5">
        <v>5.2700000000000004E-2</v>
      </c>
      <c r="H112" s="298">
        <v>4248.45</v>
      </c>
      <c r="I112" s="10">
        <v>967387.93</v>
      </c>
      <c r="J112" s="11">
        <f t="shared" si="42"/>
        <v>5.2700000000000004E-2</v>
      </c>
      <c r="K112" s="30">
        <f t="shared" si="43"/>
        <v>4248.4453259166667</v>
      </c>
      <c r="L112" s="29">
        <f t="shared" si="44"/>
        <v>-4.6740833331568865E-3</v>
      </c>
      <c r="M112" s="10">
        <f t="shared" si="45"/>
        <v>967387.93</v>
      </c>
      <c r="N112" s="5">
        <f>VLOOKUP(CONCATENATE(A112,"-6"),'Restated Depr'!$B$6:$G$7674,6,0)</f>
        <v>1.2800000000000001E-2</v>
      </c>
      <c r="O112" s="27">
        <f t="shared" si="46"/>
        <v>1031.8804586666668</v>
      </c>
      <c r="P112" s="29">
        <f t="shared" si="47"/>
        <v>-3216.5648672500001</v>
      </c>
      <c r="Q112" t="s">
        <v>7819</v>
      </c>
    </row>
    <row r="113" spans="1:18" hidden="1">
      <c r="A113" t="s">
        <v>7</v>
      </c>
      <c r="B113" t="s">
        <v>712</v>
      </c>
      <c r="C113" s="224" t="s">
        <v>7840</v>
      </c>
      <c r="D113" s="2">
        <v>390.03</v>
      </c>
      <c r="E113" s="324">
        <v>43039</v>
      </c>
      <c r="F113" s="1">
        <v>967387.93</v>
      </c>
      <c r="G113" s="5">
        <v>5.2700000000000004E-2</v>
      </c>
      <c r="H113" s="298">
        <v>4248.45</v>
      </c>
      <c r="I113" s="10">
        <v>967387.93</v>
      </c>
      <c r="J113" s="11">
        <f t="shared" si="42"/>
        <v>5.2700000000000004E-2</v>
      </c>
      <c r="K113" s="30">
        <f t="shared" si="43"/>
        <v>4248.4453259166667</v>
      </c>
      <c r="L113" s="29">
        <f t="shared" si="44"/>
        <v>-4.6740833331568865E-3</v>
      </c>
      <c r="M113" s="10">
        <f t="shared" si="45"/>
        <v>967387.93</v>
      </c>
      <c r="N113" s="5">
        <f>VLOOKUP(CONCATENATE(A113,"-6"),'Restated Depr'!$B$6:$G$7674,6,0)</f>
        <v>1.2800000000000001E-2</v>
      </c>
      <c r="O113" s="27">
        <f t="shared" si="46"/>
        <v>1031.8804586666668</v>
      </c>
      <c r="P113" s="29">
        <f t="shared" si="47"/>
        <v>-3216.5648672500001</v>
      </c>
      <c r="Q113" t="s">
        <v>7819</v>
      </c>
    </row>
    <row r="114" spans="1:18" hidden="1">
      <c r="A114" t="s">
        <v>7</v>
      </c>
      <c r="B114" t="s">
        <v>713</v>
      </c>
      <c r="C114" s="224" t="s">
        <v>7840</v>
      </c>
      <c r="D114" s="2">
        <v>390.03</v>
      </c>
      <c r="E114" s="324">
        <v>43069</v>
      </c>
      <c r="F114" s="1">
        <v>967387.93</v>
      </c>
      <c r="G114" s="5">
        <v>5.2700000000000004E-2</v>
      </c>
      <c r="H114" s="298">
        <v>4248.45</v>
      </c>
      <c r="I114" s="10">
        <v>967387.93</v>
      </c>
      <c r="J114" s="11">
        <f t="shared" si="42"/>
        <v>5.2700000000000004E-2</v>
      </c>
      <c r="K114" s="30">
        <f t="shared" si="43"/>
        <v>4248.4453259166667</v>
      </c>
      <c r="L114" s="29">
        <f t="shared" si="44"/>
        <v>-4.6740833331568865E-3</v>
      </c>
      <c r="M114" s="10">
        <f t="shared" si="45"/>
        <v>967387.93</v>
      </c>
      <c r="N114" s="5">
        <f>VLOOKUP(CONCATENATE(A114,"-6"),'Restated Depr'!$B$6:$G$7674,6,0)</f>
        <v>1.2800000000000001E-2</v>
      </c>
      <c r="O114" s="27">
        <f t="shared" si="46"/>
        <v>1031.8804586666668</v>
      </c>
      <c r="P114" s="29">
        <f t="shared" si="47"/>
        <v>-3216.5648672500001</v>
      </c>
      <c r="Q114" t="s">
        <v>7819</v>
      </c>
    </row>
    <row r="115" spans="1:18" hidden="1">
      <c r="A115" t="s">
        <v>7</v>
      </c>
      <c r="B115" t="s">
        <v>714</v>
      </c>
      <c r="C115" s="224" t="s">
        <v>7840</v>
      </c>
      <c r="D115" s="2">
        <v>390.03</v>
      </c>
      <c r="E115" s="324">
        <v>43100</v>
      </c>
      <c r="F115" s="1">
        <v>967387.93</v>
      </c>
      <c r="G115" s="18">
        <v>3.5999999999999997E-2</v>
      </c>
      <c r="H115" s="298">
        <v>2902.17</v>
      </c>
      <c r="I115" s="10">
        <v>967387.93</v>
      </c>
      <c r="J115" s="11">
        <f t="shared" si="42"/>
        <v>3.5999999999999997E-2</v>
      </c>
      <c r="K115" s="30">
        <f t="shared" si="43"/>
        <v>2902.1637900000001</v>
      </c>
      <c r="L115" s="29">
        <f t="shared" si="44"/>
        <v>-6.2100000000100408E-3</v>
      </c>
      <c r="M115" s="10">
        <f t="shared" si="45"/>
        <v>967387.93</v>
      </c>
      <c r="N115" s="5">
        <f>VLOOKUP(CONCATENATE(A115,"-6"),'Restated Depr'!$B$6:$G$7674,6,0)</f>
        <v>1.2800000000000001E-2</v>
      </c>
      <c r="O115" s="29">
        <f t="shared" si="46"/>
        <v>1031.8804586666668</v>
      </c>
      <c r="P115" s="29">
        <f t="shared" si="47"/>
        <v>-1870.2833313333333</v>
      </c>
      <c r="Q115" t="s">
        <v>7819</v>
      </c>
    </row>
    <row r="116" spans="1:18" hidden="1">
      <c r="A116" t="s">
        <v>7</v>
      </c>
      <c r="B116" t="s">
        <v>715</v>
      </c>
      <c r="C116" s="224" t="s">
        <v>7840</v>
      </c>
      <c r="D116" s="2">
        <v>390.03</v>
      </c>
      <c r="E116" s="324">
        <v>43131</v>
      </c>
      <c r="F116" s="1">
        <v>967387.93</v>
      </c>
      <c r="G116" s="5">
        <v>1.2800000000000001E-2</v>
      </c>
      <c r="H116" s="298">
        <v>1031.8799999999999</v>
      </c>
      <c r="I116" s="10">
        <v>967387.93</v>
      </c>
      <c r="J116" s="11">
        <f t="shared" si="42"/>
        <v>1.2800000000000001E-2</v>
      </c>
      <c r="K116" s="30">
        <f t="shared" si="43"/>
        <v>1031.8804586666668</v>
      </c>
      <c r="L116" s="29">
        <f t="shared" si="44"/>
        <v>4.5866666687288671E-4</v>
      </c>
      <c r="M116" s="10">
        <f t="shared" si="45"/>
        <v>967387.93</v>
      </c>
      <c r="N116" s="5">
        <f>VLOOKUP(CONCATENATE(A116,"-6"),'Restated Depr'!$B$6:$G$7674,6,0)</f>
        <v>1.2800000000000001E-2</v>
      </c>
      <c r="O116" s="29">
        <f t="shared" si="46"/>
        <v>1031.8804586666668</v>
      </c>
      <c r="P116" s="29">
        <f t="shared" si="47"/>
        <v>0</v>
      </c>
      <c r="Q116" t="s">
        <v>7819</v>
      </c>
    </row>
    <row r="117" spans="1:18" hidden="1">
      <c r="A117" t="s">
        <v>7</v>
      </c>
      <c r="B117" t="s">
        <v>716</v>
      </c>
      <c r="C117" s="224" t="s">
        <v>7840</v>
      </c>
      <c r="D117" s="2">
        <v>390.03</v>
      </c>
      <c r="E117" s="324">
        <v>43159</v>
      </c>
      <c r="F117" s="1">
        <v>967387.93</v>
      </c>
      <c r="G117" s="5">
        <v>1.2800000000000001E-2</v>
      </c>
      <c r="H117" s="298">
        <v>1031.8799999999999</v>
      </c>
      <c r="I117" s="10">
        <v>967387.93</v>
      </c>
      <c r="J117" s="11">
        <f t="shared" si="42"/>
        <v>1.2800000000000001E-2</v>
      </c>
      <c r="K117" s="30">
        <f t="shared" si="43"/>
        <v>1031.8804586666668</v>
      </c>
      <c r="L117" s="29">
        <f t="shared" si="44"/>
        <v>4.5866666687288671E-4</v>
      </c>
      <c r="M117" s="10">
        <f t="shared" si="45"/>
        <v>967387.93</v>
      </c>
      <c r="N117" s="5">
        <f>VLOOKUP(CONCATENATE(A117,"-6"),'Restated Depr'!$B$6:$G$7674,6,0)</f>
        <v>1.2800000000000001E-2</v>
      </c>
      <c r="O117" s="29">
        <f t="shared" si="46"/>
        <v>1031.8804586666668</v>
      </c>
      <c r="P117" s="29">
        <f t="shared" si="47"/>
        <v>0</v>
      </c>
      <c r="Q117" t="s">
        <v>7819</v>
      </c>
    </row>
    <row r="118" spans="1:18" hidden="1">
      <c r="A118" t="s">
        <v>7</v>
      </c>
      <c r="B118" t="s">
        <v>717</v>
      </c>
      <c r="C118" s="224" t="s">
        <v>7840</v>
      </c>
      <c r="D118" s="2">
        <v>390.03</v>
      </c>
      <c r="E118" s="324">
        <v>43190</v>
      </c>
      <c r="F118" s="1">
        <v>967387.93</v>
      </c>
      <c r="G118" s="5">
        <v>1.2800000000000001E-2</v>
      </c>
      <c r="H118" s="298">
        <v>1031.8799999999999</v>
      </c>
      <c r="I118" s="10">
        <v>967387.93</v>
      </c>
      <c r="J118" s="11">
        <f t="shared" si="42"/>
        <v>1.2800000000000001E-2</v>
      </c>
      <c r="K118" s="30">
        <f t="shared" si="43"/>
        <v>1031.8804586666668</v>
      </c>
      <c r="L118" s="29">
        <f t="shared" si="44"/>
        <v>4.5866666687288671E-4</v>
      </c>
      <c r="M118" s="10">
        <f t="shared" si="45"/>
        <v>967387.93</v>
      </c>
      <c r="N118" s="5">
        <f>VLOOKUP(CONCATENATE(A118,"-6"),'Restated Depr'!$B$6:$G$7674,6,0)</f>
        <v>1.2800000000000001E-2</v>
      </c>
      <c r="O118" s="29">
        <f t="shared" si="46"/>
        <v>1031.8804586666668</v>
      </c>
      <c r="P118" s="29">
        <f t="shared" si="47"/>
        <v>0</v>
      </c>
      <c r="Q118" t="s">
        <v>7819</v>
      </c>
    </row>
    <row r="119" spans="1:18" hidden="1">
      <c r="A119" t="s">
        <v>7</v>
      </c>
      <c r="B119" t="s">
        <v>718</v>
      </c>
      <c r="C119" s="224" t="s">
        <v>7840</v>
      </c>
      <c r="D119" s="2">
        <v>390.03</v>
      </c>
      <c r="E119" s="324">
        <v>43220</v>
      </c>
      <c r="F119" s="1">
        <v>967387.93</v>
      </c>
      <c r="G119" s="5">
        <v>1.2800000000000001E-2</v>
      </c>
      <c r="H119" s="298">
        <v>1031.8799999999999</v>
      </c>
      <c r="I119" s="10">
        <v>967387.93</v>
      </c>
      <c r="J119" s="11">
        <f t="shared" si="42"/>
        <v>1.2800000000000001E-2</v>
      </c>
      <c r="K119" s="30">
        <f t="shared" si="43"/>
        <v>1031.8804586666668</v>
      </c>
      <c r="L119" s="29">
        <f t="shared" si="44"/>
        <v>4.5866666687288671E-4</v>
      </c>
      <c r="M119" s="10">
        <f t="shared" si="45"/>
        <v>967387.93</v>
      </c>
      <c r="N119" s="5">
        <f>VLOOKUP(CONCATENATE(A119,"-6"),'Restated Depr'!$B$6:$G$7674,6,0)</f>
        <v>1.2800000000000001E-2</v>
      </c>
      <c r="O119" s="29">
        <f t="shared" si="46"/>
        <v>1031.8804586666668</v>
      </c>
      <c r="P119" s="29">
        <f t="shared" si="47"/>
        <v>0</v>
      </c>
      <c r="Q119" t="s">
        <v>7819</v>
      </c>
    </row>
    <row r="120" spans="1:18" hidden="1">
      <c r="A120" t="s">
        <v>7</v>
      </c>
      <c r="B120" t="s">
        <v>719</v>
      </c>
      <c r="C120" s="224" t="s">
        <v>7840</v>
      </c>
      <c r="D120" s="2">
        <v>390.03</v>
      </c>
      <c r="E120" s="324">
        <v>43251</v>
      </c>
      <c r="F120" s="1">
        <v>967387.93</v>
      </c>
      <c r="G120" s="5">
        <v>1.2800000000000001E-2</v>
      </c>
      <c r="H120" s="298">
        <v>1031.8799999999999</v>
      </c>
      <c r="I120" s="10">
        <v>967387.93</v>
      </c>
      <c r="J120" s="11">
        <f t="shared" si="42"/>
        <v>1.2800000000000001E-2</v>
      </c>
      <c r="K120" s="30">
        <f t="shared" si="43"/>
        <v>1031.8804586666668</v>
      </c>
      <c r="L120" s="29">
        <f t="shared" si="44"/>
        <v>4.5866666687288671E-4</v>
      </c>
      <c r="M120" s="10">
        <f t="shared" si="45"/>
        <v>967387.93</v>
      </c>
      <c r="N120" s="5">
        <f>VLOOKUP(CONCATENATE(A120,"-6"),'Restated Depr'!$B$6:$G$7674,6,0)</f>
        <v>1.2800000000000001E-2</v>
      </c>
      <c r="O120" s="29">
        <f t="shared" si="46"/>
        <v>1031.8804586666668</v>
      </c>
      <c r="P120" s="29">
        <f t="shared" si="47"/>
        <v>0</v>
      </c>
      <c r="Q120" t="s">
        <v>7819</v>
      </c>
    </row>
    <row r="121" spans="1:18" hidden="1">
      <c r="A121" t="s">
        <v>7</v>
      </c>
      <c r="B121" t="s">
        <v>720</v>
      </c>
      <c r="C121" s="224" t="s">
        <v>7840</v>
      </c>
      <c r="D121" s="2">
        <v>390.03</v>
      </c>
      <c r="E121" s="324">
        <v>43281</v>
      </c>
      <c r="F121" s="1">
        <v>967387.93</v>
      </c>
      <c r="G121" s="5">
        <v>1.2800000000000001E-2</v>
      </c>
      <c r="H121" s="298">
        <v>1031.8799999999999</v>
      </c>
      <c r="I121" s="10">
        <v>967387.93</v>
      </c>
      <c r="J121" s="11">
        <f t="shared" si="42"/>
        <v>1.2800000000000001E-2</v>
      </c>
      <c r="K121" s="30">
        <f t="shared" si="43"/>
        <v>1031.8804586666668</v>
      </c>
      <c r="L121" s="29">
        <f t="shared" si="44"/>
        <v>4.5866666687288671E-4</v>
      </c>
      <c r="M121" s="10">
        <f t="shared" si="45"/>
        <v>967387.93</v>
      </c>
      <c r="N121" s="5">
        <f>VLOOKUP(CONCATENATE(A121,"-6"),'Restated Depr'!$B$6:$G$7674,6,0)</f>
        <v>1.2800000000000001E-2</v>
      </c>
      <c r="O121" s="29">
        <f t="shared" si="46"/>
        <v>1031.8804586666668</v>
      </c>
      <c r="P121" s="29">
        <f t="shared" si="47"/>
        <v>0</v>
      </c>
      <c r="Q121" t="s">
        <v>7819</v>
      </c>
      <c r="R121" s="5"/>
    </row>
    <row r="122" spans="1:18" ht="15.75" hidden="1" thickBot="1">
      <c r="A122" t="s">
        <v>7</v>
      </c>
      <c r="C122" s="224" t="s">
        <v>650</v>
      </c>
      <c r="D122"/>
      <c r="E122" s="323" t="s">
        <v>606</v>
      </c>
      <c r="F122" s="1"/>
      <c r="G122" s="5"/>
      <c r="H122" s="310">
        <f>SUM(H110:H121)</f>
        <v>30335.700000000004</v>
      </c>
      <c r="I122" s="10"/>
      <c r="J122" s="10"/>
      <c r="K122" s="32">
        <f>SUM(K110:K121)</f>
        <v>30335.67317158333</v>
      </c>
      <c r="L122" s="28">
        <f>SUM(L110:L121)</f>
        <v>-2.6828416664557153E-2</v>
      </c>
      <c r="M122" s="10"/>
      <c r="N122" s="3"/>
      <c r="O122" s="28">
        <f>SUM(O110:O121)</f>
        <v>12382.565504</v>
      </c>
      <c r="P122" s="28">
        <f>SUM(P110:P121)</f>
        <v>-17953.107667583332</v>
      </c>
    </row>
    <row r="123" spans="1:18" hidden="1">
      <c r="A123" t="s">
        <v>8</v>
      </c>
      <c r="B123" t="s">
        <v>721</v>
      </c>
      <c r="C123" s="224" t="s">
        <v>7840</v>
      </c>
      <c r="D123" s="2">
        <v>390.03</v>
      </c>
      <c r="E123" s="324">
        <v>42947</v>
      </c>
      <c r="F123" s="9">
        <v>2853104.12</v>
      </c>
      <c r="G123" s="5">
        <v>5.2700000000000004E-2</v>
      </c>
      <c r="H123" s="299">
        <v>12529.89</v>
      </c>
      <c r="I123" s="15">
        <v>2967835.25</v>
      </c>
      <c r="J123" s="11">
        <f t="shared" ref="J123:J134" si="48">G123</f>
        <v>5.2700000000000004E-2</v>
      </c>
      <c r="K123" s="31">
        <f t="shared" ref="K123:K134" si="49">I123*J123/12</f>
        <v>13033.743139583334</v>
      </c>
      <c r="L123" s="289">
        <f t="shared" ref="L123:L134" si="50">K123-H123</f>
        <v>503.85313958333427</v>
      </c>
      <c r="M123" s="15">
        <f t="shared" ref="M123:M134" si="51">I123</f>
        <v>2967835.25</v>
      </c>
      <c r="N123" s="5">
        <f>VLOOKUP(CONCATENATE(A123,"-6"),'Restated Depr'!$B$6:$G$7674,6,0)</f>
        <v>1.2800000000000001E-2</v>
      </c>
      <c r="O123" s="289">
        <f t="shared" ref="O123:O134" si="52">M123*N123/12</f>
        <v>3165.6909333333333</v>
      </c>
      <c r="P123" s="289">
        <f t="shared" ref="P123:P134" si="53">O123-K123</f>
        <v>-9868.0522062500004</v>
      </c>
      <c r="Q123" t="s">
        <v>7819</v>
      </c>
    </row>
    <row r="124" spans="1:18" hidden="1">
      <c r="A124" t="s">
        <v>8</v>
      </c>
      <c r="B124" t="s">
        <v>722</v>
      </c>
      <c r="C124" s="224" t="s">
        <v>7840</v>
      </c>
      <c r="D124" s="2">
        <v>390.03</v>
      </c>
      <c r="E124" s="324">
        <v>42978</v>
      </c>
      <c r="F124" s="1">
        <v>2853104.12</v>
      </c>
      <c r="G124" s="5">
        <v>5.2700000000000004E-2</v>
      </c>
      <c r="H124" s="298">
        <v>12529.89</v>
      </c>
      <c r="I124" s="10">
        <v>2967835.25</v>
      </c>
      <c r="J124" s="11">
        <f t="shared" si="48"/>
        <v>5.2700000000000004E-2</v>
      </c>
      <c r="K124" s="30">
        <f t="shared" si="49"/>
        <v>13033.743139583334</v>
      </c>
      <c r="L124" s="29">
        <f t="shared" si="50"/>
        <v>503.85313958333427</v>
      </c>
      <c r="M124" s="10">
        <f t="shared" si="51"/>
        <v>2967835.25</v>
      </c>
      <c r="N124" s="5">
        <f>VLOOKUP(CONCATENATE(A124,"-6"),'Restated Depr'!$B$6:$G$7674,6,0)</f>
        <v>1.2800000000000001E-2</v>
      </c>
      <c r="O124" s="29">
        <f t="shared" si="52"/>
        <v>3165.6909333333333</v>
      </c>
      <c r="P124" s="29">
        <f t="shared" si="53"/>
        <v>-9868.0522062500004</v>
      </c>
      <c r="Q124" t="s">
        <v>7819</v>
      </c>
    </row>
    <row r="125" spans="1:18" hidden="1">
      <c r="A125" t="s">
        <v>8</v>
      </c>
      <c r="B125" t="s">
        <v>723</v>
      </c>
      <c r="C125" s="224" t="s">
        <v>7840</v>
      </c>
      <c r="D125" s="2">
        <v>390.03</v>
      </c>
      <c r="E125" s="324">
        <v>43008</v>
      </c>
      <c r="F125" s="1">
        <v>2853104.12</v>
      </c>
      <c r="G125" s="5">
        <v>5.2700000000000004E-2</v>
      </c>
      <c r="H125" s="298">
        <v>12529.89</v>
      </c>
      <c r="I125" s="10">
        <v>2967835.25</v>
      </c>
      <c r="J125" s="11">
        <f t="shared" si="48"/>
        <v>5.2700000000000004E-2</v>
      </c>
      <c r="K125" s="30">
        <f t="shared" si="49"/>
        <v>13033.743139583334</v>
      </c>
      <c r="L125" s="29">
        <f t="shared" si="50"/>
        <v>503.85313958333427</v>
      </c>
      <c r="M125" s="10">
        <f t="shared" si="51"/>
        <v>2967835.25</v>
      </c>
      <c r="N125" s="5">
        <f>VLOOKUP(CONCATENATE(A125,"-6"),'Restated Depr'!$B$6:$G$7674,6,0)</f>
        <v>1.2800000000000001E-2</v>
      </c>
      <c r="O125" s="29">
        <f t="shared" si="52"/>
        <v>3165.6909333333333</v>
      </c>
      <c r="P125" s="29">
        <f t="shared" si="53"/>
        <v>-9868.0522062500004</v>
      </c>
      <c r="Q125" t="s">
        <v>7819</v>
      </c>
    </row>
    <row r="126" spans="1:18" hidden="1">
      <c r="A126" t="s">
        <v>8</v>
      </c>
      <c r="B126" t="s">
        <v>724</v>
      </c>
      <c r="C126" s="224" t="s">
        <v>7840</v>
      </c>
      <c r="D126" s="2">
        <v>390.03</v>
      </c>
      <c r="E126" s="324">
        <v>43039</v>
      </c>
      <c r="F126" s="1">
        <v>2853104.12</v>
      </c>
      <c r="G126" s="5">
        <v>5.2700000000000004E-2</v>
      </c>
      <c r="H126" s="298">
        <v>12529.89</v>
      </c>
      <c r="I126" s="10">
        <v>2967835.25</v>
      </c>
      <c r="J126" s="11">
        <f t="shared" si="48"/>
        <v>5.2700000000000004E-2</v>
      </c>
      <c r="K126" s="30">
        <f t="shared" si="49"/>
        <v>13033.743139583334</v>
      </c>
      <c r="L126" s="29">
        <f t="shared" si="50"/>
        <v>503.85313958333427</v>
      </c>
      <c r="M126" s="10">
        <f t="shared" si="51"/>
        <v>2967835.25</v>
      </c>
      <c r="N126" s="5">
        <f>VLOOKUP(CONCATENATE(A126,"-6"),'Restated Depr'!$B$6:$G$7674,6,0)</f>
        <v>1.2800000000000001E-2</v>
      </c>
      <c r="O126" s="29">
        <f t="shared" si="52"/>
        <v>3165.6909333333333</v>
      </c>
      <c r="P126" s="29">
        <f t="shared" si="53"/>
        <v>-9868.0522062500004</v>
      </c>
      <c r="Q126" t="s">
        <v>7819</v>
      </c>
    </row>
    <row r="127" spans="1:18" hidden="1">
      <c r="A127" t="s">
        <v>8</v>
      </c>
      <c r="B127" t="s">
        <v>725</v>
      </c>
      <c r="C127" s="224" t="s">
        <v>7840</v>
      </c>
      <c r="D127" s="2">
        <v>390.03</v>
      </c>
      <c r="E127" s="324">
        <v>43069</v>
      </c>
      <c r="F127" s="1">
        <v>2853104.12</v>
      </c>
      <c r="G127" s="5">
        <v>5.2700000000000004E-2</v>
      </c>
      <c r="H127" s="298">
        <v>12529.89</v>
      </c>
      <c r="I127" s="10">
        <v>2967835.25</v>
      </c>
      <c r="J127" s="11">
        <f t="shared" si="48"/>
        <v>5.2700000000000004E-2</v>
      </c>
      <c r="K127" s="30">
        <f t="shared" si="49"/>
        <v>13033.743139583334</v>
      </c>
      <c r="L127" s="29">
        <f t="shared" si="50"/>
        <v>503.85313958333427</v>
      </c>
      <c r="M127" s="10">
        <f t="shared" si="51"/>
        <v>2967835.25</v>
      </c>
      <c r="N127" s="5">
        <f>VLOOKUP(CONCATENATE(A127,"-6"),'Restated Depr'!$B$6:$G$7674,6,0)</f>
        <v>1.2800000000000001E-2</v>
      </c>
      <c r="O127" s="29">
        <f t="shared" si="52"/>
        <v>3165.6909333333333</v>
      </c>
      <c r="P127" s="29">
        <f t="shared" si="53"/>
        <v>-9868.0522062500004</v>
      </c>
      <c r="Q127" t="s">
        <v>7819</v>
      </c>
    </row>
    <row r="128" spans="1:18" hidden="1">
      <c r="A128" t="s">
        <v>8</v>
      </c>
      <c r="B128" t="s">
        <v>726</v>
      </c>
      <c r="C128" s="224" t="s">
        <v>7840</v>
      </c>
      <c r="D128" s="2">
        <v>390.03</v>
      </c>
      <c r="E128" s="324">
        <v>43100</v>
      </c>
      <c r="F128" s="1">
        <v>2910427.27</v>
      </c>
      <c r="G128" s="18">
        <v>3.5999999999999997E-2</v>
      </c>
      <c r="H128" s="298">
        <v>8731.2799999999988</v>
      </c>
      <c r="I128" s="10">
        <v>2967835.25</v>
      </c>
      <c r="J128" s="11">
        <f t="shared" si="48"/>
        <v>3.5999999999999997E-2</v>
      </c>
      <c r="K128" s="30">
        <f t="shared" si="49"/>
        <v>8903.5057499999984</v>
      </c>
      <c r="L128" s="29">
        <f t="shared" si="50"/>
        <v>172.22574999999961</v>
      </c>
      <c r="M128" s="10">
        <f t="shared" si="51"/>
        <v>2967835.25</v>
      </c>
      <c r="N128" s="5">
        <f>VLOOKUP(CONCATENATE(A128,"-6"),'Restated Depr'!$B$6:$G$7674,6,0)</f>
        <v>1.2800000000000001E-2</v>
      </c>
      <c r="O128" s="29">
        <f t="shared" si="52"/>
        <v>3165.6909333333333</v>
      </c>
      <c r="P128" s="29">
        <f t="shared" si="53"/>
        <v>-5737.8148166666651</v>
      </c>
      <c r="Q128" t="s">
        <v>7819</v>
      </c>
    </row>
    <row r="129" spans="1:18" hidden="1">
      <c r="A129" t="s">
        <v>8</v>
      </c>
      <c r="B129" t="s">
        <v>727</v>
      </c>
      <c r="C129" s="224" t="s">
        <v>7840</v>
      </c>
      <c r="D129" s="2">
        <v>390.03</v>
      </c>
      <c r="E129" s="324">
        <v>43131</v>
      </c>
      <c r="F129" s="1">
        <v>2967792.83</v>
      </c>
      <c r="G129" s="5">
        <v>1.2800000000000001E-2</v>
      </c>
      <c r="H129" s="298">
        <v>3165.65</v>
      </c>
      <c r="I129" s="10">
        <v>2967835.25</v>
      </c>
      <c r="J129" s="11">
        <f t="shared" si="48"/>
        <v>1.2800000000000001E-2</v>
      </c>
      <c r="K129" s="30">
        <f t="shared" si="49"/>
        <v>3165.6909333333333</v>
      </c>
      <c r="L129" s="29">
        <f t="shared" si="50"/>
        <v>4.093333333321425E-2</v>
      </c>
      <c r="M129" s="10">
        <f t="shared" si="51"/>
        <v>2967835.25</v>
      </c>
      <c r="N129" s="5">
        <f>VLOOKUP(CONCATENATE(A129,"-6"),'Restated Depr'!$B$6:$G$7674,6,0)</f>
        <v>1.2800000000000001E-2</v>
      </c>
      <c r="O129" s="29">
        <f t="shared" si="52"/>
        <v>3165.6909333333333</v>
      </c>
      <c r="P129" s="29">
        <f t="shared" si="53"/>
        <v>0</v>
      </c>
      <c r="Q129" t="s">
        <v>7819</v>
      </c>
    </row>
    <row r="130" spans="1:18" hidden="1">
      <c r="A130" t="s">
        <v>8</v>
      </c>
      <c r="B130" t="s">
        <v>728</v>
      </c>
      <c r="C130" s="224" t="s">
        <v>7840</v>
      </c>
      <c r="D130" s="2">
        <v>390.03</v>
      </c>
      <c r="E130" s="324">
        <v>43159</v>
      </c>
      <c r="F130" s="1">
        <v>2967835.25</v>
      </c>
      <c r="G130" s="5">
        <v>1.2800000000000001E-2</v>
      </c>
      <c r="H130" s="298">
        <v>3165.69</v>
      </c>
      <c r="I130" s="10">
        <v>2967835.25</v>
      </c>
      <c r="J130" s="11">
        <f t="shared" si="48"/>
        <v>1.2800000000000001E-2</v>
      </c>
      <c r="K130" s="30">
        <f t="shared" si="49"/>
        <v>3165.6909333333333</v>
      </c>
      <c r="L130" s="29">
        <f t="shared" si="50"/>
        <v>9.3333333325062995E-4</v>
      </c>
      <c r="M130" s="10">
        <f t="shared" si="51"/>
        <v>2967835.25</v>
      </c>
      <c r="N130" s="5">
        <f>VLOOKUP(CONCATENATE(A130,"-6"),'Restated Depr'!$B$6:$G$7674,6,0)</f>
        <v>1.2800000000000001E-2</v>
      </c>
      <c r="O130" s="29">
        <f t="shared" si="52"/>
        <v>3165.6909333333333</v>
      </c>
      <c r="P130" s="29">
        <f t="shared" si="53"/>
        <v>0</v>
      </c>
      <c r="Q130" t="s">
        <v>7819</v>
      </c>
    </row>
    <row r="131" spans="1:18" hidden="1">
      <c r="A131" t="s">
        <v>8</v>
      </c>
      <c r="B131" t="s">
        <v>729</v>
      </c>
      <c r="C131" s="224" t="s">
        <v>7840</v>
      </c>
      <c r="D131" s="2">
        <v>390.03</v>
      </c>
      <c r="E131" s="324">
        <v>43190</v>
      </c>
      <c r="F131" s="1">
        <v>2967835.25</v>
      </c>
      <c r="G131" s="5">
        <v>1.2800000000000001E-2</v>
      </c>
      <c r="H131" s="298">
        <v>3165.69</v>
      </c>
      <c r="I131" s="10">
        <v>2967835.25</v>
      </c>
      <c r="J131" s="11">
        <f t="shared" si="48"/>
        <v>1.2800000000000001E-2</v>
      </c>
      <c r="K131" s="30">
        <f t="shared" si="49"/>
        <v>3165.6909333333333</v>
      </c>
      <c r="L131" s="29">
        <f t="shared" si="50"/>
        <v>9.3333333325062995E-4</v>
      </c>
      <c r="M131" s="10">
        <f t="shared" si="51"/>
        <v>2967835.25</v>
      </c>
      <c r="N131" s="5">
        <f>VLOOKUP(CONCATENATE(A131,"-6"),'Restated Depr'!$B$6:$G$7674,6,0)</f>
        <v>1.2800000000000001E-2</v>
      </c>
      <c r="O131" s="29">
        <f t="shared" si="52"/>
        <v>3165.6909333333333</v>
      </c>
      <c r="P131" s="29">
        <f t="shared" si="53"/>
        <v>0</v>
      </c>
      <c r="Q131" t="s">
        <v>7819</v>
      </c>
    </row>
    <row r="132" spans="1:18" hidden="1">
      <c r="A132" t="s">
        <v>8</v>
      </c>
      <c r="B132" t="s">
        <v>730</v>
      </c>
      <c r="C132" s="224" t="s">
        <v>7840</v>
      </c>
      <c r="D132" s="2">
        <v>390.03</v>
      </c>
      <c r="E132" s="324">
        <v>43220</v>
      </c>
      <c r="F132" s="1">
        <v>2967835.25</v>
      </c>
      <c r="G132" s="5">
        <v>1.2800000000000001E-2</v>
      </c>
      <c r="H132" s="298">
        <v>3165.69</v>
      </c>
      <c r="I132" s="10">
        <v>2967835.25</v>
      </c>
      <c r="J132" s="11">
        <f t="shared" si="48"/>
        <v>1.2800000000000001E-2</v>
      </c>
      <c r="K132" s="30">
        <f t="shared" si="49"/>
        <v>3165.6909333333333</v>
      </c>
      <c r="L132" s="29">
        <f t="shared" si="50"/>
        <v>9.3333333325062995E-4</v>
      </c>
      <c r="M132" s="10">
        <f t="shared" si="51"/>
        <v>2967835.25</v>
      </c>
      <c r="N132" s="5">
        <f>VLOOKUP(CONCATENATE(A132,"-6"),'Restated Depr'!$B$6:$G$7674,6,0)</f>
        <v>1.2800000000000001E-2</v>
      </c>
      <c r="O132" s="29">
        <f t="shared" si="52"/>
        <v>3165.6909333333333</v>
      </c>
      <c r="P132" s="29">
        <f t="shared" si="53"/>
        <v>0</v>
      </c>
      <c r="Q132" t="s">
        <v>7819</v>
      </c>
    </row>
    <row r="133" spans="1:18" hidden="1">
      <c r="A133" t="s">
        <v>8</v>
      </c>
      <c r="B133" t="s">
        <v>731</v>
      </c>
      <c r="C133" s="224" t="s">
        <v>7840</v>
      </c>
      <c r="D133" s="2">
        <v>390.03</v>
      </c>
      <c r="E133" s="324">
        <v>43251</v>
      </c>
      <c r="F133" s="1">
        <v>2967835.25</v>
      </c>
      <c r="G133" s="5">
        <v>1.2800000000000001E-2</v>
      </c>
      <c r="H133" s="298">
        <v>3165.69</v>
      </c>
      <c r="I133" s="10">
        <v>2967835.25</v>
      </c>
      <c r="J133" s="11">
        <f t="shared" si="48"/>
        <v>1.2800000000000001E-2</v>
      </c>
      <c r="K133" s="30">
        <f t="shared" si="49"/>
        <v>3165.6909333333333</v>
      </c>
      <c r="L133" s="29">
        <f t="shared" si="50"/>
        <v>9.3333333325062995E-4</v>
      </c>
      <c r="M133" s="10">
        <f t="shared" si="51"/>
        <v>2967835.25</v>
      </c>
      <c r="N133" s="5">
        <f>VLOOKUP(CONCATENATE(A133,"-6"),'Restated Depr'!$B$6:$G$7674,6,0)</f>
        <v>1.2800000000000001E-2</v>
      </c>
      <c r="O133" s="29">
        <f t="shared" si="52"/>
        <v>3165.6909333333333</v>
      </c>
      <c r="P133" s="29">
        <f t="shared" si="53"/>
        <v>0</v>
      </c>
      <c r="Q133" t="s">
        <v>7819</v>
      </c>
    </row>
    <row r="134" spans="1:18" hidden="1">
      <c r="A134" t="s">
        <v>8</v>
      </c>
      <c r="B134" t="s">
        <v>732</v>
      </c>
      <c r="C134" s="224" t="s">
        <v>7840</v>
      </c>
      <c r="D134" s="2">
        <v>390.03</v>
      </c>
      <c r="E134" s="324">
        <v>43281</v>
      </c>
      <c r="F134" s="1">
        <v>2967835.25</v>
      </c>
      <c r="G134" s="5">
        <v>1.2800000000000001E-2</v>
      </c>
      <c r="H134" s="298">
        <v>3165.69</v>
      </c>
      <c r="I134" s="10">
        <v>2967835.25</v>
      </c>
      <c r="J134" s="11">
        <f t="shared" si="48"/>
        <v>1.2800000000000001E-2</v>
      </c>
      <c r="K134" s="30">
        <f t="shared" si="49"/>
        <v>3165.6909333333333</v>
      </c>
      <c r="L134" s="29">
        <f t="shared" si="50"/>
        <v>9.3333333325062995E-4</v>
      </c>
      <c r="M134" s="10">
        <f t="shared" si="51"/>
        <v>2967835.25</v>
      </c>
      <c r="N134" s="5">
        <f>VLOOKUP(CONCATENATE(A134,"-6"),'Restated Depr'!$B$6:$G$7674,6,0)</f>
        <v>1.2800000000000001E-2</v>
      </c>
      <c r="O134" s="29">
        <f t="shared" si="52"/>
        <v>3165.6909333333333</v>
      </c>
      <c r="P134" s="29">
        <f t="shared" si="53"/>
        <v>0</v>
      </c>
      <c r="Q134" t="s">
        <v>7819</v>
      </c>
      <c r="R134" s="5"/>
    </row>
    <row r="135" spans="1:18" ht="15.75" hidden="1" thickBot="1">
      <c r="A135" t="s">
        <v>8</v>
      </c>
      <c r="C135" s="224" t="s">
        <v>650</v>
      </c>
      <c r="D135"/>
      <c r="E135" s="323" t="s">
        <v>606</v>
      </c>
      <c r="F135" s="1"/>
      <c r="G135" s="5"/>
      <c r="H135" s="310">
        <f>SUM(H123:H134)</f>
        <v>90374.83</v>
      </c>
      <c r="I135" s="10"/>
      <c r="J135" s="10"/>
      <c r="K135" s="32">
        <f>SUM(K123:K134)</f>
        <v>93066.367047916661</v>
      </c>
      <c r="L135" s="28">
        <f>SUM(L123:L134)</f>
        <v>2691.5370479166704</v>
      </c>
      <c r="M135" s="10"/>
      <c r="N135" s="3"/>
      <c r="O135" s="28">
        <f>SUM(O123:O134)</f>
        <v>37988.291199999992</v>
      </c>
      <c r="P135" s="28">
        <f>SUM(P123:P134)</f>
        <v>-55078.075847916669</v>
      </c>
    </row>
    <row r="136" spans="1:18" hidden="1">
      <c r="A136" t="s">
        <v>9</v>
      </c>
      <c r="B136" t="s">
        <v>733</v>
      </c>
      <c r="C136" s="224" t="s">
        <v>7840</v>
      </c>
      <c r="D136" s="2">
        <v>390.03</v>
      </c>
      <c r="E136" s="324">
        <v>42947</v>
      </c>
      <c r="F136" s="9">
        <v>3458656.34</v>
      </c>
      <c r="G136" s="5">
        <v>5.2700000000000004E-2</v>
      </c>
      <c r="H136" s="299">
        <v>15189.26</v>
      </c>
      <c r="I136" s="15">
        <v>3458656.34</v>
      </c>
      <c r="J136" s="11">
        <f t="shared" ref="J136:J147" si="54">G136</f>
        <v>5.2700000000000004E-2</v>
      </c>
      <c r="K136" s="31">
        <f t="shared" ref="K136:K147" si="55">I136*J136/12</f>
        <v>15189.265759833334</v>
      </c>
      <c r="L136" s="289">
        <f t="shared" ref="L136:L147" si="56">K136-H136</f>
        <v>5.7598333332862239E-3</v>
      </c>
      <c r="M136" s="15">
        <f t="shared" ref="M136:M147" si="57">I136</f>
        <v>3458656.34</v>
      </c>
      <c r="N136" s="5">
        <f>VLOOKUP(CONCATENATE(A136,"-6"),'Restated Depr'!$B$6:$G$7674,6,0)</f>
        <v>1.2800000000000001E-2</v>
      </c>
      <c r="O136" s="289">
        <f t="shared" ref="O136:O147" si="58">M136*N136/12</f>
        <v>3689.2334293333333</v>
      </c>
      <c r="P136" s="289">
        <f t="shared" ref="P136:P147" si="59">O136-K136</f>
        <v>-11500.0323305</v>
      </c>
      <c r="Q136" t="s">
        <v>7819</v>
      </c>
    </row>
    <row r="137" spans="1:18" hidden="1">
      <c r="A137" t="s">
        <v>9</v>
      </c>
      <c r="B137" t="s">
        <v>734</v>
      </c>
      <c r="C137" s="224" t="s">
        <v>7840</v>
      </c>
      <c r="D137" s="2">
        <v>390.03</v>
      </c>
      <c r="E137" s="324">
        <v>42978</v>
      </c>
      <c r="F137" s="1">
        <v>3458656.34</v>
      </c>
      <c r="G137" s="5">
        <v>5.2700000000000004E-2</v>
      </c>
      <c r="H137" s="298">
        <v>15189.26</v>
      </c>
      <c r="I137" s="10">
        <v>3458656.34</v>
      </c>
      <c r="J137" s="11">
        <f t="shared" si="54"/>
        <v>5.2700000000000004E-2</v>
      </c>
      <c r="K137" s="30">
        <f t="shared" si="55"/>
        <v>15189.265759833334</v>
      </c>
      <c r="L137" s="29">
        <f t="shared" si="56"/>
        <v>5.7598333332862239E-3</v>
      </c>
      <c r="M137" s="10">
        <f t="shared" si="57"/>
        <v>3458656.34</v>
      </c>
      <c r="N137" s="5">
        <f>VLOOKUP(CONCATENATE(A137,"-6"),'Restated Depr'!$B$6:$G$7674,6,0)</f>
        <v>1.2800000000000001E-2</v>
      </c>
      <c r="O137" s="29">
        <f t="shared" si="58"/>
        <v>3689.2334293333333</v>
      </c>
      <c r="P137" s="29">
        <f t="shared" si="59"/>
        <v>-11500.0323305</v>
      </c>
      <c r="Q137" t="s">
        <v>7819</v>
      </c>
    </row>
    <row r="138" spans="1:18" hidden="1">
      <c r="A138" t="s">
        <v>9</v>
      </c>
      <c r="B138" t="s">
        <v>735</v>
      </c>
      <c r="C138" s="224" t="s">
        <v>7840</v>
      </c>
      <c r="D138" s="2">
        <v>390.03</v>
      </c>
      <c r="E138" s="324">
        <v>43008</v>
      </c>
      <c r="F138" s="1">
        <v>3458656.34</v>
      </c>
      <c r="G138" s="5">
        <v>5.2700000000000004E-2</v>
      </c>
      <c r="H138" s="298">
        <v>15189.26</v>
      </c>
      <c r="I138" s="10">
        <v>3458656.34</v>
      </c>
      <c r="J138" s="11">
        <f t="shared" si="54"/>
        <v>5.2700000000000004E-2</v>
      </c>
      <c r="K138" s="30">
        <f t="shared" si="55"/>
        <v>15189.265759833334</v>
      </c>
      <c r="L138" s="29">
        <f t="shared" si="56"/>
        <v>5.7598333332862239E-3</v>
      </c>
      <c r="M138" s="10">
        <f t="shared" si="57"/>
        <v>3458656.34</v>
      </c>
      <c r="N138" s="5">
        <f>VLOOKUP(CONCATENATE(A138,"-6"),'Restated Depr'!$B$6:$G$7674,6,0)</f>
        <v>1.2800000000000001E-2</v>
      </c>
      <c r="O138" s="29">
        <f t="shared" si="58"/>
        <v>3689.2334293333333</v>
      </c>
      <c r="P138" s="29">
        <f t="shared" si="59"/>
        <v>-11500.0323305</v>
      </c>
      <c r="Q138" t="s">
        <v>7819</v>
      </c>
    </row>
    <row r="139" spans="1:18" hidden="1">
      <c r="A139" t="s">
        <v>9</v>
      </c>
      <c r="B139" t="s">
        <v>736</v>
      </c>
      <c r="C139" s="224" t="s">
        <v>7840</v>
      </c>
      <c r="D139" s="2">
        <v>390.03</v>
      </c>
      <c r="E139" s="324">
        <v>43039</v>
      </c>
      <c r="F139" s="1">
        <v>3458656.34</v>
      </c>
      <c r="G139" s="5">
        <v>5.2700000000000004E-2</v>
      </c>
      <c r="H139" s="298">
        <v>15189.26</v>
      </c>
      <c r="I139" s="10">
        <v>3458656.34</v>
      </c>
      <c r="J139" s="11">
        <f t="shared" si="54"/>
        <v>5.2700000000000004E-2</v>
      </c>
      <c r="K139" s="30">
        <f t="shared" si="55"/>
        <v>15189.265759833334</v>
      </c>
      <c r="L139" s="29">
        <f t="shared" si="56"/>
        <v>5.7598333332862239E-3</v>
      </c>
      <c r="M139" s="10">
        <f t="shared" si="57"/>
        <v>3458656.34</v>
      </c>
      <c r="N139" s="5">
        <f>VLOOKUP(CONCATENATE(A139,"-6"),'Restated Depr'!$B$6:$G$7674,6,0)</f>
        <v>1.2800000000000001E-2</v>
      </c>
      <c r="O139" s="29">
        <f t="shared" si="58"/>
        <v>3689.2334293333333</v>
      </c>
      <c r="P139" s="29">
        <f t="shared" si="59"/>
        <v>-11500.0323305</v>
      </c>
      <c r="Q139" t="s">
        <v>7819</v>
      </c>
    </row>
    <row r="140" spans="1:18" hidden="1">
      <c r="A140" t="s">
        <v>9</v>
      </c>
      <c r="B140" t="s">
        <v>737</v>
      </c>
      <c r="C140" s="224" t="s">
        <v>7840</v>
      </c>
      <c r="D140" s="2">
        <v>390.03</v>
      </c>
      <c r="E140" s="324">
        <v>43069</v>
      </c>
      <c r="F140" s="1">
        <v>3458656.34</v>
      </c>
      <c r="G140" s="5">
        <v>5.2700000000000004E-2</v>
      </c>
      <c r="H140" s="298">
        <v>15189.26</v>
      </c>
      <c r="I140" s="10">
        <v>3458656.34</v>
      </c>
      <c r="J140" s="11">
        <f t="shared" si="54"/>
        <v>5.2700000000000004E-2</v>
      </c>
      <c r="K140" s="30">
        <f t="shared" si="55"/>
        <v>15189.265759833334</v>
      </c>
      <c r="L140" s="29">
        <f t="shared" si="56"/>
        <v>5.7598333332862239E-3</v>
      </c>
      <c r="M140" s="10">
        <f t="shared" si="57"/>
        <v>3458656.34</v>
      </c>
      <c r="N140" s="5">
        <f>VLOOKUP(CONCATENATE(A140,"-6"),'Restated Depr'!$B$6:$G$7674,6,0)</f>
        <v>1.2800000000000001E-2</v>
      </c>
      <c r="O140" s="29">
        <f t="shared" si="58"/>
        <v>3689.2334293333333</v>
      </c>
      <c r="P140" s="29">
        <f t="shared" si="59"/>
        <v>-11500.0323305</v>
      </c>
      <c r="Q140" t="s">
        <v>7819</v>
      </c>
    </row>
    <row r="141" spans="1:18" hidden="1">
      <c r="A141" t="s">
        <v>9</v>
      </c>
      <c r="B141" t="s">
        <v>738</v>
      </c>
      <c r="C141" s="224" t="s">
        <v>7840</v>
      </c>
      <c r="D141" s="2">
        <v>390.03</v>
      </c>
      <c r="E141" s="324">
        <v>43100</v>
      </c>
      <c r="F141" s="1">
        <v>3458656.34</v>
      </c>
      <c r="G141" s="18">
        <v>3.5999999999999997E-2</v>
      </c>
      <c r="H141" s="298">
        <v>10375.969999999998</v>
      </c>
      <c r="I141" s="10">
        <v>3458656.34</v>
      </c>
      <c r="J141" s="11">
        <f t="shared" si="54"/>
        <v>3.5999999999999997E-2</v>
      </c>
      <c r="K141" s="30">
        <f t="shared" si="55"/>
        <v>10375.969019999999</v>
      </c>
      <c r="L141" s="29">
        <f t="shared" si="56"/>
        <v>-9.7999999888997991E-4</v>
      </c>
      <c r="M141" s="10">
        <f t="shared" si="57"/>
        <v>3458656.34</v>
      </c>
      <c r="N141" s="5">
        <f>VLOOKUP(CONCATENATE(A141,"-6"),'Restated Depr'!$B$6:$G$7674,6,0)</f>
        <v>1.2800000000000001E-2</v>
      </c>
      <c r="O141" s="29">
        <f t="shared" si="58"/>
        <v>3689.2334293333333</v>
      </c>
      <c r="P141" s="29">
        <f t="shared" si="59"/>
        <v>-6686.7355906666653</v>
      </c>
      <c r="Q141" t="s">
        <v>7819</v>
      </c>
    </row>
    <row r="142" spans="1:18" hidden="1">
      <c r="A142" t="s">
        <v>9</v>
      </c>
      <c r="B142" t="s">
        <v>739</v>
      </c>
      <c r="C142" s="224" t="s">
        <v>7840</v>
      </c>
      <c r="D142" s="2">
        <v>390.03</v>
      </c>
      <c r="E142" s="324">
        <v>43131</v>
      </c>
      <c r="F142" s="1">
        <v>3458656.34</v>
      </c>
      <c r="G142" s="5">
        <v>1.2800000000000001E-2</v>
      </c>
      <c r="H142" s="298">
        <v>3689.23</v>
      </c>
      <c r="I142" s="10">
        <v>3458656.34</v>
      </c>
      <c r="J142" s="11">
        <f t="shared" si="54"/>
        <v>1.2800000000000001E-2</v>
      </c>
      <c r="K142" s="30">
        <f t="shared" si="55"/>
        <v>3689.2334293333333</v>
      </c>
      <c r="L142" s="29">
        <f t="shared" si="56"/>
        <v>3.4293333333152987E-3</v>
      </c>
      <c r="M142" s="10">
        <f t="shared" si="57"/>
        <v>3458656.34</v>
      </c>
      <c r="N142" s="5">
        <f>VLOOKUP(CONCATENATE(A142,"-6"),'Restated Depr'!$B$6:$G$7674,6,0)</f>
        <v>1.2800000000000001E-2</v>
      </c>
      <c r="O142" s="29">
        <f t="shared" si="58"/>
        <v>3689.2334293333333</v>
      </c>
      <c r="P142" s="29">
        <f t="shared" si="59"/>
        <v>0</v>
      </c>
      <c r="Q142" t="s">
        <v>7819</v>
      </c>
    </row>
    <row r="143" spans="1:18" hidden="1">
      <c r="A143" t="s">
        <v>9</v>
      </c>
      <c r="B143" t="s">
        <v>740</v>
      </c>
      <c r="C143" s="224" t="s">
        <v>7840</v>
      </c>
      <c r="D143" s="2">
        <v>390.03</v>
      </c>
      <c r="E143" s="324">
        <v>43159</v>
      </c>
      <c r="F143" s="1">
        <v>3458656.34</v>
      </c>
      <c r="G143" s="5">
        <v>1.2800000000000001E-2</v>
      </c>
      <c r="H143" s="298">
        <v>3689.23</v>
      </c>
      <c r="I143" s="10">
        <v>3458656.34</v>
      </c>
      <c r="J143" s="11">
        <f t="shared" si="54"/>
        <v>1.2800000000000001E-2</v>
      </c>
      <c r="K143" s="30">
        <f t="shared" si="55"/>
        <v>3689.2334293333333</v>
      </c>
      <c r="L143" s="29">
        <f t="shared" si="56"/>
        <v>3.4293333333152987E-3</v>
      </c>
      <c r="M143" s="10">
        <f t="shared" si="57"/>
        <v>3458656.34</v>
      </c>
      <c r="N143" s="5">
        <f>VLOOKUP(CONCATENATE(A143,"-6"),'Restated Depr'!$B$6:$G$7674,6,0)</f>
        <v>1.2800000000000001E-2</v>
      </c>
      <c r="O143" s="29">
        <f t="shared" si="58"/>
        <v>3689.2334293333333</v>
      </c>
      <c r="P143" s="29">
        <f t="shared" si="59"/>
        <v>0</v>
      </c>
      <c r="Q143" t="s">
        <v>7819</v>
      </c>
    </row>
    <row r="144" spans="1:18" hidden="1">
      <c r="A144" t="s">
        <v>9</v>
      </c>
      <c r="B144" t="s">
        <v>741</v>
      </c>
      <c r="C144" s="224" t="s">
        <v>7840</v>
      </c>
      <c r="D144" s="2">
        <v>390.03</v>
      </c>
      <c r="E144" s="324">
        <v>43190</v>
      </c>
      <c r="F144" s="1">
        <v>3458656.34</v>
      </c>
      <c r="G144" s="5">
        <v>1.2800000000000001E-2</v>
      </c>
      <c r="H144" s="298">
        <v>3689.23</v>
      </c>
      <c r="I144" s="10">
        <v>3458656.34</v>
      </c>
      <c r="J144" s="11">
        <f t="shared" si="54"/>
        <v>1.2800000000000001E-2</v>
      </c>
      <c r="K144" s="30">
        <f t="shared" si="55"/>
        <v>3689.2334293333333</v>
      </c>
      <c r="L144" s="29">
        <f t="shared" si="56"/>
        <v>3.4293333333152987E-3</v>
      </c>
      <c r="M144" s="10">
        <f t="shared" si="57"/>
        <v>3458656.34</v>
      </c>
      <c r="N144" s="5">
        <f>VLOOKUP(CONCATENATE(A144,"-6"),'Restated Depr'!$B$6:$G$7674,6,0)</f>
        <v>1.2800000000000001E-2</v>
      </c>
      <c r="O144" s="29">
        <f t="shared" si="58"/>
        <v>3689.2334293333333</v>
      </c>
      <c r="P144" s="29">
        <f t="shared" si="59"/>
        <v>0</v>
      </c>
      <c r="Q144" t="s">
        <v>7819</v>
      </c>
    </row>
    <row r="145" spans="1:18" hidden="1">
      <c r="A145" t="s">
        <v>9</v>
      </c>
      <c r="B145" t="s">
        <v>742</v>
      </c>
      <c r="C145" s="224" t="s">
        <v>7840</v>
      </c>
      <c r="D145" s="2">
        <v>390.03</v>
      </c>
      <c r="E145" s="324">
        <v>43220</v>
      </c>
      <c r="F145" s="1">
        <v>3458656.34</v>
      </c>
      <c r="G145" s="5">
        <v>1.2800000000000001E-2</v>
      </c>
      <c r="H145" s="298">
        <v>3689.23</v>
      </c>
      <c r="I145" s="10">
        <v>3458656.34</v>
      </c>
      <c r="J145" s="11">
        <f t="shared" si="54"/>
        <v>1.2800000000000001E-2</v>
      </c>
      <c r="K145" s="30">
        <f t="shared" si="55"/>
        <v>3689.2334293333333</v>
      </c>
      <c r="L145" s="29">
        <f t="shared" si="56"/>
        <v>3.4293333333152987E-3</v>
      </c>
      <c r="M145" s="10">
        <f t="shared" si="57"/>
        <v>3458656.34</v>
      </c>
      <c r="N145" s="5">
        <f>VLOOKUP(CONCATENATE(A145,"-6"),'Restated Depr'!$B$6:$G$7674,6,0)</f>
        <v>1.2800000000000001E-2</v>
      </c>
      <c r="O145" s="29">
        <f t="shared" si="58"/>
        <v>3689.2334293333333</v>
      </c>
      <c r="P145" s="29">
        <f t="shared" si="59"/>
        <v>0</v>
      </c>
      <c r="Q145" t="s">
        <v>7819</v>
      </c>
    </row>
    <row r="146" spans="1:18" hidden="1">
      <c r="A146" t="s">
        <v>9</v>
      </c>
      <c r="B146" t="s">
        <v>743</v>
      </c>
      <c r="C146" s="224" t="s">
        <v>7840</v>
      </c>
      <c r="D146" s="2">
        <v>390.03</v>
      </c>
      <c r="E146" s="324">
        <v>43251</v>
      </c>
      <c r="F146" s="1">
        <v>3458656.34</v>
      </c>
      <c r="G146" s="5">
        <v>1.2800000000000001E-2</v>
      </c>
      <c r="H146" s="298">
        <v>3689.23</v>
      </c>
      <c r="I146" s="10">
        <v>3458656.34</v>
      </c>
      <c r="J146" s="11">
        <f t="shared" si="54"/>
        <v>1.2800000000000001E-2</v>
      </c>
      <c r="K146" s="30">
        <f t="shared" si="55"/>
        <v>3689.2334293333333</v>
      </c>
      <c r="L146" s="29">
        <f t="shared" si="56"/>
        <v>3.4293333333152987E-3</v>
      </c>
      <c r="M146" s="10">
        <f t="shared" si="57"/>
        <v>3458656.34</v>
      </c>
      <c r="N146" s="5">
        <f>VLOOKUP(CONCATENATE(A146,"-6"),'Restated Depr'!$B$6:$G$7674,6,0)</f>
        <v>1.2800000000000001E-2</v>
      </c>
      <c r="O146" s="29">
        <f t="shared" si="58"/>
        <v>3689.2334293333333</v>
      </c>
      <c r="P146" s="29">
        <f t="shared" si="59"/>
        <v>0</v>
      </c>
      <c r="Q146" t="s">
        <v>7819</v>
      </c>
    </row>
    <row r="147" spans="1:18" hidden="1">
      <c r="A147" t="s">
        <v>9</v>
      </c>
      <c r="B147" t="s">
        <v>744</v>
      </c>
      <c r="C147" s="224" t="s">
        <v>7840</v>
      </c>
      <c r="D147" s="2">
        <v>390.03</v>
      </c>
      <c r="E147" s="324">
        <v>43281</v>
      </c>
      <c r="F147" s="1">
        <v>3458656.34</v>
      </c>
      <c r="G147" s="5">
        <v>1.2800000000000001E-2</v>
      </c>
      <c r="H147" s="298">
        <v>3689.23</v>
      </c>
      <c r="I147" s="10">
        <v>3458656.34</v>
      </c>
      <c r="J147" s="11">
        <f t="shared" si="54"/>
        <v>1.2800000000000001E-2</v>
      </c>
      <c r="K147" s="30">
        <f t="shared" si="55"/>
        <v>3689.2334293333333</v>
      </c>
      <c r="L147" s="29">
        <f t="shared" si="56"/>
        <v>3.4293333333152987E-3</v>
      </c>
      <c r="M147" s="10">
        <f t="shared" si="57"/>
        <v>3458656.34</v>
      </c>
      <c r="N147" s="5">
        <f>VLOOKUP(CONCATENATE(A147,"-6"),'Restated Depr'!$B$6:$G$7674,6,0)</f>
        <v>1.2800000000000001E-2</v>
      </c>
      <c r="O147" s="29">
        <f t="shared" si="58"/>
        <v>3689.2334293333333</v>
      </c>
      <c r="P147" s="29">
        <f t="shared" si="59"/>
        <v>0</v>
      </c>
      <c r="Q147" t="s">
        <v>7819</v>
      </c>
      <c r="R147" s="5"/>
    </row>
    <row r="148" spans="1:18" ht="15.75" hidden="1" thickBot="1">
      <c r="A148" t="s">
        <v>9</v>
      </c>
      <c r="C148" s="224" t="s">
        <v>650</v>
      </c>
      <c r="D148"/>
      <c r="E148" s="323" t="s">
        <v>606</v>
      </c>
      <c r="F148" s="1"/>
      <c r="G148" s="5"/>
      <c r="H148" s="310">
        <f>SUM(H136:H147)</f>
        <v>108457.64999999998</v>
      </c>
      <c r="I148" s="10"/>
      <c r="J148" s="10"/>
      <c r="K148" s="32">
        <f>SUM(K136:K147)</f>
        <v>108457.69839516672</v>
      </c>
      <c r="L148" s="28">
        <f>SUM(L136:L147)</f>
        <v>4.8395166667432932E-2</v>
      </c>
      <c r="M148" s="10"/>
      <c r="N148" s="3"/>
      <c r="O148" s="28">
        <f>SUM(O136:O147)</f>
        <v>44270.801152</v>
      </c>
      <c r="P148" s="28">
        <f>SUM(P136:P147)</f>
        <v>-64186.897243166663</v>
      </c>
    </row>
    <row r="149" spans="1:18" hidden="1">
      <c r="A149" t="s">
        <v>10</v>
      </c>
      <c r="B149" t="s">
        <v>745</v>
      </c>
      <c r="C149" s="224" t="s">
        <v>7840</v>
      </c>
      <c r="D149" s="2">
        <v>390.03</v>
      </c>
      <c r="E149" s="324">
        <v>42947</v>
      </c>
      <c r="F149" s="9">
        <v>5744735.5800000001</v>
      </c>
      <c r="G149" s="5">
        <v>5.2700000000000004E-2</v>
      </c>
      <c r="H149" s="299">
        <v>25228.960000000003</v>
      </c>
      <c r="I149" s="15">
        <v>5740928.2599999998</v>
      </c>
      <c r="J149" s="11">
        <f t="shared" ref="J149:J160" si="60">G149</f>
        <v>5.2700000000000004E-2</v>
      </c>
      <c r="K149" s="31">
        <f t="shared" ref="K149:K160" si="61">I149*J149/12</f>
        <v>25212.243275166667</v>
      </c>
      <c r="L149" s="289">
        <f t="shared" ref="L149:L160" si="62">K149-H149</f>
        <v>-16.71672483333532</v>
      </c>
      <c r="M149" s="15">
        <f t="shared" ref="M149:M160" si="63">I149</f>
        <v>5740928.2599999998</v>
      </c>
      <c r="N149" s="5">
        <f>VLOOKUP(CONCATENATE(A149,"-6"),'Restated Depr'!$B$6:$G$7674,6,0)</f>
        <v>1.2800000000000001E-2</v>
      </c>
      <c r="O149" s="289">
        <f t="shared" ref="O149:O160" si="64">M149*N149/12</f>
        <v>6123.6568106666673</v>
      </c>
      <c r="P149" s="289">
        <f t="shared" ref="P149:P160" si="65">O149-K149</f>
        <v>-19088.5864645</v>
      </c>
      <c r="Q149" t="s">
        <v>7819</v>
      </c>
    </row>
    <row r="150" spans="1:18" hidden="1">
      <c r="A150" t="s">
        <v>10</v>
      </c>
      <c r="B150" t="s">
        <v>746</v>
      </c>
      <c r="C150" s="224" t="s">
        <v>7840</v>
      </c>
      <c r="D150" s="2">
        <v>390.03</v>
      </c>
      <c r="E150" s="324">
        <v>42978</v>
      </c>
      <c r="F150" s="1">
        <v>5740928.2599999998</v>
      </c>
      <c r="G150" s="5">
        <v>5.2700000000000004E-2</v>
      </c>
      <c r="H150" s="298">
        <v>25212.25</v>
      </c>
      <c r="I150" s="10">
        <v>5740928.2599999998</v>
      </c>
      <c r="J150" s="11">
        <f t="shared" si="60"/>
        <v>5.2700000000000004E-2</v>
      </c>
      <c r="K150" s="30">
        <f t="shared" si="61"/>
        <v>25212.243275166667</v>
      </c>
      <c r="L150" s="29">
        <f t="shared" si="62"/>
        <v>-6.7248333325551357E-3</v>
      </c>
      <c r="M150" s="10">
        <f t="shared" si="63"/>
        <v>5740928.2599999998</v>
      </c>
      <c r="N150" s="5">
        <f>VLOOKUP(CONCATENATE(A150,"-6"),'Restated Depr'!$B$6:$G$7674,6,0)</f>
        <v>1.2800000000000001E-2</v>
      </c>
      <c r="O150" s="29">
        <f t="shared" si="64"/>
        <v>6123.6568106666673</v>
      </c>
      <c r="P150" s="29">
        <f t="shared" si="65"/>
        <v>-19088.5864645</v>
      </c>
      <c r="Q150" t="s">
        <v>7819</v>
      </c>
    </row>
    <row r="151" spans="1:18" hidden="1">
      <c r="A151" t="s">
        <v>10</v>
      </c>
      <c r="B151" t="s">
        <v>747</v>
      </c>
      <c r="C151" s="224" t="s">
        <v>7840</v>
      </c>
      <c r="D151" s="2">
        <v>390.03</v>
      </c>
      <c r="E151" s="324">
        <v>43008</v>
      </c>
      <c r="F151" s="1">
        <v>5740928.2599999998</v>
      </c>
      <c r="G151" s="5">
        <v>5.2700000000000004E-2</v>
      </c>
      <c r="H151" s="298">
        <v>25212.25</v>
      </c>
      <c r="I151" s="10">
        <v>5740928.2599999998</v>
      </c>
      <c r="J151" s="11">
        <f t="shared" si="60"/>
        <v>5.2700000000000004E-2</v>
      </c>
      <c r="K151" s="30">
        <f t="shared" si="61"/>
        <v>25212.243275166667</v>
      </c>
      <c r="L151" s="29">
        <f t="shared" si="62"/>
        <v>-6.7248333325551357E-3</v>
      </c>
      <c r="M151" s="10">
        <f t="shared" si="63"/>
        <v>5740928.2599999998</v>
      </c>
      <c r="N151" s="5">
        <f>VLOOKUP(CONCATENATE(A151,"-6"),'Restated Depr'!$B$6:$G$7674,6,0)</f>
        <v>1.2800000000000001E-2</v>
      </c>
      <c r="O151" s="29">
        <f t="shared" si="64"/>
        <v>6123.6568106666673</v>
      </c>
      <c r="P151" s="29">
        <f t="shared" si="65"/>
        <v>-19088.5864645</v>
      </c>
      <c r="Q151" t="s">
        <v>7819</v>
      </c>
    </row>
    <row r="152" spans="1:18" hidden="1">
      <c r="A152" t="s">
        <v>10</v>
      </c>
      <c r="B152" t="s">
        <v>748</v>
      </c>
      <c r="C152" s="224" t="s">
        <v>7840</v>
      </c>
      <c r="D152" s="2">
        <v>390.03</v>
      </c>
      <c r="E152" s="324">
        <v>43039</v>
      </c>
      <c r="F152" s="1">
        <v>5740928.2599999998</v>
      </c>
      <c r="G152" s="5">
        <v>5.2700000000000004E-2</v>
      </c>
      <c r="H152" s="298">
        <v>25212.25</v>
      </c>
      <c r="I152" s="10">
        <v>5740928.2599999998</v>
      </c>
      <c r="J152" s="11">
        <f t="shared" si="60"/>
        <v>5.2700000000000004E-2</v>
      </c>
      <c r="K152" s="30">
        <f t="shared" si="61"/>
        <v>25212.243275166667</v>
      </c>
      <c r="L152" s="29">
        <f t="shared" si="62"/>
        <v>-6.7248333325551357E-3</v>
      </c>
      <c r="M152" s="10">
        <f t="shared" si="63"/>
        <v>5740928.2599999998</v>
      </c>
      <c r="N152" s="5">
        <f>VLOOKUP(CONCATENATE(A152,"-6"),'Restated Depr'!$B$6:$G$7674,6,0)</f>
        <v>1.2800000000000001E-2</v>
      </c>
      <c r="O152" s="29">
        <f t="shared" si="64"/>
        <v>6123.6568106666673</v>
      </c>
      <c r="P152" s="29">
        <f t="shared" si="65"/>
        <v>-19088.5864645</v>
      </c>
      <c r="Q152" t="s">
        <v>7819</v>
      </c>
    </row>
    <row r="153" spans="1:18" hidden="1">
      <c r="A153" t="s">
        <v>10</v>
      </c>
      <c r="B153" t="s">
        <v>749</v>
      </c>
      <c r="C153" s="224" t="s">
        <v>7840</v>
      </c>
      <c r="D153" s="2">
        <v>390.03</v>
      </c>
      <c r="E153" s="324">
        <v>43069</v>
      </c>
      <c r="F153" s="1">
        <v>5740928.2599999998</v>
      </c>
      <c r="G153" s="5">
        <v>5.2700000000000004E-2</v>
      </c>
      <c r="H153" s="298">
        <v>25212.25</v>
      </c>
      <c r="I153" s="10">
        <v>5740928.2599999998</v>
      </c>
      <c r="J153" s="11">
        <f t="shared" si="60"/>
        <v>5.2700000000000004E-2</v>
      </c>
      <c r="K153" s="30">
        <f t="shared" si="61"/>
        <v>25212.243275166667</v>
      </c>
      <c r="L153" s="29">
        <f t="shared" si="62"/>
        <v>-6.7248333325551357E-3</v>
      </c>
      <c r="M153" s="10">
        <f t="shared" si="63"/>
        <v>5740928.2599999998</v>
      </c>
      <c r="N153" s="5">
        <f>VLOOKUP(CONCATENATE(A153,"-6"),'Restated Depr'!$B$6:$G$7674,6,0)</f>
        <v>1.2800000000000001E-2</v>
      </c>
      <c r="O153" s="29">
        <f t="shared" si="64"/>
        <v>6123.6568106666673</v>
      </c>
      <c r="P153" s="29">
        <f t="shared" si="65"/>
        <v>-19088.5864645</v>
      </c>
      <c r="Q153" t="s">
        <v>7819</v>
      </c>
    </row>
    <row r="154" spans="1:18" hidden="1">
      <c r="A154" t="s">
        <v>10</v>
      </c>
      <c r="B154" t="s">
        <v>750</v>
      </c>
      <c r="C154" s="224" t="s">
        <v>7840</v>
      </c>
      <c r="D154" s="2">
        <v>390.03</v>
      </c>
      <c r="E154" s="324">
        <v>43100</v>
      </c>
      <c r="F154" s="1">
        <v>5740928.2599999998</v>
      </c>
      <c r="G154" s="18">
        <v>3.5999999999999997E-2</v>
      </c>
      <c r="H154" s="298">
        <v>17222.79</v>
      </c>
      <c r="I154" s="10">
        <v>5740928.2599999998</v>
      </c>
      <c r="J154" s="11">
        <f t="shared" si="60"/>
        <v>3.5999999999999997E-2</v>
      </c>
      <c r="K154" s="30">
        <f t="shared" si="61"/>
        <v>17222.784779999998</v>
      </c>
      <c r="L154" s="29">
        <f t="shared" si="62"/>
        <v>-5.2200000027369242E-3</v>
      </c>
      <c r="M154" s="10">
        <f t="shared" si="63"/>
        <v>5740928.2599999998</v>
      </c>
      <c r="N154" s="5">
        <f>VLOOKUP(CONCATENATE(A154,"-6"),'Restated Depr'!$B$6:$G$7674,6,0)</f>
        <v>1.2800000000000001E-2</v>
      </c>
      <c r="O154" s="29">
        <f t="shared" si="64"/>
        <v>6123.6568106666673</v>
      </c>
      <c r="P154" s="29">
        <f t="shared" si="65"/>
        <v>-11099.127969333331</v>
      </c>
      <c r="Q154" t="s">
        <v>7819</v>
      </c>
    </row>
    <row r="155" spans="1:18" hidden="1">
      <c r="A155" t="s">
        <v>10</v>
      </c>
      <c r="B155" t="s">
        <v>751</v>
      </c>
      <c r="C155" s="224" t="s">
        <v>7840</v>
      </c>
      <c r="D155" s="2">
        <v>390.03</v>
      </c>
      <c r="E155" s="324">
        <v>43131</v>
      </c>
      <c r="F155" s="1">
        <v>5740928.2599999998</v>
      </c>
      <c r="G155" s="5">
        <v>1.2800000000000001E-2</v>
      </c>
      <c r="H155" s="298">
        <v>6123.66</v>
      </c>
      <c r="I155" s="10">
        <v>5740928.2599999998</v>
      </c>
      <c r="J155" s="11">
        <f t="shared" si="60"/>
        <v>1.2800000000000001E-2</v>
      </c>
      <c r="K155" s="30">
        <f t="shared" si="61"/>
        <v>6123.6568106666673</v>
      </c>
      <c r="L155" s="29">
        <f t="shared" si="62"/>
        <v>-3.1893333325569984E-3</v>
      </c>
      <c r="M155" s="10">
        <f t="shared" si="63"/>
        <v>5740928.2599999998</v>
      </c>
      <c r="N155" s="5">
        <f>VLOOKUP(CONCATENATE(A155,"-6"),'Restated Depr'!$B$6:$G$7674,6,0)</f>
        <v>1.2800000000000001E-2</v>
      </c>
      <c r="O155" s="29">
        <f t="shared" si="64"/>
        <v>6123.6568106666673</v>
      </c>
      <c r="P155" s="29">
        <f t="shared" si="65"/>
        <v>0</v>
      </c>
      <c r="Q155" t="s">
        <v>7819</v>
      </c>
    </row>
    <row r="156" spans="1:18" hidden="1">
      <c r="A156" t="s">
        <v>10</v>
      </c>
      <c r="B156" t="s">
        <v>752</v>
      </c>
      <c r="C156" s="224" t="s">
        <v>7840</v>
      </c>
      <c r="D156" s="2">
        <v>390.03</v>
      </c>
      <c r="E156" s="324">
        <v>43159</v>
      </c>
      <c r="F156" s="1">
        <v>5740928.2599999998</v>
      </c>
      <c r="G156" s="5">
        <v>1.2800000000000001E-2</v>
      </c>
      <c r="H156" s="298">
        <v>6123.66</v>
      </c>
      <c r="I156" s="10">
        <v>5740928.2599999998</v>
      </c>
      <c r="J156" s="11">
        <f t="shared" si="60"/>
        <v>1.2800000000000001E-2</v>
      </c>
      <c r="K156" s="30">
        <f t="shared" si="61"/>
        <v>6123.6568106666673</v>
      </c>
      <c r="L156" s="29">
        <f t="shared" si="62"/>
        <v>-3.1893333325569984E-3</v>
      </c>
      <c r="M156" s="10">
        <f t="shared" si="63"/>
        <v>5740928.2599999998</v>
      </c>
      <c r="N156" s="5">
        <f>VLOOKUP(CONCATENATE(A156,"-6"),'Restated Depr'!$B$6:$G$7674,6,0)</f>
        <v>1.2800000000000001E-2</v>
      </c>
      <c r="O156" s="29">
        <f t="shared" si="64"/>
        <v>6123.6568106666673</v>
      </c>
      <c r="P156" s="29">
        <f t="shared" si="65"/>
        <v>0</v>
      </c>
      <c r="Q156" t="s">
        <v>7819</v>
      </c>
    </row>
    <row r="157" spans="1:18" hidden="1">
      <c r="A157" t="s">
        <v>10</v>
      </c>
      <c r="B157" t="s">
        <v>753</v>
      </c>
      <c r="C157" s="224" t="s">
        <v>7840</v>
      </c>
      <c r="D157" s="2">
        <v>390.03</v>
      </c>
      <c r="E157" s="324">
        <v>43190</v>
      </c>
      <c r="F157" s="1">
        <v>5740928.2599999998</v>
      </c>
      <c r="G157" s="5">
        <v>1.2800000000000001E-2</v>
      </c>
      <c r="H157" s="298">
        <v>6123.66</v>
      </c>
      <c r="I157" s="10">
        <v>5740928.2599999998</v>
      </c>
      <c r="J157" s="11">
        <f t="shared" si="60"/>
        <v>1.2800000000000001E-2</v>
      </c>
      <c r="K157" s="30">
        <f t="shared" si="61"/>
        <v>6123.6568106666673</v>
      </c>
      <c r="L157" s="29">
        <f t="shared" si="62"/>
        <v>-3.1893333325569984E-3</v>
      </c>
      <c r="M157" s="10">
        <f t="shared" si="63"/>
        <v>5740928.2599999998</v>
      </c>
      <c r="N157" s="5">
        <f>VLOOKUP(CONCATENATE(A157,"-6"),'Restated Depr'!$B$6:$G$7674,6,0)</f>
        <v>1.2800000000000001E-2</v>
      </c>
      <c r="O157" s="29">
        <f t="shared" si="64"/>
        <v>6123.6568106666673</v>
      </c>
      <c r="P157" s="29">
        <f t="shared" si="65"/>
        <v>0</v>
      </c>
      <c r="Q157" t="s">
        <v>7819</v>
      </c>
    </row>
    <row r="158" spans="1:18" hidden="1">
      <c r="A158" t="s">
        <v>10</v>
      </c>
      <c r="B158" t="s">
        <v>754</v>
      </c>
      <c r="C158" s="224" t="s">
        <v>7840</v>
      </c>
      <c r="D158" s="2">
        <v>390.03</v>
      </c>
      <c r="E158" s="324">
        <v>43220</v>
      </c>
      <c r="F158" s="1">
        <v>5740928.2599999998</v>
      </c>
      <c r="G158" s="5">
        <v>1.2800000000000001E-2</v>
      </c>
      <c r="H158" s="298">
        <v>6123.66</v>
      </c>
      <c r="I158" s="10">
        <v>5740928.2599999998</v>
      </c>
      <c r="J158" s="11">
        <f t="shared" si="60"/>
        <v>1.2800000000000001E-2</v>
      </c>
      <c r="K158" s="30">
        <f t="shared" si="61"/>
        <v>6123.6568106666673</v>
      </c>
      <c r="L158" s="29">
        <f t="shared" si="62"/>
        <v>-3.1893333325569984E-3</v>
      </c>
      <c r="M158" s="10">
        <f t="shared" si="63"/>
        <v>5740928.2599999998</v>
      </c>
      <c r="N158" s="5">
        <f>VLOOKUP(CONCATENATE(A158,"-6"),'Restated Depr'!$B$6:$G$7674,6,0)</f>
        <v>1.2800000000000001E-2</v>
      </c>
      <c r="O158" s="29">
        <f t="shared" si="64"/>
        <v>6123.6568106666673</v>
      </c>
      <c r="P158" s="29">
        <f t="shared" si="65"/>
        <v>0</v>
      </c>
      <c r="Q158" t="s">
        <v>7819</v>
      </c>
    </row>
    <row r="159" spans="1:18" hidden="1">
      <c r="A159" t="s">
        <v>10</v>
      </c>
      <c r="B159" t="s">
        <v>755</v>
      </c>
      <c r="C159" s="224" t="s">
        <v>7840</v>
      </c>
      <c r="D159" s="2">
        <v>390.03</v>
      </c>
      <c r="E159" s="324">
        <v>43251</v>
      </c>
      <c r="F159" s="1">
        <v>5740928.2599999998</v>
      </c>
      <c r="G159" s="5">
        <v>1.2800000000000001E-2</v>
      </c>
      <c r="H159" s="298">
        <v>6123.66</v>
      </c>
      <c r="I159" s="10">
        <v>5740928.2599999998</v>
      </c>
      <c r="J159" s="11">
        <f t="shared" si="60"/>
        <v>1.2800000000000001E-2</v>
      </c>
      <c r="K159" s="30">
        <f t="shared" si="61"/>
        <v>6123.6568106666673</v>
      </c>
      <c r="L159" s="29">
        <f t="shared" si="62"/>
        <v>-3.1893333325569984E-3</v>
      </c>
      <c r="M159" s="10">
        <f t="shared" si="63"/>
        <v>5740928.2599999998</v>
      </c>
      <c r="N159" s="5">
        <f>VLOOKUP(CONCATENATE(A159,"-6"),'Restated Depr'!$B$6:$G$7674,6,0)</f>
        <v>1.2800000000000001E-2</v>
      </c>
      <c r="O159" s="29">
        <f t="shared" si="64"/>
        <v>6123.6568106666673</v>
      </c>
      <c r="P159" s="29">
        <f t="shared" si="65"/>
        <v>0</v>
      </c>
      <c r="Q159" t="s">
        <v>7819</v>
      </c>
    </row>
    <row r="160" spans="1:18" hidden="1">
      <c r="A160" t="s">
        <v>10</v>
      </c>
      <c r="B160" t="s">
        <v>756</v>
      </c>
      <c r="C160" s="224" t="s">
        <v>7840</v>
      </c>
      <c r="D160" s="2">
        <v>390.03</v>
      </c>
      <c r="E160" s="324">
        <v>43281</v>
      </c>
      <c r="F160" s="1">
        <v>5740928.2599999998</v>
      </c>
      <c r="G160" s="5">
        <v>1.2800000000000001E-2</v>
      </c>
      <c r="H160" s="298">
        <v>6123.66</v>
      </c>
      <c r="I160" s="10">
        <v>5740928.2599999998</v>
      </c>
      <c r="J160" s="11">
        <f t="shared" si="60"/>
        <v>1.2800000000000001E-2</v>
      </c>
      <c r="K160" s="30">
        <f t="shared" si="61"/>
        <v>6123.6568106666673</v>
      </c>
      <c r="L160" s="29">
        <f t="shared" si="62"/>
        <v>-3.1893333325569984E-3</v>
      </c>
      <c r="M160" s="10">
        <f t="shared" si="63"/>
        <v>5740928.2599999998</v>
      </c>
      <c r="N160" s="5">
        <f>VLOOKUP(CONCATENATE(A160,"-6"),'Restated Depr'!$B$6:$G$7674,6,0)</f>
        <v>1.2800000000000001E-2</v>
      </c>
      <c r="O160" s="29">
        <f t="shared" si="64"/>
        <v>6123.6568106666673</v>
      </c>
      <c r="P160" s="29">
        <f t="shared" si="65"/>
        <v>0</v>
      </c>
      <c r="Q160" t="s">
        <v>7819</v>
      </c>
      <c r="R160" s="5"/>
    </row>
    <row r="161" spans="1:18" ht="15.75" hidden="1" thickBot="1">
      <c r="A161" t="s">
        <v>10</v>
      </c>
      <c r="C161" s="224" t="s">
        <v>650</v>
      </c>
      <c r="D161"/>
      <c r="E161" s="323" t="s">
        <v>606</v>
      </c>
      <c r="F161" s="1"/>
      <c r="G161" s="5"/>
      <c r="H161" s="310">
        <f>SUM(H149:H160)</f>
        <v>180042.71000000002</v>
      </c>
      <c r="I161" s="10"/>
      <c r="J161" s="10"/>
      <c r="K161" s="32">
        <f>SUM(K149:K160)</f>
        <v>180025.94201983334</v>
      </c>
      <c r="L161" s="28">
        <f>SUM(L149:L160)</f>
        <v>-16.767980166663619</v>
      </c>
      <c r="M161" s="10"/>
      <c r="N161" s="3"/>
      <c r="O161" s="28">
        <f>SUM(O149:O160)</f>
        <v>73483.881728000008</v>
      </c>
      <c r="P161" s="28">
        <f>SUM(P149:P160)</f>
        <v>-106542.06029183333</v>
      </c>
    </row>
    <row r="162" spans="1:18" hidden="1">
      <c r="A162" t="s">
        <v>11</v>
      </c>
      <c r="B162" t="s">
        <v>757</v>
      </c>
      <c r="C162" s="224" t="s">
        <v>7840</v>
      </c>
      <c r="D162" s="2">
        <v>390.03</v>
      </c>
      <c r="E162" s="324">
        <v>42947</v>
      </c>
      <c r="F162" s="9">
        <v>1407437.77</v>
      </c>
      <c r="G162" s="5">
        <v>5.2700000000000004E-2</v>
      </c>
      <c r="H162" s="299">
        <v>6181</v>
      </c>
      <c r="I162" s="15">
        <v>1407437.77</v>
      </c>
      <c r="J162" s="11">
        <f t="shared" ref="J162:J173" si="66">G162</f>
        <v>5.2700000000000004E-2</v>
      </c>
      <c r="K162" s="31">
        <f t="shared" ref="K162:K173" si="67">I162*J162/12</f>
        <v>6180.9975399166678</v>
      </c>
      <c r="L162" s="289">
        <f t="shared" ref="L162:L173" si="68">K162-H162</f>
        <v>-2.4600833321528626E-3</v>
      </c>
      <c r="M162" s="15">
        <f t="shared" ref="M162:M173" si="69">I162</f>
        <v>1407437.77</v>
      </c>
      <c r="N162" s="5">
        <f>VLOOKUP(CONCATENATE(A162,"-6"),'Restated Depr'!$B$6:$G$7674,6,0)</f>
        <v>1.2800000000000001E-2</v>
      </c>
      <c r="O162" s="289">
        <f t="shared" ref="O162:O173" si="70">M162*N162/12</f>
        <v>1501.2669546666668</v>
      </c>
      <c r="P162" s="289">
        <f t="shared" ref="P162:P173" si="71">O162-K162</f>
        <v>-4679.7305852500012</v>
      </c>
      <c r="Q162" t="s">
        <v>7819</v>
      </c>
    </row>
    <row r="163" spans="1:18" hidden="1">
      <c r="A163" t="s">
        <v>11</v>
      </c>
      <c r="B163" t="s">
        <v>758</v>
      </c>
      <c r="C163" s="224" t="s">
        <v>7840</v>
      </c>
      <c r="D163" s="2">
        <v>390.03</v>
      </c>
      <c r="E163" s="324">
        <v>42978</v>
      </c>
      <c r="F163" s="1">
        <v>1407437.77</v>
      </c>
      <c r="G163" s="5">
        <v>5.2700000000000004E-2</v>
      </c>
      <c r="H163" s="298">
        <v>6181</v>
      </c>
      <c r="I163" s="10">
        <v>1407437.77</v>
      </c>
      <c r="J163" s="11">
        <f t="shared" si="66"/>
        <v>5.2700000000000004E-2</v>
      </c>
      <c r="K163" s="30">
        <f t="shared" si="67"/>
        <v>6180.9975399166678</v>
      </c>
      <c r="L163" s="29">
        <f t="shared" si="68"/>
        <v>-2.4600833321528626E-3</v>
      </c>
      <c r="M163" s="10">
        <f t="shared" si="69"/>
        <v>1407437.77</v>
      </c>
      <c r="N163" s="5">
        <f>VLOOKUP(CONCATENATE(A163,"-6"),'Restated Depr'!$B$6:$G$7674,6,0)</f>
        <v>1.2800000000000001E-2</v>
      </c>
      <c r="O163" s="29">
        <f t="shared" si="70"/>
        <v>1501.2669546666668</v>
      </c>
      <c r="P163" s="29">
        <f t="shared" si="71"/>
        <v>-4679.7305852500012</v>
      </c>
      <c r="Q163" t="s">
        <v>7819</v>
      </c>
    </row>
    <row r="164" spans="1:18" hidden="1">
      <c r="A164" t="s">
        <v>11</v>
      </c>
      <c r="B164" t="s">
        <v>759</v>
      </c>
      <c r="C164" s="224" t="s">
        <v>7840</v>
      </c>
      <c r="D164" s="2">
        <v>390.03</v>
      </c>
      <c r="E164" s="324">
        <v>43008</v>
      </c>
      <c r="F164" s="1">
        <v>1407437.77</v>
      </c>
      <c r="G164" s="5">
        <v>5.2700000000000004E-2</v>
      </c>
      <c r="H164" s="298">
        <v>6181</v>
      </c>
      <c r="I164" s="10">
        <v>1407437.77</v>
      </c>
      <c r="J164" s="11">
        <f t="shared" si="66"/>
        <v>5.2700000000000004E-2</v>
      </c>
      <c r="K164" s="30">
        <f t="shared" si="67"/>
        <v>6180.9975399166678</v>
      </c>
      <c r="L164" s="29">
        <f t="shared" si="68"/>
        <v>-2.4600833321528626E-3</v>
      </c>
      <c r="M164" s="10">
        <f t="shared" si="69"/>
        <v>1407437.77</v>
      </c>
      <c r="N164" s="5">
        <f>VLOOKUP(CONCATENATE(A164,"-6"),'Restated Depr'!$B$6:$G$7674,6,0)</f>
        <v>1.2800000000000001E-2</v>
      </c>
      <c r="O164" s="29">
        <f t="shared" si="70"/>
        <v>1501.2669546666668</v>
      </c>
      <c r="P164" s="29">
        <f t="shared" si="71"/>
        <v>-4679.7305852500012</v>
      </c>
      <c r="Q164" t="s">
        <v>7819</v>
      </c>
    </row>
    <row r="165" spans="1:18" hidden="1">
      <c r="A165" t="s">
        <v>11</v>
      </c>
      <c r="B165" t="s">
        <v>760</v>
      </c>
      <c r="C165" s="224" t="s">
        <v>7840</v>
      </c>
      <c r="D165" s="2">
        <v>390.03</v>
      </c>
      <c r="E165" s="324">
        <v>43039</v>
      </c>
      <c r="F165" s="1">
        <v>1407437.77</v>
      </c>
      <c r="G165" s="5">
        <v>5.2700000000000004E-2</v>
      </c>
      <c r="H165" s="298">
        <v>6181</v>
      </c>
      <c r="I165" s="10">
        <v>1407437.77</v>
      </c>
      <c r="J165" s="11">
        <f t="shared" si="66"/>
        <v>5.2700000000000004E-2</v>
      </c>
      <c r="K165" s="30">
        <f t="shared" si="67"/>
        <v>6180.9975399166678</v>
      </c>
      <c r="L165" s="29">
        <f t="shared" si="68"/>
        <v>-2.4600833321528626E-3</v>
      </c>
      <c r="M165" s="10">
        <f t="shared" si="69"/>
        <v>1407437.77</v>
      </c>
      <c r="N165" s="5">
        <f>VLOOKUP(CONCATENATE(A165,"-6"),'Restated Depr'!$B$6:$G$7674,6,0)</f>
        <v>1.2800000000000001E-2</v>
      </c>
      <c r="O165" s="29">
        <f t="shared" si="70"/>
        <v>1501.2669546666668</v>
      </c>
      <c r="P165" s="29">
        <f t="shared" si="71"/>
        <v>-4679.7305852500012</v>
      </c>
      <c r="Q165" t="s">
        <v>7819</v>
      </c>
    </row>
    <row r="166" spans="1:18" hidden="1">
      <c r="A166" t="s">
        <v>11</v>
      </c>
      <c r="B166" t="s">
        <v>761</v>
      </c>
      <c r="C166" s="224" t="s">
        <v>7840</v>
      </c>
      <c r="D166" s="2">
        <v>390.03</v>
      </c>
      <c r="E166" s="324">
        <v>43069</v>
      </c>
      <c r="F166" s="1">
        <v>1407437.77</v>
      </c>
      <c r="G166" s="5">
        <v>5.2700000000000004E-2</v>
      </c>
      <c r="H166" s="298">
        <v>6181</v>
      </c>
      <c r="I166" s="10">
        <v>1407437.77</v>
      </c>
      <c r="J166" s="11">
        <f t="shared" si="66"/>
        <v>5.2700000000000004E-2</v>
      </c>
      <c r="K166" s="30">
        <f t="shared" si="67"/>
        <v>6180.9975399166678</v>
      </c>
      <c r="L166" s="29">
        <f t="shared" si="68"/>
        <v>-2.4600833321528626E-3</v>
      </c>
      <c r="M166" s="10">
        <f t="shared" si="69"/>
        <v>1407437.77</v>
      </c>
      <c r="N166" s="5">
        <f>VLOOKUP(CONCATENATE(A166,"-6"),'Restated Depr'!$B$6:$G$7674,6,0)</f>
        <v>1.2800000000000001E-2</v>
      </c>
      <c r="O166" s="29">
        <f t="shared" si="70"/>
        <v>1501.2669546666668</v>
      </c>
      <c r="P166" s="29">
        <f t="shared" si="71"/>
        <v>-4679.7305852500012</v>
      </c>
      <c r="Q166" t="s">
        <v>7819</v>
      </c>
    </row>
    <row r="167" spans="1:18" hidden="1">
      <c r="A167" t="s">
        <v>11</v>
      </c>
      <c r="B167" t="s">
        <v>762</v>
      </c>
      <c r="C167" s="224" t="s">
        <v>7840</v>
      </c>
      <c r="D167" s="2">
        <v>390.03</v>
      </c>
      <c r="E167" s="324">
        <v>43100</v>
      </c>
      <c r="F167" s="1">
        <v>1407437.77</v>
      </c>
      <c r="G167" s="18">
        <v>3.5999999999999997E-2</v>
      </c>
      <c r="H167" s="298">
        <v>4222.32</v>
      </c>
      <c r="I167" s="10">
        <v>1407437.77</v>
      </c>
      <c r="J167" s="11">
        <f t="shared" si="66"/>
        <v>3.5999999999999997E-2</v>
      </c>
      <c r="K167" s="30">
        <f t="shared" si="67"/>
        <v>4222.3133099999995</v>
      </c>
      <c r="L167" s="29">
        <f t="shared" si="68"/>
        <v>-6.6900000001623994E-3</v>
      </c>
      <c r="M167" s="10">
        <f t="shared" si="69"/>
        <v>1407437.77</v>
      </c>
      <c r="N167" s="5">
        <f>VLOOKUP(CONCATENATE(A167,"-6"),'Restated Depr'!$B$6:$G$7674,6,0)</f>
        <v>1.2800000000000001E-2</v>
      </c>
      <c r="O167" s="29">
        <f t="shared" si="70"/>
        <v>1501.2669546666668</v>
      </c>
      <c r="P167" s="29">
        <f t="shared" si="71"/>
        <v>-2721.0463553333329</v>
      </c>
      <c r="Q167" t="s">
        <v>7819</v>
      </c>
    </row>
    <row r="168" spans="1:18" hidden="1">
      <c r="A168" t="s">
        <v>11</v>
      </c>
      <c r="B168" t="s">
        <v>763</v>
      </c>
      <c r="C168" s="224" t="s">
        <v>7840</v>
      </c>
      <c r="D168" s="2">
        <v>390.03</v>
      </c>
      <c r="E168" s="324">
        <v>43131</v>
      </c>
      <c r="F168" s="1">
        <v>1407437.77</v>
      </c>
      <c r="G168" s="5">
        <v>1.2800000000000001E-2</v>
      </c>
      <c r="H168" s="298">
        <v>1501.2699999999998</v>
      </c>
      <c r="I168" s="10">
        <v>1407437.77</v>
      </c>
      <c r="J168" s="11">
        <f t="shared" si="66"/>
        <v>1.2800000000000001E-2</v>
      </c>
      <c r="K168" s="30">
        <f t="shared" si="67"/>
        <v>1501.2669546666668</v>
      </c>
      <c r="L168" s="29">
        <f t="shared" si="68"/>
        <v>-3.0453333329205634E-3</v>
      </c>
      <c r="M168" s="10">
        <f t="shared" si="69"/>
        <v>1407437.77</v>
      </c>
      <c r="N168" s="5">
        <f>VLOOKUP(CONCATENATE(A168,"-6"),'Restated Depr'!$B$6:$G$7674,6,0)</f>
        <v>1.2800000000000001E-2</v>
      </c>
      <c r="O168" s="29">
        <f t="shared" si="70"/>
        <v>1501.2669546666668</v>
      </c>
      <c r="P168" s="29">
        <f t="shared" si="71"/>
        <v>0</v>
      </c>
      <c r="Q168" t="s">
        <v>7819</v>
      </c>
    </row>
    <row r="169" spans="1:18" hidden="1">
      <c r="A169" t="s">
        <v>11</v>
      </c>
      <c r="B169" t="s">
        <v>764</v>
      </c>
      <c r="C169" s="224" t="s">
        <v>7840</v>
      </c>
      <c r="D169" s="2">
        <v>390.03</v>
      </c>
      <c r="E169" s="324">
        <v>43159</v>
      </c>
      <c r="F169" s="1">
        <v>1407437.77</v>
      </c>
      <c r="G169" s="5">
        <v>1.2800000000000001E-2</v>
      </c>
      <c r="H169" s="298">
        <v>1501.2699999999998</v>
      </c>
      <c r="I169" s="10">
        <v>1407437.77</v>
      </c>
      <c r="J169" s="11">
        <f t="shared" si="66"/>
        <v>1.2800000000000001E-2</v>
      </c>
      <c r="K169" s="30">
        <f t="shared" si="67"/>
        <v>1501.2669546666668</v>
      </c>
      <c r="L169" s="29">
        <f t="shared" si="68"/>
        <v>-3.0453333329205634E-3</v>
      </c>
      <c r="M169" s="10">
        <f t="shared" si="69"/>
        <v>1407437.77</v>
      </c>
      <c r="N169" s="5">
        <f>VLOOKUP(CONCATENATE(A169,"-6"),'Restated Depr'!$B$6:$G$7674,6,0)</f>
        <v>1.2800000000000001E-2</v>
      </c>
      <c r="O169" s="29">
        <f t="shared" si="70"/>
        <v>1501.2669546666668</v>
      </c>
      <c r="P169" s="29">
        <f t="shared" si="71"/>
        <v>0</v>
      </c>
      <c r="Q169" t="s">
        <v>7819</v>
      </c>
    </row>
    <row r="170" spans="1:18" hidden="1">
      <c r="A170" t="s">
        <v>11</v>
      </c>
      <c r="B170" t="s">
        <v>765</v>
      </c>
      <c r="C170" s="224" t="s">
        <v>7840</v>
      </c>
      <c r="D170" s="2">
        <v>390.03</v>
      </c>
      <c r="E170" s="324">
        <v>43190</v>
      </c>
      <c r="F170" s="1">
        <v>1407437.77</v>
      </c>
      <c r="G170" s="5">
        <v>1.2800000000000001E-2</v>
      </c>
      <c r="H170" s="298">
        <v>1501.2699999999998</v>
      </c>
      <c r="I170" s="10">
        <v>1407437.77</v>
      </c>
      <c r="J170" s="11">
        <f t="shared" si="66"/>
        <v>1.2800000000000001E-2</v>
      </c>
      <c r="K170" s="30">
        <f t="shared" si="67"/>
        <v>1501.2669546666668</v>
      </c>
      <c r="L170" s="29">
        <f t="shared" si="68"/>
        <v>-3.0453333329205634E-3</v>
      </c>
      <c r="M170" s="10">
        <f t="shared" si="69"/>
        <v>1407437.77</v>
      </c>
      <c r="N170" s="5">
        <f>VLOOKUP(CONCATENATE(A170,"-6"),'Restated Depr'!$B$6:$G$7674,6,0)</f>
        <v>1.2800000000000001E-2</v>
      </c>
      <c r="O170" s="29">
        <f t="shared" si="70"/>
        <v>1501.2669546666668</v>
      </c>
      <c r="P170" s="29">
        <f t="shared" si="71"/>
        <v>0</v>
      </c>
      <c r="Q170" t="s">
        <v>7819</v>
      </c>
    </row>
    <row r="171" spans="1:18" hidden="1">
      <c r="A171" t="s">
        <v>11</v>
      </c>
      <c r="B171" t="s">
        <v>766</v>
      </c>
      <c r="C171" s="224" t="s">
        <v>7840</v>
      </c>
      <c r="D171" s="2">
        <v>390.03</v>
      </c>
      <c r="E171" s="324">
        <v>43220</v>
      </c>
      <c r="F171" s="1">
        <v>1407437.77</v>
      </c>
      <c r="G171" s="5">
        <v>1.2800000000000001E-2</v>
      </c>
      <c r="H171" s="298">
        <v>1501.2699999999998</v>
      </c>
      <c r="I171" s="10">
        <v>1407437.77</v>
      </c>
      <c r="J171" s="11">
        <f t="shared" si="66"/>
        <v>1.2800000000000001E-2</v>
      </c>
      <c r="K171" s="30">
        <f t="shared" si="67"/>
        <v>1501.2669546666668</v>
      </c>
      <c r="L171" s="29">
        <f t="shared" si="68"/>
        <v>-3.0453333329205634E-3</v>
      </c>
      <c r="M171" s="10">
        <f t="shared" si="69"/>
        <v>1407437.77</v>
      </c>
      <c r="N171" s="5">
        <f>VLOOKUP(CONCATENATE(A171,"-6"),'Restated Depr'!$B$6:$G$7674,6,0)</f>
        <v>1.2800000000000001E-2</v>
      </c>
      <c r="O171" s="29">
        <f t="shared" si="70"/>
        <v>1501.2669546666668</v>
      </c>
      <c r="P171" s="29">
        <f t="shared" si="71"/>
        <v>0</v>
      </c>
      <c r="Q171" t="s">
        <v>7819</v>
      </c>
    </row>
    <row r="172" spans="1:18" hidden="1">
      <c r="A172" t="s">
        <v>11</v>
      </c>
      <c r="B172" t="s">
        <v>767</v>
      </c>
      <c r="C172" s="224" t="s">
        <v>7840</v>
      </c>
      <c r="D172" s="2">
        <v>390.03</v>
      </c>
      <c r="E172" s="324">
        <v>43251</v>
      </c>
      <c r="F172" s="1">
        <v>1407437.77</v>
      </c>
      <c r="G172" s="5">
        <v>1.2800000000000001E-2</v>
      </c>
      <c r="H172" s="298">
        <v>1501.2699999999998</v>
      </c>
      <c r="I172" s="10">
        <v>1407437.77</v>
      </c>
      <c r="J172" s="11">
        <f t="shared" si="66"/>
        <v>1.2800000000000001E-2</v>
      </c>
      <c r="K172" s="30">
        <f t="shared" si="67"/>
        <v>1501.2669546666668</v>
      </c>
      <c r="L172" s="29">
        <f t="shared" si="68"/>
        <v>-3.0453333329205634E-3</v>
      </c>
      <c r="M172" s="10">
        <f t="shared" si="69"/>
        <v>1407437.77</v>
      </c>
      <c r="N172" s="5">
        <f>VLOOKUP(CONCATENATE(A172,"-6"),'Restated Depr'!$B$6:$G$7674,6,0)</f>
        <v>1.2800000000000001E-2</v>
      </c>
      <c r="O172" s="29">
        <f t="shared" si="70"/>
        <v>1501.2669546666668</v>
      </c>
      <c r="P172" s="29">
        <f t="shared" si="71"/>
        <v>0</v>
      </c>
      <c r="Q172" t="s">
        <v>7819</v>
      </c>
    </row>
    <row r="173" spans="1:18" hidden="1">
      <c r="A173" t="s">
        <v>11</v>
      </c>
      <c r="B173" t="s">
        <v>768</v>
      </c>
      <c r="C173" s="224" t="s">
        <v>7840</v>
      </c>
      <c r="D173" s="2">
        <v>390.03</v>
      </c>
      <c r="E173" s="324">
        <v>43281</v>
      </c>
      <c r="F173" s="1">
        <v>1407437.77</v>
      </c>
      <c r="G173" s="5">
        <v>1.2800000000000001E-2</v>
      </c>
      <c r="H173" s="298">
        <v>1501.2699999999998</v>
      </c>
      <c r="I173" s="10">
        <v>1407437.77</v>
      </c>
      <c r="J173" s="11">
        <f t="shared" si="66"/>
        <v>1.2800000000000001E-2</v>
      </c>
      <c r="K173" s="30">
        <f t="shared" si="67"/>
        <v>1501.2669546666668</v>
      </c>
      <c r="L173" s="29">
        <f t="shared" si="68"/>
        <v>-3.0453333329205634E-3</v>
      </c>
      <c r="M173" s="10">
        <f t="shared" si="69"/>
        <v>1407437.77</v>
      </c>
      <c r="N173" s="5">
        <f>VLOOKUP(CONCATENATE(A173,"-6"),'Restated Depr'!$B$6:$G$7674,6,0)</f>
        <v>1.2800000000000001E-2</v>
      </c>
      <c r="O173" s="29">
        <f t="shared" si="70"/>
        <v>1501.2669546666668</v>
      </c>
      <c r="P173" s="29">
        <f t="shared" si="71"/>
        <v>0</v>
      </c>
      <c r="Q173" t="s">
        <v>7819</v>
      </c>
      <c r="R173" s="5"/>
    </row>
    <row r="174" spans="1:18" ht="15.75" hidden="1" thickBot="1">
      <c r="A174" t="s">
        <v>11</v>
      </c>
      <c r="C174" s="224" t="s">
        <v>650</v>
      </c>
      <c r="D174"/>
      <c r="E174" s="323" t="s">
        <v>606</v>
      </c>
      <c r="F174" s="1"/>
      <c r="G174" s="5"/>
      <c r="H174" s="310">
        <f>SUM(H162:H173)</f>
        <v>44134.939999999981</v>
      </c>
      <c r="I174" s="10"/>
      <c r="J174" s="10"/>
      <c r="K174" s="32">
        <f>SUM(K162:K173)</f>
        <v>44134.902737583332</v>
      </c>
      <c r="L174" s="28">
        <f>SUM(L162:L173)</f>
        <v>-3.7262416658450093E-2</v>
      </c>
      <c r="M174" s="10"/>
      <c r="N174" s="3"/>
      <c r="O174" s="28">
        <f>SUM(O162:O173)</f>
        <v>18015.203456000003</v>
      </c>
      <c r="P174" s="28">
        <f>SUM(P162:P173)</f>
        <v>-26119.699281583336</v>
      </c>
    </row>
    <row r="175" spans="1:18" hidden="1">
      <c r="A175" t="s">
        <v>12</v>
      </c>
      <c r="B175" t="s">
        <v>769</v>
      </c>
      <c r="C175" s="224" t="s">
        <v>7840</v>
      </c>
      <c r="D175" s="2">
        <v>390.03</v>
      </c>
      <c r="E175" s="324">
        <v>42947</v>
      </c>
      <c r="F175" s="9">
        <v>11877237.76</v>
      </c>
      <c r="G175" s="5">
        <v>5.2700000000000004E-2</v>
      </c>
      <c r="H175" s="299">
        <v>52160.860000000008</v>
      </c>
      <c r="I175" s="15">
        <v>26462226.109999999</v>
      </c>
      <c r="J175" s="11">
        <f t="shared" ref="J175:J186" si="72">G175</f>
        <v>5.2700000000000004E-2</v>
      </c>
      <c r="K175" s="31">
        <f t="shared" ref="K175:K186" si="73">I175*J175/12</f>
        <v>116213.27633308334</v>
      </c>
      <c r="L175" s="289">
        <f t="shared" ref="L175:L186" si="74">K175-H175</f>
        <v>64052.416333083333</v>
      </c>
      <c r="M175" s="15">
        <f t="shared" ref="M175:M186" si="75">I175</f>
        <v>26462226.109999999</v>
      </c>
      <c r="N175" s="5">
        <f>VLOOKUP(CONCATENATE(A175,"-6"),'Restated Depr'!$B$6:$G$7674,6,0)</f>
        <v>1.2800000000000001E-2</v>
      </c>
      <c r="O175" s="289">
        <f t="shared" ref="O175:O186" si="76">M175*N175/12</f>
        <v>28226.374517333334</v>
      </c>
      <c r="P175" s="289">
        <f t="shared" ref="P175:P186" si="77">O175-K175</f>
        <v>-87986.90181575001</v>
      </c>
      <c r="Q175" t="s">
        <v>7819</v>
      </c>
    </row>
    <row r="176" spans="1:18" hidden="1">
      <c r="A176" t="s">
        <v>12</v>
      </c>
      <c r="B176" t="s">
        <v>770</v>
      </c>
      <c r="C176" s="224" t="s">
        <v>7840</v>
      </c>
      <c r="D176" s="2">
        <v>390.03</v>
      </c>
      <c r="E176" s="324">
        <v>42978</v>
      </c>
      <c r="F176" s="1">
        <v>11883003.9</v>
      </c>
      <c r="G176" s="5">
        <v>5.2700000000000004E-2</v>
      </c>
      <c r="H176" s="298">
        <v>52186.19999999999</v>
      </c>
      <c r="I176" s="10">
        <v>26462226.109999999</v>
      </c>
      <c r="J176" s="11">
        <f t="shared" si="72"/>
        <v>5.2700000000000004E-2</v>
      </c>
      <c r="K176" s="30">
        <f t="shared" si="73"/>
        <v>116213.27633308334</v>
      </c>
      <c r="L176" s="29">
        <f t="shared" si="74"/>
        <v>64027.076333083351</v>
      </c>
      <c r="M176" s="10">
        <f t="shared" si="75"/>
        <v>26462226.109999999</v>
      </c>
      <c r="N176" s="5">
        <f>VLOOKUP(CONCATENATE(A176,"-6"),'Restated Depr'!$B$6:$G$7674,6,0)</f>
        <v>1.2800000000000001E-2</v>
      </c>
      <c r="O176" s="29">
        <f t="shared" si="76"/>
        <v>28226.374517333334</v>
      </c>
      <c r="P176" s="29">
        <f t="shared" si="77"/>
        <v>-87986.90181575001</v>
      </c>
      <c r="Q176" t="s">
        <v>7819</v>
      </c>
    </row>
    <row r="177" spans="1:18" hidden="1">
      <c r="A177" t="s">
        <v>12</v>
      </c>
      <c r="B177" t="s">
        <v>771</v>
      </c>
      <c r="C177" s="224" t="s">
        <v>7840</v>
      </c>
      <c r="D177" s="2">
        <v>390.03</v>
      </c>
      <c r="E177" s="324">
        <v>43008</v>
      </c>
      <c r="F177" s="1">
        <v>11883003.9</v>
      </c>
      <c r="G177" s="5">
        <v>5.2700000000000004E-2</v>
      </c>
      <c r="H177" s="298">
        <v>52186.19999999999</v>
      </c>
      <c r="I177" s="10">
        <v>26462226.109999999</v>
      </c>
      <c r="J177" s="11">
        <f t="shared" si="72"/>
        <v>5.2700000000000004E-2</v>
      </c>
      <c r="K177" s="30">
        <f t="shared" si="73"/>
        <v>116213.27633308334</v>
      </c>
      <c r="L177" s="29">
        <f t="shared" si="74"/>
        <v>64027.076333083351</v>
      </c>
      <c r="M177" s="10">
        <f t="shared" si="75"/>
        <v>26462226.109999999</v>
      </c>
      <c r="N177" s="5">
        <f>VLOOKUP(CONCATENATE(A177,"-6"),'Restated Depr'!$B$6:$G$7674,6,0)</f>
        <v>1.2800000000000001E-2</v>
      </c>
      <c r="O177" s="29">
        <f t="shared" si="76"/>
        <v>28226.374517333334</v>
      </c>
      <c r="P177" s="29">
        <f t="shared" si="77"/>
        <v>-87986.90181575001</v>
      </c>
      <c r="Q177" t="s">
        <v>7819</v>
      </c>
    </row>
    <row r="178" spans="1:18" hidden="1">
      <c r="A178" t="s">
        <v>12</v>
      </c>
      <c r="B178" t="s">
        <v>772</v>
      </c>
      <c r="C178" s="224" t="s">
        <v>7840</v>
      </c>
      <c r="D178" s="2">
        <v>390.03</v>
      </c>
      <c r="E178" s="324">
        <v>43039</v>
      </c>
      <c r="F178" s="1">
        <v>11883003.9</v>
      </c>
      <c r="G178" s="5">
        <v>5.2700000000000004E-2</v>
      </c>
      <c r="H178" s="298">
        <v>52186.19999999999</v>
      </c>
      <c r="I178" s="10">
        <v>26462226.109999999</v>
      </c>
      <c r="J178" s="11">
        <f t="shared" si="72"/>
        <v>5.2700000000000004E-2</v>
      </c>
      <c r="K178" s="30">
        <f t="shared" si="73"/>
        <v>116213.27633308334</v>
      </c>
      <c r="L178" s="29">
        <f t="shared" si="74"/>
        <v>64027.076333083351</v>
      </c>
      <c r="M178" s="10">
        <f t="shared" si="75"/>
        <v>26462226.109999999</v>
      </c>
      <c r="N178" s="5">
        <f>VLOOKUP(CONCATENATE(A178,"-6"),'Restated Depr'!$B$6:$G$7674,6,0)</f>
        <v>1.2800000000000001E-2</v>
      </c>
      <c r="O178" s="29">
        <f t="shared" si="76"/>
        <v>28226.374517333334</v>
      </c>
      <c r="P178" s="29">
        <f t="shared" si="77"/>
        <v>-87986.90181575001</v>
      </c>
      <c r="Q178" t="s">
        <v>7819</v>
      </c>
    </row>
    <row r="179" spans="1:18" hidden="1">
      <c r="A179" t="s">
        <v>12</v>
      </c>
      <c r="B179" t="s">
        <v>773</v>
      </c>
      <c r="C179" s="224" t="s">
        <v>7840</v>
      </c>
      <c r="D179" s="2">
        <v>390.03</v>
      </c>
      <c r="E179" s="324">
        <v>43069</v>
      </c>
      <c r="F179" s="1">
        <v>11940773.49</v>
      </c>
      <c r="G179" s="5">
        <v>5.2700000000000004E-2</v>
      </c>
      <c r="H179" s="298">
        <v>52439.899999999994</v>
      </c>
      <c r="I179" s="10">
        <v>26462226.109999999</v>
      </c>
      <c r="J179" s="11">
        <f t="shared" si="72"/>
        <v>5.2700000000000004E-2</v>
      </c>
      <c r="K179" s="30">
        <f t="shared" si="73"/>
        <v>116213.27633308334</v>
      </c>
      <c r="L179" s="29">
        <f t="shared" si="74"/>
        <v>63773.376333083346</v>
      </c>
      <c r="M179" s="10">
        <f t="shared" si="75"/>
        <v>26462226.109999999</v>
      </c>
      <c r="N179" s="5">
        <f>VLOOKUP(CONCATENATE(A179,"-6"),'Restated Depr'!$B$6:$G$7674,6,0)</f>
        <v>1.2800000000000001E-2</v>
      </c>
      <c r="O179" s="29">
        <f t="shared" si="76"/>
        <v>28226.374517333334</v>
      </c>
      <c r="P179" s="29">
        <f t="shared" si="77"/>
        <v>-87986.90181575001</v>
      </c>
      <c r="Q179" t="s">
        <v>7819</v>
      </c>
    </row>
    <row r="180" spans="1:18" hidden="1">
      <c r="A180" t="s">
        <v>12</v>
      </c>
      <c r="B180" t="s">
        <v>774</v>
      </c>
      <c r="C180" s="224" t="s">
        <v>7840</v>
      </c>
      <c r="D180" s="2">
        <v>390.03</v>
      </c>
      <c r="E180" s="324">
        <v>43100</v>
      </c>
      <c r="F180" s="1">
        <v>19218691.940000001</v>
      </c>
      <c r="G180" s="18">
        <v>3.5999999999999997E-2</v>
      </c>
      <c r="H180" s="298">
        <v>57656.079999999994</v>
      </c>
      <c r="I180" s="10">
        <v>26462226.109999999</v>
      </c>
      <c r="J180" s="11">
        <f t="shared" si="72"/>
        <v>3.5999999999999997E-2</v>
      </c>
      <c r="K180" s="30">
        <f t="shared" si="73"/>
        <v>79386.678329999995</v>
      </c>
      <c r="L180" s="29">
        <f t="shared" si="74"/>
        <v>21730.598330000001</v>
      </c>
      <c r="M180" s="10">
        <f t="shared" si="75"/>
        <v>26462226.109999999</v>
      </c>
      <c r="N180" s="5">
        <f>VLOOKUP(CONCATENATE(A180,"-6"),'Restated Depr'!$B$6:$G$7674,6,0)</f>
        <v>1.2800000000000001E-2</v>
      </c>
      <c r="O180" s="29">
        <f t="shared" si="76"/>
        <v>28226.374517333334</v>
      </c>
      <c r="P180" s="29">
        <f t="shared" si="77"/>
        <v>-51160.303812666665</v>
      </c>
      <c r="Q180" t="s">
        <v>7819</v>
      </c>
    </row>
    <row r="181" spans="1:18" hidden="1">
      <c r="A181" t="s">
        <v>12</v>
      </c>
      <c r="B181" t="s">
        <v>775</v>
      </c>
      <c r="C181" s="224" t="s">
        <v>7840</v>
      </c>
      <c r="D181" s="2">
        <v>390.03</v>
      </c>
      <c r="E181" s="324">
        <v>43131</v>
      </c>
      <c r="F181" s="1">
        <v>26394592.030000001</v>
      </c>
      <c r="G181" s="5">
        <v>1.2800000000000001E-2</v>
      </c>
      <c r="H181" s="298">
        <v>28154.23</v>
      </c>
      <c r="I181" s="10">
        <v>26462226.109999999</v>
      </c>
      <c r="J181" s="11">
        <f t="shared" si="72"/>
        <v>1.2800000000000001E-2</v>
      </c>
      <c r="K181" s="30">
        <f t="shared" si="73"/>
        <v>28226.374517333334</v>
      </c>
      <c r="L181" s="29">
        <f t="shared" si="74"/>
        <v>72.144517333334079</v>
      </c>
      <c r="M181" s="10">
        <f t="shared" si="75"/>
        <v>26462226.109999999</v>
      </c>
      <c r="N181" s="5">
        <f>VLOOKUP(CONCATENATE(A181,"-6"),'Restated Depr'!$B$6:$G$7674,6,0)</f>
        <v>1.2800000000000001E-2</v>
      </c>
      <c r="O181" s="29">
        <f t="shared" si="76"/>
        <v>28226.374517333334</v>
      </c>
      <c r="P181" s="29">
        <f t="shared" si="77"/>
        <v>0</v>
      </c>
      <c r="Q181" t="s">
        <v>7819</v>
      </c>
    </row>
    <row r="182" spans="1:18" hidden="1">
      <c r="A182" t="s">
        <v>12</v>
      </c>
      <c r="B182" t="s">
        <v>776</v>
      </c>
      <c r="C182" s="224" t="s">
        <v>7840</v>
      </c>
      <c r="D182" s="2">
        <v>390.03</v>
      </c>
      <c r="E182" s="324">
        <v>43159</v>
      </c>
      <c r="F182" s="1">
        <v>26405318.41</v>
      </c>
      <c r="G182" s="5">
        <v>1.2800000000000001E-2</v>
      </c>
      <c r="H182" s="298">
        <v>28165.680000000004</v>
      </c>
      <c r="I182" s="10">
        <v>26462226.109999999</v>
      </c>
      <c r="J182" s="11">
        <f t="shared" si="72"/>
        <v>1.2800000000000001E-2</v>
      </c>
      <c r="K182" s="30">
        <f t="shared" si="73"/>
        <v>28226.374517333334</v>
      </c>
      <c r="L182" s="29">
        <f t="shared" si="74"/>
        <v>60.694517333329713</v>
      </c>
      <c r="M182" s="10">
        <f t="shared" si="75"/>
        <v>26462226.109999999</v>
      </c>
      <c r="N182" s="5">
        <f>VLOOKUP(CONCATENATE(A182,"-6"),'Restated Depr'!$B$6:$G$7674,6,0)</f>
        <v>1.2800000000000001E-2</v>
      </c>
      <c r="O182" s="29">
        <f t="shared" si="76"/>
        <v>28226.374517333334</v>
      </c>
      <c r="P182" s="29">
        <f t="shared" si="77"/>
        <v>0</v>
      </c>
      <c r="Q182" t="s">
        <v>7819</v>
      </c>
    </row>
    <row r="183" spans="1:18" hidden="1">
      <c r="A183" t="s">
        <v>12</v>
      </c>
      <c r="B183" t="s">
        <v>777</v>
      </c>
      <c r="C183" s="224" t="s">
        <v>7840</v>
      </c>
      <c r="D183" s="2">
        <v>390.03</v>
      </c>
      <c r="E183" s="324">
        <v>43190</v>
      </c>
      <c r="F183" s="1">
        <v>26458047.469999999</v>
      </c>
      <c r="G183" s="5">
        <v>1.2800000000000001E-2</v>
      </c>
      <c r="H183" s="298">
        <v>28221.91</v>
      </c>
      <c r="I183" s="10">
        <v>26462226.109999999</v>
      </c>
      <c r="J183" s="11">
        <f t="shared" si="72"/>
        <v>1.2800000000000001E-2</v>
      </c>
      <c r="K183" s="30">
        <f t="shared" si="73"/>
        <v>28226.374517333334</v>
      </c>
      <c r="L183" s="29">
        <f t="shared" si="74"/>
        <v>4.464517333333788</v>
      </c>
      <c r="M183" s="10">
        <f t="shared" si="75"/>
        <v>26462226.109999999</v>
      </c>
      <c r="N183" s="5">
        <f>VLOOKUP(CONCATENATE(A183,"-6"),'Restated Depr'!$B$6:$G$7674,6,0)</f>
        <v>1.2800000000000001E-2</v>
      </c>
      <c r="O183" s="29">
        <f t="shared" si="76"/>
        <v>28226.374517333334</v>
      </c>
      <c r="P183" s="29">
        <f t="shared" si="77"/>
        <v>0</v>
      </c>
      <c r="Q183" t="s">
        <v>7819</v>
      </c>
    </row>
    <row r="184" spans="1:18" hidden="1">
      <c r="A184" t="s">
        <v>12</v>
      </c>
      <c r="B184" t="s">
        <v>778</v>
      </c>
      <c r="C184" s="224" t="s">
        <v>7840</v>
      </c>
      <c r="D184" s="2">
        <v>390.03</v>
      </c>
      <c r="E184" s="324">
        <v>43220</v>
      </c>
      <c r="F184" s="1">
        <v>26456721.510000002</v>
      </c>
      <c r="G184" s="5">
        <v>1.2800000000000001E-2</v>
      </c>
      <c r="H184" s="298">
        <v>28220.51</v>
      </c>
      <c r="I184" s="10">
        <v>26462226.109999999</v>
      </c>
      <c r="J184" s="11">
        <f t="shared" si="72"/>
        <v>1.2800000000000001E-2</v>
      </c>
      <c r="K184" s="30">
        <f t="shared" si="73"/>
        <v>28226.374517333334</v>
      </c>
      <c r="L184" s="29">
        <f t="shared" si="74"/>
        <v>5.8645173333352432</v>
      </c>
      <c r="M184" s="10">
        <f t="shared" si="75"/>
        <v>26462226.109999999</v>
      </c>
      <c r="N184" s="5">
        <f>VLOOKUP(CONCATENATE(A184,"-6"),'Restated Depr'!$B$6:$G$7674,6,0)</f>
        <v>1.2800000000000001E-2</v>
      </c>
      <c r="O184" s="29">
        <f t="shared" si="76"/>
        <v>28226.374517333334</v>
      </c>
      <c r="P184" s="29">
        <f t="shared" si="77"/>
        <v>0</v>
      </c>
      <c r="Q184" t="s">
        <v>7819</v>
      </c>
    </row>
    <row r="185" spans="1:18" hidden="1">
      <c r="A185" t="s">
        <v>12</v>
      </c>
      <c r="B185" t="s">
        <v>779</v>
      </c>
      <c r="C185" s="224" t="s">
        <v>7840</v>
      </c>
      <c r="D185" s="2">
        <v>390.03</v>
      </c>
      <c r="E185" s="324">
        <v>43251</v>
      </c>
      <c r="F185" s="1">
        <v>26459902.82</v>
      </c>
      <c r="G185" s="5">
        <v>1.2800000000000001E-2</v>
      </c>
      <c r="H185" s="298">
        <v>28223.900000000005</v>
      </c>
      <c r="I185" s="10">
        <v>26462226.109999999</v>
      </c>
      <c r="J185" s="11">
        <f t="shared" si="72"/>
        <v>1.2800000000000001E-2</v>
      </c>
      <c r="K185" s="30">
        <f t="shared" si="73"/>
        <v>28226.374517333334</v>
      </c>
      <c r="L185" s="29">
        <f t="shared" si="74"/>
        <v>2.4745173333285493</v>
      </c>
      <c r="M185" s="10">
        <f t="shared" si="75"/>
        <v>26462226.109999999</v>
      </c>
      <c r="N185" s="5">
        <f>VLOOKUP(CONCATENATE(A185,"-6"),'Restated Depr'!$B$6:$G$7674,6,0)</f>
        <v>1.2800000000000001E-2</v>
      </c>
      <c r="O185" s="29">
        <f t="shared" si="76"/>
        <v>28226.374517333334</v>
      </c>
      <c r="P185" s="29">
        <f t="shared" si="77"/>
        <v>0</v>
      </c>
      <c r="Q185" t="s">
        <v>7819</v>
      </c>
    </row>
    <row r="186" spans="1:18" hidden="1">
      <c r="A186" t="s">
        <v>12</v>
      </c>
      <c r="B186" t="s">
        <v>780</v>
      </c>
      <c r="C186" s="224" t="s">
        <v>7840</v>
      </c>
      <c r="D186" s="2">
        <v>390.03</v>
      </c>
      <c r="E186" s="324">
        <v>43281</v>
      </c>
      <c r="F186" s="1">
        <v>26462226.109999999</v>
      </c>
      <c r="G186" s="5">
        <v>1.2800000000000001E-2</v>
      </c>
      <c r="H186" s="298">
        <v>28226.37</v>
      </c>
      <c r="I186" s="10">
        <v>26462226.109999999</v>
      </c>
      <c r="J186" s="11">
        <f t="shared" si="72"/>
        <v>1.2800000000000001E-2</v>
      </c>
      <c r="K186" s="30">
        <f t="shared" si="73"/>
        <v>28226.374517333334</v>
      </c>
      <c r="L186" s="29">
        <f t="shared" si="74"/>
        <v>4.5173333346610889E-3</v>
      </c>
      <c r="M186" s="10">
        <f t="shared" si="75"/>
        <v>26462226.109999999</v>
      </c>
      <c r="N186" s="5">
        <f>VLOOKUP(CONCATENATE(A186,"-6"),'Restated Depr'!$B$6:$G$7674,6,0)</f>
        <v>1.2800000000000001E-2</v>
      </c>
      <c r="O186" s="29">
        <f t="shared" si="76"/>
        <v>28226.374517333334</v>
      </c>
      <c r="P186" s="29">
        <f t="shared" si="77"/>
        <v>0</v>
      </c>
      <c r="Q186" t="s">
        <v>7819</v>
      </c>
      <c r="R186" s="5"/>
    </row>
    <row r="187" spans="1:18" ht="15.75" hidden="1" thickBot="1">
      <c r="A187" t="s">
        <v>12</v>
      </c>
      <c r="C187" s="224" t="s">
        <v>650</v>
      </c>
      <c r="D187"/>
      <c r="E187" s="323" t="s">
        <v>606</v>
      </c>
      <c r="F187" s="1"/>
      <c r="G187" s="5"/>
      <c r="H187" s="310">
        <f>SUM(H175:H186)</f>
        <v>488028.03999999992</v>
      </c>
      <c r="I187" s="10"/>
      <c r="J187" s="10"/>
      <c r="K187" s="32">
        <f>SUM(K175:K186)</f>
        <v>829811.30709941685</v>
      </c>
      <c r="L187" s="28">
        <f>SUM(L175:L186)</f>
        <v>341783.26709941676</v>
      </c>
      <c r="M187" s="10"/>
      <c r="N187" s="3"/>
      <c r="O187" s="28">
        <f>SUM(O175:O186)</f>
        <v>338716.49420800008</v>
      </c>
      <c r="P187" s="28">
        <f>SUM(P175:P186)</f>
        <v>-491094.81289141672</v>
      </c>
    </row>
    <row r="188" spans="1:18" hidden="1">
      <c r="A188" t="s">
        <v>13</v>
      </c>
      <c r="B188" t="s">
        <v>781</v>
      </c>
      <c r="C188" s="224" t="s">
        <v>7840</v>
      </c>
      <c r="D188" s="2">
        <v>390.03</v>
      </c>
      <c r="E188" s="324">
        <v>42947</v>
      </c>
      <c r="F188" s="9">
        <v>7512879.9299999997</v>
      </c>
      <c r="G188" s="5">
        <v>5.2700000000000004E-2</v>
      </c>
      <c r="H188" s="299">
        <v>32994.06</v>
      </c>
      <c r="I188" s="15">
        <v>8536160.5199999996</v>
      </c>
      <c r="J188" s="11">
        <f t="shared" ref="J188:J199" si="78">G188</f>
        <v>5.2700000000000004E-2</v>
      </c>
      <c r="K188" s="31">
        <f t="shared" ref="K188:K199" si="79">I188*J188/12</f>
        <v>37487.971617000003</v>
      </c>
      <c r="L188" s="289">
        <f t="shared" ref="L188:L199" si="80">K188-H188</f>
        <v>4493.9116170000052</v>
      </c>
      <c r="M188" s="15">
        <f t="shared" ref="M188:M199" si="81">I188</f>
        <v>8536160.5199999996</v>
      </c>
      <c r="N188" s="5">
        <f>VLOOKUP(CONCATENATE(A188,"-6"),'Restated Depr'!$B$6:$G$7674,6,0)</f>
        <v>1.2800000000000001E-2</v>
      </c>
      <c r="O188" s="289">
        <f t="shared" ref="O188:O199" si="82">M188*N188/12</f>
        <v>9105.2378879999997</v>
      </c>
      <c r="P188" s="289">
        <f t="shared" ref="P188:P199" si="83">O188-K188</f>
        <v>-28382.733729000003</v>
      </c>
      <c r="Q188" t="s">
        <v>7819</v>
      </c>
    </row>
    <row r="189" spans="1:18" hidden="1">
      <c r="A189" t="s">
        <v>13</v>
      </c>
      <c r="B189" t="s">
        <v>782</v>
      </c>
      <c r="C189" s="224" t="s">
        <v>7840</v>
      </c>
      <c r="D189" s="2">
        <v>390.03</v>
      </c>
      <c r="E189" s="324">
        <v>42978</v>
      </c>
      <c r="F189" s="1">
        <v>7512879.9299999997</v>
      </c>
      <c r="G189" s="5">
        <v>5.2700000000000004E-2</v>
      </c>
      <c r="H189" s="298">
        <v>32994.06</v>
      </c>
      <c r="I189" s="10">
        <v>8536160.5199999996</v>
      </c>
      <c r="J189" s="11">
        <f t="shared" si="78"/>
        <v>5.2700000000000004E-2</v>
      </c>
      <c r="K189" s="30">
        <f t="shared" si="79"/>
        <v>37487.971617000003</v>
      </c>
      <c r="L189" s="29">
        <f t="shared" si="80"/>
        <v>4493.9116170000052</v>
      </c>
      <c r="M189" s="10">
        <f t="shared" si="81"/>
        <v>8536160.5199999996</v>
      </c>
      <c r="N189" s="5">
        <f>VLOOKUP(CONCATENATE(A189,"-6"),'Restated Depr'!$B$6:$G$7674,6,0)</f>
        <v>1.2800000000000001E-2</v>
      </c>
      <c r="O189" s="29">
        <f t="shared" si="82"/>
        <v>9105.2378879999997</v>
      </c>
      <c r="P189" s="29">
        <f t="shared" si="83"/>
        <v>-28382.733729000003</v>
      </c>
      <c r="Q189" t="s">
        <v>7819</v>
      </c>
    </row>
    <row r="190" spans="1:18" hidden="1">
      <c r="A190" t="s">
        <v>13</v>
      </c>
      <c r="B190" t="s">
        <v>783</v>
      </c>
      <c r="C190" s="224" t="s">
        <v>7840</v>
      </c>
      <c r="D190" s="2">
        <v>390.03</v>
      </c>
      <c r="E190" s="324">
        <v>43008</v>
      </c>
      <c r="F190" s="1">
        <v>7512879.9299999997</v>
      </c>
      <c r="G190" s="5">
        <v>5.2700000000000004E-2</v>
      </c>
      <c r="H190" s="298">
        <v>32994.06</v>
      </c>
      <c r="I190" s="10">
        <v>8536160.5199999996</v>
      </c>
      <c r="J190" s="11">
        <f t="shared" si="78"/>
        <v>5.2700000000000004E-2</v>
      </c>
      <c r="K190" s="30">
        <f t="shared" si="79"/>
        <v>37487.971617000003</v>
      </c>
      <c r="L190" s="29">
        <f t="shared" si="80"/>
        <v>4493.9116170000052</v>
      </c>
      <c r="M190" s="10">
        <f t="shared" si="81"/>
        <v>8536160.5199999996</v>
      </c>
      <c r="N190" s="5">
        <f>VLOOKUP(CONCATENATE(A190,"-6"),'Restated Depr'!$B$6:$G$7674,6,0)</f>
        <v>1.2800000000000001E-2</v>
      </c>
      <c r="O190" s="29">
        <f t="shared" si="82"/>
        <v>9105.2378879999997</v>
      </c>
      <c r="P190" s="29">
        <f t="shared" si="83"/>
        <v>-28382.733729000003</v>
      </c>
      <c r="Q190" t="s">
        <v>7819</v>
      </c>
    </row>
    <row r="191" spans="1:18" hidden="1">
      <c r="A191" t="s">
        <v>13</v>
      </c>
      <c r="B191" t="s">
        <v>784</v>
      </c>
      <c r="C191" s="224" t="s">
        <v>7840</v>
      </c>
      <c r="D191" s="2">
        <v>390.03</v>
      </c>
      <c r="E191" s="324">
        <v>43039</v>
      </c>
      <c r="F191" s="1">
        <v>7512879.9299999997</v>
      </c>
      <c r="G191" s="5">
        <v>5.2700000000000004E-2</v>
      </c>
      <c r="H191" s="298">
        <v>32994.06</v>
      </c>
      <c r="I191" s="10">
        <v>8536160.5199999996</v>
      </c>
      <c r="J191" s="11">
        <f t="shared" si="78"/>
        <v>5.2700000000000004E-2</v>
      </c>
      <c r="K191" s="30">
        <f t="shared" si="79"/>
        <v>37487.971617000003</v>
      </c>
      <c r="L191" s="29">
        <f t="shared" si="80"/>
        <v>4493.9116170000052</v>
      </c>
      <c r="M191" s="10">
        <f t="shared" si="81"/>
        <v>8536160.5199999996</v>
      </c>
      <c r="N191" s="5">
        <f>VLOOKUP(CONCATENATE(A191,"-6"),'Restated Depr'!$B$6:$G$7674,6,0)</f>
        <v>1.2800000000000001E-2</v>
      </c>
      <c r="O191" s="29">
        <f t="shared" si="82"/>
        <v>9105.2378879999997</v>
      </c>
      <c r="P191" s="29">
        <f t="shared" si="83"/>
        <v>-28382.733729000003</v>
      </c>
      <c r="Q191" t="s">
        <v>7819</v>
      </c>
    </row>
    <row r="192" spans="1:18" hidden="1">
      <c r="A192" t="s">
        <v>13</v>
      </c>
      <c r="B192" t="s">
        <v>785</v>
      </c>
      <c r="C192" s="224" t="s">
        <v>7840</v>
      </c>
      <c r="D192" s="2">
        <v>390.03</v>
      </c>
      <c r="E192" s="324">
        <v>43069</v>
      </c>
      <c r="F192" s="1">
        <v>7512879.9299999997</v>
      </c>
      <c r="G192" s="5">
        <v>5.2700000000000004E-2</v>
      </c>
      <c r="H192" s="298">
        <v>32994.06</v>
      </c>
      <c r="I192" s="10">
        <v>8536160.5199999996</v>
      </c>
      <c r="J192" s="11">
        <f t="shared" si="78"/>
        <v>5.2700000000000004E-2</v>
      </c>
      <c r="K192" s="30">
        <f t="shared" si="79"/>
        <v>37487.971617000003</v>
      </c>
      <c r="L192" s="29">
        <f t="shared" si="80"/>
        <v>4493.9116170000052</v>
      </c>
      <c r="M192" s="10">
        <f t="shared" si="81"/>
        <v>8536160.5199999996</v>
      </c>
      <c r="N192" s="5">
        <f>VLOOKUP(CONCATENATE(A192,"-6"),'Restated Depr'!$B$6:$G$7674,6,0)</f>
        <v>1.2800000000000001E-2</v>
      </c>
      <c r="O192" s="29">
        <f t="shared" si="82"/>
        <v>9105.2378879999997</v>
      </c>
      <c r="P192" s="29">
        <f t="shared" si="83"/>
        <v>-28382.733729000003</v>
      </c>
      <c r="Q192" t="s">
        <v>7819</v>
      </c>
    </row>
    <row r="193" spans="1:18" hidden="1">
      <c r="A193" t="s">
        <v>13</v>
      </c>
      <c r="B193" t="s">
        <v>786</v>
      </c>
      <c r="C193" s="224" t="s">
        <v>7840</v>
      </c>
      <c r="D193" s="2">
        <v>390.03</v>
      </c>
      <c r="E193" s="324">
        <v>43100</v>
      </c>
      <c r="F193" s="1">
        <v>8020235.8799999999</v>
      </c>
      <c r="G193" s="18">
        <v>3.5999999999999997E-2</v>
      </c>
      <c r="H193" s="298">
        <v>24060.710000000003</v>
      </c>
      <c r="I193" s="10">
        <v>8536160.5199999996</v>
      </c>
      <c r="J193" s="11">
        <f t="shared" si="78"/>
        <v>3.5999999999999997E-2</v>
      </c>
      <c r="K193" s="30">
        <f t="shared" si="79"/>
        <v>25608.481559999997</v>
      </c>
      <c r="L193" s="29">
        <f t="shared" si="80"/>
        <v>1547.7715599999938</v>
      </c>
      <c r="M193" s="10">
        <f t="shared" si="81"/>
        <v>8536160.5199999996</v>
      </c>
      <c r="N193" s="5">
        <f>VLOOKUP(CONCATENATE(A193,"-6"),'Restated Depr'!$B$6:$G$7674,6,0)</f>
        <v>1.2800000000000001E-2</v>
      </c>
      <c r="O193" s="29">
        <f t="shared" si="82"/>
        <v>9105.2378879999997</v>
      </c>
      <c r="P193" s="29">
        <f t="shared" si="83"/>
        <v>-16503.243671999997</v>
      </c>
      <c r="Q193" t="s">
        <v>7819</v>
      </c>
    </row>
    <row r="194" spans="1:18" hidden="1">
      <c r="A194" t="s">
        <v>13</v>
      </c>
      <c r="B194" t="s">
        <v>787</v>
      </c>
      <c r="C194" s="224" t="s">
        <v>7840</v>
      </c>
      <c r="D194" s="2">
        <v>390.03</v>
      </c>
      <c r="E194" s="324">
        <v>43131</v>
      </c>
      <c r="F194" s="1">
        <v>8415408.6500000004</v>
      </c>
      <c r="G194" s="5">
        <v>1.2800000000000001E-2</v>
      </c>
      <c r="H194" s="298">
        <v>8976.44</v>
      </c>
      <c r="I194" s="10">
        <v>8536160.5199999996</v>
      </c>
      <c r="J194" s="11">
        <f t="shared" si="78"/>
        <v>1.2800000000000001E-2</v>
      </c>
      <c r="K194" s="30">
        <f t="shared" si="79"/>
        <v>9105.2378879999997</v>
      </c>
      <c r="L194" s="29">
        <f t="shared" si="80"/>
        <v>128.79788799999915</v>
      </c>
      <c r="M194" s="10">
        <f t="shared" si="81"/>
        <v>8536160.5199999996</v>
      </c>
      <c r="N194" s="5">
        <f>VLOOKUP(CONCATENATE(A194,"-6"),'Restated Depr'!$B$6:$G$7674,6,0)</f>
        <v>1.2800000000000001E-2</v>
      </c>
      <c r="O194" s="29">
        <f t="shared" si="82"/>
        <v>9105.2378879999997</v>
      </c>
      <c r="P194" s="29">
        <f t="shared" si="83"/>
        <v>0</v>
      </c>
      <c r="Q194" t="s">
        <v>7819</v>
      </c>
    </row>
    <row r="195" spans="1:18" hidden="1">
      <c r="A195" t="s">
        <v>13</v>
      </c>
      <c r="B195" t="s">
        <v>788</v>
      </c>
      <c r="C195" s="224" t="s">
        <v>7840</v>
      </c>
      <c r="D195" s="2">
        <v>390.03</v>
      </c>
      <c r="E195" s="324">
        <v>43159</v>
      </c>
      <c r="F195" s="1">
        <v>8303649.8200000003</v>
      </c>
      <c r="G195" s="5">
        <v>1.2800000000000001E-2</v>
      </c>
      <c r="H195" s="298">
        <v>8857.2200000000012</v>
      </c>
      <c r="I195" s="10">
        <v>8536160.5199999996</v>
      </c>
      <c r="J195" s="11">
        <f t="shared" si="78"/>
        <v>1.2800000000000001E-2</v>
      </c>
      <c r="K195" s="30">
        <f t="shared" si="79"/>
        <v>9105.2378879999997</v>
      </c>
      <c r="L195" s="29">
        <f t="shared" si="80"/>
        <v>248.01788799999849</v>
      </c>
      <c r="M195" s="10">
        <f t="shared" si="81"/>
        <v>8536160.5199999996</v>
      </c>
      <c r="N195" s="5">
        <f>VLOOKUP(CONCATENATE(A195,"-6"),'Restated Depr'!$B$6:$G$7674,6,0)</f>
        <v>1.2800000000000001E-2</v>
      </c>
      <c r="O195" s="29">
        <f t="shared" si="82"/>
        <v>9105.2378879999997</v>
      </c>
      <c r="P195" s="29">
        <f t="shared" si="83"/>
        <v>0</v>
      </c>
      <c r="Q195" t="s">
        <v>7819</v>
      </c>
    </row>
    <row r="196" spans="1:18" hidden="1">
      <c r="A196" t="s">
        <v>13</v>
      </c>
      <c r="B196" t="s">
        <v>789</v>
      </c>
      <c r="C196" s="224" t="s">
        <v>7840</v>
      </c>
      <c r="D196" s="2">
        <v>390.03</v>
      </c>
      <c r="E196" s="324">
        <v>43190</v>
      </c>
      <c r="F196" s="1">
        <v>8305552.7400000002</v>
      </c>
      <c r="G196" s="5">
        <v>1.2800000000000001E-2</v>
      </c>
      <c r="H196" s="298">
        <v>8859.26</v>
      </c>
      <c r="I196" s="10">
        <v>8536160.5199999996</v>
      </c>
      <c r="J196" s="11">
        <f t="shared" si="78"/>
        <v>1.2800000000000001E-2</v>
      </c>
      <c r="K196" s="30">
        <f t="shared" si="79"/>
        <v>9105.2378879999997</v>
      </c>
      <c r="L196" s="29">
        <f t="shared" si="80"/>
        <v>245.97788799999944</v>
      </c>
      <c r="M196" s="10">
        <f t="shared" si="81"/>
        <v>8536160.5199999996</v>
      </c>
      <c r="N196" s="5">
        <f>VLOOKUP(CONCATENATE(A196,"-6"),'Restated Depr'!$B$6:$G$7674,6,0)</f>
        <v>1.2800000000000001E-2</v>
      </c>
      <c r="O196" s="29">
        <f t="shared" si="82"/>
        <v>9105.2378879999997</v>
      </c>
      <c r="P196" s="29">
        <f t="shared" si="83"/>
        <v>0</v>
      </c>
      <c r="Q196" t="s">
        <v>7819</v>
      </c>
    </row>
    <row r="197" spans="1:18" hidden="1">
      <c r="A197" t="s">
        <v>13</v>
      </c>
      <c r="B197" t="s">
        <v>790</v>
      </c>
      <c r="C197" s="224" t="s">
        <v>7840</v>
      </c>
      <c r="D197" s="2">
        <v>390.03</v>
      </c>
      <c r="E197" s="324">
        <v>43220</v>
      </c>
      <c r="F197" s="1">
        <v>8316796.8399999999</v>
      </c>
      <c r="G197" s="5">
        <v>1.2800000000000001E-2</v>
      </c>
      <c r="H197" s="298">
        <v>8871.25</v>
      </c>
      <c r="I197" s="10">
        <v>8536160.5199999996</v>
      </c>
      <c r="J197" s="11">
        <f t="shared" si="78"/>
        <v>1.2800000000000001E-2</v>
      </c>
      <c r="K197" s="30">
        <f t="shared" si="79"/>
        <v>9105.2378879999997</v>
      </c>
      <c r="L197" s="29">
        <f t="shared" si="80"/>
        <v>233.98788799999966</v>
      </c>
      <c r="M197" s="10">
        <f t="shared" si="81"/>
        <v>8536160.5199999996</v>
      </c>
      <c r="N197" s="5">
        <f>VLOOKUP(CONCATENATE(A197,"-6"),'Restated Depr'!$B$6:$G$7674,6,0)</f>
        <v>1.2800000000000001E-2</v>
      </c>
      <c r="O197" s="29">
        <f t="shared" si="82"/>
        <v>9105.2378879999997</v>
      </c>
      <c r="P197" s="29">
        <f t="shared" si="83"/>
        <v>0</v>
      </c>
      <c r="Q197" t="s">
        <v>7819</v>
      </c>
    </row>
    <row r="198" spans="1:18" hidden="1">
      <c r="A198" t="s">
        <v>13</v>
      </c>
      <c r="B198" t="s">
        <v>791</v>
      </c>
      <c r="C198" s="224" t="s">
        <v>7840</v>
      </c>
      <c r="D198" s="2">
        <v>390.03</v>
      </c>
      <c r="E198" s="324">
        <v>43251</v>
      </c>
      <c r="F198" s="1">
        <v>8431361.4499999993</v>
      </c>
      <c r="G198" s="5">
        <v>1.2800000000000001E-2</v>
      </c>
      <c r="H198" s="298">
        <v>8993.4499999999989</v>
      </c>
      <c r="I198" s="10">
        <v>8536160.5199999996</v>
      </c>
      <c r="J198" s="11">
        <f t="shared" si="78"/>
        <v>1.2800000000000001E-2</v>
      </c>
      <c r="K198" s="30">
        <f t="shared" si="79"/>
        <v>9105.2378879999997</v>
      </c>
      <c r="L198" s="29">
        <f t="shared" si="80"/>
        <v>111.78788800000075</v>
      </c>
      <c r="M198" s="10">
        <f t="shared" si="81"/>
        <v>8536160.5199999996</v>
      </c>
      <c r="N198" s="5">
        <f>VLOOKUP(CONCATENATE(A198,"-6"),'Restated Depr'!$B$6:$G$7674,6,0)</f>
        <v>1.2800000000000001E-2</v>
      </c>
      <c r="O198" s="29">
        <f t="shared" si="82"/>
        <v>9105.2378879999997</v>
      </c>
      <c r="P198" s="29">
        <f t="shared" si="83"/>
        <v>0</v>
      </c>
      <c r="Q198" t="s">
        <v>7819</v>
      </c>
    </row>
    <row r="199" spans="1:18" hidden="1">
      <c r="A199" t="s">
        <v>13</v>
      </c>
      <c r="B199" t="s">
        <v>792</v>
      </c>
      <c r="C199" s="224" t="s">
        <v>7840</v>
      </c>
      <c r="D199" s="2">
        <v>390.03</v>
      </c>
      <c r="E199" s="324">
        <v>43281</v>
      </c>
      <c r="F199" s="1">
        <v>8536160.5199999996</v>
      </c>
      <c r="G199" s="5">
        <v>1.2800000000000001E-2</v>
      </c>
      <c r="H199" s="298">
        <v>9105.24</v>
      </c>
      <c r="I199" s="10">
        <v>8536160.5199999996</v>
      </c>
      <c r="J199" s="11">
        <f t="shared" si="78"/>
        <v>1.2800000000000001E-2</v>
      </c>
      <c r="K199" s="30">
        <f t="shared" si="79"/>
        <v>9105.2378879999997</v>
      </c>
      <c r="L199" s="29">
        <f t="shared" si="80"/>
        <v>-2.1120000001246808E-3</v>
      </c>
      <c r="M199" s="10">
        <f t="shared" si="81"/>
        <v>8536160.5199999996</v>
      </c>
      <c r="N199" s="5">
        <f>VLOOKUP(CONCATENATE(A199,"-6"),'Restated Depr'!$B$6:$G$7674,6,0)</f>
        <v>1.2800000000000001E-2</v>
      </c>
      <c r="O199" s="29">
        <f t="shared" si="82"/>
        <v>9105.2378879999997</v>
      </c>
      <c r="P199" s="29">
        <f t="shared" si="83"/>
        <v>0</v>
      </c>
      <c r="Q199" t="s">
        <v>7819</v>
      </c>
      <c r="R199" s="5"/>
    </row>
    <row r="200" spans="1:18" ht="15.75" hidden="1" thickBot="1">
      <c r="A200" t="s">
        <v>13</v>
      </c>
      <c r="C200" s="224" t="s">
        <v>650</v>
      </c>
      <c r="D200"/>
      <c r="E200" s="323" t="s">
        <v>606</v>
      </c>
      <c r="F200" s="1"/>
      <c r="G200" s="5"/>
      <c r="H200" s="310">
        <f>SUM(H188:H199)</f>
        <v>242693.87</v>
      </c>
      <c r="I200" s="10"/>
      <c r="J200" s="10"/>
      <c r="K200" s="32">
        <f>SUM(K188:K199)</f>
        <v>267679.76697300002</v>
      </c>
      <c r="L200" s="28">
        <f>SUM(L188:L199)</f>
        <v>24985.896973000017</v>
      </c>
      <c r="M200" s="10"/>
      <c r="N200" s="3"/>
      <c r="O200" s="28">
        <f>SUM(O188:O199)</f>
        <v>109262.85465600002</v>
      </c>
      <c r="P200" s="28">
        <f>SUM(P188:P199)</f>
        <v>-158416.91231700004</v>
      </c>
    </row>
    <row r="201" spans="1:18" hidden="1">
      <c r="A201" t="s">
        <v>14</v>
      </c>
      <c r="B201" t="s">
        <v>793</v>
      </c>
      <c r="C201" s="224" t="s">
        <v>7840</v>
      </c>
      <c r="D201" s="2">
        <v>390.03</v>
      </c>
      <c r="E201" s="324">
        <v>42947</v>
      </c>
      <c r="F201" s="9">
        <v>40450650.289999999</v>
      </c>
      <c r="G201" s="5">
        <v>5.2700000000000004E-2</v>
      </c>
      <c r="H201" s="299">
        <v>177645.77</v>
      </c>
      <c r="I201" s="15">
        <v>49272962.07</v>
      </c>
      <c r="J201" s="11">
        <f t="shared" ref="J201:J212" si="84">G201</f>
        <v>5.2700000000000004E-2</v>
      </c>
      <c r="K201" s="31">
        <f t="shared" ref="K201:K212" si="85">I201*J201/12</f>
        <v>216390.42509075001</v>
      </c>
      <c r="L201" s="289">
        <f t="shared" ref="L201:L212" si="86">K201-H201</f>
        <v>38744.65509075002</v>
      </c>
      <c r="M201" s="15">
        <f t="shared" ref="M201:M212" si="87">I201</f>
        <v>49272962.07</v>
      </c>
      <c r="N201" s="5">
        <f>VLOOKUP(CONCATENATE(A201,"-6"),'Restated Depr'!$B$6:$G$7674,6,0)</f>
        <v>1.2800000000000001E-2</v>
      </c>
      <c r="O201" s="289">
        <f t="shared" ref="O201:O212" si="88">M201*N201/12</f>
        <v>52557.826208000006</v>
      </c>
      <c r="P201" s="289">
        <f t="shared" ref="P201:P212" si="89">O201-K201</f>
        <v>-163832.59888275</v>
      </c>
      <c r="Q201" t="s">
        <v>7819</v>
      </c>
    </row>
    <row r="202" spans="1:18" hidden="1">
      <c r="A202" t="s">
        <v>14</v>
      </c>
      <c r="B202" t="s">
        <v>794</v>
      </c>
      <c r="C202" s="224" t="s">
        <v>7840</v>
      </c>
      <c r="D202" s="2">
        <v>390.03</v>
      </c>
      <c r="E202" s="324">
        <v>42978</v>
      </c>
      <c r="F202" s="1">
        <v>44591953.390000001</v>
      </c>
      <c r="G202" s="5">
        <v>5.2700000000000004E-2</v>
      </c>
      <c r="H202" s="298">
        <v>195833</v>
      </c>
      <c r="I202" s="10">
        <v>49272962.07</v>
      </c>
      <c r="J202" s="11">
        <f t="shared" si="84"/>
        <v>5.2700000000000004E-2</v>
      </c>
      <c r="K202" s="30">
        <f t="shared" si="85"/>
        <v>216390.42509075001</v>
      </c>
      <c r="L202" s="29">
        <f t="shared" si="86"/>
        <v>20557.42509075001</v>
      </c>
      <c r="M202" s="10">
        <f t="shared" si="87"/>
        <v>49272962.07</v>
      </c>
      <c r="N202" s="5">
        <f>VLOOKUP(CONCATENATE(A202,"-6"),'Restated Depr'!$B$6:$G$7674,6,0)</f>
        <v>1.2800000000000001E-2</v>
      </c>
      <c r="O202" s="29">
        <f t="shared" si="88"/>
        <v>52557.826208000006</v>
      </c>
      <c r="P202" s="29">
        <f t="shared" si="89"/>
        <v>-163832.59888275</v>
      </c>
      <c r="Q202" t="s">
        <v>7819</v>
      </c>
    </row>
    <row r="203" spans="1:18" hidden="1">
      <c r="A203" t="s">
        <v>14</v>
      </c>
      <c r="B203" t="s">
        <v>795</v>
      </c>
      <c r="C203" s="224" t="s">
        <v>7840</v>
      </c>
      <c r="D203" s="2">
        <v>390.03</v>
      </c>
      <c r="E203" s="324">
        <v>43008</v>
      </c>
      <c r="F203" s="1">
        <v>48618105.689999998</v>
      </c>
      <c r="G203" s="5">
        <v>5.2700000000000004E-2</v>
      </c>
      <c r="H203" s="298">
        <v>213514.50999999998</v>
      </c>
      <c r="I203" s="10">
        <v>49272962.07</v>
      </c>
      <c r="J203" s="11">
        <f t="shared" si="84"/>
        <v>5.2700000000000004E-2</v>
      </c>
      <c r="K203" s="30">
        <f t="shared" si="85"/>
        <v>216390.42509075001</v>
      </c>
      <c r="L203" s="29">
        <f t="shared" si="86"/>
        <v>2875.9150907500298</v>
      </c>
      <c r="M203" s="10">
        <f t="shared" si="87"/>
        <v>49272962.07</v>
      </c>
      <c r="N203" s="5">
        <f>VLOOKUP(CONCATENATE(A203,"-6"),'Restated Depr'!$B$6:$G$7674,6,0)</f>
        <v>1.2800000000000001E-2</v>
      </c>
      <c r="O203" s="29">
        <f t="shared" si="88"/>
        <v>52557.826208000006</v>
      </c>
      <c r="P203" s="29">
        <f t="shared" si="89"/>
        <v>-163832.59888275</v>
      </c>
      <c r="Q203" t="s">
        <v>7819</v>
      </c>
    </row>
    <row r="204" spans="1:18" hidden="1">
      <c r="A204" t="s">
        <v>14</v>
      </c>
      <c r="B204" t="s">
        <v>796</v>
      </c>
      <c r="C204" s="224" t="s">
        <v>7840</v>
      </c>
      <c r="D204" s="2">
        <v>390.03</v>
      </c>
      <c r="E204" s="324">
        <v>43039</v>
      </c>
      <c r="F204" s="1">
        <v>49331825.130000003</v>
      </c>
      <c r="G204" s="5">
        <v>5.2700000000000004E-2</v>
      </c>
      <c r="H204" s="298">
        <v>216648.93000000002</v>
      </c>
      <c r="I204" s="10">
        <v>49272962.07</v>
      </c>
      <c r="J204" s="11">
        <f t="shared" si="84"/>
        <v>5.2700000000000004E-2</v>
      </c>
      <c r="K204" s="30">
        <f t="shared" si="85"/>
        <v>216390.42509075001</v>
      </c>
      <c r="L204" s="29">
        <f t="shared" si="86"/>
        <v>-258.50490925001213</v>
      </c>
      <c r="M204" s="10">
        <f t="shared" si="87"/>
        <v>49272962.07</v>
      </c>
      <c r="N204" s="5">
        <f>VLOOKUP(CONCATENATE(A204,"-6"),'Restated Depr'!$B$6:$G$7674,6,0)</f>
        <v>1.2800000000000001E-2</v>
      </c>
      <c r="O204" s="29">
        <f t="shared" si="88"/>
        <v>52557.826208000006</v>
      </c>
      <c r="P204" s="29">
        <f t="shared" si="89"/>
        <v>-163832.59888275</v>
      </c>
      <c r="Q204" t="s">
        <v>7819</v>
      </c>
    </row>
    <row r="205" spans="1:18" hidden="1">
      <c r="A205" t="s">
        <v>14</v>
      </c>
      <c r="B205" t="s">
        <v>797</v>
      </c>
      <c r="C205" s="224" t="s">
        <v>7840</v>
      </c>
      <c r="D205" s="2">
        <v>390.03</v>
      </c>
      <c r="E205" s="324">
        <v>43069</v>
      </c>
      <c r="F205" s="1">
        <v>24842989.140000001</v>
      </c>
      <c r="G205" s="5">
        <v>5.2700000000000004E-2</v>
      </c>
      <c r="H205" s="298">
        <v>109102.12</v>
      </c>
      <c r="I205" s="10">
        <v>49272962.07</v>
      </c>
      <c r="J205" s="11">
        <f t="shared" si="84"/>
        <v>5.2700000000000004E-2</v>
      </c>
      <c r="K205" s="30">
        <f t="shared" si="85"/>
        <v>216390.42509075001</v>
      </c>
      <c r="L205" s="29">
        <f t="shared" si="86"/>
        <v>107288.30509075001</v>
      </c>
      <c r="M205" s="10">
        <f t="shared" si="87"/>
        <v>49272962.07</v>
      </c>
      <c r="N205" s="5">
        <f>VLOOKUP(CONCATENATE(A205,"-6"),'Restated Depr'!$B$6:$G$7674,6,0)</f>
        <v>1.2800000000000001E-2</v>
      </c>
      <c r="O205" s="29">
        <f t="shared" si="88"/>
        <v>52557.826208000006</v>
      </c>
      <c r="P205" s="29">
        <f t="shared" si="89"/>
        <v>-163832.59888275</v>
      </c>
      <c r="Q205" t="s">
        <v>7819</v>
      </c>
    </row>
    <row r="206" spans="1:18" hidden="1">
      <c r="A206" t="s">
        <v>14</v>
      </c>
      <c r="B206" t="s">
        <v>798</v>
      </c>
      <c r="C206" s="224" t="s">
        <v>7840</v>
      </c>
      <c r="D206" s="2">
        <v>390.03</v>
      </c>
      <c r="E206" s="324">
        <v>43100</v>
      </c>
      <c r="F206" s="1">
        <v>36752710.590000004</v>
      </c>
      <c r="G206" s="18">
        <v>3.5999999999999997E-2</v>
      </c>
      <c r="H206" s="298">
        <v>110258.13</v>
      </c>
      <c r="I206" s="10">
        <v>49272962.07</v>
      </c>
      <c r="J206" s="11">
        <f t="shared" si="84"/>
        <v>3.5999999999999997E-2</v>
      </c>
      <c r="K206" s="30">
        <f t="shared" si="85"/>
        <v>147818.88621</v>
      </c>
      <c r="L206" s="29">
        <f t="shared" si="86"/>
        <v>37560.756209999992</v>
      </c>
      <c r="M206" s="10">
        <f t="shared" si="87"/>
        <v>49272962.07</v>
      </c>
      <c r="N206" s="5">
        <f>VLOOKUP(CONCATENATE(A206,"-6"),'Restated Depr'!$B$6:$G$7674,6,0)</f>
        <v>1.2800000000000001E-2</v>
      </c>
      <c r="O206" s="29">
        <f t="shared" si="88"/>
        <v>52557.826208000006</v>
      </c>
      <c r="P206" s="29">
        <f t="shared" si="89"/>
        <v>-95261.060001999984</v>
      </c>
      <c r="Q206" t="s">
        <v>7819</v>
      </c>
    </row>
    <row r="207" spans="1:18" hidden="1">
      <c r="A207" t="s">
        <v>14</v>
      </c>
      <c r="B207" t="s">
        <v>799</v>
      </c>
      <c r="C207" s="224" t="s">
        <v>7840</v>
      </c>
      <c r="D207" s="2">
        <v>390.03</v>
      </c>
      <c r="E207" s="324">
        <v>43131</v>
      </c>
      <c r="F207" s="1">
        <v>48173333.119999997</v>
      </c>
      <c r="G207" s="5">
        <v>1.2800000000000001E-2</v>
      </c>
      <c r="H207" s="298">
        <v>51384.889999999992</v>
      </c>
      <c r="I207" s="10">
        <v>49272962.07</v>
      </c>
      <c r="J207" s="11">
        <f t="shared" si="84"/>
        <v>1.2800000000000001E-2</v>
      </c>
      <c r="K207" s="30">
        <f t="shared" si="85"/>
        <v>52557.826208000006</v>
      </c>
      <c r="L207" s="29">
        <f t="shared" si="86"/>
        <v>1172.9362080000137</v>
      </c>
      <c r="M207" s="10">
        <f t="shared" si="87"/>
        <v>49272962.07</v>
      </c>
      <c r="N207" s="5">
        <f>VLOOKUP(CONCATENATE(A207,"-6"),'Restated Depr'!$B$6:$G$7674,6,0)</f>
        <v>1.2800000000000001E-2</v>
      </c>
      <c r="O207" s="29">
        <f t="shared" si="88"/>
        <v>52557.826208000006</v>
      </c>
      <c r="P207" s="29">
        <f t="shared" si="89"/>
        <v>0</v>
      </c>
      <c r="Q207" t="s">
        <v>7819</v>
      </c>
    </row>
    <row r="208" spans="1:18" hidden="1">
      <c r="A208" t="s">
        <v>14</v>
      </c>
      <c r="B208" t="s">
        <v>800</v>
      </c>
      <c r="C208" s="224" t="s">
        <v>7840</v>
      </c>
      <c r="D208" s="2">
        <v>390.03</v>
      </c>
      <c r="E208" s="324">
        <v>43159</v>
      </c>
      <c r="F208" s="1">
        <v>48917380.810000002</v>
      </c>
      <c r="G208" s="5">
        <v>1.2800000000000001E-2</v>
      </c>
      <c r="H208" s="298">
        <v>52178.54</v>
      </c>
      <c r="I208" s="10">
        <v>49272962.07</v>
      </c>
      <c r="J208" s="11">
        <f t="shared" si="84"/>
        <v>1.2800000000000001E-2</v>
      </c>
      <c r="K208" s="30">
        <f t="shared" si="85"/>
        <v>52557.826208000006</v>
      </c>
      <c r="L208" s="29">
        <f t="shared" si="86"/>
        <v>379.28620800000499</v>
      </c>
      <c r="M208" s="10">
        <f t="shared" si="87"/>
        <v>49272962.07</v>
      </c>
      <c r="N208" s="5">
        <f>VLOOKUP(CONCATENATE(A208,"-6"),'Restated Depr'!$B$6:$G$7674,6,0)</f>
        <v>1.2800000000000001E-2</v>
      </c>
      <c r="O208" s="29">
        <f t="shared" si="88"/>
        <v>52557.826208000006</v>
      </c>
      <c r="P208" s="29">
        <f t="shared" si="89"/>
        <v>0</v>
      </c>
      <c r="Q208" t="s">
        <v>7819</v>
      </c>
    </row>
    <row r="209" spans="1:20" hidden="1">
      <c r="A209" t="s">
        <v>14</v>
      </c>
      <c r="B209" t="s">
        <v>801</v>
      </c>
      <c r="C209" s="224" t="s">
        <v>7840</v>
      </c>
      <c r="D209" s="2">
        <v>390.03</v>
      </c>
      <c r="E209" s="324">
        <v>43190</v>
      </c>
      <c r="F209" s="1">
        <v>51268123.149999999</v>
      </c>
      <c r="G209" s="5">
        <v>1.2800000000000001E-2</v>
      </c>
      <c r="H209" s="298">
        <v>54686</v>
      </c>
      <c r="I209" s="10">
        <v>49272962.07</v>
      </c>
      <c r="J209" s="11">
        <f t="shared" si="84"/>
        <v>1.2800000000000001E-2</v>
      </c>
      <c r="K209" s="30">
        <f t="shared" si="85"/>
        <v>52557.826208000006</v>
      </c>
      <c r="L209" s="29">
        <f t="shared" si="86"/>
        <v>-2128.1737919999941</v>
      </c>
      <c r="M209" s="10">
        <f t="shared" si="87"/>
        <v>49272962.07</v>
      </c>
      <c r="N209" s="5">
        <f>VLOOKUP(CONCATENATE(A209,"-6"),'Restated Depr'!$B$6:$G$7674,6,0)</f>
        <v>1.2800000000000001E-2</v>
      </c>
      <c r="O209" s="29">
        <f t="shared" si="88"/>
        <v>52557.826208000006</v>
      </c>
      <c r="P209" s="29">
        <f t="shared" si="89"/>
        <v>0</v>
      </c>
      <c r="Q209" t="s">
        <v>7819</v>
      </c>
    </row>
    <row r="210" spans="1:20" hidden="1">
      <c r="A210" t="s">
        <v>14</v>
      </c>
      <c r="B210" t="s">
        <v>802</v>
      </c>
      <c r="C210" s="224" t="s">
        <v>7840</v>
      </c>
      <c r="D210" s="2">
        <v>390.03</v>
      </c>
      <c r="E210" s="324">
        <v>43220</v>
      </c>
      <c r="F210" s="1">
        <v>51441337.68</v>
      </c>
      <c r="G210" s="5">
        <v>1.2800000000000001E-2</v>
      </c>
      <c r="H210" s="298">
        <v>54870.76</v>
      </c>
      <c r="I210" s="10">
        <v>49272962.07</v>
      </c>
      <c r="J210" s="11">
        <f t="shared" si="84"/>
        <v>1.2800000000000001E-2</v>
      </c>
      <c r="K210" s="30">
        <f t="shared" si="85"/>
        <v>52557.826208000006</v>
      </c>
      <c r="L210" s="29">
        <f t="shared" si="86"/>
        <v>-2312.9337919999962</v>
      </c>
      <c r="M210" s="10">
        <f t="shared" si="87"/>
        <v>49272962.07</v>
      </c>
      <c r="N210" s="5">
        <f>VLOOKUP(CONCATENATE(A210,"-6"),'Restated Depr'!$B$6:$G$7674,6,0)</f>
        <v>1.2800000000000001E-2</v>
      </c>
      <c r="O210" s="29">
        <f t="shared" si="88"/>
        <v>52557.826208000006</v>
      </c>
      <c r="P210" s="29">
        <f t="shared" si="89"/>
        <v>0</v>
      </c>
      <c r="Q210" t="s">
        <v>7819</v>
      </c>
    </row>
    <row r="211" spans="1:20" hidden="1">
      <c r="A211" t="s">
        <v>14</v>
      </c>
      <c r="B211" t="s">
        <v>803</v>
      </c>
      <c r="C211" s="224" t="s">
        <v>7840</v>
      </c>
      <c r="D211" s="2">
        <v>390.03</v>
      </c>
      <c r="E211" s="324">
        <v>43251</v>
      </c>
      <c r="F211" s="1">
        <v>49290079.189999998</v>
      </c>
      <c r="G211" s="5">
        <v>1.2800000000000001E-2</v>
      </c>
      <c r="H211" s="298">
        <v>52576.079999999994</v>
      </c>
      <c r="I211" s="10">
        <v>49272962.07</v>
      </c>
      <c r="J211" s="11">
        <f t="shared" si="84"/>
        <v>1.2800000000000001E-2</v>
      </c>
      <c r="K211" s="30">
        <f t="shared" si="85"/>
        <v>52557.826208000006</v>
      </c>
      <c r="L211" s="29">
        <f t="shared" si="86"/>
        <v>-18.253791999988607</v>
      </c>
      <c r="M211" s="10">
        <f t="shared" si="87"/>
        <v>49272962.07</v>
      </c>
      <c r="N211" s="5">
        <f>VLOOKUP(CONCATENATE(A211,"-6"),'Restated Depr'!$B$6:$G$7674,6,0)</f>
        <v>1.2800000000000001E-2</v>
      </c>
      <c r="O211" s="29">
        <f t="shared" si="88"/>
        <v>52557.826208000006</v>
      </c>
      <c r="P211" s="29">
        <f t="shared" si="89"/>
        <v>0</v>
      </c>
      <c r="Q211" t="s">
        <v>7819</v>
      </c>
    </row>
    <row r="212" spans="1:20" hidden="1">
      <c r="A212" t="s">
        <v>14</v>
      </c>
      <c r="B212" t="s">
        <v>804</v>
      </c>
      <c r="C212" s="224" t="s">
        <v>7840</v>
      </c>
      <c r="D212" s="2">
        <v>390.03</v>
      </c>
      <c r="E212" s="324">
        <v>43281</v>
      </c>
      <c r="F212" s="1">
        <v>49272962.07</v>
      </c>
      <c r="G212" s="5">
        <v>1.2800000000000001E-2</v>
      </c>
      <c r="H212" s="298">
        <v>52557.829999999994</v>
      </c>
      <c r="I212" s="10">
        <v>49272962.07</v>
      </c>
      <c r="J212" s="11">
        <f t="shared" si="84"/>
        <v>1.2800000000000001E-2</v>
      </c>
      <c r="K212" s="30">
        <f t="shared" si="85"/>
        <v>52557.826208000006</v>
      </c>
      <c r="L212" s="29">
        <f t="shared" si="86"/>
        <v>-3.7919999886071309E-3</v>
      </c>
      <c r="M212" s="10">
        <f t="shared" si="87"/>
        <v>49272962.07</v>
      </c>
      <c r="N212" s="5">
        <f>VLOOKUP(CONCATENATE(A212,"-6"),'Restated Depr'!$B$6:$G$7674,6,0)</f>
        <v>1.2800000000000001E-2</v>
      </c>
      <c r="O212" s="29">
        <f t="shared" si="88"/>
        <v>52557.826208000006</v>
      </c>
      <c r="P212" s="29">
        <f t="shared" si="89"/>
        <v>0</v>
      </c>
      <c r="Q212" t="s">
        <v>7819</v>
      </c>
      <c r="R212" s="5"/>
    </row>
    <row r="213" spans="1:20" ht="15.75" hidden="1" thickBot="1">
      <c r="A213" t="s">
        <v>14</v>
      </c>
      <c r="C213" s="224" t="s">
        <v>650</v>
      </c>
      <c r="D213"/>
      <c r="E213" s="323" t="s">
        <v>606</v>
      </c>
      <c r="F213" s="1"/>
      <c r="G213" s="5"/>
      <c r="H213" s="310">
        <f>SUM(H201:H212)</f>
        <v>1341256.5600000003</v>
      </c>
      <c r="I213" s="10"/>
      <c r="J213" s="10"/>
      <c r="K213" s="32">
        <f>SUM(K201:K212)</f>
        <v>1545117.9689117505</v>
      </c>
      <c r="L213" s="28">
        <f>SUM(L201:L212)</f>
        <v>203861.40891175013</v>
      </c>
      <c r="M213" s="10"/>
      <c r="N213" s="3"/>
      <c r="O213" s="28">
        <f>SUM(O201:O212)</f>
        <v>630693.91449599992</v>
      </c>
      <c r="P213" s="28">
        <f>SUM(P201:P212)</f>
        <v>-914424.05441574997</v>
      </c>
    </row>
    <row r="214" spans="1:20" hidden="1">
      <c r="A214" s="36" t="s">
        <v>7803</v>
      </c>
      <c r="B214" s="36" t="s">
        <v>7804</v>
      </c>
      <c r="C214" s="225" t="s">
        <v>7840</v>
      </c>
      <c r="D214" s="218"/>
      <c r="E214" s="325">
        <v>42947</v>
      </c>
      <c r="F214" s="284"/>
      <c r="G214" s="44"/>
      <c r="H214" s="200">
        <v>233514.75</v>
      </c>
      <c r="I214" s="286"/>
      <c r="J214" s="46"/>
      <c r="K214" s="199">
        <f t="shared" ref="K214:K225" si="90">VLOOKUP(CONCATENATE(A214,"-6"),B$19:H$7676,7,0)</f>
        <v>233353.75</v>
      </c>
      <c r="L214" s="200">
        <f t="shared" ref="L214:L225" si="91">K214-H214</f>
        <v>-161</v>
      </c>
      <c r="M214" s="286"/>
      <c r="N214" s="45"/>
      <c r="O214" s="200">
        <f t="shared" ref="O214:O225" si="92">H214+L214</f>
        <v>233353.75</v>
      </c>
      <c r="P214" s="200"/>
      <c r="Q214" t="s">
        <v>633</v>
      </c>
      <c r="R214" s="17"/>
      <c r="S214" s="17"/>
      <c r="T214" s="17"/>
    </row>
    <row r="215" spans="1:20" hidden="1">
      <c r="A215" s="36" t="s">
        <v>7803</v>
      </c>
      <c r="B215" s="36" t="s">
        <v>7805</v>
      </c>
      <c r="C215" s="225" t="s">
        <v>7840</v>
      </c>
      <c r="D215" s="218"/>
      <c r="E215" s="325">
        <v>42978</v>
      </c>
      <c r="F215" s="43"/>
      <c r="G215" s="44"/>
      <c r="H215" s="204">
        <v>233514.75</v>
      </c>
      <c r="I215" s="46"/>
      <c r="J215" s="46"/>
      <c r="K215" s="201">
        <f t="shared" si="90"/>
        <v>233353.75</v>
      </c>
      <c r="L215" s="204">
        <f t="shared" si="91"/>
        <v>-161</v>
      </c>
      <c r="M215" s="46"/>
      <c r="N215" s="45"/>
      <c r="O215" s="204">
        <f t="shared" si="92"/>
        <v>233353.75</v>
      </c>
      <c r="P215" s="204"/>
      <c r="Q215" t="s">
        <v>633</v>
      </c>
      <c r="R215" s="17"/>
      <c r="S215" s="17"/>
      <c r="T215" s="17"/>
    </row>
    <row r="216" spans="1:20" hidden="1">
      <c r="A216" s="36" t="s">
        <v>7803</v>
      </c>
      <c r="B216" s="36" t="s">
        <v>7806</v>
      </c>
      <c r="C216" s="225" t="s">
        <v>7840</v>
      </c>
      <c r="D216" s="218"/>
      <c r="E216" s="325">
        <v>43008</v>
      </c>
      <c r="F216" s="43"/>
      <c r="G216" s="44"/>
      <c r="H216" s="204">
        <v>233514.75</v>
      </c>
      <c r="I216" s="46"/>
      <c r="J216" s="46"/>
      <c r="K216" s="201">
        <f t="shared" si="90"/>
        <v>233353.75</v>
      </c>
      <c r="L216" s="204">
        <f t="shared" si="91"/>
        <v>-161</v>
      </c>
      <c r="M216" s="46"/>
      <c r="N216" s="45"/>
      <c r="O216" s="204">
        <f t="shared" si="92"/>
        <v>233353.75</v>
      </c>
      <c r="P216" s="204"/>
      <c r="Q216" t="s">
        <v>633</v>
      </c>
      <c r="R216" s="17"/>
      <c r="S216" s="17"/>
      <c r="T216" s="17"/>
    </row>
    <row r="217" spans="1:20" hidden="1">
      <c r="A217" s="36" t="s">
        <v>7803</v>
      </c>
      <c r="B217" s="36" t="s">
        <v>7807</v>
      </c>
      <c r="C217" s="225" t="s">
        <v>7840</v>
      </c>
      <c r="D217" s="218"/>
      <c r="E217" s="325">
        <v>43039</v>
      </c>
      <c r="F217" s="43"/>
      <c r="G217" s="44"/>
      <c r="H217" s="204">
        <v>233514.75</v>
      </c>
      <c r="I217" s="46"/>
      <c r="J217" s="46"/>
      <c r="K217" s="201">
        <f t="shared" si="90"/>
        <v>233353.75</v>
      </c>
      <c r="L217" s="204">
        <f t="shared" si="91"/>
        <v>-161</v>
      </c>
      <c r="M217" s="46"/>
      <c r="N217" s="45"/>
      <c r="O217" s="204">
        <f t="shared" si="92"/>
        <v>233353.75</v>
      </c>
      <c r="P217" s="204"/>
      <c r="Q217" t="s">
        <v>633</v>
      </c>
      <c r="R217" s="17"/>
      <c r="S217" s="17"/>
      <c r="T217" s="17"/>
    </row>
    <row r="218" spans="1:20" hidden="1">
      <c r="A218" s="36" t="s">
        <v>7803</v>
      </c>
      <c r="B218" s="36" t="s">
        <v>7808</v>
      </c>
      <c r="C218" s="225" t="s">
        <v>7840</v>
      </c>
      <c r="D218" s="218"/>
      <c r="E218" s="325">
        <v>43069</v>
      </c>
      <c r="F218" s="43"/>
      <c r="G218" s="44"/>
      <c r="H218" s="204">
        <v>233514.75</v>
      </c>
      <c r="I218" s="46"/>
      <c r="J218" s="46"/>
      <c r="K218" s="201">
        <f t="shared" si="90"/>
        <v>233353.75</v>
      </c>
      <c r="L218" s="204">
        <f t="shared" si="91"/>
        <v>-161</v>
      </c>
      <c r="M218" s="46"/>
      <c r="N218" s="45"/>
      <c r="O218" s="204">
        <f t="shared" si="92"/>
        <v>233353.75</v>
      </c>
      <c r="P218" s="204"/>
      <c r="Q218" t="s">
        <v>633</v>
      </c>
      <c r="R218" s="17"/>
      <c r="S218" s="17"/>
      <c r="T218" s="17"/>
    </row>
    <row r="219" spans="1:20" hidden="1">
      <c r="A219" s="36" t="s">
        <v>7803</v>
      </c>
      <c r="B219" s="36" t="s">
        <v>7809</v>
      </c>
      <c r="C219" s="225" t="s">
        <v>7840</v>
      </c>
      <c r="D219" s="218"/>
      <c r="E219" s="325">
        <v>43100</v>
      </c>
      <c r="F219" s="43"/>
      <c r="G219" s="44"/>
      <c r="H219" s="204">
        <v>233514.75</v>
      </c>
      <c r="I219" s="46"/>
      <c r="J219" s="46"/>
      <c r="K219" s="201">
        <f t="shared" si="90"/>
        <v>233353.75</v>
      </c>
      <c r="L219" s="204">
        <f t="shared" si="91"/>
        <v>-161</v>
      </c>
      <c r="M219" s="46"/>
      <c r="N219" s="45"/>
      <c r="O219" s="204">
        <f t="shared" si="92"/>
        <v>233353.75</v>
      </c>
      <c r="P219" s="204"/>
      <c r="Q219" t="s">
        <v>633</v>
      </c>
      <c r="R219" s="17"/>
      <c r="S219" s="17"/>
      <c r="T219" s="17"/>
    </row>
    <row r="220" spans="1:20" hidden="1">
      <c r="A220" s="36" t="s">
        <v>7803</v>
      </c>
      <c r="B220" s="36" t="s">
        <v>7810</v>
      </c>
      <c r="C220" s="225" t="s">
        <v>7840</v>
      </c>
      <c r="D220" s="218"/>
      <c r="E220" s="325">
        <v>43131</v>
      </c>
      <c r="F220" s="43"/>
      <c r="G220" s="44"/>
      <c r="H220" s="204">
        <v>233434.75</v>
      </c>
      <c r="I220" s="46"/>
      <c r="J220" s="46"/>
      <c r="K220" s="201">
        <f t="shared" si="90"/>
        <v>233353.75</v>
      </c>
      <c r="L220" s="204">
        <f t="shared" si="91"/>
        <v>-81</v>
      </c>
      <c r="M220" s="46"/>
      <c r="N220" s="45"/>
      <c r="O220" s="204">
        <f t="shared" si="92"/>
        <v>233353.75</v>
      </c>
      <c r="P220" s="204"/>
      <c r="Q220" t="s">
        <v>633</v>
      </c>
      <c r="R220" s="17"/>
      <c r="S220" s="17"/>
      <c r="T220" s="17"/>
    </row>
    <row r="221" spans="1:20" hidden="1">
      <c r="A221" s="36" t="s">
        <v>7803</v>
      </c>
      <c r="B221" s="36" t="s">
        <v>7811</v>
      </c>
      <c r="C221" s="225" t="s">
        <v>7840</v>
      </c>
      <c r="D221" s="218"/>
      <c r="E221" s="325">
        <v>43159</v>
      </c>
      <c r="F221" s="43"/>
      <c r="G221" s="44"/>
      <c r="H221" s="204">
        <v>233353.75</v>
      </c>
      <c r="I221" s="46"/>
      <c r="J221" s="46"/>
      <c r="K221" s="201">
        <f t="shared" si="90"/>
        <v>233353.75</v>
      </c>
      <c r="L221" s="204">
        <f t="shared" si="91"/>
        <v>0</v>
      </c>
      <c r="M221" s="46"/>
      <c r="N221" s="45"/>
      <c r="O221" s="204">
        <f t="shared" si="92"/>
        <v>233353.75</v>
      </c>
      <c r="P221" s="204"/>
      <c r="Q221" t="s">
        <v>633</v>
      </c>
      <c r="R221" s="17"/>
      <c r="S221" s="17"/>
      <c r="T221" s="17"/>
    </row>
    <row r="222" spans="1:20" hidden="1">
      <c r="A222" s="36" t="s">
        <v>7803</v>
      </c>
      <c r="B222" s="36" t="s">
        <v>7812</v>
      </c>
      <c r="C222" s="225" t="s">
        <v>7840</v>
      </c>
      <c r="D222" s="218"/>
      <c r="E222" s="325">
        <v>43190</v>
      </c>
      <c r="F222" s="43"/>
      <c r="G222" s="44"/>
      <c r="H222" s="204">
        <v>233353.75</v>
      </c>
      <c r="I222" s="46"/>
      <c r="J222" s="46"/>
      <c r="K222" s="201">
        <f t="shared" si="90"/>
        <v>233353.75</v>
      </c>
      <c r="L222" s="204">
        <f t="shared" si="91"/>
        <v>0</v>
      </c>
      <c r="M222" s="46"/>
      <c r="N222" s="45"/>
      <c r="O222" s="204">
        <f t="shared" si="92"/>
        <v>233353.75</v>
      </c>
      <c r="P222" s="204"/>
      <c r="Q222" t="s">
        <v>633</v>
      </c>
      <c r="R222" s="17"/>
      <c r="S222" s="17"/>
      <c r="T222" s="17"/>
    </row>
    <row r="223" spans="1:20" hidden="1">
      <c r="A223" s="36" t="s">
        <v>7803</v>
      </c>
      <c r="B223" s="36" t="s">
        <v>7813</v>
      </c>
      <c r="C223" s="225" t="s">
        <v>7840</v>
      </c>
      <c r="D223" s="218"/>
      <c r="E223" s="325">
        <v>43220</v>
      </c>
      <c r="F223" s="43"/>
      <c r="G223" s="44"/>
      <c r="H223" s="204">
        <v>233353.75</v>
      </c>
      <c r="I223" s="46"/>
      <c r="J223" s="46"/>
      <c r="K223" s="201">
        <f t="shared" si="90"/>
        <v>233353.75</v>
      </c>
      <c r="L223" s="204">
        <f t="shared" si="91"/>
        <v>0</v>
      </c>
      <c r="M223" s="46"/>
      <c r="N223" s="45"/>
      <c r="O223" s="204">
        <f t="shared" si="92"/>
        <v>233353.75</v>
      </c>
      <c r="P223" s="204"/>
      <c r="Q223" t="s">
        <v>633</v>
      </c>
      <c r="R223" s="17"/>
      <c r="S223" s="19"/>
      <c r="T223" s="17"/>
    </row>
    <row r="224" spans="1:20" hidden="1">
      <c r="A224" s="36" t="s">
        <v>7803</v>
      </c>
      <c r="B224" s="36" t="s">
        <v>7814</v>
      </c>
      <c r="C224" s="225" t="s">
        <v>7840</v>
      </c>
      <c r="D224" s="218"/>
      <c r="E224" s="325">
        <v>43251</v>
      </c>
      <c r="F224" s="43"/>
      <c r="G224" s="44"/>
      <c r="H224" s="204">
        <v>233353.75</v>
      </c>
      <c r="I224" s="46"/>
      <c r="J224" s="46"/>
      <c r="K224" s="201">
        <f t="shared" si="90"/>
        <v>233353.75</v>
      </c>
      <c r="L224" s="204">
        <f t="shared" si="91"/>
        <v>0</v>
      </c>
      <c r="M224" s="46"/>
      <c r="N224" s="45"/>
      <c r="O224" s="204">
        <f t="shared" si="92"/>
        <v>233353.75</v>
      </c>
      <c r="P224" s="204"/>
      <c r="Q224" t="s">
        <v>633</v>
      </c>
      <c r="R224" s="17"/>
      <c r="S224" s="19"/>
      <c r="T224" s="17"/>
    </row>
    <row r="225" spans="1:20" hidden="1">
      <c r="A225" s="36" t="s">
        <v>7803</v>
      </c>
      <c r="B225" s="36" t="s">
        <v>7815</v>
      </c>
      <c r="C225" s="225" t="s">
        <v>7840</v>
      </c>
      <c r="D225" s="218"/>
      <c r="E225" s="325">
        <v>43281</v>
      </c>
      <c r="F225" s="43"/>
      <c r="G225" s="44"/>
      <c r="H225" s="204">
        <v>233353.75</v>
      </c>
      <c r="I225" s="46"/>
      <c r="J225" s="46"/>
      <c r="K225" s="201">
        <f t="shared" si="90"/>
        <v>233353.75</v>
      </c>
      <c r="L225" s="204">
        <f t="shared" si="91"/>
        <v>0</v>
      </c>
      <c r="M225" s="46"/>
      <c r="N225" s="45"/>
      <c r="O225" s="204">
        <f t="shared" si="92"/>
        <v>233353.75</v>
      </c>
      <c r="P225" s="204"/>
      <c r="Q225" t="s">
        <v>633</v>
      </c>
      <c r="R225" s="5"/>
      <c r="S225" s="48"/>
      <c r="T225" s="48"/>
    </row>
    <row r="226" spans="1:20" ht="15.75" hidden="1" thickBot="1">
      <c r="A226" s="17" t="s">
        <v>7803</v>
      </c>
      <c r="B226" s="17"/>
      <c r="C226" s="224" t="s">
        <v>650</v>
      </c>
      <c r="D226" s="17"/>
      <c r="E226" s="326" t="s">
        <v>606</v>
      </c>
      <c r="F226" s="35"/>
      <c r="G226" s="18"/>
      <c r="H226" s="310">
        <f>SUM(H214:H225)</f>
        <v>2801292</v>
      </c>
      <c r="I226" s="51"/>
      <c r="J226" s="51"/>
      <c r="K226" s="32">
        <f>SUM(K214:K225)</f>
        <v>2800245</v>
      </c>
      <c r="L226" s="28">
        <f>SUM(L214:L225)</f>
        <v>-1047</v>
      </c>
      <c r="M226" s="51"/>
      <c r="N226" s="50"/>
      <c r="O226" s="28">
        <f>SUM(O214:O225)</f>
        <v>2800245</v>
      </c>
      <c r="P226" s="28">
        <f>SUM(P214:P225)</f>
        <v>0</v>
      </c>
    </row>
    <row r="227" spans="1:20" hidden="1">
      <c r="A227" t="s">
        <v>15</v>
      </c>
      <c r="B227" t="s">
        <v>805</v>
      </c>
      <c r="C227" s="224" t="s">
        <v>7840</v>
      </c>
      <c r="D227" s="2">
        <v>391.1</v>
      </c>
      <c r="E227" s="324">
        <v>42947</v>
      </c>
      <c r="F227" s="9">
        <v>9654578.0700000003</v>
      </c>
      <c r="G227" s="5">
        <v>0.05</v>
      </c>
      <c r="H227" s="299">
        <v>40227.410000000003</v>
      </c>
      <c r="I227" s="15">
        <v>12462268.060000001</v>
      </c>
      <c r="J227" s="11">
        <f t="shared" ref="J227:J238" si="93">G227</f>
        <v>0.05</v>
      </c>
      <c r="K227" s="31">
        <f t="shared" ref="K227:K238" si="94">I227*J227/12</f>
        <v>51926.116916666673</v>
      </c>
      <c r="L227" s="289">
        <f t="shared" ref="L227:L238" si="95">K227-H227</f>
        <v>11698.70691666667</v>
      </c>
      <c r="M227" s="15">
        <f t="shared" ref="M227:M238" si="96">I227</f>
        <v>12462268.060000001</v>
      </c>
      <c r="N227" s="5">
        <f>VLOOKUP(CONCATENATE(A227,"-6"),'Restated Depr'!$B$6:$G$7674,6,0)</f>
        <v>0.05</v>
      </c>
      <c r="O227" s="289">
        <f t="shared" ref="O227:O238" si="97">M227*N227/12</f>
        <v>51926.116916666673</v>
      </c>
      <c r="P227" s="289">
        <f t="shared" ref="P227:P238" si="98">O227-K227</f>
        <v>0</v>
      </c>
      <c r="Q227" t="s">
        <v>7819</v>
      </c>
    </row>
    <row r="228" spans="1:20" hidden="1">
      <c r="A228" t="s">
        <v>15</v>
      </c>
      <c r="B228" t="s">
        <v>806</v>
      </c>
      <c r="C228" s="224" t="s">
        <v>7840</v>
      </c>
      <c r="D228" s="2">
        <v>391.1</v>
      </c>
      <c r="E228" s="324">
        <v>42978</v>
      </c>
      <c r="F228" s="1">
        <v>9644713.4800000004</v>
      </c>
      <c r="G228" s="5">
        <v>0.05</v>
      </c>
      <c r="H228" s="298">
        <v>40186.31</v>
      </c>
      <c r="I228" s="10">
        <v>12462268.060000001</v>
      </c>
      <c r="J228" s="11">
        <f t="shared" si="93"/>
        <v>0.05</v>
      </c>
      <c r="K228" s="30">
        <f t="shared" si="94"/>
        <v>51926.116916666673</v>
      </c>
      <c r="L228" s="29">
        <f t="shared" si="95"/>
        <v>11739.806916666676</v>
      </c>
      <c r="M228" s="10">
        <f t="shared" si="96"/>
        <v>12462268.060000001</v>
      </c>
      <c r="N228" s="5">
        <f>VLOOKUP(CONCATENATE(A228,"-6"),'Restated Depr'!$B$6:$G$7674,6,0)</f>
        <v>0.05</v>
      </c>
      <c r="O228" s="29">
        <f t="shared" si="97"/>
        <v>51926.116916666673</v>
      </c>
      <c r="P228" s="29">
        <f t="shared" si="98"/>
        <v>0</v>
      </c>
      <c r="Q228" t="s">
        <v>7819</v>
      </c>
    </row>
    <row r="229" spans="1:20" hidden="1">
      <c r="A229" t="s">
        <v>15</v>
      </c>
      <c r="B229" t="s">
        <v>807</v>
      </c>
      <c r="C229" s="224" t="s">
        <v>7840</v>
      </c>
      <c r="D229" s="2">
        <v>391.1</v>
      </c>
      <c r="E229" s="324">
        <v>43008</v>
      </c>
      <c r="F229" s="1">
        <v>9644713.8699999992</v>
      </c>
      <c r="G229" s="5">
        <v>0.05</v>
      </c>
      <c r="H229" s="298">
        <v>40186.310000000005</v>
      </c>
      <c r="I229" s="10">
        <v>12462268.060000001</v>
      </c>
      <c r="J229" s="11">
        <f t="shared" si="93"/>
        <v>0.05</v>
      </c>
      <c r="K229" s="30">
        <f t="shared" si="94"/>
        <v>51926.116916666673</v>
      </c>
      <c r="L229" s="29">
        <f t="shared" si="95"/>
        <v>11739.806916666668</v>
      </c>
      <c r="M229" s="10">
        <f t="shared" si="96"/>
        <v>12462268.060000001</v>
      </c>
      <c r="N229" s="5">
        <f>VLOOKUP(CONCATENATE(A229,"-6"),'Restated Depr'!$B$6:$G$7674,6,0)</f>
        <v>0.05</v>
      </c>
      <c r="O229" s="29">
        <f t="shared" si="97"/>
        <v>51926.116916666673</v>
      </c>
      <c r="P229" s="29">
        <f t="shared" si="98"/>
        <v>0</v>
      </c>
      <c r="Q229" t="s">
        <v>7819</v>
      </c>
    </row>
    <row r="230" spans="1:20" hidden="1">
      <c r="A230" t="s">
        <v>15</v>
      </c>
      <c r="B230" t="s">
        <v>808</v>
      </c>
      <c r="C230" s="224" t="s">
        <v>7840</v>
      </c>
      <c r="D230" s="2">
        <v>391.1</v>
      </c>
      <c r="E230" s="324">
        <v>43039</v>
      </c>
      <c r="F230" s="1">
        <v>9944825.2699999996</v>
      </c>
      <c r="G230" s="5">
        <v>0.05</v>
      </c>
      <c r="H230" s="298">
        <v>41436.769999999997</v>
      </c>
      <c r="I230" s="10">
        <v>12462268.060000001</v>
      </c>
      <c r="J230" s="11">
        <f t="shared" si="93"/>
        <v>0.05</v>
      </c>
      <c r="K230" s="30">
        <f t="shared" si="94"/>
        <v>51926.116916666673</v>
      </c>
      <c r="L230" s="29">
        <f t="shared" si="95"/>
        <v>10489.346916666676</v>
      </c>
      <c r="M230" s="10">
        <f t="shared" si="96"/>
        <v>12462268.060000001</v>
      </c>
      <c r="N230" s="5">
        <f>VLOOKUP(CONCATENATE(A230,"-6"),'Restated Depr'!$B$6:$G$7674,6,0)</f>
        <v>0.05</v>
      </c>
      <c r="O230" s="29">
        <f t="shared" si="97"/>
        <v>51926.116916666673</v>
      </c>
      <c r="P230" s="29">
        <f t="shared" si="98"/>
        <v>0</v>
      </c>
      <c r="Q230" t="s">
        <v>7819</v>
      </c>
    </row>
    <row r="231" spans="1:20" hidden="1">
      <c r="A231" t="s">
        <v>15</v>
      </c>
      <c r="B231" t="s">
        <v>809</v>
      </c>
      <c r="C231" s="224" t="s">
        <v>7840</v>
      </c>
      <c r="D231" s="2">
        <v>391.1</v>
      </c>
      <c r="E231" s="324">
        <v>43069</v>
      </c>
      <c r="F231" s="1">
        <v>11044237.67</v>
      </c>
      <c r="G231" s="5">
        <v>0.05</v>
      </c>
      <c r="H231" s="298">
        <v>46017.66</v>
      </c>
      <c r="I231" s="10">
        <v>12462268.060000001</v>
      </c>
      <c r="J231" s="11">
        <f t="shared" si="93"/>
        <v>0.05</v>
      </c>
      <c r="K231" s="30">
        <f t="shared" si="94"/>
        <v>51926.116916666673</v>
      </c>
      <c r="L231" s="29">
        <f t="shared" si="95"/>
        <v>5908.4569166666697</v>
      </c>
      <c r="M231" s="10">
        <f t="shared" si="96"/>
        <v>12462268.060000001</v>
      </c>
      <c r="N231" s="5">
        <f>VLOOKUP(CONCATENATE(A231,"-6"),'Restated Depr'!$B$6:$G$7674,6,0)</f>
        <v>0.05</v>
      </c>
      <c r="O231" s="29">
        <f t="shared" si="97"/>
        <v>51926.116916666673</v>
      </c>
      <c r="P231" s="29">
        <f t="shared" si="98"/>
        <v>0</v>
      </c>
      <c r="Q231" t="s">
        <v>7819</v>
      </c>
    </row>
    <row r="232" spans="1:20" hidden="1">
      <c r="A232" t="s">
        <v>15</v>
      </c>
      <c r="B232" t="s">
        <v>810</v>
      </c>
      <c r="C232" s="224" t="s">
        <v>7840</v>
      </c>
      <c r="D232" s="2">
        <v>391.1</v>
      </c>
      <c r="E232" s="324">
        <v>43100</v>
      </c>
      <c r="F232" s="1">
        <v>12132015.58</v>
      </c>
      <c r="G232" s="18">
        <v>0.05</v>
      </c>
      <c r="H232" s="298">
        <v>50550.06</v>
      </c>
      <c r="I232" s="10">
        <v>12462268.060000001</v>
      </c>
      <c r="J232" s="11">
        <f t="shared" si="93"/>
        <v>0.05</v>
      </c>
      <c r="K232" s="30">
        <f t="shared" si="94"/>
        <v>51926.116916666673</v>
      </c>
      <c r="L232" s="29">
        <f t="shared" si="95"/>
        <v>1376.0569166666755</v>
      </c>
      <c r="M232" s="10">
        <f t="shared" si="96"/>
        <v>12462268.060000001</v>
      </c>
      <c r="N232" s="5">
        <f>VLOOKUP(CONCATENATE(A232,"-6"),'Restated Depr'!$B$6:$G$7674,6,0)</f>
        <v>0.05</v>
      </c>
      <c r="O232" s="29">
        <f t="shared" si="97"/>
        <v>51926.116916666673</v>
      </c>
      <c r="P232" s="29">
        <f t="shared" si="98"/>
        <v>0</v>
      </c>
      <c r="Q232" t="s">
        <v>7819</v>
      </c>
    </row>
    <row r="233" spans="1:20" hidden="1">
      <c r="A233" t="s">
        <v>15</v>
      </c>
      <c r="B233" t="s">
        <v>811</v>
      </c>
      <c r="C233" s="224" t="s">
        <v>7840</v>
      </c>
      <c r="D233" s="2">
        <v>391.1</v>
      </c>
      <c r="E233" s="324">
        <v>43131</v>
      </c>
      <c r="F233" s="1">
        <v>12420759.6</v>
      </c>
      <c r="G233" s="5">
        <v>0.05</v>
      </c>
      <c r="H233" s="298">
        <v>51753.16</v>
      </c>
      <c r="I233" s="10">
        <v>12462268.060000001</v>
      </c>
      <c r="J233" s="11">
        <f t="shared" si="93"/>
        <v>0.05</v>
      </c>
      <c r="K233" s="30">
        <f t="shared" si="94"/>
        <v>51926.116916666673</v>
      </c>
      <c r="L233" s="29">
        <f t="shared" si="95"/>
        <v>172.95691666666971</v>
      </c>
      <c r="M233" s="10">
        <f t="shared" si="96"/>
        <v>12462268.060000001</v>
      </c>
      <c r="N233" s="5">
        <f>VLOOKUP(CONCATENATE(A233,"-6"),'Restated Depr'!$B$6:$G$7674,6,0)</f>
        <v>0.05</v>
      </c>
      <c r="O233" s="29">
        <f t="shared" si="97"/>
        <v>51926.116916666673</v>
      </c>
      <c r="P233" s="29">
        <f t="shared" si="98"/>
        <v>0</v>
      </c>
      <c r="Q233" t="s">
        <v>7819</v>
      </c>
    </row>
    <row r="234" spans="1:20" hidden="1">
      <c r="A234" t="s">
        <v>15</v>
      </c>
      <c r="B234" t="s">
        <v>812</v>
      </c>
      <c r="C234" s="224" t="s">
        <v>7840</v>
      </c>
      <c r="D234" s="2">
        <v>391.1</v>
      </c>
      <c r="E234" s="324">
        <v>43159</v>
      </c>
      <c r="F234" s="1">
        <v>12417979.890000001</v>
      </c>
      <c r="G234" s="5">
        <v>0.05</v>
      </c>
      <c r="H234" s="298">
        <v>51741.579999999994</v>
      </c>
      <c r="I234" s="10">
        <v>12462268.060000001</v>
      </c>
      <c r="J234" s="11">
        <f t="shared" si="93"/>
        <v>0.05</v>
      </c>
      <c r="K234" s="30">
        <f t="shared" si="94"/>
        <v>51926.116916666673</v>
      </c>
      <c r="L234" s="29">
        <f t="shared" si="95"/>
        <v>184.53691666667874</v>
      </c>
      <c r="M234" s="10">
        <f t="shared" si="96"/>
        <v>12462268.060000001</v>
      </c>
      <c r="N234" s="5">
        <f>VLOOKUP(CONCATENATE(A234,"-6"),'Restated Depr'!$B$6:$G$7674,6,0)</f>
        <v>0.05</v>
      </c>
      <c r="O234" s="29">
        <f t="shared" si="97"/>
        <v>51926.116916666673</v>
      </c>
      <c r="P234" s="29">
        <f t="shared" si="98"/>
        <v>0</v>
      </c>
      <c r="Q234" t="s">
        <v>7819</v>
      </c>
    </row>
    <row r="235" spans="1:20" hidden="1">
      <c r="A235" t="s">
        <v>15</v>
      </c>
      <c r="B235" t="s">
        <v>813</v>
      </c>
      <c r="C235" s="224" t="s">
        <v>7840</v>
      </c>
      <c r="D235" s="2">
        <v>391.1</v>
      </c>
      <c r="E235" s="324">
        <v>43190</v>
      </c>
      <c r="F235" s="1">
        <v>12439414.869999999</v>
      </c>
      <c r="G235" s="5">
        <v>0.05</v>
      </c>
      <c r="H235" s="298">
        <v>51830.9</v>
      </c>
      <c r="I235" s="10">
        <v>12462268.060000001</v>
      </c>
      <c r="J235" s="11">
        <f t="shared" si="93"/>
        <v>0.05</v>
      </c>
      <c r="K235" s="30">
        <f t="shared" si="94"/>
        <v>51926.116916666673</v>
      </c>
      <c r="L235" s="29">
        <f t="shared" si="95"/>
        <v>95.21691666667175</v>
      </c>
      <c r="M235" s="10">
        <f t="shared" si="96"/>
        <v>12462268.060000001</v>
      </c>
      <c r="N235" s="5">
        <f>VLOOKUP(CONCATENATE(A235,"-6"),'Restated Depr'!$B$6:$G$7674,6,0)</f>
        <v>0.05</v>
      </c>
      <c r="O235" s="29">
        <f t="shared" si="97"/>
        <v>51926.116916666673</v>
      </c>
      <c r="P235" s="29">
        <f t="shared" si="98"/>
        <v>0</v>
      </c>
      <c r="Q235" t="s">
        <v>7819</v>
      </c>
    </row>
    <row r="236" spans="1:20" hidden="1">
      <c r="A236" t="s">
        <v>15</v>
      </c>
      <c r="B236" t="s">
        <v>814</v>
      </c>
      <c r="C236" s="224" t="s">
        <v>7840</v>
      </c>
      <c r="D236" s="2">
        <v>391.1</v>
      </c>
      <c r="E236" s="324">
        <v>43220</v>
      </c>
      <c r="F236" s="1">
        <v>12463896.65</v>
      </c>
      <c r="G236" s="5">
        <v>0.05</v>
      </c>
      <c r="H236" s="298">
        <v>51932.9</v>
      </c>
      <c r="I236" s="10">
        <v>12462268.060000001</v>
      </c>
      <c r="J236" s="11">
        <f t="shared" si="93"/>
        <v>0.05</v>
      </c>
      <c r="K236" s="30">
        <f t="shared" si="94"/>
        <v>51926.116916666673</v>
      </c>
      <c r="L236" s="29">
        <f t="shared" si="95"/>
        <v>-6.7830833333282499</v>
      </c>
      <c r="M236" s="10">
        <f t="shared" si="96"/>
        <v>12462268.060000001</v>
      </c>
      <c r="N236" s="5">
        <f>VLOOKUP(CONCATENATE(A236,"-6"),'Restated Depr'!$B$6:$G$7674,6,0)</f>
        <v>0.05</v>
      </c>
      <c r="O236" s="29">
        <f t="shared" si="97"/>
        <v>51926.116916666673</v>
      </c>
      <c r="P236" s="29">
        <f t="shared" si="98"/>
        <v>0</v>
      </c>
      <c r="Q236" t="s">
        <v>7819</v>
      </c>
    </row>
    <row r="237" spans="1:20" hidden="1">
      <c r="A237" t="s">
        <v>15</v>
      </c>
      <c r="B237" t="s">
        <v>815</v>
      </c>
      <c r="C237" s="224" t="s">
        <v>7840</v>
      </c>
      <c r="D237" s="2">
        <v>391.1</v>
      </c>
      <c r="E237" s="324">
        <v>43251</v>
      </c>
      <c r="F237" s="1">
        <v>12463082.359999999</v>
      </c>
      <c r="G237" s="5">
        <v>0.05</v>
      </c>
      <c r="H237" s="298">
        <v>51929.51</v>
      </c>
      <c r="I237" s="10">
        <v>12462268.060000001</v>
      </c>
      <c r="J237" s="11">
        <f t="shared" si="93"/>
        <v>0.05</v>
      </c>
      <c r="K237" s="30">
        <f t="shared" si="94"/>
        <v>51926.116916666673</v>
      </c>
      <c r="L237" s="29">
        <f t="shared" si="95"/>
        <v>-3.3930833333288319</v>
      </c>
      <c r="M237" s="10">
        <f t="shared" si="96"/>
        <v>12462268.060000001</v>
      </c>
      <c r="N237" s="5">
        <f>VLOOKUP(CONCATENATE(A237,"-6"),'Restated Depr'!$B$6:$G$7674,6,0)</f>
        <v>0.05</v>
      </c>
      <c r="O237" s="29">
        <f t="shared" si="97"/>
        <v>51926.116916666673</v>
      </c>
      <c r="P237" s="29">
        <f t="shared" si="98"/>
        <v>0</v>
      </c>
      <c r="Q237" t="s">
        <v>7819</v>
      </c>
    </row>
    <row r="238" spans="1:20" hidden="1">
      <c r="A238" t="s">
        <v>15</v>
      </c>
      <c r="B238" t="s">
        <v>816</v>
      </c>
      <c r="C238" s="224" t="s">
        <v>7840</v>
      </c>
      <c r="D238" s="2">
        <v>391.1</v>
      </c>
      <c r="E238" s="324">
        <v>43281</v>
      </c>
      <c r="F238" s="1">
        <v>12462268.060000001</v>
      </c>
      <c r="G238" s="5">
        <v>0.05</v>
      </c>
      <c r="H238" s="298">
        <v>51926.12</v>
      </c>
      <c r="I238" s="10">
        <v>12462268.060000001</v>
      </c>
      <c r="J238" s="11">
        <f t="shared" si="93"/>
        <v>0.05</v>
      </c>
      <c r="K238" s="30">
        <f t="shared" si="94"/>
        <v>51926.116916666673</v>
      </c>
      <c r="L238" s="29">
        <f t="shared" si="95"/>
        <v>-3.0833333294140175E-3</v>
      </c>
      <c r="M238" s="10">
        <f t="shared" si="96"/>
        <v>12462268.060000001</v>
      </c>
      <c r="N238" s="5">
        <f>VLOOKUP(CONCATENATE(A238,"-6"),'Restated Depr'!$B$6:$G$7674,6,0)</f>
        <v>0.05</v>
      </c>
      <c r="O238" s="29">
        <f t="shared" si="97"/>
        <v>51926.116916666673</v>
      </c>
      <c r="P238" s="29">
        <f t="shared" si="98"/>
        <v>0</v>
      </c>
      <c r="Q238" t="s">
        <v>7819</v>
      </c>
      <c r="R238" s="5"/>
    </row>
    <row r="239" spans="1:20" ht="15.75" hidden="1" thickBot="1">
      <c r="A239" t="s">
        <v>15</v>
      </c>
      <c r="C239" s="224" t="s">
        <v>650</v>
      </c>
      <c r="D239"/>
      <c r="E239" s="323" t="s">
        <v>606</v>
      </c>
      <c r="F239" s="1"/>
      <c r="G239" s="5"/>
      <c r="H239" s="310">
        <f>SUM(H227:H238)</f>
        <v>569718.69000000006</v>
      </c>
      <c r="I239" s="10"/>
      <c r="J239" s="10"/>
      <c r="K239" s="32">
        <f>SUM(K227:K238)</f>
        <v>623113.40300000005</v>
      </c>
      <c r="L239" s="28">
        <f>SUM(L227:L238)</f>
        <v>53394.713000000069</v>
      </c>
      <c r="M239" s="10"/>
      <c r="N239" s="5"/>
      <c r="O239" s="28">
        <f>SUM(O227:O238)</f>
        <v>623113.40300000005</v>
      </c>
      <c r="P239" s="28">
        <f>SUM(P227:P238)</f>
        <v>0</v>
      </c>
    </row>
    <row r="240" spans="1:20" hidden="1">
      <c r="A240" s="34" t="s">
        <v>16</v>
      </c>
      <c r="B240" s="34" t="s">
        <v>817</v>
      </c>
      <c r="C240" s="226" t="s">
        <v>7840</v>
      </c>
      <c r="D240" s="219">
        <v>391.2</v>
      </c>
      <c r="E240" s="327">
        <v>42947</v>
      </c>
      <c r="F240" s="285">
        <v>5614159.0499999998</v>
      </c>
      <c r="G240" s="38">
        <v>9.0909089999999998E-2</v>
      </c>
      <c r="H240" s="311">
        <v>41280.58</v>
      </c>
      <c r="I240" s="287">
        <v>4875845.71</v>
      </c>
      <c r="J240" s="40">
        <f t="shared" ref="J240:J251" si="99">G240</f>
        <v>9.0909089999999998E-2</v>
      </c>
      <c r="K240" s="290">
        <f t="shared" ref="K240:K251" si="100">H240</f>
        <v>41280.58</v>
      </c>
      <c r="L240" s="291">
        <f t="shared" ref="L240:L251" si="101">K240-H240</f>
        <v>0</v>
      </c>
      <c r="M240" s="287">
        <f t="shared" ref="M240:M251" si="102">I240</f>
        <v>4875845.71</v>
      </c>
      <c r="N240" s="38">
        <f>VLOOKUP(CONCATENATE(A240,"-6"),'Restated Depr'!$B$6:$G$7674,6,0)</f>
        <v>0.2</v>
      </c>
      <c r="O240" s="291">
        <f t="shared" ref="O240:O251" si="103">VLOOKUP(CONCATENATE(A240,"-6"),$B$3:$K$7676,10,FALSE)</f>
        <v>88651.74</v>
      </c>
      <c r="P240" s="291">
        <f t="shared" ref="P240:P251" si="104">O240-K240</f>
        <v>47371.16</v>
      </c>
      <c r="Q240" t="s">
        <v>7604</v>
      </c>
    </row>
    <row r="241" spans="1:18" hidden="1">
      <c r="A241" s="34" t="s">
        <v>16</v>
      </c>
      <c r="B241" s="34" t="s">
        <v>818</v>
      </c>
      <c r="C241" s="226" t="s">
        <v>7840</v>
      </c>
      <c r="D241" s="219">
        <v>391.2</v>
      </c>
      <c r="E241" s="327">
        <v>42978</v>
      </c>
      <c r="F241" s="37">
        <v>5572878.4699999997</v>
      </c>
      <c r="G241" s="38">
        <v>9.0909089999999998E-2</v>
      </c>
      <c r="H241" s="312">
        <v>41280.58</v>
      </c>
      <c r="I241" s="39">
        <v>4875845.71</v>
      </c>
      <c r="J241" s="40">
        <f t="shared" si="99"/>
        <v>9.0909089999999998E-2</v>
      </c>
      <c r="K241" s="41">
        <f t="shared" si="100"/>
        <v>41280.58</v>
      </c>
      <c r="L241" s="42">
        <f t="shared" si="101"/>
        <v>0</v>
      </c>
      <c r="M241" s="39">
        <f t="shared" si="102"/>
        <v>4875845.71</v>
      </c>
      <c r="N241" s="38">
        <f>VLOOKUP(CONCATENATE(A241,"-6"),'Restated Depr'!$B$6:$G$7674,6,0)</f>
        <v>0.2</v>
      </c>
      <c r="O241" s="42">
        <f t="shared" si="103"/>
        <v>88651.74</v>
      </c>
      <c r="P241" s="42">
        <f t="shared" si="104"/>
        <v>47371.16</v>
      </c>
      <c r="Q241" t="s">
        <v>7604</v>
      </c>
    </row>
    <row r="242" spans="1:18" hidden="1">
      <c r="A242" s="34" t="s">
        <v>16</v>
      </c>
      <c r="B242" s="34" t="s">
        <v>819</v>
      </c>
      <c r="C242" s="226" t="s">
        <v>7840</v>
      </c>
      <c r="D242" s="219">
        <v>391.2</v>
      </c>
      <c r="E242" s="327">
        <v>43008</v>
      </c>
      <c r="F242" s="37">
        <v>5531597.8899999997</v>
      </c>
      <c r="G242" s="38">
        <v>9.0909089999999998E-2</v>
      </c>
      <c r="H242" s="312">
        <v>41280.58</v>
      </c>
      <c r="I242" s="39">
        <v>4875845.71</v>
      </c>
      <c r="J242" s="40">
        <f t="shared" si="99"/>
        <v>9.0909089999999998E-2</v>
      </c>
      <c r="K242" s="41">
        <f t="shared" si="100"/>
        <v>41280.58</v>
      </c>
      <c r="L242" s="42">
        <f t="shared" si="101"/>
        <v>0</v>
      </c>
      <c r="M242" s="39">
        <f t="shared" si="102"/>
        <v>4875845.71</v>
      </c>
      <c r="N242" s="38">
        <f>VLOOKUP(CONCATENATE(A242,"-6"),'Restated Depr'!$B$6:$G$7674,6,0)</f>
        <v>0.2</v>
      </c>
      <c r="O242" s="42">
        <f t="shared" si="103"/>
        <v>88651.74</v>
      </c>
      <c r="P242" s="42">
        <f t="shared" si="104"/>
        <v>47371.16</v>
      </c>
      <c r="Q242" t="s">
        <v>7604</v>
      </c>
    </row>
    <row r="243" spans="1:18" hidden="1">
      <c r="A243" s="34" t="s">
        <v>16</v>
      </c>
      <c r="B243" s="34" t="s">
        <v>820</v>
      </c>
      <c r="C243" s="226" t="s">
        <v>7840</v>
      </c>
      <c r="D243" s="219">
        <v>391.2</v>
      </c>
      <c r="E243" s="327">
        <v>43039</v>
      </c>
      <c r="F243" s="37">
        <v>5490317.3099999996</v>
      </c>
      <c r="G243" s="38">
        <v>9.0909089999999998E-2</v>
      </c>
      <c r="H243" s="312">
        <v>41280.58</v>
      </c>
      <c r="I243" s="39">
        <v>4875845.71</v>
      </c>
      <c r="J243" s="40">
        <f t="shared" si="99"/>
        <v>9.0909089999999998E-2</v>
      </c>
      <c r="K243" s="41">
        <f t="shared" si="100"/>
        <v>41280.58</v>
      </c>
      <c r="L243" s="42">
        <f t="shared" si="101"/>
        <v>0</v>
      </c>
      <c r="M243" s="39">
        <f t="shared" si="102"/>
        <v>4875845.71</v>
      </c>
      <c r="N243" s="38">
        <f>VLOOKUP(CONCATENATE(A243,"-6"),'Restated Depr'!$B$6:$G$7674,6,0)</f>
        <v>0.2</v>
      </c>
      <c r="O243" s="42">
        <f t="shared" si="103"/>
        <v>88651.74</v>
      </c>
      <c r="P243" s="42">
        <f t="shared" si="104"/>
        <v>47371.16</v>
      </c>
      <c r="Q243" t="s">
        <v>7604</v>
      </c>
    </row>
    <row r="244" spans="1:18" hidden="1">
      <c r="A244" s="34" t="s">
        <v>16</v>
      </c>
      <c r="B244" s="34" t="s">
        <v>821</v>
      </c>
      <c r="C244" s="226" t="s">
        <v>7840</v>
      </c>
      <c r="D244" s="219">
        <v>391.2</v>
      </c>
      <c r="E244" s="327">
        <v>43069</v>
      </c>
      <c r="F244" s="37">
        <v>5449036.7300000004</v>
      </c>
      <c r="G244" s="38">
        <v>9.0909089999999998E-2</v>
      </c>
      <c r="H244" s="312">
        <v>41280.58</v>
      </c>
      <c r="I244" s="39">
        <v>4875845.71</v>
      </c>
      <c r="J244" s="40">
        <f t="shared" si="99"/>
        <v>9.0909089999999998E-2</v>
      </c>
      <c r="K244" s="41">
        <f t="shared" si="100"/>
        <v>41280.58</v>
      </c>
      <c r="L244" s="42">
        <f t="shared" si="101"/>
        <v>0</v>
      </c>
      <c r="M244" s="39">
        <f t="shared" si="102"/>
        <v>4875845.71</v>
      </c>
      <c r="N244" s="38">
        <f>VLOOKUP(CONCATENATE(A244,"-6"),'Restated Depr'!$B$6:$G$7674,6,0)</f>
        <v>0.2</v>
      </c>
      <c r="O244" s="42">
        <f t="shared" si="103"/>
        <v>88651.74</v>
      </c>
      <c r="P244" s="42">
        <f t="shared" si="104"/>
        <v>47371.16</v>
      </c>
      <c r="Q244" t="s">
        <v>7604</v>
      </c>
    </row>
    <row r="245" spans="1:18" hidden="1">
      <c r="A245" s="34" t="s">
        <v>16</v>
      </c>
      <c r="B245" s="34" t="s">
        <v>822</v>
      </c>
      <c r="C245" s="226" t="s">
        <v>7840</v>
      </c>
      <c r="D245" s="219">
        <v>391.2</v>
      </c>
      <c r="E245" s="327">
        <v>43100</v>
      </c>
      <c r="F245" s="37">
        <v>5407756.1500000004</v>
      </c>
      <c r="G245" s="38">
        <v>0.19672131000000001</v>
      </c>
      <c r="H245" s="312">
        <v>88651.74</v>
      </c>
      <c r="I245" s="39">
        <v>4875845.71</v>
      </c>
      <c r="J245" s="40">
        <f t="shared" si="99"/>
        <v>0.19672131000000001</v>
      </c>
      <c r="K245" s="41">
        <f t="shared" si="100"/>
        <v>88651.74</v>
      </c>
      <c r="L245" s="42">
        <f t="shared" si="101"/>
        <v>0</v>
      </c>
      <c r="M245" s="39">
        <f t="shared" si="102"/>
        <v>4875845.71</v>
      </c>
      <c r="N245" s="38">
        <f>VLOOKUP(CONCATENATE(A245,"-6"),'Restated Depr'!$B$6:$G$7674,6,0)</f>
        <v>0.2</v>
      </c>
      <c r="O245" s="42">
        <f t="shared" si="103"/>
        <v>88651.74</v>
      </c>
      <c r="P245" s="42">
        <f t="shared" si="104"/>
        <v>0</v>
      </c>
      <c r="Q245" t="s">
        <v>7604</v>
      </c>
    </row>
    <row r="246" spans="1:18" hidden="1">
      <c r="A246" s="34" t="s">
        <v>16</v>
      </c>
      <c r="B246" s="34" t="s">
        <v>823</v>
      </c>
      <c r="C246" s="226" t="s">
        <v>7840</v>
      </c>
      <c r="D246" s="219">
        <v>391.2</v>
      </c>
      <c r="E246" s="327">
        <v>43131</v>
      </c>
      <c r="F246" s="37">
        <v>5319104.41</v>
      </c>
      <c r="G246" s="38">
        <v>0.2</v>
      </c>
      <c r="H246" s="312">
        <v>88651.74</v>
      </c>
      <c r="I246" s="39">
        <v>4875845.71</v>
      </c>
      <c r="J246" s="40">
        <f t="shared" si="99"/>
        <v>0.2</v>
      </c>
      <c r="K246" s="41">
        <f t="shared" si="100"/>
        <v>88651.74</v>
      </c>
      <c r="L246" s="42">
        <f t="shared" si="101"/>
        <v>0</v>
      </c>
      <c r="M246" s="39">
        <f t="shared" si="102"/>
        <v>4875845.71</v>
      </c>
      <c r="N246" s="38">
        <f>VLOOKUP(CONCATENATE(A246,"-6"),'Restated Depr'!$B$6:$G$7674,6,0)</f>
        <v>0.2</v>
      </c>
      <c r="O246" s="42">
        <f t="shared" si="103"/>
        <v>88651.74</v>
      </c>
      <c r="P246" s="42">
        <f t="shared" si="104"/>
        <v>0</v>
      </c>
      <c r="Q246" t="s">
        <v>7604</v>
      </c>
    </row>
    <row r="247" spans="1:18" hidden="1">
      <c r="A247" s="34" t="s">
        <v>16</v>
      </c>
      <c r="B247" s="34" t="s">
        <v>824</v>
      </c>
      <c r="C247" s="226" t="s">
        <v>7840</v>
      </c>
      <c r="D247" s="219">
        <v>391.2</v>
      </c>
      <c r="E247" s="327">
        <v>43159</v>
      </c>
      <c r="F247" s="37">
        <v>5230452.67</v>
      </c>
      <c r="G247" s="38">
        <v>0.2</v>
      </c>
      <c r="H247" s="312">
        <v>88651.74</v>
      </c>
      <c r="I247" s="39">
        <v>4875845.71</v>
      </c>
      <c r="J247" s="40">
        <f t="shared" si="99"/>
        <v>0.2</v>
      </c>
      <c r="K247" s="41">
        <f t="shared" si="100"/>
        <v>88651.74</v>
      </c>
      <c r="L247" s="42">
        <f t="shared" si="101"/>
        <v>0</v>
      </c>
      <c r="M247" s="39">
        <f t="shared" si="102"/>
        <v>4875845.71</v>
      </c>
      <c r="N247" s="38">
        <f>VLOOKUP(CONCATENATE(A247,"-6"),'Restated Depr'!$B$6:$G$7674,6,0)</f>
        <v>0.2</v>
      </c>
      <c r="O247" s="42">
        <f t="shared" si="103"/>
        <v>88651.74</v>
      </c>
      <c r="P247" s="42">
        <f t="shared" si="104"/>
        <v>0</v>
      </c>
      <c r="Q247" t="s">
        <v>7604</v>
      </c>
    </row>
    <row r="248" spans="1:18" hidden="1">
      <c r="A248" s="34" t="s">
        <v>16</v>
      </c>
      <c r="B248" s="34" t="s">
        <v>825</v>
      </c>
      <c r="C248" s="226" t="s">
        <v>7840</v>
      </c>
      <c r="D248" s="219">
        <v>391.2</v>
      </c>
      <c r="E248" s="327">
        <v>43190</v>
      </c>
      <c r="F248" s="37">
        <v>5141800.93</v>
      </c>
      <c r="G248" s="38">
        <v>0.2</v>
      </c>
      <c r="H248" s="312">
        <v>88651.74</v>
      </c>
      <c r="I248" s="39">
        <v>4875845.71</v>
      </c>
      <c r="J248" s="40">
        <f t="shared" si="99"/>
        <v>0.2</v>
      </c>
      <c r="K248" s="41">
        <f t="shared" si="100"/>
        <v>88651.74</v>
      </c>
      <c r="L248" s="42">
        <f t="shared" si="101"/>
        <v>0</v>
      </c>
      <c r="M248" s="39">
        <f t="shared" si="102"/>
        <v>4875845.71</v>
      </c>
      <c r="N248" s="38">
        <f>VLOOKUP(CONCATENATE(A248,"-6"),'Restated Depr'!$B$6:$G$7674,6,0)</f>
        <v>0.2</v>
      </c>
      <c r="O248" s="42">
        <f t="shared" si="103"/>
        <v>88651.74</v>
      </c>
      <c r="P248" s="42">
        <f t="shared" si="104"/>
        <v>0</v>
      </c>
      <c r="Q248" t="s">
        <v>7604</v>
      </c>
    </row>
    <row r="249" spans="1:18" hidden="1">
      <c r="A249" s="34" t="s">
        <v>16</v>
      </c>
      <c r="B249" s="34" t="s">
        <v>826</v>
      </c>
      <c r="C249" s="226" t="s">
        <v>7840</v>
      </c>
      <c r="D249" s="219">
        <v>391.2</v>
      </c>
      <c r="E249" s="327">
        <v>43220</v>
      </c>
      <c r="F249" s="37">
        <v>5053149.1900000004</v>
      </c>
      <c r="G249" s="38">
        <v>0.2</v>
      </c>
      <c r="H249" s="312">
        <v>88651.74</v>
      </c>
      <c r="I249" s="39">
        <v>4875845.71</v>
      </c>
      <c r="J249" s="40">
        <f t="shared" si="99"/>
        <v>0.2</v>
      </c>
      <c r="K249" s="41">
        <f t="shared" si="100"/>
        <v>88651.74</v>
      </c>
      <c r="L249" s="42">
        <f t="shared" si="101"/>
        <v>0</v>
      </c>
      <c r="M249" s="39">
        <f t="shared" si="102"/>
        <v>4875845.71</v>
      </c>
      <c r="N249" s="38">
        <f>VLOOKUP(CONCATENATE(A249,"-6"),'Restated Depr'!$B$6:$G$7674,6,0)</f>
        <v>0.2</v>
      </c>
      <c r="O249" s="42">
        <f t="shared" si="103"/>
        <v>88651.74</v>
      </c>
      <c r="P249" s="42">
        <f t="shared" si="104"/>
        <v>0</v>
      </c>
      <c r="Q249" t="s">
        <v>7604</v>
      </c>
    </row>
    <row r="250" spans="1:18" hidden="1">
      <c r="A250" s="34" t="s">
        <v>16</v>
      </c>
      <c r="B250" s="34" t="s">
        <v>827</v>
      </c>
      <c r="C250" s="226" t="s">
        <v>7840</v>
      </c>
      <c r="D250" s="219">
        <v>391.2</v>
      </c>
      <c r="E250" s="327">
        <v>43251</v>
      </c>
      <c r="F250" s="37">
        <v>4964497.45</v>
      </c>
      <c r="G250" s="38">
        <v>0.2</v>
      </c>
      <c r="H250" s="312">
        <v>88651.74</v>
      </c>
      <c r="I250" s="39">
        <v>4875845.71</v>
      </c>
      <c r="J250" s="40">
        <f t="shared" si="99"/>
        <v>0.2</v>
      </c>
      <c r="K250" s="41">
        <f t="shared" si="100"/>
        <v>88651.74</v>
      </c>
      <c r="L250" s="42">
        <f t="shared" si="101"/>
        <v>0</v>
      </c>
      <c r="M250" s="39">
        <f t="shared" si="102"/>
        <v>4875845.71</v>
      </c>
      <c r="N250" s="38">
        <f>VLOOKUP(CONCATENATE(A250,"-6"),'Restated Depr'!$B$6:$G$7674,6,0)</f>
        <v>0.2</v>
      </c>
      <c r="O250" s="42">
        <f t="shared" si="103"/>
        <v>88651.74</v>
      </c>
      <c r="P250" s="42">
        <f t="shared" si="104"/>
        <v>0</v>
      </c>
      <c r="Q250" t="s">
        <v>7604</v>
      </c>
    </row>
    <row r="251" spans="1:18" hidden="1">
      <c r="A251" s="34" t="s">
        <v>16</v>
      </c>
      <c r="B251" s="34" t="s">
        <v>828</v>
      </c>
      <c r="C251" s="226" t="s">
        <v>7840</v>
      </c>
      <c r="D251" s="219">
        <v>391.2</v>
      </c>
      <c r="E251" s="327">
        <v>43281</v>
      </c>
      <c r="F251" s="37">
        <v>4875845.71</v>
      </c>
      <c r="G251" s="38">
        <v>0.2</v>
      </c>
      <c r="H251" s="312">
        <v>88651.74</v>
      </c>
      <c r="I251" s="39">
        <v>4875845.71</v>
      </c>
      <c r="J251" s="40">
        <f t="shared" si="99"/>
        <v>0.2</v>
      </c>
      <c r="K251" s="41">
        <f t="shared" si="100"/>
        <v>88651.74</v>
      </c>
      <c r="L251" s="42">
        <f t="shared" si="101"/>
        <v>0</v>
      </c>
      <c r="M251" s="39">
        <f t="shared" si="102"/>
        <v>4875845.71</v>
      </c>
      <c r="N251" s="38">
        <f>VLOOKUP(CONCATENATE(A251,"-6"),'Restated Depr'!$B$6:$G$7674,6,0)</f>
        <v>0.2</v>
      </c>
      <c r="O251" s="42">
        <f t="shared" si="103"/>
        <v>88651.74</v>
      </c>
      <c r="P251" s="42">
        <f t="shared" si="104"/>
        <v>0</v>
      </c>
      <c r="Q251" t="s">
        <v>7604</v>
      </c>
      <c r="R251" s="5"/>
    </row>
    <row r="252" spans="1:18" ht="15.75" hidden="1" thickBot="1">
      <c r="A252" t="s">
        <v>16</v>
      </c>
      <c r="C252" s="224" t="s">
        <v>650</v>
      </c>
      <c r="D252"/>
      <c r="E252" s="323" t="s">
        <v>606</v>
      </c>
      <c r="F252" s="1"/>
      <c r="G252" s="5"/>
      <c r="H252" s="310">
        <f>SUM(H240:H251)</f>
        <v>826965.08</v>
      </c>
      <c r="I252" s="10"/>
      <c r="J252" s="10"/>
      <c r="K252" s="32">
        <f>SUM(K240:K251)</f>
        <v>826965.08</v>
      </c>
      <c r="L252" s="28">
        <f>SUM(L240:L251)</f>
        <v>0</v>
      </c>
      <c r="M252" s="10"/>
      <c r="N252" s="5"/>
      <c r="O252" s="28">
        <f>SUM(O240:O251)</f>
        <v>1063820.8800000001</v>
      </c>
      <c r="P252" s="28">
        <f>SUM(P240:P251)</f>
        <v>236855.80000000002</v>
      </c>
    </row>
    <row r="253" spans="1:18" hidden="1">
      <c r="A253" t="s">
        <v>17</v>
      </c>
      <c r="B253" t="s">
        <v>829</v>
      </c>
      <c r="C253" s="224" t="s">
        <v>7840</v>
      </c>
      <c r="D253" s="2">
        <v>391.2</v>
      </c>
      <c r="E253" s="324">
        <v>42947</v>
      </c>
      <c r="F253" s="9">
        <v>60363472.710000001</v>
      </c>
      <c r="G253" s="5">
        <v>0.2</v>
      </c>
      <c r="H253" s="299">
        <v>1006057.88</v>
      </c>
      <c r="I253" s="15">
        <v>84711566.939999998</v>
      </c>
      <c r="J253" s="11">
        <f t="shared" ref="J253:J264" si="105">G253</f>
        <v>0.2</v>
      </c>
      <c r="K253" s="31">
        <f t="shared" ref="K253:K264" si="106">I253*J253/12</f>
        <v>1411859.449</v>
      </c>
      <c r="L253" s="289">
        <f t="shared" ref="L253:L264" si="107">K253-H253</f>
        <v>405801.56900000002</v>
      </c>
      <c r="M253" s="15">
        <f t="shared" ref="M253:M264" si="108">I253</f>
        <v>84711566.939999998</v>
      </c>
      <c r="N253" s="5">
        <f>VLOOKUP(CONCATENATE(A253,"-6"),'Restated Depr'!$B$6:$G$7674,6,0)</f>
        <v>0.2</v>
      </c>
      <c r="O253" s="289">
        <f t="shared" ref="O253:O264" si="109">M253*N253/12</f>
        <v>1411859.449</v>
      </c>
      <c r="P253" s="289">
        <f t="shared" ref="P253:P264" si="110">O253-K253</f>
        <v>0</v>
      </c>
      <c r="Q253" t="s">
        <v>7819</v>
      </c>
    </row>
    <row r="254" spans="1:18" hidden="1">
      <c r="A254" t="s">
        <v>17</v>
      </c>
      <c r="B254" t="s">
        <v>830</v>
      </c>
      <c r="C254" s="224" t="s">
        <v>7840</v>
      </c>
      <c r="D254" s="2">
        <v>391.2</v>
      </c>
      <c r="E254" s="324">
        <v>42978</v>
      </c>
      <c r="F254" s="1">
        <v>60252775.810000002</v>
      </c>
      <c r="G254" s="5">
        <v>0.2</v>
      </c>
      <c r="H254" s="298">
        <v>1004212.93</v>
      </c>
      <c r="I254" s="10">
        <v>84711566.939999998</v>
      </c>
      <c r="J254" s="11">
        <f t="shared" si="105"/>
        <v>0.2</v>
      </c>
      <c r="K254" s="30">
        <f t="shared" si="106"/>
        <v>1411859.449</v>
      </c>
      <c r="L254" s="29">
        <f t="shared" si="107"/>
        <v>407646.51899999997</v>
      </c>
      <c r="M254" s="10">
        <f t="shared" si="108"/>
        <v>84711566.939999998</v>
      </c>
      <c r="N254" s="5">
        <f>VLOOKUP(CONCATENATE(A254,"-6"),'Restated Depr'!$B$6:$G$7674,6,0)</f>
        <v>0.2</v>
      </c>
      <c r="O254" s="29">
        <f t="shared" si="109"/>
        <v>1411859.449</v>
      </c>
      <c r="P254" s="29">
        <f t="shared" si="110"/>
        <v>0</v>
      </c>
      <c r="Q254" t="s">
        <v>7819</v>
      </c>
    </row>
    <row r="255" spans="1:18" hidden="1">
      <c r="A255" t="s">
        <v>17</v>
      </c>
      <c r="B255" t="s">
        <v>831</v>
      </c>
      <c r="C255" s="224" t="s">
        <v>7840</v>
      </c>
      <c r="D255" s="2">
        <v>391.2</v>
      </c>
      <c r="E255" s="324">
        <v>43008</v>
      </c>
      <c r="F255" s="1">
        <v>60458474.850000001</v>
      </c>
      <c r="G255" s="5">
        <v>0.2</v>
      </c>
      <c r="H255" s="298">
        <v>1007641.25</v>
      </c>
      <c r="I255" s="10">
        <v>84711566.939999998</v>
      </c>
      <c r="J255" s="11">
        <f t="shared" si="105"/>
        <v>0.2</v>
      </c>
      <c r="K255" s="30">
        <f t="shared" si="106"/>
        <v>1411859.449</v>
      </c>
      <c r="L255" s="29">
        <f t="shared" si="107"/>
        <v>404218.19900000002</v>
      </c>
      <c r="M255" s="10">
        <f t="shared" si="108"/>
        <v>84711566.939999998</v>
      </c>
      <c r="N255" s="5">
        <f>VLOOKUP(CONCATENATE(A255,"-6"),'Restated Depr'!$B$6:$G$7674,6,0)</f>
        <v>0.2</v>
      </c>
      <c r="O255" s="29">
        <f t="shared" si="109"/>
        <v>1411859.449</v>
      </c>
      <c r="P255" s="29">
        <f t="shared" si="110"/>
        <v>0</v>
      </c>
      <c r="Q255" t="s">
        <v>7819</v>
      </c>
    </row>
    <row r="256" spans="1:18" hidden="1">
      <c r="A256" t="s">
        <v>17</v>
      </c>
      <c r="B256" t="s">
        <v>832</v>
      </c>
      <c r="C256" s="224" t="s">
        <v>7840</v>
      </c>
      <c r="D256" s="2">
        <v>391.2</v>
      </c>
      <c r="E256" s="324">
        <v>43039</v>
      </c>
      <c r="F256" s="1">
        <v>60597592.439999998</v>
      </c>
      <c r="G256" s="5">
        <v>0.2</v>
      </c>
      <c r="H256" s="298">
        <v>1009959.87</v>
      </c>
      <c r="I256" s="10">
        <v>84711566.939999998</v>
      </c>
      <c r="J256" s="11">
        <f t="shared" si="105"/>
        <v>0.2</v>
      </c>
      <c r="K256" s="30">
        <f t="shared" si="106"/>
        <v>1411859.449</v>
      </c>
      <c r="L256" s="29">
        <f t="shared" si="107"/>
        <v>401899.57900000003</v>
      </c>
      <c r="M256" s="10">
        <f t="shared" si="108"/>
        <v>84711566.939999998</v>
      </c>
      <c r="N256" s="5">
        <f>VLOOKUP(CONCATENATE(A256,"-6"),'Restated Depr'!$B$6:$G$7674,6,0)</f>
        <v>0.2</v>
      </c>
      <c r="O256" s="29">
        <f t="shared" si="109"/>
        <v>1411859.449</v>
      </c>
      <c r="P256" s="29">
        <f t="shared" si="110"/>
        <v>0</v>
      </c>
      <c r="Q256" t="s">
        <v>7819</v>
      </c>
    </row>
    <row r="257" spans="1:18" hidden="1">
      <c r="A257" t="s">
        <v>17</v>
      </c>
      <c r="B257" t="s">
        <v>833</v>
      </c>
      <c r="C257" s="224" t="s">
        <v>7840</v>
      </c>
      <c r="D257" s="2">
        <v>391.2</v>
      </c>
      <c r="E257" s="324">
        <v>43069</v>
      </c>
      <c r="F257" s="1">
        <v>60661771.340000004</v>
      </c>
      <c r="G257" s="5">
        <v>0.2</v>
      </c>
      <c r="H257" s="298">
        <v>1011029.52</v>
      </c>
      <c r="I257" s="10">
        <v>84711566.939999998</v>
      </c>
      <c r="J257" s="11">
        <f t="shared" si="105"/>
        <v>0.2</v>
      </c>
      <c r="K257" s="30">
        <f t="shared" si="106"/>
        <v>1411859.449</v>
      </c>
      <c r="L257" s="29">
        <f t="shared" si="107"/>
        <v>400829.929</v>
      </c>
      <c r="M257" s="10">
        <f t="shared" si="108"/>
        <v>84711566.939999998</v>
      </c>
      <c r="N257" s="5">
        <f>VLOOKUP(CONCATENATE(A257,"-6"),'Restated Depr'!$B$6:$G$7674,6,0)</f>
        <v>0.2</v>
      </c>
      <c r="O257" s="29">
        <f t="shared" si="109"/>
        <v>1411859.449</v>
      </c>
      <c r="P257" s="29">
        <f t="shared" si="110"/>
        <v>0</v>
      </c>
      <c r="Q257" t="s">
        <v>7819</v>
      </c>
    </row>
    <row r="258" spans="1:18" hidden="1">
      <c r="A258" t="s">
        <v>17</v>
      </c>
      <c r="B258" t="s">
        <v>834</v>
      </c>
      <c r="C258" s="224" t="s">
        <v>7840</v>
      </c>
      <c r="D258" s="2">
        <v>391.2</v>
      </c>
      <c r="E258" s="324">
        <v>43100</v>
      </c>
      <c r="F258" s="1">
        <v>73555710.659999996</v>
      </c>
      <c r="G258" s="18">
        <v>0.2</v>
      </c>
      <c r="H258" s="298">
        <v>1225928.51</v>
      </c>
      <c r="I258" s="10">
        <v>84711566.939999998</v>
      </c>
      <c r="J258" s="11">
        <f t="shared" si="105"/>
        <v>0.2</v>
      </c>
      <c r="K258" s="30">
        <f t="shared" si="106"/>
        <v>1411859.449</v>
      </c>
      <c r="L258" s="29">
        <f t="shared" si="107"/>
        <v>185930.93900000001</v>
      </c>
      <c r="M258" s="10">
        <f t="shared" si="108"/>
        <v>84711566.939999998</v>
      </c>
      <c r="N258" s="5">
        <f>VLOOKUP(CONCATENATE(A258,"-6"),'Restated Depr'!$B$6:$G$7674,6,0)</f>
        <v>0.2</v>
      </c>
      <c r="O258" s="29">
        <f t="shared" si="109"/>
        <v>1411859.449</v>
      </c>
      <c r="P258" s="29">
        <f t="shared" si="110"/>
        <v>0</v>
      </c>
      <c r="Q258" t="s">
        <v>7819</v>
      </c>
    </row>
    <row r="259" spans="1:18" hidden="1">
      <c r="A259" t="s">
        <v>17</v>
      </c>
      <c r="B259" t="s">
        <v>835</v>
      </c>
      <c r="C259" s="224" t="s">
        <v>7840</v>
      </c>
      <c r="D259" s="2">
        <v>391.2</v>
      </c>
      <c r="E259" s="324">
        <v>43131</v>
      </c>
      <c r="F259" s="1">
        <v>88132044.370000005</v>
      </c>
      <c r="G259" s="5">
        <v>0.2</v>
      </c>
      <c r="H259" s="298">
        <v>1468867.41</v>
      </c>
      <c r="I259" s="10">
        <v>84711566.939999998</v>
      </c>
      <c r="J259" s="11">
        <f t="shared" si="105"/>
        <v>0.2</v>
      </c>
      <c r="K259" s="30">
        <f t="shared" si="106"/>
        <v>1411859.449</v>
      </c>
      <c r="L259" s="29">
        <f t="shared" si="107"/>
        <v>-57007.960999999894</v>
      </c>
      <c r="M259" s="10">
        <f t="shared" si="108"/>
        <v>84711566.939999998</v>
      </c>
      <c r="N259" s="5">
        <f>VLOOKUP(CONCATENATE(A259,"-6"),'Restated Depr'!$B$6:$G$7674,6,0)</f>
        <v>0.2</v>
      </c>
      <c r="O259" s="29">
        <f t="shared" si="109"/>
        <v>1411859.449</v>
      </c>
      <c r="P259" s="29">
        <f t="shared" si="110"/>
        <v>0</v>
      </c>
      <c r="Q259" t="s">
        <v>7819</v>
      </c>
    </row>
    <row r="260" spans="1:18" hidden="1">
      <c r="A260" t="s">
        <v>17</v>
      </c>
      <c r="B260" t="s">
        <v>836</v>
      </c>
      <c r="C260" s="224" t="s">
        <v>7840</v>
      </c>
      <c r="D260" s="2">
        <v>391.2</v>
      </c>
      <c r="E260" s="324">
        <v>43159</v>
      </c>
      <c r="F260" s="1">
        <v>90009522.239999995</v>
      </c>
      <c r="G260" s="5">
        <v>0.2</v>
      </c>
      <c r="H260" s="298">
        <v>1500158.7</v>
      </c>
      <c r="I260" s="10">
        <v>84711566.939999998</v>
      </c>
      <c r="J260" s="11">
        <f t="shared" si="105"/>
        <v>0.2</v>
      </c>
      <c r="K260" s="30">
        <f t="shared" si="106"/>
        <v>1411859.449</v>
      </c>
      <c r="L260" s="29">
        <f t="shared" si="107"/>
        <v>-88299.250999999931</v>
      </c>
      <c r="M260" s="10">
        <f t="shared" si="108"/>
        <v>84711566.939999998</v>
      </c>
      <c r="N260" s="5">
        <f>VLOOKUP(CONCATENATE(A260,"-6"),'Restated Depr'!$B$6:$G$7674,6,0)</f>
        <v>0.2</v>
      </c>
      <c r="O260" s="29">
        <f t="shared" si="109"/>
        <v>1411859.449</v>
      </c>
      <c r="P260" s="29">
        <f t="shared" si="110"/>
        <v>0</v>
      </c>
      <c r="Q260" t="s">
        <v>7819</v>
      </c>
    </row>
    <row r="261" spans="1:18" hidden="1">
      <c r="A261" t="s">
        <v>17</v>
      </c>
      <c r="B261" t="s">
        <v>837</v>
      </c>
      <c r="C261" s="224" t="s">
        <v>7840</v>
      </c>
      <c r="D261" s="2">
        <v>391.2</v>
      </c>
      <c r="E261" s="324">
        <v>43190</v>
      </c>
      <c r="F261" s="1">
        <v>90276067.280000001</v>
      </c>
      <c r="G261" s="5">
        <v>0.2</v>
      </c>
      <c r="H261" s="298">
        <v>1504601.12</v>
      </c>
      <c r="I261" s="10">
        <v>84711566.939999998</v>
      </c>
      <c r="J261" s="11">
        <f t="shared" si="105"/>
        <v>0.2</v>
      </c>
      <c r="K261" s="30">
        <f t="shared" si="106"/>
        <v>1411859.449</v>
      </c>
      <c r="L261" s="29">
        <f t="shared" si="107"/>
        <v>-92741.671000000089</v>
      </c>
      <c r="M261" s="10">
        <f t="shared" si="108"/>
        <v>84711566.939999998</v>
      </c>
      <c r="N261" s="5">
        <f>VLOOKUP(CONCATENATE(A261,"-6"),'Restated Depr'!$B$6:$G$7674,6,0)</f>
        <v>0.2</v>
      </c>
      <c r="O261" s="29">
        <f t="shared" si="109"/>
        <v>1411859.449</v>
      </c>
      <c r="P261" s="29">
        <f t="shared" si="110"/>
        <v>0</v>
      </c>
      <c r="Q261" t="s">
        <v>7819</v>
      </c>
    </row>
    <row r="262" spans="1:18" hidden="1">
      <c r="A262" t="s">
        <v>17</v>
      </c>
      <c r="B262" t="s">
        <v>838</v>
      </c>
      <c r="C262" s="224" t="s">
        <v>7840</v>
      </c>
      <c r="D262" s="2">
        <v>391.2</v>
      </c>
      <c r="E262" s="324">
        <v>43220</v>
      </c>
      <c r="F262" s="1">
        <v>90364351.519999996</v>
      </c>
      <c r="G262" s="5">
        <v>0.2</v>
      </c>
      <c r="H262" s="298">
        <v>1506072.53</v>
      </c>
      <c r="I262" s="10">
        <v>84711566.939999998</v>
      </c>
      <c r="J262" s="11">
        <f t="shared" si="105"/>
        <v>0.2</v>
      </c>
      <c r="K262" s="30">
        <f t="shared" si="106"/>
        <v>1411859.449</v>
      </c>
      <c r="L262" s="29">
        <f t="shared" si="107"/>
        <v>-94213.081000000006</v>
      </c>
      <c r="M262" s="10">
        <f t="shared" si="108"/>
        <v>84711566.939999998</v>
      </c>
      <c r="N262" s="5">
        <f>VLOOKUP(CONCATENATE(A262,"-6"),'Restated Depr'!$B$6:$G$7674,6,0)</f>
        <v>0.2</v>
      </c>
      <c r="O262" s="29">
        <f t="shared" si="109"/>
        <v>1411859.449</v>
      </c>
      <c r="P262" s="29">
        <f t="shared" si="110"/>
        <v>0</v>
      </c>
      <c r="Q262" t="s">
        <v>7819</v>
      </c>
    </row>
    <row r="263" spans="1:18" hidden="1">
      <c r="A263" t="s">
        <v>17</v>
      </c>
      <c r="B263" t="s">
        <v>839</v>
      </c>
      <c r="C263" s="224" t="s">
        <v>7840</v>
      </c>
      <c r="D263" s="2">
        <v>391.2</v>
      </c>
      <c r="E263" s="324">
        <v>43251</v>
      </c>
      <c r="F263" s="1">
        <v>87405429.5</v>
      </c>
      <c r="G263" s="5">
        <v>0.2</v>
      </c>
      <c r="H263" s="298">
        <v>1456757.16</v>
      </c>
      <c r="I263" s="10">
        <v>84711566.939999998</v>
      </c>
      <c r="J263" s="11">
        <f t="shared" si="105"/>
        <v>0.2</v>
      </c>
      <c r="K263" s="30">
        <f t="shared" si="106"/>
        <v>1411859.449</v>
      </c>
      <c r="L263" s="29">
        <f t="shared" si="107"/>
        <v>-44897.710999999894</v>
      </c>
      <c r="M263" s="10">
        <f t="shared" si="108"/>
        <v>84711566.939999998</v>
      </c>
      <c r="N263" s="5">
        <f>VLOOKUP(CONCATENATE(A263,"-6"),'Restated Depr'!$B$6:$G$7674,6,0)</f>
        <v>0.2</v>
      </c>
      <c r="O263" s="29">
        <f t="shared" si="109"/>
        <v>1411859.449</v>
      </c>
      <c r="P263" s="29">
        <f t="shared" si="110"/>
        <v>0</v>
      </c>
      <c r="Q263" t="s">
        <v>7819</v>
      </c>
    </row>
    <row r="264" spans="1:18" hidden="1">
      <c r="A264" t="s">
        <v>17</v>
      </c>
      <c r="B264" t="s">
        <v>840</v>
      </c>
      <c r="C264" s="224" t="s">
        <v>7840</v>
      </c>
      <c r="D264" s="2">
        <v>391.2</v>
      </c>
      <c r="E264" s="324">
        <v>43281</v>
      </c>
      <c r="F264" s="1">
        <v>84711566.939999998</v>
      </c>
      <c r="G264" s="5">
        <v>0.2</v>
      </c>
      <c r="H264" s="298">
        <v>1411859.45</v>
      </c>
      <c r="I264" s="10">
        <v>84711566.939999998</v>
      </c>
      <c r="J264" s="11">
        <f t="shared" si="105"/>
        <v>0.2</v>
      </c>
      <c r="K264" s="30">
        <f t="shared" si="106"/>
        <v>1411859.449</v>
      </c>
      <c r="L264" s="29">
        <f t="shared" si="107"/>
        <v>-9.9999993108212948E-4</v>
      </c>
      <c r="M264" s="10">
        <f t="shared" si="108"/>
        <v>84711566.939999998</v>
      </c>
      <c r="N264" s="5">
        <f>VLOOKUP(CONCATENATE(A264,"-6"),'Restated Depr'!$B$6:$G$7674,6,0)</f>
        <v>0.2</v>
      </c>
      <c r="O264" s="29">
        <f t="shared" si="109"/>
        <v>1411859.449</v>
      </c>
      <c r="P264" s="29">
        <f t="shared" si="110"/>
        <v>0</v>
      </c>
      <c r="Q264" t="s">
        <v>7819</v>
      </c>
      <c r="R264" s="5"/>
    </row>
    <row r="265" spans="1:18" ht="15.75" hidden="1" thickBot="1">
      <c r="A265" t="s">
        <v>17</v>
      </c>
      <c r="C265" s="224" t="s">
        <v>650</v>
      </c>
      <c r="D265"/>
      <c r="E265" s="323" t="s">
        <v>606</v>
      </c>
      <c r="F265" s="1"/>
      <c r="G265" s="5"/>
      <c r="H265" s="310">
        <f>SUM(H253:H264)</f>
        <v>15113146.33</v>
      </c>
      <c r="I265" s="10"/>
      <c r="J265" s="10"/>
      <c r="K265" s="32">
        <f>SUM(K253:K264)</f>
        <v>16942313.388000004</v>
      </c>
      <c r="L265" s="28">
        <f>SUM(L253:L264)</f>
        <v>1829167.0580000002</v>
      </c>
      <c r="M265" s="10"/>
      <c r="N265" s="5"/>
      <c r="O265" s="28">
        <f>SUM(O253:O264)</f>
        <v>16942313.388000004</v>
      </c>
      <c r="P265" s="28">
        <f>SUM(P253:P264)</f>
        <v>0</v>
      </c>
    </row>
    <row r="266" spans="1:18" hidden="1">
      <c r="A266" t="s">
        <v>18</v>
      </c>
      <c r="B266" t="s">
        <v>841</v>
      </c>
      <c r="C266" s="224" t="s">
        <v>7840</v>
      </c>
      <c r="D266" s="2">
        <v>392.01</v>
      </c>
      <c r="E266" s="324">
        <v>42947</v>
      </c>
      <c r="F266" s="9">
        <v>4166308.89</v>
      </c>
      <c r="G266" s="5">
        <v>9.0000000000000011E-2</v>
      </c>
      <c r="H266" s="299">
        <v>31247.319999999996</v>
      </c>
      <c r="I266" s="15">
        <v>3905960.3</v>
      </c>
      <c r="J266" s="11">
        <f t="shared" ref="J266:J277" si="111">G266</f>
        <v>9.0000000000000011E-2</v>
      </c>
      <c r="K266" s="31">
        <f t="shared" ref="K266:K277" si="112">I266*J266/12</f>
        <v>29294.702250000002</v>
      </c>
      <c r="L266" s="289">
        <f t="shared" ref="L266:L277" si="113">K266-H266</f>
        <v>-1952.617749999994</v>
      </c>
      <c r="M266" s="15">
        <f t="shared" ref="M266:M277" si="114">I266</f>
        <v>3905960.3</v>
      </c>
      <c r="N266" s="5">
        <f>VLOOKUP(CONCATENATE(A266,"-6"),'Restated Depr'!$B$6:$G$7674,6,0)</f>
        <v>1.43E-2</v>
      </c>
      <c r="O266" s="289">
        <f t="shared" ref="O266:O277" si="115">M266*N266/12</f>
        <v>4654.6026908333333</v>
      </c>
      <c r="P266" s="289">
        <f t="shared" ref="P266:P277" si="116">O266-K266</f>
        <v>-24640.099559166669</v>
      </c>
      <c r="Q266" t="s">
        <v>7819</v>
      </c>
    </row>
    <row r="267" spans="1:18" hidden="1">
      <c r="A267" t="s">
        <v>18</v>
      </c>
      <c r="B267" t="s">
        <v>842</v>
      </c>
      <c r="C267" s="224" t="s">
        <v>7840</v>
      </c>
      <c r="D267" s="2">
        <v>392.01</v>
      </c>
      <c r="E267" s="324">
        <v>42978</v>
      </c>
      <c r="F267" s="1">
        <v>4166308.89</v>
      </c>
      <c r="G267" s="5">
        <v>9.0000000000000011E-2</v>
      </c>
      <c r="H267" s="298">
        <v>31247.319999999996</v>
      </c>
      <c r="I267" s="10">
        <v>3905960.3</v>
      </c>
      <c r="J267" s="11">
        <f t="shared" si="111"/>
        <v>9.0000000000000011E-2</v>
      </c>
      <c r="K267" s="30">
        <f t="shared" si="112"/>
        <v>29294.702250000002</v>
      </c>
      <c r="L267" s="29">
        <f t="shared" si="113"/>
        <v>-1952.617749999994</v>
      </c>
      <c r="M267" s="10">
        <f t="shared" si="114"/>
        <v>3905960.3</v>
      </c>
      <c r="N267" s="5">
        <f>VLOOKUP(CONCATENATE(A267,"-6"),'Restated Depr'!$B$6:$G$7674,6,0)</f>
        <v>1.43E-2</v>
      </c>
      <c r="O267" s="29">
        <f t="shared" si="115"/>
        <v>4654.6026908333333</v>
      </c>
      <c r="P267" s="29">
        <f t="shared" si="116"/>
        <v>-24640.099559166669</v>
      </c>
      <c r="Q267" t="s">
        <v>7819</v>
      </c>
    </row>
    <row r="268" spans="1:18" hidden="1">
      <c r="A268" t="s">
        <v>18</v>
      </c>
      <c r="B268" t="s">
        <v>843</v>
      </c>
      <c r="C268" s="224" t="s">
        <v>7840</v>
      </c>
      <c r="D268" s="2">
        <v>392.01</v>
      </c>
      <c r="E268" s="324">
        <v>43008</v>
      </c>
      <c r="F268" s="1">
        <v>4166308.89</v>
      </c>
      <c r="G268" s="5">
        <v>9.0000000000000011E-2</v>
      </c>
      <c r="H268" s="298">
        <v>31247.319999999996</v>
      </c>
      <c r="I268" s="10">
        <v>3905960.3</v>
      </c>
      <c r="J268" s="11">
        <f t="shared" si="111"/>
        <v>9.0000000000000011E-2</v>
      </c>
      <c r="K268" s="30">
        <f t="shared" si="112"/>
        <v>29294.702250000002</v>
      </c>
      <c r="L268" s="29">
        <f t="shared" si="113"/>
        <v>-1952.617749999994</v>
      </c>
      <c r="M268" s="10">
        <f t="shared" si="114"/>
        <v>3905960.3</v>
      </c>
      <c r="N268" s="5">
        <f>VLOOKUP(CONCATENATE(A268,"-6"),'Restated Depr'!$B$6:$G$7674,6,0)</f>
        <v>1.43E-2</v>
      </c>
      <c r="O268" s="29">
        <f t="shared" si="115"/>
        <v>4654.6026908333333</v>
      </c>
      <c r="P268" s="29">
        <f t="shared" si="116"/>
        <v>-24640.099559166669</v>
      </c>
      <c r="Q268" t="s">
        <v>7819</v>
      </c>
    </row>
    <row r="269" spans="1:18" hidden="1">
      <c r="A269" t="s">
        <v>18</v>
      </c>
      <c r="B269" t="s">
        <v>844</v>
      </c>
      <c r="C269" s="224" t="s">
        <v>7840</v>
      </c>
      <c r="D269" s="2">
        <v>392.01</v>
      </c>
      <c r="E269" s="324">
        <v>43039</v>
      </c>
      <c r="F269" s="1">
        <v>4166308.89</v>
      </c>
      <c r="G269" s="5">
        <v>9.0000000000000011E-2</v>
      </c>
      <c r="H269" s="298">
        <v>31247.319999999996</v>
      </c>
      <c r="I269" s="10">
        <v>3905960.3</v>
      </c>
      <c r="J269" s="11">
        <f t="shared" si="111"/>
        <v>9.0000000000000011E-2</v>
      </c>
      <c r="K269" s="30">
        <f t="shared" si="112"/>
        <v>29294.702250000002</v>
      </c>
      <c r="L269" s="29">
        <f t="shared" si="113"/>
        <v>-1952.617749999994</v>
      </c>
      <c r="M269" s="10">
        <f t="shared" si="114"/>
        <v>3905960.3</v>
      </c>
      <c r="N269" s="5">
        <f>VLOOKUP(CONCATENATE(A269,"-6"),'Restated Depr'!$B$6:$G$7674,6,0)</f>
        <v>1.43E-2</v>
      </c>
      <c r="O269" s="29">
        <f t="shared" si="115"/>
        <v>4654.6026908333333</v>
      </c>
      <c r="P269" s="29">
        <f t="shared" si="116"/>
        <v>-24640.099559166669</v>
      </c>
      <c r="Q269" t="s">
        <v>7819</v>
      </c>
    </row>
    <row r="270" spans="1:18" hidden="1">
      <c r="A270" t="s">
        <v>18</v>
      </c>
      <c r="B270" t="s">
        <v>845</v>
      </c>
      <c r="C270" s="224" t="s">
        <v>7840</v>
      </c>
      <c r="D270" s="2">
        <v>392.01</v>
      </c>
      <c r="E270" s="324">
        <v>43069</v>
      </c>
      <c r="F270" s="1">
        <v>4166308.89</v>
      </c>
      <c r="G270" s="5">
        <v>9.0000000000000011E-2</v>
      </c>
      <c r="H270" s="298">
        <v>31247.319999999996</v>
      </c>
      <c r="I270" s="10">
        <v>3905960.3</v>
      </c>
      <c r="J270" s="11">
        <f t="shared" si="111"/>
        <v>9.0000000000000011E-2</v>
      </c>
      <c r="K270" s="30">
        <f t="shared" si="112"/>
        <v>29294.702250000002</v>
      </c>
      <c r="L270" s="29">
        <f t="shared" si="113"/>
        <v>-1952.617749999994</v>
      </c>
      <c r="M270" s="10">
        <f t="shared" si="114"/>
        <v>3905960.3</v>
      </c>
      <c r="N270" s="5">
        <f>VLOOKUP(CONCATENATE(A270,"-6"),'Restated Depr'!$B$6:$G$7674,6,0)</f>
        <v>1.43E-2</v>
      </c>
      <c r="O270" s="29">
        <f t="shared" si="115"/>
        <v>4654.6026908333333</v>
      </c>
      <c r="P270" s="29">
        <f t="shared" si="116"/>
        <v>-24640.099559166669</v>
      </c>
      <c r="Q270" t="s">
        <v>7819</v>
      </c>
    </row>
    <row r="271" spans="1:18" hidden="1">
      <c r="A271" t="s">
        <v>18</v>
      </c>
      <c r="B271" t="s">
        <v>846</v>
      </c>
      <c r="C271" s="224" t="s">
        <v>7840</v>
      </c>
      <c r="D271" s="2">
        <v>392.01</v>
      </c>
      <c r="E271" s="324">
        <v>43100</v>
      </c>
      <c r="F271" s="1">
        <v>4186211.61</v>
      </c>
      <c r="G271" s="18">
        <v>5.8199999999999995E-2</v>
      </c>
      <c r="H271" s="298">
        <v>20303.13</v>
      </c>
      <c r="I271" s="10">
        <v>3905960.3</v>
      </c>
      <c r="J271" s="11">
        <f t="shared" si="111"/>
        <v>5.8199999999999995E-2</v>
      </c>
      <c r="K271" s="30">
        <f t="shared" si="112"/>
        <v>18943.907454999997</v>
      </c>
      <c r="L271" s="29">
        <f t="shared" si="113"/>
        <v>-1359.2225450000042</v>
      </c>
      <c r="M271" s="10">
        <f t="shared" si="114"/>
        <v>3905960.3</v>
      </c>
      <c r="N271" s="5">
        <f>VLOOKUP(CONCATENATE(A271,"-6"),'Restated Depr'!$B$6:$G$7674,6,0)</f>
        <v>1.43E-2</v>
      </c>
      <c r="O271" s="29">
        <f t="shared" si="115"/>
        <v>4654.6026908333333</v>
      </c>
      <c r="P271" s="29">
        <f t="shared" si="116"/>
        <v>-14289.304764166664</v>
      </c>
      <c r="Q271" t="s">
        <v>7819</v>
      </c>
    </row>
    <row r="272" spans="1:18" hidden="1">
      <c r="A272" t="s">
        <v>18</v>
      </c>
      <c r="B272" t="s">
        <v>847</v>
      </c>
      <c r="C272" s="224" t="s">
        <v>7840</v>
      </c>
      <c r="D272" s="2">
        <v>392.01</v>
      </c>
      <c r="E272" s="324">
        <v>43131</v>
      </c>
      <c r="F272" s="1">
        <v>4206114.32</v>
      </c>
      <c r="G272" s="5">
        <v>1.43E-2</v>
      </c>
      <c r="H272" s="298">
        <v>5012.29</v>
      </c>
      <c r="I272" s="10">
        <v>3905960.3</v>
      </c>
      <c r="J272" s="11">
        <f t="shared" si="111"/>
        <v>1.43E-2</v>
      </c>
      <c r="K272" s="30">
        <f t="shared" si="112"/>
        <v>4654.6026908333333</v>
      </c>
      <c r="L272" s="29">
        <f t="shared" si="113"/>
        <v>-357.68730916666664</v>
      </c>
      <c r="M272" s="10">
        <f t="shared" si="114"/>
        <v>3905960.3</v>
      </c>
      <c r="N272" s="5">
        <f>VLOOKUP(CONCATENATE(A272,"-6"),'Restated Depr'!$B$6:$G$7674,6,0)</f>
        <v>1.43E-2</v>
      </c>
      <c r="O272" s="29">
        <f t="shared" si="115"/>
        <v>4654.6026908333333</v>
      </c>
      <c r="P272" s="29">
        <f t="shared" si="116"/>
        <v>0</v>
      </c>
      <c r="Q272" t="s">
        <v>7819</v>
      </c>
    </row>
    <row r="273" spans="1:25" hidden="1">
      <c r="A273" t="s">
        <v>18</v>
      </c>
      <c r="B273" t="s">
        <v>848</v>
      </c>
      <c r="C273" s="224" t="s">
        <v>7840</v>
      </c>
      <c r="D273" s="2">
        <v>392.01</v>
      </c>
      <c r="E273" s="324">
        <v>43159</v>
      </c>
      <c r="F273" s="1">
        <v>4203443.2</v>
      </c>
      <c r="G273" s="5">
        <v>1.43E-2</v>
      </c>
      <c r="H273" s="298">
        <v>5009.1000000000004</v>
      </c>
      <c r="I273" s="10">
        <v>3905960.3</v>
      </c>
      <c r="J273" s="11">
        <f t="shared" si="111"/>
        <v>1.43E-2</v>
      </c>
      <c r="K273" s="30">
        <f t="shared" si="112"/>
        <v>4654.6026908333333</v>
      </c>
      <c r="L273" s="29">
        <f t="shared" si="113"/>
        <v>-354.49730916666704</v>
      </c>
      <c r="M273" s="10">
        <f t="shared" si="114"/>
        <v>3905960.3</v>
      </c>
      <c r="N273" s="5">
        <f>VLOOKUP(CONCATENATE(A273,"-6"),'Restated Depr'!$B$6:$G$7674,6,0)</f>
        <v>1.43E-2</v>
      </c>
      <c r="O273" s="29">
        <f t="shared" si="115"/>
        <v>4654.6026908333333</v>
      </c>
      <c r="P273" s="29">
        <f t="shared" si="116"/>
        <v>0</v>
      </c>
      <c r="Q273" t="s">
        <v>7819</v>
      </c>
    </row>
    <row r="274" spans="1:25" hidden="1">
      <c r="A274" t="s">
        <v>18</v>
      </c>
      <c r="B274" t="s">
        <v>849</v>
      </c>
      <c r="C274" s="224" t="s">
        <v>7840</v>
      </c>
      <c r="D274" s="2">
        <v>392.01</v>
      </c>
      <c r="E274" s="324">
        <v>43190</v>
      </c>
      <c r="F274" s="1">
        <v>3905960.3</v>
      </c>
      <c r="G274" s="5">
        <v>1.43E-2</v>
      </c>
      <c r="H274" s="298">
        <v>4654.6000000000004</v>
      </c>
      <c r="I274" s="10">
        <v>3905960.3</v>
      </c>
      <c r="J274" s="11">
        <f t="shared" si="111"/>
        <v>1.43E-2</v>
      </c>
      <c r="K274" s="30">
        <f t="shared" si="112"/>
        <v>4654.6026908333333</v>
      </c>
      <c r="L274" s="29">
        <f t="shared" si="113"/>
        <v>2.6908333329629386E-3</v>
      </c>
      <c r="M274" s="10">
        <f t="shared" si="114"/>
        <v>3905960.3</v>
      </c>
      <c r="N274" s="5">
        <f>VLOOKUP(CONCATENATE(A274,"-6"),'Restated Depr'!$B$6:$G$7674,6,0)</f>
        <v>1.43E-2</v>
      </c>
      <c r="O274" s="29">
        <f t="shared" si="115"/>
        <v>4654.6026908333333</v>
      </c>
      <c r="P274" s="29">
        <f t="shared" si="116"/>
        <v>0</v>
      </c>
      <c r="Q274" t="s">
        <v>7819</v>
      </c>
    </row>
    <row r="275" spans="1:25" hidden="1">
      <c r="A275" t="s">
        <v>18</v>
      </c>
      <c r="B275" t="s">
        <v>850</v>
      </c>
      <c r="C275" s="224" t="s">
        <v>7840</v>
      </c>
      <c r="D275" s="2">
        <v>392.01</v>
      </c>
      <c r="E275" s="324">
        <v>43220</v>
      </c>
      <c r="F275" s="1">
        <v>3905960.3</v>
      </c>
      <c r="G275" s="5">
        <v>1.43E-2</v>
      </c>
      <c r="H275" s="298">
        <v>4654.6000000000004</v>
      </c>
      <c r="I275" s="10">
        <v>3905960.3</v>
      </c>
      <c r="J275" s="11">
        <f t="shared" si="111"/>
        <v>1.43E-2</v>
      </c>
      <c r="K275" s="30">
        <f t="shared" si="112"/>
        <v>4654.6026908333333</v>
      </c>
      <c r="L275" s="29">
        <f t="shared" si="113"/>
        <v>2.6908333329629386E-3</v>
      </c>
      <c r="M275" s="10">
        <f t="shared" si="114"/>
        <v>3905960.3</v>
      </c>
      <c r="N275" s="5">
        <f>VLOOKUP(CONCATENATE(A275,"-6"),'Restated Depr'!$B$6:$G$7674,6,0)</f>
        <v>1.43E-2</v>
      </c>
      <c r="O275" s="29">
        <f t="shared" si="115"/>
        <v>4654.6026908333333</v>
      </c>
      <c r="P275" s="29">
        <f t="shared" si="116"/>
        <v>0</v>
      </c>
      <c r="Q275" t="s">
        <v>7819</v>
      </c>
    </row>
    <row r="276" spans="1:25" hidden="1">
      <c r="A276" t="s">
        <v>18</v>
      </c>
      <c r="B276" t="s">
        <v>851</v>
      </c>
      <c r="C276" s="224" t="s">
        <v>7840</v>
      </c>
      <c r="D276" s="2">
        <v>392.01</v>
      </c>
      <c r="E276" s="324">
        <v>43251</v>
      </c>
      <c r="F276" s="1">
        <v>3905960.3</v>
      </c>
      <c r="G276" s="5">
        <v>1.43E-2</v>
      </c>
      <c r="H276" s="298">
        <v>4654.6000000000004</v>
      </c>
      <c r="I276" s="10">
        <v>3905960.3</v>
      </c>
      <c r="J276" s="11">
        <f t="shared" si="111"/>
        <v>1.43E-2</v>
      </c>
      <c r="K276" s="30">
        <f t="shared" si="112"/>
        <v>4654.6026908333333</v>
      </c>
      <c r="L276" s="29">
        <f t="shared" si="113"/>
        <v>2.6908333329629386E-3</v>
      </c>
      <c r="M276" s="10">
        <f t="shared" si="114"/>
        <v>3905960.3</v>
      </c>
      <c r="N276" s="5">
        <f>VLOOKUP(CONCATENATE(A276,"-6"),'Restated Depr'!$B$6:$G$7674,6,0)</f>
        <v>1.43E-2</v>
      </c>
      <c r="O276" s="29">
        <f t="shared" si="115"/>
        <v>4654.6026908333333</v>
      </c>
      <c r="P276" s="29">
        <f t="shared" si="116"/>
        <v>0</v>
      </c>
      <c r="Q276" t="s">
        <v>7819</v>
      </c>
    </row>
    <row r="277" spans="1:25" hidden="1">
      <c r="A277" t="s">
        <v>18</v>
      </c>
      <c r="B277" t="s">
        <v>852</v>
      </c>
      <c r="C277" s="224" t="s">
        <v>7840</v>
      </c>
      <c r="D277" s="2">
        <v>392.01</v>
      </c>
      <c r="E277" s="324">
        <v>43281</v>
      </c>
      <c r="F277" s="1">
        <v>3905960.3</v>
      </c>
      <c r="G277" s="5">
        <v>1.43E-2</v>
      </c>
      <c r="H277" s="298">
        <v>4654.6000000000004</v>
      </c>
      <c r="I277" s="10">
        <v>3905960.3</v>
      </c>
      <c r="J277" s="11">
        <f t="shared" si="111"/>
        <v>1.43E-2</v>
      </c>
      <c r="K277" s="30">
        <f t="shared" si="112"/>
        <v>4654.6026908333333</v>
      </c>
      <c r="L277" s="29">
        <f t="shared" si="113"/>
        <v>2.6908333329629386E-3</v>
      </c>
      <c r="M277" s="10">
        <f t="shared" si="114"/>
        <v>3905960.3</v>
      </c>
      <c r="N277" s="5">
        <f>VLOOKUP(CONCATENATE(A277,"-6"),'Restated Depr'!$B$6:$G$7674,6,0)</f>
        <v>1.43E-2</v>
      </c>
      <c r="O277" s="29">
        <f t="shared" si="115"/>
        <v>4654.6026908333333</v>
      </c>
      <c r="P277" s="29">
        <f t="shared" si="116"/>
        <v>0</v>
      </c>
      <c r="Q277" t="s">
        <v>7819</v>
      </c>
      <c r="R277" s="5"/>
    </row>
    <row r="278" spans="1:25" ht="15.75" hidden="1" thickBot="1">
      <c r="A278" t="s">
        <v>18</v>
      </c>
      <c r="C278" s="224" t="s">
        <v>650</v>
      </c>
      <c r="D278"/>
      <c r="E278" s="323" t="s">
        <v>606</v>
      </c>
      <c r="F278" s="1"/>
      <c r="G278" s="5"/>
      <c r="H278" s="310">
        <f>SUM(H266:H277)</f>
        <v>205179.52000000002</v>
      </c>
      <c r="I278" s="10"/>
      <c r="J278" s="10"/>
      <c r="K278" s="32">
        <f>SUM(K266:K277)</f>
        <v>193345.03485</v>
      </c>
      <c r="L278" s="28">
        <f>SUM(L266:L277)</f>
        <v>-11834.485149999977</v>
      </c>
      <c r="M278" s="10"/>
      <c r="N278" s="5"/>
      <c r="O278" s="28">
        <f>SUM(O266:O277)</f>
        <v>55855.232289999985</v>
      </c>
      <c r="P278" s="28">
        <f>SUM(P266:P277)</f>
        <v>-137489.80256000001</v>
      </c>
    </row>
    <row r="279" spans="1:25" hidden="1">
      <c r="A279" s="34" t="s">
        <v>19</v>
      </c>
      <c r="B279" s="34" t="s">
        <v>853</v>
      </c>
      <c r="C279" s="226" t="s">
        <v>7840</v>
      </c>
      <c r="D279" s="219">
        <v>391.2</v>
      </c>
      <c r="E279" s="327">
        <v>42947</v>
      </c>
      <c r="F279" s="285">
        <v>-883.05</v>
      </c>
      <c r="G279" s="38">
        <v>0.46153845999999998</v>
      </c>
      <c r="H279" s="311">
        <v>-29.44</v>
      </c>
      <c r="I279" s="287">
        <v>-663.51</v>
      </c>
      <c r="J279" s="40">
        <f t="shared" ref="J279:J290" si="117">G279</f>
        <v>0.46153845999999998</v>
      </c>
      <c r="K279" s="290">
        <f t="shared" ref="K279:K290" si="118">H279</f>
        <v>-29.44</v>
      </c>
      <c r="L279" s="291">
        <f t="shared" ref="L279:L290" si="119">K279-H279</f>
        <v>0</v>
      </c>
      <c r="M279" s="287">
        <f t="shared" ref="M279:M290" si="120">I279</f>
        <v>-663.51</v>
      </c>
      <c r="N279" s="38">
        <f>VLOOKUP(CONCATENATE(A279,"-6"),'Restated Depr'!$B$6:$G$7674,6,0)</f>
        <v>0.2</v>
      </c>
      <c r="O279" s="291">
        <f t="shared" ref="O279:O290" si="121">VLOOKUP(CONCATENATE(A279,"-6"),$B$3:$K$7676,10,FALSE)</f>
        <v>-12.06</v>
      </c>
      <c r="P279" s="291">
        <f t="shared" ref="P279:P290" si="122">O279-K279</f>
        <v>17.380000000000003</v>
      </c>
      <c r="Q279" t="s">
        <v>7604</v>
      </c>
      <c r="W279" s="5"/>
      <c r="X279" s="5"/>
      <c r="Y279" s="5"/>
    </row>
    <row r="280" spans="1:25" hidden="1">
      <c r="A280" s="34" t="s">
        <v>19</v>
      </c>
      <c r="B280" s="34" t="s">
        <v>854</v>
      </c>
      <c r="C280" s="226" t="s">
        <v>7840</v>
      </c>
      <c r="D280" s="219">
        <v>391.2</v>
      </c>
      <c r="E280" s="327">
        <v>42978</v>
      </c>
      <c r="F280" s="37">
        <v>-853.61</v>
      </c>
      <c r="G280" s="38">
        <v>0.46153845999999998</v>
      </c>
      <c r="H280" s="312">
        <v>-29.429999999999996</v>
      </c>
      <c r="I280" s="39">
        <v>-663.51</v>
      </c>
      <c r="J280" s="40">
        <f t="shared" si="117"/>
        <v>0.46153845999999998</v>
      </c>
      <c r="K280" s="41">
        <f t="shared" si="118"/>
        <v>-29.429999999999996</v>
      </c>
      <c r="L280" s="42">
        <f t="shared" si="119"/>
        <v>0</v>
      </c>
      <c r="M280" s="39">
        <f t="shared" si="120"/>
        <v>-663.51</v>
      </c>
      <c r="N280" s="38">
        <f>VLOOKUP(CONCATENATE(A280,"-6"),'Restated Depr'!$B$6:$G$7674,6,0)</f>
        <v>0.2</v>
      </c>
      <c r="O280" s="42">
        <f t="shared" si="121"/>
        <v>-12.06</v>
      </c>
      <c r="P280" s="42">
        <f t="shared" si="122"/>
        <v>17.369999999999997</v>
      </c>
      <c r="Q280" t="s">
        <v>7604</v>
      </c>
    </row>
    <row r="281" spans="1:25" hidden="1">
      <c r="A281" s="34" t="s">
        <v>19</v>
      </c>
      <c r="B281" s="34" t="s">
        <v>855</v>
      </c>
      <c r="C281" s="226" t="s">
        <v>7840</v>
      </c>
      <c r="D281" s="219">
        <v>391.2</v>
      </c>
      <c r="E281" s="327">
        <v>43008</v>
      </c>
      <c r="F281" s="37">
        <v>-824.18</v>
      </c>
      <c r="G281" s="38">
        <v>0.46153845999999998</v>
      </c>
      <c r="H281" s="312">
        <v>-29.44</v>
      </c>
      <c r="I281" s="39">
        <v>-663.51</v>
      </c>
      <c r="J281" s="40">
        <f t="shared" si="117"/>
        <v>0.46153845999999998</v>
      </c>
      <c r="K281" s="41">
        <f t="shared" si="118"/>
        <v>-29.44</v>
      </c>
      <c r="L281" s="42">
        <f t="shared" si="119"/>
        <v>0</v>
      </c>
      <c r="M281" s="39">
        <f t="shared" si="120"/>
        <v>-663.51</v>
      </c>
      <c r="N281" s="38">
        <f>VLOOKUP(CONCATENATE(A281,"-6"),'Restated Depr'!$B$6:$G$7674,6,0)</f>
        <v>0.2</v>
      </c>
      <c r="O281" s="42">
        <f t="shared" si="121"/>
        <v>-12.06</v>
      </c>
      <c r="P281" s="42">
        <f t="shared" si="122"/>
        <v>17.380000000000003</v>
      </c>
      <c r="Q281" t="s">
        <v>7604</v>
      </c>
    </row>
    <row r="282" spans="1:25" hidden="1">
      <c r="A282" s="34" t="s">
        <v>19</v>
      </c>
      <c r="B282" s="34" t="s">
        <v>856</v>
      </c>
      <c r="C282" s="226" t="s">
        <v>7840</v>
      </c>
      <c r="D282" s="219">
        <v>391.2</v>
      </c>
      <c r="E282" s="327">
        <v>43039</v>
      </c>
      <c r="F282" s="37">
        <v>-794.74</v>
      </c>
      <c r="G282" s="38">
        <v>0.46153845999999998</v>
      </c>
      <c r="H282" s="312">
        <v>-29.429999999999996</v>
      </c>
      <c r="I282" s="39">
        <v>-663.51</v>
      </c>
      <c r="J282" s="40">
        <f t="shared" si="117"/>
        <v>0.46153845999999998</v>
      </c>
      <c r="K282" s="41">
        <f t="shared" si="118"/>
        <v>-29.429999999999996</v>
      </c>
      <c r="L282" s="42">
        <f t="shared" si="119"/>
        <v>0</v>
      </c>
      <c r="M282" s="39">
        <f t="shared" si="120"/>
        <v>-663.51</v>
      </c>
      <c r="N282" s="38">
        <f>VLOOKUP(CONCATENATE(A282,"-6"),'Restated Depr'!$B$6:$G$7674,6,0)</f>
        <v>0.2</v>
      </c>
      <c r="O282" s="42">
        <f t="shared" si="121"/>
        <v>-12.06</v>
      </c>
      <c r="P282" s="42">
        <f t="shared" si="122"/>
        <v>17.369999999999997</v>
      </c>
      <c r="Q282" t="s">
        <v>7604</v>
      </c>
    </row>
    <row r="283" spans="1:25" hidden="1">
      <c r="A283" s="34" t="s">
        <v>19</v>
      </c>
      <c r="B283" s="34" t="s">
        <v>857</v>
      </c>
      <c r="C283" s="226" t="s">
        <v>7840</v>
      </c>
      <c r="D283" s="219">
        <v>391.2</v>
      </c>
      <c r="E283" s="327">
        <v>43069</v>
      </c>
      <c r="F283" s="37">
        <v>-765.31</v>
      </c>
      <c r="G283" s="38">
        <v>0.46153845999999998</v>
      </c>
      <c r="H283" s="312">
        <v>-29.44</v>
      </c>
      <c r="I283" s="39">
        <v>-663.51</v>
      </c>
      <c r="J283" s="40">
        <f t="shared" si="117"/>
        <v>0.46153845999999998</v>
      </c>
      <c r="K283" s="41">
        <f t="shared" si="118"/>
        <v>-29.44</v>
      </c>
      <c r="L283" s="42">
        <f t="shared" si="119"/>
        <v>0</v>
      </c>
      <c r="M283" s="39">
        <f t="shared" si="120"/>
        <v>-663.51</v>
      </c>
      <c r="N283" s="38">
        <f>VLOOKUP(CONCATENATE(A283,"-6"),'Restated Depr'!$B$6:$G$7674,6,0)</f>
        <v>0.2</v>
      </c>
      <c r="O283" s="42">
        <f t="shared" si="121"/>
        <v>-12.06</v>
      </c>
      <c r="P283" s="42">
        <f t="shared" si="122"/>
        <v>17.380000000000003</v>
      </c>
      <c r="Q283" t="s">
        <v>7604</v>
      </c>
    </row>
    <row r="284" spans="1:25" hidden="1">
      <c r="A284" s="34" t="s">
        <v>19</v>
      </c>
      <c r="B284" s="34" t="s">
        <v>858</v>
      </c>
      <c r="C284" s="226" t="s">
        <v>7840</v>
      </c>
      <c r="D284" s="219">
        <v>391.2</v>
      </c>
      <c r="E284" s="327">
        <v>43100</v>
      </c>
      <c r="F284" s="37">
        <v>-735.87</v>
      </c>
      <c r="G284" s="38">
        <v>0.19672131000000001</v>
      </c>
      <c r="H284" s="312">
        <v>-12.06</v>
      </c>
      <c r="I284" s="39">
        <v>-663.51</v>
      </c>
      <c r="J284" s="40">
        <f t="shared" si="117"/>
        <v>0.19672131000000001</v>
      </c>
      <c r="K284" s="41">
        <f t="shared" si="118"/>
        <v>-12.06</v>
      </c>
      <c r="L284" s="42">
        <f t="shared" si="119"/>
        <v>0</v>
      </c>
      <c r="M284" s="39">
        <f t="shared" si="120"/>
        <v>-663.51</v>
      </c>
      <c r="N284" s="38">
        <f>VLOOKUP(CONCATENATE(A284,"-6"),'Restated Depr'!$B$6:$G$7674,6,0)</f>
        <v>0.2</v>
      </c>
      <c r="O284" s="42">
        <f t="shared" si="121"/>
        <v>-12.06</v>
      </c>
      <c r="P284" s="42">
        <f t="shared" si="122"/>
        <v>0</v>
      </c>
      <c r="Q284" t="s">
        <v>7604</v>
      </c>
    </row>
    <row r="285" spans="1:25" hidden="1">
      <c r="A285" s="34" t="s">
        <v>19</v>
      </c>
      <c r="B285" s="34" t="s">
        <v>859</v>
      </c>
      <c r="C285" s="226" t="s">
        <v>7840</v>
      </c>
      <c r="D285" s="219">
        <v>391.2</v>
      </c>
      <c r="E285" s="327">
        <v>43131</v>
      </c>
      <c r="F285" s="37">
        <v>-723.81</v>
      </c>
      <c r="G285" s="38">
        <v>0.2</v>
      </c>
      <c r="H285" s="312">
        <v>-12.06</v>
      </c>
      <c r="I285" s="39">
        <v>-663.51</v>
      </c>
      <c r="J285" s="40">
        <f t="shared" si="117"/>
        <v>0.2</v>
      </c>
      <c r="K285" s="41">
        <f t="shared" si="118"/>
        <v>-12.06</v>
      </c>
      <c r="L285" s="42">
        <f t="shared" si="119"/>
        <v>0</v>
      </c>
      <c r="M285" s="39">
        <f t="shared" si="120"/>
        <v>-663.51</v>
      </c>
      <c r="N285" s="38">
        <f>VLOOKUP(CONCATENATE(A285,"-6"),'Restated Depr'!$B$6:$G$7674,6,0)</f>
        <v>0.2</v>
      </c>
      <c r="O285" s="42">
        <f t="shared" si="121"/>
        <v>-12.06</v>
      </c>
      <c r="P285" s="42">
        <f t="shared" si="122"/>
        <v>0</v>
      </c>
      <c r="Q285" t="s">
        <v>7604</v>
      </c>
    </row>
    <row r="286" spans="1:25" hidden="1">
      <c r="A286" s="34" t="s">
        <v>19</v>
      </c>
      <c r="B286" s="34" t="s">
        <v>860</v>
      </c>
      <c r="C286" s="226" t="s">
        <v>7840</v>
      </c>
      <c r="D286" s="219">
        <v>391.2</v>
      </c>
      <c r="E286" s="327">
        <v>43159</v>
      </c>
      <c r="F286" s="37">
        <v>-711.75</v>
      </c>
      <c r="G286" s="38">
        <v>0.2</v>
      </c>
      <c r="H286" s="312">
        <v>-12.06</v>
      </c>
      <c r="I286" s="39">
        <v>-663.51</v>
      </c>
      <c r="J286" s="40">
        <f t="shared" si="117"/>
        <v>0.2</v>
      </c>
      <c r="K286" s="41">
        <f t="shared" si="118"/>
        <v>-12.06</v>
      </c>
      <c r="L286" s="42">
        <f t="shared" si="119"/>
        <v>0</v>
      </c>
      <c r="M286" s="39">
        <f t="shared" si="120"/>
        <v>-663.51</v>
      </c>
      <c r="N286" s="38">
        <f>VLOOKUP(CONCATENATE(A286,"-6"),'Restated Depr'!$B$6:$G$7674,6,0)</f>
        <v>0.2</v>
      </c>
      <c r="O286" s="42">
        <f t="shared" si="121"/>
        <v>-12.06</v>
      </c>
      <c r="P286" s="42">
        <f t="shared" si="122"/>
        <v>0</v>
      </c>
      <c r="Q286" t="s">
        <v>7604</v>
      </c>
    </row>
    <row r="287" spans="1:25" hidden="1">
      <c r="A287" s="34" t="s">
        <v>19</v>
      </c>
      <c r="B287" s="34" t="s">
        <v>861</v>
      </c>
      <c r="C287" s="226" t="s">
        <v>7840</v>
      </c>
      <c r="D287" s="219">
        <v>391.2</v>
      </c>
      <c r="E287" s="327">
        <v>43190</v>
      </c>
      <c r="F287" s="37">
        <v>-699.69</v>
      </c>
      <c r="G287" s="38">
        <v>0.2</v>
      </c>
      <c r="H287" s="312">
        <v>-12.06</v>
      </c>
      <c r="I287" s="39">
        <v>-663.51</v>
      </c>
      <c r="J287" s="40">
        <f t="shared" si="117"/>
        <v>0.2</v>
      </c>
      <c r="K287" s="41">
        <f t="shared" si="118"/>
        <v>-12.06</v>
      </c>
      <c r="L287" s="42">
        <f t="shared" si="119"/>
        <v>0</v>
      </c>
      <c r="M287" s="39">
        <f t="shared" si="120"/>
        <v>-663.51</v>
      </c>
      <c r="N287" s="38">
        <f>VLOOKUP(CONCATENATE(A287,"-6"),'Restated Depr'!$B$6:$G$7674,6,0)</f>
        <v>0.2</v>
      </c>
      <c r="O287" s="42">
        <f t="shared" si="121"/>
        <v>-12.06</v>
      </c>
      <c r="P287" s="42">
        <f t="shared" si="122"/>
        <v>0</v>
      </c>
      <c r="Q287" t="s">
        <v>7604</v>
      </c>
    </row>
    <row r="288" spans="1:25" hidden="1">
      <c r="A288" s="34" t="s">
        <v>19</v>
      </c>
      <c r="B288" s="34" t="s">
        <v>862</v>
      </c>
      <c r="C288" s="226" t="s">
        <v>7840</v>
      </c>
      <c r="D288" s="219">
        <v>391.2</v>
      </c>
      <c r="E288" s="327">
        <v>43220</v>
      </c>
      <c r="F288" s="37">
        <v>-687.63</v>
      </c>
      <c r="G288" s="38">
        <v>0.2</v>
      </c>
      <c r="H288" s="312">
        <v>-12.06</v>
      </c>
      <c r="I288" s="39">
        <v>-663.51</v>
      </c>
      <c r="J288" s="40">
        <f t="shared" si="117"/>
        <v>0.2</v>
      </c>
      <c r="K288" s="41">
        <f t="shared" si="118"/>
        <v>-12.06</v>
      </c>
      <c r="L288" s="42">
        <f t="shared" si="119"/>
        <v>0</v>
      </c>
      <c r="M288" s="39">
        <f t="shared" si="120"/>
        <v>-663.51</v>
      </c>
      <c r="N288" s="38">
        <f>VLOOKUP(CONCATENATE(A288,"-6"),'Restated Depr'!$B$6:$G$7674,6,0)</f>
        <v>0.2</v>
      </c>
      <c r="O288" s="42">
        <f t="shared" si="121"/>
        <v>-12.06</v>
      </c>
      <c r="P288" s="42">
        <f t="shared" si="122"/>
        <v>0</v>
      </c>
      <c r="Q288" t="s">
        <v>7604</v>
      </c>
    </row>
    <row r="289" spans="1:18" hidden="1">
      <c r="A289" s="34" t="s">
        <v>19</v>
      </c>
      <c r="B289" s="34" t="s">
        <v>863</v>
      </c>
      <c r="C289" s="226" t="s">
        <v>7840</v>
      </c>
      <c r="D289" s="219">
        <v>391.2</v>
      </c>
      <c r="E289" s="327">
        <v>43251</v>
      </c>
      <c r="F289" s="37">
        <v>-675.57</v>
      </c>
      <c r="G289" s="38">
        <v>0.2</v>
      </c>
      <c r="H289" s="312">
        <v>-12.06</v>
      </c>
      <c r="I289" s="39">
        <v>-663.51</v>
      </c>
      <c r="J289" s="40">
        <f t="shared" si="117"/>
        <v>0.2</v>
      </c>
      <c r="K289" s="41">
        <f t="shared" si="118"/>
        <v>-12.06</v>
      </c>
      <c r="L289" s="42">
        <f t="shared" si="119"/>
        <v>0</v>
      </c>
      <c r="M289" s="39">
        <f t="shared" si="120"/>
        <v>-663.51</v>
      </c>
      <c r="N289" s="38">
        <f>VLOOKUP(CONCATENATE(A289,"-6"),'Restated Depr'!$B$6:$G$7674,6,0)</f>
        <v>0.2</v>
      </c>
      <c r="O289" s="42">
        <f t="shared" si="121"/>
        <v>-12.06</v>
      </c>
      <c r="P289" s="42">
        <f t="shared" si="122"/>
        <v>0</v>
      </c>
      <c r="Q289" t="s">
        <v>7604</v>
      </c>
    </row>
    <row r="290" spans="1:18" hidden="1">
      <c r="A290" s="34" t="s">
        <v>19</v>
      </c>
      <c r="B290" s="34" t="s">
        <v>864</v>
      </c>
      <c r="C290" s="226" t="s">
        <v>7840</v>
      </c>
      <c r="D290" s="219">
        <v>391.2</v>
      </c>
      <c r="E290" s="327">
        <v>43281</v>
      </c>
      <c r="F290" s="37">
        <v>-663.51</v>
      </c>
      <c r="G290" s="38">
        <v>0.2</v>
      </c>
      <c r="H290" s="312">
        <v>-12.06</v>
      </c>
      <c r="I290" s="39">
        <v>-663.51</v>
      </c>
      <c r="J290" s="40">
        <f t="shared" si="117"/>
        <v>0.2</v>
      </c>
      <c r="K290" s="41">
        <f t="shared" si="118"/>
        <v>-12.06</v>
      </c>
      <c r="L290" s="42">
        <f t="shared" si="119"/>
        <v>0</v>
      </c>
      <c r="M290" s="39">
        <f t="shared" si="120"/>
        <v>-663.51</v>
      </c>
      <c r="N290" s="38">
        <f>VLOOKUP(CONCATENATE(A290,"-6"),'Restated Depr'!$B$6:$G$7674,6,0)</f>
        <v>0.2</v>
      </c>
      <c r="O290" s="42">
        <f t="shared" si="121"/>
        <v>-12.06</v>
      </c>
      <c r="P290" s="42">
        <f t="shared" si="122"/>
        <v>0</v>
      </c>
      <c r="Q290" t="s">
        <v>7604</v>
      </c>
      <c r="R290" s="5"/>
    </row>
    <row r="291" spans="1:18" ht="15.75" hidden="1" thickBot="1">
      <c r="A291" t="s">
        <v>19</v>
      </c>
      <c r="C291" s="224" t="s">
        <v>650</v>
      </c>
      <c r="D291"/>
      <c r="E291" s="323" t="s">
        <v>606</v>
      </c>
      <c r="F291" s="1"/>
      <c r="G291" s="5"/>
      <c r="H291" s="310">
        <f>SUM(H279:H290)</f>
        <v>-231.60000000000002</v>
      </c>
      <c r="I291" s="10"/>
      <c r="J291" s="10"/>
      <c r="K291" s="32">
        <f>SUM(K279:K290)</f>
        <v>-231.60000000000002</v>
      </c>
      <c r="L291" s="28">
        <f>SUM(L279:L290)</f>
        <v>0</v>
      </c>
      <c r="M291" s="10"/>
      <c r="N291" s="5"/>
      <c r="O291" s="28">
        <f>SUM(O279:O290)</f>
        <v>-144.72</v>
      </c>
      <c r="P291" s="28">
        <f>SUM(P279:P290)</f>
        <v>86.88</v>
      </c>
    </row>
    <row r="292" spans="1:18" hidden="1">
      <c r="A292" s="36" t="s">
        <v>20</v>
      </c>
      <c r="B292" s="36" t="s">
        <v>865</v>
      </c>
      <c r="C292" s="225" t="s">
        <v>7840</v>
      </c>
      <c r="D292" s="218" t="s">
        <v>7603</v>
      </c>
      <c r="E292" s="328">
        <v>42947</v>
      </c>
      <c r="F292" s="284">
        <v>832657.21</v>
      </c>
      <c r="G292" s="44">
        <v>0.1</v>
      </c>
      <c r="H292" s="200">
        <v>6938.81</v>
      </c>
      <c r="I292" s="286">
        <v>832657.21</v>
      </c>
      <c r="J292" s="47">
        <f t="shared" ref="J292:J303" si="123">G292</f>
        <v>0.1</v>
      </c>
      <c r="K292" s="199">
        <f t="shared" ref="K292:K303" si="124">VLOOKUP(CONCATENATE(A292,"-6"),B$19:H$7676,7,0)</f>
        <v>0</v>
      </c>
      <c r="L292" s="200">
        <f t="shared" ref="L292:L303" si="125">K292-H292</f>
        <v>-6938.81</v>
      </c>
      <c r="M292" s="286">
        <f t="shared" ref="M292:M303" si="126">I292</f>
        <v>832657.21</v>
      </c>
      <c r="N292" s="44">
        <f>VLOOKUP(CONCATENATE(A292,"-6"),'Restated Depr'!$B$6:$G$7674,6,0)</f>
        <v>0</v>
      </c>
      <c r="O292" s="200">
        <f t="shared" ref="O292:O303" si="127">H292+L292</f>
        <v>0</v>
      </c>
      <c r="P292" s="200">
        <f t="shared" ref="P292:P303" si="128">O292-K292</f>
        <v>0</v>
      </c>
      <c r="Q292" t="s">
        <v>633</v>
      </c>
    </row>
    <row r="293" spans="1:18" hidden="1">
      <c r="A293" s="36" t="s">
        <v>20</v>
      </c>
      <c r="B293" s="36" t="s">
        <v>866</v>
      </c>
      <c r="C293" s="225" t="s">
        <v>7840</v>
      </c>
      <c r="D293" s="218" t="s">
        <v>7603</v>
      </c>
      <c r="E293" s="328">
        <v>42978</v>
      </c>
      <c r="F293" s="43">
        <v>832657.21</v>
      </c>
      <c r="G293" s="44">
        <v>0.1</v>
      </c>
      <c r="H293" s="204">
        <v>6938.81</v>
      </c>
      <c r="I293" s="46">
        <v>832657.21</v>
      </c>
      <c r="J293" s="47">
        <f t="shared" si="123"/>
        <v>0.1</v>
      </c>
      <c r="K293" s="201">
        <f t="shared" si="124"/>
        <v>0</v>
      </c>
      <c r="L293" s="204">
        <f t="shared" si="125"/>
        <v>-6938.81</v>
      </c>
      <c r="M293" s="46">
        <f t="shared" si="126"/>
        <v>832657.21</v>
      </c>
      <c r="N293" s="44">
        <f>VLOOKUP(CONCATENATE(A293,"-6"),'Restated Depr'!$B$6:$G$7674,6,0)</f>
        <v>0</v>
      </c>
      <c r="O293" s="204">
        <f t="shared" si="127"/>
        <v>0</v>
      </c>
      <c r="P293" s="204">
        <f t="shared" si="128"/>
        <v>0</v>
      </c>
      <c r="Q293" t="s">
        <v>633</v>
      </c>
    </row>
    <row r="294" spans="1:18" hidden="1">
      <c r="A294" s="36" t="s">
        <v>20</v>
      </c>
      <c r="B294" s="36" t="s">
        <v>867</v>
      </c>
      <c r="C294" s="225" t="s">
        <v>7840</v>
      </c>
      <c r="D294" s="218" t="s">
        <v>7603</v>
      </c>
      <c r="E294" s="328">
        <v>43008</v>
      </c>
      <c r="F294" s="43">
        <v>832657.21</v>
      </c>
      <c r="G294" s="44">
        <v>0.1</v>
      </c>
      <c r="H294" s="204">
        <v>6938.81</v>
      </c>
      <c r="I294" s="46">
        <v>832657.21</v>
      </c>
      <c r="J294" s="47">
        <f t="shared" si="123"/>
        <v>0.1</v>
      </c>
      <c r="K294" s="201">
        <f t="shared" si="124"/>
        <v>0</v>
      </c>
      <c r="L294" s="204">
        <f t="shared" si="125"/>
        <v>-6938.81</v>
      </c>
      <c r="M294" s="46">
        <f t="shared" si="126"/>
        <v>832657.21</v>
      </c>
      <c r="N294" s="44">
        <f>VLOOKUP(CONCATENATE(A294,"-6"),'Restated Depr'!$B$6:$G$7674,6,0)</f>
        <v>0</v>
      </c>
      <c r="O294" s="204">
        <f t="shared" si="127"/>
        <v>0</v>
      </c>
      <c r="P294" s="204">
        <f t="shared" si="128"/>
        <v>0</v>
      </c>
      <c r="Q294" t="s">
        <v>633</v>
      </c>
    </row>
    <row r="295" spans="1:18" hidden="1">
      <c r="A295" s="36" t="s">
        <v>20</v>
      </c>
      <c r="B295" s="36" t="s">
        <v>868</v>
      </c>
      <c r="C295" s="225" t="s">
        <v>7840</v>
      </c>
      <c r="D295" s="218" t="s">
        <v>7603</v>
      </c>
      <c r="E295" s="328">
        <v>43039</v>
      </c>
      <c r="F295" s="43">
        <v>832657.21</v>
      </c>
      <c r="G295" s="44">
        <v>0.1</v>
      </c>
      <c r="H295" s="204">
        <v>6938.81</v>
      </c>
      <c r="I295" s="46">
        <v>832657.21</v>
      </c>
      <c r="J295" s="47">
        <f t="shared" si="123"/>
        <v>0.1</v>
      </c>
      <c r="K295" s="201">
        <f t="shared" si="124"/>
        <v>0</v>
      </c>
      <c r="L295" s="204">
        <f t="shared" si="125"/>
        <v>-6938.81</v>
      </c>
      <c r="M295" s="46">
        <f t="shared" si="126"/>
        <v>832657.21</v>
      </c>
      <c r="N295" s="44">
        <f>VLOOKUP(CONCATENATE(A295,"-6"),'Restated Depr'!$B$6:$G$7674,6,0)</f>
        <v>0</v>
      </c>
      <c r="O295" s="204">
        <f t="shared" si="127"/>
        <v>0</v>
      </c>
      <c r="P295" s="204">
        <f t="shared" si="128"/>
        <v>0</v>
      </c>
      <c r="Q295" t="s">
        <v>633</v>
      </c>
    </row>
    <row r="296" spans="1:18" hidden="1">
      <c r="A296" s="36" t="s">
        <v>20</v>
      </c>
      <c r="B296" s="36" t="s">
        <v>869</v>
      </c>
      <c r="C296" s="225" t="s">
        <v>7840</v>
      </c>
      <c r="D296" s="218" t="s">
        <v>7603</v>
      </c>
      <c r="E296" s="328">
        <v>43069</v>
      </c>
      <c r="F296" s="43">
        <v>832657.21</v>
      </c>
      <c r="G296" s="44">
        <v>0.1</v>
      </c>
      <c r="H296" s="204">
        <v>6938.81</v>
      </c>
      <c r="I296" s="46">
        <v>832657.21</v>
      </c>
      <c r="J296" s="47">
        <f t="shared" si="123"/>
        <v>0.1</v>
      </c>
      <c r="K296" s="201">
        <f t="shared" si="124"/>
        <v>0</v>
      </c>
      <c r="L296" s="204">
        <f t="shared" si="125"/>
        <v>-6938.81</v>
      </c>
      <c r="M296" s="46">
        <f t="shared" si="126"/>
        <v>832657.21</v>
      </c>
      <c r="N296" s="44">
        <f>VLOOKUP(CONCATENATE(A296,"-6"),'Restated Depr'!$B$6:$G$7674,6,0)</f>
        <v>0</v>
      </c>
      <c r="O296" s="204">
        <f t="shared" si="127"/>
        <v>0</v>
      </c>
      <c r="P296" s="204">
        <f t="shared" si="128"/>
        <v>0</v>
      </c>
      <c r="Q296" t="s">
        <v>633</v>
      </c>
    </row>
    <row r="297" spans="1:18" hidden="1">
      <c r="A297" s="36" t="s">
        <v>20</v>
      </c>
      <c r="B297" s="36" t="s">
        <v>870</v>
      </c>
      <c r="C297" s="225" t="s">
        <v>7840</v>
      </c>
      <c r="D297" s="218" t="s">
        <v>7603</v>
      </c>
      <c r="E297" s="328">
        <v>43100</v>
      </c>
      <c r="F297" s="43">
        <v>832657.21</v>
      </c>
      <c r="G297" s="44">
        <v>0.1</v>
      </c>
      <c r="H297" s="204">
        <v>6938.81</v>
      </c>
      <c r="I297" s="46">
        <v>832657.21</v>
      </c>
      <c r="J297" s="47">
        <f t="shared" si="123"/>
        <v>0.1</v>
      </c>
      <c r="K297" s="201">
        <f t="shared" si="124"/>
        <v>0</v>
      </c>
      <c r="L297" s="204">
        <f t="shared" si="125"/>
        <v>-6938.81</v>
      </c>
      <c r="M297" s="46">
        <f t="shared" si="126"/>
        <v>832657.21</v>
      </c>
      <c r="N297" s="44">
        <f>VLOOKUP(CONCATENATE(A297,"-6"),'Restated Depr'!$B$6:$G$7674,6,0)</f>
        <v>0</v>
      </c>
      <c r="O297" s="204">
        <f t="shared" si="127"/>
        <v>0</v>
      </c>
      <c r="P297" s="204">
        <f t="shared" si="128"/>
        <v>0</v>
      </c>
      <c r="Q297" t="s">
        <v>633</v>
      </c>
    </row>
    <row r="298" spans="1:18" hidden="1">
      <c r="A298" s="36" t="s">
        <v>20</v>
      </c>
      <c r="B298" s="36" t="s">
        <v>871</v>
      </c>
      <c r="C298" s="225" t="s">
        <v>7840</v>
      </c>
      <c r="D298" s="218" t="s">
        <v>7603</v>
      </c>
      <c r="E298" s="328">
        <v>43131</v>
      </c>
      <c r="F298" s="43">
        <v>832657.21</v>
      </c>
      <c r="G298" s="44">
        <v>0</v>
      </c>
      <c r="H298" s="204">
        <v>0</v>
      </c>
      <c r="I298" s="46">
        <v>832657.21</v>
      </c>
      <c r="J298" s="47">
        <f t="shared" si="123"/>
        <v>0</v>
      </c>
      <c r="K298" s="201">
        <f t="shared" si="124"/>
        <v>0</v>
      </c>
      <c r="L298" s="204">
        <f t="shared" si="125"/>
        <v>0</v>
      </c>
      <c r="M298" s="46">
        <f t="shared" si="126"/>
        <v>832657.21</v>
      </c>
      <c r="N298" s="44">
        <f>VLOOKUP(CONCATENATE(A298,"-6"),'Restated Depr'!$B$6:$G$7674,6,0)</f>
        <v>0</v>
      </c>
      <c r="O298" s="204">
        <f t="shared" si="127"/>
        <v>0</v>
      </c>
      <c r="P298" s="204">
        <f t="shared" si="128"/>
        <v>0</v>
      </c>
      <c r="Q298" t="s">
        <v>633</v>
      </c>
    </row>
    <row r="299" spans="1:18" hidden="1">
      <c r="A299" s="36" t="s">
        <v>20</v>
      </c>
      <c r="B299" s="36" t="s">
        <v>872</v>
      </c>
      <c r="C299" s="225" t="s">
        <v>7840</v>
      </c>
      <c r="D299" s="218" t="s">
        <v>7603</v>
      </c>
      <c r="E299" s="328">
        <v>43159</v>
      </c>
      <c r="F299" s="43">
        <v>832657.21</v>
      </c>
      <c r="G299" s="44">
        <v>0</v>
      </c>
      <c r="H299" s="204">
        <v>0</v>
      </c>
      <c r="I299" s="46">
        <v>832657.21</v>
      </c>
      <c r="J299" s="47">
        <f t="shared" si="123"/>
        <v>0</v>
      </c>
      <c r="K299" s="201">
        <f t="shared" si="124"/>
        <v>0</v>
      </c>
      <c r="L299" s="204">
        <f t="shared" si="125"/>
        <v>0</v>
      </c>
      <c r="M299" s="46">
        <f t="shared" si="126"/>
        <v>832657.21</v>
      </c>
      <c r="N299" s="44">
        <f>VLOOKUP(CONCATENATE(A299,"-6"),'Restated Depr'!$B$6:$G$7674,6,0)</f>
        <v>0</v>
      </c>
      <c r="O299" s="204">
        <f t="shared" si="127"/>
        <v>0</v>
      </c>
      <c r="P299" s="204">
        <f t="shared" si="128"/>
        <v>0</v>
      </c>
      <c r="Q299" t="s">
        <v>633</v>
      </c>
    </row>
    <row r="300" spans="1:18" hidden="1">
      <c r="A300" s="36" t="s">
        <v>20</v>
      </c>
      <c r="B300" s="36" t="s">
        <v>873</v>
      </c>
      <c r="C300" s="225" t="s">
        <v>7840</v>
      </c>
      <c r="D300" s="218" t="s">
        <v>7603</v>
      </c>
      <c r="E300" s="328">
        <v>43190</v>
      </c>
      <c r="F300" s="43">
        <v>832657.21</v>
      </c>
      <c r="G300" s="44">
        <v>0</v>
      </c>
      <c r="H300" s="204">
        <v>0</v>
      </c>
      <c r="I300" s="46">
        <v>832657.21</v>
      </c>
      <c r="J300" s="47">
        <f t="shared" si="123"/>
        <v>0</v>
      </c>
      <c r="K300" s="201">
        <f t="shared" si="124"/>
        <v>0</v>
      </c>
      <c r="L300" s="204">
        <f t="shared" si="125"/>
        <v>0</v>
      </c>
      <c r="M300" s="46">
        <f t="shared" si="126"/>
        <v>832657.21</v>
      </c>
      <c r="N300" s="44">
        <f>VLOOKUP(CONCATENATE(A300,"-6"),'Restated Depr'!$B$6:$G$7674,6,0)</f>
        <v>0</v>
      </c>
      <c r="O300" s="204">
        <f t="shared" si="127"/>
        <v>0</v>
      </c>
      <c r="P300" s="204">
        <f t="shared" si="128"/>
        <v>0</v>
      </c>
      <c r="Q300" t="s">
        <v>633</v>
      </c>
    </row>
    <row r="301" spans="1:18" hidden="1">
      <c r="A301" s="36" t="s">
        <v>20</v>
      </c>
      <c r="B301" s="36" t="s">
        <v>874</v>
      </c>
      <c r="C301" s="225" t="s">
        <v>7840</v>
      </c>
      <c r="D301" s="218" t="s">
        <v>7603</v>
      </c>
      <c r="E301" s="328">
        <v>43220</v>
      </c>
      <c r="F301" s="43">
        <v>832657.21</v>
      </c>
      <c r="G301" s="44">
        <v>0</v>
      </c>
      <c r="H301" s="204">
        <v>0</v>
      </c>
      <c r="I301" s="46">
        <v>832657.21</v>
      </c>
      <c r="J301" s="47">
        <f t="shared" si="123"/>
        <v>0</v>
      </c>
      <c r="K301" s="201">
        <f t="shared" si="124"/>
        <v>0</v>
      </c>
      <c r="L301" s="204">
        <f t="shared" si="125"/>
        <v>0</v>
      </c>
      <c r="M301" s="46">
        <f t="shared" si="126"/>
        <v>832657.21</v>
      </c>
      <c r="N301" s="44">
        <f>VLOOKUP(CONCATENATE(A301,"-6"),'Restated Depr'!$B$6:$G$7674,6,0)</f>
        <v>0</v>
      </c>
      <c r="O301" s="204">
        <f t="shared" si="127"/>
        <v>0</v>
      </c>
      <c r="P301" s="204">
        <f t="shared" si="128"/>
        <v>0</v>
      </c>
      <c r="Q301" t="s">
        <v>633</v>
      </c>
    </row>
    <row r="302" spans="1:18" hidden="1">
      <c r="A302" s="36" t="s">
        <v>20</v>
      </c>
      <c r="B302" s="36" t="s">
        <v>875</v>
      </c>
      <c r="C302" s="225" t="s">
        <v>7840</v>
      </c>
      <c r="D302" s="218" t="s">
        <v>7603</v>
      </c>
      <c r="E302" s="328">
        <v>43251</v>
      </c>
      <c r="F302" s="43">
        <v>832657.21</v>
      </c>
      <c r="G302" s="44">
        <v>0</v>
      </c>
      <c r="H302" s="204">
        <v>0</v>
      </c>
      <c r="I302" s="46">
        <v>832657.21</v>
      </c>
      <c r="J302" s="47">
        <f t="shared" si="123"/>
        <v>0</v>
      </c>
      <c r="K302" s="201">
        <f t="shared" si="124"/>
        <v>0</v>
      </c>
      <c r="L302" s="204">
        <f t="shared" si="125"/>
        <v>0</v>
      </c>
      <c r="M302" s="46">
        <f t="shared" si="126"/>
        <v>832657.21</v>
      </c>
      <c r="N302" s="44">
        <f>VLOOKUP(CONCATENATE(A302,"-6"),'Restated Depr'!$B$6:$G$7674,6,0)</f>
        <v>0</v>
      </c>
      <c r="O302" s="204">
        <f t="shared" si="127"/>
        <v>0</v>
      </c>
      <c r="P302" s="204">
        <f t="shared" si="128"/>
        <v>0</v>
      </c>
      <c r="Q302" t="s">
        <v>633</v>
      </c>
    </row>
    <row r="303" spans="1:18" hidden="1">
      <c r="A303" s="36" t="s">
        <v>20</v>
      </c>
      <c r="B303" s="36" t="s">
        <v>876</v>
      </c>
      <c r="C303" s="225" t="s">
        <v>7840</v>
      </c>
      <c r="D303" s="218" t="s">
        <v>7603</v>
      </c>
      <c r="E303" s="328">
        <v>43281</v>
      </c>
      <c r="F303" s="43">
        <v>832657.21</v>
      </c>
      <c r="G303" s="44">
        <v>0</v>
      </c>
      <c r="H303" s="204">
        <v>0</v>
      </c>
      <c r="I303" s="46">
        <v>832657.21</v>
      </c>
      <c r="J303" s="47">
        <f t="shared" si="123"/>
        <v>0</v>
      </c>
      <c r="K303" s="201">
        <f t="shared" si="124"/>
        <v>0</v>
      </c>
      <c r="L303" s="204">
        <f t="shared" si="125"/>
        <v>0</v>
      </c>
      <c r="M303" s="46">
        <f t="shared" si="126"/>
        <v>832657.21</v>
      </c>
      <c r="N303" s="44">
        <f>VLOOKUP(CONCATENATE(A303,"-6"),'Restated Depr'!$B$6:$G$7674,6,0)</f>
        <v>0</v>
      </c>
      <c r="O303" s="204">
        <f t="shared" si="127"/>
        <v>0</v>
      </c>
      <c r="P303" s="204">
        <f t="shared" si="128"/>
        <v>0</v>
      </c>
      <c r="Q303" t="s">
        <v>633</v>
      </c>
      <c r="R303" s="5"/>
    </row>
    <row r="304" spans="1:18" ht="15.75" hidden="1" thickBot="1">
      <c r="A304" t="s">
        <v>20</v>
      </c>
      <c r="C304" s="224" t="s">
        <v>650</v>
      </c>
      <c r="D304"/>
      <c r="E304" s="323" t="s">
        <v>606</v>
      </c>
      <c r="F304" s="1"/>
      <c r="G304" s="5"/>
      <c r="H304" s="310">
        <f>SUM(H292:H303)</f>
        <v>41632.86</v>
      </c>
      <c r="I304" s="10"/>
      <c r="J304" s="10"/>
      <c r="K304" s="32">
        <f>SUM(K292:K303)</f>
        <v>0</v>
      </c>
      <c r="L304" s="28">
        <f>SUM(L292:L303)</f>
        <v>-41632.86</v>
      </c>
      <c r="M304" s="10"/>
      <c r="N304" s="5"/>
      <c r="O304" s="28">
        <f>SUM(O292:O303)</f>
        <v>0</v>
      </c>
      <c r="P304" s="28">
        <f>SUM(P292:P303)</f>
        <v>0</v>
      </c>
    </row>
    <row r="305" spans="1:18" hidden="1">
      <c r="A305" t="s">
        <v>21</v>
      </c>
      <c r="B305" t="s">
        <v>877</v>
      </c>
      <c r="C305" s="224" t="s">
        <v>7840</v>
      </c>
      <c r="D305" s="2">
        <v>393.01</v>
      </c>
      <c r="E305" s="324">
        <v>42947</v>
      </c>
      <c r="F305" s="9">
        <v>53673.84</v>
      </c>
      <c r="G305" s="5">
        <v>0.05</v>
      </c>
      <c r="H305" s="299">
        <v>223.64</v>
      </c>
      <c r="I305" s="15">
        <v>53673.84</v>
      </c>
      <c r="J305" s="11">
        <f t="shared" ref="J305:J316" si="129">G305</f>
        <v>0.05</v>
      </c>
      <c r="K305" s="31">
        <f t="shared" ref="K305:K316" si="130">I305*J305/12</f>
        <v>223.64099999999999</v>
      </c>
      <c r="L305" s="289">
        <f t="shared" ref="L305:L316" si="131">K305-H305</f>
        <v>1.0000000000047748E-3</v>
      </c>
      <c r="M305" s="15">
        <f t="shared" ref="M305:M316" si="132">I305</f>
        <v>53673.84</v>
      </c>
      <c r="N305" s="5">
        <f>VLOOKUP(CONCATENATE(A305,"-6"),'Restated Depr'!$B$6:$G$7674,6,0)</f>
        <v>0.05</v>
      </c>
      <c r="O305" s="289">
        <f t="shared" ref="O305:O316" si="133">M305*N305/12</f>
        <v>223.64099999999999</v>
      </c>
      <c r="P305" s="289">
        <f t="shared" ref="P305:P316" si="134">O305-K305</f>
        <v>0</v>
      </c>
      <c r="Q305" t="s">
        <v>7819</v>
      </c>
    </row>
    <row r="306" spans="1:18" hidden="1">
      <c r="A306" t="s">
        <v>21</v>
      </c>
      <c r="B306" t="s">
        <v>878</v>
      </c>
      <c r="C306" s="224" t="s">
        <v>7840</v>
      </c>
      <c r="D306" s="2">
        <v>393.01</v>
      </c>
      <c r="E306" s="324">
        <v>42978</v>
      </c>
      <c r="F306" s="1">
        <v>53673.84</v>
      </c>
      <c r="G306" s="5">
        <v>0.05</v>
      </c>
      <c r="H306" s="298">
        <v>223.64</v>
      </c>
      <c r="I306" s="10">
        <v>53673.84</v>
      </c>
      <c r="J306" s="11">
        <f t="shared" si="129"/>
        <v>0.05</v>
      </c>
      <c r="K306" s="30">
        <f t="shared" si="130"/>
        <v>223.64099999999999</v>
      </c>
      <c r="L306" s="29">
        <f t="shared" si="131"/>
        <v>1.0000000000047748E-3</v>
      </c>
      <c r="M306" s="10">
        <f t="shared" si="132"/>
        <v>53673.84</v>
      </c>
      <c r="N306" s="5">
        <f>VLOOKUP(CONCATENATE(A306,"-6"),'Restated Depr'!$B$6:$G$7674,6,0)</f>
        <v>0.05</v>
      </c>
      <c r="O306" s="29">
        <f t="shared" si="133"/>
        <v>223.64099999999999</v>
      </c>
      <c r="P306" s="29">
        <f t="shared" si="134"/>
        <v>0</v>
      </c>
      <c r="Q306" t="s">
        <v>7819</v>
      </c>
    </row>
    <row r="307" spans="1:18" hidden="1">
      <c r="A307" t="s">
        <v>21</v>
      </c>
      <c r="B307" t="s">
        <v>879</v>
      </c>
      <c r="C307" s="224" t="s">
        <v>7840</v>
      </c>
      <c r="D307" s="2">
        <v>393.01</v>
      </c>
      <c r="E307" s="324">
        <v>43008</v>
      </c>
      <c r="F307" s="1">
        <v>53673.84</v>
      </c>
      <c r="G307" s="5">
        <v>0.05</v>
      </c>
      <c r="H307" s="298">
        <v>223.64</v>
      </c>
      <c r="I307" s="10">
        <v>53673.84</v>
      </c>
      <c r="J307" s="11">
        <f t="shared" si="129"/>
        <v>0.05</v>
      </c>
      <c r="K307" s="30">
        <f t="shared" si="130"/>
        <v>223.64099999999999</v>
      </c>
      <c r="L307" s="29">
        <f t="shared" si="131"/>
        <v>1.0000000000047748E-3</v>
      </c>
      <c r="M307" s="10">
        <f t="shared" si="132"/>
        <v>53673.84</v>
      </c>
      <c r="N307" s="5">
        <f>VLOOKUP(CONCATENATE(A307,"-6"),'Restated Depr'!$B$6:$G$7674,6,0)</f>
        <v>0.05</v>
      </c>
      <c r="O307" s="29">
        <f t="shared" si="133"/>
        <v>223.64099999999999</v>
      </c>
      <c r="P307" s="29">
        <f t="shared" si="134"/>
        <v>0</v>
      </c>
      <c r="Q307" t="s">
        <v>7819</v>
      </c>
    </row>
    <row r="308" spans="1:18" hidden="1">
      <c r="A308" t="s">
        <v>21</v>
      </c>
      <c r="B308" t="s">
        <v>880</v>
      </c>
      <c r="C308" s="224" t="s">
        <v>7840</v>
      </c>
      <c r="D308" s="2">
        <v>393.01</v>
      </c>
      <c r="E308" s="324">
        <v>43039</v>
      </c>
      <c r="F308" s="1">
        <v>53673.84</v>
      </c>
      <c r="G308" s="5">
        <v>0.05</v>
      </c>
      <c r="H308" s="298">
        <v>223.64</v>
      </c>
      <c r="I308" s="10">
        <v>53673.84</v>
      </c>
      <c r="J308" s="11">
        <f t="shared" si="129"/>
        <v>0.05</v>
      </c>
      <c r="K308" s="30">
        <f t="shared" si="130"/>
        <v>223.64099999999999</v>
      </c>
      <c r="L308" s="29">
        <f t="shared" si="131"/>
        <v>1.0000000000047748E-3</v>
      </c>
      <c r="M308" s="10">
        <f t="shared" si="132"/>
        <v>53673.84</v>
      </c>
      <c r="N308" s="5">
        <f>VLOOKUP(CONCATENATE(A308,"-6"),'Restated Depr'!$B$6:$G$7674,6,0)</f>
        <v>0.05</v>
      </c>
      <c r="O308" s="29">
        <f t="shared" si="133"/>
        <v>223.64099999999999</v>
      </c>
      <c r="P308" s="29">
        <f t="shared" si="134"/>
        <v>0</v>
      </c>
      <c r="Q308" t="s">
        <v>7819</v>
      </c>
    </row>
    <row r="309" spans="1:18" hidden="1">
      <c r="A309" t="s">
        <v>21</v>
      </c>
      <c r="B309" t="s">
        <v>881</v>
      </c>
      <c r="C309" s="224" t="s">
        <v>7840</v>
      </c>
      <c r="D309" s="2">
        <v>393.01</v>
      </c>
      <c r="E309" s="324">
        <v>43069</v>
      </c>
      <c r="F309" s="1">
        <v>53673.84</v>
      </c>
      <c r="G309" s="5">
        <v>0.05</v>
      </c>
      <c r="H309" s="298">
        <v>223.64</v>
      </c>
      <c r="I309" s="10">
        <v>53673.84</v>
      </c>
      <c r="J309" s="11">
        <f t="shared" si="129"/>
        <v>0.05</v>
      </c>
      <c r="K309" s="30">
        <f t="shared" si="130"/>
        <v>223.64099999999999</v>
      </c>
      <c r="L309" s="29">
        <f t="shared" si="131"/>
        <v>1.0000000000047748E-3</v>
      </c>
      <c r="M309" s="10">
        <f t="shared" si="132"/>
        <v>53673.84</v>
      </c>
      <c r="N309" s="5">
        <f>VLOOKUP(CONCATENATE(A309,"-6"),'Restated Depr'!$B$6:$G$7674,6,0)</f>
        <v>0.05</v>
      </c>
      <c r="O309" s="29">
        <f t="shared" si="133"/>
        <v>223.64099999999999</v>
      </c>
      <c r="P309" s="29">
        <f t="shared" si="134"/>
        <v>0</v>
      </c>
      <c r="Q309" t="s">
        <v>7819</v>
      </c>
    </row>
    <row r="310" spans="1:18" hidden="1">
      <c r="A310" t="s">
        <v>21</v>
      </c>
      <c r="B310" t="s">
        <v>882</v>
      </c>
      <c r="C310" s="224" t="s">
        <v>7840</v>
      </c>
      <c r="D310" s="2">
        <v>393.01</v>
      </c>
      <c r="E310" s="324">
        <v>43100</v>
      </c>
      <c r="F310" s="1">
        <v>53673.84</v>
      </c>
      <c r="G310" s="18">
        <v>0.05</v>
      </c>
      <c r="H310" s="298">
        <v>223.64</v>
      </c>
      <c r="I310" s="10">
        <v>53673.84</v>
      </c>
      <c r="J310" s="11">
        <f t="shared" si="129"/>
        <v>0.05</v>
      </c>
      <c r="K310" s="30">
        <f t="shared" si="130"/>
        <v>223.64099999999999</v>
      </c>
      <c r="L310" s="29">
        <f t="shared" si="131"/>
        <v>1.0000000000047748E-3</v>
      </c>
      <c r="M310" s="10">
        <f t="shared" si="132"/>
        <v>53673.84</v>
      </c>
      <c r="N310" s="5">
        <f>VLOOKUP(CONCATENATE(A310,"-6"),'Restated Depr'!$B$6:$G$7674,6,0)</f>
        <v>0.05</v>
      </c>
      <c r="O310" s="29">
        <f t="shared" si="133"/>
        <v>223.64099999999999</v>
      </c>
      <c r="P310" s="29">
        <f t="shared" si="134"/>
        <v>0</v>
      </c>
      <c r="Q310" t="s">
        <v>7819</v>
      </c>
    </row>
    <row r="311" spans="1:18" hidden="1">
      <c r="A311" t="s">
        <v>21</v>
      </c>
      <c r="B311" t="s">
        <v>883</v>
      </c>
      <c r="C311" s="224" t="s">
        <v>7840</v>
      </c>
      <c r="D311" s="2">
        <v>393.01</v>
      </c>
      <c r="E311" s="324">
        <v>43131</v>
      </c>
      <c r="F311" s="1">
        <v>53673.84</v>
      </c>
      <c r="G311" s="5">
        <v>0.05</v>
      </c>
      <c r="H311" s="298">
        <v>223.64</v>
      </c>
      <c r="I311" s="10">
        <v>53673.84</v>
      </c>
      <c r="J311" s="11">
        <f t="shared" si="129"/>
        <v>0.05</v>
      </c>
      <c r="K311" s="30">
        <f t="shared" si="130"/>
        <v>223.64099999999999</v>
      </c>
      <c r="L311" s="29">
        <f t="shared" si="131"/>
        <v>1.0000000000047748E-3</v>
      </c>
      <c r="M311" s="10">
        <f t="shared" si="132"/>
        <v>53673.84</v>
      </c>
      <c r="N311" s="5">
        <f>VLOOKUP(CONCATENATE(A311,"-6"),'Restated Depr'!$B$6:$G$7674,6,0)</f>
        <v>0.05</v>
      </c>
      <c r="O311" s="29">
        <f t="shared" si="133"/>
        <v>223.64099999999999</v>
      </c>
      <c r="P311" s="29">
        <f t="shared" si="134"/>
        <v>0</v>
      </c>
      <c r="Q311" t="s">
        <v>7819</v>
      </c>
    </row>
    <row r="312" spans="1:18" hidden="1">
      <c r="A312" t="s">
        <v>21</v>
      </c>
      <c r="B312" t="s">
        <v>884</v>
      </c>
      <c r="C312" s="224" t="s">
        <v>7840</v>
      </c>
      <c r="D312" s="2">
        <v>393.01</v>
      </c>
      <c r="E312" s="324">
        <v>43159</v>
      </c>
      <c r="F312" s="1">
        <v>53673.84</v>
      </c>
      <c r="G312" s="5">
        <v>0.05</v>
      </c>
      <c r="H312" s="298">
        <v>223.64</v>
      </c>
      <c r="I312" s="10">
        <v>53673.84</v>
      </c>
      <c r="J312" s="11">
        <f t="shared" si="129"/>
        <v>0.05</v>
      </c>
      <c r="K312" s="30">
        <f t="shared" si="130"/>
        <v>223.64099999999999</v>
      </c>
      <c r="L312" s="29">
        <f t="shared" si="131"/>
        <v>1.0000000000047748E-3</v>
      </c>
      <c r="M312" s="10">
        <f t="shared" si="132"/>
        <v>53673.84</v>
      </c>
      <c r="N312" s="5">
        <f>VLOOKUP(CONCATENATE(A312,"-6"),'Restated Depr'!$B$6:$G$7674,6,0)</f>
        <v>0.05</v>
      </c>
      <c r="O312" s="29">
        <f t="shared" si="133"/>
        <v>223.64099999999999</v>
      </c>
      <c r="P312" s="29">
        <f t="shared" si="134"/>
        <v>0</v>
      </c>
      <c r="Q312" t="s">
        <v>7819</v>
      </c>
    </row>
    <row r="313" spans="1:18" hidden="1">
      <c r="A313" t="s">
        <v>21</v>
      </c>
      <c r="B313" t="s">
        <v>885</v>
      </c>
      <c r="C313" s="224" t="s">
        <v>7840</v>
      </c>
      <c r="D313" s="2">
        <v>393.01</v>
      </c>
      <c r="E313" s="324">
        <v>43190</v>
      </c>
      <c r="F313" s="1">
        <v>53673.84</v>
      </c>
      <c r="G313" s="5">
        <v>0.05</v>
      </c>
      <c r="H313" s="298">
        <v>223.64</v>
      </c>
      <c r="I313" s="10">
        <v>53673.84</v>
      </c>
      <c r="J313" s="11">
        <f t="shared" si="129"/>
        <v>0.05</v>
      </c>
      <c r="K313" s="30">
        <f t="shared" si="130"/>
        <v>223.64099999999999</v>
      </c>
      <c r="L313" s="29">
        <f t="shared" si="131"/>
        <v>1.0000000000047748E-3</v>
      </c>
      <c r="M313" s="10">
        <f t="shared" si="132"/>
        <v>53673.84</v>
      </c>
      <c r="N313" s="5">
        <f>VLOOKUP(CONCATENATE(A313,"-6"),'Restated Depr'!$B$6:$G$7674,6,0)</f>
        <v>0.05</v>
      </c>
      <c r="O313" s="29">
        <f t="shared" si="133"/>
        <v>223.64099999999999</v>
      </c>
      <c r="P313" s="29">
        <f t="shared" si="134"/>
        <v>0</v>
      </c>
      <c r="Q313" t="s">
        <v>7819</v>
      </c>
    </row>
    <row r="314" spans="1:18" hidden="1">
      <c r="A314" t="s">
        <v>21</v>
      </c>
      <c r="B314" t="s">
        <v>886</v>
      </c>
      <c r="C314" s="224" t="s">
        <v>7840</v>
      </c>
      <c r="D314" s="2">
        <v>393.01</v>
      </c>
      <c r="E314" s="324">
        <v>43220</v>
      </c>
      <c r="F314" s="1">
        <v>53673.84</v>
      </c>
      <c r="G314" s="5">
        <v>0.05</v>
      </c>
      <c r="H314" s="298">
        <v>223.64</v>
      </c>
      <c r="I314" s="10">
        <v>53673.84</v>
      </c>
      <c r="J314" s="11">
        <f t="shared" si="129"/>
        <v>0.05</v>
      </c>
      <c r="K314" s="30">
        <f t="shared" si="130"/>
        <v>223.64099999999999</v>
      </c>
      <c r="L314" s="29">
        <f t="shared" si="131"/>
        <v>1.0000000000047748E-3</v>
      </c>
      <c r="M314" s="10">
        <f t="shared" si="132"/>
        <v>53673.84</v>
      </c>
      <c r="N314" s="5">
        <f>VLOOKUP(CONCATENATE(A314,"-6"),'Restated Depr'!$B$6:$G$7674,6,0)</f>
        <v>0.05</v>
      </c>
      <c r="O314" s="29">
        <f t="shared" si="133"/>
        <v>223.64099999999999</v>
      </c>
      <c r="P314" s="29">
        <f t="shared" si="134"/>
        <v>0</v>
      </c>
      <c r="Q314" t="s">
        <v>7819</v>
      </c>
    </row>
    <row r="315" spans="1:18" hidden="1">
      <c r="A315" t="s">
        <v>21</v>
      </c>
      <c r="B315" t="s">
        <v>887</v>
      </c>
      <c r="C315" s="224" t="s">
        <v>7840</v>
      </c>
      <c r="D315" s="2">
        <v>393.01</v>
      </c>
      <c r="E315" s="324">
        <v>43251</v>
      </c>
      <c r="F315" s="1">
        <v>53673.84</v>
      </c>
      <c r="G315" s="5">
        <v>0.05</v>
      </c>
      <c r="H315" s="298">
        <v>223.64</v>
      </c>
      <c r="I315" s="10">
        <v>53673.84</v>
      </c>
      <c r="J315" s="11">
        <f t="shared" si="129"/>
        <v>0.05</v>
      </c>
      <c r="K315" s="30">
        <f t="shared" si="130"/>
        <v>223.64099999999999</v>
      </c>
      <c r="L315" s="29">
        <f t="shared" si="131"/>
        <v>1.0000000000047748E-3</v>
      </c>
      <c r="M315" s="10">
        <f t="shared" si="132"/>
        <v>53673.84</v>
      </c>
      <c r="N315" s="5">
        <f>VLOOKUP(CONCATENATE(A315,"-6"),'Restated Depr'!$B$6:$G$7674,6,0)</f>
        <v>0.05</v>
      </c>
      <c r="O315" s="29">
        <f t="shared" si="133"/>
        <v>223.64099999999999</v>
      </c>
      <c r="P315" s="29">
        <f t="shared" si="134"/>
        <v>0</v>
      </c>
      <c r="Q315" t="s">
        <v>7819</v>
      </c>
    </row>
    <row r="316" spans="1:18" hidden="1">
      <c r="A316" t="s">
        <v>21</v>
      </c>
      <c r="B316" t="s">
        <v>888</v>
      </c>
      <c r="C316" s="224" t="s">
        <v>7840</v>
      </c>
      <c r="D316" s="2">
        <v>393.01</v>
      </c>
      <c r="E316" s="324">
        <v>43281</v>
      </c>
      <c r="F316" s="1">
        <v>53673.84</v>
      </c>
      <c r="G316" s="5">
        <v>0.05</v>
      </c>
      <c r="H316" s="298">
        <v>223.64</v>
      </c>
      <c r="I316" s="10">
        <v>53673.84</v>
      </c>
      <c r="J316" s="11">
        <f t="shared" si="129"/>
        <v>0.05</v>
      </c>
      <c r="K316" s="30">
        <f t="shared" si="130"/>
        <v>223.64099999999999</v>
      </c>
      <c r="L316" s="29">
        <f t="shared" si="131"/>
        <v>1.0000000000047748E-3</v>
      </c>
      <c r="M316" s="10">
        <f t="shared" si="132"/>
        <v>53673.84</v>
      </c>
      <c r="N316" s="5">
        <f>VLOOKUP(CONCATENATE(A316,"-6"),'Restated Depr'!$B$6:$G$7674,6,0)</f>
        <v>0.05</v>
      </c>
      <c r="O316" s="29">
        <f t="shared" si="133"/>
        <v>223.64099999999999</v>
      </c>
      <c r="P316" s="29">
        <f t="shared" si="134"/>
        <v>0</v>
      </c>
      <c r="Q316" t="s">
        <v>7819</v>
      </c>
      <c r="R316" s="5"/>
    </row>
    <row r="317" spans="1:18" ht="15.75" hidden="1" thickBot="1">
      <c r="A317" t="s">
        <v>21</v>
      </c>
      <c r="C317" s="224" t="s">
        <v>650</v>
      </c>
      <c r="D317"/>
      <c r="E317" s="323" t="s">
        <v>606</v>
      </c>
      <c r="F317" s="1"/>
      <c r="G317" s="5"/>
      <c r="H317" s="310">
        <f>SUM(H305:H316)</f>
        <v>2683.6799999999989</v>
      </c>
      <c r="I317" s="10"/>
      <c r="J317" s="10"/>
      <c r="K317" s="32">
        <f>SUM(K305:K316)</f>
        <v>2683.6920000000005</v>
      </c>
      <c r="L317" s="28">
        <f>SUM(L305:L316)</f>
        <v>1.2000000000057298E-2</v>
      </c>
      <c r="M317" s="10"/>
      <c r="N317" s="5"/>
      <c r="O317" s="28">
        <f>SUM(O305:O316)</f>
        <v>2683.6920000000005</v>
      </c>
      <c r="P317" s="28">
        <f>SUM(P305:P316)</f>
        <v>0</v>
      </c>
    </row>
    <row r="318" spans="1:18" hidden="1">
      <c r="A318" s="34" t="s">
        <v>22</v>
      </c>
      <c r="B318" s="34" t="s">
        <v>889</v>
      </c>
      <c r="C318" s="226" t="s">
        <v>7840</v>
      </c>
      <c r="D318" s="219">
        <v>391.2</v>
      </c>
      <c r="E318" s="327">
        <v>42947</v>
      </c>
      <c r="F318" s="285">
        <v>20436.78</v>
      </c>
      <c r="G318" s="38">
        <v>9.0909089999999998E-2</v>
      </c>
      <c r="H318" s="311">
        <v>150.27000000000001</v>
      </c>
      <c r="I318" s="287">
        <v>17749.169999999998</v>
      </c>
      <c r="J318" s="40">
        <f t="shared" ref="J318:J329" si="135">G318</f>
        <v>9.0909089999999998E-2</v>
      </c>
      <c r="K318" s="290">
        <f t="shared" ref="K318:K329" si="136">H318</f>
        <v>150.27000000000001</v>
      </c>
      <c r="L318" s="291">
        <f t="shared" ref="L318:L329" si="137">K318-H318</f>
        <v>0</v>
      </c>
      <c r="M318" s="287">
        <f t="shared" ref="M318:M329" si="138">I318</f>
        <v>17749.169999999998</v>
      </c>
      <c r="N318" s="38">
        <f>VLOOKUP(CONCATENATE(A318,"-6"),'Restated Depr'!$B$6:$G$7674,6,0)</f>
        <v>0.2</v>
      </c>
      <c r="O318" s="291">
        <f t="shared" ref="O318:O329" si="139">VLOOKUP(CONCATENATE(A318,"-6"),$B$3:$K$7676,10,FALSE)</f>
        <v>322.70999999999998</v>
      </c>
      <c r="P318" s="291">
        <f t="shared" ref="P318:P329" si="140">O318-K318</f>
        <v>172.43999999999997</v>
      </c>
      <c r="Q318" t="s">
        <v>7604</v>
      </c>
    </row>
    <row r="319" spans="1:18" hidden="1">
      <c r="A319" s="34" t="s">
        <v>22</v>
      </c>
      <c r="B319" s="34" t="s">
        <v>890</v>
      </c>
      <c r="C319" s="226" t="s">
        <v>7840</v>
      </c>
      <c r="D319" s="219">
        <v>391.2</v>
      </c>
      <c r="E319" s="327">
        <v>42978</v>
      </c>
      <c r="F319" s="37">
        <v>20286.509999999998</v>
      </c>
      <c r="G319" s="38">
        <v>9.0909089999999998E-2</v>
      </c>
      <c r="H319" s="312">
        <v>150.27000000000001</v>
      </c>
      <c r="I319" s="39">
        <v>17749.169999999998</v>
      </c>
      <c r="J319" s="40">
        <f t="shared" si="135"/>
        <v>9.0909089999999998E-2</v>
      </c>
      <c r="K319" s="41">
        <f t="shared" si="136"/>
        <v>150.27000000000001</v>
      </c>
      <c r="L319" s="42">
        <f t="shared" si="137"/>
        <v>0</v>
      </c>
      <c r="M319" s="39">
        <f t="shared" si="138"/>
        <v>17749.169999999998</v>
      </c>
      <c r="N319" s="38">
        <f>VLOOKUP(CONCATENATE(A319,"-6"),'Restated Depr'!$B$6:$G$7674,6,0)</f>
        <v>0.2</v>
      </c>
      <c r="O319" s="42">
        <f t="shared" si="139"/>
        <v>322.70999999999998</v>
      </c>
      <c r="P319" s="42">
        <f t="shared" si="140"/>
        <v>172.43999999999997</v>
      </c>
      <c r="Q319" t="s">
        <v>7604</v>
      </c>
    </row>
    <row r="320" spans="1:18" hidden="1">
      <c r="A320" s="34" t="s">
        <v>22</v>
      </c>
      <c r="B320" s="34" t="s">
        <v>891</v>
      </c>
      <c r="C320" s="226" t="s">
        <v>7840</v>
      </c>
      <c r="D320" s="219">
        <v>391.2</v>
      </c>
      <c r="E320" s="327">
        <v>43008</v>
      </c>
      <c r="F320" s="37">
        <v>20136.240000000002</v>
      </c>
      <c r="G320" s="38">
        <v>9.0909089999999998E-2</v>
      </c>
      <c r="H320" s="312">
        <v>150.27000000000001</v>
      </c>
      <c r="I320" s="39">
        <v>17749.169999999998</v>
      </c>
      <c r="J320" s="40">
        <f t="shared" si="135"/>
        <v>9.0909089999999998E-2</v>
      </c>
      <c r="K320" s="41">
        <f t="shared" si="136"/>
        <v>150.27000000000001</v>
      </c>
      <c r="L320" s="42">
        <f t="shared" si="137"/>
        <v>0</v>
      </c>
      <c r="M320" s="39">
        <f t="shared" si="138"/>
        <v>17749.169999999998</v>
      </c>
      <c r="N320" s="38">
        <f>VLOOKUP(CONCATENATE(A320,"-6"),'Restated Depr'!$B$6:$G$7674,6,0)</f>
        <v>0.2</v>
      </c>
      <c r="O320" s="42">
        <f t="shared" si="139"/>
        <v>322.70999999999998</v>
      </c>
      <c r="P320" s="42">
        <f t="shared" si="140"/>
        <v>172.43999999999997</v>
      </c>
      <c r="Q320" t="s">
        <v>7604</v>
      </c>
    </row>
    <row r="321" spans="1:18" hidden="1">
      <c r="A321" s="34" t="s">
        <v>22</v>
      </c>
      <c r="B321" s="34" t="s">
        <v>892</v>
      </c>
      <c r="C321" s="226" t="s">
        <v>7840</v>
      </c>
      <c r="D321" s="219">
        <v>391.2</v>
      </c>
      <c r="E321" s="327">
        <v>43039</v>
      </c>
      <c r="F321" s="37">
        <v>19985.97</v>
      </c>
      <c r="G321" s="38">
        <v>9.0909089999999998E-2</v>
      </c>
      <c r="H321" s="312">
        <v>150.27000000000004</v>
      </c>
      <c r="I321" s="39">
        <v>17749.169999999998</v>
      </c>
      <c r="J321" s="40">
        <f t="shared" si="135"/>
        <v>9.0909089999999998E-2</v>
      </c>
      <c r="K321" s="41">
        <f t="shared" si="136"/>
        <v>150.27000000000004</v>
      </c>
      <c r="L321" s="42">
        <f t="shared" si="137"/>
        <v>0</v>
      </c>
      <c r="M321" s="39">
        <f t="shared" si="138"/>
        <v>17749.169999999998</v>
      </c>
      <c r="N321" s="38">
        <f>VLOOKUP(CONCATENATE(A321,"-6"),'Restated Depr'!$B$6:$G$7674,6,0)</f>
        <v>0.2</v>
      </c>
      <c r="O321" s="42">
        <f t="shared" si="139"/>
        <v>322.70999999999998</v>
      </c>
      <c r="P321" s="42">
        <f t="shared" si="140"/>
        <v>172.43999999999994</v>
      </c>
      <c r="Q321" t="s">
        <v>7604</v>
      </c>
    </row>
    <row r="322" spans="1:18" hidden="1">
      <c r="A322" s="34" t="s">
        <v>22</v>
      </c>
      <c r="B322" s="34" t="s">
        <v>893</v>
      </c>
      <c r="C322" s="226" t="s">
        <v>7840</v>
      </c>
      <c r="D322" s="219">
        <v>391.2</v>
      </c>
      <c r="E322" s="327">
        <v>43069</v>
      </c>
      <c r="F322" s="37">
        <v>19835.7</v>
      </c>
      <c r="G322" s="38">
        <v>9.0909089999999998E-2</v>
      </c>
      <c r="H322" s="312">
        <v>150.27000000000001</v>
      </c>
      <c r="I322" s="39">
        <v>17749.169999999998</v>
      </c>
      <c r="J322" s="40">
        <f t="shared" si="135"/>
        <v>9.0909089999999998E-2</v>
      </c>
      <c r="K322" s="41">
        <f t="shared" si="136"/>
        <v>150.27000000000001</v>
      </c>
      <c r="L322" s="42">
        <f t="shared" si="137"/>
        <v>0</v>
      </c>
      <c r="M322" s="39">
        <f t="shared" si="138"/>
        <v>17749.169999999998</v>
      </c>
      <c r="N322" s="38">
        <f>VLOOKUP(CONCATENATE(A322,"-6"),'Restated Depr'!$B$6:$G$7674,6,0)</f>
        <v>0.2</v>
      </c>
      <c r="O322" s="42">
        <f t="shared" si="139"/>
        <v>322.70999999999998</v>
      </c>
      <c r="P322" s="42">
        <f t="shared" si="140"/>
        <v>172.43999999999997</v>
      </c>
      <c r="Q322" t="s">
        <v>7604</v>
      </c>
    </row>
    <row r="323" spans="1:18" hidden="1">
      <c r="A323" s="34" t="s">
        <v>22</v>
      </c>
      <c r="B323" s="34" t="s">
        <v>894</v>
      </c>
      <c r="C323" s="226" t="s">
        <v>7840</v>
      </c>
      <c r="D323" s="219">
        <v>391.2</v>
      </c>
      <c r="E323" s="327">
        <v>43100</v>
      </c>
      <c r="F323" s="37">
        <v>19685.43</v>
      </c>
      <c r="G323" s="38">
        <v>0.19672131000000001</v>
      </c>
      <c r="H323" s="312">
        <v>322.70999999999998</v>
      </c>
      <c r="I323" s="39">
        <v>17749.169999999998</v>
      </c>
      <c r="J323" s="40">
        <f t="shared" si="135"/>
        <v>0.19672131000000001</v>
      </c>
      <c r="K323" s="41">
        <f t="shared" si="136"/>
        <v>322.70999999999998</v>
      </c>
      <c r="L323" s="42">
        <f t="shared" si="137"/>
        <v>0</v>
      </c>
      <c r="M323" s="39">
        <f t="shared" si="138"/>
        <v>17749.169999999998</v>
      </c>
      <c r="N323" s="38">
        <f>VLOOKUP(CONCATENATE(A323,"-6"),'Restated Depr'!$B$6:$G$7674,6,0)</f>
        <v>0.2</v>
      </c>
      <c r="O323" s="42">
        <f t="shared" si="139"/>
        <v>322.70999999999998</v>
      </c>
      <c r="P323" s="42">
        <f t="shared" si="140"/>
        <v>0</v>
      </c>
      <c r="Q323" t="s">
        <v>7604</v>
      </c>
    </row>
    <row r="324" spans="1:18" hidden="1">
      <c r="A324" s="34" t="s">
        <v>22</v>
      </c>
      <c r="B324" s="34" t="s">
        <v>895</v>
      </c>
      <c r="C324" s="226" t="s">
        <v>7840</v>
      </c>
      <c r="D324" s="219">
        <v>391.2</v>
      </c>
      <c r="E324" s="327">
        <v>43131</v>
      </c>
      <c r="F324" s="37">
        <v>19362.72</v>
      </c>
      <c r="G324" s="38">
        <v>0.2</v>
      </c>
      <c r="H324" s="312">
        <v>322.70999999999992</v>
      </c>
      <c r="I324" s="39">
        <v>17749.169999999998</v>
      </c>
      <c r="J324" s="40">
        <f t="shared" si="135"/>
        <v>0.2</v>
      </c>
      <c r="K324" s="41">
        <f t="shared" si="136"/>
        <v>322.70999999999992</v>
      </c>
      <c r="L324" s="42">
        <f t="shared" si="137"/>
        <v>0</v>
      </c>
      <c r="M324" s="39">
        <f t="shared" si="138"/>
        <v>17749.169999999998</v>
      </c>
      <c r="N324" s="38">
        <f>VLOOKUP(CONCATENATE(A324,"-6"),'Restated Depr'!$B$6:$G$7674,6,0)</f>
        <v>0.2</v>
      </c>
      <c r="O324" s="42">
        <f t="shared" si="139"/>
        <v>322.70999999999998</v>
      </c>
      <c r="P324" s="42">
        <f t="shared" si="140"/>
        <v>0</v>
      </c>
      <c r="Q324" t="s">
        <v>7604</v>
      </c>
    </row>
    <row r="325" spans="1:18" hidden="1">
      <c r="A325" s="34" t="s">
        <v>22</v>
      </c>
      <c r="B325" s="34" t="s">
        <v>896</v>
      </c>
      <c r="C325" s="226" t="s">
        <v>7840</v>
      </c>
      <c r="D325" s="219">
        <v>391.2</v>
      </c>
      <c r="E325" s="327">
        <v>43159</v>
      </c>
      <c r="F325" s="37">
        <v>19040.009999999998</v>
      </c>
      <c r="G325" s="38">
        <v>0.2</v>
      </c>
      <c r="H325" s="312">
        <v>322.70999999999998</v>
      </c>
      <c r="I325" s="39">
        <v>17749.169999999998</v>
      </c>
      <c r="J325" s="40">
        <f t="shared" si="135"/>
        <v>0.2</v>
      </c>
      <c r="K325" s="41">
        <f t="shared" si="136"/>
        <v>322.70999999999998</v>
      </c>
      <c r="L325" s="42">
        <f t="shared" si="137"/>
        <v>0</v>
      </c>
      <c r="M325" s="39">
        <f t="shared" si="138"/>
        <v>17749.169999999998</v>
      </c>
      <c r="N325" s="38">
        <f>VLOOKUP(CONCATENATE(A325,"-6"),'Restated Depr'!$B$6:$G$7674,6,0)</f>
        <v>0.2</v>
      </c>
      <c r="O325" s="42">
        <f t="shared" si="139"/>
        <v>322.70999999999998</v>
      </c>
      <c r="P325" s="42">
        <f t="shared" si="140"/>
        <v>0</v>
      </c>
      <c r="Q325" t="s">
        <v>7604</v>
      </c>
    </row>
    <row r="326" spans="1:18" hidden="1">
      <c r="A326" s="34" t="s">
        <v>22</v>
      </c>
      <c r="B326" s="34" t="s">
        <v>897</v>
      </c>
      <c r="C326" s="226" t="s">
        <v>7840</v>
      </c>
      <c r="D326" s="219">
        <v>391.2</v>
      </c>
      <c r="E326" s="327">
        <v>43190</v>
      </c>
      <c r="F326" s="37">
        <v>18717.3</v>
      </c>
      <c r="G326" s="38">
        <v>0.2</v>
      </c>
      <c r="H326" s="312">
        <v>322.70999999999998</v>
      </c>
      <c r="I326" s="39">
        <v>17749.169999999998</v>
      </c>
      <c r="J326" s="40">
        <f t="shared" si="135"/>
        <v>0.2</v>
      </c>
      <c r="K326" s="41">
        <f t="shared" si="136"/>
        <v>322.70999999999998</v>
      </c>
      <c r="L326" s="42">
        <f t="shared" si="137"/>
        <v>0</v>
      </c>
      <c r="M326" s="39">
        <f t="shared" si="138"/>
        <v>17749.169999999998</v>
      </c>
      <c r="N326" s="38">
        <f>VLOOKUP(CONCATENATE(A326,"-6"),'Restated Depr'!$B$6:$G$7674,6,0)</f>
        <v>0.2</v>
      </c>
      <c r="O326" s="42">
        <f t="shared" si="139"/>
        <v>322.70999999999998</v>
      </c>
      <c r="P326" s="42">
        <f t="shared" si="140"/>
        <v>0</v>
      </c>
      <c r="Q326" t="s">
        <v>7604</v>
      </c>
    </row>
    <row r="327" spans="1:18" hidden="1">
      <c r="A327" s="34" t="s">
        <v>22</v>
      </c>
      <c r="B327" s="34" t="s">
        <v>898</v>
      </c>
      <c r="C327" s="226" t="s">
        <v>7840</v>
      </c>
      <c r="D327" s="219">
        <v>391.2</v>
      </c>
      <c r="E327" s="327">
        <v>43220</v>
      </c>
      <c r="F327" s="37">
        <v>18394.59</v>
      </c>
      <c r="G327" s="38">
        <v>0.2</v>
      </c>
      <c r="H327" s="312">
        <v>322.70999999999998</v>
      </c>
      <c r="I327" s="39">
        <v>17749.169999999998</v>
      </c>
      <c r="J327" s="40">
        <f t="shared" si="135"/>
        <v>0.2</v>
      </c>
      <c r="K327" s="41">
        <f t="shared" si="136"/>
        <v>322.70999999999998</v>
      </c>
      <c r="L327" s="42">
        <f t="shared" si="137"/>
        <v>0</v>
      </c>
      <c r="M327" s="39">
        <f t="shared" si="138"/>
        <v>17749.169999999998</v>
      </c>
      <c r="N327" s="38">
        <f>VLOOKUP(CONCATENATE(A327,"-6"),'Restated Depr'!$B$6:$G$7674,6,0)</f>
        <v>0.2</v>
      </c>
      <c r="O327" s="42">
        <f t="shared" si="139"/>
        <v>322.70999999999998</v>
      </c>
      <c r="P327" s="42">
        <f t="shared" si="140"/>
        <v>0</v>
      </c>
      <c r="Q327" t="s">
        <v>7604</v>
      </c>
    </row>
    <row r="328" spans="1:18" hidden="1">
      <c r="A328" s="34" t="s">
        <v>22</v>
      </c>
      <c r="B328" s="34" t="s">
        <v>899</v>
      </c>
      <c r="C328" s="226" t="s">
        <v>7840</v>
      </c>
      <c r="D328" s="219">
        <v>391.2</v>
      </c>
      <c r="E328" s="327">
        <v>43251</v>
      </c>
      <c r="F328" s="37">
        <v>18071.88</v>
      </c>
      <c r="G328" s="38">
        <v>0.2</v>
      </c>
      <c r="H328" s="312">
        <v>322.70999999999998</v>
      </c>
      <c r="I328" s="39">
        <v>17749.169999999998</v>
      </c>
      <c r="J328" s="40">
        <f t="shared" si="135"/>
        <v>0.2</v>
      </c>
      <c r="K328" s="41">
        <f t="shared" si="136"/>
        <v>322.70999999999998</v>
      </c>
      <c r="L328" s="42">
        <f t="shared" si="137"/>
        <v>0</v>
      </c>
      <c r="M328" s="39">
        <f t="shared" si="138"/>
        <v>17749.169999999998</v>
      </c>
      <c r="N328" s="38">
        <f>VLOOKUP(CONCATENATE(A328,"-6"),'Restated Depr'!$B$6:$G$7674,6,0)</f>
        <v>0.2</v>
      </c>
      <c r="O328" s="42">
        <f t="shared" si="139"/>
        <v>322.70999999999998</v>
      </c>
      <c r="P328" s="42">
        <f t="shared" si="140"/>
        <v>0</v>
      </c>
      <c r="Q328" t="s">
        <v>7604</v>
      </c>
    </row>
    <row r="329" spans="1:18" hidden="1">
      <c r="A329" s="34" t="s">
        <v>22</v>
      </c>
      <c r="B329" s="34" t="s">
        <v>900</v>
      </c>
      <c r="C329" s="226" t="s">
        <v>7840</v>
      </c>
      <c r="D329" s="219">
        <v>391.2</v>
      </c>
      <c r="E329" s="327">
        <v>43281</v>
      </c>
      <c r="F329" s="37">
        <v>17749.169999999998</v>
      </c>
      <c r="G329" s="38">
        <v>0.2</v>
      </c>
      <c r="H329" s="312">
        <v>322.70999999999998</v>
      </c>
      <c r="I329" s="39">
        <v>17749.169999999998</v>
      </c>
      <c r="J329" s="40">
        <f t="shared" si="135"/>
        <v>0.2</v>
      </c>
      <c r="K329" s="41">
        <f t="shared" si="136"/>
        <v>322.70999999999998</v>
      </c>
      <c r="L329" s="42">
        <f t="shared" si="137"/>
        <v>0</v>
      </c>
      <c r="M329" s="39">
        <f t="shared" si="138"/>
        <v>17749.169999999998</v>
      </c>
      <c r="N329" s="38">
        <f>VLOOKUP(CONCATENATE(A329,"-6"),'Restated Depr'!$B$6:$G$7674,6,0)</f>
        <v>0.2</v>
      </c>
      <c r="O329" s="42">
        <f t="shared" si="139"/>
        <v>322.70999999999998</v>
      </c>
      <c r="P329" s="42">
        <f t="shared" si="140"/>
        <v>0</v>
      </c>
      <c r="Q329" t="s">
        <v>7604</v>
      </c>
      <c r="R329" s="5"/>
    </row>
    <row r="330" spans="1:18" ht="15.75" hidden="1" thickBot="1">
      <c r="A330" t="s">
        <v>22</v>
      </c>
      <c r="C330" s="224" t="s">
        <v>650</v>
      </c>
      <c r="D330"/>
      <c r="E330" s="323" t="s">
        <v>606</v>
      </c>
      <c r="F330" s="1"/>
      <c r="G330" s="5"/>
      <c r="H330" s="310">
        <f>SUM(H318:H329)</f>
        <v>3010.32</v>
      </c>
      <c r="I330" s="10"/>
      <c r="J330" s="10"/>
      <c r="K330" s="32">
        <f>SUM(K318:K329)</f>
        <v>3010.32</v>
      </c>
      <c r="L330" s="28">
        <f>SUM(L318:L329)</f>
        <v>0</v>
      </c>
      <c r="M330" s="10"/>
      <c r="N330" s="5"/>
      <c r="O330" s="28">
        <f>SUM(O318:O329)</f>
        <v>3872.52</v>
      </c>
      <c r="P330" s="28">
        <f>SUM(P318:P329)</f>
        <v>862.19999999999982</v>
      </c>
    </row>
    <row r="331" spans="1:18" hidden="1">
      <c r="A331" t="s">
        <v>23</v>
      </c>
      <c r="B331" t="s">
        <v>901</v>
      </c>
      <c r="C331" s="224" t="s">
        <v>7840</v>
      </c>
      <c r="D331" s="2">
        <v>394.01</v>
      </c>
      <c r="E331" s="324">
        <v>42947</v>
      </c>
      <c r="F331" s="9">
        <v>1123688.44</v>
      </c>
      <c r="G331" s="5">
        <v>0.05</v>
      </c>
      <c r="H331" s="299">
        <v>4682.04</v>
      </c>
      <c r="I331" s="15">
        <v>1139200.8700000001</v>
      </c>
      <c r="J331" s="11">
        <f t="shared" ref="J331:J342" si="141">G331</f>
        <v>0.05</v>
      </c>
      <c r="K331" s="31">
        <f t="shared" ref="K331:K342" si="142">I331*J331/12</f>
        <v>4746.6702916666673</v>
      </c>
      <c r="L331" s="289">
        <f t="shared" ref="L331:L342" si="143">K331-H331</f>
        <v>64.63029166666729</v>
      </c>
      <c r="M331" s="15">
        <f t="shared" ref="M331:M342" si="144">I331</f>
        <v>1139200.8700000001</v>
      </c>
      <c r="N331" s="5">
        <f>VLOOKUP(CONCATENATE(A331,"-6"),'Restated Depr'!$B$6:$G$7674,6,0)</f>
        <v>0.05</v>
      </c>
      <c r="O331" s="289">
        <f t="shared" ref="O331:O342" si="145">M331*N331/12</f>
        <v>4746.6702916666673</v>
      </c>
      <c r="P331" s="289">
        <f t="shared" ref="P331:P342" si="146">O331-K331</f>
        <v>0</v>
      </c>
      <c r="Q331" t="s">
        <v>7819</v>
      </c>
    </row>
    <row r="332" spans="1:18" hidden="1">
      <c r="A332" t="s">
        <v>23</v>
      </c>
      <c r="B332" t="s">
        <v>902</v>
      </c>
      <c r="C332" s="224" t="s">
        <v>7840</v>
      </c>
      <c r="D332" s="2">
        <v>394.01</v>
      </c>
      <c r="E332" s="324">
        <v>42978</v>
      </c>
      <c r="F332" s="1">
        <v>1136960.57</v>
      </c>
      <c r="G332" s="5">
        <v>0.05</v>
      </c>
      <c r="H332" s="298">
        <v>4737.34</v>
      </c>
      <c r="I332" s="10">
        <v>1139200.8700000001</v>
      </c>
      <c r="J332" s="11">
        <f t="shared" si="141"/>
        <v>0.05</v>
      </c>
      <c r="K332" s="30">
        <f t="shared" si="142"/>
        <v>4746.6702916666673</v>
      </c>
      <c r="L332" s="29">
        <f t="shared" si="143"/>
        <v>9.3302916666671081</v>
      </c>
      <c r="M332" s="10">
        <f t="shared" si="144"/>
        <v>1139200.8700000001</v>
      </c>
      <c r="N332" s="5">
        <f>VLOOKUP(CONCATENATE(A332,"-6"),'Restated Depr'!$B$6:$G$7674,6,0)</f>
        <v>0.05</v>
      </c>
      <c r="O332" s="29">
        <f t="shared" si="145"/>
        <v>4746.6702916666673</v>
      </c>
      <c r="P332" s="29">
        <f t="shared" si="146"/>
        <v>0</v>
      </c>
      <c r="Q332" t="s">
        <v>7819</v>
      </c>
    </row>
    <row r="333" spans="1:18" hidden="1">
      <c r="A333" t="s">
        <v>23</v>
      </c>
      <c r="B333" t="s">
        <v>903</v>
      </c>
      <c r="C333" s="224" t="s">
        <v>7840</v>
      </c>
      <c r="D333" s="2">
        <v>394.01</v>
      </c>
      <c r="E333" s="324">
        <v>43008</v>
      </c>
      <c r="F333" s="1">
        <v>1138037.01</v>
      </c>
      <c r="G333" s="5">
        <v>0.05</v>
      </c>
      <c r="H333" s="298">
        <v>4741.82</v>
      </c>
      <c r="I333" s="10">
        <v>1139200.8700000001</v>
      </c>
      <c r="J333" s="11">
        <f t="shared" si="141"/>
        <v>0.05</v>
      </c>
      <c r="K333" s="30">
        <f t="shared" si="142"/>
        <v>4746.6702916666673</v>
      </c>
      <c r="L333" s="29">
        <f t="shared" si="143"/>
        <v>4.8502916666675446</v>
      </c>
      <c r="M333" s="10">
        <f t="shared" si="144"/>
        <v>1139200.8700000001</v>
      </c>
      <c r="N333" s="5">
        <f>VLOOKUP(CONCATENATE(A333,"-6"),'Restated Depr'!$B$6:$G$7674,6,0)</f>
        <v>0.05</v>
      </c>
      <c r="O333" s="29">
        <f t="shared" si="145"/>
        <v>4746.6702916666673</v>
      </c>
      <c r="P333" s="29">
        <f t="shared" si="146"/>
        <v>0</v>
      </c>
      <c r="Q333" t="s">
        <v>7819</v>
      </c>
    </row>
    <row r="334" spans="1:18" hidden="1">
      <c r="A334" t="s">
        <v>23</v>
      </c>
      <c r="B334" t="s">
        <v>904</v>
      </c>
      <c r="C334" s="224" t="s">
        <v>7840</v>
      </c>
      <c r="D334" s="2">
        <v>394.01</v>
      </c>
      <c r="E334" s="324">
        <v>43039</v>
      </c>
      <c r="F334" s="1">
        <v>1139157.1599999999</v>
      </c>
      <c r="G334" s="5">
        <v>0.05</v>
      </c>
      <c r="H334" s="298">
        <v>4746.49</v>
      </c>
      <c r="I334" s="10">
        <v>1139200.8700000001</v>
      </c>
      <c r="J334" s="11">
        <f t="shared" si="141"/>
        <v>0.05</v>
      </c>
      <c r="K334" s="30">
        <f t="shared" si="142"/>
        <v>4746.6702916666673</v>
      </c>
      <c r="L334" s="29">
        <f t="shared" si="143"/>
        <v>0.18029166666747187</v>
      </c>
      <c r="M334" s="10">
        <f t="shared" si="144"/>
        <v>1139200.8700000001</v>
      </c>
      <c r="N334" s="5">
        <f>VLOOKUP(CONCATENATE(A334,"-6"),'Restated Depr'!$B$6:$G$7674,6,0)</f>
        <v>0.05</v>
      </c>
      <c r="O334" s="29">
        <f t="shared" si="145"/>
        <v>4746.6702916666673</v>
      </c>
      <c r="P334" s="29">
        <f t="shared" si="146"/>
        <v>0</v>
      </c>
      <c r="Q334" t="s">
        <v>7819</v>
      </c>
    </row>
    <row r="335" spans="1:18" hidden="1">
      <c r="A335" t="s">
        <v>23</v>
      </c>
      <c r="B335" t="s">
        <v>905</v>
      </c>
      <c r="C335" s="224" t="s">
        <v>7840</v>
      </c>
      <c r="D335" s="2">
        <v>394.01</v>
      </c>
      <c r="E335" s="324">
        <v>43069</v>
      </c>
      <c r="F335" s="1">
        <v>1139200.8700000001</v>
      </c>
      <c r="G335" s="5">
        <v>0.05</v>
      </c>
      <c r="H335" s="298">
        <v>4746.67</v>
      </c>
      <c r="I335" s="10">
        <v>1139200.8700000001</v>
      </c>
      <c r="J335" s="11">
        <f t="shared" si="141"/>
        <v>0.05</v>
      </c>
      <c r="K335" s="30">
        <f t="shared" si="142"/>
        <v>4746.6702916666673</v>
      </c>
      <c r="L335" s="29">
        <f t="shared" si="143"/>
        <v>2.9166666718083434E-4</v>
      </c>
      <c r="M335" s="10">
        <f t="shared" si="144"/>
        <v>1139200.8700000001</v>
      </c>
      <c r="N335" s="5">
        <f>VLOOKUP(CONCATENATE(A335,"-6"),'Restated Depr'!$B$6:$G$7674,6,0)</f>
        <v>0.05</v>
      </c>
      <c r="O335" s="29">
        <f t="shared" si="145"/>
        <v>4746.6702916666673</v>
      </c>
      <c r="P335" s="29">
        <f t="shared" si="146"/>
        <v>0</v>
      </c>
      <c r="Q335" t="s">
        <v>7819</v>
      </c>
    </row>
    <row r="336" spans="1:18" hidden="1">
      <c r="A336" t="s">
        <v>23</v>
      </c>
      <c r="B336" t="s">
        <v>906</v>
      </c>
      <c r="C336" s="224" t="s">
        <v>7840</v>
      </c>
      <c r="D336" s="2">
        <v>394.01</v>
      </c>
      <c r="E336" s="324">
        <v>43100</v>
      </c>
      <c r="F336" s="1">
        <v>1139200.8700000001</v>
      </c>
      <c r="G336" s="18">
        <v>0.05</v>
      </c>
      <c r="H336" s="298">
        <v>4746.67</v>
      </c>
      <c r="I336" s="10">
        <v>1139200.8700000001</v>
      </c>
      <c r="J336" s="11">
        <f t="shared" si="141"/>
        <v>0.05</v>
      </c>
      <c r="K336" s="30">
        <f t="shared" si="142"/>
        <v>4746.6702916666673</v>
      </c>
      <c r="L336" s="29">
        <f t="shared" si="143"/>
        <v>2.9166666718083434E-4</v>
      </c>
      <c r="M336" s="10">
        <f t="shared" si="144"/>
        <v>1139200.8700000001</v>
      </c>
      <c r="N336" s="5">
        <f>VLOOKUP(CONCATENATE(A336,"-6"),'Restated Depr'!$B$6:$G$7674,6,0)</f>
        <v>0.05</v>
      </c>
      <c r="O336" s="29">
        <f t="shared" si="145"/>
        <v>4746.6702916666673</v>
      </c>
      <c r="P336" s="29">
        <f t="shared" si="146"/>
        <v>0</v>
      </c>
      <c r="Q336" t="s">
        <v>7819</v>
      </c>
    </row>
    <row r="337" spans="1:18" hidden="1">
      <c r="A337" t="s">
        <v>23</v>
      </c>
      <c r="B337" t="s">
        <v>907</v>
      </c>
      <c r="C337" s="224" t="s">
        <v>7840</v>
      </c>
      <c r="D337" s="2">
        <v>394.01</v>
      </c>
      <c r="E337" s="324">
        <v>43131</v>
      </c>
      <c r="F337" s="1">
        <v>1139200.8700000001</v>
      </c>
      <c r="G337" s="5">
        <v>0.05</v>
      </c>
      <c r="H337" s="298">
        <v>4746.67</v>
      </c>
      <c r="I337" s="10">
        <v>1139200.8700000001</v>
      </c>
      <c r="J337" s="11">
        <f t="shared" si="141"/>
        <v>0.05</v>
      </c>
      <c r="K337" s="30">
        <f t="shared" si="142"/>
        <v>4746.6702916666673</v>
      </c>
      <c r="L337" s="29">
        <f t="shared" si="143"/>
        <v>2.9166666718083434E-4</v>
      </c>
      <c r="M337" s="10">
        <f t="shared" si="144"/>
        <v>1139200.8700000001</v>
      </c>
      <c r="N337" s="5">
        <f>VLOOKUP(CONCATENATE(A337,"-6"),'Restated Depr'!$B$6:$G$7674,6,0)</f>
        <v>0.05</v>
      </c>
      <c r="O337" s="29">
        <f t="shared" si="145"/>
        <v>4746.6702916666673</v>
      </c>
      <c r="P337" s="29">
        <f t="shared" si="146"/>
        <v>0</v>
      </c>
      <c r="Q337" t="s">
        <v>7819</v>
      </c>
    </row>
    <row r="338" spans="1:18" hidden="1">
      <c r="A338" t="s">
        <v>23</v>
      </c>
      <c r="B338" t="s">
        <v>908</v>
      </c>
      <c r="C338" s="224" t="s">
        <v>7840</v>
      </c>
      <c r="D338" s="2">
        <v>394.01</v>
      </c>
      <c r="E338" s="324">
        <v>43159</v>
      </c>
      <c r="F338" s="1">
        <v>1139200.8700000001</v>
      </c>
      <c r="G338" s="5">
        <v>0.05</v>
      </c>
      <c r="H338" s="298">
        <v>4746.67</v>
      </c>
      <c r="I338" s="10">
        <v>1139200.8700000001</v>
      </c>
      <c r="J338" s="11">
        <f t="shared" si="141"/>
        <v>0.05</v>
      </c>
      <c r="K338" s="30">
        <f t="shared" si="142"/>
        <v>4746.6702916666673</v>
      </c>
      <c r="L338" s="29">
        <f t="shared" si="143"/>
        <v>2.9166666718083434E-4</v>
      </c>
      <c r="M338" s="10">
        <f t="shared" si="144"/>
        <v>1139200.8700000001</v>
      </c>
      <c r="N338" s="5">
        <f>VLOOKUP(CONCATENATE(A338,"-6"),'Restated Depr'!$B$6:$G$7674,6,0)</f>
        <v>0.05</v>
      </c>
      <c r="O338" s="29">
        <f t="shared" si="145"/>
        <v>4746.6702916666673</v>
      </c>
      <c r="P338" s="29">
        <f t="shared" si="146"/>
        <v>0</v>
      </c>
      <c r="Q338" t="s">
        <v>7819</v>
      </c>
    </row>
    <row r="339" spans="1:18" hidden="1">
      <c r="A339" t="s">
        <v>23</v>
      </c>
      <c r="B339" t="s">
        <v>909</v>
      </c>
      <c r="C339" s="224" t="s">
        <v>7840</v>
      </c>
      <c r="D339" s="2">
        <v>394.01</v>
      </c>
      <c r="E339" s="324">
        <v>43190</v>
      </c>
      <c r="F339" s="1">
        <v>1139200.8700000001</v>
      </c>
      <c r="G339" s="5">
        <v>0.05</v>
      </c>
      <c r="H339" s="298">
        <v>4746.67</v>
      </c>
      <c r="I339" s="10">
        <v>1139200.8700000001</v>
      </c>
      <c r="J339" s="11">
        <f t="shared" si="141"/>
        <v>0.05</v>
      </c>
      <c r="K339" s="30">
        <f t="shared" si="142"/>
        <v>4746.6702916666673</v>
      </c>
      <c r="L339" s="29">
        <f t="shared" si="143"/>
        <v>2.9166666718083434E-4</v>
      </c>
      <c r="M339" s="10">
        <f t="shared" si="144"/>
        <v>1139200.8700000001</v>
      </c>
      <c r="N339" s="5">
        <f>VLOOKUP(CONCATENATE(A339,"-6"),'Restated Depr'!$B$6:$G$7674,6,0)</f>
        <v>0.05</v>
      </c>
      <c r="O339" s="29">
        <f t="shared" si="145"/>
        <v>4746.6702916666673</v>
      </c>
      <c r="P339" s="29">
        <f t="shared" si="146"/>
        <v>0</v>
      </c>
      <c r="Q339" t="s">
        <v>7819</v>
      </c>
    </row>
    <row r="340" spans="1:18" hidden="1">
      <c r="A340" t="s">
        <v>23</v>
      </c>
      <c r="B340" t="s">
        <v>910</v>
      </c>
      <c r="C340" s="224" t="s">
        <v>7840</v>
      </c>
      <c r="D340" s="2">
        <v>394.01</v>
      </c>
      <c r="E340" s="324">
        <v>43220</v>
      </c>
      <c r="F340" s="1">
        <v>1139200.8700000001</v>
      </c>
      <c r="G340" s="5">
        <v>0.05</v>
      </c>
      <c r="H340" s="298">
        <v>4746.67</v>
      </c>
      <c r="I340" s="10">
        <v>1139200.8700000001</v>
      </c>
      <c r="J340" s="11">
        <f t="shared" si="141"/>
        <v>0.05</v>
      </c>
      <c r="K340" s="30">
        <f t="shared" si="142"/>
        <v>4746.6702916666673</v>
      </c>
      <c r="L340" s="29">
        <f t="shared" si="143"/>
        <v>2.9166666718083434E-4</v>
      </c>
      <c r="M340" s="10">
        <f t="shared" si="144"/>
        <v>1139200.8700000001</v>
      </c>
      <c r="N340" s="5">
        <f>VLOOKUP(CONCATENATE(A340,"-6"),'Restated Depr'!$B$6:$G$7674,6,0)</f>
        <v>0.05</v>
      </c>
      <c r="O340" s="29">
        <f t="shared" si="145"/>
        <v>4746.6702916666673</v>
      </c>
      <c r="P340" s="29">
        <f t="shared" si="146"/>
        <v>0</v>
      </c>
      <c r="Q340" t="s">
        <v>7819</v>
      </c>
    </row>
    <row r="341" spans="1:18" hidden="1">
      <c r="A341" t="s">
        <v>23</v>
      </c>
      <c r="B341" t="s">
        <v>911</v>
      </c>
      <c r="C341" s="224" t="s">
        <v>7840</v>
      </c>
      <c r="D341" s="2">
        <v>394.01</v>
      </c>
      <c r="E341" s="324">
        <v>43251</v>
      </c>
      <c r="F341" s="1">
        <v>1139200.8700000001</v>
      </c>
      <c r="G341" s="5">
        <v>0.05</v>
      </c>
      <c r="H341" s="298">
        <v>4746.67</v>
      </c>
      <c r="I341" s="10">
        <v>1139200.8700000001</v>
      </c>
      <c r="J341" s="11">
        <f t="shared" si="141"/>
        <v>0.05</v>
      </c>
      <c r="K341" s="30">
        <f t="shared" si="142"/>
        <v>4746.6702916666673</v>
      </c>
      <c r="L341" s="29">
        <f t="shared" si="143"/>
        <v>2.9166666718083434E-4</v>
      </c>
      <c r="M341" s="10">
        <f t="shared" si="144"/>
        <v>1139200.8700000001</v>
      </c>
      <c r="N341" s="5">
        <f>VLOOKUP(CONCATENATE(A341,"-6"),'Restated Depr'!$B$6:$G$7674,6,0)</f>
        <v>0.05</v>
      </c>
      <c r="O341" s="29">
        <f t="shared" si="145"/>
        <v>4746.6702916666673</v>
      </c>
      <c r="P341" s="29">
        <f t="shared" si="146"/>
        <v>0</v>
      </c>
      <c r="Q341" t="s">
        <v>7819</v>
      </c>
    </row>
    <row r="342" spans="1:18" hidden="1">
      <c r="A342" t="s">
        <v>23</v>
      </c>
      <c r="B342" t="s">
        <v>912</v>
      </c>
      <c r="C342" s="224" t="s">
        <v>7840</v>
      </c>
      <c r="D342" s="2">
        <v>394.01</v>
      </c>
      <c r="E342" s="324">
        <v>43281</v>
      </c>
      <c r="F342" s="1">
        <v>1139200.8700000001</v>
      </c>
      <c r="G342" s="5">
        <v>0.05</v>
      </c>
      <c r="H342" s="298">
        <v>4746.67</v>
      </c>
      <c r="I342" s="10">
        <v>1139200.8700000001</v>
      </c>
      <c r="J342" s="11">
        <f t="shared" si="141"/>
        <v>0.05</v>
      </c>
      <c r="K342" s="30">
        <f t="shared" si="142"/>
        <v>4746.6702916666673</v>
      </c>
      <c r="L342" s="29">
        <f t="shared" si="143"/>
        <v>2.9166666718083434E-4</v>
      </c>
      <c r="M342" s="10">
        <f t="shared" si="144"/>
        <v>1139200.8700000001</v>
      </c>
      <c r="N342" s="5">
        <f>VLOOKUP(CONCATENATE(A342,"-6"),'Restated Depr'!$B$6:$G$7674,6,0)</f>
        <v>0.05</v>
      </c>
      <c r="O342" s="29">
        <f t="shared" si="145"/>
        <v>4746.6702916666673</v>
      </c>
      <c r="P342" s="29">
        <f t="shared" si="146"/>
        <v>0</v>
      </c>
      <c r="Q342" t="s">
        <v>7819</v>
      </c>
      <c r="R342" s="5"/>
    </row>
    <row r="343" spans="1:18" ht="15.75" hidden="1" thickBot="1">
      <c r="A343" t="s">
        <v>23</v>
      </c>
      <c r="C343" s="224" t="s">
        <v>650</v>
      </c>
      <c r="D343"/>
      <c r="E343" s="323" t="s">
        <v>606</v>
      </c>
      <c r="F343" s="1"/>
      <c r="G343" s="5"/>
      <c r="H343" s="310">
        <f>SUM(H331:H342)</f>
        <v>56881.049999999988</v>
      </c>
      <c r="I343" s="10"/>
      <c r="J343" s="10"/>
      <c r="K343" s="32">
        <f>SUM(K331:K342)</f>
        <v>56960.043500000022</v>
      </c>
      <c r="L343" s="28">
        <f>SUM(L331:L342)</f>
        <v>78.993500000006861</v>
      </c>
      <c r="M343" s="10"/>
      <c r="N343" s="5"/>
      <c r="O343" s="28">
        <f>SUM(O331:O342)</f>
        <v>56960.043500000022</v>
      </c>
      <c r="P343" s="28">
        <f>SUM(P331:P342)</f>
        <v>0</v>
      </c>
    </row>
    <row r="344" spans="1:18" hidden="1">
      <c r="A344" s="34" t="s">
        <v>24</v>
      </c>
      <c r="B344" s="34" t="s">
        <v>913</v>
      </c>
      <c r="C344" s="226" t="s">
        <v>7840</v>
      </c>
      <c r="D344" s="219">
        <v>391.2</v>
      </c>
      <c r="E344" s="327">
        <v>42947</v>
      </c>
      <c r="F344" s="285">
        <v>244596.53</v>
      </c>
      <c r="G344" s="38">
        <v>9.0909089999999998E-2</v>
      </c>
      <c r="H344" s="311">
        <v>1798.5</v>
      </c>
      <c r="I344" s="287">
        <v>212429.87</v>
      </c>
      <c r="J344" s="40">
        <f t="shared" ref="J344:J355" si="147">G344</f>
        <v>9.0909089999999998E-2</v>
      </c>
      <c r="K344" s="290">
        <f t="shared" ref="K344:K355" si="148">H344</f>
        <v>1798.5</v>
      </c>
      <c r="L344" s="291">
        <f t="shared" ref="L344:L355" si="149">K344-H344</f>
        <v>0</v>
      </c>
      <c r="M344" s="287">
        <f t="shared" ref="M344:M355" si="150">I344</f>
        <v>212429.87</v>
      </c>
      <c r="N344" s="38">
        <f>VLOOKUP(CONCATENATE(A344,"-6"),'Restated Depr'!$B$6:$G$7674,6,0)</f>
        <v>0.2</v>
      </c>
      <c r="O344" s="291">
        <f t="shared" ref="O344:O355" si="151">VLOOKUP(CONCATENATE(A344,"-6"),$B$3:$K$7676,10,FALSE)</f>
        <v>3862.36</v>
      </c>
      <c r="P344" s="291">
        <f t="shared" ref="P344:P355" si="152">O344-K344</f>
        <v>2063.86</v>
      </c>
      <c r="Q344" t="s">
        <v>7604</v>
      </c>
    </row>
    <row r="345" spans="1:18" hidden="1">
      <c r="A345" s="34" t="s">
        <v>24</v>
      </c>
      <c r="B345" s="34" t="s">
        <v>914</v>
      </c>
      <c r="C345" s="226" t="s">
        <v>7840</v>
      </c>
      <c r="D345" s="219">
        <v>391.2</v>
      </c>
      <c r="E345" s="327">
        <v>42978</v>
      </c>
      <c r="F345" s="37">
        <v>242798.03</v>
      </c>
      <c r="G345" s="38">
        <v>9.0909089999999998E-2</v>
      </c>
      <c r="H345" s="312">
        <v>1798.5</v>
      </c>
      <c r="I345" s="39">
        <v>212429.87</v>
      </c>
      <c r="J345" s="40">
        <f t="shared" si="147"/>
        <v>9.0909089999999998E-2</v>
      </c>
      <c r="K345" s="41">
        <f t="shared" si="148"/>
        <v>1798.5</v>
      </c>
      <c r="L345" s="42">
        <f t="shared" si="149"/>
        <v>0</v>
      </c>
      <c r="M345" s="39">
        <f t="shared" si="150"/>
        <v>212429.87</v>
      </c>
      <c r="N345" s="38">
        <f>VLOOKUP(CONCATENATE(A345,"-6"),'Restated Depr'!$B$6:$G$7674,6,0)</f>
        <v>0.2</v>
      </c>
      <c r="O345" s="42">
        <f t="shared" si="151"/>
        <v>3862.36</v>
      </c>
      <c r="P345" s="42">
        <f t="shared" si="152"/>
        <v>2063.86</v>
      </c>
      <c r="Q345" t="s">
        <v>7604</v>
      </c>
    </row>
    <row r="346" spans="1:18" hidden="1">
      <c r="A346" s="34" t="s">
        <v>24</v>
      </c>
      <c r="B346" s="34" t="s">
        <v>915</v>
      </c>
      <c r="C346" s="226" t="s">
        <v>7840</v>
      </c>
      <c r="D346" s="219">
        <v>391.2</v>
      </c>
      <c r="E346" s="327">
        <v>43008</v>
      </c>
      <c r="F346" s="37">
        <v>240999.53</v>
      </c>
      <c r="G346" s="38">
        <v>9.0909089999999998E-2</v>
      </c>
      <c r="H346" s="312">
        <v>1798.5</v>
      </c>
      <c r="I346" s="39">
        <v>212429.87</v>
      </c>
      <c r="J346" s="40">
        <f t="shared" si="147"/>
        <v>9.0909089999999998E-2</v>
      </c>
      <c r="K346" s="41">
        <f t="shared" si="148"/>
        <v>1798.5</v>
      </c>
      <c r="L346" s="42">
        <f t="shared" si="149"/>
        <v>0</v>
      </c>
      <c r="M346" s="39">
        <f t="shared" si="150"/>
        <v>212429.87</v>
      </c>
      <c r="N346" s="38">
        <f>VLOOKUP(CONCATENATE(A346,"-6"),'Restated Depr'!$B$6:$G$7674,6,0)</f>
        <v>0.2</v>
      </c>
      <c r="O346" s="42">
        <f t="shared" si="151"/>
        <v>3862.36</v>
      </c>
      <c r="P346" s="42">
        <f t="shared" si="152"/>
        <v>2063.86</v>
      </c>
      <c r="Q346" t="s">
        <v>7604</v>
      </c>
    </row>
    <row r="347" spans="1:18" hidden="1">
      <c r="A347" s="34" t="s">
        <v>24</v>
      </c>
      <c r="B347" s="34" t="s">
        <v>916</v>
      </c>
      <c r="C347" s="226" t="s">
        <v>7840</v>
      </c>
      <c r="D347" s="219">
        <v>391.2</v>
      </c>
      <c r="E347" s="327">
        <v>43039</v>
      </c>
      <c r="F347" s="37">
        <v>239201.03</v>
      </c>
      <c r="G347" s="38">
        <v>9.0909089999999998E-2</v>
      </c>
      <c r="H347" s="312">
        <v>1798.5</v>
      </c>
      <c r="I347" s="39">
        <v>212429.87</v>
      </c>
      <c r="J347" s="40">
        <f t="shared" si="147"/>
        <v>9.0909089999999998E-2</v>
      </c>
      <c r="K347" s="41">
        <f t="shared" si="148"/>
        <v>1798.5</v>
      </c>
      <c r="L347" s="42">
        <f t="shared" si="149"/>
        <v>0</v>
      </c>
      <c r="M347" s="39">
        <f t="shared" si="150"/>
        <v>212429.87</v>
      </c>
      <c r="N347" s="38">
        <f>VLOOKUP(CONCATENATE(A347,"-6"),'Restated Depr'!$B$6:$G$7674,6,0)</f>
        <v>0.2</v>
      </c>
      <c r="O347" s="42">
        <f t="shared" si="151"/>
        <v>3862.36</v>
      </c>
      <c r="P347" s="42">
        <f t="shared" si="152"/>
        <v>2063.86</v>
      </c>
      <c r="Q347" t="s">
        <v>7604</v>
      </c>
    </row>
    <row r="348" spans="1:18" hidden="1">
      <c r="A348" s="34" t="s">
        <v>24</v>
      </c>
      <c r="B348" s="34" t="s">
        <v>917</v>
      </c>
      <c r="C348" s="226" t="s">
        <v>7840</v>
      </c>
      <c r="D348" s="219">
        <v>391.2</v>
      </c>
      <c r="E348" s="327">
        <v>43069</v>
      </c>
      <c r="F348" s="37">
        <v>237402.53</v>
      </c>
      <c r="G348" s="38">
        <v>9.0909089999999998E-2</v>
      </c>
      <c r="H348" s="312">
        <v>1798.5</v>
      </c>
      <c r="I348" s="39">
        <v>212429.87</v>
      </c>
      <c r="J348" s="40">
        <f t="shared" si="147"/>
        <v>9.0909089999999998E-2</v>
      </c>
      <c r="K348" s="41">
        <f t="shared" si="148"/>
        <v>1798.5</v>
      </c>
      <c r="L348" s="42">
        <f t="shared" si="149"/>
        <v>0</v>
      </c>
      <c r="M348" s="39">
        <f t="shared" si="150"/>
        <v>212429.87</v>
      </c>
      <c r="N348" s="38">
        <f>VLOOKUP(CONCATENATE(A348,"-6"),'Restated Depr'!$B$6:$G$7674,6,0)</f>
        <v>0.2</v>
      </c>
      <c r="O348" s="42">
        <f t="shared" si="151"/>
        <v>3862.36</v>
      </c>
      <c r="P348" s="42">
        <f t="shared" si="152"/>
        <v>2063.86</v>
      </c>
      <c r="Q348" t="s">
        <v>7604</v>
      </c>
    </row>
    <row r="349" spans="1:18" hidden="1">
      <c r="A349" s="34" t="s">
        <v>24</v>
      </c>
      <c r="B349" s="34" t="s">
        <v>918</v>
      </c>
      <c r="C349" s="226" t="s">
        <v>7840</v>
      </c>
      <c r="D349" s="219">
        <v>391.2</v>
      </c>
      <c r="E349" s="327">
        <v>43100</v>
      </c>
      <c r="F349" s="37">
        <v>235604.03</v>
      </c>
      <c r="G349" s="38">
        <v>0.19672131000000001</v>
      </c>
      <c r="H349" s="312">
        <v>3862.36</v>
      </c>
      <c r="I349" s="39">
        <v>212429.87</v>
      </c>
      <c r="J349" s="40">
        <f t="shared" si="147"/>
        <v>0.19672131000000001</v>
      </c>
      <c r="K349" s="41">
        <f t="shared" si="148"/>
        <v>3862.36</v>
      </c>
      <c r="L349" s="42">
        <f t="shared" si="149"/>
        <v>0</v>
      </c>
      <c r="M349" s="39">
        <f t="shared" si="150"/>
        <v>212429.87</v>
      </c>
      <c r="N349" s="38">
        <f>VLOOKUP(CONCATENATE(A349,"-6"),'Restated Depr'!$B$6:$G$7674,6,0)</f>
        <v>0.2</v>
      </c>
      <c r="O349" s="42">
        <f t="shared" si="151"/>
        <v>3862.36</v>
      </c>
      <c r="P349" s="42">
        <f t="shared" si="152"/>
        <v>0</v>
      </c>
      <c r="Q349" t="s">
        <v>7604</v>
      </c>
    </row>
    <row r="350" spans="1:18" hidden="1">
      <c r="A350" s="34" t="s">
        <v>24</v>
      </c>
      <c r="B350" s="34" t="s">
        <v>919</v>
      </c>
      <c r="C350" s="226" t="s">
        <v>7840</v>
      </c>
      <c r="D350" s="219">
        <v>391.2</v>
      </c>
      <c r="E350" s="327">
        <v>43131</v>
      </c>
      <c r="F350" s="37">
        <v>231741.67</v>
      </c>
      <c r="G350" s="38">
        <v>0.2</v>
      </c>
      <c r="H350" s="312">
        <v>3862.36</v>
      </c>
      <c r="I350" s="39">
        <v>212429.87</v>
      </c>
      <c r="J350" s="40">
        <f t="shared" si="147"/>
        <v>0.2</v>
      </c>
      <c r="K350" s="41">
        <f t="shared" si="148"/>
        <v>3862.36</v>
      </c>
      <c r="L350" s="42">
        <f t="shared" si="149"/>
        <v>0</v>
      </c>
      <c r="M350" s="39">
        <f t="shared" si="150"/>
        <v>212429.87</v>
      </c>
      <c r="N350" s="38">
        <f>VLOOKUP(CONCATENATE(A350,"-6"),'Restated Depr'!$B$6:$G$7674,6,0)</f>
        <v>0.2</v>
      </c>
      <c r="O350" s="42">
        <f t="shared" si="151"/>
        <v>3862.36</v>
      </c>
      <c r="P350" s="42">
        <f t="shared" si="152"/>
        <v>0</v>
      </c>
      <c r="Q350" t="s">
        <v>7604</v>
      </c>
    </row>
    <row r="351" spans="1:18" hidden="1">
      <c r="A351" s="34" t="s">
        <v>24</v>
      </c>
      <c r="B351" s="34" t="s">
        <v>920</v>
      </c>
      <c r="C351" s="226" t="s">
        <v>7840</v>
      </c>
      <c r="D351" s="219">
        <v>391.2</v>
      </c>
      <c r="E351" s="327">
        <v>43159</v>
      </c>
      <c r="F351" s="37">
        <v>227879.31</v>
      </c>
      <c r="G351" s="38">
        <v>0.2</v>
      </c>
      <c r="H351" s="312">
        <v>3862.36</v>
      </c>
      <c r="I351" s="39">
        <v>212429.87</v>
      </c>
      <c r="J351" s="40">
        <f t="shared" si="147"/>
        <v>0.2</v>
      </c>
      <c r="K351" s="41">
        <f t="shared" si="148"/>
        <v>3862.36</v>
      </c>
      <c r="L351" s="42">
        <f t="shared" si="149"/>
        <v>0</v>
      </c>
      <c r="M351" s="39">
        <f t="shared" si="150"/>
        <v>212429.87</v>
      </c>
      <c r="N351" s="38">
        <f>VLOOKUP(CONCATENATE(A351,"-6"),'Restated Depr'!$B$6:$G$7674,6,0)</f>
        <v>0.2</v>
      </c>
      <c r="O351" s="42">
        <f t="shared" si="151"/>
        <v>3862.36</v>
      </c>
      <c r="P351" s="42">
        <f t="shared" si="152"/>
        <v>0</v>
      </c>
      <c r="Q351" t="s">
        <v>7604</v>
      </c>
    </row>
    <row r="352" spans="1:18" hidden="1">
      <c r="A352" s="34" t="s">
        <v>24</v>
      </c>
      <c r="B352" s="34" t="s">
        <v>921</v>
      </c>
      <c r="C352" s="226" t="s">
        <v>7840</v>
      </c>
      <c r="D352" s="219">
        <v>391.2</v>
      </c>
      <c r="E352" s="327">
        <v>43190</v>
      </c>
      <c r="F352" s="37">
        <v>224016.95</v>
      </c>
      <c r="G352" s="38">
        <v>0.2</v>
      </c>
      <c r="H352" s="312">
        <v>3862.36</v>
      </c>
      <c r="I352" s="39">
        <v>212429.87</v>
      </c>
      <c r="J352" s="40">
        <f t="shared" si="147"/>
        <v>0.2</v>
      </c>
      <c r="K352" s="41">
        <f t="shared" si="148"/>
        <v>3862.36</v>
      </c>
      <c r="L352" s="42">
        <f t="shared" si="149"/>
        <v>0</v>
      </c>
      <c r="M352" s="39">
        <f t="shared" si="150"/>
        <v>212429.87</v>
      </c>
      <c r="N352" s="38">
        <f>VLOOKUP(CONCATENATE(A352,"-6"),'Restated Depr'!$B$6:$G$7674,6,0)</f>
        <v>0.2</v>
      </c>
      <c r="O352" s="42">
        <f t="shared" si="151"/>
        <v>3862.36</v>
      </c>
      <c r="P352" s="42">
        <f t="shared" si="152"/>
        <v>0</v>
      </c>
      <c r="Q352" t="s">
        <v>7604</v>
      </c>
    </row>
    <row r="353" spans="1:18" hidden="1">
      <c r="A353" s="34" t="s">
        <v>24</v>
      </c>
      <c r="B353" s="34" t="s">
        <v>922</v>
      </c>
      <c r="C353" s="226" t="s">
        <v>7840</v>
      </c>
      <c r="D353" s="219">
        <v>391.2</v>
      </c>
      <c r="E353" s="327">
        <v>43220</v>
      </c>
      <c r="F353" s="37">
        <v>220154.59</v>
      </c>
      <c r="G353" s="38">
        <v>0.2</v>
      </c>
      <c r="H353" s="312">
        <v>3862.36</v>
      </c>
      <c r="I353" s="39">
        <v>212429.87</v>
      </c>
      <c r="J353" s="40">
        <f t="shared" si="147"/>
        <v>0.2</v>
      </c>
      <c r="K353" s="41">
        <f t="shared" si="148"/>
        <v>3862.36</v>
      </c>
      <c r="L353" s="42">
        <f t="shared" si="149"/>
        <v>0</v>
      </c>
      <c r="M353" s="39">
        <f t="shared" si="150"/>
        <v>212429.87</v>
      </c>
      <c r="N353" s="38">
        <f>VLOOKUP(CONCATENATE(A353,"-6"),'Restated Depr'!$B$6:$G$7674,6,0)</f>
        <v>0.2</v>
      </c>
      <c r="O353" s="42">
        <f t="shared" si="151"/>
        <v>3862.36</v>
      </c>
      <c r="P353" s="42">
        <f t="shared" si="152"/>
        <v>0</v>
      </c>
      <c r="Q353" t="s">
        <v>7604</v>
      </c>
    </row>
    <row r="354" spans="1:18" hidden="1">
      <c r="A354" s="34" t="s">
        <v>24</v>
      </c>
      <c r="B354" s="34" t="s">
        <v>923</v>
      </c>
      <c r="C354" s="226" t="s">
        <v>7840</v>
      </c>
      <c r="D354" s="219">
        <v>391.2</v>
      </c>
      <c r="E354" s="327">
        <v>43251</v>
      </c>
      <c r="F354" s="37">
        <v>216292.23</v>
      </c>
      <c r="G354" s="38">
        <v>0.2</v>
      </c>
      <c r="H354" s="312">
        <v>3862.36</v>
      </c>
      <c r="I354" s="39">
        <v>212429.87</v>
      </c>
      <c r="J354" s="40">
        <f t="shared" si="147"/>
        <v>0.2</v>
      </c>
      <c r="K354" s="41">
        <f t="shared" si="148"/>
        <v>3862.36</v>
      </c>
      <c r="L354" s="42">
        <f t="shared" si="149"/>
        <v>0</v>
      </c>
      <c r="M354" s="39">
        <f t="shared" si="150"/>
        <v>212429.87</v>
      </c>
      <c r="N354" s="38">
        <f>VLOOKUP(CONCATENATE(A354,"-6"),'Restated Depr'!$B$6:$G$7674,6,0)</f>
        <v>0.2</v>
      </c>
      <c r="O354" s="42">
        <f t="shared" si="151"/>
        <v>3862.36</v>
      </c>
      <c r="P354" s="42">
        <f t="shared" si="152"/>
        <v>0</v>
      </c>
      <c r="Q354" t="s">
        <v>7604</v>
      </c>
    </row>
    <row r="355" spans="1:18" hidden="1">
      <c r="A355" s="34" t="s">
        <v>24</v>
      </c>
      <c r="B355" s="34" t="s">
        <v>924</v>
      </c>
      <c r="C355" s="226" t="s">
        <v>7840</v>
      </c>
      <c r="D355" s="219">
        <v>391.2</v>
      </c>
      <c r="E355" s="327">
        <v>43281</v>
      </c>
      <c r="F355" s="37">
        <v>212429.87</v>
      </c>
      <c r="G355" s="38">
        <v>0.2</v>
      </c>
      <c r="H355" s="312">
        <v>3862.36</v>
      </c>
      <c r="I355" s="39">
        <v>212429.87</v>
      </c>
      <c r="J355" s="40">
        <f t="shared" si="147"/>
        <v>0.2</v>
      </c>
      <c r="K355" s="41">
        <f t="shared" si="148"/>
        <v>3862.36</v>
      </c>
      <c r="L355" s="42">
        <f t="shared" si="149"/>
        <v>0</v>
      </c>
      <c r="M355" s="39">
        <f t="shared" si="150"/>
        <v>212429.87</v>
      </c>
      <c r="N355" s="38">
        <f>VLOOKUP(CONCATENATE(A355,"-6"),'Restated Depr'!$B$6:$G$7674,6,0)</f>
        <v>0.2</v>
      </c>
      <c r="O355" s="42">
        <f t="shared" si="151"/>
        <v>3862.36</v>
      </c>
      <c r="P355" s="42">
        <f t="shared" si="152"/>
        <v>0</v>
      </c>
      <c r="Q355" t="s">
        <v>7604</v>
      </c>
      <c r="R355" s="5"/>
    </row>
    <row r="356" spans="1:18" ht="15.75" hidden="1" thickBot="1">
      <c r="A356" t="s">
        <v>24</v>
      </c>
      <c r="C356" s="224" t="s">
        <v>650</v>
      </c>
      <c r="D356"/>
      <c r="E356" s="323" t="s">
        <v>606</v>
      </c>
      <c r="F356" s="1"/>
      <c r="G356" s="5"/>
      <c r="H356" s="310">
        <f>SUM(H344:H355)</f>
        <v>36029.020000000004</v>
      </c>
      <c r="I356" s="10"/>
      <c r="J356" s="10"/>
      <c r="K356" s="32">
        <f>SUM(K344:K355)</f>
        <v>36029.020000000004</v>
      </c>
      <c r="L356" s="28">
        <f>SUM(L344:L355)</f>
        <v>0</v>
      </c>
      <c r="M356" s="10"/>
      <c r="N356" s="5"/>
      <c r="O356" s="28">
        <f>SUM(O344:O355)</f>
        <v>46348.32</v>
      </c>
      <c r="P356" s="28">
        <f>SUM(P344:P355)</f>
        <v>10319.300000000001</v>
      </c>
    </row>
    <row r="357" spans="1:18" hidden="1">
      <c r="A357" t="s">
        <v>25</v>
      </c>
      <c r="B357" t="s">
        <v>925</v>
      </c>
      <c r="C357" s="224" t="s">
        <v>7840</v>
      </c>
      <c r="D357" s="2">
        <v>396</v>
      </c>
      <c r="E357" s="324">
        <v>42947</v>
      </c>
      <c r="F357" s="9">
        <v>405180.32</v>
      </c>
      <c r="G357" s="5">
        <v>0.06</v>
      </c>
      <c r="H357" s="299">
        <v>2025.9000000000003</v>
      </c>
      <c r="I357" s="15">
        <v>709757.18</v>
      </c>
      <c r="J357" s="11">
        <f t="shared" ref="J357:J368" si="153">G357</f>
        <v>0.06</v>
      </c>
      <c r="K357" s="31">
        <f t="shared" ref="K357:K368" si="154">I357*J357/12</f>
        <v>3548.7859000000003</v>
      </c>
      <c r="L357" s="289">
        <f t="shared" ref="L357:L368" si="155">K357-H357</f>
        <v>1522.8859</v>
      </c>
      <c r="M357" s="15">
        <f t="shared" ref="M357:M368" si="156">I357</f>
        <v>709757.18</v>
      </c>
      <c r="N357" s="5">
        <f>VLOOKUP(CONCATENATE(A357,"-6"),'Restated Depr'!$B$6:$G$7674,6,0)</f>
        <v>2.8400000000000002E-2</v>
      </c>
      <c r="O357" s="289">
        <f t="shared" ref="O357:O368" si="157">M357*N357/12</f>
        <v>1679.7586593333335</v>
      </c>
      <c r="P357" s="289">
        <f t="shared" ref="P357:P368" si="158">O357-K357</f>
        <v>-1869.0272406666668</v>
      </c>
      <c r="Q357" t="s">
        <v>7819</v>
      </c>
    </row>
    <row r="358" spans="1:18" hidden="1">
      <c r="A358" t="s">
        <v>25</v>
      </c>
      <c r="B358" t="s">
        <v>926</v>
      </c>
      <c r="C358" s="224" t="s">
        <v>7840</v>
      </c>
      <c r="D358" s="2">
        <v>396</v>
      </c>
      <c r="E358" s="324">
        <v>42978</v>
      </c>
      <c r="F358" s="1">
        <v>405180.32</v>
      </c>
      <c r="G358" s="5">
        <v>0.06</v>
      </c>
      <c r="H358" s="298">
        <v>2025.9000000000003</v>
      </c>
      <c r="I358" s="10">
        <v>709757.18</v>
      </c>
      <c r="J358" s="11">
        <f t="shared" si="153"/>
        <v>0.06</v>
      </c>
      <c r="K358" s="30">
        <f t="shared" si="154"/>
        <v>3548.7859000000003</v>
      </c>
      <c r="L358" s="29">
        <f t="shared" si="155"/>
        <v>1522.8859</v>
      </c>
      <c r="M358" s="10">
        <f t="shared" si="156"/>
        <v>709757.18</v>
      </c>
      <c r="N358" s="5">
        <f>VLOOKUP(CONCATENATE(A358,"-6"),'Restated Depr'!$B$6:$G$7674,6,0)</f>
        <v>2.8400000000000002E-2</v>
      </c>
      <c r="O358" s="29">
        <f t="shared" si="157"/>
        <v>1679.7586593333335</v>
      </c>
      <c r="P358" s="29">
        <f t="shared" si="158"/>
        <v>-1869.0272406666668</v>
      </c>
      <c r="Q358" t="s">
        <v>7819</v>
      </c>
    </row>
    <row r="359" spans="1:18" hidden="1">
      <c r="A359" t="s">
        <v>25</v>
      </c>
      <c r="B359" t="s">
        <v>927</v>
      </c>
      <c r="C359" s="224" t="s">
        <v>7840</v>
      </c>
      <c r="D359" s="2">
        <v>396</v>
      </c>
      <c r="E359" s="324">
        <v>43008</v>
      </c>
      <c r="F359" s="1">
        <v>405180.32</v>
      </c>
      <c r="G359" s="5">
        <v>0.06</v>
      </c>
      <c r="H359" s="298">
        <v>2025.9000000000003</v>
      </c>
      <c r="I359" s="10">
        <v>709757.18</v>
      </c>
      <c r="J359" s="11">
        <f t="shared" si="153"/>
        <v>0.06</v>
      </c>
      <c r="K359" s="30">
        <f t="shared" si="154"/>
        <v>3548.7859000000003</v>
      </c>
      <c r="L359" s="29">
        <f t="shared" si="155"/>
        <v>1522.8859</v>
      </c>
      <c r="M359" s="10">
        <f t="shared" si="156"/>
        <v>709757.18</v>
      </c>
      <c r="N359" s="5">
        <f>VLOOKUP(CONCATENATE(A359,"-6"),'Restated Depr'!$B$6:$G$7674,6,0)</f>
        <v>2.8400000000000002E-2</v>
      </c>
      <c r="O359" s="29">
        <f t="shared" si="157"/>
        <v>1679.7586593333335</v>
      </c>
      <c r="P359" s="29">
        <f t="shared" si="158"/>
        <v>-1869.0272406666668</v>
      </c>
      <c r="Q359" t="s">
        <v>7819</v>
      </c>
    </row>
    <row r="360" spans="1:18" hidden="1">
      <c r="A360" t="s">
        <v>25</v>
      </c>
      <c r="B360" t="s">
        <v>928</v>
      </c>
      <c r="C360" s="224" t="s">
        <v>7840</v>
      </c>
      <c r="D360" s="2">
        <v>396</v>
      </c>
      <c r="E360" s="324">
        <v>43039</v>
      </c>
      <c r="F360" s="1">
        <v>405180.32</v>
      </c>
      <c r="G360" s="5">
        <v>0.06</v>
      </c>
      <c r="H360" s="298">
        <v>2025.9000000000003</v>
      </c>
      <c r="I360" s="10">
        <v>709757.18</v>
      </c>
      <c r="J360" s="11">
        <f t="shared" si="153"/>
        <v>0.06</v>
      </c>
      <c r="K360" s="30">
        <f t="shared" si="154"/>
        <v>3548.7859000000003</v>
      </c>
      <c r="L360" s="29">
        <f t="shared" si="155"/>
        <v>1522.8859</v>
      </c>
      <c r="M360" s="10">
        <f t="shared" si="156"/>
        <v>709757.18</v>
      </c>
      <c r="N360" s="5">
        <f>VLOOKUP(CONCATENATE(A360,"-6"),'Restated Depr'!$B$6:$G$7674,6,0)</f>
        <v>2.8400000000000002E-2</v>
      </c>
      <c r="O360" s="29">
        <f t="shared" si="157"/>
        <v>1679.7586593333335</v>
      </c>
      <c r="P360" s="29">
        <f t="shared" si="158"/>
        <v>-1869.0272406666668</v>
      </c>
      <c r="Q360" t="s">
        <v>7819</v>
      </c>
    </row>
    <row r="361" spans="1:18" hidden="1">
      <c r="A361" t="s">
        <v>25</v>
      </c>
      <c r="B361" t="s">
        <v>929</v>
      </c>
      <c r="C361" s="224" t="s">
        <v>7840</v>
      </c>
      <c r="D361" s="2">
        <v>396</v>
      </c>
      <c r="E361" s="324">
        <v>43069</v>
      </c>
      <c r="F361" s="1">
        <v>405180.32</v>
      </c>
      <c r="G361" s="5">
        <v>0.06</v>
      </c>
      <c r="H361" s="298">
        <v>2025.9000000000003</v>
      </c>
      <c r="I361" s="10">
        <v>709757.18</v>
      </c>
      <c r="J361" s="11">
        <f t="shared" si="153"/>
        <v>0.06</v>
      </c>
      <c r="K361" s="30">
        <f t="shared" si="154"/>
        <v>3548.7859000000003</v>
      </c>
      <c r="L361" s="29">
        <f t="shared" si="155"/>
        <v>1522.8859</v>
      </c>
      <c r="M361" s="10">
        <f t="shared" si="156"/>
        <v>709757.18</v>
      </c>
      <c r="N361" s="5">
        <f>VLOOKUP(CONCATENATE(A361,"-6"),'Restated Depr'!$B$6:$G$7674,6,0)</f>
        <v>2.8400000000000002E-2</v>
      </c>
      <c r="O361" s="29">
        <f t="shared" si="157"/>
        <v>1679.7586593333335</v>
      </c>
      <c r="P361" s="29">
        <f t="shared" si="158"/>
        <v>-1869.0272406666668</v>
      </c>
      <c r="Q361" t="s">
        <v>7819</v>
      </c>
    </row>
    <row r="362" spans="1:18" hidden="1">
      <c r="A362" t="s">
        <v>25</v>
      </c>
      <c r="B362" t="s">
        <v>930</v>
      </c>
      <c r="C362" s="224" t="s">
        <v>7840</v>
      </c>
      <c r="D362" s="2">
        <v>396</v>
      </c>
      <c r="E362" s="324">
        <v>43100</v>
      </c>
      <c r="F362" s="1">
        <v>407391.74</v>
      </c>
      <c r="G362" s="18">
        <v>4.6799999999999994E-2</v>
      </c>
      <c r="H362" s="298">
        <v>1588.82</v>
      </c>
      <c r="I362" s="10">
        <v>709757.18</v>
      </c>
      <c r="J362" s="11">
        <f t="shared" si="153"/>
        <v>4.6799999999999994E-2</v>
      </c>
      <c r="K362" s="30">
        <f t="shared" si="154"/>
        <v>2768.0530020000001</v>
      </c>
      <c r="L362" s="29">
        <f t="shared" si="155"/>
        <v>1179.2330020000002</v>
      </c>
      <c r="M362" s="10">
        <f t="shared" si="156"/>
        <v>709757.18</v>
      </c>
      <c r="N362" s="5">
        <f>VLOOKUP(CONCATENATE(A362,"-6"),'Restated Depr'!$B$6:$G$7674,6,0)</f>
        <v>2.8400000000000002E-2</v>
      </c>
      <c r="O362" s="29">
        <f t="shared" si="157"/>
        <v>1679.7586593333335</v>
      </c>
      <c r="P362" s="29">
        <f t="shared" si="158"/>
        <v>-1088.2943426666666</v>
      </c>
      <c r="Q362" t="s">
        <v>7819</v>
      </c>
    </row>
    <row r="363" spans="1:18" hidden="1">
      <c r="A363" t="s">
        <v>25</v>
      </c>
      <c r="B363" t="s">
        <v>931</v>
      </c>
      <c r="C363" s="224" t="s">
        <v>7840</v>
      </c>
      <c r="D363" s="2">
        <v>396</v>
      </c>
      <c r="E363" s="324">
        <v>43131</v>
      </c>
      <c r="F363" s="1">
        <v>409603.16</v>
      </c>
      <c r="G363" s="5">
        <v>2.8400000000000002E-2</v>
      </c>
      <c r="H363" s="298">
        <v>969.39</v>
      </c>
      <c r="I363" s="10">
        <v>709757.18</v>
      </c>
      <c r="J363" s="11">
        <f t="shared" si="153"/>
        <v>2.8400000000000002E-2</v>
      </c>
      <c r="K363" s="30">
        <f t="shared" si="154"/>
        <v>1679.7586593333335</v>
      </c>
      <c r="L363" s="29">
        <f t="shared" si="155"/>
        <v>710.36865933333354</v>
      </c>
      <c r="M363" s="10">
        <f t="shared" si="156"/>
        <v>709757.18</v>
      </c>
      <c r="N363" s="5">
        <f>VLOOKUP(CONCATENATE(A363,"-6"),'Restated Depr'!$B$6:$G$7674,6,0)</f>
        <v>2.8400000000000002E-2</v>
      </c>
      <c r="O363" s="29">
        <f t="shared" si="157"/>
        <v>1679.7586593333335</v>
      </c>
      <c r="P363" s="29">
        <f t="shared" si="158"/>
        <v>0</v>
      </c>
      <c r="Q363" t="s">
        <v>7819</v>
      </c>
    </row>
    <row r="364" spans="1:18" hidden="1">
      <c r="A364" t="s">
        <v>25</v>
      </c>
      <c r="B364" t="s">
        <v>932</v>
      </c>
      <c r="C364" s="224" t="s">
        <v>7840</v>
      </c>
      <c r="D364" s="2">
        <v>396</v>
      </c>
      <c r="E364" s="324">
        <v>43159</v>
      </c>
      <c r="F364" s="1">
        <v>412274.28</v>
      </c>
      <c r="G364" s="5">
        <v>2.8400000000000002E-2</v>
      </c>
      <c r="H364" s="298">
        <v>975.71999999999991</v>
      </c>
      <c r="I364" s="10">
        <v>709757.18</v>
      </c>
      <c r="J364" s="11">
        <f t="shared" si="153"/>
        <v>2.8400000000000002E-2</v>
      </c>
      <c r="K364" s="30">
        <f t="shared" si="154"/>
        <v>1679.7586593333335</v>
      </c>
      <c r="L364" s="29">
        <f t="shared" si="155"/>
        <v>704.03865933333361</v>
      </c>
      <c r="M364" s="10">
        <f t="shared" si="156"/>
        <v>709757.18</v>
      </c>
      <c r="N364" s="5">
        <f>VLOOKUP(CONCATENATE(A364,"-6"),'Restated Depr'!$B$6:$G$7674,6,0)</f>
        <v>2.8400000000000002E-2</v>
      </c>
      <c r="O364" s="29">
        <f t="shared" si="157"/>
        <v>1679.7586593333335</v>
      </c>
      <c r="P364" s="29">
        <f t="shared" si="158"/>
        <v>0</v>
      </c>
      <c r="Q364" t="s">
        <v>7819</v>
      </c>
    </row>
    <row r="365" spans="1:18" hidden="1">
      <c r="A365" t="s">
        <v>25</v>
      </c>
      <c r="B365" t="s">
        <v>933</v>
      </c>
      <c r="C365" s="224" t="s">
        <v>7840</v>
      </c>
      <c r="D365" s="2">
        <v>396</v>
      </c>
      <c r="E365" s="324">
        <v>43190</v>
      </c>
      <c r="F365" s="1">
        <v>709757.18</v>
      </c>
      <c r="G365" s="5">
        <v>2.8400000000000002E-2</v>
      </c>
      <c r="H365" s="298">
        <v>1679.76</v>
      </c>
      <c r="I365" s="10">
        <v>709757.18</v>
      </c>
      <c r="J365" s="11">
        <f t="shared" si="153"/>
        <v>2.8400000000000002E-2</v>
      </c>
      <c r="K365" s="30">
        <f t="shared" si="154"/>
        <v>1679.7586593333335</v>
      </c>
      <c r="L365" s="29">
        <f t="shared" si="155"/>
        <v>-1.3406666664650402E-3</v>
      </c>
      <c r="M365" s="10">
        <f t="shared" si="156"/>
        <v>709757.18</v>
      </c>
      <c r="N365" s="5">
        <f>VLOOKUP(CONCATENATE(A365,"-6"),'Restated Depr'!$B$6:$G$7674,6,0)</f>
        <v>2.8400000000000002E-2</v>
      </c>
      <c r="O365" s="29">
        <f t="shared" si="157"/>
        <v>1679.7586593333335</v>
      </c>
      <c r="P365" s="29">
        <f t="shared" si="158"/>
        <v>0</v>
      </c>
      <c r="Q365" t="s">
        <v>7819</v>
      </c>
    </row>
    <row r="366" spans="1:18" hidden="1">
      <c r="A366" t="s">
        <v>25</v>
      </c>
      <c r="B366" t="s">
        <v>934</v>
      </c>
      <c r="C366" s="224" t="s">
        <v>7840</v>
      </c>
      <c r="D366" s="2">
        <v>396</v>
      </c>
      <c r="E366" s="324">
        <v>43220</v>
      </c>
      <c r="F366" s="1">
        <v>709757.18</v>
      </c>
      <c r="G366" s="5">
        <v>2.8400000000000002E-2</v>
      </c>
      <c r="H366" s="298">
        <v>1679.76</v>
      </c>
      <c r="I366" s="10">
        <v>709757.18</v>
      </c>
      <c r="J366" s="11">
        <f t="shared" si="153"/>
        <v>2.8400000000000002E-2</v>
      </c>
      <c r="K366" s="30">
        <f t="shared" si="154"/>
        <v>1679.7586593333335</v>
      </c>
      <c r="L366" s="29">
        <f t="shared" si="155"/>
        <v>-1.3406666664650402E-3</v>
      </c>
      <c r="M366" s="10">
        <f t="shared" si="156"/>
        <v>709757.18</v>
      </c>
      <c r="N366" s="5">
        <f>VLOOKUP(CONCATENATE(A366,"-6"),'Restated Depr'!$B$6:$G$7674,6,0)</f>
        <v>2.8400000000000002E-2</v>
      </c>
      <c r="O366" s="29">
        <f t="shared" si="157"/>
        <v>1679.7586593333335</v>
      </c>
      <c r="P366" s="29">
        <f t="shared" si="158"/>
        <v>0</v>
      </c>
      <c r="Q366" t="s">
        <v>7819</v>
      </c>
    </row>
    <row r="367" spans="1:18" hidden="1">
      <c r="A367" t="s">
        <v>25</v>
      </c>
      <c r="B367" t="s">
        <v>935</v>
      </c>
      <c r="C367" s="224" t="s">
        <v>7840</v>
      </c>
      <c r="D367" s="2">
        <v>396</v>
      </c>
      <c r="E367" s="324">
        <v>43251</v>
      </c>
      <c r="F367" s="1">
        <v>709757.18</v>
      </c>
      <c r="G367" s="5">
        <v>2.8400000000000002E-2</v>
      </c>
      <c r="H367" s="298">
        <v>1679.76</v>
      </c>
      <c r="I367" s="10">
        <v>709757.18</v>
      </c>
      <c r="J367" s="11">
        <f t="shared" si="153"/>
        <v>2.8400000000000002E-2</v>
      </c>
      <c r="K367" s="30">
        <f t="shared" si="154"/>
        <v>1679.7586593333335</v>
      </c>
      <c r="L367" s="29">
        <f t="shared" si="155"/>
        <v>-1.3406666664650402E-3</v>
      </c>
      <c r="M367" s="10">
        <f t="shared" si="156"/>
        <v>709757.18</v>
      </c>
      <c r="N367" s="5">
        <f>VLOOKUP(CONCATENATE(A367,"-6"),'Restated Depr'!$B$6:$G$7674,6,0)</f>
        <v>2.8400000000000002E-2</v>
      </c>
      <c r="O367" s="29">
        <f t="shared" si="157"/>
        <v>1679.7586593333335</v>
      </c>
      <c r="P367" s="29">
        <f t="shared" si="158"/>
        <v>0</v>
      </c>
      <c r="Q367" t="s">
        <v>7819</v>
      </c>
    </row>
    <row r="368" spans="1:18" hidden="1">
      <c r="A368" t="s">
        <v>25</v>
      </c>
      <c r="B368" t="s">
        <v>936</v>
      </c>
      <c r="C368" s="224" t="s">
        <v>7840</v>
      </c>
      <c r="D368" s="2">
        <v>396</v>
      </c>
      <c r="E368" s="324">
        <v>43281</v>
      </c>
      <c r="F368" s="1">
        <v>709757.18</v>
      </c>
      <c r="G368" s="5">
        <v>2.8400000000000002E-2</v>
      </c>
      <c r="H368" s="298">
        <v>1679.76</v>
      </c>
      <c r="I368" s="10">
        <v>709757.18</v>
      </c>
      <c r="J368" s="11">
        <f t="shared" si="153"/>
        <v>2.8400000000000002E-2</v>
      </c>
      <c r="K368" s="30">
        <f t="shared" si="154"/>
        <v>1679.7586593333335</v>
      </c>
      <c r="L368" s="29">
        <f t="shared" si="155"/>
        <v>-1.3406666664650402E-3</v>
      </c>
      <c r="M368" s="10">
        <f t="shared" si="156"/>
        <v>709757.18</v>
      </c>
      <c r="N368" s="5">
        <f>VLOOKUP(CONCATENATE(A368,"-6"),'Restated Depr'!$B$6:$G$7674,6,0)</f>
        <v>2.8400000000000002E-2</v>
      </c>
      <c r="O368" s="29">
        <f t="shared" si="157"/>
        <v>1679.7586593333335</v>
      </c>
      <c r="P368" s="29">
        <f t="shared" si="158"/>
        <v>0</v>
      </c>
      <c r="Q368" t="s">
        <v>7819</v>
      </c>
      <c r="R368" s="5"/>
    </row>
    <row r="369" spans="1:18" ht="15.75" hidden="1" thickBot="1">
      <c r="A369" t="s">
        <v>25</v>
      </c>
      <c r="C369" s="224" t="s">
        <v>650</v>
      </c>
      <c r="D369"/>
      <c r="E369" s="323" t="s">
        <v>606</v>
      </c>
      <c r="F369" s="1"/>
      <c r="G369" s="5"/>
      <c r="H369" s="310">
        <f>SUM(H357:H368)</f>
        <v>20382.469999999998</v>
      </c>
      <c r="I369" s="10"/>
      <c r="J369" s="10"/>
      <c r="K369" s="32">
        <f>SUM(K357:K368)</f>
        <v>30590.534457999998</v>
      </c>
      <c r="L369" s="28">
        <f>SUM(L357:L368)</f>
        <v>10208.064458000004</v>
      </c>
      <c r="M369" s="10"/>
      <c r="N369" s="5"/>
      <c r="O369" s="28">
        <f>SUM(O357:O368)</f>
        <v>20157.103911999995</v>
      </c>
      <c r="P369" s="28">
        <f>SUM(P357:P368)</f>
        <v>-10433.430546</v>
      </c>
    </row>
    <row r="370" spans="1:18" hidden="1">
      <c r="A370" t="s">
        <v>26</v>
      </c>
      <c r="B370" t="s">
        <v>937</v>
      </c>
      <c r="C370" s="224" t="s">
        <v>7840</v>
      </c>
      <c r="D370" s="2">
        <v>397.03</v>
      </c>
      <c r="E370" s="324">
        <v>42947</v>
      </c>
      <c r="F370" s="9">
        <v>7514038.0899999999</v>
      </c>
      <c r="G370" s="5">
        <v>6.6699999999999995E-2</v>
      </c>
      <c r="H370" s="299">
        <v>41765.53</v>
      </c>
      <c r="I370" s="15">
        <v>4803941.09</v>
      </c>
      <c r="J370" s="11">
        <f t="shared" ref="J370:J381" si="159">G370</f>
        <v>6.6699999999999995E-2</v>
      </c>
      <c r="K370" s="31">
        <f t="shared" ref="K370:K381" si="160">I370*J370/12</f>
        <v>26701.905891916667</v>
      </c>
      <c r="L370" s="289">
        <f t="shared" ref="L370:L381" si="161">K370-H370</f>
        <v>-15063.624108083332</v>
      </c>
      <c r="M370" s="15">
        <f t="shared" ref="M370:M381" si="162">I370</f>
        <v>4803941.09</v>
      </c>
      <c r="N370" s="5">
        <f>VLOOKUP(CONCATENATE(A370,"-6"),'Restated Depr'!$B$6:$G$7674,6,0)</f>
        <v>6.6699999999999995E-2</v>
      </c>
      <c r="O370" s="289">
        <f t="shared" ref="O370:O381" si="163">M370*N370/12</f>
        <v>26701.905891916667</v>
      </c>
      <c r="P370" s="289">
        <f t="shared" ref="P370:P381" si="164">O370-K370</f>
        <v>0</v>
      </c>
      <c r="Q370" t="s">
        <v>7819</v>
      </c>
    </row>
    <row r="371" spans="1:18" hidden="1">
      <c r="A371" t="s">
        <v>26</v>
      </c>
      <c r="B371" t="s">
        <v>938</v>
      </c>
      <c r="C371" s="224" t="s">
        <v>7840</v>
      </c>
      <c r="D371" s="2">
        <v>397.03</v>
      </c>
      <c r="E371" s="324">
        <v>42978</v>
      </c>
      <c r="F371" s="1">
        <v>7602218.6799999997</v>
      </c>
      <c r="G371" s="5">
        <v>6.6699999999999995E-2</v>
      </c>
      <c r="H371" s="298">
        <v>42255.669999999991</v>
      </c>
      <c r="I371" s="10">
        <v>4803941.09</v>
      </c>
      <c r="J371" s="11">
        <f t="shared" si="159"/>
        <v>6.6699999999999995E-2</v>
      </c>
      <c r="K371" s="30">
        <f t="shared" si="160"/>
        <v>26701.905891916667</v>
      </c>
      <c r="L371" s="29">
        <f t="shared" si="161"/>
        <v>-15553.764108083324</v>
      </c>
      <c r="M371" s="10">
        <f t="shared" si="162"/>
        <v>4803941.09</v>
      </c>
      <c r="N371" s="5">
        <f>VLOOKUP(CONCATENATE(A371,"-6"),'Restated Depr'!$B$6:$G$7674,6,0)</f>
        <v>6.6699999999999995E-2</v>
      </c>
      <c r="O371" s="29">
        <f t="shared" si="163"/>
        <v>26701.905891916667</v>
      </c>
      <c r="P371" s="29">
        <f t="shared" si="164"/>
        <v>0</v>
      </c>
      <c r="Q371" t="s">
        <v>7819</v>
      </c>
    </row>
    <row r="372" spans="1:18" hidden="1">
      <c r="A372" t="s">
        <v>26</v>
      </c>
      <c r="B372" t="s">
        <v>939</v>
      </c>
      <c r="C372" s="224" t="s">
        <v>7840</v>
      </c>
      <c r="D372" s="2">
        <v>397.03</v>
      </c>
      <c r="E372" s="324">
        <v>43008</v>
      </c>
      <c r="F372" s="1">
        <v>8175554.4000000004</v>
      </c>
      <c r="G372" s="5">
        <v>6.6699999999999995E-2</v>
      </c>
      <c r="H372" s="298">
        <v>45442.46</v>
      </c>
      <c r="I372" s="10">
        <v>4803941.09</v>
      </c>
      <c r="J372" s="11">
        <f t="shared" si="159"/>
        <v>6.6699999999999995E-2</v>
      </c>
      <c r="K372" s="30">
        <f t="shared" si="160"/>
        <v>26701.905891916667</v>
      </c>
      <c r="L372" s="29">
        <f t="shared" si="161"/>
        <v>-18740.554108083332</v>
      </c>
      <c r="M372" s="10">
        <f t="shared" si="162"/>
        <v>4803941.09</v>
      </c>
      <c r="N372" s="5">
        <f>VLOOKUP(CONCATENATE(A372,"-6"),'Restated Depr'!$B$6:$G$7674,6,0)</f>
        <v>6.6699999999999995E-2</v>
      </c>
      <c r="O372" s="29">
        <f t="shared" si="163"/>
        <v>26701.905891916667</v>
      </c>
      <c r="P372" s="29">
        <f t="shared" si="164"/>
        <v>0</v>
      </c>
      <c r="Q372" t="s">
        <v>7819</v>
      </c>
    </row>
    <row r="373" spans="1:18" hidden="1">
      <c r="A373" t="s">
        <v>26</v>
      </c>
      <c r="B373" t="s">
        <v>940</v>
      </c>
      <c r="C373" s="224" t="s">
        <v>7840</v>
      </c>
      <c r="D373" s="2">
        <v>397.03</v>
      </c>
      <c r="E373" s="324">
        <v>43039</v>
      </c>
      <c r="F373" s="1">
        <v>8859318.8100000005</v>
      </c>
      <c r="G373" s="5">
        <v>6.6699999999999995E-2</v>
      </c>
      <c r="H373" s="298">
        <v>49243.05000000001</v>
      </c>
      <c r="I373" s="10">
        <v>4803941.09</v>
      </c>
      <c r="J373" s="11">
        <f t="shared" si="159"/>
        <v>6.6699999999999995E-2</v>
      </c>
      <c r="K373" s="30">
        <f t="shared" si="160"/>
        <v>26701.905891916667</v>
      </c>
      <c r="L373" s="29">
        <f t="shared" si="161"/>
        <v>-22541.144108083343</v>
      </c>
      <c r="M373" s="10">
        <f t="shared" si="162"/>
        <v>4803941.09</v>
      </c>
      <c r="N373" s="5">
        <f>VLOOKUP(CONCATENATE(A373,"-6"),'Restated Depr'!$B$6:$G$7674,6,0)</f>
        <v>6.6699999999999995E-2</v>
      </c>
      <c r="O373" s="29">
        <f t="shared" si="163"/>
        <v>26701.905891916667</v>
      </c>
      <c r="P373" s="29">
        <f t="shared" si="164"/>
        <v>0</v>
      </c>
      <c r="Q373" t="s">
        <v>7819</v>
      </c>
    </row>
    <row r="374" spans="1:18" hidden="1">
      <c r="A374" t="s">
        <v>26</v>
      </c>
      <c r="B374" t="s">
        <v>941</v>
      </c>
      <c r="C374" s="224" t="s">
        <v>7840</v>
      </c>
      <c r="D374" s="2">
        <v>397.03</v>
      </c>
      <c r="E374" s="324">
        <v>43069</v>
      </c>
      <c r="F374" s="1">
        <v>9030396.2300000004</v>
      </c>
      <c r="G374" s="5">
        <v>6.6699999999999995E-2</v>
      </c>
      <c r="H374" s="298">
        <v>50193.94999999999</v>
      </c>
      <c r="I374" s="10">
        <v>4803941.09</v>
      </c>
      <c r="J374" s="11">
        <f t="shared" si="159"/>
        <v>6.6699999999999995E-2</v>
      </c>
      <c r="K374" s="30">
        <f t="shared" si="160"/>
        <v>26701.905891916667</v>
      </c>
      <c r="L374" s="29">
        <f t="shared" si="161"/>
        <v>-23492.044108083322</v>
      </c>
      <c r="M374" s="10">
        <f t="shared" si="162"/>
        <v>4803941.09</v>
      </c>
      <c r="N374" s="5">
        <f>VLOOKUP(CONCATENATE(A374,"-6"),'Restated Depr'!$B$6:$G$7674,6,0)</f>
        <v>6.6699999999999995E-2</v>
      </c>
      <c r="O374" s="29">
        <f t="shared" si="163"/>
        <v>26701.905891916667</v>
      </c>
      <c r="P374" s="29">
        <f t="shared" si="164"/>
        <v>0</v>
      </c>
      <c r="Q374" t="s">
        <v>7819</v>
      </c>
    </row>
    <row r="375" spans="1:18" hidden="1">
      <c r="A375" t="s">
        <v>26</v>
      </c>
      <c r="B375" t="s">
        <v>942</v>
      </c>
      <c r="C375" s="224" t="s">
        <v>7840</v>
      </c>
      <c r="D375" s="2">
        <v>397.03</v>
      </c>
      <c r="E375" s="324">
        <v>43100</v>
      </c>
      <c r="F375" s="1">
        <v>3994548.44</v>
      </c>
      <c r="G375" s="18">
        <v>6.6699999999999995E-2</v>
      </c>
      <c r="H375" s="298">
        <v>22203.03</v>
      </c>
      <c r="I375" s="10">
        <v>4803941.09</v>
      </c>
      <c r="J375" s="11">
        <f t="shared" si="159"/>
        <v>6.6699999999999995E-2</v>
      </c>
      <c r="K375" s="30">
        <f t="shared" si="160"/>
        <v>26701.905891916667</v>
      </c>
      <c r="L375" s="29">
        <f t="shared" si="161"/>
        <v>4498.8758919166685</v>
      </c>
      <c r="M375" s="10">
        <f t="shared" si="162"/>
        <v>4803941.09</v>
      </c>
      <c r="N375" s="5">
        <f>VLOOKUP(CONCATENATE(A375,"-6"),'Restated Depr'!$B$6:$G$7674,6,0)</f>
        <v>6.6699999999999995E-2</v>
      </c>
      <c r="O375" s="29">
        <f t="shared" si="163"/>
        <v>26701.905891916667</v>
      </c>
      <c r="P375" s="29">
        <f t="shared" si="164"/>
        <v>0</v>
      </c>
      <c r="Q375" t="s">
        <v>7819</v>
      </c>
    </row>
    <row r="376" spans="1:18" hidden="1">
      <c r="A376" t="s">
        <v>26</v>
      </c>
      <c r="B376" t="s">
        <v>943</v>
      </c>
      <c r="C376" s="224" t="s">
        <v>7840</v>
      </c>
      <c r="D376" s="2">
        <v>397.03</v>
      </c>
      <c r="E376" s="324">
        <v>43131</v>
      </c>
      <c r="F376" s="1">
        <v>3992945.72</v>
      </c>
      <c r="G376" s="5">
        <v>6.6699999999999995E-2</v>
      </c>
      <c r="H376" s="298">
        <v>22194.12</v>
      </c>
      <c r="I376" s="10">
        <v>4803941.09</v>
      </c>
      <c r="J376" s="11">
        <f t="shared" si="159"/>
        <v>6.6699999999999995E-2</v>
      </c>
      <c r="K376" s="30">
        <f t="shared" si="160"/>
        <v>26701.905891916667</v>
      </c>
      <c r="L376" s="29">
        <f t="shared" si="161"/>
        <v>4507.7858919166683</v>
      </c>
      <c r="M376" s="10">
        <f t="shared" si="162"/>
        <v>4803941.09</v>
      </c>
      <c r="N376" s="5">
        <f>VLOOKUP(CONCATENATE(A376,"-6"),'Restated Depr'!$B$6:$G$7674,6,0)</f>
        <v>6.6699999999999995E-2</v>
      </c>
      <c r="O376" s="29">
        <f t="shared" si="163"/>
        <v>26701.905891916667</v>
      </c>
      <c r="P376" s="29">
        <f t="shared" si="164"/>
        <v>0</v>
      </c>
      <c r="Q376" t="s">
        <v>7819</v>
      </c>
    </row>
    <row r="377" spans="1:18" hidden="1">
      <c r="A377" t="s">
        <v>26</v>
      </c>
      <c r="B377" t="s">
        <v>944</v>
      </c>
      <c r="C377" s="224" t="s">
        <v>7840</v>
      </c>
      <c r="D377" s="2">
        <v>397.03</v>
      </c>
      <c r="E377" s="324">
        <v>43159</v>
      </c>
      <c r="F377" s="1">
        <v>4402712.71</v>
      </c>
      <c r="G377" s="5">
        <v>6.6699999999999995E-2</v>
      </c>
      <c r="H377" s="298">
        <v>24471.74</v>
      </c>
      <c r="I377" s="10">
        <v>4803941.09</v>
      </c>
      <c r="J377" s="11">
        <f t="shared" si="159"/>
        <v>6.6699999999999995E-2</v>
      </c>
      <c r="K377" s="30">
        <f t="shared" si="160"/>
        <v>26701.905891916667</v>
      </c>
      <c r="L377" s="29">
        <f t="shared" si="161"/>
        <v>2230.1658919166657</v>
      </c>
      <c r="M377" s="10">
        <f t="shared" si="162"/>
        <v>4803941.09</v>
      </c>
      <c r="N377" s="5">
        <f>VLOOKUP(CONCATENATE(A377,"-6"),'Restated Depr'!$B$6:$G$7674,6,0)</f>
        <v>6.6699999999999995E-2</v>
      </c>
      <c r="O377" s="29">
        <f t="shared" si="163"/>
        <v>26701.905891916667</v>
      </c>
      <c r="P377" s="29">
        <f t="shared" si="164"/>
        <v>0</v>
      </c>
      <c r="Q377" t="s">
        <v>7819</v>
      </c>
    </row>
    <row r="378" spans="1:18" hidden="1">
      <c r="A378" t="s">
        <v>26</v>
      </c>
      <c r="B378" t="s">
        <v>945</v>
      </c>
      <c r="C378" s="224" t="s">
        <v>7840</v>
      </c>
      <c r="D378" s="2">
        <v>397.03</v>
      </c>
      <c r="E378" s="324">
        <v>43190</v>
      </c>
      <c r="F378" s="1">
        <v>4808210.3899999997</v>
      </c>
      <c r="G378" s="5">
        <v>6.6699999999999995E-2</v>
      </c>
      <c r="H378" s="298">
        <v>26725.64</v>
      </c>
      <c r="I378" s="10">
        <v>4803941.09</v>
      </c>
      <c r="J378" s="11">
        <f t="shared" si="159"/>
        <v>6.6699999999999995E-2</v>
      </c>
      <c r="K378" s="30">
        <f t="shared" si="160"/>
        <v>26701.905891916667</v>
      </c>
      <c r="L378" s="29">
        <f t="shared" si="161"/>
        <v>-23.734108083332103</v>
      </c>
      <c r="M378" s="10">
        <f t="shared" si="162"/>
        <v>4803941.09</v>
      </c>
      <c r="N378" s="5">
        <f>VLOOKUP(CONCATENATE(A378,"-6"),'Restated Depr'!$B$6:$G$7674,6,0)</f>
        <v>6.6699999999999995E-2</v>
      </c>
      <c r="O378" s="29">
        <f t="shared" si="163"/>
        <v>26701.905891916667</v>
      </c>
      <c r="P378" s="29">
        <f t="shared" si="164"/>
        <v>0</v>
      </c>
      <c r="Q378" t="s">
        <v>7819</v>
      </c>
    </row>
    <row r="379" spans="1:18" hidden="1">
      <c r="A379" t="s">
        <v>26</v>
      </c>
      <c r="B379" t="s">
        <v>946</v>
      </c>
      <c r="C379" s="224" t="s">
        <v>7840</v>
      </c>
      <c r="D379" s="2">
        <v>397.03</v>
      </c>
      <c r="E379" s="324">
        <v>43220</v>
      </c>
      <c r="F379" s="1">
        <v>4803941.09</v>
      </c>
      <c r="G379" s="5">
        <v>6.6699999999999995E-2</v>
      </c>
      <c r="H379" s="298">
        <v>26701.91</v>
      </c>
      <c r="I379" s="10">
        <v>4803941.09</v>
      </c>
      <c r="J379" s="11">
        <f t="shared" si="159"/>
        <v>6.6699999999999995E-2</v>
      </c>
      <c r="K379" s="30">
        <f t="shared" si="160"/>
        <v>26701.905891916667</v>
      </c>
      <c r="L379" s="29">
        <f t="shared" si="161"/>
        <v>-4.1080833325395361E-3</v>
      </c>
      <c r="M379" s="10">
        <f t="shared" si="162"/>
        <v>4803941.09</v>
      </c>
      <c r="N379" s="5">
        <f>VLOOKUP(CONCATENATE(A379,"-6"),'Restated Depr'!$B$6:$G$7674,6,0)</f>
        <v>6.6699999999999995E-2</v>
      </c>
      <c r="O379" s="29">
        <f t="shared" si="163"/>
        <v>26701.905891916667</v>
      </c>
      <c r="P379" s="29">
        <f t="shared" si="164"/>
        <v>0</v>
      </c>
      <c r="Q379" t="s">
        <v>7819</v>
      </c>
    </row>
    <row r="380" spans="1:18" hidden="1">
      <c r="A380" t="s">
        <v>26</v>
      </c>
      <c r="B380" t="s">
        <v>947</v>
      </c>
      <c r="C380" s="224" t="s">
        <v>7840</v>
      </c>
      <c r="D380" s="2">
        <v>397.03</v>
      </c>
      <c r="E380" s="324">
        <v>43251</v>
      </c>
      <c r="F380" s="1">
        <v>4803941.09</v>
      </c>
      <c r="G380" s="5">
        <v>6.6699999999999995E-2</v>
      </c>
      <c r="H380" s="298">
        <v>26701.91</v>
      </c>
      <c r="I380" s="10">
        <v>4803941.09</v>
      </c>
      <c r="J380" s="11">
        <f t="shared" si="159"/>
        <v>6.6699999999999995E-2</v>
      </c>
      <c r="K380" s="30">
        <f t="shared" si="160"/>
        <v>26701.905891916667</v>
      </c>
      <c r="L380" s="29">
        <f t="shared" si="161"/>
        <v>-4.1080833325395361E-3</v>
      </c>
      <c r="M380" s="10">
        <f t="shared" si="162"/>
        <v>4803941.09</v>
      </c>
      <c r="N380" s="5">
        <f>VLOOKUP(CONCATENATE(A380,"-6"),'Restated Depr'!$B$6:$G$7674,6,0)</f>
        <v>6.6699999999999995E-2</v>
      </c>
      <c r="O380" s="29">
        <f t="shared" si="163"/>
        <v>26701.905891916667</v>
      </c>
      <c r="P380" s="29">
        <f t="shared" si="164"/>
        <v>0</v>
      </c>
      <c r="Q380" t="s">
        <v>7819</v>
      </c>
    </row>
    <row r="381" spans="1:18" hidden="1">
      <c r="A381" t="s">
        <v>26</v>
      </c>
      <c r="B381" t="s">
        <v>948</v>
      </c>
      <c r="C381" s="224" t="s">
        <v>7840</v>
      </c>
      <c r="D381" s="2">
        <v>397.03</v>
      </c>
      <c r="E381" s="324">
        <v>43281</v>
      </c>
      <c r="F381" s="1">
        <v>4803941.09</v>
      </c>
      <c r="G381" s="5">
        <v>6.6699999999999995E-2</v>
      </c>
      <c r="H381" s="298">
        <v>26701.91</v>
      </c>
      <c r="I381" s="10">
        <v>4803941.09</v>
      </c>
      <c r="J381" s="11">
        <f t="shared" si="159"/>
        <v>6.6699999999999995E-2</v>
      </c>
      <c r="K381" s="30">
        <f t="shared" si="160"/>
        <v>26701.905891916667</v>
      </c>
      <c r="L381" s="29">
        <f t="shared" si="161"/>
        <v>-4.1080833325395361E-3</v>
      </c>
      <c r="M381" s="10">
        <f t="shared" si="162"/>
        <v>4803941.09</v>
      </c>
      <c r="N381" s="5">
        <f>VLOOKUP(CONCATENATE(A381,"-6"),'Restated Depr'!$B$6:$G$7674,6,0)</f>
        <v>6.6699999999999995E-2</v>
      </c>
      <c r="O381" s="29">
        <f t="shared" si="163"/>
        <v>26701.905891916667</v>
      </c>
      <c r="P381" s="29">
        <f t="shared" si="164"/>
        <v>0</v>
      </c>
      <c r="Q381" t="s">
        <v>7819</v>
      </c>
      <c r="R381" s="5"/>
    </row>
    <row r="382" spans="1:18" ht="15.75" hidden="1" thickBot="1">
      <c r="A382" t="s">
        <v>26</v>
      </c>
      <c r="C382" s="224" t="s">
        <v>650</v>
      </c>
      <c r="D382"/>
      <c r="E382" s="323" t="s">
        <v>606</v>
      </c>
      <c r="F382" s="1"/>
      <c r="G382" s="5"/>
      <c r="H382" s="310">
        <f>SUM(H370:H381)</f>
        <v>404600.91999999993</v>
      </c>
      <c r="I382" s="10"/>
      <c r="J382" s="10"/>
      <c r="K382" s="32">
        <f>SUM(K370:K381)</f>
        <v>320422.87070299994</v>
      </c>
      <c r="L382" s="28">
        <f>SUM(L370:L381)</f>
        <v>-84178.049296999976</v>
      </c>
      <c r="M382" s="10"/>
      <c r="N382" s="5"/>
      <c r="O382" s="28">
        <f>SUM(O370:O381)</f>
        <v>320422.87070299994</v>
      </c>
      <c r="P382" s="28">
        <f>SUM(P370:P381)</f>
        <v>0</v>
      </c>
    </row>
    <row r="383" spans="1:18" hidden="1">
      <c r="A383" s="17" t="s">
        <v>27</v>
      </c>
      <c r="B383" s="17" t="s">
        <v>949</v>
      </c>
      <c r="C383" s="227" t="s">
        <v>7840</v>
      </c>
      <c r="D383" s="19">
        <v>397.01</v>
      </c>
      <c r="E383" s="329">
        <v>42947</v>
      </c>
      <c r="F383" s="48">
        <v>49251674.020000003</v>
      </c>
      <c r="G383" s="18">
        <v>6.6699999999999995E-2</v>
      </c>
      <c r="H383" s="299">
        <v>273757</v>
      </c>
      <c r="I383" s="288">
        <v>66413758.630000003</v>
      </c>
      <c r="J383" s="212">
        <f t="shared" ref="J383:J394" si="165">G383</f>
        <v>6.6699999999999995E-2</v>
      </c>
      <c r="K383" s="292">
        <f t="shared" ref="K383:K394" si="166">I383*J383/12</f>
        <v>369149.80838508328</v>
      </c>
      <c r="L383" s="293">
        <f t="shared" ref="L383:L394" si="167">K383-H383</f>
        <v>95392.808385083277</v>
      </c>
      <c r="M383" s="288">
        <f t="shared" ref="M383:M394" si="168">I383</f>
        <v>66413758.630000003</v>
      </c>
      <c r="N383" s="18">
        <f>VLOOKUP(CONCATENATE(A383,"-6"),'Restated Depr'!$B$6:$G$7674,6,0)</f>
        <v>6.6699999999999995E-2</v>
      </c>
      <c r="O383" s="293">
        <f t="shared" ref="O383:O394" si="169">M383*N383/12</f>
        <v>369149.80838508328</v>
      </c>
      <c r="P383" s="293">
        <f t="shared" ref="P383:P394" si="170">O383-K383</f>
        <v>0</v>
      </c>
      <c r="Q383" t="s">
        <v>7819</v>
      </c>
    </row>
    <row r="384" spans="1:18" hidden="1">
      <c r="A384" s="17" t="s">
        <v>27</v>
      </c>
      <c r="B384" s="17" t="s">
        <v>950</v>
      </c>
      <c r="C384" s="227" t="s">
        <v>7840</v>
      </c>
      <c r="D384" s="19">
        <v>397.01</v>
      </c>
      <c r="E384" s="329">
        <v>42978</v>
      </c>
      <c r="F384" s="35">
        <v>49277297.350000001</v>
      </c>
      <c r="G384" s="18">
        <v>6.6699999999999995E-2</v>
      </c>
      <c r="H384" s="298">
        <v>273900</v>
      </c>
      <c r="I384" s="51">
        <v>66413758.630000003</v>
      </c>
      <c r="J384" s="212">
        <f t="shared" si="165"/>
        <v>6.6699999999999995E-2</v>
      </c>
      <c r="K384" s="213">
        <f t="shared" si="166"/>
        <v>369149.80838508328</v>
      </c>
      <c r="L384" s="214">
        <f t="shared" si="167"/>
        <v>95249.808385083277</v>
      </c>
      <c r="M384" s="51">
        <f t="shared" si="168"/>
        <v>66413758.630000003</v>
      </c>
      <c r="N384" s="18">
        <f>VLOOKUP(CONCATENATE(A384,"-6"),'Restated Depr'!$B$6:$G$7674,6,0)</f>
        <v>6.6699999999999995E-2</v>
      </c>
      <c r="O384" s="214">
        <f t="shared" si="169"/>
        <v>369149.80838508328</v>
      </c>
      <c r="P384" s="214">
        <f t="shared" si="170"/>
        <v>0</v>
      </c>
      <c r="Q384" t="s">
        <v>7819</v>
      </c>
    </row>
    <row r="385" spans="1:20" hidden="1">
      <c r="A385" s="17" t="s">
        <v>27</v>
      </c>
      <c r="B385" s="17" t="s">
        <v>951</v>
      </c>
      <c r="C385" s="227" t="s">
        <v>7840</v>
      </c>
      <c r="D385" s="19">
        <v>397.01</v>
      </c>
      <c r="E385" s="329">
        <v>43008</v>
      </c>
      <c r="F385" s="35">
        <v>49311671.549999997</v>
      </c>
      <c r="G385" s="18">
        <v>6.6699999999999995E-2</v>
      </c>
      <c r="H385" s="298">
        <v>274091</v>
      </c>
      <c r="I385" s="51">
        <v>66413758.630000003</v>
      </c>
      <c r="J385" s="212">
        <f t="shared" si="165"/>
        <v>6.6699999999999995E-2</v>
      </c>
      <c r="K385" s="213">
        <f t="shared" si="166"/>
        <v>369149.80838508328</v>
      </c>
      <c r="L385" s="214">
        <f t="shared" si="167"/>
        <v>95058.808385083277</v>
      </c>
      <c r="M385" s="51">
        <f t="shared" si="168"/>
        <v>66413758.630000003</v>
      </c>
      <c r="N385" s="18">
        <f>VLOOKUP(CONCATENATE(A385,"-6"),'Restated Depr'!$B$6:$G$7674,6,0)</f>
        <v>6.6699999999999995E-2</v>
      </c>
      <c r="O385" s="214">
        <f t="shared" si="169"/>
        <v>369149.80838508328</v>
      </c>
      <c r="P385" s="214">
        <f t="shared" si="170"/>
        <v>0</v>
      </c>
      <c r="Q385" t="s">
        <v>7819</v>
      </c>
    </row>
    <row r="386" spans="1:20" hidden="1">
      <c r="A386" s="17" t="s">
        <v>27</v>
      </c>
      <c r="B386" s="17" t="s">
        <v>952</v>
      </c>
      <c r="C386" s="227" t="s">
        <v>7840</v>
      </c>
      <c r="D386" s="19">
        <v>397.01</v>
      </c>
      <c r="E386" s="329">
        <v>43039</v>
      </c>
      <c r="F386" s="35">
        <v>49419866.5</v>
      </c>
      <c r="G386" s="18">
        <v>6.6699999999999995E-2</v>
      </c>
      <c r="H386" s="298">
        <v>287418.01</v>
      </c>
      <c r="I386" s="51">
        <v>66413758.630000003</v>
      </c>
      <c r="J386" s="212">
        <f t="shared" si="165"/>
        <v>6.6699999999999995E-2</v>
      </c>
      <c r="K386" s="213">
        <f t="shared" si="166"/>
        <v>369149.80838508328</v>
      </c>
      <c r="L386" s="214">
        <f t="shared" si="167"/>
        <v>81731.798385083268</v>
      </c>
      <c r="M386" s="51">
        <f t="shared" si="168"/>
        <v>66413758.630000003</v>
      </c>
      <c r="N386" s="18">
        <f>VLOOKUP(CONCATENATE(A386,"-6"),'Restated Depr'!$B$6:$G$7674,6,0)</f>
        <v>6.6699999999999995E-2</v>
      </c>
      <c r="O386" s="214">
        <f t="shared" si="169"/>
        <v>369149.80838508328</v>
      </c>
      <c r="P386" s="214">
        <f t="shared" si="170"/>
        <v>0</v>
      </c>
      <c r="Q386" t="s">
        <v>7819</v>
      </c>
    </row>
    <row r="387" spans="1:20" hidden="1">
      <c r="A387" s="17" t="s">
        <v>27</v>
      </c>
      <c r="B387" s="17" t="s">
        <v>953</v>
      </c>
      <c r="C387" s="227" t="s">
        <v>7840</v>
      </c>
      <c r="D387" s="19">
        <v>397.01</v>
      </c>
      <c r="E387" s="329">
        <v>43069</v>
      </c>
      <c r="F387" s="35">
        <v>49595314.829999998</v>
      </c>
      <c r="G387" s="18">
        <v>6.6699999999999995E-2</v>
      </c>
      <c r="H387" s="298">
        <v>268961.42</v>
      </c>
      <c r="I387" s="51">
        <v>66413758.630000003</v>
      </c>
      <c r="J387" s="212">
        <f t="shared" si="165"/>
        <v>6.6699999999999995E-2</v>
      </c>
      <c r="K387" s="213">
        <f t="shared" si="166"/>
        <v>369149.80838508328</v>
      </c>
      <c r="L387" s="214">
        <f t="shared" si="167"/>
        <v>100188.38838508329</v>
      </c>
      <c r="M387" s="51">
        <f t="shared" si="168"/>
        <v>66413758.630000003</v>
      </c>
      <c r="N387" s="18">
        <f>VLOOKUP(CONCATENATE(A387,"-6"),'Restated Depr'!$B$6:$G$7674,6,0)</f>
        <v>6.6699999999999995E-2</v>
      </c>
      <c r="O387" s="214">
        <f t="shared" si="169"/>
        <v>369149.80838508328</v>
      </c>
      <c r="P387" s="214">
        <f t="shared" si="170"/>
        <v>0</v>
      </c>
      <c r="Q387" t="s">
        <v>7819</v>
      </c>
    </row>
    <row r="388" spans="1:20" hidden="1">
      <c r="A388" s="17" t="s">
        <v>27</v>
      </c>
      <c r="B388" s="17" t="s">
        <v>954</v>
      </c>
      <c r="C388" s="227" t="s">
        <v>7840</v>
      </c>
      <c r="D388" s="19">
        <v>397.01</v>
      </c>
      <c r="E388" s="329">
        <v>43100</v>
      </c>
      <c r="F388" s="35">
        <v>60917676.939999998</v>
      </c>
      <c r="G388" s="18">
        <v>6.6699999999999995E-2</v>
      </c>
      <c r="H388" s="298">
        <v>183396</v>
      </c>
      <c r="I388" s="51">
        <v>66413758.630000003</v>
      </c>
      <c r="J388" s="212">
        <f t="shared" si="165"/>
        <v>6.6699999999999995E-2</v>
      </c>
      <c r="K388" s="213">
        <f t="shared" si="166"/>
        <v>369149.80838508328</v>
      </c>
      <c r="L388" s="214">
        <f t="shared" si="167"/>
        <v>185753.80838508328</v>
      </c>
      <c r="M388" s="51">
        <f t="shared" si="168"/>
        <v>66413758.630000003</v>
      </c>
      <c r="N388" s="18">
        <f>VLOOKUP(CONCATENATE(A388,"-6"),'Restated Depr'!$B$6:$G$7674,6,0)</f>
        <v>6.6699999999999995E-2</v>
      </c>
      <c r="O388" s="214">
        <f t="shared" si="169"/>
        <v>369149.80838508328</v>
      </c>
      <c r="P388" s="214">
        <f t="shared" si="170"/>
        <v>0</v>
      </c>
      <c r="Q388" t="s">
        <v>7819</v>
      </c>
    </row>
    <row r="389" spans="1:20" hidden="1">
      <c r="A389" s="17" t="s">
        <v>27</v>
      </c>
      <c r="B389" s="17" t="s">
        <v>955</v>
      </c>
      <c r="C389" s="227" t="s">
        <v>7840</v>
      </c>
      <c r="D389" s="19">
        <v>397.01</v>
      </c>
      <c r="E389" s="329">
        <v>43131</v>
      </c>
      <c r="F389" s="35">
        <v>62204036.090000004</v>
      </c>
      <c r="G389" s="18">
        <v>6.6699999999999995E-2</v>
      </c>
      <c r="H389" s="298">
        <v>345751</v>
      </c>
      <c r="I389" s="51">
        <v>66413758.630000003</v>
      </c>
      <c r="J389" s="212">
        <f t="shared" si="165"/>
        <v>6.6699999999999995E-2</v>
      </c>
      <c r="K389" s="213">
        <f t="shared" si="166"/>
        <v>369149.80838508328</v>
      </c>
      <c r="L389" s="214">
        <f t="shared" si="167"/>
        <v>23398.808385083277</v>
      </c>
      <c r="M389" s="51">
        <f t="shared" si="168"/>
        <v>66413758.630000003</v>
      </c>
      <c r="N389" s="18">
        <f>VLOOKUP(CONCATENATE(A389,"-6"),'Restated Depr'!$B$6:$G$7674,6,0)</f>
        <v>6.6699999999999995E-2</v>
      </c>
      <c r="O389" s="214">
        <f t="shared" si="169"/>
        <v>369149.80838508328</v>
      </c>
      <c r="P389" s="214">
        <f t="shared" si="170"/>
        <v>0</v>
      </c>
      <c r="Q389" t="s">
        <v>7819</v>
      </c>
    </row>
    <row r="390" spans="1:20" hidden="1">
      <c r="A390" s="17" t="s">
        <v>27</v>
      </c>
      <c r="B390" s="17" t="s">
        <v>956</v>
      </c>
      <c r="C390" s="227" t="s">
        <v>7840</v>
      </c>
      <c r="D390" s="19">
        <v>397.01</v>
      </c>
      <c r="E390" s="329">
        <v>43159</v>
      </c>
      <c r="F390" s="35">
        <v>64061749.340000004</v>
      </c>
      <c r="G390" s="18">
        <v>6.6699999999999995E-2</v>
      </c>
      <c r="H390" s="298">
        <v>356077</v>
      </c>
      <c r="I390" s="51">
        <v>66413758.630000003</v>
      </c>
      <c r="J390" s="212">
        <f t="shared" si="165"/>
        <v>6.6699999999999995E-2</v>
      </c>
      <c r="K390" s="213">
        <f t="shared" si="166"/>
        <v>369149.80838508328</v>
      </c>
      <c r="L390" s="214">
        <f t="shared" si="167"/>
        <v>13072.808385083277</v>
      </c>
      <c r="M390" s="51">
        <f t="shared" si="168"/>
        <v>66413758.630000003</v>
      </c>
      <c r="N390" s="18">
        <f>VLOOKUP(CONCATENATE(A390,"-6"),'Restated Depr'!$B$6:$G$7674,6,0)</f>
        <v>6.6699999999999995E-2</v>
      </c>
      <c r="O390" s="214">
        <f t="shared" si="169"/>
        <v>369149.80838508328</v>
      </c>
      <c r="P390" s="214">
        <f t="shared" si="170"/>
        <v>0</v>
      </c>
      <c r="Q390" t="s">
        <v>7819</v>
      </c>
    </row>
    <row r="391" spans="1:20" hidden="1">
      <c r="A391" s="17" t="s">
        <v>27</v>
      </c>
      <c r="B391" s="17" t="s">
        <v>957</v>
      </c>
      <c r="C391" s="227" t="s">
        <v>7840</v>
      </c>
      <c r="D391" s="19">
        <v>397.01</v>
      </c>
      <c r="E391" s="329">
        <v>43190</v>
      </c>
      <c r="F391" s="35">
        <v>65930053.759999998</v>
      </c>
      <c r="G391" s="18">
        <v>6.6699999999999995E-2</v>
      </c>
      <c r="H391" s="298">
        <v>366461</v>
      </c>
      <c r="I391" s="51">
        <v>66413758.630000003</v>
      </c>
      <c r="J391" s="212">
        <f t="shared" si="165"/>
        <v>6.6699999999999995E-2</v>
      </c>
      <c r="K391" s="213">
        <f t="shared" si="166"/>
        <v>369149.80838508328</v>
      </c>
      <c r="L391" s="214">
        <f t="shared" si="167"/>
        <v>2688.8083850832772</v>
      </c>
      <c r="M391" s="51">
        <f t="shared" si="168"/>
        <v>66413758.630000003</v>
      </c>
      <c r="N391" s="18">
        <f>VLOOKUP(CONCATENATE(A391,"-6"),'Restated Depr'!$B$6:$G$7674,6,0)</f>
        <v>6.6699999999999995E-2</v>
      </c>
      <c r="O391" s="214">
        <f t="shared" si="169"/>
        <v>369149.80838508328</v>
      </c>
      <c r="P391" s="214">
        <f t="shared" si="170"/>
        <v>0</v>
      </c>
      <c r="Q391" t="s">
        <v>7819</v>
      </c>
    </row>
    <row r="392" spans="1:20" hidden="1">
      <c r="A392" s="17" t="s">
        <v>27</v>
      </c>
      <c r="B392" s="17" t="s">
        <v>958</v>
      </c>
      <c r="C392" s="227" t="s">
        <v>7840</v>
      </c>
      <c r="D392" s="19">
        <v>397.01</v>
      </c>
      <c r="E392" s="329">
        <v>43220</v>
      </c>
      <c r="F392" s="35">
        <v>66125183.289999999</v>
      </c>
      <c r="G392" s="18">
        <v>6.6699999999999995E-2</v>
      </c>
      <c r="H392" s="298">
        <v>367546</v>
      </c>
      <c r="I392" s="51">
        <v>66413758.630000003</v>
      </c>
      <c r="J392" s="212">
        <f t="shared" si="165"/>
        <v>6.6699999999999995E-2</v>
      </c>
      <c r="K392" s="213">
        <f t="shared" si="166"/>
        <v>369149.80838508328</v>
      </c>
      <c r="L392" s="214">
        <f t="shared" si="167"/>
        <v>1603.8083850832772</v>
      </c>
      <c r="M392" s="51">
        <f t="shared" si="168"/>
        <v>66413758.630000003</v>
      </c>
      <c r="N392" s="18">
        <f>VLOOKUP(CONCATENATE(A392,"-6"),'Restated Depr'!$B$6:$G$7674,6,0)</f>
        <v>6.6699999999999995E-2</v>
      </c>
      <c r="O392" s="214">
        <f t="shared" si="169"/>
        <v>369149.80838508328</v>
      </c>
      <c r="P392" s="214">
        <f t="shared" si="170"/>
        <v>0</v>
      </c>
      <c r="Q392" t="s">
        <v>7819</v>
      </c>
    </row>
    <row r="393" spans="1:20" hidden="1">
      <c r="A393" s="17" t="s">
        <v>27</v>
      </c>
      <c r="B393" s="17" t="s">
        <v>959</v>
      </c>
      <c r="C393" s="227" t="s">
        <v>7840</v>
      </c>
      <c r="D393" s="19">
        <v>397.01</v>
      </c>
      <c r="E393" s="329">
        <v>43251</v>
      </c>
      <c r="F393" s="35">
        <v>66354593.600000001</v>
      </c>
      <c r="G393" s="18">
        <v>6.6699999999999995E-2</v>
      </c>
      <c r="H393" s="298">
        <v>368821</v>
      </c>
      <c r="I393" s="51">
        <v>66413758.630000003</v>
      </c>
      <c r="J393" s="212">
        <f t="shared" si="165"/>
        <v>6.6699999999999995E-2</v>
      </c>
      <c r="K393" s="213">
        <f t="shared" si="166"/>
        <v>369149.80838508328</v>
      </c>
      <c r="L393" s="214">
        <f t="shared" si="167"/>
        <v>328.80838508327724</v>
      </c>
      <c r="M393" s="51">
        <f t="shared" si="168"/>
        <v>66413758.630000003</v>
      </c>
      <c r="N393" s="18">
        <f>VLOOKUP(CONCATENATE(A393,"-6"),'Restated Depr'!$B$6:$G$7674,6,0)</f>
        <v>6.6699999999999995E-2</v>
      </c>
      <c r="O393" s="214">
        <f t="shared" si="169"/>
        <v>369149.80838508328</v>
      </c>
      <c r="P393" s="214">
        <f t="shared" si="170"/>
        <v>0</v>
      </c>
      <c r="Q393" t="s">
        <v>7819</v>
      </c>
    </row>
    <row r="394" spans="1:20" hidden="1">
      <c r="A394" s="17" t="s">
        <v>27</v>
      </c>
      <c r="B394" s="17" t="s">
        <v>960</v>
      </c>
      <c r="C394" s="227" t="s">
        <v>7840</v>
      </c>
      <c r="D394" s="19">
        <v>397.01</v>
      </c>
      <c r="E394" s="329">
        <v>43281</v>
      </c>
      <c r="F394" s="35">
        <v>66413758.630000003</v>
      </c>
      <c r="G394" s="18">
        <v>6.6699999999999995E-2</v>
      </c>
      <c r="H394" s="298">
        <v>369150</v>
      </c>
      <c r="I394" s="51">
        <v>66413758.630000003</v>
      </c>
      <c r="J394" s="212">
        <f t="shared" si="165"/>
        <v>6.6699999999999995E-2</v>
      </c>
      <c r="K394" s="213">
        <f t="shared" si="166"/>
        <v>369149.80838508328</v>
      </c>
      <c r="L394" s="214">
        <f t="shared" si="167"/>
        <v>-0.19161491672275588</v>
      </c>
      <c r="M394" s="51">
        <f t="shared" si="168"/>
        <v>66413758.630000003</v>
      </c>
      <c r="N394" s="18">
        <f>VLOOKUP(CONCATENATE(A394,"-6"),'Restated Depr'!$B$6:$G$7674,6,0)</f>
        <v>6.6699999999999995E-2</v>
      </c>
      <c r="O394" s="214">
        <f t="shared" si="169"/>
        <v>369149.80838508328</v>
      </c>
      <c r="P394" s="214">
        <f t="shared" si="170"/>
        <v>0</v>
      </c>
      <c r="Q394" t="s">
        <v>7819</v>
      </c>
      <c r="R394" s="5"/>
    </row>
    <row r="395" spans="1:20" ht="15.75" hidden="1" thickBot="1">
      <c r="A395" t="s">
        <v>27</v>
      </c>
      <c r="C395" s="224" t="s">
        <v>650</v>
      </c>
      <c r="D395"/>
      <c r="E395" s="323" t="s">
        <v>606</v>
      </c>
      <c r="F395" s="1"/>
      <c r="G395" s="5"/>
      <c r="H395" s="310">
        <f>SUM(H383:H394)</f>
        <v>3735329.4299999997</v>
      </c>
      <c r="I395" s="10"/>
      <c r="J395" s="10"/>
      <c r="K395" s="32">
        <f>SUM(K383:K394)</f>
        <v>4429797.7006210005</v>
      </c>
      <c r="L395" s="28">
        <f>SUM(L383:L394)</f>
        <v>694468.27062099893</v>
      </c>
      <c r="M395" s="10"/>
      <c r="N395" s="5"/>
      <c r="O395" s="28">
        <f>SUM(O383:O394)</f>
        <v>4429797.7006210005</v>
      </c>
      <c r="P395" s="28">
        <f>SUM(P383:P394)</f>
        <v>0</v>
      </c>
    </row>
    <row r="396" spans="1:20" ht="15" hidden="1" customHeight="1" thickTop="1">
      <c r="A396" s="34" t="s">
        <v>28</v>
      </c>
      <c r="B396" s="34" t="s">
        <v>961</v>
      </c>
      <c r="C396" s="226" t="s">
        <v>7840</v>
      </c>
      <c r="D396" s="219">
        <v>397.01</v>
      </c>
      <c r="E396" s="327">
        <v>42947</v>
      </c>
      <c r="F396" s="285">
        <v>13030659.16</v>
      </c>
      <c r="G396" s="38">
        <v>0.16666666999999999</v>
      </c>
      <c r="H396" s="311">
        <v>171527.00999999998</v>
      </c>
      <c r="I396" s="287">
        <v>10975997.42</v>
      </c>
      <c r="J396" s="40">
        <f t="shared" ref="J396:J407" si="171">G396</f>
        <v>0.16666666999999999</v>
      </c>
      <c r="K396" s="290">
        <f t="shared" ref="K396:K407" si="172">H396</f>
        <v>171527.00999999998</v>
      </c>
      <c r="L396" s="291">
        <f t="shared" ref="L396:L407" si="173">K396-H396</f>
        <v>0</v>
      </c>
      <c r="M396" s="287">
        <f t="shared" ref="M396:M407" si="174">I396</f>
        <v>10975997.42</v>
      </c>
      <c r="N396" s="38">
        <f>VLOOKUP(CONCATENATE(A396,"-6"),'Restated Depr'!$B$6:$G$7674,6,0)</f>
        <v>0.2</v>
      </c>
      <c r="O396" s="291">
        <f t="shared" ref="O396:O407" si="175">VLOOKUP(CONCATENATE(A396,"-6"),$B$3:$K$7676,10,FALSE)</f>
        <v>199646.19000000003</v>
      </c>
      <c r="P396" s="291">
        <f t="shared" ref="P396:P407" si="176">O396-K396</f>
        <v>28119.180000000051</v>
      </c>
      <c r="Q396" t="s">
        <v>7604</v>
      </c>
      <c r="R396" s="1"/>
    </row>
    <row r="397" spans="1:20" hidden="1">
      <c r="A397" s="34" t="s">
        <v>28</v>
      </c>
      <c r="B397" s="34" t="s">
        <v>962</v>
      </c>
      <c r="C397" s="226" t="s">
        <v>7840</v>
      </c>
      <c r="D397" s="219">
        <v>397.01</v>
      </c>
      <c r="E397" s="327">
        <v>42978</v>
      </c>
      <c r="F397" s="37">
        <v>12859203.119999999</v>
      </c>
      <c r="G397" s="38">
        <v>0.16666666999999999</v>
      </c>
      <c r="H397" s="312">
        <v>171527</v>
      </c>
      <c r="I397" s="39">
        <v>10975997.42</v>
      </c>
      <c r="J397" s="40">
        <f t="shared" si="171"/>
        <v>0.16666666999999999</v>
      </c>
      <c r="K397" s="41">
        <f t="shared" si="172"/>
        <v>171527</v>
      </c>
      <c r="L397" s="42">
        <f t="shared" si="173"/>
        <v>0</v>
      </c>
      <c r="M397" s="39">
        <f t="shared" si="174"/>
        <v>10975997.42</v>
      </c>
      <c r="N397" s="38">
        <f>VLOOKUP(CONCATENATE(A397,"-6"),'Restated Depr'!$B$6:$G$7674,6,0)</f>
        <v>0.2</v>
      </c>
      <c r="O397" s="42">
        <f t="shared" si="175"/>
        <v>199646.19000000003</v>
      </c>
      <c r="P397" s="42">
        <f t="shared" si="176"/>
        <v>28119.190000000031</v>
      </c>
      <c r="Q397" t="s">
        <v>7604</v>
      </c>
      <c r="R397" s="1"/>
    </row>
    <row r="398" spans="1:20" hidden="1">
      <c r="A398" s="34" t="s">
        <v>28</v>
      </c>
      <c r="B398" s="34" t="s">
        <v>963</v>
      </c>
      <c r="C398" s="226" t="s">
        <v>7840</v>
      </c>
      <c r="D398" s="219">
        <v>397.01</v>
      </c>
      <c r="E398" s="327">
        <v>43008</v>
      </c>
      <c r="F398" s="37">
        <v>12687747.08</v>
      </c>
      <c r="G398" s="38">
        <v>0.16666666999999999</v>
      </c>
      <c r="H398" s="312">
        <v>171527.01</v>
      </c>
      <c r="I398" s="39">
        <v>10975997.42</v>
      </c>
      <c r="J398" s="40">
        <f t="shared" si="171"/>
        <v>0.16666666999999999</v>
      </c>
      <c r="K398" s="41">
        <f t="shared" si="172"/>
        <v>171527.01</v>
      </c>
      <c r="L398" s="42">
        <f t="shared" si="173"/>
        <v>0</v>
      </c>
      <c r="M398" s="39">
        <f t="shared" si="174"/>
        <v>10975997.42</v>
      </c>
      <c r="N398" s="38">
        <f>VLOOKUP(CONCATENATE(A398,"-6"),'Restated Depr'!$B$6:$G$7674,6,0)</f>
        <v>0.2</v>
      </c>
      <c r="O398" s="42">
        <f t="shared" si="175"/>
        <v>199646.19000000003</v>
      </c>
      <c r="P398" s="42">
        <f t="shared" si="176"/>
        <v>28119.180000000022</v>
      </c>
      <c r="Q398" t="s">
        <v>7604</v>
      </c>
      <c r="R398" s="1"/>
      <c r="T398" s="1"/>
    </row>
    <row r="399" spans="1:20" hidden="1">
      <c r="A399" s="34" t="s">
        <v>28</v>
      </c>
      <c r="B399" s="34" t="s">
        <v>964</v>
      </c>
      <c r="C399" s="226" t="s">
        <v>7840</v>
      </c>
      <c r="D399" s="219">
        <v>397.01</v>
      </c>
      <c r="E399" s="327">
        <v>43039</v>
      </c>
      <c r="F399" s="37">
        <v>12516291.039999999</v>
      </c>
      <c r="G399" s="38">
        <v>0.16666666999999999</v>
      </c>
      <c r="H399" s="312">
        <v>171527</v>
      </c>
      <c r="I399" s="39">
        <v>10975997.42</v>
      </c>
      <c r="J399" s="40">
        <f t="shared" si="171"/>
        <v>0.16666666999999999</v>
      </c>
      <c r="K399" s="41">
        <f t="shared" si="172"/>
        <v>171527</v>
      </c>
      <c r="L399" s="42">
        <f t="shared" si="173"/>
        <v>0</v>
      </c>
      <c r="M399" s="39">
        <f t="shared" si="174"/>
        <v>10975997.42</v>
      </c>
      <c r="N399" s="38">
        <f>VLOOKUP(CONCATENATE(A399,"-6"),'Restated Depr'!$B$6:$G$7674,6,0)</f>
        <v>0.2</v>
      </c>
      <c r="O399" s="42">
        <f t="shared" si="175"/>
        <v>199646.19000000003</v>
      </c>
      <c r="P399" s="42">
        <f t="shared" si="176"/>
        <v>28119.190000000031</v>
      </c>
      <c r="Q399" t="s">
        <v>7604</v>
      </c>
      <c r="R399" s="1"/>
      <c r="T399" s="1"/>
    </row>
    <row r="400" spans="1:20" hidden="1">
      <c r="A400" s="34" t="s">
        <v>28</v>
      </c>
      <c r="B400" s="34" t="s">
        <v>965</v>
      </c>
      <c r="C400" s="226" t="s">
        <v>7840</v>
      </c>
      <c r="D400" s="219">
        <v>397.01</v>
      </c>
      <c r="E400" s="327">
        <v>43069</v>
      </c>
      <c r="F400" s="37">
        <v>12344835</v>
      </c>
      <c r="G400" s="38">
        <v>0.16666666999999999</v>
      </c>
      <c r="H400" s="312">
        <v>171527.00999999998</v>
      </c>
      <c r="I400" s="39">
        <v>10975997.42</v>
      </c>
      <c r="J400" s="40">
        <f t="shared" si="171"/>
        <v>0.16666666999999999</v>
      </c>
      <c r="K400" s="41">
        <f t="shared" si="172"/>
        <v>171527.00999999998</v>
      </c>
      <c r="L400" s="42">
        <f t="shared" si="173"/>
        <v>0</v>
      </c>
      <c r="M400" s="39">
        <f t="shared" si="174"/>
        <v>10975997.42</v>
      </c>
      <c r="N400" s="38">
        <f>VLOOKUP(CONCATENATE(A400,"-6"),'Restated Depr'!$B$6:$G$7674,6,0)</f>
        <v>0.2</v>
      </c>
      <c r="O400" s="42">
        <f t="shared" si="175"/>
        <v>199646.19000000003</v>
      </c>
      <c r="P400" s="42">
        <f t="shared" si="176"/>
        <v>28119.180000000051</v>
      </c>
      <c r="Q400" t="s">
        <v>7604</v>
      </c>
      <c r="R400" s="1"/>
      <c r="T400" s="1"/>
    </row>
    <row r="401" spans="1:18" hidden="1">
      <c r="A401" s="34" t="s">
        <v>28</v>
      </c>
      <c r="B401" s="34" t="s">
        <v>966</v>
      </c>
      <c r="C401" s="226" t="s">
        <v>7840</v>
      </c>
      <c r="D401" s="219">
        <v>397.01</v>
      </c>
      <c r="E401" s="327">
        <v>43100</v>
      </c>
      <c r="F401" s="37">
        <v>12173378.960000001</v>
      </c>
      <c r="G401" s="38">
        <v>0.19672131000000001</v>
      </c>
      <c r="H401" s="312">
        <v>199646.19000000003</v>
      </c>
      <c r="I401" s="39">
        <v>10975997.42</v>
      </c>
      <c r="J401" s="40">
        <f t="shared" si="171"/>
        <v>0.19672131000000001</v>
      </c>
      <c r="K401" s="41">
        <f t="shared" si="172"/>
        <v>199646.19000000003</v>
      </c>
      <c r="L401" s="42">
        <f t="shared" si="173"/>
        <v>0</v>
      </c>
      <c r="M401" s="39">
        <f t="shared" si="174"/>
        <v>10975997.42</v>
      </c>
      <c r="N401" s="38">
        <f>VLOOKUP(CONCATENATE(A401,"-6"),'Restated Depr'!$B$6:$G$7674,6,0)</f>
        <v>0.2</v>
      </c>
      <c r="O401" s="42">
        <f t="shared" si="175"/>
        <v>199646.19000000003</v>
      </c>
      <c r="P401" s="42">
        <f t="shared" si="176"/>
        <v>0</v>
      </c>
      <c r="Q401" t="s">
        <v>7604</v>
      </c>
      <c r="R401" s="1"/>
    </row>
    <row r="402" spans="1:18" hidden="1">
      <c r="A402" s="34" t="s">
        <v>28</v>
      </c>
      <c r="B402" s="34" t="s">
        <v>967</v>
      </c>
      <c r="C402" s="226" t="s">
        <v>7840</v>
      </c>
      <c r="D402" s="219">
        <v>397.01</v>
      </c>
      <c r="E402" s="327">
        <v>43131</v>
      </c>
      <c r="F402" s="37">
        <v>11973815.369999999</v>
      </c>
      <c r="G402" s="38">
        <v>0.2</v>
      </c>
      <c r="H402" s="312">
        <v>199646.19000000003</v>
      </c>
      <c r="I402" s="39">
        <v>10975997.42</v>
      </c>
      <c r="J402" s="40">
        <f t="shared" si="171"/>
        <v>0.2</v>
      </c>
      <c r="K402" s="41">
        <f t="shared" si="172"/>
        <v>199646.19000000003</v>
      </c>
      <c r="L402" s="42">
        <f t="shared" si="173"/>
        <v>0</v>
      </c>
      <c r="M402" s="39">
        <f t="shared" si="174"/>
        <v>10975997.42</v>
      </c>
      <c r="N402" s="38">
        <f>VLOOKUP(CONCATENATE(A402,"-6"),'Restated Depr'!$B$6:$G$7674,6,0)</f>
        <v>0.2</v>
      </c>
      <c r="O402" s="42">
        <f t="shared" si="175"/>
        <v>199646.19000000003</v>
      </c>
      <c r="P402" s="42">
        <f t="shared" si="176"/>
        <v>0</v>
      </c>
      <c r="Q402" t="s">
        <v>7604</v>
      </c>
      <c r="R402" s="1"/>
    </row>
    <row r="403" spans="1:18" hidden="1">
      <c r="A403" s="34" t="s">
        <v>28</v>
      </c>
      <c r="B403" s="34" t="s">
        <v>968</v>
      </c>
      <c r="C403" s="226" t="s">
        <v>7840</v>
      </c>
      <c r="D403" s="219">
        <v>397.01</v>
      </c>
      <c r="E403" s="327">
        <v>43159</v>
      </c>
      <c r="F403" s="37">
        <v>11774251.779999999</v>
      </c>
      <c r="G403" s="38">
        <v>0.2</v>
      </c>
      <c r="H403" s="312">
        <v>199646.19000000003</v>
      </c>
      <c r="I403" s="39">
        <v>10975997.42</v>
      </c>
      <c r="J403" s="40">
        <f t="shared" si="171"/>
        <v>0.2</v>
      </c>
      <c r="K403" s="41">
        <f t="shared" si="172"/>
        <v>199646.19000000003</v>
      </c>
      <c r="L403" s="42">
        <f t="shared" si="173"/>
        <v>0</v>
      </c>
      <c r="M403" s="39">
        <f t="shared" si="174"/>
        <v>10975997.42</v>
      </c>
      <c r="N403" s="38">
        <f>VLOOKUP(CONCATENATE(A403,"-6"),'Restated Depr'!$B$6:$G$7674,6,0)</f>
        <v>0.2</v>
      </c>
      <c r="O403" s="42">
        <f t="shared" si="175"/>
        <v>199646.19000000003</v>
      </c>
      <c r="P403" s="42">
        <f t="shared" si="176"/>
        <v>0</v>
      </c>
      <c r="Q403" t="s">
        <v>7604</v>
      </c>
      <c r="R403" s="1"/>
    </row>
    <row r="404" spans="1:18" hidden="1">
      <c r="A404" s="34" t="s">
        <v>28</v>
      </c>
      <c r="B404" s="34" t="s">
        <v>969</v>
      </c>
      <c r="C404" s="226" t="s">
        <v>7840</v>
      </c>
      <c r="D404" s="219">
        <v>397.01</v>
      </c>
      <c r="E404" s="327">
        <v>43190</v>
      </c>
      <c r="F404" s="37">
        <v>11574688.189999999</v>
      </c>
      <c r="G404" s="38">
        <v>0.2</v>
      </c>
      <c r="H404" s="312">
        <v>199646.19000000003</v>
      </c>
      <c r="I404" s="39">
        <v>10975997.42</v>
      </c>
      <c r="J404" s="40">
        <f t="shared" si="171"/>
        <v>0.2</v>
      </c>
      <c r="K404" s="41">
        <f t="shared" si="172"/>
        <v>199646.19000000003</v>
      </c>
      <c r="L404" s="42">
        <f t="shared" si="173"/>
        <v>0</v>
      </c>
      <c r="M404" s="39">
        <f t="shared" si="174"/>
        <v>10975997.42</v>
      </c>
      <c r="N404" s="38">
        <f>VLOOKUP(CONCATENATE(A404,"-6"),'Restated Depr'!$B$6:$G$7674,6,0)</f>
        <v>0.2</v>
      </c>
      <c r="O404" s="42">
        <f t="shared" si="175"/>
        <v>199646.19000000003</v>
      </c>
      <c r="P404" s="42">
        <f t="shared" si="176"/>
        <v>0</v>
      </c>
      <c r="Q404" t="s">
        <v>7604</v>
      </c>
      <c r="R404" s="1"/>
    </row>
    <row r="405" spans="1:18" hidden="1">
      <c r="A405" s="34" t="s">
        <v>28</v>
      </c>
      <c r="B405" s="34" t="s">
        <v>970</v>
      </c>
      <c r="C405" s="226" t="s">
        <v>7840</v>
      </c>
      <c r="D405" s="219">
        <v>397.01</v>
      </c>
      <c r="E405" s="327">
        <v>43220</v>
      </c>
      <c r="F405" s="37">
        <v>11375124.6</v>
      </c>
      <c r="G405" s="38">
        <v>0.2</v>
      </c>
      <c r="H405" s="312">
        <v>199646.19000000003</v>
      </c>
      <c r="I405" s="39">
        <v>10975997.42</v>
      </c>
      <c r="J405" s="40">
        <f t="shared" si="171"/>
        <v>0.2</v>
      </c>
      <c r="K405" s="41">
        <f t="shared" si="172"/>
        <v>199646.19000000003</v>
      </c>
      <c r="L405" s="42">
        <f t="shared" si="173"/>
        <v>0</v>
      </c>
      <c r="M405" s="39">
        <f t="shared" si="174"/>
        <v>10975997.42</v>
      </c>
      <c r="N405" s="38">
        <f>VLOOKUP(CONCATENATE(A405,"-6"),'Restated Depr'!$B$6:$G$7674,6,0)</f>
        <v>0.2</v>
      </c>
      <c r="O405" s="42">
        <f t="shared" si="175"/>
        <v>199646.19000000003</v>
      </c>
      <c r="P405" s="42">
        <f t="shared" si="176"/>
        <v>0</v>
      </c>
      <c r="Q405" t="s">
        <v>7604</v>
      </c>
      <c r="R405" s="1"/>
    </row>
    <row r="406" spans="1:18" hidden="1">
      <c r="A406" s="34" t="s">
        <v>28</v>
      </c>
      <c r="B406" s="34" t="s">
        <v>971</v>
      </c>
      <c r="C406" s="226" t="s">
        <v>7840</v>
      </c>
      <c r="D406" s="219">
        <v>397.01</v>
      </c>
      <c r="E406" s="327">
        <v>43251</v>
      </c>
      <c r="F406" s="37">
        <v>11175561.01</v>
      </c>
      <c r="G406" s="38">
        <v>0.2</v>
      </c>
      <c r="H406" s="312">
        <v>199646.19000000003</v>
      </c>
      <c r="I406" s="39">
        <v>10975997.42</v>
      </c>
      <c r="J406" s="40">
        <f t="shared" si="171"/>
        <v>0.2</v>
      </c>
      <c r="K406" s="41">
        <f t="shared" si="172"/>
        <v>199646.19000000003</v>
      </c>
      <c r="L406" s="42">
        <f t="shared" si="173"/>
        <v>0</v>
      </c>
      <c r="M406" s="39">
        <f t="shared" si="174"/>
        <v>10975997.42</v>
      </c>
      <c r="N406" s="38">
        <f>VLOOKUP(CONCATENATE(A406,"-6"),'Restated Depr'!$B$6:$G$7674,6,0)</f>
        <v>0.2</v>
      </c>
      <c r="O406" s="42">
        <f t="shared" si="175"/>
        <v>199646.19000000003</v>
      </c>
      <c r="P406" s="42">
        <f t="shared" si="176"/>
        <v>0</v>
      </c>
      <c r="Q406" t="s">
        <v>7604</v>
      </c>
      <c r="R406" s="1"/>
    </row>
    <row r="407" spans="1:18" hidden="1">
      <c r="A407" s="34" t="s">
        <v>28</v>
      </c>
      <c r="B407" s="34" t="s">
        <v>972</v>
      </c>
      <c r="C407" s="226" t="s">
        <v>7840</v>
      </c>
      <c r="D407" s="219">
        <v>397.01</v>
      </c>
      <c r="E407" s="327">
        <v>43281</v>
      </c>
      <c r="F407" s="37">
        <v>10975997.42</v>
      </c>
      <c r="G407" s="38">
        <v>0.2</v>
      </c>
      <c r="H407" s="312">
        <v>199646.19000000003</v>
      </c>
      <c r="I407" s="39">
        <v>10975997.42</v>
      </c>
      <c r="J407" s="40">
        <f t="shared" si="171"/>
        <v>0.2</v>
      </c>
      <c r="K407" s="41">
        <f t="shared" si="172"/>
        <v>199646.19000000003</v>
      </c>
      <c r="L407" s="42">
        <f t="shared" si="173"/>
        <v>0</v>
      </c>
      <c r="M407" s="39">
        <f t="shared" si="174"/>
        <v>10975997.42</v>
      </c>
      <c r="N407" s="38">
        <f>VLOOKUP(CONCATENATE(A407,"-6"),'Restated Depr'!$B$6:$G$7674,6,0)</f>
        <v>0.2</v>
      </c>
      <c r="O407" s="42">
        <f t="shared" si="175"/>
        <v>199646.19000000003</v>
      </c>
      <c r="P407" s="42">
        <f t="shared" si="176"/>
        <v>0</v>
      </c>
      <c r="Q407" t="s">
        <v>7604</v>
      </c>
      <c r="R407" s="5"/>
    </row>
    <row r="408" spans="1:18" ht="15.75" hidden="1" thickBot="1">
      <c r="A408" t="s">
        <v>28</v>
      </c>
      <c r="C408" s="224" t="s">
        <v>650</v>
      </c>
      <c r="D408"/>
      <c r="E408" s="323" t="s">
        <v>606</v>
      </c>
      <c r="F408" s="1"/>
      <c r="G408" s="5"/>
      <c r="H408" s="310">
        <f>SUM(H396:H407)</f>
        <v>2255158.36</v>
      </c>
      <c r="I408" s="10"/>
      <c r="J408" s="10"/>
      <c r="K408" s="32">
        <f>SUM(K396:K407)</f>
        <v>2255158.36</v>
      </c>
      <c r="L408" s="28">
        <f>SUM(L396:L407)</f>
        <v>0</v>
      </c>
      <c r="M408" s="10"/>
      <c r="N408" s="5"/>
      <c r="O408" s="28">
        <f>SUM(O396:O407)</f>
        <v>2395754.2799999998</v>
      </c>
      <c r="P408" s="28">
        <f>SUM(P396:P407)</f>
        <v>140595.92000000019</v>
      </c>
    </row>
    <row r="409" spans="1:18" hidden="1">
      <c r="A409" t="s">
        <v>29</v>
      </c>
      <c r="B409" t="s">
        <v>973</v>
      </c>
      <c r="C409" s="224" t="s">
        <v>7840</v>
      </c>
      <c r="D409" s="2">
        <v>398.01</v>
      </c>
      <c r="E409" s="324">
        <v>42947</v>
      </c>
      <c r="F409" s="9">
        <v>632323.23</v>
      </c>
      <c r="G409" s="5">
        <v>6.6699999999999995E-2</v>
      </c>
      <c r="H409" s="299">
        <v>3514.66</v>
      </c>
      <c r="I409" s="15">
        <v>632323.23</v>
      </c>
      <c r="J409" s="11">
        <f t="shared" ref="J409:J420" si="177">G409</f>
        <v>6.6699999999999995E-2</v>
      </c>
      <c r="K409" s="31">
        <f t="shared" ref="K409:K420" si="178">I409*J409/12</f>
        <v>3514.6632867499998</v>
      </c>
      <c r="L409" s="289">
        <f t="shared" ref="L409:L420" si="179">K409-H409</f>
        <v>3.286749999915628E-3</v>
      </c>
      <c r="M409" s="15">
        <f t="shared" ref="M409:M420" si="180">I409</f>
        <v>632323.23</v>
      </c>
      <c r="N409" s="5">
        <f>VLOOKUP(CONCATENATE(A409,"-6"),'Restated Depr'!$B$6:$G$7674,6,0)</f>
        <v>6.6699999999999995E-2</v>
      </c>
      <c r="O409" s="289">
        <f t="shared" ref="O409:O420" si="181">M409*N409/12</f>
        <v>3514.6632867499998</v>
      </c>
      <c r="P409" s="289">
        <f t="shared" ref="P409:P420" si="182">O409-K409</f>
        <v>0</v>
      </c>
      <c r="Q409" t="s">
        <v>7819</v>
      </c>
    </row>
    <row r="410" spans="1:18" hidden="1">
      <c r="A410" t="s">
        <v>29</v>
      </c>
      <c r="B410" t="s">
        <v>974</v>
      </c>
      <c r="C410" s="224" t="s">
        <v>7840</v>
      </c>
      <c r="D410" s="2">
        <v>398.01</v>
      </c>
      <c r="E410" s="324">
        <v>42978</v>
      </c>
      <c r="F410" s="1">
        <v>632323.23</v>
      </c>
      <c r="G410" s="5">
        <v>6.6699999999999995E-2</v>
      </c>
      <c r="H410" s="298">
        <v>3514.66</v>
      </c>
      <c r="I410" s="10">
        <v>632323.23</v>
      </c>
      <c r="J410" s="11">
        <f t="shared" si="177"/>
        <v>6.6699999999999995E-2</v>
      </c>
      <c r="K410" s="30">
        <f t="shared" si="178"/>
        <v>3514.6632867499998</v>
      </c>
      <c r="L410" s="29">
        <f t="shared" si="179"/>
        <v>3.286749999915628E-3</v>
      </c>
      <c r="M410" s="10">
        <f t="shared" si="180"/>
        <v>632323.23</v>
      </c>
      <c r="N410" s="5">
        <f>VLOOKUP(CONCATENATE(A410,"-6"),'Restated Depr'!$B$6:$G$7674,6,0)</f>
        <v>6.6699999999999995E-2</v>
      </c>
      <c r="O410" s="29">
        <f t="shared" si="181"/>
        <v>3514.6632867499998</v>
      </c>
      <c r="P410" s="29">
        <f t="shared" si="182"/>
        <v>0</v>
      </c>
      <c r="Q410" t="s">
        <v>7819</v>
      </c>
    </row>
    <row r="411" spans="1:18" hidden="1">
      <c r="A411" t="s">
        <v>29</v>
      </c>
      <c r="B411" t="s">
        <v>975</v>
      </c>
      <c r="C411" s="224" t="s">
        <v>7840</v>
      </c>
      <c r="D411" s="2">
        <v>398.01</v>
      </c>
      <c r="E411" s="324">
        <v>43008</v>
      </c>
      <c r="F411" s="1">
        <v>632323.23</v>
      </c>
      <c r="G411" s="5">
        <v>6.6699999999999995E-2</v>
      </c>
      <c r="H411" s="298">
        <v>3514.66</v>
      </c>
      <c r="I411" s="10">
        <v>632323.23</v>
      </c>
      <c r="J411" s="11">
        <f t="shared" si="177"/>
        <v>6.6699999999999995E-2</v>
      </c>
      <c r="K411" s="30">
        <f t="shared" si="178"/>
        <v>3514.6632867499998</v>
      </c>
      <c r="L411" s="29">
        <f t="shared" si="179"/>
        <v>3.286749999915628E-3</v>
      </c>
      <c r="M411" s="10">
        <f t="shared" si="180"/>
        <v>632323.23</v>
      </c>
      <c r="N411" s="5">
        <f>VLOOKUP(CONCATENATE(A411,"-6"),'Restated Depr'!$B$6:$G$7674,6,0)</f>
        <v>6.6699999999999995E-2</v>
      </c>
      <c r="O411" s="29">
        <f t="shared" si="181"/>
        <v>3514.6632867499998</v>
      </c>
      <c r="P411" s="29">
        <f t="shared" si="182"/>
        <v>0</v>
      </c>
      <c r="Q411" t="s">
        <v>7819</v>
      </c>
    </row>
    <row r="412" spans="1:18" hidden="1">
      <c r="A412" t="s">
        <v>29</v>
      </c>
      <c r="B412" t="s">
        <v>976</v>
      </c>
      <c r="C412" s="224" t="s">
        <v>7840</v>
      </c>
      <c r="D412" s="2">
        <v>398.01</v>
      </c>
      <c r="E412" s="324">
        <v>43039</v>
      </c>
      <c r="F412" s="1">
        <v>632323.23</v>
      </c>
      <c r="G412" s="5">
        <v>6.6699999999999995E-2</v>
      </c>
      <c r="H412" s="298">
        <v>3514.66</v>
      </c>
      <c r="I412" s="10">
        <v>632323.23</v>
      </c>
      <c r="J412" s="11">
        <f t="shared" si="177"/>
        <v>6.6699999999999995E-2</v>
      </c>
      <c r="K412" s="30">
        <f t="shared" si="178"/>
        <v>3514.6632867499998</v>
      </c>
      <c r="L412" s="29">
        <f t="shared" si="179"/>
        <v>3.286749999915628E-3</v>
      </c>
      <c r="M412" s="10">
        <f t="shared" si="180"/>
        <v>632323.23</v>
      </c>
      <c r="N412" s="5">
        <f>VLOOKUP(CONCATENATE(A412,"-6"),'Restated Depr'!$B$6:$G$7674,6,0)</f>
        <v>6.6699999999999995E-2</v>
      </c>
      <c r="O412" s="29">
        <f t="shared" si="181"/>
        <v>3514.6632867499998</v>
      </c>
      <c r="P412" s="29">
        <f t="shared" si="182"/>
        <v>0</v>
      </c>
      <c r="Q412" t="s">
        <v>7819</v>
      </c>
    </row>
    <row r="413" spans="1:18" hidden="1">
      <c r="A413" t="s">
        <v>29</v>
      </c>
      <c r="B413" t="s">
        <v>977</v>
      </c>
      <c r="C413" s="224" t="s">
        <v>7840</v>
      </c>
      <c r="D413" s="2">
        <v>398.01</v>
      </c>
      <c r="E413" s="324">
        <v>43069</v>
      </c>
      <c r="F413" s="1">
        <v>632323.23</v>
      </c>
      <c r="G413" s="5">
        <v>6.6699999999999995E-2</v>
      </c>
      <c r="H413" s="298">
        <v>3514.66</v>
      </c>
      <c r="I413" s="10">
        <v>632323.23</v>
      </c>
      <c r="J413" s="11">
        <f t="shared" si="177"/>
        <v>6.6699999999999995E-2</v>
      </c>
      <c r="K413" s="30">
        <f t="shared" si="178"/>
        <v>3514.6632867499998</v>
      </c>
      <c r="L413" s="29">
        <f t="shared" si="179"/>
        <v>3.286749999915628E-3</v>
      </c>
      <c r="M413" s="10">
        <f t="shared" si="180"/>
        <v>632323.23</v>
      </c>
      <c r="N413" s="5">
        <f>VLOOKUP(CONCATENATE(A413,"-6"),'Restated Depr'!$B$6:$G$7674,6,0)</f>
        <v>6.6699999999999995E-2</v>
      </c>
      <c r="O413" s="29">
        <f t="shared" si="181"/>
        <v>3514.6632867499998</v>
      </c>
      <c r="P413" s="29">
        <f t="shared" si="182"/>
        <v>0</v>
      </c>
      <c r="Q413" t="s">
        <v>7819</v>
      </c>
    </row>
    <row r="414" spans="1:18" hidden="1">
      <c r="A414" t="s">
        <v>29</v>
      </c>
      <c r="B414" t="s">
        <v>978</v>
      </c>
      <c r="C414" s="224" t="s">
        <v>7840</v>
      </c>
      <c r="D414" s="2">
        <v>398.01</v>
      </c>
      <c r="E414" s="324">
        <v>43100</v>
      </c>
      <c r="F414" s="1">
        <v>632323.23</v>
      </c>
      <c r="G414" s="18">
        <v>6.6699999999999995E-2</v>
      </c>
      <c r="H414" s="298">
        <v>3514.66</v>
      </c>
      <c r="I414" s="10">
        <v>632323.23</v>
      </c>
      <c r="J414" s="11">
        <f t="shared" si="177"/>
        <v>6.6699999999999995E-2</v>
      </c>
      <c r="K414" s="30">
        <f t="shared" si="178"/>
        <v>3514.6632867499998</v>
      </c>
      <c r="L414" s="29">
        <f t="shared" si="179"/>
        <v>3.286749999915628E-3</v>
      </c>
      <c r="M414" s="10">
        <f t="shared" si="180"/>
        <v>632323.23</v>
      </c>
      <c r="N414" s="5">
        <f>VLOOKUP(CONCATENATE(A414,"-6"),'Restated Depr'!$B$6:$G$7674,6,0)</f>
        <v>6.6699999999999995E-2</v>
      </c>
      <c r="O414" s="29">
        <f t="shared" si="181"/>
        <v>3514.6632867499998</v>
      </c>
      <c r="P414" s="29">
        <f t="shared" si="182"/>
        <v>0</v>
      </c>
      <c r="Q414" t="s">
        <v>7819</v>
      </c>
    </row>
    <row r="415" spans="1:18" hidden="1">
      <c r="A415" t="s">
        <v>29</v>
      </c>
      <c r="B415" t="s">
        <v>979</v>
      </c>
      <c r="C415" s="224" t="s">
        <v>7840</v>
      </c>
      <c r="D415" s="2">
        <v>398.01</v>
      </c>
      <c r="E415" s="324">
        <v>43131</v>
      </c>
      <c r="F415" s="1">
        <v>632323.23</v>
      </c>
      <c r="G415" s="5">
        <v>6.6699999999999995E-2</v>
      </c>
      <c r="H415" s="298">
        <v>3514.66</v>
      </c>
      <c r="I415" s="10">
        <v>632323.23</v>
      </c>
      <c r="J415" s="11">
        <f t="shared" si="177"/>
        <v>6.6699999999999995E-2</v>
      </c>
      <c r="K415" s="30">
        <f t="shared" si="178"/>
        <v>3514.6632867499998</v>
      </c>
      <c r="L415" s="29">
        <f t="shared" si="179"/>
        <v>3.286749999915628E-3</v>
      </c>
      <c r="M415" s="10">
        <f t="shared" si="180"/>
        <v>632323.23</v>
      </c>
      <c r="N415" s="5">
        <f>VLOOKUP(CONCATENATE(A415,"-6"),'Restated Depr'!$B$6:$G$7674,6,0)</f>
        <v>6.6699999999999995E-2</v>
      </c>
      <c r="O415" s="29">
        <f t="shared" si="181"/>
        <v>3514.6632867499998</v>
      </c>
      <c r="P415" s="29">
        <f t="shared" si="182"/>
        <v>0</v>
      </c>
      <c r="Q415" t="s">
        <v>7819</v>
      </c>
    </row>
    <row r="416" spans="1:18" hidden="1">
      <c r="A416" t="s">
        <v>29</v>
      </c>
      <c r="B416" t="s">
        <v>980</v>
      </c>
      <c r="C416" s="224" t="s">
        <v>7840</v>
      </c>
      <c r="D416" s="2">
        <v>398.01</v>
      </c>
      <c r="E416" s="324">
        <v>43159</v>
      </c>
      <c r="F416" s="1">
        <v>632323.23</v>
      </c>
      <c r="G416" s="5">
        <v>6.6699999999999995E-2</v>
      </c>
      <c r="H416" s="298">
        <v>3514.66</v>
      </c>
      <c r="I416" s="10">
        <v>632323.23</v>
      </c>
      <c r="J416" s="11">
        <f t="shared" si="177"/>
        <v>6.6699999999999995E-2</v>
      </c>
      <c r="K416" s="30">
        <f t="shared" si="178"/>
        <v>3514.6632867499998</v>
      </c>
      <c r="L416" s="29">
        <f t="shared" si="179"/>
        <v>3.286749999915628E-3</v>
      </c>
      <c r="M416" s="10">
        <f t="shared" si="180"/>
        <v>632323.23</v>
      </c>
      <c r="N416" s="5">
        <f>VLOOKUP(CONCATENATE(A416,"-6"),'Restated Depr'!$B$6:$G$7674,6,0)</f>
        <v>6.6699999999999995E-2</v>
      </c>
      <c r="O416" s="29">
        <f t="shared" si="181"/>
        <v>3514.6632867499998</v>
      </c>
      <c r="P416" s="29">
        <f t="shared" si="182"/>
        <v>0</v>
      </c>
      <c r="Q416" t="s">
        <v>7819</v>
      </c>
    </row>
    <row r="417" spans="1:18" hidden="1">
      <c r="A417" t="s">
        <v>29</v>
      </c>
      <c r="B417" t="s">
        <v>981</v>
      </c>
      <c r="C417" s="224" t="s">
        <v>7840</v>
      </c>
      <c r="D417" s="2">
        <v>398.01</v>
      </c>
      <c r="E417" s="324">
        <v>43190</v>
      </c>
      <c r="F417" s="1">
        <v>632323.23</v>
      </c>
      <c r="G417" s="5">
        <v>6.6699999999999995E-2</v>
      </c>
      <c r="H417" s="298">
        <v>3514.66</v>
      </c>
      <c r="I417" s="10">
        <v>632323.23</v>
      </c>
      <c r="J417" s="11">
        <f t="shared" si="177"/>
        <v>6.6699999999999995E-2</v>
      </c>
      <c r="K417" s="30">
        <f t="shared" si="178"/>
        <v>3514.6632867499998</v>
      </c>
      <c r="L417" s="29">
        <f t="shared" si="179"/>
        <v>3.286749999915628E-3</v>
      </c>
      <c r="M417" s="10">
        <f t="shared" si="180"/>
        <v>632323.23</v>
      </c>
      <c r="N417" s="5">
        <f>VLOOKUP(CONCATENATE(A417,"-6"),'Restated Depr'!$B$6:$G$7674,6,0)</f>
        <v>6.6699999999999995E-2</v>
      </c>
      <c r="O417" s="29">
        <f t="shared" si="181"/>
        <v>3514.6632867499998</v>
      </c>
      <c r="P417" s="29">
        <f t="shared" si="182"/>
        <v>0</v>
      </c>
      <c r="Q417" t="s">
        <v>7819</v>
      </c>
    </row>
    <row r="418" spans="1:18" hidden="1">
      <c r="A418" t="s">
        <v>29</v>
      </c>
      <c r="B418" t="s">
        <v>982</v>
      </c>
      <c r="C418" s="224" t="s">
        <v>7840</v>
      </c>
      <c r="D418" s="2">
        <v>398.01</v>
      </c>
      <c r="E418" s="324">
        <v>43220</v>
      </c>
      <c r="F418" s="1">
        <v>632323.23</v>
      </c>
      <c r="G418" s="5">
        <v>6.6699999999999995E-2</v>
      </c>
      <c r="H418" s="298">
        <v>3514.66</v>
      </c>
      <c r="I418" s="10">
        <v>632323.23</v>
      </c>
      <c r="J418" s="11">
        <f t="shared" si="177"/>
        <v>6.6699999999999995E-2</v>
      </c>
      <c r="K418" s="30">
        <f t="shared" si="178"/>
        <v>3514.6632867499998</v>
      </c>
      <c r="L418" s="29">
        <f t="shared" si="179"/>
        <v>3.286749999915628E-3</v>
      </c>
      <c r="M418" s="10">
        <f t="shared" si="180"/>
        <v>632323.23</v>
      </c>
      <c r="N418" s="5">
        <f>VLOOKUP(CONCATENATE(A418,"-6"),'Restated Depr'!$B$6:$G$7674,6,0)</f>
        <v>6.6699999999999995E-2</v>
      </c>
      <c r="O418" s="29">
        <f t="shared" si="181"/>
        <v>3514.6632867499998</v>
      </c>
      <c r="P418" s="29">
        <f t="shared" si="182"/>
        <v>0</v>
      </c>
      <c r="Q418" t="s">
        <v>7819</v>
      </c>
    </row>
    <row r="419" spans="1:18" hidden="1">
      <c r="A419" t="s">
        <v>29</v>
      </c>
      <c r="B419" t="s">
        <v>983</v>
      </c>
      <c r="C419" s="224" t="s">
        <v>7840</v>
      </c>
      <c r="D419" s="2">
        <v>398.01</v>
      </c>
      <c r="E419" s="324">
        <v>43251</v>
      </c>
      <c r="F419" s="1">
        <v>632323.23</v>
      </c>
      <c r="G419" s="5">
        <v>6.6699999999999995E-2</v>
      </c>
      <c r="H419" s="298">
        <v>3514.66</v>
      </c>
      <c r="I419" s="10">
        <v>632323.23</v>
      </c>
      <c r="J419" s="11">
        <f t="shared" si="177"/>
        <v>6.6699999999999995E-2</v>
      </c>
      <c r="K419" s="30">
        <f t="shared" si="178"/>
        <v>3514.6632867499998</v>
      </c>
      <c r="L419" s="29">
        <f t="shared" si="179"/>
        <v>3.286749999915628E-3</v>
      </c>
      <c r="M419" s="10">
        <f t="shared" si="180"/>
        <v>632323.23</v>
      </c>
      <c r="N419" s="5">
        <f>VLOOKUP(CONCATENATE(A419,"-6"),'Restated Depr'!$B$6:$G$7674,6,0)</f>
        <v>6.6699999999999995E-2</v>
      </c>
      <c r="O419" s="29">
        <f t="shared" si="181"/>
        <v>3514.6632867499998</v>
      </c>
      <c r="P419" s="29">
        <f t="shared" si="182"/>
        <v>0</v>
      </c>
      <c r="Q419" t="s">
        <v>7819</v>
      </c>
    </row>
    <row r="420" spans="1:18" hidden="1">
      <c r="A420" t="s">
        <v>29</v>
      </c>
      <c r="B420" t="s">
        <v>984</v>
      </c>
      <c r="C420" s="224" t="s">
        <v>7840</v>
      </c>
      <c r="D420" s="2">
        <v>398.01</v>
      </c>
      <c r="E420" s="324">
        <v>43281</v>
      </c>
      <c r="F420" s="1">
        <v>632323.23</v>
      </c>
      <c r="G420" s="5">
        <v>6.6699999999999995E-2</v>
      </c>
      <c r="H420" s="298">
        <v>3514.66</v>
      </c>
      <c r="I420" s="10">
        <v>632323.23</v>
      </c>
      <c r="J420" s="11">
        <f t="shared" si="177"/>
        <v>6.6699999999999995E-2</v>
      </c>
      <c r="K420" s="30">
        <f t="shared" si="178"/>
        <v>3514.6632867499998</v>
      </c>
      <c r="L420" s="29">
        <f t="shared" si="179"/>
        <v>3.286749999915628E-3</v>
      </c>
      <c r="M420" s="10">
        <f t="shared" si="180"/>
        <v>632323.23</v>
      </c>
      <c r="N420" s="5">
        <f>VLOOKUP(CONCATENATE(A420,"-6"),'Restated Depr'!$B$6:$G$7674,6,0)</f>
        <v>6.6699999999999995E-2</v>
      </c>
      <c r="O420" s="29">
        <f t="shared" si="181"/>
        <v>3514.6632867499998</v>
      </c>
      <c r="P420" s="29">
        <f t="shared" si="182"/>
        <v>0</v>
      </c>
      <c r="Q420" t="s">
        <v>7819</v>
      </c>
      <c r="R420" s="5"/>
    </row>
    <row r="421" spans="1:18" ht="15.75" hidden="1" thickBot="1">
      <c r="A421" t="s">
        <v>29</v>
      </c>
      <c r="C421" s="224" t="s">
        <v>650</v>
      </c>
      <c r="D421"/>
      <c r="E421" s="323" t="s">
        <v>606</v>
      </c>
      <c r="F421" s="1"/>
      <c r="G421" s="5"/>
      <c r="H421" s="310">
        <f>SUM(H409:H420)</f>
        <v>42175.92</v>
      </c>
      <c r="I421" s="10"/>
      <c r="J421" s="10"/>
      <c r="K421" s="32">
        <f>SUM(K409:K420)</f>
        <v>42175.959441000006</v>
      </c>
      <c r="L421" s="28">
        <f>SUM(L409:L420)</f>
        <v>3.9440999998987536E-2</v>
      </c>
      <c r="M421" s="10"/>
      <c r="N421" s="5"/>
      <c r="O421" s="28">
        <f>SUM(O409:O420)</f>
        <v>42175.959441000006</v>
      </c>
      <c r="P421" s="28">
        <f>SUM(P409:P420)</f>
        <v>0</v>
      </c>
    </row>
    <row r="422" spans="1:18" hidden="1">
      <c r="A422" s="34" t="s">
        <v>30</v>
      </c>
      <c r="B422" s="34" t="s">
        <v>985</v>
      </c>
      <c r="C422" s="226" t="s">
        <v>7840</v>
      </c>
      <c r="D422" s="219">
        <v>391.2</v>
      </c>
      <c r="E422" s="327">
        <v>42947</v>
      </c>
      <c r="F422" s="285">
        <v>175684.37</v>
      </c>
      <c r="G422" s="38">
        <v>0.16666666999999999</v>
      </c>
      <c r="H422" s="311">
        <v>2311.64</v>
      </c>
      <c r="I422" s="287">
        <v>147982.63</v>
      </c>
      <c r="J422" s="40">
        <f t="shared" ref="J422:J433" si="183">G422</f>
        <v>0.16666666999999999</v>
      </c>
      <c r="K422" s="290">
        <f t="shared" ref="K422:K433" si="184">H422</f>
        <v>2311.64</v>
      </c>
      <c r="L422" s="291">
        <f t="shared" ref="L422:L433" si="185">K422-H422</f>
        <v>0</v>
      </c>
      <c r="M422" s="287">
        <f t="shared" ref="M422:M433" si="186">I422</f>
        <v>147982.63</v>
      </c>
      <c r="N422" s="38">
        <f>VLOOKUP(CONCATENATE(A422,"-6"),'Restated Depr'!$B$6:$G$7674,6,0)</f>
        <v>0.2</v>
      </c>
      <c r="O422" s="291">
        <f t="shared" ref="O422:O433" si="187">VLOOKUP(CONCATENATE(A422,"-6"),$B$3:$K$7676,10,FALSE)</f>
        <v>2690.59</v>
      </c>
      <c r="P422" s="291">
        <f t="shared" ref="P422:P433" si="188">O422-K422</f>
        <v>378.95000000000027</v>
      </c>
      <c r="Q422" t="s">
        <v>7604</v>
      </c>
    </row>
    <row r="423" spans="1:18" hidden="1">
      <c r="A423" s="34" t="s">
        <v>30</v>
      </c>
      <c r="B423" s="34" t="s">
        <v>986</v>
      </c>
      <c r="C423" s="226" t="s">
        <v>7840</v>
      </c>
      <c r="D423" s="219">
        <v>391.2</v>
      </c>
      <c r="E423" s="327">
        <v>42978</v>
      </c>
      <c r="F423" s="37">
        <v>173372.73</v>
      </c>
      <c r="G423" s="38">
        <v>0.16666666999999999</v>
      </c>
      <c r="H423" s="312">
        <v>2311.6400000000003</v>
      </c>
      <c r="I423" s="39">
        <v>147982.63</v>
      </c>
      <c r="J423" s="40">
        <f t="shared" si="183"/>
        <v>0.16666666999999999</v>
      </c>
      <c r="K423" s="41">
        <f t="shared" si="184"/>
        <v>2311.6400000000003</v>
      </c>
      <c r="L423" s="42">
        <f t="shared" si="185"/>
        <v>0</v>
      </c>
      <c r="M423" s="39">
        <f t="shared" si="186"/>
        <v>147982.63</v>
      </c>
      <c r="N423" s="38">
        <f>VLOOKUP(CONCATENATE(A423,"-6"),'Restated Depr'!$B$6:$G$7674,6,0)</f>
        <v>0.2</v>
      </c>
      <c r="O423" s="42">
        <f t="shared" si="187"/>
        <v>2690.59</v>
      </c>
      <c r="P423" s="42">
        <f t="shared" si="188"/>
        <v>378.94999999999982</v>
      </c>
      <c r="Q423" t="s">
        <v>7604</v>
      </c>
    </row>
    <row r="424" spans="1:18" hidden="1">
      <c r="A424" s="34" t="s">
        <v>30</v>
      </c>
      <c r="B424" s="34" t="s">
        <v>987</v>
      </c>
      <c r="C424" s="226" t="s">
        <v>7840</v>
      </c>
      <c r="D424" s="219">
        <v>391.2</v>
      </c>
      <c r="E424" s="327">
        <v>43008</v>
      </c>
      <c r="F424" s="37">
        <v>171061.09</v>
      </c>
      <c r="G424" s="38">
        <v>0.16666666999999999</v>
      </c>
      <c r="H424" s="312">
        <v>2311.64</v>
      </c>
      <c r="I424" s="39">
        <v>147982.63</v>
      </c>
      <c r="J424" s="40">
        <f t="shared" si="183"/>
        <v>0.16666666999999999</v>
      </c>
      <c r="K424" s="41">
        <f t="shared" si="184"/>
        <v>2311.64</v>
      </c>
      <c r="L424" s="42">
        <f t="shared" si="185"/>
        <v>0</v>
      </c>
      <c r="M424" s="39">
        <f t="shared" si="186"/>
        <v>147982.63</v>
      </c>
      <c r="N424" s="38">
        <f>VLOOKUP(CONCATENATE(A424,"-6"),'Restated Depr'!$B$6:$G$7674,6,0)</f>
        <v>0.2</v>
      </c>
      <c r="O424" s="42">
        <f t="shared" si="187"/>
        <v>2690.59</v>
      </c>
      <c r="P424" s="42">
        <f t="shared" si="188"/>
        <v>378.95000000000027</v>
      </c>
      <c r="Q424" t="s">
        <v>7604</v>
      </c>
    </row>
    <row r="425" spans="1:18" hidden="1">
      <c r="A425" s="34" t="s">
        <v>30</v>
      </c>
      <c r="B425" s="34" t="s">
        <v>988</v>
      </c>
      <c r="C425" s="226" t="s">
        <v>7840</v>
      </c>
      <c r="D425" s="219">
        <v>391.2</v>
      </c>
      <c r="E425" s="327">
        <v>43039</v>
      </c>
      <c r="F425" s="37">
        <v>168749.45</v>
      </c>
      <c r="G425" s="38">
        <v>0.16666666999999999</v>
      </c>
      <c r="H425" s="312">
        <v>2311.64</v>
      </c>
      <c r="I425" s="39">
        <v>147982.63</v>
      </c>
      <c r="J425" s="40">
        <f t="shared" si="183"/>
        <v>0.16666666999999999</v>
      </c>
      <c r="K425" s="41">
        <f t="shared" si="184"/>
        <v>2311.64</v>
      </c>
      <c r="L425" s="42">
        <f t="shared" si="185"/>
        <v>0</v>
      </c>
      <c r="M425" s="39">
        <f t="shared" si="186"/>
        <v>147982.63</v>
      </c>
      <c r="N425" s="38">
        <f>VLOOKUP(CONCATENATE(A425,"-6"),'Restated Depr'!$B$6:$G$7674,6,0)</f>
        <v>0.2</v>
      </c>
      <c r="O425" s="42">
        <f t="shared" si="187"/>
        <v>2690.59</v>
      </c>
      <c r="P425" s="42">
        <f t="shared" si="188"/>
        <v>378.95000000000027</v>
      </c>
      <c r="Q425" t="s">
        <v>7604</v>
      </c>
    </row>
    <row r="426" spans="1:18" hidden="1">
      <c r="A426" s="34" t="s">
        <v>30</v>
      </c>
      <c r="B426" s="34" t="s">
        <v>989</v>
      </c>
      <c r="C426" s="226" t="s">
        <v>7840</v>
      </c>
      <c r="D426" s="219">
        <v>391.2</v>
      </c>
      <c r="E426" s="327">
        <v>43069</v>
      </c>
      <c r="F426" s="37">
        <v>166437.81</v>
      </c>
      <c r="G426" s="38">
        <v>0.16666666999999999</v>
      </c>
      <c r="H426" s="312">
        <v>2311.64</v>
      </c>
      <c r="I426" s="39">
        <v>147982.63</v>
      </c>
      <c r="J426" s="40">
        <f t="shared" si="183"/>
        <v>0.16666666999999999</v>
      </c>
      <c r="K426" s="41">
        <f t="shared" si="184"/>
        <v>2311.64</v>
      </c>
      <c r="L426" s="42">
        <f t="shared" si="185"/>
        <v>0</v>
      </c>
      <c r="M426" s="39">
        <f t="shared" si="186"/>
        <v>147982.63</v>
      </c>
      <c r="N426" s="38">
        <f>VLOOKUP(CONCATENATE(A426,"-6"),'Restated Depr'!$B$6:$G$7674,6,0)</f>
        <v>0.2</v>
      </c>
      <c r="O426" s="42">
        <f t="shared" si="187"/>
        <v>2690.59</v>
      </c>
      <c r="P426" s="42">
        <f t="shared" si="188"/>
        <v>378.95000000000027</v>
      </c>
      <c r="Q426" t="s">
        <v>7604</v>
      </c>
    </row>
    <row r="427" spans="1:18" hidden="1">
      <c r="A427" s="34" t="s">
        <v>30</v>
      </c>
      <c r="B427" s="34" t="s">
        <v>990</v>
      </c>
      <c r="C427" s="226" t="s">
        <v>7840</v>
      </c>
      <c r="D427" s="219">
        <v>391.2</v>
      </c>
      <c r="E427" s="327">
        <v>43100</v>
      </c>
      <c r="F427" s="37">
        <v>164126.17000000001</v>
      </c>
      <c r="G427" s="38">
        <v>0.19672131000000001</v>
      </c>
      <c r="H427" s="312">
        <v>2690.5899999999997</v>
      </c>
      <c r="I427" s="39">
        <v>147982.63</v>
      </c>
      <c r="J427" s="40">
        <f t="shared" si="183"/>
        <v>0.19672131000000001</v>
      </c>
      <c r="K427" s="41">
        <f t="shared" si="184"/>
        <v>2690.5899999999997</v>
      </c>
      <c r="L427" s="42">
        <f t="shared" si="185"/>
        <v>0</v>
      </c>
      <c r="M427" s="39">
        <f t="shared" si="186"/>
        <v>147982.63</v>
      </c>
      <c r="N427" s="38">
        <f>VLOOKUP(CONCATENATE(A427,"-6"),'Restated Depr'!$B$6:$G$7674,6,0)</f>
        <v>0.2</v>
      </c>
      <c r="O427" s="42">
        <f t="shared" si="187"/>
        <v>2690.59</v>
      </c>
      <c r="P427" s="42">
        <f t="shared" si="188"/>
        <v>0</v>
      </c>
      <c r="Q427" t="s">
        <v>7604</v>
      </c>
    </row>
    <row r="428" spans="1:18" hidden="1">
      <c r="A428" s="34" t="s">
        <v>30</v>
      </c>
      <c r="B428" s="34" t="s">
        <v>991</v>
      </c>
      <c r="C428" s="226" t="s">
        <v>7840</v>
      </c>
      <c r="D428" s="219">
        <v>391.2</v>
      </c>
      <c r="E428" s="327">
        <v>43131</v>
      </c>
      <c r="F428" s="37">
        <v>161435.57999999999</v>
      </c>
      <c r="G428" s="38">
        <v>0.2</v>
      </c>
      <c r="H428" s="312">
        <v>2690.59</v>
      </c>
      <c r="I428" s="39">
        <v>147982.63</v>
      </c>
      <c r="J428" s="40">
        <f t="shared" si="183"/>
        <v>0.2</v>
      </c>
      <c r="K428" s="41">
        <f t="shared" si="184"/>
        <v>2690.59</v>
      </c>
      <c r="L428" s="42">
        <f t="shared" si="185"/>
        <v>0</v>
      </c>
      <c r="M428" s="39">
        <f t="shared" si="186"/>
        <v>147982.63</v>
      </c>
      <c r="N428" s="38">
        <f>VLOOKUP(CONCATENATE(A428,"-6"),'Restated Depr'!$B$6:$G$7674,6,0)</f>
        <v>0.2</v>
      </c>
      <c r="O428" s="42">
        <f t="shared" si="187"/>
        <v>2690.59</v>
      </c>
      <c r="P428" s="42">
        <f t="shared" si="188"/>
        <v>0</v>
      </c>
      <c r="Q428" t="s">
        <v>7604</v>
      </c>
    </row>
    <row r="429" spans="1:18" hidden="1">
      <c r="A429" s="34" t="s">
        <v>30</v>
      </c>
      <c r="B429" s="34" t="s">
        <v>992</v>
      </c>
      <c r="C429" s="226" t="s">
        <v>7840</v>
      </c>
      <c r="D429" s="219">
        <v>391.2</v>
      </c>
      <c r="E429" s="327">
        <v>43159</v>
      </c>
      <c r="F429" s="37">
        <v>158744.99</v>
      </c>
      <c r="G429" s="38">
        <v>0.2</v>
      </c>
      <c r="H429" s="312">
        <v>2690.59</v>
      </c>
      <c r="I429" s="39">
        <v>147982.63</v>
      </c>
      <c r="J429" s="40">
        <f t="shared" si="183"/>
        <v>0.2</v>
      </c>
      <c r="K429" s="41">
        <f t="shared" si="184"/>
        <v>2690.59</v>
      </c>
      <c r="L429" s="42">
        <f t="shared" si="185"/>
        <v>0</v>
      </c>
      <c r="M429" s="39">
        <f t="shared" si="186"/>
        <v>147982.63</v>
      </c>
      <c r="N429" s="38">
        <f>VLOOKUP(CONCATENATE(A429,"-6"),'Restated Depr'!$B$6:$G$7674,6,0)</f>
        <v>0.2</v>
      </c>
      <c r="O429" s="42">
        <f t="shared" si="187"/>
        <v>2690.59</v>
      </c>
      <c r="P429" s="42">
        <f t="shared" si="188"/>
        <v>0</v>
      </c>
      <c r="Q429" t="s">
        <v>7604</v>
      </c>
    </row>
    <row r="430" spans="1:18" hidden="1">
      <c r="A430" s="34" t="s">
        <v>30</v>
      </c>
      <c r="B430" s="34" t="s">
        <v>993</v>
      </c>
      <c r="C430" s="226" t="s">
        <v>7840</v>
      </c>
      <c r="D430" s="219">
        <v>391.2</v>
      </c>
      <c r="E430" s="327">
        <v>43190</v>
      </c>
      <c r="F430" s="37">
        <v>156054.39999999999</v>
      </c>
      <c r="G430" s="38">
        <v>0.2</v>
      </c>
      <c r="H430" s="312">
        <v>2690.59</v>
      </c>
      <c r="I430" s="39">
        <v>147982.63</v>
      </c>
      <c r="J430" s="40">
        <f t="shared" si="183"/>
        <v>0.2</v>
      </c>
      <c r="K430" s="41">
        <f t="shared" si="184"/>
        <v>2690.59</v>
      </c>
      <c r="L430" s="42">
        <f t="shared" si="185"/>
        <v>0</v>
      </c>
      <c r="M430" s="39">
        <f t="shared" si="186"/>
        <v>147982.63</v>
      </c>
      <c r="N430" s="38">
        <f>VLOOKUP(CONCATENATE(A430,"-6"),'Restated Depr'!$B$6:$G$7674,6,0)</f>
        <v>0.2</v>
      </c>
      <c r="O430" s="42">
        <f t="shared" si="187"/>
        <v>2690.59</v>
      </c>
      <c r="P430" s="42">
        <f t="shared" si="188"/>
        <v>0</v>
      </c>
      <c r="Q430" t="s">
        <v>7604</v>
      </c>
    </row>
    <row r="431" spans="1:18" hidden="1">
      <c r="A431" s="34" t="s">
        <v>30</v>
      </c>
      <c r="B431" s="34" t="s">
        <v>994</v>
      </c>
      <c r="C431" s="226" t="s">
        <v>7840</v>
      </c>
      <c r="D431" s="219">
        <v>391.2</v>
      </c>
      <c r="E431" s="327">
        <v>43220</v>
      </c>
      <c r="F431" s="37">
        <v>153363.81</v>
      </c>
      <c r="G431" s="38">
        <v>0.2</v>
      </c>
      <c r="H431" s="312">
        <v>2690.59</v>
      </c>
      <c r="I431" s="39">
        <v>147982.63</v>
      </c>
      <c r="J431" s="40">
        <f t="shared" si="183"/>
        <v>0.2</v>
      </c>
      <c r="K431" s="41">
        <f t="shared" si="184"/>
        <v>2690.59</v>
      </c>
      <c r="L431" s="42">
        <f t="shared" si="185"/>
        <v>0</v>
      </c>
      <c r="M431" s="39">
        <f t="shared" si="186"/>
        <v>147982.63</v>
      </c>
      <c r="N431" s="38">
        <f>VLOOKUP(CONCATENATE(A431,"-6"),'Restated Depr'!$B$6:$G$7674,6,0)</f>
        <v>0.2</v>
      </c>
      <c r="O431" s="42">
        <f t="shared" si="187"/>
        <v>2690.59</v>
      </c>
      <c r="P431" s="42">
        <f t="shared" si="188"/>
        <v>0</v>
      </c>
      <c r="Q431" t="s">
        <v>7604</v>
      </c>
    </row>
    <row r="432" spans="1:18" hidden="1">
      <c r="A432" s="34" t="s">
        <v>30</v>
      </c>
      <c r="B432" s="34" t="s">
        <v>995</v>
      </c>
      <c r="C432" s="226" t="s">
        <v>7840</v>
      </c>
      <c r="D432" s="219">
        <v>391.2</v>
      </c>
      <c r="E432" s="327">
        <v>43251</v>
      </c>
      <c r="F432" s="37">
        <v>150673.22</v>
      </c>
      <c r="G432" s="38">
        <v>0.2</v>
      </c>
      <c r="H432" s="312">
        <v>2690.59</v>
      </c>
      <c r="I432" s="39">
        <v>147982.63</v>
      </c>
      <c r="J432" s="40">
        <f t="shared" si="183"/>
        <v>0.2</v>
      </c>
      <c r="K432" s="41">
        <f t="shared" si="184"/>
        <v>2690.59</v>
      </c>
      <c r="L432" s="42">
        <f t="shared" si="185"/>
        <v>0</v>
      </c>
      <c r="M432" s="39">
        <f t="shared" si="186"/>
        <v>147982.63</v>
      </c>
      <c r="N432" s="38">
        <f>VLOOKUP(CONCATENATE(A432,"-6"),'Restated Depr'!$B$6:$G$7674,6,0)</f>
        <v>0.2</v>
      </c>
      <c r="O432" s="42">
        <f t="shared" si="187"/>
        <v>2690.59</v>
      </c>
      <c r="P432" s="42">
        <f t="shared" si="188"/>
        <v>0</v>
      </c>
      <c r="Q432" t="s">
        <v>7604</v>
      </c>
    </row>
    <row r="433" spans="1:18" hidden="1">
      <c r="A433" s="34" t="s">
        <v>30</v>
      </c>
      <c r="B433" s="34" t="s">
        <v>996</v>
      </c>
      <c r="C433" s="226" t="s">
        <v>7840</v>
      </c>
      <c r="D433" s="219">
        <v>391.2</v>
      </c>
      <c r="E433" s="327">
        <v>43281</v>
      </c>
      <c r="F433" s="37">
        <v>147982.63</v>
      </c>
      <c r="G433" s="38">
        <v>0.2</v>
      </c>
      <c r="H433" s="312">
        <v>2690.59</v>
      </c>
      <c r="I433" s="39">
        <v>147982.63</v>
      </c>
      <c r="J433" s="40">
        <f t="shared" si="183"/>
        <v>0.2</v>
      </c>
      <c r="K433" s="41">
        <f t="shared" si="184"/>
        <v>2690.59</v>
      </c>
      <c r="L433" s="42">
        <f t="shared" si="185"/>
        <v>0</v>
      </c>
      <c r="M433" s="39">
        <f t="shared" si="186"/>
        <v>147982.63</v>
      </c>
      <c r="N433" s="38">
        <f>VLOOKUP(CONCATENATE(A433,"-6"),'Restated Depr'!$B$6:$G$7674,6,0)</f>
        <v>0.2</v>
      </c>
      <c r="O433" s="42">
        <f t="shared" si="187"/>
        <v>2690.59</v>
      </c>
      <c r="P433" s="42">
        <f t="shared" si="188"/>
        <v>0</v>
      </c>
      <c r="Q433" t="s">
        <v>7604</v>
      </c>
      <c r="R433" s="5"/>
    </row>
    <row r="434" spans="1:18" ht="15.75" hidden="1" thickBot="1">
      <c r="A434" t="s">
        <v>30</v>
      </c>
      <c r="C434" s="224" t="s">
        <v>650</v>
      </c>
      <c r="D434"/>
      <c r="E434" s="323" t="s">
        <v>606</v>
      </c>
      <c r="F434" s="1"/>
      <c r="G434" s="5"/>
      <c r="H434" s="310">
        <f>SUM(H422:H433)</f>
        <v>30392.329999999998</v>
      </c>
      <c r="I434" s="10"/>
      <c r="J434" s="10"/>
      <c r="K434" s="32">
        <f>SUM(K422:K433)</f>
        <v>30392.329999999998</v>
      </c>
      <c r="L434" s="28">
        <f>SUM(L422:L433)</f>
        <v>0</v>
      </c>
      <c r="M434" s="10"/>
      <c r="N434" s="5"/>
      <c r="O434" s="28">
        <f>SUM(O422:O433)</f>
        <v>32287.08</v>
      </c>
      <c r="P434" s="28">
        <f>SUM(P422:P433)</f>
        <v>1894.7500000000009</v>
      </c>
    </row>
    <row r="435" spans="1:18" hidden="1">
      <c r="A435" s="36" t="s">
        <v>31</v>
      </c>
      <c r="B435" s="36" t="s">
        <v>997</v>
      </c>
      <c r="C435" s="225" t="s">
        <v>7842</v>
      </c>
      <c r="D435" s="220" t="s">
        <v>624</v>
      </c>
      <c r="E435" s="328">
        <v>42947</v>
      </c>
      <c r="F435" s="284">
        <v>1290838.8700000001</v>
      </c>
      <c r="G435" s="44">
        <v>0</v>
      </c>
      <c r="H435" s="200">
        <v>54526.93</v>
      </c>
      <c r="I435" s="286">
        <v>941383.4</v>
      </c>
      <c r="J435" s="47">
        <f t="shared" ref="J435:J446" si="189">G435</f>
        <v>0</v>
      </c>
      <c r="K435" s="199">
        <f t="shared" ref="K435:K446" si="190">VLOOKUP(CONCATENATE(A435,"-6"),B$19:H$7676,7,0)</f>
        <v>57152.12</v>
      </c>
      <c r="L435" s="200">
        <f t="shared" ref="L435:L446" si="191">K435-H435</f>
        <v>2625.1900000000023</v>
      </c>
      <c r="M435" s="286">
        <f t="shared" ref="M435:M446" si="192">I435</f>
        <v>941383.4</v>
      </c>
      <c r="N435" s="44">
        <f>VLOOKUP(CONCATENATE(A435,"-6"),'Restated Depr'!$B$6:$G$7674,6,0)</f>
        <v>0</v>
      </c>
      <c r="O435" s="200">
        <f t="shared" ref="O435:O446" si="193">H435+L435</f>
        <v>57152.12</v>
      </c>
      <c r="P435" s="200">
        <f t="shared" ref="P435:P446" si="194">O435-K435</f>
        <v>0</v>
      </c>
      <c r="Q435" t="s">
        <v>633</v>
      </c>
    </row>
    <row r="436" spans="1:18" hidden="1">
      <c r="A436" s="36" t="s">
        <v>31</v>
      </c>
      <c r="B436" s="36" t="s">
        <v>998</v>
      </c>
      <c r="C436" s="225" t="s">
        <v>7842</v>
      </c>
      <c r="D436" s="220" t="s">
        <v>624</v>
      </c>
      <c r="E436" s="328">
        <v>42978</v>
      </c>
      <c r="F436" s="43">
        <v>1237585.3</v>
      </c>
      <c r="G436" s="44">
        <v>0</v>
      </c>
      <c r="H436" s="204">
        <v>54592.15</v>
      </c>
      <c r="I436" s="46">
        <v>941383.4</v>
      </c>
      <c r="J436" s="47">
        <f t="shared" si="189"/>
        <v>0</v>
      </c>
      <c r="K436" s="201">
        <f t="shared" si="190"/>
        <v>57152.12</v>
      </c>
      <c r="L436" s="204">
        <f t="shared" si="191"/>
        <v>2559.9700000000012</v>
      </c>
      <c r="M436" s="46">
        <f t="shared" si="192"/>
        <v>941383.4</v>
      </c>
      <c r="N436" s="44">
        <f>VLOOKUP(CONCATENATE(A436,"-6"),'Restated Depr'!$B$6:$G$7674,6,0)</f>
        <v>0</v>
      </c>
      <c r="O436" s="204">
        <f t="shared" si="193"/>
        <v>57152.12</v>
      </c>
      <c r="P436" s="204">
        <f t="shared" si="194"/>
        <v>0</v>
      </c>
      <c r="Q436" t="s">
        <v>633</v>
      </c>
    </row>
    <row r="437" spans="1:18" hidden="1">
      <c r="A437" s="36" t="s">
        <v>31</v>
      </c>
      <c r="B437" s="36" t="s">
        <v>999</v>
      </c>
      <c r="C437" s="225" t="s">
        <v>7842</v>
      </c>
      <c r="D437" s="220" t="s">
        <v>624</v>
      </c>
      <c r="E437" s="328">
        <v>43008</v>
      </c>
      <c r="F437" s="43">
        <v>1184856.28</v>
      </c>
      <c r="G437" s="44">
        <v>0</v>
      </c>
      <c r="H437" s="204">
        <v>54692.94</v>
      </c>
      <c r="I437" s="46">
        <v>941383.4</v>
      </c>
      <c r="J437" s="47">
        <f t="shared" si="189"/>
        <v>0</v>
      </c>
      <c r="K437" s="201">
        <f t="shared" si="190"/>
        <v>57152.12</v>
      </c>
      <c r="L437" s="204">
        <f t="shared" si="191"/>
        <v>2459.1800000000003</v>
      </c>
      <c r="M437" s="46">
        <f t="shared" si="192"/>
        <v>941383.4</v>
      </c>
      <c r="N437" s="44">
        <f>VLOOKUP(CONCATENATE(A437,"-6"),'Restated Depr'!$B$6:$G$7674,6,0)</f>
        <v>0</v>
      </c>
      <c r="O437" s="204">
        <f t="shared" si="193"/>
        <v>57152.12</v>
      </c>
      <c r="P437" s="204">
        <f t="shared" si="194"/>
        <v>0</v>
      </c>
      <c r="Q437" t="s">
        <v>633</v>
      </c>
    </row>
    <row r="438" spans="1:18" hidden="1">
      <c r="A438" s="36" t="s">
        <v>31</v>
      </c>
      <c r="B438" s="36" t="s">
        <v>1000</v>
      </c>
      <c r="C438" s="225" t="s">
        <v>7842</v>
      </c>
      <c r="D438" s="220" t="s">
        <v>624</v>
      </c>
      <c r="E438" s="328">
        <v>43039</v>
      </c>
      <c r="F438" s="43">
        <v>1153001.46</v>
      </c>
      <c r="G438" s="44">
        <v>0</v>
      </c>
      <c r="H438" s="204">
        <v>54870.8</v>
      </c>
      <c r="I438" s="46">
        <v>941383.4</v>
      </c>
      <c r="J438" s="47">
        <f t="shared" si="189"/>
        <v>0</v>
      </c>
      <c r="K438" s="201">
        <f t="shared" si="190"/>
        <v>57152.12</v>
      </c>
      <c r="L438" s="204">
        <f t="shared" si="191"/>
        <v>2281.3199999999997</v>
      </c>
      <c r="M438" s="46">
        <f t="shared" si="192"/>
        <v>941383.4</v>
      </c>
      <c r="N438" s="44">
        <f>VLOOKUP(CONCATENATE(A438,"-6"),'Restated Depr'!$B$6:$G$7674,6,0)</f>
        <v>0</v>
      </c>
      <c r="O438" s="204">
        <f t="shared" si="193"/>
        <v>57152.12</v>
      </c>
      <c r="P438" s="204">
        <f t="shared" si="194"/>
        <v>0</v>
      </c>
      <c r="Q438" t="s">
        <v>633</v>
      </c>
    </row>
    <row r="439" spans="1:18" hidden="1">
      <c r="A439" s="36" t="s">
        <v>31</v>
      </c>
      <c r="B439" s="36" t="s">
        <v>1001</v>
      </c>
      <c r="C439" s="225" t="s">
        <v>7842</v>
      </c>
      <c r="D439" s="220" t="s">
        <v>624</v>
      </c>
      <c r="E439" s="328">
        <v>43069</v>
      </c>
      <c r="F439" s="43">
        <v>1109758.1100000001</v>
      </c>
      <c r="G439" s="44">
        <v>0</v>
      </c>
      <c r="H439" s="204">
        <v>54716.639999999999</v>
      </c>
      <c r="I439" s="46">
        <v>941383.4</v>
      </c>
      <c r="J439" s="47">
        <f t="shared" si="189"/>
        <v>0</v>
      </c>
      <c r="K439" s="201">
        <f t="shared" si="190"/>
        <v>57152.12</v>
      </c>
      <c r="L439" s="204">
        <f t="shared" si="191"/>
        <v>2435.4800000000032</v>
      </c>
      <c r="M439" s="46">
        <f t="shared" si="192"/>
        <v>941383.4</v>
      </c>
      <c r="N439" s="44">
        <f>VLOOKUP(CONCATENATE(A439,"-6"),'Restated Depr'!$B$6:$G$7674,6,0)</f>
        <v>0</v>
      </c>
      <c r="O439" s="204">
        <f t="shared" si="193"/>
        <v>57152.12</v>
      </c>
      <c r="P439" s="204">
        <f t="shared" si="194"/>
        <v>0</v>
      </c>
      <c r="Q439" t="s">
        <v>633</v>
      </c>
    </row>
    <row r="440" spans="1:18" hidden="1">
      <c r="A440" s="36" t="s">
        <v>31</v>
      </c>
      <c r="B440" s="36" t="s">
        <v>1002</v>
      </c>
      <c r="C440" s="225" t="s">
        <v>7842</v>
      </c>
      <c r="D440" s="220" t="s">
        <v>624</v>
      </c>
      <c r="E440" s="328">
        <v>43100</v>
      </c>
      <c r="F440" s="43">
        <v>1071918.3799999999</v>
      </c>
      <c r="G440" s="44">
        <v>0</v>
      </c>
      <c r="H440" s="204">
        <v>54802.239999999998</v>
      </c>
      <c r="I440" s="46">
        <v>941383.4</v>
      </c>
      <c r="J440" s="47">
        <f t="shared" si="189"/>
        <v>0</v>
      </c>
      <c r="K440" s="201">
        <f t="shared" si="190"/>
        <v>57152.12</v>
      </c>
      <c r="L440" s="204">
        <f t="shared" si="191"/>
        <v>2349.8800000000047</v>
      </c>
      <c r="M440" s="46">
        <f t="shared" si="192"/>
        <v>941383.4</v>
      </c>
      <c r="N440" s="44">
        <f>VLOOKUP(CONCATENATE(A440,"-6"),'Restated Depr'!$B$6:$G$7674,6,0)</f>
        <v>0</v>
      </c>
      <c r="O440" s="204">
        <f t="shared" si="193"/>
        <v>57152.12</v>
      </c>
      <c r="P440" s="204">
        <f t="shared" si="194"/>
        <v>0</v>
      </c>
      <c r="Q440" t="s">
        <v>633</v>
      </c>
    </row>
    <row r="441" spans="1:18" hidden="1">
      <c r="A441" s="36" t="s">
        <v>31</v>
      </c>
      <c r="B441" s="36" t="s">
        <v>1003</v>
      </c>
      <c r="C441" s="225" t="s">
        <v>7842</v>
      </c>
      <c r="D441" s="220" t="s">
        <v>624</v>
      </c>
      <c r="E441" s="328">
        <v>43131</v>
      </c>
      <c r="F441" s="43">
        <v>1034045.27</v>
      </c>
      <c r="G441" s="44">
        <v>0</v>
      </c>
      <c r="H441" s="204">
        <v>54897.41</v>
      </c>
      <c r="I441" s="46">
        <v>941383.4</v>
      </c>
      <c r="J441" s="47">
        <f t="shared" si="189"/>
        <v>0</v>
      </c>
      <c r="K441" s="201">
        <f t="shared" si="190"/>
        <v>57152.12</v>
      </c>
      <c r="L441" s="204">
        <f t="shared" si="191"/>
        <v>2254.7099999999991</v>
      </c>
      <c r="M441" s="46">
        <f t="shared" si="192"/>
        <v>941383.4</v>
      </c>
      <c r="N441" s="44">
        <f>VLOOKUP(CONCATENATE(A441,"-6"),'Restated Depr'!$B$6:$G$7674,6,0)</f>
        <v>0</v>
      </c>
      <c r="O441" s="204">
        <f t="shared" si="193"/>
        <v>57152.12</v>
      </c>
      <c r="P441" s="204">
        <f t="shared" si="194"/>
        <v>0</v>
      </c>
      <c r="Q441" t="s">
        <v>633</v>
      </c>
    </row>
    <row r="442" spans="1:18" hidden="1">
      <c r="A442" s="36" t="s">
        <v>31</v>
      </c>
      <c r="B442" s="36" t="s">
        <v>1004</v>
      </c>
      <c r="C442" s="225" t="s">
        <v>7842</v>
      </c>
      <c r="D442" s="220" t="s">
        <v>624</v>
      </c>
      <c r="E442" s="328">
        <v>43159</v>
      </c>
      <c r="F442" s="43">
        <v>951164.24</v>
      </c>
      <c r="G442" s="44">
        <v>0</v>
      </c>
      <c r="H442" s="204">
        <v>55108.05</v>
      </c>
      <c r="I442" s="46">
        <v>941383.4</v>
      </c>
      <c r="J442" s="47">
        <f t="shared" si="189"/>
        <v>0</v>
      </c>
      <c r="K442" s="201">
        <f t="shared" si="190"/>
        <v>57152.12</v>
      </c>
      <c r="L442" s="204">
        <f t="shared" si="191"/>
        <v>2044.0699999999997</v>
      </c>
      <c r="M442" s="46">
        <f t="shared" si="192"/>
        <v>941383.4</v>
      </c>
      <c r="N442" s="44">
        <f>VLOOKUP(CONCATENATE(A442,"-6"),'Restated Depr'!$B$6:$G$7674,6,0)</f>
        <v>0</v>
      </c>
      <c r="O442" s="204">
        <f t="shared" si="193"/>
        <v>57152.12</v>
      </c>
      <c r="P442" s="204">
        <f t="shared" si="194"/>
        <v>0</v>
      </c>
      <c r="Q442" t="s">
        <v>633</v>
      </c>
    </row>
    <row r="443" spans="1:18" hidden="1">
      <c r="A443" s="36" t="s">
        <v>31</v>
      </c>
      <c r="B443" s="36" t="s">
        <v>1005</v>
      </c>
      <c r="C443" s="225" t="s">
        <v>7842</v>
      </c>
      <c r="D443" s="220" t="s">
        <v>624</v>
      </c>
      <c r="E443" s="328">
        <v>43190</v>
      </c>
      <c r="F443" s="43">
        <v>897939.87</v>
      </c>
      <c r="G443" s="44">
        <v>0</v>
      </c>
      <c r="H443" s="204">
        <v>55258.78</v>
      </c>
      <c r="I443" s="46">
        <v>941383.4</v>
      </c>
      <c r="J443" s="47">
        <f t="shared" si="189"/>
        <v>0</v>
      </c>
      <c r="K443" s="201">
        <f t="shared" si="190"/>
        <v>57152.12</v>
      </c>
      <c r="L443" s="204">
        <f t="shared" si="191"/>
        <v>1893.3400000000038</v>
      </c>
      <c r="M443" s="46">
        <f t="shared" si="192"/>
        <v>941383.4</v>
      </c>
      <c r="N443" s="44">
        <f>VLOOKUP(CONCATENATE(A443,"-6"),'Restated Depr'!$B$6:$G$7674,6,0)</f>
        <v>0</v>
      </c>
      <c r="O443" s="204">
        <f t="shared" si="193"/>
        <v>57152.12</v>
      </c>
      <c r="P443" s="204">
        <f t="shared" si="194"/>
        <v>0</v>
      </c>
      <c r="Q443" t="s">
        <v>633</v>
      </c>
    </row>
    <row r="444" spans="1:18" hidden="1">
      <c r="A444" s="36" t="s">
        <v>31</v>
      </c>
      <c r="B444" s="36" t="s">
        <v>1006</v>
      </c>
      <c r="C444" s="225" t="s">
        <v>7842</v>
      </c>
      <c r="D444" s="220" t="s">
        <v>624</v>
      </c>
      <c r="E444" s="328">
        <v>43220</v>
      </c>
      <c r="F444" s="43">
        <v>842998.29</v>
      </c>
      <c r="G444" s="44">
        <v>0</v>
      </c>
      <c r="H444" s="204">
        <v>55286.31</v>
      </c>
      <c r="I444" s="46">
        <v>941383.4</v>
      </c>
      <c r="J444" s="47">
        <f t="shared" si="189"/>
        <v>0</v>
      </c>
      <c r="K444" s="201">
        <f t="shared" si="190"/>
        <v>57152.12</v>
      </c>
      <c r="L444" s="204">
        <f t="shared" si="191"/>
        <v>1865.8100000000049</v>
      </c>
      <c r="M444" s="46">
        <f t="shared" si="192"/>
        <v>941383.4</v>
      </c>
      <c r="N444" s="44">
        <f>VLOOKUP(CONCATENATE(A444,"-6"),'Restated Depr'!$B$6:$G$7674,6,0)</f>
        <v>0</v>
      </c>
      <c r="O444" s="204">
        <f t="shared" si="193"/>
        <v>57152.12</v>
      </c>
      <c r="P444" s="204">
        <f t="shared" si="194"/>
        <v>0</v>
      </c>
      <c r="Q444" t="s">
        <v>633</v>
      </c>
    </row>
    <row r="445" spans="1:18" hidden="1">
      <c r="A445" s="36" t="s">
        <v>31</v>
      </c>
      <c r="B445" s="36" t="s">
        <v>1007</v>
      </c>
      <c r="C445" s="225" t="s">
        <v>7842</v>
      </c>
      <c r="D445" s="220" t="s">
        <v>624</v>
      </c>
      <c r="E445" s="328">
        <v>43251</v>
      </c>
      <c r="F445" s="43">
        <v>789466.91</v>
      </c>
      <c r="G445" s="44">
        <v>0</v>
      </c>
      <c r="H445" s="204">
        <v>55359.62</v>
      </c>
      <c r="I445" s="46">
        <v>941383.4</v>
      </c>
      <c r="J445" s="47">
        <f t="shared" si="189"/>
        <v>0</v>
      </c>
      <c r="K445" s="201">
        <f t="shared" si="190"/>
        <v>57152.12</v>
      </c>
      <c r="L445" s="204">
        <f t="shared" si="191"/>
        <v>1792.5</v>
      </c>
      <c r="M445" s="46">
        <f t="shared" si="192"/>
        <v>941383.4</v>
      </c>
      <c r="N445" s="44">
        <f>VLOOKUP(CONCATENATE(A445,"-6"),'Restated Depr'!$B$6:$G$7674,6,0)</f>
        <v>0</v>
      </c>
      <c r="O445" s="204">
        <f t="shared" si="193"/>
        <v>57152.12</v>
      </c>
      <c r="P445" s="204">
        <f t="shared" si="194"/>
        <v>0</v>
      </c>
      <c r="Q445" t="s">
        <v>633</v>
      </c>
    </row>
    <row r="446" spans="1:18" hidden="1">
      <c r="A446" s="36" t="s">
        <v>31</v>
      </c>
      <c r="B446" s="36" t="s">
        <v>1008</v>
      </c>
      <c r="C446" s="225" t="s">
        <v>7842</v>
      </c>
      <c r="D446" s="220" t="s">
        <v>624</v>
      </c>
      <c r="E446" s="328">
        <v>43281</v>
      </c>
      <c r="F446" s="43">
        <v>941383.4</v>
      </c>
      <c r="G446" s="44">
        <v>0</v>
      </c>
      <c r="H446" s="204">
        <v>57152.12</v>
      </c>
      <c r="I446" s="46">
        <v>941383.4</v>
      </c>
      <c r="J446" s="47">
        <f t="shared" si="189"/>
        <v>0</v>
      </c>
      <c r="K446" s="201">
        <f t="shared" si="190"/>
        <v>57152.12</v>
      </c>
      <c r="L446" s="204">
        <f t="shared" si="191"/>
        <v>0</v>
      </c>
      <c r="M446" s="46">
        <f t="shared" si="192"/>
        <v>941383.4</v>
      </c>
      <c r="N446" s="44">
        <f>VLOOKUP(CONCATENATE(A446,"-6"),'Restated Depr'!$B$6:$G$7674,6,0)</f>
        <v>0</v>
      </c>
      <c r="O446" s="204">
        <f t="shared" si="193"/>
        <v>57152.12</v>
      </c>
      <c r="P446" s="204">
        <f t="shared" si="194"/>
        <v>0</v>
      </c>
      <c r="Q446" t="s">
        <v>633</v>
      </c>
      <c r="R446" s="5"/>
    </row>
    <row r="447" spans="1:18" s="17" customFormat="1" ht="15.75" hidden="1" thickBot="1">
      <c r="A447" s="17" t="s">
        <v>31</v>
      </c>
      <c r="C447" s="227" t="s">
        <v>651</v>
      </c>
      <c r="D447" s="49"/>
      <c r="E447" s="326" t="s">
        <v>606</v>
      </c>
      <c r="F447" s="35"/>
      <c r="G447" s="18"/>
      <c r="H447" s="310">
        <f>SUM(H435:H446)</f>
        <v>661263.99</v>
      </c>
      <c r="I447" s="51"/>
      <c r="J447" s="51"/>
      <c r="K447" s="32">
        <f>SUM(K435:K446)</f>
        <v>685825.44000000006</v>
      </c>
      <c r="L447" s="28">
        <f>SUM(L435:L446)</f>
        <v>24561.450000000019</v>
      </c>
      <c r="M447" s="51"/>
      <c r="N447" s="18"/>
      <c r="O447" s="28">
        <f>SUM(O435:O446)</f>
        <v>685825.44000000006</v>
      </c>
      <c r="P447" s="28">
        <f>SUM(P435:P446)</f>
        <v>0</v>
      </c>
      <c r="Q447"/>
    </row>
    <row r="448" spans="1:18" hidden="1">
      <c r="A448" s="36" t="s">
        <v>32</v>
      </c>
      <c r="B448" s="36" t="s">
        <v>1009</v>
      </c>
      <c r="C448" s="225" t="s">
        <v>7842</v>
      </c>
      <c r="D448" s="220" t="s">
        <v>624</v>
      </c>
      <c r="E448" s="328">
        <v>42947</v>
      </c>
      <c r="F448" s="284">
        <v>32776644.350000001</v>
      </c>
      <c r="G448" s="44">
        <v>0</v>
      </c>
      <c r="H448" s="200">
        <v>67462.16</v>
      </c>
      <c r="I448" s="286">
        <v>32450507.75</v>
      </c>
      <c r="J448" s="47">
        <f t="shared" ref="J448:J459" si="195">G448</f>
        <v>0</v>
      </c>
      <c r="K448" s="199">
        <f t="shared" ref="K448:K459" si="196">VLOOKUP(CONCATENATE(A448,"-6"),B$19:H$7676,7,0)</f>
        <v>66838.429999999993</v>
      </c>
      <c r="L448" s="200">
        <f t="shared" ref="L448:L459" si="197">K448-H448</f>
        <v>-623.73000000001048</v>
      </c>
      <c r="M448" s="286">
        <f t="shared" ref="M448:M459" si="198">I448</f>
        <v>32450507.75</v>
      </c>
      <c r="N448" s="44">
        <f>VLOOKUP(CONCATENATE(A448,"-6"),'Restated Depr'!$B$6:$G$7674,6,0)</f>
        <v>0</v>
      </c>
      <c r="O448" s="200">
        <f t="shared" ref="O448:O459" si="199">H448+L448</f>
        <v>66838.429999999993</v>
      </c>
      <c r="P448" s="200">
        <f t="shared" ref="P448:P459" si="200">O448-K448</f>
        <v>0</v>
      </c>
      <c r="Q448" t="s">
        <v>633</v>
      </c>
    </row>
    <row r="449" spans="1:20" hidden="1">
      <c r="A449" s="36" t="s">
        <v>32</v>
      </c>
      <c r="B449" s="36" t="s">
        <v>1010</v>
      </c>
      <c r="C449" s="225" t="s">
        <v>7842</v>
      </c>
      <c r="D449" s="220" t="s">
        <v>624</v>
      </c>
      <c r="E449" s="328">
        <v>42978</v>
      </c>
      <c r="F449" s="43">
        <v>32709182.190000001</v>
      </c>
      <c r="G449" s="44">
        <v>0</v>
      </c>
      <c r="H449" s="204">
        <v>67462</v>
      </c>
      <c r="I449" s="46">
        <v>32450507.75</v>
      </c>
      <c r="J449" s="47">
        <f t="shared" si="195"/>
        <v>0</v>
      </c>
      <c r="K449" s="201">
        <f t="shared" si="196"/>
        <v>66838.429999999993</v>
      </c>
      <c r="L449" s="204">
        <f t="shared" si="197"/>
        <v>-623.57000000000698</v>
      </c>
      <c r="M449" s="46">
        <f t="shared" si="198"/>
        <v>32450507.75</v>
      </c>
      <c r="N449" s="44">
        <f>VLOOKUP(CONCATENATE(A449,"-6"),'Restated Depr'!$B$6:$G$7674,6,0)</f>
        <v>0</v>
      </c>
      <c r="O449" s="204">
        <f t="shared" si="199"/>
        <v>66838.429999999993</v>
      </c>
      <c r="P449" s="204">
        <f t="shared" si="200"/>
        <v>0</v>
      </c>
      <c r="Q449" t="s">
        <v>633</v>
      </c>
    </row>
    <row r="450" spans="1:20" hidden="1">
      <c r="A450" s="36" t="s">
        <v>32</v>
      </c>
      <c r="B450" s="36" t="s">
        <v>1011</v>
      </c>
      <c r="C450" s="225" t="s">
        <v>7842</v>
      </c>
      <c r="D450" s="220" t="s">
        <v>624</v>
      </c>
      <c r="E450" s="328">
        <v>43008</v>
      </c>
      <c r="F450" s="43">
        <v>32775781.73</v>
      </c>
      <c r="G450" s="44">
        <v>0</v>
      </c>
      <c r="H450" s="204">
        <v>66280.490000000005</v>
      </c>
      <c r="I450" s="46">
        <v>32450507.75</v>
      </c>
      <c r="J450" s="47">
        <f t="shared" si="195"/>
        <v>0</v>
      </c>
      <c r="K450" s="201">
        <f t="shared" si="196"/>
        <v>66838.429999999993</v>
      </c>
      <c r="L450" s="204">
        <f t="shared" si="197"/>
        <v>557.93999999998778</v>
      </c>
      <c r="M450" s="46">
        <f t="shared" si="198"/>
        <v>32450507.75</v>
      </c>
      <c r="N450" s="44">
        <f>VLOOKUP(CONCATENATE(A450,"-6"),'Restated Depr'!$B$6:$G$7674,6,0)</f>
        <v>0</v>
      </c>
      <c r="O450" s="204">
        <f t="shared" si="199"/>
        <v>66838.429999999993</v>
      </c>
      <c r="P450" s="204">
        <f t="shared" si="200"/>
        <v>0</v>
      </c>
      <c r="Q450" t="s">
        <v>633</v>
      </c>
    </row>
    <row r="451" spans="1:20" hidden="1">
      <c r="A451" s="36" t="s">
        <v>32</v>
      </c>
      <c r="B451" s="36" t="s">
        <v>1012</v>
      </c>
      <c r="C451" s="225" t="s">
        <v>7842</v>
      </c>
      <c r="D451" s="220" t="s">
        <v>624</v>
      </c>
      <c r="E451" s="328">
        <v>43039</v>
      </c>
      <c r="F451" s="43">
        <v>32843562.77</v>
      </c>
      <c r="G451" s="44">
        <v>0</v>
      </c>
      <c r="H451" s="204">
        <v>66551.67</v>
      </c>
      <c r="I451" s="46">
        <v>32450507.75</v>
      </c>
      <c r="J451" s="47">
        <f t="shared" si="195"/>
        <v>0</v>
      </c>
      <c r="K451" s="201">
        <f t="shared" si="196"/>
        <v>66838.429999999993</v>
      </c>
      <c r="L451" s="204">
        <f t="shared" si="197"/>
        <v>286.75999999999476</v>
      </c>
      <c r="M451" s="46">
        <f t="shared" si="198"/>
        <v>32450507.75</v>
      </c>
      <c r="N451" s="44">
        <f>VLOOKUP(CONCATENATE(A451,"-6"),'Restated Depr'!$B$6:$G$7674,6,0)</f>
        <v>0</v>
      </c>
      <c r="O451" s="204">
        <f t="shared" si="199"/>
        <v>66838.429999999993</v>
      </c>
      <c r="P451" s="204">
        <f t="shared" si="200"/>
        <v>0</v>
      </c>
      <c r="Q451" t="s">
        <v>633</v>
      </c>
    </row>
    <row r="452" spans="1:20" hidden="1">
      <c r="A452" s="36" t="s">
        <v>32</v>
      </c>
      <c r="B452" s="36" t="s">
        <v>1013</v>
      </c>
      <c r="C452" s="225" t="s">
        <v>7842</v>
      </c>
      <c r="D452" s="220" t="s">
        <v>624</v>
      </c>
      <c r="E452" s="328">
        <v>43069</v>
      </c>
      <c r="F452" s="43">
        <v>32777011.100000001</v>
      </c>
      <c r="G452" s="44">
        <v>0</v>
      </c>
      <c r="H452" s="204">
        <v>66551.86</v>
      </c>
      <c r="I452" s="46">
        <v>32450507.75</v>
      </c>
      <c r="J452" s="47">
        <f t="shared" si="195"/>
        <v>0</v>
      </c>
      <c r="K452" s="201">
        <f t="shared" si="196"/>
        <v>66838.429999999993</v>
      </c>
      <c r="L452" s="204">
        <f t="shared" si="197"/>
        <v>286.56999999999243</v>
      </c>
      <c r="M452" s="46">
        <f t="shared" si="198"/>
        <v>32450507.75</v>
      </c>
      <c r="N452" s="44">
        <f>VLOOKUP(CONCATENATE(A452,"-6"),'Restated Depr'!$B$6:$G$7674,6,0)</f>
        <v>0</v>
      </c>
      <c r="O452" s="204">
        <f t="shared" si="199"/>
        <v>66838.429999999993</v>
      </c>
      <c r="P452" s="204">
        <f t="shared" si="200"/>
        <v>0</v>
      </c>
      <c r="Q452" t="s">
        <v>633</v>
      </c>
    </row>
    <row r="453" spans="1:20" hidden="1">
      <c r="A453" s="36" t="s">
        <v>32</v>
      </c>
      <c r="B453" s="36" t="s">
        <v>1014</v>
      </c>
      <c r="C453" s="225" t="s">
        <v>7842</v>
      </c>
      <c r="D453" s="220" t="s">
        <v>624</v>
      </c>
      <c r="E453" s="328">
        <v>43100</v>
      </c>
      <c r="F453" s="43">
        <v>32780927.27</v>
      </c>
      <c r="G453" s="44">
        <v>0</v>
      </c>
      <c r="H453" s="204">
        <v>66695.05</v>
      </c>
      <c r="I453" s="46">
        <v>32450507.75</v>
      </c>
      <c r="J453" s="47">
        <f t="shared" si="195"/>
        <v>0</v>
      </c>
      <c r="K453" s="201">
        <f t="shared" si="196"/>
        <v>66838.429999999993</v>
      </c>
      <c r="L453" s="204">
        <f t="shared" si="197"/>
        <v>143.3799999999901</v>
      </c>
      <c r="M453" s="46">
        <f t="shared" si="198"/>
        <v>32450507.75</v>
      </c>
      <c r="N453" s="44">
        <f>VLOOKUP(CONCATENATE(A453,"-6"),'Restated Depr'!$B$6:$G$7674,6,0)</f>
        <v>0</v>
      </c>
      <c r="O453" s="204">
        <f t="shared" si="199"/>
        <v>66838.429999999993</v>
      </c>
      <c r="P453" s="204">
        <f t="shared" si="200"/>
        <v>0</v>
      </c>
      <c r="Q453" t="s">
        <v>633</v>
      </c>
    </row>
    <row r="454" spans="1:20" hidden="1">
      <c r="A454" s="36" t="s">
        <v>32</v>
      </c>
      <c r="B454" s="36" t="s">
        <v>1015</v>
      </c>
      <c r="C454" s="225" t="s">
        <v>7842</v>
      </c>
      <c r="D454" s="220" t="s">
        <v>624</v>
      </c>
      <c r="E454" s="328">
        <v>43131</v>
      </c>
      <c r="F454" s="43">
        <v>32784700.25</v>
      </c>
      <c r="G454" s="44">
        <v>0</v>
      </c>
      <c r="H454" s="204">
        <v>66838.63</v>
      </c>
      <c r="I454" s="46">
        <v>32450507.75</v>
      </c>
      <c r="J454" s="47">
        <f t="shared" si="195"/>
        <v>0</v>
      </c>
      <c r="K454" s="201">
        <f t="shared" si="196"/>
        <v>66838.429999999993</v>
      </c>
      <c r="L454" s="204">
        <f t="shared" si="197"/>
        <v>-0.20000000001164153</v>
      </c>
      <c r="M454" s="46">
        <f t="shared" si="198"/>
        <v>32450507.75</v>
      </c>
      <c r="N454" s="44">
        <f>VLOOKUP(CONCATENATE(A454,"-6"),'Restated Depr'!$B$6:$G$7674,6,0)</f>
        <v>0</v>
      </c>
      <c r="O454" s="204">
        <f t="shared" si="199"/>
        <v>66838.429999999993</v>
      </c>
      <c r="P454" s="204">
        <f t="shared" si="200"/>
        <v>0</v>
      </c>
      <c r="Q454" t="s">
        <v>633</v>
      </c>
    </row>
    <row r="455" spans="1:20" hidden="1">
      <c r="A455" s="36" t="s">
        <v>32</v>
      </c>
      <c r="B455" s="36" t="s">
        <v>1016</v>
      </c>
      <c r="C455" s="225" t="s">
        <v>7842</v>
      </c>
      <c r="D455" s="220" t="s">
        <v>624</v>
      </c>
      <c r="E455" s="328">
        <v>43159</v>
      </c>
      <c r="F455" s="43">
        <v>32717861.620000001</v>
      </c>
      <c r="G455" s="44">
        <v>0</v>
      </c>
      <c r="H455" s="204">
        <v>66838.47</v>
      </c>
      <c r="I455" s="46">
        <v>32450507.75</v>
      </c>
      <c r="J455" s="47">
        <f t="shared" si="195"/>
        <v>0</v>
      </c>
      <c r="K455" s="201">
        <f t="shared" si="196"/>
        <v>66838.429999999993</v>
      </c>
      <c r="L455" s="204">
        <f t="shared" si="197"/>
        <v>-4.0000000008149073E-2</v>
      </c>
      <c r="M455" s="46">
        <f t="shared" si="198"/>
        <v>32450507.75</v>
      </c>
      <c r="N455" s="44">
        <f>VLOOKUP(CONCATENATE(A455,"-6"),'Restated Depr'!$B$6:$G$7674,6,0)</f>
        <v>0</v>
      </c>
      <c r="O455" s="204">
        <f t="shared" si="199"/>
        <v>66838.429999999993</v>
      </c>
      <c r="P455" s="204">
        <f t="shared" si="200"/>
        <v>0</v>
      </c>
      <c r="Q455" t="s">
        <v>633</v>
      </c>
    </row>
    <row r="456" spans="1:20" hidden="1">
      <c r="A456" s="36" t="s">
        <v>32</v>
      </c>
      <c r="B456" s="36" t="s">
        <v>1017</v>
      </c>
      <c r="C456" s="225" t="s">
        <v>7842</v>
      </c>
      <c r="D456" s="220" t="s">
        <v>624</v>
      </c>
      <c r="E456" s="328">
        <v>43190</v>
      </c>
      <c r="F456" s="43">
        <v>32651023.149999999</v>
      </c>
      <c r="G456" s="44">
        <v>0</v>
      </c>
      <c r="H456" s="204">
        <v>66838.41</v>
      </c>
      <c r="I456" s="46">
        <v>32450507.75</v>
      </c>
      <c r="J456" s="47">
        <f t="shared" si="195"/>
        <v>0</v>
      </c>
      <c r="K456" s="201">
        <f t="shared" si="196"/>
        <v>66838.429999999993</v>
      </c>
      <c r="L456" s="204">
        <f t="shared" si="197"/>
        <v>1.9999999989522621E-2</v>
      </c>
      <c r="M456" s="46">
        <f t="shared" si="198"/>
        <v>32450507.75</v>
      </c>
      <c r="N456" s="44">
        <f>VLOOKUP(CONCATENATE(A456,"-6"),'Restated Depr'!$B$6:$G$7674,6,0)</f>
        <v>0</v>
      </c>
      <c r="O456" s="204">
        <f t="shared" si="199"/>
        <v>66838.429999999993</v>
      </c>
      <c r="P456" s="204">
        <f t="shared" si="200"/>
        <v>0</v>
      </c>
      <c r="Q456" t="s">
        <v>633</v>
      </c>
    </row>
    <row r="457" spans="1:20" hidden="1">
      <c r="A457" s="36" t="s">
        <v>32</v>
      </c>
      <c r="B457" s="36" t="s">
        <v>1018</v>
      </c>
      <c r="C457" s="225" t="s">
        <v>7842</v>
      </c>
      <c r="D457" s="220" t="s">
        <v>624</v>
      </c>
      <c r="E457" s="328">
        <v>43220</v>
      </c>
      <c r="F457" s="43">
        <v>32584184.739999998</v>
      </c>
      <c r="G457" s="44">
        <v>0</v>
      </c>
      <c r="H457" s="204">
        <v>66838.44</v>
      </c>
      <c r="I457" s="46">
        <v>32450507.75</v>
      </c>
      <c r="J457" s="47">
        <f t="shared" si="195"/>
        <v>0</v>
      </c>
      <c r="K457" s="201">
        <f t="shared" si="196"/>
        <v>66838.429999999993</v>
      </c>
      <c r="L457" s="204">
        <f t="shared" si="197"/>
        <v>-1.0000000009313226E-2</v>
      </c>
      <c r="M457" s="46">
        <f t="shared" si="198"/>
        <v>32450507.75</v>
      </c>
      <c r="N457" s="44">
        <f>VLOOKUP(CONCATENATE(A457,"-6"),'Restated Depr'!$B$6:$G$7674,6,0)</f>
        <v>0</v>
      </c>
      <c r="O457" s="204">
        <f t="shared" si="199"/>
        <v>66838.429999999993</v>
      </c>
      <c r="P457" s="204">
        <f t="shared" si="200"/>
        <v>0</v>
      </c>
      <c r="Q457" t="s">
        <v>633</v>
      </c>
    </row>
    <row r="458" spans="1:20" hidden="1">
      <c r="A458" s="36" t="s">
        <v>32</v>
      </c>
      <c r="B458" s="36" t="s">
        <v>1019</v>
      </c>
      <c r="C458" s="225" t="s">
        <v>7842</v>
      </c>
      <c r="D458" s="220" t="s">
        <v>624</v>
      </c>
      <c r="E458" s="328">
        <v>43251</v>
      </c>
      <c r="F458" s="43">
        <v>32517346.300000001</v>
      </c>
      <c r="G458" s="44">
        <v>0</v>
      </c>
      <c r="H458" s="204">
        <v>66838.55</v>
      </c>
      <c r="I458" s="46">
        <v>32450507.75</v>
      </c>
      <c r="J458" s="47">
        <f t="shared" si="195"/>
        <v>0</v>
      </c>
      <c r="K458" s="201">
        <f t="shared" si="196"/>
        <v>66838.429999999993</v>
      </c>
      <c r="L458" s="204">
        <f t="shared" si="197"/>
        <v>-0.1200000000098953</v>
      </c>
      <c r="M458" s="46">
        <f t="shared" si="198"/>
        <v>32450507.75</v>
      </c>
      <c r="N458" s="44">
        <f>VLOOKUP(CONCATENATE(A458,"-6"),'Restated Depr'!$B$6:$G$7674,6,0)</f>
        <v>0</v>
      </c>
      <c r="O458" s="204">
        <f t="shared" si="199"/>
        <v>66838.429999999993</v>
      </c>
      <c r="P458" s="204">
        <f t="shared" si="200"/>
        <v>0</v>
      </c>
      <c r="Q458" t="s">
        <v>633</v>
      </c>
    </row>
    <row r="459" spans="1:20" hidden="1">
      <c r="A459" s="36" t="s">
        <v>32</v>
      </c>
      <c r="B459" s="36" t="s">
        <v>1020</v>
      </c>
      <c r="C459" s="225" t="s">
        <v>7842</v>
      </c>
      <c r="D459" s="220" t="s">
        <v>624</v>
      </c>
      <c r="E459" s="328">
        <v>43281</v>
      </c>
      <c r="F459" s="43">
        <v>32450507.75</v>
      </c>
      <c r="G459" s="44">
        <v>0</v>
      </c>
      <c r="H459" s="204">
        <v>66838.429999999993</v>
      </c>
      <c r="I459" s="46">
        <v>32450507.75</v>
      </c>
      <c r="J459" s="47">
        <f t="shared" si="195"/>
        <v>0</v>
      </c>
      <c r="K459" s="201">
        <f t="shared" si="196"/>
        <v>66838.429999999993</v>
      </c>
      <c r="L459" s="204">
        <f t="shared" si="197"/>
        <v>0</v>
      </c>
      <c r="M459" s="46">
        <f t="shared" si="198"/>
        <v>32450507.75</v>
      </c>
      <c r="N459" s="44">
        <f>VLOOKUP(CONCATENATE(A459,"-6"),'Restated Depr'!$B$6:$G$7674,6,0)</f>
        <v>0</v>
      </c>
      <c r="O459" s="204">
        <f t="shared" si="199"/>
        <v>66838.429999999993</v>
      </c>
      <c r="P459" s="204">
        <f t="shared" si="200"/>
        <v>0</v>
      </c>
      <c r="Q459" t="s">
        <v>633</v>
      </c>
      <c r="R459" s="5"/>
    </row>
    <row r="460" spans="1:20" s="17" customFormat="1" ht="15.75" hidden="1" thickBot="1">
      <c r="A460" s="17" t="s">
        <v>32</v>
      </c>
      <c r="C460" s="227" t="s">
        <v>651</v>
      </c>
      <c r="D460" s="49"/>
      <c r="E460" s="326" t="s">
        <v>606</v>
      </c>
      <c r="F460" s="35"/>
      <c r="G460" s="18"/>
      <c r="H460" s="310">
        <f>SUM(H448:H459)</f>
        <v>802034.15999999992</v>
      </c>
      <c r="I460" s="51"/>
      <c r="J460" s="51"/>
      <c r="K460" s="32">
        <f>SUM(K448:K459)</f>
        <v>802061.15999999968</v>
      </c>
      <c r="L460" s="28">
        <f>SUM(L448:L459)</f>
        <v>26.999999999898137</v>
      </c>
      <c r="M460" s="51"/>
      <c r="N460" s="18"/>
      <c r="O460" s="28">
        <f>SUM(O448:O459)</f>
        <v>802061.15999999968</v>
      </c>
      <c r="P460" s="28">
        <f>SUM(P448:P459)</f>
        <v>0</v>
      </c>
      <c r="Q460"/>
    </row>
    <row r="461" spans="1:20" hidden="1">
      <c r="A461" s="36" t="s">
        <v>33</v>
      </c>
      <c r="B461" s="36" t="s">
        <v>1021</v>
      </c>
      <c r="C461" s="225" t="s">
        <v>7842</v>
      </c>
      <c r="D461" s="220" t="s">
        <v>624</v>
      </c>
      <c r="E461" s="328">
        <v>42947</v>
      </c>
      <c r="F461" s="284">
        <v>10411008.25</v>
      </c>
      <c r="G461" s="44">
        <v>0</v>
      </c>
      <c r="H461" s="200">
        <v>32009.52</v>
      </c>
      <c r="I461" s="286">
        <v>10059572.869999999</v>
      </c>
      <c r="J461" s="47">
        <f t="shared" ref="J461:J472" si="201">G461</f>
        <v>0</v>
      </c>
      <c r="K461" s="199">
        <f t="shared" ref="K461:K472" si="202">VLOOKUP(CONCATENATE(A461,"-6"),B$19:H$7676,7,0)</f>
        <v>31935.119999999999</v>
      </c>
      <c r="L461" s="200">
        <f t="shared" ref="L461:L472" si="203">K461-H461</f>
        <v>-74.400000000001455</v>
      </c>
      <c r="M461" s="286">
        <f t="shared" ref="M461:M472" si="204">I461</f>
        <v>10059572.869999999</v>
      </c>
      <c r="N461" s="44">
        <f>VLOOKUP(CONCATENATE(A461,"-6"),'Restated Depr'!$B$6:$G$7674,6,0)</f>
        <v>0</v>
      </c>
      <c r="O461" s="200">
        <f t="shared" ref="O461:O472" si="205">H461+L461</f>
        <v>31935.119999999999</v>
      </c>
      <c r="P461" s="200">
        <f t="shared" ref="P461:P472" si="206">O461-K461</f>
        <v>0</v>
      </c>
      <c r="Q461" t="s">
        <v>633</v>
      </c>
      <c r="R461" s="17"/>
      <c r="S461" s="17"/>
      <c r="T461" s="17"/>
    </row>
    <row r="462" spans="1:20" hidden="1">
      <c r="A462" s="36" t="s">
        <v>33</v>
      </c>
      <c r="B462" s="36" t="s">
        <v>1022</v>
      </c>
      <c r="C462" s="225" t="s">
        <v>7842</v>
      </c>
      <c r="D462" s="220" t="s">
        <v>624</v>
      </c>
      <c r="E462" s="328">
        <v>42978</v>
      </c>
      <c r="F462" s="43">
        <v>10378998.73</v>
      </c>
      <c r="G462" s="44">
        <v>0</v>
      </c>
      <c r="H462" s="204">
        <v>32009.54</v>
      </c>
      <c r="I462" s="46">
        <v>10059572.869999999</v>
      </c>
      <c r="J462" s="47">
        <f t="shared" si="201"/>
        <v>0</v>
      </c>
      <c r="K462" s="201">
        <f t="shared" si="202"/>
        <v>31935.119999999999</v>
      </c>
      <c r="L462" s="204">
        <f t="shared" si="203"/>
        <v>-74.420000000001892</v>
      </c>
      <c r="M462" s="46">
        <f t="shared" si="204"/>
        <v>10059572.869999999</v>
      </c>
      <c r="N462" s="44">
        <f>VLOOKUP(CONCATENATE(A462,"-6"),'Restated Depr'!$B$6:$G$7674,6,0)</f>
        <v>0</v>
      </c>
      <c r="O462" s="204">
        <f t="shared" si="205"/>
        <v>31935.119999999999</v>
      </c>
      <c r="P462" s="204">
        <f t="shared" si="206"/>
        <v>0</v>
      </c>
      <c r="Q462" t="s">
        <v>633</v>
      </c>
      <c r="R462" s="17"/>
      <c r="S462" s="17"/>
      <c r="T462" s="17"/>
    </row>
    <row r="463" spans="1:20" hidden="1">
      <c r="A463" s="36" t="s">
        <v>33</v>
      </c>
      <c r="B463" s="36" t="s">
        <v>1023</v>
      </c>
      <c r="C463" s="225" t="s">
        <v>7842</v>
      </c>
      <c r="D463" s="220" t="s">
        <v>624</v>
      </c>
      <c r="E463" s="328">
        <v>43008</v>
      </c>
      <c r="F463" s="43">
        <v>10346989.189999999</v>
      </c>
      <c r="G463" s="44">
        <v>0</v>
      </c>
      <c r="H463" s="204">
        <v>31935.16</v>
      </c>
      <c r="I463" s="46">
        <v>10059572.869999999</v>
      </c>
      <c r="J463" s="47">
        <f t="shared" si="201"/>
        <v>0</v>
      </c>
      <c r="K463" s="201">
        <f t="shared" si="202"/>
        <v>31935.119999999999</v>
      </c>
      <c r="L463" s="204">
        <f t="shared" si="203"/>
        <v>-4.0000000000873115E-2</v>
      </c>
      <c r="M463" s="46">
        <f t="shared" si="204"/>
        <v>10059572.869999999</v>
      </c>
      <c r="N463" s="44">
        <f>VLOOKUP(CONCATENATE(A463,"-6"),'Restated Depr'!$B$6:$G$7674,6,0)</f>
        <v>0</v>
      </c>
      <c r="O463" s="204">
        <f t="shared" si="205"/>
        <v>31935.119999999999</v>
      </c>
      <c r="P463" s="204">
        <f t="shared" si="206"/>
        <v>0</v>
      </c>
      <c r="Q463" t="s">
        <v>633</v>
      </c>
      <c r="R463" s="17"/>
      <c r="S463" s="17"/>
      <c r="T463" s="17"/>
    </row>
    <row r="464" spans="1:20" hidden="1">
      <c r="A464" s="36" t="s">
        <v>33</v>
      </c>
      <c r="B464" s="36" t="s">
        <v>1024</v>
      </c>
      <c r="C464" s="225" t="s">
        <v>7842</v>
      </c>
      <c r="D464" s="220" t="s">
        <v>624</v>
      </c>
      <c r="E464" s="328">
        <v>43039</v>
      </c>
      <c r="F464" s="43">
        <v>10315054.029999999</v>
      </c>
      <c r="G464" s="44">
        <v>0</v>
      </c>
      <c r="H464" s="204">
        <v>31935.200000000001</v>
      </c>
      <c r="I464" s="46">
        <v>10059572.869999999</v>
      </c>
      <c r="J464" s="47">
        <f t="shared" si="201"/>
        <v>0</v>
      </c>
      <c r="K464" s="201">
        <f t="shared" si="202"/>
        <v>31935.119999999999</v>
      </c>
      <c r="L464" s="204">
        <f t="shared" si="203"/>
        <v>-8.000000000174623E-2</v>
      </c>
      <c r="M464" s="46">
        <f t="shared" si="204"/>
        <v>10059572.869999999</v>
      </c>
      <c r="N464" s="44">
        <f>VLOOKUP(CONCATENATE(A464,"-6"),'Restated Depr'!$B$6:$G$7674,6,0)</f>
        <v>0</v>
      </c>
      <c r="O464" s="204">
        <f t="shared" si="205"/>
        <v>31935.119999999999</v>
      </c>
      <c r="P464" s="204">
        <f t="shared" si="206"/>
        <v>0</v>
      </c>
      <c r="Q464" t="s">
        <v>633</v>
      </c>
      <c r="R464" s="17"/>
      <c r="S464" s="17"/>
      <c r="T464" s="17"/>
    </row>
    <row r="465" spans="1:20" hidden="1">
      <c r="A465" s="36" t="s">
        <v>33</v>
      </c>
      <c r="B465" s="36" t="s">
        <v>1025</v>
      </c>
      <c r="C465" s="225" t="s">
        <v>7842</v>
      </c>
      <c r="D465" s="220" t="s">
        <v>624</v>
      </c>
      <c r="E465" s="328">
        <v>43069</v>
      </c>
      <c r="F465" s="43">
        <v>10283118.83</v>
      </c>
      <c r="G465" s="44">
        <v>0</v>
      </c>
      <c r="H465" s="204">
        <v>31935.15</v>
      </c>
      <c r="I465" s="46">
        <v>10059572.869999999</v>
      </c>
      <c r="J465" s="47">
        <f t="shared" si="201"/>
        <v>0</v>
      </c>
      <c r="K465" s="201">
        <f t="shared" si="202"/>
        <v>31935.119999999999</v>
      </c>
      <c r="L465" s="204">
        <f t="shared" si="203"/>
        <v>-3.0000000002473826E-2</v>
      </c>
      <c r="M465" s="46">
        <f t="shared" si="204"/>
        <v>10059572.869999999</v>
      </c>
      <c r="N465" s="44">
        <f>VLOOKUP(CONCATENATE(A465,"-6"),'Restated Depr'!$B$6:$G$7674,6,0)</f>
        <v>0</v>
      </c>
      <c r="O465" s="204">
        <f t="shared" si="205"/>
        <v>31935.119999999999</v>
      </c>
      <c r="P465" s="204">
        <f t="shared" si="206"/>
        <v>0</v>
      </c>
      <c r="Q465" t="s">
        <v>633</v>
      </c>
      <c r="R465" s="17"/>
      <c r="S465" s="17"/>
      <c r="T465" s="17"/>
    </row>
    <row r="466" spans="1:20" hidden="1">
      <c r="A466" s="36" t="s">
        <v>33</v>
      </c>
      <c r="B466" s="36" t="s">
        <v>1026</v>
      </c>
      <c r="C466" s="225" t="s">
        <v>7842</v>
      </c>
      <c r="D466" s="220" t="s">
        <v>624</v>
      </c>
      <c r="E466" s="328">
        <v>43100</v>
      </c>
      <c r="F466" s="43">
        <v>10251183.68</v>
      </c>
      <c r="G466" s="44">
        <v>0</v>
      </c>
      <c r="H466" s="204">
        <v>31935.09</v>
      </c>
      <c r="I466" s="46">
        <v>10059572.869999999</v>
      </c>
      <c r="J466" s="47">
        <f t="shared" si="201"/>
        <v>0</v>
      </c>
      <c r="K466" s="201">
        <f t="shared" si="202"/>
        <v>31935.119999999999</v>
      </c>
      <c r="L466" s="204">
        <f t="shared" si="203"/>
        <v>2.9999999998835847E-2</v>
      </c>
      <c r="M466" s="46">
        <f t="shared" si="204"/>
        <v>10059572.869999999</v>
      </c>
      <c r="N466" s="44">
        <f>VLOOKUP(CONCATENATE(A466,"-6"),'Restated Depr'!$B$6:$G$7674,6,0)</f>
        <v>0</v>
      </c>
      <c r="O466" s="204">
        <f t="shared" si="205"/>
        <v>31935.119999999999</v>
      </c>
      <c r="P466" s="204">
        <f t="shared" si="206"/>
        <v>0</v>
      </c>
      <c r="Q466" t="s">
        <v>633</v>
      </c>
      <c r="R466" s="17"/>
      <c r="S466" s="17"/>
      <c r="T466" s="17"/>
    </row>
    <row r="467" spans="1:20" hidden="1">
      <c r="A467" s="36" t="s">
        <v>33</v>
      </c>
      <c r="B467" s="36" t="s">
        <v>1027</v>
      </c>
      <c r="C467" s="225" t="s">
        <v>7842</v>
      </c>
      <c r="D467" s="220" t="s">
        <v>624</v>
      </c>
      <c r="E467" s="328">
        <v>43131</v>
      </c>
      <c r="F467" s="43">
        <v>10219248.59</v>
      </c>
      <c r="G467" s="44">
        <v>0</v>
      </c>
      <c r="H467" s="204">
        <v>31935.15</v>
      </c>
      <c r="I467" s="46">
        <v>10059572.869999999</v>
      </c>
      <c r="J467" s="47">
        <f t="shared" si="201"/>
        <v>0</v>
      </c>
      <c r="K467" s="201">
        <f t="shared" si="202"/>
        <v>31935.119999999999</v>
      </c>
      <c r="L467" s="204">
        <f t="shared" si="203"/>
        <v>-3.0000000002473826E-2</v>
      </c>
      <c r="M467" s="46">
        <f t="shared" si="204"/>
        <v>10059572.869999999</v>
      </c>
      <c r="N467" s="44">
        <f>VLOOKUP(CONCATENATE(A467,"-6"),'Restated Depr'!$B$6:$G$7674,6,0)</f>
        <v>0</v>
      </c>
      <c r="O467" s="204">
        <f t="shared" si="205"/>
        <v>31935.119999999999</v>
      </c>
      <c r="P467" s="204">
        <f t="shared" si="206"/>
        <v>0</v>
      </c>
      <c r="Q467" t="s">
        <v>633</v>
      </c>
      <c r="R467" s="17"/>
      <c r="S467" s="17"/>
      <c r="T467" s="17"/>
    </row>
    <row r="468" spans="1:20" hidden="1">
      <c r="A468" s="36" t="s">
        <v>33</v>
      </c>
      <c r="B468" s="36" t="s">
        <v>1028</v>
      </c>
      <c r="C468" s="225" t="s">
        <v>7842</v>
      </c>
      <c r="D468" s="220" t="s">
        <v>624</v>
      </c>
      <c r="E468" s="328">
        <v>43159</v>
      </c>
      <c r="F468" s="43">
        <v>10187313.439999999</v>
      </c>
      <c r="G468" s="44">
        <v>0</v>
      </c>
      <c r="H468" s="204">
        <v>31935.19</v>
      </c>
      <c r="I468" s="46">
        <v>10059572.869999999</v>
      </c>
      <c r="J468" s="47">
        <f t="shared" si="201"/>
        <v>0</v>
      </c>
      <c r="K468" s="201">
        <f t="shared" si="202"/>
        <v>31935.119999999999</v>
      </c>
      <c r="L468" s="204">
        <f t="shared" si="203"/>
        <v>-6.9999999999708962E-2</v>
      </c>
      <c r="M468" s="46">
        <f t="shared" si="204"/>
        <v>10059572.869999999</v>
      </c>
      <c r="N468" s="44">
        <f>VLOOKUP(CONCATENATE(A468,"-6"),'Restated Depr'!$B$6:$G$7674,6,0)</f>
        <v>0</v>
      </c>
      <c r="O468" s="204">
        <f t="shared" si="205"/>
        <v>31935.119999999999</v>
      </c>
      <c r="P468" s="204">
        <f t="shared" si="206"/>
        <v>0</v>
      </c>
      <c r="Q468" t="s">
        <v>633</v>
      </c>
      <c r="R468" s="17"/>
      <c r="S468" s="17"/>
      <c r="T468" s="17"/>
    </row>
    <row r="469" spans="1:20" hidden="1">
      <c r="A469" s="36" t="s">
        <v>33</v>
      </c>
      <c r="B469" s="36" t="s">
        <v>1029</v>
      </c>
      <c r="C469" s="225" t="s">
        <v>7842</v>
      </c>
      <c r="D469" s="220" t="s">
        <v>624</v>
      </c>
      <c r="E469" s="328">
        <v>43190</v>
      </c>
      <c r="F469" s="43">
        <v>10155378.25</v>
      </c>
      <c r="G469" s="44">
        <v>0</v>
      </c>
      <c r="H469" s="204">
        <v>31935.1</v>
      </c>
      <c r="I469" s="46">
        <v>10059572.869999999</v>
      </c>
      <c r="J469" s="47">
        <f t="shared" si="201"/>
        <v>0</v>
      </c>
      <c r="K469" s="201">
        <f t="shared" si="202"/>
        <v>31935.119999999999</v>
      </c>
      <c r="L469" s="204">
        <f t="shared" si="203"/>
        <v>2.0000000000436557E-2</v>
      </c>
      <c r="M469" s="46">
        <f t="shared" si="204"/>
        <v>10059572.869999999</v>
      </c>
      <c r="N469" s="44">
        <f>VLOOKUP(CONCATENATE(A469,"-6"),'Restated Depr'!$B$6:$G$7674,6,0)</f>
        <v>0</v>
      </c>
      <c r="O469" s="204">
        <f t="shared" si="205"/>
        <v>31935.119999999999</v>
      </c>
      <c r="P469" s="204">
        <f t="shared" si="206"/>
        <v>0</v>
      </c>
      <c r="Q469" t="s">
        <v>633</v>
      </c>
      <c r="R469" s="17"/>
      <c r="S469" s="17"/>
      <c r="T469" s="17"/>
    </row>
    <row r="470" spans="1:20" hidden="1">
      <c r="A470" s="36" t="s">
        <v>33</v>
      </c>
      <c r="B470" s="36" t="s">
        <v>1030</v>
      </c>
      <c r="C470" s="225" t="s">
        <v>7842</v>
      </c>
      <c r="D470" s="220" t="s">
        <v>624</v>
      </c>
      <c r="E470" s="328">
        <v>43220</v>
      </c>
      <c r="F470" s="43">
        <v>10123443.15</v>
      </c>
      <c r="G470" s="44">
        <v>0</v>
      </c>
      <c r="H470" s="204">
        <v>31935.1</v>
      </c>
      <c r="I470" s="46">
        <v>10059572.869999999</v>
      </c>
      <c r="J470" s="47">
        <f t="shared" si="201"/>
        <v>0</v>
      </c>
      <c r="K470" s="201">
        <f t="shared" si="202"/>
        <v>31935.119999999999</v>
      </c>
      <c r="L470" s="204">
        <f t="shared" si="203"/>
        <v>2.0000000000436557E-2</v>
      </c>
      <c r="M470" s="46">
        <f t="shared" si="204"/>
        <v>10059572.869999999</v>
      </c>
      <c r="N470" s="44">
        <f>VLOOKUP(CONCATENATE(A470,"-6"),'Restated Depr'!$B$6:$G$7674,6,0)</f>
        <v>0</v>
      </c>
      <c r="O470" s="204">
        <f t="shared" si="205"/>
        <v>31935.119999999999</v>
      </c>
      <c r="P470" s="204">
        <f t="shared" si="206"/>
        <v>0</v>
      </c>
      <c r="Q470" t="s">
        <v>633</v>
      </c>
      <c r="R470" s="17"/>
      <c r="S470" s="17"/>
      <c r="T470" s="17"/>
    </row>
    <row r="471" spans="1:20" hidden="1">
      <c r="A471" s="36" t="s">
        <v>33</v>
      </c>
      <c r="B471" s="36" t="s">
        <v>1031</v>
      </c>
      <c r="C471" s="225" t="s">
        <v>7842</v>
      </c>
      <c r="D471" s="220" t="s">
        <v>624</v>
      </c>
      <c r="E471" s="328">
        <v>43251</v>
      </c>
      <c r="F471" s="43">
        <v>10091508.050000001</v>
      </c>
      <c r="G471" s="44">
        <v>0</v>
      </c>
      <c r="H471" s="204">
        <v>31935.18</v>
      </c>
      <c r="I471" s="46">
        <v>10059572.869999999</v>
      </c>
      <c r="J471" s="47">
        <f t="shared" si="201"/>
        <v>0</v>
      </c>
      <c r="K471" s="201">
        <f t="shared" si="202"/>
        <v>31935.119999999999</v>
      </c>
      <c r="L471" s="204">
        <f t="shared" si="203"/>
        <v>-6.0000000001309672E-2</v>
      </c>
      <c r="M471" s="46">
        <f t="shared" si="204"/>
        <v>10059572.869999999</v>
      </c>
      <c r="N471" s="44">
        <f>VLOOKUP(CONCATENATE(A471,"-6"),'Restated Depr'!$B$6:$G$7674,6,0)</f>
        <v>0</v>
      </c>
      <c r="O471" s="204">
        <f t="shared" si="205"/>
        <v>31935.119999999999</v>
      </c>
      <c r="P471" s="204">
        <f t="shared" si="206"/>
        <v>0</v>
      </c>
      <c r="Q471" t="s">
        <v>633</v>
      </c>
      <c r="R471" s="17"/>
      <c r="S471" s="17"/>
      <c r="T471" s="17"/>
    </row>
    <row r="472" spans="1:20" hidden="1">
      <c r="A472" s="36" t="s">
        <v>33</v>
      </c>
      <c r="B472" s="36" t="s">
        <v>1032</v>
      </c>
      <c r="C472" s="225" t="s">
        <v>7842</v>
      </c>
      <c r="D472" s="220" t="s">
        <v>624</v>
      </c>
      <c r="E472" s="328">
        <v>43281</v>
      </c>
      <c r="F472" s="43">
        <v>10059572.869999999</v>
      </c>
      <c r="G472" s="44">
        <v>0</v>
      </c>
      <c r="H472" s="204">
        <v>31935.119999999999</v>
      </c>
      <c r="I472" s="46">
        <v>10059572.869999999</v>
      </c>
      <c r="J472" s="47">
        <f t="shared" si="201"/>
        <v>0</v>
      </c>
      <c r="K472" s="201">
        <f t="shared" si="202"/>
        <v>31935.119999999999</v>
      </c>
      <c r="L472" s="204">
        <f t="shared" si="203"/>
        <v>0</v>
      </c>
      <c r="M472" s="46">
        <f t="shared" si="204"/>
        <v>10059572.869999999</v>
      </c>
      <c r="N472" s="44">
        <f>VLOOKUP(CONCATENATE(A472,"-6"),'Restated Depr'!$B$6:$G$7674,6,0)</f>
        <v>0</v>
      </c>
      <c r="O472" s="204">
        <f t="shared" si="205"/>
        <v>31935.119999999999</v>
      </c>
      <c r="P472" s="204">
        <f t="shared" si="206"/>
        <v>0</v>
      </c>
      <c r="Q472" t="s">
        <v>633</v>
      </c>
      <c r="R472" s="5"/>
      <c r="S472" s="17"/>
      <c r="T472" s="17"/>
    </row>
    <row r="473" spans="1:20" s="17" customFormat="1" ht="15.75" hidden="1" thickBot="1">
      <c r="A473" s="17" t="s">
        <v>33</v>
      </c>
      <c r="C473" s="227" t="s">
        <v>651</v>
      </c>
      <c r="D473" s="49"/>
      <c r="E473" s="326" t="s">
        <v>606</v>
      </c>
      <c r="F473" s="35"/>
      <c r="G473" s="18"/>
      <c r="H473" s="310">
        <f>SUM(H461:H472)</f>
        <v>383370.49999999994</v>
      </c>
      <c r="I473" s="51"/>
      <c r="J473" s="51"/>
      <c r="K473" s="32">
        <f>SUM(K461:K472)</f>
        <v>383221.44</v>
      </c>
      <c r="L473" s="28">
        <f>SUM(L461:L472)</f>
        <v>-149.06000000001222</v>
      </c>
      <c r="M473" s="51"/>
      <c r="N473" s="18"/>
      <c r="O473" s="28">
        <f>SUM(O461:O472)</f>
        <v>383221.44</v>
      </c>
      <c r="P473" s="28">
        <f>SUM(P461:P472)</f>
        <v>0</v>
      </c>
      <c r="Q473"/>
    </row>
    <row r="474" spans="1:20" hidden="1">
      <c r="A474" s="36" t="s">
        <v>34</v>
      </c>
      <c r="B474" s="36" t="s">
        <v>1033</v>
      </c>
      <c r="C474" s="225" t="s">
        <v>7842</v>
      </c>
      <c r="D474" s="220" t="s">
        <v>625</v>
      </c>
      <c r="E474" s="328">
        <v>42947</v>
      </c>
      <c r="F474" s="284">
        <v>48761257.82</v>
      </c>
      <c r="G474" s="44">
        <v>0</v>
      </c>
      <c r="H474" s="200">
        <v>1096577.49</v>
      </c>
      <c r="I474" s="286">
        <v>38465240.18</v>
      </c>
      <c r="J474" s="47">
        <f t="shared" ref="J474:J485" si="207">G474</f>
        <v>0</v>
      </c>
      <c r="K474" s="199">
        <f t="shared" ref="K474:K485" si="208">VLOOKUP(CONCATENATE(A474,"-6"),B$19:H$7676,7,0)</f>
        <v>1147442.06</v>
      </c>
      <c r="L474" s="200">
        <f t="shared" ref="L474:L485" si="209">K474-H474</f>
        <v>50864.570000000065</v>
      </c>
      <c r="M474" s="286">
        <f t="shared" ref="M474:M485" si="210">I474</f>
        <v>38465240.18</v>
      </c>
      <c r="N474" s="44">
        <f>VLOOKUP(CONCATENATE(A474,"-6"),'Restated Depr'!$B$6:$G$7674,6,0)</f>
        <v>0</v>
      </c>
      <c r="O474" s="200">
        <f t="shared" ref="O474:O485" si="211">H474+L474</f>
        <v>1147442.06</v>
      </c>
      <c r="P474" s="200">
        <f t="shared" ref="P474:P485" si="212">O474-K474</f>
        <v>0</v>
      </c>
      <c r="Q474" t="s">
        <v>633</v>
      </c>
    </row>
    <row r="475" spans="1:20" hidden="1">
      <c r="A475" s="36" t="s">
        <v>34</v>
      </c>
      <c r="B475" s="36" t="s">
        <v>1034</v>
      </c>
      <c r="C475" s="225" t="s">
        <v>7842</v>
      </c>
      <c r="D475" s="220" t="s">
        <v>625</v>
      </c>
      <c r="E475" s="328">
        <v>42978</v>
      </c>
      <c r="F475" s="43">
        <v>47660077.689999998</v>
      </c>
      <c r="G475" s="44">
        <v>0</v>
      </c>
      <c r="H475" s="204">
        <v>1096402.48</v>
      </c>
      <c r="I475" s="46">
        <v>38465240.18</v>
      </c>
      <c r="J475" s="47">
        <f t="shared" si="207"/>
        <v>0</v>
      </c>
      <c r="K475" s="201">
        <f t="shared" si="208"/>
        <v>1147442.06</v>
      </c>
      <c r="L475" s="204">
        <f t="shared" si="209"/>
        <v>51039.580000000075</v>
      </c>
      <c r="M475" s="46">
        <f t="shared" si="210"/>
        <v>38465240.18</v>
      </c>
      <c r="N475" s="44">
        <f>VLOOKUP(CONCATENATE(A475,"-6"),'Restated Depr'!$B$6:$G$7674,6,0)</f>
        <v>0</v>
      </c>
      <c r="O475" s="204">
        <f t="shared" si="211"/>
        <v>1147442.06</v>
      </c>
      <c r="P475" s="204">
        <f t="shared" si="212"/>
        <v>0</v>
      </c>
      <c r="Q475" t="s">
        <v>633</v>
      </c>
    </row>
    <row r="476" spans="1:20" hidden="1">
      <c r="A476" s="36" t="s">
        <v>34</v>
      </c>
      <c r="B476" s="36" t="s">
        <v>1035</v>
      </c>
      <c r="C476" s="225" t="s">
        <v>7842</v>
      </c>
      <c r="D476" s="220" t="s">
        <v>625</v>
      </c>
      <c r="E476" s="328">
        <v>43008</v>
      </c>
      <c r="F476" s="43">
        <v>46559538.380000003</v>
      </c>
      <c r="G476" s="44">
        <v>0</v>
      </c>
      <c r="H476" s="204">
        <v>1096209.6399999999</v>
      </c>
      <c r="I476" s="46">
        <v>38465240.18</v>
      </c>
      <c r="J476" s="47">
        <f t="shared" si="207"/>
        <v>0</v>
      </c>
      <c r="K476" s="201">
        <f t="shared" si="208"/>
        <v>1147442.06</v>
      </c>
      <c r="L476" s="204">
        <f t="shared" si="209"/>
        <v>51232.420000000158</v>
      </c>
      <c r="M476" s="46">
        <f t="shared" si="210"/>
        <v>38465240.18</v>
      </c>
      <c r="N476" s="44">
        <f>VLOOKUP(CONCATENATE(A476,"-6"),'Restated Depr'!$B$6:$G$7674,6,0)</f>
        <v>0</v>
      </c>
      <c r="O476" s="204">
        <f t="shared" si="211"/>
        <v>1147442.06</v>
      </c>
      <c r="P476" s="204">
        <f t="shared" si="212"/>
        <v>0</v>
      </c>
      <c r="Q476" t="s">
        <v>633</v>
      </c>
    </row>
    <row r="477" spans="1:20" hidden="1">
      <c r="A477" s="36" t="s">
        <v>34</v>
      </c>
      <c r="B477" s="36" t="s">
        <v>1036</v>
      </c>
      <c r="C477" s="225" t="s">
        <v>7842</v>
      </c>
      <c r="D477" s="220" t="s">
        <v>625</v>
      </c>
      <c r="E477" s="328">
        <v>43039</v>
      </c>
      <c r="F477" s="43">
        <v>45464669.210000001</v>
      </c>
      <c r="G477" s="44">
        <v>0</v>
      </c>
      <c r="H477" s="204">
        <v>1096235.44</v>
      </c>
      <c r="I477" s="46">
        <v>38465240.18</v>
      </c>
      <c r="J477" s="47">
        <f t="shared" si="207"/>
        <v>0</v>
      </c>
      <c r="K477" s="201">
        <f t="shared" si="208"/>
        <v>1147442.06</v>
      </c>
      <c r="L477" s="204">
        <f t="shared" si="209"/>
        <v>51206.620000000112</v>
      </c>
      <c r="M477" s="46">
        <f t="shared" si="210"/>
        <v>38465240.18</v>
      </c>
      <c r="N477" s="44">
        <f>VLOOKUP(CONCATENATE(A477,"-6"),'Restated Depr'!$B$6:$G$7674,6,0)</f>
        <v>0</v>
      </c>
      <c r="O477" s="204">
        <f t="shared" si="211"/>
        <v>1147442.06</v>
      </c>
      <c r="P477" s="204">
        <f t="shared" si="212"/>
        <v>0</v>
      </c>
      <c r="Q477" t="s">
        <v>633</v>
      </c>
    </row>
    <row r="478" spans="1:20" hidden="1">
      <c r="A478" s="36" t="s">
        <v>34</v>
      </c>
      <c r="B478" s="36" t="s">
        <v>1037</v>
      </c>
      <c r="C478" s="225" t="s">
        <v>7842</v>
      </c>
      <c r="D478" s="220" t="s">
        <v>625</v>
      </c>
      <c r="E478" s="328">
        <v>43069</v>
      </c>
      <c r="F478" s="43">
        <v>44557504.090000004</v>
      </c>
      <c r="G478" s="44">
        <v>0</v>
      </c>
      <c r="H478" s="204">
        <v>1101484.82</v>
      </c>
      <c r="I478" s="46">
        <v>38465240.18</v>
      </c>
      <c r="J478" s="47">
        <f t="shared" si="207"/>
        <v>0</v>
      </c>
      <c r="K478" s="201">
        <f t="shared" si="208"/>
        <v>1147442.06</v>
      </c>
      <c r="L478" s="204">
        <f t="shared" si="209"/>
        <v>45957.239999999991</v>
      </c>
      <c r="M478" s="46">
        <f t="shared" si="210"/>
        <v>38465240.18</v>
      </c>
      <c r="N478" s="44">
        <f>VLOOKUP(CONCATENATE(A478,"-6"),'Restated Depr'!$B$6:$G$7674,6,0)</f>
        <v>0</v>
      </c>
      <c r="O478" s="204">
        <f t="shared" si="211"/>
        <v>1147442.06</v>
      </c>
      <c r="P478" s="204">
        <f t="shared" si="212"/>
        <v>0</v>
      </c>
      <c r="Q478" t="s">
        <v>633</v>
      </c>
    </row>
    <row r="479" spans="1:20" hidden="1">
      <c r="A479" s="36" t="s">
        <v>34</v>
      </c>
      <c r="B479" s="36" t="s">
        <v>1038</v>
      </c>
      <c r="C479" s="225" t="s">
        <v>7842</v>
      </c>
      <c r="D479" s="220" t="s">
        <v>625</v>
      </c>
      <c r="E479" s="328">
        <v>43100</v>
      </c>
      <c r="F479" s="43">
        <v>44713214.090000004</v>
      </c>
      <c r="G479" s="44">
        <v>0</v>
      </c>
      <c r="H479" s="204">
        <v>1133839.99</v>
      </c>
      <c r="I479" s="46">
        <v>38465240.18</v>
      </c>
      <c r="J479" s="47">
        <f t="shared" si="207"/>
        <v>0</v>
      </c>
      <c r="K479" s="201">
        <f t="shared" si="208"/>
        <v>1147442.06</v>
      </c>
      <c r="L479" s="204">
        <f t="shared" si="209"/>
        <v>13602.070000000065</v>
      </c>
      <c r="M479" s="46">
        <f t="shared" si="210"/>
        <v>38465240.18</v>
      </c>
      <c r="N479" s="44">
        <f>VLOOKUP(CONCATENATE(A479,"-6"),'Restated Depr'!$B$6:$G$7674,6,0)</f>
        <v>0</v>
      </c>
      <c r="O479" s="204">
        <f t="shared" si="211"/>
        <v>1147442.06</v>
      </c>
      <c r="P479" s="204">
        <f t="shared" si="212"/>
        <v>0</v>
      </c>
      <c r="Q479" t="s">
        <v>633</v>
      </c>
    </row>
    <row r="480" spans="1:20" hidden="1">
      <c r="A480" s="36" t="s">
        <v>34</v>
      </c>
      <c r="B480" s="36" t="s">
        <v>1039</v>
      </c>
      <c r="C480" s="225" t="s">
        <v>7842</v>
      </c>
      <c r="D480" s="220" t="s">
        <v>625</v>
      </c>
      <c r="E480" s="328">
        <v>43131</v>
      </c>
      <c r="F480" s="43">
        <v>44397851.18</v>
      </c>
      <c r="G480" s="44">
        <v>0</v>
      </c>
      <c r="H480" s="204">
        <v>1156406.6599999999</v>
      </c>
      <c r="I480" s="46">
        <v>38465240.18</v>
      </c>
      <c r="J480" s="47">
        <f t="shared" si="207"/>
        <v>0</v>
      </c>
      <c r="K480" s="201">
        <f t="shared" si="208"/>
        <v>1147442.06</v>
      </c>
      <c r="L480" s="204">
        <f t="shared" si="209"/>
        <v>-8964.5999999998603</v>
      </c>
      <c r="M480" s="46">
        <f t="shared" si="210"/>
        <v>38465240.18</v>
      </c>
      <c r="N480" s="44">
        <f>VLOOKUP(CONCATENATE(A480,"-6"),'Restated Depr'!$B$6:$G$7674,6,0)</f>
        <v>0</v>
      </c>
      <c r="O480" s="204">
        <f t="shared" si="211"/>
        <v>1147442.06</v>
      </c>
      <c r="P480" s="204">
        <f t="shared" si="212"/>
        <v>0</v>
      </c>
      <c r="Q480" t="s">
        <v>633</v>
      </c>
    </row>
    <row r="481" spans="1:20" hidden="1">
      <c r="A481" s="36" t="s">
        <v>34</v>
      </c>
      <c r="B481" s="36" t="s">
        <v>1040</v>
      </c>
      <c r="C481" s="225" t="s">
        <v>7842</v>
      </c>
      <c r="D481" s="220" t="s">
        <v>625</v>
      </c>
      <c r="E481" s="328">
        <v>43159</v>
      </c>
      <c r="F481" s="43">
        <v>43004621.090000004</v>
      </c>
      <c r="G481" s="44">
        <v>0</v>
      </c>
      <c r="H481" s="204">
        <v>1151731.1200000001</v>
      </c>
      <c r="I481" s="46">
        <v>38465240.18</v>
      </c>
      <c r="J481" s="47">
        <f t="shared" si="207"/>
        <v>0</v>
      </c>
      <c r="K481" s="201">
        <f t="shared" si="208"/>
        <v>1147442.06</v>
      </c>
      <c r="L481" s="204">
        <f t="shared" si="209"/>
        <v>-4289.0600000000559</v>
      </c>
      <c r="M481" s="46">
        <f t="shared" si="210"/>
        <v>38465240.18</v>
      </c>
      <c r="N481" s="44">
        <f>VLOOKUP(CONCATENATE(A481,"-6"),'Restated Depr'!$B$6:$G$7674,6,0)</f>
        <v>0</v>
      </c>
      <c r="O481" s="204">
        <f t="shared" si="211"/>
        <v>1147442.06</v>
      </c>
      <c r="P481" s="204">
        <f t="shared" si="212"/>
        <v>0</v>
      </c>
      <c r="Q481" t="s">
        <v>633</v>
      </c>
    </row>
    <row r="482" spans="1:20" hidden="1">
      <c r="A482" s="36" t="s">
        <v>34</v>
      </c>
      <c r="B482" s="36" t="s">
        <v>1041</v>
      </c>
      <c r="C482" s="225" t="s">
        <v>7842</v>
      </c>
      <c r="D482" s="220" t="s">
        <v>625</v>
      </c>
      <c r="E482" s="328">
        <v>43190</v>
      </c>
      <c r="F482" s="43">
        <v>41837732.289999999</v>
      </c>
      <c r="G482" s="44">
        <v>0</v>
      </c>
      <c r="H482" s="204">
        <v>1150941.8799999999</v>
      </c>
      <c r="I482" s="46">
        <v>38465240.18</v>
      </c>
      <c r="J482" s="47">
        <f t="shared" si="207"/>
        <v>0</v>
      </c>
      <c r="K482" s="201">
        <f t="shared" si="208"/>
        <v>1147442.06</v>
      </c>
      <c r="L482" s="204">
        <f t="shared" si="209"/>
        <v>-3499.8199999998324</v>
      </c>
      <c r="M482" s="46">
        <f t="shared" si="210"/>
        <v>38465240.18</v>
      </c>
      <c r="N482" s="44">
        <f>VLOOKUP(CONCATENATE(A482,"-6"),'Restated Depr'!$B$6:$G$7674,6,0)</f>
        <v>0</v>
      </c>
      <c r="O482" s="204">
        <f t="shared" si="211"/>
        <v>1147442.06</v>
      </c>
      <c r="P482" s="204">
        <f t="shared" si="212"/>
        <v>0</v>
      </c>
      <c r="Q482" t="s">
        <v>633</v>
      </c>
    </row>
    <row r="483" spans="1:20" hidden="1">
      <c r="A483" s="36" t="s">
        <v>34</v>
      </c>
      <c r="B483" s="36" t="s">
        <v>1042</v>
      </c>
      <c r="C483" s="225" t="s">
        <v>7842</v>
      </c>
      <c r="D483" s="220" t="s">
        <v>625</v>
      </c>
      <c r="E483" s="328">
        <v>43220</v>
      </c>
      <c r="F483" s="43">
        <v>40692302.299999997</v>
      </c>
      <c r="G483" s="44">
        <v>0</v>
      </c>
      <c r="H483" s="204">
        <v>1150964.69</v>
      </c>
      <c r="I483" s="46">
        <v>38465240.18</v>
      </c>
      <c r="J483" s="47">
        <f t="shared" si="207"/>
        <v>0</v>
      </c>
      <c r="K483" s="201">
        <f t="shared" si="208"/>
        <v>1147442.06</v>
      </c>
      <c r="L483" s="204">
        <f t="shared" si="209"/>
        <v>-3522.6299999998882</v>
      </c>
      <c r="M483" s="46">
        <f t="shared" si="210"/>
        <v>38465240.18</v>
      </c>
      <c r="N483" s="44">
        <f>VLOOKUP(CONCATENATE(A483,"-6"),'Restated Depr'!$B$6:$G$7674,6,0)</f>
        <v>0</v>
      </c>
      <c r="O483" s="204">
        <f t="shared" si="211"/>
        <v>1147442.06</v>
      </c>
      <c r="P483" s="204">
        <f t="shared" si="212"/>
        <v>0</v>
      </c>
      <c r="Q483" t="s">
        <v>633</v>
      </c>
    </row>
    <row r="484" spans="1:20" hidden="1">
      <c r="A484" s="36" t="s">
        <v>34</v>
      </c>
      <c r="B484" s="36" t="s">
        <v>1043</v>
      </c>
      <c r="C484" s="225" t="s">
        <v>7842</v>
      </c>
      <c r="D484" s="220" t="s">
        <v>625</v>
      </c>
      <c r="E484" s="328">
        <v>43251</v>
      </c>
      <c r="F484" s="43">
        <v>39585510.159999996</v>
      </c>
      <c r="G484" s="44">
        <v>0</v>
      </c>
      <c r="H484" s="204">
        <v>1152252.29</v>
      </c>
      <c r="I484" s="46">
        <v>38465240.18</v>
      </c>
      <c r="J484" s="47">
        <f t="shared" si="207"/>
        <v>0</v>
      </c>
      <c r="K484" s="201">
        <f t="shared" si="208"/>
        <v>1147442.06</v>
      </c>
      <c r="L484" s="204">
        <f t="shared" si="209"/>
        <v>-4810.2299999999814</v>
      </c>
      <c r="M484" s="46">
        <f t="shared" si="210"/>
        <v>38465240.18</v>
      </c>
      <c r="N484" s="44">
        <f>VLOOKUP(CONCATENATE(A484,"-6"),'Restated Depr'!$B$6:$G$7674,6,0)</f>
        <v>0</v>
      </c>
      <c r="O484" s="204">
        <f t="shared" si="211"/>
        <v>1147442.06</v>
      </c>
      <c r="P484" s="204">
        <f t="shared" si="212"/>
        <v>0</v>
      </c>
      <c r="Q484" t="s">
        <v>633</v>
      </c>
    </row>
    <row r="485" spans="1:20" hidden="1">
      <c r="A485" s="36" t="s">
        <v>34</v>
      </c>
      <c r="B485" s="36" t="s">
        <v>1044</v>
      </c>
      <c r="C485" s="225" t="s">
        <v>7842</v>
      </c>
      <c r="D485" s="220" t="s">
        <v>625</v>
      </c>
      <c r="E485" s="328">
        <v>43281</v>
      </c>
      <c r="F485" s="43">
        <v>38465240.18</v>
      </c>
      <c r="G485" s="44">
        <v>0</v>
      </c>
      <c r="H485" s="204">
        <v>1147442.06</v>
      </c>
      <c r="I485" s="46">
        <v>38465240.18</v>
      </c>
      <c r="J485" s="47">
        <f t="shared" si="207"/>
        <v>0</v>
      </c>
      <c r="K485" s="201">
        <f t="shared" si="208"/>
        <v>1147442.06</v>
      </c>
      <c r="L485" s="204">
        <f t="shared" si="209"/>
        <v>0</v>
      </c>
      <c r="M485" s="46">
        <f t="shared" si="210"/>
        <v>38465240.18</v>
      </c>
      <c r="N485" s="44">
        <f>VLOOKUP(CONCATENATE(A485,"-6"),'Restated Depr'!$B$6:$G$7674,6,0)</f>
        <v>0</v>
      </c>
      <c r="O485" s="204">
        <f t="shared" si="211"/>
        <v>1147442.06</v>
      </c>
      <c r="P485" s="204">
        <f t="shared" si="212"/>
        <v>0</v>
      </c>
      <c r="Q485" t="s">
        <v>633</v>
      </c>
      <c r="R485" s="5"/>
    </row>
    <row r="486" spans="1:20" s="17" customFormat="1" ht="15.75" hidden="1" thickBot="1">
      <c r="A486" s="17" t="s">
        <v>34</v>
      </c>
      <c r="C486" s="227" t="s">
        <v>651</v>
      </c>
      <c r="D486" s="49"/>
      <c r="E486" s="326" t="s">
        <v>606</v>
      </c>
      <c r="F486" s="35"/>
      <c r="G486" s="18"/>
      <c r="H486" s="310">
        <f>SUM(H474:H485)</f>
        <v>13530488.560000001</v>
      </c>
      <c r="I486" s="51"/>
      <c r="J486" s="51"/>
      <c r="K486" s="32">
        <f>SUM(K474:K485)</f>
        <v>13769304.720000004</v>
      </c>
      <c r="L486" s="28">
        <f>SUM(L474:L485)</f>
        <v>238816.16000000085</v>
      </c>
      <c r="M486" s="51"/>
      <c r="N486" s="18"/>
      <c r="O486" s="28">
        <f>SUM(O474:O485)</f>
        <v>13769304.720000004</v>
      </c>
      <c r="P486" s="28">
        <f>SUM(P474:P485)</f>
        <v>0</v>
      </c>
      <c r="Q486"/>
    </row>
    <row r="487" spans="1:20" hidden="1">
      <c r="A487" s="36" t="s">
        <v>35</v>
      </c>
      <c r="B487" s="36" t="s">
        <v>1045</v>
      </c>
      <c r="C487" s="225" t="s">
        <v>7842</v>
      </c>
      <c r="D487" s="220" t="s">
        <v>625</v>
      </c>
      <c r="E487" s="328">
        <v>42947</v>
      </c>
      <c r="F487" s="284">
        <v>48489.3</v>
      </c>
      <c r="G487" s="44">
        <v>0</v>
      </c>
      <c r="H487" s="200">
        <v>1643.71</v>
      </c>
      <c r="I487" s="286">
        <v>30408.54</v>
      </c>
      <c r="J487" s="47">
        <f t="shared" ref="J487:J498" si="213">G487</f>
        <v>0</v>
      </c>
      <c r="K487" s="199">
        <f t="shared" ref="K487:K498" si="214">VLOOKUP(CONCATENATE(A487,"-6"),B$19:H$7676,7,0)</f>
        <v>1643.7</v>
      </c>
      <c r="L487" s="200">
        <f t="shared" ref="L487:L498" si="215">K487-H487</f>
        <v>-9.9999999999909051E-3</v>
      </c>
      <c r="M487" s="286">
        <f t="shared" ref="M487:M498" si="216">I487</f>
        <v>30408.54</v>
      </c>
      <c r="N487" s="44">
        <f>VLOOKUP(CONCATENATE(A487,"-6"),'Restated Depr'!$B$6:$G$7674,6,0)</f>
        <v>0</v>
      </c>
      <c r="O487" s="200">
        <f t="shared" ref="O487:O498" si="217">H487+L487</f>
        <v>1643.7</v>
      </c>
      <c r="P487" s="200">
        <f t="shared" ref="P487:P498" si="218">O487-K487</f>
        <v>0</v>
      </c>
      <c r="Q487" t="s">
        <v>633</v>
      </c>
      <c r="R487" s="17"/>
      <c r="S487" s="17"/>
      <c r="T487" s="17"/>
    </row>
    <row r="488" spans="1:20" hidden="1">
      <c r="A488" s="36" t="s">
        <v>35</v>
      </c>
      <c r="B488" s="36" t="s">
        <v>1046</v>
      </c>
      <c r="C488" s="225" t="s">
        <v>7842</v>
      </c>
      <c r="D488" s="220" t="s">
        <v>625</v>
      </c>
      <c r="E488" s="328">
        <v>42978</v>
      </c>
      <c r="F488" s="43">
        <v>46845.59</v>
      </c>
      <c r="G488" s="44">
        <v>0</v>
      </c>
      <c r="H488" s="204">
        <v>1643.7</v>
      </c>
      <c r="I488" s="46">
        <v>30408.54</v>
      </c>
      <c r="J488" s="47">
        <f t="shared" si="213"/>
        <v>0</v>
      </c>
      <c r="K488" s="201">
        <f t="shared" si="214"/>
        <v>1643.7</v>
      </c>
      <c r="L488" s="204">
        <f t="shared" si="215"/>
        <v>0</v>
      </c>
      <c r="M488" s="46">
        <f t="shared" si="216"/>
        <v>30408.54</v>
      </c>
      <c r="N488" s="44">
        <f>VLOOKUP(CONCATENATE(A488,"-6"),'Restated Depr'!$B$6:$G$7674,6,0)</f>
        <v>0</v>
      </c>
      <c r="O488" s="204">
        <f t="shared" si="217"/>
        <v>1643.7</v>
      </c>
      <c r="P488" s="204">
        <f t="shared" si="218"/>
        <v>0</v>
      </c>
      <c r="Q488" t="s">
        <v>633</v>
      </c>
      <c r="R488" s="17"/>
      <c r="S488" s="17"/>
      <c r="T488" s="17"/>
    </row>
    <row r="489" spans="1:20" hidden="1">
      <c r="A489" s="36" t="s">
        <v>35</v>
      </c>
      <c r="B489" s="36" t="s">
        <v>1047</v>
      </c>
      <c r="C489" s="225" t="s">
        <v>7842</v>
      </c>
      <c r="D489" s="220" t="s">
        <v>625</v>
      </c>
      <c r="E489" s="328">
        <v>43008</v>
      </c>
      <c r="F489" s="43">
        <v>45201.89</v>
      </c>
      <c r="G489" s="44">
        <v>0</v>
      </c>
      <c r="H489" s="204">
        <v>1643.71</v>
      </c>
      <c r="I489" s="46">
        <v>30408.54</v>
      </c>
      <c r="J489" s="47">
        <f t="shared" si="213"/>
        <v>0</v>
      </c>
      <c r="K489" s="201">
        <f t="shared" si="214"/>
        <v>1643.7</v>
      </c>
      <c r="L489" s="204">
        <f t="shared" si="215"/>
        <v>-9.9999999999909051E-3</v>
      </c>
      <c r="M489" s="46">
        <f t="shared" si="216"/>
        <v>30408.54</v>
      </c>
      <c r="N489" s="44">
        <f>VLOOKUP(CONCATENATE(A489,"-6"),'Restated Depr'!$B$6:$G$7674,6,0)</f>
        <v>0</v>
      </c>
      <c r="O489" s="204">
        <f t="shared" si="217"/>
        <v>1643.7</v>
      </c>
      <c r="P489" s="204">
        <f t="shared" si="218"/>
        <v>0</v>
      </c>
      <c r="Q489" t="s">
        <v>633</v>
      </c>
      <c r="R489" s="17"/>
      <c r="S489" s="17"/>
      <c r="T489" s="17"/>
    </row>
    <row r="490" spans="1:20" hidden="1">
      <c r="A490" s="36" t="s">
        <v>35</v>
      </c>
      <c r="B490" s="36" t="s">
        <v>1048</v>
      </c>
      <c r="C490" s="225" t="s">
        <v>7842</v>
      </c>
      <c r="D490" s="220" t="s">
        <v>625</v>
      </c>
      <c r="E490" s="328">
        <v>43039</v>
      </c>
      <c r="F490" s="43">
        <v>43558.18</v>
      </c>
      <c r="G490" s="44">
        <v>0</v>
      </c>
      <c r="H490" s="204">
        <v>1643.7</v>
      </c>
      <c r="I490" s="46">
        <v>30408.54</v>
      </c>
      <c r="J490" s="47">
        <f t="shared" si="213"/>
        <v>0</v>
      </c>
      <c r="K490" s="201">
        <f t="shared" si="214"/>
        <v>1643.7</v>
      </c>
      <c r="L490" s="204">
        <f t="shared" si="215"/>
        <v>0</v>
      </c>
      <c r="M490" s="46">
        <f t="shared" si="216"/>
        <v>30408.54</v>
      </c>
      <c r="N490" s="44">
        <f>VLOOKUP(CONCATENATE(A490,"-6"),'Restated Depr'!$B$6:$G$7674,6,0)</f>
        <v>0</v>
      </c>
      <c r="O490" s="204">
        <f t="shared" si="217"/>
        <v>1643.7</v>
      </c>
      <c r="P490" s="204">
        <f t="shared" si="218"/>
        <v>0</v>
      </c>
      <c r="Q490" t="s">
        <v>633</v>
      </c>
      <c r="R490" s="17"/>
      <c r="S490" s="17"/>
      <c r="T490" s="17"/>
    </row>
    <row r="491" spans="1:20" hidden="1">
      <c r="A491" s="36" t="s">
        <v>35</v>
      </c>
      <c r="B491" s="36" t="s">
        <v>1049</v>
      </c>
      <c r="C491" s="225" t="s">
        <v>7842</v>
      </c>
      <c r="D491" s="220" t="s">
        <v>625</v>
      </c>
      <c r="E491" s="328">
        <v>43069</v>
      </c>
      <c r="F491" s="43">
        <v>41914.480000000003</v>
      </c>
      <c r="G491" s="44">
        <v>0</v>
      </c>
      <c r="H491" s="204">
        <v>1643.71</v>
      </c>
      <c r="I491" s="46">
        <v>30408.54</v>
      </c>
      <c r="J491" s="47">
        <f t="shared" si="213"/>
        <v>0</v>
      </c>
      <c r="K491" s="201">
        <f t="shared" si="214"/>
        <v>1643.7</v>
      </c>
      <c r="L491" s="204">
        <f t="shared" si="215"/>
        <v>-9.9999999999909051E-3</v>
      </c>
      <c r="M491" s="46">
        <f t="shared" si="216"/>
        <v>30408.54</v>
      </c>
      <c r="N491" s="44">
        <f>VLOOKUP(CONCATENATE(A491,"-6"),'Restated Depr'!$B$6:$G$7674,6,0)</f>
        <v>0</v>
      </c>
      <c r="O491" s="204">
        <f t="shared" si="217"/>
        <v>1643.7</v>
      </c>
      <c r="P491" s="204">
        <f t="shared" si="218"/>
        <v>0</v>
      </c>
      <c r="Q491" t="s">
        <v>633</v>
      </c>
      <c r="R491" s="17"/>
      <c r="S491" s="17"/>
      <c r="T491" s="17"/>
    </row>
    <row r="492" spans="1:20" hidden="1">
      <c r="A492" s="36" t="s">
        <v>35</v>
      </c>
      <c r="B492" s="36" t="s">
        <v>1050</v>
      </c>
      <c r="C492" s="225" t="s">
        <v>7842</v>
      </c>
      <c r="D492" s="220" t="s">
        <v>625</v>
      </c>
      <c r="E492" s="328">
        <v>43100</v>
      </c>
      <c r="F492" s="43">
        <v>40270.769999999997</v>
      </c>
      <c r="G492" s="44">
        <v>0</v>
      </c>
      <c r="H492" s="204">
        <v>1643.71</v>
      </c>
      <c r="I492" s="46">
        <v>30408.54</v>
      </c>
      <c r="J492" s="47">
        <f t="shared" si="213"/>
        <v>0</v>
      </c>
      <c r="K492" s="201">
        <f t="shared" si="214"/>
        <v>1643.7</v>
      </c>
      <c r="L492" s="204">
        <f t="shared" si="215"/>
        <v>-9.9999999999909051E-3</v>
      </c>
      <c r="M492" s="46">
        <f t="shared" si="216"/>
        <v>30408.54</v>
      </c>
      <c r="N492" s="44">
        <f>VLOOKUP(CONCATENATE(A492,"-6"),'Restated Depr'!$B$6:$G$7674,6,0)</f>
        <v>0</v>
      </c>
      <c r="O492" s="204">
        <f t="shared" si="217"/>
        <v>1643.7</v>
      </c>
      <c r="P492" s="204">
        <f t="shared" si="218"/>
        <v>0</v>
      </c>
      <c r="Q492" t="s">
        <v>633</v>
      </c>
      <c r="R492" s="17"/>
      <c r="S492" s="17"/>
      <c r="T492" s="17"/>
    </row>
    <row r="493" spans="1:20" hidden="1">
      <c r="A493" s="36" t="s">
        <v>35</v>
      </c>
      <c r="B493" s="36" t="s">
        <v>1051</v>
      </c>
      <c r="C493" s="225" t="s">
        <v>7842</v>
      </c>
      <c r="D493" s="220" t="s">
        <v>625</v>
      </c>
      <c r="E493" s="328">
        <v>43131</v>
      </c>
      <c r="F493" s="43">
        <v>38627.06</v>
      </c>
      <c r="G493" s="44">
        <v>0</v>
      </c>
      <c r="H493" s="204">
        <v>1643.7</v>
      </c>
      <c r="I493" s="46">
        <v>30408.54</v>
      </c>
      <c r="J493" s="47">
        <f t="shared" si="213"/>
        <v>0</v>
      </c>
      <c r="K493" s="201">
        <f t="shared" si="214"/>
        <v>1643.7</v>
      </c>
      <c r="L493" s="204">
        <f t="shared" si="215"/>
        <v>0</v>
      </c>
      <c r="M493" s="46">
        <f t="shared" si="216"/>
        <v>30408.54</v>
      </c>
      <c r="N493" s="44">
        <f>VLOOKUP(CONCATENATE(A493,"-6"),'Restated Depr'!$B$6:$G$7674,6,0)</f>
        <v>0</v>
      </c>
      <c r="O493" s="204">
        <f t="shared" si="217"/>
        <v>1643.7</v>
      </c>
      <c r="P493" s="204">
        <f t="shared" si="218"/>
        <v>0</v>
      </c>
      <c r="Q493" t="s">
        <v>633</v>
      </c>
      <c r="R493" s="17"/>
      <c r="S493" s="17"/>
      <c r="T493" s="17"/>
    </row>
    <row r="494" spans="1:20" hidden="1">
      <c r="A494" s="36" t="s">
        <v>35</v>
      </c>
      <c r="B494" s="36" t="s">
        <v>1052</v>
      </c>
      <c r="C494" s="225" t="s">
        <v>7842</v>
      </c>
      <c r="D494" s="220" t="s">
        <v>625</v>
      </c>
      <c r="E494" s="328">
        <v>43159</v>
      </c>
      <c r="F494" s="43">
        <v>36983.360000000001</v>
      </c>
      <c r="G494" s="44">
        <v>0</v>
      </c>
      <c r="H494" s="204">
        <v>1643.7</v>
      </c>
      <c r="I494" s="46">
        <v>30408.54</v>
      </c>
      <c r="J494" s="47">
        <f t="shared" si="213"/>
        <v>0</v>
      </c>
      <c r="K494" s="201">
        <f t="shared" si="214"/>
        <v>1643.7</v>
      </c>
      <c r="L494" s="204">
        <f t="shared" si="215"/>
        <v>0</v>
      </c>
      <c r="M494" s="46">
        <f t="shared" si="216"/>
        <v>30408.54</v>
      </c>
      <c r="N494" s="44">
        <f>VLOOKUP(CONCATENATE(A494,"-6"),'Restated Depr'!$B$6:$G$7674,6,0)</f>
        <v>0</v>
      </c>
      <c r="O494" s="204">
        <f t="shared" si="217"/>
        <v>1643.7</v>
      </c>
      <c r="P494" s="204">
        <f t="shared" si="218"/>
        <v>0</v>
      </c>
      <c r="Q494" t="s">
        <v>633</v>
      </c>
      <c r="R494" s="17"/>
      <c r="S494" s="17"/>
      <c r="T494" s="17"/>
    </row>
    <row r="495" spans="1:20" hidden="1">
      <c r="A495" s="36" t="s">
        <v>35</v>
      </c>
      <c r="B495" s="36" t="s">
        <v>1053</v>
      </c>
      <c r="C495" s="225" t="s">
        <v>7842</v>
      </c>
      <c r="D495" s="220" t="s">
        <v>625</v>
      </c>
      <c r="E495" s="328">
        <v>43190</v>
      </c>
      <c r="F495" s="43">
        <v>35339.660000000003</v>
      </c>
      <c r="G495" s="44">
        <v>0</v>
      </c>
      <c r="H495" s="204">
        <v>1643.71</v>
      </c>
      <c r="I495" s="46">
        <v>30408.54</v>
      </c>
      <c r="J495" s="47">
        <f t="shared" si="213"/>
        <v>0</v>
      </c>
      <c r="K495" s="201">
        <f t="shared" si="214"/>
        <v>1643.7</v>
      </c>
      <c r="L495" s="204">
        <f t="shared" si="215"/>
        <v>-9.9999999999909051E-3</v>
      </c>
      <c r="M495" s="46">
        <f t="shared" si="216"/>
        <v>30408.54</v>
      </c>
      <c r="N495" s="44">
        <f>VLOOKUP(CONCATENATE(A495,"-6"),'Restated Depr'!$B$6:$G$7674,6,0)</f>
        <v>0</v>
      </c>
      <c r="O495" s="204">
        <f t="shared" si="217"/>
        <v>1643.7</v>
      </c>
      <c r="P495" s="204">
        <f t="shared" si="218"/>
        <v>0</v>
      </c>
      <c r="Q495" t="s">
        <v>633</v>
      </c>
      <c r="R495" s="17"/>
      <c r="S495" s="17"/>
      <c r="T495" s="17"/>
    </row>
    <row r="496" spans="1:20" hidden="1">
      <c r="A496" s="36" t="s">
        <v>35</v>
      </c>
      <c r="B496" s="36" t="s">
        <v>1054</v>
      </c>
      <c r="C496" s="225" t="s">
        <v>7842</v>
      </c>
      <c r="D496" s="220" t="s">
        <v>625</v>
      </c>
      <c r="E496" s="328">
        <v>43220</v>
      </c>
      <c r="F496" s="43">
        <v>33695.949999999997</v>
      </c>
      <c r="G496" s="44">
        <v>0</v>
      </c>
      <c r="H496" s="204">
        <v>1643.7</v>
      </c>
      <c r="I496" s="46">
        <v>30408.54</v>
      </c>
      <c r="J496" s="47">
        <f t="shared" si="213"/>
        <v>0</v>
      </c>
      <c r="K496" s="201">
        <f t="shared" si="214"/>
        <v>1643.7</v>
      </c>
      <c r="L496" s="204">
        <f t="shared" si="215"/>
        <v>0</v>
      </c>
      <c r="M496" s="46">
        <f t="shared" si="216"/>
        <v>30408.54</v>
      </c>
      <c r="N496" s="44">
        <f>VLOOKUP(CONCATENATE(A496,"-6"),'Restated Depr'!$B$6:$G$7674,6,0)</f>
        <v>0</v>
      </c>
      <c r="O496" s="204">
        <f t="shared" si="217"/>
        <v>1643.7</v>
      </c>
      <c r="P496" s="204">
        <f t="shared" si="218"/>
        <v>0</v>
      </c>
      <c r="Q496" t="s">
        <v>633</v>
      </c>
      <c r="R496" s="17"/>
      <c r="S496" s="17"/>
      <c r="T496" s="17"/>
    </row>
    <row r="497" spans="1:20" hidden="1">
      <c r="A497" s="36" t="s">
        <v>35</v>
      </c>
      <c r="B497" s="36" t="s">
        <v>1055</v>
      </c>
      <c r="C497" s="225" t="s">
        <v>7842</v>
      </c>
      <c r="D497" s="220" t="s">
        <v>625</v>
      </c>
      <c r="E497" s="328">
        <v>43251</v>
      </c>
      <c r="F497" s="43">
        <v>32052.25</v>
      </c>
      <c r="G497" s="44">
        <v>0</v>
      </c>
      <c r="H497" s="204">
        <v>1643.71</v>
      </c>
      <c r="I497" s="46">
        <v>30408.54</v>
      </c>
      <c r="J497" s="47">
        <f t="shared" si="213"/>
        <v>0</v>
      </c>
      <c r="K497" s="201">
        <f t="shared" si="214"/>
        <v>1643.7</v>
      </c>
      <c r="L497" s="204">
        <f t="shared" si="215"/>
        <v>-9.9999999999909051E-3</v>
      </c>
      <c r="M497" s="46">
        <f t="shared" si="216"/>
        <v>30408.54</v>
      </c>
      <c r="N497" s="44">
        <f>VLOOKUP(CONCATENATE(A497,"-6"),'Restated Depr'!$B$6:$G$7674,6,0)</f>
        <v>0</v>
      </c>
      <c r="O497" s="204">
        <f t="shared" si="217"/>
        <v>1643.7</v>
      </c>
      <c r="P497" s="204">
        <f t="shared" si="218"/>
        <v>0</v>
      </c>
      <c r="Q497" t="s">
        <v>633</v>
      </c>
      <c r="R497" s="17"/>
      <c r="S497" s="17"/>
      <c r="T497" s="17"/>
    </row>
    <row r="498" spans="1:20" hidden="1">
      <c r="A498" s="36" t="s">
        <v>35</v>
      </c>
      <c r="B498" s="36" t="s">
        <v>1056</v>
      </c>
      <c r="C498" s="225" t="s">
        <v>7842</v>
      </c>
      <c r="D498" s="220" t="s">
        <v>625</v>
      </c>
      <c r="E498" s="328">
        <v>43281</v>
      </c>
      <c r="F498" s="43">
        <v>30408.54</v>
      </c>
      <c r="G498" s="44">
        <v>0</v>
      </c>
      <c r="H498" s="204">
        <v>1643.7</v>
      </c>
      <c r="I498" s="46">
        <v>30408.54</v>
      </c>
      <c r="J498" s="47">
        <f t="shared" si="213"/>
        <v>0</v>
      </c>
      <c r="K498" s="201">
        <f t="shared" si="214"/>
        <v>1643.7</v>
      </c>
      <c r="L498" s="204">
        <f t="shared" si="215"/>
        <v>0</v>
      </c>
      <c r="M498" s="46">
        <f t="shared" si="216"/>
        <v>30408.54</v>
      </c>
      <c r="N498" s="44">
        <f>VLOOKUP(CONCATENATE(A498,"-6"),'Restated Depr'!$B$6:$G$7674,6,0)</f>
        <v>0</v>
      </c>
      <c r="O498" s="204">
        <f t="shared" si="217"/>
        <v>1643.7</v>
      </c>
      <c r="P498" s="204">
        <f t="shared" si="218"/>
        <v>0</v>
      </c>
      <c r="Q498" t="s">
        <v>633</v>
      </c>
      <c r="R498" s="5"/>
      <c r="S498" s="17"/>
      <c r="T498" s="17"/>
    </row>
    <row r="499" spans="1:20" ht="15.75" hidden="1" thickBot="1">
      <c r="A499" t="s">
        <v>35</v>
      </c>
      <c r="C499" s="227" t="s">
        <v>651</v>
      </c>
      <c r="D499" s="22"/>
      <c r="E499" s="323" t="s">
        <v>606</v>
      </c>
      <c r="F499" s="1"/>
      <c r="G499" s="5"/>
      <c r="H499" s="310">
        <f>SUM(H487:H498)</f>
        <v>19724.46</v>
      </c>
      <c r="I499" s="10"/>
      <c r="J499" s="10"/>
      <c r="K499" s="32">
        <f>SUM(K487:K498)</f>
        <v>19724.400000000005</v>
      </c>
      <c r="L499" s="28">
        <f>SUM(L487:L498)</f>
        <v>-5.999999999994543E-2</v>
      </c>
      <c r="M499" s="10"/>
      <c r="N499" s="5"/>
      <c r="O499" s="28">
        <f>SUM(O487:O498)</f>
        <v>19724.400000000005</v>
      </c>
      <c r="P499" s="28">
        <f>SUM(P487:P498)</f>
        <v>0</v>
      </c>
    </row>
    <row r="500" spans="1:20" hidden="1">
      <c r="A500" t="s">
        <v>36</v>
      </c>
      <c r="B500" t="s">
        <v>1057</v>
      </c>
      <c r="C500" s="224" t="s">
        <v>7842</v>
      </c>
      <c r="D500" s="221">
        <v>311.08999999999997</v>
      </c>
      <c r="E500" s="324">
        <v>42947</v>
      </c>
      <c r="F500" s="9">
        <v>458042</v>
      </c>
      <c r="G500" s="18">
        <v>2.7987100000000001E-2</v>
      </c>
      <c r="H500" s="299">
        <v>1068.27</v>
      </c>
      <c r="I500" s="15">
        <v>458042</v>
      </c>
      <c r="J500" s="11">
        <f t="shared" ref="J500:J511" si="219">G500</f>
        <v>2.7987100000000001E-2</v>
      </c>
      <c r="K500" s="31">
        <f t="shared" ref="K500:K511" si="220">I500*J500/12</f>
        <v>1068.2722715166667</v>
      </c>
      <c r="L500" s="289">
        <f t="shared" ref="L500:L511" si="221">K500-H500</f>
        <v>2.2715166667239828E-3</v>
      </c>
      <c r="M500" s="15">
        <f t="shared" ref="M500:M511" si="222">I500</f>
        <v>458042</v>
      </c>
      <c r="N500" s="5">
        <f>VLOOKUP(CONCATENATE(A500,"-6"),'Restated Depr'!$B$6:$G$7674,6,0)</f>
        <v>2.6699999999999998E-2</v>
      </c>
      <c r="O500" s="289">
        <f t="shared" ref="O500:O511" si="223">M500*N500/12</f>
        <v>1019.1434499999999</v>
      </c>
      <c r="P500" s="289">
        <f t="shared" ref="P500:P511" si="224">O500-K500</f>
        <v>-49.12882151666679</v>
      </c>
      <c r="Q500" t="s">
        <v>7819</v>
      </c>
    </row>
    <row r="501" spans="1:20" hidden="1">
      <c r="A501" t="s">
        <v>36</v>
      </c>
      <c r="B501" t="s">
        <v>1058</v>
      </c>
      <c r="C501" s="224" t="s">
        <v>7842</v>
      </c>
      <c r="D501" s="221">
        <v>311.08999999999997</v>
      </c>
      <c r="E501" s="324">
        <v>42978</v>
      </c>
      <c r="F501" s="1">
        <v>458042</v>
      </c>
      <c r="G501" s="18">
        <v>2.7987100000000001E-2</v>
      </c>
      <c r="H501" s="298">
        <v>1068.27</v>
      </c>
      <c r="I501" s="10">
        <v>458042</v>
      </c>
      <c r="J501" s="11">
        <f t="shared" si="219"/>
        <v>2.7987100000000001E-2</v>
      </c>
      <c r="K501" s="30">
        <f t="shared" si="220"/>
        <v>1068.2722715166667</v>
      </c>
      <c r="L501" s="29">
        <f t="shared" si="221"/>
        <v>2.2715166667239828E-3</v>
      </c>
      <c r="M501" s="10">
        <f t="shared" si="222"/>
        <v>458042</v>
      </c>
      <c r="N501" s="5">
        <f>VLOOKUP(CONCATENATE(A501,"-6"),'Restated Depr'!$B$6:$G$7674,6,0)</f>
        <v>2.6699999999999998E-2</v>
      </c>
      <c r="O501" s="29">
        <f t="shared" si="223"/>
        <v>1019.1434499999999</v>
      </c>
      <c r="P501" s="29">
        <f t="shared" si="224"/>
        <v>-49.12882151666679</v>
      </c>
      <c r="Q501" t="s">
        <v>7819</v>
      </c>
    </row>
    <row r="502" spans="1:20" hidden="1">
      <c r="A502" t="s">
        <v>36</v>
      </c>
      <c r="B502" t="s">
        <v>1059</v>
      </c>
      <c r="C502" s="224" t="s">
        <v>7842</v>
      </c>
      <c r="D502" s="221">
        <v>311.08999999999997</v>
      </c>
      <c r="E502" s="324">
        <v>43008</v>
      </c>
      <c r="F502" s="1">
        <v>458042</v>
      </c>
      <c r="G502" s="18">
        <v>2.7987100000000001E-2</v>
      </c>
      <c r="H502" s="298">
        <v>1068.27</v>
      </c>
      <c r="I502" s="10">
        <v>458042</v>
      </c>
      <c r="J502" s="11">
        <f t="shared" si="219"/>
        <v>2.7987100000000001E-2</v>
      </c>
      <c r="K502" s="30">
        <f t="shared" si="220"/>
        <v>1068.2722715166667</v>
      </c>
      <c r="L502" s="29">
        <f t="shared" si="221"/>
        <v>2.2715166667239828E-3</v>
      </c>
      <c r="M502" s="10">
        <f t="shared" si="222"/>
        <v>458042</v>
      </c>
      <c r="N502" s="5">
        <f>VLOOKUP(CONCATENATE(A502,"-6"),'Restated Depr'!$B$6:$G$7674,6,0)</f>
        <v>2.6699999999999998E-2</v>
      </c>
      <c r="O502" s="29">
        <f t="shared" si="223"/>
        <v>1019.1434499999999</v>
      </c>
      <c r="P502" s="29">
        <f t="shared" si="224"/>
        <v>-49.12882151666679</v>
      </c>
      <c r="Q502" t="s">
        <v>7819</v>
      </c>
    </row>
    <row r="503" spans="1:20" hidden="1">
      <c r="A503" t="s">
        <v>36</v>
      </c>
      <c r="B503" t="s">
        <v>1060</v>
      </c>
      <c r="C503" s="224" t="s">
        <v>7842</v>
      </c>
      <c r="D503" s="221">
        <v>311.08999999999997</v>
      </c>
      <c r="E503" s="324">
        <v>43039</v>
      </c>
      <c r="F503" s="1">
        <v>458042</v>
      </c>
      <c r="G503" s="18">
        <v>2.7987100000000001E-2</v>
      </c>
      <c r="H503" s="298">
        <v>1068.27</v>
      </c>
      <c r="I503" s="10">
        <v>458042</v>
      </c>
      <c r="J503" s="11">
        <f t="shared" si="219"/>
        <v>2.7987100000000001E-2</v>
      </c>
      <c r="K503" s="30">
        <f t="shared" si="220"/>
        <v>1068.2722715166667</v>
      </c>
      <c r="L503" s="29">
        <f t="shared" si="221"/>
        <v>2.2715166667239828E-3</v>
      </c>
      <c r="M503" s="10">
        <f t="shared" si="222"/>
        <v>458042</v>
      </c>
      <c r="N503" s="5">
        <f>VLOOKUP(CONCATENATE(A503,"-6"),'Restated Depr'!$B$6:$G$7674,6,0)</f>
        <v>2.6699999999999998E-2</v>
      </c>
      <c r="O503" s="29">
        <f t="shared" si="223"/>
        <v>1019.1434499999999</v>
      </c>
      <c r="P503" s="29">
        <f t="shared" si="224"/>
        <v>-49.12882151666679</v>
      </c>
      <c r="Q503" t="s">
        <v>7819</v>
      </c>
    </row>
    <row r="504" spans="1:20" hidden="1">
      <c r="A504" t="s">
        <v>36</v>
      </c>
      <c r="B504" t="s">
        <v>1061</v>
      </c>
      <c r="C504" s="224" t="s">
        <v>7842</v>
      </c>
      <c r="D504" s="221">
        <v>311.08999999999997</v>
      </c>
      <c r="E504" s="324">
        <v>43069</v>
      </c>
      <c r="F504" s="1">
        <v>458042</v>
      </c>
      <c r="G504" s="18">
        <v>2.7987100000000001E-2</v>
      </c>
      <c r="H504" s="298">
        <v>1068.27</v>
      </c>
      <c r="I504" s="10">
        <v>458042</v>
      </c>
      <c r="J504" s="11">
        <f t="shared" si="219"/>
        <v>2.7987100000000001E-2</v>
      </c>
      <c r="K504" s="30">
        <f t="shared" si="220"/>
        <v>1068.2722715166667</v>
      </c>
      <c r="L504" s="29">
        <f t="shared" si="221"/>
        <v>2.2715166667239828E-3</v>
      </c>
      <c r="M504" s="10">
        <f t="shared" si="222"/>
        <v>458042</v>
      </c>
      <c r="N504" s="5">
        <f>VLOOKUP(CONCATENATE(A504,"-6"),'Restated Depr'!$B$6:$G$7674,6,0)</f>
        <v>2.6699999999999998E-2</v>
      </c>
      <c r="O504" s="29">
        <f t="shared" si="223"/>
        <v>1019.1434499999999</v>
      </c>
      <c r="P504" s="29">
        <f t="shared" si="224"/>
        <v>-49.12882151666679</v>
      </c>
      <c r="Q504" t="s">
        <v>7819</v>
      </c>
    </row>
    <row r="505" spans="1:20" hidden="1">
      <c r="A505" t="s">
        <v>36</v>
      </c>
      <c r="B505" t="s">
        <v>1062</v>
      </c>
      <c r="C505" s="224" t="s">
        <v>7842</v>
      </c>
      <c r="D505" s="221">
        <v>311.08999999999997</v>
      </c>
      <c r="E505" s="324">
        <v>43100</v>
      </c>
      <c r="F505" s="1">
        <v>458042</v>
      </c>
      <c r="G505" s="18">
        <v>2.7400000000000001E-2</v>
      </c>
      <c r="H505" s="298">
        <v>1045.8699999999999</v>
      </c>
      <c r="I505" s="10">
        <v>458042</v>
      </c>
      <c r="J505" s="11">
        <f t="shared" si="219"/>
        <v>2.7400000000000001E-2</v>
      </c>
      <c r="K505" s="30">
        <f t="shared" si="220"/>
        <v>1045.8625666666667</v>
      </c>
      <c r="L505" s="29">
        <f t="shared" si="221"/>
        <v>-7.4333333332106122E-3</v>
      </c>
      <c r="M505" s="10">
        <f t="shared" si="222"/>
        <v>458042</v>
      </c>
      <c r="N505" s="5">
        <f>VLOOKUP(CONCATENATE(A505,"-6"),'Restated Depr'!$B$6:$G$7674,6,0)</f>
        <v>2.6699999999999998E-2</v>
      </c>
      <c r="O505" s="29">
        <f t="shared" si="223"/>
        <v>1019.1434499999999</v>
      </c>
      <c r="P505" s="29">
        <f t="shared" si="224"/>
        <v>-26.719116666666764</v>
      </c>
      <c r="Q505" t="s">
        <v>7819</v>
      </c>
    </row>
    <row r="506" spans="1:20" hidden="1">
      <c r="A506" t="s">
        <v>36</v>
      </c>
      <c r="B506" t="s">
        <v>1063</v>
      </c>
      <c r="C506" s="224" t="s">
        <v>7842</v>
      </c>
      <c r="D506" s="221">
        <v>311.08999999999997</v>
      </c>
      <c r="E506" s="324">
        <v>43131</v>
      </c>
      <c r="F506" s="1">
        <v>458042</v>
      </c>
      <c r="G506" s="5">
        <v>2.6699999999999998E-2</v>
      </c>
      <c r="H506" s="298">
        <v>1019.14</v>
      </c>
      <c r="I506" s="10">
        <v>458042</v>
      </c>
      <c r="J506" s="11">
        <f t="shared" si="219"/>
        <v>2.6699999999999998E-2</v>
      </c>
      <c r="K506" s="30">
        <f t="shared" si="220"/>
        <v>1019.1434499999999</v>
      </c>
      <c r="L506" s="29">
        <f t="shared" si="221"/>
        <v>3.449999999929787E-3</v>
      </c>
      <c r="M506" s="10">
        <f t="shared" si="222"/>
        <v>458042</v>
      </c>
      <c r="N506" s="5">
        <f>VLOOKUP(CONCATENATE(A506,"-6"),'Restated Depr'!$B$6:$G$7674,6,0)</f>
        <v>2.6699999999999998E-2</v>
      </c>
      <c r="O506" s="29">
        <f t="shared" si="223"/>
        <v>1019.1434499999999</v>
      </c>
      <c r="P506" s="29">
        <f t="shared" si="224"/>
        <v>0</v>
      </c>
      <c r="Q506" t="s">
        <v>7819</v>
      </c>
    </row>
    <row r="507" spans="1:20" hidden="1">
      <c r="A507" t="s">
        <v>36</v>
      </c>
      <c r="B507" t="s">
        <v>1064</v>
      </c>
      <c r="C507" s="224" t="s">
        <v>7842</v>
      </c>
      <c r="D507" s="221">
        <v>311.08999999999997</v>
      </c>
      <c r="E507" s="324">
        <v>43159</v>
      </c>
      <c r="F507" s="1">
        <v>458042</v>
      </c>
      <c r="G507" s="5">
        <v>2.6699999999999998E-2</v>
      </c>
      <c r="H507" s="298">
        <v>1019.14</v>
      </c>
      <c r="I507" s="10">
        <v>458042</v>
      </c>
      <c r="J507" s="11">
        <f t="shared" si="219"/>
        <v>2.6699999999999998E-2</v>
      </c>
      <c r="K507" s="30">
        <f t="shared" si="220"/>
        <v>1019.1434499999999</v>
      </c>
      <c r="L507" s="29">
        <f t="shared" si="221"/>
        <v>3.449999999929787E-3</v>
      </c>
      <c r="M507" s="10">
        <f t="shared" si="222"/>
        <v>458042</v>
      </c>
      <c r="N507" s="5">
        <f>VLOOKUP(CONCATENATE(A507,"-6"),'Restated Depr'!$B$6:$G$7674,6,0)</f>
        <v>2.6699999999999998E-2</v>
      </c>
      <c r="O507" s="29">
        <f t="shared" si="223"/>
        <v>1019.1434499999999</v>
      </c>
      <c r="P507" s="29">
        <f t="shared" si="224"/>
        <v>0</v>
      </c>
      <c r="Q507" t="s">
        <v>7819</v>
      </c>
    </row>
    <row r="508" spans="1:20" hidden="1">
      <c r="A508" t="s">
        <v>36</v>
      </c>
      <c r="B508" t="s">
        <v>1065</v>
      </c>
      <c r="C508" s="224" t="s">
        <v>7842</v>
      </c>
      <c r="D508" s="221">
        <v>311.08999999999997</v>
      </c>
      <c r="E508" s="324">
        <v>43190</v>
      </c>
      <c r="F508" s="1">
        <v>458042</v>
      </c>
      <c r="G508" s="5">
        <v>2.6699999999999998E-2</v>
      </c>
      <c r="H508" s="298">
        <v>1019.14</v>
      </c>
      <c r="I508" s="10">
        <v>458042</v>
      </c>
      <c r="J508" s="11">
        <f t="shared" si="219"/>
        <v>2.6699999999999998E-2</v>
      </c>
      <c r="K508" s="30">
        <f t="shared" si="220"/>
        <v>1019.1434499999999</v>
      </c>
      <c r="L508" s="29">
        <f t="shared" si="221"/>
        <v>3.449999999929787E-3</v>
      </c>
      <c r="M508" s="10">
        <f t="shared" si="222"/>
        <v>458042</v>
      </c>
      <c r="N508" s="5">
        <f>VLOOKUP(CONCATENATE(A508,"-6"),'Restated Depr'!$B$6:$G$7674,6,0)</f>
        <v>2.6699999999999998E-2</v>
      </c>
      <c r="O508" s="29">
        <f t="shared" si="223"/>
        <v>1019.1434499999999</v>
      </c>
      <c r="P508" s="29">
        <f t="shared" si="224"/>
        <v>0</v>
      </c>
      <c r="Q508" t="s">
        <v>7819</v>
      </c>
    </row>
    <row r="509" spans="1:20" hidden="1">
      <c r="A509" t="s">
        <v>36</v>
      </c>
      <c r="B509" t="s">
        <v>1066</v>
      </c>
      <c r="C509" s="224" t="s">
        <v>7842</v>
      </c>
      <c r="D509" s="221">
        <v>311.08999999999997</v>
      </c>
      <c r="E509" s="324">
        <v>43220</v>
      </c>
      <c r="F509" s="1">
        <v>458042</v>
      </c>
      <c r="G509" s="5">
        <v>2.6699999999999998E-2</v>
      </c>
      <c r="H509" s="298">
        <v>1019.14</v>
      </c>
      <c r="I509" s="10">
        <v>458042</v>
      </c>
      <c r="J509" s="11">
        <f t="shared" si="219"/>
        <v>2.6699999999999998E-2</v>
      </c>
      <c r="K509" s="30">
        <f t="shared" si="220"/>
        <v>1019.1434499999999</v>
      </c>
      <c r="L509" s="29">
        <f t="shared" si="221"/>
        <v>3.449999999929787E-3</v>
      </c>
      <c r="M509" s="10">
        <f t="shared" si="222"/>
        <v>458042</v>
      </c>
      <c r="N509" s="5">
        <f>VLOOKUP(CONCATENATE(A509,"-6"),'Restated Depr'!$B$6:$G$7674,6,0)</f>
        <v>2.6699999999999998E-2</v>
      </c>
      <c r="O509" s="29">
        <f t="shared" si="223"/>
        <v>1019.1434499999999</v>
      </c>
      <c r="P509" s="29">
        <f t="shared" si="224"/>
        <v>0</v>
      </c>
      <c r="Q509" t="s">
        <v>7819</v>
      </c>
    </row>
    <row r="510" spans="1:20" hidden="1">
      <c r="A510" t="s">
        <v>36</v>
      </c>
      <c r="B510" t="s">
        <v>1067</v>
      </c>
      <c r="C510" s="224" t="s">
        <v>7842</v>
      </c>
      <c r="D510" s="221">
        <v>311.08999999999997</v>
      </c>
      <c r="E510" s="324">
        <v>43251</v>
      </c>
      <c r="F510" s="1">
        <v>458042</v>
      </c>
      <c r="G510" s="5">
        <v>2.6699999999999998E-2</v>
      </c>
      <c r="H510" s="298">
        <v>1019.14</v>
      </c>
      <c r="I510" s="10">
        <v>458042</v>
      </c>
      <c r="J510" s="11">
        <f t="shared" si="219"/>
        <v>2.6699999999999998E-2</v>
      </c>
      <c r="K510" s="30">
        <f t="shared" si="220"/>
        <v>1019.1434499999999</v>
      </c>
      <c r="L510" s="29">
        <f t="shared" si="221"/>
        <v>3.449999999929787E-3</v>
      </c>
      <c r="M510" s="10">
        <f t="shared" si="222"/>
        <v>458042</v>
      </c>
      <c r="N510" s="5">
        <f>VLOOKUP(CONCATENATE(A510,"-6"),'Restated Depr'!$B$6:$G$7674,6,0)</f>
        <v>2.6699999999999998E-2</v>
      </c>
      <c r="O510" s="29">
        <f t="shared" si="223"/>
        <v>1019.1434499999999</v>
      </c>
      <c r="P510" s="29">
        <f t="shared" si="224"/>
        <v>0</v>
      </c>
      <c r="Q510" t="s">
        <v>7819</v>
      </c>
    </row>
    <row r="511" spans="1:20" hidden="1">
      <c r="A511" t="s">
        <v>36</v>
      </c>
      <c r="B511" t="s">
        <v>1068</v>
      </c>
      <c r="C511" s="224" t="s">
        <v>7842</v>
      </c>
      <c r="D511" s="221">
        <v>311.08999999999997</v>
      </c>
      <c r="E511" s="324">
        <v>43281</v>
      </c>
      <c r="F511" s="1">
        <v>458042</v>
      </c>
      <c r="G511" s="5">
        <v>2.6699999999999998E-2</v>
      </c>
      <c r="H511" s="298">
        <v>1019.14</v>
      </c>
      <c r="I511" s="10">
        <v>458042</v>
      </c>
      <c r="J511" s="11">
        <f t="shared" si="219"/>
        <v>2.6699999999999998E-2</v>
      </c>
      <c r="K511" s="30">
        <f t="shared" si="220"/>
        <v>1019.1434499999999</v>
      </c>
      <c r="L511" s="29">
        <f t="shared" si="221"/>
        <v>3.449999999929787E-3</v>
      </c>
      <c r="M511" s="10">
        <f t="shared" si="222"/>
        <v>458042</v>
      </c>
      <c r="N511" s="5">
        <f>VLOOKUP(CONCATENATE(A511,"-6"),'Restated Depr'!$B$6:$G$7674,6,0)</f>
        <v>2.6699999999999998E-2</v>
      </c>
      <c r="O511" s="29">
        <f t="shared" si="223"/>
        <v>1019.1434499999999</v>
      </c>
      <c r="P511" s="29">
        <f t="shared" si="224"/>
        <v>0</v>
      </c>
      <c r="Q511" t="s">
        <v>7819</v>
      </c>
      <c r="R511" s="5"/>
    </row>
    <row r="512" spans="1:20" ht="15.75" hidden="1" thickBot="1">
      <c r="A512" t="s">
        <v>36</v>
      </c>
      <c r="C512" s="224" t="s">
        <v>637</v>
      </c>
      <c r="D512" s="22"/>
      <c r="E512" s="323" t="s">
        <v>606</v>
      </c>
      <c r="F512" s="1"/>
      <c r="G512" s="5"/>
      <c r="H512" s="310">
        <f>SUM(H500:H511)</f>
        <v>12502.059999999998</v>
      </c>
      <c r="I512" s="10"/>
      <c r="J512" s="10"/>
      <c r="K512" s="32">
        <f>SUM(K500:K511)</f>
        <v>12502.084624249997</v>
      </c>
      <c r="L512" s="28">
        <f>SUM(L500:L511)</f>
        <v>2.4624249999988024E-2</v>
      </c>
      <c r="M512" s="10"/>
      <c r="N512" s="5"/>
      <c r="O512" s="28">
        <f>SUM(O500:O511)</f>
        <v>12229.721399999997</v>
      </c>
      <c r="P512" s="28">
        <f>SUM(P500:P511)</f>
        <v>-272.36322425000071</v>
      </c>
    </row>
    <row r="513" spans="1:18" hidden="1">
      <c r="A513" t="s">
        <v>37</v>
      </c>
      <c r="B513" t="s">
        <v>1069</v>
      </c>
      <c r="C513" s="224" t="s">
        <v>7842</v>
      </c>
      <c r="D513" s="221">
        <v>311.10000000000002</v>
      </c>
      <c r="E513" s="324">
        <v>42947</v>
      </c>
      <c r="F513" s="9">
        <v>167398.26</v>
      </c>
      <c r="G513" s="18">
        <v>1.7399999999999999E-2</v>
      </c>
      <c r="H513" s="299">
        <v>242.73</v>
      </c>
      <c r="I513" s="15">
        <v>167398.26</v>
      </c>
      <c r="J513" s="11">
        <f t="shared" ref="J513:J524" si="225">G513</f>
        <v>1.7399999999999999E-2</v>
      </c>
      <c r="K513" s="31">
        <f t="shared" ref="K513:K524" si="226">I513*J513/12</f>
        <v>242.72747699999999</v>
      </c>
      <c r="L513" s="289">
        <f t="shared" ref="L513:L524" si="227">K513-H513</f>
        <v>-2.5229999999965003E-3</v>
      </c>
      <c r="M513" s="15">
        <f t="shared" ref="M513:M524" si="228">I513</f>
        <v>167398.26</v>
      </c>
      <c r="N513" s="5">
        <f>VLOOKUP(CONCATENATE(A513,"-6"),'Restated Depr'!$B$6:$G$7674,6,0)</f>
        <v>1.4999999999999999E-2</v>
      </c>
      <c r="O513" s="289">
        <f t="shared" ref="O513:O524" si="229">M513*N513/12</f>
        <v>209.24782500000001</v>
      </c>
      <c r="P513" s="289">
        <f t="shared" ref="P513:P524" si="230">O513-K513</f>
        <v>-33.479651999999987</v>
      </c>
      <c r="Q513" t="s">
        <v>7819</v>
      </c>
    </row>
    <row r="514" spans="1:18" hidden="1">
      <c r="A514" t="s">
        <v>37</v>
      </c>
      <c r="B514" t="s">
        <v>1070</v>
      </c>
      <c r="C514" s="224" t="s">
        <v>7842</v>
      </c>
      <c r="D514" s="221">
        <v>311.10000000000002</v>
      </c>
      <c r="E514" s="324">
        <v>42978</v>
      </c>
      <c r="F514" s="1">
        <v>167398.26</v>
      </c>
      <c r="G514" s="18">
        <v>1.7399999999999999E-2</v>
      </c>
      <c r="H514" s="298">
        <v>242.73</v>
      </c>
      <c r="I514" s="10">
        <v>167398.26</v>
      </c>
      <c r="J514" s="11">
        <f t="shared" si="225"/>
        <v>1.7399999999999999E-2</v>
      </c>
      <c r="K514" s="30">
        <f t="shared" si="226"/>
        <v>242.72747699999999</v>
      </c>
      <c r="L514" s="29">
        <f t="shared" si="227"/>
        <v>-2.5229999999965003E-3</v>
      </c>
      <c r="M514" s="10">
        <f t="shared" si="228"/>
        <v>167398.26</v>
      </c>
      <c r="N514" s="5">
        <f>VLOOKUP(CONCATENATE(A514,"-6"),'Restated Depr'!$B$6:$G$7674,6,0)</f>
        <v>1.4999999999999999E-2</v>
      </c>
      <c r="O514" s="29">
        <f t="shared" si="229"/>
        <v>209.24782500000001</v>
      </c>
      <c r="P514" s="29">
        <f t="shared" si="230"/>
        <v>-33.479651999999987</v>
      </c>
      <c r="Q514" t="s">
        <v>7819</v>
      </c>
    </row>
    <row r="515" spans="1:18" hidden="1">
      <c r="A515" t="s">
        <v>37</v>
      </c>
      <c r="B515" t="s">
        <v>1071</v>
      </c>
      <c r="C515" s="224" t="s">
        <v>7842</v>
      </c>
      <c r="D515" s="221">
        <v>311.10000000000002</v>
      </c>
      <c r="E515" s="324">
        <v>43008</v>
      </c>
      <c r="F515" s="1">
        <v>167398.26</v>
      </c>
      <c r="G515" s="18">
        <v>1.7399999999999999E-2</v>
      </c>
      <c r="H515" s="298">
        <v>242.73</v>
      </c>
      <c r="I515" s="10">
        <v>167398.26</v>
      </c>
      <c r="J515" s="11">
        <f t="shared" si="225"/>
        <v>1.7399999999999999E-2</v>
      </c>
      <c r="K515" s="30">
        <f t="shared" si="226"/>
        <v>242.72747699999999</v>
      </c>
      <c r="L515" s="29">
        <f t="shared" si="227"/>
        <v>-2.5229999999965003E-3</v>
      </c>
      <c r="M515" s="10">
        <f t="shared" si="228"/>
        <v>167398.26</v>
      </c>
      <c r="N515" s="5">
        <f>VLOOKUP(CONCATENATE(A515,"-6"),'Restated Depr'!$B$6:$G$7674,6,0)</f>
        <v>1.4999999999999999E-2</v>
      </c>
      <c r="O515" s="29">
        <f t="shared" si="229"/>
        <v>209.24782500000001</v>
      </c>
      <c r="P515" s="29">
        <f t="shared" si="230"/>
        <v>-33.479651999999987</v>
      </c>
      <c r="Q515" t="s">
        <v>7819</v>
      </c>
    </row>
    <row r="516" spans="1:18" hidden="1">
      <c r="A516" t="s">
        <v>37</v>
      </c>
      <c r="B516" t="s">
        <v>1072</v>
      </c>
      <c r="C516" s="224" t="s">
        <v>7842</v>
      </c>
      <c r="D516" s="221">
        <v>311.10000000000002</v>
      </c>
      <c r="E516" s="324">
        <v>43039</v>
      </c>
      <c r="F516" s="1">
        <v>167398.26</v>
      </c>
      <c r="G516" s="18">
        <v>1.7399999999999999E-2</v>
      </c>
      <c r="H516" s="298">
        <v>242.73</v>
      </c>
      <c r="I516" s="10">
        <v>167398.26</v>
      </c>
      <c r="J516" s="11">
        <f t="shared" si="225"/>
        <v>1.7399999999999999E-2</v>
      </c>
      <c r="K516" s="30">
        <f t="shared" si="226"/>
        <v>242.72747699999999</v>
      </c>
      <c r="L516" s="29">
        <f t="shared" si="227"/>
        <v>-2.5229999999965003E-3</v>
      </c>
      <c r="M516" s="10">
        <f t="shared" si="228"/>
        <v>167398.26</v>
      </c>
      <c r="N516" s="5">
        <f>VLOOKUP(CONCATENATE(A516,"-6"),'Restated Depr'!$B$6:$G$7674,6,0)</f>
        <v>1.4999999999999999E-2</v>
      </c>
      <c r="O516" s="29">
        <f t="shared" si="229"/>
        <v>209.24782500000001</v>
      </c>
      <c r="P516" s="29">
        <f t="shared" si="230"/>
        <v>-33.479651999999987</v>
      </c>
      <c r="Q516" t="s">
        <v>7819</v>
      </c>
    </row>
    <row r="517" spans="1:18" hidden="1">
      <c r="A517" t="s">
        <v>37</v>
      </c>
      <c r="B517" t="s">
        <v>1073</v>
      </c>
      <c r="C517" s="224" t="s">
        <v>7842</v>
      </c>
      <c r="D517" s="221">
        <v>311.10000000000002</v>
      </c>
      <c r="E517" s="324">
        <v>43069</v>
      </c>
      <c r="F517" s="1">
        <v>167398.26</v>
      </c>
      <c r="G517" s="18">
        <v>1.7399999999999999E-2</v>
      </c>
      <c r="H517" s="298">
        <v>242.73</v>
      </c>
      <c r="I517" s="10">
        <v>167398.26</v>
      </c>
      <c r="J517" s="11">
        <f t="shared" si="225"/>
        <v>1.7399999999999999E-2</v>
      </c>
      <c r="K517" s="30">
        <f t="shared" si="226"/>
        <v>242.72747699999999</v>
      </c>
      <c r="L517" s="29">
        <f t="shared" si="227"/>
        <v>-2.5229999999965003E-3</v>
      </c>
      <c r="M517" s="10">
        <f t="shared" si="228"/>
        <v>167398.26</v>
      </c>
      <c r="N517" s="5">
        <f>VLOOKUP(CONCATENATE(A517,"-6"),'Restated Depr'!$B$6:$G$7674,6,0)</f>
        <v>1.4999999999999999E-2</v>
      </c>
      <c r="O517" s="29">
        <f t="shared" si="229"/>
        <v>209.24782500000001</v>
      </c>
      <c r="P517" s="29">
        <f t="shared" si="230"/>
        <v>-33.479651999999987</v>
      </c>
      <c r="Q517" t="s">
        <v>7819</v>
      </c>
    </row>
    <row r="518" spans="1:18" hidden="1">
      <c r="A518" t="s">
        <v>37</v>
      </c>
      <c r="B518" t="s">
        <v>1074</v>
      </c>
      <c r="C518" s="224" t="s">
        <v>7842</v>
      </c>
      <c r="D518" s="221">
        <v>311.10000000000002</v>
      </c>
      <c r="E518" s="324">
        <v>43100</v>
      </c>
      <c r="F518" s="1">
        <v>167398.26</v>
      </c>
      <c r="G518" s="18">
        <v>1.6400000000000001E-2</v>
      </c>
      <c r="H518" s="298">
        <v>228.77000000000007</v>
      </c>
      <c r="I518" s="10">
        <v>167398.26</v>
      </c>
      <c r="J518" s="11">
        <f t="shared" si="225"/>
        <v>1.6400000000000001E-2</v>
      </c>
      <c r="K518" s="30">
        <f t="shared" si="226"/>
        <v>228.77762200000004</v>
      </c>
      <c r="L518" s="29">
        <f t="shared" si="227"/>
        <v>7.6219999999693755E-3</v>
      </c>
      <c r="M518" s="10">
        <f t="shared" si="228"/>
        <v>167398.26</v>
      </c>
      <c r="N518" s="5">
        <f>VLOOKUP(CONCATENATE(A518,"-6"),'Restated Depr'!$B$6:$G$7674,6,0)</f>
        <v>1.4999999999999999E-2</v>
      </c>
      <c r="O518" s="29">
        <f t="shared" si="229"/>
        <v>209.24782500000001</v>
      </c>
      <c r="P518" s="29">
        <f t="shared" si="230"/>
        <v>-19.52979700000003</v>
      </c>
      <c r="Q518" t="s">
        <v>7819</v>
      </c>
    </row>
    <row r="519" spans="1:18" hidden="1">
      <c r="A519" t="s">
        <v>37</v>
      </c>
      <c r="B519" t="s">
        <v>1075</v>
      </c>
      <c r="C519" s="224" t="s">
        <v>7842</v>
      </c>
      <c r="D519" s="221">
        <v>311.10000000000002</v>
      </c>
      <c r="E519" s="324">
        <v>43131</v>
      </c>
      <c r="F519" s="1">
        <v>167398.26</v>
      </c>
      <c r="G519" s="5">
        <v>1.4999999999999999E-2</v>
      </c>
      <c r="H519" s="298">
        <v>209.23999999999998</v>
      </c>
      <c r="I519" s="10">
        <v>167398.26</v>
      </c>
      <c r="J519" s="11">
        <f t="shared" si="225"/>
        <v>1.4999999999999999E-2</v>
      </c>
      <c r="K519" s="30">
        <f t="shared" si="226"/>
        <v>209.24782500000001</v>
      </c>
      <c r="L519" s="29">
        <f t="shared" si="227"/>
        <v>7.825000000025284E-3</v>
      </c>
      <c r="M519" s="10">
        <f t="shared" si="228"/>
        <v>167398.26</v>
      </c>
      <c r="N519" s="5">
        <f>VLOOKUP(CONCATENATE(A519,"-6"),'Restated Depr'!$B$6:$G$7674,6,0)</f>
        <v>1.4999999999999999E-2</v>
      </c>
      <c r="O519" s="29">
        <f t="shared" si="229"/>
        <v>209.24782500000001</v>
      </c>
      <c r="P519" s="29">
        <f t="shared" si="230"/>
        <v>0</v>
      </c>
      <c r="Q519" t="s">
        <v>7819</v>
      </c>
    </row>
    <row r="520" spans="1:18" hidden="1">
      <c r="A520" t="s">
        <v>37</v>
      </c>
      <c r="B520" t="s">
        <v>1076</v>
      </c>
      <c r="C520" s="224" t="s">
        <v>7842</v>
      </c>
      <c r="D520" s="221">
        <v>311.10000000000002</v>
      </c>
      <c r="E520" s="324">
        <v>43159</v>
      </c>
      <c r="F520" s="1">
        <v>167398.26</v>
      </c>
      <c r="G520" s="5">
        <v>1.4999999999999999E-2</v>
      </c>
      <c r="H520" s="298">
        <v>209.23999999999998</v>
      </c>
      <c r="I520" s="10">
        <v>167398.26</v>
      </c>
      <c r="J520" s="11">
        <f t="shared" si="225"/>
        <v>1.4999999999999999E-2</v>
      </c>
      <c r="K520" s="30">
        <f t="shared" si="226"/>
        <v>209.24782500000001</v>
      </c>
      <c r="L520" s="29">
        <f t="shared" si="227"/>
        <v>7.825000000025284E-3</v>
      </c>
      <c r="M520" s="10">
        <f t="shared" si="228"/>
        <v>167398.26</v>
      </c>
      <c r="N520" s="5">
        <f>VLOOKUP(CONCATENATE(A520,"-6"),'Restated Depr'!$B$6:$G$7674,6,0)</f>
        <v>1.4999999999999999E-2</v>
      </c>
      <c r="O520" s="29">
        <f t="shared" si="229"/>
        <v>209.24782500000001</v>
      </c>
      <c r="P520" s="29">
        <f t="shared" si="230"/>
        <v>0</v>
      </c>
      <c r="Q520" t="s">
        <v>7819</v>
      </c>
    </row>
    <row r="521" spans="1:18" hidden="1">
      <c r="A521" t="s">
        <v>37</v>
      </c>
      <c r="B521" t="s">
        <v>1077</v>
      </c>
      <c r="C521" s="224" t="s">
        <v>7842</v>
      </c>
      <c r="D521" s="221">
        <v>311.10000000000002</v>
      </c>
      <c r="E521" s="324">
        <v>43190</v>
      </c>
      <c r="F521" s="1">
        <v>167398.26</v>
      </c>
      <c r="G521" s="5">
        <v>1.4999999999999999E-2</v>
      </c>
      <c r="H521" s="298">
        <v>209.23999999999998</v>
      </c>
      <c r="I521" s="10">
        <v>167398.26</v>
      </c>
      <c r="J521" s="11">
        <f t="shared" si="225"/>
        <v>1.4999999999999999E-2</v>
      </c>
      <c r="K521" s="30">
        <f t="shared" si="226"/>
        <v>209.24782500000001</v>
      </c>
      <c r="L521" s="29">
        <f t="shared" si="227"/>
        <v>7.825000000025284E-3</v>
      </c>
      <c r="M521" s="10">
        <f t="shared" si="228"/>
        <v>167398.26</v>
      </c>
      <c r="N521" s="5">
        <f>VLOOKUP(CONCATENATE(A521,"-6"),'Restated Depr'!$B$6:$G$7674,6,0)</f>
        <v>1.4999999999999999E-2</v>
      </c>
      <c r="O521" s="29">
        <f t="shared" si="229"/>
        <v>209.24782500000001</v>
      </c>
      <c r="P521" s="29">
        <f t="shared" si="230"/>
        <v>0</v>
      </c>
      <c r="Q521" t="s">
        <v>7819</v>
      </c>
    </row>
    <row r="522" spans="1:18" hidden="1">
      <c r="A522" t="s">
        <v>37</v>
      </c>
      <c r="B522" t="s">
        <v>1078</v>
      </c>
      <c r="C522" s="224" t="s">
        <v>7842</v>
      </c>
      <c r="D522" s="221">
        <v>311.10000000000002</v>
      </c>
      <c r="E522" s="324">
        <v>43220</v>
      </c>
      <c r="F522" s="1">
        <v>167398.26</v>
      </c>
      <c r="G522" s="5">
        <v>1.4999999999999999E-2</v>
      </c>
      <c r="H522" s="298">
        <v>209.23999999999998</v>
      </c>
      <c r="I522" s="10">
        <v>167398.26</v>
      </c>
      <c r="J522" s="11">
        <f t="shared" si="225"/>
        <v>1.4999999999999999E-2</v>
      </c>
      <c r="K522" s="30">
        <f t="shared" si="226"/>
        <v>209.24782500000001</v>
      </c>
      <c r="L522" s="29">
        <f t="shared" si="227"/>
        <v>7.825000000025284E-3</v>
      </c>
      <c r="M522" s="10">
        <f t="shared" si="228"/>
        <v>167398.26</v>
      </c>
      <c r="N522" s="5">
        <f>VLOOKUP(CONCATENATE(A522,"-6"),'Restated Depr'!$B$6:$G$7674,6,0)</f>
        <v>1.4999999999999999E-2</v>
      </c>
      <c r="O522" s="29">
        <f t="shared" si="229"/>
        <v>209.24782500000001</v>
      </c>
      <c r="P522" s="29">
        <f t="shared" si="230"/>
        <v>0</v>
      </c>
      <c r="Q522" t="s">
        <v>7819</v>
      </c>
    </row>
    <row r="523" spans="1:18" hidden="1">
      <c r="A523" t="s">
        <v>37</v>
      </c>
      <c r="B523" t="s">
        <v>1079</v>
      </c>
      <c r="C523" s="224" t="s">
        <v>7842</v>
      </c>
      <c r="D523" s="221">
        <v>311.10000000000002</v>
      </c>
      <c r="E523" s="324">
        <v>43251</v>
      </c>
      <c r="F523" s="1">
        <v>167398.26</v>
      </c>
      <c r="G523" s="5">
        <v>1.4999999999999999E-2</v>
      </c>
      <c r="H523" s="298">
        <v>209.23999999999998</v>
      </c>
      <c r="I523" s="10">
        <v>167398.26</v>
      </c>
      <c r="J523" s="11">
        <f t="shared" si="225"/>
        <v>1.4999999999999999E-2</v>
      </c>
      <c r="K523" s="30">
        <f t="shared" si="226"/>
        <v>209.24782500000001</v>
      </c>
      <c r="L523" s="29">
        <f t="shared" si="227"/>
        <v>7.825000000025284E-3</v>
      </c>
      <c r="M523" s="10">
        <f t="shared" si="228"/>
        <v>167398.26</v>
      </c>
      <c r="N523" s="5">
        <f>VLOOKUP(CONCATENATE(A523,"-6"),'Restated Depr'!$B$6:$G$7674,6,0)</f>
        <v>1.4999999999999999E-2</v>
      </c>
      <c r="O523" s="29">
        <f t="shared" si="229"/>
        <v>209.24782500000001</v>
      </c>
      <c r="P523" s="29">
        <f t="shared" si="230"/>
        <v>0</v>
      </c>
      <c r="Q523" t="s">
        <v>7819</v>
      </c>
    </row>
    <row r="524" spans="1:18" hidden="1">
      <c r="A524" t="s">
        <v>37</v>
      </c>
      <c r="B524" t="s">
        <v>1080</v>
      </c>
      <c r="C524" s="224" t="s">
        <v>7842</v>
      </c>
      <c r="D524" s="221">
        <v>311.10000000000002</v>
      </c>
      <c r="E524" s="324">
        <v>43281</v>
      </c>
      <c r="F524" s="1">
        <v>167398.26</v>
      </c>
      <c r="G524" s="5">
        <v>1.4999999999999999E-2</v>
      </c>
      <c r="H524" s="298">
        <v>209.23999999999998</v>
      </c>
      <c r="I524" s="10">
        <v>167398.26</v>
      </c>
      <c r="J524" s="11">
        <f t="shared" si="225"/>
        <v>1.4999999999999999E-2</v>
      </c>
      <c r="K524" s="30">
        <f t="shared" si="226"/>
        <v>209.24782500000001</v>
      </c>
      <c r="L524" s="29">
        <f t="shared" si="227"/>
        <v>7.825000000025284E-3</v>
      </c>
      <c r="M524" s="10">
        <f t="shared" si="228"/>
        <v>167398.26</v>
      </c>
      <c r="N524" s="5">
        <f>VLOOKUP(CONCATENATE(A524,"-6"),'Restated Depr'!$B$6:$G$7674,6,0)</f>
        <v>1.4999999999999999E-2</v>
      </c>
      <c r="O524" s="29">
        <f t="shared" si="229"/>
        <v>209.24782500000001</v>
      </c>
      <c r="P524" s="29">
        <f t="shared" si="230"/>
        <v>0</v>
      </c>
      <c r="Q524" t="s">
        <v>7819</v>
      </c>
      <c r="R524" s="5"/>
    </row>
    <row r="525" spans="1:18" ht="15.75" hidden="1" thickBot="1">
      <c r="A525" t="s">
        <v>37</v>
      </c>
      <c r="C525" s="224" t="s">
        <v>637</v>
      </c>
      <c r="D525" s="22"/>
      <c r="E525" s="323" t="s">
        <v>606</v>
      </c>
      <c r="F525" s="1"/>
      <c r="G525" s="5"/>
      <c r="H525" s="310">
        <f>SUM(H513:H524)</f>
        <v>2697.8599999999992</v>
      </c>
      <c r="I525" s="10"/>
      <c r="J525" s="10"/>
      <c r="K525" s="32">
        <f>SUM(K513:K524)</f>
        <v>2697.9019569999996</v>
      </c>
      <c r="L525" s="28">
        <f>SUM(L513:L524)</f>
        <v>4.1957000000138578E-2</v>
      </c>
      <c r="M525" s="10"/>
      <c r="N525" s="5"/>
      <c r="O525" s="28">
        <f>SUM(O513:O524)</f>
        <v>2510.9738999999995</v>
      </c>
      <c r="P525" s="28">
        <f>SUM(P513:P524)</f>
        <v>-186.92805699999997</v>
      </c>
    </row>
    <row r="526" spans="1:18" hidden="1">
      <c r="A526" t="s">
        <v>38</v>
      </c>
      <c r="B526" t="s">
        <v>1081</v>
      </c>
      <c r="C526" s="224" t="s">
        <v>7842</v>
      </c>
      <c r="D526" s="221">
        <v>311.101</v>
      </c>
      <c r="E526" s="324">
        <v>42947</v>
      </c>
      <c r="F526" s="9">
        <v>1325313.43</v>
      </c>
      <c r="G526" s="18">
        <v>1.7399999999999999E-2</v>
      </c>
      <c r="H526" s="299">
        <v>1921.7</v>
      </c>
      <c r="I526" s="15">
        <v>1325313.43</v>
      </c>
      <c r="J526" s="11">
        <f t="shared" ref="J526:J537" si="231">G526</f>
        <v>1.7399999999999999E-2</v>
      </c>
      <c r="K526" s="31">
        <f t="shared" ref="K526:K537" si="232">I526*J526/12</f>
        <v>1921.7044734999997</v>
      </c>
      <c r="L526" s="289">
        <f t="shared" ref="L526:L537" si="233">K526-H526</f>
        <v>4.4734999996762781E-3</v>
      </c>
      <c r="M526" s="15">
        <f t="shared" ref="M526:M537" si="234">I526</f>
        <v>1325313.43</v>
      </c>
      <c r="N526" s="5">
        <f>VLOOKUP(CONCATENATE(A526,"-6"),'Restated Depr'!$B$6:$G$7674,6,0)</f>
        <v>1.4999999999999999E-2</v>
      </c>
      <c r="O526" s="289">
        <f t="shared" ref="O526:O537" si="235">M526*N526/12</f>
        <v>1656.6417874999997</v>
      </c>
      <c r="P526" s="289">
        <f t="shared" ref="P526:P537" si="236">O526-K526</f>
        <v>-265.06268599999999</v>
      </c>
      <c r="Q526" t="s">
        <v>7819</v>
      </c>
    </row>
    <row r="527" spans="1:18" hidden="1">
      <c r="A527" t="s">
        <v>38</v>
      </c>
      <c r="B527" t="s">
        <v>1082</v>
      </c>
      <c r="C527" s="224" t="s">
        <v>7842</v>
      </c>
      <c r="D527" s="221">
        <v>311.101</v>
      </c>
      <c r="E527" s="324">
        <v>42978</v>
      </c>
      <c r="F527" s="1">
        <v>1325313.43</v>
      </c>
      <c r="G527" s="18">
        <v>1.7399999999999999E-2</v>
      </c>
      <c r="H527" s="298">
        <v>1921.7</v>
      </c>
      <c r="I527" s="10">
        <v>1325313.43</v>
      </c>
      <c r="J527" s="11">
        <f t="shared" si="231"/>
        <v>1.7399999999999999E-2</v>
      </c>
      <c r="K527" s="30">
        <f t="shared" si="232"/>
        <v>1921.7044734999997</v>
      </c>
      <c r="L527" s="29">
        <f t="shared" si="233"/>
        <v>4.4734999996762781E-3</v>
      </c>
      <c r="M527" s="10">
        <f t="shared" si="234"/>
        <v>1325313.43</v>
      </c>
      <c r="N527" s="5">
        <f>VLOOKUP(CONCATENATE(A527,"-6"),'Restated Depr'!$B$6:$G$7674,6,0)</f>
        <v>1.4999999999999999E-2</v>
      </c>
      <c r="O527" s="29">
        <f t="shared" si="235"/>
        <v>1656.6417874999997</v>
      </c>
      <c r="P527" s="29">
        <f t="shared" si="236"/>
        <v>-265.06268599999999</v>
      </c>
      <c r="Q527" t="s">
        <v>7819</v>
      </c>
    </row>
    <row r="528" spans="1:18" hidden="1">
      <c r="A528" t="s">
        <v>38</v>
      </c>
      <c r="B528" t="s">
        <v>1083</v>
      </c>
      <c r="C528" s="224" t="s">
        <v>7842</v>
      </c>
      <c r="D528" s="221">
        <v>311.101</v>
      </c>
      <c r="E528" s="324">
        <v>43008</v>
      </c>
      <c r="F528" s="1">
        <v>1325313.43</v>
      </c>
      <c r="G528" s="18">
        <v>1.7399999999999999E-2</v>
      </c>
      <c r="H528" s="298">
        <v>1921.7</v>
      </c>
      <c r="I528" s="10">
        <v>1325313.43</v>
      </c>
      <c r="J528" s="11">
        <f t="shared" si="231"/>
        <v>1.7399999999999999E-2</v>
      </c>
      <c r="K528" s="30">
        <f t="shared" si="232"/>
        <v>1921.7044734999997</v>
      </c>
      <c r="L528" s="29">
        <f t="shared" si="233"/>
        <v>4.4734999996762781E-3</v>
      </c>
      <c r="M528" s="10">
        <f t="shared" si="234"/>
        <v>1325313.43</v>
      </c>
      <c r="N528" s="5">
        <f>VLOOKUP(CONCATENATE(A528,"-6"),'Restated Depr'!$B$6:$G$7674,6,0)</f>
        <v>1.4999999999999999E-2</v>
      </c>
      <c r="O528" s="29">
        <f t="shared" si="235"/>
        <v>1656.6417874999997</v>
      </c>
      <c r="P528" s="29">
        <f t="shared" si="236"/>
        <v>-265.06268599999999</v>
      </c>
      <c r="Q528" t="s">
        <v>7819</v>
      </c>
    </row>
    <row r="529" spans="1:18" hidden="1">
      <c r="A529" t="s">
        <v>38</v>
      </c>
      <c r="B529" t="s">
        <v>1084</v>
      </c>
      <c r="C529" s="224" t="s">
        <v>7842</v>
      </c>
      <c r="D529" s="221">
        <v>311.101</v>
      </c>
      <c r="E529" s="324">
        <v>43039</v>
      </c>
      <c r="F529" s="1">
        <v>1325313.43</v>
      </c>
      <c r="G529" s="18">
        <v>1.7399999999999999E-2</v>
      </c>
      <c r="H529" s="298">
        <v>1921.7</v>
      </c>
      <c r="I529" s="10">
        <v>1325313.43</v>
      </c>
      <c r="J529" s="11">
        <f t="shared" si="231"/>
        <v>1.7399999999999999E-2</v>
      </c>
      <c r="K529" s="30">
        <f t="shared" si="232"/>
        <v>1921.7044734999997</v>
      </c>
      <c r="L529" s="29">
        <f t="shared" si="233"/>
        <v>4.4734999996762781E-3</v>
      </c>
      <c r="M529" s="10">
        <f t="shared" si="234"/>
        <v>1325313.43</v>
      </c>
      <c r="N529" s="5">
        <f>VLOOKUP(CONCATENATE(A529,"-6"),'Restated Depr'!$B$6:$G$7674,6,0)</f>
        <v>1.4999999999999999E-2</v>
      </c>
      <c r="O529" s="29">
        <f t="shared" si="235"/>
        <v>1656.6417874999997</v>
      </c>
      <c r="P529" s="29">
        <f t="shared" si="236"/>
        <v>-265.06268599999999</v>
      </c>
      <c r="Q529" t="s">
        <v>7819</v>
      </c>
    </row>
    <row r="530" spans="1:18" hidden="1">
      <c r="A530" t="s">
        <v>38</v>
      </c>
      <c r="B530" t="s">
        <v>1085</v>
      </c>
      <c r="C530" s="224" t="s">
        <v>7842</v>
      </c>
      <c r="D530" s="221">
        <v>311.101</v>
      </c>
      <c r="E530" s="324">
        <v>43069</v>
      </c>
      <c r="F530" s="1">
        <v>1325313.43</v>
      </c>
      <c r="G530" s="18">
        <v>1.7399999999999999E-2</v>
      </c>
      <c r="H530" s="298">
        <v>1921.7</v>
      </c>
      <c r="I530" s="10">
        <v>1325313.43</v>
      </c>
      <c r="J530" s="11">
        <f t="shared" si="231"/>
        <v>1.7399999999999999E-2</v>
      </c>
      <c r="K530" s="30">
        <f t="shared" si="232"/>
        <v>1921.7044734999997</v>
      </c>
      <c r="L530" s="29">
        <f t="shared" si="233"/>
        <v>4.4734999996762781E-3</v>
      </c>
      <c r="M530" s="10">
        <f t="shared" si="234"/>
        <v>1325313.43</v>
      </c>
      <c r="N530" s="5">
        <f>VLOOKUP(CONCATENATE(A530,"-6"),'Restated Depr'!$B$6:$G$7674,6,0)</f>
        <v>1.4999999999999999E-2</v>
      </c>
      <c r="O530" s="29">
        <f t="shared" si="235"/>
        <v>1656.6417874999997</v>
      </c>
      <c r="P530" s="29">
        <f t="shared" si="236"/>
        <v>-265.06268599999999</v>
      </c>
      <c r="Q530" t="s">
        <v>7819</v>
      </c>
    </row>
    <row r="531" spans="1:18" hidden="1">
      <c r="A531" t="s">
        <v>38</v>
      </c>
      <c r="B531" t="s">
        <v>1086</v>
      </c>
      <c r="C531" s="224" t="s">
        <v>7842</v>
      </c>
      <c r="D531" s="221">
        <v>311.101</v>
      </c>
      <c r="E531" s="324">
        <v>43100</v>
      </c>
      <c r="F531" s="1">
        <v>1325313.43</v>
      </c>
      <c r="G531" s="18">
        <v>1.6400000000000001E-2</v>
      </c>
      <c r="H531" s="298">
        <v>1811.2600000000002</v>
      </c>
      <c r="I531" s="10">
        <v>1325313.43</v>
      </c>
      <c r="J531" s="11">
        <f t="shared" si="231"/>
        <v>1.6400000000000001E-2</v>
      </c>
      <c r="K531" s="30">
        <f t="shared" si="232"/>
        <v>1811.2616876666668</v>
      </c>
      <c r="L531" s="29">
        <f t="shared" si="233"/>
        <v>1.6876666666121309E-3</v>
      </c>
      <c r="M531" s="10">
        <f t="shared" si="234"/>
        <v>1325313.43</v>
      </c>
      <c r="N531" s="5">
        <f>VLOOKUP(CONCATENATE(A531,"-6"),'Restated Depr'!$B$6:$G$7674,6,0)</f>
        <v>1.4999999999999999E-2</v>
      </c>
      <c r="O531" s="29">
        <f t="shared" si="235"/>
        <v>1656.6417874999997</v>
      </c>
      <c r="P531" s="29">
        <f t="shared" si="236"/>
        <v>-154.61990016666709</v>
      </c>
      <c r="Q531" t="s">
        <v>7819</v>
      </c>
    </row>
    <row r="532" spans="1:18" hidden="1">
      <c r="A532" t="s">
        <v>38</v>
      </c>
      <c r="B532" t="s">
        <v>1087</v>
      </c>
      <c r="C532" s="224" t="s">
        <v>7842</v>
      </c>
      <c r="D532" s="221">
        <v>311.101</v>
      </c>
      <c r="E532" s="324">
        <v>43131</v>
      </c>
      <c r="F532" s="1">
        <v>1325313.43</v>
      </c>
      <c r="G532" s="5">
        <v>1.4999999999999999E-2</v>
      </c>
      <c r="H532" s="298">
        <v>1656.64</v>
      </c>
      <c r="I532" s="10">
        <v>1325313.43</v>
      </c>
      <c r="J532" s="11">
        <f t="shared" si="231"/>
        <v>1.4999999999999999E-2</v>
      </c>
      <c r="K532" s="30">
        <f t="shared" si="232"/>
        <v>1656.6417874999997</v>
      </c>
      <c r="L532" s="29">
        <f t="shared" si="233"/>
        <v>1.7874999996365659E-3</v>
      </c>
      <c r="M532" s="10">
        <f t="shared" si="234"/>
        <v>1325313.43</v>
      </c>
      <c r="N532" s="5">
        <f>VLOOKUP(CONCATENATE(A532,"-6"),'Restated Depr'!$B$6:$G$7674,6,0)</f>
        <v>1.4999999999999999E-2</v>
      </c>
      <c r="O532" s="29">
        <f t="shared" si="235"/>
        <v>1656.6417874999997</v>
      </c>
      <c r="P532" s="29">
        <f t="shared" si="236"/>
        <v>0</v>
      </c>
      <c r="Q532" t="s">
        <v>7819</v>
      </c>
    </row>
    <row r="533" spans="1:18" hidden="1">
      <c r="A533" t="s">
        <v>38</v>
      </c>
      <c r="B533" t="s">
        <v>1088</v>
      </c>
      <c r="C533" s="224" t="s">
        <v>7842</v>
      </c>
      <c r="D533" s="221">
        <v>311.101</v>
      </c>
      <c r="E533" s="324">
        <v>43159</v>
      </c>
      <c r="F533" s="1">
        <v>1325313.43</v>
      </c>
      <c r="G533" s="5">
        <v>1.4999999999999999E-2</v>
      </c>
      <c r="H533" s="298">
        <v>1656.64</v>
      </c>
      <c r="I533" s="10">
        <v>1325313.43</v>
      </c>
      <c r="J533" s="11">
        <f t="shared" si="231"/>
        <v>1.4999999999999999E-2</v>
      </c>
      <c r="K533" s="30">
        <f t="shared" si="232"/>
        <v>1656.6417874999997</v>
      </c>
      <c r="L533" s="29">
        <f t="shared" si="233"/>
        <v>1.7874999996365659E-3</v>
      </c>
      <c r="M533" s="10">
        <f t="shared" si="234"/>
        <v>1325313.43</v>
      </c>
      <c r="N533" s="5">
        <f>VLOOKUP(CONCATENATE(A533,"-6"),'Restated Depr'!$B$6:$G$7674,6,0)</f>
        <v>1.4999999999999999E-2</v>
      </c>
      <c r="O533" s="29">
        <f t="shared" si="235"/>
        <v>1656.6417874999997</v>
      </c>
      <c r="P533" s="29">
        <f t="shared" si="236"/>
        <v>0</v>
      </c>
      <c r="Q533" t="s">
        <v>7819</v>
      </c>
    </row>
    <row r="534" spans="1:18" hidden="1">
      <c r="A534" t="s">
        <v>38</v>
      </c>
      <c r="B534" t="s">
        <v>1089</v>
      </c>
      <c r="C534" s="224" t="s">
        <v>7842</v>
      </c>
      <c r="D534" s="221">
        <v>311.101</v>
      </c>
      <c r="E534" s="324">
        <v>43190</v>
      </c>
      <c r="F534" s="1">
        <v>1325313.43</v>
      </c>
      <c r="G534" s="5">
        <v>1.4999999999999999E-2</v>
      </c>
      <c r="H534" s="298">
        <v>1656.64</v>
      </c>
      <c r="I534" s="10">
        <v>1325313.43</v>
      </c>
      <c r="J534" s="11">
        <f t="shared" si="231"/>
        <v>1.4999999999999999E-2</v>
      </c>
      <c r="K534" s="30">
        <f t="shared" si="232"/>
        <v>1656.6417874999997</v>
      </c>
      <c r="L534" s="29">
        <f t="shared" si="233"/>
        <v>1.7874999996365659E-3</v>
      </c>
      <c r="M534" s="10">
        <f t="shared" si="234"/>
        <v>1325313.43</v>
      </c>
      <c r="N534" s="5">
        <f>VLOOKUP(CONCATENATE(A534,"-6"),'Restated Depr'!$B$6:$G$7674,6,0)</f>
        <v>1.4999999999999999E-2</v>
      </c>
      <c r="O534" s="29">
        <f t="shared" si="235"/>
        <v>1656.6417874999997</v>
      </c>
      <c r="P534" s="29">
        <f t="shared" si="236"/>
        <v>0</v>
      </c>
      <c r="Q534" t="s">
        <v>7819</v>
      </c>
    </row>
    <row r="535" spans="1:18" hidden="1">
      <c r="A535" t="s">
        <v>38</v>
      </c>
      <c r="B535" t="s">
        <v>1090</v>
      </c>
      <c r="C535" s="224" t="s">
        <v>7842</v>
      </c>
      <c r="D535" s="221">
        <v>311.101</v>
      </c>
      <c r="E535" s="324">
        <v>43220</v>
      </c>
      <c r="F535" s="1">
        <v>1325313.43</v>
      </c>
      <c r="G535" s="5">
        <v>1.4999999999999999E-2</v>
      </c>
      <c r="H535" s="298">
        <v>1656.64</v>
      </c>
      <c r="I535" s="10">
        <v>1325313.43</v>
      </c>
      <c r="J535" s="11">
        <f t="shared" si="231"/>
        <v>1.4999999999999999E-2</v>
      </c>
      <c r="K535" s="30">
        <f t="shared" si="232"/>
        <v>1656.6417874999997</v>
      </c>
      <c r="L535" s="29">
        <f t="shared" si="233"/>
        <v>1.7874999996365659E-3</v>
      </c>
      <c r="M535" s="10">
        <f t="shared" si="234"/>
        <v>1325313.43</v>
      </c>
      <c r="N535" s="5">
        <f>VLOOKUP(CONCATENATE(A535,"-6"),'Restated Depr'!$B$6:$G$7674,6,0)</f>
        <v>1.4999999999999999E-2</v>
      </c>
      <c r="O535" s="29">
        <f t="shared" si="235"/>
        <v>1656.6417874999997</v>
      </c>
      <c r="P535" s="29">
        <f t="shared" si="236"/>
        <v>0</v>
      </c>
      <c r="Q535" t="s">
        <v>7819</v>
      </c>
    </row>
    <row r="536" spans="1:18" hidden="1">
      <c r="A536" t="s">
        <v>38</v>
      </c>
      <c r="B536" t="s">
        <v>1091</v>
      </c>
      <c r="C536" s="224" t="s">
        <v>7842</v>
      </c>
      <c r="D536" s="221">
        <v>311.101</v>
      </c>
      <c r="E536" s="324">
        <v>43251</v>
      </c>
      <c r="F536" s="1">
        <v>1325313.43</v>
      </c>
      <c r="G536" s="5">
        <v>1.4999999999999999E-2</v>
      </c>
      <c r="H536" s="298">
        <v>1656.64</v>
      </c>
      <c r="I536" s="10">
        <v>1325313.43</v>
      </c>
      <c r="J536" s="11">
        <f t="shared" si="231"/>
        <v>1.4999999999999999E-2</v>
      </c>
      <c r="K536" s="30">
        <f t="shared" si="232"/>
        <v>1656.6417874999997</v>
      </c>
      <c r="L536" s="29">
        <f t="shared" si="233"/>
        <v>1.7874999996365659E-3</v>
      </c>
      <c r="M536" s="10">
        <f t="shared" si="234"/>
        <v>1325313.43</v>
      </c>
      <c r="N536" s="5">
        <f>VLOOKUP(CONCATENATE(A536,"-6"),'Restated Depr'!$B$6:$G$7674,6,0)</f>
        <v>1.4999999999999999E-2</v>
      </c>
      <c r="O536" s="29">
        <f t="shared" si="235"/>
        <v>1656.6417874999997</v>
      </c>
      <c r="P536" s="29">
        <f t="shared" si="236"/>
        <v>0</v>
      </c>
      <c r="Q536" t="s">
        <v>7819</v>
      </c>
    </row>
    <row r="537" spans="1:18" hidden="1">
      <c r="A537" t="s">
        <v>38</v>
      </c>
      <c r="B537" t="s">
        <v>1092</v>
      </c>
      <c r="C537" s="224" t="s">
        <v>7842</v>
      </c>
      <c r="D537" s="221">
        <v>311.101</v>
      </c>
      <c r="E537" s="324">
        <v>43281</v>
      </c>
      <c r="F537" s="1">
        <v>1325313.43</v>
      </c>
      <c r="G537" s="5">
        <v>1.4999999999999999E-2</v>
      </c>
      <c r="H537" s="298">
        <v>1656.64</v>
      </c>
      <c r="I537" s="10">
        <v>1325313.43</v>
      </c>
      <c r="J537" s="11">
        <f t="shared" si="231"/>
        <v>1.4999999999999999E-2</v>
      </c>
      <c r="K537" s="30">
        <f t="shared" si="232"/>
        <v>1656.6417874999997</v>
      </c>
      <c r="L537" s="29">
        <f t="shared" si="233"/>
        <v>1.7874999996365659E-3</v>
      </c>
      <c r="M537" s="10">
        <f t="shared" si="234"/>
        <v>1325313.43</v>
      </c>
      <c r="N537" s="5">
        <f>VLOOKUP(CONCATENATE(A537,"-6"),'Restated Depr'!$B$6:$G$7674,6,0)</f>
        <v>1.4999999999999999E-2</v>
      </c>
      <c r="O537" s="29">
        <f t="shared" si="235"/>
        <v>1656.6417874999997</v>
      </c>
      <c r="P537" s="29">
        <f t="shared" si="236"/>
        <v>0</v>
      </c>
      <c r="Q537" t="s">
        <v>7819</v>
      </c>
      <c r="R537" s="5"/>
    </row>
    <row r="538" spans="1:18" ht="15.75" hidden="1" thickBot="1">
      <c r="A538" t="s">
        <v>38</v>
      </c>
      <c r="C538" s="224" t="s">
        <v>637</v>
      </c>
      <c r="D538" s="22"/>
      <c r="E538" s="323" t="s">
        <v>606</v>
      </c>
      <c r="F538" s="1"/>
      <c r="G538" s="5"/>
      <c r="H538" s="310">
        <f>SUM(H526:H537)</f>
        <v>21359.599999999999</v>
      </c>
      <c r="I538" s="10"/>
      <c r="J538" s="10"/>
      <c r="K538" s="32">
        <f>SUM(K526:K537)</f>
        <v>21359.634780166667</v>
      </c>
      <c r="L538" s="28">
        <f>SUM(L526:L537)</f>
        <v>3.4780166662812917E-2</v>
      </c>
      <c r="M538" s="10"/>
      <c r="N538" s="5"/>
      <c r="O538" s="28">
        <f>SUM(O526:O537)</f>
        <v>19879.701450000004</v>
      </c>
      <c r="P538" s="28">
        <f>SUM(P526:P537)</f>
        <v>-1479.933330166667</v>
      </c>
    </row>
    <row r="539" spans="1:18" hidden="1">
      <c r="A539" t="s">
        <v>39</v>
      </c>
      <c r="B539" t="s">
        <v>1093</v>
      </c>
      <c r="C539" s="224" t="s">
        <v>7842</v>
      </c>
      <c r="D539" s="221">
        <v>311.01</v>
      </c>
      <c r="E539" s="324">
        <v>42947</v>
      </c>
      <c r="F539" s="9">
        <v>9362368.5999999996</v>
      </c>
      <c r="G539" s="18">
        <v>1.7400000000000002E-2</v>
      </c>
      <c r="H539" s="299">
        <v>13575.44</v>
      </c>
      <c r="I539" s="15">
        <v>9331210.6799999997</v>
      </c>
      <c r="J539" s="11">
        <f t="shared" ref="J539:J550" si="237">G539</f>
        <v>1.7400000000000002E-2</v>
      </c>
      <c r="K539" s="31">
        <f t="shared" ref="K539:K550" si="238">I539*J539/12</f>
        <v>13530.255486000002</v>
      </c>
      <c r="L539" s="289">
        <f t="shared" ref="L539:L550" si="239">K539-H539</f>
        <v>-45.184513999998671</v>
      </c>
      <c r="M539" s="15">
        <f t="shared" ref="M539:M550" si="240">I539</f>
        <v>9331210.6799999997</v>
      </c>
      <c r="N539" s="5">
        <f>VLOOKUP(CONCATENATE(A539,"-6"),'Restated Depr'!$B$6:$G$7674,6,0)</f>
        <v>4.8599999999999997E-2</v>
      </c>
      <c r="O539" s="289">
        <f t="shared" ref="O539:O550" si="241">M539*N539/12</f>
        <v>37791.403253999997</v>
      </c>
      <c r="P539" s="289">
        <f t="shared" ref="P539:P550" si="242">O539-K539</f>
        <v>24261.147767999995</v>
      </c>
      <c r="Q539" t="s">
        <v>7819</v>
      </c>
    </row>
    <row r="540" spans="1:18" hidden="1">
      <c r="A540" t="s">
        <v>39</v>
      </c>
      <c r="B540" t="s">
        <v>1094</v>
      </c>
      <c r="C540" s="224" t="s">
        <v>7842</v>
      </c>
      <c r="D540" s="221">
        <v>311.01</v>
      </c>
      <c r="E540" s="324">
        <v>42978</v>
      </c>
      <c r="F540" s="1">
        <v>9362378.2699999996</v>
      </c>
      <c r="G540" s="18">
        <v>1.7400000000000002E-2</v>
      </c>
      <c r="H540" s="298">
        <v>13575.449999999999</v>
      </c>
      <c r="I540" s="10">
        <v>9331210.6799999997</v>
      </c>
      <c r="J540" s="11">
        <f t="shared" si="237"/>
        <v>1.7400000000000002E-2</v>
      </c>
      <c r="K540" s="30">
        <f t="shared" si="238"/>
        <v>13530.255486000002</v>
      </c>
      <c r="L540" s="29">
        <f t="shared" si="239"/>
        <v>-45.194513999997071</v>
      </c>
      <c r="M540" s="10">
        <f t="shared" si="240"/>
        <v>9331210.6799999997</v>
      </c>
      <c r="N540" s="5">
        <f>VLOOKUP(CONCATENATE(A540,"-6"),'Restated Depr'!$B$6:$G$7674,6,0)</f>
        <v>4.8599999999999997E-2</v>
      </c>
      <c r="O540" s="29">
        <f t="shared" si="241"/>
        <v>37791.403253999997</v>
      </c>
      <c r="P540" s="29">
        <f t="shared" si="242"/>
        <v>24261.147767999995</v>
      </c>
      <c r="Q540" t="s">
        <v>7819</v>
      </c>
    </row>
    <row r="541" spans="1:18" hidden="1">
      <c r="A541" t="s">
        <v>39</v>
      </c>
      <c r="B541" t="s">
        <v>1095</v>
      </c>
      <c r="C541" s="224" t="s">
        <v>7842</v>
      </c>
      <c r="D541" s="221">
        <v>311.01</v>
      </c>
      <c r="E541" s="324">
        <v>43008</v>
      </c>
      <c r="F541" s="1">
        <v>9362378.2699999996</v>
      </c>
      <c r="G541" s="18">
        <v>1.7400000000000002E-2</v>
      </c>
      <c r="H541" s="298">
        <v>13575.449999999999</v>
      </c>
      <c r="I541" s="10">
        <v>9331210.6799999997</v>
      </c>
      <c r="J541" s="11">
        <f t="shared" si="237"/>
        <v>1.7400000000000002E-2</v>
      </c>
      <c r="K541" s="30">
        <f t="shared" si="238"/>
        <v>13530.255486000002</v>
      </c>
      <c r="L541" s="29">
        <f t="shared" si="239"/>
        <v>-45.194513999997071</v>
      </c>
      <c r="M541" s="10">
        <f t="shared" si="240"/>
        <v>9331210.6799999997</v>
      </c>
      <c r="N541" s="5">
        <f>VLOOKUP(CONCATENATE(A541,"-6"),'Restated Depr'!$B$6:$G$7674,6,0)</f>
        <v>4.8599999999999997E-2</v>
      </c>
      <c r="O541" s="29">
        <f t="shared" si="241"/>
        <v>37791.403253999997</v>
      </c>
      <c r="P541" s="29">
        <f t="shared" si="242"/>
        <v>24261.147767999995</v>
      </c>
      <c r="Q541" t="s">
        <v>7819</v>
      </c>
    </row>
    <row r="542" spans="1:18" hidden="1">
      <c r="A542" t="s">
        <v>39</v>
      </c>
      <c r="B542" t="s">
        <v>1096</v>
      </c>
      <c r="C542" s="224" t="s">
        <v>7842</v>
      </c>
      <c r="D542" s="221">
        <v>311.01</v>
      </c>
      <c r="E542" s="324">
        <v>43039</v>
      </c>
      <c r="F542" s="1">
        <v>9365121.8900000006</v>
      </c>
      <c r="G542" s="18">
        <v>1.7400000000000002E-2</v>
      </c>
      <c r="H542" s="298">
        <v>13579.42</v>
      </c>
      <c r="I542" s="10">
        <v>9331210.6799999997</v>
      </c>
      <c r="J542" s="11">
        <f t="shared" si="237"/>
        <v>1.7400000000000002E-2</v>
      </c>
      <c r="K542" s="30">
        <f t="shared" si="238"/>
        <v>13530.255486000002</v>
      </c>
      <c r="L542" s="29">
        <f t="shared" si="239"/>
        <v>-49.164513999998235</v>
      </c>
      <c r="M542" s="10">
        <f t="shared" si="240"/>
        <v>9331210.6799999997</v>
      </c>
      <c r="N542" s="5">
        <f>VLOOKUP(CONCATENATE(A542,"-6"),'Restated Depr'!$B$6:$G$7674,6,0)</f>
        <v>4.8599999999999997E-2</v>
      </c>
      <c r="O542" s="29">
        <f t="shared" si="241"/>
        <v>37791.403253999997</v>
      </c>
      <c r="P542" s="29">
        <f t="shared" si="242"/>
        <v>24261.147767999995</v>
      </c>
      <c r="Q542" t="s">
        <v>7819</v>
      </c>
    </row>
    <row r="543" spans="1:18" hidden="1">
      <c r="A543" t="s">
        <v>39</v>
      </c>
      <c r="B543" t="s">
        <v>1097</v>
      </c>
      <c r="C543" s="224" t="s">
        <v>7842</v>
      </c>
      <c r="D543" s="221">
        <v>311.01</v>
      </c>
      <c r="E543" s="324">
        <v>43069</v>
      </c>
      <c r="F543" s="1">
        <v>9386313.9399999995</v>
      </c>
      <c r="G543" s="18">
        <v>1.7400000000000002E-2</v>
      </c>
      <c r="H543" s="298">
        <v>13610.159999999998</v>
      </c>
      <c r="I543" s="10">
        <v>9331210.6799999997</v>
      </c>
      <c r="J543" s="11">
        <f t="shared" si="237"/>
        <v>1.7400000000000002E-2</v>
      </c>
      <c r="K543" s="30">
        <f t="shared" si="238"/>
        <v>13530.255486000002</v>
      </c>
      <c r="L543" s="29">
        <f t="shared" si="239"/>
        <v>-79.904513999996198</v>
      </c>
      <c r="M543" s="10">
        <f t="shared" si="240"/>
        <v>9331210.6799999997</v>
      </c>
      <c r="N543" s="5">
        <f>VLOOKUP(CONCATENATE(A543,"-6"),'Restated Depr'!$B$6:$G$7674,6,0)</f>
        <v>4.8599999999999997E-2</v>
      </c>
      <c r="O543" s="29">
        <f t="shared" si="241"/>
        <v>37791.403253999997</v>
      </c>
      <c r="P543" s="29">
        <f t="shared" si="242"/>
        <v>24261.147767999995</v>
      </c>
      <c r="Q543" t="s">
        <v>7819</v>
      </c>
    </row>
    <row r="544" spans="1:18" hidden="1">
      <c r="A544" t="s">
        <v>39</v>
      </c>
      <c r="B544" t="s">
        <v>1098</v>
      </c>
      <c r="C544" s="224" t="s">
        <v>7842</v>
      </c>
      <c r="D544" s="221">
        <v>311.01</v>
      </c>
      <c r="E544" s="324">
        <v>43100</v>
      </c>
      <c r="F544" s="1">
        <v>9415025.1400000006</v>
      </c>
      <c r="G544" s="18">
        <v>3.0500000000000003E-2</v>
      </c>
      <c r="H544" s="298">
        <v>23929.86</v>
      </c>
      <c r="I544" s="10">
        <v>9331210.6799999997</v>
      </c>
      <c r="J544" s="11">
        <f t="shared" si="237"/>
        <v>3.0500000000000003E-2</v>
      </c>
      <c r="K544" s="30">
        <f t="shared" si="238"/>
        <v>23716.827145000003</v>
      </c>
      <c r="L544" s="29">
        <f t="shared" si="239"/>
        <v>-213.03285499999765</v>
      </c>
      <c r="M544" s="10">
        <f t="shared" si="240"/>
        <v>9331210.6799999997</v>
      </c>
      <c r="N544" s="5">
        <f>VLOOKUP(CONCATENATE(A544,"-6"),'Restated Depr'!$B$6:$G$7674,6,0)</f>
        <v>4.8599999999999997E-2</v>
      </c>
      <c r="O544" s="29">
        <f t="shared" si="241"/>
        <v>37791.403253999997</v>
      </c>
      <c r="P544" s="29">
        <f t="shared" si="242"/>
        <v>14074.576108999994</v>
      </c>
      <c r="Q544" t="s">
        <v>7819</v>
      </c>
    </row>
    <row r="545" spans="1:18" hidden="1">
      <c r="A545" t="s">
        <v>39</v>
      </c>
      <c r="B545" t="s">
        <v>1099</v>
      </c>
      <c r="C545" s="224" t="s">
        <v>7842</v>
      </c>
      <c r="D545" s="221">
        <v>311.01</v>
      </c>
      <c r="E545" s="324">
        <v>43131</v>
      </c>
      <c r="F545" s="1">
        <v>9365068.2599999998</v>
      </c>
      <c r="G545" s="5">
        <v>4.8599999999999997E-2</v>
      </c>
      <c r="H545" s="298">
        <v>37928.53</v>
      </c>
      <c r="I545" s="10">
        <v>9331210.6799999997</v>
      </c>
      <c r="J545" s="11">
        <f t="shared" si="237"/>
        <v>4.8599999999999997E-2</v>
      </c>
      <c r="K545" s="30">
        <f t="shared" si="238"/>
        <v>37791.403253999997</v>
      </c>
      <c r="L545" s="29">
        <f t="shared" si="239"/>
        <v>-137.12674600000173</v>
      </c>
      <c r="M545" s="10">
        <f t="shared" si="240"/>
        <v>9331210.6799999997</v>
      </c>
      <c r="N545" s="5">
        <f>VLOOKUP(CONCATENATE(A545,"-6"),'Restated Depr'!$B$6:$G$7674,6,0)</f>
        <v>4.8599999999999997E-2</v>
      </c>
      <c r="O545" s="29">
        <f t="shared" si="241"/>
        <v>37791.403253999997</v>
      </c>
      <c r="P545" s="29">
        <f t="shared" si="242"/>
        <v>0</v>
      </c>
      <c r="Q545" t="s">
        <v>7819</v>
      </c>
    </row>
    <row r="546" spans="1:18" hidden="1">
      <c r="A546" t="s">
        <v>39</v>
      </c>
      <c r="B546" t="s">
        <v>1100</v>
      </c>
      <c r="C546" s="224" t="s">
        <v>7842</v>
      </c>
      <c r="D546" s="221">
        <v>311.01</v>
      </c>
      <c r="E546" s="324">
        <v>43159</v>
      </c>
      <c r="F546" s="1">
        <v>9304853.3200000003</v>
      </c>
      <c r="G546" s="5">
        <v>4.8599999999999997E-2</v>
      </c>
      <c r="H546" s="298">
        <v>37684.660000000003</v>
      </c>
      <c r="I546" s="10">
        <v>9331210.6799999997</v>
      </c>
      <c r="J546" s="11">
        <f t="shared" si="237"/>
        <v>4.8599999999999997E-2</v>
      </c>
      <c r="K546" s="30">
        <f t="shared" si="238"/>
        <v>37791.403253999997</v>
      </c>
      <c r="L546" s="29">
        <f t="shared" si="239"/>
        <v>106.74325399999361</v>
      </c>
      <c r="M546" s="10">
        <f t="shared" si="240"/>
        <v>9331210.6799999997</v>
      </c>
      <c r="N546" s="5">
        <f>VLOOKUP(CONCATENATE(A546,"-6"),'Restated Depr'!$B$6:$G$7674,6,0)</f>
        <v>4.8599999999999997E-2</v>
      </c>
      <c r="O546" s="29">
        <f t="shared" si="241"/>
        <v>37791.403253999997</v>
      </c>
      <c r="P546" s="29">
        <f t="shared" si="242"/>
        <v>0</v>
      </c>
      <c r="Q546" t="s">
        <v>7819</v>
      </c>
    </row>
    <row r="547" spans="1:18" hidden="1">
      <c r="A547" t="s">
        <v>39</v>
      </c>
      <c r="B547" t="s">
        <v>1101</v>
      </c>
      <c r="C547" s="224" t="s">
        <v>7842</v>
      </c>
      <c r="D547" s="221">
        <v>311.01</v>
      </c>
      <c r="E547" s="324">
        <v>43190</v>
      </c>
      <c r="F547" s="1">
        <v>9304858.0500000007</v>
      </c>
      <c r="G547" s="5">
        <v>4.8599999999999997E-2</v>
      </c>
      <c r="H547" s="298">
        <v>37684.68</v>
      </c>
      <c r="I547" s="10">
        <v>9331210.6799999997</v>
      </c>
      <c r="J547" s="11">
        <f t="shared" si="237"/>
        <v>4.8599999999999997E-2</v>
      </c>
      <c r="K547" s="30">
        <f t="shared" si="238"/>
        <v>37791.403253999997</v>
      </c>
      <c r="L547" s="29">
        <f t="shared" si="239"/>
        <v>106.72325399999681</v>
      </c>
      <c r="M547" s="10">
        <f t="shared" si="240"/>
        <v>9331210.6799999997</v>
      </c>
      <c r="N547" s="5">
        <f>VLOOKUP(CONCATENATE(A547,"-6"),'Restated Depr'!$B$6:$G$7674,6,0)</f>
        <v>4.8599999999999997E-2</v>
      </c>
      <c r="O547" s="29">
        <f t="shared" si="241"/>
        <v>37791.403253999997</v>
      </c>
      <c r="P547" s="29">
        <f t="shared" si="242"/>
        <v>0</v>
      </c>
      <c r="Q547" t="s">
        <v>7819</v>
      </c>
    </row>
    <row r="548" spans="1:18" hidden="1">
      <c r="A548" t="s">
        <v>39</v>
      </c>
      <c r="B548" t="s">
        <v>1102</v>
      </c>
      <c r="C548" s="224" t="s">
        <v>7842</v>
      </c>
      <c r="D548" s="221">
        <v>311.01</v>
      </c>
      <c r="E548" s="324">
        <v>43220</v>
      </c>
      <c r="F548" s="1">
        <v>9304864.9900000002</v>
      </c>
      <c r="G548" s="5">
        <v>4.8599999999999997E-2</v>
      </c>
      <c r="H548" s="298">
        <v>37684.699999999997</v>
      </c>
      <c r="I548" s="10">
        <v>9331210.6799999997</v>
      </c>
      <c r="J548" s="11">
        <f t="shared" si="237"/>
        <v>4.8599999999999997E-2</v>
      </c>
      <c r="K548" s="30">
        <f t="shared" si="238"/>
        <v>37791.403253999997</v>
      </c>
      <c r="L548" s="29">
        <f t="shared" si="239"/>
        <v>106.70325400000002</v>
      </c>
      <c r="M548" s="10">
        <f t="shared" si="240"/>
        <v>9331210.6799999997</v>
      </c>
      <c r="N548" s="5">
        <f>VLOOKUP(CONCATENATE(A548,"-6"),'Restated Depr'!$B$6:$G$7674,6,0)</f>
        <v>4.8599999999999997E-2</v>
      </c>
      <c r="O548" s="29">
        <f t="shared" si="241"/>
        <v>37791.403253999997</v>
      </c>
      <c r="P548" s="29">
        <f t="shared" si="242"/>
        <v>0</v>
      </c>
      <c r="Q548" t="s">
        <v>7819</v>
      </c>
    </row>
    <row r="549" spans="1:18" hidden="1">
      <c r="A549" t="s">
        <v>39</v>
      </c>
      <c r="B549" t="s">
        <v>1103</v>
      </c>
      <c r="C549" s="224" t="s">
        <v>7842</v>
      </c>
      <c r="D549" s="221">
        <v>311.01</v>
      </c>
      <c r="E549" s="324">
        <v>43251</v>
      </c>
      <c r="F549" s="1">
        <v>9317947.0199999996</v>
      </c>
      <c r="G549" s="5">
        <v>4.8599999999999997E-2</v>
      </c>
      <c r="H549" s="298">
        <v>37737.69</v>
      </c>
      <c r="I549" s="10">
        <v>9331210.6799999997</v>
      </c>
      <c r="J549" s="11">
        <f t="shared" si="237"/>
        <v>4.8599999999999997E-2</v>
      </c>
      <c r="K549" s="30">
        <f t="shared" si="238"/>
        <v>37791.403253999997</v>
      </c>
      <c r="L549" s="29">
        <f t="shared" si="239"/>
        <v>53.713253999994777</v>
      </c>
      <c r="M549" s="10">
        <f t="shared" si="240"/>
        <v>9331210.6799999997</v>
      </c>
      <c r="N549" s="5">
        <f>VLOOKUP(CONCATENATE(A549,"-6"),'Restated Depr'!$B$6:$G$7674,6,0)</f>
        <v>4.8599999999999997E-2</v>
      </c>
      <c r="O549" s="29">
        <f t="shared" si="241"/>
        <v>37791.403253999997</v>
      </c>
      <c r="P549" s="29">
        <f t="shared" si="242"/>
        <v>0</v>
      </c>
      <c r="Q549" t="s">
        <v>7819</v>
      </c>
    </row>
    <row r="550" spans="1:18" hidden="1">
      <c r="A550" t="s">
        <v>39</v>
      </c>
      <c r="B550" t="s">
        <v>1104</v>
      </c>
      <c r="C550" s="224" t="s">
        <v>7842</v>
      </c>
      <c r="D550" s="221">
        <v>311.01</v>
      </c>
      <c r="E550" s="324">
        <v>43281</v>
      </c>
      <c r="F550" s="1">
        <v>9331210.6799999997</v>
      </c>
      <c r="G550" s="5">
        <v>4.8599999999999997E-2</v>
      </c>
      <c r="H550" s="298">
        <v>37791.4</v>
      </c>
      <c r="I550" s="10">
        <v>9331210.6799999997</v>
      </c>
      <c r="J550" s="11">
        <f t="shared" si="237"/>
        <v>4.8599999999999997E-2</v>
      </c>
      <c r="K550" s="30">
        <f t="shared" si="238"/>
        <v>37791.403253999997</v>
      </c>
      <c r="L550" s="29">
        <f t="shared" si="239"/>
        <v>3.2539999956497923E-3</v>
      </c>
      <c r="M550" s="10">
        <f t="shared" si="240"/>
        <v>9331210.6799999997</v>
      </c>
      <c r="N550" s="5">
        <f>VLOOKUP(CONCATENATE(A550,"-6"),'Restated Depr'!$B$6:$G$7674,6,0)</f>
        <v>4.8599999999999997E-2</v>
      </c>
      <c r="O550" s="29">
        <f t="shared" si="241"/>
        <v>37791.403253999997</v>
      </c>
      <c r="P550" s="29">
        <f t="shared" si="242"/>
        <v>0</v>
      </c>
      <c r="Q550" t="s">
        <v>7819</v>
      </c>
      <c r="R550" s="5"/>
    </row>
    <row r="551" spans="1:18" ht="15.75" hidden="1" thickBot="1">
      <c r="A551" t="s">
        <v>39</v>
      </c>
      <c r="C551" s="224" t="s">
        <v>637</v>
      </c>
      <c r="D551" s="22"/>
      <c r="E551" s="323" t="s">
        <v>606</v>
      </c>
      <c r="F551" s="1"/>
      <c r="G551" s="5"/>
      <c r="H551" s="310">
        <f>SUM(H539:H550)</f>
        <v>318357.44</v>
      </c>
      <c r="I551" s="10"/>
      <c r="J551" s="10"/>
      <c r="K551" s="32">
        <f>SUM(K539:K550)</f>
        <v>318116.52409900003</v>
      </c>
      <c r="L551" s="28">
        <f>SUM(L539:L550)</f>
        <v>-240.91590100000576</v>
      </c>
      <c r="M551" s="10"/>
      <c r="N551" s="5"/>
      <c r="O551" s="28">
        <f>SUM(O539:O550)</f>
        <v>453496.83904799999</v>
      </c>
      <c r="P551" s="28">
        <f>SUM(P539:P550)</f>
        <v>135380.31494899996</v>
      </c>
    </row>
    <row r="552" spans="1:18" hidden="1">
      <c r="A552" s="17" t="s">
        <v>40</v>
      </c>
      <c r="B552" s="17" t="s">
        <v>1105</v>
      </c>
      <c r="C552" s="227" t="s">
        <v>7842</v>
      </c>
      <c r="D552" s="222">
        <v>311.05</v>
      </c>
      <c r="E552" s="329">
        <v>42947</v>
      </c>
      <c r="F552" s="48">
        <v>30924398.899999999</v>
      </c>
      <c r="G552" s="18">
        <v>1.23E-2</v>
      </c>
      <c r="H552" s="299">
        <v>25544</v>
      </c>
      <c r="I552" s="288">
        <v>30924398.899999999</v>
      </c>
      <c r="J552" s="212">
        <f t="shared" ref="J552:J563" si="243">G552</f>
        <v>1.23E-2</v>
      </c>
      <c r="K552" s="292">
        <f t="shared" ref="K552:K563" si="244">I552*J552/12</f>
        <v>31697.508872499999</v>
      </c>
      <c r="L552" s="293">
        <f t="shared" ref="L552:L563" si="245">K552-H552</f>
        <v>6153.5088724999987</v>
      </c>
      <c r="M552" s="288">
        <f t="shared" ref="M552:M563" si="246">I552</f>
        <v>30924398.899999999</v>
      </c>
      <c r="N552" s="18">
        <f>VLOOKUP(CONCATENATE(A552,"-6"),'Restated Depr'!$B$6:$G$7674,6,0)</f>
        <v>2.6100000000000002E-2</v>
      </c>
      <c r="O552" s="293">
        <f t="shared" ref="O552:O563" si="247">M552*N552/12</f>
        <v>67260.567607499994</v>
      </c>
      <c r="P552" s="293">
        <f t="shared" ref="P552:P563" si="248">O552-K552</f>
        <v>35563.058734999999</v>
      </c>
      <c r="Q552" t="s">
        <v>7819</v>
      </c>
    </row>
    <row r="553" spans="1:18" hidden="1">
      <c r="A553" s="17" t="s">
        <v>40</v>
      </c>
      <c r="B553" s="17" t="s">
        <v>1106</v>
      </c>
      <c r="C553" s="227" t="s">
        <v>7842</v>
      </c>
      <c r="D553" s="222">
        <v>311.05</v>
      </c>
      <c r="E553" s="329">
        <v>42978</v>
      </c>
      <c r="F553" s="35">
        <v>30924398.899999999</v>
      </c>
      <c r="G553" s="18">
        <v>1.23E-2</v>
      </c>
      <c r="H553" s="298">
        <v>25528</v>
      </c>
      <c r="I553" s="51">
        <v>30924398.899999999</v>
      </c>
      <c r="J553" s="212">
        <f t="shared" si="243"/>
        <v>1.23E-2</v>
      </c>
      <c r="K553" s="213">
        <f t="shared" si="244"/>
        <v>31697.508872499999</v>
      </c>
      <c r="L553" s="214">
        <f t="shared" si="245"/>
        <v>6169.5088724999987</v>
      </c>
      <c r="M553" s="51">
        <f t="shared" si="246"/>
        <v>30924398.899999999</v>
      </c>
      <c r="N553" s="18">
        <f>VLOOKUP(CONCATENATE(A553,"-6"),'Restated Depr'!$B$6:$G$7674,6,0)</f>
        <v>2.6100000000000002E-2</v>
      </c>
      <c r="O553" s="214">
        <f t="shared" si="247"/>
        <v>67260.567607499994</v>
      </c>
      <c r="P553" s="214">
        <f t="shared" si="248"/>
        <v>35563.058734999999</v>
      </c>
      <c r="Q553" t="s">
        <v>7819</v>
      </c>
    </row>
    <row r="554" spans="1:18" hidden="1">
      <c r="A554" s="17" t="s">
        <v>40</v>
      </c>
      <c r="B554" s="17" t="s">
        <v>1107</v>
      </c>
      <c r="C554" s="227" t="s">
        <v>7842</v>
      </c>
      <c r="D554" s="222">
        <v>311.05</v>
      </c>
      <c r="E554" s="329">
        <v>43008</v>
      </c>
      <c r="F554" s="35">
        <v>30924398.899999999</v>
      </c>
      <c r="G554" s="18">
        <v>1.23E-2</v>
      </c>
      <c r="H554" s="298">
        <v>25512</v>
      </c>
      <c r="I554" s="51">
        <v>30924398.899999999</v>
      </c>
      <c r="J554" s="212">
        <f t="shared" si="243"/>
        <v>1.23E-2</v>
      </c>
      <c r="K554" s="213">
        <f t="shared" si="244"/>
        <v>31697.508872499999</v>
      </c>
      <c r="L554" s="214">
        <f t="shared" si="245"/>
        <v>6185.5088724999987</v>
      </c>
      <c r="M554" s="51">
        <f t="shared" si="246"/>
        <v>30924398.899999999</v>
      </c>
      <c r="N554" s="18">
        <f>VLOOKUP(CONCATENATE(A554,"-6"),'Restated Depr'!$B$6:$G$7674,6,0)</f>
        <v>2.6100000000000002E-2</v>
      </c>
      <c r="O554" s="214">
        <f t="shared" si="247"/>
        <v>67260.567607499994</v>
      </c>
      <c r="P554" s="214">
        <f t="shared" si="248"/>
        <v>35563.058734999999</v>
      </c>
      <c r="Q554" t="s">
        <v>7819</v>
      </c>
    </row>
    <row r="555" spans="1:18" hidden="1">
      <c r="A555" s="17" t="s">
        <v>40</v>
      </c>
      <c r="B555" s="17" t="s">
        <v>1108</v>
      </c>
      <c r="C555" s="227" t="s">
        <v>7842</v>
      </c>
      <c r="D555" s="222">
        <v>311.05</v>
      </c>
      <c r="E555" s="329">
        <v>43039</v>
      </c>
      <c r="F555" s="35">
        <v>30924398.899999999</v>
      </c>
      <c r="G555" s="18">
        <v>1.23E-2</v>
      </c>
      <c r="H555" s="298">
        <v>25496</v>
      </c>
      <c r="I555" s="51">
        <v>30924398.899999999</v>
      </c>
      <c r="J555" s="212">
        <f t="shared" si="243"/>
        <v>1.23E-2</v>
      </c>
      <c r="K555" s="213">
        <f t="shared" si="244"/>
        <v>31697.508872499999</v>
      </c>
      <c r="L555" s="214">
        <f t="shared" si="245"/>
        <v>6201.5088724999987</v>
      </c>
      <c r="M555" s="51">
        <f t="shared" si="246"/>
        <v>30924398.899999999</v>
      </c>
      <c r="N555" s="18">
        <f>VLOOKUP(CONCATENATE(A555,"-6"),'Restated Depr'!$B$6:$G$7674,6,0)</f>
        <v>2.6100000000000002E-2</v>
      </c>
      <c r="O555" s="214">
        <f t="shared" si="247"/>
        <v>67260.567607499994</v>
      </c>
      <c r="P555" s="214">
        <f t="shared" si="248"/>
        <v>35563.058734999999</v>
      </c>
      <c r="Q555" t="s">
        <v>7819</v>
      </c>
    </row>
    <row r="556" spans="1:18" hidden="1">
      <c r="A556" s="17" t="s">
        <v>40</v>
      </c>
      <c r="B556" s="17" t="s">
        <v>1109</v>
      </c>
      <c r="C556" s="227" t="s">
        <v>7842</v>
      </c>
      <c r="D556" s="222">
        <v>311.05</v>
      </c>
      <c r="E556" s="329">
        <v>43069</v>
      </c>
      <c r="F556" s="35">
        <v>30924398.899999999</v>
      </c>
      <c r="G556" s="18">
        <v>1.23E-2</v>
      </c>
      <c r="H556" s="298">
        <v>25480</v>
      </c>
      <c r="I556" s="51">
        <v>30924398.899999999</v>
      </c>
      <c r="J556" s="212">
        <f t="shared" si="243"/>
        <v>1.23E-2</v>
      </c>
      <c r="K556" s="213">
        <f t="shared" si="244"/>
        <v>31697.508872499999</v>
      </c>
      <c r="L556" s="214">
        <f t="shared" si="245"/>
        <v>6217.5088724999987</v>
      </c>
      <c r="M556" s="51">
        <f t="shared" si="246"/>
        <v>30924398.899999999</v>
      </c>
      <c r="N556" s="18">
        <f>VLOOKUP(CONCATENATE(A556,"-6"),'Restated Depr'!$B$6:$G$7674,6,0)</f>
        <v>2.6100000000000002E-2</v>
      </c>
      <c r="O556" s="214">
        <f t="shared" si="247"/>
        <v>67260.567607499994</v>
      </c>
      <c r="P556" s="214">
        <f t="shared" si="248"/>
        <v>35563.058734999999</v>
      </c>
      <c r="Q556" t="s">
        <v>7819</v>
      </c>
    </row>
    <row r="557" spans="1:18" hidden="1">
      <c r="A557" s="17" t="s">
        <v>40</v>
      </c>
      <c r="B557" s="17" t="s">
        <v>1110</v>
      </c>
      <c r="C557" s="227" t="s">
        <v>7842</v>
      </c>
      <c r="D557" s="222">
        <v>311.05</v>
      </c>
      <c r="E557" s="329">
        <v>43100</v>
      </c>
      <c r="F557" s="35">
        <v>30924398.899999999</v>
      </c>
      <c r="G557" s="18">
        <v>1.7999999999999999E-2</v>
      </c>
      <c r="H557" s="298">
        <v>450196.75</v>
      </c>
      <c r="I557" s="51">
        <v>30924398.899999999</v>
      </c>
      <c r="J557" s="212">
        <f t="shared" si="243"/>
        <v>1.7999999999999999E-2</v>
      </c>
      <c r="K557" s="213">
        <f t="shared" si="244"/>
        <v>46386.598349999993</v>
      </c>
      <c r="L557" s="214">
        <f t="shared" si="245"/>
        <v>-403810.15165000001</v>
      </c>
      <c r="M557" s="51">
        <f t="shared" si="246"/>
        <v>30924398.899999999</v>
      </c>
      <c r="N557" s="18">
        <f>VLOOKUP(CONCATENATE(A557,"-6"),'Restated Depr'!$B$6:$G$7674,6,0)</f>
        <v>2.6100000000000002E-2</v>
      </c>
      <c r="O557" s="214">
        <f t="shared" si="247"/>
        <v>67260.567607499994</v>
      </c>
      <c r="P557" s="214">
        <f t="shared" si="248"/>
        <v>20873.969257500001</v>
      </c>
      <c r="Q557" t="s">
        <v>7819</v>
      </c>
    </row>
    <row r="558" spans="1:18" hidden="1">
      <c r="A558" s="17" t="s">
        <v>40</v>
      </c>
      <c r="B558" s="17" t="s">
        <v>1111</v>
      </c>
      <c r="C558" s="227" t="s">
        <v>7842</v>
      </c>
      <c r="D558" s="222">
        <v>311.05</v>
      </c>
      <c r="E558" s="329">
        <v>43131</v>
      </c>
      <c r="F558" s="35">
        <v>30924398.899999999</v>
      </c>
      <c r="G558" s="18">
        <v>2.6100000000000002E-2</v>
      </c>
      <c r="H558" s="298">
        <v>-340168.75</v>
      </c>
      <c r="I558" s="51">
        <v>30924398.899999999</v>
      </c>
      <c r="J558" s="212">
        <f t="shared" si="243"/>
        <v>2.6100000000000002E-2</v>
      </c>
      <c r="K558" s="213">
        <f t="shared" si="244"/>
        <v>67260.567607499994</v>
      </c>
      <c r="L558" s="214">
        <f t="shared" si="245"/>
        <v>407429.31760750001</v>
      </c>
      <c r="M558" s="51">
        <f t="shared" si="246"/>
        <v>30924398.899999999</v>
      </c>
      <c r="N558" s="18">
        <f>VLOOKUP(CONCATENATE(A558,"-6"),'Restated Depr'!$B$6:$G$7674,6,0)</f>
        <v>2.6100000000000002E-2</v>
      </c>
      <c r="O558" s="214">
        <f t="shared" si="247"/>
        <v>67260.567607499994</v>
      </c>
      <c r="P558" s="214">
        <f t="shared" si="248"/>
        <v>0</v>
      </c>
      <c r="Q558" t="s">
        <v>7819</v>
      </c>
    </row>
    <row r="559" spans="1:18" hidden="1">
      <c r="A559" s="17" t="s">
        <v>40</v>
      </c>
      <c r="B559" s="17" t="s">
        <v>1112</v>
      </c>
      <c r="C559" s="227" t="s">
        <v>7842</v>
      </c>
      <c r="D559" s="222">
        <v>311.05</v>
      </c>
      <c r="E559" s="329">
        <v>43159</v>
      </c>
      <c r="F559" s="35">
        <v>30924398.899999999</v>
      </c>
      <c r="G559" s="18">
        <v>2.6100000000000002E-2</v>
      </c>
      <c r="H559" s="298">
        <v>67261</v>
      </c>
      <c r="I559" s="51">
        <v>30924398.899999999</v>
      </c>
      <c r="J559" s="212">
        <f t="shared" si="243"/>
        <v>2.6100000000000002E-2</v>
      </c>
      <c r="K559" s="213">
        <f t="shared" si="244"/>
        <v>67260.567607499994</v>
      </c>
      <c r="L559" s="214">
        <f t="shared" si="245"/>
        <v>-0.43239250000624452</v>
      </c>
      <c r="M559" s="51">
        <f t="shared" si="246"/>
        <v>30924398.899999999</v>
      </c>
      <c r="N559" s="18">
        <f>VLOOKUP(CONCATENATE(A559,"-6"),'Restated Depr'!$B$6:$G$7674,6,0)</f>
        <v>2.6100000000000002E-2</v>
      </c>
      <c r="O559" s="214">
        <f t="shared" si="247"/>
        <v>67260.567607499994</v>
      </c>
      <c r="P559" s="214">
        <f t="shared" si="248"/>
        <v>0</v>
      </c>
      <c r="Q559" t="s">
        <v>7819</v>
      </c>
    </row>
    <row r="560" spans="1:18" hidden="1">
      <c r="A560" s="17" t="s">
        <v>40</v>
      </c>
      <c r="B560" s="17" t="s">
        <v>1113</v>
      </c>
      <c r="C560" s="227" t="s">
        <v>7842</v>
      </c>
      <c r="D560" s="222">
        <v>311.05</v>
      </c>
      <c r="E560" s="329">
        <v>43190</v>
      </c>
      <c r="F560" s="35">
        <v>30924398.899999999</v>
      </c>
      <c r="G560" s="18">
        <v>2.6100000000000002E-2</v>
      </c>
      <c r="H560" s="298">
        <v>67261</v>
      </c>
      <c r="I560" s="51">
        <v>30924398.899999999</v>
      </c>
      <c r="J560" s="212">
        <f t="shared" si="243"/>
        <v>2.6100000000000002E-2</v>
      </c>
      <c r="K560" s="213">
        <f t="shared" si="244"/>
        <v>67260.567607499994</v>
      </c>
      <c r="L560" s="214">
        <f t="shared" si="245"/>
        <v>-0.43239250000624452</v>
      </c>
      <c r="M560" s="51">
        <f t="shared" si="246"/>
        <v>30924398.899999999</v>
      </c>
      <c r="N560" s="18">
        <f>VLOOKUP(CONCATENATE(A560,"-6"),'Restated Depr'!$B$6:$G$7674,6,0)</f>
        <v>2.6100000000000002E-2</v>
      </c>
      <c r="O560" s="214">
        <f t="shared" si="247"/>
        <v>67260.567607499994</v>
      </c>
      <c r="P560" s="214">
        <f t="shared" si="248"/>
        <v>0</v>
      </c>
      <c r="Q560" t="s">
        <v>7819</v>
      </c>
    </row>
    <row r="561" spans="1:18" hidden="1">
      <c r="A561" s="17" t="s">
        <v>40</v>
      </c>
      <c r="B561" s="17" t="s">
        <v>1114</v>
      </c>
      <c r="C561" s="227" t="s">
        <v>7842</v>
      </c>
      <c r="D561" s="222">
        <v>311.05</v>
      </c>
      <c r="E561" s="329">
        <v>43220</v>
      </c>
      <c r="F561" s="35">
        <v>30924398.899999999</v>
      </c>
      <c r="G561" s="18">
        <v>2.6100000000000002E-2</v>
      </c>
      <c r="H561" s="298">
        <v>67261</v>
      </c>
      <c r="I561" s="51">
        <v>30924398.899999999</v>
      </c>
      <c r="J561" s="212">
        <f t="shared" si="243"/>
        <v>2.6100000000000002E-2</v>
      </c>
      <c r="K561" s="213">
        <f t="shared" si="244"/>
        <v>67260.567607499994</v>
      </c>
      <c r="L561" s="214">
        <f t="shared" si="245"/>
        <v>-0.43239250000624452</v>
      </c>
      <c r="M561" s="51">
        <f t="shared" si="246"/>
        <v>30924398.899999999</v>
      </c>
      <c r="N561" s="18">
        <f>VLOOKUP(CONCATENATE(A561,"-6"),'Restated Depr'!$B$6:$G$7674,6,0)</f>
        <v>2.6100000000000002E-2</v>
      </c>
      <c r="O561" s="214">
        <f t="shared" si="247"/>
        <v>67260.567607499994</v>
      </c>
      <c r="P561" s="214">
        <f t="shared" si="248"/>
        <v>0</v>
      </c>
      <c r="Q561" t="s">
        <v>7819</v>
      </c>
    </row>
    <row r="562" spans="1:18" hidden="1">
      <c r="A562" s="17" t="s">
        <v>40</v>
      </c>
      <c r="B562" s="17" t="s">
        <v>1115</v>
      </c>
      <c r="C562" s="227" t="s">
        <v>7842</v>
      </c>
      <c r="D562" s="222">
        <v>311.05</v>
      </c>
      <c r="E562" s="329">
        <v>43251</v>
      </c>
      <c r="F562" s="35">
        <v>30924398.899999999</v>
      </c>
      <c r="G562" s="18">
        <v>2.6100000000000002E-2</v>
      </c>
      <c r="H562" s="298">
        <v>67261</v>
      </c>
      <c r="I562" s="51">
        <v>30924398.899999999</v>
      </c>
      <c r="J562" s="212">
        <f t="shared" si="243"/>
        <v>2.6100000000000002E-2</v>
      </c>
      <c r="K562" s="213">
        <f t="shared" si="244"/>
        <v>67260.567607499994</v>
      </c>
      <c r="L562" s="214">
        <f t="shared" si="245"/>
        <v>-0.43239250000624452</v>
      </c>
      <c r="M562" s="51">
        <f t="shared" si="246"/>
        <v>30924398.899999999</v>
      </c>
      <c r="N562" s="18">
        <f>VLOOKUP(CONCATENATE(A562,"-6"),'Restated Depr'!$B$6:$G$7674,6,0)</f>
        <v>2.6100000000000002E-2</v>
      </c>
      <c r="O562" s="214">
        <f t="shared" si="247"/>
        <v>67260.567607499994</v>
      </c>
      <c r="P562" s="214">
        <f t="shared" si="248"/>
        <v>0</v>
      </c>
      <c r="Q562" t="s">
        <v>7819</v>
      </c>
    </row>
    <row r="563" spans="1:18" hidden="1">
      <c r="A563" s="17" t="s">
        <v>40</v>
      </c>
      <c r="B563" s="17" t="s">
        <v>1116</v>
      </c>
      <c r="C563" s="227" t="s">
        <v>7842</v>
      </c>
      <c r="D563" s="222">
        <v>311.05</v>
      </c>
      <c r="E563" s="329">
        <v>43281</v>
      </c>
      <c r="F563" s="35">
        <v>30924398.899999999</v>
      </c>
      <c r="G563" s="18">
        <v>2.6100000000000002E-2</v>
      </c>
      <c r="H563" s="298">
        <v>67261</v>
      </c>
      <c r="I563" s="51">
        <v>30924398.899999999</v>
      </c>
      <c r="J563" s="212">
        <f t="shared" si="243"/>
        <v>2.6100000000000002E-2</v>
      </c>
      <c r="K563" s="213">
        <f t="shared" si="244"/>
        <v>67260.567607499994</v>
      </c>
      <c r="L563" s="214">
        <f t="shared" si="245"/>
        <v>-0.43239250000624452</v>
      </c>
      <c r="M563" s="51">
        <f t="shared" si="246"/>
        <v>30924398.899999999</v>
      </c>
      <c r="N563" s="18">
        <f>VLOOKUP(CONCATENATE(A563,"-6"),'Restated Depr'!$B$6:$G$7674,6,0)</f>
        <v>2.6100000000000002E-2</v>
      </c>
      <c r="O563" s="214">
        <f t="shared" si="247"/>
        <v>67260.567607499994</v>
      </c>
      <c r="P563" s="214">
        <f t="shared" si="248"/>
        <v>0</v>
      </c>
      <c r="Q563" t="s">
        <v>7819</v>
      </c>
      <c r="R563" s="5"/>
    </row>
    <row r="564" spans="1:18" ht="15.75" hidden="1" thickBot="1">
      <c r="A564" s="17" t="s">
        <v>40</v>
      </c>
      <c r="B564" s="17"/>
      <c r="C564" s="227" t="s">
        <v>637</v>
      </c>
      <c r="D564" s="49"/>
      <c r="E564" s="326" t="s">
        <v>606</v>
      </c>
      <c r="F564" s="35"/>
      <c r="G564" s="18"/>
      <c r="H564" s="310">
        <f>SUM(H552:H563)</f>
        <v>573893</v>
      </c>
      <c r="I564" s="51"/>
      <c r="J564" s="51"/>
      <c r="K564" s="205">
        <f>SUM(K552:K563)</f>
        <v>608437.5483575</v>
      </c>
      <c r="L564" s="206">
        <f>SUM(L552:L563)</f>
        <v>34544.548357499982</v>
      </c>
      <c r="M564" s="51"/>
      <c r="N564" s="18"/>
      <c r="O564" s="206">
        <f>SUM(O552:O563)</f>
        <v>807126.81128999998</v>
      </c>
      <c r="P564" s="206">
        <f>SUM(P552:P563)</f>
        <v>198689.26293249999</v>
      </c>
    </row>
    <row r="565" spans="1:18" hidden="1">
      <c r="A565" t="s">
        <v>41</v>
      </c>
      <c r="B565" t="s">
        <v>1117</v>
      </c>
      <c r="C565" s="224" t="s">
        <v>7842</v>
      </c>
      <c r="D565" s="221">
        <v>311.02</v>
      </c>
      <c r="E565" s="324">
        <v>42947</v>
      </c>
      <c r="F565" s="9">
        <v>4488535.13</v>
      </c>
      <c r="G565" s="18">
        <v>1.32E-2</v>
      </c>
      <c r="H565" s="299">
        <v>4937.3900000000003</v>
      </c>
      <c r="I565" s="15">
        <v>4497768.6500000004</v>
      </c>
      <c r="J565" s="11">
        <f t="shared" ref="J565:J576" si="249">G565</f>
        <v>1.32E-2</v>
      </c>
      <c r="K565" s="31">
        <f t="shared" ref="K565:K576" si="250">I565*J565/12</f>
        <v>4947.5455150000007</v>
      </c>
      <c r="L565" s="289">
        <f t="shared" ref="L565:L576" si="251">K565-H565</f>
        <v>10.155515000000378</v>
      </c>
      <c r="M565" s="15">
        <f t="shared" ref="M565:M576" si="252">I565</f>
        <v>4497768.6500000004</v>
      </c>
      <c r="N565" s="5">
        <f>VLOOKUP(CONCATENATE(A565,"-6"),'Restated Depr'!$B$6:$G$7674,6,0)</f>
        <v>7.4200000000000002E-2</v>
      </c>
      <c r="O565" s="289">
        <f t="shared" ref="O565:O576" si="253">M565*N565/12</f>
        <v>27811.202819166672</v>
      </c>
      <c r="P565" s="289">
        <f t="shared" ref="P565:P576" si="254">O565-K565</f>
        <v>22863.657304166671</v>
      </c>
      <c r="Q565" t="s">
        <v>7819</v>
      </c>
    </row>
    <row r="566" spans="1:18" hidden="1">
      <c r="A566" t="s">
        <v>41</v>
      </c>
      <c r="B566" t="s">
        <v>1118</v>
      </c>
      <c r="C566" s="224" t="s">
        <v>7842</v>
      </c>
      <c r="D566" s="221">
        <v>311.02</v>
      </c>
      <c r="E566" s="324">
        <v>42978</v>
      </c>
      <c r="F566" s="1">
        <v>4488544.8</v>
      </c>
      <c r="G566" s="18">
        <v>1.32E-2</v>
      </c>
      <c r="H566" s="298">
        <v>4937.3900000000003</v>
      </c>
      <c r="I566" s="10">
        <v>4497768.6500000004</v>
      </c>
      <c r="J566" s="11">
        <f t="shared" si="249"/>
        <v>1.32E-2</v>
      </c>
      <c r="K566" s="30">
        <f t="shared" si="250"/>
        <v>4947.5455150000007</v>
      </c>
      <c r="L566" s="29">
        <f t="shared" si="251"/>
        <v>10.155515000000378</v>
      </c>
      <c r="M566" s="10">
        <f t="shared" si="252"/>
        <v>4497768.6500000004</v>
      </c>
      <c r="N566" s="5">
        <f>VLOOKUP(CONCATENATE(A566,"-6"),'Restated Depr'!$B$6:$G$7674,6,0)</f>
        <v>7.4200000000000002E-2</v>
      </c>
      <c r="O566" s="29">
        <f t="shared" si="253"/>
        <v>27811.202819166672</v>
      </c>
      <c r="P566" s="29">
        <f t="shared" si="254"/>
        <v>22863.657304166671</v>
      </c>
      <c r="Q566" t="s">
        <v>7819</v>
      </c>
    </row>
    <row r="567" spans="1:18" hidden="1">
      <c r="A567" t="s">
        <v>41</v>
      </c>
      <c r="B567" t="s">
        <v>1119</v>
      </c>
      <c r="C567" s="224" t="s">
        <v>7842</v>
      </c>
      <c r="D567" s="221">
        <v>311.02</v>
      </c>
      <c r="E567" s="324">
        <v>43008</v>
      </c>
      <c r="F567" s="1">
        <v>4488544.8</v>
      </c>
      <c r="G567" s="18">
        <v>1.32E-2</v>
      </c>
      <c r="H567" s="298">
        <v>4937.3900000000003</v>
      </c>
      <c r="I567" s="10">
        <v>4497768.6500000004</v>
      </c>
      <c r="J567" s="11">
        <f t="shared" si="249"/>
        <v>1.32E-2</v>
      </c>
      <c r="K567" s="30">
        <f t="shared" si="250"/>
        <v>4947.5455150000007</v>
      </c>
      <c r="L567" s="29">
        <f t="shared" si="251"/>
        <v>10.155515000000378</v>
      </c>
      <c r="M567" s="10">
        <f t="shared" si="252"/>
        <v>4497768.6500000004</v>
      </c>
      <c r="N567" s="5">
        <f>VLOOKUP(CONCATENATE(A567,"-6"),'Restated Depr'!$B$6:$G$7674,6,0)</f>
        <v>7.4200000000000002E-2</v>
      </c>
      <c r="O567" s="29">
        <f t="shared" si="253"/>
        <v>27811.202819166672</v>
      </c>
      <c r="P567" s="29">
        <f t="shared" si="254"/>
        <v>22863.657304166671</v>
      </c>
      <c r="Q567" t="s">
        <v>7819</v>
      </c>
    </row>
    <row r="568" spans="1:18" hidden="1">
      <c r="A568" t="s">
        <v>41</v>
      </c>
      <c r="B568" t="s">
        <v>1120</v>
      </c>
      <c r="C568" s="224" t="s">
        <v>7842</v>
      </c>
      <c r="D568" s="221">
        <v>311.02</v>
      </c>
      <c r="E568" s="324">
        <v>43039</v>
      </c>
      <c r="F568" s="1">
        <v>4491288.42</v>
      </c>
      <c r="G568" s="18">
        <v>1.32E-2</v>
      </c>
      <c r="H568" s="298">
        <v>4940.42</v>
      </c>
      <c r="I568" s="10">
        <v>4497768.6500000004</v>
      </c>
      <c r="J568" s="11">
        <f t="shared" si="249"/>
        <v>1.32E-2</v>
      </c>
      <c r="K568" s="30">
        <f t="shared" si="250"/>
        <v>4947.5455150000007</v>
      </c>
      <c r="L568" s="29">
        <f t="shared" si="251"/>
        <v>7.1255150000006324</v>
      </c>
      <c r="M568" s="10">
        <f t="shared" si="252"/>
        <v>4497768.6500000004</v>
      </c>
      <c r="N568" s="5">
        <f>VLOOKUP(CONCATENATE(A568,"-6"),'Restated Depr'!$B$6:$G$7674,6,0)</f>
        <v>7.4200000000000002E-2</v>
      </c>
      <c r="O568" s="29">
        <f t="shared" si="253"/>
        <v>27811.202819166672</v>
      </c>
      <c r="P568" s="29">
        <f t="shared" si="254"/>
        <v>22863.657304166671</v>
      </c>
      <c r="Q568" t="s">
        <v>7819</v>
      </c>
    </row>
    <row r="569" spans="1:18" hidden="1">
      <c r="A569" t="s">
        <v>41</v>
      </c>
      <c r="B569" t="s">
        <v>1121</v>
      </c>
      <c r="C569" s="224" t="s">
        <v>7842</v>
      </c>
      <c r="D569" s="221">
        <v>311.02</v>
      </c>
      <c r="E569" s="324">
        <v>43069</v>
      </c>
      <c r="F569" s="1">
        <v>4512480.47</v>
      </c>
      <c r="G569" s="18">
        <v>1.32E-2</v>
      </c>
      <c r="H569" s="298">
        <v>4963.7299999999996</v>
      </c>
      <c r="I569" s="10">
        <v>4497768.6500000004</v>
      </c>
      <c r="J569" s="11">
        <f t="shared" si="249"/>
        <v>1.32E-2</v>
      </c>
      <c r="K569" s="30">
        <f t="shared" si="250"/>
        <v>4947.5455150000007</v>
      </c>
      <c r="L569" s="29">
        <f t="shared" si="251"/>
        <v>-16.184484999998858</v>
      </c>
      <c r="M569" s="10">
        <f t="shared" si="252"/>
        <v>4497768.6500000004</v>
      </c>
      <c r="N569" s="5">
        <f>VLOOKUP(CONCATENATE(A569,"-6"),'Restated Depr'!$B$6:$G$7674,6,0)</f>
        <v>7.4200000000000002E-2</v>
      </c>
      <c r="O569" s="29">
        <f t="shared" si="253"/>
        <v>27811.202819166672</v>
      </c>
      <c r="P569" s="29">
        <f t="shared" si="254"/>
        <v>22863.657304166671</v>
      </c>
      <c r="Q569" t="s">
        <v>7819</v>
      </c>
    </row>
    <row r="570" spans="1:18" hidden="1">
      <c r="A570" t="s">
        <v>41</v>
      </c>
      <c r="B570" t="s">
        <v>1122</v>
      </c>
      <c r="C570" s="224" t="s">
        <v>7842</v>
      </c>
      <c r="D570" s="221">
        <v>311.02</v>
      </c>
      <c r="E570" s="324">
        <v>43100</v>
      </c>
      <c r="F570" s="1">
        <v>4541191.68</v>
      </c>
      <c r="G570" s="18">
        <v>3.8800000000000001E-2</v>
      </c>
      <c r="H570" s="298">
        <v>14683.18</v>
      </c>
      <c r="I570" s="10">
        <v>4497768.6500000004</v>
      </c>
      <c r="J570" s="11">
        <f t="shared" si="249"/>
        <v>3.8800000000000001E-2</v>
      </c>
      <c r="K570" s="30">
        <f t="shared" si="250"/>
        <v>14542.785301666669</v>
      </c>
      <c r="L570" s="29">
        <f t="shared" si="251"/>
        <v>-140.39469833333169</v>
      </c>
      <c r="M570" s="10">
        <f t="shared" si="252"/>
        <v>4497768.6500000004</v>
      </c>
      <c r="N570" s="5">
        <f>VLOOKUP(CONCATENATE(A570,"-6"),'Restated Depr'!$B$6:$G$7674,6,0)</f>
        <v>7.4200000000000002E-2</v>
      </c>
      <c r="O570" s="29">
        <f t="shared" si="253"/>
        <v>27811.202819166672</v>
      </c>
      <c r="P570" s="29">
        <f t="shared" si="254"/>
        <v>13268.417517500004</v>
      </c>
      <c r="Q570" t="s">
        <v>7819</v>
      </c>
    </row>
    <row r="571" spans="1:18" hidden="1">
      <c r="A571" t="s">
        <v>41</v>
      </c>
      <c r="B571" t="s">
        <v>1123</v>
      </c>
      <c r="C571" s="224" t="s">
        <v>7842</v>
      </c>
      <c r="D571" s="221">
        <v>311.02</v>
      </c>
      <c r="E571" s="324">
        <v>43131</v>
      </c>
      <c r="F571" s="1">
        <v>4511430.51</v>
      </c>
      <c r="G571" s="5">
        <v>7.4200000000000002E-2</v>
      </c>
      <c r="H571" s="298">
        <v>27895.680000000004</v>
      </c>
      <c r="I571" s="10">
        <v>4497768.6500000004</v>
      </c>
      <c r="J571" s="11">
        <f t="shared" si="249"/>
        <v>7.4200000000000002E-2</v>
      </c>
      <c r="K571" s="30">
        <f t="shared" si="250"/>
        <v>27811.202819166672</v>
      </c>
      <c r="L571" s="29">
        <f t="shared" si="251"/>
        <v>-84.477180833331659</v>
      </c>
      <c r="M571" s="10">
        <f t="shared" si="252"/>
        <v>4497768.6500000004</v>
      </c>
      <c r="N571" s="5">
        <f>VLOOKUP(CONCATENATE(A571,"-6"),'Restated Depr'!$B$6:$G$7674,6,0)</f>
        <v>7.4200000000000002E-2</v>
      </c>
      <c r="O571" s="29">
        <f t="shared" si="253"/>
        <v>27811.202819166672</v>
      </c>
      <c r="P571" s="29">
        <f t="shared" si="254"/>
        <v>0</v>
      </c>
      <c r="Q571" t="s">
        <v>7819</v>
      </c>
    </row>
    <row r="572" spans="1:18" hidden="1">
      <c r="A572" t="s">
        <v>41</v>
      </c>
      <c r="B572" t="s">
        <v>1124</v>
      </c>
      <c r="C572" s="224" t="s">
        <v>7842</v>
      </c>
      <c r="D572" s="221">
        <v>311.02</v>
      </c>
      <c r="E572" s="324">
        <v>43159</v>
      </c>
      <c r="F572" s="1">
        <v>4471411.29</v>
      </c>
      <c r="G572" s="5">
        <v>7.4200000000000002E-2</v>
      </c>
      <c r="H572" s="298">
        <v>27648.23</v>
      </c>
      <c r="I572" s="10">
        <v>4497768.6500000004</v>
      </c>
      <c r="J572" s="11">
        <f t="shared" si="249"/>
        <v>7.4200000000000002E-2</v>
      </c>
      <c r="K572" s="30">
        <f t="shared" si="250"/>
        <v>27811.202819166672</v>
      </c>
      <c r="L572" s="29">
        <f t="shared" si="251"/>
        <v>162.97281916667271</v>
      </c>
      <c r="M572" s="10">
        <f t="shared" si="252"/>
        <v>4497768.6500000004</v>
      </c>
      <c r="N572" s="5">
        <f>VLOOKUP(CONCATENATE(A572,"-6"),'Restated Depr'!$B$6:$G$7674,6,0)</f>
        <v>7.4200000000000002E-2</v>
      </c>
      <c r="O572" s="29">
        <f t="shared" si="253"/>
        <v>27811.202819166672</v>
      </c>
      <c r="P572" s="29">
        <f t="shared" si="254"/>
        <v>0</v>
      </c>
      <c r="Q572" t="s">
        <v>7819</v>
      </c>
    </row>
    <row r="573" spans="1:18" hidden="1">
      <c r="A573" t="s">
        <v>41</v>
      </c>
      <c r="B573" t="s">
        <v>1125</v>
      </c>
      <c r="C573" s="224" t="s">
        <v>7842</v>
      </c>
      <c r="D573" s="221">
        <v>311.02</v>
      </c>
      <c r="E573" s="324">
        <v>43190</v>
      </c>
      <c r="F573" s="1">
        <v>4471416.0199999996</v>
      </c>
      <c r="G573" s="5">
        <v>7.4200000000000002E-2</v>
      </c>
      <c r="H573" s="298">
        <v>27648.26</v>
      </c>
      <c r="I573" s="10">
        <v>4497768.6500000004</v>
      </c>
      <c r="J573" s="11">
        <f t="shared" si="249"/>
        <v>7.4200000000000002E-2</v>
      </c>
      <c r="K573" s="30">
        <f t="shared" si="250"/>
        <v>27811.202819166672</v>
      </c>
      <c r="L573" s="29">
        <f t="shared" si="251"/>
        <v>162.94281916667387</v>
      </c>
      <c r="M573" s="10">
        <f t="shared" si="252"/>
        <v>4497768.6500000004</v>
      </c>
      <c r="N573" s="5">
        <f>VLOOKUP(CONCATENATE(A573,"-6"),'Restated Depr'!$B$6:$G$7674,6,0)</f>
        <v>7.4200000000000002E-2</v>
      </c>
      <c r="O573" s="29">
        <f t="shared" si="253"/>
        <v>27811.202819166672</v>
      </c>
      <c r="P573" s="29">
        <f t="shared" si="254"/>
        <v>0</v>
      </c>
      <c r="Q573" t="s">
        <v>7819</v>
      </c>
    </row>
    <row r="574" spans="1:18" hidden="1">
      <c r="A574" t="s">
        <v>41</v>
      </c>
      <c r="B574" t="s">
        <v>1126</v>
      </c>
      <c r="C574" s="224" t="s">
        <v>7842</v>
      </c>
      <c r="D574" s="221">
        <v>311.02</v>
      </c>
      <c r="E574" s="324">
        <v>43220</v>
      </c>
      <c r="F574" s="1">
        <v>4471422.96</v>
      </c>
      <c r="G574" s="5">
        <v>7.4200000000000002E-2</v>
      </c>
      <c r="H574" s="298">
        <v>27648.3</v>
      </c>
      <c r="I574" s="10">
        <v>4497768.6500000004</v>
      </c>
      <c r="J574" s="11">
        <f t="shared" si="249"/>
        <v>7.4200000000000002E-2</v>
      </c>
      <c r="K574" s="30">
        <f t="shared" si="250"/>
        <v>27811.202819166672</v>
      </c>
      <c r="L574" s="29">
        <f t="shared" si="251"/>
        <v>162.902819166673</v>
      </c>
      <c r="M574" s="10">
        <f t="shared" si="252"/>
        <v>4497768.6500000004</v>
      </c>
      <c r="N574" s="5">
        <f>VLOOKUP(CONCATENATE(A574,"-6"),'Restated Depr'!$B$6:$G$7674,6,0)</f>
        <v>7.4200000000000002E-2</v>
      </c>
      <c r="O574" s="29">
        <f t="shared" si="253"/>
        <v>27811.202819166672</v>
      </c>
      <c r="P574" s="29">
        <f t="shared" si="254"/>
        <v>0</v>
      </c>
      <c r="Q574" t="s">
        <v>7819</v>
      </c>
    </row>
    <row r="575" spans="1:18" hidden="1">
      <c r="A575" t="s">
        <v>41</v>
      </c>
      <c r="B575" t="s">
        <v>1127</v>
      </c>
      <c r="C575" s="224" t="s">
        <v>7842</v>
      </c>
      <c r="D575" s="221">
        <v>311.02</v>
      </c>
      <c r="E575" s="324">
        <v>43251</v>
      </c>
      <c r="F575" s="1">
        <v>4484504.99</v>
      </c>
      <c r="G575" s="5">
        <v>7.4200000000000002E-2</v>
      </c>
      <c r="H575" s="298">
        <v>27729.19</v>
      </c>
      <c r="I575" s="10">
        <v>4497768.6500000004</v>
      </c>
      <c r="J575" s="11">
        <f t="shared" si="249"/>
        <v>7.4200000000000002E-2</v>
      </c>
      <c r="K575" s="30">
        <f t="shared" si="250"/>
        <v>27811.202819166672</v>
      </c>
      <c r="L575" s="29">
        <f t="shared" si="251"/>
        <v>82.01281916667358</v>
      </c>
      <c r="M575" s="10">
        <f t="shared" si="252"/>
        <v>4497768.6500000004</v>
      </c>
      <c r="N575" s="5">
        <f>VLOOKUP(CONCATENATE(A575,"-6"),'Restated Depr'!$B$6:$G$7674,6,0)</f>
        <v>7.4200000000000002E-2</v>
      </c>
      <c r="O575" s="29">
        <f t="shared" si="253"/>
        <v>27811.202819166672</v>
      </c>
      <c r="P575" s="29">
        <f t="shared" si="254"/>
        <v>0</v>
      </c>
      <c r="Q575" t="s">
        <v>7819</v>
      </c>
    </row>
    <row r="576" spans="1:18" hidden="1">
      <c r="A576" t="s">
        <v>41</v>
      </c>
      <c r="B576" t="s">
        <v>1128</v>
      </c>
      <c r="C576" s="224" t="s">
        <v>7842</v>
      </c>
      <c r="D576" s="221">
        <v>311.02</v>
      </c>
      <c r="E576" s="324">
        <v>43281</v>
      </c>
      <c r="F576" s="1">
        <v>4497768.6500000004</v>
      </c>
      <c r="G576" s="5">
        <v>7.4200000000000002E-2</v>
      </c>
      <c r="H576" s="298">
        <v>27811.200000000001</v>
      </c>
      <c r="I576" s="10">
        <v>4497768.6500000004</v>
      </c>
      <c r="J576" s="11">
        <f t="shared" si="249"/>
        <v>7.4200000000000002E-2</v>
      </c>
      <c r="K576" s="30">
        <f t="shared" si="250"/>
        <v>27811.202819166672</v>
      </c>
      <c r="L576" s="29">
        <f t="shared" si="251"/>
        <v>2.8191666715429164E-3</v>
      </c>
      <c r="M576" s="10">
        <f t="shared" si="252"/>
        <v>4497768.6500000004</v>
      </c>
      <c r="N576" s="5">
        <f>VLOOKUP(CONCATENATE(A576,"-6"),'Restated Depr'!$B$6:$G$7674,6,0)</f>
        <v>7.4200000000000002E-2</v>
      </c>
      <c r="O576" s="29">
        <f t="shared" si="253"/>
        <v>27811.202819166672</v>
      </c>
      <c r="P576" s="29">
        <f t="shared" si="254"/>
        <v>0</v>
      </c>
      <c r="Q576" t="s">
        <v>7819</v>
      </c>
      <c r="R576" s="5"/>
    </row>
    <row r="577" spans="1:18" ht="15.75" hidden="1" thickBot="1">
      <c r="A577" t="s">
        <v>41</v>
      </c>
      <c r="C577" s="224" t="s">
        <v>637</v>
      </c>
      <c r="D577" s="22"/>
      <c r="E577" s="323" t="s">
        <v>606</v>
      </c>
      <c r="F577" s="1"/>
      <c r="G577" s="5"/>
      <c r="H577" s="310">
        <f>SUM(H565:H576)</f>
        <v>205780.36000000002</v>
      </c>
      <c r="I577" s="10"/>
      <c r="J577" s="10"/>
      <c r="K577" s="32">
        <f>SUM(K565:K576)</f>
        <v>206147.72979166673</v>
      </c>
      <c r="L577" s="28">
        <f>SUM(L565:L576)</f>
        <v>367.36979166670426</v>
      </c>
      <c r="M577" s="10"/>
      <c r="N577" s="5"/>
      <c r="O577" s="28">
        <f>SUM(O565:O576)</f>
        <v>333734.43382999999</v>
      </c>
      <c r="P577" s="28">
        <f>SUM(P565:P576)</f>
        <v>127586.70403833335</v>
      </c>
    </row>
    <row r="578" spans="1:18" hidden="1">
      <c r="A578" t="s">
        <v>42</v>
      </c>
      <c r="B578" t="s">
        <v>1129</v>
      </c>
      <c r="C578" s="224" t="s">
        <v>7842</v>
      </c>
      <c r="D578" s="221">
        <v>311.02999999999997</v>
      </c>
      <c r="E578" s="324">
        <v>42947</v>
      </c>
      <c r="F578" s="9">
        <v>29754189.379999999</v>
      </c>
      <c r="G578" s="18">
        <v>1.3299999999999999E-2</v>
      </c>
      <c r="H578" s="299">
        <v>32977.56</v>
      </c>
      <c r="I578" s="15">
        <v>29171856.699999999</v>
      </c>
      <c r="J578" s="11">
        <f t="shared" ref="J578:J589" si="255">G578</f>
        <v>1.3299999999999999E-2</v>
      </c>
      <c r="K578" s="31">
        <f t="shared" ref="K578:K589" si="256">I578*J578/12</f>
        <v>32332.141175833331</v>
      </c>
      <c r="L578" s="289">
        <f t="shared" ref="L578:L589" si="257">K578-H578</f>
        <v>-645.41882416666704</v>
      </c>
      <c r="M578" s="15">
        <f t="shared" ref="M578:M589" si="258">I578</f>
        <v>29171856.699999999</v>
      </c>
      <c r="N578" s="5">
        <f>VLOOKUP(CONCATENATE(A578,"-6"),'Restated Depr'!$B$6:$G$7674,6,0)</f>
        <v>3.4099999999999998E-2</v>
      </c>
      <c r="O578" s="289">
        <f t="shared" ref="O578:O589" si="259">M578*N578/12</f>
        <v>82896.692789166656</v>
      </c>
      <c r="P578" s="289">
        <f t="shared" ref="P578:P589" si="260">O578-K578</f>
        <v>50564.551613333329</v>
      </c>
      <c r="Q578" t="s">
        <v>7819</v>
      </c>
    </row>
    <row r="579" spans="1:18" hidden="1">
      <c r="A579" t="s">
        <v>42</v>
      </c>
      <c r="B579" t="s">
        <v>1130</v>
      </c>
      <c r="C579" s="224" t="s">
        <v>7842</v>
      </c>
      <c r="D579" s="221">
        <v>311.02999999999997</v>
      </c>
      <c r="E579" s="324">
        <v>42978</v>
      </c>
      <c r="F579" s="1">
        <v>29782146.059999999</v>
      </c>
      <c r="G579" s="18">
        <v>1.3299999999999999E-2</v>
      </c>
      <c r="H579" s="298">
        <v>33008.54</v>
      </c>
      <c r="I579" s="10">
        <v>29171856.699999999</v>
      </c>
      <c r="J579" s="11">
        <f t="shared" si="255"/>
        <v>1.3299999999999999E-2</v>
      </c>
      <c r="K579" s="30">
        <f t="shared" si="256"/>
        <v>32332.141175833331</v>
      </c>
      <c r="L579" s="29">
        <f t="shared" si="257"/>
        <v>-676.39882416667024</v>
      </c>
      <c r="M579" s="10">
        <f t="shared" si="258"/>
        <v>29171856.699999999</v>
      </c>
      <c r="N579" s="5">
        <f>VLOOKUP(CONCATENATE(A579,"-6"),'Restated Depr'!$B$6:$G$7674,6,0)</f>
        <v>3.4099999999999998E-2</v>
      </c>
      <c r="O579" s="29">
        <f t="shared" si="259"/>
        <v>82896.692789166656</v>
      </c>
      <c r="P579" s="29">
        <f t="shared" si="260"/>
        <v>50564.551613333329</v>
      </c>
      <c r="Q579" t="s">
        <v>7819</v>
      </c>
    </row>
    <row r="580" spans="1:18" hidden="1">
      <c r="A580" t="s">
        <v>42</v>
      </c>
      <c r="B580" t="s">
        <v>1131</v>
      </c>
      <c r="C580" s="224" t="s">
        <v>7842</v>
      </c>
      <c r="D580" s="221">
        <v>311.02999999999997</v>
      </c>
      <c r="E580" s="324">
        <v>43008</v>
      </c>
      <c r="F580" s="1">
        <v>29805537.41</v>
      </c>
      <c r="G580" s="18">
        <v>1.3299999999999999E-2</v>
      </c>
      <c r="H580" s="298">
        <v>33034.47</v>
      </c>
      <c r="I580" s="10">
        <v>29171856.699999999</v>
      </c>
      <c r="J580" s="11">
        <f t="shared" si="255"/>
        <v>1.3299999999999999E-2</v>
      </c>
      <c r="K580" s="30">
        <f t="shared" si="256"/>
        <v>32332.141175833331</v>
      </c>
      <c r="L580" s="29">
        <f t="shared" si="257"/>
        <v>-702.32882416667053</v>
      </c>
      <c r="M580" s="10">
        <f t="shared" si="258"/>
        <v>29171856.699999999</v>
      </c>
      <c r="N580" s="5">
        <f>VLOOKUP(CONCATENATE(A580,"-6"),'Restated Depr'!$B$6:$G$7674,6,0)</f>
        <v>3.4099999999999998E-2</v>
      </c>
      <c r="O580" s="29">
        <f t="shared" si="259"/>
        <v>82896.692789166656</v>
      </c>
      <c r="P580" s="29">
        <f t="shared" si="260"/>
        <v>50564.551613333329</v>
      </c>
      <c r="Q580" t="s">
        <v>7819</v>
      </c>
    </row>
    <row r="581" spans="1:18" hidden="1">
      <c r="A581" t="s">
        <v>42</v>
      </c>
      <c r="B581" t="s">
        <v>1132</v>
      </c>
      <c r="C581" s="224" t="s">
        <v>7842</v>
      </c>
      <c r="D581" s="221">
        <v>311.02999999999997</v>
      </c>
      <c r="E581" s="324">
        <v>43039</v>
      </c>
      <c r="F581" s="1">
        <v>29468878.41</v>
      </c>
      <c r="G581" s="18">
        <v>1.3299999999999999E-2</v>
      </c>
      <c r="H581" s="298">
        <v>32661.34</v>
      </c>
      <c r="I581" s="10">
        <v>29171856.699999999</v>
      </c>
      <c r="J581" s="11">
        <f t="shared" si="255"/>
        <v>1.3299999999999999E-2</v>
      </c>
      <c r="K581" s="30">
        <f t="shared" si="256"/>
        <v>32332.141175833331</v>
      </c>
      <c r="L581" s="29">
        <f t="shared" si="257"/>
        <v>-329.19882416666951</v>
      </c>
      <c r="M581" s="10">
        <f t="shared" si="258"/>
        <v>29171856.699999999</v>
      </c>
      <c r="N581" s="5">
        <f>VLOOKUP(CONCATENATE(A581,"-6"),'Restated Depr'!$B$6:$G$7674,6,0)</f>
        <v>3.4099999999999998E-2</v>
      </c>
      <c r="O581" s="29">
        <f t="shared" si="259"/>
        <v>82896.692789166656</v>
      </c>
      <c r="P581" s="29">
        <f t="shared" si="260"/>
        <v>50564.551613333329</v>
      </c>
      <c r="Q581" t="s">
        <v>7819</v>
      </c>
    </row>
    <row r="582" spans="1:18" hidden="1">
      <c r="A582" t="s">
        <v>42</v>
      </c>
      <c r="B582" t="s">
        <v>1133</v>
      </c>
      <c r="C582" s="224" t="s">
        <v>7842</v>
      </c>
      <c r="D582" s="221">
        <v>311.02999999999997</v>
      </c>
      <c r="E582" s="324">
        <v>43069</v>
      </c>
      <c r="F582" s="1">
        <v>29172122.620000001</v>
      </c>
      <c r="G582" s="18">
        <v>1.3299999999999999E-2</v>
      </c>
      <c r="H582" s="298">
        <v>32332.430000000004</v>
      </c>
      <c r="I582" s="10">
        <v>29171856.699999999</v>
      </c>
      <c r="J582" s="11">
        <f t="shared" si="255"/>
        <v>1.3299999999999999E-2</v>
      </c>
      <c r="K582" s="30">
        <f t="shared" si="256"/>
        <v>32332.141175833331</v>
      </c>
      <c r="L582" s="29">
        <f t="shared" si="257"/>
        <v>-0.2888241666732938</v>
      </c>
      <c r="M582" s="10">
        <f t="shared" si="258"/>
        <v>29171856.699999999</v>
      </c>
      <c r="N582" s="5">
        <f>VLOOKUP(CONCATENATE(A582,"-6"),'Restated Depr'!$B$6:$G$7674,6,0)</f>
        <v>3.4099999999999998E-2</v>
      </c>
      <c r="O582" s="29">
        <f t="shared" si="259"/>
        <v>82896.692789166656</v>
      </c>
      <c r="P582" s="29">
        <f t="shared" si="260"/>
        <v>50564.551613333329</v>
      </c>
      <c r="Q582" t="s">
        <v>7819</v>
      </c>
    </row>
    <row r="583" spans="1:18" hidden="1">
      <c r="A583" t="s">
        <v>42</v>
      </c>
      <c r="B583" t="s">
        <v>1134</v>
      </c>
      <c r="C583" s="224" t="s">
        <v>7842</v>
      </c>
      <c r="D583" s="221">
        <v>311.02999999999997</v>
      </c>
      <c r="E583" s="324">
        <v>43100</v>
      </c>
      <c r="F583" s="1">
        <v>29176510.52</v>
      </c>
      <c r="G583" s="18">
        <v>2.1999999999999999E-2</v>
      </c>
      <c r="H583" s="298">
        <v>53490.27</v>
      </c>
      <c r="I583" s="10">
        <v>29171856.699999999</v>
      </c>
      <c r="J583" s="11">
        <f t="shared" si="255"/>
        <v>2.1999999999999999E-2</v>
      </c>
      <c r="K583" s="30">
        <f t="shared" si="256"/>
        <v>53481.737283333328</v>
      </c>
      <c r="L583" s="29">
        <f t="shared" si="257"/>
        <v>-8.5327166666684207</v>
      </c>
      <c r="M583" s="10">
        <f t="shared" si="258"/>
        <v>29171856.699999999</v>
      </c>
      <c r="N583" s="5">
        <f>VLOOKUP(CONCATENATE(A583,"-6"),'Restated Depr'!$B$6:$G$7674,6,0)</f>
        <v>3.4099999999999998E-2</v>
      </c>
      <c r="O583" s="29">
        <f t="shared" si="259"/>
        <v>82896.692789166656</v>
      </c>
      <c r="P583" s="29">
        <f t="shared" si="260"/>
        <v>29414.955505833328</v>
      </c>
      <c r="Q583" t="s">
        <v>7819</v>
      </c>
    </row>
    <row r="584" spans="1:18" hidden="1">
      <c r="A584" t="s">
        <v>42</v>
      </c>
      <c r="B584" t="s">
        <v>1135</v>
      </c>
      <c r="C584" s="224" t="s">
        <v>7842</v>
      </c>
      <c r="D584" s="221">
        <v>311.02999999999997</v>
      </c>
      <c r="E584" s="324">
        <v>43131</v>
      </c>
      <c r="F584" s="1">
        <v>29131107.57</v>
      </c>
      <c r="G584" s="5">
        <v>3.4099999999999998E-2</v>
      </c>
      <c r="H584" s="298">
        <v>82780.899999999994</v>
      </c>
      <c r="I584" s="10">
        <v>29171856.699999999</v>
      </c>
      <c r="J584" s="11">
        <f t="shared" si="255"/>
        <v>3.4099999999999998E-2</v>
      </c>
      <c r="K584" s="30">
        <f t="shared" si="256"/>
        <v>82896.692789166656</v>
      </c>
      <c r="L584" s="29">
        <f t="shared" si="257"/>
        <v>115.79278916666226</v>
      </c>
      <c r="M584" s="10">
        <f t="shared" si="258"/>
        <v>29171856.699999999</v>
      </c>
      <c r="N584" s="5">
        <f>VLOOKUP(CONCATENATE(A584,"-6"),'Restated Depr'!$B$6:$G$7674,6,0)</f>
        <v>3.4099999999999998E-2</v>
      </c>
      <c r="O584" s="29">
        <f t="shared" si="259"/>
        <v>82896.692789166656</v>
      </c>
      <c r="P584" s="29">
        <f t="shared" si="260"/>
        <v>0</v>
      </c>
      <c r="Q584" t="s">
        <v>7819</v>
      </c>
    </row>
    <row r="585" spans="1:18" hidden="1">
      <c r="A585" t="s">
        <v>42</v>
      </c>
      <c r="B585" t="s">
        <v>1136</v>
      </c>
      <c r="C585" s="224" t="s">
        <v>7842</v>
      </c>
      <c r="D585" s="221">
        <v>311.02999999999997</v>
      </c>
      <c r="E585" s="324">
        <v>43159</v>
      </c>
      <c r="F585" s="1">
        <v>29125873.43</v>
      </c>
      <c r="G585" s="5">
        <v>3.4099999999999998E-2</v>
      </c>
      <c r="H585" s="298">
        <v>82766.02</v>
      </c>
      <c r="I585" s="10">
        <v>29171856.699999999</v>
      </c>
      <c r="J585" s="11">
        <f t="shared" si="255"/>
        <v>3.4099999999999998E-2</v>
      </c>
      <c r="K585" s="30">
        <f t="shared" si="256"/>
        <v>82896.692789166656</v>
      </c>
      <c r="L585" s="29">
        <f t="shared" si="257"/>
        <v>130.67278916665236</v>
      </c>
      <c r="M585" s="10">
        <f t="shared" si="258"/>
        <v>29171856.699999999</v>
      </c>
      <c r="N585" s="5">
        <f>VLOOKUP(CONCATENATE(A585,"-6"),'Restated Depr'!$B$6:$G$7674,6,0)</f>
        <v>3.4099999999999998E-2</v>
      </c>
      <c r="O585" s="29">
        <f t="shared" si="259"/>
        <v>82896.692789166656</v>
      </c>
      <c r="P585" s="29">
        <f t="shared" si="260"/>
        <v>0</v>
      </c>
      <c r="Q585" t="s">
        <v>7819</v>
      </c>
    </row>
    <row r="586" spans="1:18" hidden="1">
      <c r="A586" t="s">
        <v>42</v>
      </c>
      <c r="B586" t="s">
        <v>1137</v>
      </c>
      <c r="C586" s="224" t="s">
        <v>7842</v>
      </c>
      <c r="D586" s="221">
        <v>311.02999999999997</v>
      </c>
      <c r="E586" s="324">
        <v>43190</v>
      </c>
      <c r="F586" s="1">
        <v>29134762.27</v>
      </c>
      <c r="G586" s="5">
        <v>3.4099999999999998E-2</v>
      </c>
      <c r="H586" s="298">
        <v>82791.280000000013</v>
      </c>
      <c r="I586" s="10">
        <v>29171856.699999999</v>
      </c>
      <c r="J586" s="11">
        <f t="shared" si="255"/>
        <v>3.4099999999999998E-2</v>
      </c>
      <c r="K586" s="30">
        <f t="shared" si="256"/>
        <v>82896.692789166656</v>
      </c>
      <c r="L586" s="29">
        <f t="shared" si="257"/>
        <v>105.41278916664305</v>
      </c>
      <c r="M586" s="10">
        <f t="shared" si="258"/>
        <v>29171856.699999999</v>
      </c>
      <c r="N586" s="5">
        <f>VLOOKUP(CONCATENATE(A586,"-6"),'Restated Depr'!$B$6:$G$7674,6,0)</f>
        <v>3.4099999999999998E-2</v>
      </c>
      <c r="O586" s="29">
        <f t="shared" si="259"/>
        <v>82896.692789166656</v>
      </c>
      <c r="P586" s="29">
        <f t="shared" si="260"/>
        <v>0</v>
      </c>
      <c r="Q586" t="s">
        <v>7819</v>
      </c>
    </row>
    <row r="587" spans="1:18" hidden="1">
      <c r="A587" t="s">
        <v>42</v>
      </c>
      <c r="B587" t="s">
        <v>1138</v>
      </c>
      <c r="C587" s="224" t="s">
        <v>7842</v>
      </c>
      <c r="D587" s="221">
        <v>311.02999999999997</v>
      </c>
      <c r="E587" s="324">
        <v>43220</v>
      </c>
      <c r="F587" s="1">
        <v>29142946.719999999</v>
      </c>
      <c r="G587" s="5">
        <v>3.4099999999999998E-2</v>
      </c>
      <c r="H587" s="298">
        <v>82814.540000000008</v>
      </c>
      <c r="I587" s="10">
        <v>29171856.699999999</v>
      </c>
      <c r="J587" s="11">
        <f t="shared" si="255"/>
        <v>3.4099999999999998E-2</v>
      </c>
      <c r="K587" s="30">
        <f t="shared" si="256"/>
        <v>82896.692789166656</v>
      </c>
      <c r="L587" s="29">
        <f t="shared" si="257"/>
        <v>82.15278916664829</v>
      </c>
      <c r="M587" s="10">
        <f t="shared" si="258"/>
        <v>29171856.699999999</v>
      </c>
      <c r="N587" s="5">
        <f>VLOOKUP(CONCATENATE(A587,"-6"),'Restated Depr'!$B$6:$G$7674,6,0)</f>
        <v>3.4099999999999998E-2</v>
      </c>
      <c r="O587" s="29">
        <f t="shared" si="259"/>
        <v>82896.692789166656</v>
      </c>
      <c r="P587" s="29">
        <f t="shared" si="260"/>
        <v>0</v>
      </c>
      <c r="Q587" t="s">
        <v>7819</v>
      </c>
    </row>
    <row r="588" spans="1:18" hidden="1">
      <c r="A588" t="s">
        <v>42</v>
      </c>
      <c r="B588" t="s">
        <v>1139</v>
      </c>
      <c r="C588" s="224" t="s">
        <v>7842</v>
      </c>
      <c r="D588" s="221">
        <v>311.02999999999997</v>
      </c>
      <c r="E588" s="324">
        <v>43251</v>
      </c>
      <c r="F588" s="1">
        <v>29159257.059999999</v>
      </c>
      <c r="G588" s="5">
        <v>3.4099999999999998E-2</v>
      </c>
      <c r="H588" s="298">
        <v>82860.89</v>
      </c>
      <c r="I588" s="10">
        <v>29171856.699999999</v>
      </c>
      <c r="J588" s="11">
        <f t="shared" si="255"/>
        <v>3.4099999999999998E-2</v>
      </c>
      <c r="K588" s="30">
        <f t="shared" si="256"/>
        <v>82896.692789166656</v>
      </c>
      <c r="L588" s="29">
        <f t="shared" si="257"/>
        <v>35.802789166657021</v>
      </c>
      <c r="M588" s="10">
        <f t="shared" si="258"/>
        <v>29171856.699999999</v>
      </c>
      <c r="N588" s="5">
        <f>VLOOKUP(CONCATENATE(A588,"-6"),'Restated Depr'!$B$6:$G$7674,6,0)</f>
        <v>3.4099999999999998E-2</v>
      </c>
      <c r="O588" s="29">
        <f t="shared" si="259"/>
        <v>82896.692789166656</v>
      </c>
      <c r="P588" s="29">
        <f t="shared" si="260"/>
        <v>0</v>
      </c>
      <c r="Q588" t="s">
        <v>7819</v>
      </c>
    </row>
    <row r="589" spans="1:18" hidden="1">
      <c r="A589" t="s">
        <v>42</v>
      </c>
      <c r="B589" t="s">
        <v>1140</v>
      </c>
      <c r="C589" s="224" t="s">
        <v>7842</v>
      </c>
      <c r="D589" s="221">
        <v>311.02999999999997</v>
      </c>
      <c r="E589" s="324">
        <v>43281</v>
      </c>
      <c r="F589" s="1">
        <v>29171856.699999999</v>
      </c>
      <c r="G589" s="5">
        <v>3.4099999999999998E-2</v>
      </c>
      <c r="H589" s="298">
        <v>82896.690000000017</v>
      </c>
      <c r="I589" s="10">
        <v>29171856.699999999</v>
      </c>
      <c r="J589" s="11">
        <f t="shared" si="255"/>
        <v>3.4099999999999998E-2</v>
      </c>
      <c r="K589" s="30">
        <f t="shared" si="256"/>
        <v>82896.692789166656</v>
      </c>
      <c r="L589" s="29">
        <f t="shared" si="257"/>
        <v>2.7891666395589709E-3</v>
      </c>
      <c r="M589" s="10">
        <f t="shared" si="258"/>
        <v>29171856.699999999</v>
      </c>
      <c r="N589" s="5">
        <f>VLOOKUP(CONCATENATE(A589,"-6"),'Restated Depr'!$B$6:$G$7674,6,0)</f>
        <v>3.4099999999999998E-2</v>
      </c>
      <c r="O589" s="29">
        <f t="shared" si="259"/>
        <v>82896.692789166656</v>
      </c>
      <c r="P589" s="29">
        <f t="shared" si="260"/>
        <v>0</v>
      </c>
      <c r="Q589" t="s">
        <v>7819</v>
      </c>
      <c r="R589" s="5"/>
    </row>
    <row r="590" spans="1:18" ht="15.75" hidden="1" thickBot="1">
      <c r="A590" t="s">
        <v>42</v>
      </c>
      <c r="C590" s="224" t="s">
        <v>637</v>
      </c>
      <c r="D590" s="22"/>
      <c r="E590" s="323" t="s">
        <v>606</v>
      </c>
      <c r="F590" s="1"/>
      <c r="G590" s="5"/>
      <c r="H590" s="310">
        <f>SUM(H578:H589)</f>
        <v>714414.93000000017</v>
      </c>
      <c r="I590" s="10"/>
      <c r="J590" s="10"/>
      <c r="K590" s="32">
        <f>SUM(K578:K589)</f>
        <v>712522.59989750001</v>
      </c>
      <c r="L590" s="28">
        <f>SUM(L578:L589)</f>
        <v>-1892.3301025001165</v>
      </c>
      <c r="M590" s="10"/>
      <c r="N590" s="5"/>
      <c r="O590" s="28">
        <f>SUM(O578:O589)</f>
        <v>994760.31347000005</v>
      </c>
      <c r="P590" s="28">
        <f>SUM(P578:P589)</f>
        <v>282237.71357249998</v>
      </c>
    </row>
    <row r="591" spans="1:18" hidden="1">
      <c r="A591" s="17" t="s">
        <v>43</v>
      </c>
      <c r="B591" s="17" t="s">
        <v>1141</v>
      </c>
      <c r="C591" s="227" t="s">
        <v>7842</v>
      </c>
      <c r="D591" s="222">
        <v>311.06</v>
      </c>
      <c r="E591" s="329">
        <v>42947</v>
      </c>
      <c r="F591" s="48">
        <v>70041117.890000001</v>
      </c>
      <c r="G591" s="18">
        <v>1.3100000000000001E-2</v>
      </c>
      <c r="H591" s="299">
        <v>72380</v>
      </c>
      <c r="I591" s="288">
        <v>70041117.890000001</v>
      </c>
      <c r="J591" s="212">
        <f t="shared" ref="J591:J602" si="261">G591</f>
        <v>1.3100000000000001E-2</v>
      </c>
      <c r="K591" s="292">
        <f t="shared" ref="K591:K602" si="262">I591*J591/12</f>
        <v>76461.553696583331</v>
      </c>
      <c r="L591" s="293">
        <f t="shared" ref="L591:L602" si="263">K591-H591</f>
        <v>4081.5536965833307</v>
      </c>
      <c r="M591" s="288">
        <f t="shared" ref="M591:M602" si="264">I591</f>
        <v>70041117.890000001</v>
      </c>
      <c r="N591" s="18">
        <f>VLOOKUP(CONCATENATE(A591,"-6"),'Restated Depr'!$B$6:$G$7674,6,0)</f>
        <v>3.1699999999999999E-2</v>
      </c>
      <c r="O591" s="293">
        <f t="shared" ref="O591:O602" si="265">M591*N591/12</f>
        <v>185025.28642608333</v>
      </c>
      <c r="P591" s="293">
        <f t="shared" ref="P591:P602" si="266">O591-K591</f>
        <v>108563.7327295</v>
      </c>
      <c r="Q591" t="s">
        <v>7819</v>
      </c>
    </row>
    <row r="592" spans="1:18" hidden="1">
      <c r="A592" s="17" t="s">
        <v>43</v>
      </c>
      <c r="B592" s="17" t="s">
        <v>1142</v>
      </c>
      <c r="C592" s="227" t="s">
        <v>7842</v>
      </c>
      <c r="D592" s="222">
        <v>311.06</v>
      </c>
      <c r="E592" s="329">
        <v>42978</v>
      </c>
      <c r="F592" s="35">
        <v>70041117.890000001</v>
      </c>
      <c r="G592" s="18">
        <v>1.3100000000000001E-2</v>
      </c>
      <c r="H592" s="298">
        <v>72371</v>
      </c>
      <c r="I592" s="51">
        <v>70041117.890000001</v>
      </c>
      <c r="J592" s="212">
        <f t="shared" si="261"/>
        <v>1.3100000000000001E-2</v>
      </c>
      <c r="K592" s="213">
        <f t="shared" si="262"/>
        <v>76461.553696583331</v>
      </c>
      <c r="L592" s="214">
        <f t="shared" si="263"/>
        <v>4090.5536965833307</v>
      </c>
      <c r="M592" s="51">
        <f t="shared" si="264"/>
        <v>70041117.890000001</v>
      </c>
      <c r="N592" s="18">
        <f>VLOOKUP(CONCATENATE(A592,"-6"),'Restated Depr'!$B$6:$G$7674,6,0)</f>
        <v>3.1699999999999999E-2</v>
      </c>
      <c r="O592" s="214">
        <f t="shared" si="265"/>
        <v>185025.28642608333</v>
      </c>
      <c r="P592" s="214">
        <f t="shared" si="266"/>
        <v>108563.7327295</v>
      </c>
      <c r="Q592" t="s">
        <v>7819</v>
      </c>
    </row>
    <row r="593" spans="1:18" hidden="1">
      <c r="A593" s="17" t="s">
        <v>43</v>
      </c>
      <c r="B593" s="17" t="s">
        <v>1143</v>
      </c>
      <c r="C593" s="227" t="s">
        <v>7842</v>
      </c>
      <c r="D593" s="222">
        <v>311.06</v>
      </c>
      <c r="E593" s="329">
        <v>43008</v>
      </c>
      <c r="F593" s="35">
        <v>70041117.890000001</v>
      </c>
      <c r="G593" s="18">
        <v>1.3100000000000001E-2</v>
      </c>
      <c r="H593" s="298">
        <v>72362</v>
      </c>
      <c r="I593" s="51">
        <v>70041117.890000001</v>
      </c>
      <c r="J593" s="212">
        <f t="shared" si="261"/>
        <v>1.3100000000000001E-2</v>
      </c>
      <c r="K593" s="213">
        <f t="shared" si="262"/>
        <v>76461.553696583331</v>
      </c>
      <c r="L593" s="214">
        <f t="shared" si="263"/>
        <v>4099.5536965833307</v>
      </c>
      <c r="M593" s="51">
        <f t="shared" si="264"/>
        <v>70041117.890000001</v>
      </c>
      <c r="N593" s="18">
        <f>VLOOKUP(CONCATENATE(A593,"-6"),'Restated Depr'!$B$6:$G$7674,6,0)</f>
        <v>3.1699999999999999E-2</v>
      </c>
      <c r="O593" s="214">
        <f t="shared" si="265"/>
        <v>185025.28642608333</v>
      </c>
      <c r="P593" s="214">
        <f t="shared" si="266"/>
        <v>108563.7327295</v>
      </c>
      <c r="Q593" t="s">
        <v>7819</v>
      </c>
    </row>
    <row r="594" spans="1:18" hidden="1">
      <c r="A594" s="17" t="s">
        <v>43</v>
      </c>
      <c r="B594" s="17" t="s">
        <v>1144</v>
      </c>
      <c r="C594" s="227" t="s">
        <v>7842</v>
      </c>
      <c r="D594" s="222">
        <v>311.06</v>
      </c>
      <c r="E594" s="329">
        <v>43039</v>
      </c>
      <c r="F594" s="35">
        <v>70041117.890000001</v>
      </c>
      <c r="G594" s="18">
        <v>1.3100000000000001E-2</v>
      </c>
      <c r="H594" s="298">
        <v>72352</v>
      </c>
      <c r="I594" s="51">
        <v>70041117.890000001</v>
      </c>
      <c r="J594" s="212">
        <f t="shared" si="261"/>
        <v>1.3100000000000001E-2</v>
      </c>
      <c r="K594" s="213">
        <f t="shared" si="262"/>
        <v>76461.553696583331</v>
      </c>
      <c r="L594" s="214">
        <f t="shared" si="263"/>
        <v>4109.5536965833307</v>
      </c>
      <c r="M594" s="51">
        <f t="shared" si="264"/>
        <v>70041117.890000001</v>
      </c>
      <c r="N594" s="18">
        <f>VLOOKUP(CONCATENATE(A594,"-6"),'Restated Depr'!$B$6:$G$7674,6,0)</f>
        <v>3.1699999999999999E-2</v>
      </c>
      <c r="O594" s="214">
        <f t="shared" si="265"/>
        <v>185025.28642608333</v>
      </c>
      <c r="P594" s="214">
        <f t="shared" si="266"/>
        <v>108563.7327295</v>
      </c>
      <c r="Q594" t="s">
        <v>7819</v>
      </c>
    </row>
    <row r="595" spans="1:18" hidden="1">
      <c r="A595" s="17" t="s">
        <v>43</v>
      </c>
      <c r="B595" s="17" t="s">
        <v>1145</v>
      </c>
      <c r="C595" s="227" t="s">
        <v>7842</v>
      </c>
      <c r="D595" s="222">
        <v>311.06</v>
      </c>
      <c r="E595" s="329">
        <v>43069</v>
      </c>
      <c r="F595" s="35">
        <v>70041117.890000001</v>
      </c>
      <c r="G595" s="18">
        <v>1.3100000000000001E-2</v>
      </c>
      <c r="H595" s="298">
        <v>72343</v>
      </c>
      <c r="I595" s="51">
        <v>70041117.890000001</v>
      </c>
      <c r="J595" s="212">
        <f t="shared" si="261"/>
        <v>1.3100000000000001E-2</v>
      </c>
      <c r="K595" s="213">
        <f t="shared" si="262"/>
        <v>76461.553696583331</v>
      </c>
      <c r="L595" s="214">
        <f t="shared" si="263"/>
        <v>4118.5536965833307</v>
      </c>
      <c r="M595" s="51">
        <f t="shared" si="264"/>
        <v>70041117.890000001</v>
      </c>
      <c r="N595" s="18">
        <f>VLOOKUP(CONCATENATE(A595,"-6"),'Restated Depr'!$B$6:$G$7674,6,0)</f>
        <v>3.1699999999999999E-2</v>
      </c>
      <c r="O595" s="214">
        <f t="shared" si="265"/>
        <v>185025.28642608333</v>
      </c>
      <c r="P595" s="214">
        <f t="shared" si="266"/>
        <v>108563.7327295</v>
      </c>
      <c r="Q595" t="s">
        <v>7819</v>
      </c>
    </row>
    <row r="596" spans="1:18" hidden="1">
      <c r="A596" s="17" t="s">
        <v>43</v>
      </c>
      <c r="B596" s="17" t="s">
        <v>1146</v>
      </c>
      <c r="C596" s="227" t="s">
        <v>7842</v>
      </c>
      <c r="D596" s="222">
        <v>311.06</v>
      </c>
      <c r="E596" s="329">
        <v>43100</v>
      </c>
      <c r="F596" s="35">
        <v>70041117.890000001</v>
      </c>
      <c r="G596" s="18">
        <v>2.0899999999999998E-2</v>
      </c>
      <c r="H596" s="298">
        <v>117861</v>
      </c>
      <c r="I596" s="51">
        <v>70041117.890000001</v>
      </c>
      <c r="J596" s="212">
        <f t="shared" si="261"/>
        <v>2.0899999999999998E-2</v>
      </c>
      <c r="K596" s="213">
        <f t="shared" si="262"/>
        <v>121988.28032508334</v>
      </c>
      <c r="L596" s="214">
        <f t="shared" si="263"/>
        <v>4127.2803250833385</v>
      </c>
      <c r="M596" s="51">
        <f t="shared" si="264"/>
        <v>70041117.890000001</v>
      </c>
      <c r="N596" s="18">
        <f>VLOOKUP(CONCATENATE(A596,"-6"),'Restated Depr'!$B$6:$G$7674,6,0)</f>
        <v>3.1699999999999999E-2</v>
      </c>
      <c r="O596" s="214">
        <f t="shared" si="265"/>
        <v>185025.28642608333</v>
      </c>
      <c r="P596" s="214">
        <f t="shared" si="266"/>
        <v>63037.006100999992</v>
      </c>
      <c r="Q596" t="s">
        <v>7819</v>
      </c>
    </row>
    <row r="597" spans="1:18" hidden="1">
      <c r="A597" s="17" t="s">
        <v>43</v>
      </c>
      <c r="B597" s="17" t="s">
        <v>1147</v>
      </c>
      <c r="C597" s="227" t="s">
        <v>7842</v>
      </c>
      <c r="D597" s="222">
        <v>311.06</v>
      </c>
      <c r="E597" s="329">
        <v>43131</v>
      </c>
      <c r="F597" s="35">
        <v>70041117.890000001</v>
      </c>
      <c r="G597" s="18">
        <v>3.1699999999999999E-2</v>
      </c>
      <c r="H597" s="298">
        <v>-254795</v>
      </c>
      <c r="I597" s="51">
        <v>70041117.890000001</v>
      </c>
      <c r="J597" s="212">
        <f t="shared" si="261"/>
        <v>3.1699999999999999E-2</v>
      </c>
      <c r="K597" s="213">
        <f t="shared" si="262"/>
        <v>185025.28642608333</v>
      </c>
      <c r="L597" s="214">
        <f t="shared" si="263"/>
        <v>439820.2864260833</v>
      </c>
      <c r="M597" s="51">
        <f t="shared" si="264"/>
        <v>70041117.890000001</v>
      </c>
      <c r="N597" s="18">
        <f>VLOOKUP(CONCATENATE(A597,"-6"),'Restated Depr'!$B$6:$G$7674,6,0)</f>
        <v>3.1699999999999999E-2</v>
      </c>
      <c r="O597" s="214">
        <f t="shared" si="265"/>
        <v>185025.28642608333</v>
      </c>
      <c r="P597" s="214">
        <f t="shared" si="266"/>
        <v>0</v>
      </c>
      <c r="Q597" t="s">
        <v>7819</v>
      </c>
    </row>
    <row r="598" spans="1:18" hidden="1">
      <c r="A598" s="17" t="s">
        <v>43</v>
      </c>
      <c r="B598" s="17" t="s">
        <v>1148</v>
      </c>
      <c r="C598" s="227" t="s">
        <v>7842</v>
      </c>
      <c r="D598" s="222">
        <v>311.06</v>
      </c>
      <c r="E598" s="329">
        <v>43159</v>
      </c>
      <c r="F598" s="35">
        <v>70041117.890000001</v>
      </c>
      <c r="G598" s="18">
        <v>3.1699999999999999E-2</v>
      </c>
      <c r="H598" s="298">
        <v>-253195</v>
      </c>
      <c r="I598" s="51">
        <v>70041117.890000001</v>
      </c>
      <c r="J598" s="212">
        <f t="shared" si="261"/>
        <v>3.1699999999999999E-2</v>
      </c>
      <c r="K598" s="213">
        <f t="shared" si="262"/>
        <v>185025.28642608333</v>
      </c>
      <c r="L598" s="214">
        <f t="shared" si="263"/>
        <v>438220.2864260833</v>
      </c>
      <c r="M598" s="51">
        <f t="shared" si="264"/>
        <v>70041117.890000001</v>
      </c>
      <c r="N598" s="18">
        <f>VLOOKUP(CONCATENATE(A598,"-6"),'Restated Depr'!$B$6:$G$7674,6,0)</f>
        <v>3.1699999999999999E-2</v>
      </c>
      <c r="O598" s="214">
        <f t="shared" si="265"/>
        <v>185025.28642608333</v>
      </c>
      <c r="P598" s="214">
        <f t="shared" si="266"/>
        <v>0</v>
      </c>
      <c r="Q598" t="s">
        <v>7819</v>
      </c>
    </row>
    <row r="599" spans="1:18" hidden="1">
      <c r="A599" s="17" t="s">
        <v>43</v>
      </c>
      <c r="B599" s="17" t="s">
        <v>1149</v>
      </c>
      <c r="C599" s="227" t="s">
        <v>7842</v>
      </c>
      <c r="D599" s="222">
        <v>311.06</v>
      </c>
      <c r="E599" s="329">
        <v>43190</v>
      </c>
      <c r="F599" s="35">
        <v>70041117.890000001</v>
      </c>
      <c r="G599" s="18">
        <v>3.1699999999999999E-2</v>
      </c>
      <c r="H599" s="298">
        <v>-253495</v>
      </c>
      <c r="I599" s="51">
        <v>70041117.890000001</v>
      </c>
      <c r="J599" s="212">
        <f t="shared" si="261"/>
        <v>3.1699999999999999E-2</v>
      </c>
      <c r="K599" s="213">
        <f t="shared" si="262"/>
        <v>185025.28642608333</v>
      </c>
      <c r="L599" s="214">
        <f t="shared" si="263"/>
        <v>438520.2864260833</v>
      </c>
      <c r="M599" s="51">
        <f t="shared" si="264"/>
        <v>70041117.890000001</v>
      </c>
      <c r="N599" s="18">
        <f>VLOOKUP(CONCATENATE(A599,"-6"),'Restated Depr'!$B$6:$G$7674,6,0)</f>
        <v>3.1699999999999999E-2</v>
      </c>
      <c r="O599" s="214">
        <f t="shared" si="265"/>
        <v>185025.28642608333</v>
      </c>
      <c r="P599" s="214">
        <f t="shared" si="266"/>
        <v>0</v>
      </c>
      <c r="Q599" t="s">
        <v>7819</v>
      </c>
    </row>
    <row r="600" spans="1:18" hidden="1">
      <c r="A600" s="17" t="s">
        <v>43</v>
      </c>
      <c r="B600" s="17" t="s">
        <v>1150</v>
      </c>
      <c r="C600" s="227" t="s">
        <v>7842</v>
      </c>
      <c r="D600" s="222">
        <v>311.06</v>
      </c>
      <c r="E600" s="329">
        <v>43220</v>
      </c>
      <c r="F600" s="35">
        <v>70041117.890000001</v>
      </c>
      <c r="G600" s="18">
        <v>3.1699999999999999E-2</v>
      </c>
      <c r="H600" s="298">
        <v>-250960</v>
      </c>
      <c r="I600" s="51">
        <v>70041117.890000001</v>
      </c>
      <c r="J600" s="212">
        <f t="shared" si="261"/>
        <v>3.1699999999999999E-2</v>
      </c>
      <c r="K600" s="213">
        <f t="shared" si="262"/>
        <v>185025.28642608333</v>
      </c>
      <c r="L600" s="214">
        <f t="shared" si="263"/>
        <v>435985.2864260833</v>
      </c>
      <c r="M600" s="51">
        <f t="shared" si="264"/>
        <v>70041117.890000001</v>
      </c>
      <c r="N600" s="18">
        <f>VLOOKUP(CONCATENATE(A600,"-6"),'Restated Depr'!$B$6:$G$7674,6,0)</f>
        <v>3.1699999999999999E-2</v>
      </c>
      <c r="O600" s="214">
        <f t="shared" si="265"/>
        <v>185025.28642608333</v>
      </c>
      <c r="P600" s="214">
        <f t="shared" si="266"/>
        <v>0</v>
      </c>
      <c r="Q600" t="s">
        <v>7819</v>
      </c>
    </row>
    <row r="601" spans="1:18" hidden="1">
      <c r="A601" s="17" t="s">
        <v>43</v>
      </c>
      <c r="B601" s="17" t="s">
        <v>1151</v>
      </c>
      <c r="C601" s="227" t="s">
        <v>7842</v>
      </c>
      <c r="D601" s="222">
        <v>311.06</v>
      </c>
      <c r="E601" s="329">
        <v>43251</v>
      </c>
      <c r="F601" s="35">
        <v>70041117.890000001</v>
      </c>
      <c r="G601" s="18">
        <v>3.1699999999999999E-2</v>
      </c>
      <c r="H601" s="298">
        <v>-251254</v>
      </c>
      <c r="I601" s="51">
        <v>70041117.890000001</v>
      </c>
      <c r="J601" s="212">
        <f t="shared" si="261"/>
        <v>3.1699999999999999E-2</v>
      </c>
      <c r="K601" s="213">
        <f t="shared" si="262"/>
        <v>185025.28642608333</v>
      </c>
      <c r="L601" s="214">
        <f t="shared" si="263"/>
        <v>436279.2864260833</v>
      </c>
      <c r="M601" s="51">
        <f t="shared" si="264"/>
        <v>70041117.890000001</v>
      </c>
      <c r="N601" s="18">
        <f>VLOOKUP(CONCATENATE(A601,"-6"),'Restated Depr'!$B$6:$G$7674,6,0)</f>
        <v>3.1699999999999999E-2</v>
      </c>
      <c r="O601" s="214">
        <f t="shared" si="265"/>
        <v>185025.28642608333</v>
      </c>
      <c r="P601" s="214">
        <f t="shared" si="266"/>
        <v>0</v>
      </c>
      <c r="Q601" t="s">
        <v>7819</v>
      </c>
    </row>
    <row r="602" spans="1:18" hidden="1">
      <c r="A602" s="17" t="s">
        <v>43</v>
      </c>
      <c r="B602" s="17" t="s">
        <v>1152</v>
      </c>
      <c r="C602" s="227" t="s">
        <v>7842</v>
      </c>
      <c r="D602" s="222">
        <v>311.06</v>
      </c>
      <c r="E602" s="329">
        <v>43281</v>
      </c>
      <c r="F602" s="35">
        <v>70041117.890000001</v>
      </c>
      <c r="G602" s="18">
        <v>3.1699999999999999E-2</v>
      </c>
      <c r="H602" s="298">
        <v>-251548</v>
      </c>
      <c r="I602" s="51">
        <v>70041117.890000001</v>
      </c>
      <c r="J602" s="212">
        <f t="shared" si="261"/>
        <v>3.1699999999999999E-2</v>
      </c>
      <c r="K602" s="213">
        <f t="shared" si="262"/>
        <v>185025.28642608333</v>
      </c>
      <c r="L602" s="214">
        <f t="shared" si="263"/>
        <v>436573.2864260833</v>
      </c>
      <c r="M602" s="51">
        <f t="shared" si="264"/>
        <v>70041117.890000001</v>
      </c>
      <c r="N602" s="18">
        <f>VLOOKUP(CONCATENATE(A602,"-6"),'Restated Depr'!$B$6:$G$7674,6,0)</f>
        <v>3.1699999999999999E-2</v>
      </c>
      <c r="O602" s="214">
        <f t="shared" si="265"/>
        <v>185025.28642608333</v>
      </c>
      <c r="P602" s="214">
        <f t="shared" si="266"/>
        <v>0</v>
      </c>
      <c r="Q602" t="s">
        <v>7819</v>
      </c>
      <c r="R602" s="5"/>
    </row>
    <row r="603" spans="1:18" ht="15.75" hidden="1" thickBot="1">
      <c r="A603" t="s">
        <v>43</v>
      </c>
      <c r="C603" s="224" t="s">
        <v>637</v>
      </c>
      <c r="D603" s="22"/>
      <c r="E603" s="323" t="s">
        <v>606</v>
      </c>
      <c r="F603" s="1"/>
      <c r="G603" s="5"/>
      <c r="H603" s="310">
        <f>SUM(H591:H602)</f>
        <v>-1035578</v>
      </c>
      <c r="I603" s="10"/>
      <c r="J603" s="10"/>
      <c r="K603" s="32">
        <f>SUM(K591:K602)</f>
        <v>1614447.7673645003</v>
      </c>
      <c r="L603" s="28">
        <f>SUM(L591:L602)</f>
        <v>2650025.7673644996</v>
      </c>
      <c r="M603" s="10"/>
      <c r="N603" s="5"/>
      <c r="O603" s="28">
        <f>SUM(O591:O602)</f>
        <v>2220303.4371130005</v>
      </c>
      <c r="P603" s="28">
        <f>SUM(P591:P602)</f>
        <v>605855.66974849999</v>
      </c>
    </row>
    <row r="604" spans="1:18" hidden="1">
      <c r="A604" t="s">
        <v>44</v>
      </c>
      <c r="B604" t="s">
        <v>1153</v>
      </c>
      <c r="C604" s="224" t="s">
        <v>7842</v>
      </c>
      <c r="D604" s="221" t="s">
        <v>632</v>
      </c>
      <c r="E604" s="324">
        <v>42947</v>
      </c>
      <c r="F604" s="9">
        <v>27943049.510000002</v>
      </c>
      <c r="G604" s="18">
        <v>1.4200000000000001E-2</v>
      </c>
      <c r="H604" s="299">
        <v>33065.94</v>
      </c>
      <c r="I604" s="15">
        <v>27995381.579999998</v>
      </c>
      <c r="J604" s="11">
        <f t="shared" ref="J604:J615" si="267">G604</f>
        <v>1.4200000000000001E-2</v>
      </c>
      <c r="K604" s="31">
        <f t="shared" ref="K604:K615" si="268">I604*J604/12</f>
        <v>33127.868202999998</v>
      </c>
      <c r="L604" s="289">
        <f t="shared" ref="L604:L615" si="269">K604-H604</f>
        <v>61.928202999995847</v>
      </c>
      <c r="M604" s="15">
        <f t="shared" ref="M604:M615" si="270">I604</f>
        <v>27995381.579999998</v>
      </c>
      <c r="N604" s="5">
        <f>VLOOKUP(CONCATENATE(A604,"-6"),'Restated Depr'!$B$6:$G$7674,6,0)</f>
        <v>3.6799999999999999E-2</v>
      </c>
      <c r="O604" s="289">
        <f t="shared" ref="O604:O615" si="271">M604*N604/12</f>
        <v>85852.503511999996</v>
      </c>
      <c r="P604" s="289">
        <f t="shared" ref="P604:P615" si="272">O604-K604</f>
        <v>52724.635308999998</v>
      </c>
      <c r="Q604" t="s">
        <v>7819</v>
      </c>
    </row>
    <row r="605" spans="1:18" hidden="1">
      <c r="A605" t="s">
        <v>44</v>
      </c>
      <c r="B605" t="s">
        <v>1154</v>
      </c>
      <c r="C605" s="224" t="s">
        <v>7842</v>
      </c>
      <c r="D605" s="221" t="s">
        <v>632</v>
      </c>
      <c r="E605" s="324">
        <v>42978</v>
      </c>
      <c r="F605" s="1">
        <v>27970436.739999998</v>
      </c>
      <c r="G605" s="18">
        <v>1.4200000000000001E-2</v>
      </c>
      <c r="H605" s="298">
        <v>33098.35</v>
      </c>
      <c r="I605" s="10">
        <v>27995381.579999998</v>
      </c>
      <c r="J605" s="11">
        <f t="shared" si="267"/>
        <v>1.4200000000000001E-2</v>
      </c>
      <c r="K605" s="30">
        <f t="shared" si="268"/>
        <v>33127.868202999998</v>
      </c>
      <c r="L605" s="29">
        <f t="shared" si="269"/>
        <v>29.51820299999963</v>
      </c>
      <c r="M605" s="10">
        <f t="shared" si="270"/>
        <v>27995381.579999998</v>
      </c>
      <c r="N605" s="5">
        <f>VLOOKUP(CONCATENATE(A605,"-6"),'Restated Depr'!$B$6:$G$7674,6,0)</f>
        <v>3.6799999999999999E-2</v>
      </c>
      <c r="O605" s="29">
        <f t="shared" si="271"/>
        <v>85852.503511999996</v>
      </c>
      <c r="P605" s="29">
        <f t="shared" si="272"/>
        <v>52724.635308999998</v>
      </c>
      <c r="Q605" t="s">
        <v>7819</v>
      </c>
    </row>
    <row r="606" spans="1:18" hidden="1">
      <c r="A606" t="s">
        <v>44</v>
      </c>
      <c r="B606" t="s">
        <v>1155</v>
      </c>
      <c r="C606" s="224" t="s">
        <v>7842</v>
      </c>
      <c r="D606" s="221" t="s">
        <v>632</v>
      </c>
      <c r="E606" s="324">
        <v>43008</v>
      </c>
      <c r="F606" s="1">
        <v>27976824.260000002</v>
      </c>
      <c r="G606" s="18">
        <v>1.4200000000000001E-2</v>
      </c>
      <c r="H606" s="298">
        <v>33105.910000000003</v>
      </c>
      <c r="I606" s="10">
        <v>27995381.579999998</v>
      </c>
      <c r="J606" s="11">
        <f t="shared" si="267"/>
        <v>1.4200000000000001E-2</v>
      </c>
      <c r="K606" s="30">
        <f t="shared" si="268"/>
        <v>33127.868202999998</v>
      </c>
      <c r="L606" s="29">
        <f t="shared" si="269"/>
        <v>21.958202999994683</v>
      </c>
      <c r="M606" s="10">
        <f t="shared" si="270"/>
        <v>27995381.579999998</v>
      </c>
      <c r="N606" s="5">
        <f>VLOOKUP(CONCATENATE(A606,"-6"),'Restated Depr'!$B$6:$G$7674,6,0)</f>
        <v>3.6799999999999999E-2</v>
      </c>
      <c r="O606" s="29">
        <f t="shared" si="271"/>
        <v>85852.503511999996</v>
      </c>
      <c r="P606" s="29">
        <f t="shared" si="272"/>
        <v>52724.635308999998</v>
      </c>
      <c r="Q606" t="s">
        <v>7819</v>
      </c>
    </row>
    <row r="607" spans="1:18" hidden="1">
      <c r="A607" t="s">
        <v>44</v>
      </c>
      <c r="B607" t="s">
        <v>1156</v>
      </c>
      <c r="C607" s="224" t="s">
        <v>7842</v>
      </c>
      <c r="D607" s="221" t="s">
        <v>632</v>
      </c>
      <c r="E607" s="324">
        <v>43039</v>
      </c>
      <c r="F607" s="1">
        <v>27985868.649999999</v>
      </c>
      <c r="G607" s="18">
        <v>1.4200000000000001E-2</v>
      </c>
      <c r="H607" s="298">
        <v>33116.61</v>
      </c>
      <c r="I607" s="10">
        <v>27995381.579999998</v>
      </c>
      <c r="J607" s="11">
        <f t="shared" si="267"/>
        <v>1.4200000000000001E-2</v>
      </c>
      <c r="K607" s="30">
        <f t="shared" si="268"/>
        <v>33127.868202999998</v>
      </c>
      <c r="L607" s="29">
        <f t="shared" si="269"/>
        <v>11.258202999997593</v>
      </c>
      <c r="M607" s="10">
        <f t="shared" si="270"/>
        <v>27995381.579999998</v>
      </c>
      <c r="N607" s="5">
        <f>VLOOKUP(CONCATENATE(A607,"-6"),'Restated Depr'!$B$6:$G$7674,6,0)</f>
        <v>3.6799999999999999E-2</v>
      </c>
      <c r="O607" s="29">
        <f t="shared" si="271"/>
        <v>85852.503511999996</v>
      </c>
      <c r="P607" s="29">
        <f t="shared" si="272"/>
        <v>52724.635308999998</v>
      </c>
      <c r="Q607" t="s">
        <v>7819</v>
      </c>
    </row>
    <row r="608" spans="1:18" hidden="1">
      <c r="A608" t="s">
        <v>44</v>
      </c>
      <c r="B608" t="s">
        <v>1157</v>
      </c>
      <c r="C608" s="224" t="s">
        <v>7842</v>
      </c>
      <c r="D608" s="221" t="s">
        <v>632</v>
      </c>
      <c r="E608" s="324">
        <v>43069</v>
      </c>
      <c r="F608" s="1">
        <v>28013998.010000002</v>
      </c>
      <c r="G608" s="18">
        <v>1.4200000000000001E-2</v>
      </c>
      <c r="H608" s="298">
        <v>33149.9</v>
      </c>
      <c r="I608" s="10">
        <v>27995381.579999998</v>
      </c>
      <c r="J608" s="11">
        <f t="shared" si="267"/>
        <v>1.4200000000000001E-2</v>
      </c>
      <c r="K608" s="30">
        <f t="shared" si="268"/>
        <v>33127.868202999998</v>
      </c>
      <c r="L608" s="29">
        <f t="shared" si="269"/>
        <v>-22.03179700000328</v>
      </c>
      <c r="M608" s="10">
        <f t="shared" si="270"/>
        <v>27995381.579999998</v>
      </c>
      <c r="N608" s="5">
        <f>VLOOKUP(CONCATENATE(A608,"-6"),'Restated Depr'!$B$6:$G$7674,6,0)</f>
        <v>3.6799999999999999E-2</v>
      </c>
      <c r="O608" s="29">
        <f t="shared" si="271"/>
        <v>85852.503511999996</v>
      </c>
      <c r="P608" s="29">
        <f t="shared" si="272"/>
        <v>52724.635308999998</v>
      </c>
      <c r="Q608" t="s">
        <v>7819</v>
      </c>
    </row>
    <row r="609" spans="1:18" hidden="1">
      <c r="A609" t="s">
        <v>44</v>
      </c>
      <c r="B609" t="s">
        <v>1158</v>
      </c>
      <c r="C609" s="224" t="s">
        <v>7842</v>
      </c>
      <c r="D609" s="221" t="s">
        <v>632</v>
      </c>
      <c r="E609" s="324">
        <v>43100</v>
      </c>
      <c r="F609" s="1">
        <v>28019011.379999999</v>
      </c>
      <c r="G609" s="18">
        <v>2.3699999999999999E-2</v>
      </c>
      <c r="H609" s="298">
        <v>55337.55000000001</v>
      </c>
      <c r="I609" s="10">
        <v>27995381.579999998</v>
      </c>
      <c r="J609" s="11">
        <f t="shared" si="267"/>
        <v>2.3699999999999999E-2</v>
      </c>
      <c r="K609" s="30">
        <f t="shared" si="268"/>
        <v>55290.8786205</v>
      </c>
      <c r="L609" s="29">
        <f t="shared" si="269"/>
        <v>-46.671379500010516</v>
      </c>
      <c r="M609" s="10">
        <f t="shared" si="270"/>
        <v>27995381.579999998</v>
      </c>
      <c r="N609" s="5">
        <f>VLOOKUP(CONCATENATE(A609,"-6"),'Restated Depr'!$B$6:$G$7674,6,0)</f>
        <v>3.6799999999999999E-2</v>
      </c>
      <c r="O609" s="29">
        <f t="shared" si="271"/>
        <v>85852.503511999996</v>
      </c>
      <c r="P609" s="29">
        <f t="shared" si="272"/>
        <v>30561.624891499996</v>
      </c>
      <c r="Q609" t="s">
        <v>7819</v>
      </c>
    </row>
    <row r="610" spans="1:18" hidden="1">
      <c r="A610" t="s">
        <v>44</v>
      </c>
      <c r="B610" t="s">
        <v>1159</v>
      </c>
      <c r="C610" s="224" t="s">
        <v>7842</v>
      </c>
      <c r="D610" s="221" t="s">
        <v>632</v>
      </c>
      <c r="E610" s="324">
        <v>43131</v>
      </c>
      <c r="F610" s="1">
        <v>27955008.539999999</v>
      </c>
      <c r="G610" s="5">
        <v>3.6799999999999999E-2</v>
      </c>
      <c r="H610" s="298">
        <v>85728.700000000026</v>
      </c>
      <c r="I610" s="10">
        <v>27995381.579999998</v>
      </c>
      <c r="J610" s="11">
        <f t="shared" si="267"/>
        <v>3.6799999999999999E-2</v>
      </c>
      <c r="K610" s="30">
        <f t="shared" si="268"/>
        <v>85852.503511999996</v>
      </c>
      <c r="L610" s="29">
        <f t="shared" si="269"/>
        <v>123.80351199996949</v>
      </c>
      <c r="M610" s="10">
        <f t="shared" si="270"/>
        <v>27995381.579999998</v>
      </c>
      <c r="N610" s="5">
        <f>VLOOKUP(CONCATENATE(A610,"-6"),'Restated Depr'!$B$6:$G$7674,6,0)</f>
        <v>3.6799999999999999E-2</v>
      </c>
      <c r="O610" s="29">
        <f t="shared" si="271"/>
        <v>85852.503511999996</v>
      </c>
      <c r="P610" s="29">
        <f t="shared" si="272"/>
        <v>0</v>
      </c>
      <c r="Q610" t="s">
        <v>7819</v>
      </c>
    </row>
    <row r="611" spans="1:18" hidden="1">
      <c r="A611" t="s">
        <v>44</v>
      </c>
      <c r="B611" t="s">
        <v>1160</v>
      </c>
      <c r="C611" s="224" t="s">
        <v>7842</v>
      </c>
      <c r="D611" s="221" t="s">
        <v>632</v>
      </c>
      <c r="E611" s="324">
        <v>43159</v>
      </c>
      <c r="F611" s="1">
        <v>27909740.960000001</v>
      </c>
      <c r="G611" s="5">
        <v>3.6799999999999999E-2</v>
      </c>
      <c r="H611" s="298">
        <v>85589.87000000001</v>
      </c>
      <c r="I611" s="10">
        <v>27995381.579999998</v>
      </c>
      <c r="J611" s="11">
        <f t="shared" si="267"/>
        <v>3.6799999999999999E-2</v>
      </c>
      <c r="K611" s="30">
        <f t="shared" si="268"/>
        <v>85852.503511999996</v>
      </c>
      <c r="L611" s="29">
        <f t="shared" si="269"/>
        <v>262.63351199998579</v>
      </c>
      <c r="M611" s="10">
        <f t="shared" si="270"/>
        <v>27995381.579999998</v>
      </c>
      <c r="N611" s="5">
        <f>VLOOKUP(CONCATENATE(A611,"-6"),'Restated Depr'!$B$6:$G$7674,6,0)</f>
        <v>3.6799999999999999E-2</v>
      </c>
      <c r="O611" s="29">
        <f t="shared" si="271"/>
        <v>85852.503511999996</v>
      </c>
      <c r="P611" s="29">
        <f t="shared" si="272"/>
        <v>0</v>
      </c>
      <c r="Q611" t="s">
        <v>7819</v>
      </c>
    </row>
    <row r="612" spans="1:18" hidden="1">
      <c r="A612" t="s">
        <v>44</v>
      </c>
      <c r="B612" t="s">
        <v>1161</v>
      </c>
      <c r="C612" s="224" t="s">
        <v>7842</v>
      </c>
      <c r="D612" s="221" t="s">
        <v>632</v>
      </c>
      <c r="E612" s="324">
        <v>43190</v>
      </c>
      <c r="F612" s="1">
        <v>27918639.960000001</v>
      </c>
      <c r="G612" s="5">
        <v>3.6799999999999999E-2</v>
      </c>
      <c r="H612" s="298">
        <v>85617.170000000013</v>
      </c>
      <c r="I612" s="10">
        <v>27995381.579999998</v>
      </c>
      <c r="J612" s="11">
        <f t="shared" si="267"/>
        <v>3.6799999999999999E-2</v>
      </c>
      <c r="K612" s="30">
        <f t="shared" si="268"/>
        <v>85852.503511999996</v>
      </c>
      <c r="L612" s="29">
        <f t="shared" si="269"/>
        <v>235.33351199998287</v>
      </c>
      <c r="M612" s="10">
        <f t="shared" si="270"/>
        <v>27995381.579999998</v>
      </c>
      <c r="N612" s="5">
        <f>VLOOKUP(CONCATENATE(A612,"-6"),'Restated Depr'!$B$6:$G$7674,6,0)</f>
        <v>3.6799999999999999E-2</v>
      </c>
      <c r="O612" s="29">
        <f t="shared" si="271"/>
        <v>85852.503511999996</v>
      </c>
      <c r="P612" s="29">
        <f t="shared" si="272"/>
        <v>0</v>
      </c>
      <c r="Q612" t="s">
        <v>7819</v>
      </c>
    </row>
    <row r="613" spans="1:18" hidden="1">
      <c r="A613" t="s">
        <v>44</v>
      </c>
      <c r="B613" t="s">
        <v>1162</v>
      </c>
      <c r="C613" s="224" t="s">
        <v>7842</v>
      </c>
      <c r="D613" s="221" t="s">
        <v>632</v>
      </c>
      <c r="E613" s="324">
        <v>43220</v>
      </c>
      <c r="F613" s="1">
        <v>27926996.800000001</v>
      </c>
      <c r="G613" s="5">
        <v>3.6799999999999999E-2</v>
      </c>
      <c r="H613" s="298">
        <v>85642.790000000008</v>
      </c>
      <c r="I613" s="10">
        <v>27995381.579999998</v>
      </c>
      <c r="J613" s="11">
        <f t="shared" si="267"/>
        <v>3.6799999999999999E-2</v>
      </c>
      <c r="K613" s="30">
        <f t="shared" si="268"/>
        <v>85852.503511999996</v>
      </c>
      <c r="L613" s="29">
        <f t="shared" si="269"/>
        <v>209.71351199998753</v>
      </c>
      <c r="M613" s="10">
        <f t="shared" si="270"/>
        <v>27995381.579999998</v>
      </c>
      <c r="N613" s="5">
        <f>VLOOKUP(CONCATENATE(A613,"-6"),'Restated Depr'!$B$6:$G$7674,6,0)</f>
        <v>3.6799999999999999E-2</v>
      </c>
      <c r="O613" s="29">
        <f t="shared" si="271"/>
        <v>85852.503511999996</v>
      </c>
      <c r="P613" s="29">
        <f t="shared" si="272"/>
        <v>0</v>
      </c>
      <c r="Q613" t="s">
        <v>7819</v>
      </c>
    </row>
    <row r="614" spans="1:18" hidden="1">
      <c r="A614" t="s">
        <v>44</v>
      </c>
      <c r="B614" t="s">
        <v>1163</v>
      </c>
      <c r="C614" s="224" t="s">
        <v>7842</v>
      </c>
      <c r="D614" s="221" t="s">
        <v>632</v>
      </c>
      <c r="E614" s="324">
        <v>43251</v>
      </c>
      <c r="F614" s="1">
        <v>27963130.739999998</v>
      </c>
      <c r="G614" s="5">
        <v>3.6799999999999999E-2</v>
      </c>
      <c r="H614" s="298">
        <v>85753.600000000006</v>
      </c>
      <c r="I614" s="10">
        <v>27995381.579999998</v>
      </c>
      <c r="J614" s="11">
        <f t="shared" si="267"/>
        <v>3.6799999999999999E-2</v>
      </c>
      <c r="K614" s="30">
        <f t="shared" si="268"/>
        <v>85852.503511999996</v>
      </c>
      <c r="L614" s="29">
        <f t="shared" si="269"/>
        <v>98.90351199998986</v>
      </c>
      <c r="M614" s="10">
        <f t="shared" si="270"/>
        <v>27995381.579999998</v>
      </c>
      <c r="N614" s="5">
        <f>VLOOKUP(CONCATENATE(A614,"-6"),'Restated Depr'!$B$6:$G$7674,6,0)</f>
        <v>3.6799999999999999E-2</v>
      </c>
      <c r="O614" s="29">
        <f t="shared" si="271"/>
        <v>85852.503511999996</v>
      </c>
      <c r="P614" s="29">
        <f t="shared" si="272"/>
        <v>0</v>
      </c>
      <c r="Q614" t="s">
        <v>7819</v>
      </c>
    </row>
    <row r="615" spans="1:18" hidden="1">
      <c r="A615" t="s">
        <v>44</v>
      </c>
      <c r="B615" t="s">
        <v>1164</v>
      </c>
      <c r="C615" s="224" t="s">
        <v>7842</v>
      </c>
      <c r="D615" s="221" t="s">
        <v>632</v>
      </c>
      <c r="E615" s="324">
        <v>43281</v>
      </c>
      <c r="F615" s="1">
        <v>27995381.579999998</v>
      </c>
      <c r="G615" s="5">
        <v>3.6799999999999999E-2</v>
      </c>
      <c r="H615" s="298">
        <v>85852.5</v>
      </c>
      <c r="I615" s="10">
        <v>27995381.579999998</v>
      </c>
      <c r="J615" s="11">
        <f t="shared" si="267"/>
        <v>3.6799999999999999E-2</v>
      </c>
      <c r="K615" s="30">
        <f t="shared" si="268"/>
        <v>85852.503511999996</v>
      </c>
      <c r="L615" s="29">
        <f t="shared" si="269"/>
        <v>3.5119999956805259E-3</v>
      </c>
      <c r="M615" s="10">
        <f t="shared" si="270"/>
        <v>27995381.579999998</v>
      </c>
      <c r="N615" s="5">
        <f>VLOOKUP(CONCATENATE(A615,"-6"),'Restated Depr'!$B$6:$G$7674,6,0)</f>
        <v>3.6799999999999999E-2</v>
      </c>
      <c r="O615" s="29">
        <f t="shared" si="271"/>
        <v>85852.503511999996</v>
      </c>
      <c r="P615" s="29">
        <f t="shared" si="272"/>
        <v>0</v>
      </c>
      <c r="Q615" t="s">
        <v>7819</v>
      </c>
      <c r="R615" s="5"/>
    </row>
    <row r="616" spans="1:18" ht="15.75" hidden="1" thickBot="1">
      <c r="A616" t="s">
        <v>44</v>
      </c>
      <c r="C616" s="224" t="s">
        <v>637</v>
      </c>
      <c r="D616" s="22"/>
      <c r="E616" s="323" t="s">
        <v>606</v>
      </c>
      <c r="F616" s="1"/>
      <c r="G616" s="5"/>
      <c r="H616" s="310">
        <f>SUM(H604:H615)</f>
        <v>735058.89</v>
      </c>
      <c r="I616" s="10"/>
      <c r="J616" s="10"/>
      <c r="K616" s="32">
        <f>SUM(K604:K615)</f>
        <v>736045.24070749979</v>
      </c>
      <c r="L616" s="28">
        <f>SUM(L604:L615)</f>
        <v>986.35070749988517</v>
      </c>
      <c r="M616" s="10"/>
      <c r="N616" s="5"/>
      <c r="O616" s="28">
        <f>SUM(O604:O615)</f>
        <v>1030230.0421439997</v>
      </c>
      <c r="P616" s="28">
        <f>SUM(P604:P615)</f>
        <v>294184.80143649998</v>
      </c>
    </row>
    <row r="617" spans="1:18" hidden="1">
      <c r="A617" t="s">
        <v>45</v>
      </c>
      <c r="B617" t="s">
        <v>1165</v>
      </c>
      <c r="C617" s="224" t="s">
        <v>7842</v>
      </c>
      <c r="D617" s="221" t="s">
        <v>632</v>
      </c>
      <c r="E617" s="324">
        <v>42947</v>
      </c>
      <c r="F617" s="9">
        <v>20367.72</v>
      </c>
      <c r="G617" s="18">
        <v>2.3900000000000001E-2</v>
      </c>
      <c r="H617" s="299">
        <v>40.559999999999995</v>
      </c>
      <c r="I617" s="15">
        <v>0</v>
      </c>
      <c r="J617" s="11">
        <f t="shared" ref="J617:J628" si="273">G617</f>
        <v>2.3900000000000001E-2</v>
      </c>
      <c r="K617" s="31">
        <f t="shared" ref="K617:K628" si="274">I617*J617/12</f>
        <v>0</v>
      </c>
      <c r="L617" s="289">
        <f t="shared" ref="L617:L628" si="275">K617-H617</f>
        <v>-40.559999999999995</v>
      </c>
      <c r="M617" s="15">
        <f t="shared" ref="M617:M628" si="276">I617</f>
        <v>0</v>
      </c>
      <c r="N617" s="5">
        <f>VLOOKUP(CONCATENATE(A617,"-6"),'Restated Depr'!$B$6:$G$7674,6,0)</f>
        <v>0</v>
      </c>
      <c r="O617" s="289">
        <f t="shared" ref="O617:O628" si="277">M617*N617/12</f>
        <v>0</v>
      </c>
      <c r="P617" s="289">
        <f t="shared" ref="P617:P628" si="278">O617-K617</f>
        <v>0</v>
      </c>
      <c r="Q617" t="s">
        <v>7819</v>
      </c>
    </row>
    <row r="618" spans="1:18" hidden="1">
      <c r="A618" t="s">
        <v>45</v>
      </c>
      <c r="B618" t="s">
        <v>1166</v>
      </c>
      <c r="C618" s="224" t="s">
        <v>7842</v>
      </c>
      <c r="D618" s="221" t="s">
        <v>632</v>
      </c>
      <c r="E618" s="324">
        <v>42978</v>
      </c>
      <c r="F618" s="1">
        <v>20367.72</v>
      </c>
      <c r="G618" s="18">
        <v>2.3900000000000001E-2</v>
      </c>
      <c r="H618" s="298">
        <v>40.559999999999995</v>
      </c>
      <c r="I618" s="10">
        <v>0</v>
      </c>
      <c r="J618" s="11">
        <f t="shared" si="273"/>
        <v>2.3900000000000001E-2</v>
      </c>
      <c r="K618" s="30">
        <f t="shared" si="274"/>
        <v>0</v>
      </c>
      <c r="L618" s="29">
        <f t="shared" si="275"/>
        <v>-40.559999999999995</v>
      </c>
      <c r="M618" s="10">
        <f t="shared" si="276"/>
        <v>0</v>
      </c>
      <c r="N618" s="5">
        <f>VLOOKUP(CONCATENATE(A618,"-6"),'Restated Depr'!$B$6:$G$7674,6,0)</f>
        <v>0</v>
      </c>
      <c r="O618" s="29">
        <f t="shared" si="277"/>
        <v>0</v>
      </c>
      <c r="P618" s="29">
        <f t="shared" si="278"/>
        <v>0</v>
      </c>
      <c r="Q618" t="s">
        <v>7819</v>
      </c>
    </row>
    <row r="619" spans="1:18" hidden="1">
      <c r="A619" t="s">
        <v>45</v>
      </c>
      <c r="B619" t="s">
        <v>1167</v>
      </c>
      <c r="C619" s="224" t="s">
        <v>7842</v>
      </c>
      <c r="D619" s="221" t="s">
        <v>632</v>
      </c>
      <c r="E619" s="324">
        <v>43008</v>
      </c>
      <c r="F619" s="1">
        <v>20367.72</v>
      </c>
      <c r="G619" s="18">
        <v>2.3900000000000001E-2</v>
      </c>
      <c r="H619" s="298">
        <v>40.559999999999995</v>
      </c>
      <c r="I619" s="10">
        <v>0</v>
      </c>
      <c r="J619" s="11">
        <f t="shared" si="273"/>
        <v>2.3900000000000001E-2</v>
      </c>
      <c r="K619" s="30">
        <f t="shared" si="274"/>
        <v>0</v>
      </c>
      <c r="L619" s="29">
        <f t="shared" si="275"/>
        <v>-40.559999999999995</v>
      </c>
      <c r="M619" s="10">
        <f t="shared" si="276"/>
        <v>0</v>
      </c>
      <c r="N619" s="5">
        <f>VLOOKUP(CONCATENATE(A619,"-6"),'Restated Depr'!$B$6:$G$7674,6,0)</f>
        <v>0</v>
      </c>
      <c r="O619" s="29">
        <f t="shared" si="277"/>
        <v>0</v>
      </c>
      <c r="P619" s="29">
        <f t="shared" si="278"/>
        <v>0</v>
      </c>
      <c r="Q619" t="s">
        <v>7819</v>
      </c>
    </row>
    <row r="620" spans="1:18" hidden="1">
      <c r="A620" t="s">
        <v>45</v>
      </c>
      <c r="B620" t="s">
        <v>1168</v>
      </c>
      <c r="C620" s="224" t="s">
        <v>7842</v>
      </c>
      <c r="D620" s="221" t="s">
        <v>632</v>
      </c>
      <c r="E620" s="324">
        <v>43039</v>
      </c>
      <c r="F620" s="1">
        <v>20367.72</v>
      </c>
      <c r="G620" s="18">
        <v>2.3900000000000001E-2</v>
      </c>
      <c r="H620" s="298">
        <v>40.559999999999995</v>
      </c>
      <c r="I620" s="10">
        <v>0</v>
      </c>
      <c r="J620" s="11">
        <f t="shared" si="273"/>
        <v>2.3900000000000001E-2</v>
      </c>
      <c r="K620" s="30">
        <f t="shared" si="274"/>
        <v>0</v>
      </c>
      <c r="L620" s="29">
        <f t="shared" si="275"/>
        <v>-40.559999999999995</v>
      </c>
      <c r="M620" s="10">
        <f t="shared" si="276"/>
        <v>0</v>
      </c>
      <c r="N620" s="5">
        <f>VLOOKUP(CONCATENATE(A620,"-6"),'Restated Depr'!$B$6:$G$7674,6,0)</f>
        <v>0</v>
      </c>
      <c r="O620" s="29">
        <f t="shared" si="277"/>
        <v>0</v>
      </c>
      <c r="P620" s="29">
        <f t="shared" si="278"/>
        <v>0</v>
      </c>
      <c r="Q620" t="s">
        <v>7819</v>
      </c>
    </row>
    <row r="621" spans="1:18" hidden="1">
      <c r="A621" t="s">
        <v>45</v>
      </c>
      <c r="B621" t="s">
        <v>1169</v>
      </c>
      <c r="C621" s="224" t="s">
        <v>7842</v>
      </c>
      <c r="D621" s="221" t="s">
        <v>632</v>
      </c>
      <c r="E621" s="324">
        <v>43069</v>
      </c>
      <c r="F621" s="1">
        <v>20367.72</v>
      </c>
      <c r="G621" s="18">
        <v>2.3900000000000001E-2</v>
      </c>
      <c r="H621" s="298">
        <v>40.559999999999995</v>
      </c>
      <c r="I621" s="10">
        <v>0</v>
      </c>
      <c r="J621" s="11">
        <f t="shared" si="273"/>
        <v>2.3900000000000001E-2</v>
      </c>
      <c r="K621" s="30">
        <f t="shared" si="274"/>
        <v>0</v>
      </c>
      <c r="L621" s="29">
        <f t="shared" si="275"/>
        <v>-40.559999999999995</v>
      </c>
      <c r="M621" s="10">
        <f t="shared" si="276"/>
        <v>0</v>
      </c>
      <c r="N621" s="5">
        <f>VLOOKUP(CONCATENATE(A621,"-6"),'Restated Depr'!$B$6:$G$7674,6,0)</f>
        <v>0</v>
      </c>
      <c r="O621" s="29">
        <f t="shared" si="277"/>
        <v>0</v>
      </c>
      <c r="P621" s="29">
        <f t="shared" si="278"/>
        <v>0</v>
      </c>
      <c r="Q621" t="s">
        <v>7819</v>
      </c>
    </row>
    <row r="622" spans="1:18" hidden="1">
      <c r="A622" t="s">
        <v>45</v>
      </c>
      <c r="B622" t="s">
        <v>1170</v>
      </c>
      <c r="C622" s="224" t="s">
        <v>7842</v>
      </c>
      <c r="D622" s="221" t="s">
        <v>632</v>
      </c>
      <c r="E622" s="324">
        <v>43100</v>
      </c>
      <c r="F622" s="1">
        <v>0</v>
      </c>
      <c r="G622" s="18">
        <v>0</v>
      </c>
      <c r="H622" s="298">
        <v>0</v>
      </c>
      <c r="I622" s="10">
        <v>0</v>
      </c>
      <c r="J622" s="11">
        <f t="shared" si="273"/>
        <v>0</v>
      </c>
      <c r="K622" s="30">
        <f t="shared" si="274"/>
        <v>0</v>
      </c>
      <c r="L622" s="29">
        <f t="shared" si="275"/>
        <v>0</v>
      </c>
      <c r="M622" s="10">
        <f t="shared" si="276"/>
        <v>0</v>
      </c>
      <c r="N622" s="5">
        <f>VLOOKUP(CONCATENATE(A622,"-6"),'Restated Depr'!$B$6:$G$7674,6,0)</f>
        <v>0</v>
      </c>
      <c r="O622" s="29">
        <f t="shared" si="277"/>
        <v>0</v>
      </c>
      <c r="P622" s="29">
        <f t="shared" si="278"/>
        <v>0</v>
      </c>
      <c r="Q622" t="s">
        <v>7819</v>
      </c>
    </row>
    <row r="623" spans="1:18" hidden="1">
      <c r="A623" t="s">
        <v>45</v>
      </c>
      <c r="B623" t="s">
        <v>1171</v>
      </c>
      <c r="C623" s="224" t="s">
        <v>7842</v>
      </c>
      <c r="D623" s="221" t="s">
        <v>632</v>
      </c>
      <c r="E623" s="324">
        <v>43131</v>
      </c>
      <c r="F623" s="1">
        <v>0</v>
      </c>
      <c r="G623" s="5">
        <v>0</v>
      </c>
      <c r="H623" s="298">
        <v>0</v>
      </c>
      <c r="I623" s="10">
        <v>0</v>
      </c>
      <c r="J623" s="11">
        <f t="shared" si="273"/>
        <v>0</v>
      </c>
      <c r="K623" s="30">
        <f t="shared" si="274"/>
        <v>0</v>
      </c>
      <c r="L623" s="29">
        <f t="shared" si="275"/>
        <v>0</v>
      </c>
      <c r="M623" s="10">
        <f t="shared" si="276"/>
        <v>0</v>
      </c>
      <c r="N623" s="5">
        <f>VLOOKUP(CONCATENATE(A623,"-6"),'Restated Depr'!$B$6:$G$7674,6,0)</f>
        <v>0</v>
      </c>
      <c r="O623" s="29">
        <f t="shared" si="277"/>
        <v>0</v>
      </c>
      <c r="P623" s="29">
        <f t="shared" si="278"/>
        <v>0</v>
      </c>
      <c r="Q623" t="s">
        <v>7819</v>
      </c>
    </row>
    <row r="624" spans="1:18" hidden="1">
      <c r="A624" t="s">
        <v>45</v>
      </c>
      <c r="B624" t="s">
        <v>1172</v>
      </c>
      <c r="C624" s="224" t="s">
        <v>7842</v>
      </c>
      <c r="D624" s="221" t="s">
        <v>632</v>
      </c>
      <c r="E624" s="324">
        <v>43159</v>
      </c>
      <c r="F624" s="1">
        <v>0</v>
      </c>
      <c r="G624" s="5">
        <v>0</v>
      </c>
      <c r="H624" s="298">
        <v>0</v>
      </c>
      <c r="I624" s="10">
        <v>0</v>
      </c>
      <c r="J624" s="11">
        <f t="shared" si="273"/>
        <v>0</v>
      </c>
      <c r="K624" s="30">
        <f t="shared" si="274"/>
        <v>0</v>
      </c>
      <c r="L624" s="29">
        <f t="shared" si="275"/>
        <v>0</v>
      </c>
      <c r="M624" s="10">
        <f t="shared" si="276"/>
        <v>0</v>
      </c>
      <c r="N624" s="5">
        <f>VLOOKUP(CONCATENATE(A624,"-6"),'Restated Depr'!$B$6:$G$7674,6,0)</f>
        <v>0</v>
      </c>
      <c r="O624" s="29">
        <f t="shared" si="277"/>
        <v>0</v>
      </c>
      <c r="P624" s="29">
        <f t="shared" si="278"/>
        <v>0</v>
      </c>
      <c r="Q624" t="s">
        <v>7819</v>
      </c>
    </row>
    <row r="625" spans="1:18" hidden="1">
      <c r="A625" t="s">
        <v>45</v>
      </c>
      <c r="B625" t="s">
        <v>1173</v>
      </c>
      <c r="C625" s="224" t="s">
        <v>7842</v>
      </c>
      <c r="D625" s="221" t="s">
        <v>632</v>
      </c>
      <c r="E625" s="324">
        <v>43190</v>
      </c>
      <c r="F625" s="1">
        <v>0</v>
      </c>
      <c r="G625" s="5">
        <v>0</v>
      </c>
      <c r="H625" s="298">
        <v>0</v>
      </c>
      <c r="I625" s="10">
        <v>0</v>
      </c>
      <c r="J625" s="11">
        <f t="shared" si="273"/>
        <v>0</v>
      </c>
      <c r="K625" s="30">
        <f t="shared" si="274"/>
        <v>0</v>
      </c>
      <c r="L625" s="29">
        <f t="shared" si="275"/>
        <v>0</v>
      </c>
      <c r="M625" s="10">
        <f t="shared" si="276"/>
        <v>0</v>
      </c>
      <c r="N625" s="5">
        <f>VLOOKUP(CONCATENATE(A625,"-6"),'Restated Depr'!$B$6:$G$7674,6,0)</f>
        <v>0</v>
      </c>
      <c r="O625" s="29">
        <f t="shared" si="277"/>
        <v>0</v>
      </c>
      <c r="P625" s="29">
        <f t="shared" si="278"/>
        <v>0</v>
      </c>
      <c r="Q625" t="s">
        <v>7819</v>
      </c>
    </row>
    <row r="626" spans="1:18" hidden="1">
      <c r="A626" t="s">
        <v>45</v>
      </c>
      <c r="B626" t="s">
        <v>1174</v>
      </c>
      <c r="C626" s="224" t="s">
        <v>7842</v>
      </c>
      <c r="D626" s="221" t="s">
        <v>632</v>
      </c>
      <c r="E626" s="324">
        <v>43220</v>
      </c>
      <c r="F626" s="1">
        <v>0</v>
      </c>
      <c r="G626" s="5">
        <v>0</v>
      </c>
      <c r="H626" s="298">
        <v>0</v>
      </c>
      <c r="I626" s="10">
        <v>0</v>
      </c>
      <c r="J626" s="11">
        <f t="shared" si="273"/>
        <v>0</v>
      </c>
      <c r="K626" s="30">
        <f t="shared" si="274"/>
        <v>0</v>
      </c>
      <c r="L626" s="29">
        <f t="shared" si="275"/>
        <v>0</v>
      </c>
      <c r="M626" s="10">
        <f t="shared" si="276"/>
        <v>0</v>
      </c>
      <c r="N626" s="5">
        <f>VLOOKUP(CONCATENATE(A626,"-6"),'Restated Depr'!$B$6:$G$7674,6,0)</f>
        <v>0</v>
      </c>
      <c r="O626" s="29">
        <f t="shared" si="277"/>
        <v>0</v>
      </c>
      <c r="P626" s="29">
        <f t="shared" si="278"/>
        <v>0</v>
      </c>
      <c r="Q626" t="s">
        <v>7819</v>
      </c>
    </row>
    <row r="627" spans="1:18" hidden="1">
      <c r="A627" t="s">
        <v>45</v>
      </c>
      <c r="B627" t="s">
        <v>1175</v>
      </c>
      <c r="C627" s="224" t="s">
        <v>7842</v>
      </c>
      <c r="D627" s="221" t="s">
        <v>632</v>
      </c>
      <c r="E627" s="324">
        <v>43251</v>
      </c>
      <c r="F627" s="1">
        <v>0</v>
      </c>
      <c r="G627" s="5">
        <v>0</v>
      </c>
      <c r="H627" s="298">
        <v>0</v>
      </c>
      <c r="I627" s="10">
        <v>0</v>
      </c>
      <c r="J627" s="11">
        <f t="shared" si="273"/>
        <v>0</v>
      </c>
      <c r="K627" s="30">
        <f t="shared" si="274"/>
        <v>0</v>
      </c>
      <c r="L627" s="29">
        <f t="shared" si="275"/>
        <v>0</v>
      </c>
      <c r="M627" s="10">
        <f t="shared" si="276"/>
        <v>0</v>
      </c>
      <c r="N627" s="5">
        <f>VLOOKUP(CONCATENATE(A627,"-6"),'Restated Depr'!$B$6:$G$7674,6,0)</f>
        <v>0</v>
      </c>
      <c r="O627" s="29">
        <f t="shared" si="277"/>
        <v>0</v>
      </c>
      <c r="P627" s="29">
        <f t="shared" si="278"/>
        <v>0</v>
      </c>
      <c r="Q627" t="s">
        <v>7819</v>
      </c>
    </row>
    <row r="628" spans="1:18" hidden="1">
      <c r="A628" t="s">
        <v>45</v>
      </c>
      <c r="B628" t="s">
        <v>1176</v>
      </c>
      <c r="C628" s="224" t="s">
        <v>7842</v>
      </c>
      <c r="D628" s="221" t="s">
        <v>632</v>
      </c>
      <c r="E628" s="324">
        <v>43281</v>
      </c>
      <c r="F628" s="1">
        <v>0</v>
      </c>
      <c r="G628" s="5">
        <v>0</v>
      </c>
      <c r="H628" s="298">
        <v>0</v>
      </c>
      <c r="I628" s="10">
        <v>0</v>
      </c>
      <c r="J628" s="11">
        <f t="shared" si="273"/>
        <v>0</v>
      </c>
      <c r="K628" s="30">
        <f t="shared" si="274"/>
        <v>0</v>
      </c>
      <c r="L628" s="29">
        <f t="shared" si="275"/>
        <v>0</v>
      </c>
      <c r="M628" s="10">
        <f t="shared" si="276"/>
        <v>0</v>
      </c>
      <c r="N628" s="5">
        <f>VLOOKUP(CONCATENATE(A628,"-6"),'Restated Depr'!$B$6:$G$7674,6,0)</f>
        <v>0</v>
      </c>
      <c r="O628" s="29">
        <f t="shared" si="277"/>
        <v>0</v>
      </c>
      <c r="P628" s="29">
        <f t="shared" si="278"/>
        <v>0</v>
      </c>
      <c r="Q628" t="s">
        <v>7819</v>
      </c>
      <c r="R628" s="5"/>
    </row>
    <row r="629" spans="1:18" ht="15.75" hidden="1" thickBot="1">
      <c r="A629" t="s">
        <v>45</v>
      </c>
      <c r="C629" s="224" t="s">
        <v>637</v>
      </c>
      <c r="D629" s="22"/>
      <c r="E629" s="323" t="s">
        <v>606</v>
      </c>
      <c r="F629" s="1"/>
      <c r="G629" s="5"/>
      <c r="H629" s="310">
        <f>SUM(H617:H628)</f>
        <v>202.79999999999998</v>
      </c>
      <c r="I629" s="10"/>
      <c r="J629" s="10"/>
      <c r="K629" s="32">
        <f>SUM(K617:K628)</f>
        <v>0</v>
      </c>
      <c r="L629" s="28">
        <f>SUM(L617:L628)</f>
        <v>-202.79999999999998</v>
      </c>
      <c r="M629" s="10"/>
      <c r="N629" s="5"/>
      <c r="O629" s="28">
        <f>SUM(O617:O628)</f>
        <v>0</v>
      </c>
      <c r="P629" s="28">
        <f>SUM(P617:P628)</f>
        <v>0</v>
      </c>
    </row>
    <row r="630" spans="1:18" hidden="1">
      <c r="A630" t="s">
        <v>46</v>
      </c>
      <c r="B630" t="s">
        <v>1177</v>
      </c>
      <c r="C630" s="224" t="s">
        <v>7842</v>
      </c>
      <c r="D630" s="221">
        <v>311.11</v>
      </c>
      <c r="E630" s="324">
        <v>42947</v>
      </c>
      <c r="F630" s="9">
        <v>571513.38</v>
      </c>
      <c r="G630" s="18">
        <v>1.5044220000000001E-2</v>
      </c>
      <c r="H630" s="299">
        <v>716.5</v>
      </c>
      <c r="I630" s="15">
        <v>608933.94999999995</v>
      </c>
      <c r="J630" s="11">
        <f t="shared" ref="J630:J641" si="279">G630</f>
        <v>1.5044220000000001E-2</v>
      </c>
      <c r="K630" s="31">
        <f t="shared" ref="K630:K641" si="280">I630*J630/12</f>
        <v>763.41135910574997</v>
      </c>
      <c r="L630" s="289">
        <f t="shared" ref="L630:L641" si="281">K630-H630</f>
        <v>46.911359105749966</v>
      </c>
      <c r="M630" s="15">
        <f t="shared" ref="M630:M641" si="282">I630</f>
        <v>608933.94999999995</v>
      </c>
      <c r="N630" s="5">
        <f>VLOOKUP(CONCATENATE(A630,"-6"),'Restated Depr'!$B$6:$G$7674,6,0)</f>
        <v>2.3300000000000001E-2</v>
      </c>
      <c r="O630" s="289">
        <f t="shared" ref="O630:O641" si="283">M630*N630/12</f>
        <v>1182.3467529166667</v>
      </c>
      <c r="P630" s="289">
        <f t="shared" ref="P630:P641" si="284">O630-K630</f>
        <v>418.93539381091671</v>
      </c>
      <c r="Q630" t="s">
        <v>7819</v>
      </c>
    </row>
    <row r="631" spans="1:18" hidden="1">
      <c r="A631" t="s">
        <v>46</v>
      </c>
      <c r="B631" t="s">
        <v>1178</v>
      </c>
      <c r="C631" s="224" t="s">
        <v>7842</v>
      </c>
      <c r="D631" s="221">
        <v>311.11</v>
      </c>
      <c r="E631" s="324">
        <v>42978</v>
      </c>
      <c r="F631" s="1">
        <v>590223.67000000004</v>
      </c>
      <c r="G631" s="18">
        <v>1.5044220000000001E-2</v>
      </c>
      <c r="H631" s="298">
        <v>739.96</v>
      </c>
      <c r="I631" s="10">
        <v>608933.94999999995</v>
      </c>
      <c r="J631" s="11">
        <f t="shared" si="279"/>
        <v>1.5044220000000001E-2</v>
      </c>
      <c r="K631" s="30">
        <f t="shared" si="280"/>
        <v>763.41135910574997</v>
      </c>
      <c r="L631" s="29">
        <f t="shared" si="281"/>
        <v>23.45135910574993</v>
      </c>
      <c r="M631" s="10">
        <f t="shared" si="282"/>
        <v>608933.94999999995</v>
      </c>
      <c r="N631" s="5">
        <f>VLOOKUP(CONCATENATE(A631,"-6"),'Restated Depr'!$B$6:$G$7674,6,0)</f>
        <v>2.3300000000000001E-2</v>
      </c>
      <c r="O631" s="29">
        <f t="shared" si="283"/>
        <v>1182.3467529166667</v>
      </c>
      <c r="P631" s="29">
        <f t="shared" si="284"/>
        <v>418.93539381091671</v>
      </c>
      <c r="Q631" t="s">
        <v>7819</v>
      </c>
    </row>
    <row r="632" spans="1:18" hidden="1">
      <c r="A632" t="s">
        <v>46</v>
      </c>
      <c r="B632" t="s">
        <v>1179</v>
      </c>
      <c r="C632" s="224" t="s">
        <v>7842</v>
      </c>
      <c r="D632" s="221">
        <v>311.11</v>
      </c>
      <c r="E632" s="324">
        <v>43008</v>
      </c>
      <c r="F632" s="1">
        <v>608933.94999999995</v>
      </c>
      <c r="G632" s="18">
        <v>1.5044220000000001E-2</v>
      </c>
      <c r="H632" s="298">
        <v>763.4100000000002</v>
      </c>
      <c r="I632" s="10">
        <v>608933.94999999995</v>
      </c>
      <c r="J632" s="11">
        <f t="shared" si="279"/>
        <v>1.5044220000000001E-2</v>
      </c>
      <c r="K632" s="30">
        <f t="shared" si="280"/>
        <v>763.41135910574997</v>
      </c>
      <c r="L632" s="29">
        <f t="shared" si="281"/>
        <v>1.3591057497706061E-3</v>
      </c>
      <c r="M632" s="10">
        <f t="shared" si="282"/>
        <v>608933.94999999995</v>
      </c>
      <c r="N632" s="5">
        <f>VLOOKUP(CONCATENATE(A632,"-6"),'Restated Depr'!$B$6:$G$7674,6,0)</f>
        <v>2.3300000000000001E-2</v>
      </c>
      <c r="O632" s="29">
        <f t="shared" si="283"/>
        <v>1182.3467529166667</v>
      </c>
      <c r="P632" s="29">
        <f t="shared" si="284"/>
        <v>418.93539381091671</v>
      </c>
      <c r="Q632" t="s">
        <v>7819</v>
      </c>
    </row>
    <row r="633" spans="1:18" hidden="1">
      <c r="A633" t="s">
        <v>46</v>
      </c>
      <c r="B633" t="s">
        <v>1180</v>
      </c>
      <c r="C633" s="224" t="s">
        <v>7842</v>
      </c>
      <c r="D633" s="221">
        <v>311.11</v>
      </c>
      <c r="E633" s="324">
        <v>43039</v>
      </c>
      <c r="F633" s="1">
        <v>608933.94999999995</v>
      </c>
      <c r="G633" s="18">
        <v>1.5044220000000001E-2</v>
      </c>
      <c r="H633" s="298">
        <v>763.4100000000002</v>
      </c>
      <c r="I633" s="10">
        <v>608933.94999999995</v>
      </c>
      <c r="J633" s="11">
        <f t="shared" si="279"/>
        <v>1.5044220000000001E-2</v>
      </c>
      <c r="K633" s="30">
        <f t="shared" si="280"/>
        <v>763.41135910574997</v>
      </c>
      <c r="L633" s="29">
        <f t="shared" si="281"/>
        <v>1.3591057497706061E-3</v>
      </c>
      <c r="M633" s="10">
        <f t="shared" si="282"/>
        <v>608933.94999999995</v>
      </c>
      <c r="N633" s="5">
        <f>VLOOKUP(CONCATENATE(A633,"-6"),'Restated Depr'!$B$6:$G$7674,6,0)</f>
        <v>2.3300000000000001E-2</v>
      </c>
      <c r="O633" s="29">
        <f t="shared" si="283"/>
        <v>1182.3467529166667</v>
      </c>
      <c r="P633" s="29">
        <f t="shared" si="284"/>
        <v>418.93539381091671</v>
      </c>
      <c r="Q633" t="s">
        <v>7819</v>
      </c>
    </row>
    <row r="634" spans="1:18" hidden="1">
      <c r="A634" t="s">
        <v>46</v>
      </c>
      <c r="B634" t="s">
        <v>1181</v>
      </c>
      <c r="C634" s="224" t="s">
        <v>7842</v>
      </c>
      <c r="D634" s="221">
        <v>311.11</v>
      </c>
      <c r="E634" s="324">
        <v>43069</v>
      </c>
      <c r="F634" s="1">
        <v>608933.94999999995</v>
      </c>
      <c r="G634" s="18">
        <v>1.5044220000000001E-2</v>
      </c>
      <c r="H634" s="298">
        <v>763.4100000000002</v>
      </c>
      <c r="I634" s="10">
        <v>608933.94999999995</v>
      </c>
      <c r="J634" s="11">
        <f t="shared" si="279"/>
        <v>1.5044220000000001E-2</v>
      </c>
      <c r="K634" s="30">
        <f t="shared" si="280"/>
        <v>763.41135910574997</v>
      </c>
      <c r="L634" s="29">
        <f t="shared" si="281"/>
        <v>1.3591057497706061E-3</v>
      </c>
      <c r="M634" s="10">
        <f t="shared" si="282"/>
        <v>608933.94999999995</v>
      </c>
      <c r="N634" s="5">
        <f>VLOOKUP(CONCATENATE(A634,"-6"),'Restated Depr'!$B$6:$G$7674,6,0)</f>
        <v>2.3300000000000001E-2</v>
      </c>
      <c r="O634" s="29">
        <f t="shared" si="283"/>
        <v>1182.3467529166667</v>
      </c>
      <c r="P634" s="29">
        <f t="shared" si="284"/>
        <v>418.93539381091671</v>
      </c>
      <c r="Q634" t="s">
        <v>7819</v>
      </c>
    </row>
    <row r="635" spans="1:18" hidden="1">
      <c r="A635" t="s">
        <v>46</v>
      </c>
      <c r="B635" t="s">
        <v>1182</v>
      </c>
      <c r="C635" s="224" t="s">
        <v>7842</v>
      </c>
      <c r="D635" s="221">
        <v>311.11</v>
      </c>
      <c r="E635" s="324">
        <v>43100</v>
      </c>
      <c r="F635" s="1">
        <v>608933.94999999995</v>
      </c>
      <c r="G635" s="18">
        <v>1.8499999999999999E-2</v>
      </c>
      <c r="H635" s="298">
        <v>938.76999999999987</v>
      </c>
      <c r="I635" s="10">
        <v>608933.94999999995</v>
      </c>
      <c r="J635" s="11">
        <f t="shared" si="279"/>
        <v>1.8499999999999999E-2</v>
      </c>
      <c r="K635" s="30">
        <f t="shared" si="280"/>
        <v>938.77317291666657</v>
      </c>
      <c r="L635" s="29">
        <f t="shared" si="281"/>
        <v>3.1729166666991659E-3</v>
      </c>
      <c r="M635" s="10">
        <f t="shared" si="282"/>
        <v>608933.94999999995</v>
      </c>
      <c r="N635" s="5">
        <f>VLOOKUP(CONCATENATE(A635,"-6"),'Restated Depr'!$B$6:$G$7674,6,0)</f>
        <v>2.3300000000000001E-2</v>
      </c>
      <c r="O635" s="29">
        <f t="shared" si="283"/>
        <v>1182.3467529166667</v>
      </c>
      <c r="P635" s="29">
        <f t="shared" si="284"/>
        <v>243.57358000000011</v>
      </c>
      <c r="Q635" t="s">
        <v>7819</v>
      </c>
    </row>
    <row r="636" spans="1:18" hidden="1">
      <c r="A636" t="s">
        <v>46</v>
      </c>
      <c r="B636" t="s">
        <v>1183</v>
      </c>
      <c r="C636" s="224" t="s">
        <v>7842</v>
      </c>
      <c r="D636" s="221">
        <v>311.11</v>
      </c>
      <c r="E636" s="324">
        <v>43131</v>
      </c>
      <c r="F636" s="1">
        <v>608933.94999999995</v>
      </c>
      <c r="G636" s="5">
        <v>2.3300000000000001E-2</v>
      </c>
      <c r="H636" s="298">
        <v>1182.3499999999999</v>
      </c>
      <c r="I636" s="10">
        <v>608933.94999999995</v>
      </c>
      <c r="J636" s="11">
        <f t="shared" si="279"/>
        <v>2.3300000000000001E-2</v>
      </c>
      <c r="K636" s="30">
        <f t="shared" si="280"/>
        <v>1182.3467529166667</v>
      </c>
      <c r="L636" s="29">
        <f t="shared" si="281"/>
        <v>-3.2470833332354232E-3</v>
      </c>
      <c r="M636" s="10">
        <f t="shared" si="282"/>
        <v>608933.94999999995</v>
      </c>
      <c r="N636" s="5">
        <f>VLOOKUP(CONCATENATE(A636,"-6"),'Restated Depr'!$B$6:$G$7674,6,0)</f>
        <v>2.3300000000000001E-2</v>
      </c>
      <c r="O636" s="29">
        <f t="shared" si="283"/>
        <v>1182.3467529166667</v>
      </c>
      <c r="P636" s="29">
        <f t="shared" si="284"/>
        <v>0</v>
      </c>
      <c r="Q636" t="s">
        <v>7819</v>
      </c>
    </row>
    <row r="637" spans="1:18" hidden="1">
      <c r="A637" t="s">
        <v>46</v>
      </c>
      <c r="B637" t="s">
        <v>1184</v>
      </c>
      <c r="C637" s="224" t="s">
        <v>7842</v>
      </c>
      <c r="D637" s="221">
        <v>311.11</v>
      </c>
      <c r="E637" s="324">
        <v>43159</v>
      </c>
      <c r="F637" s="1">
        <v>608933.94999999995</v>
      </c>
      <c r="G637" s="5">
        <v>2.3300000000000001E-2</v>
      </c>
      <c r="H637" s="298">
        <v>1182.3499999999999</v>
      </c>
      <c r="I637" s="10">
        <v>608933.94999999995</v>
      </c>
      <c r="J637" s="11">
        <f t="shared" si="279"/>
        <v>2.3300000000000001E-2</v>
      </c>
      <c r="K637" s="30">
        <f t="shared" si="280"/>
        <v>1182.3467529166667</v>
      </c>
      <c r="L637" s="29">
        <f t="shared" si="281"/>
        <v>-3.2470833332354232E-3</v>
      </c>
      <c r="M637" s="10">
        <f t="shared" si="282"/>
        <v>608933.94999999995</v>
      </c>
      <c r="N637" s="5">
        <f>VLOOKUP(CONCATENATE(A637,"-6"),'Restated Depr'!$B$6:$G$7674,6,0)</f>
        <v>2.3300000000000001E-2</v>
      </c>
      <c r="O637" s="29">
        <f t="shared" si="283"/>
        <v>1182.3467529166667</v>
      </c>
      <c r="P637" s="29">
        <f t="shared" si="284"/>
        <v>0</v>
      </c>
      <c r="Q637" t="s">
        <v>7819</v>
      </c>
    </row>
    <row r="638" spans="1:18" hidden="1">
      <c r="A638" t="s">
        <v>46</v>
      </c>
      <c r="B638" t="s">
        <v>1185</v>
      </c>
      <c r="C638" s="224" t="s">
        <v>7842</v>
      </c>
      <c r="D638" s="221">
        <v>311.11</v>
      </c>
      <c r="E638" s="324">
        <v>43190</v>
      </c>
      <c r="F638" s="1">
        <v>608933.94999999995</v>
      </c>
      <c r="G638" s="5">
        <v>2.3300000000000001E-2</v>
      </c>
      <c r="H638" s="298">
        <v>1182.3499999999999</v>
      </c>
      <c r="I638" s="10">
        <v>608933.94999999995</v>
      </c>
      <c r="J638" s="11">
        <f t="shared" si="279"/>
        <v>2.3300000000000001E-2</v>
      </c>
      <c r="K638" s="30">
        <f t="shared" si="280"/>
        <v>1182.3467529166667</v>
      </c>
      <c r="L638" s="29">
        <f t="shared" si="281"/>
        <v>-3.2470833332354232E-3</v>
      </c>
      <c r="M638" s="10">
        <f t="shared" si="282"/>
        <v>608933.94999999995</v>
      </c>
      <c r="N638" s="5">
        <f>VLOOKUP(CONCATENATE(A638,"-6"),'Restated Depr'!$B$6:$G$7674,6,0)</f>
        <v>2.3300000000000001E-2</v>
      </c>
      <c r="O638" s="29">
        <f t="shared" si="283"/>
        <v>1182.3467529166667</v>
      </c>
      <c r="P638" s="29">
        <f t="shared" si="284"/>
        <v>0</v>
      </c>
      <c r="Q638" t="s">
        <v>7819</v>
      </c>
    </row>
    <row r="639" spans="1:18" hidden="1">
      <c r="A639" t="s">
        <v>46</v>
      </c>
      <c r="B639" t="s">
        <v>1186</v>
      </c>
      <c r="C639" s="224" t="s">
        <v>7842</v>
      </c>
      <c r="D639" s="221">
        <v>311.11</v>
      </c>
      <c r="E639" s="324">
        <v>43220</v>
      </c>
      <c r="F639" s="1">
        <v>608933.94999999995</v>
      </c>
      <c r="G639" s="5">
        <v>2.3300000000000001E-2</v>
      </c>
      <c r="H639" s="298">
        <v>1182.3499999999999</v>
      </c>
      <c r="I639" s="10">
        <v>608933.94999999995</v>
      </c>
      <c r="J639" s="11">
        <f t="shared" si="279"/>
        <v>2.3300000000000001E-2</v>
      </c>
      <c r="K639" s="30">
        <f t="shared" si="280"/>
        <v>1182.3467529166667</v>
      </c>
      <c r="L639" s="29">
        <f t="shared" si="281"/>
        <v>-3.2470833332354232E-3</v>
      </c>
      <c r="M639" s="10">
        <f t="shared" si="282"/>
        <v>608933.94999999995</v>
      </c>
      <c r="N639" s="5">
        <f>VLOOKUP(CONCATENATE(A639,"-6"),'Restated Depr'!$B$6:$G$7674,6,0)</f>
        <v>2.3300000000000001E-2</v>
      </c>
      <c r="O639" s="29">
        <f t="shared" si="283"/>
        <v>1182.3467529166667</v>
      </c>
      <c r="P639" s="29">
        <f t="shared" si="284"/>
        <v>0</v>
      </c>
      <c r="Q639" t="s">
        <v>7819</v>
      </c>
    </row>
    <row r="640" spans="1:18" hidden="1">
      <c r="A640" t="s">
        <v>46</v>
      </c>
      <c r="B640" t="s">
        <v>1187</v>
      </c>
      <c r="C640" s="224" t="s">
        <v>7842</v>
      </c>
      <c r="D640" s="221">
        <v>311.11</v>
      </c>
      <c r="E640" s="324">
        <v>43251</v>
      </c>
      <c r="F640" s="1">
        <v>608933.94999999995</v>
      </c>
      <c r="G640" s="5">
        <v>2.3300000000000001E-2</v>
      </c>
      <c r="H640" s="298">
        <v>1182.3499999999999</v>
      </c>
      <c r="I640" s="10">
        <v>608933.94999999995</v>
      </c>
      <c r="J640" s="11">
        <f t="shared" si="279"/>
        <v>2.3300000000000001E-2</v>
      </c>
      <c r="K640" s="30">
        <f t="shared" si="280"/>
        <v>1182.3467529166667</v>
      </c>
      <c r="L640" s="29">
        <f t="shared" si="281"/>
        <v>-3.2470833332354232E-3</v>
      </c>
      <c r="M640" s="10">
        <f t="shared" si="282"/>
        <v>608933.94999999995</v>
      </c>
      <c r="N640" s="5">
        <f>VLOOKUP(CONCATENATE(A640,"-6"),'Restated Depr'!$B$6:$G$7674,6,0)</f>
        <v>2.3300000000000001E-2</v>
      </c>
      <c r="O640" s="29">
        <f t="shared" si="283"/>
        <v>1182.3467529166667</v>
      </c>
      <c r="P640" s="29">
        <f t="shared" si="284"/>
        <v>0</v>
      </c>
      <c r="Q640" t="s">
        <v>7819</v>
      </c>
    </row>
    <row r="641" spans="1:18" hidden="1">
      <c r="A641" t="s">
        <v>46</v>
      </c>
      <c r="B641" t="s">
        <v>1188</v>
      </c>
      <c r="C641" s="224" t="s">
        <v>7842</v>
      </c>
      <c r="D641" s="221">
        <v>311.11</v>
      </c>
      <c r="E641" s="324">
        <v>43281</v>
      </c>
      <c r="F641" s="1">
        <v>608933.94999999995</v>
      </c>
      <c r="G641" s="5">
        <v>2.3300000000000001E-2</v>
      </c>
      <c r="H641" s="298">
        <v>1182.3499999999999</v>
      </c>
      <c r="I641" s="10">
        <v>608933.94999999995</v>
      </c>
      <c r="J641" s="11">
        <f t="shared" si="279"/>
        <v>2.3300000000000001E-2</v>
      </c>
      <c r="K641" s="30">
        <f t="shared" si="280"/>
        <v>1182.3467529166667</v>
      </c>
      <c r="L641" s="29">
        <f t="shared" si="281"/>
        <v>-3.2470833332354232E-3</v>
      </c>
      <c r="M641" s="10">
        <f t="shared" si="282"/>
        <v>608933.94999999995</v>
      </c>
      <c r="N641" s="5">
        <f>VLOOKUP(CONCATENATE(A641,"-6"),'Restated Depr'!$B$6:$G$7674,6,0)</f>
        <v>2.3300000000000001E-2</v>
      </c>
      <c r="O641" s="29">
        <f t="shared" si="283"/>
        <v>1182.3467529166667</v>
      </c>
      <c r="P641" s="29">
        <f t="shared" si="284"/>
        <v>0</v>
      </c>
      <c r="Q641" t="s">
        <v>7819</v>
      </c>
      <c r="R641" s="5"/>
    </row>
    <row r="642" spans="1:18" ht="15.75" hidden="1" thickBot="1">
      <c r="A642" t="s">
        <v>46</v>
      </c>
      <c r="C642" s="224" t="s">
        <v>637</v>
      </c>
      <c r="D642" s="22"/>
      <c r="E642" s="323" t="s">
        <v>606</v>
      </c>
      <c r="F642" s="1"/>
      <c r="G642" s="5"/>
      <c r="H642" s="310">
        <f>SUM(H630:H641)</f>
        <v>11779.560000000003</v>
      </c>
      <c r="I642" s="10"/>
      <c r="J642" s="10"/>
      <c r="K642" s="32">
        <f>SUM(K630:K641)</f>
        <v>11849.910485945415</v>
      </c>
      <c r="L642" s="28">
        <f>SUM(L630:L641)</f>
        <v>70.350485945416494</v>
      </c>
      <c r="M642" s="10"/>
      <c r="N642" s="5"/>
      <c r="O642" s="28">
        <f>SUM(O630:O641)</f>
        <v>14188.161034999999</v>
      </c>
      <c r="P642" s="28">
        <f>SUM(P630:P641)</f>
        <v>2338.2505490545836</v>
      </c>
    </row>
    <row r="643" spans="1:18" hidden="1">
      <c r="A643" t="s">
        <v>47</v>
      </c>
      <c r="B643" t="s">
        <v>1189</v>
      </c>
      <c r="C643" s="224" t="s">
        <v>7842</v>
      </c>
      <c r="D643" s="221">
        <v>311.07</v>
      </c>
      <c r="E643" s="324">
        <v>42947</v>
      </c>
      <c r="F643" s="9">
        <v>403636</v>
      </c>
      <c r="G643" s="18">
        <v>3.1799999999999995E-2</v>
      </c>
      <c r="H643" s="299">
        <v>1069.6400000000001</v>
      </c>
      <c r="I643" s="15">
        <v>403636</v>
      </c>
      <c r="J643" s="11">
        <f t="shared" ref="J643:J654" si="285">G643</f>
        <v>3.1799999999999995E-2</v>
      </c>
      <c r="K643" s="31">
        <f t="shared" ref="K643:K654" si="286">I643*J643/12</f>
        <v>1069.6353999999999</v>
      </c>
      <c r="L643" s="289">
        <f t="shared" ref="L643:L654" si="287">K643-H643</f>
        <v>-4.6000000002095476E-3</v>
      </c>
      <c r="M643" s="15">
        <f t="shared" ref="M643:M654" si="288">I643</f>
        <v>403636</v>
      </c>
      <c r="N643" s="5">
        <f>VLOOKUP(CONCATENATE(A643,"-6"),'Restated Depr'!$B$6:$G$7674,6,0)</f>
        <v>4.1100000000000005E-2</v>
      </c>
      <c r="O643" s="289">
        <f t="shared" ref="O643:O654" si="289">M643*N643/12</f>
        <v>1382.4533000000001</v>
      </c>
      <c r="P643" s="289">
        <f t="shared" ref="P643:P654" si="290">O643-K643</f>
        <v>312.81790000000024</v>
      </c>
      <c r="Q643" t="s">
        <v>7819</v>
      </c>
    </row>
    <row r="644" spans="1:18" hidden="1">
      <c r="A644" t="s">
        <v>47</v>
      </c>
      <c r="B644" t="s">
        <v>1190</v>
      </c>
      <c r="C644" s="224" t="s">
        <v>7842</v>
      </c>
      <c r="D644" s="221">
        <v>311.07</v>
      </c>
      <c r="E644" s="324">
        <v>42978</v>
      </c>
      <c r="F644" s="1">
        <v>403636</v>
      </c>
      <c r="G644" s="18">
        <v>3.1799999999999995E-2</v>
      </c>
      <c r="H644" s="298">
        <v>1069.6400000000001</v>
      </c>
      <c r="I644" s="10">
        <v>403636</v>
      </c>
      <c r="J644" s="11">
        <f t="shared" si="285"/>
        <v>3.1799999999999995E-2</v>
      </c>
      <c r="K644" s="30">
        <f t="shared" si="286"/>
        <v>1069.6353999999999</v>
      </c>
      <c r="L644" s="29">
        <f t="shared" si="287"/>
        <v>-4.6000000002095476E-3</v>
      </c>
      <c r="M644" s="10">
        <f t="shared" si="288"/>
        <v>403636</v>
      </c>
      <c r="N644" s="5">
        <f>VLOOKUP(CONCATENATE(A644,"-6"),'Restated Depr'!$B$6:$G$7674,6,0)</f>
        <v>4.1100000000000005E-2</v>
      </c>
      <c r="O644" s="29">
        <f t="shared" si="289"/>
        <v>1382.4533000000001</v>
      </c>
      <c r="P644" s="29">
        <f t="shared" si="290"/>
        <v>312.81790000000024</v>
      </c>
      <c r="Q644" t="s">
        <v>7819</v>
      </c>
    </row>
    <row r="645" spans="1:18" hidden="1">
      <c r="A645" t="s">
        <v>47</v>
      </c>
      <c r="B645" t="s">
        <v>1191</v>
      </c>
      <c r="C645" s="224" t="s">
        <v>7842</v>
      </c>
      <c r="D645" s="221">
        <v>311.07</v>
      </c>
      <c r="E645" s="324">
        <v>43008</v>
      </c>
      <c r="F645" s="1">
        <v>403636</v>
      </c>
      <c r="G645" s="18">
        <v>3.1799999999999995E-2</v>
      </c>
      <c r="H645" s="298">
        <v>1069.6400000000001</v>
      </c>
      <c r="I645" s="10">
        <v>403636</v>
      </c>
      <c r="J645" s="11">
        <f t="shared" si="285"/>
        <v>3.1799999999999995E-2</v>
      </c>
      <c r="K645" s="30">
        <f t="shared" si="286"/>
        <v>1069.6353999999999</v>
      </c>
      <c r="L645" s="29">
        <f t="shared" si="287"/>
        <v>-4.6000000002095476E-3</v>
      </c>
      <c r="M645" s="10">
        <f t="shared" si="288"/>
        <v>403636</v>
      </c>
      <c r="N645" s="5">
        <f>VLOOKUP(CONCATENATE(A645,"-6"),'Restated Depr'!$B$6:$G$7674,6,0)</f>
        <v>4.1100000000000005E-2</v>
      </c>
      <c r="O645" s="29">
        <f t="shared" si="289"/>
        <v>1382.4533000000001</v>
      </c>
      <c r="P645" s="29">
        <f t="shared" si="290"/>
        <v>312.81790000000024</v>
      </c>
      <c r="Q645" t="s">
        <v>7819</v>
      </c>
    </row>
    <row r="646" spans="1:18" hidden="1">
      <c r="A646" t="s">
        <v>47</v>
      </c>
      <c r="B646" t="s">
        <v>1192</v>
      </c>
      <c r="C646" s="224" t="s">
        <v>7842</v>
      </c>
      <c r="D646" s="221">
        <v>311.07</v>
      </c>
      <c r="E646" s="324">
        <v>43039</v>
      </c>
      <c r="F646" s="1">
        <v>403636</v>
      </c>
      <c r="G646" s="18">
        <v>3.1799999999999995E-2</v>
      </c>
      <c r="H646" s="298">
        <v>1069.6400000000001</v>
      </c>
      <c r="I646" s="10">
        <v>403636</v>
      </c>
      <c r="J646" s="11">
        <f t="shared" si="285"/>
        <v>3.1799999999999995E-2</v>
      </c>
      <c r="K646" s="30">
        <f t="shared" si="286"/>
        <v>1069.6353999999999</v>
      </c>
      <c r="L646" s="29">
        <f t="shared" si="287"/>
        <v>-4.6000000002095476E-3</v>
      </c>
      <c r="M646" s="10">
        <f t="shared" si="288"/>
        <v>403636</v>
      </c>
      <c r="N646" s="5">
        <f>VLOOKUP(CONCATENATE(A646,"-6"),'Restated Depr'!$B$6:$G$7674,6,0)</f>
        <v>4.1100000000000005E-2</v>
      </c>
      <c r="O646" s="29">
        <f t="shared" si="289"/>
        <v>1382.4533000000001</v>
      </c>
      <c r="P646" s="29">
        <f t="shared" si="290"/>
        <v>312.81790000000024</v>
      </c>
      <c r="Q646" t="s">
        <v>7819</v>
      </c>
    </row>
    <row r="647" spans="1:18" hidden="1">
      <c r="A647" t="s">
        <v>47</v>
      </c>
      <c r="B647" t="s">
        <v>1193</v>
      </c>
      <c r="C647" s="224" t="s">
        <v>7842</v>
      </c>
      <c r="D647" s="221">
        <v>311.07</v>
      </c>
      <c r="E647" s="324">
        <v>43069</v>
      </c>
      <c r="F647" s="1">
        <v>403636</v>
      </c>
      <c r="G647" s="18">
        <v>3.1799999999999995E-2</v>
      </c>
      <c r="H647" s="298">
        <v>1069.6400000000001</v>
      </c>
      <c r="I647" s="10">
        <v>403636</v>
      </c>
      <c r="J647" s="11">
        <f t="shared" si="285"/>
        <v>3.1799999999999995E-2</v>
      </c>
      <c r="K647" s="30">
        <f t="shared" si="286"/>
        <v>1069.6353999999999</v>
      </c>
      <c r="L647" s="29">
        <f t="shared" si="287"/>
        <v>-4.6000000002095476E-3</v>
      </c>
      <c r="M647" s="10">
        <f t="shared" si="288"/>
        <v>403636</v>
      </c>
      <c r="N647" s="5">
        <f>VLOOKUP(CONCATENATE(A647,"-6"),'Restated Depr'!$B$6:$G$7674,6,0)</f>
        <v>4.1100000000000005E-2</v>
      </c>
      <c r="O647" s="29">
        <f t="shared" si="289"/>
        <v>1382.4533000000001</v>
      </c>
      <c r="P647" s="29">
        <f t="shared" si="290"/>
        <v>312.81790000000024</v>
      </c>
      <c r="Q647" t="s">
        <v>7819</v>
      </c>
    </row>
    <row r="648" spans="1:18" hidden="1">
      <c r="A648" t="s">
        <v>47</v>
      </c>
      <c r="B648" t="s">
        <v>1194</v>
      </c>
      <c r="C648" s="224" t="s">
        <v>7842</v>
      </c>
      <c r="D648" s="221">
        <v>311.07</v>
      </c>
      <c r="E648" s="324">
        <v>43100</v>
      </c>
      <c r="F648" s="1">
        <v>403636</v>
      </c>
      <c r="G648" s="18">
        <v>3.5700000000000003E-2</v>
      </c>
      <c r="H648" s="298">
        <v>1200.8200000000002</v>
      </c>
      <c r="I648" s="10">
        <v>403636</v>
      </c>
      <c r="J648" s="11">
        <f t="shared" si="285"/>
        <v>3.5700000000000003E-2</v>
      </c>
      <c r="K648" s="30">
        <f t="shared" si="286"/>
        <v>1200.8171</v>
      </c>
      <c r="L648" s="29">
        <f t="shared" si="287"/>
        <v>-2.9000000001815351E-3</v>
      </c>
      <c r="M648" s="10">
        <f t="shared" si="288"/>
        <v>403636</v>
      </c>
      <c r="N648" s="5">
        <f>VLOOKUP(CONCATENATE(A648,"-6"),'Restated Depr'!$B$6:$G$7674,6,0)</f>
        <v>4.1100000000000005E-2</v>
      </c>
      <c r="O648" s="29">
        <f t="shared" si="289"/>
        <v>1382.4533000000001</v>
      </c>
      <c r="P648" s="29">
        <f t="shared" si="290"/>
        <v>181.63620000000014</v>
      </c>
      <c r="Q648" t="s">
        <v>7819</v>
      </c>
    </row>
    <row r="649" spans="1:18" hidden="1">
      <c r="A649" t="s">
        <v>47</v>
      </c>
      <c r="B649" t="s">
        <v>1195</v>
      </c>
      <c r="C649" s="224" t="s">
        <v>7842</v>
      </c>
      <c r="D649" s="221">
        <v>311.07</v>
      </c>
      <c r="E649" s="324">
        <v>43131</v>
      </c>
      <c r="F649" s="1">
        <v>403636</v>
      </c>
      <c r="G649" s="5">
        <v>4.1100000000000005E-2</v>
      </c>
      <c r="H649" s="298">
        <v>1382.45</v>
      </c>
      <c r="I649" s="10">
        <v>403636</v>
      </c>
      <c r="J649" s="11">
        <f t="shared" si="285"/>
        <v>4.1100000000000005E-2</v>
      </c>
      <c r="K649" s="30">
        <f t="shared" si="286"/>
        <v>1382.4533000000001</v>
      </c>
      <c r="L649" s="29">
        <f t="shared" si="287"/>
        <v>3.3000000000811269E-3</v>
      </c>
      <c r="M649" s="10">
        <f t="shared" si="288"/>
        <v>403636</v>
      </c>
      <c r="N649" s="5">
        <f>VLOOKUP(CONCATENATE(A649,"-6"),'Restated Depr'!$B$6:$G$7674,6,0)</f>
        <v>4.1100000000000005E-2</v>
      </c>
      <c r="O649" s="29">
        <f t="shared" si="289"/>
        <v>1382.4533000000001</v>
      </c>
      <c r="P649" s="29">
        <f t="shared" si="290"/>
        <v>0</v>
      </c>
      <c r="Q649" t="s">
        <v>7819</v>
      </c>
    </row>
    <row r="650" spans="1:18" hidden="1">
      <c r="A650" t="s">
        <v>47</v>
      </c>
      <c r="B650" t="s">
        <v>1196</v>
      </c>
      <c r="C650" s="224" t="s">
        <v>7842</v>
      </c>
      <c r="D650" s="221">
        <v>311.07</v>
      </c>
      <c r="E650" s="324">
        <v>43159</v>
      </c>
      <c r="F650" s="1">
        <v>403636</v>
      </c>
      <c r="G650" s="5">
        <v>4.1100000000000005E-2</v>
      </c>
      <c r="H650" s="298">
        <v>1382.45</v>
      </c>
      <c r="I650" s="10">
        <v>403636</v>
      </c>
      <c r="J650" s="11">
        <f t="shared" si="285"/>
        <v>4.1100000000000005E-2</v>
      </c>
      <c r="K650" s="30">
        <f t="shared" si="286"/>
        <v>1382.4533000000001</v>
      </c>
      <c r="L650" s="29">
        <f t="shared" si="287"/>
        <v>3.3000000000811269E-3</v>
      </c>
      <c r="M650" s="10">
        <f t="shared" si="288"/>
        <v>403636</v>
      </c>
      <c r="N650" s="5">
        <f>VLOOKUP(CONCATENATE(A650,"-6"),'Restated Depr'!$B$6:$G$7674,6,0)</f>
        <v>4.1100000000000005E-2</v>
      </c>
      <c r="O650" s="29">
        <f t="shared" si="289"/>
        <v>1382.4533000000001</v>
      </c>
      <c r="P650" s="29">
        <f t="shared" si="290"/>
        <v>0</v>
      </c>
      <c r="Q650" t="s">
        <v>7819</v>
      </c>
    </row>
    <row r="651" spans="1:18" hidden="1">
      <c r="A651" t="s">
        <v>47</v>
      </c>
      <c r="B651" t="s">
        <v>1197</v>
      </c>
      <c r="C651" s="224" t="s">
        <v>7842</v>
      </c>
      <c r="D651" s="221">
        <v>311.07</v>
      </c>
      <c r="E651" s="324">
        <v>43190</v>
      </c>
      <c r="F651" s="1">
        <v>403636</v>
      </c>
      <c r="G651" s="5">
        <v>4.1100000000000005E-2</v>
      </c>
      <c r="H651" s="298">
        <v>1382.45</v>
      </c>
      <c r="I651" s="10">
        <v>403636</v>
      </c>
      <c r="J651" s="11">
        <f t="shared" si="285"/>
        <v>4.1100000000000005E-2</v>
      </c>
      <c r="K651" s="30">
        <f t="shared" si="286"/>
        <v>1382.4533000000001</v>
      </c>
      <c r="L651" s="29">
        <f t="shared" si="287"/>
        <v>3.3000000000811269E-3</v>
      </c>
      <c r="M651" s="10">
        <f t="shared" si="288"/>
        <v>403636</v>
      </c>
      <c r="N651" s="5">
        <f>VLOOKUP(CONCATENATE(A651,"-6"),'Restated Depr'!$B$6:$G$7674,6,0)</f>
        <v>4.1100000000000005E-2</v>
      </c>
      <c r="O651" s="29">
        <f t="shared" si="289"/>
        <v>1382.4533000000001</v>
      </c>
      <c r="P651" s="29">
        <f t="shared" si="290"/>
        <v>0</v>
      </c>
      <c r="Q651" t="s">
        <v>7819</v>
      </c>
    </row>
    <row r="652" spans="1:18" hidden="1">
      <c r="A652" t="s">
        <v>47</v>
      </c>
      <c r="B652" t="s">
        <v>1198</v>
      </c>
      <c r="C652" s="224" t="s">
        <v>7842</v>
      </c>
      <c r="D652" s="221">
        <v>311.07</v>
      </c>
      <c r="E652" s="324">
        <v>43220</v>
      </c>
      <c r="F652" s="1">
        <v>403636</v>
      </c>
      <c r="G652" s="5">
        <v>4.1100000000000005E-2</v>
      </c>
      <c r="H652" s="298">
        <v>1382.45</v>
      </c>
      <c r="I652" s="10">
        <v>403636</v>
      </c>
      <c r="J652" s="11">
        <f t="shared" si="285"/>
        <v>4.1100000000000005E-2</v>
      </c>
      <c r="K652" s="30">
        <f t="shared" si="286"/>
        <v>1382.4533000000001</v>
      </c>
      <c r="L652" s="29">
        <f t="shared" si="287"/>
        <v>3.3000000000811269E-3</v>
      </c>
      <c r="M652" s="10">
        <f t="shared" si="288"/>
        <v>403636</v>
      </c>
      <c r="N652" s="5">
        <f>VLOOKUP(CONCATENATE(A652,"-6"),'Restated Depr'!$B$6:$G$7674,6,0)</f>
        <v>4.1100000000000005E-2</v>
      </c>
      <c r="O652" s="29">
        <f t="shared" si="289"/>
        <v>1382.4533000000001</v>
      </c>
      <c r="P652" s="29">
        <f t="shared" si="290"/>
        <v>0</v>
      </c>
      <c r="Q652" t="s">
        <v>7819</v>
      </c>
    </row>
    <row r="653" spans="1:18" hidden="1">
      <c r="A653" t="s">
        <v>47</v>
      </c>
      <c r="B653" t="s">
        <v>1199</v>
      </c>
      <c r="C653" s="224" t="s">
        <v>7842</v>
      </c>
      <c r="D653" s="221">
        <v>311.07</v>
      </c>
      <c r="E653" s="324">
        <v>43251</v>
      </c>
      <c r="F653" s="1">
        <v>403636</v>
      </c>
      <c r="G653" s="5">
        <v>4.1100000000000005E-2</v>
      </c>
      <c r="H653" s="298">
        <v>1382.45</v>
      </c>
      <c r="I653" s="10">
        <v>403636</v>
      </c>
      <c r="J653" s="11">
        <f t="shared" si="285"/>
        <v>4.1100000000000005E-2</v>
      </c>
      <c r="K653" s="30">
        <f t="shared" si="286"/>
        <v>1382.4533000000001</v>
      </c>
      <c r="L653" s="29">
        <f t="shared" si="287"/>
        <v>3.3000000000811269E-3</v>
      </c>
      <c r="M653" s="10">
        <f t="shared" si="288"/>
        <v>403636</v>
      </c>
      <c r="N653" s="5">
        <f>VLOOKUP(CONCATENATE(A653,"-6"),'Restated Depr'!$B$6:$G$7674,6,0)</f>
        <v>4.1100000000000005E-2</v>
      </c>
      <c r="O653" s="29">
        <f t="shared" si="289"/>
        <v>1382.4533000000001</v>
      </c>
      <c r="P653" s="29">
        <f t="shared" si="290"/>
        <v>0</v>
      </c>
      <c r="Q653" t="s">
        <v>7819</v>
      </c>
    </row>
    <row r="654" spans="1:18" hidden="1">
      <c r="A654" t="s">
        <v>47</v>
      </c>
      <c r="B654" t="s">
        <v>1200</v>
      </c>
      <c r="C654" s="224" t="s">
        <v>7842</v>
      </c>
      <c r="D654" s="221">
        <v>311.07</v>
      </c>
      <c r="E654" s="324">
        <v>43281</v>
      </c>
      <c r="F654" s="1">
        <v>403636</v>
      </c>
      <c r="G654" s="5">
        <v>4.1100000000000005E-2</v>
      </c>
      <c r="H654" s="298">
        <v>1382.45</v>
      </c>
      <c r="I654" s="10">
        <v>403636</v>
      </c>
      <c r="J654" s="11">
        <f t="shared" si="285"/>
        <v>4.1100000000000005E-2</v>
      </c>
      <c r="K654" s="30">
        <f t="shared" si="286"/>
        <v>1382.4533000000001</v>
      </c>
      <c r="L654" s="29">
        <f t="shared" si="287"/>
        <v>3.3000000000811269E-3</v>
      </c>
      <c r="M654" s="10">
        <f t="shared" si="288"/>
        <v>403636</v>
      </c>
      <c r="N654" s="5">
        <f>VLOOKUP(CONCATENATE(A654,"-6"),'Restated Depr'!$B$6:$G$7674,6,0)</f>
        <v>4.1100000000000005E-2</v>
      </c>
      <c r="O654" s="29">
        <f t="shared" si="289"/>
        <v>1382.4533000000001</v>
      </c>
      <c r="P654" s="29">
        <f t="shared" si="290"/>
        <v>0</v>
      </c>
      <c r="Q654" t="s">
        <v>7819</v>
      </c>
      <c r="R654" s="5"/>
    </row>
    <row r="655" spans="1:18" ht="15.75" hidden="1" thickBot="1">
      <c r="A655" t="s">
        <v>47</v>
      </c>
      <c r="C655" s="224" t="s">
        <v>637</v>
      </c>
      <c r="D655" s="22"/>
      <c r="E655" s="323" t="s">
        <v>606</v>
      </c>
      <c r="F655" s="1"/>
      <c r="G655" s="5"/>
      <c r="H655" s="310">
        <f>SUM(H643:H654)</f>
        <v>14843.720000000003</v>
      </c>
      <c r="I655" s="10"/>
      <c r="J655" s="10"/>
      <c r="K655" s="32">
        <f>SUM(K643:K654)</f>
        <v>14843.713900000002</v>
      </c>
      <c r="L655" s="28">
        <f>SUM(L643:L654)</f>
        <v>-6.1000000007425115E-3</v>
      </c>
      <c r="M655" s="10"/>
      <c r="N655" s="5"/>
      <c r="O655" s="28">
        <f>SUM(O643:O654)</f>
        <v>16589.439600000005</v>
      </c>
      <c r="P655" s="28">
        <f>SUM(P643:P654)</f>
        <v>1745.7257000000013</v>
      </c>
    </row>
    <row r="656" spans="1:18" hidden="1">
      <c r="A656" t="s">
        <v>48</v>
      </c>
      <c r="B656" t="s">
        <v>1201</v>
      </c>
      <c r="C656" s="224" t="s">
        <v>7842</v>
      </c>
      <c r="D656" s="221">
        <v>311.08</v>
      </c>
      <c r="E656" s="324">
        <v>42947</v>
      </c>
      <c r="F656" s="9">
        <v>287537.96999999997</v>
      </c>
      <c r="G656" s="18">
        <v>1.55E-2</v>
      </c>
      <c r="H656" s="299">
        <v>371.39999999999992</v>
      </c>
      <c r="I656" s="15">
        <v>444475.09</v>
      </c>
      <c r="J656" s="11">
        <f t="shared" ref="J656:J667" si="291">G656</f>
        <v>1.55E-2</v>
      </c>
      <c r="K656" s="31">
        <f t="shared" ref="K656:K667" si="292">I656*J656/12</f>
        <v>574.11365791666674</v>
      </c>
      <c r="L656" s="289">
        <f t="shared" ref="L656:L667" si="293">K656-H656</f>
        <v>202.71365791666682</v>
      </c>
      <c r="M656" s="15">
        <f t="shared" ref="M656:M667" si="294">I656</f>
        <v>444475.09</v>
      </c>
      <c r="N656" s="5">
        <f>VLOOKUP(CONCATENATE(A656,"-6"),'Restated Depr'!$B$6:$G$7674,6,0)</f>
        <v>1.3299999999999999E-2</v>
      </c>
      <c r="O656" s="289">
        <f t="shared" ref="O656:O667" si="295">M656*N656/12</f>
        <v>492.62655808333335</v>
      </c>
      <c r="P656" s="289">
        <f t="shared" ref="P656:P667" si="296">O656-K656</f>
        <v>-81.487099833333389</v>
      </c>
      <c r="Q656" t="s">
        <v>7819</v>
      </c>
    </row>
    <row r="657" spans="1:18" hidden="1">
      <c r="A657" t="s">
        <v>48</v>
      </c>
      <c r="B657" t="s">
        <v>1202</v>
      </c>
      <c r="C657" s="224" t="s">
        <v>7842</v>
      </c>
      <c r="D657" s="221">
        <v>311.08</v>
      </c>
      <c r="E657" s="324">
        <v>42978</v>
      </c>
      <c r="F657" s="1">
        <v>287537.96999999997</v>
      </c>
      <c r="G657" s="18">
        <v>1.55E-2</v>
      </c>
      <c r="H657" s="298">
        <v>371.39999999999992</v>
      </c>
      <c r="I657" s="10">
        <v>444475.09</v>
      </c>
      <c r="J657" s="11">
        <f t="shared" si="291"/>
        <v>1.55E-2</v>
      </c>
      <c r="K657" s="30">
        <f t="shared" si="292"/>
        <v>574.11365791666674</v>
      </c>
      <c r="L657" s="29">
        <f t="shared" si="293"/>
        <v>202.71365791666682</v>
      </c>
      <c r="M657" s="10">
        <f t="shared" si="294"/>
        <v>444475.09</v>
      </c>
      <c r="N657" s="5">
        <f>VLOOKUP(CONCATENATE(A657,"-6"),'Restated Depr'!$B$6:$G$7674,6,0)</f>
        <v>1.3299999999999999E-2</v>
      </c>
      <c r="O657" s="29">
        <f t="shared" si="295"/>
        <v>492.62655808333335</v>
      </c>
      <c r="P657" s="29">
        <f t="shared" si="296"/>
        <v>-81.487099833333389</v>
      </c>
      <c r="Q657" t="s">
        <v>7819</v>
      </c>
    </row>
    <row r="658" spans="1:18" hidden="1">
      <c r="A658" t="s">
        <v>48</v>
      </c>
      <c r="B658" t="s">
        <v>1203</v>
      </c>
      <c r="C658" s="224" t="s">
        <v>7842</v>
      </c>
      <c r="D658" s="221">
        <v>311.08</v>
      </c>
      <c r="E658" s="324">
        <v>43008</v>
      </c>
      <c r="F658" s="1">
        <v>287537.96999999997</v>
      </c>
      <c r="G658" s="18">
        <v>1.55E-2</v>
      </c>
      <c r="H658" s="298">
        <v>371.39999999999992</v>
      </c>
      <c r="I658" s="10">
        <v>444475.09</v>
      </c>
      <c r="J658" s="11">
        <f t="shared" si="291"/>
        <v>1.55E-2</v>
      </c>
      <c r="K658" s="30">
        <f t="shared" si="292"/>
        <v>574.11365791666674</v>
      </c>
      <c r="L658" s="29">
        <f t="shared" si="293"/>
        <v>202.71365791666682</v>
      </c>
      <c r="M658" s="10">
        <f t="shared" si="294"/>
        <v>444475.09</v>
      </c>
      <c r="N658" s="5">
        <f>VLOOKUP(CONCATENATE(A658,"-6"),'Restated Depr'!$B$6:$G$7674,6,0)</f>
        <v>1.3299999999999999E-2</v>
      </c>
      <c r="O658" s="29">
        <f t="shared" si="295"/>
        <v>492.62655808333335</v>
      </c>
      <c r="P658" s="29">
        <f t="shared" si="296"/>
        <v>-81.487099833333389</v>
      </c>
      <c r="Q658" t="s">
        <v>7819</v>
      </c>
    </row>
    <row r="659" spans="1:18" hidden="1">
      <c r="A659" t="s">
        <v>48</v>
      </c>
      <c r="B659" t="s">
        <v>1204</v>
      </c>
      <c r="C659" s="224" t="s">
        <v>7842</v>
      </c>
      <c r="D659" s="221">
        <v>311.08</v>
      </c>
      <c r="E659" s="324">
        <v>43039</v>
      </c>
      <c r="F659" s="1">
        <v>287537.96999999997</v>
      </c>
      <c r="G659" s="18">
        <v>1.55E-2</v>
      </c>
      <c r="H659" s="298">
        <v>371.39999999999992</v>
      </c>
      <c r="I659" s="10">
        <v>444475.09</v>
      </c>
      <c r="J659" s="11">
        <f t="shared" si="291"/>
        <v>1.55E-2</v>
      </c>
      <c r="K659" s="30">
        <f t="shared" si="292"/>
        <v>574.11365791666674</v>
      </c>
      <c r="L659" s="29">
        <f t="shared" si="293"/>
        <v>202.71365791666682</v>
      </c>
      <c r="M659" s="10">
        <f t="shared" si="294"/>
        <v>444475.09</v>
      </c>
      <c r="N659" s="5">
        <f>VLOOKUP(CONCATENATE(A659,"-6"),'Restated Depr'!$B$6:$G$7674,6,0)</f>
        <v>1.3299999999999999E-2</v>
      </c>
      <c r="O659" s="29">
        <f t="shared" si="295"/>
        <v>492.62655808333335</v>
      </c>
      <c r="P659" s="29">
        <f t="shared" si="296"/>
        <v>-81.487099833333389</v>
      </c>
      <c r="Q659" t="s">
        <v>7819</v>
      </c>
    </row>
    <row r="660" spans="1:18" hidden="1">
      <c r="A660" t="s">
        <v>48</v>
      </c>
      <c r="B660" t="s">
        <v>1205</v>
      </c>
      <c r="C660" s="224" t="s">
        <v>7842</v>
      </c>
      <c r="D660" s="221">
        <v>311.08</v>
      </c>
      <c r="E660" s="324">
        <v>43069</v>
      </c>
      <c r="F660" s="1">
        <v>287537.96999999997</v>
      </c>
      <c r="G660" s="18">
        <v>1.55E-2</v>
      </c>
      <c r="H660" s="298">
        <v>371.39999999999992</v>
      </c>
      <c r="I660" s="10">
        <v>444475.09</v>
      </c>
      <c r="J660" s="11">
        <f t="shared" si="291"/>
        <v>1.55E-2</v>
      </c>
      <c r="K660" s="30">
        <f t="shared" si="292"/>
        <v>574.11365791666674</v>
      </c>
      <c r="L660" s="29">
        <f t="shared" si="293"/>
        <v>202.71365791666682</v>
      </c>
      <c r="M660" s="10">
        <f t="shared" si="294"/>
        <v>444475.09</v>
      </c>
      <c r="N660" s="5">
        <f>VLOOKUP(CONCATENATE(A660,"-6"),'Restated Depr'!$B$6:$G$7674,6,0)</f>
        <v>1.3299999999999999E-2</v>
      </c>
      <c r="O660" s="29">
        <f t="shared" si="295"/>
        <v>492.62655808333335</v>
      </c>
      <c r="P660" s="29">
        <f t="shared" si="296"/>
        <v>-81.487099833333389</v>
      </c>
      <c r="Q660" t="s">
        <v>7819</v>
      </c>
    </row>
    <row r="661" spans="1:18" hidden="1">
      <c r="A661" t="s">
        <v>48</v>
      </c>
      <c r="B661" t="s">
        <v>1206</v>
      </c>
      <c r="C661" s="224" t="s">
        <v>7842</v>
      </c>
      <c r="D661" s="221">
        <v>311.08</v>
      </c>
      <c r="E661" s="324">
        <v>43100</v>
      </c>
      <c r="F661" s="1">
        <v>287537.96999999997</v>
      </c>
      <c r="G661" s="18">
        <v>1.46E-2</v>
      </c>
      <c r="H661" s="298">
        <v>349.84</v>
      </c>
      <c r="I661" s="10">
        <v>444475.09</v>
      </c>
      <c r="J661" s="11">
        <f t="shared" si="291"/>
        <v>1.46E-2</v>
      </c>
      <c r="K661" s="30">
        <f t="shared" si="292"/>
        <v>540.77802616666668</v>
      </c>
      <c r="L661" s="29">
        <f t="shared" si="293"/>
        <v>190.9380261666667</v>
      </c>
      <c r="M661" s="10">
        <f t="shared" si="294"/>
        <v>444475.09</v>
      </c>
      <c r="N661" s="5">
        <f>VLOOKUP(CONCATENATE(A661,"-6"),'Restated Depr'!$B$6:$G$7674,6,0)</f>
        <v>1.3299999999999999E-2</v>
      </c>
      <c r="O661" s="29">
        <f t="shared" si="295"/>
        <v>492.62655808333335</v>
      </c>
      <c r="P661" s="29">
        <f t="shared" si="296"/>
        <v>-48.151468083333327</v>
      </c>
      <c r="Q661" t="s">
        <v>7819</v>
      </c>
    </row>
    <row r="662" spans="1:18" hidden="1">
      <c r="A662" t="s">
        <v>48</v>
      </c>
      <c r="B662" t="s">
        <v>1207</v>
      </c>
      <c r="C662" s="224" t="s">
        <v>7842</v>
      </c>
      <c r="D662" s="221">
        <v>311.08</v>
      </c>
      <c r="E662" s="324">
        <v>43131</v>
      </c>
      <c r="F662" s="1">
        <v>345525.11</v>
      </c>
      <c r="G662" s="5">
        <v>1.3299999999999999E-2</v>
      </c>
      <c r="H662" s="298">
        <v>382.96000000000004</v>
      </c>
      <c r="I662" s="10">
        <v>444475.09</v>
      </c>
      <c r="J662" s="11">
        <f t="shared" si="291"/>
        <v>1.3299999999999999E-2</v>
      </c>
      <c r="K662" s="30">
        <f t="shared" si="292"/>
        <v>492.62655808333335</v>
      </c>
      <c r="L662" s="29">
        <f t="shared" si="293"/>
        <v>109.66655808333331</v>
      </c>
      <c r="M662" s="10">
        <f t="shared" si="294"/>
        <v>444475.09</v>
      </c>
      <c r="N662" s="5">
        <f>VLOOKUP(CONCATENATE(A662,"-6"),'Restated Depr'!$B$6:$G$7674,6,0)</f>
        <v>1.3299999999999999E-2</v>
      </c>
      <c r="O662" s="29">
        <f t="shared" si="295"/>
        <v>492.62655808333335</v>
      </c>
      <c r="P662" s="29">
        <f t="shared" si="296"/>
        <v>0</v>
      </c>
      <c r="Q662" t="s">
        <v>7819</v>
      </c>
    </row>
    <row r="663" spans="1:18" hidden="1">
      <c r="A663" t="s">
        <v>48</v>
      </c>
      <c r="B663" t="s">
        <v>1208</v>
      </c>
      <c r="C663" s="224" t="s">
        <v>7842</v>
      </c>
      <c r="D663" s="221">
        <v>311.08</v>
      </c>
      <c r="E663" s="324">
        <v>43159</v>
      </c>
      <c r="F663" s="1">
        <v>403476.71</v>
      </c>
      <c r="G663" s="5">
        <v>1.3299999999999999E-2</v>
      </c>
      <c r="H663" s="298">
        <v>447.18</v>
      </c>
      <c r="I663" s="10">
        <v>444475.09</v>
      </c>
      <c r="J663" s="11">
        <f t="shared" si="291"/>
        <v>1.3299999999999999E-2</v>
      </c>
      <c r="K663" s="30">
        <f t="shared" si="292"/>
        <v>492.62655808333335</v>
      </c>
      <c r="L663" s="29">
        <f t="shared" si="293"/>
        <v>45.446558083333343</v>
      </c>
      <c r="M663" s="10">
        <f t="shared" si="294"/>
        <v>444475.09</v>
      </c>
      <c r="N663" s="5">
        <f>VLOOKUP(CONCATENATE(A663,"-6"),'Restated Depr'!$B$6:$G$7674,6,0)</f>
        <v>1.3299999999999999E-2</v>
      </c>
      <c r="O663" s="29">
        <f t="shared" si="295"/>
        <v>492.62655808333335</v>
      </c>
      <c r="P663" s="29">
        <f t="shared" si="296"/>
        <v>0</v>
      </c>
      <c r="Q663" t="s">
        <v>7819</v>
      </c>
    </row>
    <row r="664" spans="1:18" hidden="1">
      <c r="A664" t="s">
        <v>48</v>
      </c>
      <c r="B664" t="s">
        <v>1209</v>
      </c>
      <c r="C664" s="224" t="s">
        <v>7842</v>
      </c>
      <c r="D664" s="221">
        <v>311.08</v>
      </c>
      <c r="E664" s="324">
        <v>43190</v>
      </c>
      <c r="F664" s="1">
        <v>416150.33</v>
      </c>
      <c r="G664" s="5">
        <v>1.3299999999999999E-2</v>
      </c>
      <c r="H664" s="298">
        <v>461.24</v>
      </c>
      <c r="I664" s="10">
        <v>444475.09</v>
      </c>
      <c r="J664" s="11">
        <f t="shared" si="291"/>
        <v>1.3299999999999999E-2</v>
      </c>
      <c r="K664" s="30">
        <f t="shared" si="292"/>
        <v>492.62655808333335</v>
      </c>
      <c r="L664" s="29">
        <f t="shared" si="293"/>
        <v>31.386558083333341</v>
      </c>
      <c r="M664" s="10">
        <f t="shared" si="294"/>
        <v>444475.09</v>
      </c>
      <c r="N664" s="5">
        <f>VLOOKUP(CONCATENATE(A664,"-6"),'Restated Depr'!$B$6:$G$7674,6,0)</f>
        <v>1.3299999999999999E-2</v>
      </c>
      <c r="O664" s="29">
        <f t="shared" si="295"/>
        <v>492.62655808333335</v>
      </c>
      <c r="P664" s="29">
        <f t="shared" si="296"/>
        <v>0</v>
      </c>
      <c r="Q664" t="s">
        <v>7819</v>
      </c>
    </row>
    <row r="665" spans="1:18" hidden="1">
      <c r="A665" t="s">
        <v>48</v>
      </c>
      <c r="B665" t="s">
        <v>1210</v>
      </c>
      <c r="C665" s="224" t="s">
        <v>7842</v>
      </c>
      <c r="D665" s="221">
        <v>311.08</v>
      </c>
      <c r="E665" s="324">
        <v>43220</v>
      </c>
      <c r="F665" s="1">
        <v>428859.48</v>
      </c>
      <c r="G665" s="5">
        <v>1.3299999999999999E-2</v>
      </c>
      <c r="H665" s="298">
        <v>475.32</v>
      </c>
      <c r="I665" s="10">
        <v>444475.09</v>
      </c>
      <c r="J665" s="11">
        <f t="shared" si="291"/>
        <v>1.3299999999999999E-2</v>
      </c>
      <c r="K665" s="30">
        <f t="shared" si="292"/>
        <v>492.62655808333335</v>
      </c>
      <c r="L665" s="29">
        <f t="shared" si="293"/>
        <v>17.306558083333357</v>
      </c>
      <c r="M665" s="10">
        <f t="shared" si="294"/>
        <v>444475.09</v>
      </c>
      <c r="N665" s="5">
        <f>VLOOKUP(CONCATENATE(A665,"-6"),'Restated Depr'!$B$6:$G$7674,6,0)</f>
        <v>1.3299999999999999E-2</v>
      </c>
      <c r="O665" s="29">
        <f t="shared" si="295"/>
        <v>492.62655808333335</v>
      </c>
      <c r="P665" s="29">
        <f t="shared" si="296"/>
        <v>0</v>
      </c>
      <c r="Q665" t="s">
        <v>7819</v>
      </c>
    </row>
    <row r="666" spans="1:18" hidden="1">
      <c r="A666" t="s">
        <v>48</v>
      </c>
      <c r="B666" t="s">
        <v>1211</v>
      </c>
      <c r="C666" s="224" t="s">
        <v>7842</v>
      </c>
      <c r="D666" s="221">
        <v>311.08</v>
      </c>
      <c r="E666" s="324">
        <v>43251</v>
      </c>
      <c r="F666" s="1">
        <v>428859.48</v>
      </c>
      <c r="G666" s="5">
        <v>1.3299999999999999E-2</v>
      </c>
      <c r="H666" s="298">
        <v>475.32</v>
      </c>
      <c r="I666" s="10">
        <v>444475.09</v>
      </c>
      <c r="J666" s="11">
        <f t="shared" si="291"/>
        <v>1.3299999999999999E-2</v>
      </c>
      <c r="K666" s="30">
        <f t="shared" si="292"/>
        <v>492.62655808333335</v>
      </c>
      <c r="L666" s="29">
        <f t="shared" si="293"/>
        <v>17.306558083333357</v>
      </c>
      <c r="M666" s="10">
        <f t="shared" si="294"/>
        <v>444475.09</v>
      </c>
      <c r="N666" s="5">
        <f>VLOOKUP(CONCATENATE(A666,"-6"),'Restated Depr'!$B$6:$G$7674,6,0)</f>
        <v>1.3299999999999999E-2</v>
      </c>
      <c r="O666" s="29">
        <f t="shared" si="295"/>
        <v>492.62655808333335</v>
      </c>
      <c r="P666" s="29">
        <f t="shared" si="296"/>
        <v>0</v>
      </c>
      <c r="Q666" t="s">
        <v>7819</v>
      </c>
    </row>
    <row r="667" spans="1:18" hidden="1">
      <c r="A667" t="s">
        <v>48</v>
      </c>
      <c r="B667" t="s">
        <v>1212</v>
      </c>
      <c r="C667" s="224" t="s">
        <v>7842</v>
      </c>
      <c r="D667" s="221">
        <v>311.08</v>
      </c>
      <c r="E667" s="324">
        <v>43281</v>
      </c>
      <c r="F667" s="1">
        <v>444475.09</v>
      </c>
      <c r="G667" s="5">
        <v>1.3299999999999999E-2</v>
      </c>
      <c r="H667" s="298">
        <v>492.62000000000006</v>
      </c>
      <c r="I667" s="10">
        <v>444475.09</v>
      </c>
      <c r="J667" s="11">
        <f t="shared" si="291"/>
        <v>1.3299999999999999E-2</v>
      </c>
      <c r="K667" s="30">
        <f t="shared" si="292"/>
        <v>492.62655808333335</v>
      </c>
      <c r="L667" s="29">
        <f t="shared" si="293"/>
        <v>6.5580833332887778E-3</v>
      </c>
      <c r="M667" s="10">
        <f t="shared" si="294"/>
        <v>444475.09</v>
      </c>
      <c r="N667" s="5">
        <f>VLOOKUP(CONCATENATE(A667,"-6"),'Restated Depr'!$B$6:$G$7674,6,0)</f>
        <v>1.3299999999999999E-2</v>
      </c>
      <c r="O667" s="29">
        <f t="shared" si="295"/>
        <v>492.62655808333335</v>
      </c>
      <c r="P667" s="29">
        <f t="shared" si="296"/>
        <v>0</v>
      </c>
      <c r="Q667" t="s">
        <v>7819</v>
      </c>
      <c r="R667" s="5"/>
    </row>
    <row r="668" spans="1:18" ht="15.75" hidden="1" thickBot="1">
      <c r="A668" t="s">
        <v>48</v>
      </c>
      <c r="C668" s="224" t="s">
        <v>637</v>
      </c>
      <c r="D668" s="22"/>
      <c r="E668" s="323" t="s">
        <v>606</v>
      </c>
      <c r="F668" s="1"/>
      <c r="G668" s="5"/>
      <c r="H668" s="310">
        <f>SUM(H656:H667)</f>
        <v>4941.4799999999996</v>
      </c>
      <c r="I668" s="10"/>
      <c r="J668" s="10"/>
      <c r="K668" s="32">
        <f>SUM(K656:K667)</f>
        <v>6367.1056642500007</v>
      </c>
      <c r="L668" s="28">
        <f>SUM(L656:L667)</f>
        <v>1425.6256642500007</v>
      </c>
      <c r="M668" s="10"/>
      <c r="N668" s="5"/>
      <c r="O668" s="28">
        <f>SUM(O656:O667)</f>
        <v>5911.5186970000004</v>
      </c>
      <c r="P668" s="28">
        <f>SUM(P656:P667)</f>
        <v>-455.58696725000027</v>
      </c>
    </row>
    <row r="669" spans="1:18" hidden="1">
      <c r="A669" t="s">
        <v>49</v>
      </c>
      <c r="B669" t="s">
        <v>1213</v>
      </c>
      <c r="C669" s="224" t="s">
        <v>7842</v>
      </c>
      <c r="D669" s="221">
        <v>311.08</v>
      </c>
      <c r="E669" s="324">
        <v>42947</v>
      </c>
      <c r="F669" s="9">
        <v>1843914</v>
      </c>
      <c r="G669" s="18">
        <v>1.55E-2</v>
      </c>
      <c r="H669" s="299">
        <v>2381.7199999999998</v>
      </c>
      <c r="I669" s="15">
        <v>1843914</v>
      </c>
      <c r="J669" s="11">
        <f t="shared" ref="J669:J680" si="297">G669</f>
        <v>1.55E-2</v>
      </c>
      <c r="K669" s="31">
        <f t="shared" ref="K669:K680" si="298">I669*J669/12</f>
        <v>2381.7222500000003</v>
      </c>
      <c r="L669" s="289">
        <f t="shared" ref="L669:L680" si="299">K669-H669</f>
        <v>2.2500000004583853E-3</v>
      </c>
      <c r="M669" s="15">
        <f t="shared" ref="M669:M680" si="300">I669</f>
        <v>1843914</v>
      </c>
      <c r="N669" s="5">
        <f>VLOOKUP(CONCATENATE(A669,"-6"),'Restated Depr'!$B$6:$G$7674,6,0)</f>
        <v>1.3299999999999999E-2</v>
      </c>
      <c r="O669" s="289">
        <f t="shared" ref="O669:O680" si="301">M669*N669/12</f>
        <v>2043.6713499999998</v>
      </c>
      <c r="P669" s="289">
        <f t="shared" ref="P669:P680" si="302">O669-K669</f>
        <v>-338.05090000000041</v>
      </c>
      <c r="Q669" t="s">
        <v>7819</v>
      </c>
    </row>
    <row r="670" spans="1:18" hidden="1">
      <c r="A670" t="s">
        <v>49</v>
      </c>
      <c r="B670" t="s">
        <v>1214</v>
      </c>
      <c r="C670" s="224" t="s">
        <v>7842</v>
      </c>
      <c r="D670" s="221">
        <v>311.08</v>
      </c>
      <c r="E670" s="324">
        <v>42978</v>
      </c>
      <c r="F670" s="1">
        <v>1843914</v>
      </c>
      <c r="G670" s="18">
        <v>1.55E-2</v>
      </c>
      <c r="H670" s="298">
        <v>2381.7199999999998</v>
      </c>
      <c r="I670" s="10">
        <v>1843914</v>
      </c>
      <c r="J670" s="11">
        <f t="shared" si="297"/>
        <v>1.55E-2</v>
      </c>
      <c r="K670" s="30">
        <f t="shared" si="298"/>
        <v>2381.7222500000003</v>
      </c>
      <c r="L670" s="29">
        <f t="shared" si="299"/>
        <v>2.2500000004583853E-3</v>
      </c>
      <c r="M670" s="10">
        <f t="shared" si="300"/>
        <v>1843914</v>
      </c>
      <c r="N670" s="5">
        <f>VLOOKUP(CONCATENATE(A670,"-6"),'Restated Depr'!$B$6:$G$7674,6,0)</f>
        <v>1.3299999999999999E-2</v>
      </c>
      <c r="O670" s="29">
        <f t="shared" si="301"/>
        <v>2043.6713499999998</v>
      </c>
      <c r="P670" s="29">
        <f t="shared" si="302"/>
        <v>-338.05090000000041</v>
      </c>
      <c r="Q670" t="s">
        <v>7819</v>
      </c>
    </row>
    <row r="671" spans="1:18" hidden="1">
      <c r="A671" t="s">
        <v>49</v>
      </c>
      <c r="B671" t="s">
        <v>1215</v>
      </c>
      <c r="C671" s="224" t="s">
        <v>7842</v>
      </c>
      <c r="D671" s="221">
        <v>311.08</v>
      </c>
      <c r="E671" s="324">
        <v>43008</v>
      </c>
      <c r="F671" s="1">
        <v>1843914</v>
      </c>
      <c r="G671" s="18">
        <v>1.55E-2</v>
      </c>
      <c r="H671" s="298">
        <v>2381.7199999999998</v>
      </c>
      <c r="I671" s="10">
        <v>1843914</v>
      </c>
      <c r="J671" s="11">
        <f t="shared" si="297"/>
        <v>1.55E-2</v>
      </c>
      <c r="K671" s="30">
        <f t="shared" si="298"/>
        <v>2381.7222500000003</v>
      </c>
      <c r="L671" s="29">
        <f t="shared" si="299"/>
        <v>2.2500000004583853E-3</v>
      </c>
      <c r="M671" s="10">
        <f t="shared" si="300"/>
        <v>1843914</v>
      </c>
      <c r="N671" s="5">
        <f>VLOOKUP(CONCATENATE(A671,"-6"),'Restated Depr'!$B$6:$G$7674,6,0)</f>
        <v>1.3299999999999999E-2</v>
      </c>
      <c r="O671" s="29">
        <f t="shared" si="301"/>
        <v>2043.6713499999998</v>
      </c>
      <c r="P671" s="29">
        <f t="shared" si="302"/>
        <v>-338.05090000000041</v>
      </c>
      <c r="Q671" t="s">
        <v>7819</v>
      </c>
    </row>
    <row r="672" spans="1:18" hidden="1">
      <c r="A672" t="s">
        <v>49</v>
      </c>
      <c r="B672" t="s">
        <v>1216</v>
      </c>
      <c r="C672" s="224" t="s">
        <v>7842</v>
      </c>
      <c r="D672" s="221">
        <v>311.08</v>
      </c>
      <c r="E672" s="324">
        <v>43039</v>
      </c>
      <c r="F672" s="1">
        <v>1843914</v>
      </c>
      <c r="G672" s="18">
        <v>1.55E-2</v>
      </c>
      <c r="H672" s="298">
        <v>2381.7199999999998</v>
      </c>
      <c r="I672" s="10">
        <v>1843914</v>
      </c>
      <c r="J672" s="11">
        <f t="shared" si="297"/>
        <v>1.55E-2</v>
      </c>
      <c r="K672" s="30">
        <f t="shared" si="298"/>
        <v>2381.7222500000003</v>
      </c>
      <c r="L672" s="29">
        <f t="shared" si="299"/>
        <v>2.2500000004583853E-3</v>
      </c>
      <c r="M672" s="10">
        <f t="shared" si="300"/>
        <v>1843914</v>
      </c>
      <c r="N672" s="5">
        <f>VLOOKUP(CONCATENATE(A672,"-6"),'Restated Depr'!$B$6:$G$7674,6,0)</f>
        <v>1.3299999999999999E-2</v>
      </c>
      <c r="O672" s="29">
        <f t="shared" si="301"/>
        <v>2043.6713499999998</v>
      </c>
      <c r="P672" s="29">
        <f t="shared" si="302"/>
        <v>-338.05090000000041</v>
      </c>
      <c r="Q672" t="s">
        <v>7819</v>
      </c>
    </row>
    <row r="673" spans="1:18" hidden="1">
      <c r="A673" t="s">
        <v>49</v>
      </c>
      <c r="B673" t="s">
        <v>1217</v>
      </c>
      <c r="C673" s="224" t="s">
        <v>7842</v>
      </c>
      <c r="D673" s="221">
        <v>311.08</v>
      </c>
      <c r="E673" s="324">
        <v>43069</v>
      </c>
      <c r="F673" s="1">
        <v>1843914</v>
      </c>
      <c r="G673" s="18">
        <v>1.55E-2</v>
      </c>
      <c r="H673" s="298">
        <v>2381.7199999999998</v>
      </c>
      <c r="I673" s="10">
        <v>1843914</v>
      </c>
      <c r="J673" s="11">
        <f t="shared" si="297"/>
        <v>1.55E-2</v>
      </c>
      <c r="K673" s="30">
        <f t="shared" si="298"/>
        <v>2381.7222500000003</v>
      </c>
      <c r="L673" s="29">
        <f t="shared" si="299"/>
        <v>2.2500000004583853E-3</v>
      </c>
      <c r="M673" s="10">
        <f t="shared" si="300"/>
        <v>1843914</v>
      </c>
      <c r="N673" s="5">
        <f>VLOOKUP(CONCATENATE(A673,"-6"),'Restated Depr'!$B$6:$G$7674,6,0)</f>
        <v>1.3299999999999999E-2</v>
      </c>
      <c r="O673" s="29">
        <f t="shared" si="301"/>
        <v>2043.6713499999998</v>
      </c>
      <c r="P673" s="29">
        <f t="shared" si="302"/>
        <v>-338.05090000000041</v>
      </c>
      <c r="Q673" t="s">
        <v>7819</v>
      </c>
    </row>
    <row r="674" spans="1:18" hidden="1">
      <c r="A674" t="s">
        <v>49</v>
      </c>
      <c r="B674" t="s">
        <v>1218</v>
      </c>
      <c r="C674" s="224" t="s">
        <v>7842</v>
      </c>
      <c r="D674" s="221">
        <v>311.08</v>
      </c>
      <c r="E674" s="324">
        <v>43100</v>
      </c>
      <c r="F674" s="1">
        <v>1843914</v>
      </c>
      <c r="G674" s="18">
        <v>1.46E-2</v>
      </c>
      <c r="H674" s="298">
        <v>2243.4299999999998</v>
      </c>
      <c r="I674" s="10">
        <v>1843914</v>
      </c>
      <c r="J674" s="11">
        <f t="shared" si="297"/>
        <v>1.46E-2</v>
      </c>
      <c r="K674" s="30">
        <f t="shared" si="298"/>
        <v>2243.4286999999999</v>
      </c>
      <c r="L674" s="29">
        <f t="shared" si="299"/>
        <v>-1.299999999901047E-3</v>
      </c>
      <c r="M674" s="10">
        <f t="shared" si="300"/>
        <v>1843914</v>
      </c>
      <c r="N674" s="5">
        <f>VLOOKUP(CONCATENATE(A674,"-6"),'Restated Depr'!$B$6:$G$7674,6,0)</f>
        <v>1.3299999999999999E-2</v>
      </c>
      <c r="O674" s="29">
        <f t="shared" si="301"/>
        <v>2043.6713499999998</v>
      </c>
      <c r="P674" s="29">
        <f t="shared" si="302"/>
        <v>-199.75735000000009</v>
      </c>
      <c r="Q674" t="s">
        <v>7819</v>
      </c>
    </row>
    <row r="675" spans="1:18" hidden="1">
      <c r="A675" t="s">
        <v>49</v>
      </c>
      <c r="B675" t="s">
        <v>1219</v>
      </c>
      <c r="C675" s="224" t="s">
        <v>7842</v>
      </c>
      <c r="D675" s="221">
        <v>311.08</v>
      </c>
      <c r="E675" s="324">
        <v>43131</v>
      </c>
      <c r="F675" s="1">
        <v>1843914</v>
      </c>
      <c r="G675" s="5">
        <v>1.3299999999999999E-2</v>
      </c>
      <c r="H675" s="298">
        <v>2043.68</v>
      </c>
      <c r="I675" s="10">
        <v>1843914</v>
      </c>
      <c r="J675" s="11">
        <f t="shared" si="297"/>
        <v>1.3299999999999999E-2</v>
      </c>
      <c r="K675" s="30">
        <f t="shared" si="298"/>
        <v>2043.6713499999998</v>
      </c>
      <c r="L675" s="29">
        <f t="shared" si="299"/>
        <v>-8.6500000002160959E-3</v>
      </c>
      <c r="M675" s="10">
        <f t="shared" si="300"/>
        <v>1843914</v>
      </c>
      <c r="N675" s="5">
        <f>VLOOKUP(CONCATENATE(A675,"-6"),'Restated Depr'!$B$6:$G$7674,6,0)</f>
        <v>1.3299999999999999E-2</v>
      </c>
      <c r="O675" s="29">
        <f t="shared" si="301"/>
        <v>2043.6713499999998</v>
      </c>
      <c r="P675" s="29">
        <f t="shared" si="302"/>
        <v>0</v>
      </c>
      <c r="Q675" t="s">
        <v>7819</v>
      </c>
    </row>
    <row r="676" spans="1:18" hidden="1">
      <c r="A676" t="s">
        <v>49</v>
      </c>
      <c r="B676" t="s">
        <v>1220</v>
      </c>
      <c r="C676" s="224" t="s">
        <v>7842</v>
      </c>
      <c r="D676" s="221">
        <v>311.08</v>
      </c>
      <c r="E676" s="324">
        <v>43159</v>
      </c>
      <c r="F676" s="1">
        <v>1843914</v>
      </c>
      <c r="G676" s="5">
        <v>1.3299999999999999E-2</v>
      </c>
      <c r="H676" s="298">
        <v>2043.68</v>
      </c>
      <c r="I676" s="10">
        <v>1843914</v>
      </c>
      <c r="J676" s="11">
        <f t="shared" si="297"/>
        <v>1.3299999999999999E-2</v>
      </c>
      <c r="K676" s="30">
        <f t="shared" si="298"/>
        <v>2043.6713499999998</v>
      </c>
      <c r="L676" s="29">
        <f t="shared" si="299"/>
        <v>-8.6500000002160959E-3</v>
      </c>
      <c r="M676" s="10">
        <f t="shared" si="300"/>
        <v>1843914</v>
      </c>
      <c r="N676" s="5">
        <f>VLOOKUP(CONCATENATE(A676,"-6"),'Restated Depr'!$B$6:$G$7674,6,0)</f>
        <v>1.3299999999999999E-2</v>
      </c>
      <c r="O676" s="29">
        <f t="shared" si="301"/>
        <v>2043.6713499999998</v>
      </c>
      <c r="P676" s="29">
        <f t="shared" si="302"/>
        <v>0</v>
      </c>
      <c r="Q676" t="s">
        <v>7819</v>
      </c>
    </row>
    <row r="677" spans="1:18" hidden="1">
      <c r="A677" t="s">
        <v>49</v>
      </c>
      <c r="B677" t="s">
        <v>1221</v>
      </c>
      <c r="C677" s="224" t="s">
        <v>7842</v>
      </c>
      <c r="D677" s="221">
        <v>311.08</v>
      </c>
      <c r="E677" s="324">
        <v>43190</v>
      </c>
      <c r="F677" s="1">
        <v>1843914</v>
      </c>
      <c r="G677" s="5">
        <v>1.3299999999999999E-2</v>
      </c>
      <c r="H677" s="298">
        <v>2043.68</v>
      </c>
      <c r="I677" s="10">
        <v>1843914</v>
      </c>
      <c r="J677" s="11">
        <f t="shared" si="297"/>
        <v>1.3299999999999999E-2</v>
      </c>
      <c r="K677" s="30">
        <f t="shared" si="298"/>
        <v>2043.6713499999998</v>
      </c>
      <c r="L677" s="29">
        <f t="shared" si="299"/>
        <v>-8.6500000002160959E-3</v>
      </c>
      <c r="M677" s="10">
        <f t="shared" si="300"/>
        <v>1843914</v>
      </c>
      <c r="N677" s="5">
        <f>VLOOKUP(CONCATENATE(A677,"-6"),'Restated Depr'!$B$6:$G$7674,6,0)</f>
        <v>1.3299999999999999E-2</v>
      </c>
      <c r="O677" s="29">
        <f t="shared" si="301"/>
        <v>2043.6713499999998</v>
      </c>
      <c r="P677" s="29">
        <f t="shared" si="302"/>
        <v>0</v>
      </c>
      <c r="Q677" t="s">
        <v>7819</v>
      </c>
    </row>
    <row r="678" spans="1:18" hidden="1">
      <c r="A678" t="s">
        <v>49</v>
      </c>
      <c r="B678" t="s">
        <v>1222</v>
      </c>
      <c r="C678" s="224" t="s">
        <v>7842</v>
      </c>
      <c r="D678" s="221">
        <v>311.08</v>
      </c>
      <c r="E678" s="324">
        <v>43220</v>
      </c>
      <c r="F678" s="1">
        <v>1843914</v>
      </c>
      <c r="G678" s="5">
        <v>1.3299999999999999E-2</v>
      </c>
      <c r="H678" s="298">
        <v>2043.68</v>
      </c>
      <c r="I678" s="10">
        <v>1843914</v>
      </c>
      <c r="J678" s="11">
        <f t="shared" si="297"/>
        <v>1.3299999999999999E-2</v>
      </c>
      <c r="K678" s="30">
        <f t="shared" si="298"/>
        <v>2043.6713499999998</v>
      </c>
      <c r="L678" s="29">
        <f t="shared" si="299"/>
        <v>-8.6500000002160959E-3</v>
      </c>
      <c r="M678" s="10">
        <f t="shared" si="300"/>
        <v>1843914</v>
      </c>
      <c r="N678" s="5">
        <f>VLOOKUP(CONCATENATE(A678,"-6"),'Restated Depr'!$B$6:$G$7674,6,0)</f>
        <v>1.3299999999999999E-2</v>
      </c>
      <c r="O678" s="29">
        <f t="shared" si="301"/>
        <v>2043.6713499999998</v>
      </c>
      <c r="P678" s="29">
        <f t="shared" si="302"/>
        <v>0</v>
      </c>
      <c r="Q678" t="s">
        <v>7819</v>
      </c>
    </row>
    <row r="679" spans="1:18" hidden="1">
      <c r="A679" t="s">
        <v>49</v>
      </c>
      <c r="B679" t="s">
        <v>1223</v>
      </c>
      <c r="C679" s="224" t="s">
        <v>7842</v>
      </c>
      <c r="D679" s="221">
        <v>311.08</v>
      </c>
      <c r="E679" s="324">
        <v>43251</v>
      </c>
      <c r="F679" s="1">
        <v>1843914</v>
      </c>
      <c r="G679" s="5">
        <v>1.3299999999999999E-2</v>
      </c>
      <c r="H679" s="298">
        <v>2043.68</v>
      </c>
      <c r="I679" s="10">
        <v>1843914</v>
      </c>
      <c r="J679" s="11">
        <f t="shared" si="297"/>
        <v>1.3299999999999999E-2</v>
      </c>
      <c r="K679" s="30">
        <f t="shared" si="298"/>
        <v>2043.6713499999998</v>
      </c>
      <c r="L679" s="29">
        <f t="shared" si="299"/>
        <v>-8.6500000002160959E-3</v>
      </c>
      <c r="M679" s="10">
        <f t="shared" si="300"/>
        <v>1843914</v>
      </c>
      <c r="N679" s="5">
        <f>VLOOKUP(CONCATENATE(A679,"-6"),'Restated Depr'!$B$6:$G$7674,6,0)</f>
        <v>1.3299999999999999E-2</v>
      </c>
      <c r="O679" s="29">
        <f t="shared" si="301"/>
        <v>2043.6713499999998</v>
      </c>
      <c r="P679" s="29">
        <f t="shared" si="302"/>
        <v>0</v>
      </c>
      <c r="Q679" t="s">
        <v>7819</v>
      </c>
    </row>
    <row r="680" spans="1:18" hidden="1">
      <c r="A680" t="s">
        <v>49</v>
      </c>
      <c r="B680" t="s">
        <v>1224</v>
      </c>
      <c r="C680" s="224" t="s">
        <v>7842</v>
      </c>
      <c r="D680" s="221">
        <v>311.08</v>
      </c>
      <c r="E680" s="324">
        <v>43281</v>
      </c>
      <c r="F680" s="1">
        <v>1843914</v>
      </c>
      <c r="G680" s="5">
        <v>1.3299999999999999E-2</v>
      </c>
      <c r="H680" s="298">
        <v>2043.68</v>
      </c>
      <c r="I680" s="10">
        <v>1843914</v>
      </c>
      <c r="J680" s="11">
        <f t="shared" si="297"/>
        <v>1.3299999999999999E-2</v>
      </c>
      <c r="K680" s="30">
        <f t="shared" si="298"/>
        <v>2043.6713499999998</v>
      </c>
      <c r="L680" s="29">
        <f t="shared" si="299"/>
        <v>-8.6500000002160959E-3</v>
      </c>
      <c r="M680" s="10">
        <f t="shared" si="300"/>
        <v>1843914</v>
      </c>
      <c r="N680" s="5">
        <f>VLOOKUP(CONCATENATE(A680,"-6"),'Restated Depr'!$B$6:$G$7674,6,0)</f>
        <v>1.3299999999999999E-2</v>
      </c>
      <c r="O680" s="29">
        <f t="shared" si="301"/>
        <v>2043.6713499999998</v>
      </c>
      <c r="P680" s="29">
        <f t="shared" si="302"/>
        <v>0</v>
      </c>
      <c r="Q680" t="s">
        <v>7819</v>
      </c>
      <c r="R680" s="5"/>
    </row>
    <row r="681" spans="1:18" ht="15.75" hidden="1" thickBot="1">
      <c r="A681" t="s">
        <v>49</v>
      </c>
      <c r="C681" s="224" t="s">
        <v>637</v>
      </c>
      <c r="D681" s="22"/>
      <c r="E681" s="323" t="s">
        <v>606</v>
      </c>
      <c r="F681" s="1"/>
      <c r="G681" s="5"/>
      <c r="H681" s="310">
        <f>SUM(H669:H680)</f>
        <v>26414.11</v>
      </c>
      <c r="I681" s="10"/>
      <c r="J681" s="10"/>
      <c r="K681" s="32">
        <f>SUM(K669:K680)</f>
        <v>26414.068050000005</v>
      </c>
      <c r="L681" s="28">
        <f>SUM(L669:L680)</f>
        <v>-4.1949999998905696E-2</v>
      </c>
      <c r="M681" s="10"/>
      <c r="N681" s="5"/>
      <c r="O681" s="28">
        <f>SUM(O669:O680)</f>
        <v>24524.056200000003</v>
      </c>
      <c r="P681" s="28">
        <f>SUM(P669:P680)</f>
        <v>-1890.0118500000021</v>
      </c>
    </row>
    <row r="682" spans="1:18" hidden="1">
      <c r="A682" t="s">
        <v>50</v>
      </c>
      <c r="B682" t="s">
        <v>1225</v>
      </c>
      <c r="C682" s="224" t="s">
        <v>7842</v>
      </c>
      <c r="D682" s="221">
        <v>312.01</v>
      </c>
      <c r="E682" s="324">
        <v>42947</v>
      </c>
      <c r="F682" s="9">
        <v>89266868.420000002</v>
      </c>
      <c r="G682" s="18">
        <v>1.6900000000000002E-2</v>
      </c>
      <c r="H682" s="299">
        <v>125717.51</v>
      </c>
      <c r="I682" s="15">
        <v>90597513.090000004</v>
      </c>
      <c r="J682" s="11">
        <f t="shared" ref="J682:J693" si="303">G682</f>
        <v>1.6900000000000002E-2</v>
      </c>
      <c r="K682" s="31">
        <f t="shared" ref="K682:K693" si="304">I682*J682/12</f>
        <v>127591.49760175002</v>
      </c>
      <c r="L682" s="289">
        <f t="shared" ref="L682:L693" si="305">K682-H682</f>
        <v>1873.987601750021</v>
      </c>
      <c r="M682" s="15">
        <f t="shared" ref="M682:M693" si="306">I682</f>
        <v>90597513.090000004</v>
      </c>
      <c r="N682" s="5">
        <f>VLOOKUP(CONCATENATE(A682,"-6"),'Restated Depr'!$B$6:$G$7674,6,0)</f>
        <v>6.1800000000000001E-2</v>
      </c>
      <c r="O682" s="289">
        <f t="shared" ref="O682:O693" si="307">M682*N682/12</f>
        <v>466577.19241350004</v>
      </c>
      <c r="P682" s="289">
        <f t="shared" ref="P682:P693" si="308">O682-K682</f>
        <v>338985.69481175003</v>
      </c>
      <c r="Q682" t="s">
        <v>7819</v>
      </c>
    </row>
    <row r="683" spans="1:18" hidden="1">
      <c r="A683" t="s">
        <v>50</v>
      </c>
      <c r="B683" t="s">
        <v>1226</v>
      </c>
      <c r="C683" s="224" t="s">
        <v>7842</v>
      </c>
      <c r="D683" s="221">
        <v>312.01</v>
      </c>
      <c r="E683" s="324">
        <v>42978</v>
      </c>
      <c r="F683" s="1">
        <v>89295166.209999993</v>
      </c>
      <c r="G683" s="18">
        <v>1.6900000000000002E-2</v>
      </c>
      <c r="H683" s="298">
        <v>125757.35999999999</v>
      </c>
      <c r="I683" s="10">
        <v>90597513.090000004</v>
      </c>
      <c r="J683" s="11">
        <f t="shared" si="303"/>
        <v>1.6900000000000002E-2</v>
      </c>
      <c r="K683" s="30">
        <f t="shared" si="304"/>
        <v>127591.49760175002</v>
      </c>
      <c r="L683" s="29">
        <f t="shared" si="305"/>
        <v>1834.1376017500297</v>
      </c>
      <c r="M683" s="10">
        <f t="shared" si="306"/>
        <v>90597513.090000004</v>
      </c>
      <c r="N683" s="5">
        <f>VLOOKUP(CONCATENATE(A683,"-6"),'Restated Depr'!$B$6:$G$7674,6,0)</f>
        <v>6.1800000000000001E-2</v>
      </c>
      <c r="O683" s="29">
        <f t="shared" si="307"/>
        <v>466577.19241350004</v>
      </c>
      <c r="P683" s="29">
        <f t="shared" si="308"/>
        <v>338985.69481175003</v>
      </c>
      <c r="Q683" t="s">
        <v>7819</v>
      </c>
    </row>
    <row r="684" spans="1:18" hidden="1">
      <c r="A684" t="s">
        <v>50</v>
      </c>
      <c r="B684" t="s">
        <v>1227</v>
      </c>
      <c r="C684" s="224" t="s">
        <v>7842</v>
      </c>
      <c r="D684" s="221">
        <v>312.01</v>
      </c>
      <c r="E684" s="324">
        <v>43008</v>
      </c>
      <c r="F684" s="1">
        <v>89295166.209999993</v>
      </c>
      <c r="G684" s="18">
        <v>1.6900000000000002E-2</v>
      </c>
      <c r="H684" s="298">
        <v>125757.35999999999</v>
      </c>
      <c r="I684" s="10">
        <v>90597513.090000004</v>
      </c>
      <c r="J684" s="11">
        <f t="shared" si="303"/>
        <v>1.6900000000000002E-2</v>
      </c>
      <c r="K684" s="30">
        <f t="shared" si="304"/>
        <v>127591.49760175002</v>
      </c>
      <c r="L684" s="29">
        <f t="shared" si="305"/>
        <v>1834.1376017500297</v>
      </c>
      <c r="M684" s="10">
        <f t="shared" si="306"/>
        <v>90597513.090000004</v>
      </c>
      <c r="N684" s="5">
        <f>VLOOKUP(CONCATENATE(A684,"-6"),'Restated Depr'!$B$6:$G$7674,6,0)</f>
        <v>6.1800000000000001E-2</v>
      </c>
      <c r="O684" s="29">
        <f t="shared" si="307"/>
        <v>466577.19241350004</v>
      </c>
      <c r="P684" s="29">
        <f t="shared" si="308"/>
        <v>338985.69481175003</v>
      </c>
      <c r="Q684" t="s">
        <v>7819</v>
      </c>
    </row>
    <row r="685" spans="1:18" hidden="1">
      <c r="A685" t="s">
        <v>50</v>
      </c>
      <c r="B685" t="s">
        <v>1228</v>
      </c>
      <c r="C685" s="224" t="s">
        <v>7842</v>
      </c>
      <c r="D685" s="221">
        <v>312.01</v>
      </c>
      <c r="E685" s="324">
        <v>43039</v>
      </c>
      <c r="F685" s="1">
        <v>89507458.670000002</v>
      </c>
      <c r="G685" s="18">
        <v>1.6900000000000002E-2</v>
      </c>
      <c r="H685" s="298">
        <v>126056.34000000001</v>
      </c>
      <c r="I685" s="10">
        <v>90597513.090000004</v>
      </c>
      <c r="J685" s="11">
        <f t="shared" si="303"/>
        <v>1.6900000000000002E-2</v>
      </c>
      <c r="K685" s="30">
        <f t="shared" si="304"/>
        <v>127591.49760175002</v>
      </c>
      <c r="L685" s="29">
        <f t="shared" si="305"/>
        <v>1535.1576017500047</v>
      </c>
      <c r="M685" s="10">
        <f t="shared" si="306"/>
        <v>90597513.090000004</v>
      </c>
      <c r="N685" s="5">
        <f>VLOOKUP(CONCATENATE(A685,"-6"),'Restated Depr'!$B$6:$G$7674,6,0)</f>
        <v>6.1800000000000001E-2</v>
      </c>
      <c r="O685" s="29">
        <f t="shared" si="307"/>
        <v>466577.19241350004</v>
      </c>
      <c r="P685" s="29">
        <f t="shared" si="308"/>
        <v>338985.69481175003</v>
      </c>
      <c r="Q685" t="s">
        <v>7819</v>
      </c>
    </row>
    <row r="686" spans="1:18" hidden="1">
      <c r="A686" t="s">
        <v>50</v>
      </c>
      <c r="B686" t="s">
        <v>1229</v>
      </c>
      <c r="C686" s="224" t="s">
        <v>7842</v>
      </c>
      <c r="D686" s="221">
        <v>312.01</v>
      </c>
      <c r="E686" s="324">
        <v>43069</v>
      </c>
      <c r="F686" s="1">
        <v>90450186.75</v>
      </c>
      <c r="G686" s="18">
        <v>1.6900000000000002E-2</v>
      </c>
      <c r="H686" s="298">
        <v>127384.01000000002</v>
      </c>
      <c r="I686" s="10">
        <v>90597513.090000004</v>
      </c>
      <c r="J686" s="11">
        <f t="shared" si="303"/>
        <v>1.6900000000000002E-2</v>
      </c>
      <c r="K686" s="30">
        <f t="shared" si="304"/>
        <v>127591.49760175002</v>
      </c>
      <c r="L686" s="29">
        <f t="shared" si="305"/>
        <v>207.48760174999188</v>
      </c>
      <c r="M686" s="10">
        <f t="shared" si="306"/>
        <v>90597513.090000004</v>
      </c>
      <c r="N686" s="5">
        <f>VLOOKUP(CONCATENATE(A686,"-6"),'Restated Depr'!$B$6:$G$7674,6,0)</f>
        <v>6.1800000000000001E-2</v>
      </c>
      <c r="O686" s="29">
        <f t="shared" si="307"/>
        <v>466577.19241350004</v>
      </c>
      <c r="P686" s="29">
        <f t="shared" si="308"/>
        <v>338985.69481175003</v>
      </c>
      <c r="Q686" t="s">
        <v>7819</v>
      </c>
    </row>
    <row r="687" spans="1:18" hidden="1">
      <c r="A687" t="s">
        <v>50</v>
      </c>
      <c r="B687" t="s">
        <v>1230</v>
      </c>
      <c r="C687" s="224" t="s">
        <v>7842</v>
      </c>
      <c r="D687" s="221">
        <v>312.01</v>
      </c>
      <c r="E687" s="324">
        <v>43100</v>
      </c>
      <c r="F687" s="1">
        <v>91241173.560000002</v>
      </c>
      <c r="G687" s="18">
        <v>3.5799999999999998E-2</v>
      </c>
      <c r="H687" s="298">
        <v>272202.84000000003</v>
      </c>
      <c r="I687" s="10">
        <v>90597513.090000004</v>
      </c>
      <c r="J687" s="11">
        <f t="shared" si="303"/>
        <v>3.5799999999999998E-2</v>
      </c>
      <c r="K687" s="30">
        <f t="shared" si="304"/>
        <v>270282.58071850002</v>
      </c>
      <c r="L687" s="29">
        <f t="shared" si="305"/>
        <v>-1920.2592815000098</v>
      </c>
      <c r="M687" s="10">
        <f t="shared" si="306"/>
        <v>90597513.090000004</v>
      </c>
      <c r="N687" s="5">
        <f>VLOOKUP(CONCATENATE(A687,"-6"),'Restated Depr'!$B$6:$G$7674,6,0)</f>
        <v>6.1800000000000001E-2</v>
      </c>
      <c r="O687" s="29">
        <f t="shared" si="307"/>
        <v>466577.19241350004</v>
      </c>
      <c r="P687" s="29">
        <f t="shared" si="308"/>
        <v>196294.61169500003</v>
      </c>
      <c r="Q687" t="s">
        <v>7819</v>
      </c>
    </row>
    <row r="688" spans="1:18" hidden="1">
      <c r="A688" t="s">
        <v>50</v>
      </c>
      <c r="B688" t="s">
        <v>1231</v>
      </c>
      <c r="C688" s="224" t="s">
        <v>7842</v>
      </c>
      <c r="D688" s="221">
        <v>312.01</v>
      </c>
      <c r="E688" s="324">
        <v>43131</v>
      </c>
      <c r="F688" s="1">
        <v>90911623.950000003</v>
      </c>
      <c r="G688" s="5">
        <v>6.1800000000000001E-2</v>
      </c>
      <c r="H688" s="298">
        <v>468194.86000000004</v>
      </c>
      <c r="I688" s="10">
        <v>90597513.090000004</v>
      </c>
      <c r="J688" s="11">
        <f t="shared" si="303"/>
        <v>6.1800000000000001E-2</v>
      </c>
      <c r="K688" s="30">
        <f t="shared" si="304"/>
        <v>466577.19241350004</v>
      </c>
      <c r="L688" s="29">
        <f t="shared" si="305"/>
        <v>-1617.6675864999997</v>
      </c>
      <c r="M688" s="10">
        <f t="shared" si="306"/>
        <v>90597513.090000004</v>
      </c>
      <c r="N688" s="5">
        <f>VLOOKUP(CONCATENATE(A688,"-6"),'Restated Depr'!$B$6:$G$7674,6,0)</f>
        <v>6.1800000000000001E-2</v>
      </c>
      <c r="O688" s="29">
        <f t="shared" si="307"/>
        <v>466577.19241350004</v>
      </c>
      <c r="P688" s="29">
        <f t="shared" si="308"/>
        <v>0</v>
      </c>
      <c r="Q688" t="s">
        <v>7819</v>
      </c>
    </row>
    <row r="689" spans="1:18" hidden="1">
      <c r="A689" t="s">
        <v>50</v>
      </c>
      <c r="B689" t="s">
        <v>1232</v>
      </c>
      <c r="C689" s="224" t="s">
        <v>7842</v>
      </c>
      <c r="D689" s="221">
        <v>312.01</v>
      </c>
      <c r="E689" s="324">
        <v>43159</v>
      </c>
      <c r="F689" s="1">
        <v>90521523.170000002</v>
      </c>
      <c r="G689" s="5">
        <v>6.1800000000000001E-2</v>
      </c>
      <c r="H689" s="298">
        <v>466185.84</v>
      </c>
      <c r="I689" s="10">
        <v>90597513.090000004</v>
      </c>
      <c r="J689" s="11">
        <f t="shared" si="303"/>
        <v>6.1800000000000001E-2</v>
      </c>
      <c r="K689" s="30">
        <f t="shared" si="304"/>
        <v>466577.19241350004</v>
      </c>
      <c r="L689" s="29">
        <f t="shared" si="305"/>
        <v>391.35241350001888</v>
      </c>
      <c r="M689" s="10">
        <f t="shared" si="306"/>
        <v>90597513.090000004</v>
      </c>
      <c r="N689" s="5">
        <f>VLOOKUP(CONCATENATE(A689,"-6"),'Restated Depr'!$B$6:$G$7674,6,0)</f>
        <v>6.1800000000000001E-2</v>
      </c>
      <c r="O689" s="29">
        <f t="shared" si="307"/>
        <v>466577.19241350004</v>
      </c>
      <c r="P689" s="29">
        <f t="shared" si="308"/>
        <v>0</v>
      </c>
      <c r="Q689" t="s">
        <v>7819</v>
      </c>
    </row>
    <row r="690" spans="1:18" hidden="1">
      <c r="A690" t="s">
        <v>50</v>
      </c>
      <c r="B690" t="s">
        <v>1233</v>
      </c>
      <c r="C690" s="224" t="s">
        <v>7842</v>
      </c>
      <c r="D690" s="221">
        <v>312.01</v>
      </c>
      <c r="E690" s="324">
        <v>43190</v>
      </c>
      <c r="F690" s="1">
        <v>90522626.120000005</v>
      </c>
      <c r="G690" s="5">
        <v>6.1800000000000001E-2</v>
      </c>
      <c r="H690" s="298">
        <v>466191.52</v>
      </c>
      <c r="I690" s="10">
        <v>90597513.090000004</v>
      </c>
      <c r="J690" s="11">
        <f t="shared" si="303"/>
        <v>6.1800000000000001E-2</v>
      </c>
      <c r="K690" s="30">
        <f t="shared" si="304"/>
        <v>466577.19241350004</v>
      </c>
      <c r="L690" s="29">
        <f t="shared" si="305"/>
        <v>385.67241350002587</v>
      </c>
      <c r="M690" s="10">
        <f t="shared" si="306"/>
        <v>90597513.090000004</v>
      </c>
      <c r="N690" s="5">
        <f>VLOOKUP(CONCATENATE(A690,"-6"),'Restated Depr'!$B$6:$G$7674,6,0)</f>
        <v>6.1800000000000001E-2</v>
      </c>
      <c r="O690" s="29">
        <f t="shared" si="307"/>
        <v>466577.19241350004</v>
      </c>
      <c r="P690" s="29">
        <f t="shared" si="308"/>
        <v>0</v>
      </c>
      <c r="Q690" t="s">
        <v>7819</v>
      </c>
    </row>
    <row r="691" spans="1:18" hidden="1">
      <c r="A691" t="s">
        <v>50</v>
      </c>
      <c r="B691" t="s">
        <v>1234</v>
      </c>
      <c r="C691" s="224" t="s">
        <v>7842</v>
      </c>
      <c r="D691" s="221">
        <v>312.01</v>
      </c>
      <c r="E691" s="324">
        <v>43220</v>
      </c>
      <c r="F691" s="1">
        <v>90524411.760000005</v>
      </c>
      <c r="G691" s="5">
        <v>6.1800000000000001E-2</v>
      </c>
      <c r="H691" s="298">
        <v>466200.72</v>
      </c>
      <c r="I691" s="10">
        <v>90597513.090000004</v>
      </c>
      <c r="J691" s="11">
        <f t="shared" si="303"/>
        <v>6.1800000000000001E-2</v>
      </c>
      <c r="K691" s="30">
        <f t="shared" si="304"/>
        <v>466577.19241350004</v>
      </c>
      <c r="L691" s="29">
        <f t="shared" si="305"/>
        <v>376.47241350007243</v>
      </c>
      <c r="M691" s="10">
        <f t="shared" si="306"/>
        <v>90597513.090000004</v>
      </c>
      <c r="N691" s="5">
        <f>VLOOKUP(CONCATENATE(A691,"-6"),'Restated Depr'!$B$6:$G$7674,6,0)</f>
        <v>6.1800000000000001E-2</v>
      </c>
      <c r="O691" s="29">
        <f t="shared" si="307"/>
        <v>466577.19241350004</v>
      </c>
      <c r="P691" s="29">
        <f t="shared" si="308"/>
        <v>0</v>
      </c>
      <c r="Q691" t="s">
        <v>7819</v>
      </c>
    </row>
    <row r="692" spans="1:18" hidden="1">
      <c r="A692" t="s">
        <v>50</v>
      </c>
      <c r="B692" t="s">
        <v>1235</v>
      </c>
      <c r="C692" s="224" t="s">
        <v>7842</v>
      </c>
      <c r="D692" s="221">
        <v>312.01</v>
      </c>
      <c r="E692" s="324">
        <v>43251</v>
      </c>
      <c r="F692" s="1">
        <v>90555105.569999993</v>
      </c>
      <c r="G692" s="5">
        <v>6.1800000000000001E-2</v>
      </c>
      <c r="H692" s="298">
        <v>466358.79</v>
      </c>
      <c r="I692" s="10">
        <v>90597513.090000004</v>
      </c>
      <c r="J692" s="11">
        <f t="shared" si="303"/>
        <v>6.1800000000000001E-2</v>
      </c>
      <c r="K692" s="30">
        <f t="shared" si="304"/>
        <v>466577.19241350004</v>
      </c>
      <c r="L692" s="29">
        <f t="shared" si="305"/>
        <v>218.40241350006545</v>
      </c>
      <c r="M692" s="10">
        <f t="shared" si="306"/>
        <v>90597513.090000004</v>
      </c>
      <c r="N692" s="5">
        <f>VLOOKUP(CONCATENATE(A692,"-6"),'Restated Depr'!$B$6:$G$7674,6,0)</f>
        <v>6.1800000000000001E-2</v>
      </c>
      <c r="O692" s="29">
        <f t="shared" si="307"/>
        <v>466577.19241350004</v>
      </c>
      <c r="P692" s="29">
        <f t="shared" si="308"/>
        <v>0</v>
      </c>
      <c r="Q692" t="s">
        <v>7819</v>
      </c>
    </row>
    <row r="693" spans="1:18" hidden="1">
      <c r="A693" t="s">
        <v>50</v>
      </c>
      <c r="B693" t="s">
        <v>1236</v>
      </c>
      <c r="C693" s="224" t="s">
        <v>7842</v>
      </c>
      <c r="D693" s="221">
        <v>312.01</v>
      </c>
      <c r="E693" s="324">
        <v>43281</v>
      </c>
      <c r="F693" s="1">
        <v>90597513.090000004</v>
      </c>
      <c r="G693" s="5">
        <v>6.1800000000000001E-2</v>
      </c>
      <c r="H693" s="298">
        <v>466577.19</v>
      </c>
      <c r="I693" s="10">
        <v>90597513.090000004</v>
      </c>
      <c r="J693" s="11">
        <f t="shared" si="303"/>
        <v>6.1800000000000001E-2</v>
      </c>
      <c r="K693" s="30">
        <f t="shared" si="304"/>
        <v>466577.19241350004</v>
      </c>
      <c r="L693" s="29">
        <f t="shared" si="305"/>
        <v>2.4135000421665609E-3</v>
      </c>
      <c r="M693" s="10">
        <f t="shared" si="306"/>
        <v>90597513.090000004</v>
      </c>
      <c r="N693" s="5">
        <f>VLOOKUP(CONCATENATE(A693,"-6"),'Restated Depr'!$B$6:$G$7674,6,0)</f>
        <v>6.1800000000000001E-2</v>
      </c>
      <c r="O693" s="29">
        <f t="shared" si="307"/>
        <v>466577.19241350004</v>
      </c>
      <c r="P693" s="29">
        <f t="shared" si="308"/>
        <v>0</v>
      </c>
      <c r="Q693" t="s">
        <v>7819</v>
      </c>
      <c r="R693" s="5"/>
    </row>
    <row r="694" spans="1:18" ht="15.75" hidden="1" thickBot="1">
      <c r="A694" t="s">
        <v>50</v>
      </c>
      <c r="C694" s="224" t="s">
        <v>637</v>
      </c>
      <c r="D694" s="22"/>
      <c r="E694" s="323" t="s">
        <v>606</v>
      </c>
      <c r="F694" s="1"/>
      <c r="G694" s="5"/>
      <c r="H694" s="310">
        <f>SUM(H682:H693)</f>
        <v>3702584.3400000003</v>
      </c>
      <c r="I694" s="10"/>
      <c r="J694" s="10"/>
      <c r="K694" s="32">
        <f>SUM(K682:K693)</f>
        <v>3707703.2232082505</v>
      </c>
      <c r="L694" s="28">
        <f>SUM(L682:L693)</f>
        <v>5118.8832082502922</v>
      </c>
      <c r="M694" s="10"/>
      <c r="N694" s="5"/>
      <c r="O694" s="28">
        <f>SUM(O682:O693)</f>
        <v>5598926.3089619987</v>
      </c>
      <c r="P694" s="28">
        <f>SUM(P682:P693)</f>
        <v>1891223.0857537501</v>
      </c>
    </row>
    <row r="695" spans="1:18" hidden="1">
      <c r="A695" t="s">
        <v>51</v>
      </c>
      <c r="B695" t="s">
        <v>1237</v>
      </c>
      <c r="C695" s="224" t="s">
        <v>7842</v>
      </c>
      <c r="D695" s="221">
        <v>312.05</v>
      </c>
      <c r="E695" s="324">
        <v>42947</v>
      </c>
      <c r="F695" s="9">
        <v>6036236.2699999996</v>
      </c>
      <c r="G695" s="18">
        <v>1.2699999999999999E-2</v>
      </c>
      <c r="H695" s="299">
        <v>6388.3499999999995</v>
      </c>
      <c r="I695" s="15">
        <v>6036236.2699999996</v>
      </c>
      <c r="J695" s="11">
        <f t="shared" ref="J695:J706" si="309">G695</f>
        <v>1.2699999999999999E-2</v>
      </c>
      <c r="K695" s="31">
        <f t="shared" ref="K695:K706" si="310">I695*J695/12</f>
        <v>6388.3500524166657</v>
      </c>
      <c r="L695" s="289">
        <f t="shared" ref="L695:L706" si="311">K695-H695</f>
        <v>5.2416666221688502E-5</v>
      </c>
      <c r="M695" s="15">
        <f t="shared" ref="M695:M706" si="312">I695</f>
        <v>6036236.2699999996</v>
      </c>
      <c r="N695" s="5">
        <f>VLOOKUP(CONCATENATE(A695,"-6"),'Restated Depr'!$B$6:$G$7674,6,0)</f>
        <v>2.5100000000000001E-2</v>
      </c>
      <c r="O695" s="289">
        <f t="shared" ref="O695:O706" si="313">M695*N695/12</f>
        <v>12625.794198083333</v>
      </c>
      <c r="P695" s="289">
        <f t="shared" ref="P695:P706" si="314">O695-K695</f>
        <v>6237.4441456666673</v>
      </c>
      <c r="Q695" t="s">
        <v>7819</v>
      </c>
    </row>
    <row r="696" spans="1:18" hidden="1">
      <c r="A696" t="s">
        <v>51</v>
      </c>
      <c r="B696" t="s">
        <v>1238</v>
      </c>
      <c r="C696" s="224" t="s">
        <v>7842</v>
      </c>
      <c r="D696" s="221">
        <v>312.05</v>
      </c>
      <c r="E696" s="324">
        <v>42978</v>
      </c>
      <c r="F696" s="1">
        <v>6036236.2699999996</v>
      </c>
      <c r="G696" s="18">
        <v>1.2699999999999999E-2</v>
      </c>
      <c r="H696" s="298">
        <v>6388.3499999999995</v>
      </c>
      <c r="I696" s="10">
        <v>6036236.2699999996</v>
      </c>
      <c r="J696" s="11">
        <f t="shared" si="309"/>
        <v>1.2699999999999999E-2</v>
      </c>
      <c r="K696" s="30">
        <f t="shared" si="310"/>
        <v>6388.3500524166657</v>
      </c>
      <c r="L696" s="29">
        <f t="shared" si="311"/>
        <v>5.2416666221688502E-5</v>
      </c>
      <c r="M696" s="10">
        <f t="shared" si="312"/>
        <v>6036236.2699999996</v>
      </c>
      <c r="N696" s="5">
        <f>VLOOKUP(CONCATENATE(A696,"-6"),'Restated Depr'!$B$6:$G$7674,6,0)</f>
        <v>2.5100000000000001E-2</v>
      </c>
      <c r="O696" s="29">
        <f t="shared" si="313"/>
        <v>12625.794198083333</v>
      </c>
      <c r="P696" s="29">
        <f t="shared" si="314"/>
        <v>6237.4441456666673</v>
      </c>
      <c r="Q696" t="s">
        <v>7819</v>
      </c>
    </row>
    <row r="697" spans="1:18" hidden="1">
      <c r="A697" t="s">
        <v>51</v>
      </c>
      <c r="B697" t="s">
        <v>1239</v>
      </c>
      <c r="C697" s="224" t="s">
        <v>7842</v>
      </c>
      <c r="D697" s="221">
        <v>312.05</v>
      </c>
      <c r="E697" s="324">
        <v>43008</v>
      </c>
      <c r="F697" s="1">
        <v>6036236.2699999996</v>
      </c>
      <c r="G697" s="18">
        <v>1.2699999999999999E-2</v>
      </c>
      <c r="H697" s="298">
        <v>6388.3499999999995</v>
      </c>
      <c r="I697" s="10">
        <v>6036236.2699999996</v>
      </c>
      <c r="J697" s="11">
        <f t="shared" si="309"/>
        <v>1.2699999999999999E-2</v>
      </c>
      <c r="K697" s="30">
        <f t="shared" si="310"/>
        <v>6388.3500524166657</v>
      </c>
      <c r="L697" s="29">
        <f t="shared" si="311"/>
        <v>5.2416666221688502E-5</v>
      </c>
      <c r="M697" s="10">
        <f t="shared" si="312"/>
        <v>6036236.2699999996</v>
      </c>
      <c r="N697" s="5">
        <f>VLOOKUP(CONCATENATE(A697,"-6"),'Restated Depr'!$B$6:$G$7674,6,0)</f>
        <v>2.5100000000000001E-2</v>
      </c>
      <c r="O697" s="29">
        <f t="shared" si="313"/>
        <v>12625.794198083333</v>
      </c>
      <c r="P697" s="29">
        <f t="shared" si="314"/>
        <v>6237.4441456666673</v>
      </c>
      <c r="Q697" t="s">
        <v>7819</v>
      </c>
    </row>
    <row r="698" spans="1:18" hidden="1">
      <c r="A698" t="s">
        <v>51</v>
      </c>
      <c r="B698" t="s">
        <v>1240</v>
      </c>
      <c r="C698" s="224" t="s">
        <v>7842</v>
      </c>
      <c r="D698" s="221">
        <v>312.05</v>
      </c>
      <c r="E698" s="324">
        <v>43039</v>
      </c>
      <c r="F698" s="1">
        <v>6036236.2699999996</v>
      </c>
      <c r="G698" s="18">
        <v>1.2699999999999999E-2</v>
      </c>
      <c r="H698" s="298">
        <v>6388.3499999999995</v>
      </c>
      <c r="I698" s="10">
        <v>6036236.2699999996</v>
      </c>
      <c r="J698" s="11">
        <f t="shared" si="309"/>
        <v>1.2699999999999999E-2</v>
      </c>
      <c r="K698" s="30">
        <f t="shared" si="310"/>
        <v>6388.3500524166657</v>
      </c>
      <c r="L698" s="29">
        <f t="shared" si="311"/>
        <v>5.2416666221688502E-5</v>
      </c>
      <c r="M698" s="10">
        <f t="shared" si="312"/>
        <v>6036236.2699999996</v>
      </c>
      <c r="N698" s="5">
        <f>VLOOKUP(CONCATENATE(A698,"-6"),'Restated Depr'!$B$6:$G$7674,6,0)</f>
        <v>2.5100000000000001E-2</v>
      </c>
      <c r="O698" s="29">
        <f t="shared" si="313"/>
        <v>12625.794198083333</v>
      </c>
      <c r="P698" s="29">
        <f t="shared" si="314"/>
        <v>6237.4441456666673</v>
      </c>
      <c r="Q698" t="s">
        <v>7819</v>
      </c>
    </row>
    <row r="699" spans="1:18" hidden="1">
      <c r="A699" t="s">
        <v>51</v>
      </c>
      <c r="B699" t="s">
        <v>1241</v>
      </c>
      <c r="C699" s="224" t="s">
        <v>7842</v>
      </c>
      <c r="D699" s="221">
        <v>312.05</v>
      </c>
      <c r="E699" s="324">
        <v>43069</v>
      </c>
      <c r="F699" s="1">
        <v>6036236.2699999996</v>
      </c>
      <c r="G699" s="18">
        <v>1.2699999999999999E-2</v>
      </c>
      <c r="H699" s="298">
        <v>6388.3499999999995</v>
      </c>
      <c r="I699" s="10">
        <v>6036236.2699999996</v>
      </c>
      <c r="J699" s="11">
        <f t="shared" si="309"/>
        <v>1.2699999999999999E-2</v>
      </c>
      <c r="K699" s="30">
        <f t="shared" si="310"/>
        <v>6388.3500524166657</v>
      </c>
      <c r="L699" s="29">
        <f t="shared" si="311"/>
        <v>5.2416666221688502E-5</v>
      </c>
      <c r="M699" s="10">
        <f t="shared" si="312"/>
        <v>6036236.2699999996</v>
      </c>
      <c r="N699" s="5">
        <f>VLOOKUP(CONCATENATE(A699,"-6"),'Restated Depr'!$B$6:$G$7674,6,0)</f>
        <v>2.5100000000000001E-2</v>
      </c>
      <c r="O699" s="29">
        <f t="shared" si="313"/>
        <v>12625.794198083333</v>
      </c>
      <c r="P699" s="29">
        <f t="shared" si="314"/>
        <v>6237.4441456666673</v>
      </c>
      <c r="Q699" t="s">
        <v>7819</v>
      </c>
    </row>
    <row r="700" spans="1:18" hidden="1">
      <c r="A700" t="s">
        <v>51</v>
      </c>
      <c r="B700" t="s">
        <v>1242</v>
      </c>
      <c r="C700" s="224" t="s">
        <v>7842</v>
      </c>
      <c r="D700" s="221">
        <v>312.05</v>
      </c>
      <c r="E700" s="324">
        <v>43100</v>
      </c>
      <c r="F700" s="1">
        <v>6036236.2699999996</v>
      </c>
      <c r="G700" s="18">
        <v>1.7899999999999999E-2</v>
      </c>
      <c r="H700" s="298">
        <v>9004.0499999999993</v>
      </c>
      <c r="I700" s="10">
        <v>6036236.2699999996</v>
      </c>
      <c r="J700" s="11">
        <f t="shared" si="309"/>
        <v>1.7899999999999999E-2</v>
      </c>
      <c r="K700" s="30">
        <f t="shared" si="310"/>
        <v>9004.0524360833315</v>
      </c>
      <c r="L700" s="29">
        <f t="shared" si="311"/>
        <v>2.4360833322134567E-3</v>
      </c>
      <c r="M700" s="10">
        <f t="shared" si="312"/>
        <v>6036236.2699999996</v>
      </c>
      <c r="N700" s="5">
        <f>VLOOKUP(CONCATENATE(A700,"-6"),'Restated Depr'!$B$6:$G$7674,6,0)</f>
        <v>2.5100000000000001E-2</v>
      </c>
      <c r="O700" s="29">
        <f t="shared" si="313"/>
        <v>12625.794198083333</v>
      </c>
      <c r="P700" s="29">
        <f t="shared" si="314"/>
        <v>3621.7417620000015</v>
      </c>
      <c r="Q700" t="s">
        <v>7819</v>
      </c>
    </row>
    <row r="701" spans="1:18" hidden="1">
      <c r="A701" t="s">
        <v>51</v>
      </c>
      <c r="B701" t="s">
        <v>1243</v>
      </c>
      <c r="C701" s="224" t="s">
        <v>7842</v>
      </c>
      <c r="D701" s="221">
        <v>312.05</v>
      </c>
      <c r="E701" s="324">
        <v>43131</v>
      </c>
      <c r="F701" s="1">
        <v>6036236.2699999996</v>
      </c>
      <c r="G701" s="5">
        <v>2.5100000000000001E-2</v>
      </c>
      <c r="H701" s="298">
        <v>12625.79</v>
      </c>
      <c r="I701" s="10">
        <v>6036236.2699999996</v>
      </c>
      <c r="J701" s="11">
        <f t="shared" si="309"/>
        <v>2.5100000000000001E-2</v>
      </c>
      <c r="K701" s="30">
        <f t="shared" si="310"/>
        <v>12625.794198083333</v>
      </c>
      <c r="L701" s="29">
        <f t="shared" si="311"/>
        <v>4.1980833320849342E-3</v>
      </c>
      <c r="M701" s="10">
        <f t="shared" si="312"/>
        <v>6036236.2699999996</v>
      </c>
      <c r="N701" s="5">
        <f>VLOOKUP(CONCATENATE(A701,"-6"),'Restated Depr'!$B$6:$G$7674,6,0)</f>
        <v>2.5100000000000001E-2</v>
      </c>
      <c r="O701" s="29">
        <f t="shared" si="313"/>
        <v>12625.794198083333</v>
      </c>
      <c r="P701" s="29">
        <f t="shared" si="314"/>
        <v>0</v>
      </c>
      <c r="Q701" t="s">
        <v>7819</v>
      </c>
    </row>
    <row r="702" spans="1:18" hidden="1">
      <c r="A702" t="s">
        <v>51</v>
      </c>
      <c r="B702" t="s">
        <v>1244</v>
      </c>
      <c r="C702" s="224" t="s">
        <v>7842</v>
      </c>
      <c r="D702" s="221">
        <v>312.05</v>
      </c>
      <c r="E702" s="324">
        <v>43159</v>
      </c>
      <c r="F702" s="1">
        <v>6036236.2699999996</v>
      </c>
      <c r="G702" s="5">
        <v>2.5100000000000001E-2</v>
      </c>
      <c r="H702" s="298">
        <v>12625.79</v>
      </c>
      <c r="I702" s="10">
        <v>6036236.2699999996</v>
      </c>
      <c r="J702" s="11">
        <f t="shared" si="309"/>
        <v>2.5100000000000001E-2</v>
      </c>
      <c r="K702" s="30">
        <f t="shared" si="310"/>
        <v>12625.794198083333</v>
      </c>
      <c r="L702" s="29">
        <f t="shared" si="311"/>
        <v>4.1980833320849342E-3</v>
      </c>
      <c r="M702" s="10">
        <f t="shared" si="312"/>
        <v>6036236.2699999996</v>
      </c>
      <c r="N702" s="5">
        <f>VLOOKUP(CONCATENATE(A702,"-6"),'Restated Depr'!$B$6:$G$7674,6,0)</f>
        <v>2.5100000000000001E-2</v>
      </c>
      <c r="O702" s="29">
        <f t="shared" si="313"/>
        <v>12625.794198083333</v>
      </c>
      <c r="P702" s="29">
        <f t="shared" si="314"/>
        <v>0</v>
      </c>
      <c r="Q702" t="s">
        <v>7819</v>
      </c>
    </row>
    <row r="703" spans="1:18" hidden="1">
      <c r="A703" t="s">
        <v>51</v>
      </c>
      <c r="B703" t="s">
        <v>1245</v>
      </c>
      <c r="C703" s="224" t="s">
        <v>7842</v>
      </c>
      <c r="D703" s="221">
        <v>312.05</v>
      </c>
      <c r="E703" s="324">
        <v>43190</v>
      </c>
      <c r="F703" s="1">
        <v>6036236.2699999996</v>
      </c>
      <c r="G703" s="5">
        <v>2.5100000000000001E-2</v>
      </c>
      <c r="H703" s="298">
        <v>12625.79</v>
      </c>
      <c r="I703" s="10">
        <v>6036236.2699999996</v>
      </c>
      <c r="J703" s="11">
        <f t="shared" si="309"/>
        <v>2.5100000000000001E-2</v>
      </c>
      <c r="K703" s="30">
        <f t="shared" si="310"/>
        <v>12625.794198083333</v>
      </c>
      <c r="L703" s="29">
        <f t="shared" si="311"/>
        <v>4.1980833320849342E-3</v>
      </c>
      <c r="M703" s="10">
        <f t="shared" si="312"/>
        <v>6036236.2699999996</v>
      </c>
      <c r="N703" s="5">
        <f>VLOOKUP(CONCATENATE(A703,"-6"),'Restated Depr'!$B$6:$G$7674,6,0)</f>
        <v>2.5100000000000001E-2</v>
      </c>
      <c r="O703" s="29">
        <f t="shared" si="313"/>
        <v>12625.794198083333</v>
      </c>
      <c r="P703" s="29">
        <f t="shared" si="314"/>
        <v>0</v>
      </c>
      <c r="Q703" t="s">
        <v>7819</v>
      </c>
    </row>
    <row r="704" spans="1:18" hidden="1">
      <c r="A704" t="s">
        <v>51</v>
      </c>
      <c r="B704" t="s">
        <v>1246</v>
      </c>
      <c r="C704" s="224" t="s">
        <v>7842</v>
      </c>
      <c r="D704" s="221">
        <v>312.05</v>
      </c>
      <c r="E704" s="324">
        <v>43220</v>
      </c>
      <c r="F704" s="1">
        <v>6036236.2699999996</v>
      </c>
      <c r="G704" s="5">
        <v>2.5100000000000001E-2</v>
      </c>
      <c r="H704" s="298">
        <v>12625.79</v>
      </c>
      <c r="I704" s="10">
        <v>6036236.2699999996</v>
      </c>
      <c r="J704" s="11">
        <f t="shared" si="309"/>
        <v>2.5100000000000001E-2</v>
      </c>
      <c r="K704" s="30">
        <f t="shared" si="310"/>
        <v>12625.794198083333</v>
      </c>
      <c r="L704" s="29">
        <f t="shared" si="311"/>
        <v>4.1980833320849342E-3</v>
      </c>
      <c r="M704" s="10">
        <f t="shared" si="312"/>
        <v>6036236.2699999996</v>
      </c>
      <c r="N704" s="5">
        <f>VLOOKUP(CONCATENATE(A704,"-6"),'Restated Depr'!$B$6:$G$7674,6,0)</f>
        <v>2.5100000000000001E-2</v>
      </c>
      <c r="O704" s="29">
        <f t="shared" si="313"/>
        <v>12625.794198083333</v>
      </c>
      <c r="P704" s="29">
        <f t="shared" si="314"/>
        <v>0</v>
      </c>
      <c r="Q704" t="s">
        <v>7819</v>
      </c>
    </row>
    <row r="705" spans="1:18" hidden="1">
      <c r="A705" t="s">
        <v>51</v>
      </c>
      <c r="B705" t="s">
        <v>1247</v>
      </c>
      <c r="C705" s="224" t="s">
        <v>7842</v>
      </c>
      <c r="D705" s="221">
        <v>312.05</v>
      </c>
      <c r="E705" s="324">
        <v>43251</v>
      </c>
      <c r="F705" s="1">
        <v>6036236.2699999996</v>
      </c>
      <c r="G705" s="5">
        <v>2.5100000000000001E-2</v>
      </c>
      <c r="H705" s="298">
        <v>12625.79</v>
      </c>
      <c r="I705" s="10">
        <v>6036236.2699999996</v>
      </c>
      <c r="J705" s="11">
        <f t="shared" si="309"/>
        <v>2.5100000000000001E-2</v>
      </c>
      <c r="K705" s="30">
        <f t="shared" si="310"/>
        <v>12625.794198083333</v>
      </c>
      <c r="L705" s="29">
        <f t="shared" si="311"/>
        <v>4.1980833320849342E-3</v>
      </c>
      <c r="M705" s="10">
        <f t="shared" si="312"/>
        <v>6036236.2699999996</v>
      </c>
      <c r="N705" s="5">
        <f>VLOOKUP(CONCATENATE(A705,"-6"),'Restated Depr'!$B$6:$G$7674,6,0)</f>
        <v>2.5100000000000001E-2</v>
      </c>
      <c r="O705" s="29">
        <f t="shared" si="313"/>
        <v>12625.794198083333</v>
      </c>
      <c r="P705" s="29">
        <f t="shared" si="314"/>
        <v>0</v>
      </c>
      <c r="Q705" t="s">
        <v>7819</v>
      </c>
    </row>
    <row r="706" spans="1:18" hidden="1">
      <c r="A706" t="s">
        <v>51</v>
      </c>
      <c r="B706" t="s">
        <v>1248</v>
      </c>
      <c r="C706" s="224" t="s">
        <v>7842</v>
      </c>
      <c r="D706" s="221">
        <v>312.05</v>
      </c>
      <c r="E706" s="324">
        <v>43281</v>
      </c>
      <c r="F706" s="1">
        <v>6036236.2699999996</v>
      </c>
      <c r="G706" s="5">
        <v>2.5100000000000001E-2</v>
      </c>
      <c r="H706" s="298">
        <v>12625.79</v>
      </c>
      <c r="I706" s="10">
        <v>6036236.2699999996</v>
      </c>
      <c r="J706" s="11">
        <f t="shared" si="309"/>
        <v>2.5100000000000001E-2</v>
      </c>
      <c r="K706" s="30">
        <f t="shared" si="310"/>
        <v>12625.794198083333</v>
      </c>
      <c r="L706" s="29">
        <f t="shared" si="311"/>
        <v>4.1980833320849342E-3</v>
      </c>
      <c r="M706" s="10">
        <f t="shared" si="312"/>
        <v>6036236.2699999996</v>
      </c>
      <c r="N706" s="5">
        <f>VLOOKUP(CONCATENATE(A706,"-6"),'Restated Depr'!$B$6:$G$7674,6,0)</f>
        <v>2.5100000000000001E-2</v>
      </c>
      <c r="O706" s="29">
        <f t="shared" si="313"/>
        <v>12625.794198083333</v>
      </c>
      <c r="P706" s="29">
        <f t="shared" si="314"/>
        <v>0</v>
      </c>
      <c r="Q706" t="s">
        <v>7819</v>
      </c>
      <c r="R706" s="5"/>
    </row>
    <row r="707" spans="1:18" ht="15.75" hidden="1" thickBot="1">
      <c r="A707" t="s">
        <v>51</v>
      </c>
      <c r="C707" s="224" t="s">
        <v>637</v>
      </c>
      <c r="D707" s="22"/>
      <c r="E707" s="323" t="s">
        <v>606</v>
      </c>
      <c r="F707" s="1"/>
      <c r="G707" s="5"/>
      <c r="H707" s="310">
        <f>SUM(H695:H706)</f>
        <v>116700.54000000004</v>
      </c>
      <c r="I707" s="10"/>
      <c r="J707" s="10"/>
      <c r="K707" s="32">
        <f>SUM(K695:K706)</f>
        <v>116700.56788666664</v>
      </c>
      <c r="L707" s="28">
        <f>SUM(L695:L706)</f>
        <v>2.7886666655831505E-2</v>
      </c>
      <c r="M707" s="10"/>
      <c r="N707" s="5"/>
      <c r="O707" s="28">
        <f>SUM(O695:O706)</f>
        <v>151509.53037699999</v>
      </c>
      <c r="P707" s="28">
        <f>SUM(P695:P706)</f>
        <v>34808.962490333339</v>
      </c>
    </row>
    <row r="708" spans="1:18" hidden="1">
      <c r="A708" t="s">
        <v>52</v>
      </c>
      <c r="B708" t="s">
        <v>1249</v>
      </c>
      <c r="C708" s="224" t="s">
        <v>7842</v>
      </c>
      <c r="D708" s="221">
        <v>312.02</v>
      </c>
      <c r="E708" s="324">
        <v>42947</v>
      </c>
      <c r="F708" s="9">
        <v>89322529.640000001</v>
      </c>
      <c r="G708" s="18">
        <v>1.78E-2</v>
      </c>
      <c r="H708" s="299">
        <v>132495.09</v>
      </c>
      <c r="I708" s="15">
        <v>90024176.090000004</v>
      </c>
      <c r="J708" s="11">
        <f t="shared" ref="J708:J719" si="315">G708</f>
        <v>1.78E-2</v>
      </c>
      <c r="K708" s="31">
        <f t="shared" ref="K708:K719" si="316">I708*J708/12</f>
        <v>133535.86120016666</v>
      </c>
      <c r="L708" s="289">
        <f t="shared" ref="L708:L719" si="317">K708-H708</f>
        <v>1040.7712001666659</v>
      </c>
      <c r="M708" s="15">
        <f t="shared" ref="M708:M719" si="318">I708</f>
        <v>90024176.090000004</v>
      </c>
      <c r="N708" s="5">
        <f>VLOOKUP(CONCATENATE(A708,"-6"),'Restated Depr'!$B$6:$G$7674,6,0)</f>
        <v>6.6900000000000001E-2</v>
      </c>
      <c r="O708" s="289">
        <f t="shared" ref="O708:O719" si="319">M708*N708/12</f>
        <v>501884.78170175006</v>
      </c>
      <c r="P708" s="289">
        <f t="shared" ref="P708:P719" si="320">O708-K708</f>
        <v>368348.92050158337</v>
      </c>
      <c r="Q708" t="s">
        <v>7819</v>
      </c>
    </row>
    <row r="709" spans="1:18" hidden="1">
      <c r="A709" t="s">
        <v>52</v>
      </c>
      <c r="B709" t="s">
        <v>1250</v>
      </c>
      <c r="C709" s="224" t="s">
        <v>7842</v>
      </c>
      <c r="D709" s="221">
        <v>312.02</v>
      </c>
      <c r="E709" s="324">
        <v>42978</v>
      </c>
      <c r="F709" s="1">
        <v>89329849.620000005</v>
      </c>
      <c r="G709" s="18">
        <v>1.78E-2</v>
      </c>
      <c r="H709" s="298">
        <v>132505.95000000001</v>
      </c>
      <c r="I709" s="10">
        <v>90024176.090000004</v>
      </c>
      <c r="J709" s="11">
        <f t="shared" si="315"/>
        <v>1.78E-2</v>
      </c>
      <c r="K709" s="30">
        <f t="shared" si="316"/>
        <v>133535.86120016666</v>
      </c>
      <c r="L709" s="29">
        <f t="shared" si="317"/>
        <v>1029.9112001666508</v>
      </c>
      <c r="M709" s="10">
        <f t="shared" si="318"/>
        <v>90024176.090000004</v>
      </c>
      <c r="N709" s="5">
        <f>VLOOKUP(CONCATENATE(A709,"-6"),'Restated Depr'!$B$6:$G$7674,6,0)</f>
        <v>6.6900000000000001E-2</v>
      </c>
      <c r="O709" s="29">
        <f t="shared" si="319"/>
        <v>501884.78170175006</v>
      </c>
      <c r="P709" s="29">
        <f t="shared" si="320"/>
        <v>368348.92050158337</v>
      </c>
      <c r="Q709" t="s">
        <v>7819</v>
      </c>
    </row>
    <row r="710" spans="1:18" hidden="1">
      <c r="A710" t="s">
        <v>52</v>
      </c>
      <c r="B710" t="s">
        <v>1251</v>
      </c>
      <c r="C710" s="224" t="s">
        <v>7842</v>
      </c>
      <c r="D710" s="221">
        <v>312.02</v>
      </c>
      <c r="E710" s="324">
        <v>43008</v>
      </c>
      <c r="F710" s="1">
        <v>89329849.620000005</v>
      </c>
      <c r="G710" s="18">
        <v>1.78E-2</v>
      </c>
      <c r="H710" s="298">
        <v>132505.95000000001</v>
      </c>
      <c r="I710" s="10">
        <v>90024176.090000004</v>
      </c>
      <c r="J710" s="11">
        <f t="shared" si="315"/>
        <v>1.78E-2</v>
      </c>
      <c r="K710" s="30">
        <f t="shared" si="316"/>
        <v>133535.86120016666</v>
      </c>
      <c r="L710" s="29">
        <f t="shared" si="317"/>
        <v>1029.9112001666508</v>
      </c>
      <c r="M710" s="10">
        <f t="shared" si="318"/>
        <v>90024176.090000004</v>
      </c>
      <c r="N710" s="5">
        <f>VLOOKUP(CONCATENATE(A710,"-6"),'Restated Depr'!$B$6:$G$7674,6,0)</f>
        <v>6.6900000000000001E-2</v>
      </c>
      <c r="O710" s="29">
        <f t="shared" si="319"/>
        <v>501884.78170175006</v>
      </c>
      <c r="P710" s="29">
        <f t="shared" si="320"/>
        <v>368348.92050158337</v>
      </c>
      <c r="Q710" t="s">
        <v>7819</v>
      </c>
    </row>
    <row r="711" spans="1:18" hidden="1">
      <c r="A711" t="s">
        <v>52</v>
      </c>
      <c r="B711" t="s">
        <v>1252</v>
      </c>
      <c r="C711" s="224" t="s">
        <v>7842</v>
      </c>
      <c r="D711" s="221">
        <v>312.02</v>
      </c>
      <c r="E711" s="324">
        <v>43039</v>
      </c>
      <c r="F711" s="1">
        <v>89365898.689999998</v>
      </c>
      <c r="G711" s="18">
        <v>1.78E-2</v>
      </c>
      <c r="H711" s="298">
        <v>132559.40999999997</v>
      </c>
      <c r="I711" s="10">
        <v>90024176.090000004</v>
      </c>
      <c r="J711" s="11">
        <f t="shared" si="315"/>
        <v>1.78E-2</v>
      </c>
      <c r="K711" s="30">
        <f t="shared" si="316"/>
        <v>133535.86120016666</v>
      </c>
      <c r="L711" s="29">
        <f t="shared" si="317"/>
        <v>976.45120016668807</v>
      </c>
      <c r="M711" s="10">
        <f t="shared" si="318"/>
        <v>90024176.090000004</v>
      </c>
      <c r="N711" s="5">
        <f>VLOOKUP(CONCATENATE(A711,"-6"),'Restated Depr'!$B$6:$G$7674,6,0)</f>
        <v>6.6900000000000001E-2</v>
      </c>
      <c r="O711" s="29">
        <f t="shared" si="319"/>
        <v>501884.78170175006</v>
      </c>
      <c r="P711" s="29">
        <f t="shared" si="320"/>
        <v>368348.92050158337</v>
      </c>
      <c r="Q711" t="s">
        <v>7819</v>
      </c>
    </row>
    <row r="712" spans="1:18" hidden="1">
      <c r="A712" t="s">
        <v>52</v>
      </c>
      <c r="B712" t="s">
        <v>1253</v>
      </c>
      <c r="C712" s="224" t="s">
        <v>7842</v>
      </c>
      <c r="D712" s="221">
        <v>312.02</v>
      </c>
      <c r="E712" s="324">
        <v>43069</v>
      </c>
      <c r="F712" s="1">
        <v>89418734.760000005</v>
      </c>
      <c r="G712" s="18">
        <v>1.78E-2</v>
      </c>
      <c r="H712" s="298">
        <v>132637.78999999998</v>
      </c>
      <c r="I712" s="10">
        <v>90024176.090000004</v>
      </c>
      <c r="J712" s="11">
        <f t="shared" si="315"/>
        <v>1.78E-2</v>
      </c>
      <c r="K712" s="30">
        <f t="shared" si="316"/>
        <v>133535.86120016666</v>
      </c>
      <c r="L712" s="29">
        <f t="shared" si="317"/>
        <v>898.07120016668341</v>
      </c>
      <c r="M712" s="10">
        <f t="shared" si="318"/>
        <v>90024176.090000004</v>
      </c>
      <c r="N712" s="5">
        <f>VLOOKUP(CONCATENATE(A712,"-6"),'Restated Depr'!$B$6:$G$7674,6,0)</f>
        <v>6.6900000000000001E-2</v>
      </c>
      <c r="O712" s="29">
        <f t="shared" si="319"/>
        <v>501884.78170175006</v>
      </c>
      <c r="P712" s="29">
        <f t="shared" si="320"/>
        <v>368348.92050158337</v>
      </c>
      <c r="Q712" t="s">
        <v>7819</v>
      </c>
    </row>
    <row r="713" spans="1:18" hidden="1">
      <c r="A713" t="s">
        <v>52</v>
      </c>
      <c r="B713" t="s">
        <v>1254</v>
      </c>
      <c r="C713" s="224" t="s">
        <v>7842</v>
      </c>
      <c r="D713" s="221">
        <v>312.02</v>
      </c>
      <c r="E713" s="324">
        <v>43100</v>
      </c>
      <c r="F713" s="1">
        <v>89505932.359999999</v>
      </c>
      <c r="G713" s="18">
        <v>3.8399999999999997E-2</v>
      </c>
      <c r="H713" s="298">
        <v>286418.98</v>
      </c>
      <c r="I713" s="10">
        <v>90024176.090000004</v>
      </c>
      <c r="J713" s="11">
        <f t="shared" si="315"/>
        <v>3.8399999999999997E-2</v>
      </c>
      <c r="K713" s="30">
        <f t="shared" si="316"/>
        <v>288077.363488</v>
      </c>
      <c r="L713" s="29">
        <f t="shared" si="317"/>
        <v>1658.3834880000213</v>
      </c>
      <c r="M713" s="10">
        <f t="shared" si="318"/>
        <v>90024176.090000004</v>
      </c>
      <c r="N713" s="5">
        <f>VLOOKUP(CONCATENATE(A713,"-6"),'Restated Depr'!$B$6:$G$7674,6,0)</f>
        <v>6.6900000000000001E-2</v>
      </c>
      <c r="O713" s="29">
        <f t="shared" si="319"/>
        <v>501884.78170175006</v>
      </c>
      <c r="P713" s="29">
        <f t="shared" si="320"/>
        <v>213807.41821375006</v>
      </c>
      <c r="Q713" t="s">
        <v>7819</v>
      </c>
    </row>
    <row r="714" spans="1:18" hidden="1">
      <c r="A714" t="s">
        <v>52</v>
      </c>
      <c r="B714" t="s">
        <v>1255</v>
      </c>
      <c r="C714" s="224" t="s">
        <v>7842</v>
      </c>
      <c r="D714" s="221">
        <v>312.02</v>
      </c>
      <c r="E714" s="324">
        <v>43131</v>
      </c>
      <c r="F714" s="1">
        <v>89359616.920000002</v>
      </c>
      <c r="G714" s="5">
        <v>6.6900000000000001E-2</v>
      </c>
      <c r="H714" s="298">
        <v>498179.86000000004</v>
      </c>
      <c r="I714" s="10">
        <v>90024176.090000004</v>
      </c>
      <c r="J714" s="11">
        <f t="shared" si="315"/>
        <v>6.6900000000000001E-2</v>
      </c>
      <c r="K714" s="30">
        <f t="shared" si="316"/>
        <v>501884.78170175006</v>
      </c>
      <c r="L714" s="29">
        <f t="shared" si="317"/>
        <v>3704.9217017500196</v>
      </c>
      <c r="M714" s="10">
        <f t="shared" si="318"/>
        <v>90024176.090000004</v>
      </c>
      <c r="N714" s="5">
        <f>VLOOKUP(CONCATENATE(A714,"-6"),'Restated Depr'!$B$6:$G$7674,6,0)</f>
        <v>6.6900000000000001E-2</v>
      </c>
      <c r="O714" s="29">
        <f t="shared" si="319"/>
        <v>501884.78170175006</v>
      </c>
      <c r="P714" s="29">
        <f t="shared" si="320"/>
        <v>0</v>
      </c>
      <c r="Q714" t="s">
        <v>7819</v>
      </c>
    </row>
    <row r="715" spans="1:18" hidden="1">
      <c r="A715" t="s">
        <v>52</v>
      </c>
      <c r="B715" t="s">
        <v>1256</v>
      </c>
      <c r="C715" s="224" t="s">
        <v>7842</v>
      </c>
      <c r="D715" s="221">
        <v>312.02</v>
      </c>
      <c r="E715" s="324">
        <v>43159</v>
      </c>
      <c r="F715" s="1">
        <v>89142890.870000005</v>
      </c>
      <c r="G715" s="5">
        <v>6.6900000000000001E-2</v>
      </c>
      <c r="H715" s="298">
        <v>496971.61999999994</v>
      </c>
      <c r="I715" s="10">
        <v>90024176.090000004</v>
      </c>
      <c r="J715" s="11">
        <f t="shared" si="315"/>
        <v>6.6900000000000001E-2</v>
      </c>
      <c r="K715" s="30">
        <f t="shared" si="316"/>
        <v>501884.78170175006</v>
      </c>
      <c r="L715" s="29">
        <f t="shared" si="317"/>
        <v>4913.1617017501267</v>
      </c>
      <c r="M715" s="10">
        <f t="shared" si="318"/>
        <v>90024176.090000004</v>
      </c>
      <c r="N715" s="5">
        <f>VLOOKUP(CONCATENATE(A715,"-6"),'Restated Depr'!$B$6:$G$7674,6,0)</f>
        <v>6.6900000000000001E-2</v>
      </c>
      <c r="O715" s="29">
        <f t="shared" si="319"/>
        <v>501884.78170175006</v>
      </c>
      <c r="P715" s="29">
        <f t="shared" si="320"/>
        <v>0</v>
      </c>
      <c r="Q715" t="s">
        <v>7819</v>
      </c>
    </row>
    <row r="716" spans="1:18" hidden="1">
      <c r="A716" t="s">
        <v>52</v>
      </c>
      <c r="B716" t="s">
        <v>1257</v>
      </c>
      <c r="C716" s="224" t="s">
        <v>7842</v>
      </c>
      <c r="D716" s="221">
        <v>312.02</v>
      </c>
      <c r="E716" s="324">
        <v>43190</v>
      </c>
      <c r="F716" s="1">
        <v>89189832.069999993</v>
      </c>
      <c r="G716" s="5">
        <v>6.6900000000000001E-2</v>
      </c>
      <c r="H716" s="298">
        <v>497233.31</v>
      </c>
      <c r="I716" s="10">
        <v>90024176.090000004</v>
      </c>
      <c r="J716" s="11">
        <f t="shared" si="315"/>
        <v>6.6900000000000001E-2</v>
      </c>
      <c r="K716" s="30">
        <f t="shared" si="316"/>
        <v>501884.78170175006</v>
      </c>
      <c r="L716" s="29">
        <f t="shared" si="317"/>
        <v>4651.4717017500661</v>
      </c>
      <c r="M716" s="10">
        <f t="shared" si="318"/>
        <v>90024176.090000004</v>
      </c>
      <c r="N716" s="5">
        <f>VLOOKUP(CONCATENATE(A716,"-6"),'Restated Depr'!$B$6:$G$7674,6,0)</f>
        <v>6.6900000000000001E-2</v>
      </c>
      <c r="O716" s="29">
        <f t="shared" si="319"/>
        <v>501884.78170175006</v>
      </c>
      <c r="P716" s="29">
        <f t="shared" si="320"/>
        <v>0</v>
      </c>
      <c r="Q716" t="s">
        <v>7819</v>
      </c>
    </row>
    <row r="717" spans="1:18" hidden="1">
      <c r="A717" t="s">
        <v>52</v>
      </c>
      <c r="B717" t="s">
        <v>1258</v>
      </c>
      <c r="C717" s="224" t="s">
        <v>7842</v>
      </c>
      <c r="D717" s="221">
        <v>312.02</v>
      </c>
      <c r="E717" s="324">
        <v>43220</v>
      </c>
      <c r="F717" s="1">
        <v>89269761.129999995</v>
      </c>
      <c r="G717" s="5">
        <v>6.6900000000000001E-2</v>
      </c>
      <c r="H717" s="298">
        <v>497678.92</v>
      </c>
      <c r="I717" s="10">
        <v>90024176.090000004</v>
      </c>
      <c r="J717" s="11">
        <f t="shared" si="315"/>
        <v>6.6900000000000001E-2</v>
      </c>
      <c r="K717" s="30">
        <f t="shared" si="316"/>
        <v>501884.78170175006</v>
      </c>
      <c r="L717" s="29">
        <f t="shared" si="317"/>
        <v>4205.8617017500801</v>
      </c>
      <c r="M717" s="10">
        <f t="shared" si="318"/>
        <v>90024176.090000004</v>
      </c>
      <c r="N717" s="5">
        <f>VLOOKUP(CONCATENATE(A717,"-6"),'Restated Depr'!$B$6:$G$7674,6,0)</f>
        <v>6.6900000000000001E-2</v>
      </c>
      <c r="O717" s="29">
        <f t="shared" si="319"/>
        <v>501884.78170175006</v>
      </c>
      <c r="P717" s="29">
        <f t="shared" si="320"/>
        <v>0</v>
      </c>
      <c r="Q717" t="s">
        <v>7819</v>
      </c>
    </row>
    <row r="718" spans="1:18" hidden="1">
      <c r="A718" t="s">
        <v>52</v>
      </c>
      <c r="B718" t="s">
        <v>1259</v>
      </c>
      <c r="C718" s="224" t="s">
        <v>7842</v>
      </c>
      <c r="D718" s="221">
        <v>312.02</v>
      </c>
      <c r="E718" s="324">
        <v>43251</v>
      </c>
      <c r="F718" s="1">
        <v>89426847.620000005</v>
      </c>
      <c r="G718" s="5">
        <v>6.6900000000000001E-2</v>
      </c>
      <c r="H718" s="298">
        <v>498554.68</v>
      </c>
      <c r="I718" s="10">
        <v>90024176.090000004</v>
      </c>
      <c r="J718" s="11">
        <f t="shared" si="315"/>
        <v>6.6900000000000001E-2</v>
      </c>
      <c r="K718" s="30">
        <f t="shared" si="316"/>
        <v>501884.78170175006</v>
      </c>
      <c r="L718" s="29">
        <f t="shared" si="317"/>
        <v>3330.1017017500708</v>
      </c>
      <c r="M718" s="10">
        <f t="shared" si="318"/>
        <v>90024176.090000004</v>
      </c>
      <c r="N718" s="5">
        <f>VLOOKUP(CONCATENATE(A718,"-6"),'Restated Depr'!$B$6:$G$7674,6,0)</f>
        <v>6.6900000000000001E-2</v>
      </c>
      <c r="O718" s="29">
        <f t="shared" si="319"/>
        <v>501884.78170175006</v>
      </c>
      <c r="P718" s="29">
        <f t="shared" si="320"/>
        <v>0</v>
      </c>
      <c r="Q718" t="s">
        <v>7819</v>
      </c>
    </row>
    <row r="719" spans="1:18" hidden="1">
      <c r="A719" t="s">
        <v>52</v>
      </c>
      <c r="B719" t="s">
        <v>1260</v>
      </c>
      <c r="C719" s="224" t="s">
        <v>7842</v>
      </c>
      <c r="D719" s="221">
        <v>312.02</v>
      </c>
      <c r="E719" s="324">
        <v>43281</v>
      </c>
      <c r="F719" s="1">
        <v>90024176.090000004</v>
      </c>
      <c r="G719" s="5">
        <v>6.6900000000000001E-2</v>
      </c>
      <c r="H719" s="298">
        <v>501884.78</v>
      </c>
      <c r="I719" s="10">
        <v>90024176.090000004</v>
      </c>
      <c r="J719" s="11">
        <f t="shared" si="315"/>
        <v>6.6900000000000001E-2</v>
      </c>
      <c r="K719" s="30">
        <f t="shared" si="316"/>
        <v>501884.78170175006</v>
      </c>
      <c r="L719" s="29">
        <f t="shared" si="317"/>
        <v>1.7017500358633697E-3</v>
      </c>
      <c r="M719" s="10">
        <f t="shared" si="318"/>
        <v>90024176.090000004</v>
      </c>
      <c r="N719" s="5">
        <f>VLOOKUP(CONCATENATE(A719,"-6"),'Restated Depr'!$B$6:$G$7674,6,0)</f>
        <v>6.6900000000000001E-2</v>
      </c>
      <c r="O719" s="29">
        <f t="shared" si="319"/>
        <v>501884.78170175006</v>
      </c>
      <c r="P719" s="29">
        <f t="shared" si="320"/>
        <v>0</v>
      </c>
      <c r="Q719" t="s">
        <v>7819</v>
      </c>
      <c r="R719" s="5"/>
    </row>
    <row r="720" spans="1:18" ht="15.75" hidden="1" thickBot="1">
      <c r="A720" t="s">
        <v>52</v>
      </c>
      <c r="C720" s="224" t="s">
        <v>637</v>
      </c>
      <c r="D720" s="22"/>
      <c r="E720" s="323" t="s">
        <v>606</v>
      </c>
      <c r="F720" s="1"/>
      <c r="G720" s="5"/>
      <c r="H720" s="310">
        <f>SUM(H708:H719)</f>
        <v>3939626.34</v>
      </c>
      <c r="I720" s="10"/>
      <c r="J720" s="10"/>
      <c r="K720" s="32">
        <f>SUM(K708:K719)</f>
        <v>3967065.359699334</v>
      </c>
      <c r="L720" s="28">
        <f>SUM(L708:L719)</f>
        <v>27439.019699333759</v>
      </c>
      <c r="M720" s="10"/>
      <c r="N720" s="5"/>
      <c r="O720" s="28">
        <f>SUM(O708:O719)</f>
        <v>6022617.3804210005</v>
      </c>
      <c r="P720" s="28">
        <f>SUM(P708:P719)</f>
        <v>2055552.0207216667</v>
      </c>
    </row>
    <row r="721" spans="1:18" hidden="1">
      <c r="A721" t="s">
        <v>53</v>
      </c>
      <c r="B721" t="s">
        <v>1261</v>
      </c>
      <c r="C721" s="224" t="s">
        <v>7842</v>
      </c>
      <c r="D721" s="221">
        <v>312.02999999999997</v>
      </c>
      <c r="E721" s="324">
        <v>42947</v>
      </c>
      <c r="F721" s="9">
        <v>145024011.61000001</v>
      </c>
      <c r="G721" s="18">
        <v>1.44E-2</v>
      </c>
      <c r="H721" s="299">
        <v>174028.81</v>
      </c>
      <c r="I721" s="15">
        <v>146940523.72</v>
      </c>
      <c r="J721" s="11">
        <f t="shared" ref="J721:J732" si="321">G721</f>
        <v>1.44E-2</v>
      </c>
      <c r="K721" s="31">
        <f t="shared" ref="K721:K732" si="322">I721*J721/12</f>
        <v>176328.62846399998</v>
      </c>
      <c r="L721" s="289">
        <f t="shared" ref="L721:L732" si="323">K721-H721</f>
        <v>2299.8184639999818</v>
      </c>
      <c r="M721" s="15">
        <f t="shared" ref="M721:M732" si="324">I721</f>
        <v>146940523.72</v>
      </c>
      <c r="N721" s="5">
        <f>VLOOKUP(CONCATENATE(A721,"-6"),'Restated Depr'!$B$6:$G$7674,6,0)</f>
        <v>4.1999999999999996E-2</v>
      </c>
      <c r="O721" s="289">
        <f t="shared" ref="O721:O732" si="325">M721*N721/12</f>
        <v>514291.83301999996</v>
      </c>
      <c r="P721" s="289">
        <f t="shared" ref="P721:P732" si="326">O721-K721</f>
        <v>337963.20455599995</v>
      </c>
      <c r="Q721" t="s">
        <v>7819</v>
      </c>
    </row>
    <row r="722" spans="1:18" hidden="1">
      <c r="A722" t="s">
        <v>53</v>
      </c>
      <c r="B722" t="s">
        <v>1262</v>
      </c>
      <c r="C722" s="224" t="s">
        <v>7842</v>
      </c>
      <c r="D722" s="221">
        <v>312.02999999999997</v>
      </c>
      <c r="E722" s="324">
        <v>42978</v>
      </c>
      <c r="F722" s="1">
        <v>146633617.84999999</v>
      </c>
      <c r="G722" s="18">
        <v>1.44E-2</v>
      </c>
      <c r="H722" s="298">
        <v>175960.34</v>
      </c>
      <c r="I722" s="10">
        <v>146940523.72</v>
      </c>
      <c r="J722" s="11">
        <f t="shared" si="321"/>
        <v>1.44E-2</v>
      </c>
      <c r="K722" s="30">
        <f t="shared" si="322"/>
        <v>176328.62846399998</v>
      </c>
      <c r="L722" s="29">
        <f t="shared" si="323"/>
        <v>368.28846399998292</v>
      </c>
      <c r="M722" s="10">
        <f t="shared" si="324"/>
        <v>146940523.72</v>
      </c>
      <c r="N722" s="5">
        <f>VLOOKUP(CONCATENATE(A722,"-6"),'Restated Depr'!$B$6:$G$7674,6,0)</f>
        <v>4.1999999999999996E-2</v>
      </c>
      <c r="O722" s="29">
        <f t="shared" si="325"/>
        <v>514291.83301999996</v>
      </c>
      <c r="P722" s="29">
        <f t="shared" si="326"/>
        <v>337963.20455599995</v>
      </c>
      <c r="Q722" t="s">
        <v>7819</v>
      </c>
    </row>
    <row r="723" spans="1:18" hidden="1">
      <c r="A723" t="s">
        <v>53</v>
      </c>
      <c r="B723" t="s">
        <v>1263</v>
      </c>
      <c r="C723" s="224" t="s">
        <v>7842</v>
      </c>
      <c r="D723" s="221">
        <v>312.02999999999997</v>
      </c>
      <c r="E723" s="324">
        <v>43008</v>
      </c>
      <c r="F723" s="1">
        <v>146861741.09999999</v>
      </c>
      <c r="G723" s="18">
        <v>1.44E-2</v>
      </c>
      <c r="H723" s="298">
        <v>176234.09</v>
      </c>
      <c r="I723" s="10">
        <v>146940523.72</v>
      </c>
      <c r="J723" s="11">
        <f t="shared" si="321"/>
        <v>1.44E-2</v>
      </c>
      <c r="K723" s="30">
        <f t="shared" si="322"/>
        <v>176328.62846399998</v>
      </c>
      <c r="L723" s="29">
        <f t="shared" si="323"/>
        <v>94.538463999982923</v>
      </c>
      <c r="M723" s="10">
        <f t="shared" si="324"/>
        <v>146940523.72</v>
      </c>
      <c r="N723" s="5">
        <f>VLOOKUP(CONCATENATE(A723,"-6"),'Restated Depr'!$B$6:$G$7674,6,0)</f>
        <v>4.1999999999999996E-2</v>
      </c>
      <c r="O723" s="29">
        <f t="shared" si="325"/>
        <v>514291.83301999996</v>
      </c>
      <c r="P723" s="29">
        <f t="shared" si="326"/>
        <v>337963.20455599995</v>
      </c>
      <c r="Q723" t="s">
        <v>7819</v>
      </c>
    </row>
    <row r="724" spans="1:18" hidden="1">
      <c r="A724" t="s">
        <v>53</v>
      </c>
      <c r="B724" t="s">
        <v>1264</v>
      </c>
      <c r="C724" s="224" t="s">
        <v>7842</v>
      </c>
      <c r="D724" s="221">
        <v>312.02999999999997</v>
      </c>
      <c r="E724" s="324">
        <v>43039</v>
      </c>
      <c r="F724" s="1">
        <v>147475941.56999999</v>
      </c>
      <c r="G724" s="18">
        <v>1.44E-2</v>
      </c>
      <c r="H724" s="298">
        <v>176971.13</v>
      </c>
      <c r="I724" s="10">
        <v>146940523.72</v>
      </c>
      <c r="J724" s="11">
        <f t="shared" si="321"/>
        <v>1.44E-2</v>
      </c>
      <c r="K724" s="30">
        <f t="shared" si="322"/>
        <v>176328.62846399998</v>
      </c>
      <c r="L724" s="29">
        <f t="shared" si="323"/>
        <v>-642.50153600002523</v>
      </c>
      <c r="M724" s="10">
        <f t="shared" si="324"/>
        <v>146940523.72</v>
      </c>
      <c r="N724" s="5">
        <f>VLOOKUP(CONCATENATE(A724,"-6"),'Restated Depr'!$B$6:$G$7674,6,0)</f>
        <v>4.1999999999999996E-2</v>
      </c>
      <c r="O724" s="29">
        <f t="shared" si="325"/>
        <v>514291.83301999996</v>
      </c>
      <c r="P724" s="29">
        <f t="shared" si="326"/>
        <v>337963.20455599995</v>
      </c>
      <c r="Q724" t="s">
        <v>7819</v>
      </c>
    </row>
    <row r="725" spans="1:18" hidden="1">
      <c r="A725" t="s">
        <v>53</v>
      </c>
      <c r="B725" t="s">
        <v>1265</v>
      </c>
      <c r="C725" s="224" t="s">
        <v>7842</v>
      </c>
      <c r="D725" s="221">
        <v>312.02999999999997</v>
      </c>
      <c r="E725" s="324">
        <v>43069</v>
      </c>
      <c r="F725" s="1">
        <v>148442016.53999999</v>
      </c>
      <c r="G725" s="18">
        <v>1.44E-2</v>
      </c>
      <c r="H725" s="298">
        <v>178130.42</v>
      </c>
      <c r="I725" s="10">
        <v>146940523.72</v>
      </c>
      <c r="J725" s="11">
        <f t="shared" si="321"/>
        <v>1.44E-2</v>
      </c>
      <c r="K725" s="30">
        <f t="shared" si="322"/>
        <v>176328.62846399998</v>
      </c>
      <c r="L725" s="29">
        <f t="shared" si="323"/>
        <v>-1801.7915360000334</v>
      </c>
      <c r="M725" s="10">
        <f t="shared" si="324"/>
        <v>146940523.72</v>
      </c>
      <c r="N725" s="5">
        <f>VLOOKUP(CONCATENATE(A725,"-6"),'Restated Depr'!$B$6:$G$7674,6,0)</f>
        <v>4.1999999999999996E-2</v>
      </c>
      <c r="O725" s="29">
        <f t="shared" si="325"/>
        <v>514291.83301999996</v>
      </c>
      <c r="P725" s="29">
        <f t="shared" si="326"/>
        <v>337963.20455599995</v>
      </c>
      <c r="Q725" t="s">
        <v>7819</v>
      </c>
    </row>
    <row r="726" spans="1:18" hidden="1">
      <c r="A726" t="s">
        <v>53</v>
      </c>
      <c r="B726" t="s">
        <v>1266</v>
      </c>
      <c r="C726" s="224" t="s">
        <v>7842</v>
      </c>
      <c r="D726" s="221">
        <v>312.02999999999997</v>
      </c>
      <c r="E726" s="324">
        <v>43100</v>
      </c>
      <c r="F726" s="1">
        <v>148628589.66</v>
      </c>
      <c r="G726" s="18">
        <v>2.5999999999999999E-2</v>
      </c>
      <c r="H726" s="298">
        <v>322028.61</v>
      </c>
      <c r="I726" s="10">
        <v>146940523.72</v>
      </c>
      <c r="J726" s="11">
        <f t="shared" si="321"/>
        <v>2.5999999999999999E-2</v>
      </c>
      <c r="K726" s="30">
        <f t="shared" si="322"/>
        <v>318371.13472666667</v>
      </c>
      <c r="L726" s="29">
        <f t="shared" si="323"/>
        <v>-3657.4752733333153</v>
      </c>
      <c r="M726" s="10">
        <f t="shared" si="324"/>
        <v>146940523.72</v>
      </c>
      <c r="N726" s="5">
        <f>VLOOKUP(CONCATENATE(A726,"-6"),'Restated Depr'!$B$6:$G$7674,6,0)</f>
        <v>4.1999999999999996E-2</v>
      </c>
      <c r="O726" s="29">
        <f t="shared" si="325"/>
        <v>514291.83301999996</v>
      </c>
      <c r="P726" s="29">
        <f t="shared" si="326"/>
        <v>195920.69829333329</v>
      </c>
      <c r="Q726" t="s">
        <v>7819</v>
      </c>
    </row>
    <row r="727" spans="1:18" hidden="1">
      <c r="A727" t="s">
        <v>53</v>
      </c>
      <c r="B727" t="s">
        <v>1267</v>
      </c>
      <c r="C727" s="224" t="s">
        <v>7842</v>
      </c>
      <c r="D727" s="221">
        <v>312.02999999999997</v>
      </c>
      <c r="E727" s="324">
        <v>43131</v>
      </c>
      <c r="F727" s="1">
        <v>147624546.87</v>
      </c>
      <c r="G727" s="5">
        <v>4.1999999999999996E-2</v>
      </c>
      <c r="H727" s="298">
        <v>516685.90999999992</v>
      </c>
      <c r="I727" s="10">
        <v>146940523.72</v>
      </c>
      <c r="J727" s="11">
        <f t="shared" si="321"/>
        <v>4.1999999999999996E-2</v>
      </c>
      <c r="K727" s="30">
        <f t="shared" si="322"/>
        <v>514291.83301999996</v>
      </c>
      <c r="L727" s="29">
        <f t="shared" si="323"/>
        <v>-2394.0769799999543</v>
      </c>
      <c r="M727" s="10">
        <f t="shared" si="324"/>
        <v>146940523.72</v>
      </c>
      <c r="N727" s="5">
        <f>VLOOKUP(CONCATENATE(A727,"-6"),'Restated Depr'!$B$6:$G$7674,6,0)</f>
        <v>4.1999999999999996E-2</v>
      </c>
      <c r="O727" s="29">
        <f t="shared" si="325"/>
        <v>514291.83301999996</v>
      </c>
      <c r="P727" s="29">
        <f t="shared" si="326"/>
        <v>0</v>
      </c>
      <c r="Q727" t="s">
        <v>7819</v>
      </c>
    </row>
    <row r="728" spans="1:18" hidden="1">
      <c r="A728" t="s">
        <v>53</v>
      </c>
      <c r="B728" t="s">
        <v>1268</v>
      </c>
      <c r="C728" s="224" t="s">
        <v>7842</v>
      </c>
      <c r="D728" s="221">
        <v>312.02999999999997</v>
      </c>
      <c r="E728" s="324">
        <v>43159</v>
      </c>
      <c r="F728" s="1">
        <v>146800953.93000001</v>
      </c>
      <c r="G728" s="5">
        <v>4.1999999999999996E-2</v>
      </c>
      <c r="H728" s="298">
        <v>513803.34</v>
      </c>
      <c r="I728" s="10">
        <v>146940523.72</v>
      </c>
      <c r="J728" s="11">
        <f t="shared" si="321"/>
        <v>4.1999999999999996E-2</v>
      </c>
      <c r="K728" s="30">
        <f t="shared" si="322"/>
        <v>514291.83301999996</v>
      </c>
      <c r="L728" s="29">
        <f t="shared" si="323"/>
        <v>488.49301999993622</v>
      </c>
      <c r="M728" s="10">
        <f t="shared" si="324"/>
        <v>146940523.72</v>
      </c>
      <c r="N728" s="5">
        <f>VLOOKUP(CONCATENATE(A728,"-6"),'Restated Depr'!$B$6:$G$7674,6,0)</f>
        <v>4.1999999999999996E-2</v>
      </c>
      <c r="O728" s="29">
        <f t="shared" si="325"/>
        <v>514291.83301999996</v>
      </c>
      <c r="P728" s="29">
        <f t="shared" si="326"/>
        <v>0</v>
      </c>
      <c r="Q728" t="s">
        <v>7819</v>
      </c>
    </row>
    <row r="729" spans="1:18" hidden="1">
      <c r="A729" t="s">
        <v>53</v>
      </c>
      <c r="B729" t="s">
        <v>1269</v>
      </c>
      <c r="C729" s="224" t="s">
        <v>7842</v>
      </c>
      <c r="D729" s="221">
        <v>312.02999999999997</v>
      </c>
      <c r="E729" s="324">
        <v>43190</v>
      </c>
      <c r="F729" s="1">
        <v>146834402.99000001</v>
      </c>
      <c r="G729" s="5">
        <v>4.1999999999999996E-2</v>
      </c>
      <c r="H729" s="298">
        <v>513920.41</v>
      </c>
      <c r="I729" s="10">
        <v>146940523.72</v>
      </c>
      <c r="J729" s="11">
        <f t="shared" si="321"/>
        <v>4.1999999999999996E-2</v>
      </c>
      <c r="K729" s="30">
        <f t="shared" si="322"/>
        <v>514291.83301999996</v>
      </c>
      <c r="L729" s="29">
        <f t="shared" si="323"/>
        <v>371.42301999998745</v>
      </c>
      <c r="M729" s="10">
        <f t="shared" si="324"/>
        <v>146940523.72</v>
      </c>
      <c r="N729" s="5">
        <f>VLOOKUP(CONCATENATE(A729,"-6"),'Restated Depr'!$B$6:$G$7674,6,0)</f>
        <v>4.1999999999999996E-2</v>
      </c>
      <c r="O729" s="29">
        <f t="shared" si="325"/>
        <v>514291.83301999996</v>
      </c>
      <c r="P729" s="29">
        <f t="shared" si="326"/>
        <v>0</v>
      </c>
      <c r="Q729" t="s">
        <v>7819</v>
      </c>
    </row>
    <row r="730" spans="1:18" hidden="1">
      <c r="A730" t="s">
        <v>53</v>
      </c>
      <c r="B730" t="s">
        <v>1270</v>
      </c>
      <c r="C730" s="224" t="s">
        <v>7842</v>
      </c>
      <c r="D730" s="221">
        <v>312.02999999999997</v>
      </c>
      <c r="E730" s="324">
        <v>43220</v>
      </c>
      <c r="F730" s="1">
        <v>146869522.49000001</v>
      </c>
      <c r="G730" s="5">
        <v>4.1999999999999996E-2</v>
      </c>
      <c r="H730" s="298">
        <v>514043.3299999999</v>
      </c>
      <c r="I730" s="10">
        <v>146940523.72</v>
      </c>
      <c r="J730" s="11">
        <f t="shared" si="321"/>
        <v>4.1999999999999996E-2</v>
      </c>
      <c r="K730" s="30">
        <f t="shared" si="322"/>
        <v>514291.83301999996</v>
      </c>
      <c r="L730" s="29">
        <f t="shared" si="323"/>
        <v>248.50302000006195</v>
      </c>
      <c r="M730" s="10">
        <f t="shared" si="324"/>
        <v>146940523.72</v>
      </c>
      <c r="N730" s="5">
        <f>VLOOKUP(CONCATENATE(A730,"-6"),'Restated Depr'!$B$6:$G$7674,6,0)</f>
        <v>4.1999999999999996E-2</v>
      </c>
      <c r="O730" s="29">
        <f t="shared" si="325"/>
        <v>514291.83301999996</v>
      </c>
      <c r="P730" s="29">
        <f t="shared" si="326"/>
        <v>0</v>
      </c>
      <c r="Q730" t="s">
        <v>7819</v>
      </c>
    </row>
    <row r="731" spans="1:18" hidden="1">
      <c r="A731" t="s">
        <v>53</v>
      </c>
      <c r="B731" t="s">
        <v>1271</v>
      </c>
      <c r="C731" s="224" t="s">
        <v>7842</v>
      </c>
      <c r="D731" s="221">
        <v>312.02999999999997</v>
      </c>
      <c r="E731" s="324">
        <v>43251</v>
      </c>
      <c r="F731" s="1">
        <v>146905803.24000001</v>
      </c>
      <c r="G731" s="5">
        <v>4.1999999999999996E-2</v>
      </c>
      <c r="H731" s="298">
        <v>514170.31</v>
      </c>
      <c r="I731" s="10">
        <v>146940523.72</v>
      </c>
      <c r="J731" s="11">
        <f t="shared" si="321"/>
        <v>4.1999999999999996E-2</v>
      </c>
      <c r="K731" s="30">
        <f t="shared" si="322"/>
        <v>514291.83301999996</v>
      </c>
      <c r="L731" s="29">
        <f t="shared" si="323"/>
        <v>121.52301999996416</v>
      </c>
      <c r="M731" s="10">
        <f t="shared" si="324"/>
        <v>146940523.72</v>
      </c>
      <c r="N731" s="5">
        <f>VLOOKUP(CONCATENATE(A731,"-6"),'Restated Depr'!$B$6:$G$7674,6,0)</f>
        <v>4.1999999999999996E-2</v>
      </c>
      <c r="O731" s="29">
        <f t="shared" si="325"/>
        <v>514291.83301999996</v>
      </c>
      <c r="P731" s="29">
        <f t="shared" si="326"/>
        <v>0</v>
      </c>
      <c r="Q731" t="s">
        <v>7819</v>
      </c>
    </row>
    <row r="732" spans="1:18" hidden="1">
      <c r="A732" t="s">
        <v>53</v>
      </c>
      <c r="B732" t="s">
        <v>1272</v>
      </c>
      <c r="C732" s="224" t="s">
        <v>7842</v>
      </c>
      <c r="D732" s="221">
        <v>312.02999999999997</v>
      </c>
      <c r="E732" s="324">
        <v>43281</v>
      </c>
      <c r="F732" s="1">
        <v>146940523.72</v>
      </c>
      <c r="G732" s="5">
        <v>4.1999999999999996E-2</v>
      </c>
      <c r="H732" s="298">
        <v>514291.84</v>
      </c>
      <c r="I732" s="10">
        <v>146940523.72</v>
      </c>
      <c r="J732" s="11">
        <f t="shared" si="321"/>
        <v>4.1999999999999996E-2</v>
      </c>
      <c r="K732" s="30">
        <f t="shared" si="322"/>
        <v>514291.83301999996</v>
      </c>
      <c r="L732" s="29">
        <f t="shared" si="323"/>
        <v>-6.9800000637769699E-3</v>
      </c>
      <c r="M732" s="10">
        <f t="shared" si="324"/>
        <v>146940523.72</v>
      </c>
      <c r="N732" s="5">
        <f>VLOOKUP(CONCATENATE(A732,"-6"),'Restated Depr'!$B$6:$G$7674,6,0)</f>
        <v>4.1999999999999996E-2</v>
      </c>
      <c r="O732" s="29">
        <f t="shared" si="325"/>
        <v>514291.83301999996</v>
      </c>
      <c r="P732" s="29">
        <f t="shared" si="326"/>
        <v>0</v>
      </c>
      <c r="Q732" t="s">
        <v>7819</v>
      </c>
      <c r="R732" s="5"/>
    </row>
    <row r="733" spans="1:18" ht="15.75" hidden="1" thickBot="1">
      <c r="A733" t="s">
        <v>53</v>
      </c>
      <c r="C733" s="224" t="s">
        <v>637</v>
      </c>
      <c r="D733" s="22"/>
      <c r="E733" s="323" t="s">
        <v>606</v>
      </c>
      <c r="F733" s="1"/>
      <c r="G733" s="5"/>
      <c r="H733" s="310">
        <f>SUM(H721:H732)</f>
        <v>4290268.54</v>
      </c>
      <c r="I733" s="10"/>
      <c r="J733" s="10"/>
      <c r="K733" s="32">
        <f>SUM(K721:K732)</f>
        <v>4285765.2751666661</v>
      </c>
      <c r="L733" s="28">
        <f>SUM(L721:L732)</f>
        <v>-4503.2648333334946</v>
      </c>
      <c r="M733" s="10"/>
      <c r="N733" s="5"/>
      <c r="O733" s="28">
        <f>SUM(O721:O732)</f>
        <v>6171501.9962399984</v>
      </c>
      <c r="P733" s="28">
        <f>SUM(P721:P732)</f>
        <v>1885736.7210733332</v>
      </c>
    </row>
    <row r="734" spans="1:18" hidden="1">
      <c r="A734" t="s">
        <v>54</v>
      </c>
      <c r="B734" t="s">
        <v>1273</v>
      </c>
      <c r="C734" s="224" t="s">
        <v>7842</v>
      </c>
      <c r="D734" s="221">
        <v>312.06</v>
      </c>
      <c r="E734" s="324">
        <v>42947</v>
      </c>
      <c r="F734" s="9">
        <v>15171818.779999999</v>
      </c>
      <c r="G734" s="18">
        <v>1.49E-2</v>
      </c>
      <c r="H734" s="299">
        <v>18838.349999999999</v>
      </c>
      <c r="I734" s="15">
        <v>15171818.779999999</v>
      </c>
      <c r="J734" s="11">
        <f t="shared" ref="J734:J745" si="327">G734</f>
        <v>1.49E-2</v>
      </c>
      <c r="K734" s="31">
        <f t="shared" ref="K734:K745" si="328">I734*J734/12</f>
        <v>18838.341651833332</v>
      </c>
      <c r="L734" s="289">
        <f t="shared" ref="L734:L745" si="329">K734-H734</f>
        <v>-8.3481666661100462E-3</v>
      </c>
      <c r="M734" s="15">
        <f t="shared" ref="M734:M745" si="330">I734</f>
        <v>15171818.779999999</v>
      </c>
      <c r="N734" s="5">
        <f>VLOOKUP(CONCATENATE(A734,"-6"),'Restated Depr'!$B$6:$G$7674,6,0)</f>
        <v>4.0800000000000003E-2</v>
      </c>
      <c r="O734" s="289">
        <f t="shared" ref="O734:O745" si="331">M734*N734/12</f>
        <v>51584.183851999995</v>
      </c>
      <c r="P734" s="289">
        <f t="shared" ref="P734:P745" si="332">O734-K734</f>
        <v>32745.842200166662</v>
      </c>
      <c r="Q734" t="s">
        <v>7819</v>
      </c>
    </row>
    <row r="735" spans="1:18" hidden="1">
      <c r="A735" t="s">
        <v>54</v>
      </c>
      <c r="B735" t="s">
        <v>1274</v>
      </c>
      <c r="C735" s="224" t="s">
        <v>7842</v>
      </c>
      <c r="D735" s="221">
        <v>312.06</v>
      </c>
      <c r="E735" s="324">
        <v>42978</v>
      </c>
      <c r="F735" s="1">
        <v>15171818.779999999</v>
      </c>
      <c r="G735" s="18">
        <v>1.49E-2</v>
      </c>
      <c r="H735" s="298">
        <v>18838.349999999999</v>
      </c>
      <c r="I735" s="10">
        <v>15171818.779999999</v>
      </c>
      <c r="J735" s="11">
        <f t="shared" si="327"/>
        <v>1.49E-2</v>
      </c>
      <c r="K735" s="30">
        <f t="shared" si="328"/>
        <v>18838.341651833332</v>
      </c>
      <c r="L735" s="29">
        <f t="shared" si="329"/>
        <v>-8.3481666661100462E-3</v>
      </c>
      <c r="M735" s="10">
        <f t="shared" si="330"/>
        <v>15171818.779999999</v>
      </c>
      <c r="N735" s="5">
        <f>VLOOKUP(CONCATENATE(A735,"-6"),'Restated Depr'!$B$6:$G$7674,6,0)</f>
        <v>4.0800000000000003E-2</v>
      </c>
      <c r="O735" s="29">
        <f t="shared" si="331"/>
        <v>51584.183851999995</v>
      </c>
      <c r="P735" s="29">
        <f t="shared" si="332"/>
        <v>32745.842200166662</v>
      </c>
      <c r="Q735" t="s">
        <v>7819</v>
      </c>
    </row>
    <row r="736" spans="1:18" hidden="1">
      <c r="A736" t="s">
        <v>54</v>
      </c>
      <c r="B736" t="s">
        <v>1275</v>
      </c>
      <c r="C736" s="224" t="s">
        <v>7842</v>
      </c>
      <c r="D736" s="221">
        <v>312.06</v>
      </c>
      <c r="E736" s="324">
        <v>43008</v>
      </c>
      <c r="F736" s="1">
        <v>15171818.779999999</v>
      </c>
      <c r="G736" s="18">
        <v>1.49E-2</v>
      </c>
      <c r="H736" s="298">
        <v>18838.349999999999</v>
      </c>
      <c r="I736" s="10">
        <v>15171818.779999999</v>
      </c>
      <c r="J736" s="11">
        <f t="shared" si="327"/>
        <v>1.49E-2</v>
      </c>
      <c r="K736" s="30">
        <f t="shared" si="328"/>
        <v>18838.341651833332</v>
      </c>
      <c r="L736" s="29">
        <f t="shared" si="329"/>
        <v>-8.3481666661100462E-3</v>
      </c>
      <c r="M736" s="10">
        <f t="shared" si="330"/>
        <v>15171818.779999999</v>
      </c>
      <c r="N736" s="5">
        <f>VLOOKUP(CONCATENATE(A736,"-6"),'Restated Depr'!$B$6:$G$7674,6,0)</f>
        <v>4.0800000000000003E-2</v>
      </c>
      <c r="O736" s="29">
        <f t="shared" si="331"/>
        <v>51584.183851999995</v>
      </c>
      <c r="P736" s="29">
        <f t="shared" si="332"/>
        <v>32745.842200166662</v>
      </c>
      <c r="Q736" t="s">
        <v>7819</v>
      </c>
    </row>
    <row r="737" spans="1:18" hidden="1">
      <c r="A737" t="s">
        <v>54</v>
      </c>
      <c r="B737" t="s">
        <v>1276</v>
      </c>
      <c r="C737" s="224" t="s">
        <v>7842</v>
      </c>
      <c r="D737" s="221">
        <v>312.06</v>
      </c>
      <c r="E737" s="324">
        <v>43039</v>
      </c>
      <c r="F737" s="1">
        <v>15171818.779999999</v>
      </c>
      <c r="G737" s="18">
        <v>1.49E-2</v>
      </c>
      <c r="H737" s="298">
        <v>18838.349999999999</v>
      </c>
      <c r="I737" s="10">
        <v>15171818.779999999</v>
      </c>
      <c r="J737" s="11">
        <f t="shared" si="327"/>
        <v>1.49E-2</v>
      </c>
      <c r="K737" s="30">
        <f t="shared" si="328"/>
        <v>18838.341651833332</v>
      </c>
      <c r="L737" s="29">
        <f t="shared" si="329"/>
        <v>-8.3481666661100462E-3</v>
      </c>
      <c r="M737" s="10">
        <f t="shared" si="330"/>
        <v>15171818.779999999</v>
      </c>
      <c r="N737" s="5">
        <f>VLOOKUP(CONCATENATE(A737,"-6"),'Restated Depr'!$B$6:$G$7674,6,0)</f>
        <v>4.0800000000000003E-2</v>
      </c>
      <c r="O737" s="29">
        <f t="shared" si="331"/>
        <v>51584.183851999995</v>
      </c>
      <c r="P737" s="29">
        <f t="shared" si="332"/>
        <v>32745.842200166662</v>
      </c>
      <c r="Q737" t="s">
        <v>7819</v>
      </c>
    </row>
    <row r="738" spans="1:18" hidden="1">
      <c r="A738" t="s">
        <v>54</v>
      </c>
      <c r="B738" t="s">
        <v>1277</v>
      </c>
      <c r="C738" s="224" t="s">
        <v>7842</v>
      </c>
      <c r="D738" s="221">
        <v>312.06</v>
      </c>
      <c r="E738" s="324">
        <v>43069</v>
      </c>
      <c r="F738" s="1">
        <v>15171818.779999999</v>
      </c>
      <c r="G738" s="18">
        <v>1.49E-2</v>
      </c>
      <c r="H738" s="298">
        <v>18838.349999999999</v>
      </c>
      <c r="I738" s="10">
        <v>15171818.779999999</v>
      </c>
      <c r="J738" s="11">
        <f t="shared" si="327"/>
        <v>1.49E-2</v>
      </c>
      <c r="K738" s="30">
        <f t="shared" si="328"/>
        <v>18838.341651833332</v>
      </c>
      <c r="L738" s="29">
        <f t="shared" si="329"/>
        <v>-8.3481666661100462E-3</v>
      </c>
      <c r="M738" s="10">
        <f t="shared" si="330"/>
        <v>15171818.779999999</v>
      </c>
      <c r="N738" s="5">
        <f>VLOOKUP(CONCATENATE(A738,"-6"),'Restated Depr'!$B$6:$G$7674,6,0)</f>
        <v>4.0800000000000003E-2</v>
      </c>
      <c r="O738" s="29">
        <f t="shared" si="331"/>
        <v>51584.183851999995</v>
      </c>
      <c r="P738" s="29">
        <f t="shared" si="332"/>
        <v>32745.842200166662</v>
      </c>
      <c r="Q738" t="s">
        <v>7819</v>
      </c>
    </row>
    <row r="739" spans="1:18" hidden="1">
      <c r="A739" t="s">
        <v>54</v>
      </c>
      <c r="B739" t="s">
        <v>1278</v>
      </c>
      <c r="C739" s="224" t="s">
        <v>7842</v>
      </c>
      <c r="D739" s="221">
        <v>312.06</v>
      </c>
      <c r="E739" s="324">
        <v>43100</v>
      </c>
      <c r="F739" s="1">
        <v>15171818.779999999</v>
      </c>
      <c r="G739" s="18">
        <v>2.58E-2</v>
      </c>
      <c r="H739" s="298">
        <v>32619.41</v>
      </c>
      <c r="I739" s="10">
        <v>15171818.779999999</v>
      </c>
      <c r="J739" s="11">
        <f t="shared" si="327"/>
        <v>2.58E-2</v>
      </c>
      <c r="K739" s="30">
        <f t="shared" si="328"/>
        <v>32619.410376999997</v>
      </c>
      <c r="L739" s="29">
        <f t="shared" si="329"/>
        <v>3.7699999666074291E-4</v>
      </c>
      <c r="M739" s="10">
        <f t="shared" si="330"/>
        <v>15171818.779999999</v>
      </c>
      <c r="N739" s="5">
        <f>VLOOKUP(CONCATENATE(A739,"-6"),'Restated Depr'!$B$6:$G$7674,6,0)</f>
        <v>4.0800000000000003E-2</v>
      </c>
      <c r="O739" s="29">
        <f t="shared" si="331"/>
        <v>51584.183851999995</v>
      </c>
      <c r="P739" s="29">
        <f t="shared" si="332"/>
        <v>18964.773474999998</v>
      </c>
      <c r="Q739" t="s">
        <v>7819</v>
      </c>
    </row>
    <row r="740" spans="1:18" hidden="1">
      <c r="A740" t="s">
        <v>54</v>
      </c>
      <c r="B740" t="s">
        <v>1279</v>
      </c>
      <c r="C740" s="224" t="s">
        <v>7842</v>
      </c>
      <c r="D740" s="221">
        <v>312.06</v>
      </c>
      <c r="E740" s="324">
        <v>43131</v>
      </c>
      <c r="F740" s="1">
        <v>15171818.779999999</v>
      </c>
      <c r="G740" s="5">
        <v>4.0800000000000003E-2</v>
      </c>
      <c r="H740" s="298">
        <v>51584.19</v>
      </c>
      <c r="I740" s="10">
        <v>15171818.779999999</v>
      </c>
      <c r="J740" s="11">
        <f t="shared" si="327"/>
        <v>4.0800000000000003E-2</v>
      </c>
      <c r="K740" s="30">
        <f t="shared" si="328"/>
        <v>51584.183851999995</v>
      </c>
      <c r="L740" s="29">
        <f t="shared" si="329"/>
        <v>-6.1480000076699071E-3</v>
      </c>
      <c r="M740" s="10">
        <f t="shared" si="330"/>
        <v>15171818.779999999</v>
      </c>
      <c r="N740" s="5">
        <f>VLOOKUP(CONCATENATE(A740,"-6"),'Restated Depr'!$B$6:$G$7674,6,0)</f>
        <v>4.0800000000000003E-2</v>
      </c>
      <c r="O740" s="29">
        <f t="shared" si="331"/>
        <v>51584.183851999995</v>
      </c>
      <c r="P740" s="29">
        <f t="shared" si="332"/>
        <v>0</v>
      </c>
      <c r="Q740" t="s">
        <v>7819</v>
      </c>
    </row>
    <row r="741" spans="1:18" hidden="1">
      <c r="A741" t="s">
        <v>54</v>
      </c>
      <c r="B741" t="s">
        <v>1280</v>
      </c>
      <c r="C741" s="224" t="s">
        <v>7842</v>
      </c>
      <c r="D741" s="221">
        <v>312.06</v>
      </c>
      <c r="E741" s="324">
        <v>43159</v>
      </c>
      <c r="F741" s="1">
        <v>15171818.779999999</v>
      </c>
      <c r="G741" s="5">
        <v>4.0800000000000003E-2</v>
      </c>
      <c r="H741" s="298">
        <v>51584.19</v>
      </c>
      <c r="I741" s="10">
        <v>15171818.779999999</v>
      </c>
      <c r="J741" s="11">
        <f t="shared" si="327"/>
        <v>4.0800000000000003E-2</v>
      </c>
      <c r="K741" s="30">
        <f t="shared" si="328"/>
        <v>51584.183851999995</v>
      </c>
      <c r="L741" s="29">
        <f t="shared" si="329"/>
        <v>-6.1480000076699071E-3</v>
      </c>
      <c r="M741" s="10">
        <f t="shared" si="330"/>
        <v>15171818.779999999</v>
      </c>
      <c r="N741" s="5">
        <f>VLOOKUP(CONCATENATE(A741,"-6"),'Restated Depr'!$B$6:$G$7674,6,0)</f>
        <v>4.0800000000000003E-2</v>
      </c>
      <c r="O741" s="29">
        <f t="shared" si="331"/>
        <v>51584.183851999995</v>
      </c>
      <c r="P741" s="29">
        <f t="shared" si="332"/>
        <v>0</v>
      </c>
      <c r="Q741" t="s">
        <v>7819</v>
      </c>
    </row>
    <row r="742" spans="1:18" hidden="1">
      <c r="A742" t="s">
        <v>54</v>
      </c>
      <c r="B742" t="s">
        <v>1281</v>
      </c>
      <c r="C742" s="224" t="s">
        <v>7842</v>
      </c>
      <c r="D742" s="221">
        <v>312.06</v>
      </c>
      <c r="E742" s="324">
        <v>43190</v>
      </c>
      <c r="F742" s="1">
        <v>15171818.779999999</v>
      </c>
      <c r="G742" s="5">
        <v>4.0800000000000003E-2</v>
      </c>
      <c r="H742" s="298">
        <v>51584.19</v>
      </c>
      <c r="I742" s="10">
        <v>15171818.779999999</v>
      </c>
      <c r="J742" s="11">
        <f t="shared" si="327"/>
        <v>4.0800000000000003E-2</v>
      </c>
      <c r="K742" s="30">
        <f t="shared" si="328"/>
        <v>51584.183851999995</v>
      </c>
      <c r="L742" s="29">
        <f t="shared" si="329"/>
        <v>-6.1480000076699071E-3</v>
      </c>
      <c r="M742" s="10">
        <f t="shared" si="330"/>
        <v>15171818.779999999</v>
      </c>
      <c r="N742" s="5">
        <f>VLOOKUP(CONCATENATE(A742,"-6"),'Restated Depr'!$B$6:$G$7674,6,0)</f>
        <v>4.0800000000000003E-2</v>
      </c>
      <c r="O742" s="29">
        <f t="shared" si="331"/>
        <v>51584.183851999995</v>
      </c>
      <c r="P742" s="29">
        <f t="shared" si="332"/>
        <v>0</v>
      </c>
      <c r="Q742" t="s">
        <v>7819</v>
      </c>
    </row>
    <row r="743" spans="1:18" hidden="1">
      <c r="A743" t="s">
        <v>54</v>
      </c>
      <c r="B743" t="s">
        <v>1282</v>
      </c>
      <c r="C743" s="224" t="s">
        <v>7842</v>
      </c>
      <c r="D743" s="221">
        <v>312.06</v>
      </c>
      <c r="E743" s="324">
        <v>43220</v>
      </c>
      <c r="F743" s="1">
        <v>15171818.779999999</v>
      </c>
      <c r="G743" s="5">
        <v>4.0800000000000003E-2</v>
      </c>
      <c r="H743" s="298">
        <v>51584.19</v>
      </c>
      <c r="I743" s="10">
        <v>15171818.779999999</v>
      </c>
      <c r="J743" s="11">
        <f t="shared" si="327"/>
        <v>4.0800000000000003E-2</v>
      </c>
      <c r="K743" s="30">
        <f t="shared" si="328"/>
        <v>51584.183851999995</v>
      </c>
      <c r="L743" s="29">
        <f t="shared" si="329"/>
        <v>-6.1480000076699071E-3</v>
      </c>
      <c r="M743" s="10">
        <f t="shared" si="330"/>
        <v>15171818.779999999</v>
      </c>
      <c r="N743" s="5">
        <f>VLOOKUP(CONCATENATE(A743,"-6"),'Restated Depr'!$B$6:$G$7674,6,0)</f>
        <v>4.0800000000000003E-2</v>
      </c>
      <c r="O743" s="29">
        <f t="shared" si="331"/>
        <v>51584.183851999995</v>
      </c>
      <c r="P743" s="29">
        <f t="shared" si="332"/>
        <v>0</v>
      </c>
      <c r="Q743" t="s">
        <v>7819</v>
      </c>
    </row>
    <row r="744" spans="1:18" hidden="1">
      <c r="A744" t="s">
        <v>54</v>
      </c>
      <c r="B744" t="s">
        <v>1283</v>
      </c>
      <c r="C744" s="224" t="s">
        <v>7842</v>
      </c>
      <c r="D744" s="221">
        <v>312.06</v>
      </c>
      <c r="E744" s="324">
        <v>43251</v>
      </c>
      <c r="F744" s="1">
        <v>15171818.779999999</v>
      </c>
      <c r="G744" s="5">
        <v>4.0800000000000003E-2</v>
      </c>
      <c r="H744" s="298">
        <v>51584.19</v>
      </c>
      <c r="I744" s="10">
        <v>15171818.779999999</v>
      </c>
      <c r="J744" s="11">
        <f t="shared" si="327"/>
        <v>4.0800000000000003E-2</v>
      </c>
      <c r="K744" s="30">
        <f t="shared" si="328"/>
        <v>51584.183851999995</v>
      </c>
      <c r="L744" s="29">
        <f t="shared" si="329"/>
        <v>-6.1480000076699071E-3</v>
      </c>
      <c r="M744" s="10">
        <f t="shared" si="330"/>
        <v>15171818.779999999</v>
      </c>
      <c r="N744" s="5">
        <f>VLOOKUP(CONCATENATE(A744,"-6"),'Restated Depr'!$B$6:$G$7674,6,0)</f>
        <v>4.0800000000000003E-2</v>
      </c>
      <c r="O744" s="29">
        <f t="shared" si="331"/>
        <v>51584.183851999995</v>
      </c>
      <c r="P744" s="29">
        <f t="shared" si="332"/>
        <v>0</v>
      </c>
      <c r="Q744" t="s">
        <v>7819</v>
      </c>
    </row>
    <row r="745" spans="1:18" hidden="1">
      <c r="A745" t="s">
        <v>54</v>
      </c>
      <c r="B745" t="s">
        <v>1284</v>
      </c>
      <c r="C745" s="224" t="s">
        <v>7842</v>
      </c>
      <c r="D745" s="221">
        <v>312.06</v>
      </c>
      <c r="E745" s="324">
        <v>43281</v>
      </c>
      <c r="F745" s="1">
        <v>15171818.779999999</v>
      </c>
      <c r="G745" s="5">
        <v>4.0800000000000003E-2</v>
      </c>
      <c r="H745" s="298">
        <v>51584.19</v>
      </c>
      <c r="I745" s="10">
        <v>15171818.779999999</v>
      </c>
      <c r="J745" s="11">
        <f t="shared" si="327"/>
        <v>4.0800000000000003E-2</v>
      </c>
      <c r="K745" s="30">
        <f t="shared" si="328"/>
        <v>51584.183851999995</v>
      </c>
      <c r="L745" s="29">
        <f t="shared" si="329"/>
        <v>-6.1480000076699071E-3</v>
      </c>
      <c r="M745" s="10">
        <f t="shared" si="330"/>
        <v>15171818.779999999</v>
      </c>
      <c r="N745" s="5">
        <f>VLOOKUP(CONCATENATE(A745,"-6"),'Restated Depr'!$B$6:$G$7674,6,0)</f>
        <v>4.0800000000000003E-2</v>
      </c>
      <c r="O745" s="29">
        <f t="shared" si="331"/>
        <v>51584.183851999995</v>
      </c>
      <c r="P745" s="29">
        <f t="shared" si="332"/>
        <v>0</v>
      </c>
      <c r="Q745" t="s">
        <v>7819</v>
      </c>
      <c r="R745" s="5"/>
    </row>
    <row r="746" spans="1:18" ht="15.75" hidden="1" thickBot="1">
      <c r="A746" t="s">
        <v>54</v>
      </c>
      <c r="C746" s="224" t="s">
        <v>637</v>
      </c>
      <c r="D746" s="22"/>
      <c r="E746" s="323" t="s">
        <v>606</v>
      </c>
      <c r="F746" s="1"/>
      <c r="G746" s="5"/>
      <c r="H746" s="310">
        <f>SUM(H734:H745)</f>
        <v>436316.3</v>
      </c>
      <c r="I746" s="10"/>
      <c r="J746" s="10"/>
      <c r="K746" s="32">
        <f>SUM(K734:K745)</f>
        <v>436316.2217481666</v>
      </c>
      <c r="L746" s="28">
        <f>SUM(L734:L745)</f>
        <v>-7.8251833379908931E-2</v>
      </c>
      <c r="M746" s="10"/>
      <c r="N746" s="5"/>
      <c r="O746" s="28">
        <f>SUM(O734:O745)</f>
        <v>619010.20622399997</v>
      </c>
      <c r="P746" s="28">
        <f>SUM(P734:P745)</f>
        <v>182693.98447583331</v>
      </c>
    </row>
    <row r="747" spans="1:18" hidden="1">
      <c r="A747" t="s">
        <v>55</v>
      </c>
      <c r="B747" t="s">
        <v>1285</v>
      </c>
      <c r="C747" s="224" t="s">
        <v>7842</v>
      </c>
      <c r="D747" s="221" t="s">
        <v>632</v>
      </c>
      <c r="E747" s="324">
        <v>42947</v>
      </c>
      <c r="F747" s="9">
        <v>127882351.09999999</v>
      </c>
      <c r="G747" s="18">
        <v>1.6400000000000001E-2</v>
      </c>
      <c r="H747" s="299">
        <v>174772.54</v>
      </c>
      <c r="I747" s="15">
        <v>129635623.93000001</v>
      </c>
      <c r="J747" s="11">
        <f t="shared" ref="J747:J758" si="333">G747</f>
        <v>1.6400000000000001E-2</v>
      </c>
      <c r="K747" s="31">
        <f t="shared" ref="K747:K758" si="334">I747*J747/12</f>
        <v>177168.68603766672</v>
      </c>
      <c r="L747" s="289">
        <f t="shared" ref="L747:L758" si="335">K747-H747</f>
        <v>2396.1460376667092</v>
      </c>
      <c r="M747" s="15">
        <f t="shared" ref="M747:M758" si="336">I747</f>
        <v>129635623.93000001</v>
      </c>
      <c r="N747" s="5">
        <f>VLOOKUP(CONCATENATE(A747,"-6"),'Restated Depr'!$B$6:$G$7674,6,0)</f>
        <v>4.7E-2</v>
      </c>
      <c r="O747" s="289">
        <f t="shared" ref="O747:O758" si="337">M747*N747/12</f>
        <v>507739.52705916669</v>
      </c>
      <c r="P747" s="289">
        <f t="shared" ref="P747:P758" si="338">O747-K747</f>
        <v>330570.84102149995</v>
      </c>
      <c r="Q747" t="s">
        <v>7819</v>
      </c>
    </row>
    <row r="748" spans="1:18" hidden="1">
      <c r="A748" t="s">
        <v>55</v>
      </c>
      <c r="B748" t="s">
        <v>1286</v>
      </c>
      <c r="C748" s="224" t="s">
        <v>7842</v>
      </c>
      <c r="D748" s="221" t="s">
        <v>632</v>
      </c>
      <c r="E748" s="324">
        <v>42978</v>
      </c>
      <c r="F748" s="1">
        <v>128282962.65000001</v>
      </c>
      <c r="G748" s="18">
        <v>1.6400000000000001E-2</v>
      </c>
      <c r="H748" s="298">
        <v>175320.04999999996</v>
      </c>
      <c r="I748" s="10">
        <v>129635623.93000001</v>
      </c>
      <c r="J748" s="11">
        <f t="shared" si="333"/>
        <v>1.6400000000000001E-2</v>
      </c>
      <c r="K748" s="30">
        <f t="shared" si="334"/>
        <v>177168.68603766672</v>
      </c>
      <c r="L748" s="29">
        <f t="shared" si="335"/>
        <v>1848.6360376667581</v>
      </c>
      <c r="M748" s="10">
        <f t="shared" si="336"/>
        <v>129635623.93000001</v>
      </c>
      <c r="N748" s="5">
        <f>VLOOKUP(CONCATENATE(A748,"-6"),'Restated Depr'!$B$6:$G$7674,6,0)</f>
        <v>4.7E-2</v>
      </c>
      <c r="O748" s="29">
        <f t="shared" si="337"/>
        <v>507739.52705916669</v>
      </c>
      <c r="P748" s="29">
        <f t="shared" si="338"/>
        <v>330570.84102149995</v>
      </c>
      <c r="Q748" t="s">
        <v>7819</v>
      </c>
    </row>
    <row r="749" spans="1:18" hidden="1">
      <c r="A749" t="s">
        <v>55</v>
      </c>
      <c r="B749" t="s">
        <v>1287</v>
      </c>
      <c r="C749" s="224" t="s">
        <v>7842</v>
      </c>
      <c r="D749" s="221" t="s">
        <v>632</v>
      </c>
      <c r="E749" s="324">
        <v>43008</v>
      </c>
      <c r="F749" s="1">
        <v>128395960.23999999</v>
      </c>
      <c r="G749" s="18">
        <v>1.6400000000000001E-2</v>
      </c>
      <c r="H749" s="298">
        <v>175474.48</v>
      </c>
      <c r="I749" s="10">
        <v>129635623.93000001</v>
      </c>
      <c r="J749" s="11">
        <f t="shared" si="333"/>
        <v>1.6400000000000001E-2</v>
      </c>
      <c r="K749" s="30">
        <f t="shared" si="334"/>
        <v>177168.68603766672</v>
      </c>
      <c r="L749" s="29">
        <f t="shared" si="335"/>
        <v>1694.2060376667068</v>
      </c>
      <c r="M749" s="10">
        <f t="shared" si="336"/>
        <v>129635623.93000001</v>
      </c>
      <c r="N749" s="5">
        <f>VLOOKUP(CONCATENATE(A749,"-6"),'Restated Depr'!$B$6:$G$7674,6,0)</f>
        <v>4.7E-2</v>
      </c>
      <c r="O749" s="29">
        <f t="shared" si="337"/>
        <v>507739.52705916669</v>
      </c>
      <c r="P749" s="29">
        <f t="shared" si="338"/>
        <v>330570.84102149995</v>
      </c>
      <c r="Q749" t="s">
        <v>7819</v>
      </c>
    </row>
    <row r="750" spans="1:18" hidden="1">
      <c r="A750" t="s">
        <v>55</v>
      </c>
      <c r="B750" t="s">
        <v>1288</v>
      </c>
      <c r="C750" s="224" t="s">
        <v>7842</v>
      </c>
      <c r="D750" s="221" t="s">
        <v>632</v>
      </c>
      <c r="E750" s="324">
        <v>43039</v>
      </c>
      <c r="F750" s="1">
        <v>128711267.3</v>
      </c>
      <c r="G750" s="18">
        <v>1.6400000000000001E-2</v>
      </c>
      <c r="H750" s="298">
        <v>175905.4</v>
      </c>
      <c r="I750" s="10">
        <v>129635623.93000001</v>
      </c>
      <c r="J750" s="11">
        <f t="shared" si="333"/>
        <v>1.6400000000000001E-2</v>
      </c>
      <c r="K750" s="30">
        <f t="shared" si="334"/>
        <v>177168.68603766672</v>
      </c>
      <c r="L750" s="29">
        <f t="shared" si="335"/>
        <v>1263.2860376667231</v>
      </c>
      <c r="M750" s="10">
        <f t="shared" si="336"/>
        <v>129635623.93000001</v>
      </c>
      <c r="N750" s="5">
        <f>VLOOKUP(CONCATENATE(A750,"-6"),'Restated Depr'!$B$6:$G$7674,6,0)</f>
        <v>4.7E-2</v>
      </c>
      <c r="O750" s="29">
        <f t="shared" si="337"/>
        <v>507739.52705916669</v>
      </c>
      <c r="P750" s="29">
        <f t="shared" si="338"/>
        <v>330570.84102149995</v>
      </c>
      <c r="Q750" t="s">
        <v>7819</v>
      </c>
    </row>
    <row r="751" spans="1:18" hidden="1">
      <c r="A751" t="s">
        <v>55</v>
      </c>
      <c r="B751" t="s">
        <v>1289</v>
      </c>
      <c r="C751" s="224" t="s">
        <v>7842</v>
      </c>
      <c r="D751" s="221" t="s">
        <v>632</v>
      </c>
      <c r="E751" s="324">
        <v>43069</v>
      </c>
      <c r="F751" s="1">
        <v>129343461.93000001</v>
      </c>
      <c r="G751" s="18">
        <v>1.6400000000000001E-2</v>
      </c>
      <c r="H751" s="298">
        <v>176769.4</v>
      </c>
      <c r="I751" s="10">
        <v>129635623.93000001</v>
      </c>
      <c r="J751" s="11">
        <f t="shared" si="333"/>
        <v>1.6400000000000001E-2</v>
      </c>
      <c r="K751" s="30">
        <f t="shared" si="334"/>
        <v>177168.68603766672</v>
      </c>
      <c r="L751" s="29">
        <f t="shared" si="335"/>
        <v>399.28603766672313</v>
      </c>
      <c r="M751" s="10">
        <f t="shared" si="336"/>
        <v>129635623.93000001</v>
      </c>
      <c r="N751" s="5">
        <f>VLOOKUP(CONCATENATE(A751,"-6"),'Restated Depr'!$B$6:$G$7674,6,0)</f>
        <v>4.7E-2</v>
      </c>
      <c r="O751" s="29">
        <f t="shared" si="337"/>
        <v>507739.52705916669</v>
      </c>
      <c r="P751" s="29">
        <f t="shared" si="338"/>
        <v>330570.84102149995</v>
      </c>
      <c r="Q751" t="s">
        <v>7819</v>
      </c>
    </row>
    <row r="752" spans="1:18" hidden="1">
      <c r="A752" t="s">
        <v>55</v>
      </c>
      <c r="B752" t="s">
        <v>1290</v>
      </c>
      <c r="C752" s="224" t="s">
        <v>7842</v>
      </c>
      <c r="D752" s="221" t="s">
        <v>632</v>
      </c>
      <c r="E752" s="324">
        <v>43100</v>
      </c>
      <c r="F752" s="1">
        <v>129504386.16</v>
      </c>
      <c r="G752" s="18">
        <v>2.93E-2</v>
      </c>
      <c r="H752" s="298">
        <v>316206.55</v>
      </c>
      <c r="I752" s="10">
        <v>129635623.93000001</v>
      </c>
      <c r="J752" s="11">
        <f t="shared" si="333"/>
        <v>2.93E-2</v>
      </c>
      <c r="K752" s="30">
        <f t="shared" si="334"/>
        <v>316526.98176241672</v>
      </c>
      <c r="L752" s="29">
        <f t="shared" si="335"/>
        <v>320.43176241673063</v>
      </c>
      <c r="M752" s="10">
        <f t="shared" si="336"/>
        <v>129635623.93000001</v>
      </c>
      <c r="N752" s="5">
        <f>VLOOKUP(CONCATENATE(A752,"-6"),'Restated Depr'!$B$6:$G$7674,6,0)</f>
        <v>4.7E-2</v>
      </c>
      <c r="O752" s="29">
        <f t="shared" si="337"/>
        <v>507739.52705916669</v>
      </c>
      <c r="P752" s="29">
        <f t="shared" si="338"/>
        <v>191212.54529674997</v>
      </c>
      <c r="Q752" t="s">
        <v>7819</v>
      </c>
    </row>
    <row r="753" spans="1:18" hidden="1">
      <c r="A753" t="s">
        <v>55</v>
      </c>
      <c r="B753" t="s">
        <v>1291</v>
      </c>
      <c r="C753" s="224" t="s">
        <v>7842</v>
      </c>
      <c r="D753" s="221" t="s">
        <v>632</v>
      </c>
      <c r="E753" s="324">
        <v>43131</v>
      </c>
      <c r="F753" s="1">
        <v>129411675.13</v>
      </c>
      <c r="G753" s="5">
        <v>4.7E-2</v>
      </c>
      <c r="H753" s="298">
        <v>506862.40000000008</v>
      </c>
      <c r="I753" s="10">
        <v>129635623.93000001</v>
      </c>
      <c r="J753" s="11">
        <f t="shared" si="333"/>
        <v>4.7E-2</v>
      </c>
      <c r="K753" s="30">
        <f t="shared" si="334"/>
        <v>507739.52705916669</v>
      </c>
      <c r="L753" s="29">
        <f t="shared" si="335"/>
        <v>877.12705916661071</v>
      </c>
      <c r="M753" s="10">
        <f t="shared" si="336"/>
        <v>129635623.93000001</v>
      </c>
      <c r="N753" s="5">
        <f>VLOOKUP(CONCATENATE(A753,"-6"),'Restated Depr'!$B$6:$G$7674,6,0)</f>
        <v>4.7E-2</v>
      </c>
      <c r="O753" s="29">
        <f t="shared" si="337"/>
        <v>507739.52705916669</v>
      </c>
      <c r="P753" s="29">
        <f t="shared" si="338"/>
        <v>0</v>
      </c>
      <c r="Q753" t="s">
        <v>7819</v>
      </c>
    </row>
    <row r="754" spans="1:18" hidden="1">
      <c r="A754" t="s">
        <v>55</v>
      </c>
      <c r="B754" t="s">
        <v>1292</v>
      </c>
      <c r="C754" s="224" t="s">
        <v>7842</v>
      </c>
      <c r="D754" s="221" t="s">
        <v>632</v>
      </c>
      <c r="E754" s="324">
        <v>43159</v>
      </c>
      <c r="F754" s="1">
        <v>129487835.69</v>
      </c>
      <c r="G754" s="5">
        <v>4.7E-2</v>
      </c>
      <c r="H754" s="298">
        <v>507160.69</v>
      </c>
      <c r="I754" s="10">
        <v>129635623.93000001</v>
      </c>
      <c r="J754" s="11">
        <f t="shared" si="333"/>
        <v>4.7E-2</v>
      </c>
      <c r="K754" s="30">
        <f t="shared" si="334"/>
        <v>507739.52705916669</v>
      </c>
      <c r="L754" s="29">
        <f t="shared" si="335"/>
        <v>578.83705916668987</v>
      </c>
      <c r="M754" s="10">
        <f t="shared" si="336"/>
        <v>129635623.93000001</v>
      </c>
      <c r="N754" s="5">
        <f>VLOOKUP(CONCATENATE(A754,"-6"),'Restated Depr'!$B$6:$G$7674,6,0)</f>
        <v>4.7E-2</v>
      </c>
      <c r="O754" s="29">
        <f t="shared" si="337"/>
        <v>507739.52705916669</v>
      </c>
      <c r="P754" s="29">
        <f t="shared" si="338"/>
        <v>0</v>
      </c>
      <c r="Q754" t="s">
        <v>7819</v>
      </c>
    </row>
    <row r="755" spans="1:18" hidden="1">
      <c r="A755" t="s">
        <v>55</v>
      </c>
      <c r="B755" t="s">
        <v>1293</v>
      </c>
      <c r="C755" s="224" t="s">
        <v>7842</v>
      </c>
      <c r="D755" s="221" t="s">
        <v>632</v>
      </c>
      <c r="E755" s="324">
        <v>43190</v>
      </c>
      <c r="F755" s="1">
        <v>129521436.65000001</v>
      </c>
      <c r="G755" s="5">
        <v>4.7E-2</v>
      </c>
      <c r="H755" s="298">
        <v>507292.3</v>
      </c>
      <c r="I755" s="10">
        <v>129635623.93000001</v>
      </c>
      <c r="J755" s="11">
        <f t="shared" si="333"/>
        <v>4.7E-2</v>
      </c>
      <c r="K755" s="30">
        <f t="shared" si="334"/>
        <v>507739.52705916669</v>
      </c>
      <c r="L755" s="29">
        <f t="shared" si="335"/>
        <v>447.22705916670384</v>
      </c>
      <c r="M755" s="10">
        <f t="shared" si="336"/>
        <v>129635623.93000001</v>
      </c>
      <c r="N755" s="5">
        <f>VLOOKUP(CONCATENATE(A755,"-6"),'Restated Depr'!$B$6:$G$7674,6,0)</f>
        <v>4.7E-2</v>
      </c>
      <c r="O755" s="29">
        <f t="shared" si="337"/>
        <v>507739.52705916669</v>
      </c>
      <c r="P755" s="29">
        <f t="shared" si="338"/>
        <v>0</v>
      </c>
      <c r="Q755" t="s">
        <v>7819</v>
      </c>
    </row>
    <row r="756" spans="1:18" hidden="1">
      <c r="A756" t="s">
        <v>55</v>
      </c>
      <c r="B756" t="s">
        <v>1294</v>
      </c>
      <c r="C756" s="224" t="s">
        <v>7842</v>
      </c>
      <c r="D756" s="221" t="s">
        <v>632</v>
      </c>
      <c r="E756" s="324">
        <v>43220</v>
      </c>
      <c r="F756" s="1">
        <v>129560463.01000001</v>
      </c>
      <c r="G756" s="5">
        <v>4.7E-2</v>
      </c>
      <c r="H756" s="298">
        <v>507445.13999999996</v>
      </c>
      <c r="I756" s="10">
        <v>129635623.93000001</v>
      </c>
      <c r="J756" s="11">
        <f t="shared" si="333"/>
        <v>4.7E-2</v>
      </c>
      <c r="K756" s="30">
        <f t="shared" si="334"/>
        <v>507739.52705916669</v>
      </c>
      <c r="L756" s="29">
        <f t="shared" si="335"/>
        <v>294.38705916673644</v>
      </c>
      <c r="M756" s="10">
        <f t="shared" si="336"/>
        <v>129635623.93000001</v>
      </c>
      <c r="N756" s="5">
        <f>VLOOKUP(CONCATENATE(A756,"-6"),'Restated Depr'!$B$6:$G$7674,6,0)</f>
        <v>4.7E-2</v>
      </c>
      <c r="O756" s="29">
        <f t="shared" si="337"/>
        <v>507739.52705916669</v>
      </c>
      <c r="P756" s="29">
        <f t="shared" si="338"/>
        <v>0</v>
      </c>
      <c r="Q756" t="s">
        <v>7819</v>
      </c>
    </row>
    <row r="757" spans="1:18" hidden="1">
      <c r="A757" t="s">
        <v>55</v>
      </c>
      <c r="B757" t="s">
        <v>1295</v>
      </c>
      <c r="C757" s="224" t="s">
        <v>7842</v>
      </c>
      <c r="D757" s="221" t="s">
        <v>632</v>
      </c>
      <c r="E757" s="324">
        <v>43251</v>
      </c>
      <c r="F757" s="1">
        <v>129598629.16</v>
      </c>
      <c r="G757" s="5">
        <v>4.7E-2</v>
      </c>
      <c r="H757" s="298">
        <v>507594.63000000006</v>
      </c>
      <c r="I757" s="10">
        <v>129635623.93000001</v>
      </c>
      <c r="J757" s="11">
        <f t="shared" si="333"/>
        <v>4.7E-2</v>
      </c>
      <c r="K757" s="30">
        <f t="shared" si="334"/>
        <v>507739.52705916669</v>
      </c>
      <c r="L757" s="29">
        <f t="shared" si="335"/>
        <v>144.89705916662933</v>
      </c>
      <c r="M757" s="10">
        <f t="shared" si="336"/>
        <v>129635623.93000001</v>
      </c>
      <c r="N757" s="5">
        <f>VLOOKUP(CONCATENATE(A757,"-6"),'Restated Depr'!$B$6:$G$7674,6,0)</f>
        <v>4.7E-2</v>
      </c>
      <c r="O757" s="29">
        <f t="shared" si="337"/>
        <v>507739.52705916669</v>
      </c>
      <c r="P757" s="29">
        <f t="shared" si="338"/>
        <v>0</v>
      </c>
      <c r="Q757" t="s">
        <v>7819</v>
      </c>
    </row>
    <row r="758" spans="1:18" hidden="1">
      <c r="A758" t="s">
        <v>55</v>
      </c>
      <c r="B758" t="s">
        <v>1296</v>
      </c>
      <c r="C758" s="224" t="s">
        <v>7842</v>
      </c>
      <c r="D758" s="221" t="s">
        <v>632</v>
      </c>
      <c r="E758" s="324">
        <v>43281</v>
      </c>
      <c r="F758" s="1">
        <v>129635623.93000001</v>
      </c>
      <c r="G758" s="5">
        <v>4.7E-2</v>
      </c>
      <c r="H758" s="298">
        <v>507739.53</v>
      </c>
      <c r="I758" s="10">
        <v>129635623.93000001</v>
      </c>
      <c r="J758" s="11">
        <f t="shared" si="333"/>
        <v>4.7E-2</v>
      </c>
      <c r="K758" s="30">
        <f t="shared" si="334"/>
        <v>507739.52705916669</v>
      </c>
      <c r="L758" s="29">
        <f t="shared" si="335"/>
        <v>-2.9408333357423544E-3</v>
      </c>
      <c r="M758" s="10">
        <f t="shared" si="336"/>
        <v>129635623.93000001</v>
      </c>
      <c r="N758" s="5">
        <f>VLOOKUP(CONCATENATE(A758,"-6"),'Restated Depr'!$B$6:$G$7674,6,0)</f>
        <v>4.7E-2</v>
      </c>
      <c r="O758" s="29">
        <f t="shared" si="337"/>
        <v>507739.52705916669</v>
      </c>
      <c r="P758" s="29">
        <f t="shared" si="338"/>
        <v>0</v>
      </c>
      <c r="Q758" t="s">
        <v>7819</v>
      </c>
      <c r="R758" s="5"/>
    </row>
    <row r="759" spans="1:18" ht="15.75" hidden="1" thickBot="1">
      <c r="A759" t="s">
        <v>55</v>
      </c>
      <c r="C759" s="224" t="s">
        <v>637</v>
      </c>
      <c r="D759" s="22"/>
      <c r="E759" s="323" t="s">
        <v>606</v>
      </c>
      <c r="F759" s="1"/>
      <c r="G759" s="5"/>
      <c r="H759" s="310">
        <f>SUM(H747:H758)</f>
        <v>4238543.1100000003</v>
      </c>
      <c r="I759" s="10"/>
      <c r="J759" s="10"/>
      <c r="K759" s="32">
        <f>SUM(K747:K758)</f>
        <v>4248807.5743057504</v>
      </c>
      <c r="L759" s="28">
        <f>SUM(L747:L758)</f>
        <v>10264.464305750385</v>
      </c>
      <c r="M759" s="10"/>
      <c r="N759" s="5"/>
      <c r="O759" s="28">
        <f>SUM(O747:O758)</f>
        <v>6092874.3247100003</v>
      </c>
      <c r="P759" s="28">
        <f>SUM(P747:P758)</f>
        <v>1844066.7504042499</v>
      </c>
    </row>
    <row r="760" spans="1:18" hidden="1">
      <c r="A760" t="s">
        <v>56</v>
      </c>
      <c r="B760" t="s">
        <v>1297</v>
      </c>
      <c r="C760" s="224" t="s">
        <v>7842</v>
      </c>
      <c r="D760" s="221">
        <v>312.07</v>
      </c>
      <c r="E760" s="324">
        <v>42947</v>
      </c>
      <c r="F760" s="9">
        <v>43075517.219999999</v>
      </c>
      <c r="G760" s="18">
        <v>2.3900000000000001E-2</v>
      </c>
      <c r="H760" s="299">
        <v>85792.070000000022</v>
      </c>
      <c r="I760" s="15">
        <v>43075517.219999999</v>
      </c>
      <c r="J760" s="11">
        <f t="shared" ref="J760:J771" si="339">G760</f>
        <v>2.3900000000000001E-2</v>
      </c>
      <c r="K760" s="31">
        <f t="shared" ref="K760:K771" si="340">I760*J760/12</f>
        <v>85792.071796499993</v>
      </c>
      <c r="L760" s="289">
        <f t="shared" ref="L760:L771" si="341">K760-H760</f>
        <v>1.7964999715331942E-3</v>
      </c>
      <c r="M760" s="15">
        <f t="shared" ref="M760:M771" si="342">I760</f>
        <v>43075517.219999999</v>
      </c>
      <c r="N760" s="5">
        <f>VLOOKUP(CONCATENATE(A760,"-6"),'Restated Depr'!$B$6:$G$7674,6,0)</f>
        <v>1.61E-2</v>
      </c>
      <c r="O760" s="289">
        <f t="shared" ref="O760:O771" si="343">M760*N760/12</f>
        <v>57792.98560349999</v>
      </c>
      <c r="P760" s="289">
        <f t="shared" ref="P760:P771" si="344">O760-K760</f>
        <v>-27999.086193000003</v>
      </c>
      <c r="Q760" t="s">
        <v>7819</v>
      </c>
    </row>
    <row r="761" spans="1:18" hidden="1">
      <c r="A761" t="s">
        <v>56</v>
      </c>
      <c r="B761" t="s">
        <v>1298</v>
      </c>
      <c r="C761" s="224" t="s">
        <v>7842</v>
      </c>
      <c r="D761" s="221">
        <v>312.07</v>
      </c>
      <c r="E761" s="324">
        <v>42978</v>
      </c>
      <c r="F761" s="1">
        <v>43075517.219999999</v>
      </c>
      <c r="G761" s="18">
        <v>2.3900000000000001E-2</v>
      </c>
      <c r="H761" s="298">
        <v>85792.070000000022</v>
      </c>
      <c r="I761" s="10">
        <v>43075517.219999999</v>
      </c>
      <c r="J761" s="11">
        <f t="shared" si="339"/>
        <v>2.3900000000000001E-2</v>
      </c>
      <c r="K761" s="30">
        <f t="shared" si="340"/>
        <v>85792.071796499993</v>
      </c>
      <c r="L761" s="29">
        <f t="shared" si="341"/>
        <v>1.7964999715331942E-3</v>
      </c>
      <c r="M761" s="10">
        <f t="shared" si="342"/>
        <v>43075517.219999999</v>
      </c>
      <c r="N761" s="5">
        <f>VLOOKUP(CONCATENATE(A761,"-6"),'Restated Depr'!$B$6:$G$7674,6,0)</f>
        <v>1.61E-2</v>
      </c>
      <c r="O761" s="29">
        <f t="shared" si="343"/>
        <v>57792.98560349999</v>
      </c>
      <c r="P761" s="29">
        <f t="shared" si="344"/>
        <v>-27999.086193000003</v>
      </c>
      <c r="Q761" t="s">
        <v>7819</v>
      </c>
    </row>
    <row r="762" spans="1:18" hidden="1">
      <c r="A762" t="s">
        <v>56</v>
      </c>
      <c r="B762" t="s">
        <v>1299</v>
      </c>
      <c r="C762" s="224" t="s">
        <v>7842</v>
      </c>
      <c r="D762" s="221">
        <v>312.07</v>
      </c>
      <c r="E762" s="324">
        <v>43008</v>
      </c>
      <c r="F762" s="1">
        <v>43075517.219999999</v>
      </c>
      <c r="G762" s="18">
        <v>2.3900000000000001E-2</v>
      </c>
      <c r="H762" s="298">
        <v>85792.070000000022</v>
      </c>
      <c r="I762" s="10">
        <v>43075517.219999999</v>
      </c>
      <c r="J762" s="11">
        <f t="shared" si="339"/>
        <v>2.3900000000000001E-2</v>
      </c>
      <c r="K762" s="30">
        <f t="shared" si="340"/>
        <v>85792.071796499993</v>
      </c>
      <c r="L762" s="29">
        <f t="shared" si="341"/>
        <v>1.7964999715331942E-3</v>
      </c>
      <c r="M762" s="10">
        <f t="shared" si="342"/>
        <v>43075517.219999999</v>
      </c>
      <c r="N762" s="5">
        <f>VLOOKUP(CONCATENATE(A762,"-6"),'Restated Depr'!$B$6:$G$7674,6,0)</f>
        <v>1.61E-2</v>
      </c>
      <c r="O762" s="29">
        <f t="shared" si="343"/>
        <v>57792.98560349999</v>
      </c>
      <c r="P762" s="29">
        <f t="shared" si="344"/>
        <v>-27999.086193000003</v>
      </c>
      <c r="Q762" t="s">
        <v>7819</v>
      </c>
    </row>
    <row r="763" spans="1:18" hidden="1">
      <c r="A763" t="s">
        <v>56</v>
      </c>
      <c r="B763" t="s">
        <v>1300</v>
      </c>
      <c r="C763" s="224" t="s">
        <v>7842</v>
      </c>
      <c r="D763" s="221">
        <v>312.07</v>
      </c>
      <c r="E763" s="324">
        <v>43039</v>
      </c>
      <c r="F763" s="1">
        <v>43075517.219999999</v>
      </c>
      <c r="G763" s="18">
        <v>2.3900000000000001E-2</v>
      </c>
      <c r="H763" s="298">
        <v>85792.070000000022</v>
      </c>
      <c r="I763" s="10">
        <v>43075517.219999999</v>
      </c>
      <c r="J763" s="11">
        <f t="shared" si="339"/>
        <v>2.3900000000000001E-2</v>
      </c>
      <c r="K763" s="30">
        <f t="shared" si="340"/>
        <v>85792.071796499993</v>
      </c>
      <c r="L763" s="29">
        <f t="shared" si="341"/>
        <v>1.7964999715331942E-3</v>
      </c>
      <c r="M763" s="10">
        <f t="shared" si="342"/>
        <v>43075517.219999999</v>
      </c>
      <c r="N763" s="5">
        <f>VLOOKUP(CONCATENATE(A763,"-6"),'Restated Depr'!$B$6:$G$7674,6,0)</f>
        <v>1.61E-2</v>
      </c>
      <c r="O763" s="29">
        <f t="shared" si="343"/>
        <v>57792.98560349999</v>
      </c>
      <c r="P763" s="29">
        <f t="shared" si="344"/>
        <v>-27999.086193000003</v>
      </c>
      <c r="Q763" t="s">
        <v>7819</v>
      </c>
    </row>
    <row r="764" spans="1:18" hidden="1">
      <c r="A764" t="s">
        <v>56</v>
      </c>
      <c r="B764" t="s">
        <v>1301</v>
      </c>
      <c r="C764" s="224" t="s">
        <v>7842</v>
      </c>
      <c r="D764" s="221">
        <v>312.07</v>
      </c>
      <c r="E764" s="324">
        <v>43069</v>
      </c>
      <c r="F764" s="1">
        <v>43075517.219999999</v>
      </c>
      <c r="G764" s="18">
        <v>2.3900000000000001E-2</v>
      </c>
      <c r="H764" s="298">
        <v>85792.070000000022</v>
      </c>
      <c r="I764" s="10">
        <v>43075517.219999999</v>
      </c>
      <c r="J764" s="11">
        <f t="shared" si="339"/>
        <v>2.3900000000000001E-2</v>
      </c>
      <c r="K764" s="30">
        <f t="shared" si="340"/>
        <v>85792.071796499993</v>
      </c>
      <c r="L764" s="29">
        <f t="shared" si="341"/>
        <v>1.7964999715331942E-3</v>
      </c>
      <c r="M764" s="10">
        <f t="shared" si="342"/>
        <v>43075517.219999999</v>
      </c>
      <c r="N764" s="5">
        <f>VLOOKUP(CONCATENATE(A764,"-6"),'Restated Depr'!$B$6:$G$7674,6,0)</f>
        <v>1.61E-2</v>
      </c>
      <c r="O764" s="29">
        <f t="shared" si="343"/>
        <v>57792.98560349999</v>
      </c>
      <c r="P764" s="29">
        <f t="shared" si="344"/>
        <v>-27999.086193000003</v>
      </c>
      <c r="Q764" t="s">
        <v>7819</v>
      </c>
    </row>
    <row r="765" spans="1:18" hidden="1">
      <c r="A765" t="s">
        <v>56</v>
      </c>
      <c r="B765" t="s">
        <v>1302</v>
      </c>
      <c r="C765" s="224" t="s">
        <v>7842</v>
      </c>
      <c r="D765" s="221">
        <v>312.07</v>
      </c>
      <c r="E765" s="324">
        <v>43100</v>
      </c>
      <c r="F765" s="1">
        <v>43075517.219999999</v>
      </c>
      <c r="G765" s="18">
        <v>2.06E-2</v>
      </c>
      <c r="H765" s="298">
        <v>73946.299999999988</v>
      </c>
      <c r="I765" s="10">
        <v>43075517.219999999</v>
      </c>
      <c r="J765" s="11">
        <f t="shared" si="339"/>
        <v>2.06E-2</v>
      </c>
      <c r="K765" s="30">
        <f t="shared" si="340"/>
        <v>73946.304560999997</v>
      </c>
      <c r="L765" s="29">
        <f t="shared" si="341"/>
        <v>4.5610000088345259E-3</v>
      </c>
      <c r="M765" s="10">
        <f t="shared" si="342"/>
        <v>43075517.219999999</v>
      </c>
      <c r="N765" s="5">
        <f>VLOOKUP(CONCATENATE(A765,"-6"),'Restated Depr'!$B$6:$G$7674,6,0)</f>
        <v>1.61E-2</v>
      </c>
      <c r="O765" s="29">
        <f t="shared" si="343"/>
        <v>57792.98560349999</v>
      </c>
      <c r="P765" s="29">
        <f t="shared" si="344"/>
        <v>-16153.318957500007</v>
      </c>
      <c r="Q765" t="s">
        <v>7819</v>
      </c>
    </row>
    <row r="766" spans="1:18" hidden="1">
      <c r="A766" t="s">
        <v>56</v>
      </c>
      <c r="B766" t="s">
        <v>1303</v>
      </c>
      <c r="C766" s="224" t="s">
        <v>7842</v>
      </c>
      <c r="D766" s="221">
        <v>312.07</v>
      </c>
      <c r="E766" s="324">
        <v>43131</v>
      </c>
      <c r="F766" s="1">
        <v>43075517.219999999</v>
      </c>
      <c r="G766" s="5">
        <v>1.61E-2</v>
      </c>
      <c r="H766" s="298">
        <v>57792.98</v>
      </c>
      <c r="I766" s="10">
        <v>43075517.219999999</v>
      </c>
      <c r="J766" s="11">
        <f t="shared" si="339"/>
        <v>1.61E-2</v>
      </c>
      <c r="K766" s="30">
        <f t="shared" si="340"/>
        <v>57792.98560349999</v>
      </c>
      <c r="L766" s="29">
        <f t="shared" si="341"/>
        <v>5.6034999870462343E-3</v>
      </c>
      <c r="M766" s="10">
        <f t="shared" si="342"/>
        <v>43075517.219999999</v>
      </c>
      <c r="N766" s="5">
        <f>VLOOKUP(CONCATENATE(A766,"-6"),'Restated Depr'!$B$6:$G$7674,6,0)</f>
        <v>1.61E-2</v>
      </c>
      <c r="O766" s="29">
        <f t="shared" si="343"/>
        <v>57792.98560349999</v>
      </c>
      <c r="P766" s="29">
        <f t="shared" si="344"/>
        <v>0</v>
      </c>
      <c r="Q766" t="s">
        <v>7819</v>
      </c>
    </row>
    <row r="767" spans="1:18" hidden="1">
      <c r="A767" t="s">
        <v>56</v>
      </c>
      <c r="B767" t="s">
        <v>1304</v>
      </c>
      <c r="C767" s="224" t="s">
        <v>7842</v>
      </c>
      <c r="D767" s="221">
        <v>312.07</v>
      </c>
      <c r="E767" s="324">
        <v>43159</v>
      </c>
      <c r="F767" s="1">
        <v>43075517.219999999</v>
      </c>
      <c r="G767" s="5">
        <v>1.61E-2</v>
      </c>
      <c r="H767" s="298">
        <v>57792.98</v>
      </c>
      <c r="I767" s="10">
        <v>43075517.219999999</v>
      </c>
      <c r="J767" s="11">
        <f t="shared" si="339"/>
        <v>1.61E-2</v>
      </c>
      <c r="K767" s="30">
        <f t="shared" si="340"/>
        <v>57792.98560349999</v>
      </c>
      <c r="L767" s="29">
        <f t="shared" si="341"/>
        <v>5.6034999870462343E-3</v>
      </c>
      <c r="M767" s="10">
        <f t="shared" si="342"/>
        <v>43075517.219999999</v>
      </c>
      <c r="N767" s="5">
        <f>VLOOKUP(CONCATENATE(A767,"-6"),'Restated Depr'!$B$6:$G$7674,6,0)</f>
        <v>1.61E-2</v>
      </c>
      <c r="O767" s="29">
        <f t="shared" si="343"/>
        <v>57792.98560349999</v>
      </c>
      <c r="P767" s="29">
        <f t="shared" si="344"/>
        <v>0</v>
      </c>
      <c r="Q767" t="s">
        <v>7819</v>
      </c>
    </row>
    <row r="768" spans="1:18" hidden="1">
      <c r="A768" t="s">
        <v>56</v>
      </c>
      <c r="B768" t="s">
        <v>1305</v>
      </c>
      <c r="C768" s="224" t="s">
        <v>7842</v>
      </c>
      <c r="D768" s="221">
        <v>312.07</v>
      </c>
      <c r="E768" s="324">
        <v>43190</v>
      </c>
      <c r="F768" s="1">
        <v>43075517.219999999</v>
      </c>
      <c r="G768" s="5">
        <v>1.61E-2</v>
      </c>
      <c r="H768" s="298">
        <v>57792.98</v>
      </c>
      <c r="I768" s="10">
        <v>43075517.219999999</v>
      </c>
      <c r="J768" s="11">
        <f t="shared" si="339"/>
        <v>1.61E-2</v>
      </c>
      <c r="K768" s="30">
        <f t="shared" si="340"/>
        <v>57792.98560349999</v>
      </c>
      <c r="L768" s="29">
        <f t="shared" si="341"/>
        <v>5.6034999870462343E-3</v>
      </c>
      <c r="M768" s="10">
        <f t="shared" si="342"/>
        <v>43075517.219999999</v>
      </c>
      <c r="N768" s="5">
        <f>VLOOKUP(CONCATENATE(A768,"-6"),'Restated Depr'!$B$6:$G$7674,6,0)</f>
        <v>1.61E-2</v>
      </c>
      <c r="O768" s="29">
        <f t="shared" si="343"/>
        <v>57792.98560349999</v>
      </c>
      <c r="P768" s="29">
        <f t="shared" si="344"/>
        <v>0</v>
      </c>
      <c r="Q768" t="s">
        <v>7819</v>
      </c>
    </row>
    <row r="769" spans="1:18" hidden="1">
      <c r="A769" t="s">
        <v>56</v>
      </c>
      <c r="B769" t="s">
        <v>1306</v>
      </c>
      <c r="C769" s="224" t="s">
        <v>7842</v>
      </c>
      <c r="D769" s="221">
        <v>312.07</v>
      </c>
      <c r="E769" s="324">
        <v>43220</v>
      </c>
      <c r="F769" s="1">
        <v>43075517.219999999</v>
      </c>
      <c r="G769" s="5">
        <v>1.61E-2</v>
      </c>
      <c r="H769" s="298">
        <v>57792.98</v>
      </c>
      <c r="I769" s="10">
        <v>43075517.219999999</v>
      </c>
      <c r="J769" s="11">
        <f t="shared" si="339"/>
        <v>1.61E-2</v>
      </c>
      <c r="K769" s="30">
        <f t="shared" si="340"/>
        <v>57792.98560349999</v>
      </c>
      <c r="L769" s="29">
        <f t="shared" si="341"/>
        <v>5.6034999870462343E-3</v>
      </c>
      <c r="M769" s="10">
        <f t="shared" si="342"/>
        <v>43075517.219999999</v>
      </c>
      <c r="N769" s="5">
        <f>VLOOKUP(CONCATENATE(A769,"-6"),'Restated Depr'!$B$6:$G$7674,6,0)</f>
        <v>1.61E-2</v>
      </c>
      <c r="O769" s="29">
        <f t="shared" si="343"/>
        <v>57792.98560349999</v>
      </c>
      <c r="P769" s="29">
        <f t="shared" si="344"/>
        <v>0</v>
      </c>
      <c r="Q769" t="s">
        <v>7819</v>
      </c>
    </row>
    <row r="770" spans="1:18" hidden="1">
      <c r="A770" t="s">
        <v>56</v>
      </c>
      <c r="B770" t="s">
        <v>1307</v>
      </c>
      <c r="C770" s="224" t="s">
        <v>7842</v>
      </c>
      <c r="D770" s="221">
        <v>312.07</v>
      </c>
      <c r="E770" s="324">
        <v>43251</v>
      </c>
      <c r="F770" s="1">
        <v>43075517.219999999</v>
      </c>
      <c r="G770" s="5">
        <v>1.61E-2</v>
      </c>
      <c r="H770" s="298">
        <v>57792.98</v>
      </c>
      <c r="I770" s="10">
        <v>43075517.219999999</v>
      </c>
      <c r="J770" s="11">
        <f t="shared" si="339"/>
        <v>1.61E-2</v>
      </c>
      <c r="K770" s="30">
        <f t="shared" si="340"/>
        <v>57792.98560349999</v>
      </c>
      <c r="L770" s="29">
        <f t="shared" si="341"/>
        <v>5.6034999870462343E-3</v>
      </c>
      <c r="M770" s="10">
        <f t="shared" si="342"/>
        <v>43075517.219999999</v>
      </c>
      <c r="N770" s="5">
        <f>VLOOKUP(CONCATENATE(A770,"-6"),'Restated Depr'!$B$6:$G$7674,6,0)</f>
        <v>1.61E-2</v>
      </c>
      <c r="O770" s="29">
        <f t="shared" si="343"/>
        <v>57792.98560349999</v>
      </c>
      <c r="P770" s="29">
        <f t="shared" si="344"/>
        <v>0</v>
      </c>
      <c r="Q770" t="s">
        <v>7819</v>
      </c>
    </row>
    <row r="771" spans="1:18" hidden="1">
      <c r="A771" t="s">
        <v>56</v>
      </c>
      <c r="B771" t="s">
        <v>1308</v>
      </c>
      <c r="C771" s="224" t="s">
        <v>7842</v>
      </c>
      <c r="D771" s="221">
        <v>312.07</v>
      </c>
      <c r="E771" s="324">
        <v>43281</v>
      </c>
      <c r="F771" s="1">
        <v>43075517.219999999</v>
      </c>
      <c r="G771" s="5">
        <v>1.61E-2</v>
      </c>
      <c r="H771" s="298">
        <v>57792.98</v>
      </c>
      <c r="I771" s="10">
        <v>43075517.219999999</v>
      </c>
      <c r="J771" s="11">
        <f t="shared" si="339"/>
        <v>1.61E-2</v>
      </c>
      <c r="K771" s="30">
        <f t="shared" si="340"/>
        <v>57792.98560349999</v>
      </c>
      <c r="L771" s="29">
        <f t="shared" si="341"/>
        <v>5.6034999870462343E-3</v>
      </c>
      <c r="M771" s="10">
        <f t="shared" si="342"/>
        <v>43075517.219999999</v>
      </c>
      <c r="N771" s="5">
        <f>VLOOKUP(CONCATENATE(A771,"-6"),'Restated Depr'!$B$6:$G$7674,6,0)</f>
        <v>1.61E-2</v>
      </c>
      <c r="O771" s="29">
        <f t="shared" si="343"/>
        <v>57792.98560349999</v>
      </c>
      <c r="P771" s="29">
        <f t="shared" si="344"/>
        <v>0</v>
      </c>
      <c r="Q771" t="s">
        <v>7819</v>
      </c>
      <c r="R771" s="5"/>
    </row>
    <row r="772" spans="1:18" ht="15.75" hidden="1" thickBot="1">
      <c r="A772" t="s">
        <v>56</v>
      </c>
      <c r="C772" s="224" t="s">
        <v>637</v>
      </c>
      <c r="D772" s="22"/>
      <c r="E772" s="323" t="s">
        <v>606</v>
      </c>
      <c r="F772" s="1"/>
      <c r="G772" s="5"/>
      <c r="H772" s="310">
        <f>SUM(H760:H771)</f>
        <v>849664.53</v>
      </c>
      <c r="I772" s="10"/>
      <c r="J772" s="10"/>
      <c r="K772" s="32">
        <f>SUM(K760:K771)</f>
        <v>849664.57716450025</v>
      </c>
      <c r="L772" s="28">
        <f>SUM(L760:L771)</f>
        <v>4.7164499788777903E-2</v>
      </c>
      <c r="M772" s="10"/>
      <c r="N772" s="5"/>
      <c r="O772" s="28">
        <f>SUM(O760:O771)</f>
        <v>693515.82724200003</v>
      </c>
      <c r="P772" s="28">
        <f>SUM(P760:P771)</f>
        <v>-156148.74992250002</v>
      </c>
    </row>
    <row r="773" spans="1:18" hidden="1">
      <c r="A773" t="s">
        <v>57</v>
      </c>
      <c r="B773" t="s">
        <v>1309</v>
      </c>
      <c r="C773" s="224" t="s">
        <v>7842</v>
      </c>
      <c r="D773" s="221">
        <v>312.12</v>
      </c>
      <c r="E773" s="324">
        <v>42947</v>
      </c>
      <c r="F773" s="9">
        <v>44686467.799999997</v>
      </c>
      <c r="G773" s="18">
        <v>1.5044220000000001E-2</v>
      </c>
      <c r="H773" s="299">
        <v>56022.76</v>
      </c>
      <c r="I773" s="15">
        <v>44686467.799999997</v>
      </c>
      <c r="J773" s="11">
        <f t="shared" ref="J773:J784" si="345">G773</f>
        <v>1.5044220000000001E-2</v>
      </c>
      <c r="K773" s="31">
        <f t="shared" ref="K773:K784" si="346">I773*J773/12</f>
        <v>56022.754383842992</v>
      </c>
      <c r="L773" s="289">
        <f t="shared" ref="L773:L784" si="347">K773-H773</f>
        <v>-5.6161570100812241E-3</v>
      </c>
      <c r="M773" s="15">
        <f t="shared" ref="M773:M784" si="348">I773</f>
        <v>44686467.799999997</v>
      </c>
      <c r="N773" s="5">
        <f>VLOOKUP(CONCATENATE(A773,"-6"),'Restated Depr'!$B$6:$G$7674,6,0)</f>
        <v>2.12E-2</v>
      </c>
      <c r="O773" s="289">
        <f t="shared" ref="O773:O784" si="349">M773*N773/12</f>
        <v>78946.093113333322</v>
      </c>
      <c r="P773" s="289">
        <f t="shared" ref="P773:P784" si="350">O773-K773</f>
        <v>22923.33872949033</v>
      </c>
      <c r="Q773" t="s">
        <v>7819</v>
      </c>
    </row>
    <row r="774" spans="1:18" hidden="1">
      <c r="A774" t="s">
        <v>57</v>
      </c>
      <c r="B774" t="s">
        <v>1310</v>
      </c>
      <c r="C774" s="224" t="s">
        <v>7842</v>
      </c>
      <c r="D774" s="221">
        <v>312.12</v>
      </c>
      <c r="E774" s="324">
        <v>42978</v>
      </c>
      <c r="F774" s="1">
        <v>44686467.799999997</v>
      </c>
      <c r="G774" s="18">
        <v>1.5044220000000001E-2</v>
      </c>
      <c r="H774" s="298">
        <v>56022.76</v>
      </c>
      <c r="I774" s="10">
        <v>44686467.799999997</v>
      </c>
      <c r="J774" s="11">
        <f t="shared" si="345"/>
        <v>1.5044220000000001E-2</v>
      </c>
      <c r="K774" s="30">
        <f t="shared" si="346"/>
        <v>56022.754383842992</v>
      </c>
      <c r="L774" s="29">
        <f t="shared" si="347"/>
        <v>-5.6161570100812241E-3</v>
      </c>
      <c r="M774" s="10">
        <f t="shared" si="348"/>
        <v>44686467.799999997</v>
      </c>
      <c r="N774" s="5">
        <f>VLOOKUP(CONCATENATE(A774,"-6"),'Restated Depr'!$B$6:$G$7674,6,0)</f>
        <v>2.12E-2</v>
      </c>
      <c r="O774" s="29">
        <f t="shared" si="349"/>
        <v>78946.093113333322</v>
      </c>
      <c r="P774" s="29">
        <f t="shared" si="350"/>
        <v>22923.33872949033</v>
      </c>
      <c r="Q774" t="s">
        <v>7819</v>
      </c>
    </row>
    <row r="775" spans="1:18" hidden="1">
      <c r="A775" t="s">
        <v>57</v>
      </c>
      <c r="B775" t="s">
        <v>1311</v>
      </c>
      <c r="C775" s="224" t="s">
        <v>7842</v>
      </c>
      <c r="D775" s="221">
        <v>312.12</v>
      </c>
      <c r="E775" s="324">
        <v>43008</v>
      </c>
      <c r="F775" s="1">
        <v>44686467.799999997</v>
      </c>
      <c r="G775" s="18">
        <v>1.5044220000000001E-2</v>
      </c>
      <c r="H775" s="298">
        <v>56022.76</v>
      </c>
      <c r="I775" s="10">
        <v>44686467.799999997</v>
      </c>
      <c r="J775" s="11">
        <f t="shared" si="345"/>
        <v>1.5044220000000001E-2</v>
      </c>
      <c r="K775" s="30">
        <f t="shared" si="346"/>
        <v>56022.754383842992</v>
      </c>
      <c r="L775" s="29">
        <f t="shared" si="347"/>
        <v>-5.6161570100812241E-3</v>
      </c>
      <c r="M775" s="10">
        <f t="shared" si="348"/>
        <v>44686467.799999997</v>
      </c>
      <c r="N775" s="5">
        <f>VLOOKUP(CONCATENATE(A775,"-6"),'Restated Depr'!$B$6:$G$7674,6,0)</f>
        <v>2.12E-2</v>
      </c>
      <c r="O775" s="29">
        <f t="shared" si="349"/>
        <v>78946.093113333322</v>
      </c>
      <c r="P775" s="29">
        <f t="shared" si="350"/>
        <v>22923.33872949033</v>
      </c>
      <c r="Q775" t="s">
        <v>7819</v>
      </c>
    </row>
    <row r="776" spans="1:18" hidden="1">
      <c r="A776" t="s">
        <v>57</v>
      </c>
      <c r="B776" t="s">
        <v>1312</v>
      </c>
      <c r="C776" s="224" t="s">
        <v>7842</v>
      </c>
      <c r="D776" s="221">
        <v>312.12</v>
      </c>
      <c r="E776" s="324">
        <v>43039</v>
      </c>
      <c r="F776" s="1">
        <v>44686467.799999997</v>
      </c>
      <c r="G776" s="18">
        <v>1.5044220000000001E-2</v>
      </c>
      <c r="H776" s="298">
        <v>56022.76</v>
      </c>
      <c r="I776" s="10">
        <v>44686467.799999997</v>
      </c>
      <c r="J776" s="11">
        <f t="shared" si="345"/>
        <v>1.5044220000000001E-2</v>
      </c>
      <c r="K776" s="30">
        <f t="shared" si="346"/>
        <v>56022.754383842992</v>
      </c>
      <c r="L776" s="29">
        <f t="shared" si="347"/>
        <v>-5.6161570100812241E-3</v>
      </c>
      <c r="M776" s="10">
        <f t="shared" si="348"/>
        <v>44686467.799999997</v>
      </c>
      <c r="N776" s="5">
        <f>VLOOKUP(CONCATENATE(A776,"-6"),'Restated Depr'!$B$6:$G$7674,6,0)</f>
        <v>2.12E-2</v>
      </c>
      <c r="O776" s="29">
        <f t="shared" si="349"/>
        <v>78946.093113333322</v>
      </c>
      <c r="P776" s="29">
        <f t="shared" si="350"/>
        <v>22923.33872949033</v>
      </c>
      <c r="Q776" t="s">
        <v>7819</v>
      </c>
    </row>
    <row r="777" spans="1:18" hidden="1">
      <c r="A777" t="s">
        <v>57</v>
      </c>
      <c r="B777" t="s">
        <v>1313</v>
      </c>
      <c r="C777" s="224" t="s">
        <v>7842</v>
      </c>
      <c r="D777" s="221">
        <v>312.12</v>
      </c>
      <c r="E777" s="324">
        <v>43069</v>
      </c>
      <c r="F777" s="1">
        <v>44686467.799999997</v>
      </c>
      <c r="G777" s="18">
        <v>1.5044220000000001E-2</v>
      </c>
      <c r="H777" s="298">
        <v>56022.76</v>
      </c>
      <c r="I777" s="10">
        <v>44686467.799999997</v>
      </c>
      <c r="J777" s="11">
        <f t="shared" si="345"/>
        <v>1.5044220000000001E-2</v>
      </c>
      <c r="K777" s="30">
        <f t="shared" si="346"/>
        <v>56022.754383842992</v>
      </c>
      <c r="L777" s="29">
        <f t="shared" si="347"/>
        <v>-5.6161570100812241E-3</v>
      </c>
      <c r="M777" s="10">
        <f t="shared" si="348"/>
        <v>44686467.799999997</v>
      </c>
      <c r="N777" s="5">
        <f>VLOOKUP(CONCATENATE(A777,"-6"),'Restated Depr'!$B$6:$G$7674,6,0)</f>
        <v>2.12E-2</v>
      </c>
      <c r="O777" s="29">
        <f t="shared" si="349"/>
        <v>78946.093113333322</v>
      </c>
      <c r="P777" s="29">
        <f t="shared" si="350"/>
        <v>22923.33872949033</v>
      </c>
      <c r="Q777" t="s">
        <v>7819</v>
      </c>
    </row>
    <row r="778" spans="1:18" hidden="1">
      <c r="A778" t="s">
        <v>57</v>
      </c>
      <c r="B778" t="s">
        <v>1314</v>
      </c>
      <c r="C778" s="224" t="s">
        <v>7842</v>
      </c>
      <c r="D778" s="221">
        <v>312.12</v>
      </c>
      <c r="E778" s="324">
        <v>43100</v>
      </c>
      <c r="F778" s="1">
        <v>44686467.799999997</v>
      </c>
      <c r="G778" s="18">
        <v>1.77E-2</v>
      </c>
      <c r="H778" s="298">
        <v>65912.540000000008</v>
      </c>
      <c r="I778" s="10">
        <v>44686467.799999997</v>
      </c>
      <c r="J778" s="11">
        <f t="shared" si="345"/>
        <v>1.77E-2</v>
      </c>
      <c r="K778" s="30">
        <f t="shared" si="346"/>
        <v>65912.540005000003</v>
      </c>
      <c r="L778" s="29">
        <f t="shared" si="347"/>
        <v>4.9999944167211652E-6</v>
      </c>
      <c r="M778" s="10">
        <f t="shared" si="348"/>
        <v>44686467.799999997</v>
      </c>
      <c r="N778" s="5">
        <f>VLOOKUP(CONCATENATE(A778,"-6"),'Restated Depr'!$B$6:$G$7674,6,0)</f>
        <v>2.12E-2</v>
      </c>
      <c r="O778" s="29">
        <f t="shared" si="349"/>
        <v>78946.093113333322</v>
      </c>
      <c r="P778" s="29">
        <f t="shared" si="350"/>
        <v>13033.553108333319</v>
      </c>
      <c r="Q778" t="s">
        <v>7819</v>
      </c>
    </row>
    <row r="779" spans="1:18" hidden="1">
      <c r="A779" t="s">
        <v>57</v>
      </c>
      <c r="B779" t="s">
        <v>1315</v>
      </c>
      <c r="C779" s="224" t="s">
        <v>7842</v>
      </c>
      <c r="D779" s="221">
        <v>312.12</v>
      </c>
      <c r="E779" s="324">
        <v>43131</v>
      </c>
      <c r="F779" s="1">
        <v>44686467.799999997</v>
      </c>
      <c r="G779" s="5">
        <v>2.12E-2</v>
      </c>
      <c r="H779" s="298">
        <v>78946.09</v>
      </c>
      <c r="I779" s="10">
        <v>44686467.799999997</v>
      </c>
      <c r="J779" s="11">
        <f t="shared" si="345"/>
        <v>2.12E-2</v>
      </c>
      <c r="K779" s="30">
        <f t="shared" si="346"/>
        <v>78946.093113333322</v>
      </c>
      <c r="L779" s="29">
        <f t="shared" si="347"/>
        <v>3.1133333250181749E-3</v>
      </c>
      <c r="M779" s="10">
        <f t="shared" si="348"/>
        <v>44686467.799999997</v>
      </c>
      <c r="N779" s="5">
        <f>VLOOKUP(CONCATENATE(A779,"-6"),'Restated Depr'!$B$6:$G$7674,6,0)</f>
        <v>2.12E-2</v>
      </c>
      <c r="O779" s="29">
        <f t="shared" si="349"/>
        <v>78946.093113333322</v>
      </c>
      <c r="P779" s="29">
        <f t="shared" si="350"/>
        <v>0</v>
      </c>
      <c r="Q779" t="s">
        <v>7819</v>
      </c>
    </row>
    <row r="780" spans="1:18" hidden="1">
      <c r="A780" t="s">
        <v>57</v>
      </c>
      <c r="B780" t="s">
        <v>1316</v>
      </c>
      <c r="C780" s="224" t="s">
        <v>7842</v>
      </c>
      <c r="D780" s="221">
        <v>312.12</v>
      </c>
      <c r="E780" s="324">
        <v>43159</v>
      </c>
      <c r="F780" s="1">
        <v>44686467.799999997</v>
      </c>
      <c r="G780" s="5">
        <v>2.12E-2</v>
      </c>
      <c r="H780" s="298">
        <v>78946.09</v>
      </c>
      <c r="I780" s="10">
        <v>44686467.799999997</v>
      </c>
      <c r="J780" s="11">
        <f t="shared" si="345"/>
        <v>2.12E-2</v>
      </c>
      <c r="K780" s="30">
        <f t="shared" si="346"/>
        <v>78946.093113333322</v>
      </c>
      <c r="L780" s="29">
        <f t="shared" si="347"/>
        <v>3.1133333250181749E-3</v>
      </c>
      <c r="M780" s="10">
        <f t="shared" si="348"/>
        <v>44686467.799999997</v>
      </c>
      <c r="N780" s="5">
        <f>VLOOKUP(CONCATENATE(A780,"-6"),'Restated Depr'!$B$6:$G$7674,6,0)</f>
        <v>2.12E-2</v>
      </c>
      <c r="O780" s="29">
        <f t="shared" si="349"/>
        <v>78946.093113333322</v>
      </c>
      <c r="P780" s="29">
        <f t="shared" si="350"/>
        <v>0</v>
      </c>
      <c r="Q780" t="s">
        <v>7819</v>
      </c>
    </row>
    <row r="781" spans="1:18" hidden="1">
      <c r="A781" t="s">
        <v>57</v>
      </c>
      <c r="B781" t="s">
        <v>1317</v>
      </c>
      <c r="C781" s="224" t="s">
        <v>7842</v>
      </c>
      <c r="D781" s="221">
        <v>312.12</v>
      </c>
      <c r="E781" s="324">
        <v>43190</v>
      </c>
      <c r="F781" s="1">
        <v>44686467.799999997</v>
      </c>
      <c r="G781" s="5">
        <v>2.12E-2</v>
      </c>
      <c r="H781" s="298">
        <v>78946.09</v>
      </c>
      <c r="I781" s="10">
        <v>44686467.799999997</v>
      </c>
      <c r="J781" s="11">
        <f t="shared" si="345"/>
        <v>2.12E-2</v>
      </c>
      <c r="K781" s="30">
        <f t="shared" si="346"/>
        <v>78946.093113333322</v>
      </c>
      <c r="L781" s="29">
        <f t="shared" si="347"/>
        <v>3.1133333250181749E-3</v>
      </c>
      <c r="M781" s="10">
        <f t="shared" si="348"/>
        <v>44686467.799999997</v>
      </c>
      <c r="N781" s="5">
        <f>VLOOKUP(CONCATENATE(A781,"-6"),'Restated Depr'!$B$6:$G$7674,6,0)</f>
        <v>2.12E-2</v>
      </c>
      <c r="O781" s="29">
        <f t="shared" si="349"/>
        <v>78946.093113333322</v>
      </c>
      <c r="P781" s="29">
        <f t="shared" si="350"/>
        <v>0</v>
      </c>
      <c r="Q781" t="s">
        <v>7819</v>
      </c>
    </row>
    <row r="782" spans="1:18" hidden="1">
      <c r="A782" t="s">
        <v>57</v>
      </c>
      <c r="B782" t="s">
        <v>1318</v>
      </c>
      <c r="C782" s="224" t="s">
        <v>7842</v>
      </c>
      <c r="D782" s="221">
        <v>312.12</v>
      </c>
      <c r="E782" s="324">
        <v>43220</v>
      </c>
      <c r="F782" s="1">
        <v>44686467.799999997</v>
      </c>
      <c r="G782" s="5">
        <v>2.12E-2</v>
      </c>
      <c r="H782" s="298">
        <v>78946.09</v>
      </c>
      <c r="I782" s="10">
        <v>44686467.799999997</v>
      </c>
      <c r="J782" s="11">
        <f t="shared" si="345"/>
        <v>2.12E-2</v>
      </c>
      <c r="K782" s="30">
        <f t="shared" si="346"/>
        <v>78946.093113333322</v>
      </c>
      <c r="L782" s="29">
        <f t="shared" si="347"/>
        <v>3.1133333250181749E-3</v>
      </c>
      <c r="M782" s="10">
        <f t="shared" si="348"/>
        <v>44686467.799999997</v>
      </c>
      <c r="N782" s="5">
        <f>VLOOKUP(CONCATENATE(A782,"-6"),'Restated Depr'!$B$6:$G$7674,6,0)</f>
        <v>2.12E-2</v>
      </c>
      <c r="O782" s="29">
        <f t="shared" si="349"/>
        <v>78946.093113333322</v>
      </c>
      <c r="P782" s="29">
        <f t="shared" si="350"/>
        <v>0</v>
      </c>
      <c r="Q782" t="s">
        <v>7819</v>
      </c>
    </row>
    <row r="783" spans="1:18" hidden="1">
      <c r="A783" t="s">
        <v>57</v>
      </c>
      <c r="B783" t="s">
        <v>1319</v>
      </c>
      <c r="C783" s="224" t="s">
        <v>7842</v>
      </c>
      <c r="D783" s="221">
        <v>312.12</v>
      </c>
      <c r="E783" s="324">
        <v>43251</v>
      </c>
      <c r="F783" s="1">
        <v>44686467.799999997</v>
      </c>
      <c r="G783" s="5">
        <v>2.12E-2</v>
      </c>
      <c r="H783" s="298">
        <v>78946.09</v>
      </c>
      <c r="I783" s="10">
        <v>44686467.799999997</v>
      </c>
      <c r="J783" s="11">
        <f t="shared" si="345"/>
        <v>2.12E-2</v>
      </c>
      <c r="K783" s="30">
        <f t="shared" si="346"/>
        <v>78946.093113333322</v>
      </c>
      <c r="L783" s="29">
        <f t="shared" si="347"/>
        <v>3.1133333250181749E-3</v>
      </c>
      <c r="M783" s="10">
        <f t="shared" si="348"/>
        <v>44686467.799999997</v>
      </c>
      <c r="N783" s="5">
        <f>VLOOKUP(CONCATENATE(A783,"-6"),'Restated Depr'!$B$6:$G$7674,6,0)</f>
        <v>2.12E-2</v>
      </c>
      <c r="O783" s="29">
        <f t="shared" si="349"/>
        <v>78946.093113333322</v>
      </c>
      <c r="P783" s="29">
        <f t="shared" si="350"/>
        <v>0</v>
      </c>
      <c r="Q783" t="s">
        <v>7819</v>
      </c>
    </row>
    <row r="784" spans="1:18" hidden="1">
      <c r="A784" t="s">
        <v>57</v>
      </c>
      <c r="B784" t="s">
        <v>1320</v>
      </c>
      <c r="C784" s="224" t="s">
        <v>7842</v>
      </c>
      <c r="D784" s="221">
        <v>312.12</v>
      </c>
      <c r="E784" s="324">
        <v>43281</v>
      </c>
      <c r="F784" s="1">
        <v>44686467.799999997</v>
      </c>
      <c r="G784" s="5">
        <v>2.12E-2</v>
      </c>
      <c r="H784" s="298">
        <v>78946.09</v>
      </c>
      <c r="I784" s="10">
        <v>44686467.799999997</v>
      </c>
      <c r="J784" s="11">
        <f t="shared" si="345"/>
        <v>2.12E-2</v>
      </c>
      <c r="K784" s="30">
        <f t="shared" si="346"/>
        <v>78946.093113333322</v>
      </c>
      <c r="L784" s="29">
        <f t="shared" si="347"/>
        <v>3.1133333250181749E-3</v>
      </c>
      <c r="M784" s="10">
        <f t="shared" si="348"/>
        <v>44686467.799999997</v>
      </c>
      <c r="N784" s="5">
        <f>VLOOKUP(CONCATENATE(A784,"-6"),'Restated Depr'!$B$6:$G$7674,6,0)</f>
        <v>2.12E-2</v>
      </c>
      <c r="O784" s="29">
        <f t="shared" si="349"/>
        <v>78946.093113333322</v>
      </c>
      <c r="P784" s="29">
        <f t="shared" si="350"/>
        <v>0</v>
      </c>
      <c r="Q784" t="s">
        <v>7819</v>
      </c>
      <c r="R784" s="5"/>
    </row>
    <row r="785" spans="1:18" ht="15.75" hidden="1" thickBot="1">
      <c r="A785" t="s">
        <v>57</v>
      </c>
      <c r="C785" s="224" t="s">
        <v>637</v>
      </c>
      <c r="D785" s="22"/>
      <c r="E785" s="323" t="s">
        <v>606</v>
      </c>
      <c r="F785" s="1"/>
      <c r="G785" s="5"/>
      <c r="H785" s="310">
        <f>SUM(H773:H784)</f>
        <v>819702.87999999977</v>
      </c>
      <c r="I785" s="10"/>
      <c r="J785" s="10"/>
      <c r="K785" s="32">
        <f>SUM(K773:K784)</f>
        <v>819702.87060421496</v>
      </c>
      <c r="L785" s="28">
        <f>SUM(L773:L784)</f>
        <v>-9.3957851058803499E-3</v>
      </c>
      <c r="M785" s="10"/>
      <c r="N785" s="5"/>
      <c r="O785" s="28">
        <f>SUM(O773:O784)</f>
        <v>947353.11735999992</v>
      </c>
      <c r="P785" s="28">
        <f>SUM(P773:P784)</f>
        <v>127650.24675578496</v>
      </c>
    </row>
    <row r="786" spans="1:18" hidden="1">
      <c r="A786" s="17" t="s">
        <v>58</v>
      </c>
      <c r="B786" s="17" t="s">
        <v>1321</v>
      </c>
      <c r="C786" s="227" t="s">
        <v>7842</v>
      </c>
      <c r="D786" s="222">
        <v>312.08</v>
      </c>
      <c r="E786" s="329">
        <v>42947</v>
      </c>
      <c r="F786" s="48">
        <v>18138531.280000001</v>
      </c>
      <c r="G786" s="18">
        <v>3.3399999999999999E-2</v>
      </c>
      <c r="H786" s="299">
        <v>47227</v>
      </c>
      <c r="I786" s="288">
        <v>18138531.280000001</v>
      </c>
      <c r="J786" s="212">
        <f t="shared" ref="J786:J797" si="351">G786</f>
        <v>3.3399999999999999E-2</v>
      </c>
      <c r="K786" s="292">
        <f t="shared" ref="K786:K797" si="352">I786*J786/12</f>
        <v>50485.578729333334</v>
      </c>
      <c r="L786" s="293">
        <f t="shared" ref="L786:L797" si="353">K786-H786</f>
        <v>3258.5787293333342</v>
      </c>
      <c r="M786" s="288">
        <f t="shared" ref="M786:M797" si="354">I786</f>
        <v>18138531.280000001</v>
      </c>
      <c r="N786" s="18">
        <f>VLOOKUP(CONCATENATE(A786,"-6"),'Restated Depr'!$B$6:$G$7674,6,0)</f>
        <v>2.7E-2</v>
      </c>
      <c r="O786" s="293">
        <f t="shared" ref="O786:O797" si="355">M786*N786/12</f>
        <v>40811.695379999997</v>
      </c>
      <c r="P786" s="293">
        <f t="shared" ref="P786:P797" si="356">O786-K786</f>
        <v>-9673.8833493333368</v>
      </c>
      <c r="Q786" t="s">
        <v>7819</v>
      </c>
    </row>
    <row r="787" spans="1:18" hidden="1">
      <c r="A787" s="17" t="s">
        <v>58</v>
      </c>
      <c r="B787" s="17" t="s">
        <v>1322</v>
      </c>
      <c r="C787" s="227" t="s">
        <v>7842</v>
      </c>
      <c r="D787" s="222">
        <v>312.08</v>
      </c>
      <c r="E787" s="329">
        <v>42978</v>
      </c>
      <c r="F787" s="35">
        <v>18138531.280000001</v>
      </c>
      <c r="G787" s="18">
        <v>3.3399999999999999E-2</v>
      </c>
      <c r="H787" s="298">
        <v>47212</v>
      </c>
      <c r="I787" s="51">
        <v>18138531.280000001</v>
      </c>
      <c r="J787" s="212">
        <f t="shared" si="351"/>
        <v>3.3399999999999999E-2</v>
      </c>
      <c r="K787" s="213">
        <f t="shared" si="352"/>
        <v>50485.578729333334</v>
      </c>
      <c r="L787" s="214">
        <f t="shared" si="353"/>
        <v>3273.5787293333342</v>
      </c>
      <c r="M787" s="51">
        <f t="shared" si="354"/>
        <v>18138531.280000001</v>
      </c>
      <c r="N787" s="18">
        <f>VLOOKUP(CONCATENATE(A787,"-6"),'Restated Depr'!$B$6:$G$7674,6,0)</f>
        <v>2.7E-2</v>
      </c>
      <c r="O787" s="214">
        <f t="shared" si="355"/>
        <v>40811.695379999997</v>
      </c>
      <c r="P787" s="214">
        <f t="shared" si="356"/>
        <v>-9673.8833493333368</v>
      </c>
      <c r="Q787" t="s">
        <v>7819</v>
      </c>
    </row>
    <row r="788" spans="1:18" hidden="1">
      <c r="A788" s="17" t="s">
        <v>58</v>
      </c>
      <c r="B788" s="17" t="s">
        <v>1323</v>
      </c>
      <c r="C788" s="227" t="s">
        <v>7842</v>
      </c>
      <c r="D788" s="222">
        <v>312.08</v>
      </c>
      <c r="E788" s="329">
        <v>43008</v>
      </c>
      <c r="F788" s="35">
        <v>18138531.280000001</v>
      </c>
      <c r="G788" s="18">
        <v>3.3399999999999999E-2</v>
      </c>
      <c r="H788" s="298">
        <v>47198</v>
      </c>
      <c r="I788" s="51">
        <v>18138531.280000001</v>
      </c>
      <c r="J788" s="212">
        <f t="shared" si="351"/>
        <v>3.3399999999999999E-2</v>
      </c>
      <c r="K788" s="213">
        <f t="shared" si="352"/>
        <v>50485.578729333334</v>
      </c>
      <c r="L788" s="214">
        <f t="shared" si="353"/>
        <v>3287.5787293333342</v>
      </c>
      <c r="M788" s="51">
        <f t="shared" si="354"/>
        <v>18138531.280000001</v>
      </c>
      <c r="N788" s="18">
        <f>VLOOKUP(CONCATENATE(A788,"-6"),'Restated Depr'!$B$6:$G$7674,6,0)</f>
        <v>2.7E-2</v>
      </c>
      <c r="O788" s="214">
        <f t="shared" si="355"/>
        <v>40811.695379999997</v>
      </c>
      <c r="P788" s="214">
        <f t="shared" si="356"/>
        <v>-9673.8833493333368</v>
      </c>
      <c r="Q788" t="s">
        <v>7819</v>
      </c>
    </row>
    <row r="789" spans="1:18" hidden="1">
      <c r="A789" s="17" t="s">
        <v>58</v>
      </c>
      <c r="B789" s="17" t="s">
        <v>1324</v>
      </c>
      <c r="C789" s="227" t="s">
        <v>7842</v>
      </c>
      <c r="D789" s="222">
        <v>312.08</v>
      </c>
      <c r="E789" s="329">
        <v>43039</v>
      </c>
      <c r="F789" s="35">
        <v>18138531.280000001</v>
      </c>
      <c r="G789" s="18">
        <v>3.3399999999999999E-2</v>
      </c>
      <c r="H789" s="298">
        <v>47183</v>
      </c>
      <c r="I789" s="51">
        <v>18138531.280000001</v>
      </c>
      <c r="J789" s="212">
        <f t="shared" si="351"/>
        <v>3.3399999999999999E-2</v>
      </c>
      <c r="K789" s="213">
        <f t="shared" si="352"/>
        <v>50485.578729333334</v>
      </c>
      <c r="L789" s="214">
        <f t="shared" si="353"/>
        <v>3302.5787293333342</v>
      </c>
      <c r="M789" s="51">
        <f t="shared" si="354"/>
        <v>18138531.280000001</v>
      </c>
      <c r="N789" s="18">
        <f>VLOOKUP(CONCATENATE(A789,"-6"),'Restated Depr'!$B$6:$G$7674,6,0)</f>
        <v>2.7E-2</v>
      </c>
      <c r="O789" s="214">
        <f t="shared" si="355"/>
        <v>40811.695379999997</v>
      </c>
      <c r="P789" s="214">
        <f t="shared" si="356"/>
        <v>-9673.8833493333368</v>
      </c>
      <c r="Q789" t="s">
        <v>7819</v>
      </c>
    </row>
    <row r="790" spans="1:18" hidden="1">
      <c r="A790" s="17" t="s">
        <v>58</v>
      </c>
      <c r="B790" s="17" t="s">
        <v>1325</v>
      </c>
      <c r="C790" s="227" t="s">
        <v>7842</v>
      </c>
      <c r="D790" s="222">
        <v>312.08</v>
      </c>
      <c r="E790" s="329">
        <v>43069</v>
      </c>
      <c r="F790" s="35">
        <v>18138531.280000001</v>
      </c>
      <c r="G790" s="18">
        <v>3.3399999999999999E-2</v>
      </c>
      <c r="H790" s="298">
        <v>47169</v>
      </c>
      <c r="I790" s="51">
        <v>18138531.280000001</v>
      </c>
      <c r="J790" s="212">
        <f t="shared" si="351"/>
        <v>3.3399999999999999E-2</v>
      </c>
      <c r="K790" s="213">
        <f t="shared" si="352"/>
        <v>50485.578729333334</v>
      </c>
      <c r="L790" s="214">
        <f t="shared" si="353"/>
        <v>3316.5787293333342</v>
      </c>
      <c r="M790" s="51">
        <f t="shared" si="354"/>
        <v>18138531.280000001</v>
      </c>
      <c r="N790" s="18">
        <f>VLOOKUP(CONCATENATE(A790,"-6"),'Restated Depr'!$B$6:$G$7674,6,0)</f>
        <v>2.7E-2</v>
      </c>
      <c r="O790" s="214">
        <f t="shared" si="355"/>
        <v>40811.695379999997</v>
      </c>
      <c r="P790" s="214">
        <f t="shared" si="356"/>
        <v>-9673.8833493333368</v>
      </c>
      <c r="Q790" t="s">
        <v>7819</v>
      </c>
    </row>
    <row r="791" spans="1:18" hidden="1">
      <c r="A791" s="17" t="s">
        <v>58</v>
      </c>
      <c r="B791" s="17" t="s">
        <v>1326</v>
      </c>
      <c r="C791" s="227" t="s">
        <v>7842</v>
      </c>
      <c r="D791" s="222">
        <v>312.08</v>
      </c>
      <c r="E791" s="329">
        <v>43100</v>
      </c>
      <c r="F791" s="35">
        <v>18138531.280000001</v>
      </c>
      <c r="G791" s="18">
        <v>3.0700000000000002E-2</v>
      </c>
      <c r="H791" s="298">
        <v>43073</v>
      </c>
      <c r="I791" s="51">
        <v>18138531.280000001</v>
      </c>
      <c r="J791" s="212">
        <f t="shared" si="351"/>
        <v>3.0700000000000002E-2</v>
      </c>
      <c r="K791" s="213">
        <f t="shared" si="352"/>
        <v>46404.40919133334</v>
      </c>
      <c r="L791" s="214">
        <f t="shared" si="353"/>
        <v>3331.4091913333395</v>
      </c>
      <c r="M791" s="51">
        <f t="shared" si="354"/>
        <v>18138531.280000001</v>
      </c>
      <c r="N791" s="18">
        <f>VLOOKUP(CONCATENATE(A791,"-6"),'Restated Depr'!$B$6:$G$7674,6,0)</f>
        <v>2.7E-2</v>
      </c>
      <c r="O791" s="214">
        <f t="shared" si="355"/>
        <v>40811.695379999997</v>
      </c>
      <c r="P791" s="214">
        <f t="shared" si="356"/>
        <v>-5592.7138113333422</v>
      </c>
      <c r="Q791" t="s">
        <v>7819</v>
      </c>
    </row>
    <row r="792" spans="1:18" hidden="1">
      <c r="A792" s="17" t="s">
        <v>58</v>
      </c>
      <c r="B792" s="17" t="s">
        <v>1327</v>
      </c>
      <c r="C792" s="227" t="s">
        <v>7842</v>
      </c>
      <c r="D792" s="222">
        <v>312.08</v>
      </c>
      <c r="E792" s="329">
        <v>43131</v>
      </c>
      <c r="F792" s="35">
        <v>18138531.280000001</v>
      </c>
      <c r="G792" s="18">
        <v>2.7E-2</v>
      </c>
      <c r="H792" s="298">
        <v>37465</v>
      </c>
      <c r="I792" s="51">
        <v>18138531.280000001</v>
      </c>
      <c r="J792" s="212">
        <f t="shared" si="351"/>
        <v>2.7E-2</v>
      </c>
      <c r="K792" s="213">
        <f t="shared" si="352"/>
        <v>40811.695379999997</v>
      </c>
      <c r="L792" s="214">
        <f t="shared" si="353"/>
        <v>3346.6953799999974</v>
      </c>
      <c r="M792" s="51">
        <f t="shared" si="354"/>
        <v>18138531.280000001</v>
      </c>
      <c r="N792" s="18">
        <f>VLOOKUP(CONCATENATE(A792,"-6"),'Restated Depr'!$B$6:$G$7674,6,0)</f>
        <v>2.7E-2</v>
      </c>
      <c r="O792" s="214">
        <f t="shared" si="355"/>
        <v>40811.695379999997</v>
      </c>
      <c r="P792" s="214">
        <f t="shared" si="356"/>
        <v>0</v>
      </c>
      <c r="Q792" t="s">
        <v>7819</v>
      </c>
    </row>
    <row r="793" spans="1:18" hidden="1">
      <c r="A793" s="17" t="s">
        <v>58</v>
      </c>
      <c r="B793" s="17" t="s">
        <v>1328</v>
      </c>
      <c r="C793" s="227" t="s">
        <v>7842</v>
      </c>
      <c r="D793" s="222">
        <v>312.08</v>
      </c>
      <c r="E793" s="329">
        <v>43159</v>
      </c>
      <c r="F793" s="35">
        <v>18138531.280000001</v>
      </c>
      <c r="G793" s="18">
        <v>2.7E-2</v>
      </c>
      <c r="H793" s="298">
        <v>37450</v>
      </c>
      <c r="I793" s="51">
        <v>18138531.280000001</v>
      </c>
      <c r="J793" s="212">
        <f t="shared" si="351"/>
        <v>2.7E-2</v>
      </c>
      <c r="K793" s="213">
        <f t="shared" si="352"/>
        <v>40811.695379999997</v>
      </c>
      <c r="L793" s="214">
        <f t="shared" si="353"/>
        <v>3361.6953799999974</v>
      </c>
      <c r="M793" s="51">
        <f t="shared" si="354"/>
        <v>18138531.280000001</v>
      </c>
      <c r="N793" s="18">
        <f>VLOOKUP(CONCATENATE(A793,"-6"),'Restated Depr'!$B$6:$G$7674,6,0)</f>
        <v>2.7E-2</v>
      </c>
      <c r="O793" s="214">
        <f t="shared" si="355"/>
        <v>40811.695379999997</v>
      </c>
      <c r="P793" s="214">
        <f t="shared" si="356"/>
        <v>0</v>
      </c>
      <c r="Q793" t="s">
        <v>7819</v>
      </c>
    </row>
    <row r="794" spans="1:18" hidden="1">
      <c r="A794" s="17" t="s">
        <v>58</v>
      </c>
      <c r="B794" s="17" t="s">
        <v>1329</v>
      </c>
      <c r="C794" s="227" t="s">
        <v>7842</v>
      </c>
      <c r="D794" s="222">
        <v>312.08</v>
      </c>
      <c r="E794" s="329">
        <v>43190</v>
      </c>
      <c r="F794" s="35">
        <v>18138531.280000001</v>
      </c>
      <c r="G794" s="18">
        <v>2.7E-2</v>
      </c>
      <c r="H794" s="298">
        <v>37435</v>
      </c>
      <c r="I794" s="51">
        <v>18138531.280000001</v>
      </c>
      <c r="J794" s="212">
        <f t="shared" si="351"/>
        <v>2.7E-2</v>
      </c>
      <c r="K794" s="213">
        <f t="shared" si="352"/>
        <v>40811.695379999997</v>
      </c>
      <c r="L794" s="214">
        <f t="shared" si="353"/>
        <v>3376.6953799999974</v>
      </c>
      <c r="M794" s="51">
        <f t="shared" si="354"/>
        <v>18138531.280000001</v>
      </c>
      <c r="N794" s="18">
        <f>VLOOKUP(CONCATENATE(A794,"-6"),'Restated Depr'!$B$6:$G$7674,6,0)</f>
        <v>2.7E-2</v>
      </c>
      <c r="O794" s="214">
        <f t="shared" si="355"/>
        <v>40811.695379999997</v>
      </c>
      <c r="P794" s="214">
        <f t="shared" si="356"/>
        <v>0</v>
      </c>
      <c r="Q794" t="s">
        <v>7819</v>
      </c>
    </row>
    <row r="795" spans="1:18" hidden="1">
      <c r="A795" s="17" t="s">
        <v>58</v>
      </c>
      <c r="B795" s="17" t="s">
        <v>1330</v>
      </c>
      <c r="C795" s="227" t="s">
        <v>7842</v>
      </c>
      <c r="D795" s="222">
        <v>312.08</v>
      </c>
      <c r="E795" s="329">
        <v>43220</v>
      </c>
      <c r="F795" s="35">
        <v>18138531.280000001</v>
      </c>
      <c r="G795" s="18">
        <v>2.7E-2</v>
      </c>
      <c r="H795" s="298">
        <v>37420</v>
      </c>
      <c r="I795" s="51">
        <v>18138531.280000001</v>
      </c>
      <c r="J795" s="212">
        <f t="shared" si="351"/>
        <v>2.7E-2</v>
      </c>
      <c r="K795" s="213">
        <f t="shared" si="352"/>
        <v>40811.695379999997</v>
      </c>
      <c r="L795" s="214">
        <f t="shared" si="353"/>
        <v>3391.6953799999974</v>
      </c>
      <c r="M795" s="51">
        <f t="shared" si="354"/>
        <v>18138531.280000001</v>
      </c>
      <c r="N795" s="18">
        <f>VLOOKUP(CONCATENATE(A795,"-6"),'Restated Depr'!$B$6:$G$7674,6,0)</f>
        <v>2.7E-2</v>
      </c>
      <c r="O795" s="214">
        <f t="shared" si="355"/>
        <v>40811.695379999997</v>
      </c>
      <c r="P795" s="214">
        <f t="shared" si="356"/>
        <v>0</v>
      </c>
      <c r="Q795" t="s">
        <v>7819</v>
      </c>
    </row>
    <row r="796" spans="1:18" hidden="1">
      <c r="A796" s="17" t="s">
        <v>58</v>
      </c>
      <c r="B796" s="17" t="s">
        <v>1331</v>
      </c>
      <c r="C796" s="227" t="s">
        <v>7842</v>
      </c>
      <c r="D796" s="222">
        <v>312.08</v>
      </c>
      <c r="E796" s="329">
        <v>43251</v>
      </c>
      <c r="F796" s="35">
        <v>18138531.280000001</v>
      </c>
      <c r="G796" s="18">
        <v>2.7E-2</v>
      </c>
      <c r="H796" s="298">
        <v>37405</v>
      </c>
      <c r="I796" s="51">
        <v>18138531.280000001</v>
      </c>
      <c r="J796" s="212">
        <f t="shared" si="351"/>
        <v>2.7E-2</v>
      </c>
      <c r="K796" s="213">
        <f t="shared" si="352"/>
        <v>40811.695379999997</v>
      </c>
      <c r="L796" s="214">
        <f t="shared" si="353"/>
        <v>3406.6953799999974</v>
      </c>
      <c r="M796" s="51">
        <f t="shared" si="354"/>
        <v>18138531.280000001</v>
      </c>
      <c r="N796" s="18">
        <f>VLOOKUP(CONCATENATE(A796,"-6"),'Restated Depr'!$B$6:$G$7674,6,0)</f>
        <v>2.7E-2</v>
      </c>
      <c r="O796" s="214">
        <f t="shared" si="355"/>
        <v>40811.695379999997</v>
      </c>
      <c r="P796" s="214">
        <f t="shared" si="356"/>
        <v>0</v>
      </c>
      <c r="Q796" t="s">
        <v>7819</v>
      </c>
    </row>
    <row r="797" spans="1:18" hidden="1">
      <c r="A797" s="17" t="s">
        <v>58</v>
      </c>
      <c r="B797" s="17" t="s">
        <v>1332</v>
      </c>
      <c r="C797" s="227" t="s">
        <v>7842</v>
      </c>
      <c r="D797" s="222">
        <v>312.08</v>
      </c>
      <c r="E797" s="329">
        <v>43281</v>
      </c>
      <c r="F797" s="35">
        <v>18138531.280000001</v>
      </c>
      <c r="G797" s="18">
        <v>2.7E-2</v>
      </c>
      <c r="H797" s="298">
        <v>37390</v>
      </c>
      <c r="I797" s="51">
        <v>18138531.280000001</v>
      </c>
      <c r="J797" s="212">
        <f t="shared" si="351"/>
        <v>2.7E-2</v>
      </c>
      <c r="K797" s="213">
        <f t="shared" si="352"/>
        <v>40811.695379999997</v>
      </c>
      <c r="L797" s="214">
        <f t="shared" si="353"/>
        <v>3421.6953799999974</v>
      </c>
      <c r="M797" s="51">
        <f t="shared" si="354"/>
        <v>18138531.280000001</v>
      </c>
      <c r="N797" s="18">
        <f>VLOOKUP(CONCATENATE(A797,"-6"),'Restated Depr'!$B$6:$G$7674,6,0)</f>
        <v>2.7E-2</v>
      </c>
      <c r="O797" s="214">
        <f t="shared" si="355"/>
        <v>40811.695379999997</v>
      </c>
      <c r="P797" s="214">
        <f t="shared" si="356"/>
        <v>0</v>
      </c>
      <c r="Q797" t="s">
        <v>7819</v>
      </c>
      <c r="R797" s="5"/>
    </row>
    <row r="798" spans="1:18" ht="15.75" hidden="1" thickBot="1">
      <c r="A798" t="s">
        <v>58</v>
      </c>
      <c r="C798" s="224" t="s">
        <v>637</v>
      </c>
      <c r="D798" s="22"/>
      <c r="E798" s="323" t="s">
        <v>606</v>
      </c>
      <c r="F798" s="1"/>
      <c r="G798" s="5"/>
      <c r="H798" s="310">
        <f>SUM(H786:H797)</f>
        <v>503627</v>
      </c>
      <c r="I798" s="10"/>
      <c r="J798" s="10"/>
      <c r="K798" s="32">
        <f>SUM(K786:K797)</f>
        <v>543702.47511799994</v>
      </c>
      <c r="L798" s="28">
        <f>SUM(L786:L797)</f>
        <v>40075.475117999995</v>
      </c>
      <c r="M798" s="10"/>
      <c r="N798" s="5"/>
      <c r="O798" s="28">
        <f>SUM(O786:O797)</f>
        <v>489740.34455999994</v>
      </c>
      <c r="P798" s="28">
        <f>SUM(P786:P797)</f>
        <v>-53962.130558000026</v>
      </c>
    </row>
    <row r="799" spans="1:18" hidden="1">
      <c r="A799" t="s">
        <v>59</v>
      </c>
      <c r="B799" t="s">
        <v>1333</v>
      </c>
      <c r="C799" s="224" t="s">
        <v>7842</v>
      </c>
      <c r="D799" s="221">
        <v>312.08999999999997</v>
      </c>
      <c r="E799" s="324">
        <v>42947</v>
      </c>
      <c r="F799" s="9">
        <v>745840.88</v>
      </c>
      <c r="G799" s="18">
        <v>1.55E-2</v>
      </c>
      <c r="H799" s="299">
        <v>963.38</v>
      </c>
      <c r="I799" s="15">
        <v>881824.9</v>
      </c>
      <c r="J799" s="11">
        <f t="shared" ref="J799:J810" si="357">G799</f>
        <v>1.55E-2</v>
      </c>
      <c r="K799" s="31">
        <f t="shared" ref="K799:K810" si="358">I799*J799/12</f>
        <v>1139.0238291666667</v>
      </c>
      <c r="L799" s="289">
        <f t="shared" ref="L799:L810" si="359">K799-H799</f>
        <v>175.64382916666671</v>
      </c>
      <c r="M799" s="15">
        <f t="shared" ref="M799:M810" si="360">I799</f>
        <v>881824.9</v>
      </c>
      <c r="N799" s="5">
        <f>VLOOKUP(CONCATENATE(A799,"-6"),'Restated Depr'!$B$6:$G$7674,6,0)</f>
        <v>1.06E-2</v>
      </c>
      <c r="O799" s="289">
        <f t="shared" ref="O799:O810" si="361">M799*N799/12</f>
        <v>778.94532833333335</v>
      </c>
      <c r="P799" s="289">
        <f t="shared" ref="P799:P810" si="362">O799-K799</f>
        <v>-360.07850083333335</v>
      </c>
      <c r="Q799" t="s">
        <v>7819</v>
      </c>
    </row>
    <row r="800" spans="1:18" hidden="1">
      <c r="A800" t="s">
        <v>59</v>
      </c>
      <c r="B800" t="s">
        <v>1334</v>
      </c>
      <c r="C800" s="224" t="s">
        <v>7842</v>
      </c>
      <c r="D800" s="221">
        <v>312.08999999999997</v>
      </c>
      <c r="E800" s="324">
        <v>42978</v>
      </c>
      <c r="F800" s="1">
        <v>745840.88</v>
      </c>
      <c r="G800" s="18">
        <v>1.55E-2</v>
      </c>
      <c r="H800" s="298">
        <v>963.38</v>
      </c>
      <c r="I800" s="10">
        <v>881824.9</v>
      </c>
      <c r="J800" s="11">
        <f t="shared" si="357"/>
        <v>1.55E-2</v>
      </c>
      <c r="K800" s="30">
        <f t="shared" si="358"/>
        <v>1139.0238291666667</v>
      </c>
      <c r="L800" s="29">
        <f t="shared" si="359"/>
        <v>175.64382916666671</v>
      </c>
      <c r="M800" s="10">
        <f t="shared" si="360"/>
        <v>881824.9</v>
      </c>
      <c r="N800" s="5">
        <f>VLOOKUP(CONCATENATE(A800,"-6"),'Restated Depr'!$B$6:$G$7674,6,0)</f>
        <v>1.06E-2</v>
      </c>
      <c r="O800" s="29">
        <f t="shared" si="361"/>
        <v>778.94532833333335</v>
      </c>
      <c r="P800" s="29">
        <f t="shared" si="362"/>
        <v>-360.07850083333335</v>
      </c>
      <c r="Q800" t="s">
        <v>7819</v>
      </c>
    </row>
    <row r="801" spans="1:18" hidden="1">
      <c r="A801" t="s">
        <v>59</v>
      </c>
      <c r="B801" t="s">
        <v>1335</v>
      </c>
      <c r="C801" s="224" t="s">
        <v>7842</v>
      </c>
      <c r="D801" s="221">
        <v>312.08999999999997</v>
      </c>
      <c r="E801" s="324">
        <v>43008</v>
      </c>
      <c r="F801" s="1">
        <v>745840.88</v>
      </c>
      <c r="G801" s="18">
        <v>1.55E-2</v>
      </c>
      <c r="H801" s="298">
        <v>963.38</v>
      </c>
      <c r="I801" s="10">
        <v>881824.9</v>
      </c>
      <c r="J801" s="11">
        <f t="shared" si="357"/>
        <v>1.55E-2</v>
      </c>
      <c r="K801" s="30">
        <f t="shared" si="358"/>
        <v>1139.0238291666667</v>
      </c>
      <c r="L801" s="29">
        <f t="shared" si="359"/>
        <v>175.64382916666671</v>
      </c>
      <c r="M801" s="10">
        <f t="shared" si="360"/>
        <v>881824.9</v>
      </c>
      <c r="N801" s="5">
        <f>VLOOKUP(CONCATENATE(A801,"-6"),'Restated Depr'!$B$6:$G$7674,6,0)</f>
        <v>1.06E-2</v>
      </c>
      <c r="O801" s="29">
        <f t="shared" si="361"/>
        <v>778.94532833333335</v>
      </c>
      <c r="P801" s="29">
        <f t="shared" si="362"/>
        <v>-360.07850083333335</v>
      </c>
      <c r="Q801" t="s">
        <v>7819</v>
      </c>
    </row>
    <row r="802" spans="1:18" hidden="1">
      <c r="A802" t="s">
        <v>59</v>
      </c>
      <c r="B802" t="s">
        <v>1336</v>
      </c>
      <c r="C802" s="224" t="s">
        <v>7842</v>
      </c>
      <c r="D802" s="221">
        <v>312.08999999999997</v>
      </c>
      <c r="E802" s="324">
        <v>43039</v>
      </c>
      <c r="F802" s="1">
        <v>745840.88</v>
      </c>
      <c r="G802" s="18">
        <v>1.55E-2</v>
      </c>
      <c r="H802" s="298">
        <v>963.38</v>
      </c>
      <c r="I802" s="10">
        <v>881824.9</v>
      </c>
      <c r="J802" s="11">
        <f t="shared" si="357"/>
        <v>1.55E-2</v>
      </c>
      <c r="K802" s="30">
        <f t="shared" si="358"/>
        <v>1139.0238291666667</v>
      </c>
      <c r="L802" s="29">
        <f t="shared" si="359"/>
        <v>175.64382916666671</v>
      </c>
      <c r="M802" s="10">
        <f t="shared" si="360"/>
        <v>881824.9</v>
      </c>
      <c r="N802" s="5">
        <f>VLOOKUP(CONCATENATE(A802,"-6"),'Restated Depr'!$B$6:$G$7674,6,0)</f>
        <v>1.06E-2</v>
      </c>
      <c r="O802" s="29">
        <f t="shared" si="361"/>
        <v>778.94532833333335</v>
      </c>
      <c r="P802" s="29">
        <f t="shared" si="362"/>
        <v>-360.07850083333335</v>
      </c>
      <c r="Q802" t="s">
        <v>7819</v>
      </c>
    </row>
    <row r="803" spans="1:18" hidden="1">
      <c r="A803" t="s">
        <v>59</v>
      </c>
      <c r="B803" t="s">
        <v>1337</v>
      </c>
      <c r="C803" s="224" t="s">
        <v>7842</v>
      </c>
      <c r="D803" s="221">
        <v>312.08999999999997</v>
      </c>
      <c r="E803" s="324">
        <v>43069</v>
      </c>
      <c r="F803" s="1">
        <v>813832.89</v>
      </c>
      <c r="G803" s="18">
        <v>1.55E-2</v>
      </c>
      <c r="H803" s="298">
        <v>1051.2</v>
      </c>
      <c r="I803" s="10">
        <v>881824.9</v>
      </c>
      <c r="J803" s="11">
        <f t="shared" si="357"/>
        <v>1.55E-2</v>
      </c>
      <c r="K803" s="30">
        <f t="shared" si="358"/>
        <v>1139.0238291666667</v>
      </c>
      <c r="L803" s="29">
        <f t="shared" si="359"/>
        <v>87.823829166666656</v>
      </c>
      <c r="M803" s="10">
        <f t="shared" si="360"/>
        <v>881824.9</v>
      </c>
      <c r="N803" s="5">
        <f>VLOOKUP(CONCATENATE(A803,"-6"),'Restated Depr'!$B$6:$G$7674,6,0)</f>
        <v>1.06E-2</v>
      </c>
      <c r="O803" s="29">
        <f t="shared" si="361"/>
        <v>778.94532833333335</v>
      </c>
      <c r="P803" s="29">
        <f t="shared" si="362"/>
        <v>-360.07850083333335</v>
      </c>
      <c r="Q803" t="s">
        <v>7819</v>
      </c>
    </row>
    <row r="804" spans="1:18" hidden="1">
      <c r="A804" t="s">
        <v>59</v>
      </c>
      <c r="B804" t="s">
        <v>1338</v>
      </c>
      <c r="C804" s="224" t="s">
        <v>7842</v>
      </c>
      <c r="D804" s="221">
        <v>312.08999999999997</v>
      </c>
      <c r="E804" s="324">
        <v>43100</v>
      </c>
      <c r="F804" s="1">
        <v>881824.9</v>
      </c>
      <c r="G804" s="18">
        <v>1.34E-2</v>
      </c>
      <c r="H804" s="298">
        <v>984.71</v>
      </c>
      <c r="I804" s="10">
        <v>881824.9</v>
      </c>
      <c r="J804" s="11">
        <f t="shared" si="357"/>
        <v>1.34E-2</v>
      </c>
      <c r="K804" s="30">
        <f t="shared" si="358"/>
        <v>984.70447166666679</v>
      </c>
      <c r="L804" s="29">
        <f t="shared" si="359"/>
        <v>-5.5283333332454276E-3</v>
      </c>
      <c r="M804" s="10">
        <f t="shared" si="360"/>
        <v>881824.9</v>
      </c>
      <c r="N804" s="5">
        <f>VLOOKUP(CONCATENATE(A804,"-6"),'Restated Depr'!$B$6:$G$7674,6,0)</f>
        <v>1.06E-2</v>
      </c>
      <c r="O804" s="29">
        <f t="shared" si="361"/>
        <v>778.94532833333335</v>
      </c>
      <c r="P804" s="29">
        <f t="shared" si="362"/>
        <v>-205.75914333333344</v>
      </c>
      <c r="Q804" t="s">
        <v>7819</v>
      </c>
    </row>
    <row r="805" spans="1:18" hidden="1">
      <c r="A805" t="s">
        <v>59</v>
      </c>
      <c r="B805" t="s">
        <v>1339</v>
      </c>
      <c r="C805" s="224" t="s">
        <v>7842</v>
      </c>
      <c r="D805" s="221">
        <v>312.08999999999997</v>
      </c>
      <c r="E805" s="324">
        <v>43131</v>
      </c>
      <c r="F805" s="1">
        <v>881824.9</v>
      </c>
      <c r="G805" s="5">
        <v>1.06E-2</v>
      </c>
      <c r="H805" s="298">
        <v>778.94</v>
      </c>
      <c r="I805" s="10">
        <v>881824.9</v>
      </c>
      <c r="J805" s="11">
        <f t="shared" si="357"/>
        <v>1.06E-2</v>
      </c>
      <c r="K805" s="30">
        <f t="shared" si="358"/>
        <v>778.94532833333335</v>
      </c>
      <c r="L805" s="29">
        <f t="shared" si="359"/>
        <v>5.3283333332956317E-3</v>
      </c>
      <c r="M805" s="10">
        <f t="shared" si="360"/>
        <v>881824.9</v>
      </c>
      <c r="N805" s="5">
        <f>VLOOKUP(CONCATENATE(A805,"-6"),'Restated Depr'!$B$6:$G$7674,6,0)</f>
        <v>1.06E-2</v>
      </c>
      <c r="O805" s="29">
        <f t="shared" si="361"/>
        <v>778.94532833333335</v>
      </c>
      <c r="P805" s="29">
        <f t="shared" si="362"/>
        <v>0</v>
      </c>
      <c r="Q805" t="s">
        <v>7819</v>
      </c>
    </row>
    <row r="806" spans="1:18" hidden="1">
      <c r="A806" t="s">
        <v>59</v>
      </c>
      <c r="B806" t="s">
        <v>1340</v>
      </c>
      <c r="C806" s="224" t="s">
        <v>7842</v>
      </c>
      <c r="D806" s="221">
        <v>312.08999999999997</v>
      </c>
      <c r="E806" s="324">
        <v>43159</v>
      </c>
      <c r="F806" s="1">
        <v>881824.9</v>
      </c>
      <c r="G806" s="5">
        <v>1.06E-2</v>
      </c>
      <c r="H806" s="298">
        <v>778.94</v>
      </c>
      <c r="I806" s="10">
        <v>881824.9</v>
      </c>
      <c r="J806" s="11">
        <f t="shared" si="357"/>
        <v>1.06E-2</v>
      </c>
      <c r="K806" s="30">
        <f t="shared" si="358"/>
        <v>778.94532833333335</v>
      </c>
      <c r="L806" s="29">
        <f t="shared" si="359"/>
        <v>5.3283333332956317E-3</v>
      </c>
      <c r="M806" s="10">
        <f t="shared" si="360"/>
        <v>881824.9</v>
      </c>
      <c r="N806" s="5">
        <f>VLOOKUP(CONCATENATE(A806,"-6"),'Restated Depr'!$B$6:$G$7674,6,0)</f>
        <v>1.06E-2</v>
      </c>
      <c r="O806" s="29">
        <f t="shared" si="361"/>
        <v>778.94532833333335</v>
      </c>
      <c r="P806" s="29">
        <f t="shared" si="362"/>
        <v>0</v>
      </c>
      <c r="Q806" t="s">
        <v>7819</v>
      </c>
    </row>
    <row r="807" spans="1:18" hidden="1">
      <c r="A807" t="s">
        <v>59</v>
      </c>
      <c r="B807" t="s">
        <v>1341</v>
      </c>
      <c r="C807" s="224" t="s">
        <v>7842</v>
      </c>
      <c r="D807" s="221">
        <v>312.08999999999997</v>
      </c>
      <c r="E807" s="324">
        <v>43190</v>
      </c>
      <c r="F807" s="1">
        <v>881824.9</v>
      </c>
      <c r="G807" s="5">
        <v>1.06E-2</v>
      </c>
      <c r="H807" s="298">
        <v>778.94</v>
      </c>
      <c r="I807" s="10">
        <v>881824.9</v>
      </c>
      <c r="J807" s="11">
        <f t="shared" si="357"/>
        <v>1.06E-2</v>
      </c>
      <c r="K807" s="30">
        <f t="shared" si="358"/>
        <v>778.94532833333335</v>
      </c>
      <c r="L807" s="29">
        <f t="shared" si="359"/>
        <v>5.3283333332956317E-3</v>
      </c>
      <c r="M807" s="10">
        <f t="shared" si="360"/>
        <v>881824.9</v>
      </c>
      <c r="N807" s="5">
        <f>VLOOKUP(CONCATENATE(A807,"-6"),'Restated Depr'!$B$6:$G$7674,6,0)</f>
        <v>1.06E-2</v>
      </c>
      <c r="O807" s="29">
        <f t="shared" si="361"/>
        <v>778.94532833333335</v>
      </c>
      <c r="P807" s="29">
        <f t="shared" si="362"/>
        <v>0</v>
      </c>
      <c r="Q807" t="s">
        <v>7819</v>
      </c>
    </row>
    <row r="808" spans="1:18" hidden="1">
      <c r="A808" t="s">
        <v>59</v>
      </c>
      <c r="B808" t="s">
        <v>1342</v>
      </c>
      <c r="C808" s="224" t="s">
        <v>7842</v>
      </c>
      <c r="D808" s="221">
        <v>312.08999999999997</v>
      </c>
      <c r="E808" s="324">
        <v>43220</v>
      </c>
      <c r="F808" s="1">
        <v>881824.9</v>
      </c>
      <c r="G808" s="5">
        <v>1.06E-2</v>
      </c>
      <c r="H808" s="298">
        <v>778.94</v>
      </c>
      <c r="I808" s="10">
        <v>881824.9</v>
      </c>
      <c r="J808" s="11">
        <f t="shared" si="357"/>
        <v>1.06E-2</v>
      </c>
      <c r="K808" s="30">
        <f t="shared" si="358"/>
        <v>778.94532833333335</v>
      </c>
      <c r="L808" s="29">
        <f t="shared" si="359"/>
        <v>5.3283333332956317E-3</v>
      </c>
      <c r="M808" s="10">
        <f t="shared" si="360"/>
        <v>881824.9</v>
      </c>
      <c r="N808" s="5">
        <f>VLOOKUP(CONCATENATE(A808,"-6"),'Restated Depr'!$B$6:$G$7674,6,0)</f>
        <v>1.06E-2</v>
      </c>
      <c r="O808" s="29">
        <f t="shared" si="361"/>
        <v>778.94532833333335</v>
      </c>
      <c r="P808" s="29">
        <f t="shared" si="362"/>
        <v>0</v>
      </c>
      <c r="Q808" t="s">
        <v>7819</v>
      </c>
    </row>
    <row r="809" spans="1:18" hidden="1">
      <c r="A809" t="s">
        <v>59</v>
      </c>
      <c r="B809" t="s">
        <v>1343</v>
      </c>
      <c r="C809" s="224" t="s">
        <v>7842</v>
      </c>
      <c r="D809" s="221">
        <v>312.08999999999997</v>
      </c>
      <c r="E809" s="324">
        <v>43251</v>
      </c>
      <c r="F809" s="1">
        <v>881824.9</v>
      </c>
      <c r="G809" s="5">
        <v>1.06E-2</v>
      </c>
      <c r="H809" s="298">
        <v>778.94</v>
      </c>
      <c r="I809" s="10">
        <v>881824.9</v>
      </c>
      <c r="J809" s="11">
        <f t="shared" si="357"/>
        <v>1.06E-2</v>
      </c>
      <c r="K809" s="30">
        <f t="shared" si="358"/>
        <v>778.94532833333335</v>
      </c>
      <c r="L809" s="29">
        <f t="shared" si="359"/>
        <v>5.3283333332956317E-3</v>
      </c>
      <c r="M809" s="10">
        <f t="shared" si="360"/>
        <v>881824.9</v>
      </c>
      <c r="N809" s="5">
        <f>VLOOKUP(CONCATENATE(A809,"-6"),'Restated Depr'!$B$6:$G$7674,6,0)</f>
        <v>1.06E-2</v>
      </c>
      <c r="O809" s="29">
        <f t="shared" si="361"/>
        <v>778.94532833333335</v>
      </c>
      <c r="P809" s="29">
        <f t="shared" si="362"/>
        <v>0</v>
      </c>
      <c r="Q809" t="s">
        <v>7819</v>
      </c>
    </row>
    <row r="810" spans="1:18" hidden="1">
      <c r="A810" t="s">
        <v>59</v>
      </c>
      <c r="B810" t="s">
        <v>1344</v>
      </c>
      <c r="C810" s="224" t="s">
        <v>7842</v>
      </c>
      <c r="D810" s="221">
        <v>312.08999999999997</v>
      </c>
      <c r="E810" s="324">
        <v>43281</v>
      </c>
      <c r="F810" s="1">
        <v>881824.9</v>
      </c>
      <c r="G810" s="5">
        <v>1.06E-2</v>
      </c>
      <c r="H810" s="298">
        <v>778.94</v>
      </c>
      <c r="I810" s="10">
        <v>881824.9</v>
      </c>
      <c r="J810" s="11">
        <f t="shared" si="357"/>
        <v>1.06E-2</v>
      </c>
      <c r="K810" s="30">
        <f t="shared" si="358"/>
        <v>778.94532833333335</v>
      </c>
      <c r="L810" s="29">
        <f t="shared" si="359"/>
        <v>5.3283333332956317E-3</v>
      </c>
      <c r="M810" s="10">
        <f t="shared" si="360"/>
        <v>881824.9</v>
      </c>
      <c r="N810" s="5">
        <f>VLOOKUP(CONCATENATE(A810,"-6"),'Restated Depr'!$B$6:$G$7674,6,0)</f>
        <v>1.06E-2</v>
      </c>
      <c r="O810" s="29">
        <f t="shared" si="361"/>
        <v>778.94532833333335</v>
      </c>
      <c r="P810" s="29">
        <f t="shared" si="362"/>
        <v>0</v>
      </c>
      <c r="Q810" t="s">
        <v>7819</v>
      </c>
      <c r="R810" s="5"/>
    </row>
    <row r="811" spans="1:18" ht="15.75" hidden="1" thickBot="1">
      <c r="A811" t="s">
        <v>59</v>
      </c>
      <c r="C811" s="224" t="s">
        <v>637</v>
      </c>
      <c r="D811" s="22"/>
      <c r="E811" s="323" t="s">
        <v>606</v>
      </c>
      <c r="F811" s="1"/>
      <c r="G811" s="5"/>
      <c r="H811" s="310">
        <f>SUM(H799:H810)</f>
        <v>10563.070000000003</v>
      </c>
      <c r="I811" s="10"/>
      <c r="J811" s="10"/>
      <c r="K811" s="32">
        <f>SUM(K799:K810)</f>
        <v>11353.4955875</v>
      </c>
      <c r="L811" s="28">
        <f>SUM(L799:L810)</f>
        <v>790.42558750000001</v>
      </c>
      <c r="M811" s="10"/>
      <c r="N811" s="5"/>
      <c r="O811" s="28">
        <f>SUM(O799:O810)</f>
        <v>9347.3439400000007</v>
      </c>
      <c r="P811" s="28">
        <f>SUM(P799:P810)</f>
        <v>-2006.1516475000001</v>
      </c>
    </row>
    <row r="812" spans="1:18" hidden="1">
      <c r="A812" t="s">
        <v>60</v>
      </c>
      <c r="B812" t="s">
        <v>1345</v>
      </c>
      <c r="C812" s="224" t="s">
        <v>7842</v>
      </c>
      <c r="D812" s="221">
        <v>312.08999999999997</v>
      </c>
      <c r="E812" s="324">
        <v>42947</v>
      </c>
      <c r="F812" s="9">
        <v>85493258.430000007</v>
      </c>
      <c r="G812" s="18">
        <v>1.55E-2</v>
      </c>
      <c r="H812" s="299">
        <v>110428.79</v>
      </c>
      <c r="I812" s="15">
        <v>85493258.430000007</v>
      </c>
      <c r="J812" s="11">
        <f t="shared" ref="J812:J823" si="363">G812</f>
        <v>1.55E-2</v>
      </c>
      <c r="K812" s="31">
        <f t="shared" ref="K812:K823" si="364">I812*J812/12</f>
        <v>110428.79213875001</v>
      </c>
      <c r="L812" s="289">
        <f t="shared" ref="L812:L823" si="365">K812-H812</f>
        <v>2.1387500164564699E-3</v>
      </c>
      <c r="M812" s="15">
        <f t="shared" ref="M812:M823" si="366">I812</f>
        <v>85493258.430000007</v>
      </c>
      <c r="N812" s="5">
        <f>VLOOKUP(CONCATENATE(A812,"-6"),'Restated Depr'!$B$6:$G$7674,6,0)</f>
        <v>1.06E-2</v>
      </c>
      <c r="O812" s="289">
        <f t="shared" ref="O812:O823" si="367">M812*N812/12</f>
        <v>75519.044946499998</v>
      </c>
      <c r="P812" s="289">
        <f t="shared" ref="P812:P823" si="368">O812-K812</f>
        <v>-34909.747192250012</v>
      </c>
      <c r="Q812" t="s">
        <v>7819</v>
      </c>
    </row>
    <row r="813" spans="1:18" hidden="1">
      <c r="A813" t="s">
        <v>60</v>
      </c>
      <c r="B813" t="s">
        <v>1346</v>
      </c>
      <c r="C813" s="224" t="s">
        <v>7842</v>
      </c>
      <c r="D813" s="221">
        <v>312.08999999999997</v>
      </c>
      <c r="E813" s="324">
        <v>42978</v>
      </c>
      <c r="F813" s="1">
        <v>85493258.430000007</v>
      </c>
      <c r="G813" s="18">
        <v>1.55E-2</v>
      </c>
      <c r="H813" s="298">
        <v>110428.79</v>
      </c>
      <c r="I813" s="10">
        <v>85493258.430000007</v>
      </c>
      <c r="J813" s="11">
        <f t="shared" si="363"/>
        <v>1.55E-2</v>
      </c>
      <c r="K813" s="30">
        <f t="shared" si="364"/>
        <v>110428.79213875001</v>
      </c>
      <c r="L813" s="29">
        <f t="shared" si="365"/>
        <v>2.1387500164564699E-3</v>
      </c>
      <c r="M813" s="10">
        <f t="shared" si="366"/>
        <v>85493258.430000007</v>
      </c>
      <c r="N813" s="5">
        <f>VLOOKUP(CONCATENATE(A813,"-6"),'Restated Depr'!$B$6:$G$7674,6,0)</f>
        <v>1.06E-2</v>
      </c>
      <c r="O813" s="29">
        <f t="shared" si="367"/>
        <v>75519.044946499998</v>
      </c>
      <c r="P813" s="29">
        <f t="shared" si="368"/>
        <v>-34909.747192250012</v>
      </c>
      <c r="Q813" t="s">
        <v>7819</v>
      </c>
    </row>
    <row r="814" spans="1:18" hidden="1">
      <c r="A814" t="s">
        <v>60</v>
      </c>
      <c r="B814" t="s">
        <v>1347</v>
      </c>
      <c r="C814" s="224" t="s">
        <v>7842</v>
      </c>
      <c r="D814" s="221">
        <v>312.08999999999997</v>
      </c>
      <c r="E814" s="324">
        <v>43008</v>
      </c>
      <c r="F814" s="1">
        <v>85493258.430000007</v>
      </c>
      <c r="G814" s="18">
        <v>1.55E-2</v>
      </c>
      <c r="H814" s="298">
        <v>110428.79</v>
      </c>
      <c r="I814" s="10">
        <v>85493258.430000007</v>
      </c>
      <c r="J814" s="11">
        <f t="shared" si="363"/>
        <v>1.55E-2</v>
      </c>
      <c r="K814" s="30">
        <f t="shared" si="364"/>
        <v>110428.79213875001</v>
      </c>
      <c r="L814" s="29">
        <f t="shared" si="365"/>
        <v>2.1387500164564699E-3</v>
      </c>
      <c r="M814" s="10">
        <f t="shared" si="366"/>
        <v>85493258.430000007</v>
      </c>
      <c r="N814" s="5">
        <f>VLOOKUP(CONCATENATE(A814,"-6"),'Restated Depr'!$B$6:$G$7674,6,0)</f>
        <v>1.06E-2</v>
      </c>
      <c r="O814" s="29">
        <f t="shared" si="367"/>
        <v>75519.044946499998</v>
      </c>
      <c r="P814" s="29">
        <f t="shared" si="368"/>
        <v>-34909.747192250012</v>
      </c>
      <c r="Q814" t="s">
        <v>7819</v>
      </c>
    </row>
    <row r="815" spans="1:18" hidden="1">
      <c r="A815" t="s">
        <v>60</v>
      </c>
      <c r="B815" t="s">
        <v>1348</v>
      </c>
      <c r="C815" s="224" t="s">
        <v>7842</v>
      </c>
      <c r="D815" s="221">
        <v>312.08999999999997</v>
      </c>
      <c r="E815" s="324">
        <v>43039</v>
      </c>
      <c r="F815" s="1">
        <v>85493258.430000007</v>
      </c>
      <c r="G815" s="18">
        <v>1.55E-2</v>
      </c>
      <c r="H815" s="298">
        <v>110428.79</v>
      </c>
      <c r="I815" s="10">
        <v>85493258.430000007</v>
      </c>
      <c r="J815" s="11">
        <f t="shared" si="363"/>
        <v>1.55E-2</v>
      </c>
      <c r="K815" s="30">
        <f t="shared" si="364"/>
        <v>110428.79213875001</v>
      </c>
      <c r="L815" s="29">
        <f t="shared" si="365"/>
        <v>2.1387500164564699E-3</v>
      </c>
      <c r="M815" s="10">
        <f t="shared" si="366"/>
        <v>85493258.430000007</v>
      </c>
      <c r="N815" s="5">
        <f>VLOOKUP(CONCATENATE(A815,"-6"),'Restated Depr'!$B$6:$G$7674,6,0)</f>
        <v>1.06E-2</v>
      </c>
      <c r="O815" s="29">
        <f t="shared" si="367"/>
        <v>75519.044946499998</v>
      </c>
      <c r="P815" s="29">
        <f t="shared" si="368"/>
        <v>-34909.747192250012</v>
      </c>
      <c r="Q815" t="s">
        <v>7819</v>
      </c>
    </row>
    <row r="816" spans="1:18" hidden="1">
      <c r="A816" t="s">
        <v>60</v>
      </c>
      <c r="B816" t="s">
        <v>1349</v>
      </c>
      <c r="C816" s="224" t="s">
        <v>7842</v>
      </c>
      <c r="D816" s="221">
        <v>312.08999999999997</v>
      </c>
      <c r="E816" s="324">
        <v>43069</v>
      </c>
      <c r="F816" s="1">
        <v>85493258.430000007</v>
      </c>
      <c r="G816" s="18">
        <v>1.55E-2</v>
      </c>
      <c r="H816" s="298">
        <v>110428.79</v>
      </c>
      <c r="I816" s="10">
        <v>85493258.430000007</v>
      </c>
      <c r="J816" s="11">
        <f t="shared" si="363"/>
        <v>1.55E-2</v>
      </c>
      <c r="K816" s="30">
        <f t="shared" si="364"/>
        <v>110428.79213875001</v>
      </c>
      <c r="L816" s="29">
        <f t="shared" si="365"/>
        <v>2.1387500164564699E-3</v>
      </c>
      <c r="M816" s="10">
        <f t="shared" si="366"/>
        <v>85493258.430000007</v>
      </c>
      <c r="N816" s="5">
        <f>VLOOKUP(CONCATENATE(A816,"-6"),'Restated Depr'!$B$6:$G$7674,6,0)</f>
        <v>1.06E-2</v>
      </c>
      <c r="O816" s="29">
        <f t="shared" si="367"/>
        <v>75519.044946499998</v>
      </c>
      <c r="P816" s="29">
        <f t="shared" si="368"/>
        <v>-34909.747192250012</v>
      </c>
      <c r="Q816" t="s">
        <v>7819</v>
      </c>
    </row>
    <row r="817" spans="1:18" hidden="1">
      <c r="A817" t="s">
        <v>60</v>
      </c>
      <c r="B817" t="s">
        <v>1350</v>
      </c>
      <c r="C817" s="224" t="s">
        <v>7842</v>
      </c>
      <c r="D817" s="221">
        <v>312.08999999999997</v>
      </c>
      <c r="E817" s="324">
        <v>43100</v>
      </c>
      <c r="F817" s="1">
        <v>85493258.430000007</v>
      </c>
      <c r="G817" s="18">
        <v>1.34E-2</v>
      </c>
      <c r="H817" s="298">
        <v>95467.470000000016</v>
      </c>
      <c r="I817" s="10">
        <v>85493258.430000007</v>
      </c>
      <c r="J817" s="11">
        <f t="shared" si="363"/>
        <v>1.34E-2</v>
      </c>
      <c r="K817" s="30">
        <f t="shared" si="364"/>
        <v>95467.471913500005</v>
      </c>
      <c r="L817" s="29">
        <f t="shared" si="365"/>
        <v>1.9134999893140048E-3</v>
      </c>
      <c r="M817" s="10">
        <f t="shared" si="366"/>
        <v>85493258.430000007</v>
      </c>
      <c r="N817" s="5">
        <f>VLOOKUP(CONCATENATE(A817,"-6"),'Restated Depr'!$B$6:$G$7674,6,0)</f>
        <v>1.06E-2</v>
      </c>
      <c r="O817" s="29">
        <f t="shared" si="367"/>
        <v>75519.044946499998</v>
      </c>
      <c r="P817" s="29">
        <f t="shared" si="368"/>
        <v>-19948.426967000007</v>
      </c>
      <c r="Q817" t="s">
        <v>7819</v>
      </c>
    </row>
    <row r="818" spans="1:18" hidden="1">
      <c r="A818" t="s">
        <v>60</v>
      </c>
      <c r="B818" t="s">
        <v>1351</v>
      </c>
      <c r="C818" s="224" t="s">
        <v>7842</v>
      </c>
      <c r="D818" s="221">
        <v>312.08999999999997</v>
      </c>
      <c r="E818" s="324">
        <v>43131</v>
      </c>
      <c r="F818" s="1">
        <v>85493258.430000007</v>
      </c>
      <c r="G818" s="5">
        <v>1.06E-2</v>
      </c>
      <c r="H818" s="298">
        <v>75519.050000000017</v>
      </c>
      <c r="I818" s="10">
        <v>85493258.430000007</v>
      </c>
      <c r="J818" s="11">
        <f t="shared" si="363"/>
        <v>1.06E-2</v>
      </c>
      <c r="K818" s="30">
        <f t="shared" si="364"/>
        <v>75519.044946499998</v>
      </c>
      <c r="L818" s="29">
        <f t="shared" si="365"/>
        <v>-5.053500019130297E-3</v>
      </c>
      <c r="M818" s="10">
        <f t="shared" si="366"/>
        <v>85493258.430000007</v>
      </c>
      <c r="N818" s="5">
        <f>VLOOKUP(CONCATENATE(A818,"-6"),'Restated Depr'!$B$6:$G$7674,6,0)</f>
        <v>1.06E-2</v>
      </c>
      <c r="O818" s="29">
        <f t="shared" si="367"/>
        <v>75519.044946499998</v>
      </c>
      <c r="P818" s="29">
        <f t="shared" si="368"/>
        <v>0</v>
      </c>
      <c r="Q818" t="s">
        <v>7819</v>
      </c>
    </row>
    <row r="819" spans="1:18" hidden="1">
      <c r="A819" t="s">
        <v>60</v>
      </c>
      <c r="B819" t="s">
        <v>1352</v>
      </c>
      <c r="C819" s="224" t="s">
        <v>7842</v>
      </c>
      <c r="D819" s="221">
        <v>312.08999999999997</v>
      </c>
      <c r="E819" s="324">
        <v>43159</v>
      </c>
      <c r="F819" s="1">
        <v>85493258.430000007</v>
      </c>
      <c r="G819" s="5">
        <v>1.06E-2</v>
      </c>
      <c r="H819" s="298">
        <v>75519.050000000017</v>
      </c>
      <c r="I819" s="10">
        <v>85493258.430000007</v>
      </c>
      <c r="J819" s="11">
        <f t="shared" si="363"/>
        <v>1.06E-2</v>
      </c>
      <c r="K819" s="30">
        <f t="shared" si="364"/>
        <v>75519.044946499998</v>
      </c>
      <c r="L819" s="29">
        <f t="shared" si="365"/>
        <v>-5.053500019130297E-3</v>
      </c>
      <c r="M819" s="10">
        <f t="shared" si="366"/>
        <v>85493258.430000007</v>
      </c>
      <c r="N819" s="5">
        <f>VLOOKUP(CONCATENATE(A819,"-6"),'Restated Depr'!$B$6:$G$7674,6,0)</f>
        <v>1.06E-2</v>
      </c>
      <c r="O819" s="29">
        <f t="shared" si="367"/>
        <v>75519.044946499998</v>
      </c>
      <c r="P819" s="29">
        <f t="shared" si="368"/>
        <v>0</v>
      </c>
      <c r="Q819" t="s">
        <v>7819</v>
      </c>
    </row>
    <row r="820" spans="1:18" hidden="1">
      <c r="A820" t="s">
        <v>60</v>
      </c>
      <c r="B820" t="s">
        <v>1353</v>
      </c>
      <c r="C820" s="224" t="s">
        <v>7842</v>
      </c>
      <c r="D820" s="221">
        <v>312.08999999999997</v>
      </c>
      <c r="E820" s="324">
        <v>43190</v>
      </c>
      <c r="F820" s="1">
        <v>85493258.430000007</v>
      </c>
      <c r="G820" s="5">
        <v>1.06E-2</v>
      </c>
      <c r="H820" s="298">
        <v>75519.050000000017</v>
      </c>
      <c r="I820" s="10">
        <v>85493258.430000007</v>
      </c>
      <c r="J820" s="11">
        <f t="shared" si="363"/>
        <v>1.06E-2</v>
      </c>
      <c r="K820" s="30">
        <f t="shared" si="364"/>
        <v>75519.044946499998</v>
      </c>
      <c r="L820" s="29">
        <f t="shared" si="365"/>
        <v>-5.053500019130297E-3</v>
      </c>
      <c r="M820" s="10">
        <f t="shared" si="366"/>
        <v>85493258.430000007</v>
      </c>
      <c r="N820" s="5">
        <f>VLOOKUP(CONCATENATE(A820,"-6"),'Restated Depr'!$B$6:$G$7674,6,0)</f>
        <v>1.06E-2</v>
      </c>
      <c r="O820" s="29">
        <f t="shared" si="367"/>
        <v>75519.044946499998</v>
      </c>
      <c r="P820" s="29">
        <f t="shared" si="368"/>
        <v>0</v>
      </c>
      <c r="Q820" t="s">
        <v>7819</v>
      </c>
    </row>
    <row r="821" spans="1:18" hidden="1">
      <c r="A821" t="s">
        <v>60</v>
      </c>
      <c r="B821" t="s">
        <v>1354</v>
      </c>
      <c r="C821" s="224" t="s">
        <v>7842</v>
      </c>
      <c r="D821" s="221">
        <v>312.08999999999997</v>
      </c>
      <c r="E821" s="324">
        <v>43220</v>
      </c>
      <c r="F821" s="1">
        <v>85493258.430000007</v>
      </c>
      <c r="G821" s="5">
        <v>1.06E-2</v>
      </c>
      <c r="H821" s="298">
        <v>75519.050000000017</v>
      </c>
      <c r="I821" s="10">
        <v>85493258.430000007</v>
      </c>
      <c r="J821" s="11">
        <f t="shared" si="363"/>
        <v>1.06E-2</v>
      </c>
      <c r="K821" s="30">
        <f t="shared" si="364"/>
        <v>75519.044946499998</v>
      </c>
      <c r="L821" s="29">
        <f t="shared" si="365"/>
        <v>-5.053500019130297E-3</v>
      </c>
      <c r="M821" s="10">
        <f t="shared" si="366"/>
        <v>85493258.430000007</v>
      </c>
      <c r="N821" s="5">
        <f>VLOOKUP(CONCATENATE(A821,"-6"),'Restated Depr'!$B$6:$G$7674,6,0)</f>
        <v>1.06E-2</v>
      </c>
      <c r="O821" s="29">
        <f t="shared" si="367"/>
        <v>75519.044946499998</v>
      </c>
      <c r="P821" s="29">
        <f t="shared" si="368"/>
        <v>0</v>
      </c>
      <c r="Q821" t="s">
        <v>7819</v>
      </c>
    </row>
    <row r="822" spans="1:18" hidden="1">
      <c r="A822" t="s">
        <v>60</v>
      </c>
      <c r="B822" t="s">
        <v>1355</v>
      </c>
      <c r="C822" s="224" t="s">
        <v>7842</v>
      </c>
      <c r="D822" s="221">
        <v>312.08999999999997</v>
      </c>
      <c r="E822" s="324">
        <v>43251</v>
      </c>
      <c r="F822" s="1">
        <v>85493258.430000007</v>
      </c>
      <c r="G822" s="5">
        <v>1.06E-2</v>
      </c>
      <c r="H822" s="298">
        <v>75519.050000000017</v>
      </c>
      <c r="I822" s="10">
        <v>85493258.430000007</v>
      </c>
      <c r="J822" s="11">
        <f t="shared" si="363"/>
        <v>1.06E-2</v>
      </c>
      <c r="K822" s="30">
        <f t="shared" si="364"/>
        <v>75519.044946499998</v>
      </c>
      <c r="L822" s="29">
        <f t="shared" si="365"/>
        <v>-5.053500019130297E-3</v>
      </c>
      <c r="M822" s="10">
        <f t="shared" si="366"/>
        <v>85493258.430000007</v>
      </c>
      <c r="N822" s="5">
        <f>VLOOKUP(CONCATENATE(A822,"-6"),'Restated Depr'!$B$6:$G$7674,6,0)</f>
        <v>1.06E-2</v>
      </c>
      <c r="O822" s="29">
        <f t="shared" si="367"/>
        <v>75519.044946499998</v>
      </c>
      <c r="P822" s="29">
        <f t="shared" si="368"/>
        <v>0</v>
      </c>
      <c r="Q822" t="s">
        <v>7819</v>
      </c>
    </row>
    <row r="823" spans="1:18" hidden="1">
      <c r="A823" t="s">
        <v>60</v>
      </c>
      <c r="B823" t="s">
        <v>1356</v>
      </c>
      <c r="C823" s="224" t="s">
        <v>7842</v>
      </c>
      <c r="D823" s="221">
        <v>312.08999999999997</v>
      </c>
      <c r="E823" s="324">
        <v>43281</v>
      </c>
      <c r="F823" s="1">
        <v>85493258.430000007</v>
      </c>
      <c r="G823" s="5">
        <v>1.06E-2</v>
      </c>
      <c r="H823" s="298">
        <v>75519.050000000017</v>
      </c>
      <c r="I823" s="10">
        <v>85493258.430000007</v>
      </c>
      <c r="J823" s="11">
        <f t="shared" si="363"/>
        <v>1.06E-2</v>
      </c>
      <c r="K823" s="30">
        <f t="shared" si="364"/>
        <v>75519.044946499998</v>
      </c>
      <c r="L823" s="29">
        <f t="shared" si="365"/>
        <v>-5.053500019130297E-3</v>
      </c>
      <c r="M823" s="10">
        <f t="shared" si="366"/>
        <v>85493258.430000007</v>
      </c>
      <c r="N823" s="5">
        <f>VLOOKUP(CONCATENATE(A823,"-6"),'Restated Depr'!$B$6:$G$7674,6,0)</f>
        <v>1.06E-2</v>
      </c>
      <c r="O823" s="29">
        <f t="shared" si="367"/>
        <v>75519.044946499998</v>
      </c>
      <c r="P823" s="29">
        <f t="shared" si="368"/>
        <v>0</v>
      </c>
      <c r="Q823" t="s">
        <v>7819</v>
      </c>
      <c r="R823" s="5"/>
    </row>
    <row r="824" spans="1:18" ht="15.75" hidden="1" thickBot="1">
      <c r="A824" t="s">
        <v>60</v>
      </c>
      <c r="C824" s="224" t="s">
        <v>637</v>
      </c>
      <c r="D824" s="22"/>
      <c r="E824" s="323" t="s">
        <v>606</v>
      </c>
      <c r="F824" s="1"/>
      <c r="G824" s="5"/>
      <c r="H824" s="310">
        <f>SUM(H812:H823)</f>
        <v>1100725.7200000002</v>
      </c>
      <c r="I824" s="10"/>
      <c r="J824" s="10"/>
      <c r="K824" s="32">
        <f>SUM(K812:K823)</f>
        <v>1100725.70228625</v>
      </c>
      <c r="L824" s="28">
        <f>SUM(L812:L823)</f>
        <v>-1.7713750043185428E-2</v>
      </c>
      <c r="M824" s="10"/>
      <c r="N824" s="5"/>
      <c r="O824" s="28">
        <f>SUM(O812:O823)</f>
        <v>906228.53935799992</v>
      </c>
      <c r="P824" s="28">
        <f>SUM(P812:P823)</f>
        <v>-194497.16292825007</v>
      </c>
    </row>
    <row r="825" spans="1:18" hidden="1">
      <c r="A825" t="s">
        <v>61</v>
      </c>
      <c r="B825" t="s">
        <v>1357</v>
      </c>
      <c r="C825" s="224" t="s">
        <v>7842</v>
      </c>
      <c r="D825" s="221">
        <v>312.10000000000002</v>
      </c>
      <c r="E825" s="324">
        <v>42947</v>
      </c>
      <c r="F825" s="9">
        <v>4039578.7</v>
      </c>
      <c r="G825" s="18">
        <v>2.7987100000000001E-2</v>
      </c>
      <c r="H825" s="299">
        <v>9421.34</v>
      </c>
      <c r="I825" s="15">
        <v>4275028.6900000004</v>
      </c>
      <c r="J825" s="11">
        <f t="shared" ref="J825:J836" si="369">G825</f>
        <v>2.7987100000000001E-2</v>
      </c>
      <c r="K825" s="31">
        <f t="shared" ref="K825:K836" si="370">I825*J825/12</f>
        <v>9970.471287491584</v>
      </c>
      <c r="L825" s="289">
        <f t="shared" ref="L825:L836" si="371">K825-H825</f>
        <v>549.13128749158386</v>
      </c>
      <c r="M825" s="15">
        <f t="shared" ref="M825:M836" si="372">I825</f>
        <v>4275028.6900000004</v>
      </c>
      <c r="N825" s="5">
        <f>VLOOKUP(CONCATENATE(A825,"-6"),'Restated Depr'!$B$6:$G$7674,6,0)</f>
        <v>3.27E-2</v>
      </c>
      <c r="O825" s="289">
        <f t="shared" ref="O825:O836" si="373">M825*N825/12</f>
        <v>11649.453180250001</v>
      </c>
      <c r="P825" s="289">
        <f t="shared" ref="P825:P836" si="374">O825-K825</f>
        <v>1678.9818927584165</v>
      </c>
      <c r="Q825" t="s">
        <v>7819</v>
      </c>
    </row>
    <row r="826" spans="1:18" hidden="1">
      <c r="A826" t="s">
        <v>61</v>
      </c>
      <c r="B826" t="s">
        <v>1358</v>
      </c>
      <c r="C826" s="224" t="s">
        <v>7842</v>
      </c>
      <c r="D826" s="221">
        <v>312.10000000000002</v>
      </c>
      <c r="E826" s="324">
        <v>42978</v>
      </c>
      <c r="F826" s="1">
        <v>4039578.7</v>
      </c>
      <c r="G826" s="18">
        <v>2.7987100000000001E-2</v>
      </c>
      <c r="H826" s="298">
        <v>9421.34</v>
      </c>
      <c r="I826" s="10">
        <v>4275028.6900000004</v>
      </c>
      <c r="J826" s="11">
        <f t="shared" si="369"/>
        <v>2.7987100000000001E-2</v>
      </c>
      <c r="K826" s="30">
        <f t="shared" si="370"/>
        <v>9970.471287491584</v>
      </c>
      <c r="L826" s="29">
        <f t="shared" si="371"/>
        <v>549.13128749158386</v>
      </c>
      <c r="M826" s="10">
        <f t="shared" si="372"/>
        <v>4275028.6900000004</v>
      </c>
      <c r="N826" s="5">
        <f>VLOOKUP(CONCATENATE(A826,"-6"),'Restated Depr'!$B$6:$G$7674,6,0)</f>
        <v>3.27E-2</v>
      </c>
      <c r="O826" s="29">
        <f t="shared" si="373"/>
        <v>11649.453180250001</v>
      </c>
      <c r="P826" s="29">
        <f t="shared" si="374"/>
        <v>1678.9818927584165</v>
      </c>
      <c r="Q826" t="s">
        <v>7819</v>
      </c>
    </row>
    <row r="827" spans="1:18" hidden="1">
      <c r="A827" t="s">
        <v>61</v>
      </c>
      <c r="B827" t="s">
        <v>1359</v>
      </c>
      <c r="C827" s="224" t="s">
        <v>7842</v>
      </c>
      <c r="D827" s="221">
        <v>312.10000000000002</v>
      </c>
      <c r="E827" s="324">
        <v>43008</v>
      </c>
      <c r="F827" s="1">
        <v>4039578.7</v>
      </c>
      <c r="G827" s="18">
        <v>2.7987100000000001E-2</v>
      </c>
      <c r="H827" s="298">
        <v>9421.34</v>
      </c>
      <c r="I827" s="10">
        <v>4275028.6900000004</v>
      </c>
      <c r="J827" s="11">
        <f t="shared" si="369"/>
        <v>2.7987100000000001E-2</v>
      </c>
      <c r="K827" s="30">
        <f t="shared" si="370"/>
        <v>9970.471287491584</v>
      </c>
      <c r="L827" s="29">
        <f t="shared" si="371"/>
        <v>549.13128749158386</v>
      </c>
      <c r="M827" s="10">
        <f t="shared" si="372"/>
        <v>4275028.6900000004</v>
      </c>
      <c r="N827" s="5">
        <f>VLOOKUP(CONCATENATE(A827,"-6"),'Restated Depr'!$B$6:$G$7674,6,0)</f>
        <v>3.27E-2</v>
      </c>
      <c r="O827" s="29">
        <f t="shared" si="373"/>
        <v>11649.453180250001</v>
      </c>
      <c r="P827" s="29">
        <f t="shared" si="374"/>
        <v>1678.9818927584165</v>
      </c>
      <c r="Q827" t="s">
        <v>7819</v>
      </c>
    </row>
    <row r="828" spans="1:18" hidden="1">
      <c r="A828" t="s">
        <v>61</v>
      </c>
      <c r="B828" t="s">
        <v>1360</v>
      </c>
      <c r="C828" s="224" t="s">
        <v>7842</v>
      </c>
      <c r="D828" s="221">
        <v>312.10000000000002</v>
      </c>
      <c r="E828" s="324">
        <v>43039</v>
      </c>
      <c r="F828" s="1">
        <v>4039578.7</v>
      </c>
      <c r="G828" s="18">
        <v>2.7987100000000001E-2</v>
      </c>
      <c r="H828" s="298">
        <v>9421.34</v>
      </c>
      <c r="I828" s="10">
        <v>4275028.6900000004</v>
      </c>
      <c r="J828" s="11">
        <f t="shared" si="369"/>
        <v>2.7987100000000001E-2</v>
      </c>
      <c r="K828" s="30">
        <f t="shared" si="370"/>
        <v>9970.471287491584</v>
      </c>
      <c r="L828" s="29">
        <f t="shared" si="371"/>
        <v>549.13128749158386</v>
      </c>
      <c r="M828" s="10">
        <f t="shared" si="372"/>
        <v>4275028.6900000004</v>
      </c>
      <c r="N828" s="5">
        <f>VLOOKUP(CONCATENATE(A828,"-6"),'Restated Depr'!$B$6:$G$7674,6,0)</f>
        <v>3.27E-2</v>
      </c>
      <c r="O828" s="29">
        <f t="shared" si="373"/>
        <v>11649.453180250001</v>
      </c>
      <c r="P828" s="29">
        <f t="shared" si="374"/>
        <v>1678.9818927584165</v>
      </c>
      <c r="Q828" t="s">
        <v>7819</v>
      </c>
    </row>
    <row r="829" spans="1:18" hidden="1">
      <c r="A829" t="s">
        <v>61</v>
      </c>
      <c r="B829" t="s">
        <v>1361</v>
      </c>
      <c r="C829" s="224" t="s">
        <v>7842</v>
      </c>
      <c r="D829" s="221">
        <v>312.10000000000002</v>
      </c>
      <c r="E829" s="324">
        <v>43069</v>
      </c>
      <c r="F829" s="1">
        <v>4039578.7</v>
      </c>
      <c r="G829" s="18">
        <v>2.7987100000000001E-2</v>
      </c>
      <c r="H829" s="298">
        <v>9421.34</v>
      </c>
      <c r="I829" s="10">
        <v>4275028.6900000004</v>
      </c>
      <c r="J829" s="11">
        <f t="shared" si="369"/>
        <v>2.7987100000000001E-2</v>
      </c>
      <c r="K829" s="30">
        <f t="shared" si="370"/>
        <v>9970.471287491584</v>
      </c>
      <c r="L829" s="29">
        <f t="shared" si="371"/>
        <v>549.13128749158386</v>
      </c>
      <c r="M829" s="10">
        <f t="shared" si="372"/>
        <v>4275028.6900000004</v>
      </c>
      <c r="N829" s="5">
        <f>VLOOKUP(CONCATENATE(A829,"-6"),'Restated Depr'!$B$6:$G$7674,6,0)</f>
        <v>3.27E-2</v>
      </c>
      <c r="O829" s="29">
        <f t="shared" si="373"/>
        <v>11649.453180250001</v>
      </c>
      <c r="P829" s="29">
        <f t="shared" si="374"/>
        <v>1678.9818927584165</v>
      </c>
      <c r="Q829" t="s">
        <v>7819</v>
      </c>
    </row>
    <row r="830" spans="1:18" hidden="1">
      <c r="A830" t="s">
        <v>61</v>
      </c>
      <c r="B830" t="s">
        <v>1362</v>
      </c>
      <c r="C830" s="224" t="s">
        <v>7842</v>
      </c>
      <c r="D830" s="221">
        <v>312.10000000000002</v>
      </c>
      <c r="E830" s="324">
        <v>43100</v>
      </c>
      <c r="F830" s="1">
        <v>4039578.7</v>
      </c>
      <c r="G830" s="18">
        <v>0.03</v>
      </c>
      <c r="H830" s="298">
        <v>10098.939999999999</v>
      </c>
      <c r="I830" s="10">
        <v>4275028.6900000004</v>
      </c>
      <c r="J830" s="11">
        <f t="shared" si="369"/>
        <v>0.03</v>
      </c>
      <c r="K830" s="30">
        <f t="shared" si="370"/>
        <v>10687.571725</v>
      </c>
      <c r="L830" s="29">
        <f t="shared" si="371"/>
        <v>588.6317250000011</v>
      </c>
      <c r="M830" s="10">
        <f t="shared" si="372"/>
        <v>4275028.6900000004</v>
      </c>
      <c r="N830" s="5">
        <f>VLOOKUP(CONCATENATE(A830,"-6"),'Restated Depr'!$B$6:$G$7674,6,0)</f>
        <v>3.27E-2</v>
      </c>
      <c r="O830" s="29">
        <f t="shared" si="373"/>
        <v>11649.453180250001</v>
      </c>
      <c r="P830" s="29">
        <f t="shared" si="374"/>
        <v>961.88145525000073</v>
      </c>
      <c r="Q830" t="s">
        <v>7819</v>
      </c>
    </row>
    <row r="831" spans="1:18" hidden="1">
      <c r="A831" t="s">
        <v>61</v>
      </c>
      <c r="B831" t="s">
        <v>1363</v>
      </c>
      <c r="C831" s="224" t="s">
        <v>7842</v>
      </c>
      <c r="D831" s="221">
        <v>312.10000000000002</v>
      </c>
      <c r="E831" s="324">
        <v>43131</v>
      </c>
      <c r="F831" s="1">
        <v>4039578.7</v>
      </c>
      <c r="G831" s="5">
        <v>3.27E-2</v>
      </c>
      <c r="H831" s="298">
        <v>11007.85</v>
      </c>
      <c r="I831" s="10">
        <v>4275028.6900000004</v>
      </c>
      <c r="J831" s="11">
        <f t="shared" si="369"/>
        <v>3.27E-2</v>
      </c>
      <c r="K831" s="30">
        <f t="shared" si="370"/>
        <v>11649.453180250001</v>
      </c>
      <c r="L831" s="29">
        <f t="shared" si="371"/>
        <v>641.60318025000015</v>
      </c>
      <c r="M831" s="10">
        <f t="shared" si="372"/>
        <v>4275028.6900000004</v>
      </c>
      <c r="N831" s="5">
        <f>VLOOKUP(CONCATENATE(A831,"-6"),'Restated Depr'!$B$6:$G$7674,6,0)</f>
        <v>3.27E-2</v>
      </c>
      <c r="O831" s="29">
        <f t="shared" si="373"/>
        <v>11649.453180250001</v>
      </c>
      <c r="P831" s="29">
        <f t="shared" si="374"/>
        <v>0</v>
      </c>
      <c r="Q831" t="s">
        <v>7819</v>
      </c>
    </row>
    <row r="832" spans="1:18" hidden="1">
      <c r="A832" t="s">
        <v>61</v>
      </c>
      <c r="B832" t="s">
        <v>1364</v>
      </c>
      <c r="C832" s="224" t="s">
        <v>7842</v>
      </c>
      <c r="D832" s="221">
        <v>312.10000000000002</v>
      </c>
      <c r="E832" s="324">
        <v>43159</v>
      </c>
      <c r="F832" s="1">
        <v>4039578.7</v>
      </c>
      <c r="G832" s="5">
        <v>3.27E-2</v>
      </c>
      <c r="H832" s="298">
        <v>11007.85</v>
      </c>
      <c r="I832" s="10">
        <v>4275028.6900000004</v>
      </c>
      <c r="J832" s="11">
        <f t="shared" si="369"/>
        <v>3.27E-2</v>
      </c>
      <c r="K832" s="30">
        <f t="shared" si="370"/>
        <v>11649.453180250001</v>
      </c>
      <c r="L832" s="29">
        <f t="shared" si="371"/>
        <v>641.60318025000015</v>
      </c>
      <c r="M832" s="10">
        <f t="shared" si="372"/>
        <v>4275028.6900000004</v>
      </c>
      <c r="N832" s="5">
        <f>VLOOKUP(CONCATENATE(A832,"-6"),'Restated Depr'!$B$6:$G$7674,6,0)</f>
        <v>3.27E-2</v>
      </c>
      <c r="O832" s="29">
        <f t="shared" si="373"/>
        <v>11649.453180250001</v>
      </c>
      <c r="P832" s="29">
        <f t="shared" si="374"/>
        <v>0</v>
      </c>
      <c r="Q832" t="s">
        <v>7819</v>
      </c>
    </row>
    <row r="833" spans="1:18" hidden="1">
      <c r="A833" t="s">
        <v>61</v>
      </c>
      <c r="B833" t="s">
        <v>1365</v>
      </c>
      <c r="C833" s="224" t="s">
        <v>7842</v>
      </c>
      <c r="D833" s="221">
        <v>312.10000000000002</v>
      </c>
      <c r="E833" s="324">
        <v>43190</v>
      </c>
      <c r="F833" s="1">
        <v>4039578.7</v>
      </c>
      <c r="G833" s="5">
        <v>3.27E-2</v>
      </c>
      <c r="H833" s="298">
        <v>11007.85</v>
      </c>
      <c r="I833" s="10">
        <v>4275028.6900000004</v>
      </c>
      <c r="J833" s="11">
        <f t="shared" si="369"/>
        <v>3.27E-2</v>
      </c>
      <c r="K833" s="30">
        <f t="shared" si="370"/>
        <v>11649.453180250001</v>
      </c>
      <c r="L833" s="29">
        <f t="shared" si="371"/>
        <v>641.60318025000015</v>
      </c>
      <c r="M833" s="10">
        <f t="shared" si="372"/>
        <v>4275028.6900000004</v>
      </c>
      <c r="N833" s="5">
        <f>VLOOKUP(CONCATENATE(A833,"-6"),'Restated Depr'!$B$6:$G$7674,6,0)</f>
        <v>3.27E-2</v>
      </c>
      <c r="O833" s="29">
        <f t="shared" si="373"/>
        <v>11649.453180250001</v>
      </c>
      <c r="P833" s="29">
        <f t="shared" si="374"/>
        <v>0</v>
      </c>
      <c r="Q833" t="s">
        <v>7819</v>
      </c>
    </row>
    <row r="834" spans="1:18" hidden="1">
      <c r="A834" t="s">
        <v>61</v>
      </c>
      <c r="B834" t="s">
        <v>1366</v>
      </c>
      <c r="C834" s="224" t="s">
        <v>7842</v>
      </c>
      <c r="D834" s="221">
        <v>312.10000000000002</v>
      </c>
      <c r="E834" s="324">
        <v>43220</v>
      </c>
      <c r="F834" s="1">
        <v>4039578.7</v>
      </c>
      <c r="G834" s="5">
        <v>3.27E-2</v>
      </c>
      <c r="H834" s="298">
        <v>11007.85</v>
      </c>
      <c r="I834" s="10">
        <v>4275028.6900000004</v>
      </c>
      <c r="J834" s="11">
        <f t="shared" si="369"/>
        <v>3.27E-2</v>
      </c>
      <c r="K834" s="30">
        <f t="shared" si="370"/>
        <v>11649.453180250001</v>
      </c>
      <c r="L834" s="29">
        <f t="shared" si="371"/>
        <v>641.60318025000015</v>
      </c>
      <c r="M834" s="10">
        <f t="shared" si="372"/>
        <v>4275028.6900000004</v>
      </c>
      <c r="N834" s="5">
        <f>VLOOKUP(CONCATENATE(A834,"-6"),'Restated Depr'!$B$6:$G$7674,6,0)</f>
        <v>3.27E-2</v>
      </c>
      <c r="O834" s="29">
        <f t="shared" si="373"/>
        <v>11649.453180250001</v>
      </c>
      <c r="P834" s="29">
        <f t="shared" si="374"/>
        <v>0</v>
      </c>
      <c r="Q834" t="s">
        <v>7819</v>
      </c>
    </row>
    <row r="835" spans="1:18" hidden="1">
      <c r="A835" t="s">
        <v>61</v>
      </c>
      <c r="B835" t="s">
        <v>1367</v>
      </c>
      <c r="C835" s="224" t="s">
        <v>7842</v>
      </c>
      <c r="D835" s="221">
        <v>312.10000000000002</v>
      </c>
      <c r="E835" s="324">
        <v>43251</v>
      </c>
      <c r="F835" s="1">
        <v>4160016.37</v>
      </c>
      <c r="G835" s="5">
        <v>3.27E-2</v>
      </c>
      <c r="H835" s="298">
        <v>11336.049999999997</v>
      </c>
      <c r="I835" s="10">
        <v>4275028.6900000004</v>
      </c>
      <c r="J835" s="11">
        <f t="shared" si="369"/>
        <v>3.27E-2</v>
      </c>
      <c r="K835" s="30">
        <f t="shared" si="370"/>
        <v>11649.453180250001</v>
      </c>
      <c r="L835" s="29">
        <f t="shared" si="371"/>
        <v>313.40318025000306</v>
      </c>
      <c r="M835" s="10">
        <f t="shared" si="372"/>
        <v>4275028.6900000004</v>
      </c>
      <c r="N835" s="5">
        <f>VLOOKUP(CONCATENATE(A835,"-6"),'Restated Depr'!$B$6:$G$7674,6,0)</f>
        <v>3.27E-2</v>
      </c>
      <c r="O835" s="29">
        <f t="shared" si="373"/>
        <v>11649.453180250001</v>
      </c>
      <c r="P835" s="29">
        <f t="shared" si="374"/>
        <v>0</v>
      </c>
      <c r="Q835" t="s">
        <v>7819</v>
      </c>
    </row>
    <row r="836" spans="1:18" hidden="1">
      <c r="A836" t="s">
        <v>61</v>
      </c>
      <c r="B836" t="s">
        <v>1368</v>
      </c>
      <c r="C836" s="224" t="s">
        <v>7842</v>
      </c>
      <c r="D836" s="221">
        <v>312.10000000000002</v>
      </c>
      <c r="E836" s="324">
        <v>43281</v>
      </c>
      <c r="F836" s="1">
        <v>4275028.6900000004</v>
      </c>
      <c r="G836" s="5">
        <v>3.27E-2</v>
      </c>
      <c r="H836" s="298">
        <v>11649.450000000003</v>
      </c>
      <c r="I836" s="10">
        <v>4275028.6900000004</v>
      </c>
      <c r="J836" s="11">
        <f t="shared" si="369"/>
        <v>3.27E-2</v>
      </c>
      <c r="K836" s="30">
        <f t="shared" si="370"/>
        <v>11649.453180250001</v>
      </c>
      <c r="L836" s="29">
        <f t="shared" si="371"/>
        <v>3.1802499979676213E-3</v>
      </c>
      <c r="M836" s="10">
        <f t="shared" si="372"/>
        <v>4275028.6900000004</v>
      </c>
      <c r="N836" s="5">
        <f>VLOOKUP(CONCATENATE(A836,"-6"),'Restated Depr'!$B$6:$G$7674,6,0)</f>
        <v>3.27E-2</v>
      </c>
      <c r="O836" s="29">
        <f t="shared" si="373"/>
        <v>11649.453180250001</v>
      </c>
      <c r="P836" s="29">
        <f t="shared" si="374"/>
        <v>0</v>
      </c>
      <c r="Q836" t="s">
        <v>7819</v>
      </c>
      <c r="R836" s="5"/>
    </row>
    <row r="837" spans="1:18" ht="15.75" hidden="1" thickBot="1">
      <c r="A837" t="s">
        <v>61</v>
      </c>
      <c r="C837" s="224" t="s">
        <v>637</v>
      </c>
      <c r="D837" s="22"/>
      <c r="E837" s="323" t="s">
        <v>606</v>
      </c>
      <c r="F837" s="1"/>
      <c r="G837" s="5"/>
      <c r="H837" s="310">
        <f>SUM(H825:H836)</f>
        <v>124222.54000000002</v>
      </c>
      <c r="I837" s="10"/>
      <c r="J837" s="10"/>
      <c r="K837" s="32">
        <f>SUM(K825:K836)</f>
        <v>130436.64724395792</v>
      </c>
      <c r="L837" s="28">
        <f>SUM(L825:L836)</f>
        <v>6214.107243957922</v>
      </c>
      <c r="M837" s="10"/>
      <c r="N837" s="5"/>
      <c r="O837" s="28">
        <f>SUM(O825:O836)</f>
        <v>139793.43816300001</v>
      </c>
      <c r="P837" s="28">
        <f>SUM(P825:P836)</f>
        <v>9356.7909190420833</v>
      </c>
    </row>
    <row r="838" spans="1:18" hidden="1">
      <c r="A838" t="s">
        <v>62</v>
      </c>
      <c r="B838" t="s">
        <v>1369</v>
      </c>
      <c r="C838" s="224" t="s">
        <v>7842</v>
      </c>
      <c r="D838" s="221">
        <v>312.10000000000002</v>
      </c>
      <c r="E838" s="324">
        <v>42947</v>
      </c>
      <c r="F838" s="9">
        <v>22269601</v>
      </c>
      <c r="G838" s="18">
        <v>2.7987100000000001E-2</v>
      </c>
      <c r="H838" s="299">
        <v>51938.46</v>
      </c>
      <c r="I838" s="15">
        <v>22341647.780000001</v>
      </c>
      <c r="J838" s="11">
        <f t="shared" ref="J838:J849" si="375">G838</f>
        <v>2.7987100000000001E-2</v>
      </c>
      <c r="K838" s="31">
        <f t="shared" ref="K838:K849" si="376">I838*J838/12</f>
        <v>52106.494215303166</v>
      </c>
      <c r="L838" s="289">
        <f t="shared" ref="L838:L849" si="377">K838-H838</f>
        <v>168.034215303167</v>
      </c>
      <c r="M838" s="15">
        <f t="shared" ref="M838:M849" si="378">I838</f>
        <v>22341647.780000001</v>
      </c>
      <c r="N838" s="5">
        <f>VLOOKUP(CONCATENATE(A838,"-6"),'Restated Depr'!$B$6:$G$7674,6,0)</f>
        <v>3.27E-2</v>
      </c>
      <c r="O838" s="289">
        <f t="shared" ref="O838:O849" si="379">M838*N838/12</f>
        <v>60880.990200500004</v>
      </c>
      <c r="P838" s="289">
        <f t="shared" ref="P838:P849" si="380">O838-K838</f>
        <v>8774.4959851968379</v>
      </c>
      <c r="Q838" t="s">
        <v>7819</v>
      </c>
    </row>
    <row r="839" spans="1:18" hidden="1">
      <c r="A839" t="s">
        <v>62</v>
      </c>
      <c r="B839" t="s">
        <v>1370</v>
      </c>
      <c r="C839" s="224" t="s">
        <v>7842</v>
      </c>
      <c r="D839" s="221">
        <v>312.10000000000002</v>
      </c>
      <c r="E839" s="324">
        <v>42978</v>
      </c>
      <c r="F839" s="1">
        <v>22269601</v>
      </c>
      <c r="G839" s="18">
        <v>2.7987100000000001E-2</v>
      </c>
      <c r="H839" s="298">
        <v>51938.46</v>
      </c>
      <c r="I839" s="10">
        <v>22341647.780000001</v>
      </c>
      <c r="J839" s="11">
        <f t="shared" si="375"/>
        <v>2.7987100000000001E-2</v>
      </c>
      <c r="K839" s="30">
        <f t="shared" si="376"/>
        <v>52106.494215303166</v>
      </c>
      <c r="L839" s="29">
        <f t="shared" si="377"/>
        <v>168.034215303167</v>
      </c>
      <c r="M839" s="10">
        <f t="shared" si="378"/>
        <v>22341647.780000001</v>
      </c>
      <c r="N839" s="5">
        <f>VLOOKUP(CONCATENATE(A839,"-6"),'Restated Depr'!$B$6:$G$7674,6,0)</f>
        <v>3.27E-2</v>
      </c>
      <c r="O839" s="29">
        <f t="shared" si="379"/>
        <v>60880.990200500004</v>
      </c>
      <c r="P839" s="29">
        <f t="shared" si="380"/>
        <v>8774.4959851968379</v>
      </c>
      <c r="Q839" t="s">
        <v>7819</v>
      </c>
    </row>
    <row r="840" spans="1:18" hidden="1">
      <c r="A840" t="s">
        <v>62</v>
      </c>
      <c r="B840" t="s">
        <v>1371</v>
      </c>
      <c r="C840" s="224" t="s">
        <v>7842</v>
      </c>
      <c r="D840" s="221">
        <v>312.10000000000002</v>
      </c>
      <c r="E840" s="324">
        <v>43008</v>
      </c>
      <c r="F840" s="1">
        <v>22269601</v>
      </c>
      <c r="G840" s="18">
        <v>2.7987100000000001E-2</v>
      </c>
      <c r="H840" s="298">
        <v>51938.46</v>
      </c>
      <c r="I840" s="10">
        <v>22341647.780000001</v>
      </c>
      <c r="J840" s="11">
        <f t="shared" si="375"/>
        <v>2.7987100000000001E-2</v>
      </c>
      <c r="K840" s="30">
        <f t="shared" si="376"/>
        <v>52106.494215303166</v>
      </c>
      <c r="L840" s="29">
        <f t="shared" si="377"/>
        <v>168.034215303167</v>
      </c>
      <c r="M840" s="10">
        <f t="shared" si="378"/>
        <v>22341647.780000001</v>
      </c>
      <c r="N840" s="5">
        <f>VLOOKUP(CONCATENATE(A840,"-6"),'Restated Depr'!$B$6:$G$7674,6,0)</f>
        <v>3.27E-2</v>
      </c>
      <c r="O840" s="29">
        <f t="shared" si="379"/>
        <v>60880.990200500004</v>
      </c>
      <c r="P840" s="29">
        <f t="shared" si="380"/>
        <v>8774.4959851968379</v>
      </c>
      <c r="Q840" t="s">
        <v>7819</v>
      </c>
    </row>
    <row r="841" spans="1:18" hidden="1">
      <c r="A841" t="s">
        <v>62</v>
      </c>
      <c r="B841" t="s">
        <v>1372</v>
      </c>
      <c r="C841" s="224" t="s">
        <v>7842</v>
      </c>
      <c r="D841" s="221">
        <v>312.10000000000002</v>
      </c>
      <c r="E841" s="324">
        <v>43039</v>
      </c>
      <c r="F841" s="1">
        <v>22269601</v>
      </c>
      <c r="G841" s="18">
        <v>2.7987100000000001E-2</v>
      </c>
      <c r="H841" s="298">
        <v>51938.46</v>
      </c>
      <c r="I841" s="10">
        <v>22341647.780000001</v>
      </c>
      <c r="J841" s="11">
        <f t="shared" si="375"/>
        <v>2.7987100000000001E-2</v>
      </c>
      <c r="K841" s="30">
        <f t="shared" si="376"/>
        <v>52106.494215303166</v>
      </c>
      <c r="L841" s="29">
        <f t="shared" si="377"/>
        <v>168.034215303167</v>
      </c>
      <c r="M841" s="10">
        <f t="shared" si="378"/>
        <v>22341647.780000001</v>
      </c>
      <c r="N841" s="5">
        <f>VLOOKUP(CONCATENATE(A841,"-6"),'Restated Depr'!$B$6:$G$7674,6,0)</f>
        <v>3.27E-2</v>
      </c>
      <c r="O841" s="29">
        <f t="shared" si="379"/>
        <v>60880.990200500004</v>
      </c>
      <c r="P841" s="29">
        <f t="shared" si="380"/>
        <v>8774.4959851968379</v>
      </c>
      <c r="Q841" t="s">
        <v>7819</v>
      </c>
    </row>
    <row r="842" spans="1:18" hidden="1">
      <c r="A842" t="s">
        <v>62</v>
      </c>
      <c r="B842" t="s">
        <v>1373</v>
      </c>
      <c r="C842" s="224" t="s">
        <v>7842</v>
      </c>
      <c r="D842" s="221">
        <v>312.10000000000002</v>
      </c>
      <c r="E842" s="324">
        <v>43069</v>
      </c>
      <c r="F842" s="1">
        <v>22269601</v>
      </c>
      <c r="G842" s="18">
        <v>2.7987100000000001E-2</v>
      </c>
      <c r="H842" s="298">
        <v>51938.46</v>
      </c>
      <c r="I842" s="10">
        <v>22341647.780000001</v>
      </c>
      <c r="J842" s="11">
        <f t="shared" si="375"/>
        <v>2.7987100000000001E-2</v>
      </c>
      <c r="K842" s="30">
        <f t="shared" si="376"/>
        <v>52106.494215303166</v>
      </c>
      <c r="L842" s="29">
        <f t="shared" si="377"/>
        <v>168.034215303167</v>
      </c>
      <c r="M842" s="10">
        <f t="shared" si="378"/>
        <v>22341647.780000001</v>
      </c>
      <c r="N842" s="5">
        <f>VLOOKUP(CONCATENATE(A842,"-6"),'Restated Depr'!$B$6:$G$7674,6,0)</f>
        <v>3.27E-2</v>
      </c>
      <c r="O842" s="29">
        <f t="shared" si="379"/>
        <v>60880.990200500004</v>
      </c>
      <c r="P842" s="29">
        <f t="shared" si="380"/>
        <v>8774.4959851968379</v>
      </c>
      <c r="Q842" t="s">
        <v>7819</v>
      </c>
    </row>
    <row r="843" spans="1:18" hidden="1">
      <c r="A843" t="s">
        <v>62</v>
      </c>
      <c r="B843" t="s">
        <v>1374</v>
      </c>
      <c r="C843" s="224" t="s">
        <v>7842</v>
      </c>
      <c r="D843" s="221">
        <v>312.10000000000002</v>
      </c>
      <c r="E843" s="324">
        <v>43100</v>
      </c>
      <c r="F843" s="1">
        <v>22269601</v>
      </c>
      <c r="G843" s="18">
        <v>0.03</v>
      </c>
      <c r="H843" s="298">
        <v>55674</v>
      </c>
      <c r="I843" s="10">
        <v>22341647.780000001</v>
      </c>
      <c r="J843" s="11">
        <f t="shared" si="375"/>
        <v>0.03</v>
      </c>
      <c r="K843" s="30">
        <f t="shared" si="376"/>
        <v>55854.119449999998</v>
      </c>
      <c r="L843" s="29">
        <f t="shared" si="377"/>
        <v>180.11944999999832</v>
      </c>
      <c r="M843" s="10">
        <f t="shared" si="378"/>
        <v>22341647.780000001</v>
      </c>
      <c r="N843" s="5">
        <f>VLOOKUP(CONCATENATE(A843,"-6"),'Restated Depr'!$B$6:$G$7674,6,0)</f>
        <v>3.27E-2</v>
      </c>
      <c r="O843" s="29">
        <f t="shared" si="379"/>
        <v>60880.990200500004</v>
      </c>
      <c r="P843" s="29">
        <f t="shared" si="380"/>
        <v>5026.8707505000057</v>
      </c>
      <c r="Q843" t="s">
        <v>7819</v>
      </c>
    </row>
    <row r="844" spans="1:18" hidden="1">
      <c r="A844" t="s">
        <v>62</v>
      </c>
      <c r="B844" t="s">
        <v>1375</v>
      </c>
      <c r="C844" s="224" t="s">
        <v>7842</v>
      </c>
      <c r="D844" s="221">
        <v>312.10000000000002</v>
      </c>
      <c r="E844" s="324">
        <v>43131</v>
      </c>
      <c r="F844" s="1">
        <v>22269601</v>
      </c>
      <c r="G844" s="5">
        <v>3.27E-2</v>
      </c>
      <c r="H844" s="298">
        <v>60684.66</v>
      </c>
      <c r="I844" s="10">
        <v>22341647.780000001</v>
      </c>
      <c r="J844" s="11">
        <f t="shared" si="375"/>
        <v>3.27E-2</v>
      </c>
      <c r="K844" s="30">
        <f t="shared" si="376"/>
        <v>60880.990200500004</v>
      </c>
      <c r="L844" s="29">
        <f t="shared" si="377"/>
        <v>196.3302005000005</v>
      </c>
      <c r="M844" s="10">
        <f t="shared" si="378"/>
        <v>22341647.780000001</v>
      </c>
      <c r="N844" s="5">
        <f>VLOOKUP(CONCATENATE(A844,"-6"),'Restated Depr'!$B$6:$G$7674,6,0)</f>
        <v>3.27E-2</v>
      </c>
      <c r="O844" s="29">
        <f t="shared" si="379"/>
        <v>60880.990200500004</v>
      </c>
      <c r="P844" s="29">
        <f t="shared" si="380"/>
        <v>0</v>
      </c>
      <c r="Q844" t="s">
        <v>7819</v>
      </c>
    </row>
    <row r="845" spans="1:18" hidden="1">
      <c r="A845" t="s">
        <v>62</v>
      </c>
      <c r="B845" t="s">
        <v>1376</v>
      </c>
      <c r="C845" s="224" t="s">
        <v>7842</v>
      </c>
      <c r="D845" s="221">
        <v>312.10000000000002</v>
      </c>
      <c r="E845" s="324">
        <v>43159</v>
      </c>
      <c r="F845" s="1">
        <v>22269601</v>
      </c>
      <c r="G845" s="5">
        <v>3.27E-2</v>
      </c>
      <c r="H845" s="298">
        <v>60684.66</v>
      </c>
      <c r="I845" s="10">
        <v>22341647.780000001</v>
      </c>
      <c r="J845" s="11">
        <f t="shared" si="375"/>
        <v>3.27E-2</v>
      </c>
      <c r="K845" s="30">
        <f t="shared" si="376"/>
        <v>60880.990200500004</v>
      </c>
      <c r="L845" s="29">
        <f t="shared" si="377"/>
        <v>196.3302005000005</v>
      </c>
      <c r="M845" s="10">
        <f t="shared" si="378"/>
        <v>22341647.780000001</v>
      </c>
      <c r="N845" s="5">
        <f>VLOOKUP(CONCATENATE(A845,"-6"),'Restated Depr'!$B$6:$G$7674,6,0)</f>
        <v>3.27E-2</v>
      </c>
      <c r="O845" s="29">
        <f t="shared" si="379"/>
        <v>60880.990200500004</v>
      </c>
      <c r="P845" s="29">
        <f t="shared" si="380"/>
        <v>0</v>
      </c>
      <c r="Q845" t="s">
        <v>7819</v>
      </c>
    </row>
    <row r="846" spans="1:18" hidden="1">
      <c r="A846" t="s">
        <v>62</v>
      </c>
      <c r="B846" t="s">
        <v>1377</v>
      </c>
      <c r="C846" s="224" t="s">
        <v>7842</v>
      </c>
      <c r="D846" s="221">
        <v>312.10000000000002</v>
      </c>
      <c r="E846" s="324">
        <v>43190</v>
      </c>
      <c r="F846" s="1">
        <v>22305624.390000001</v>
      </c>
      <c r="G846" s="5">
        <v>3.27E-2</v>
      </c>
      <c r="H846" s="298">
        <v>60782.82</v>
      </c>
      <c r="I846" s="10">
        <v>22341647.780000001</v>
      </c>
      <c r="J846" s="11">
        <f t="shared" si="375"/>
        <v>3.27E-2</v>
      </c>
      <c r="K846" s="30">
        <f t="shared" si="376"/>
        <v>60880.990200500004</v>
      </c>
      <c r="L846" s="29">
        <f t="shared" si="377"/>
        <v>98.170200500004285</v>
      </c>
      <c r="M846" s="10">
        <f t="shared" si="378"/>
        <v>22341647.780000001</v>
      </c>
      <c r="N846" s="5">
        <f>VLOOKUP(CONCATENATE(A846,"-6"),'Restated Depr'!$B$6:$G$7674,6,0)</f>
        <v>3.27E-2</v>
      </c>
      <c r="O846" s="29">
        <f t="shared" si="379"/>
        <v>60880.990200500004</v>
      </c>
      <c r="P846" s="29">
        <f t="shared" si="380"/>
        <v>0</v>
      </c>
      <c r="Q846" t="s">
        <v>7819</v>
      </c>
    </row>
    <row r="847" spans="1:18" hidden="1">
      <c r="A847" t="s">
        <v>62</v>
      </c>
      <c r="B847" t="s">
        <v>1378</v>
      </c>
      <c r="C847" s="224" t="s">
        <v>7842</v>
      </c>
      <c r="D847" s="221">
        <v>312.10000000000002</v>
      </c>
      <c r="E847" s="324">
        <v>43220</v>
      </c>
      <c r="F847" s="1">
        <v>22341647.780000001</v>
      </c>
      <c r="G847" s="5">
        <v>3.27E-2</v>
      </c>
      <c r="H847" s="298">
        <v>60880.99</v>
      </c>
      <c r="I847" s="10">
        <v>22341647.780000001</v>
      </c>
      <c r="J847" s="11">
        <f t="shared" si="375"/>
        <v>3.27E-2</v>
      </c>
      <c r="K847" s="30">
        <f t="shared" si="376"/>
        <v>60880.990200500004</v>
      </c>
      <c r="L847" s="29">
        <f t="shared" si="377"/>
        <v>2.0050000603077933E-4</v>
      </c>
      <c r="M847" s="10">
        <f t="shared" si="378"/>
        <v>22341647.780000001</v>
      </c>
      <c r="N847" s="5">
        <f>VLOOKUP(CONCATENATE(A847,"-6"),'Restated Depr'!$B$6:$G$7674,6,0)</f>
        <v>3.27E-2</v>
      </c>
      <c r="O847" s="29">
        <f t="shared" si="379"/>
        <v>60880.990200500004</v>
      </c>
      <c r="P847" s="29">
        <f t="shared" si="380"/>
        <v>0</v>
      </c>
      <c r="Q847" t="s">
        <v>7819</v>
      </c>
    </row>
    <row r="848" spans="1:18" hidden="1">
      <c r="A848" t="s">
        <v>62</v>
      </c>
      <c r="B848" t="s">
        <v>1379</v>
      </c>
      <c r="C848" s="224" t="s">
        <v>7842</v>
      </c>
      <c r="D848" s="221">
        <v>312.10000000000002</v>
      </c>
      <c r="E848" s="324">
        <v>43251</v>
      </c>
      <c r="F848" s="1">
        <v>22341647.780000001</v>
      </c>
      <c r="G848" s="5">
        <v>3.27E-2</v>
      </c>
      <c r="H848" s="298">
        <v>60880.99</v>
      </c>
      <c r="I848" s="10">
        <v>22341647.780000001</v>
      </c>
      <c r="J848" s="11">
        <f t="shared" si="375"/>
        <v>3.27E-2</v>
      </c>
      <c r="K848" s="30">
        <f t="shared" si="376"/>
        <v>60880.990200500004</v>
      </c>
      <c r="L848" s="29">
        <f t="shared" si="377"/>
        <v>2.0050000603077933E-4</v>
      </c>
      <c r="M848" s="10">
        <f t="shared" si="378"/>
        <v>22341647.780000001</v>
      </c>
      <c r="N848" s="5">
        <f>VLOOKUP(CONCATENATE(A848,"-6"),'Restated Depr'!$B$6:$G$7674,6,0)</f>
        <v>3.27E-2</v>
      </c>
      <c r="O848" s="29">
        <f t="shared" si="379"/>
        <v>60880.990200500004</v>
      </c>
      <c r="P848" s="29">
        <f t="shared" si="380"/>
        <v>0</v>
      </c>
      <c r="Q848" t="s">
        <v>7819</v>
      </c>
    </row>
    <row r="849" spans="1:18" hidden="1">
      <c r="A849" t="s">
        <v>62</v>
      </c>
      <c r="B849" t="s">
        <v>1380</v>
      </c>
      <c r="C849" s="224" t="s">
        <v>7842</v>
      </c>
      <c r="D849" s="221">
        <v>312.10000000000002</v>
      </c>
      <c r="E849" s="324">
        <v>43281</v>
      </c>
      <c r="F849" s="1">
        <v>22341647.780000001</v>
      </c>
      <c r="G849" s="5">
        <v>3.27E-2</v>
      </c>
      <c r="H849" s="298">
        <v>60880.99</v>
      </c>
      <c r="I849" s="10">
        <v>22341647.780000001</v>
      </c>
      <c r="J849" s="11">
        <f t="shared" si="375"/>
        <v>3.27E-2</v>
      </c>
      <c r="K849" s="30">
        <f t="shared" si="376"/>
        <v>60880.990200500004</v>
      </c>
      <c r="L849" s="29">
        <f t="shared" si="377"/>
        <v>2.0050000603077933E-4</v>
      </c>
      <c r="M849" s="10">
        <f t="shared" si="378"/>
        <v>22341647.780000001</v>
      </c>
      <c r="N849" s="5">
        <f>VLOOKUP(CONCATENATE(A849,"-6"),'Restated Depr'!$B$6:$G$7674,6,0)</f>
        <v>3.27E-2</v>
      </c>
      <c r="O849" s="29">
        <f t="shared" si="379"/>
        <v>60880.990200500004</v>
      </c>
      <c r="P849" s="29">
        <f t="shared" si="380"/>
        <v>0</v>
      </c>
      <c r="Q849" t="s">
        <v>7819</v>
      </c>
      <c r="R849" s="5"/>
    </row>
    <row r="850" spans="1:18" ht="15.75" hidden="1" thickBot="1">
      <c r="A850" t="s">
        <v>62</v>
      </c>
      <c r="C850" s="224" t="s">
        <v>637</v>
      </c>
      <c r="D850" s="22"/>
      <c r="E850" s="323" t="s">
        <v>606</v>
      </c>
      <c r="F850" s="1"/>
      <c r="G850" s="5"/>
      <c r="H850" s="310">
        <f>SUM(H838:H849)</f>
        <v>680161.41</v>
      </c>
      <c r="I850" s="10"/>
      <c r="J850" s="10"/>
      <c r="K850" s="32">
        <f>SUM(K838:K849)</f>
        <v>681672.53172951587</v>
      </c>
      <c r="L850" s="28">
        <f>SUM(L838:L849)</f>
        <v>1511.1217295158567</v>
      </c>
      <c r="M850" s="10"/>
      <c r="N850" s="5"/>
      <c r="O850" s="28">
        <f>SUM(O838:O849)</f>
        <v>730571.88240600005</v>
      </c>
      <c r="P850" s="28">
        <f>SUM(P838:P849)</f>
        <v>48899.350676484195</v>
      </c>
    </row>
    <row r="851" spans="1:18" hidden="1">
      <c r="A851" t="s">
        <v>63</v>
      </c>
      <c r="B851" t="s">
        <v>1381</v>
      </c>
      <c r="C851" s="224" t="s">
        <v>7842</v>
      </c>
      <c r="D851" s="221">
        <v>312.11</v>
      </c>
      <c r="E851" s="324">
        <v>42947</v>
      </c>
      <c r="F851" s="9">
        <v>15704258.640000001</v>
      </c>
      <c r="G851" s="18">
        <v>1.7399999999999999E-2</v>
      </c>
      <c r="H851" s="299">
        <v>22771.180000000004</v>
      </c>
      <c r="I851" s="15">
        <v>15704258.640000001</v>
      </c>
      <c r="J851" s="11">
        <f t="shared" ref="J851:J862" si="381">G851</f>
        <v>1.7399999999999999E-2</v>
      </c>
      <c r="K851" s="31">
        <f t="shared" ref="K851:K862" si="382">I851*J851/12</f>
        <v>22771.175027999998</v>
      </c>
      <c r="L851" s="289">
        <f t="shared" ref="L851:L862" si="383">K851-H851</f>
        <v>-4.9720000060915481E-3</v>
      </c>
      <c r="M851" s="15">
        <f t="shared" ref="M851:M862" si="384">I851</f>
        <v>15704258.640000001</v>
      </c>
      <c r="N851" s="5">
        <f>VLOOKUP(CONCATENATE(A851,"-6"),'Restated Depr'!$B$6:$G$7674,6,0)</f>
        <v>0.01</v>
      </c>
      <c r="O851" s="289">
        <f t="shared" ref="O851:O862" si="385">M851*N851/12</f>
        <v>13086.8822</v>
      </c>
      <c r="P851" s="289">
        <f t="shared" ref="P851:P862" si="386">O851-K851</f>
        <v>-9684.2928279999978</v>
      </c>
      <c r="Q851" t="s">
        <v>7819</v>
      </c>
    </row>
    <row r="852" spans="1:18" hidden="1">
      <c r="A852" t="s">
        <v>63</v>
      </c>
      <c r="B852" t="s">
        <v>1382</v>
      </c>
      <c r="C852" s="224" t="s">
        <v>7842</v>
      </c>
      <c r="D852" s="221">
        <v>312.11</v>
      </c>
      <c r="E852" s="324">
        <v>42978</v>
      </c>
      <c r="F852" s="1">
        <v>15704258.640000001</v>
      </c>
      <c r="G852" s="18">
        <v>1.7399999999999999E-2</v>
      </c>
      <c r="H852" s="298">
        <v>22771.180000000004</v>
      </c>
      <c r="I852" s="10">
        <v>15704258.640000001</v>
      </c>
      <c r="J852" s="11">
        <f t="shared" si="381"/>
        <v>1.7399999999999999E-2</v>
      </c>
      <c r="K852" s="30">
        <f t="shared" si="382"/>
        <v>22771.175027999998</v>
      </c>
      <c r="L852" s="29">
        <f t="shared" si="383"/>
        <v>-4.9720000060915481E-3</v>
      </c>
      <c r="M852" s="10">
        <f t="shared" si="384"/>
        <v>15704258.640000001</v>
      </c>
      <c r="N852" s="5">
        <f>VLOOKUP(CONCATENATE(A852,"-6"),'Restated Depr'!$B$6:$G$7674,6,0)</f>
        <v>0.01</v>
      </c>
      <c r="O852" s="29">
        <f t="shared" si="385"/>
        <v>13086.8822</v>
      </c>
      <c r="P852" s="29">
        <f t="shared" si="386"/>
        <v>-9684.2928279999978</v>
      </c>
      <c r="Q852" t="s">
        <v>7819</v>
      </c>
    </row>
    <row r="853" spans="1:18" hidden="1">
      <c r="A853" t="s">
        <v>63</v>
      </c>
      <c r="B853" t="s">
        <v>1383</v>
      </c>
      <c r="C853" s="224" t="s">
        <v>7842</v>
      </c>
      <c r="D853" s="221">
        <v>312.11</v>
      </c>
      <c r="E853" s="324">
        <v>43008</v>
      </c>
      <c r="F853" s="1">
        <v>15704258.640000001</v>
      </c>
      <c r="G853" s="18">
        <v>1.7399999999999999E-2</v>
      </c>
      <c r="H853" s="298">
        <v>22771.180000000004</v>
      </c>
      <c r="I853" s="10">
        <v>15704258.640000001</v>
      </c>
      <c r="J853" s="11">
        <f t="shared" si="381"/>
        <v>1.7399999999999999E-2</v>
      </c>
      <c r="K853" s="30">
        <f t="shared" si="382"/>
        <v>22771.175027999998</v>
      </c>
      <c r="L853" s="29">
        <f t="shared" si="383"/>
        <v>-4.9720000060915481E-3</v>
      </c>
      <c r="M853" s="10">
        <f t="shared" si="384"/>
        <v>15704258.640000001</v>
      </c>
      <c r="N853" s="5">
        <f>VLOOKUP(CONCATENATE(A853,"-6"),'Restated Depr'!$B$6:$G$7674,6,0)</f>
        <v>0.01</v>
      </c>
      <c r="O853" s="29">
        <f t="shared" si="385"/>
        <v>13086.8822</v>
      </c>
      <c r="P853" s="29">
        <f t="shared" si="386"/>
        <v>-9684.2928279999978</v>
      </c>
      <c r="Q853" t="s">
        <v>7819</v>
      </c>
    </row>
    <row r="854" spans="1:18" hidden="1">
      <c r="A854" t="s">
        <v>63</v>
      </c>
      <c r="B854" t="s">
        <v>1384</v>
      </c>
      <c r="C854" s="224" t="s">
        <v>7842</v>
      </c>
      <c r="D854" s="221">
        <v>312.11</v>
      </c>
      <c r="E854" s="324">
        <v>43039</v>
      </c>
      <c r="F854" s="1">
        <v>15704258.640000001</v>
      </c>
      <c r="G854" s="18">
        <v>1.7399999999999999E-2</v>
      </c>
      <c r="H854" s="298">
        <v>22771.180000000004</v>
      </c>
      <c r="I854" s="10">
        <v>15704258.640000001</v>
      </c>
      <c r="J854" s="11">
        <f t="shared" si="381"/>
        <v>1.7399999999999999E-2</v>
      </c>
      <c r="K854" s="30">
        <f t="shared" si="382"/>
        <v>22771.175027999998</v>
      </c>
      <c r="L854" s="29">
        <f t="shared" si="383"/>
        <v>-4.9720000060915481E-3</v>
      </c>
      <c r="M854" s="10">
        <f t="shared" si="384"/>
        <v>15704258.640000001</v>
      </c>
      <c r="N854" s="5">
        <f>VLOOKUP(CONCATENATE(A854,"-6"),'Restated Depr'!$B$6:$G$7674,6,0)</f>
        <v>0.01</v>
      </c>
      <c r="O854" s="29">
        <f t="shared" si="385"/>
        <v>13086.8822</v>
      </c>
      <c r="P854" s="29">
        <f t="shared" si="386"/>
        <v>-9684.2928279999978</v>
      </c>
      <c r="Q854" t="s">
        <v>7819</v>
      </c>
    </row>
    <row r="855" spans="1:18" hidden="1">
      <c r="A855" t="s">
        <v>63</v>
      </c>
      <c r="B855" t="s">
        <v>1385</v>
      </c>
      <c r="C855" s="224" t="s">
        <v>7842</v>
      </c>
      <c r="D855" s="221">
        <v>312.11</v>
      </c>
      <c r="E855" s="324">
        <v>43069</v>
      </c>
      <c r="F855" s="1">
        <v>15704258.640000001</v>
      </c>
      <c r="G855" s="18">
        <v>1.7399999999999999E-2</v>
      </c>
      <c r="H855" s="298">
        <v>22771.180000000004</v>
      </c>
      <c r="I855" s="10">
        <v>15704258.640000001</v>
      </c>
      <c r="J855" s="11">
        <f t="shared" si="381"/>
        <v>1.7399999999999999E-2</v>
      </c>
      <c r="K855" s="30">
        <f t="shared" si="382"/>
        <v>22771.175027999998</v>
      </c>
      <c r="L855" s="29">
        <f t="shared" si="383"/>
        <v>-4.9720000060915481E-3</v>
      </c>
      <c r="M855" s="10">
        <f t="shared" si="384"/>
        <v>15704258.640000001</v>
      </c>
      <c r="N855" s="5">
        <f>VLOOKUP(CONCATENATE(A855,"-6"),'Restated Depr'!$B$6:$G$7674,6,0)</f>
        <v>0.01</v>
      </c>
      <c r="O855" s="29">
        <f t="shared" si="385"/>
        <v>13086.8822</v>
      </c>
      <c r="P855" s="29">
        <f t="shared" si="386"/>
        <v>-9684.2928279999978</v>
      </c>
      <c r="Q855" t="s">
        <v>7819</v>
      </c>
    </row>
    <row r="856" spans="1:18" hidden="1">
      <c r="A856" t="s">
        <v>63</v>
      </c>
      <c r="B856" t="s">
        <v>1386</v>
      </c>
      <c r="C856" s="224" t="s">
        <v>7842</v>
      </c>
      <c r="D856" s="221">
        <v>312.11</v>
      </c>
      <c r="E856" s="324">
        <v>43100</v>
      </c>
      <c r="F856" s="1">
        <v>15704258.640000001</v>
      </c>
      <c r="G856" s="18">
        <v>1.43E-2</v>
      </c>
      <c r="H856" s="298">
        <v>18714.240000000002</v>
      </c>
      <c r="I856" s="10">
        <v>15704258.640000001</v>
      </c>
      <c r="J856" s="11">
        <f t="shared" si="381"/>
        <v>1.43E-2</v>
      </c>
      <c r="K856" s="30">
        <f t="shared" si="382"/>
        <v>18714.241546000001</v>
      </c>
      <c r="L856" s="29">
        <f t="shared" si="383"/>
        <v>1.5459999995073304E-3</v>
      </c>
      <c r="M856" s="10">
        <f t="shared" si="384"/>
        <v>15704258.640000001</v>
      </c>
      <c r="N856" s="5">
        <f>VLOOKUP(CONCATENATE(A856,"-6"),'Restated Depr'!$B$6:$G$7674,6,0)</f>
        <v>0.01</v>
      </c>
      <c r="O856" s="29">
        <f t="shared" si="385"/>
        <v>13086.8822</v>
      </c>
      <c r="P856" s="29">
        <f t="shared" si="386"/>
        <v>-5627.3593460000011</v>
      </c>
      <c r="Q856" t="s">
        <v>7819</v>
      </c>
    </row>
    <row r="857" spans="1:18" hidden="1">
      <c r="A857" t="s">
        <v>63</v>
      </c>
      <c r="B857" t="s">
        <v>1387</v>
      </c>
      <c r="C857" s="224" t="s">
        <v>7842</v>
      </c>
      <c r="D857" s="221">
        <v>312.11</v>
      </c>
      <c r="E857" s="324">
        <v>43131</v>
      </c>
      <c r="F857" s="1">
        <v>15704258.640000001</v>
      </c>
      <c r="G857" s="5">
        <v>0.01</v>
      </c>
      <c r="H857" s="298">
        <v>13086.88</v>
      </c>
      <c r="I857" s="10">
        <v>15704258.640000001</v>
      </c>
      <c r="J857" s="11">
        <f t="shared" si="381"/>
        <v>0.01</v>
      </c>
      <c r="K857" s="30">
        <f t="shared" si="382"/>
        <v>13086.8822</v>
      </c>
      <c r="L857" s="29">
        <f t="shared" si="383"/>
        <v>2.2000000008119969E-3</v>
      </c>
      <c r="M857" s="10">
        <f t="shared" si="384"/>
        <v>15704258.640000001</v>
      </c>
      <c r="N857" s="5">
        <f>VLOOKUP(CONCATENATE(A857,"-6"),'Restated Depr'!$B$6:$G$7674,6,0)</f>
        <v>0.01</v>
      </c>
      <c r="O857" s="29">
        <f t="shared" si="385"/>
        <v>13086.8822</v>
      </c>
      <c r="P857" s="29">
        <f t="shared" si="386"/>
        <v>0</v>
      </c>
      <c r="Q857" t="s">
        <v>7819</v>
      </c>
    </row>
    <row r="858" spans="1:18" hidden="1">
      <c r="A858" t="s">
        <v>63</v>
      </c>
      <c r="B858" t="s">
        <v>1388</v>
      </c>
      <c r="C858" s="224" t="s">
        <v>7842</v>
      </c>
      <c r="D858" s="221">
        <v>312.11</v>
      </c>
      <c r="E858" s="324">
        <v>43159</v>
      </c>
      <c r="F858" s="1">
        <v>15704258.640000001</v>
      </c>
      <c r="G858" s="5">
        <v>0.01</v>
      </c>
      <c r="H858" s="298">
        <v>13086.88</v>
      </c>
      <c r="I858" s="10">
        <v>15704258.640000001</v>
      </c>
      <c r="J858" s="11">
        <f t="shared" si="381"/>
        <v>0.01</v>
      </c>
      <c r="K858" s="30">
        <f t="shared" si="382"/>
        <v>13086.8822</v>
      </c>
      <c r="L858" s="29">
        <f t="shared" si="383"/>
        <v>2.2000000008119969E-3</v>
      </c>
      <c r="M858" s="10">
        <f t="shared" si="384"/>
        <v>15704258.640000001</v>
      </c>
      <c r="N858" s="5">
        <f>VLOOKUP(CONCATENATE(A858,"-6"),'Restated Depr'!$B$6:$G$7674,6,0)</f>
        <v>0.01</v>
      </c>
      <c r="O858" s="29">
        <f t="shared" si="385"/>
        <v>13086.8822</v>
      </c>
      <c r="P858" s="29">
        <f t="shared" si="386"/>
        <v>0</v>
      </c>
      <c r="Q858" t="s">
        <v>7819</v>
      </c>
    </row>
    <row r="859" spans="1:18" hidden="1">
      <c r="A859" t="s">
        <v>63</v>
      </c>
      <c r="B859" t="s">
        <v>1389</v>
      </c>
      <c r="C859" s="224" t="s">
        <v>7842</v>
      </c>
      <c r="D859" s="221">
        <v>312.11</v>
      </c>
      <c r="E859" s="324">
        <v>43190</v>
      </c>
      <c r="F859" s="1">
        <v>15704258.640000001</v>
      </c>
      <c r="G859" s="5">
        <v>0.01</v>
      </c>
      <c r="H859" s="298">
        <v>13086.88</v>
      </c>
      <c r="I859" s="10">
        <v>15704258.640000001</v>
      </c>
      <c r="J859" s="11">
        <f t="shared" si="381"/>
        <v>0.01</v>
      </c>
      <c r="K859" s="30">
        <f t="shared" si="382"/>
        <v>13086.8822</v>
      </c>
      <c r="L859" s="29">
        <f t="shared" si="383"/>
        <v>2.2000000008119969E-3</v>
      </c>
      <c r="M859" s="10">
        <f t="shared" si="384"/>
        <v>15704258.640000001</v>
      </c>
      <c r="N859" s="5">
        <f>VLOOKUP(CONCATENATE(A859,"-6"),'Restated Depr'!$B$6:$G$7674,6,0)</f>
        <v>0.01</v>
      </c>
      <c r="O859" s="29">
        <f t="shared" si="385"/>
        <v>13086.8822</v>
      </c>
      <c r="P859" s="29">
        <f t="shared" si="386"/>
        <v>0</v>
      </c>
      <c r="Q859" t="s">
        <v>7819</v>
      </c>
    </row>
    <row r="860" spans="1:18" hidden="1">
      <c r="A860" t="s">
        <v>63</v>
      </c>
      <c r="B860" t="s">
        <v>1390</v>
      </c>
      <c r="C860" s="224" t="s">
        <v>7842</v>
      </c>
      <c r="D860" s="221">
        <v>312.11</v>
      </c>
      <c r="E860" s="324">
        <v>43220</v>
      </c>
      <c r="F860" s="1">
        <v>15704258.640000001</v>
      </c>
      <c r="G860" s="5">
        <v>0.01</v>
      </c>
      <c r="H860" s="298">
        <v>13086.88</v>
      </c>
      <c r="I860" s="10">
        <v>15704258.640000001</v>
      </c>
      <c r="J860" s="11">
        <f t="shared" si="381"/>
        <v>0.01</v>
      </c>
      <c r="K860" s="30">
        <f t="shared" si="382"/>
        <v>13086.8822</v>
      </c>
      <c r="L860" s="29">
        <f t="shared" si="383"/>
        <v>2.2000000008119969E-3</v>
      </c>
      <c r="M860" s="10">
        <f t="shared" si="384"/>
        <v>15704258.640000001</v>
      </c>
      <c r="N860" s="5">
        <f>VLOOKUP(CONCATENATE(A860,"-6"),'Restated Depr'!$B$6:$G$7674,6,0)</f>
        <v>0.01</v>
      </c>
      <c r="O860" s="29">
        <f t="shared" si="385"/>
        <v>13086.8822</v>
      </c>
      <c r="P860" s="29">
        <f t="shared" si="386"/>
        <v>0</v>
      </c>
      <c r="Q860" t="s">
        <v>7819</v>
      </c>
    </row>
    <row r="861" spans="1:18" hidden="1">
      <c r="A861" t="s">
        <v>63</v>
      </c>
      <c r="B861" t="s">
        <v>1391</v>
      </c>
      <c r="C861" s="224" t="s">
        <v>7842</v>
      </c>
      <c r="D861" s="221">
        <v>312.11</v>
      </c>
      <c r="E861" s="324">
        <v>43251</v>
      </c>
      <c r="F861" s="1">
        <v>15704258.640000001</v>
      </c>
      <c r="G861" s="5">
        <v>0.01</v>
      </c>
      <c r="H861" s="298">
        <v>13086.88</v>
      </c>
      <c r="I861" s="10">
        <v>15704258.640000001</v>
      </c>
      <c r="J861" s="11">
        <f t="shared" si="381"/>
        <v>0.01</v>
      </c>
      <c r="K861" s="30">
        <f t="shared" si="382"/>
        <v>13086.8822</v>
      </c>
      <c r="L861" s="29">
        <f t="shared" si="383"/>
        <v>2.2000000008119969E-3</v>
      </c>
      <c r="M861" s="10">
        <f t="shared" si="384"/>
        <v>15704258.640000001</v>
      </c>
      <c r="N861" s="5">
        <f>VLOOKUP(CONCATENATE(A861,"-6"),'Restated Depr'!$B$6:$G$7674,6,0)</f>
        <v>0.01</v>
      </c>
      <c r="O861" s="29">
        <f t="shared" si="385"/>
        <v>13086.8822</v>
      </c>
      <c r="P861" s="29">
        <f t="shared" si="386"/>
        <v>0</v>
      </c>
      <c r="Q861" t="s">
        <v>7819</v>
      </c>
    </row>
    <row r="862" spans="1:18" hidden="1">
      <c r="A862" t="s">
        <v>63</v>
      </c>
      <c r="B862" t="s">
        <v>1392</v>
      </c>
      <c r="C862" s="224" t="s">
        <v>7842</v>
      </c>
      <c r="D862" s="221">
        <v>312.11</v>
      </c>
      <c r="E862" s="324">
        <v>43281</v>
      </c>
      <c r="F862" s="1">
        <v>15704258.640000001</v>
      </c>
      <c r="G862" s="5">
        <v>0.01</v>
      </c>
      <c r="H862" s="298">
        <v>13086.88</v>
      </c>
      <c r="I862" s="10">
        <v>15704258.640000001</v>
      </c>
      <c r="J862" s="11">
        <f t="shared" si="381"/>
        <v>0.01</v>
      </c>
      <c r="K862" s="30">
        <f t="shared" si="382"/>
        <v>13086.8822</v>
      </c>
      <c r="L862" s="29">
        <f t="shared" si="383"/>
        <v>2.2000000008119969E-3</v>
      </c>
      <c r="M862" s="10">
        <f t="shared" si="384"/>
        <v>15704258.640000001</v>
      </c>
      <c r="N862" s="5">
        <f>VLOOKUP(CONCATENATE(A862,"-6"),'Restated Depr'!$B$6:$G$7674,6,0)</f>
        <v>0.01</v>
      </c>
      <c r="O862" s="29">
        <f t="shared" si="385"/>
        <v>13086.8822</v>
      </c>
      <c r="P862" s="29">
        <f t="shared" si="386"/>
        <v>0</v>
      </c>
      <c r="Q862" t="s">
        <v>7819</v>
      </c>
      <c r="R862" s="5"/>
    </row>
    <row r="863" spans="1:18" ht="15.75" hidden="1" thickBot="1">
      <c r="A863" t="s">
        <v>63</v>
      </c>
      <c r="C863" s="224" t="s">
        <v>637</v>
      </c>
      <c r="D863" s="22"/>
      <c r="E863" s="323" t="s">
        <v>606</v>
      </c>
      <c r="F863" s="1"/>
      <c r="G863" s="5"/>
      <c r="H863" s="310">
        <f>SUM(H851:H862)</f>
        <v>211091.42000000004</v>
      </c>
      <c r="I863" s="10"/>
      <c r="J863" s="10"/>
      <c r="K863" s="32">
        <f>SUM(K851:K862)</f>
        <v>211091.40988599995</v>
      </c>
      <c r="L863" s="28">
        <f>SUM(L851:L862)</f>
        <v>-1.0114000026078429E-2</v>
      </c>
      <c r="M863" s="10"/>
      <c r="N863" s="5"/>
      <c r="O863" s="28">
        <f>SUM(O851:O862)</f>
        <v>157042.58639999997</v>
      </c>
      <c r="P863" s="28">
        <f>SUM(P851:P862)</f>
        <v>-54048.823485999994</v>
      </c>
    </row>
    <row r="864" spans="1:18" hidden="1">
      <c r="A864" t="s">
        <v>64</v>
      </c>
      <c r="B864" t="s">
        <v>1393</v>
      </c>
      <c r="C864" s="224" t="s">
        <v>7842</v>
      </c>
      <c r="D864" s="221">
        <v>314.01</v>
      </c>
      <c r="E864" s="324">
        <v>42947</v>
      </c>
      <c r="F864" s="9">
        <v>29723182.32</v>
      </c>
      <c r="G864" s="18">
        <v>2.3599999999999999E-2</v>
      </c>
      <c r="H864" s="299">
        <v>58455.59</v>
      </c>
      <c r="I864" s="15">
        <v>28909893.120000001</v>
      </c>
      <c r="J864" s="11">
        <f t="shared" ref="J864:J875" si="387">G864</f>
        <v>2.3599999999999999E-2</v>
      </c>
      <c r="K864" s="31">
        <f t="shared" ref="K864:K875" si="388">I864*J864/12</f>
        <v>56856.123136000002</v>
      </c>
      <c r="L864" s="289">
        <f t="shared" ref="L864:L875" si="389">K864-H864</f>
        <v>-1599.4668639999945</v>
      </c>
      <c r="M864" s="15">
        <f t="shared" ref="M864:M875" si="390">I864</f>
        <v>28909893.120000001</v>
      </c>
      <c r="N864" s="5">
        <f>VLOOKUP(CONCATENATE(A864,"-6"),'Restated Depr'!$B$6:$G$7674,6,0)</f>
        <v>6.7799999999999999E-2</v>
      </c>
      <c r="O864" s="289">
        <f t="shared" ref="O864:O875" si="391">M864*N864/12</f>
        <v>163340.89612800002</v>
      </c>
      <c r="P864" s="289">
        <f t="shared" ref="P864:P875" si="392">O864-K864</f>
        <v>106484.77299200001</v>
      </c>
      <c r="Q864" t="s">
        <v>7819</v>
      </c>
    </row>
    <row r="865" spans="1:18" hidden="1">
      <c r="A865" t="s">
        <v>64</v>
      </c>
      <c r="B865" t="s">
        <v>1394</v>
      </c>
      <c r="C865" s="224" t="s">
        <v>7842</v>
      </c>
      <c r="D865" s="221">
        <v>314.01</v>
      </c>
      <c r="E865" s="324">
        <v>42978</v>
      </c>
      <c r="F865" s="1">
        <v>29756789.140000001</v>
      </c>
      <c r="G865" s="18">
        <v>2.3599999999999999E-2</v>
      </c>
      <c r="H865" s="298">
        <v>58521.69</v>
      </c>
      <c r="I865" s="10">
        <v>28909893.120000001</v>
      </c>
      <c r="J865" s="11">
        <f t="shared" si="387"/>
        <v>2.3599999999999999E-2</v>
      </c>
      <c r="K865" s="30">
        <f t="shared" si="388"/>
        <v>56856.123136000002</v>
      </c>
      <c r="L865" s="29">
        <f t="shared" si="389"/>
        <v>-1665.5668640000004</v>
      </c>
      <c r="M865" s="10">
        <f t="shared" si="390"/>
        <v>28909893.120000001</v>
      </c>
      <c r="N865" s="5">
        <f>VLOOKUP(CONCATENATE(A865,"-6"),'Restated Depr'!$B$6:$G$7674,6,0)</f>
        <v>6.7799999999999999E-2</v>
      </c>
      <c r="O865" s="29">
        <f t="shared" si="391"/>
        <v>163340.89612800002</v>
      </c>
      <c r="P865" s="29">
        <f t="shared" si="392"/>
        <v>106484.77299200001</v>
      </c>
      <c r="Q865" t="s">
        <v>7819</v>
      </c>
    </row>
    <row r="866" spans="1:18" hidden="1">
      <c r="A866" t="s">
        <v>64</v>
      </c>
      <c r="B866" t="s">
        <v>1395</v>
      </c>
      <c r="C866" s="224" t="s">
        <v>7842</v>
      </c>
      <c r="D866" s="221">
        <v>314.01</v>
      </c>
      <c r="E866" s="324">
        <v>43008</v>
      </c>
      <c r="F866" s="1">
        <v>29756789.140000001</v>
      </c>
      <c r="G866" s="18">
        <v>2.3599999999999999E-2</v>
      </c>
      <c r="H866" s="298">
        <v>58521.69</v>
      </c>
      <c r="I866" s="10">
        <v>28909893.120000001</v>
      </c>
      <c r="J866" s="11">
        <f t="shared" si="387"/>
        <v>2.3599999999999999E-2</v>
      </c>
      <c r="K866" s="30">
        <f t="shared" si="388"/>
        <v>56856.123136000002</v>
      </c>
      <c r="L866" s="29">
        <f t="shared" si="389"/>
        <v>-1665.5668640000004</v>
      </c>
      <c r="M866" s="10">
        <f t="shared" si="390"/>
        <v>28909893.120000001</v>
      </c>
      <c r="N866" s="5">
        <f>VLOOKUP(CONCATENATE(A866,"-6"),'Restated Depr'!$B$6:$G$7674,6,0)</f>
        <v>6.7799999999999999E-2</v>
      </c>
      <c r="O866" s="29">
        <f t="shared" si="391"/>
        <v>163340.89612800002</v>
      </c>
      <c r="P866" s="29">
        <f t="shared" si="392"/>
        <v>106484.77299200001</v>
      </c>
      <c r="Q866" t="s">
        <v>7819</v>
      </c>
    </row>
    <row r="867" spans="1:18" hidden="1">
      <c r="A867" t="s">
        <v>64</v>
      </c>
      <c r="B867" t="s">
        <v>1396</v>
      </c>
      <c r="C867" s="224" t="s">
        <v>7842</v>
      </c>
      <c r="D867" s="221">
        <v>314.01</v>
      </c>
      <c r="E867" s="324">
        <v>43039</v>
      </c>
      <c r="F867" s="1">
        <v>29645163.25</v>
      </c>
      <c r="G867" s="18">
        <v>2.3599999999999999E-2</v>
      </c>
      <c r="H867" s="298">
        <v>58302.15</v>
      </c>
      <c r="I867" s="10">
        <v>28909893.120000001</v>
      </c>
      <c r="J867" s="11">
        <f t="shared" si="387"/>
        <v>2.3599999999999999E-2</v>
      </c>
      <c r="K867" s="30">
        <f t="shared" si="388"/>
        <v>56856.123136000002</v>
      </c>
      <c r="L867" s="29">
        <f t="shared" si="389"/>
        <v>-1446.0268639999995</v>
      </c>
      <c r="M867" s="10">
        <f t="shared" si="390"/>
        <v>28909893.120000001</v>
      </c>
      <c r="N867" s="5">
        <f>VLOOKUP(CONCATENATE(A867,"-6"),'Restated Depr'!$B$6:$G$7674,6,0)</f>
        <v>6.7799999999999999E-2</v>
      </c>
      <c r="O867" s="29">
        <f t="shared" si="391"/>
        <v>163340.89612800002</v>
      </c>
      <c r="P867" s="29">
        <f t="shared" si="392"/>
        <v>106484.77299200001</v>
      </c>
      <c r="Q867" t="s">
        <v>7819</v>
      </c>
    </row>
    <row r="868" spans="1:18" hidden="1">
      <c r="A868" t="s">
        <v>64</v>
      </c>
      <c r="B868" t="s">
        <v>1397</v>
      </c>
      <c r="C868" s="224" t="s">
        <v>7842</v>
      </c>
      <c r="D868" s="221">
        <v>314.01</v>
      </c>
      <c r="E868" s="324">
        <v>43069</v>
      </c>
      <c r="F868" s="1">
        <v>29567140.329999998</v>
      </c>
      <c r="G868" s="18">
        <v>2.3599999999999999E-2</v>
      </c>
      <c r="H868" s="298">
        <v>58148.71</v>
      </c>
      <c r="I868" s="10">
        <v>28909893.120000001</v>
      </c>
      <c r="J868" s="11">
        <f t="shared" si="387"/>
        <v>2.3599999999999999E-2</v>
      </c>
      <c r="K868" s="30">
        <f t="shared" si="388"/>
        <v>56856.123136000002</v>
      </c>
      <c r="L868" s="29">
        <f t="shared" si="389"/>
        <v>-1292.5868639999971</v>
      </c>
      <c r="M868" s="10">
        <f t="shared" si="390"/>
        <v>28909893.120000001</v>
      </c>
      <c r="N868" s="5">
        <f>VLOOKUP(CONCATENATE(A868,"-6"),'Restated Depr'!$B$6:$G$7674,6,0)</f>
        <v>6.7799999999999999E-2</v>
      </c>
      <c r="O868" s="29">
        <f t="shared" si="391"/>
        <v>163340.89612800002</v>
      </c>
      <c r="P868" s="29">
        <f t="shared" si="392"/>
        <v>106484.77299200001</v>
      </c>
      <c r="Q868" t="s">
        <v>7819</v>
      </c>
    </row>
    <row r="869" spans="1:18" hidden="1">
      <c r="A869" t="s">
        <v>64</v>
      </c>
      <c r="B869" t="s">
        <v>1398</v>
      </c>
      <c r="C869" s="224" t="s">
        <v>7842</v>
      </c>
      <c r="D869" s="221">
        <v>314.01</v>
      </c>
      <c r="E869" s="324">
        <v>43100</v>
      </c>
      <c r="F869" s="1">
        <v>29605841.440000001</v>
      </c>
      <c r="G869" s="18">
        <v>4.2099999999999999E-2</v>
      </c>
      <c r="H869" s="298">
        <v>103867.15999999999</v>
      </c>
      <c r="I869" s="10">
        <v>28909893.120000001</v>
      </c>
      <c r="J869" s="11">
        <f t="shared" si="387"/>
        <v>4.2099999999999999E-2</v>
      </c>
      <c r="K869" s="30">
        <f t="shared" si="388"/>
        <v>101425.54169599999</v>
      </c>
      <c r="L869" s="29">
        <f t="shared" si="389"/>
        <v>-2441.6183040000033</v>
      </c>
      <c r="M869" s="10">
        <f t="shared" si="390"/>
        <v>28909893.120000001</v>
      </c>
      <c r="N869" s="5">
        <f>VLOOKUP(CONCATENATE(A869,"-6"),'Restated Depr'!$B$6:$G$7674,6,0)</f>
        <v>6.7799999999999999E-2</v>
      </c>
      <c r="O869" s="29">
        <f t="shared" si="391"/>
        <v>163340.89612800002</v>
      </c>
      <c r="P869" s="29">
        <f t="shared" si="392"/>
        <v>61915.354432000036</v>
      </c>
      <c r="Q869" t="s">
        <v>7819</v>
      </c>
    </row>
    <row r="870" spans="1:18" hidden="1">
      <c r="A870" t="s">
        <v>64</v>
      </c>
      <c r="B870" t="s">
        <v>1399</v>
      </c>
      <c r="C870" s="224" t="s">
        <v>7842</v>
      </c>
      <c r="D870" s="221">
        <v>314.01</v>
      </c>
      <c r="E870" s="324">
        <v>43131</v>
      </c>
      <c r="F870" s="1">
        <v>29260416.350000001</v>
      </c>
      <c r="G870" s="5">
        <v>6.7799999999999999E-2</v>
      </c>
      <c r="H870" s="298">
        <v>165321.35</v>
      </c>
      <c r="I870" s="10">
        <v>28909893.120000001</v>
      </c>
      <c r="J870" s="11">
        <f t="shared" si="387"/>
        <v>6.7799999999999999E-2</v>
      </c>
      <c r="K870" s="30">
        <f t="shared" si="388"/>
        <v>163340.89612800002</v>
      </c>
      <c r="L870" s="29">
        <f t="shared" si="389"/>
        <v>-1980.4538719999837</v>
      </c>
      <c r="M870" s="10">
        <f t="shared" si="390"/>
        <v>28909893.120000001</v>
      </c>
      <c r="N870" s="5">
        <f>VLOOKUP(CONCATENATE(A870,"-6"),'Restated Depr'!$B$6:$G$7674,6,0)</f>
        <v>6.7799999999999999E-2</v>
      </c>
      <c r="O870" s="29">
        <f t="shared" si="391"/>
        <v>163340.89612800002</v>
      </c>
      <c r="P870" s="29">
        <f t="shared" si="392"/>
        <v>0</v>
      </c>
      <c r="Q870" t="s">
        <v>7819</v>
      </c>
    </row>
    <row r="871" spans="1:18" hidden="1">
      <c r="A871" t="s">
        <v>64</v>
      </c>
      <c r="B871" t="s">
        <v>1400</v>
      </c>
      <c r="C871" s="224" t="s">
        <v>7842</v>
      </c>
      <c r="D871" s="221">
        <v>314.01</v>
      </c>
      <c r="E871" s="324">
        <v>43159</v>
      </c>
      <c r="F871" s="1">
        <v>28909893.109999999</v>
      </c>
      <c r="G871" s="5">
        <v>6.7799999999999999E-2</v>
      </c>
      <c r="H871" s="298">
        <v>163340.9</v>
      </c>
      <c r="I871" s="10">
        <v>28909893.120000001</v>
      </c>
      <c r="J871" s="11">
        <f t="shared" si="387"/>
        <v>6.7799999999999999E-2</v>
      </c>
      <c r="K871" s="30">
        <f t="shared" si="388"/>
        <v>163340.89612800002</v>
      </c>
      <c r="L871" s="29">
        <f t="shared" si="389"/>
        <v>-3.8719999720342457E-3</v>
      </c>
      <c r="M871" s="10">
        <f t="shared" si="390"/>
        <v>28909893.120000001</v>
      </c>
      <c r="N871" s="5">
        <f>VLOOKUP(CONCATENATE(A871,"-6"),'Restated Depr'!$B$6:$G$7674,6,0)</f>
        <v>6.7799999999999999E-2</v>
      </c>
      <c r="O871" s="29">
        <f t="shared" si="391"/>
        <v>163340.89612800002</v>
      </c>
      <c r="P871" s="29">
        <f t="shared" si="392"/>
        <v>0</v>
      </c>
      <c r="Q871" t="s">
        <v>7819</v>
      </c>
    </row>
    <row r="872" spans="1:18" hidden="1">
      <c r="A872" t="s">
        <v>64</v>
      </c>
      <c r="B872" t="s">
        <v>1401</v>
      </c>
      <c r="C872" s="224" t="s">
        <v>7842</v>
      </c>
      <c r="D872" s="221">
        <v>314.01</v>
      </c>
      <c r="E872" s="324">
        <v>43190</v>
      </c>
      <c r="F872" s="1">
        <v>28909893.109999999</v>
      </c>
      <c r="G872" s="5">
        <v>6.7799999999999999E-2</v>
      </c>
      <c r="H872" s="298">
        <v>163340.9</v>
      </c>
      <c r="I872" s="10">
        <v>28909893.120000001</v>
      </c>
      <c r="J872" s="11">
        <f t="shared" si="387"/>
        <v>6.7799999999999999E-2</v>
      </c>
      <c r="K872" s="30">
        <f t="shared" si="388"/>
        <v>163340.89612800002</v>
      </c>
      <c r="L872" s="29">
        <f t="shared" si="389"/>
        <v>-3.8719999720342457E-3</v>
      </c>
      <c r="M872" s="10">
        <f t="shared" si="390"/>
        <v>28909893.120000001</v>
      </c>
      <c r="N872" s="5">
        <f>VLOOKUP(CONCATENATE(A872,"-6"),'Restated Depr'!$B$6:$G$7674,6,0)</f>
        <v>6.7799999999999999E-2</v>
      </c>
      <c r="O872" s="29">
        <f t="shared" si="391"/>
        <v>163340.89612800002</v>
      </c>
      <c r="P872" s="29">
        <f t="shared" si="392"/>
        <v>0</v>
      </c>
      <c r="Q872" t="s">
        <v>7819</v>
      </c>
    </row>
    <row r="873" spans="1:18" hidden="1">
      <c r="A873" t="s">
        <v>64</v>
      </c>
      <c r="B873" t="s">
        <v>1402</v>
      </c>
      <c r="C873" s="224" t="s">
        <v>7842</v>
      </c>
      <c r="D873" s="221">
        <v>314.01</v>
      </c>
      <c r="E873" s="324">
        <v>43220</v>
      </c>
      <c r="F873" s="1">
        <v>28909893.109999999</v>
      </c>
      <c r="G873" s="5">
        <v>6.7799999999999999E-2</v>
      </c>
      <c r="H873" s="298">
        <v>163340.9</v>
      </c>
      <c r="I873" s="10">
        <v>28909893.120000001</v>
      </c>
      <c r="J873" s="11">
        <f t="shared" si="387"/>
        <v>6.7799999999999999E-2</v>
      </c>
      <c r="K873" s="30">
        <f t="shared" si="388"/>
        <v>163340.89612800002</v>
      </c>
      <c r="L873" s="29">
        <f t="shared" si="389"/>
        <v>-3.8719999720342457E-3</v>
      </c>
      <c r="M873" s="10">
        <f t="shared" si="390"/>
        <v>28909893.120000001</v>
      </c>
      <c r="N873" s="5">
        <f>VLOOKUP(CONCATENATE(A873,"-6"),'Restated Depr'!$B$6:$G$7674,6,0)</f>
        <v>6.7799999999999999E-2</v>
      </c>
      <c r="O873" s="29">
        <f t="shared" si="391"/>
        <v>163340.89612800002</v>
      </c>
      <c r="P873" s="29">
        <f t="shared" si="392"/>
        <v>0</v>
      </c>
      <c r="Q873" t="s">
        <v>7819</v>
      </c>
    </row>
    <row r="874" spans="1:18" hidden="1">
      <c r="A874" t="s">
        <v>64</v>
      </c>
      <c r="B874" t="s">
        <v>1403</v>
      </c>
      <c r="C874" s="224" t="s">
        <v>7842</v>
      </c>
      <c r="D874" s="221">
        <v>314.01</v>
      </c>
      <c r="E874" s="324">
        <v>43251</v>
      </c>
      <c r="F874" s="1">
        <v>28909893.120000001</v>
      </c>
      <c r="G874" s="5">
        <v>6.7799999999999999E-2</v>
      </c>
      <c r="H874" s="298">
        <v>163340.9</v>
      </c>
      <c r="I874" s="10">
        <v>28909893.120000001</v>
      </c>
      <c r="J874" s="11">
        <f t="shared" si="387"/>
        <v>6.7799999999999999E-2</v>
      </c>
      <c r="K874" s="30">
        <f t="shared" si="388"/>
        <v>163340.89612800002</v>
      </c>
      <c r="L874" s="29">
        <f t="shared" si="389"/>
        <v>-3.8719999720342457E-3</v>
      </c>
      <c r="M874" s="10">
        <f t="shared" si="390"/>
        <v>28909893.120000001</v>
      </c>
      <c r="N874" s="5">
        <f>VLOOKUP(CONCATENATE(A874,"-6"),'Restated Depr'!$B$6:$G$7674,6,0)</f>
        <v>6.7799999999999999E-2</v>
      </c>
      <c r="O874" s="29">
        <f t="shared" si="391"/>
        <v>163340.89612800002</v>
      </c>
      <c r="P874" s="29">
        <f t="shared" si="392"/>
        <v>0</v>
      </c>
      <c r="Q874" t="s">
        <v>7819</v>
      </c>
    </row>
    <row r="875" spans="1:18" hidden="1">
      <c r="A875" t="s">
        <v>64</v>
      </c>
      <c r="B875" t="s">
        <v>1404</v>
      </c>
      <c r="C875" s="224" t="s">
        <v>7842</v>
      </c>
      <c r="D875" s="221">
        <v>314.01</v>
      </c>
      <c r="E875" s="324">
        <v>43281</v>
      </c>
      <c r="F875" s="1">
        <v>28909893.120000001</v>
      </c>
      <c r="G875" s="5">
        <v>6.7799999999999999E-2</v>
      </c>
      <c r="H875" s="298">
        <v>163340.9</v>
      </c>
      <c r="I875" s="10">
        <v>28909893.120000001</v>
      </c>
      <c r="J875" s="11">
        <f t="shared" si="387"/>
        <v>6.7799999999999999E-2</v>
      </c>
      <c r="K875" s="30">
        <f t="shared" si="388"/>
        <v>163340.89612800002</v>
      </c>
      <c r="L875" s="29">
        <f t="shared" si="389"/>
        <v>-3.8719999720342457E-3</v>
      </c>
      <c r="M875" s="10">
        <f t="shared" si="390"/>
        <v>28909893.120000001</v>
      </c>
      <c r="N875" s="5">
        <f>VLOOKUP(CONCATENATE(A875,"-6"),'Restated Depr'!$B$6:$G$7674,6,0)</f>
        <v>6.7799999999999999E-2</v>
      </c>
      <c r="O875" s="29">
        <f t="shared" si="391"/>
        <v>163340.89612800002</v>
      </c>
      <c r="P875" s="29">
        <f t="shared" si="392"/>
        <v>0</v>
      </c>
      <c r="Q875" t="s">
        <v>7819</v>
      </c>
      <c r="R875" s="5"/>
    </row>
    <row r="876" spans="1:18" ht="15.75" hidden="1" thickBot="1">
      <c r="A876" t="s">
        <v>64</v>
      </c>
      <c r="C876" s="224" t="s">
        <v>637</v>
      </c>
      <c r="D876" s="22"/>
      <c r="E876" s="323" t="s">
        <v>606</v>
      </c>
      <c r="F876" s="1"/>
      <c r="G876" s="5"/>
      <c r="H876" s="310">
        <f>SUM(H864:H875)</f>
        <v>1377842.8399999999</v>
      </c>
      <c r="I876" s="10"/>
      <c r="J876" s="10"/>
      <c r="K876" s="32">
        <f>SUM(K864:K875)</f>
        <v>1365751.5341439999</v>
      </c>
      <c r="L876" s="28">
        <f>SUM(L864:L875)</f>
        <v>-12091.305855999839</v>
      </c>
      <c r="M876" s="10"/>
      <c r="N876" s="5"/>
      <c r="O876" s="28">
        <f>SUM(O864:O875)</f>
        <v>1960090.7535360001</v>
      </c>
      <c r="P876" s="28">
        <f>SUM(P864:P875)</f>
        <v>594339.21939200012</v>
      </c>
    </row>
    <row r="877" spans="1:18" hidden="1">
      <c r="A877" t="s">
        <v>65</v>
      </c>
      <c r="B877" t="s">
        <v>1405</v>
      </c>
      <c r="C877" s="224" t="s">
        <v>7842</v>
      </c>
      <c r="D877" s="221">
        <v>314.05</v>
      </c>
      <c r="E877" s="324">
        <v>42947</v>
      </c>
      <c r="F877" s="9">
        <v>3813725.5</v>
      </c>
      <c r="G877" s="18">
        <v>1.24E-2</v>
      </c>
      <c r="H877" s="299">
        <v>3940.8500000000004</v>
      </c>
      <c r="I877" s="15">
        <v>3813725.5</v>
      </c>
      <c r="J877" s="11">
        <f t="shared" ref="J877:J888" si="393">G877</f>
        <v>1.24E-2</v>
      </c>
      <c r="K877" s="31">
        <f t="shared" ref="K877:K888" si="394">I877*J877/12</f>
        <v>3940.8496833333334</v>
      </c>
      <c r="L877" s="289">
        <f t="shared" ref="L877:L888" si="395">K877-H877</f>
        <v>-3.1666666700402857E-4</v>
      </c>
      <c r="M877" s="15">
        <f t="shared" ref="M877:M888" si="396">I877</f>
        <v>3813725.5</v>
      </c>
      <c r="N877" s="5">
        <f>VLOOKUP(CONCATENATE(A877,"-6"),'Restated Depr'!$B$6:$G$7674,6,0)</f>
        <v>2.76E-2</v>
      </c>
      <c r="O877" s="289">
        <f t="shared" ref="O877:O888" si="397">M877*N877/12</f>
        <v>8771.5686499999993</v>
      </c>
      <c r="P877" s="289">
        <f t="shared" ref="P877:P888" si="398">O877-K877</f>
        <v>4830.7189666666654</v>
      </c>
      <c r="Q877" t="s">
        <v>7819</v>
      </c>
    </row>
    <row r="878" spans="1:18" hidden="1">
      <c r="A878" t="s">
        <v>65</v>
      </c>
      <c r="B878" t="s">
        <v>1406</v>
      </c>
      <c r="C878" s="224" t="s">
        <v>7842</v>
      </c>
      <c r="D878" s="221">
        <v>314.05</v>
      </c>
      <c r="E878" s="324">
        <v>42978</v>
      </c>
      <c r="F878" s="1">
        <v>3813725.5</v>
      </c>
      <c r="G878" s="18">
        <v>1.24E-2</v>
      </c>
      <c r="H878" s="298">
        <v>3940.8500000000004</v>
      </c>
      <c r="I878" s="10">
        <v>3813725.5</v>
      </c>
      <c r="J878" s="11">
        <f t="shared" si="393"/>
        <v>1.24E-2</v>
      </c>
      <c r="K878" s="30">
        <f t="shared" si="394"/>
        <v>3940.8496833333334</v>
      </c>
      <c r="L878" s="29">
        <f t="shared" si="395"/>
        <v>-3.1666666700402857E-4</v>
      </c>
      <c r="M878" s="10">
        <f t="shared" si="396"/>
        <v>3813725.5</v>
      </c>
      <c r="N878" s="5">
        <f>VLOOKUP(CONCATENATE(A878,"-6"),'Restated Depr'!$B$6:$G$7674,6,0)</f>
        <v>2.76E-2</v>
      </c>
      <c r="O878" s="29">
        <f t="shared" si="397"/>
        <v>8771.5686499999993</v>
      </c>
      <c r="P878" s="29">
        <f t="shared" si="398"/>
        <v>4830.7189666666654</v>
      </c>
      <c r="Q878" t="s">
        <v>7819</v>
      </c>
    </row>
    <row r="879" spans="1:18" hidden="1">
      <c r="A879" t="s">
        <v>65</v>
      </c>
      <c r="B879" t="s">
        <v>1407</v>
      </c>
      <c r="C879" s="224" t="s">
        <v>7842</v>
      </c>
      <c r="D879" s="221">
        <v>314.05</v>
      </c>
      <c r="E879" s="324">
        <v>43008</v>
      </c>
      <c r="F879" s="1">
        <v>3813725.5</v>
      </c>
      <c r="G879" s="18">
        <v>1.24E-2</v>
      </c>
      <c r="H879" s="298">
        <v>3940.8500000000004</v>
      </c>
      <c r="I879" s="10">
        <v>3813725.5</v>
      </c>
      <c r="J879" s="11">
        <f t="shared" si="393"/>
        <v>1.24E-2</v>
      </c>
      <c r="K879" s="30">
        <f t="shared" si="394"/>
        <v>3940.8496833333334</v>
      </c>
      <c r="L879" s="29">
        <f t="shared" si="395"/>
        <v>-3.1666666700402857E-4</v>
      </c>
      <c r="M879" s="10">
        <f t="shared" si="396"/>
        <v>3813725.5</v>
      </c>
      <c r="N879" s="5">
        <f>VLOOKUP(CONCATENATE(A879,"-6"),'Restated Depr'!$B$6:$G$7674,6,0)</f>
        <v>2.76E-2</v>
      </c>
      <c r="O879" s="29">
        <f t="shared" si="397"/>
        <v>8771.5686499999993</v>
      </c>
      <c r="P879" s="29">
        <f t="shared" si="398"/>
        <v>4830.7189666666654</v>
      </c>
      <c r="Q879" t="s">
        <v>7819</v>
      </c>
    </row>
    <row r="880" spans="1:18" hidden="1">
      <c r="A880" t="s">
        <v>65</v>
      </c>
      <c r="B880" t="s">
        <v>1408</v>
      </c>
      <c r="C880" s="224" t="s">
        <v>7842</v>
      </c>
      <c r="D880" s="221">
        <v>314.05</v>
      </c>
      <c r="E880" s="324">
        <v>43039</v>
      </c>
      <c r="F880" s="1">
        <v>3813725.5</v>
      </c>
      <c r="G880" s="18">
        <v>1.24E-2</v>
      </c>
      <c r="H880" s="298">
        <v>3940.8500000000004</v>
      </c>
      <c r="I880" s="10">
        <v>3813725.5</v>
      </c>
      <c r="J880" s="11">
        <f t="shared" si="393"/>
        <v>1.24E-2</v>
      </c>
      <c r="K880" s="30">
        <f t="shared" si="394"/>
        <v>3940.8496833333334</v>
      </c>
      <c r="L880" s="29">
        <f t="shared" si="395"/>
        <v>-3.1666666700402857E-4</v>
      </c>
      <c r="M880" s="10">
        <f t="shared" si="396"/>
        <v>3813725.5</v>
      </c>
      <c r="N880" s="5">
        <f>VLOOKUP(CONCATENATE(A880,"-6"),'Restated Depr'!$B$6:$G$7674,6,0)</f>
        <v>2.76E-2</v>
      </c>
      <c r="O880" s="29">
        <f t="shared" si="397"/>
        <v>8771.5686499999993</v>
      </c>
      <c r="P880" s="29">
        <f t="shared" si="398"/>
        <v>4830.7189666666654</v>
      </c>
      <c r="Q880" t="s">
        <v>7819</v>
      </c>
    </row>
    <row r="881" spans="1:18" hidden="1">
      <c r="A881" t="s">
        <v>65</v>
      </c>
      <c r="B881" t="s">
        <v>1409</v>
      </c>
      <c r="C881" s="224" t="s">
        <v>7842</v>
      </c>
      <c r="D881" s="221">
        <v>314.05</v>
      </c>
      <c r="E881" s="324">
        <v>43069</v>
      </c>
      <c r="F881" s="1">
        <v>3813725.5</v>
      </c>
      <c r="G881" s="18">
        <v>1.24E-2</v>
      </c>
      <c r="H881" s="298">
        <v>3940.8500000000004</v>
      </c>
      <c r="I881" s="10">
        <v>3813725.5</v>
      </c>
      <c r="J881" s="11">
        <f t="shared" si="393"/>
        <v>1.24E-2</v>
      </c>
      <c r="K881" s="30">
        <f t="shared" si="394"/>
        <v>3940.8496833333334</v>
      </c>
      <c r="L881" s="29">
        <f t="shared" si="395"/>
        <v>-3.1666666700402857E-4</v>
      </c>
      <c r="M881" s="10">
        <f t="shared" si="396"/>
        <v>3813725.5</v>
      </c>
      <c r="N881" s="5">
        <f>VLOOKUP(CONCATENATE(A881,"-6"),'Restated Depr'!$B$6:$G$7674,6,0)</f>
        <v>2.76E-2</v>
      </c>
      <c r="O881" s="29">
        <f t="shared" si="397"/>
        <v>8771.5686499999993</v>
      </c>
      <c r="P881" s="29">
        <f t="shared" si="398"/>
        <v>4830.7189666666654</v>
      </c>
      <c r="Q881" t="s">
        <v>7819</v>
      </c>
    </row>
    <row r="882" spans="1:18" hidden="1">
      <c r="A882" t="s">
        <v>65</v>
      </c>
      <c r="B882" t="s">
        <v>1410</v>
      </c>
      <c r="C882" s="224" t="s">
        <v>7842</v>
      </c>
      <c r="D882" s="221">
        <v>314.05</v>
      </c>
      <c r="E882" s="324">
        <v>43100</v>
      </c>
      <c r="F882" s="1">
        <v>3813725.5</v>
      </c>
      <c r="G882" s="18">
        <v>1.8700000000000001E-2</v>
      </c>
      <c r="H882" s="298">
        <v>5943.06</v>
      </c>
      <c r="I882" s="10">
        <v>3813725.5</v>
      </c>
      <c r="J882" s="11">
        <f t="shared" si="393"/>
        <v>1.8700000000000001E-2</v>
      </c>
      <c r="K882" s="30">
        <f t="shared" si="394"/>
        <v>5943.0555708333341</v>
      </c>
      <c r="L882" s="29">
        <f t="shared" si="395"/>
        <v>-4.4291666663411888E-3</v>
      </c>
      <c r="M882" s="10">
        <f t="shared" si="396"/>
        <v>3813725.5</v>
      </c>
      <c r="N882" s="5">
        <f>VLOOKUP(CONCATENATE(A882,"-6"),'Restated Depr'!$B$6:$G$7674,6,0)</f>
        <v>2.76E-2</v>
      </c>
      <c r="O882" s="29">
        <f t="shared" si="397"/>
        <v>8771.5686499999993</v>
      </c>
      <c r="P882" s="29">
        <f t="shared" si="398"/>
        <v>2828.5130791666652</v>
      </c>
      <c r="Q882" t="s">
        <v>7819</v>
      </c>
    </row>
    <row r="883" spans="1:18" hidden="1">
      <c r="A883" t="s">
        <v>65</v>
      </c>
      <c r="B883" t="s">
        <v>1411</v>
      </c>
      <c r="C883" s="224" t="s">
        <v>7842</v>
      </c>
      <c r="D883" s="221">
        <v>314.05</v>
      </c>
      <c r="E883" s="324">
        <v>43131</v>
      </c>
      <c r="F883" s="1">
        <v>3813725.5</v>
      </c>
      <c r="G883" s="5">
        <v>2.76E-2</v>
      </c>
      <c r="H883" s="298">
        <v>8771.57</v>
      </c>
      <c r="I883" s="10">
        <v>3813725.5</v>
      </c>
      <c r="J883" s="11">
        <f t="shared" si="393"/>
        <v>2.76E-2</v>
      </c>
      <c r="K883" s="30">
        <f t="shared" si="394"/>
        <v>8771.5686499999993</v>
      </c>
      <c r="L883" s="29">
        <f t="shared" si="395"/>
        <v>-1.3500000004569301E-3</v>
      </c>
      <c r="M883" s="10">
        <f t="shared" si="396"/>
        <v>3813725.5</v>
      </c>
      <c r="N883" s="5">
        <f>VLOOKUP(CONCATENATE(A883,"-6"),'Restated Depr'!$B$6:$G$7674,6,0)</f>
        <v>2.76E-2</v>
      </c>
      <c r="O883" s="29">
        <f t="shared" si="397"/>
        <v>8771.5686499999993</v>
      </c>
      <c r="P883" s="29">
        <f t="shared" si="398"/>
        <v>0</v>
      </c>
      <c r="Q883" t="s">
        <v>7819</v>
      </c>
    </row>
    <row r="884" spans="1:18" hidden="1">
      <c r="A884" t="s">
        <v>65</v>
      </c>
      <c r="B884" t="s">
        <v>1412</v>
      </c>
      <c r="C884" s="224" t="s">
        <v>7842</v>
      </c>
      <c r="D884" s="221">
        <v>314.05</v>
      </c>
      <c r="E884" s="324">
        <v>43159</v>
      </c>
      <c r="F884" s="1">
        <v>3813725.5</v>
      </c>
      <c r="G884" s="5">
        <v>2.76E-2</v>
      </c>
      <c r="H884" s="298">
        <v>8771.57</v>
      </c>
      <c r="I884" s="10">
        <v>3813725.5</v>
      </c>
      <c r="J884" s="11">
        <f t="shared" si="393"/>
        <v>2.76E-2</v>
      </c>
      <c r="K884" s="30">
        <f t="shared" si="394"/>
        <v>8771.5686499999993</v>
      </c>
      <c r="L884" s="29">
        <f t="shared" si="395"/>
        <v>-1.3500000004569301E-3</v>
      </c>
      <c r="M884" s="10">
        <f t="shared" si="396"/>
        <v>3813725.5</v>
      </c>
      <c r="N884" s="5">
        <f>VLOOKUP(CONCATENATE(A884,"-6"),'Restated Depr'!$B$6:$G$7674,6,0)</f>
        <v>2.76E-2</v>
      </c>
      <c r="O884" s="29">
        <f t="shared" si="397"/>
        <v>8771.5686499999993</v>
      </c>
      <c r="P884" s="29">
        <f t="shared" si="398"/>
        <v>0</v>
      </c>
      <c r="Q884" t="s">
        <v>7819</v>
      </c>
    </row>
    <row r="885" spans="1:18" hidden="1">
      <c r="A885" t="s">
        <v>65</v>
      </c>
      <c r="B885" t="s">
        <v>1413</v>
      </c>
      <c r="C885" s="224" t="s">
        <v>7842</v>
      </c>
      <c r="D885" s="221">
        <v>314.05</v>
      </c>
      <c r="E885" s="324">
        <v>43190</v>
      </c>
      <c r="F885" s="1">
        <v>3813725.5</v>
      </c>
      <c r="G885" s="5">
        <v>2.76E-2</v>
      </c>
      <c r="H885" s="298">
        <v>8771.57</v>
      </c>
      <c r="I885" s="10">
        <v>3813725.5</v>
      </c>
      <c r="J885" s="11">
        <f t="shared" si="393"/>
        <v>2.76E-2</v>
      </c>
      <c r="K885" s="30">
        <f t="shared" si="394"/>
        <v>8771.5686499999993</v>
      </c>
      <c r="L885" s="29">
        <f t="shared" si="395"/>
        <v>-1.3500000004569301E-3</v>
      </c>
      <c r="M885" s="10">
        <f t="shared" si="396"/>
        <v>3813725.5</v>
      </c>
      <c r="N885" s="5">
        <f>VLOOKUP(CONCATENATE(A885,"-6"),'Restated Depr'!$B$6:$G$7674,6,0)</f>
        <v>2.76E-2</v>
      </c>
      <c r="O885" s="29">
        <f t="shared" si="397"/>
        <v>8771.5686499999993</v>
      </c>
      <c r="P885" s="29">
        <f t="shared" si="398"/>
        <v>0</v>
      </c>
      <c r="Q885" t="s">
        <v>7819</v>
      </c>
    </row>
    <row r="886" spans="1:18" hidden="1">
      <c r="A886" t="s">
        <v>65</v>
      </c>
      <c r="B886" t="s">
        <v>1414</v>
      </c>
      <c r="C886" s="224" t="s">
        <v>7842</v>
      </c>
      <c r="D886" s="221">
        <v>314.05</v>
      </c>
      <c r="E886" s="324">
        <v>43220</v>
      </c>
      <c r="F886" s="1">
        <v>3813725.5</v>
      </c>
      <c r="G886" s="5">
        <v>2.76E-2</v>
      </c>
      <c r="H886" s="298">
        <v>8771.57</v>
      </c>
      <c r="I886" s="10">
        <v>3813725.5</v>
      </c>
      <c r="J886" s="11">
        <f t="shared" si="393"/>
        <v>2.76E-2</v>
      </c>
      <c r="K886" s="30">
        <f t="shared" si="394"/>
        <v>8771.5686499999993</v>
      </c>
      <c r="L886" s="29">
        <f t="shared" si="395"/>
        <v>-1.3500000004569301E-3</v>
      </c>
      <c r="M886" s="10">
        <f t="shared" si="396"/>
        <v>3813725.5</v>
      </c>
      <c r="N886" s="5">
        <f>VLOOKUP(CONCATENATE(A886,"-6"),'Restated Depr'!$B$6:$G$7674,6,0)</f>
        <v>2.76E-2</v>
      </c>
      <c r="O886" s="29">
        <f t="shared" si="397"/>
        <v>8771.5686499999993</v>
      </c>
      <c r="P886" s="29">
        <f t="shared" si="398"/>
        <v>0</v>
      </c>
      <c r="Q886" t="s">
        <v>7819</v>
      </c>
    </row>
    <row r="887" spans="1:18" hidden="1">
      <c r="A887" t="s">
        <v>65</v>
      </c>
      <c r="B887" t="s">
        <v>1415</v>
      </c>
      <c r="C887" s="224" t="s">
        <v>7842</v>
      </c>
      <c r="D887" s="221">
        <v>314.05</v>
      </c>
      <c r="E887" s="324">
        <v>43251</v>
      </c>
      <c r="F887" s="1">
        <v>3813725.5</v>
      </c>
      <c r="G887" s="5">
        <v>2.76E-2</v>
      </c>
      <c r="H887" s="298">
        <v>8771.57</v>
      </c>
      <c r="I887" s="10">
        <v>3813725.5</v>
      </c>
      <c r="J887" s="11">
        <f t="shared" si="393"/>
        <v>2.76E-2</v>
      </c>
      <c r="K887" s="30">
        <f t="shared" si="394"/>
        <v>8771.5686499999993</v>
      </c>
      <c r="L887" s="29">
        <f t="shared" si="395"/>
        <v>-1.3500000004569301E-3</v>
      </c>
      <c r="M887" s="10">
        <f t="shared" si="396"/>
        <v>3813725.5</v>
      </c>
      <c r="N887" s="5">
        <f>VLOOKUP(CONCATENATE(A887,"-6"),'Restated Depr'!$B$6:$G$7674,6,0)</f>
        <v>2.76E-2</v>
      </c>
      <c r="O887" s="29">
        <f t="shared" si="397"/>
        <v>8771.5686499999993</v>
      </c>
      <c r="P887" s="29">
        <f t="shared" si="398"/>
        <v>0</v>
      </c>
      <c r="Q887" t="s">
        <v>7819</v>
      </c>
    </row>
    <row r="888" spans="1:18" hidden="1">
      <c r="A888" t="s">
        <v>65</v>
      </c>
      <c r="B888" t="s">
        <v>1416</v>
      </c>
      <c r="C888" s="224" t="s">
        <v>7842</v>
      </c>
      <c r="D888" s="221">
        <v>314.05</v>
      </c>
      <c r="E888" s="324">
        <v>43281</v>
      </c>
      <c r="F888" s="1">
        <v>3813725.5</v>
      </c>
      <c r="G888" s="5">
        <v>2.76E-2</v>
      </c>
      <c r="H888" s="298">
        <v>8771.57</v>
      </c>
      <c r="I888" s="10">
        <v>3813725.5</v>
      </c>
      <c r="J888" s="11">
        <f t="shared" si="393"/>
        <v>2.76E-2</v>
      </c>
      <c r="K888" s="30">
        <f t="shared" si="394"/>
        <v>8771.5686499999993</v>
      </c>
      <c r="L888" s="29">
        <f t="shared" si="395"/>
        <v>-1.3500000004569301E-3</v>
      </c>
      <c r="M888" s="10">
        <f t="shared" si="396"/>
        <v>3813725.5</v>
      </c>
      <c r="N888" s="5">
        <f>VLOOKUP(CONCATENATE(A888,"-6"),'Restated Depr'!$B$6:$G$7674,6,0)</f>
        <v>2.76E-2</v>
      </c>
      <c r="O888" s="29">
        <f t="shared" si="397"/>
        <v>8771.5686499999993</v>
      </c>
      <c r="P888" s="29">
        <f t="shared" si="398"/>
        <v>0</v>
      </c>
      <c r="Q888" t="s">
        <v>7819</v>
      </c>
      <c r="R888" s="5"/>
    </row>
    <row r="889" spans="1:18" ht="15.75" hidden="1" thickBot="1">
      <c r="A889" t="s">
        <v>65</v>
      </c>
      <c r="C889" s="224" t="s">
        <v>637</v>
      </c>
      <c r="D889" s="22"/>
      <c r="E889" s="323" t="s">
        <v>606</v>
      </c>
      <c r="F889" s="1"/>
      <c r="G889" s="5"/>
      <c r="H889" s="310">
        <f>SUM(H877:H888)</f>
        <v>78276.73000000001</v>
      </c>
      <c r="I889" s="10"/>
      <c r="J889" s="10"/>
      <c r="K889" s="32">
        <f>SUM(K877:K888)</f>
        <v>78276.715887500002</v>
      </c>
      <c r="L889" s="28">
        <f>SUM(L877:L888)</f>
        <v>-1.4112500004102912E-2</v>
      </c>
      <c r="M889" s="10"/>
      <c r="N889" s="5"/>
      <c r="O889" s="28">
        <f>SUM(O877:O888)</f>
        <v>105258.8238</v>
      </c>
      <c r="P889" s="28">
        <f>SUM(P877:P888)</f>
        <v>26982.107912499996</v>
      </c>
    </row>
    <row r="890" spans="1:18" hidden="1">
      <c r="A890" t="s">
        <v>66</v>
      </c>
      <c r="B890" t="s">
        <v>1417</v>
      </c>
      <c r="C890" s="224" t="s">
        <v>7842</v>
      </c>
      <c r="D890" s="221">
        <v>314.02</v>
      </c>
      <c r="E890" s="324">
        <v>42947</v>
      </c>
      <c r="F890" s="9">
        <v>34147582.259999998</v>
      </c>
      <c r="G890" s="18">
        <v>2.29E-2</v>
      </c>
      <c r="H890" s="299">
        <v>65164.97</v>
      </c>
      <c r="I890" s="15">
        <v>34030823.729999997</v>
      </c>
      <c r="J890" s="11">
        <f t="shared" ref="J890:J901" si="399">G890</f>
        <v>2.29E-2</v>
      </c>
      <c r="K890" s="31">
        <f t="shared" ref="K890:K901" si="400">I890*J890/12</f>
        <v>64942.155284749992</v>
      </c>
      <c r="L890" s="289">
        <f t="shared" ref="L890:L901" si="401">K890-H890</f>
        <v>-222.81471525000961</v>
      </c>
      <c r="M890" s="15">
        <f t="shared" ref="M890:M901" si="402">I890</f>
        <v>34030823.729999997</v>
      </c>
      <c r="N890" s="5">
        <f>VLOOKUP(CONCATENATE(A890,"-6"),'Restated Depr'!$B$6:$G$7674,6,0)</f>
        <v>6.6699999999999995E-2</v>
      </c>
      <c r="O890" s="289">
        <f t="shared" ref="O890:O901" si="403">M890*N890/12</f>
        <v>189154.66189924997</v>
      </c>
      <c r="P890" s="289">
        <f t="shared" ref="P890:P901" si="404">O890-K890</f>
        <v>124212.50661449999</v>
      </c>
      <c r="Q890" t="s">
        <v>7819</v>
      </c>
    </row>
    <row r="891" spans="1:18" hidden="1">
      <c r="A891" t="s">
        <v>66</v>
      </c>
      <c r="B891" t="s">
        <v>1418</v>
      </c>
      <c r="C891" s="224" t="s">
        <v>7842</v>
      </c>
      <c r="D891" s="221">
        <v>314.02</v>
      </c>
      <c r="E891" s="324">
        <v>42978</v>
      </c>
      <c r="F891" s="1">
        <v>34134194.539999999</v>
      </c>
      <c r="G891" s="18">
        <v>2.29E-2</v>
      </c>
      <c r="H891" s="298">
        <v>65139.420000000006</v>
      </c>
      <c r="I891" s="10">
        <v>34030823.729999997</v>
      </c>
      <c r="J891" s="11">
        <f t="shared" si="399"/>
        <v>2.29E-2</v>
      </c>
      <c r="K891" s="30">
        <f t="shared" si="400"/>
        <v>64942.155284749992</v>
      </c>
      <c r="L891" s="29">
        <f t="shared" si="401"/>
        <v>-197.26471525001398</v>
      </c>
      <c r="M891" s="10">
        <f t="shared" si="402"/>
        <v>34030823.729999997</v>
      </c>
      <c r="N891" s="5">
        <f>VLOOKUP(CONCATENATE(A891,"-6"),'Restated Depr'!$B$6:$G$7674,6,0)</f>
        <v>6.6699999999999995E-2</v>
      </c>
      <c r="O891" s="29">
        <f t="shared" si="403"/>
        <v>189154.66189924997</v>
      </c>
      <c r="P891" s="29">
        <f t="shared" si="404"/>
        <v>124212.50661449999</v>
      </c>
      <c r="Q891" t="s">
        <v>7819</v>
      </c>
    </row>
    <row r="892" spans="1:18" hidden="1">
      <c r="A892" t="s">
        <v>66</v>
      </c>
      <c r="B892" t="s">
        <v>1419</v>
      </c>
      <c r="C892" s="224" t="s">
        <v>7842</v>
      </c>
      <c r="D892" s="221">
        <v>314.02</v>
      </c>
      <c r="E892" s="324">
        <v>43008</v>
      </c>
      <c r="F892" s="1">
        <v>34134194.539999999</v>
      </c>
      <c r="G892" s="18">
        <v>2.29E-2</v>
      </c>
      <c r="H892" s="298">
        <v>65139.420000000006</v>
      </c>
      <c r="I892" s="10">
        <v>34030823.729999997</v>
      </c>
      <c r="J892" s="11">
        <f t="shared" si="399"/>
        <v>2.29E-2</v>
      </c>
      <c r="K892" s="30">
        <f t="shared" si="400"/>
        <v>64942.155284749992</v>
      </c>
      <c r="L892" s="29">
        <f t="shared" si="401"/>
        <v>-197.26471525001398</v>
      </c>
      <c r="M892" s="10">
        <f t="shared" si="402"/>
        <v>34030823.729999997</v>
      </c>
      <c r="N892" s="5">
        <f>VLOOKUP(CONCATENATE(A892,"-6"),'Restated Depr'!$B$6:$G$7674,6,0)</f>
        <v>6.6699999999999995E-2</v>
      </c>
      <c r="O892" s="29">
        <f t="shared" si="403"/>
        <v>189154.66189924997</v>
      </c>
      <c r="P892" s="29">
        <f t="shared" si="404"/>
        <v>124212.50661449999</v>
      </c>
      <c r="Q892" t="s">
        <v>7819</v>
      </c>
    </row>
    <row r="893" spans="1:18" hidden="1">
      <c r="A893" t="s">
        <v>66</v>
      </c>
      <c r="B893" t="s">
        <v>1420</v>
      </c>
      <c r="C893" s="224" t="s">
        <v>7842</v>
      </c>
      <c r="D893" s="221">
        <v>314.02</v>
      </c>
      <c r="E893" s="324">
        <v>43039</v>
      </c>
      <c r="F893" s="1">
        <v>34134194.539999999</v>
      </c>
      <c r="G893" s="18">
        <v>2.29E-2</v>
      </c>
      <c r="H893" s="298">
        <v>65139.420000000006</v>
      </c>
      <c r="I893" s="10">
        <v>34030823.729999997</v>
      </c>
      <c r="J893" s="11">
        <f t="shared" si="399"/>
        <v>2.29E-2</v>
      </c>
      <c r="K893" s="30">
        <f t="shared" si="400"/>
        <v>64942.155284749992</v>
      </c>
      <c r="L893" s="29">
        <f t="shared" si="401"/>
        <v>-197.26471525001398</v>
      </c>
      <c r="M893" s="10">
        <f t="shared" si="402"/>
        <v>34030823.729999997</v>
      </c>
      <c r="N893" s="5">
        <f>VLOOKUP(CONCATENATE(A893,"-6"),'Restated Depr'!$B$6:$G$7674,6,0)</f>
        <v>6.6699999999999995E-2</v>
      </c>
      <c r="O893" s="29">
        <f t="shared" si="403"/>
        <v>189154.66189924997</v>
      </c>
      <c r="P893" s="29">
        <f t="shared" si="404"/>
        <v>124212.50661449999</v>
      </c>
      <c r="Q893" t="s">
        <v>7819</v>
      </c>
    </row>
    <row r="894" spans="1:18" hidden="1">
      <c r="A894" t="s">
        <v>66</v>
      </c>
      <c r="B894" t="s">
        <v>1421</v>
      </c>
      <c r="C894" s="224" t="s">
        <v>7842</v>
      </c>
      <c r="D894" s="221">
        <v>314.02</v>
      </c>
      <c r="E894" s="324">
        <v>43069</v>
      </c>
      <c r="F894" s="1">
        <v>34134194.539999999</v>
      </c>
      <c r="G894" s="18">
        <v>2.29E-2</v>
      </c>
      <c r="H894" s="298">
        <v>65139.420000000006</v>
      </c>
      <c r="I894" s="10">
        <v>34030823.729999997</v>
      </c>
      <c r="J894" s="11">
        <f t="shared" si="399"/>
        <v>2.29E-2</v>
      </c>
      <c r="K894" s="30">
        <f t="shared" si="400"/>
        <v>64942.155284749992</v>
      </c>
      <c r="L894" s="29">
        <f t="shared" si="401"/>
        <v>-197.26471525001398</v>
      </c>
      <c r="M894" s="10">
        <f t="shared" si="402"/>
        <v>34030823.729999997</v>
      </c>
      <c r="N894" s="5">
        <f>VLOOKUP(CONCATENATE(A894,"-6"),'Restated Depr'!$B$6:$G$7674,6,0)</f>
        <v>6.6699999999999995E-2</v>
      </c>
      <c r="O894" s="29">
        <f t="shared" si="403"/>
        <v>189154.66189924997</v>
      </c>
      <c r="P894" s="29">
        <f t="shared" si="404"/>
        <v>124212.50661449999</v>
      </c>
      <c r="Q894" t="s">
        <v>7819</v>
      </c>
    </row>
    <row r="895" spans="1:18" hidden="1">
      <c r="A895" t="s">
        <v>66</v>
      </c>
      <c r="B895" t="s">
        <v>1422</v>
      </c>
      <c r="C895" s="224" t="s">
        <v>7842</v>
      </c>
      <c r="D895" s="221">
        <v>314.02</v>
      </c>
      <c r="E895" s="324">
        <v>43100</v>
      </c>
      <c r="F895" s="1">
        <v>34134194.539999999</v>
      </c>
      <c r="G895" s="18">
        <v>4.1200000000000001E-2</v>
      </c>
      <c r="H895" s="298">
        <v>117194.06999999999</v>
      </c>
      <c r="I895" s="10">
        <v>34030823.729999997</v>
      </c>
      <c r="J895" s="11">
        <f t="shared" si="399"/>
        <v>4.1200000000000001E-2</v>
      </c>
      <c r="K895" s="30">
        <f t="shared" si="400"/>
        <v>116839.161473</v>
      </c>
      <c r="L895" s="29">
        <f t="shared" si="401"/>
        <v>-354.90852699999232</v>
      </c>
      <c r="M895" s="10">
        <f t="shared" si="402"/>
        <v>34030823.729999997</v>
      </c>
      <c r="N895" s="5">
        <f>VLOOKUP(CONCATENATE(A895,"-6"),'Restated Depr'!$B$6:$G$7674,6,0)</f>
        <v>6.6699999999999995E-2</v>
      </c>
      <c r="O895" s="29">
        <f t="shared" si="403"/>
        <v>189154.66189924997</v>
      </c>
      <c r="P895" s="29">
        <f t="shared" si="404"/>
        <v>72315.500426249971</v>
      </c>
      <c r="Q895" t="s">
        <v>7819</v>
      </c>
    </row>
    <row r="896" spans="1:18" hidden="1">
      <c r="A896" t="s">
        <v>66</v>
      </c>
      <c r="B896" t="s">
        <v>1423</v>
      </c>
      <c r="C896" s="224" t="s">
        <v>7842</v>
      </c>
      <c r="D896" s="221">
        <v>314.02</v>
      </c>
      <c r="E896" s="324">
        <v>43131</v>
      </c>
      <c r="F896" s="1">
        <v>33993652.859999999</v>
      </c>
      <c r="G896" s="5">
        <v>6.6699999999999995E-2</v>
      </c>
      <c r="H896" s="298">
        <v>188948.04999999996</v>
      </c>
      <c r="I896" s="10">
        <v>34030823.729999997</v>
      </c>
      <c r="J896" s="11">
        <f t="shared" si="399"/>
        <v>6.6699999999999995E-2</v>
      </c>
      <c r="K896" s="30">
        <f t="shared" si="400"/>
        <v>189154.66189924997</v>
      </c>
      <c r="L896" s="29">
        <f t="shared" si="401"/>
        <v>206.61189925001236</v>
      </c>
      <c r="M896" s="10">
        <f t="shared" si="402"/>
        <v>34030823.729999997</v>
      </c>
      <c r="N896" s="5">
        <f>VLOOKUP(CONCATENATE(A896,"-6"),'Restated Depr'!$B$6:$G$7674,6,0)</f>
        <v>6.6699999999999995E-2</v>
      </c>
      <c r="O896" s="29">
        <f t="shared" si="403"/>
        <v>189154.66189924997</v>
      </c>
      <c r="P896" s="29">
        <f t="shared" si="404"/>
        <v>0</v>
      </c>
      <c r="Q896" t="s">
        <v>7819</v>
      </c>
    </row>
    <row r="897" spans="1:18" hidden="1">
      <c r="A897" t="s">
        <v>66</v>
      </c>
      <c r="B897" t="s">
        <v>1424</v>
      </c>
      <c r="C897" s="224" t="s">
        <v>7842</v>
      </c>
      <c r="D897" s="221">
        <v>314.02</v>
      </c>
      <c r="E897" s="324">
        <v>43159</v>
      </c>
      <c r="F897" s="1">
        <v>33853111.170000002</v>
      </c>
      <c r="G897" s="5">
        <v>6.6699999999999995E-2</v>
      </c>
      <c r="H897" s="298">
        <v>188166.88</v>
      </c>
      <c r="I897" s="10">
        <v>34030823.729999997</v>
      </c>
      <c r="J897" s="11">
        <f t="shared" si="399"/>
        <v>6.6699999999999995E-2</v>
      </c>
      <c r="K897" s="30">
        <f t="shared" si="400"/>
        <v>189154.66189924997</v>
      </c>
      <c r="L897" s="29">
        <f t="shared" si="401"/>
        <v>987.78189924996695</v>
      </c>
      <c r="M897" s="10">
        <f t="shared" si="402"/>
        <v>34030823.729999997</v>
      </c>
      <c r="N897" s="5">
        <f>VLOOKUP(CONCATENATE(A897,"-6"),'Restated Depr'!$B$6:$G$7674,6,0)</f>
        <v>6.6699999999999995E-2</v>
      </c>
      <c r="O897" s="29">
        <f t="shared" si="403"/>
        <v>189154.66189924997</v>
      </c>
      <c r="P897" s="29">
        <f t="shared" si="404"/>
        <v>0</v>
      </c>
      <c r="Q897" t="s">
        <v>7819</v>
      </c>
    </row>
    <row r="898" spans="1:18" hidden="1">
      <c r="A898" t="s">
        <v>66</v>
      </c>
      <c r="B898" t="s">
        <v>1425</v>
      </c>
      <c r="C898" s="224" t="s">
        <v>7842</v>
      </c>
      <c r="D898" s="221">
        <v>314.02</v>
      </c>
      <c r="E898" s="324">
        <v>43190</v>
      </c>
      <c r="F898" s="1">
        <v>33853111.170000002</v>
      </c>
      <c r="G898" s="5">
        <v>6.6699999999999995E-2</v>
      </c>
      <c r="H898" s="298">
        <v>188166.88</v>
      </c>
      <c r="I898" s="10">
        <v>34030823.729999997</v>
      </c>
      <c r="J898" s="11">
        <f t="shared" si="399"/>
        <v>6.6699999999999995E-2</v>
      </c>
      <c r="K898" s="30">
        <f t="shared" si="400"/>
        <v>189154.66189924997</v>
      </c>
      <c r="L898" s="29">
        <f t="shared" si="401"/>
        <v>987.78189924996695</v>
      </c>
      <c r="M898" s="10">
        <f t="shared" si="402"/>
        <v>34030823.729999997</v>
      </c>
      <c r="N898" s="5">
        <f>VLOOKUP(CONCATENATE(A898,"-6"),'Restated Depr'!$B$6:$G$7674,6,0)</f>
        <v>6.6699999999999995E-2</v>
      </c>
      <c r="O898" s="29">
        <f t="shared" si="403"/>
        <v>189154.66189924997</v>
      </c>
      <c r="P898" s="29">
        <f t="shared" si="404"/>
        <v>0</v>
      </c>
      <c r="Q898" t="s">
        <v>7819</v>
      </c>
    </row>
    <row r="899" spans="1:18" hidden="1">
      <c r="A899" t="s">
        <v>66</v>
      </c>
      <c r="B899" t="s">
        <v>1426</v>
      </c>
      <c r="C899" s="224" t="s">
        <v>7842</v>
      </c>
      <c r="D899" s="221">
        <v>314.02</v>
      </c>
      <c r="E899" s="324">
        <v>43220</v>
      </c>
      <c r="F899" s="1">
        <v>33853200.219999999</v>
      </c>
      <c r="G899" s="5">
        <v>6.6699999999999995E-2</v>
      </c>
      <c r="H899" s="298">
        <v>188167.37</v>
      </c>
      <c r="I899" s="10">
        <v>34030823.729999997</v>
      </c>
      <c r="J899" s="11">
        <f t="shared" si="399"/>
        <v>6.6699999999999995E-2</v>
      </c>
      <c r="K899" s="30">
        <f t="shared" si="400"/>
        <v>189154.66189924997</v>
      </c>
      <c r="L899" s="29">
        <f t="shared" si="401"/>
        <v>987.29189924997627</v>
      </c>
      <c r="M899" s="10">
        <f t="shared" si="402"/>
        <v>34030823.729999997</v>
      </c>
      <c r="N899" s="5">
        <f>VLOOKUP(CONCATENATE(A899,"-6"),'Restated Depr'!$B$6:$G$7674,6,0)</f>
        <v>6.6699999999999995E-2</v>
      </c>
      <c r="O899" s="29">
        <f t="shared" si="403"/>
        <v>189154.66189924997</v>
      </c>
      <c r="P899" s="29">
        <f t="shared" si="404"/>
        <v>0</v>
      </c>
      <c r="Q899" t="s">
        <v>7819</v>
      </c>
    </row>
    <row r="900" spans="1:18" hidden="1">
      <c r="A900" t="s">
        <v>66</v>
      </c>
      <c r="B900" t="s">
        <v>1427</v>
      </c>
      <c r="C900" s="224" t="s">
        <v>7842</v>
      </c>
      <c r="D900" s="221">
        <v>314.02</v>
      </c>
      <c r="E900" s="324">
        <v>43251</v>
      </c>
      <c r="F900" s="1">
        <v>33854207.079999998</v>
      </c>
      <c r="G900" s="5">
        <v>6.6699999999999995E-2</v>
      </c>
      <c r="H900" s="298">
        <v>188172.97</v>
      </c>
      <c r="I900" s="10">
        <v>34030823.729999997</v>
      </c>
      <c r="J900" s="11">
        <f t="shared" si="399"/>
        <v>6.6699999999999995E-2</v>
      </c>
      <c r="K900" s="30">
        <f t="shared" si="400"/>
        <v>189154.66189924997</v>
      </c>
      <c r="L900" s="29">
        <f t="shared" si="401"/>
        <v>981.69189924997045</v>
      </c>
      <c r="M900" s="10">
        <f t="shared" si="402"/>
        <v>34030823.729999997</v>
      </c>
      <c r="N900" s="5">
        <f>VLOOKUP(CONCATENATE(A900,"-6"),'Restated Depr'!$B$6:$G$7674,6,0)</f>
        <v>6.6699999999999995E-2</v>
      </c>
      <c r="O900" s="29">
        <f t="shared" si="403"/>
        <v>189154.66189924997</v>
      </c>
      <c r="P900" s="29">
        <f t="shared" si="404"/>
        <v>0</v>
      </c>
      <c r="Q900" t="s">
        <v>7819</v>
      </c>
    </row>
    <row r="901" spans="1:18" hidden="1">
      <c r="A901" t="s">
        <v>66</v>
      </c>
      <c r="B901" t="s">
        <v>1428</v>
      </c>
      <c r="C901" s="224" t="s">
        <v>7842</v>
      </c>
      <c r="D901" s="221">
        <v>314.02</v>
      </c>
      <c r="E901" s="324">
        <v>43281</v>
      </c>
      <c r="F901" s="1">
        <v>34030823.729999997</v>
      </c>
      <c r="G901" s="5">
        <v>6.6699999999999995E-2</v>
      </c>
      <c r="H901" s="298">
        <v>189154.66</v>
      </c>
      <c r="I901" s="10">
        <v>34030823.729999997</v>
      </c>
      <c r="J901" s="11">
        <f t="shared" si="399"/>
        <v>6.6699999999999995E-2</v>
      </c>
      <c r="K901" s="30">
        <f t="shared" si="400"/>
        <v>189154.66189924997</v>
      </c>
      <c r="L901" s="29">
        <f t="shared" si="401"/>
        <v>1.8992499681189656E-3</v>
      </c>
      <c r="M901" s="10">
        <f t="shared" si="402"/>
        <v>34030823.729999997</v>
      </c>
      <c r="N901" s="5">
        <f>VLOOKUP(CONCATENATE(A901,"-6"),'Restated Depr'!$B$6:$G$7674,6,0)</f>
        <v>6.6699999999999995E-2</v>
      </c>
      <c r="O901" s="29">
        <f t="shared" si="403"/>
        <v>189154.66189924997</v>
      </c>
      <c r="P901" s="29">
        <f t="shared" si="404"/>
        <v>0</v>
      </c>
      <c r="Q901" t="s">
        <v>7819</v>
      </c>
      <c r="R901" s="5"/>
    </row>
    <row r="902" spans="1:18" ht="15.75" hidden="1" thickBot="1">
      <c r="A902" t="s">
        <v>66</v>
      </c>
      <c r="C902" s="224" t="s">
        <v>637</v>
      </c>
      <c r="D902" s="22"/>
      <c r="E902" s="323" t="s">
        <v>606</v>
      </c>
      <c r="F902" s="1"/>
      <c r="G902" s="5"/>
      <c r="H902" s="310">
        <f>SUM(H890:H901)</f>
        <v>1573693.5299999998</v>
      </c>
      <c r="I902" s="10"/>
      <c r="J902" s="10"/>
      <c r="K902" s="32">
        <f>SUM(K890:K901)</f>
        <v>1576477.9092922499</v>
      </c>
      <c r="L902" s="28">
        <f>SUM(L890:L901)</f>
        <v>2784.3792922498033</v>
      </c>
      <c r="M902" s="10"/>
      <c r="N902" s="5"/>
      <c r="O902" s="28">
        <f>SUM(O890:O901)</f>
        <v>2269855.9427909995</v>
      </c>
      <c r="P902" s="28">
        <f>SUM(P890:P901)</f>
        <v>693378.03349874984</v>
      </c>
    </row>
    <row r="903" spans="1:18" hidden="1">
      <c r="A903" t="s">
        <v>67</v>
      </c>
      <c r="B903" t="s">
        <v>1429</v>
      </c>
      <c r="C903" s="224" t="s">
        <v>7842</v>
      </c>
      <c r="D903" s="221">
        <v>314.02999999999997</v>
      </c>
      <c r="E903" s="324">
        <v>42947</v>
      </c>
      <c r="F903" s="9">
        <v>42955290.170000002</v>
      </c>
      <c r="G903" s="18">
        <v>1.8700000000000001E-2</v>
      </c>
      <c r="H903" s="299">
        <v>66938.66</v>
      </c>
      <c r="I903" s="15">
        <v>42229760.280000001</v>
      </c>
      <c r="J903" s="11">
        <f t="shared" ref="J903:J914" si="405">G903</f>
        <v>1.8700000000000001E-2</v>
      </c>
      <c r="K903" s="31">
        <f t="shared" ref="K903:K914" si="406">I903*J903/12</f>
        <v>65808.043103000004</v>
      </c>
      <c r="L903" s="289">
        <f t="shared" ref="L903:L914" si="407">K903-H903</f>
        <v>-1130.6168969999999</v>
      </c>
      <c r="M903" s="15">
        <f t="shared" ref="M903:M914" si="408">I903</f>
        <v>42229760.280000001</v>
      </c>
      <c r="N903" s="5">
        <f>VLOOKUP(CONCATENATE(A903,"-6"),'Restated Depr'!$B$6:$G$7674,6,0)</f>
        <v>6.9699999999999998E-2</v>
      </c>
      <c r="O903" s="289">
        <f t="shared" ref="O903:O914" si="409">M903*N903/12</f>
        <v>245284.52429299999</v>
      </c>
      <c r="P903" s="289">
        <f t="shared" ref="P903:P914" si="410">O903-K903</f>
        <v>179476.48118999999</v>
      </c>
      <c r="Q903" t="s">
        <v>7819</v>
      </c>
    </row>
    <row r="904" spans="1:18" hidden="1">
      <c r="A904" t="s">
        <v>67</v>
      </c>
      <c r="B904" t="s">
        <v>1430</v>
      </c>
      <c r="C904" s="224" t="s">
        <v>7842</v>
      </c>
      <c r="D904" s="221">
        <v>314.02999999999997</v>
      </c>
      <c r="E904" s="324">
        <v>42978</v>
      </c>
      <c r="F904" s="1">
        <v>44125705.219999999</v>
      </c>
      <c r="G904" s="18">
        <v>1.8700000000000001E-2</v>
      </c>
      <c r="H904" s="298">
        <v>68762.559999999983</v>
      </c>
      <c r="I904" s="10">
        <v>42229760.280000001</v>
      </c>
      <c r="J904" s="11">
        <f t="shared" si="405"/>
        <v>1.8700000000000001E-2</v>
      </c>
      <c r="K904" s="30">
        <f t="shared" si="406"/>
        <v>65808.043103000004</v>
      </c>
      <c r="L904" s="29">
        <f t="shared" si="407"/>
        <v>-2954.5168969999795</v>
      </c>
      <c r="M904" s="10">
        <f t="shared" si="408"/>
        <v>42229760.280000001</v>
      </c>
      <c r="N904" s="5">
        <f>VLOOKUP(CONCATENATE(A904,"-6"),'Restated Depr'!$B$6:$G$7674,6,0)</f>
        <v>6.9699999999999998E-2</v>
      </c>
      <c r="O904" s="29">
        <f t="shared" si="409"/>
        <v>245284.52429299999</v>
      </c>
      <c r="P904" s="29">
        <f t="shared" si="410"/>
        <v>179476.48118999999</v>
      </c>
      <c r="Q904" t="s">
        <v>7819</v>
      </c>
    </row>
    <row r="905" spans="1:18" hidden="1">
      <c r="A905" t="s">
        <v>67</v>
      </c>
      <c r="B905" t="s">
        <v>1431</v>
      </c>
      <c r="C905" s="224" t="s">
        <v>7842</v>
      </c>
      <c r="D905" s="221">
        <v>314.02999999999997</v>
      </c>
      <c r="E905" s="324">
        <v>43008</v>
      </c>
      <c r="F905" s="1">
        <v>44982509.920000002</v>
      </c>
      <c r="G905" s="18">
        <v>1.8700000000000001E-2</v>
      </c>
      <c r="H905" s="298">
        <v>70097.740000000005</v>
      </c>
      <c r="I905" s="10">
        <v>42229760.280000001</v>
      </c>
      <c r="J905" s="11">
        <f t="shared" si="405"/>
        <v>1.8700000000000001E-2</v>
      </c>
      <c r="K905" s="30">
        <f t="shared" si="406"/>
        <v>65808.043103000004</v>
      </c>
      <c r="L905" s="29">
        <f t="shared" si="407"/>
        <v>-4289.6968970000016</v>
      </c>
      <c r="M905" s="10">
        <f t="shared" si="408"/>
        <v>42229760.280000001</v>
      </c>
      <c r="N905" s="5">
        <f>VLOOKUP(CONCATENATE(A905,"-6"),'Restated Depr'!$B$6:$G$7674,6,0)</f>
        <v>6.9699999999999998E-2</v>
      </c>
      <c r="O905" s="29">
        <f t="shared" si="409"/>
        <v>245284.52429299999</v>
      </c>
      <c r="P905" s="29">
        <f t="shared" si="410"/>
        <v>179476.48118999999</v>
      </c>
      <c r="Q905" t="s">
        <v>7819</v>
      </c>
    </row>
    <row r="906" spans="1:18" hidden="1">
      <c r="A906" t="s">
        <v>67</v>
      </c>
      <c r="B906" t="s">
        <v>1432</v>
      </c>
      <c r="C906" s="224" t="s">
        <v>7842</v>
      </c>
      <c r="D906" s="221">
        <v>314.02999999999997</v>
      </c>
      <c r="E906" s="324">
        <v>43039</v>
      </c>
      <c r="F906" s="1">
        <v>44912047.950000003</v>
      </c>
      <c r="G906" s="18">
        <v>1.8700000000000001E-2</v>
      </c>
      <c r="H906" s="298">
        <v>69987.94</v>
      </c>
      <c r="I906" s="10">
        <v>42229760.280000001</v>
      </c>
      <c r="J906" s="11">
        <f t="shared" si="405"/>
        <v>1.8700000000000001E-2</v>
      </c>
      <c r="K906" s="30">
        <f t="shared" si="406"/>
        <v>65808.043103000004</v>
      </c>
      <c r="L906" s="29">
        <f t="shared" si="407"/>
        <v>-4179.8968969999987</v>
      </c>
      <c r="M906" s="10">
        <f t="shared" si="408"/>
        <v>42229760.280000001</v>
      </c>
      <c r="N906" s="5">
        <f>VLOOKUP(CONCATENATE(A906,"-6"),'Restated Depr'!$B$6:$G$7674,6,0)</f>
        <v>6.9699999999999998E-2</v>
      </c>
      <c r="O906" s="29">
        <f t="shared" si="409"/>
        <v>245284.52429299999</v>
      </c>
      <c r="P906" s="29">
        <f t="shared" si="410"/>
        <v>179476.48118999999</v>
      </c>
      <c r="Q906" t="s">
        <v>7819</v>
      </c>
    </row>
    <row r="907" spans="1:18" hidden="1">
      <c r="A907" t="s">
        <v>67</v>
      </c>
      <c r="B907" t="s">
        <v>1433</v>
      </c>
      <c r="C907" s="224" t="s">
        <v>7842</v>
      </c>
      <c r="D907" s="221">
        <v>314.02999999999997</v>
      </c>
      <c r="E907" s="324">
        <v>43069</v>
      </c>
      <c r="F907" s="1">
        <v>44831616.840000004</v>
      </c>
      <c r="G907" s="18">
        <v>1.8700000000000001E-2</v>
      </c>
      <c r="H907" s="298">
        <v>69862.61</v>
      </c>
      <c r="I907" s="10">
        <v>42229760.280000001</v>
      </c>
      <c r="J907" s="11">
        <f t="shared" si="405"/>
        <v>1.8700000000000001E-2</v>
      </c>
      <c r="K907" s="30">
        <f t="shared" si="406"/>
        <v>65808.043103000004</v>
      </c>
      <c r="L907" s="29">
        <f t="shared" si="407"/>
        <v>-4054.566896999997</v>
      </c>
      <c r="M907" s="10">
        <f t="shared" si="408"/>
        <v>42229760.280000001</v>
      </c>
      <c r="N907" s="5">
        <f>VLOOKUP(CONCATENATE(A907,"-6"),'Restated Depr'!$B$6:$G$7674,6,0)</f>
        <v>6.9699999999999998E-2</v>
      </c>
      <c r="O907" s="29">
        <f t="shared" si="409"/>
        <v>245284.52429299999</v>
      </c>
      <c r="P907" s="29">
        <f t="shared" si="410"/>
        <v>179476.48118999999</v>
      </c>
      <c r="Q907" t="s">
        <v>7819</v>
      </c>
    </row>
    <row r="908" spans="1:18" hidden="1">
      <c r="A908" t="s">
        <v>67</v>
      </c>
      <c r="B908" t="s">
        <v>1434</v>
      </c>
      <c r="C908" s="224" t="s">
        <v>7842</v>
      </c>
      <c r="D908" s="221">
        <v>314.02999999999997</v>
      </c>
      <c r="E908" s="324">
        <v>43100</v>
      </c>
      <c r="F908" s="1">
        <v>44800518.759999998</v>
      </c>
      <c r="G908" s="18">
        <v>4.0100000000000004E-2</v>
      </c>
      <c r="H908" s="298">
        <v>149708.40000000002</v>
      </c>
      <c r="I908" s="10">
        <v>42229760.280000001</v>
      </c>
      <c r="J908" s="11">
        <f t="shared" si="405"/>
        <v>4.0100000000000004E-2</v>
      </c>
      <c r="K908" s="30">
        <f t="shared" si="406"/>
        <v>141117.78226900002</v>
      </c>
      <c r="L908" s="29">
        <f t="shared" si="407"/>
        <v>-8590.6177310000057</v>
      </c>
      <c r="M908" s="10">
        <f t="shared" si="408"/>
        <v>42229760.280000001</v>
      </c>
      <c r="N908" s="5">
        <f>VLOOKUP(CONCATENATE(A908,"-6"),'Restated Depr'!$B$6:$G$7674,6,0)</f>
        <v>6.9699999999999998E-2</v>
      </c>
      <c r="O908" s="29">
        <f t="shared" si="409"/>
        <v>245284.52429299999</v>
      </c>
      <c r="P908" s="29">
        <f t="shared" si="410"/>
        <v>104166.74202399998</v>
      </c>
      <c r="Q908" t="s">
        <v>7819</v>
      </c>
    </row>
    <row r="909" spans="1:18" hidden="1">
      <c r="A909" t="s">
        <v>67</v>
      </c>
      <c r="B909" t="s">
        <v>1435</v>
      </c>
      <c r="C909" s="224" t="s">
        <v>7842</v>
      </c>
      <c r="D909" s="221">
        <v>314.02999999999997</v>
      </c>
      <c r="E909" s="324">
        <v>43131</v>
      </c>
      <c r="F909" s="1">
        <v>43504014.450000003</v>
      </c>
      <c r="G909" s="5">
        <v>6.9699999999999998E-2</v>
      </c>
      <c r="H909" s="298">
        <v>252685.81999999998</v>
      </c>
      <c r="I909" s="10">
        <v>42229760.280000001</v>
      </c>
      <c r="J909" s="11">
        <f t="shared" si="405"/>
        <v>6.9699999999999998E-2</v>
      </c>
      <c r="K909" s="30">
        <f t="shared" si="406"/>
        <v>245284.52429299999</v>
      </c>
      <c r="L909" s="29">
        <f t="shared" si="407"/>
        <v>-7401.2957069999829</v>
      </c>
      <c r="M909" s="10">
        <f t="shared" si="408"/>
        <v>42229760.280000001</v>
      </c>
      <c r="N909" s="5">
        <f>VLOOKUP(CONCATENATE(A909,"-6"),'Restated Depr'!$B$6:$G$7674,6,0)</f>
        <v>6.9699999999999998E-2</v>
      </c>
      <c r="O909" s="29">
        <f t="shared" si="409"/>
        <v>245284.52429299999</v>
      </c>
      <c r="P909" s="29">
        <f t="shared" si="410"/>
        <v>0</v>
      </c>
      <c r="Q909" t="s">
        <v>7819</v>
      </c>
    </row>
    <row r="910" spans="1:18" hidden="1">
      <c r="A910" t="s">
        <v>67</v>
      </c>
      <c r="B910" t="s">
        <v>1436</v>
      </c>
      <c r="C910" s="224" t="s">
        <v>7842</v>
      </c>
      <c r="D910" s="221">
        <v>314.02999999999997</v>
      </c>
      <c r="E910" s="324">
        <v>43159</v>
      </c>
      <c r="F910" s="1">
        <v>42230002.07</v>
      </c>
      <c r="G910" s="5">
        <v>6.9699999999999998E-2</v>
      </c>
      <c r="H910" s="298">
        <v>245285.93000000002</v>
      </c>
      <c r="I910" s="10">
        <v>42229760.280000001</v>
      </c>
      <c r="J910" s="11">
        <f t="shared" si="405"/>
        <v>6.9699999999999998E-2</v>
      </c>
      <c r="K910" s="30">
        <f t="shared" si="406"/>
        <v>245284.52429299999</v>
      </c>
      <c r="L910" s="29">
        <f t="shared" si="407"/>
        <v>-1.4057070000271779</v>
      </c>
      <c r="M910" s="10">
        <f t="shared" si="408"/>
        <v>42229760.280000001</v>
      </c>
      <c r="N910" s="5">
        <f>VLOOKUP(CONCATENATE(A910,"-6"),'Restated Depr'!$B$6:$G$7674,6,0)</f>
        <v>6.9699999999999998E-2</v>
      </c>
      <c r="O910" s="29">
        <f t="shared" si="409"/>
        <v>245284.52429299999</v>
      </c>
      <c r="P910" s="29">
        <f t="shared" si="410"/>
        <v>0</v>
      </c>
      <c r="Q910" t="s">
        <v>7819</v>
      </c>
    </row>
    <row r="911" spans="1:18" hidden="1">
      <c r="A911" t="s">
        <v>67</v>
      </c>
      <c r="B911" t="s">
        <v>1437</v>
      </c>
      <c r="C911" s="224" t="s">
        <v>7842</v>
      </c>
      <c r="D911" s="221">
        <v>314.02999999999997</v>
      </c>
      <c r="E911" s="324">
        <v>43190</v>
      </c>
      <c r="F911" s="1">
        <v>42230562.659999996</v>
      </c>
      <c r="G911" s="5">
        <v>6.9699999999999998E-2</v>
      </c>
      <c r="H911" s="298">
        <v>245289.19000000003</v>
      </c>
      <c r="I911" s="10">
        <v>42229760.280000001</v>
      </c>
      <c r="J911" s="11">
        <f t="shared" si="405"/>
        <v>6.9699999999999998E-2</v>
      </c>
      <c r="K911" s="30">
        <f t="shared" si="406"/>
        <v>245284.52429299999</v>
      </c>
      <c r="L911" s="29">
        <f t="shared" si="407"/>
        <v>-4.6657070000364911</v>
      </c>
      <c r="M911" s="10">
        <f t="shared" si="408"/>
        <v>42229760.280000001</v>
      </c>
      <c r="N911" s="5">
        <f>VLOOKUP(CONCATENATE(A911,"-6"),'Restated Depr'!$B$6:$G$7674,6,0)</f>
        <v>6.9699999999999998E-2</v>
      </c>
      <c r="O911" s="29">
        <f t="shared" si="409"/>
        <v>245284.52429299999</v>
      </c>
      <c r="P911" s="29">
        <f t="shared" si="410"/>
        <v>0</v>
      </c>
      <c r="Q911" t="s">
        <v>7819</v>
      </c>
    </row>
    <row r="912" spans="1:18" hidden="1">
      <c r="A912" t="s">
        <v>67</v>
      </c>
      <c r="B912" t="s">
        <v>1438</v>
      </c>
      <c r="C912" s="224" t="s">
        <v>7842</v>
      </c>
      <c r="D912" s="221">
        <v>314.02999999999997</v>
      </c>
      <c r="E912" s="324">
        <v>43220</v>
      </c>
      <c r="F912" s="1">
        <v>42229760.280000001</v>
      </c>
      <c r="G912" s="5">
        <v>6.9699999999999998E-2</v>
      </c>
      <c r="H912" s="298">
        <v>245284.52</v>
      </c>
      <c r="I912" s="10">
        <v>42229760.280000001</v>
      </c>
      <c r="J912" s="11">
        <f t="shared" si="405"/>
        <v>6.9699999999999998E-2</v>
      </c>
      <c r="K912" s="30">
        <f t="shared" si="406"/>
        <v>245284.52429299999</v>
      </c>
      <c r="L912" s="29">
        <f t="shared" si="407"/>
        <v>4.2930000054184347E-3</v>
      </c>
      <c r="M912" s="10">
        <f t="shared" si="408"/>
        <v>42229760.280000001</v>
      </c>
      <c r="N912" s="5">
        <f>VLOOKUP(CONCATENATE(A912,"-6"),'Restated Depr'!$B$6:$G$7674,6,0)</f>
        <v>6.9699999999999998E-2</v>
      </c>
      <c r="O912" s="29">
        <f t="shared" si="409"/>
        <v>245284.52429299999</v>
      </c>
      <c r="P912" s="29">
        <f t="shared" si="410"/>
        <v>0</v>
      </c>
      <c r="Q912" t="s">
        <v>7819</v>
      </c>
    </row>
    <row r="913" spans="1:18" hidden="1">
      <c r="A913" t="s">
        <v>67</v>
      </c>
      <c r="B913" t="s">
        <v>1439</v>
      </c>
      <c r="C913" s="224" t="s">
        <v>7842</v>
      </c>
      <c r="D913" s="221">
        <v>314.02999999999997</v>
      </c>
      <c r="E913" s="324">
        <v>43251</v>
      </c>
      <c r="F913" s="1">
        <v>42229760.280000001</v>
      </c>
      <c r="G913" s="5">
        <v>6.9699999999999998E-2</v>
      </c>
      <c r="H913" s="298">
        <v>245284.52</v>
      </c>
      <c r="I913" s="10">
        <v>42229760.280000001</v>
      </c>
      <c r="J913" s="11">
        <f t="shared" si="405"/>
        <v>6.9699999999999998E-2</v>
      </c>
      <c r="K913" s="30">
        <f t="shared" si="406"/>
        <v>245284.52429299999</v>
      </c>
      <c r="L913" s="29">
        <f t="shared" si="407"/>
        <v>4.2930000054184347E-3</v>
      </c>
      <c r="M913" s="10">
        <f t="shared" si="408"/>
        <v>42229760.280000001</v>
      </c>
      <c r="N913" s="5">
        <f>VLOOKUP(CONCATENATE(A913,"-6"),'Restated Depr'!$B$6:$G$7674,6,0)</f>
        <v>6.9699999999999998E-2</v>
      </c>
      <c r="O913" s="29">
        <f t="shared" si="409"/>
        <v>245284.52429299999</v>
      </c>
      <c r="P913" s="29">
        <f t="shared" si="410"/>
        <v>0</v>
      </c>
      <c r="Q913" t="s">
        <v>7819</v>
      </c>
    </row>
    <row r="914" spans="1:18" hidden="1">
      <c r="A914" t="s">
        <v>67</v>
      </c>
      <c r="B914" t="s">
        <v>1440</v>
      </c>
      <c r="C914" s="224" t="s">
        <v>7842</v>
      </c>
      <c r="D914" s="221">
        <v>314.02999999999997</v>
      </c>
      <c r="E914" s="324">
        <v>43281</v>
      </c>
      <c r="F914" s="1">
        <v>42229760.280000001</v>
      </c>
      <c r="G914" s="5">
        <v>6.9699999999999998E-2</v>
      </c>
      <c r="H914" s="298">
        <v>245284.52</v>
      </c>
      <c r="I914" s="10">
        <v>42229760.280000001</v>
      </c>
      <c r="J914" s="11">
        <f t="shared" si="405"/>
        <v>6.9699999999999998E-2</v>
      </c>
      <c r="K914" s="30">
        <f t="shared" si="406"/>
        <v>245284.52429299999</v>
      </c>
      <c r="L914" s="29">
        <f t="shared" si="407"/>
        <v>4.2930000054184347E-3</v>
      </c>
      <c r="M914" s="10">
        <f t="shared" si="408"/>
        <v>42229760.280000001</v>
      </c>
      <c r="N914" s="5">
        <f>VLOOKUP(CONCATENATE(A914,"-6"),'Restated Depr'!$B$6:$G$7674,6,0)</f>
        <v>6.9699999999999998E-2</v>
      </c>
      <c r="O914" s="29">
        <f t="shared" si="409"/>
        <v>245284.52429299999</v>
      </c>
      <c r="P914" s="29">
        <f t="shared" si="410"/>
        <v>0</v>
      </c>
      <c r="Q914" t="s">
        <v>7819</v>
      </c>
      <c r="R914" s="5"/>
    </row>
    <row r="915" spans="1:18" ht="15.75" hidden="1" thickBot="1">
      <c r="A915" t="s">
        <v>67</v>
      </c>
      <c r="C915" s="224" t="s">
        <v>637</v>
      </c>
      <c r="D915" s="22"/>
      <c r="E915" s="323" t="s">
        <v>606</v>
      </c>
      <c r="F915" s="1"/>
      <c r="G915" s="5"/>
      <c r="H915" s="310">
        <f>SUM(H903:H914)</f>
        <v>1974472.4100000001</v>
      </c>
      <c r="I915" s="10"/>
      <c r="J915" s="10"/>
      <c r="K915" s="32">
        <f>SUM(K903:K914)</f>
        <v>1941865.1435419996</v>
      </c>
      <c r="L915" s="28">
        <f>SUM(L903:L914)</f>
        <v>-32607.266458000013</v>
      </c>
      <c r="M915" s="10"/>
      <c r="N915" s="5"/>
      <c r="O915" s="28">
        <f>SUM(O903:O914)</f>
        <v>2943414.291515999</v>
      </c>
      <c r="P915" s="28">
        <f>SUM(P903:P914)</f>
        <v>1001549.1479739998</v>
      </c>
    </row>
    <row r="916" spans="1:18" hidden="1">
      <c r="A916" t="s">
        <v>68</v>
      </c>
      <c r="B916" t="s">
        <v>1441</v>
      </c>
      <c r="C916" s="224" t="s">
        <v>7842</v>
      </c>
      <c r="D916" s="221">
        <v>314.04000000000002</v>
      </c>
      <c r="E916" s="324">
        <v>42947</v>
      </c>
      <c r="F916" s="9">
        <v>39045062.579999998</v>
      </c>
      <c r="G916" s="18">
        <v>1.9200000000000002E-2</v>
      </c>
      <c r="H916" s="299">
        <v>62472.1</v>
      </c>
      <c r="I916" s="15">
        <v>39788005.859999999</v>
      </c>
      <c r="J916" s="11">
        <f t="shared" ref="J916:J927" si="411">G916</f>
        <v>1.9200000000000002E-2</v>
      </c>
      <c r="K916" s="31">
        <f t="shared" ref="K916:K927" si="412">I916*J916/12</f>
        <v>63660.809376000012</v>
      </c>
      <c r="L916" s="289">
        <f t="shared" ref="L916:L927" si="413">K916-H916</f>
        <v>1188.7093760000134</v>
      </c>
      <c r="M916" s="15">
        <f t="shared" ref="M916:M927" si="414">I916</f>
        <v>39788005.859999999</v>
      </c>
      <c r="N916" s="5">
        <f>VLOOKUP(CONCATENATE(A916,"-6"),'Restated Depr'!$B$6:$G$7674,6,0)</f>
        <v>6.6000000000000003E-2</v>
      </c>
      <c r="O916" s="289">
        <f t="shared" ref="O916:O927" si="415">M916*N916/12</f>
        <v>218834.03223000001</v>
      </c>
      <c r="P916" s="289">
        <f t="shared" ref="P916:P927" si="416">O916-K916</f>
        <v>155173.22285399999</v>
      </c>
      <c r="Q916" t="s">
        <v>7819</v>
      </c>
    </row>
    <row r="917" spans="1:18" hidden="1">
      <c r="A917" t="s">
        <v>68</v>
      </c>
      <c r="B917" t="s">
        <v>1442</v>
      </c>
      <c r="C917" s="224" t="s">
        <v>7842</v>
      </c>
      <c r="D917" s="221">
        <v>314.04000000000002</v>
      </c>
      <c r="E917" s="324">
        <v>42978</v>
      </c>
      <c r="F917" s="1">
        <v>39059671.039999999</v>
      </c>
      <c r="G917" s="18">
        <v>1.9200000000000002E-2</v>
      </c>
      <c r="H917" s="298">
        <v>62495.469999999994</v>
      </c>
      <c r="I917" s="10">
        <v>39788005.859999999</v>
      </c>
      <c r="J917" s="11">
        <f t="shared" si="411"/>
        <v>1.9200000000000002E-2</v>
      </c>
      <c r="K917" s="30">
        <f t="shared" si="412"/>
        <v>63660.809376000012</v>
      </c>
      <c r="L917" s="29">
        <f t="shared" si="413"/>
        <v>1165.3393760000181</v>
      </c>
      <c r="M917" s="10">
        <f t="shared" si="414"/>
        <v>39788005.859999999</v>
      </c>
      <c r="N917" s="5">
        <f>VLOOKUP(CONCATENATE(A917,"-6"),'Restated Depr'!$B$6:$G$7674,6,0)</f>
        <v>6.6000000000000003E-2</v>
      </c>
      <c r="O917" s="29">
        <f t="shared" si="415"/>
        <v>218834.03223000001</v>
      </c>
      <c r="P917" s="29">
        <f t="shared" si="416"/>
        <v>155173.22285399999</v>
      </c>
      <c r="Q917" t="s">
        <v>7819</v>
      </c>
    </row>
    <row r="918" spans="1:18" hidden="1">
      <c r="A918" t="s">
        <v>68</v>
      </c>
      <c r="B918" t="s">
        <v>1443</v>
      </c>
      <c r="C918" s="224" t="s">
        <v>7842</v>
      </c>
      <c r="D918" s="221">
        <v>314.04000000000002</v>
      </c>
      <c r="E918" s="324">
        <v>43008</v>
      </c>
      <c r="F918" s="1">
        <v>39064923.520000003</v>
      </c>
      <c r="G918" s="18">
        <v>1.9200000000000002E-2</v>
      </c>
      <c r="H918" s="298">
        <v>62503.88</v>
      </c>
      <c r="I918" s="10">
        <v>39788005.859999999</v>
      </c>
      <c r="J918" s="11">
        <f t="shared" si="411"/>
        <v>1.9200000000000002E-2</v>
      </c>
      <c r="K918" s="30">
        <f t="shared" si="412"/>
        <v>63660.809376000012</v>
      </c>
      <c r="L918" s="29">
        <f t="shared" si="413"/>
        <v>1156.9293760000146</v>
      </c>
      <c r="M918" s="10">
        <f t="shared" si="414"/>
        <v>39788005.859999999</v>
      </c>
      <c r="N918" s="5">
        <f>VLOOKUP(CONCATENATE(A918,"-6"),'Restated Depr'!$B$6:$G$7674,6,0)</f>
        <v>6.6000000000000003E-2</v>
      </c>
      <c r="O918" s="29">
        <f t="shared" si="415"/>
        <v>218834.03223000001</v>
      </c>
      <c r="P918" s="29">
        <f t="shared" si="416"/>
        <v>155173.22285399999</v>
      </c>
      <c r="Q918" t="s">
        <v>7819</v>
      </c>
    </row>
    <row r="919" spans="1:18" hidden="1">
      <c r="A919" t="s">
        <v>68</v>
      </c>
      <c r="B919" t="s">
        <v>1444</v>
      </c>
      <c r="C919" s="224" t="s">
        <v>7842</v>
      </c>
      <c r="D919" s="221">
        <v>314.04000000000002</v>
      </c>
      <c r="E919" s="324">
        <v>43039</v>
      </c>
      <c r="F919" s="1">
        <v>39065323.579999998</v>
      </c>
      <c r="G919" s="18">
        <v>1.9200000000000002E-2</v>
      </c>
      <c r="H919" s="298">
        <v>62504.51</v>
      </c>
      <c r="I919" s="10">
        <v>39788005.859999999</v>
      </c>
      <c r="J919" s="11">
        <f t="shared" si="411"/>
        <v>1.9200000000000002E-2</v>
      </c>
      <c r="K919" s="30">
        <f t="shared" si="412"/>
        <v>63660.809376000012</v>
      </c>
      <c r="L919" s="29">
        <f t="shared" si="413"/>
        <v>1156.2993760000099</v>
      </c>
      <c r="M919" s="10">
        <f t="shared" si="414"/>
        <v>39788005.859999999</v>
      </c>
      <c r="N919" s="5">
        <f>VLOOKUP(CONCATENATE(A919,"-6"),'Restated Depr'!$B$6:$G$7674,6,0)</f>
        <v>6.6000000000000003E-2</v>
      </c>
      <c r="O919" s="29">
        <f t="shared" si="415"/>
        <v>218834.03223000001</v>
      </c>
      <c r="P919" s="29">
        <f t="shared" si="416"/>
        <v>155173.22285399999</v>
      </c>
      <c r="Q919" t="s">
        <v>7819</v>
      </c>
    </row>
    <row r="920" spans="1:18" hidden="1">
      <c r="A920" t="s">
        <v>68</v>
      </c>
      <c r="B920" t="s">
        <v>1445</v>
      </c>
      <c r="C920" s="224" t="s">
        <v>7842</v>
      </c>
      <c r="D920" s="221">
        <v>314.04000000000002</v>
      </c>
      <c r="E920" s="324">
        <v>43069</v>
      </c>
      <c r="F920" s="1">
        <v>39066083</v>
      </c>
      <c r="G920" s="18">
        <v>1.9200000000000002E-2</v>
      </c>
      <c r="H920" s="298">
        <v>62505.73</v>
      </c>
      <c r="I920" s="10">
        <v>39788005.859999999</v>
      </c>
      <c r="J920" s="11">
        <f t="shared" si="411"/>
        <v>1.9200000000000002E-2</v>
      </c>
      <c r="K920" s="30">
        <f t="shared" si="412"/>
        <v>63660.809376000012</v>
      </c>
      <c r="L920" s="29">
        <f t="shared" si="413"/>
        <v>1155.0793760000088</v>
      </c>
      <c r="M920" s="10">
        <f t="shared" si="414"/>
        <v>39788005.859999999</v>
      </c>
      <c r="N920" s="5">
        <f>VLOOKUP(CONCATENATE(A920,"-6"),'Restated Depr'!$B$6:$G$7674,6,0)</f>
        <v>6.6000000000000003E-2</v>
      </c>
      <c r="O920" s="29">
        <f t="shared" si="415"/>
        <v>218834.03223000001</v>
      </c>
      <c r="P920" s="29">
        <f t="shared" si="416"/>
        <v>155173.22285399999</v>
      </c>
      <c r="Q920" t="s">
        <v>7819</v>
      </c>
    </row>
    <row r="921" spans="1:18" hidden="1">
      <c r="A921" t="s">
        <v>68</v>
      </c>
      <c r="B921" t="s">
        <v>1446</v>
      </c>
      <c r="C921" s="224" t="s">
        <v>7842</v>
      </c>
      <c r="D921" s="221">
        <v>314.04000000000002</v>
      </c>
      <c r="E921" s="324">
        <v>43100</v>
      </c>
      <c r="F921" s="1">
        <v>39066394.979999997</v>
      </c>
      <c r="G921" s="18">
        <v>3.8899999999999997E-2</v>
      </c>
      <c r="H921" s="298">
        <v>126640.23</v>
      </c>
      <c r="I921" s="10">
        <v>39788005.859999999</v>
      </c>
      <c r="J921" s="11">
        <f t="shared" si="411"/>
        <v>3.8899999999999997E-2</v>
      </c>
      <c r="K921" s="30">
        <f t="shared" si="412"/>
        <v>128979.4523295</v>
      </c>
      <c r="L921" s="29">
        <f t="shared" si="413"/>
        <v>2339.2223295000003</v>
      </c>
      <c r="M921" s="10">
        <f t="shared" si="414"/>
        <v>39788005.859999999</v>
      </c>
      <c r="N921" s="5">
        <f>VLOOKUP(CONCATENATE(A921,"-6"),'Restated Depr'!$B$6:$G$7674,6,0)</f>
        <v>6.6000000000000003E-2</v>
      </c>
      <c r="O921" s="29">
        <f t="shared" si="415"/>
        <v>218834.03223000001</v>
      </c>
      <c r="P921" s="29">
        <f t="shared" si="416"/>
        <v>89854.579900500015</v>
      </c>
      <c r="Q921" t="s">
        <v>7819</v>
      </c>
    </row>
    <row r="922" spans="1:18" hidden="1">
      <c r="A922" t="s">
        <v>68</v>
      </c>
      <c r="B922" t="s">
        <v>1447</v>
      </c>
      <c r="C922" s="224" t="s">
        <v>7842</v>
      </c>
      <c r="D922" s="221">
        <v>314.04000000000002</v>
      </c>
      <c r="E922" s="324">
        <v>43131</v>
      </c>
      <c r="F922" s="1">
        <v>39080271.990000002</v>
      </c>
      <c r="G922" s="5">
        <v>6.6000000000000003E-2</v>
      </c>
      <c r="H922" s="298">
        <v>214941.49000000002</v>
      </c>
      <c r="I922" s="10">
        <v>39788005.859999999</v>
      </c>
      <c r="J922" s="11">
        <f t="shared" si="411"/>
        <v>6.6000000000000003E-2</v>
      </c>
      <c r="K922" s="30">
        <f t="shared" si="412"/>
        <v>218834.03223000001</v>
      </c>
      <c r="L922" s="29">
        <f t="shared" si="413"/>
        <v>3892.5422299999918</v>
      </c>
      <c r="M922" s="10">
        <f t="shared" si="414"/>
        <v>39788005.859999999</v>
      </c>
      <c r="N922" s="5">
        <f>VLOOKUP(CONCATENATE(A922,"-6"),'Restated Depr'!$B$6:$G$7674,6,0)</f>
        <v>6.6000000000000003E-2</v>
      </c>
      <c r="O922" s="29">
        <f t="shared" si="415"/>
        <v>218834.03223000001</v>
      </c>
      <c r="P922" s="29">
        <f t="shared" si="416"/>
        <v>0</v>
      </c>
      <c r="Q922" t="s">
        <v>7819</v>
      </c>
    </row>
    <row r="923" spans="1:18" hidden="1">
      <c r="A923" t="s">
        <v>68</v>
      </c>
      <c r="B923" t="s">
        <v>1448</v>
      </c>
      <c r="C923" s="224" t="s">
        <v>7842</v>
      </c>
      <c r="D923" s="221">
        <v>314.04000000000002</v>
      </c>
      <c r="E923" s="324">
        <v>43159</v>
      </c>
      <c r="F923" s="1">
        <v>39094196.390000001</v>
      </c>
      <c r="G923" s="5">
        <v>6.6000000000000003E-2</v>
      </c>
      <c r="H923" s="298">
        <v>215018.08000000005</v>
      </c>
      <c r="I923" s="10">
        <v>39788005.859999999</v>
      </c>
      <c r="J923" s="11">
        <f t="shared" si="411"/>
        <v>6.6000000000000003E-2</v>
      </c>
      <c r="K923" s="30">
        <f t="shared" si="412"/>
        <v>218834.03223000001</v>
      </c>
      <c r="L923" s="29">
        <f t="shared" si="413"/>
        <v>3815.9522299999662</v>
      </c>
      <c r="M923" s="10">
        <f t="shared" si="414"/>
        <v>39788005.859999999</v>
      </c>
      <c r="N923" s="5">
        <f>VLOOKUP(CONCATENATE(A923,"-6"),'Restated Depr'!$B$6:$G$7674,6,0)</f>
        <v>6.6000000000000003E-2</v>
      </c>
      <c r="O923" s="29">
        <f t="shared" si="415"/>
        <v>218834.03223000001</v>
      </c>
      <c r="P923" s="29">
        <f t="shared" si="416"/>
        <v>0</v>
      </c>
      <c r="Q923" t="s">
        <v>7819</v>
      </c>
    </row>
    <row r="924" spans="1:18" hidden="1">
      <c r="A924" t="s">
        <v>68</v>
      </c>
      <c r="B924" t="s">
        <v>1449</v>
      </c>
      <c r="C924" s="224" t="s">
        <v>7842</v>
      </c>
      <c r="D924" s="221">
        <v>314.04000000000002</v>
      </c>
      <c r="E924" s="324">
        <v>43190</v>
      </c>
      <c r="F924" s="1">
        <v>39445290.140000001</v>
      </c>
      <c r="G924" s="5">
        <v>6.6000000000000003E-2</v>
      </c>
      <c r="H924" s="298">
        <v>216949.09999999998</v>
      </c>
      <c r="I924" s="10">
        <v>39788005.859999999</v>
      </c>
      <c r="J924" s="11">
        <f t="shared" si="411"/>
        <v>6.6000000000000003E-2</v>
      </c>
      <c r="K924" s="30">
        <f t="shared" si="412"/>
        <v>218834.03223000001</v>
      </c>
      <c r="L924" s="29">
        <f t="shared" si="413"/>
        <v>1884.9322300000349</v>
      </c>
      <c r="M924" s="10">
        <f t="shared" si="414"/>
        <v>39788005.859999999</v>
      </c>
      <c r="N924" s="5">
        <f>VLOOKUP(CONCATENATE(A924,"-6"),'Restated Depr'!$B$6:$G$7674,6,0)</f>
        <v>6.6000000000000003E-2</v>
      </c>
      <c r="O924" s="29">
        <f t="shared" si="415"/>
        <v>218834.03223000001</v>
      </c>
      <c r="P924" s="29">
        <f t="shared" si="416"/>
        <v>0</v>
      </c>
      <c r="Q924" t="s">
        <v>7819</v>
      </c>
    </row>
    <row r="925" spans="1:18" hidden="1">
      <c r="A925" t="s">
        <v>68</v>
      </c>
      <c r="B925" t="s">
        <v>1450</v>
      </c>
      <c r="C925" s="224" t="s">
        <v>7842</v>
      </c>
      <c r="D925" s="221">
        <v>314.04000000000002</v>
      </c>
      <c r="E925" s="324">
        <v>43220</v>
      </c>
      <c r="F925" s="1">
        <v>39792194.880000003</v>
      </c>
      <c r="G925" s="5">
        <v>6.6000000000000003E-2</v>
      </c>
      <c r="H925" s="298">
        <v>218857.06999999998</v>
      </c>
      <c r="I925" s="10">
        <v>39788005.859999999</v>
      </c>
      <c r="J925" s="11">
        <f t="shared" si="411"/>
        <v>6.6000000000000003E-2</v>
      </c>
      <c r="K925" s="30">
        <f t="shared" si="412"/>
        <v>218834.03223000001</v>
      </c>
      <c r="L925" s="29">
        <f t="shared" si="413"/>
        <v>-23.037769999966258</v>
      </c>
      <c r="M925" s="10">
        <f t="shared" si="414"/>
        <v>39788005.859999999</v>
      </c>
      <c r="N925" s="5">
        <f>VLOOKUP(CONCATENATE(A925,"-6"),'Restated Depr'!$B$6:$G$7674,6,0)</f>
        <v>6.6000000000000003E-2</v>
      </c>
      <c r="O925" s="29">
        <f t="shared" si="415"/>
        <v>218834.03223000001</v>
      </c>
      <c r="P925" s="29">
        <f t="shared" si="416"/>
        <v>0</v>
      </c>
      <c r="Q925" t="s">
        <v>7819</v>
      </c>
    </row>
    <row r="926" spans="1:18" hidden="1">
      <c r="A926" t="s">
        <v>68</v>
      </c>
      <c r="B926" t="s">
        <v>1451</v>
      </c>
      <c r="C926" s="224" t="s">
        <v>7842</v>
      </c>
      <c r="D926" s="221">
        <v>314.04000000000002</v>
      </c>
      <c r="E926" s="324">
        <v>43251</v>
      </c>
      <c r="F926" s="1">
        <v>39788005.859999999</v>
      </c>
      <c r="G926" s="5">
        <v>6.6000000000000003E-2</v>
      </c>
      <c r="H926" s="298">
        <v>218834.03</v>
      </c>
      <c r="I926" s="10">
        <v>39788005.859999999</v>
      </c>
      <c r="J926" s="11">
        <f t="shared" si="411"/>
        <v>6.6000000000000003E-2</v>
      </c>
      <c r="K926" s="30">
        <f t="shared" si="412"/>
        <v>218834.03223000001</v>
      </c>
      <c r="L926" s="29">
        <f t="shared" si="413"/>
        <v>2.2300000127870589E-3</v>
      </c>
      <c r="M926" s="10">
        <f t="shared" si="414"/>
        <v>39788005.859999999</v>
      </c>
      <c r="N926" s="5">
        <f>VLOOKUP(CONCATENATE(A926,"-6"),'Restated Depr'!$B$6:$G$7674,6,0)</f>
        <v>6.6000000000000003E-2</v>
      </c>
      <c r="O926" s="29">
        <f t="shared" si="415"/>
        <v>218834.03223000001</v>
      </c>
      <c r="P926" s="29">
        <f t="shared" si="416"/>
        <v>0</v>
      </c>
      <c r="Q926" t="s">
        <v>7819</v>
      </c>
    </row>
    <row r="927" spans="1:18" hidden="1">
      <c r="A927" t="s">
        <v>68</v>
      </c>
      <c r="B927" t="s">
        <v>1452</v>
      </c>
      <c r="C927" s="224" t="s">
        <v>7842</v>
      </c>
      <c r="D927" s="221">
        <v>314.04000000000002</v>
      </c>
      <c r="E927" s="324">
        <v>43281</v>
      </c>
      <c r="F927" s="1">
        <v>39788005.859999999</v>
      </c>
      <c r="G927" s="5">
        <v>6.6000000000000003E-2</v>
      </c>
      <c r="H927" s="298">
        <v>218834.03</v>
      </c>
      <c r="I927" s="10">
        <v>39788005.859999999</v>
      </c>
      <c r="J927" s="11">
        <f t="shared" si="411"/>
        <v>6.6000000000000003E-2</v>
      </c>
      <c r="K927" s="30">
        <f t="shared" si="412"/>
        <v>218834.03223000001</v>
      </c>
      <c r="L927" s="29">
        <f t="shared" si="413"/>
        <v>2.2300000127870589E-3</v>
      </c>
      <c r="M927" s="10">
        <f t="shared" si="414"/>
        <v>39788005.859999999</v>
      </c>
      <c r="N927" s="5">
        <f>VLOOKUP(CONCATENATE(A927,"-6"),'Restated Depr'!$B$6:$G$7674,6,0)</f>
        <v>6.6000000000000003E-2</v>
      </c>
      <c r="O927" s="29">
        <f t="shared" si="415"/>
        <v>218834.03223000001</v>
      </c>
      <c r="P927" s="29">
        <f t="shared" si="416"/>
        <v>0</v>
      </c>
      <c r="Q927" t="s">
        <v>7819</v>
      </c>
      <c r="R927" s="5"/>
    </row>
    <row r="928" spans="1:18" ht="15.75" hidden="1" thickBot="1">
      <c r="A928" t="s">
        <v>68</v>
      </c>
      <c r="C928" s="224" t="s">
        <v>637</v>
      </c>
      <c r="D928" s="22"/>
      <c r="E928" s="323" t="s">
        <v>606</v>
      </c>
      <c r="F928" s="1"/>
      <c r="G928" s="5"/>
      <c r="H928" s="310">
        <f>SUM(H916:H927)</f>
        <v>1742555.7200000002</v>
      </c>
      <c r="I928" s="10"/>
      <c r="J928" s="10"/>
      <c r="K928" s="32">
        <f>SUM(K916:K927)</f>
        <v>1760287.6925895</v>
      </c>
      <c r="L928" s="28">
        <f>SUM(L916:L927)</f>
        <v>17731.972589500117</v>
      </c>
      <c r="M928" s="10"/>
      <c r="N928" s="5"/>
      <c r="O928" s="28">
        <f>SUM(O916:O927)</f>
        <v>2626008.3867600001</v>
      </c>
      <c r="P928" s="28">
        <f>SUM(P916:P927)</f>
        <v>865720.69417050004</v>
      </c>
    </row>
    <row r="929" spans="1:18" hidden="1">
      <c r="A929" t="s">
        <v>69</v>
      </c>
      <c r="B929" t="s">
        <v>1453</v>
      </c>
      <c r="C929" s="224" t="s">
        <v>7842</v>
      </c>
      <c r="D929" s="221">
        <v>314.06</v>
      </c>
      <c r="E929" s="324">
        <v>42947</v>
      </c>
      <c r="F929" s="9">
        <v>20710885.199999999</v>
      </c>
      <c r="G929" s="18">
        <v>2.3800000000000002E-2</v>
      </c>
      <c r="H929" s="299">
        <v>41076.589999999997</v>
      </c>
      <c r="I929" s="15">
        <v>20710885.199999999</v>
      </c>
      <c r="J929" s="11">
        <f t="shared" ref="J929:J940" si="417">G929</f>
        <v>2.3800000000000002E-2</v>
      </c>
      <c r="K929" s="31">
        <f t="shared" ref="K929:K940" si="418">I929*J929/12</f>
        <v>41076.58898</v>
      </c>
      <c r="L929" s="289">
        <f t="shared" ref="L929:L940" si="419">K929-H929</f>
        <v>-1.0199999960605055E-3</v>
      </c>
      <c r="M929" s="15">
        <f t="shared" ref="M929:M940" si="420">I929</f>
        <v>20710885.199999999</v>
      </c>
      <c r="N929" s="5">
        <f>VLOOKUP(CONCATENATE(A929,"-6"),'Restated Depr'!$B$6:$G$7674,6,0)</f>
        <v>1.4999999999999999E-2</v>
      </c>
      <c r="O929" s="289">
        <f t="shared" ref="O929:O940" si="421">M929*N929/12</f>
        <v>25888.606499999998</v>
      </c>
      <c r="P929" s="289">
        <f t="shared" ref="P929:P940" si="422">O929-K929</f>
        <v>-15187.982480000002</v>
      </c>
      <c r="Q929" t="s">
        <v>7819</v>
      </c>
    </row>
    <row r="930" spans="1:18" hidden="1">
      <c r="A930" t="s">
        <v>69</v>
      </c>
      <c r="B930" t="s">
        <v>1454</v>
      </c>
      <c r="C930" s="224" t="s">
        <v>7842</v>
      </c>
      <c r="D930" s="221">
        <v>314.06</v>
      </c>
      <c r="E930" s="324">
        <v>42978</v>
      </c>
      <c r="F930" s="1">
        <v>20710885.199999999</v>
      </c>
      <c r="G930" s="18">
        <v>2.3800000000000002E-2</v>
      </c>
      <c r="H930" s="298">
        <v>41076.589999999997</v>
      </c>
      <c r="I930" s="10">
        <v>20710885.199999999</v>
      </c>
      <c r="J930" s="11">
        <f t="shared" si="417"/>
        <v>2.3800000000000002E-2</v>
      </c>
      <c r="K930" s="30">
        <f t="shared" si="418"/>
        <v>41076.58898</v>
      </c>
      <c r="L930" s="29">
        <f t="shared" si="419"/>
        <v>-1.0199999960605055E-3</v>
      </c>
      <c r="M930" s="10">
        <f t="shared" si="420"/>
        <v>20710885.199999999</v>
      </c>
      <c r="N930" s="5">
        <f>VLOOKUP(CONCATENATE(A930,"-6"),'Restated Depr'!$B$6:$G$7674,6,0)</f>
        <v>1.4999999999999999E-2</v>
      </c>
      <c r="O930" s="29">
        <f t="shared" si="421"/>
        <v>25888.606499999998</v>
      </c>
      <c r="P930" s="29">
        <f t="shared" si="422"/>
        <v>-15187.982480000002</v>
      </c>
      <c r="Q930" t="s">
        <v>7819</v>
      </c>
    </row>
    <row r="931" spans="1:18" hidden="1">
      <c r="A931" t="s">
        <v>69</v>
      </c>
      <c r="B931" t="s">
        <v>1455</v>
      </c>
      <c r="C931" s="224" t="s">
        <v>7842</v>
      </c>
      <c r="D931" s="221">
        <v>314.06</v>
      </c>
      <c r="E931" s="324">
        <v>43008</v>
      </c>
      <c r="F931" s="1">
        <v>20710885.199999999</v>
      </c>
      <c r="G931" s="18">
        <v>2.3800000000000002E-2</v>
      </c>
      <c r="H931" s="298">
        <v>41076.589999999997</v>
      </c>
      <c r="I931" s="10">
        <v>20710885.199999999</v>
      </c>
      <c r="J931" s="11">
        <f t="shared" si="417"/>
        <v>2.3800000000000002E-2</v>
      </c>
      <c r="K931" s="30">
        <f t="shared" si="418"/>
        <v>41076.58898</v>
      </c>
      <c r="L931" s="29">
        <f t="shared" si="419"/>
        <v>-1.0199999960605055E-3</v>
      </c>
      <c r="M931" s="10">
        <f t="shared" si="420"/>
        <v>20710885.199999999</v>
      </c>
      <c r="N931" s="5">
        <f>VLOOKUP(CONCATENATE(A931,"-6"),'Restated Depr'!$B$6:$G$7674,6,0)</f>
        <v>1.4999999999999999E-2</v>
      </c>
      <c r="O931" s="29">
        <f t="shared" si="421"/>
        <v>25888.606499999998</v>
      </c>
      <c r="P931" s="29">
        <f t="shared" si="422"/>
        <v>-15187.982480000002</v>
      </c>
      <c r="Q931" t="s">
        <v>7819</v>
      </c>
    </row>
    <row r="932" spans="1:18" hidden="1">
      <c r="A932" t="s">
        <v>69</v>
      </c>
      <c r="B932" t="s">
        <v>1456</v>
      </c>
      <c r="C932" s="224" t="s">
        <v>7842</v>
      </c>
      <c r="D932" s="221">
        <v>314.06</v>
      </c>
      <c r="E932" s="324">
        <v>43039</v>
      </c>
      <c r="F932" s="1">
        <v>20710885.199999999</v>
      </c>
      <c r="G932" s="18">
        <v>2.3800000000000002E-2</v>
      </c>
      <c r="H932" s="298">
        <v>41076.589999999997</v>
      </c>
      <c r="I932" s="10">
        <v>20710885.199999999</v>
      </c>
      <c r="J932" s="11">
        <f t="shared" si="417"/>
        <v>2.3800000000000002E-2</v>
      </c>
      <c r="K932" s="30">
        <f t="shared" si="418"/>
        <v>41076.58898</v>
      </c>
      <c r="L932" s="29">
        <f t="shared" si="419"/>
        <v>-1.0199999960605055E-3</v>
      </c>
      <c r="M932" s="10">
        <f t="shared" si="420"/>
        <v>20710885.199999999</v>
      </c>
      <c r="N932" s="5">
        <f>VLOOKUP(CONCATENATE(A932,"-6"),'Restated Depr'!$B$6:$G$7674,6,0)</f>
        <v>1.4999999999999999E-2</v>
      </c>
      <c r="O932" s="29">
        <f t="shared" si="421"/>
        <v>25888.606499999998</v>
      </c>
      <c r="P932" s="29">
        <f t="shared" si="422"/>
        <v>-15187.982480000002</v>
      </c>
      <c r="Q932" t="s">
        <v>7819</v>
      </c>
    </row>
    <row r="933" spans="1:18" hidden="1">
      <c r="A933" t="s">
        <v>69</v>
      </c>
      <c r="B933" t="s">
        <v>1457</v>
      </c>
      <c r="C933" s="224" t="s">
        <v>7842</v>
      </c>
      <c r="D933" s="221">
        <v>314.06</v>
      </c>
      <c r="E933" s="324">
        <v>43069</v>
      </c>
      <c r="F933" s="1">
        <v>20710885.199999999</v>
      </c>
      <c r="G933" s="18">
        <v>2.3800000000000002E-2</v>
      </c>
      <c r="H933" s="298">
        <v>41076.589999999997</v>
      </c>
      <c r="I933" s="10">
        <v>20710885.199999999</v>
      </c>
      <c r="J933" s="11">
        <f t="shared" si="417"/>
        <v>2.3800000000000002E-2</v>
      </c>
      <c r="K933" s="30">
        <f t="shared" si="418"/>
        <v>41076.58898</v>
      </c>
      <c r="L933" s="29">
        <f t="shared" si="419"/>
        <v>-1.0199999960605055E-3</v>
      </c>
      <c r="M933" s="10">
        <f t="shared" si="420"/>
        <v>20710885.199999999</v>
      </c>
      <c r="N933" s="5">
        <f>VLOOKUP(CONCATENATE(A933,"-6"),'Restated Depr'!$B$6:$G$7674,6,0)</f>
        <v>1.4999999999999999E-2</v>
      </c>
      <c r="O933" s="29">
        <f t="shared" si="421"/>
        <v>25888.606499999998</v>
      </c>
      <c r="P933" s="29">
        <f t="shared" si="422"/>
        <v>-15187.982480000002</v>
      </c>
      <c r="Q933" t="s">
        <v>7819</v>
      </c>
    </row>
    <row r="934" spans="1:18" hidden="1">
      <c r="A934" t="s">
        <v>69</v>
      </c>
      <c r="B934" t="s">
        <v>1458</v>
      </c>
      <c r="C934" s="224" t="s">
        <v>7842</v>
      </c>
      <c r="D934" s="221">
        <v>314.06</v>
      </c>
      <c r="E934" s="324">
        <v>43100</v>
      </c>
      <c r="F934" s="1">
        <v>20710885.199999999</v>
      </c>
      <c r="G934" s="18">
        <v>2.01E-2</v>
      </c>
      <c r="H934" s="298">
        <v>34690.729999999996</v>
      </c>
      <c r="I934" s="10">
        <v>20710885.199999999</v>
      </c>
      <c r="J934" s="11">
        <f t="shared" si="417"/>
        <v>2.01E-2</v>
      </c>
      <c r="K934" s="30">
        <f t="shared" si="418"/>
        <v>34690.732709999997</v>
      </c>
      <c r="L934" s="29">
        <f t="shared" si="419"/>
        <v>2.710000000661239E-3</v>
      </c>
      <c r="M934" s="10">
        <f t="shared" si="420"/>
        <v>20710885.199999999</v>
      </c>
      <c r="N934" s="5">
        <f>VLOOKUP(CONCATENATE(A934,"-6"),'Restated Depr'!$B$6:$G$7674,6,0)</f>
        <v>1.4999999999999999E-2</v>
      </c>
      <c r="O934" s="29">
        <f t="shared" si="421"/>
        <v>25888.606499999998</v>
      </c>
      <c r="P934" s="29">
        <f t="shared" si="422"/>
        <v>-8802.1262099999985</v>
      </c>
      <c r="Q934" t="s">
        <v>7819</v>
      </c>
    </row>
    <row r="935" spans="1:18" hidden="1">
      <c r="A935" t="s">
        <v>69</v>
      </c>
      <c r="B935" t="s">
        <v>1459</v>
      </c>
      <c r="C935" s="224" t="s">
        <v>7842</v>
      </c>
      <c r="D935" s="221">
        <v>314.06</v>
      </c>
      <c r="E935" s="324">
        <v>43131</v>
      </c>
      <c r="F935" s="1">
        <v>20710885.199999999</v>
      </c>
      <c r="G935" s="5">
        <v>1.4999999999999999E-2</v>
      </c>
      <c r="H935" s="298">
        <v>25888.600000000002</v>
      </c>
      <c r="I935" s="10">
        <v>20710885.199999999</v>
      </c>
      <c r="J935" s="11">
        <f t="shared" si="417"/>
        <v>1.4999999999999999E-2</v>
      </c>
      <c r="K935" s="30">
        <f t="shared" si="418"/>
        <v>25888.606499999998</v>
      </c>
      <c r="L935" s="29">
        <f t="shared" si="419"/>
        <v>6.4999999958672561E-3</v>
      </c>
      <c r="M935" s="10">
        <f t="shared" si="420"/>
        <v>20710885.199999999</v>
      </c>
      <c r="N935" s="5">
        <f>VLOOKUP(CONCATENATE(A935,"-6"),'Restated Depr'!$B$6:$G$7674,6,0)</f>
        <v>1.4999999999999999E-2</v>
      </c>
      <c r="O935" s="29">
        <f t="shared" si="421"/>
        <v>25888.606499999998</v>
      </c>
      <c r="P935" s="29">
        <f t="shared" si="422"/>
        <v>0</v>
      </c>
      <c r="Q935" t="s">
        <v>7819</v>
      </c>
    </row>
    <row r="936" spans="1:18" hidden="1">
      <c r="A936" t="s">
        <v>69</v>
      </c>
      <c r="B936" t="s">
        <v>1460</v>
      </c>
      <c r="C936" s="224" t="s">
        <v>7842</v>
      </c>
      <c r="D936" s="221">
        <v>314.06</v>
      </c>
      <c r="E936" s="324">
        <v>43159</v>
      </c>
      <c r="F936" s="1">
        <v>20710885.199999999</v>
      </c>
      <c r="G936" s="5">
        <v>1.4999999999999999E-2</v>
      </c>
      <c r="H936" s="298">
        <v>25888.600000000002</v>
      </c>
      <c r="I936" s="10">
        <v>20710885.199999999</v>
      </c>
      <c r="J936" s="11">
        <f t="shared" si="417"/>
        <v>1.4999999999999999E-2</v>
      </c>
      <c r="K936" s="30">
        <f t="shared" si="418"/>
        <v>25888.606499999998</v>
      </c>
      <c r="L936" s="29">
        <f t="shared" si="419"/>
        <v>6.4999999958672561E-3</v>
      </c>
      <c r="M936" s="10">
        <f t="shared" si="420"/>
        <v>20710885.199999999</v>
      </c>
      <c r="N936" s="5">
        <f>VLOOKUP(CONCATENATE(A936,"-6"),'Restated Depr'!$B$6:$G$7674,6,0)</f>
        <v>1.4999999999999999E-2</v>
      </c>
      <c r="O936" s="29">
        <f t="shared" si="421"/>
        <v>25888.606499999998</v>
      </c>
      <c r="P936" s="29">
        <f t="shared" si="422"/>
        <v>0</v>
      </c>
      <c r="Q936" t="s">
        <v>7819</v>
      </c>
    </row>
    <row r="937" spans="1:18" hidden="1">
      <c r="A937" t="s">
        <v>69</v>
      </c>
      <c r="B937" t="s">
        <v>1461</v>
      </c>
      <c r="C937" s="224" t="s">
        <v>7842</v>
      </c>
      <c r="D937" s="221">
        <v>314.06</v>
      </c>
      <c r="E937" s="324">
        <v>43190</v>
      </c>
      <c r="F937" s="1">
        <v>20710885.199999999</v>
      </c>
      <c r="G937" s="5">
        <v>1.4999999999999999E-2</v>
      </c>
      <c r="H937" s="298">
        <v>25888.600000000002</v>
      </c>
      <c r="I937" s="10">
        <v>20710885.199999999</v>
      </c>
      <c r="J937" s="11">
        <f t="shared" si="417"/>
        <v>1.4999999999999999E-2</v>
      </c>
      <c r="K937" s="30">
        <f t="shared" si="418"/>
        <v>25888.606499999998</v>
      </c>
      <c r="L937" s="29">
        <f t="shared" si="419"/>
        <v>6.4999999958672561E-3</v>
      </c>
      <c r="M937" s="10">
        <f t="shared" si="420"/>
        <v>20710885.199999999</v>
      </c>
      <c r="N937" s="5">
        <f>VLOOKUP(CONCATENATE(A937,"-6"),'Restated Depr'!$B$6:$G$7674,6,0)</f>
        <v>1.4999999999999999E-2</v>
      </c>
      <c r="O937" s="29">
        <f t="shared" si="421"/>
        <v>25888.606499999998</v>
      </c>
      <c r="P937" s="29">
        <f t="shared" si="422"/>
        <v>0</v>
      </c>
      <c r="Q937" t="s">
        <v>7819</v>
      </c>
    </row>
    <row r="938" spans="1:18" hidden="1">
      <c r="A938" t="s">
        <v>69</v>
      </c>
      <c r="B938" t="s">
        <v>1462</v>
      </c>
      <c r="C938" s="224" t="s">
        <v>7842</v>
      </c>
      <c r="D938" s="221">
        <v>314.06</v>
      </c>
      <c r="E938" s="324">
        <v>43220</v>
      </c>
      <c r="F938" s="1">
        <v>20710885.199999999</v>
      </c>
      <c r="G938" s="5">
        <v>1.4999999999999999E-2</v>
      </c>
      <c r="H938" s="298">
        <v>25888.600000000002</v>
      </c>
      <c r="I938" s="10">
        <v>20710885.199999999</v>
      </c>
      <c r="J938" s="11">
        <f t="shared" si="417"/>
        <v>1.4999999999999999E-2</v>
      </c>
      <c r="K938" s="30">
        <f t="shared" si="418"/>
        <v>25888.606499999998</v>
      </c>
      <c r="L938" s="29">
        <f t="shared" si="419"/>
        <v>6.4999999958672561E-3</v>
      </c>
      <c r="M938" s="10">
        <f t="shared" si="420"/>
        <v>20710885.199999999</v>
      </c>
      <c r="N938" s="5">
        <f>VLOOKUP(CONCATENATE(A938,"-6"),'Restated Depr'!$B$6:$G$7674,6,0)</f>
        <v>1.4999999999999999E-2</v>
      </c>
      <c r="O938" s="29">
        <f t="shared" si="421"/>
        <v>25888.606499999998</v>
      </c>
      <c r="P938" s="29">
        <f t="shared" si="422"/>
        <v>0</v>
      </c>
      <c r="Q938" t="s">
        <v>7819</v>
      </c>
    </row>
    <row r="939" spans="1:18" hidden="1">
      <c r="A939" t="s">
        <v>69</v>
      </c>
      <c r="B939" t="s">
        <v>1463</v>
      </c>
      <c r="C939" s="224" t="s">
        <v>7842</v>
      </c>
      <c r="D939" s="221">
        <v>314.06</v>
      </c>
      <c r="E939" s="324">
        <v>43251</v>
      </c>
      <c r="F939" s="1">
        <v>20710885.199999999</v>
      </c>
      <c r="G939" s="5">
        <v>1.4999999999999999E-2</v>
      </c>
      <c r="H939" s="298">
        <v>25888.600000000002</v>
      </c>
      <c r="I939" s="10">
        <v>20710885.199999999</v>
      </c>
      <c r="J939" s="11">
        <f t="shared" si="417"/>
        <v>1.4999999999999999E-2</v>
      </c>
      <c r="K939" s="30">
        <f t="shared" si="418"/>
        <v>25888.606499999998</v>
      </c>
      <c r="L939" s="29">
        <f t="shared" si="419"/>
        <v>6.4999999958672561E-3</v>
      </c>
      <c r="M939" s="10">
        <f t="shared" si="420"/>
        <v>20710885.199999999</v>
      </c>
      <c r="N939" s="5">
        <f>VLOOKUP(CONCATENATE(A939,"-6"),'Restated Depr'!$B$6:$G$7674,6,0)</f>
        <v>1.4999999999999999E-2</v>
      </c>
      <c r="O939" s="29">
        <f t="shared" si="421"/>
        <v>25888.606499999998</v>
      </c>
      <c r="P939" s="29">
        <f t="shared" si="422"/>
        <v>0</v>
      </c>
      <c r="Q939" t="s">
        <v>7819</v>
      </c>
    </row>
    <row r="940" spans="1:18" hidden="1">
      <c r="A940" t="s">
        <v>69</v>
      </c>
      <c r="B940" t="s">
        <v>1464</v>
      </c>
      <c r="C940" s="224" t="s">
        <v>7842</v>
      </c>
      <c r="D940" s="221">
        <v>314.06</v>
      </c>
      <c r="E940" s="324">
        <v>43281</v>
      </c>
      <c r="F940" s="1">
        <v>20710885.199999999</v>
      </c>
      <c r="G940" s="5">
        <v>1.4999999999999999E-2</v>
      </c>
      <c r="H940" s="298">
        <v>25888.600000000002</v>
      </c>
      <c r="I940" s="10">
        <v>20710885.199999999</v>
      </c>
      <c r="J940" s="11">
        <f t="shared" si="417"/>
        <v>1.4999999999999999E-2</v>
      </c>
      <c r="K940" s="30">
        <f t="shared" si="418"/>
        <v>25888.606499999998</v>
      </c>
      <c r="L940" s="29">
        <f t="shared" si="419"/>
        <v>6.4999999958672561E-3</v>
      </c>
      <c r="M940" s="10">
        <f t="shared" si="420"/>
        <v>20710885.199999999</v>
      </c>
      <c r="N940" s="5">
        <f>VLOOKUP(CONCATENATE(A940,"-6"),'Restated Depr'!$B$6:$G$7674,6,0)</f>
        <v>1.4999999999999999E-2</v>
      </c>
      <c r="O940" s="29">
        <f t="shared" si="421"/>
        <v>25888.606499999998</v>
      </c>
      <c r="P940" s="29">
        <f t="shared" si="422"/>
        <v>0</v>
      </c>
      <c r="Q940" t="s">
        <v>7819</v>
      </c>
      <c r="R940" s="5"/>
    </row>
    <row r="941" spans="1:18" ht="15.75" hidden="1" thickBot="1">
      <c r="A941" t="s">
        <v>69</v>
      </c>
      <c r="C941" s="224" t="s">
        <v>637</v>
      </c>
      <c r="D941" s="22"/>
      <c r="E941" s="323" t="s">
        <v>606</v>
      </c>
      <c r="F941" s="1"/>
      <c r="G941" s="5"/>
      <c r="H941" s="310">
        <f>SUM(H929:H940)</f>
        <v>395405.27999999985</v>
      </c>
      <c r="I941" s="10"/>
      <c r="J941" s="10"/>
      <c r="K941" s="32">
        <f>SUM(K929:K940)</f>
        <v>395405.31660999998</v>
      </c>
      <c r="L941" s="28">
        <f>SUM(L929:L940)</f>
        <v>3.6609999995562248E-2</v>
      </c>
      <c r="M941" s="10"/>
      <c r="N941" s="5"/>
      <c r="O941" s="28">
        <f>SUM(O929:O940)</f>
        <v>310663.27799999999</v>
      </c>
      <c r="P941" s="28">
        <f>SUM(P929:P940)</f>
        <v>-84742.038610000018</v>
      </c>
    </row>
    <row r="942" spans="1:18" hidden="1">
      <c r="A942" t="s">
        <v>70</v>
      </c>
      <c r="B942" t="s">
        <v>1465</v>
      </c>
      <c r="C942" s="224" t="s">
        <v>7842</v>
      </c>
      <c r="D942" s="221">
        <v>314.11</v>
      </c>
      <c r="E942" s="324">
        <v>42947</v>
      </c>
      <c r="F942" s="9">
        <v>18176144.670000002</v>
      </c>
      <c r="G942" s="18">
        <v>1.5044220000000001E-2</v>
      </c>
      <c r="H942" s="299">
        <v>22787.16</v>
      </c>
      <c r="I942" s="15">
        <v>18176144.670000002</v>
      </c>
      <c r="J942" s="11">
        <f t="shared" ref="J942:J953" si="423">G942</f>
        <v>1.5044220000000001E-2</v>
      </c>
      <c r="K942" s="31">
        <f t="shared" ref="K942:K953" si="424">I942*J942/12</f>
        <v>22787.159930608952</v>
      </c>
      <c r="L942" s="289">
        <f t="shared" ref="L942:L953" si="425">K942-H942</f>
        <v>-6.9391047873068601E-5</v>
      </c>
      <c r="M942" s="15">
        <f t="shared" ref="M942:M953" si="426">I942</f>
        <v>18176144.670000002</v>
      </c>
      <c r="N942" s="5">
        <f>VLOOKUP(CONCATENATE(A942,"-6"),'Restated Depr'!$B$6:$G$7674,6,0)</f>
        <v>2.4199999999999999E-2</v>
      </c>
      <c r="O942" s="289">
        <f t="shared" ref="O942:O953" si="427">M942*N942/12</f>
        <v>36655.225084500002</v>
      </c>
      <c r="P942" s="289">
        <f t="shared" ref="P942:P953" si="428">O942-K942</f>
        <v>13868.06515389105</v>
      </c>
      <c r="Q942" t="s">
        <v>7819</v>
      </c>
    </row>
    <row r="943" spans="1:18" hidden="1">
      <c r="A943" t="s">
        <v>70</v>
      </c>
      <c r="B943" t="s">
        <v>1466</v>
      </c>
      <c r="C943" s="224" t="s">
        <v>7842</v>
      </c>
      <c r="D943" s="221">
        <v>314.11</v>
      </c>
      <c r="E943" s="324">
        <v>42978</v>
      </c>
      <c r="F943" s="1">
        <v>18176144.670000002</v>
      </c>
      <c r="G943" s="18">
        <v>1.5044220000000001E-2</v>
      </c>
      <c r="H943" s="298">
        <v>22787.16</v>
      </c>
      <c r="I943" s="10">
        <v>18176144.670000002</v>
      </c>
      <c r="J943" s="11">
        <f t="shared" si="423"/>
        <v>1.5044220000000001E-2</v>
      </c>
      <c r="K943" s="30">
        <f t="shared" si="424"/>
        <v>22787.159930608952</v>
      </c>
      <c r="L943" s="29">
        <f t="shared" si="425"/>
        <v>-6.9391047873068601E-5</v>
      </c>
      <c r="M943" s="10">
        <f t="shared" si="426"/>
        <v>18176144.670000002</v>
      </c>
      <c r="N943" s="5">
        <f>VLOOKUP(CONCATENATE(A943,"-6"),'Restated Depr'!$B$6:$G$7674,6,0)</f>
        <v>2.4199999999999999E-2</v>
      </c>
      <c r="O943" s="29">
        <f t="shared" si="427"/>
        <v>36655.225084500002</v>
      </c>
      <c r="P943" s="29">
        <f t="shared" si="428"/>
        <v>13868.06515389105</v>
      </c>
      <c r="Q943" t="s">
        <v>7819</v>
      </c>
    </row>
    <row r="944" spans="1:18" hidden="1">
      <c r="A944" t="s">
        <v>70</v>
      </c>
      <c r="B944" t="s">
        <v>1467</v>
      </c>
      <c r="C944" s="224" t="s">
        <v>7842</v>
      </c>
      <c r="D944" s="221">
        <v>314.11</v>
      </c>
      <c r="E944" s="324">
        <v>43008</v>
      </c>
      <c r="F944" s="1">
        <v>18176144.670000002</v>
      </c>
      <c r="G944" s="18">
        <v>1.5044220000000001E-2</v>
      </c>
      <c r="H944" s="298">
        <v>22787.16</v>
      </c>
      <c r="I944" s="10">
        <v>18176144.670000002</v>
      </c>
      <c r="J944" s="11">
        <f t="shared" si="423"/>
        <v>1.5044220000000001E-2</v>
      </c>
      <c r="K944" s="30">
        <f t="shared" si="424"/>
        <v>22787.159930608952</v>
      </c>
      <c r="L944" s="29">
        <f t="shared" si="425"/>
        <v>-6.9391047873068601E-5</v>
      </c>
      <c r="M944" s="10">
        <f t="shared" si="426"/>
        <v>18176144.670000002</v>
      </c>
      <c r="N944" s="5">
        <f>VLOOKUP(CONCATENATE(A944,"-6"),'Restated Depr'!$B$6:$G$7674,6,0)</f>
        <v>2.4199999999999999E-2</v>
      </c>
      <c r="O944" s="29">
        <f t="shared" si="427"/>
        <v>36655.225084500002</v>
      </c>
      <c r="P944" s="29">
        <f t="shared" si="428"/>
        <v>13868.06515389105</v>
      </c>
      <c r="Q944" t="s">
        <v>7819</v>
      </c>
    </row>
    <row r="945" spans="1:18" hidden="1">
      <c r="A945" t="s">
        <v>70</v>
      </c>
      <c r="B945" t="s">
        <v>1468</v>
      </c>
      <c r="C945" s="224" t="s">
        <v>7842</v>
      </c>
      <c r="D945" s="221">
        <v>314.11</v>
      </c>
      <c r="E945" s="324">
        <v>43039</v>
      </c>
      <c r="F945" s="1">
        <v>18176144.670000002</v>
      </c>
      <c r="G945" s="18">
        <v>1.5044220000000001E-2</v>
      </c>
      <c r="H945" s="298">
        <v>22787.16</v>
      </c>
      <c r="I945" s="10">
        <v>18176144.670000002</v>
      </c>
      <c r="J945" s="11">
        <f t="shared" si="423"/>
        <v>1.5044220000000001E-2</v>
      </c>
      <c r="K945" s="30">
        <f t="shared" si="424"/>
        <v>22787.159930608952</v>
      </c>
      <c r="L945" s="29">
        <f t="shared" si="425"/>
        <v>-6.9391047873068601E-5</v>
      </c>
      <c r="M945" s="10">
        <f t="shared" si="426"/>
        <v>18176144.670000002</v>
      </c>
      <c r="N945" s="5">
        <f>VLOOKUP(CONCATENATE(A945,"-6"),'Restated Depr'!$B$6:$G$7674,6,0)</f>
        <v>2.4199999999999999E-2</v>
      </c>
      <c r="O945" s="29">
        <f t="shared" si="427"/>
        <v>36655.225084500002</v>
      </c>
      <c r="P945" s="29">
        <f t="shared" si="428"/>
        <v>13868.06515389105</v>
      </c>
      <c r="Q945" t="s">
        <v>7819</v>
      </c>
    </row>
    <row r="946" spans="1:18" hidden="1">
      <c r="A946" t="s">
        <v>70</v>
      </c>
      <c r="B946" t="s">
        <v>1469</v>
      </c>
      <c r="C946" s="224" t="s">
        <v>7842</v>
      </c>
      <c r="D946" s="221">
        <v>314.11</v>
      </c>
      <c r="E946" s="324">
        <v>43069</v>
      </c>
      <c r="F946" s="1">
        <v>18176144.670000002</v>
      </c>
      <c r="G946" s="18">
        <v>1.5044220000000001E-2</v>
      </c>
      <c r="H946" s="298">
        <v>22787.16</v>
      </c>
      <c r="I946" s="10">
        <v>18176144.670000002</v>
      </c>
      <c r="J946" s="11">
        <f t="shared" si="423"/>
        <v>1.5044220000000001E-2</v>
      </c>
      <c r="K946" s="30">
        <f t="shared" si="424"/>
        <v>22787.159930608952</v>
      </c>
      <c r="L946" s="29">
        <f t="shared" si="425"/>
        <v>-6.9391047873068601E-5</v>
      </c>
      <c r="M946" s="10">
        <f t="shared" si="426"/>
        <v>18176144.670000002</v>
      </c>
      <c r="N946" s="5">
        <f>VLOOKUP(CONCATENATE(A946,"-6"),'Restated Depr'!$B$6:$G$7674,6,0)</f>
        <v>2.4199999999999999E-2</v>
      </c>
      <c r="O946" s="29">
        <f t="shared" si="427"/>
        <v>36655.225084500002</v>
      </c>
      <c r="P946" s="29">
        <f t="shared" si="428"/>
        <v>13868.06515389105</v>
      </c>
      <c r="Q946" t="s">
        <v>7819</v>
      </c>
    </row>
    <row r="947" spans="1:18" hidden="1">
      <c r="A947" t="s">
        <v>70</v>
      </c>
      <c r="B947" t="s">
        <v>1470</v>
      </c>
      <c r="C947" s="224" t="s">
        <v>7842</v>
      </c>
      <c r="D947" s="221">
        <v>314.11</v>
      </c>
      <c r="E947" s="324">
        <v>43100</v>
      </c>
      <c r="F947" s="1">
        <v>18176144.670000002</v>
      </c>
      <c r="G947" s="18">
        <v>1.89E-2</v>
      </c>
      <c r="H947" s="298">
        <v>28627.420000000002</v>
      </c>
      <c r="I947" s="10">
        <v>18176144.670000002</v>
      </c>
      <c r="J947" s="11">
        <f t="shared" si="423"/>
        <v>1.89E-2</v>
      </c>
      <c r="K947" s="30">
        <f t="shared" si="424"/>
        <v>28627.427855250004</v>
      </c>
      <c r="L947" s="29">
        <f t="shared" si="425"/>
        <v>7.8552500017394777E-3</v>
      </c>
      <c r="M947" s="10">
        <f t="shared" si="426"/>
        <v>18176144.670000002</v>
      </c>
      <c r="N947" s="5">
        <f>VLOOKUP(CONCATENATE(A947,"-6"),'Restated Depr'!$B$6:$G$7674,6,0)</f>
        <v>2.4199999999999999E-2</v>
      </c>
      <c r="O947" s="29">
        <f t="shared" si="427"/>
        <v>36655.225084500002</v>
      </c>
      <c r="P947" s="29">
        <f t="shared" si="428"/>
        <v>8027.7972292499981</v>
      </c>
      <c r="Q947" t="s">
        <v>7819</v>
      </c>
    </row>
    <row r="948" spans="1:18" hidden="1">
      <c r="A948" t="s">
        <v>70</v>
      </c>
      <c r="B948" t="s">
        <v>1471</v>
      </c>
      <c r="C948" s="224" t="s">
        <v>7842</v>
      </c>
      <c r="D948" s="221">
        <v>314.11</v>
      </c>
      <c r="E948" s="324">
        <v>43131</v>
      </c>
      <c r="F948" s="1">
        <v>18176144.670000002</v>
      </c>
      <c r="G948" s="5">
        <v>2.4199999999999999E-2</v>
      </c>
      <c r="H948" s="298">
        <v>36655.22</v>
      </c>
      <c r="I948" s="10">
        <v>18176144.670000002</v>
      </c>
      <c r="J948" s="11">
        <f t="shared" si="423"/>
        <v>2.4199999999999999E-2</v>
      </c>
      <c r="K948" s="30">
        <f t="shared" si="424"/>
        <v>36655.225084500002</v>
      </c>
      <c r="L948" s="29">
        <f t="shared" si="425"/>
        <v>5.084500000521075E-3</v>
      </c>
      <c r="M948" s="10">
        <f t="shared" si="426"/>
        <v>18176144.670000002</v>
      </c>
      <c r="N948" s="5">
        <f>VLOOKUP(CONCATENATE(A948,"-6"),'Restated Depr'!$B$6:$G$7674,6,0)</f>
        <v>2.4199999999999999E-2</v>
      </c>
      <c r="O948" s="29">
        <f t="shared" si="427"/>
        <v>36655.225084500002</v>
      </c>
      <c r="P948" s="29">
        <f t="shared" si="428"/>
        <v>0</v>
      </c>
      <c r="Q948" t="s">
        <v>7819</v>
      </c>
    </row>
    <row r="949" spans="1:18" hidden="1">
      <c r="A949" t="s">
        <v>70</v>
      </c>
      <c r="B949" t="s">
        <v>1472</v>
      </c>
      <c r="C949" s="224" t="s">
        <v>7842</v>
      </c>
      <c r="D949" s="221">
        <v>314.11</v>
      </c>
      <c r="E949" s="324">
        <v>43159</v>
      </c>
      <c r="F949" s="1">
        <v>18176144.670000002</v>
      </c>
      <c r="G949" s="5">
        <v>2.4199999999999999E-2</v>
      </c>
      <c r="H949" s="298">
        <v>36655.22</v>
      </c>
      <c r="I949" s="10">
        <v>18176144.670000002</v>
      </c>
      <c r="J949" s="11">
        <f t="shared" si="423"/>
        <v>2.4199999999999999E-2</v>
      </c>
      <c r="K949" s="30">
        <f t="shared" si="424"/>
        <v>36655.225084500002</v>
      </c>
      <c r="L949" s="29">
        <f t="shared" si="425"/>
        <v>5.084500000521075E-3</v>
      </c>
      <c r="M949" s="10">
        <f t="shared" si="426"/>
        <v>18176144.670000002</v>
      </c>
      <c r="N949" s="5">
        <f>VLOOKUP(CONCATENATE(A949,"-6"),'Restated Depr'!$B$6:$G$7674,6,0)</f>
        <v>2.4199999999999999E-2</v>
      </c>
      <c r="O949" s="29">
        <f t="shared" si="427"/>
        <v>36655.225084500002</v>
      </c>
      <c r="P949" s="29">
        <f t="shared" si="428"/>
        <v>0</v>
      </c>
      <c r="Q949" t="s">
        <v>7819</v>
      </c>
    </row>
    <row r="950" spans="1:18" hidden="1">
      <c r="A950" t="s">
        <v>70</v>
      </c>
      <c r="B950" t="s">
        <v>1473</v>
      </c>
      <c r="C950" s="224" t="s">
        <v>7842</v>
      </c>
      <c r="D950" s="221">
        <v>314.11</v>
      </c>
      <c r="E950" s="324">
        <v>43190</v>
      </c>
      <c r="F950" s="1">
        <v>18176144.670000002</v>
      </c>
      <c r="G950" s="5">
        <v>2.4199999999999999E-2</v>
      </c>
      <c r="H950" s="298">
        <v>36655.22</v>
      </c>
      <c r="I950" s="10">
        <v>18176144.670000002</v>
      </c>
      <c r="J950" s="11">
        <f t="shared" si="423"/>
        <v>2.4199999999999999E-2</v>
      </c>
      <c r="K950" s="30">
        <f t="shared" si="424"/>
        <v>36655.225084500002</v>
      </c>
      <c r="L950" s="29">
        <f t="shared" si="425"/>
        <v>5.084500000521075E-3</v>
      </c>
      <c r="M950" s="10">
        <f t="shared" si="426"/>
        <v>18176144.670000002</v>
      </c>
      <c r="N950" s="5">
        <f>VLOOKUP(CONCATENATE(A950,"-6"),'Restated Depr'!$B$6:$G$7674,6,0)</f>
        <v>2.4199999999999999E-2</v>
      </c>
      <c r="O950" s="29">
        <f t="shared" si="427"/>
        <v>36655.225084500002</v>
      </c>
      <c r="P950" s="29">
        <f t="shared" si="428"/>
        <v>0</v>
      </c>
      <c r="Q950" t="s">
        <v>7819</v>
      </c>
    </row>
    <row r="951" spans="1:18" hidden="1">
      <c r="A951" t="s">
        <v>70</v>
      </c>
      <c r="B951" t="s">
        <v>1474</v>
      </c>
      <c r="C951" s="224" t="s">
        <v>7842</v>
      </c>
      <c r="D951" s="221">
        <v>314.11</v>
      </c>
      <c r="E951" s="324">
        <v>43220</v>
      </c>
      <c r="F951" s="1">
        <v>18176144.670000002</v>
      </c>
      <c r="G951" s="5">
        <v>2.4199999999999999E-2</v>
      </c>
      <c r="H951" s="298">
        <v>36655.22</v>
      </c>
      <c r="I951" s="10">
        <v>18176144.670000002</v>
      </c>
      <c r="J951" s="11">
        <f t="shared" si="423"/>
        <v>2.4199999999999999E-2</v>
      </c>
      <c r="K951" s="30">
        <f t="shared" si="424"/>
        <v>36655.225084500002</v>
      </c>
      <c r="L951" s="29">
        <f t="shared" si="425"/>
        <v>5.084500000521075E-3</v>
      </c>
      <c r="M951" s="10">
        <f t="shared" si="426"/>
        <v>18176144.670000002</v>
      </c>
      <c r="N951" s="5">
        <f>VLOOKUP(CONCATENATE(A951,"-6"),'Restated Depr'!$B$6:$G$7674,6,0)</f>
        <v>2.4199999999999999E-2</v>
      </c>
      <c r="O951" s="29">
        <f t="shared" si="427"/>
        <v>36655.225084500002</v>
      </c>
      <c r="P951" s="29">
        <f t="shared" si="428"/>
        <v>0</v>
      </c>
      <c r="Q951" t="s">
        <v>7819</v>
      </c>
    </row>
    <row r="952" spans="1:18" hidden="1">
      <c r="A952" t="s">
        <v>70</v>
      </c>
      <c r="B952" t="s">
        <v>1475</v>
      </c>
      <c r="C952" s="224" t="s">
        <v>7842</v>
      </c>
      <c r="D952" s="221">
        <v>314.11</v>
      </c>
      <c r="E952" s="324">
        <v>43251</v>
      </c>
      <c r="F952" s="1">
        <v>18176144.670000002</v>
      </c>
      <c r="G952" s="5">
        <v>2.4199999999999999E-2</v>
      </c>
      <c r="H952" s="298">
        <v>36655.22</v>
      </c>
      <c r="I952" s="10">
        <v>18176144.670000002</v>
      </c>
      <c r="J952" s="11">
        <f t="shared" si="423"/>
        <v>2.4199999999999999E-2</v>
      </c>
      <c r="K952" s="30">
        <f t="shared" si="424"/>
        <v>36655.225084500002</v>
      </c>
      <c r="L952" s="29">
        <f t="shared" si="425"/>
        <v>5.084500000521075E-3</v>
      </c>
      <c r="M952" s="10">
        <f t="shared" si="426"/>
        <v>18176144.670000002</v>
      </c>
      <c r="N952" s="5">
        <f>VLOOKUP(CONCATENATE(A952,"-6"),'Restated Depr'!$B$6:$G$7674,6,0)</f>
        <v>2.4199999999999999E-2</v>
      </c>
      <c r="O952" s="29">
        <f t="shared" si="427"/>
        <v>36655.225084500002</v>
      </c>
      <c r="P952" s="29">
        <f t="shared" si="428"/>
        <v>0</v>
      </c>
      <c r="Q952" t="s">
        <v>7819</v>
      </c>
    </row>
    <row r="953" spans="1:18" hidden="1">
      <c r="A953" t="s">
        <v>70</v>
      </c>
      <c r="B953" t="s">
        <v>1476</v>
      </c>
      <c r="C953" s="224" t="s">
        <v>7842</v>
      </c>
      <c r="D953" s="221">
        <v>314.11</v>
      </c>
      <c r="E953" s="324">
        <v>43281</v>
      </c>
      <c r="F953" s="1">
        <v>18176144.670000002</v>
      </c>
      <c r="G953" s="5">
        <v>2.4199999999999999E-2</v>
      </c>
      <c r="H953" s="298">
        <v>36655.22</v>
      </c>
      <c r="I953" s="10">
        <v>18176144.670000002</v>
      </c>
      <c r="J953" s="11">
        <f t="shared" si="423"/>
        <v>2.4199999999999999E-2</v>
      </c>
      <c r="K953" s="30">
        <f t="shared" si="424"/>
        <v>36655.225084500002</v>
      </c>
      <c r="L953" s="29">
        <f t="shared" si="425"/>
        <v>5.084500000521075E-3</v>
      </c>
      <c r="M953" s="10">
        <f t="shared" si="426"/>
        <v>18176144.670000002</v>
      </c>
      <c r="N953" s="5">
        <f>VLOOKUP(CONCATENATE(A953,"-6"),'Restated Depr'!$B$6:$G$7674,6,0)</f>
        <v>2.4199999999999999E-2</v>
      </c>
      <c r="O953" s="29">
        <f t="shared" si="427"/>
        <v>36655.225084500002</v>
      </c>
      <c r="P953" s="29">
        <f t="shared" si="428"/>
        <v>0</v>
      </c>
      <c r="Q953" t="s">
        <v>7819</v>
      </c>
      <c r="R953" s="5"/>
    </row>
    <row r="954" spans="1:18" ht="15.75" hidden="1" thickBot="1">
      <c r="A954" t="s">
        <v>70</v>
      </c>
      <c r="C954" s="224" t="s">
        <v>637</v>
      </c>
      <c r="D954" s="22"/>
      <c r="E954" s="323" t="s">
        <v>606</v>
      </c>
      <c r="F954" s="1"/>
      <c r="G954" s="5"/>
      <c r="H954" s="310">
        <f>SUM(H942:H953)</f>
        <v>362494.53999999992</v>
      </c>
      <c r="I954" s="10"/>
      <c r="J954" s="10"/>
      <c r="K954" s="32">
        <f>SUM(K942:K953)</f>
        <v>362494.57801529474</v>
      </c>
      <c r="L954" s="28">
        <f>SUM(L942:L953)</f>
        <v>3.8015294765500585E-2</v>
      </c>
      <c r="M954" s="10"/>
      <c r="N954" s="5"/>
      <c r="O954" s="28">
        <f>SUM(O942:O953)</f>
        <v>439862.70101399993</v>
      </c>
      <c r="P954" s="28">
        <f>SUM(P942:P953)</f>
        <v>77368.12299870525</v>
      </c>
    </row>
    <row r="955" spans="1:18" hidden="1">
      <c r="A955" t="s">
        <v>71</v>
      </c>
      <c r="B955" t="s">
        <v>1477</v>
      </c>
      <c r="C955" s="224" t="s">
        <v>7842</v>
      </c>
      <c r="D955" s="221">
        <v>314.07</v>
      </c>
      <c r="E955" s="324">
        <v>42947</v>
      </c>
      <c r="F955" s="9">
        <v>15800824.039999999</v>
      </c>
      <c r="G955" s="18">
        <v>3.2500000000000001E-2</v>
      </c>
      <c r="H955" s="299">
        <v>42793.9</v>
      </c>
      <c r="I955" s="15">
        <v>16174210.01</v>
      </c>
      <c r="J955" s="11">
        <f t="shared" ref="J955:J966" si="429">G955</f>
        <v>3.2500000000000001E-2</v>
      </c>
      <c r="K955" s="31">
        <f t="shared" ref="K955:K966" si="430">I955*J955/12</f>
        <v>43805.152110416668</v>
      </c>
      <c r="L955" s="289">
        <f t="shared" ref="L955:L966" si="431">K955-H955</f>
        <v>1011.2521104166663</v>
      </c>
      <c r="M955" s="15">
        <f t="shared" ref="M955:M966" si="432">I955</f>
        <v>16174210.01</v>
      </c>
      <c r="N955" s="5">
        <f>VLOOKUP(CONCATENATE(A955,"-6"),'Restated Depr'!$B$6:$G$7674,6,0)</f>
        <v>2.8599999999999997E-2</v>
      </c>
      <c r="O955" s="289">
        <f t="shared" ref="O955:O966" si="433">M955*N955/12</f>
        <v>38548.533857166658</v>
      </c>
      <c r="P955" s="289">
        <f t="shared" ref="P955:P966" si="434">O955-K955</f>
        <v>-5256.6182532500097</v>
      </c>
      <c r="Q955" t="s">
        <v>7819</v>
      </c>
    </row>
    <row r="956" spans="1:18" hidden="1">
      <c r="A956" t="s">
        <v>71</v>
      </c>
      <c r="B956" t="s">
        <v>1478</v>
      </c>
      <c r="C956" s="224" t="s">
        <v>7842</v>
      </c>
      <c r="D956" s="221">
        <v>314.07</v>
      </c>
      <c r="E956" s="324">
        <v>42978</v>
      </c>
      <c r="F956" s="1">
        <v>15800824.039999999</v>
      </c>
      <c r="G956" s="18">
        <v>3.2500000000000001E-2</v>
      </c>
      <c r="H956" s="298">
        <v>42793.9</v>
      </c>
      <c r="I956" s="10">
        <v>16174210.01</v>
      </c>
      <c r="J956" s="11">
        <f t="shared" si="429"/>
        <v>3.2500000000000001E-2</v>
      </c>
      <c r="K956" s="30">
        <f t="shared" si="430"/>
        <v>43805.152110416668</v>
      </c>
      <c r="L956" s="29">
        <f t="shared" si="431"/>
        <v>1011.2521104166663</v>
      </c>
      <c r="M956" s="10">
        <f t="shared" si="432"/>
        <v>16174210.01</v>
      </c>
      <c r="N956" s="5">
        <f>VLOOKUP(CONCATENATE(A956,"-6"),'Restated Depr'!$B$6:$G$7674,6,0)</f>
        <v>2.8599999999999997E-2</v>
      </c>
      <c r="O956" s="29">
        <f t="shared" si="433"/>
        <v>38548.533857166658</v>
      </c>
      <c r="P956" s="29">
        <f t="shared" si="434"/>
        <v>-5256.6182532500097</v>
      </c>
      <c r="Q956" t="s">
        <v>7819</v>
      </c>
    </row>
    <row r="957" spans="1:18" hidden="1">
      <c r="A957" t="s">
        <v>71</v>
      </c>
      <c r="B957" t="s">
        <v>1479</v>
      </c>
      <c r="C957" s="224" t="s">
        <v>7842</v>
      </c>
      <c r="D957" s="221">
        <v>314.07</v>
      </c>
      <c r="E957" s="324">
        <v>43008</v>
      </c>
      <c r="F957" s="1">
        <v>15800824.039999999</v>
      </c>
      <c r="G957" s="18">
        <v>3.2500000000000001E-2</v>
      </c>
      <c r="H957" s="298">
        <v>42793.9</v>
      </c>
      <c r="I957" s="10">
        <v>16174210.01</v>
      </c>
      <c r="J957" s="11">
        <f t="shared" si="429"/>
        <v>3.2500000000000001E-2</v>
      </c>
      <c r="K957" s="30">
        <f t="shared" si="430"/>
        <v>43805.152110416668</v>
      </c>
      <c r="L957" s="29">
        <f t="shared" si="431"/>
        <v>1011.2521104166663</v>
      </c>
      <c r="M957" s="10">
        <f t="shared" si="432"/>
        <v>16174210.01</v>
      </c>
      <c r="N957" s="5">
        <f>VLOOKUP(CONCATENATE(A957,"-6"),'Restated Depr'!$B$6:$G$7674,6,0)</f>
        <v>2.8599999999999997E-2</v>
      </c>
      <c r="O957" s="29">
        <f t="shared" si="433"/>
        <v>38548.533857166658</v>
      </c>
      <c r="P957" s="29">
        <f t="shared" si="434"/>
        <v>-5256.6182532500097</v>
      </c>
      <c r="Q957" t="s">
        <v>7819</v>
      </c>
    </row>
    <row r="958" spans="1:18" hidden="1">
      <c r="A958" t="s">
        <v>71</v>
      </c>
      <c r="B958" t="s">
        <v>1480</v>
      </c>
      <c r="C958" s="224" t="s">
        <v>7842</v>
      </c>
      <c r="D958" s="221">
        <v>314.07</v>
      </c>
      <c r="E958" s="324">
        <v>43039</v>
      </c>
      <c r="F958" s="1">
        <v>15974954.34</v>
      </c>
      <c r="G958" s="18">
        <v>3.2500000000000001E-2</v>
      </c>
      <c r="H958" s="298">
        <v>43265.5</v>
      </c>
      <c r="I958" s="10">
        <v>16174210.01</v>
      </c>
      <c r="J958" s="11">
        <f t="shared" si="429"/>
        <v>3.2500000000000001E-2</v>
      </c>
      <c r="K958" s="30">
        <f t="shared" si="430"/>
        <v>43805.152110416668</v>
      </c>
      <c r="L958" s="29">
        <f t="shared" si="431"/>
        <v>539.65211041666771</v>
      </c>
      <c r="M958" s="10">
        <f t="shared" si="432"/>
        <v>16174210.01</v>
      </c>
      <c r="N958" s="5">
        <f>VLOOKUP(CONCATENATE(A958,"-6"),'Restated Depr'!$B$6:$G$7674,6,0)</f>
        <v>2.8599999999999997E-2</v>
      </c>
      <c r="O958" s="29">
        <f t="shared" si="433"/>
        <v>38548.533857166658</v>
      </c>
      <c r="P958" s="29">
        <f t="shared" si="434"/>
        <v>-5256.6182532500097</v>
      </c>
      <c r="Q958" t="s">
        <v>7819</v>
      </c>
    </row>
    <row r="959" spans="1:18" hidden="1">
      <c r="A959" t="s">
        <v>71</v>
      </c>
      <c r="B959" t="s">
        <v>1481</v>
      </c>
      <c r="C959" s="224" t="s">
        <v>7842</v>
      </c>
      <c r="D959" s="221">
        <v>314.07</v>
      </c>
      <c r="E959" s="324">
        <v>43069</v>
      </c>
      <c r="F959" s="1">
        <v>16161647.33</v>
      </c>
      <c r="G959" s="18">
        <v>3.2500000000000001E-2</v>
      </c>
      <c r="H959" s="298">
        <v>43771.130000000005</v>
      </c>
      <c r="I959" s="10">
        <v>16174210.01</v>
      </c>
      <c r="J959" s="11">
        <f t="shared" si="429"/>
        <v>3.2500000000000001E-2</v>
      </c>
      <c r="K959" s="30">
        <f t="shared" si="430"/>
        <v>43805.152110416668</v>
      </c>
      <c r="L959" s="29">
        <f t="shared" si="431"/>
        <v>34.022110416663054</v>
      </c>
      <c r="M959" s="10">
        <f t="shared" si="432"/>
        <v>16174210.01</v>
      </c>
      <c r="N959" s="5">
        <f>VLOOKUP(CONCATENATE(A959,"-6"),'Restated Depr'!$B$6:$G$7674,6,0)</f>
        <v>2.8599999999999997E-2</v>
      </c>
      <c r="O959" s="29">
        <f t="shared" si="433"/>
        <v>38548.533857166658</v>
      </c>
      <c r="P959" s="29">
        <f t="shared" si="434"/>
        <v>-5256.6182532500097</v>
      </c>
      <c r="Q959" t="s">
        <v>7819</v>
      </c>
    </row>
    <row r="960" spans="1:18" hidden="1">
      <c r="A960" t="s">
        <v>71</v>
      </c>
      <c r="B960" t="s">
        <v>1482</v>
      </c>
      <c r="C960" s="224" t="s">
        <v>7842</v>
      </c>
      <c r="D960" s="221">
        <v>314.07</v>
      </c>
      <c r="E960" s="324">
        <v>43100</v>
      </c>
      <c r="F960" s="1">
        <v>16174210.01</v>
      </c>
      <c r="G960" s="18">
        <v>3.09E-2</v>
      </c>
      <c r="H960" s="298">
        <v>41648.589999999997</v>
      </c>
      <c r="I960" s="10">
        <v>16174210.01</v>
      </c>
      <c r="J960" s="11">
        <f t="shared" si="429"/>
        <v>3.09E-2</v>
      </c>
      <c r="K960" s="30">
        <f t="shared" si="430"/>
        <v>41648.590775750003</v>
      </c>
      <c r="L960" s="29">
        <f t="shared" si="431"/>
        <v>7.7575000614160672E-4</v>
      </c>
      <c r="M960" s="10">
        <f t="shared" si="432"/>
        <v>16174210.01</v>
      </c>
      <c r="N960" s="5">
        <f>VLOOKUP(CONCATENATE(A960,"-6"),'Restated Depr'!$B$6:$G$7674,6,0)</f>
        <v>2.8599999999999997E-2</v>
      </c>
      <c r="O960" s="29">
        <f t="shared" si="433"/>
        <v>38548.533857166658</v>
      </c>
      <c r="P960" s="29">
        <f t="shared" si="434"/>
        <v>-3100.0569185833447</v>
      </c>
      <c r="Q960" t="s">
        <v>7819</v>
      </c>
    </row>
    <row r="961" spans="1:18" hidden="1">
      <c r="A961" t="s">
        <v>71</v>
      </c>
      <c r="B961" t="s">
        <v>1483</v>
      </c>
      <c r="C961" s="224" t="s">
        <v>7842</v>
      </c>
      <c r="D961" s="221">
        <v>314.07</v>
      </c>
      <c r="E961" s="324">
        <v>43131</v>
      </c>
      <c r="F961" s="1">
        <v>16174210.01</v>
      </c>
      <c r="G961" s="5">
        <v>2.8599999999999997E-2</v>
      </c>
      <c r="H961" s="298">
        <v>38548.53</v>
      </c>
      <c r="I961" s="10">
        <v>16174210.01</v>
      </c>
      <c r="J961" s="11">
        <f t="shared" si="429"/>
        <v>2.8599999999999997E-2</v>
      </c>
      <c r="K961" s="30">
        <f t="shared" si="430"/>
        <v>38548.533857166658</v>
      </c>
      <c r="L961" s="29">
        <f t="shared" si="431"/>
        <v>3.8571666591451503E-3</v>
      </c>
      <c r="M961" s="10">
        <f t="shared" si="432"/>
        <v>16174210.01</v>
      </c>
      <c r="N961" s="5">
        <f>VLOOKUP(CONCATENATE(A961,"-6"),'Restated Depr'!$B$6:$G$7674,6,0)</f>
        <v>2.8599999999999997E-2</v>
      </c>
      <c r="O961" s="29">
        <f t="shared" si="433"/>
        <v>38548.533857166658</v>
      </c>
      <c r="P961" s="29">
        <f t="shared" si="434"/>
        <v>0</v>
      </c>
      <c r="Q961" t="s">
        <v>7819</v>
      </c>
    </row>
    <row r="962" spans="1:18" hidden="1">
      <c r="A962" t="s">
        <v>71</v>
      </c>
      <c r="B962" t="s">
        <v>1484</v>
      </c>
      <c r="C962" s="224" t="s">
        <v>7842</v>
      </c>
      <c r="D962" s="221">
        <v>314.07</v>
      </c>
      <c r="E962" s="324">
        <v>43159</v>
      </c>
      <c r="F962" s="1">
        <v>16174210.01</v>
      </c>
      <c r="G962" s="5">
        <v>2.8599999999999997E-2</v>
      </c>
      <c r="H962" s="298">
        <v>38548.53</v>
      </c>
      <c r="I962" s="10">
        <v>16174210.01</v>
      </c>
      <c r="J962" s="11">
        <f t="shared" si="429"/>
        <v>2.8599999999999997E-2</v>
      </c>
      <c r="K962" s="30">
        <f t="shared" si="430"/>
        <v>38548.533857166658</v>
      </c>
      <c r="L962" s="29">
        <f t="shared" si="431"/>
        <v>3.8571666591451503E-3</v>
      </c>
      <c r="M962" s="10">
        <f t="shared" si="432"/>
        <v>16174210.01</v>
      </c>
      <c r="N962" s="5">
        <f>VLOOKUP(CONCATENATE(A962,"-6"),'Restated Depr'!$B$6:$G$7674,6,0)</f>
        <v>2.8599999999999997E-2</v>
      </c>
      <c r="O962" s="29">
        <f t="shared" si="433"/>
        <v>38548.533857166658</v>
      </c>
      <c r="P962" s="29">
        <f t="shared" si="434"/>
        <v>0</v>
      </c>
      <c r="Q962" t="s">
        <v>7819</v>
      </c>
    </row>
    <row r="963" spans="1:18" hidden="1">
      <c r="A963" t="s">
        <v>71</v>
      </c>
      <c r="B963" t="s">
        <v>1485</v>
      </c>
      <c r="C963" s="224" t="s">
        <v>7842</v>
      </c>
      <c r="D963" s="221">
        <v>314.07</v>
      </c>
      <c r="E963" s="324">
        <v>43190</v>
      </c>
      <c r="F963" s="1">
        <v>16174210.01</v>
      </c>
      <c r="G963" s="5">
        <v>2.8599999999999997E-2</v>
      </c>
      <c r="H963" s="298">
        <v>38548.53</v>
      </c>
      <c r="I963" s="10">
        <v>16174210.01</v>
      </c>
      <c r="J963" s="11">
        <f t="shared" si="429"/>
        <v>2.8599999999999997E-2</v>
      </c>
      <c r="K963" s="30">
        <f t="shared" si="430"/>
        <v>38548.533857166658</v>
      </c>
      <c r="L963" s="29">
        <f t="shared" si="431"/>
        <v>3.8571666591451503E-3</v>
      </c>
      <c r="M963" s="10">
        <f t="shared" si="432"/>
        <v>16174210.01</v>
      </c>
      <c r="N963" s="5">
        <f>VLOOKUP(CONCATENATE(A963,"-6"),'Restated Depr'!$B$6:$G$7674,6,0)</f>
        <v>2.8599999999999997E-2</v>
      </c>
      <c r="O963" s="29">
        <f t="shared" si="433"/>
        <v>38548.533857166658</v>
      </c>
      <c r="P963" s="29">
        <f t="shared" si="434"/>
        <v>0</v>
      </c>
      <c r="Q963" t="s">
        <v>7819</v>
      </c>
    </row>
    <row r="964" spans="1:18" hidden="1">
      <c r="A964" t="s">
        <v>71</v>
      </c>
      <c r="B964" t="s">
        <v>1486</v>
      </c>
      <c r="C964" s="224" t="s">
        <v>7842</v>
      </c>
      <c r="D964" s="221">
        <v>314.07</v>
      </c>
      <c r="E964" s="324">
        <v>43220</v>
      </c>
      <c r="F964" s="1">
        <v>16174210.01</v>
      </c>
      <c r="G964" s="5">
        <v>2.8599999999999997E-2</v>
      </c>
      <c r="H964" s="298">
        <v>38548.53</v>
      </c>
      <c r="I964" s="10">
        <v>16174210.01</v>
      </c>
      <c r="J964" s="11">
        <f t="shared" si="429"/>
        <v>2.8599999999999997E-2</v>
      </c>
      <c r="K964" s="30">
        <f t="shared" si="430"/>
        <v>38548.533857166658</v>
      </c>
      <c r="L964" s="29">
        <f t="shared" si="431"/>
        <v>3.8571666591451503E-3</v>
      </c>
      <c r="M964" s="10">
        <f t="shared" si="432"/>
        <v>16174210.01</v>
      </c>
      <c r="N964" s="5">
        <f>VLOOKUP(CONCATENATE(A964,"-6"),'Restated Depr'!$B$6:$G$7674,6,0)</f>
        <v>2.8599999999999997E-2</v>
      </c>
      <c r="O964" s="29">
        <f t="shared" si="433"/>
        <v>38548.533857166658</v>
      </c>
      <c r="P964" s="29">
        <f t="shared" si="434"/>
        <v>0</v>
      </c>
      <c r="Q964" t="s">
        <v>7819</v>
      </c>
    </row>
    <row r="965" spans="1:18" hidden="1">
      <c r="A965" t="s">
        <v>71</v>
      </c>
      <c r="B965" t="s">
        <v>1487</v>
      </c>
      <c r="C965" s="224" t="s">
        <v>7842</v>
      </c>
      <c r="D965" s="221">
        <v>314.07</v>
      </c>
      <c r="E965" s="324">
        <v>43251</v>
      </c>
      <c r="F965" s="1">
        <v>16174210.01</v>
      </c>
      <c r="G965" s="5">
        <v>2.8599999999999997E-2</v>
      </c>
      <c r="H965" s="298">
        <v>38548.53</v>
      </c>
      <c r="I965" s="10">
        <v>16174210.01</v>
      </c>
      <c r="J965" s="11">
        <f t="shared" si="429"/>
        <v>2.8599999999999997E-2</v>
      </c>
      <c r="K965" s="30">
        <f t="shared" si="430"/>
        <v>38548.533857166658</v>
      </c>
      <c r="L965" s="29">
        <f t="shared" si="431"/>
        <v>3.8571666591451503E-3</v>
      </c>
      <c r="M965" s="10">
        <f t="shared" si="432"/>
        <v>16174210.01</v>
      </c>
      <c r="N965" s="5">
        <f>VLOOKUP(CONCATENATE(A965,"-6"),'Restated Depr'!$B$6:$G$7674,6,0)</f>
        <v>2.8599999999999997E-2</v>
      </c>
      <c r="O965" s="29">
        <f t="shared" si="433"/>
        <v>38548.533857166658</v>
      </c>
      <c r="P965" s="29">
        <f t="shared" si="434"/>
        <v>0</v>
      </c>
      <c r="Q965" t="s">
        <v>7819</v>
      </c>
    </row>
    <row r="966" spans="1:18" hidden="1">
      <c r="A966" t="s">
        <v>71</v>
      </c>
      <c r="B966" t="s">
        <v>1488</v>
      </c>
      <c r="C966" s="224" t="s">
        <v>7842</v>
      </c>
      <c r="D966" s="221">
        <v>314.07</v>
      </c>
      <c r="E966" s="324">
        <v>43281</v>
      </c>
      <c r="F966" s="1">
        <v>16174210.01</v>
      </c>
      <c r="G966" s="5">
        <v>2.8599999999999997E-2</v>
      </c>
      <c r="H966" s="298">
        <v>38548.53</v>
      </c>
      <c r="I966" s="10">
        <v>16174210.01</v>
      </c>
      <c r="J966" s="11">
        <f t="shared" si="429"/>
        <v>2.8599999999999997E-2</v>
      </c>
      <c r="K966" s="30">
        <f t="shared" si="430"/>
        <v>38548.533857166658</v>
      </c>
      <c r="L966" s="29">
        <f t="shared" si="431"/>
        <v>3.8571666591451503E-3</v>
      </c>
      <c r="M966" s="10">
        <f t="shared" si="432"/>
        <v>16174210.01</v>
      </c>
      <c r="N966" s="5">
        <f>VLOOKUP(CONCATENATE(A966,"-6"),'Restated Depr'!$B$6:$G$7674,6,0)</f>
        <v>2.8599999999999997E-2</v>
      </c>
      <c r="O966" s="29">
        <f t="shared" si="433"/>
        <v>38548.533857166658</v>
      </c>
      <c r="P966" s="29">
        <f t="shared" si="434"/>
        <v>0</v>
      </c>
      <c r="Q966" t="s">
        <v>7819</v>
      </c>
      <c r="R966" s="5"/>
    </row>
    <row r="967" spans="1:18" ht="15.75" hidden="1" thickBot="1">
      <c r="A967" t="s">
        <v>71</v>
      </c>
      <c r="C967" s="224" t="s">
        <v>637</v>
      </c>
      <c r="D967" s="22"/>
      <c r="E967" s="323" t="s">
        <v>606</v>
      </c>
      <c r="F967" s="1"/>
      <c r="G967" s="5"/>
      <c r="H967" s="310">
        <f>SUM(H955:H966)</f>
        <v>488358.10000000009</v>
      </c>
      <c r="I967" s="10"/>
      <c r="J967" s="10"/>
      <c r="K967" s="32">
        <f>SUM(K955:K966)</f>
        <v>491965.55447083327</v>
      </c>
      <c r="L967" s="28">
        <f>SUM(L955:L966)</f>
        <v>3607.4544708332905</v>
      </c>
      <c r="M967" s="10"/>
      <c r="N967" s="5"/>
      <c r="O967" s="28">
        <f>SUM(O955:O966)</f>
        <v>462582.40628599987</v>
      </c>
      <c r="P967" s="28">
        <f>SUM(P955:P966)</f>
        <v>-29383.148184833393</v>
      </c>
    </row>
    <row r="968" spans="1:18" hidden="1">
      <c r="A968" t="s">
        <v>72</v>
      </c>
      <c r="B968" t="s">
        <v>1489</v>
      </c>
      <c r="C968" s="224" t="s">
        <v>7842</v>
      </c>
      <c r="D968" s="221">
        <v>314.08</v>
      </c>
      <c r="E968" s="324">
        <v>42947</v>
      </c>
      <c r="F968" s="9">
        <v>1408089.86</v>
      </c>
      <c r="G968" s="18">
        <v>1.55E-2</v>
      </c>
      <c r="H968" s="299">
        <v>1818.78</v>
      </c>
      <c r="I968" s="15">
        <v>1408089.86</v>
      </c>
      <c r="J968" s="11">
        <f t="shared" ref="J968:J979" si="435">G968</f>
        <v>1.55E-2</v>
      </c>
      <c r="K968" s="31">
        <f t="shared" ref="K968:K979" si="436">I968*J968/12</f>
        <v>1818.7827358333334</v>
      </c>
      <c r="L968" s="289">
        <f t="shared" ref="L968:L979" si="437">K968-H968</f>
        <v>2.7358333334177587E-3</v>
      </c>
      <c r="M968" s="15">
        <f t="shared" ref="M968:M979" si="438">I968</f>
        <v>1408089.86</v>
      </c>
      <c r="N968" s="5">
        <f>VLOOKUP(CONCATENATE(A968,"-6"),'Restated Depr'!$B$6:$G$7674,6,0)</f>
        <v>1.14E-2</v>
      </c>
      <c r="O968" s="289">
        <f t="shared" ref="O968:O979" si="439">M968*N968/12</f>
        <v>1337.6853670000003</v>
      </c>
      <c r="P968" s="289">
        <f t="shared" ref="P968:P979" si="440">O968-K968</f>
        <v>-481.09736883333312</v>
      </c>
      <c r="Q968" t="s">
        <v>7819</v>
      </c>
    </row>
    <row r="969" spans="1:18" hidden="1">
      <c r="A969" t="s">
        <v>72</v>
      </c>
      <c r="B969" t="s">
        <v>1490</v>
      </c>
      <c r="C969" s="224" t="s">
        <v>7842</v>
      </c>
      <c r="D969" s="221">
        <v>314.08</v>
      </c>
      <c r="E969" s="324">
        <v>42978</v>
      </c>
      <c r="F969" s="1">
        <v>1408089.86</v>
      </c>
      <c r="G969" s="18">
        <v>1.55E-2</v>
      </c>
      <c r="H969" s="298">
        <v>1818.78</v>
      </c>
      <c r="I969" s="10">
        <v>1408089.86</v>
      </c>
      <c r="J969" s="11">
        <f t="shared" si="435"/>
        <v>1.55E-2</v>
      </c>
      <c r="K969" s="30">
        <f t="shared" si="436"/>
        <v>1818.7827358333334</v>
      </c>
      <c r="L969" s="29">
        <f t="shared" si="437"/>
        <v>2.7358333334177587E-3</v>
      </c>
      <c r="M969" s="10">
        <f t="shared" si="438"/>
        <v>1408089.86</v>
      </c>
      <c r="N969" s="5">
        <f>VLOOKUP(CONCATENATE(A969,"-6"),'Restated Depr'!$B$6:$G$7674,6,0)</f>
        <v>1.14E-2</v>
      </c>
      <c r="O969" s="29">
        <f t="shared" si="439"/>
        <v>1337.6853670000003</v>
      </c>
      <c r="P969" s="29">
        <f t="shared" si="440"/>
        <v>-481.09736883333312</v>
      </c>
      <c r="Q969" t="s">
        <v>7819</v>
      </c>
    </row>
    <row r="970" spans="1:18" hidden="1">
      <c r="A970" t="s">
        <v>72</v>
      </c>
      <c r="B970" t="s">
        <v>1491</v>
      </c>
      <c r="C970" s="224" t="s">
        <v>7842</v>
      </c>
      <c r="D970" s="221">
        <v>314.08</v>
      </c>
      <c r="E970" s="324">
        <v>43008</v>
      </c>
      <c r="F970" s="1">
        <v>1408089.86</v>
      </c>
      <c r="G970" s="18">
        <v>1.55E-2</v>
      </c>
      <c r="H970" s="298">
        <v>1818.78</v>
      </c>
      <c r="I970" s="10">
        <v>1408089.86</v>
      </c>
      <c r="J970" s="11">
        <f t="shared" si="435"/>
        <v>1.55E-2</v>
      </c>
      <c r="K970" s="30">
        <f t="shared" si="436"/>
        <v>1818.7827358333334</v>
      </c>
      <c r="L970" s="29">
        <f t="shared" si="437"/>
        <v>2.7358333334177587E-3</v>
      </c>
      <c r="M970" s="10">
        <f t="shared" si="438"/>
        <v>1408089.86</v>
      </c>
      <c r="N970" s="5">
        <f>VLOOKUP(CONCATENATE(A970,"-6"),'Restated Depr'!$B$6:$G$7674,6,0)</f>
        <v>1.14E-2</v>
      </c>
      <c r="O970" s="29">
        <f t="shared" si="439"/>
        <v>1337.6853670000003</v>
      </c>
      <c r="P970" s="29">
        <f t="shared" si="440"/>
        <v>-481.09736883333312</v>
      </c>
      <c r="Q970" t="s">
        <v>7819</v>
      </c>
    </row>
    <row r="971" spans="1:18" hidden="1">
      <c r="A971" t="s">
        <v>72</v>
      </c>
      <c r="B971" t="s">
        <v>1492</v>
      </c>
      <c r="C971" s="224" t="s">
        <v>7842</v>
      </c>
      <c r="D971" s="221">
        <v>314.08</v>
      </c>
      <c r="E971" s="324">
        <v>43039</v>
      </c>
      <c r="F971" s="1">
        <v>1408089.86</v>
      </c>
      <c r="G971" s="18">
        <v>1.55E-2</v>
      </c>
      <c r="H971" s="298">
        <v>1818.78</v>
      </c>
      <c r="I971" s="10">
        <v>1408089.86</v>
      </c>
      <c r="J971" s="11">
        <f t="shared" si="435"/>
        <v>1.55E-2</v>
      </c>
      <c r="K971" s="30">
        <f t="shared" si="436"/>
        <v>1818.7827358333334</v>
      </c>
      <c r="L971" s="29">
        <f t="shared" si="437"/>
        <v>2.7358333334177587E-3</v>
      </c>
      <c r="M971" s="10">
        <f t="shared" si="438"/>
        <v>1408089.86</v>
      </c>
      <c r="N971" s="5">
        <f>VLOOKUP(CONCATENATE(A971,"-6"),'Restated Depr'!$B$6:$G$7674,6,0)</f>
        <v>1.14E-2</v>
      </c>
      <c r="O971" s="29">
        <f t="shared" si="439"/>
        <v>1337.6853670000003</v>
      </c>
      <c r="P971" s="29">
        <f t="shared" si="440"/>
        <v>-481.09736883333312</v>
      </c>
      <c r="Q971" t="s">
        <v>7819</v>
      </c>
    </row>
    <row r="972" spans="1:18" hidden="1">
      <c r="A972" t="s">
        <v>72</v>
      </c>
      <c r="B972" t="s">
        <v>1493</v>
      </c>
      <c r="C972" s="224" t="s">
        <v>7842</v>
      </c>
      <c r="D972" s="221">
        <v>314.08</v>
      </c>
      <c r="E972" s="324">
        <v>43069</v>
      </c>
      <c r="F972" s="1">
        <v>1408089.86</v>
      </c>
      <c r="G972" s="18">
        <v>1.55E-2</v>
      </c>
      <c r="H972" s="298">
        <v>1818.78</v>
      </c>
      <c r="I972" s="10">
        <v>1408089.86</v>
      </c>
      <c r="J972" s="11">
        <f t="shared" si="435"/>
        <v>1.55E-2</v>
      </c>
      <c r="K972" s="30">
        <f t="shared" si="436"/>
        <v>1818.7827358333334</v>
      </c>
      <c r="L972" s="29">
        <f t="shared" si="437"/>
        <v>2.7358333334177587E-3</v>
      </c>
      <c r="M972" s="10">
        <f t="shared" si="438"/>
        <v>1408089.86</v>
      </c>
      <c r="N972" s="5">
        <f>VLOOKUP(CONCATENATE(A972,"-6"),'Restated Depr'!$B$6:$G$7674,6,0)</f>
        <v>1.14E-2</v>
      </c>
      <c r="O972" s="29">
        <f t="shared" si="439"/>
        <v>1337.6853670000003</v>
      </c>
      <c r="P972" s="29">
        <f t="shared" si="440"/>
        <v>-481.09736883333312</v>
      </c>
      <c r="Q972" t="s">
        <v>7819</v>
      </c>
    </row>
    <row r="973" spans="1:18" hidden="1">
      <c r="A973" t="s">
        <v>72</v>
      </c>
      <c r="B973" t="s">
        <v>1494</v>
      </c>
      <c r="C973" s="224" t="s">
        <v>7842</v>
      </c>
      <c r="D973" s="221">
        <v>314.08</v>
      </c>
      <c r="E973" s="324">
        <v>43100</v>
      </c>
      <c r="F973" s="1">
        <v>1408089.86</v>
      </c>
      <c r="G973" s="18">
        <v>1.38E-2</v>
      </c>
      <c r="H973" s="298">
        <v>1619.3100000000002</v>
      </c>
      <c r="I973" s="10">
        <v>1408089.86</v>
      </c>
      <c r="J973" s="11">
        <f t="shared" si="435"/>
        <v>1.38E-2</v>
      </c>
      <c r="K973" s="30">
        <f t="shared" si="436"/>
        <v>1619.3033390000001</v>
      </c>
      <c r="L973" s="29">
        <f t="shared" si="437"/>
        <v>-6.6610000001219305E-3</v>
      </c>
      <c r="M973" s="10">
        <f t="shared" si="438"/>
        <v>1408089.86</v>
      </c>
      <c r="N973" s="5">
        <f>VLOOKUP(CONCATENATE(A973,"-6"),'Restated Depr'!$B$6:$G$7674,6,0)</f>
        <v>1.14E-2</v>
      </c>
      <c r="O973" s="29">
        <f t="shared" si="439"/>
        <v>1337.6853670000003</v>
      </c>
      <c r="P973" s="29">
        <f t="shared" si="440"/>
        <v>-281.61797199999978</v>
      </c>
      <c r="Q973" t="s">
        <v>7819</v>
      </c>
    </row>
    <row r="974" spans="1:18" hidden="1">
      <c r="A974" t="s">
        <v>72</v>
      </c>
      <c r="B974" t="s">
        <v>1495</v>
      </c>
      <c r="C974" s="224" t="s">
        <v>7842</v>
      </c>
      <c r="D974" s="221">
        <v>314.08</v>
      </c>
      <c r="E974" s="324">
        <v>43131</v>
      </c>
      <c r="F974" s="1">
        <v>1408089.86</v>
      </c>
      <c r="G974" s="5">
        <v>1.14E-2</v>
      </c>
      <c r="H974" s="298">
        <v>1337.68</v>
      </c>
      <c r="I974" s="10">
        <v>1408089.86</v>
      </c>
      <c r="J974" s="11">
        <f t="shared" si="435"/>
        <v>1.14E-2</v>
      </c>
      <c r="K974" s="30">
        <f t="shared" si="436"/>
        <v>1337.6853670000003</v>
      </c>
      <c r="L974" s="29">
        <f t="shared" si="437"/>
        <v>5.367000000205735E-3</v>
      </c>
      <c r="M974" s="10">
        <f t="shared" si="438"/>
        <v>1408089.86</v>
      </c>
      <c r="N974" s="5">
        <f>VLOOKUP(CONCATENATE(A974,"-6"),'Restated Depr'!$B$6:$G$7674,6,0)</f>
        <v>1.14E-2</v>
      </c>
      <c r="O974" s="29">
        <f t="shared" si="439"/>
        <v>1337.6853670000003</v>
      </c>
      <c r="P974" s="29">
        <f t="shared" si="440"/>
        <v>0</v>
      </c>
      <c r="Q974" t="s">
        <v>7819</v>
      </c>
    </row>
    <row r="975" spans="1:18" hidden="1">
      <c r="A975" t="s">
        <v>72</v>
      </c>
      <c r="B975" t="s">
        <v>1496</v>
      </c>
      <c r="C975" s="224" t="s">
        <v>7842</v>
      </c>
      <c r="D975" s="221">
        <v>314.08</v>
      </c>
      <c r="E975" s="324">
        <v>43159</v>
      </c>
      <c r="F975" s="1">
        <v>1408089.86</v>
      </c>
      <c r="G975" s="5">
        <v>1.14E-2</v>
      </c>
      <c r="H975" s="298">
        <v>1337.68</v>
      </c>
      <c r="I975" s="10">
        <v>1408089.86</v>
      </c>
      <c r="J975" s="11">
        <f t="shared" si="435"/>
        <v>1.14E-2</v>
      </c>
      <c r="K975" s="30">
        <f t="shared" si="436"/>
        <v>1337.6853670000003</v>
      </c>
      <c r="L975" s="29">
        <f t="shared" si="437"/>
        <v>5.367000000205735E-3</v>
      </c>
      <c r="M975" s="10">
        <f t="shared" si="438"/>
        <v>1408089.86</v>
      </c>
      <c r="N975" s="5">
        <f>VLOOKUP(CONCATENATE(A975,"-6"),'Restated Depr'!$B$6:$G$7674,6,0)</f>
        <v>1.14E-2</v>
      </c>
      <c r="O975" s="29">
        <f t="shared" si="439"/>
        <v>1337.6853670000003</v>
      </c>
      <c r="P975" s="29">
        <f t="shared" si="440"/>
        <v>0</v>
      </c>
      <c r="Q975" t="s">
        <v>7819</v>
      </c>
    </row>
    <row r="976" spans="1:18" hidden="1">
      <c r="A976" t="s">
        <v>72</v>
      </c>
      <c r="B976" t="s">
        <v>1497</v>
      </c>
      <c r="C976" s="224" t="s">
        <v>7842</v>
      </c>
      <c r="D976" s="221">
        <v>314.08</v>
      </c>
      <c r="E976" s="324">
        <v>43190</v>
      </c>
      <c r="F976" s="1">
        <v>1408089.86</v>
      </c>
      <c r="G976" s="5">
        <v>1.14E-2</v>
      </c>
      <c r="H976" s="298">
        <v>1337.68</v>
      </c>
      <c r="I976" s="10">
        <v>1408089.86</v>
      </c>
      <c r="J976" s="11">
        <f t="shared" si="435"/>
        <v>1.14E-2</v>
      </c>
      <c r="K976" s="30">
        <f t="shared" si="436"/>
        <v>1337.6853670000003</v>
      </c>
      <c r="L976" s="29">
        <f t="shared" si="437"/>
        <v>5.367000000205735E-3</v>
      </c>
      <c r="M976" s="10">
        <f t="shared" si="438"/>
        <v>1408089.86</v>
      </c>
      <c r="N976" s="5">
        <f>VLOOKUP(CONCATENATE(A976,"-6"),'Restated Depr'!$B$6:$G$7674,6,0)</f>
        <v>1.14E-2</v>
      </c>
      <c r="O976" s="29">
        <f t="shared" si="439"/>
        <v>1337.6853670000003</v>
      </c>
      <c r="P976" s="29">
        <f t="shared" si="440"/>
        <v>0</v>
      </c>
      <c r="Q976" t="s">
        <v>7819</v>
      </c>
    </row>
    <row r="977" spans="1:18" hidden="1">
      <c r="A977" t="s">
        <v>72</v>
      </c>
      <c r="B977" t="s">
        <v>1498</v>
      </c>
      <c r="C977" s="224" t="s">
        <v>7842</v>
      </c>
      <c r="D977" s="221">
        <v>314.08</v>
      </c>
      <c r="E977" s="324">
        <v>43220</v>
      </c>
      <c r="F977" s="1">
        <v>1408089.86</v>
      </c>
      <c r="G977" s="5">
        <v>1.14E-2</v>
      </c>
      <c r="H977" s="298">
        <v>1337.68</v>
      </c>
      <c r="I977" s="10">
        <v>1408089.86</v>
      </c>
      <c r="J977" s="11">
        <f t="shared" si="435"/>
        <v>1.14E-2</v>
      </c>
      <c r="K977" s="30">
        <f t="shared" si="436"/>
        <v>1337.6853670000003</v>
      </c>
      <c r="L977" s="29">
        <f t="shared" si="437"/>
        <v>5.367000000205735E-3</v>
      </c>
      <c r="M977" s="10">
        <f t="shared" si="438"/>
        <v>1408089.86</v>
      </c>
      <c r="N977" s="5">
        <f>VLOOKUP(CONCATENATE(A977,"-6"),'Restated Depr'!$B$6:$G$7674,6,0)</f>
        <v>1.14E-2</v>
      </c>
      <c r="O977" s="29">
        <f t="shared" si="439"/>
        <v>1337.6853670000003</v>
      </c>
      <c r="P977" s="29">
        <f t="shared" si="440"/>
        <v>0</v>
      </c>
      <c r="Q977" t="s">
        <v>7819</v>
      </c>
    </row>
    <row r="978" spans="1:18" hidden="1">
      <c r="A978" t="s">
        <v>72</v>
      </c>
      <c r="B978" t="s">
        <v>1499</v>
      </c>
      <c r="C978" s="224" t="s">
        <v>7842</v>
      </c>
      <c r="D978" s="221">
        <v>314.08</v>
      </c>
      <c r="E978" s="324">
        <v>43251</v>
      </c>
      <c r="F978" s="1">
        <v>1408089.86</v>
      </c>
      <c r="G978" s="5">
        <v>1.14E-2</v>
      </c>
      <c r="H978" s="298">
        <v>1337.68</v>
      </c>
      <c r="I978" s="10">
        <v>1408089.86</v>
      </c>
      <c r="J978" s="11">
        <f t="shared" si="435"/>
        <v>1.14E-2</v>
      </c>
      <c r="K978" s="30">
        <f t="shared" si="436"/>
        <v>1337.6853670000003</v>
      </c>
      <c r="L978" s="29">
        <f t="shared" si="437"/>
        <v>5.367000000205735E-3</v>
      </c>
      <c r="M978" s="10">
        <f t="shared" si="438"/>
        <v>1408089.86</v>
      </c>
      <c r="N978" s="5">
        <f>VLOOKUP(CONCATENATE(A978,"-6"),'Restated Depr'!$B$6:$G$7674,6,0)</f>
        <v>1.14E-2</v>
      </c>
      <c r="O978" s="29">
        <f t="shared" si="439"/>
        <v>1337.6853670000003</v>
      </c>
      <c r="P978" s="29">
        <f t="shared" si="440"/>
        <v>0</v>
      </c>
      <c r="Q978" t="s">
        <v>7819</v>
      </c>
    </row>
    <row r="979" spans="1:18" hidden="1">
      <c r="A979" t="s">
        <v>72</v>
      </c>
      <c r="B979" t="s">
        <v>1500</v>
      </c>
      <c r="C979" s="224" t="s">
        <v>7842</v>
      </c>
      <c r="D979" s="221">
        <v>314.08</v>
      </c>
      <c r="E979" s="324">
        <v>43281</v>
      </c>
      <c r="F979" s="1">
        <v>1408089.86</v>
      </c>
      <c r="G979" s="5">
        <v>1.14E-2</v>
      </c>
      <c r="H979" s="298">
        <v>1337.68</v>
      </c>
      <c r="I979" s="10">
        <v>1408089.86</v>
      </c>
      <c r="J979" s="11">
        <f t="shared" si="435"/>
        <v>1.14E-2</v>
      </c>
      <c r="K979" s="30">
        <f t="shared" si="436"/>
        <v>1337.6853670000003</v>
      </c>
      <c r="L979" s="29">
        <f t="shared" si="437"/>
        <v>5.367000000205735E-3</v>
      </c>
      <c r="M979" s="10">
        <f t="shared" si="438"/>
        <v>1408089.86</v>
      </c>
      <c r="N979" s="5">
        <f>VLOOKUP(CONCATENATE(A979,"-6"),'Restated Depr'!$B$6:$G$7674,6,0)</f>
        <v>1.14E-2</v>
      </c>
      <c r="O979" s="29">
        <f t="shared" si="439"/>
        <v>1337.6853670000003</v>
      </c>
      <c r="P979" s="29">
        <f t="shared" si="440"/>
        <v>0</v>
      </c>
      <c r="Q979" t="s">
        <v>7819</v>
      </c>
      <c r="R979" s="5"/>
    </row>
    <row r="980" spans="1:18" ht="15.75" hidden="1" thickBot="1">
      <c r="A980" t="s">
        <v>72</v>
      </c>
      <c r="C980" s="224" t="s">
        <v>637</v>
      </c>
      <c r="D980" s="22"/>
      <c r="E980" s="323" t="s">
        <v>606</v>
      </c>
      <c r="F980" s="1"/>
      <c r="G980" s="5"/>
      <c r="H980" s="310">
        <f>SUM(H968:H979)</f>
        <v>18739.29</v>
      </c>
      <c r="I980" s="10"/>
      <c r="J980" s="10"/>
      <c r="K980" s="32">
        <f>SUM(K968:K979)</f>
        <v>18739.32922016667</v>
      </c>
      <c r="L980" s="28">
        <f>SUM(L968:L979)</f>
        <v>3.9220166668201273E-2</v>
      </c>
      <c r="M980" s="10"/>
      <c r="N980" s="5"/>
      <c r="O980" s="28">
        <f>SUM(O968:O979)</f>
        <v>16052.224404000002</v>
      </c>
      <c r="P980" s="28">
        <f>SUM(P968:P979)</f>
        <v>-2687.1048161666658</v>
      </c>
    </row>
    <row r="981" spans="1:18" hidden="1">
      <c r="A981" t="s">
        <v>73</v>
      </c>
      <c r="B981" t="s">
        <v>1501</v>
      </c>
      <c r="C981" s="224" t="s">
        <v>7842</v>
      </c>
      <c r="D981" s="221">
        <v>314.08</v>
      </c>
      <c r="E981" s="324">
        <v>42947</v>
      </c>
      <c r="F981" s="9">
        <v>88275482.5</v>
      </c>
      <c r="G981" s="18">
        <v>1.55E-2</v>
      </c>
      <c r="H981" s="299">
        <v>114022.5</v>
      </c>
      <c r="I981" s="15">
        <v>88275482.5</v>
      </c>
      <c r="J981" s="11">
        <f t="shared" ref="J981:J992" si="441">G981</f>
        <v>1.55E-2</v>
      </c>
      <c r="K981" s="31">
        <f t="shared" ref="K981:K992" si="442">I981*J981/12</f>
        <v>114022.49822916667</v>
      </c>
      <c r="L981" s="289">
        <f t="shared" ref="L981:L992" si="443">K981-H981</f>
        <v>-1.7708333325572312E-3</v>
      </c>
      <c r="M981" s="15">
        <f t="shared" ref="M981:M992" si="444">I981</f>
        <v>88275482.5</v>
      </c>
      <c r="N981" s="5">
        <f>VLOOKUP(CONCATENATE(A981,"-6"),'Restated Depr'!$B$6:$G$7674,6,0)</f>
        <v>1.14E-2</v>
      </c>
      <c r="O981" s="289">
        <f t="shared" ref="O981:O992" si="445">M981*N981/12</f>
        <v>83861.708375000002</v>
      </c>
      <c r="P981" s="289">
        <f t="shared" ref="P981:P992" si="446">O981-K981</f>
        <v>-30160.789854166665</v>
      </c>
      <c r="Q981" t="s">
        <v>7819</v>
      </c>
    </row>
    <row r="982" spans="1:18" hidden="1">
      <c r="A982" t="s">
        <v>73</v>
      </c>
      <c r="B982" t="s">
        <v>1502</v>
      </c>
      <c r="C982" s="224" t="s">
        <v>7842</v>
      </c>
      <c r="D982" s="221">
        <v>314.08</v>
      </c>
      <c r="E982" s="324">
        <v>42978</v>
      </c>
      <c r="F982" s="1">
        <v>88275482.5</v>
      </c>
      <c r="G982" s="18">
        <v>1.55E-2</v>
      </c>
      <c r="H982" s="298">
        <v>114022.5</v>
      </c>
      <c r="I982" s="10">
        <v>88275482.5</v>
      </c>
      <c r="J982" s="11">
        <f t="shared" si="441"/>
        <v>1.55E-2</v>
      </c>
      <c r="K982" s="30">
        <f t="shared" si="442"/>
        <v>114022.49822916667</v>
      </c>
      <c r="L982" s="29">
        <f t="shared" si="443"/>
        <v>-1.7708333325572312E-3</v>
      </c>
      <c r="M982" s="10">
        <f t="shared" si="444"/>
        <v>88275482.5</v>
      </c>
      <c r="N982" s="5">
        <f>VLOOKUP(CONCATENATE(A982,"-6"),'Restated Depr'!$B$6:$G$7674,6,0)</f>
        <v>1.14E-2</v>
      </c>
      <c r="O982" s="29">
        <f t="shared" si="445"/>
        <v>83861.708375000002</v>
      </c>
      <c r="P982" s="29">
        <f t="shared" si="446"/>
        <v>-30160.789854166665</v>
      </c>
      <c r="Q982" t="s">
        <v>7819</v>
      </c>
    </row>
    <row r="983" spans="1:18" hidden="1">
      <c r="A983" t="s">
        <v>73</v>
      </c>
      <c r="B983" t="s">
        <v>1503</v>
      </c>
      <c r="C983" s="224" t="s">
        <v>7842</v>
      </c>
      <c r="D983" s="221">
        <v>314.08</v>
      </c>
      <c r="E983" s="324">
        <v>43008</v>
      </c>
      <c r="F983" s="1">
        <v>88275482.5</v>
      </c>
      <c r="G983" s="18">
        <v>1.55E-2</v>
      </c>
      <c r="H983" s="298">
        <v>114022.5</v>
      </c>
      <c r="I983" s="10">
        <v>88275482.5</v>
      </c>
      <c r="J983" s="11">
        <f t="shared" si="441"/>
        <v>1.55E-2</v>
      </c>
      <c r="K983" s="30">
        <f t="shared" si="442"/>
        <v>114022.49822916667</v>
      </c>
      <c r="L983" s="29">
        <f t="shared" si="443"/>
        <v>-1.7708333325572312E-3</v>
      </c>
      <c r="M983" s="10">
        <f t="shared" si="444"/>
        <v>88275482.5</v>
      </c>
      <c r="N983" s="5">
        <f>VLOOKUP(CONCATENATE(A983,"-6"),'Restated Depr'!$B$6:$G$7674,6,0)</f>
        <v>1.14E-2</v>
      </c>
      <c r="O983" s="29">
        <f t="shared" si="445"/>
        <v>83861.708375000002</v>
      </c>
      <c r="P983" s="29">
        <f t="shared" si="446"/>
        <v>-30160.789854166665</v>
      </c>
      <c r="Q983" t="s">
        <v>7819</v>
      </c>
    </row>
    <row r="984" spans="1:18" hidden="1">
      <c r="A984" t="s">
        <v>73</v>
      </c>
      <c r="B984" t="s">
        <v>1504</v>
      </c>
      <c r="C984" s="224" t="s">
        <v>7842</v>
      </c>
      <c r="D984" s="221">
        <v>314.08</v>
      </c>
      <c r="E984" s="324">
        <v>43039</v>
      </c>
      <c r="F984" s="1">
        <v>88275482.5</v>
      </c>
      <c r="G984" s="18">
        <v>1.55E-2</v>
      </c>
      <c r="H984" s="298">
        <v>114022.5</v>
      </c>
      <c r="I984" s="10">
        <v>88275482.5</v>
      </c>
      <c r="J984" s="11">
        <f t="shared" si="441"/>
        <v>1.55E-2</v>
      </c>
      <c r="K984" s="30">
        <f t="shared" si="442"/>
        <v>114022.49822916667</v>
      </c>
      <c r="L984" s="29">
        <f t="shared" si="443"/>
        <v>-1.7708333325572312E-3</v>
      </c>
      <c r="M984" s="10">
        <f t="shared" si="444"/>
        <v>88275482.5</v>
      </c>
      <c r="N984" s="5">
        <f>VLOOKUP(CONCATENATE(A984,"-6"),'Restated Depr'!$B$6:$G$7674,6,0)</f>
        <v>1.14E-2</v>
      </c>
      <c r="O984" s="29">
        <f t="shared" si="445"/>
        <v>83861.708375000002</v>
      </c>
      <c r="P984" s="29">
        <f t="shared" si="446"/>
        <v>-30160.789854166665</v>
      </c>
      <c r="Q984" t="s">
        <v>7819</v>
      </c>
    </row>
    <row r="985" spans="1:18" hidden="1">
      <c r="A985" t="s">
        <v>73</v>
      </c>
      <c r="B985" t="s">
        <v>1505</v>
      </c>
      <c r="C985" s="224" t="s">
        <v>7842</v>
      </c>
      <c r="D985" s="221">
        <v>314.08</v>
      </c>
      <c r="E985" s="324">
        <v>43069</v>
      </c>
      <c r="F985" s="1">
        <v>88275482.5</v>
      </c>
      <c r="G985" s="18">
        <v>1.55E-2</v>
      </c>
      <c r="H985" s="298">
        <v>114022.5</v>
      </c>
      <c r="I985" s="10">
        <v>88275482.5</v>
      </c>
      <c r="J985" s="11">
        <f t="shared" si="441"/>
        <v>1.55E-2</v>
      </c>
      <c r="K985" s="30">
        <f t="shared" si="442"/>
        <v>114022.49822916667</v>
      </c>
      <c r="L985" s="29">
        <f t="shared" si="443"/>
        <v>-1.7708333325572312E-3</v>
      </c>
      <c r="M985" s="10">
        <f t="shared" si="444"/>
        <v>88275482.5</v>
      </c>
      <c r="N985" s="5">
        <f>VLOOKUP(CONCATENATE(A985,"-6"),'Restated Depr'!$B$6:$G$7674,6,0)</f>
        <v>1.14E-2</v>
      </c>
      <c r="O985" s="29">
        <f t="shared" si="445"/>
        <v>83861.708375000002</v>
      </c>
      <c r="P985" s="29">
        <f t="shared" si="446"/>
        <v>-30160.789854166665</v>
      </c>
      <c r="Q985" t="s">
        <v>7819</v>
      </c>
    </row>
    <row r="986" spans="1:18" hidden="1">
      <c r="A986" t="s">
        <v>73</v>
      </c>
      <c r="B986" t="s">
        <v>1506</v>
      </c>
      <c r="C986" s="224" t="s">
        <v>7842</v>
      </c>
      <c r="D986" s="221">
        <v>314.08</v>
      </c>
      <c r="E986" s="324">
        <v>43100</v>
      </c>
      <c r="F986" s="1">
        <v>88275482.5</v>
      </c>
      <c r="G986" s="18">
        <v>1.38E-2</v>
      </c>
      <c r="H986" s="298">
        <v>101516.81</v>
      </c>
      <c r="I986" s="10">
        <v>88275482.5</v>
      </c>
      <c r="J986" s="11">
        <f t="shared" si="441"/>
        <v>1.38E-2</v>
      </c>
      <c r="K986" s="30">
        <f t="shared" si="442"/>
        <v>101516.80487499999</v>
      </c>
      <c r="L986" s="29">
        <f t="shared" si="443"/>
        <v>-5.1250000105937943E-3</v>
      </c>
      <c r="M986" s="10">
        <f t="shared" si="444"/>
        <v>88275482.5</v>
      </c>
      <c r="N986" s="5">
        <f>VLOOKUP(CONCATENATE(A986,"-6"),'Restated Depr'!$B$6:$G$7674,6,0)</f>
        <v>1.14E-2</v>
      </c>
      <c r="O986" s="29">
        <f t="shared" si="445"/>
        <v>83861.708375000002</v>
      </c>
      <c r="P986" s="29">
        <f t="shared" si="446"/>
        <v>-17655.096499999985</v>
      </c>
      <c r="Q986" t="s">
        <v>7819</v>
      </c>
    </row>
    <row r="987" spans="1:18" hidden="1">
      <c r="A987" t="s">
        <v>73</v>
      </c>
      <c r="B987" t="s">
        <v>1507</v>
      </c>
      <c r="C987" s="224" t="s">
        <v>7842</v>
      </c>
      <c r="D987" s="221">
        <v>314.08</v>
      </c>
      <c r="E987" s="324">
        <v>43131</v>
      </c>
      <c r="F987" s="1">
        <v>88275482.5</v>
      </c>
      <c r="G987" s="5">
        <v>1.14E-2</v>
      </c>
      <c r="H987" s="298">
        <v>83861.709999999992</v>
      </c>
      <c r="I987" s="10">
        <v>88275482.5</v>
      </c>
      <c r="J987" s="11">
        <f t="shared" si="441"/>
        <v>1.14E-2</v>
      </c>
      <c r="K987" s="30">
        <f t="shared" si="442"/>
        <v>83861.708375000002</v>
      </c>
      <c r="L987" s="29">
        <f t="shared" si="443"/>
        <v>-1.624999989871867E-3</v>
      </c>
      <c r="M987" s="10">
        <f t="shared" si="444"/>
        <v>88275482.5</v>
      </c>
      <c r="N987" s="5">
        <f>VLOOKUP(CONCATENATE(A987,"-6"),'Restated Depr'!$B$6:$G$7674,6,0)</f>
        <v>1.14E-2</v>
      </c>
      <c r="O987" s="29">
        <f t="shared" si="445"/>
        <v>83861.708375000002</v>
      </c>
      <c r="P987" s="29">
        <f t="shared" si="446"/>
        <v>0</v>
      </c>
      <c r="Q987" t="s">
        <v>7819</v>
      </c>
    </row>
    <row r="988" spans="1:18" hidden="1">
      <c r="A988" t="s">
        <v>73</v>
      </c>
      <c r="B988" t="s">
        <v>1508</v>
      </c>
      <c r="C988" s="224" t="s">
        <v>7842</v>
      </c>
      <c r="D988" s="221">
        <v>314.08</v>
      </c>
      <c r="E988" s="324">
        <v>43159</v>
      </c>
      <c r="F988" s="1">
        <v>88275482.5</v>
      </c>
      <c r="G988" s="5">
        <v>1.14E-2</v>
      </c>
      <c r="H988" s="298">
        <v>83861.709999999992</v>
      </c>
      <c r="I988" s="10">
        <v>88275482.5</v>
      </c>
      <c r="J988" s="11">
        <f t="shared" si="441"/>
        <v>1.14E-2</v>
      </c>
      <c r="K988" s="30">
        <f t="shared" si="442"/>
        <v>83861.708375000002</v>
      </c>
      <c r="L988" s="29">
        <f t="shared" si="443"/>
        <v>-1.624999989871867E-3</v>
      </c>
      <c r="M988" s="10">
        <f t="shared" si="444"/>
        <v>88275482.5</v>
      </c>
      <c r="N988" s="5">
        <f>VLOOKUP(CONCATENATE(A988,"-6"),'Restated Depr'!$B$6:$G$7674,6,0)</f>
        <v>1.14E-2</v>
      </c>
      <c r="O988" s="29">
        <f t="shared" si="445"/>
        <v>83861.708375000002</v>
      </c>
      <c r="P988" s="29">
        <f t="shared" si="446"/>
        <v>0</v>
      </c>
      <c r="Q988" t="s">
        <v>7819</v>
      </c>
    </row>
    <row r="989" spans="1:18" hidden="1">
      <c r="A989" t="s">
        <v>73</v>
      </c>
      <c r="B989" t="s">
        <v>1509</v>
      </c>
      <c r="C989" s="224" t="s">
        <v>7842</v>
      </c>
      <c r="D989" s="221">
        <v>314.08</v>
      </c>
      <c r="E989" s="324">
        <v>43190</v>
      </c>
      <c r="F989" s="1">
        <v>88275482.5</v>
      </c>
      <c r="G989" s="5">
        <v>1.14E-2</v>
      </c>
      <c r="H989" s="298">
        <v>83861.709999999992</v>
      </c>
      <c r="I989" s="10">
        <v>88275482.5</v>
      </c>
      <c r="J989" s="11">
        <f t="shared" si="441"/>
        <v>1.14E-2</v>
      </c>
      <c r="K989" s="30">
        <f t="shared" si="442"/>
        <v>83861.708375000002</v>
      </c>
      <c r="L989" s="29">
        <f t="shared" si="443"/>
        <v>-1.624999989871867E-3</v>
      </c>
      <c r="M989" s="10">
        <f t="shared" si="444"/>
        <v>88275482.5</v>
      </c>
      <c r="N989" s="5">
        <f>VLOOKUP(CONCATENATE(A989,"-6"),'Restated Depr'!$B$6:$G$7674,6,0)</f>
        <v>1.14E-2</v>
      </c>
      <c r="O989" s="29">
        <f t="shared" si="445"/>
        <v>83861.708375000002</v>
      </c>
      <c r="P989" s="29">
        <f t="shared" si="446"/>
        <v>0</v>
      </c>
      <c r="Q989" t="s">
        <v>7819</v>
      </c>
    </row>
    <row r="990" spans="1:18" hidden="1">
      <c r="A990" t="s">
        <v>73</v>
      </c>
      <c r="B990" t="s">
        <v>1510</v>
      </c>
      <c r="C990" s="224" t="s">
        <v>7842</v>
      </c>
      <c r="D990" s="221">
        <v>314.08</v>
      </c>
      <c r="E990" s="324">
        <v>43220</v>
      </c>
      <c r="F990" s="1">
        <v>88275482.5</v>
      </c>
      <c r="G990" s="5">
        <v>1.14E-2</v>
      </c>
      <c r="H990" s="298">
        <v>83861.709999999992</v>
      </c>
      <c r="I990" s="10">
        <v>88275482.5</v>
      </c>
      <c r="J990" s="11">
        <f t="shared" si="441"/>
        <v>1.14E-2</v>
      </c>
      <c r="K990" s="30">
        <f t="shared" si="442"/>
        <v>83861.708375000002</v>
      </c>
      <c r="L990" s="29">
        <f t="shared" si="443"/>
        <v>-1.624999989871867E-3</v>
      </c>
      <c r="M990" s="10">
        <f t="shared" si="444"/>
        <v>88275482.5</v>
      </c>
      <c r="N990" s="5">
        <f>VLOOKUP(CONCATENATE(A990,"-6"),'Restated Depr'!$B$6:$G$7674,6,0)</f>
        <v>1.14E-2</v>
      </c>
      <c r="O990" s="29">
        <f t="shared" si="445"/>
        <v>83861.708375000002</v>
      </c>
      <c r="P990" s="29">
        <f t="shared" si="446"/>
        <v>0</v>
      </c>
      <c r="Q990" t="s">
        <v>7819</v>
      </c>
    </row>
    <row r="991" spans="1:18" hidden="1">
      <c r="A991" t="s">
        <v>73</v>
      </c>
      <c r="B991" t="s">
        <v>1511</v>
      </c>
      <c r="C991" s="224" t="s">
        <v>7842</v>
      </c>
      <c r="D991" s="221">
        <v>314.08</v>
      </c>
      <c r="E991" s="324">
        <v>43251</v>
      </c>
      <c r="F991" s="1">
        <v>88275482.5</v>
      </c>
      <c r="G991" s="5">
        <v>1.14E-2</v>
      </c>
      <c r="H991" s="298">
        <v>83861.709999999992</v>
      </c>
      <c r="I991" s="10">
        <v>88275482.5</v>
      </c>
      <c r="J991" s="11">
        <f t="shared" si="441"/>
        <v>1.14E-2</v>
      </c>
      <c r="K991" s="30">
        <f t="shared" si="442"/>
        <v>83861.708375000002</v>
      </c>
      <c r="L991" s="29">
        <f t="shared" si="443"/>
        <v>-1.624999989871867E-3</v>
      </c>
      <c r="M991" s="10">
        <f t="shared" si="444"/>
        <v>88275482.5</v>
      </c>
      <c r="N991" s="5">
        <f>VLOOKUP(CONCATENATE(A991,"-6"),'Restated Depr'!$B$6:$G$7674,6,0)</f>
        <v>1.14E-2</v>
      </c>
      <c r="O991" s="29">
        <f t="shared" si="445"/>
        <v>83861.708375000002</v>
      </c>
      <c r="P991" s="29">
        <f t="shared" si="446"/>
        <v>0</v>
      </c>
      <c r="Q991" t="s">
        <v>7819</v>
      </c>
    </row>
    <row r="992" spans="1:18" hidden="1">
      <c r="A992" t="s">
        <v>73</v>
      </c>
      <c r="B992" t="s">
        <v>1512</v>
      </c>
      <c r="C992" s="224" t="s">
        <v>7842</v>
      </c>
      <c r="D992" s="221">
        <v>314.08</v>
      </c>
      <c r="E992" s="324">
        <v>43281</v>
      </c>
      <c r="F992" s="1">
        <v>88275482.5</v>
      </c>
      <c r="G992" s="5">
        <v>1.14E-2</v>
      </c>
      <c r="H992" s="298">
        <v>83861.709999999992</v>
      </c>
      <c r="I992" s="10">
        <v>88275482.5</v>
      </c>
      <c r="J992" s="11">
        <f t="shared" si="441"/>
        <v>1.14E-2</v>
      </c>
      <c r="K992" s="30">
        <f t="shared" si="442"/>
        <v>83861.708375000002</v>
      </c>
      <c r="L992" s="29">
        <f t="shared" si="443"/>
        <v>-1.624999989871867E-3</v>
      </c>
      <c r="M992" s="10">
        <f t="shared" si="444"/>
        <v>88275482.5</v>
      </c>
      <c r="N992" s="5">
        <f>VLOOKUP(CONCATENATE(A992,"-6"),'Restated Depr'!$B$6:$G$7674,6,0)</f>
        <v>1.14E-2</v>
      </c>
      <c r="O992" s="29">
        <f t="shared" si="445"/>
        <v>83861.708375000002</v>
      </c>
      <c r="P992" s="29">
        <f t="shared" si="446"/>
        <v>0</v>
      </c>
      <c r="Q992" t="s">
        <v>7819</v>
      </c>
      <c r="R992" s="5"/>
    </row>
    <row r="993" spans="1:18" ht="15.75" hidden="1" thickBot="1">
      <c r="A993" t="s">
        <v>73</v>
      </c>
      <c r="C993" s="224" t="s">
        <v>637</v>
      </c>
      <c r="D993" s="22"/>
      <c r="E993" s="323" t="s">
        <v>606</v>
      </c>
      <c r="F993" s="1"/>
      <c r="G993" s="5"/>
      <c r="H993" s="310">
        <f>SUM(H981:H992)</f>
        <v>1174799.5699999998</v>
      </c>
      <c r="I993" s="10"/>
      <c r="J993" s="10"/>
      <c r="K993" s="32">
        <f>SUM(K981:K992)</f>
        <v>1174799.5462708336</v>
      </c>
      <c r="L993" s="28">
        <f>SUM(L981:L992)</f>
        <v>-2.3729166612611152E-2</v>
      </c>
      <c r="M993" s="10"/>
      <c r="N993" s="5"/>
      <c r="O993" s="28">
        <f>SUM(O981:O992)</f>
        <v>1006340.5005000002</v>
      </c>
      <c r="P993" s="28">
        <f>SUM(P981:P992)</f>
        <v>-168459.04577083333</v>
      </c>
    </row>
    <row r="994" spans="1:18" hidden="1">
      <c r="A994" t="s">
        <v>74</v>
      </c>
      <c r="B994" t="s">
        <v>1513</v>
      </c>
      <c r="C994" s="224" t="s">
        <v>7842</v>
      </c>
      <c r="D994" s="221">
        <v>314.08999999999997</v>
      </c>
      <c r="E994" s="324">
        <v>42947</v>
      </c>
      <c r="F994" s="9">
        <v>1250971.67</v>
      </c>
      <c r="G994" s="18">
        <v>2.7987100000000001E-2</v>
      </c>
      <c r="H994" s="299">
        <v>2917.59</v>
      </c>
      <c r="I994" s="15">
        <v>1695964.45</v>
      </c>
      <c r="J994" s="11">
        <f t="shared" ref="J994:J1005" si="447">G994</f>
        <v>2.7987100000000001E-2</v>
      </c>
      <c r="K994" s="31">
        <f t="shared" ref="K994:K1005" si="448">I994*J994/12</f>
        <v>3955.4272215495835</v>
      </c>
      <c r="L994" s="289">
        <f t="shared" ref="L994:L1005" si="449">K994-H994</f>
        <v>1037.8372215495833</v>
      </c>
      <c r="M994" s="15">
        <f t="shared" ref="M994:M1005" si="450">I994</f>
        <v>1695964.45</v>
      </c>
      <c r="N994" s="5">
        <f>VLOOKUP(CONCATENATE(A994,"-6"),'Restated Depr'!$B$6:$G$7674,6,0)</f>
        <v>2.9599999999999998E-2</v>
      </c>
      <c r="O994" s="289">
        <f t="shared" ref="O994:O1005" si="451">M994*N994/12</f>
        <v>4183.3789766666659</v>
      </c>
      <c r="P994" s="289">
        <f t="shared" ref="P994:P1005" si="452">O994-K994</f>
        <v>227.95175511708248</v>
      </c>
      <c r="Q994" t="s">
        <v>7819</v>
      </c>
    </row>
    <row r="995" spans="1:18" hidden="1">
      <c r="A995" t="s">
        <v>74</v>
      </c>
      <c r="B995" t="s">
        <v>1514</v>
      </c>
      <c r="C995" s="224" t="s">
        <v>7842</v>
      </c>
      <c r="D995" s="221">
        <v>314.08999999999997</v>
      </c>
      <c r="E995" s="324">
        <v>42978</v>
      </c>
      <c r="F995" s="1">
        <v>1250971.67</v>
      </c>
      <c r="G995" s="18">
        <v>2.7987100000000001E-2</v>
      </c>
      <c r="H995" s="298">
        <v>2917.59</v>
      </c>
      <c r="I995" s="10">
        <v>1695964.45</v>
      </c>
      <c r="J995" s="11">
        <f t="shared" si="447"/>
        <v>2.7987100000000001E-2</v>
      </c>
      <c r="K995" s="30">
        <f t="shared" si="448"/>
        <v>3955.4272215495835</v>
      </c>
      <c r="L995" s="29">
        <f t="shared" si="449"/>
        <v>1037.8372215495833</v>
      </c>
      <c r="M995" s="10">
        <f t="shared" si="450"/>
        <v>1695964.45</v>
      </c>
      <c r="N995" s="5">
        <f>VLOOKUP(CONCATENATE(A995,"-6"),'Restated Depr'!$B$6:$G$7674,6,0)</f>
        <v>2.9599999999999998E-2</v>
      </c>
      <c r="O995" s="29">
        <f t="shared" si="451"/>
        <v>4183.3789766666659</v>
      </c>
      <c r="P995" s="29">
        <f t="shared" si="452"/>
        <v>227.95175511708248</v>
      </c>
      <c r="Q995" t="s">
        <v>7819</v>
      </c>
    </row>
    <row r="996" spans="1:18" hidden="1">
      <c r="A996" t="s">
        <v>74</v>
      </c>
      <c r="B996" t="s">
        <v>1515</v>
      </c>
      <c r="C996" s="224" t="s">
        <v>7842</v>
      </c>
      <c r="D996" s="221">
        <v>314.08999999999997</v>
      </c>
      <c r="E996" s="324">
        <v>43008</v>
      </c>
      <c r="F996" s="1">
        <v>1250971.67</v>
      </c>
      <c r="G996" s="18">
        <v>2.7987100000000001E-2</v>
      </c>
      <c r="H996" s="298">
        <v>2917.59</v>
      </c>
      <c r="I996" s="10">
        <v>1695964.45</v>
      </c>
      <c r="J996" s="11">
        <f t="shared" si="447"/>
        <v>2.7987100000000001E-2</v>
      </c>
      <c r="K996" s="30">
        <f t="shared" si="448"/>
        <v>3955.4272215495835</v>
      </c>
      <c r="L996" s="29">
        <f t="shared" si="449"/>
        <v>1037.8372215495833</v>
      </c>
      <c r="M996" s="10">
        <f t="shared" si="450"/>
        <v>1695964.45</v>
      </c>
      <c r="N996" s="5">
        <f>VLOOKUP(CONCATENATE(A996,"-6"),'Restated Depr'!$B$6:$G$7674,6,0)</f>
        <v>2.9599999999999998E-2</v>
      </c>
      <c r="O996" s="29">
        <f t="shared" si="451"/>
        <v>4183.3789766666659</v>
      </c>
      <c r="P996" s="29">
        <f t="shared" si="452"/>
        <v>227.95175511708248</v>
      </c>
      <c r="Q996" t="s">
        <v>7819</v>
      </c>
    </row>
    <row r="997" spans="1:18" hidden="1">
      <c r="A997" t="s">
        <v>74</v>
      </c>
      <c r="B997" t="s">
        <v>1516</v>
      </c>
      <c r="C997" s="224" t="s">
        <v>7842</v>
      </c>
      <c r="D997" s="221">
        <v>314.08999999999997</v>
      </c>
      <c r="E997" s="324">
        <v>43039</v>
      </c>
      <c r="F997" s="1">
        <v>1250971.67</v>
      </c>
      <c r="G997" s="18">
        <v>2.7987100000000001E-2</v>
      </c>
      <c r="H997" s="298">
        <v>2917.59</v>
      </c>
      <c r="I997" s="10">
        <v>1695964.45</v>
      </c>
      <c r="J997" s="11">
        <f t="shared" si="447"/>
        <v>2.7987100000000001E-2</v>
      </c>
      <c r="K997" s="30">
        <f t="shared" si="448"/>
        <v>3955.4272215495835</v>
      </c>
      <c r="L997" s="29">
        <f t="shared" si="449"/>
        <v>1037.8372215495833</v>
      </c>
      <c r="M997" s="10">
        <f t="shared" si="450"/>
        <v>1695964.45</v>
      </c>
      <c r="N997" s="5">
        <f>VLOOKUP(CONCATENATE(A997,"-6"),'Restated Depr'!$B$6:$G$7674,6,0)</f>
        <v>2.9599999999999998E-2</v>
      </c>
      <c r="O997" s="29">
        <f t="shared" si="451"/>
        <v>4183.3789766666659</v>
      </c>
      <c r="P997" s="29">
        <f t="shared" si="452"/>
        <v>227.95175511708248</v>
      </c>
      <c r="Q997" t="s">
        <v>7819</v>
      </c>
    </row>
    <row r="998" spans="1:18" hidden="1">
      <c r="A998" t="s">
        <v>74</v>
      </c>
      <c r="B998" t="s">
        <v>1517</v>
      </c>
      <c r="C998" s="224" t="s">
        <v>7842</v>
      </c>
      <c r="D998" s="221">
        <v>314.08999999999997</v>
      </c>
      <c r="E998" s="324">
        <v>43069</v>
      </c>
      <c r="F998" s="1">
        <v>1250971.67</v>
      </c>
      <c r="G998" s="18">
        <v>2.7987100000000001E-2</v>
      </c>
      <c r="H998" s="298">
        <v>2917.59</v>
      </c>
      <c r="I998" s="10">
        <v>1695964.45</v>
      </c>
      <c r="J998" s="11">
        <f t="shared" si="447"/>
        <v>2.7987100000000001E-2</v>
      </c>
      <c r="K998" s="30">
        <f t="shared" si="448"/>
        <v>3955.4272215495835</v>
      </c>
      <c r="L998" s="29">
        <f t="shared" si="449"/>
        <v>1037.8372215495833</v>
      </c>
      <c r="M998" s="10">
        <f t="shared" si="450"/>
        <v>1695964.45</v>
      </c>
      <c r="N998" s="5">
        <f>VLOOKUP(CONCATENATE(A998,"-6"),'Restated Depr'!$B$6:$G$7674,6,0)</f>
        <v>2.9599999999999998E-2</v>
      </c>
      <c r="O998" s="29">
        <f t="shared" si="451"/>
        <v>4183.3789766666659</v>
      </c>
      <c r="P998" s="29">
        <f t="shared" si="452"/>
        <v>227.95175511708248</v>
      </c>
      <c r="Q998" t="s">
        <v>7819</v>
      </c>
    </row>
    <row r="999" spans="1:18" hidden="1">
      <c r="A999" t="s">
        <v>74</v>
      </c>
      <c r="B999" t="s">
        <v>1518</v>
      </c>
      <c r="C999" s="224" t="s">
        <v>7842</v>
      </c>
      <c r="D999" s="221">
        <v>314.08999999999997</v>
      </c>
      <c r="E999" s="324">
        <v>43100</v>
      </c>
      <c r="F999" s="1">
        <v>1250971.67</v>
      </c>
      <c r="G999" s="18">
        <v>2.87E-2</v>
      </c>
      <c r="H999" s="298">
        <v>2991.9100000000003</v>
      </c>
      <c r="I999" s="10">
        <v>1695964.45</v>
      </c>
      <c r="J999" s="11">
        <f t="shared" si="447"/>
        <v>2.87E-2</v>
      </c>
      <c r="K999" s="30">
        <f t="shared" si="448"/>
        <v>4056.1816429166665</v>
      </c>
      <c r="L999" s="29">
        <f t="shared" si="449"/>
        <v>1064.2716429166662</v>
      </c>
      <c r="M999" s="10">
        <f t="shared" si="450"/>
        <v>1695964.45</v>
      </c>
      <c r="N999" s="5">
        <f>VLOOKUP(CONCATENATE(A999,"-6"),'Restated Depr'!$B$6:$G$7674,6,0)</f>
        <v>2.9599999999999998E-2</v>
      </c>
      <c r="O999" s="29">
        <f t="shared" si="451"/>
        <v>4183.3789766666659</v>
      </c>
      <c r="P999" s="29">
        <f t="shared" si="452"/>
        <v>127.19733374999942</v>
      </c>
      <c r="Q999" t="s">
        <v>7819</v>
      </c>
    </row>
    <row r="1000" spans="1:18" hidden="1">
      <c r="A1000" t="s">
        <v>74</v>
      </c>
      <c r="B1000" t="s">
        <v>1519</v>
      </c>
      <c r="C1000" s="224" t="s">
        <v>7842</v>
      </c>
      <c r="D1000" s="221">
        <v>314.08999999999997</v>
      </c>
      <c r="E1000" s="324">
        <v>43131</v>
      </c>
      <c r="F1000" s="1">
        <v>1250971.67</v>
      </c>
      <c r="G1000" s="5">
        <v>2.9599999999999998E-2</v>
      </c>
      <c r="H1000" s="298">
        <v>3085.73</v>
      </c>
      <c r="I1000" s="10">
        <v>1695964.45</v>
      </c>
      <c r="J1000" s="11">
        <f t="shared" si="447"/>
        <v>2.9599999999999998E-2</v>
      </c>
      <c r="K1000" s="30">
        <f t="shared" si="448"/>
        <v>4183.3789766666659</v>
      </c>
      <c r="L1000" s="29">
        <f t="shared" si="449"/>
        <v>1097.6489766666659</v>
      </c>
      <c r="M1000" s="10">
        <f t="shared" si="450"/>
        <v>1695964.45</v>
      </c>
      <c r="N1000" s="5">
        <f>VLOOKUP(CONCATENATE(A1000,"-6"),'Restated Depr'!$B$6:$G$7674,6,0)</f>
        <v>2.9599999999999998E-2</v>
      </c>
      <c r="O1000" s="29">
        <f t="shared" si="451"/>
        <v>4183.3789766666659</v>
      </c>
      <c r="P1000" s="29">
        <f t="shared" si="452"/>
        <v>0</v>
      </c>
      <c r="Q1000" t="s">
        <v>7819</v>
      </c>
    </row>
    <row r="1001" spans="1:18" hidden="1">
      <c r="A1001" t="s">
        <v>74</v>
      </c>
      <c r="B1001" t="s">
        <v>1520</v>
      </c>
      <c r="C1001" s="224" t="s">
        <v>7842</v>
      </c>
      <c r="D1001" s="221">
        <v>314.08999999999997</v>
      </c>
      <c r="E1001" s="324">
        <v>43159</v>
      </c>
      <c r="F1001" s="1">
        <v>1250971.67</v>
      </c>
      <c r="G1001" s="5">
        <v>2.9599999999999998E-2</v>
      </c>
      <c r="H1001" s="298">
        <v>3085.73</v>
      </c>
      <c r="I1001" s="10">
        <v>1695964.45</v>
      </c>
      <c r="J1001" s="11">
        <f t="shared" si="447"/>
        <v>2.9599999999999998E-2</v>
      </c>
      <c r="K1001" s="30">
        <f t="shared" si="448"/>
        <v>4183.3789766666659</v>
      </c>
      <c r="L1001" s="29">
        <f t="shared" si="449"/>
        <v>1097.6489766666659</v>
      </c>
      <c r="M1001" s="10">
        <f t="shared" si="450"/>
        <v>1695964.45</v>
      </c>
      <c r="N1001" s="5">
        <f>VLOOKUP(CONCATENATE(A1001,"-6"),'Restated Depr'!$B$6:$G$7674,6,0)</f>
        <v>2.9599999999999998E-2</v>
      </c>
      <c r="O1001" s="29">
        <f t="shared" si="451"/>
        <v>4183.3789766666659</v>
      </c>
      <c r="P1001" s="29">
        <f t="shared" si="452"/>
        <v>0</v>
      </c>
      <c r="Q1001" t="s">
        <v>7819</v>
      </c>
    </row>
    <row r="1002" spans="1:18" hidden="1">
      <c r="A1002" t="s">
        <v>74</v>
      </c>
      <c r="B1002" t="s">
        <v>1521</v>
      </c>
      <c r="C1002" s="224" t="s">
        <v>7842</v>
      </c>
      <c r="D1002" s="221">
        <v>314.08999999999997</v>
      </c>
      <c r="E1002" s="324">
        <v>43190</v>
      </c>
      <c r="F1002" s="1">
        <v>1250971.67</v>
      </c>
      <c r="G1002" s="5">
        <v>2.9599999999999998E-2</v>
      </c>
      <c r="H1002" s="298">
        <v>3085.73</v>
      </c>
      <c r="I1002" s="10">
        <v>1695964.45</v>
      </c>
      <c r="J1002" s="11">
        <f t="shared" si="447"/>
        <v>2.9599999999999998E-2</v>
      </c>
      <c r="K1002" s="30">
        <f t="shared" si="448"/>
        <v>4183.3789766666659</v>
      </c>
      <c r="L1002" s="29">
        <f t="shared" si="449"/>
        <v>1097.6489766666659</v>
      </c>
      <c r="M1002" s="10">
        <f t="shared" si="450"/>
        <v>1695964.45</v>
      </c>
      <c r="N1002" s="5">
        <f>VLOOKUP(CONCATENATE(A1002,"-6"),'Restated Depr'!$B$6:$G$7674,6,0)</f>
        <v>2.9599999999999998E-2</v>
      </c>
      <c r="O1002" s="29">
        <f t="shared" si="451"/>
        <v>4183.3789766666659</v>
      </c>
      <c r="P1002" s="29">
        <f t="shared" si="452"/>
        <v>0</v>
      </c>
      <c r="Q1002" t="s">
        <v>7819</v>
      </c>
    </row>
    <row r="1003" spans="1:18" hidden="1">
      <c r="A1003" t="s">
        <v>74</v>
      </c>
      <c r="B1003" t="s">
        <v>1522</v>
      </c>
      <c r="C1003" s="224" t="s">
        <v>7842</v>
      </c>
      <c r="D1003" s="221">
        <v>314.08999999999997</v>
      </c>
      <c r="E1003" s="324">
        <v>43220</v>
      </c>
      <c r="F1003" s="1">
        <v>1250971.67</v>
      </c>
      <c r="G1003" s="5">
        <v>2.9599999999999998E-2</v>
      </c>
      <c r="H1003" s="298">
        <v>3085.73</v>
      </c>
      <c r="I1003" s="10">
        <v>1695964.45</v>
      </c>
      <c r="J1003" s="11">
        <f t="shared" si="447"/>
        <v>2.9599999999999998E-2</v>
      </c>
      <c r="K1003" s="30">
        <f t="shared" si="448"/>
        <v>4183.3789766666659</v>
      </c>
      <c r="L1003" s="29">
        <f t="shared" si="449"/>
        <v>1097.6489766666659</v>
      </c>
      <c r="M1003" s="10">
        <f t="shared" si="450"/>
        <v>1695964.45</v>
      </c>
      <c r="N1003" s="5">
        <f>VLOOKUP(CONCATENATE(A1003,"-6"),'Restated Depr'!$B$6:$G$7674,6,0)</f>
        <v>2.9599999999999998E-2</v>
      </c>
      <c r="O1003" s="29">
        <f t="shared" si="451"/>
        <v>4183.3789766666659</v>
      </c>
      <c r="P1003" s="29">
        <f t="shared" si="452"/>
        <v>0</v>
      </c>
      <c r="Q1003" t="s">
        <v>7819</v>
      </c>
    </row>
    <row r="1004" spans="1:18" hidden="1">
      <c r="A1004" t="s">
        <v>74</v>
      </c>
      <c r="B1004" t="s">
        <v>1523</v>
      </c>
      <c r="C1004" s="224" t="s">
        <v>7842</v>
      </c>
      <c r="D1004" s="221">
        <v>314.08999999999997</v>
      </c>
      <c r="E1004" s="324">
        <v>43251</v>
      </c>
      <c r="F1004" s="1">
        <v>1473456.72</v>
      </c>
      <c r="G1004" s="5">
        <v>2.9599999999999998E-2</v>
      </c>
      <c r="H1004" s="298">
        <v>3634.52</v>
      </c>
      <c r="I1004" s="10">
        <v>1695964.45</v>
      </c>
      <c r="J1004" s="11">
        <f t="shared" si="447"/>
        <v>2.9599999999999998E-2</v>
      </c>
      <c r="K1004" s="30">
        <f t="shared" si="448"/>
        <v>4183.3789766666659</v>
      </c>
      <c r="L1004" s="29">
        <f t="shared" si="449"/>
        <v>548.85897666666597</v>
      </c>
      <c r="M1004" s="10">
        <f t="shared" si="450"/>
        <v>1695964.45</v>
      </c>
      <c r="N1004" s="5">
        <f>VLOOKUP(CONCATENATE(A1004,"-6"),'Restated Depr'!$B$6:$G$7674,6,0)</f>
        <v>2.9599999999999998E-2</v>
      </c>
      <c r="O1004" s="29">
        <f t="shared" si="451"/>
        <v>4183.3789766666659</v>
      </c>
      <c r="P1004" s="29">
        <f t="shared" si="452"/>
        <v>0</v>
      </c>
      <c r="Q1004" t="s">
        <v>7819</v>
      </c>
    </row>
    <row r="1005" spans="1:18" hidden="1">
      <c r="A1005" t="s">
        <v>74</v>
      </c>
      <c r="B1005" t="s">
        <v>1524</v>
      </c>
      <c r="C1005" s="224" t="s">
        <v>7842</v>
      </c>
      <c r="D1005" s="221">
        <v>314.08999999999997</v>
      </c>
      <c r="E1005" s="324">
        <v>43281</v>
      </c>
      <c r="F1005" s="1">
        <v>1695964.45</v>
      </c>
      <c r="G1005" s="5">
        <v>2.9599999999999998E-2</v>
      </c>
      <c r="H1005" s="298">
        <v>4183.38</v>
      </c>
      <c r="I1005" s="10">
        <v>1695964.45</v>
      </c>
      <c r="J1005" s="11">
        <f t="shared" si="447"/>
        <v>2.9599999999999998E-2</v>
      </c>
      <c r="K1005" s="30">
        <f t="shared" si="448"/>
        <v>4183.3789766666659</v>
      </c>
      <c r="L1005" s="29">
        <f t="shared" si="449"/>
        <v>-1.0233333341602702E-3</v>
      </c>
      <c r="M1005" s="10">
        <f t="shared" si="450"/>
        <v>1695964.45</v>
      </c>
      <c r="N1005" s="5">
        <f>VLOOKUP(CONCATENATE(A1005,"-6"),'Restated Depr'!$B$6:$G$7674,6,0)</f>
        <v>2.9599999999999998E-2</v>
      </c>
      <c r="O1005" s="29">
        <f t="shared" si="451"/>
        <v>4183.3789766666659</v>
      </c>
      <c r="P1005" s="29">
        <f t="shared" si="452"/>
        <v>0</v>
      </c>
      <c r="Q1005" t="s">
        <v>7819</v>
      </c>
      <c r="R1005" s="5"/>
    </row>
    <row r="1006" spans="1:18" ht="15.75" hidden="1" thickBot="1">
      <c r="A1006" t="s">
        <v>74</v>
      </c>
      <c r="C1006" s="224" t="s">
        <v>637</v>
      </c>
      <c r="D1006" s="22"/>
      <c r="E1006" s="323" t="s">
        <v>606</v>
      </c>
      <c r="F1006" s="1"/>
      <c r="G1006" s="5"/>
      <c r="H1006" s="310">
        <f>SUM(H994:H1005)</f>
        <v>37740.679999999993</v>
      </c>
      <c r="I1006" s="10"/>
      <c r="J1006" s="10"/>
      <c r="K1006" s="32">
        <f>SUM(K994:K1005)</f>
        <v>48933.591610664582</v>
      </c>
      <c r="L1006" s="28">
        <f>SUM(L994:L1005)</f>
        <v>11192.911610664578</v>
      </c>
      <c r="M1006" s="10"/>
      <c r="N1006" s="5"/>
      <c r="O1006" s="28">
        <f>SUM(O994:O1005)</f>
        <v>50200.547719999995</v>
      </c>
      <c r="P1006" s="28">
        <f>SUM(P994:P1005)</f>
        <v>1266.9561093354118</v>
      </c>
    </row>
    <row r="1007" spans="1:18" hidden="1">
      <c r="A1007" t="s">
        <v>75</v>
      </c>
      <c r="B1007" t="s">
        <v>1525</v>
      </c>
      <c r="C1007" s="224" t="s">
        <v>7842</v>
      </c>
      <c r="D1007" s="221">
        <v>314.08999999999997</v>
      </c>
      <c r="E1007" s="324">
        <v>42947</v>
      </c>
      <c r="F1007" s="9">
        <v>23467176.829999998</v>
      </c>
      <c r="G1007" s="18">
        <v>2.7987100000000001E-2</v>
      </c>
      <c r="H1007" s="299">
        <v>54731.519999999997</v>
      </c>
      <c r="I1007" s="15">
        <v>23467176.829999998</v>
      </c>
      <c r="J1007" s="11">
        <f t="shared" ref="J1007:J1018" si="453">G1007</f>
        <v>2.7987100000000001E-2</v>
      </c>
      <c r="K1007" s="31">
        <f t="shared" ref="K1007:K1018" si="454">I1007*J1007/12</f>
        <v>54731.518721574415</v>
      </c>
      <c r="L1007" s="289">
        <f t="shared" ref="L1007:L1018" si="455">K1007-H1007</f>
        <v>-1.278425581404008E-3</v>
      </c>
      <c r="M1007" s="15">
        <f t="shared" ref="M1007:M1018" si="456">I1007</f>
        <v>23467176.829999998</v>
      </c>
      <c r="N1007" s="5">
        <f>VLOOKUP(CONCATENATE(A1007,"-6"),'Restated Depr'!$B$6:$G$7674,6,0)</f>
        <v>2.9599999999999998E-2</v>
      </c>
      <c r="O1007" s="289">
        <f t="shared" ref="O1007:O1018" si="457">M1007*N1007/12</f>
        <v>57885.702847333327</v>
      </c>
      <c r="P1007" s="289">
        <f t="shared" ref="P1007:P1018" si="458">O1007-K1007</f>
        <v>3154.1841257589113</v>
      </c>
      <c r="Q1007" t="s">
        <v>7819</v>
      </c>
    </row>
    <row r="1008" spans="1:18" hidden="1">
      <c r="A1008" t="s">
        <v>75</v>
      </c>
      <c r="B1008" t="s">
        <v>1526</v>
      </c>
      <c r="C1008" s="224" t="s">
        <v>7842</v>
      </c>
      <c r="D1008" s="221">
        <v>314.08999999999997</v>
      </c>
      <c r="E1008" s="324">
        <v>42978</v>
      </c>
      <c r="F1008" s="1">
        <v>23467176.829999998</v>
      </c>
      <c r="G1008" s="18">
        <v>2.7987100000000001E-2</v>
      </c>
      <c r="H1008" s="298">
        <v>54731.519999999997</v>
      </c>
      <c r="I1008" s="10">
        <v>23467176.829999998</v>
      </c>
      <c r="J1008" s="11">
        <f t="shared" si="453"/>
        <v>2.7987100000000001E-2</v>
      </c>
      <c r="K1008" s="30">
        <f t="shared" si="454"/>
        <v>54731.518721574415</v>
      </c>
      <c r="L1008" s="29">
        <f t="shared" si="455"/>
        <v>-1.278425581404008E-3</v>
      </c>
      <c r="M1008" s="10">
        <f t="shared" si="456"/>
        <v>23467176.829999998</v>
      </c>
      <c r="N1008" s="5">
        <f>VLOOKUP(CONCATENATE(A1008,"-6"),'Restated Depr'!$B$6:$G$7674,6,0)</f>
        <v>2.9599999999999998E-2</v>
      </c>
      <c r="O1008" s="29">
        <f t="shared" si="457"/>
        <v>57885.702847333327</v>
      </c>
      <c r="P1008" s="29">
        <f t="shared" si="458"/>
        <v>3154.1841257589113</v>
      </c>
      <c r="Q1008" t="s">
        <v>7819</v>
      </c>
    </row>
    <row r="1009" spans="1:18" hidden="1">
      <c r="A1009" t="s">
        <v>75</v>
      </c>
      <c r="B1009" t="s">
        <v>1527</v>
      </c>
      <c r="C1009" s="224" t="s">
        <v>7842</v>
      </c>
      <c r="D1009" s="221">
        <v>314.08999999999997</v>
      </c>
      <c r="E1009" s="324">
        <v>43008</v>
      </c>
      <c r="F1009" s="1">
        <v>23467176.829999998</v>
      </c>
      <c r="G1009" s="18">
        <v>2.7987100000000001E-2</v>
      </c>
      <c r="H1009" s="298">
        <v>54731.519999999997</v>
      </c>
      <c r="I1009" s="10">
        <v>23467176.829999998</v>
      </c>
      <c r="J1009" s="11">
        <f t="shared" si="453"/>
        <v>2.7987100000000001E-2</v>
      </c>
      <c r="K1009" s="30">
        <f t="shared" si="454"/>
        <v>54731.518721574415</v>
      </c>
      <c r="L1009" s="29">
        <f t="shared" si="455"/>
        <v>-1.278425581404008E-3</v>
      </c>
      <c r="M1009" s="10">
        <f t="shared" si="456"/>
        <v>23467176.829999998</v>
      </c>
      <c r="N1009" s="5">
        <f>VLOOKUP(CONCATENATE(A1009,"-6"),'Restated Depr'!$B$6:$G$7674,6,0)</f>
        <v>2.9599999999999998E-2</v>
      </c>
      <c r="O1009" s="29">
        <f t="shared" si="457"/>
        <v>57885.702847333327</v>
      </c>
      <c r="P1009" s="29">
        <f t="shared" si="458"/>
        <v>3154.1841257589113</v>
      </c>
      <c r="Q1009" t="s">
        <v>7819</v>
      </c>
    </row>
    <row r="1010" spans="1:18" hidden="1">
      <c r="A1010" t="s">
        <v>75</v>
      </c>
      <c r="B1010" t="s">
        <v>1528</v>
      </c>
      <c r="C1010" s="224" t="s">
        <v>7842</v>
      </c>
      <c r="D1010" s="221">
        <v>314.08999999999997</v>
      </c>
      <c r="E1010" s="324">
        <v>43039</v>
      </c>
      <c r="F1010" s="1">
        <v>23467176.829999998</v>
      </c>
      <c r="G1010" s="18">
        <v>2.7987100000000001E-2</v>
      </c>
      <c r="H1010" s="298">
        <v>54731.519999999997</v>
      </c>
      <c r="I1010" s="10">
        <v>23467176.829999998</v>
      </c>
      <c r="J1010" s="11">
        <f t="shared" si="453"/>
        <v>2.7987100000000001E-2</v>
      </c>
      <c r="K1010" s="30">
        <f t="shared" si="454"/>
        <v>54731.518721574415</v>
      </c>
      <c r="L1010" s="29">
        <f t="shared" si="455"/>
        <v>-1.278425581404008E-3</v>
      </c>
      <c r="M1010" s="10">
        <f t="shared" si="456"/>
        <v>23467176.829999998</v>
      </c>
      <c r="N1010" s="5">
        <f>VLOOKUP(CONCATENATE(A1010,"-6"),'Restated Depr'!$B$6:$G$7674,6,0)</f>
        <v>2.9599999999999998E-2</v>
      </c>
      <c r="O1010" s="29">
        <f t="shared" si="457"/>
        <v>57885.702847333327</v>
      </c>
      <c r="P1010" s="29">
        <f t="shared" si="458"/>
        <v>3154.1841257589113</v>
      </c>
      <c r="Q1010" t="s">
        <v>7819</v>
      </c>
    </row>
    <row r="1011" spans="1:18" hidden="1">
      <c r="A1011" t="s">
        <v>75</v>
      </c>
      <c r="B1011" t="s">
        <v>1529</v>
      </c>
      <c r="C1011" s="224" t="s">
        <v>7842</v>
      </c>
      <c r="D1011" s="221">
        <v>314.08999999999997</v>
      </c>
      <c r="E1011" s="324">
        <v>43069</v>
      </c>
      <c r="F1011" s="1">
        <v>23467176.829999998</v>
      </c>
      <c r="G1011" s="18">
        <v>2.7987100000000001E-2</v>
      </c>
      <c r="H1011" s="298">
        <v>54731.519999999997</v>
      </c>
      <c r="I1011" s="10">
        <v>23467176.829999998</v>
      </c>
      <c r="J1011" s="11">
        <f t="shared" si="453"/>
        <v>2.7987100000000001E-2</v>
      </c>
      <c r="K1011" s="30">
        <f t="shared" si="454"/>
        <v>54731.518721574415</v>
      </c>
      <c r="L1011" s="29">
        <f t="shared" si="455"/>
        <v>-1.278425581404008E-3</v>
      </c>
      <c r="M1011" s="10">
        <f t="shared" si="456"/>
        <v>23467176.829999998</v>
      </c>
      <c r="N1011" s="5">
        <f>VLOOKUP(CONCATENATE(A1011,"-6"),'Restated Depr'!$B$6:$G$7674,6,0)</f>
        <v>2.9599999999999998E-2</v>
      </c>
      <c r="O1011" s="29">
        <f t="shared" si="457"/>
        <v>57885.702847333327</v>
      </c>
      <c r="P1011" s="29">
        <f t="shared" si="458"/>
        <v>3154.1841257589113</v>
      </c>
      <c r="Q1011" t="s">
        <v>7819</v>
      </c>
    </row>
    <row r="1012" spans="1:18" hidden="1">
      <c r="A1012" t="s">
        <v>75</v>
      </c>
      <c r="B1012" t="s">
        <v>1530</v>
      </c>
      <c r="C1012" s="224" t="s">
        <v>7842</v>
      </c>
      <c r="D1012" s="221">
        <v>314.08999999999997</v>
      </c>
      <c r="E1012" s="324">
        <v>43100</v>
      </c>
      <c r="F1012" s="1">
        <v>23467176.829999998</v>
      </c>
      <c r="G1012" s="18">
        <v>2.87E-2</v>
      </c>
      <c r="H1012" s="298">
        <v>56125.670000000006</v>
      </c>
      <c r="I1012" s="10">
        <v>23467176.829999998</v>
      </c>
      <c r="J1012" s="11">
        <f t="shared" si="453"/>
        <v>2.87E-2</v>
      </c>
      <c r="K1012" s="30">
        <f t="shared" si="454"/>
        <v>56125.664585083323</v>
      </c>
      <c r="L1012" s="29">
        <f t="shared" si="455"/>
        <v>-5.4149166826391593E-3</v>
      </c>
      <c r="M1012" s="10">
        <f t="shared" si="456"/>
        <v>23467176.829999998</v>
      </c>
      <c r="N1012" s="5">
        <f>VLOOKUP(CONCATENATE(A1012,"-6"),'Restated Depr'!$B$6:$G$7674,6,0)</f>
        <v>2.9599999999999998E-2</v>
      </c>
      <c r="O1012" s="29">
        <f t="shared" si="457"/>
        <v>57885.702847333327</v>
      </c>
      <c r="P1012" s="29">
        <f t="shared" si="458"/>
        <v>1760.0382622500038</v>
      </c>
      <c r="Q1012" t="s">
        <v>7819</v>
      </c>
    </row>
    <row r="1013" spans="1:18" hidden="1">
      <c r="A1013" t="s">
        <v>75</v>
      </c>
      <c r="B1013" t="s">
        <v>1531</v>
      </c>
      <c r="C1013" s="224" t="s">
        <v>7842</v>
      </c>
      <c r="D1013" s="221">
        <v>314.08999999999997</v>
      </c>
      <c r="E1013" s="324">
        <v>43131</v>
      </c>
      <c r="F1013" s="1">
        <v>23467176.829999998</v>
      </c>
      <c r="G1013" s="5">
        <v>2.9599999999999998E-2</v>
      </c>
      <c r="H1013" s="298">
        <v>57885.71</v>
      </c>
      <c r="I1013" s="10">
        <v>23467176.829999998</v>
      </c>
      <c r="J1013" s="11">
        <f t="shared" si="453"/>
        <v>2.9599999999999998E-2</v>
      </c>
      <c r="K1013" s="30">
        <f t="shared" si="454"/>
        <v>57885.702847333327</v>
      </c>
      <c r="L1013" s="29">
        <f t="shared" si="455"/>
        <v>-7.1526666724821553E-3</v>
      </c>
      <c r="M1013" s="10">
        <f t="shared" si="456"/>
        <v>23467176.829999998</v>
      </c>
      <c r="N1013" s="5">
        <f>VLOOKUP(CONCATENATE(A1013,"-6"),'Restated Depr'!$B$6:$G$7674,6,0)</f>
        <v>2.9599999999999998E-2</v>
      </c>
      <c r="O1013" s="29">
        <f t="shared" si="457"/>
        <v>57885.702847333327</v>
      </c>
      <c r="P1013" s="29">
        <f t="shared" si="458"/>
        <v>0</v>
      </c>
      <c r="Q1013" t="s">
        <v>7819</v>
      </c>
    </row>
    <row r="1014" spans="1:18" hidden="1">
      <c r="A1014" t="s">
        <v>75</v>
      </c>
      <c r="B1014" t="s">
        <v>1532</v>
      </c>
      <c r="C1014" s="224" t="s">
        <v>7842</v>
      </c>
      <c r="D1014" s="221">
        <v>314.08999999999997</v>
      </c>
      <c r="E1014" s="324">
        <v>43159</v>
      </c>
      <c r="F1014" s="1">
        <v>23467176.829999998</v>
      </c>
      <c r="G1014" s="5">
        <v>2.9599999999999998E-2</v>
      </c>
      <c r="H1014" s="298">
        <v>57885.71</v>
      </c>
      <c r="I1014" s="10">
        <v>23467176.829999998</v>
      </c>
      <c r="J1014" s="11">
        <f t="shared" si="453"/>
        <v>2.9599999999999998E-2</v>
      </c>
      <c r="K1014" s="30">
        <f t="shared" si="454"/>
        <v>57885.702847333327</v>
      </c>
      <c r="L1014" s="29">
        <f t="shared" si="455"/>
        <v>-7.1526666724821553E-3</v>
      </c>
      <c r="M1014" s="10">
        <f t="shared" si="456"/>
        <v>23467176.829999998</v>
      </c>
      <c r="N1014" s="5">
        <f>VLOOKUP(CONCATENATE(A1014,"-6"),'Restated Depr'!$B$6:$G$7674,6,0)</f>
        <v>2.9599999999999998E-2</v>
      </c>
      <c r="O1014" s="29">
        <f t="shared" si="457"/>
        <v>57885.702847333327</v>
      </c>
      <c r="P1014" s="29">
        <f t="shared" si="458"/>
        <v>0</v>
      </c>
      <c r="Q1014" t="s">
        <v>7819</v>
      </c>
    </row>
    <row r="1015" spans="1:18" hidden="1">
      <c r="A1015" t="s">
        <v>75</v>
      </c>
      <c r="B1015" t="s">
        <v>1533</v>
      </c>
      <c r="C1015" s="224" t="s">
        <v>7842</v>
      </c>
      <c r="D1015" s="221">
        <v>314.08999999999997</v>
      </c>
      <c r="E1015" s="324">
        <v>43190</v>
      </c>
      <c r="F1015" s="1">
        <v>23467176.829999998</v>
      </c>
      <c r="G1015" s="5">
        <v>2.9599999999999998E-2</v>
      </c>
      <c r="H1015" s="298">
        <v>57885.71</v>
      </c>
      <c r="I1015" s="10">
        <v>23467176.829999998</v>
      </c>
      <c r="J1015" s="11">
        <f t="shared" si="453"/>
        <v>2.9599999999999998E-2</v>
      </c>
      <c r="K1015" s="30">
        <f t="shared" si="454"/>
        <v>57885.702847333327</v>
      </c>
      <c r="L1015" s="29">
        <f t="shared" si="455"/>
        <v>-7.1526666724821553E-3</v>
      </c>
      <c r="M1015" s="10">
        <f t="shared" si="456"/>
        <v>23467176.829999998</v>
      </c>
      <c r="N1015" s="5">
        <f>VLOOKUP(CONCATENATE(A1015,"-6"),'Restated Depr'!$B$6:$G$7674,6,0)</f>
        <v>2.9599999999999998E-2</v>
      </c>
      <c r="O1015" s="29">
        <f t="shared" si="457"/>
        <v>57885.702847333327</v>
      </c>
      <c r="P1015" s="29">
        <f t="shared" si="458"/>
        <v>0</v>
      </c>
      <c r="Q1015" t="s">
        <v>7819</v>
      </c>
    </row>
    <row r="1016" spans="1:18" hidden="1">
      <c r="A1016" t="s">
        <v>75</v>
      </c>
      <c r="B1016" t="s">
        <v>1534</v>
      </c>
      <c r="C1016" s="224" t="s">
        <v>7842</v>
      </c>
      <c r="D1016" s="221">
        <v>314.08999999999997</v>
      </c>
      <c r="E1016" s="324">
        <v>43220</v>
      </c>
      <c r="F1016" s="1">
        <v>23467176.829999998</v>
      </c>
      <c r="G1016" s="5">
        <v>2.9599999999999998E-2</v>
      </c>
      <c r="H1016" s="298">
        <v>57885.71</v>
      </c>
      <c r="I1016" s="10">
        <v>23467176.829999998</v>
      </c>
      <c r="J1016" s="11">
        <f t="shared" si="453"/>
        <v>2.9599999999999998E-2</v>
      </c>
      <c r="K1016" s="30">
        <f t="shared" si="454"/>
        <v>57885.702847333327</v>
      </c>
      <c r="L1016" s="29">
        <f t="shared" si="455"/>
        <v>-7.1526666724821553E-3</v>
      </c>
      <c r="M1016" s="10">
        <f t="shared" si="456"/>
        <v>23467176.829999998</v>
      </c>
      <c r="N1016" s="5">
        <f>VLOOKUP(CONCATENATE(A1016,"-6"),'Restated Depr'!$B$6:$G$7674,6,0)</f>
        <v>2.9599999999999998E-2</v>
      </c>
      <c r="O1016" s="29">
        <f t="shared" si="457"/>
        <v>57885.702847333327</v>
      </c>
      <c r="P1016" s="29">
        <f t="shared" si="458"/>
        <v>0</v>
      </c>
      <c r="Q1016" t="s">
        <v>7819</v>
      </c>
    </row>
    <row r="1017" spans="1:18" hidden="1">
      <c r="A1017" t="s">
        <v>75</v>
      </c>
      <c r="B1017" t="s">
        <v>1535</v>
      </c>
      <c r="C1017" s="224" t="s">
        <v>7842</v>
      </c>
      <c r="D1017" s="221">
        <v>314.08999999999997</v>
      </c>
      <c r="E1017" s="324">
        <v>43251</v>
      </c>
      <c r="F1017" s="1">
        <v>23467176.829999998</v>
      </c>
      <c r="G1017" s="5">
        <v>2.9599999999999998E-2</v>
      </c>
      <c r="H1017" s="298">
        <v>57885.71</v>
      </c>
      <c r="I1017" s="10">
        <v>23467176.829999998</v>
      </c>
      <c r="J1017" s="11">
        <f t="shared" si="453"/>
        <v>2.9599999999999998E-2</v>
      </c>
      <c r="K1017" s="30">
        <f t="shared" si="454"/>
        <v>57885.702847333327</v>
      </c>
      <c r="L1017" s="29">
        <f t="shared" si="455"/>
        <v>-7.1526666724821553E-3</v>
      </c>
      <c r="M1017" s="10">
        <f t="shared" si="456"/>
        <v>23467176.829999998</v>
      </c>
      <c r="N1017" s="5">
        <f>VLOOKUP(CONCATENATE(A1017,"-6"),'Restated Depr'!$B$6:$G$7674,6,0)</f>
        <v>2.9599999999999998E-2</v>
      </c>
      <c r="O1017" s="29">
        <f t="shared" si="457"/>
        <v>57885.702847333327</v>
      </c>
      <c r="P1017" s="29">
        <f t="shared" si="458"/>
        <v>0</v>
      </c>
      <c r="Q1017" t="s">
        <v>7819</v>
      </c>
    </row>
    <row r="1018" spans="1:18" hidden="1">
      <c r="A1018" t="s">
        <v>75</v>
      </c>
      <c r="B1018" t="s">
        <v>1536</v>
      </c>
      <c r="C1018" s="224" t="s">
        <v>7842</v>
      </c>
      <c r="D1018" s="221">
        <v>314.08999999999997</v>
      </c>
      <c r="E1018" s="324">
        <v>43281</v>
      </c>
      <c r="F1018" s="1">
        <v>23467176.829999998</v>
      </c>
      <c r="G1018" s="5">
        <v>2.9599999999999998E-2</v>
      </c>
      <c r="H1018" s="298">
        <v>57885.71</v>
      </c>
      <c r="I1018" s="10">
        <v>23467176.829999998</v>
      </c>
      <c r="J1018" s="11">
        <f t="shared" si="453"/>
        <v>2.9599999999999998E-2</v>
      </c>
      <c r="K1018" s="30">
        <f t="shared" si="454"/>
        <v>57885.702847333327</v>
      </c>
      <c r="L1018" s="29">
        <f t="shared" si="455"/>
        <v>-7.1526666724821553E-3</v>
      </c>
      <c r="M1018" s="10">
        <f t="shared" si="456"/>
        <v>23467176.829999998</v>
      </c>
      <c r="N1018" s="5">
        <f>VLOOKUP(CONCATENATE(A1018,"-6"),'Restated Depr'!$B$6:$G$7674,6,0)</f>
        <v>2.9599999999999998E-2</v>
      </c>
      <c r="O1018" s="29">
        <f t="shared" si="457"/>
        <v>57885.702847333327</v>
      </c>
      <c r="P1018" s="29">
        <f t="shared" si="458"/>
        <v>0</v>
      </c>
      <c r="Q1018" t="s">
        <v>7819</v>
      </c>
      <c r="R1018" s="5"/>
    </row>
    <row r="1019" spans="1:18" ht="15.75" hidden="1" thickBot="1">
      <c r="A1019" t="s">
        <v>75</v>
      </c>
      <c r="C1019" s="224" t="s">
        <v>637</v>
      </c>
      <c r="D1019" s="22"/>
      <c r="E1019" s="323" t="s">
        <v>606</v>
      </c>
      <c r="F1019" s="1"/>
      <c r="G1019" s="5"/>
      <c r="H1019" s="310">
        <f>SUM(H1007:H1018)</f>
        <v>677097.52999999991</v>
      </c>
      <c r="I1019" s="10"/>
      <c r="J1019" s="10"/>
      <c r="K1019" s="32">
        <f>SUM(K1007:K1018)</f>
        <v>677097.47527695529</v>
      </c>
      <c r="L1019" s="28">
        <f>SUM(L1007:L1018)</f>
        <v>-5.4723044624552131E-2</v>
      </c>
      <c r="M1019" s="10"/>
      <c r="N1019" s="5"/>
      <c r="O1019" s="28">
        <f>SUM(O1007:O1018)</f>
        <v>694628.43416799977</v>
      </c>
      <c r="P1019" s="28">
        <f>SUM(P1007:P1018)</f>
        <v>17530.95889104456</v>
      </c>
    </row>
    <row r="1020" spans="1:18" hidden="1">
      <c r="A1020" t="s">
        <v>76</v>
      </c>
      <c r="B1020" t="s">
        <v>1537</v>
      </c>
      <c r="C1020" s="224" t="s">
        <v>7842</v>
      </c>
      <c r="D1020" s="221">
        <v>314.10000000000002</v>
      </c>
      <c r="E1020" s="324">
        <v>42947</v>
      </c>
      <c r="F1020" s="9">
        <v>1553086.48</v>
      </c>
      <c r="G1020" s="18">
        <v>1.7399999999999999E-2</v>
      </c>
      <c r="H1020" s="299">
        <v>2251.98</v>
      </c>
      <c r="I1020" s="15">
        <v>1553086.48</v>
      </c>
      <c r="J1020" s="11">
        <f t="shared" ref="J1020:J1031" si="459">G1020</f>
        <v>1.7399999999999999E-2</v>
      </c>
      <c r="K1020" s="31">
        <f t="shared" ref="K1020:K1031" si="460">I1020*J1020/12</f>
        <v>2251.9753959999998</v>
      </c>
      <c r="L1020" s="289">
        <f t="shared" ref="L1020:L1031" si="461">K1020-H1020</f>
        <v>-4.6040000001994486E-3</v>
      </c>
      <c r="M1020" s="15">
        <f t="shared" ref="M1020:M1031" si="462">I1020</f>
        <v>1553086.48</v>
      </c>
      <c r="N1020" s="5">
        <f>VLOOKUP(CONCATENATE(A1020,"-6"),'Restated Depr'!$B$6:$G$7674,6,0)</f>
        <v>1.5299999999999999E-2</v>
      </c>
      <c r="O1020" s="289">
        <f t="shared" ref="O1020:O1031" si="463">M1020*N1020/12</f>
        <v>1980.185262</v>
      </c>
      <c r="P1020" s="289">
        <f t="shared" ref="P1020:P1031" si="464">O1020-K1020</f>
        <v>-271.79013399999985</v>
      </c>
      <c r="Q1020" t="s">
        <v>7819</v>
      </c>
    </row>
    <row r="1021" spans="1:18" hidden="1">
      <c r="A1021" t="s">
        <v>76</v>
      </c>
      <c r="B1021" t="s">
        <v>1538</v>
      </c>
      <c r="C1021" s="224" t="s">
        <v>7842</v>
      </c>
      <c r="D1021" s="221">
        <v>314.10000000000002</v>
      </c>
      <c r="E1021" s="324">
        <v>42978</v>
      </c>
      <c r="F1021" s="1">
        <v>1553086.48</v>
      </c>
      <c r="G1021" s="18">
        <v>1.7399999999999999E-2</v>
      </c>
      <c r="H1021" s="298">
        <v>2251.98</v>
      </c>
      <c r="I1021" s="10">
        <v>1553086.48</v>
      </c>
      <c r="J1021" s="11">
        <f t="shared" si="459"/>
        <v>1.7399999999999999E-2</v>
      </c>
      <c r="K1021" s="30">
        <f t="shared" si="460"/>
        <v>2251.9753959999998</v>
      </c>
      <c r="L1021" s="29">
        <f t="shared" si="461"/>
        <v>-4.6040000001994486E-3</v>
      </c>
      <c r="M1021" s="10">
        <f t="shared" si="462"/>
        <v>1553086.48</v>
      </c>
      <c r="N1021" s="5">
        <f>VLOOKUP(CONCATENATE(A1021,"-6"),'Restated Depr'!$B$6:$G$7674,6,0)</f>
        <v>1.5299999999999999E-2</v>
      </c>
      <c r="O1021" s="29">
        <f t="shared" si="463"/>
        <v>1980.185262</v>
      </c>
      <c r="P1021" s="29">
        <f t="shared" si="464"/>
        <v>-271.79013399999985</v>
      </c>
      <c r="Q1021" t="s">
        <v>7819</v>
      </c>
    </row>
    <row r="1022" spans="1:18" hidden="1">
      <c r="A1022" t="s">
        <v>76</v>
      </c>
      <c r="B1022" t="s">
        <v>1539</v>
      </c>
      <c r="C1022" s="224" t="s">
        <v>7842</v>
      </c>
      <c r="D1022" s="221">
        <v>314.10000000000002</v>
      </c>
      <c r="E1022" s="324">
        <v>43008</v>
      </c>
      <c r="F1022" s="1">
        <v>1553086.48</v>
      </c>
      <c r="G1022" s="18">
        <v>1.7399999999999999E-2</v>
      </c>
      <c r="H1022" s="298">
        <v>2251.98</v>
      </c>
      <c r="I1022" s="10">
        <v>1553086.48</v>
      </c>
      <c r="J1022" s="11">
        <f t="shared" si="459"/>
        <v>1.7399999999999999E-2</v>
      </c>
      <c r="K1022" s="30">
        <f t="shared" si="460"/>
        <v>2251.9753959999998</v>
      </c>
      <c r="L1022" s="29">
        <f t="shared" si="461"/>
        <v>-4.6040000001994486E-3</v>
      </c>
      <c r="M1022" s="10">
        <f t="shared" si="462"/>
        <v>1553086.48</v>
      </c>
      <c r="N1022" s="5">
        <f>VLOOKUP(CONCATENATE(A1022,"-6"),'Restated Depr'!$B$6:$G$7674,6,0)</f>
        <v>1.5299999999999999E-2</v>
      </c>
      <c r="O1022" s="29">
        <f t="shared" si="463"/>
        <v>1980.185262</v>
      </c>
      <c r="P1022" s="29">
        <f t="shared" si="464"/>
        <v>-271.79013399999985</v>
      </c>
      <c r="Q1022" t="s">
        <v>7819</v>
      </c>
    </row>
    <row r="1023" spans="1:18" hidden="1">
      <c r="A1023" t="s">
        <v>76</v>
      </c>
      <c r="B1023" t="s">
        <v>1540</v>
      </c>
      <c r="C1023" s="224" t="s">
        <v>7842</v>
      </c>
      <c r="D1023" s="221">
        <v>314.10000000000002</v>
      </c>
      <c r="E1023" s="324">
        <v>43039</v>
      </c>
      <c r="F1023" s="1">
        <v>1553086.48</v>
      </c>
      <c r="G1023" s="18">
        <v>1.7399999999999999E-2</v>
      </c>
      <c r="H1023" s="298">
        <v>2251.98</v>
      </c>
      <c r="I1023" s="10">
        <v>1553086.48</v>
      </c>
      <c r="J1023" s="11">
        <f t="shared" si="459"/>
        <v>1.7399999999999999E-2</v>
      </c>
      <c r="K1023" s="30">
        <f t="shared" si="460"/>
        <v>2251.9753959999998</v>
      </c>
      <c r="L1023" s="29">
        <f t="shared" si="461"/>
        <v>-4.6040000001994486E-3</v>
      </c>
      <c r="M1023" s="10">
        <f t="shared" si="462"/>
        <v>1553086.48</v>
      </c>
      <c r="N1023" s="5">
        <f>VLOOKUP(CONCATENATE(A1023,"-6"),'Restated Depr'!$B$6:$G$7674,6,0)</f>
        <v>1.5299999999999999E-2</v>
      </c>
      <c r="O1023" s="29">
        <f t="shared" si="463"/>
        <v>1980.185262</v>
      </c>
      <c r="P1023" s="29">
        <f t="shared" si="464"/>
        <v>-271.79013399999985</v>
      </c>
      <c r="Q1023" t="s">
        <v>7819</v>
      </c>
    </row>
    <row r="1024" spans="1:18" hidden="1">
      <c r="A1024" t="s">
        <v>76</v>
      </c>
      <c r="B1024" t="s">
        <v>1541</v>
      </c>
      <c r="C1024" s="224" t="s">
        <v>7842</v>
      </c>
      <c r="D1024" s="221">
        <v>314.10000000000002</v>
      </c>
      <c r="E1024" s="324">
        <v>43069</v>
      </c>
      <c r="F1024" s="1">
        <v>1553086.48</v>
      </c>
      <c r="G1024" s="18">
        <v>1.7399999999999999E-2</v>
      </c>
      <c r="H1024" s="298">
        <v>2251.98</v>
      </c>
      <c r="I1024" s="10">
        <v>1553086.48</v>
      </c>
      <c r="J1024" s="11">
        <f t="shared" si="459"/>
        <v>1.7399999999999999E-2</v>
      </c>
      <c r="K1024" s="30">
        <f t="shared" si="460"/>
        <v>2251.9753959999998</v>
      </c>
      <c r="L1024" s="29">
        <f t="shared" si="461"/>
        <v>-4.6040000001994486E-3</v>
      </c>
      <c r="M1024" s="10">
        <f t="shared" si="462"/>
        <v>1553086.48</v>
      </c>
      <c r="N1024" s="5">
        <f>VLOOKUP(CONCATENATE(A1024,"-6"),'Restated Depr'!$B$6:$G$7674,6,0)</f>
        <v>1.5299999999999999E-2</v>
      </c>
      <c r="O1024" s="29">
        <f t="shared" si="463"/>
        <v>1980.185262</v>
      </c>
      <c r="P1024" s="29">
        <f t="shared" si="464"/>
        <v>-271.79013399999985</v>
      </c>
      <c r="Q1024" t="s">
        <v>7819</v>
      </c>
    </row>
    <row r="1025" spans="1:18" hidden="1">
      <c r="A1025" t="s">
        <v>76</v>
      </c>
      <c r="B1025" t="s">
        <v>1542</v>
      </c>
      <c r="C1025" s="224" t="s">
        <v>7842</v>
      </c>
      <c r="D1025" s="221">
        <v>314.10000000000002</v>
      </c>
      <c r="E1025" s="324">
        <v>43100</v>
      </c>
      <c r="F1025" s="1">
        <v>1553086.48</v>
      </c>
      <c r="G1025" s="18">
        <v>1.6500000000000001E-2</v>
      </c>
      <c r="H1025" s="298">
        <v>2135.5000000000005</v>
      </c>
      <c r="I1025" s="10">
        <v>1553086.48</v>
      </c>
      <c r="J1025" s="11">
        <f t="shared" si="459"/>
        <v>1.6500000000000001E-2</v>
      </c>
      <c r="K1025" s="30">
        <f t="shared" si="460"/>
        <v>2135.4939100000001</v>
      </c>
      <c r="L1025" s="29">
        <f t="shared" si="461"/>
        <v>-6.0900000003130117E-3</v>
      </c>
      <c r="M1025" s="10">
        <f t="shared" si="462"/>
        <v>1553086.48</v>
      </c>
      <c r="N1025" s="5">
        <f>VLOOKUP(CONCATENATE(A1025,"-6"),'Restated Depr'!$B$6:$G$7674,6,0)</f>
        <v>1.5299999999999999E-2</v>
      </c>
      <c r="O1025" s="29">
        <f t="shared" si="463"/>
        <v>1980.185262</v>
      </c>
      <c r="P1025" s="29">
        <f t="shared" si="464"/>
        <v>-155.30864800000018</v>
      </c>
      <c r="Q1025" t="s">
        <v>7819</v>
      </c>
    </row>
    <row r="1026" spans="1:18" hidden="1">
      <c r="A1026" t="s">
        <v>76</v>
      </c>
      <c r="B1026" t="s">
        <v>1543</v>
      </c>
      <c r="C1026" s="224" t="s">
        <v>7842</v>
      </c>
      <c r="D1026" s="221">
        <v>314.10000000000002</v>
      </c>
      <c r="E1026" s="324">
        <v>43131</v>
      </c>
      <c r="F1026" s="1">
        <v>1553086.48</v>
      </c>
      <c r="G1026" s="5">
        <v>1.5299999999999999E-2</v>
      </c>
      <c r="H1026" s="298">
        <v>1980.1899999999998</v>
      </c>
      <c r="I1026" s="10">
        <v>1553086.48</v>
      </c>
      <c r="J1026" s="11">
        <f t="shared" si="459"/>
        <v>1.5299999999999999E-2</v>
      </c>
      <c r="K1026" s="30">
        <f t="shared" si="460"/>
        <v>1980.185262</v>
      </c>
      <c r="L1026" s="29">
        <f t="shared" si="461"/>
        <v>-4.7379999998611311E-3</v>
      </c>
      <c r="M1026" s="10">
        <f t="shared" si="462"/>
        <v>1553086.48</v>
      </c>
      <c r="N1026" s="5">
        <f>VLOOKUP(CONCATENATE(A1026,"-6"),'Restated Depr'!$B$6:$G$7674,6,0)</f>
        <v>1.5299999999999999E-2</v>
      </c>
      <c r="O1026" s="29">
        <f t="shared" si="463"/>
        <v>1980.185262</v>
      </c>
      <c r="P1026" s="29">
        <f t="shared" si="464"/>
        <v>0</v>
      </c>
      <c r="Q1026" t="s">
        <v>7819</v>
      </c>
    </row>
    <row r="1027" spans="1:18" hidden="1">
      <c r="A1027" t="s">
        <v>76</v>
      </c>
      <c r="B1027" t="s">
        <v>1544</v>
      </c>
      <c r="C1027" s="224" t="s">
        <v>7842</v>
      </c>
      <c r="D1027" s="221">
        <v>314.10000000000002</v>
      </c>
      <c r="E1027" s="324">
        <v>43159</v>
      </c>
      <c r="F1027" s="1">
        <v>1553086.48</v>
      </c>
      <c r="G1027" s="5">
        <v>1.5299999999999999E-2</v>
      </c>
      <c r="H1027" s="298">
        <v>1980.1899999999998</v>
      </c>
      <c r="I1027" s="10">
        <v>1553086.48</v>
      </c>
      <c r="J1027" s="11">
        <f t="shared" si="459"/>
        <v>1.5299999999999999E-2</v>
      </c>
      <c r="K1027" s="30">
        <f t="shared" si="460"/>
        <v>1980.185262</v>
      </c>
      <c r="L1027" s="29">
        <f t="shared" si="461"/>
        <v>-4.7379999998611311E-3</v>
      </c>
      <c r="M1027" s="10">
        <f t="shared" si="462"/>
        <v>1553086.48</v>
      </c>
      <c r="N1027" s="5">
        <f>VLOOKUP(CONCATENATE(A1027,"-6"),'Restated Depr'!$B$6:$G$7674,6,0)</f>
        <v>1.5299999999999999E-2</v>
      </c>
      <c r="O1027" s="29">
        <f t="shared" si="463"/>
        <v>1980.185262</v>
      </c>
      <c r="P1027" s="29">
        <f t="shared" si="464"/>
        <v>0</v>
      </c>
      <c r="Q1027" t="s">
        <v>7819</v>
      </c>
    </row>
    <row r="1028" spans="1:18" hidden="1">
      <c r="A1028" t="s">
        <v>76</v>
      </c>
      <c r="B1028" t="s">
        <v>1545</v>
      </c>
      <c r="C1028" s="224" t="s">
        <v>7842</v>
      </c>
      <c r="D1028" s="221">
        <v>314.10000000000002</v>
      </c>
      <c r="E1028" s="324">
        <v>43190</v>
      </c>
      <c r="F1028" s="1">
        <v>1553086.48</v>
      </c>
      <c r="G1028" s="5">
        <v>1.5299999999999999E-2</v>
      </c>
      <c r="H1028" s="298">
        <v>1980.1899999999998</v>
      </c>
      <c r="I1028" s="10">
        <v>1553086.48</v>
      </c>
      <c r="J1028" s="11">
        <f t="shared" si="459"/>
        <v>1.5299999999999999E-2</v>
      </c>
      <c r="K1028" s="30">
        <f t="shared" si="460"/>
        <v>1980.185262</v>
      </c>
      <c r="L1028" s="29">
        <f t="shared" si="461"/>
        <v>-4.7379999998611311E-3</v>
      </c>
      <c r="M1028" s="10">
        <f t="shared" si="462"/>
        <v>1553086.48</v>
      </c>
      <c r="N1028" s="5">
        <f>VLOOKUP(CONCATENATE(A1028,"-6"),'Restated Depr'!$B$6:$G$7674,6,0)</f>
        <v>1.5299999999999999E-2</v>
      </c>
      <c r="O1028" s="29">
        <f t="shared" si="463"/>
        <v>1980.185262</v>
      </c>
      <c r="P1028" s="29">
        <f t="shared" si="464"/>
        <v>0</v>
      </c>
      <c r="Q1028" t="s">
        <v>7819</v>
      </c>
    </row>
    <row r="1029" spans="1:18" hidden="1">
      <c r="A1029" t="s">
        <v>76</v>
      </c>
      <c r="B1029" t="s">
        <v>1546</v>
      </c>
      <c r="C1029" s="224" t="s">
        <v>7842</v>
      </c>
      <c r="D1029" s="221">
        <v>314.10000000000002</v>
      </c>
      <c r="E1029" s="324">
        <v>43220</v>
      </c>
      <c r="F1029" s="1">
        <v>1553086.48</v>
      </c>
      <c r="G1029" s="5">
        <v>1.5299999999999999E-2</v>
      </c>
      <c r="H1029" s="298">
        <v>1980.1899999999998</v>
      </c>
      <c r="I1029" s="10">
        <v>1553086.48</v>
      </c>
      <c r="J1029" s="11">
        <f t="shared" si="459"/>
        <v>1.5299999999999999E-2</v>
      </c>
      <c r="K1029" s="30">
        <f t="shared" si="460"/>
        <v>1980.185262</v>
      </c>
      <c r="L1029" s="29">
        <f t="shared" si="461"/>
        <v>-4.7379999998611311E-3</v>
      </c>
      <c r="M1029" s="10">
        <f t="shared" si="462"/>
        <v>1553086.48</v>
      </c>
      <c r="N1029" s="5">
        <f>VLOOKUP(CONCATENATE(A1029,"-6"),'Restated Depr'!$B$6:$G$7674,6,0)</f>
        <v>1.5299999999999999E-2</v>
      </c>
      <c r="O1029" s="29">
        <f t="shared" si="463"/>
        <v>1980.185262</v>
      </c>
      <c r="P1029" s="29">
        <f t="shared" si="464"/>
        <v>0</v>
      </c>
      <c r="Q1029" t="s">
        <v>7819</v>
      </c>
    </row>
    <row r="1030" spans="1:18" hidden="1">
      <c r="A1030" t="s">
        <v>76</v>
      </c>
      <c r="B1030" t="s">
        <v>1547</v>
      </c>
      <c r="C1030" s="224" t="s">
        <v>7842</v>
      </c>
      <c r="D1030" s="221">
        <v>314.10000000000002</v>
      </c>
      <c r="E1030" s="324">
        <v>43251</v>
      </c>
      <c r="F1030" s="1">
        <v>1553086.48</v>
      </c>
      <c r="G1030" s="5">
        <v>1.5299999999999999E-2</v>
      </c>
      <c r="H1030" s="298">
        <v>1980.1899999999998</v>
      </c>
      <c r="I1030" s="10">
        <v>1553086.48</v>
      </c>
      <c r="J1030" s="11">
        <f t="shared" si="459"/>
        <v>1.5299999999999999E-2</v>
      </c>
      <c r="K1030" s="30">
        <f t="shared" si="460"/>
        <v>1980.185262</v>
      </c>
      <c r="L1030" s="29">
        <f t="shared" si="461"/>
        <v>-4.7379999998611311E-3</v>
      </c>
      <c r="M1030" s="10">
        <f t="shared" si="462"/>
        <v>1553086.48</v>
      </c>
      <c r="N1030" s="5">
        <f>VLOOKUP(CONCATENATE(A1030,"-6"),'Restated Depr'!$B$6:$G$7674,6,0)</f>
        <v>1.5299999999999999E-2</v>
      </c>
      <c r="O1030" s="29">
        <f t="shared" si="463"/>
        <v>1980.185262</v>
      </c>
      <c r="P1030" s="29">
        <f t="shared" si="464"/>
        <v>0</v>
      </c>
      <c r="Q1030" t="s">
        <v>7819</v>
      </c>
    </row>
    <row r="1031" spans="1:18" hidden="1">
      <c r="A1031" t="s">
        <v>76</v>
      </c>
      <c r="B1031" t="s">
        <v>1548</v>
      </c>
      <c r="C1031" s="224" t="s">
        <v>7842</v>
      </c>
      <c r="D1031" s="221">
        <v>314.10000000000002</v>
      </c>
      <c r="E1031" s="324">
        <v>43281</v>
      </c>
      <c r="F1031" s="1">
        <v>1553086.48</v>
      </c>
      <c r="G1031" s="5">
        <v>1.5299999999999999E-2</v>
      </c>
      <c r="H1031" s="298">
        <v>1980.1899999999998</v>
      </c>
      <c r="I1031" s="10">
        <v>1553086.48</v>
      </c>
      <c r="J1031" s="11">
        <f t="shared" si="459"/>
        <v>1.5299999999999999E-2</v>
      </c>
      <c r="K1031" s="30">
        <f t="shared" si="460"/>
        <v>1980.185262</v>
      </c>
      <c r="L1031" s="29">
        <f t="shared" si="461"/>
        <v>-4.7379999998611311E-3</v>
      </c>
      <c r="M1031" s="10">
        <f t="shared" si="462"/>
        <v>1553086.48</v>
      </c>
      <c r="N1031" s="5">
        <f>VLOOKUP(CONCATENATE(A1031,"-6"),'Restated Depr'!$B$6:$G$7674,6,0)</f>
        <v>1.5299999999999999E-2</v>
      </c>
      <c r="O1031" s="29">
        <f t="shared" si="463"/>
        <v>1980.185262</v>
      </c>
      <c r="P1031" s="29">
        <f t="shared" si="464"/>
        <v>0</v>
      </c>
      <c r="Q1031" t="s">
        <v>7819</v>
      </c>
      <c r="R1031" s="5"/>
    </row>
    <row r="1032" spans="1:18" ht="15.75" hidden="1" thickBot="1">
      <c r="A1032" t="s">
        <v>76</v>
      </c>
      <c r="C1032" s="224" t="s">
        <v>637</v>
      </c>
      <c r="D1032" s="22"/>
      <c r="E1032" s="323" t="s">
        <v>606</v>
      </c>
      <c r="F1032" s="1"/>
      <c r="G1032" s="5"/>
      <c r="H1032" s="310">
        <f>SUM(H1020:H1031)</f>
        <v>25276.539999999994</v>
      </c>
      <c r="I1032" s="10"/>
      <c r="J1032" s="10"/>
      <c r="K1032" s="32">
        <f>SUM(K1020:K1031)</f>
        <v>25276.482461999993</v>
      </c>
      <c r="L1032" s="28">
        <f>SUM(L1020:L1031)</f>
        <v>-5.7538000000477041E-2</v>
      </c>
      <c r="M1032" s="10"/>
      <c r="N1032" s="5"/>
      <c r="O1032" s="28">
        <f>SUM(O1020:O1031)</f>
        <v>23762.223143999992</v>
      </c>
      <c r="P1032" s="28">
        <f>SUM(P1020:P1031)</f>
        <v>-1514.2593179999994</v>
      </c>
    </row>
    <row r="1033" spans="1:18" hidden="1">
      <c r="A1033" t="s">
        <v>77</v>
      </c>
      <c r="B1033" t="s">
        <v>1549</v>
      </c>
      <c r="C1033" s="224" t="s">
        <v>7842</v>
      </c>
      <c r="D1033" s="221">
        <v>314.10000000000002</v>
      </c>
      <c r="E1033" s="324">
        <v>42947</v>
      </c>
      <c r="F1033" s="9">
        <v>20479448.09</v>
      </c>
      <c r="G1033" s="18">
        <v>1.7399999999999999E-2</v>
      </c>
      <c r="H1033" s="299">
        <v>29695.200000000001</v>
      </c>
      <c r="I1033" s="15">
        <v>20479448.09</v>
      </c>
      <c r="J1033" s="11">
        <f t="shared" ref="J1033:J1044" si="465">G1033</f>
        <v>1.7399999999999999E-2</v>
      </c>
      <c r="K1033" s="31">
        <f t="shared" ref="K1033:K1044" si="466">I1033*J1033/12</f>
        <v>29695.199730499997</v>
      </c>
      <c r="L1033" s="289">
        <f t="shared" ref="L1033:L1044" si="467">K1033-H1033</f>
        <v>-2.6950000392389484E-4</v>
      </c>
      <c r="M1033" s="15">
        <f t="shared" ref="M1033:M1044" si="468">I1033</f>
        <v>20479448.09</v>
      </c>
      <c r="N1033" s="5">
        <f>VLOOKUP(CONCATENATE(A1033,"-6"),'Restated Depr'!$B$6:$G$7674,6,0)</f>
        <v>1.5299999999999999E-2</v>
      </c>
      <c r="O1033" s="289">
        <f t="shared" ref="O1033:O1044" si="469">M1033*N1033/12</f>
        <v>26111.296314749998</v>
      </c>
      <c r="P1033" s="289">
        <f t="shared" ref="P1033:P1044" si="470">O1033-K1033</f>
        <v>-3583.9034157499991</v>
      </c>
      <c r="Q1033" t="s">
        <v>7819</v>
      </c>
    </row>
    <row r="1034" spans="1:18" hidden="1">
      <c r="A1034" t="s">
        <v>77</v>
      </c>
      <c r="B1034" t="s">
        <v>1550</v>
      </c>
      <c r="C1034" s="224" t="s">
        <v>7842</v>
      </c>
      <c r="D1034" s="221">
        <v>314.10000000000002</v>
      </c>
      <c r="E1034" s="324">
        <v>42978</v>
      </c>
      <c r="F1034" s="1">
        <v>20479448.09</v>
      </c>
      <c r="G1034" s="18">
        <v>1.7399999999999999E-2</v>
      </c>
      <c r="H1034" s="298">
        <v>29695.200000000001</v>
      </c>
      <c r="I1034" s="10">
        <v>20479448.09</v>
      </c>
      <c r="J1034" s="11">
        <f t="shared" si="465"/>
        <v>1.7399999999999999E-2</v>
      </c>
      <c r="K1034" s="30">
        <f t="shared" si="466"/>
        <v>29695.199730499997</v>
      </c>
      <c r="L1034" s="29">
        <f t="shared" si="467"/>
        <v>-2.6950000392389484E-4</v>
      </c>
      <c r="M1034" s="10">
        <f t="shared" si="468"/>
        <v>20479448.09</v>
      </c>
      <c r="N1034" s="5">
        <f>VLOOKUP(CONCATENATE(A1034,"-6"),'Restated Depr'!$B$6:$G$7674,6,0)</f>
        <v>1.5299999999999999E-2</v>
      </c>
      <c r="O1034" s="29">
        <f t="shared" si="469"/>
        <v>26111.296314749998</v>
      </c>
      <c r="P1034" s="29">
        <f t="shared" si="470"/>
        <v>-3583.9034157499991</v>
      </c>
      <c r="Q1034" t="s">
        <v>7819</v>
      </c>
    </row>
    <row r="1035" spans="1:18" hidden="1">
      <c r="A1035" t="s">
        <v>77</v>
      </c>
      <c r="B1035" t="s">
        <v>1551</v>
      </c>
      <c r="C1035" s="224" t="s">
        <v>7842</v>
      </c>
      <c r="D1035" s="221">
        <v>314.10000000000002</v>
      </c>
      <c r="E1035" s="324">
        <v>43008</v>
      </c>
      <c r="F1035" s="1">
        <v>20479448.09</v>
      </c>
      <c r="G1035" s="18">
        <v>1.7399999999999999E-2</v>
      </c>
      <c r="H1035" s="298">
        <v>29695.200000000001</v>
      </c>
      <c r="I1035" s="10">
        <v>20479448.09</v>
      </c>
      <c r="J1035" s="11">
        <f t="shared" si="465"/>
        <v>1.7399999999999999E-2</v>
      </c>
      <c r="K1035" s="30">
        <f t="shared" si="466"/>
        <v>29695.199730499997</v>
      </c>
      <c r="L1035" s="29">
        <f t="shared" si="467"/>
        <v>-2.6950000392389484E-4</v>
      </c>
      <c r="M1035" s="10">
        <f t="shared" si="468"/>
        <v>20479448.09</v>
      </c>
      <c r="N1035" s="5">
        <f>VLOOKUP(CONCATENATE(A1035,"-6"),'Restated Depr'!$B$6:$G$7674,6,0)</f>
        <v>1.5299999999999999E-2</v>
      </c>
      <c r="O1035" s="29">
        <f t="shared" si="469"/>
        <v>26111.296314749998</v>
      </c>
      <c r="P1035" s="29">
        <f t="shared" si="470"/>
        <v>-3583.9034157499991</v>
      </c>
      <c r="Q1035" t="s">
        <v>7819</v>
      </c>
    </row>
    <row r="1036" spans="1:18" hidden="1">
      <c r="A1036" t="s">
        <v>77</v>
      </c>
      <c r="B1036" t="s">
        <v>1552</v>
      </c>
      <c r="C1036" s="224" t="s">
        <v>7842</v>
      </c>
      <c r="D1036" s="221">
        <v>314.10000000000002</v>
      </c>
      <c r="E1036" s="324">
        <v>43039</v>
      </c>
      <c r="F1036" s="1">
        <v>20479448.09</v>
      </c>
      <c r="G1036" s="18">
        <v>1.7399999999999999E-2</v>
      </c>
      <c r="H1036" s="298">
        <v>29695.200000000001</v>
      </c>
      <c r="I1036" s="10">
        <v>20479448.09</v>
      </c>
      <c r="J1036" s="11">
        <f t="shared" si="465"/>
        <v>1.7399999999999999E-2</v>
      </c>
      <c r="K1036" s="30">
        <f t="shared" si="466"/>
        <v>29695.199730499997</v>
      </c>
      <c r="L1036" s="29">
        <f t="shared" si="467"/>
        <v>-2.6950000392389484E-4</v>
      </c>
      <c r="M1036" s="10">
        <f t="shared" si="468"/>
        <v>20479448.09</v>
      </c>
      <c r="N1036" s="5">
        <f>VLOOKUP(CONCATENATE(A1036,"-6"),'Restated Depr'!$B$6:$G$7674,6,0)</f>
        <v>1.5299999999999999E-2</v>
      </c>
      <c r="O1036" s="29">
        <f t="shared" si="469"/>
        <v>26111.296314749998</v>
      </c>
      <c r="P1036" s="29">
        <f t="shared" si="470"/>
        <v>-3583.9034157499991</v>
      </c>
      <c r="Q1036" t="s">
        <v>7819</v>
      </c>
    </row>
    <row r="1037" spans="1:18" hidden="1">
      <c r="A1037" t="s">
        <v>77</v>
      </c>
      <c r="B1037" t="s">
        <v>1553</v>
      </c>
      <c r="C1037" s="224" t="s">
        <v>7842</v>
      </c>
      <c r="D1037" s="221">
        <v>314.10000000000002</v>
      </c>
      <c r="E1037" s="324">
        <v>43069</v>
      </c>
      <c r="F1037" s="1">
        <v>20479448.09</v>
      </c>
      <c r="G1037" s="18">
        <v>1.7399999999999999E-2</v>
      </c>
      <c r="H1037" s="298">
        <v>29695.200000000001</v>
      </c>
      <c r="I1037" s="10">
        <v>20479448.09</v>
      </c>
      <c r="J1037" s="11">
        <f t="shared" si="465"/>
        <v>1.7399999999999999E-2</v>
      </c>
      <c r="K1037" s="30">
        <f t="shared" si="466"/>
        <v>29695.199730499997</v>
      </c>
      <c r="L1037" s="29">
        <f t="shared" si="467"/>
        <v>-2.6950000392389484E-4</v>
      </c>
      <c r="M1037" s="10">
        <f t="shared" si="468"/>
        <v>20479448.09</v>
      </c>
      <c r="N1037" s="5">
        <f>VLOOKUP(CONCATENATE(A1037,"-6"),'Restated Depr'!$B$6:$G$7674,6,0)</f>
        <v>1.5299999999999999E-2</v>
      </c>
      <c r="O1037" s="29">
        <f t="shared" si="469"/>
        <v>26111.296314749998</v>
      </c>
      <c r="P1037" s="29">
        <f t="shared" si="470"/>
        <v>-3583.9034157499991</v>
      </c>
      <c r="Q1037" t="s">
        <v>7819</v>
      </c>
    </row>
    <row r="1038" spans="1:18" hidden="1">
      <c r="A1038" t="s">
        <v>77</v>
      </c>
      <c r="B1038" t="s">
        <v>1554</v>
      </c>
      <c r="C1038" s="224" t="s">
        <v>7842</v>
      </c>
      <c r="D1038" s="221">
        <v>314.10000000000002</v>
      </c>
      <c r="E1038" s="324">
        <v>43100</v>
      </c>
      <c r="F1038" s="1">
        <v>20479448.09</v>
      </c>
      <c r="G1038" s="18">
        <v>1.6500000000000001E-2</v>
      </c>
      <c r="H1038" s="298">
        <v>28159.24</v>
      </c>
      <c r="I1038" s="10">
        <v>20479448.09</v>
      </c>
      <c r="J1038" s="11">
        <f t="shared" si="465"/>
        <v>1.6500000000000001E-2</v>
      </c>
      <c r="K1038" s="30">
        <f t="shared" si="466"/>
        <v>28159.241123750002</v>
      </c>
      <c r="L1038" s="29">
        <f t="shared" si="467"/>
        <v>1.1237500002607703E-3</v>
      </c>
      <c r="M1038" s="10">
        <f t="shared" si="468"/>
        <v>20479448.09</v>
      </c>
      <c r="N1038" s="5">
        <f>VLOOKUP(CONCATENATE(A1038,"-6"),'Restated Depr'!$B$6:$G$7674,6,0)</f>
        <v>1.5299999999999999E-2</v>
      </c>
      <c r="O1038" s="29">
        <f t="shared" si="469"/>
        <v>26111.296314749998</v>
      </c>
      <c r="P1038" s="29">
        <f t="shared" si="470"/>
        <v>-2047.9448090000042</v>
      </c>
      <c r="Q1038" t="s">
        <v>7819</v>
      </c>
    </row>
    <row r="1039" spans="1:18" hidden="1">
      <c r="A1039" t="s">
        <v>77</v>
      </c>
      <c r="B1039" t="s">
        <v>1555</v>
      </c>
      <c r="C1039" s="224" t="s">
        <v>7842</v>
      </c>
      <c r="D1039" s="221">
        <v>314.10000000000002</v>
      </c>
      <c r="E1039" s="324">
        <v>43131</v>
      </c>
      <c r="F1039" s="1">
        <v>20479448.09</v>
      </c>
      <c r="G1039" s="5">
        <v>1.5299999999999999E-2</v>
      </c>
      <c r="H1039" s="298">
        <v>26111.289999999997</v>
      </c>
      <c r="I1039" s="10">
        <v>20479448.09</v>
      </c>
      <c r="J1039" s="11">
        <f t="shared" si="465"/>
        <v>1.5299999999999999E-2</v>
      </c>
      <c r="K1039" s="30">
        <f t="shared" si="466"/>
        <v>26111.296314749998</v>
      </c>
      <c r="L1039" s="29">
        <f t="shared" si="467"/>
        <v>6.3147500004561152E-3</v>
      </c>
      <c r="M1039" s="10">
        <f t="shared" si="468"/>
        <v>20479448.09</v>
      </c>
      <c r="N1039" s="5">
        <f>VLOOKUP(CONCATENATE(A1039,"-6"),'Restated Depr'!$B$6:$G$7674,6,0)</f>
        <v>1.5299999999999999E-2</v>
      </c>
      <c r="O1039" s="29">
        <f t="shared" si="469"/>
        <v>26111.296314749998</v>
      </c>
      <c r="P1039" s="29">
        <f t="shared" si="470"/>
        <v>0</v>
      </c>
      <c r="Q1039" t="s">
        <v>7819</v>
      </c>
    </row>
    <row r="1040" spans="1:18" hidden="1">
      <c r="A1040" t="s">
        <v>77</v>
      </c>
      <c r="B1040" t="s">
        <v>1556</v>
      </c>
      <c r="C1040" s="224" t="s">
        <v>7842</v>
      </c>
      <c r="D1040" s="221">
        <v>314.10000000000002</v>
      </c>
      <c r="E1040" s="324">
        <v>43159</v>
      </c>
      <c r="F1040" s="1">
        <v>20479448.09</v>
      </c>
      <c r="G1040" s="5">
        <v>1.5299999999999999E-2</v>
      </c>
      <c r="H1040" s="298">
        <v>26111.289999999997</v>
      </c>
      <c r="I1040" s="10">
        <v>20479448.09</v>
      </c>
      <c r="J1040" s="11">
        <f t="shared" si="465"/>
        <v>1.5299999999999999E-2</v>
      </c>
      <c r="K1040" s="30">
        <f t="shared" si="466"/>
        <v>26111.296314749998</v>
      </c>
      <c r="L1040" s="29">
        <f t="shared" si="467"/>
        <v>6.3147500004561152E-3</v>
      </c>
      <c r="M1040" s="10">
        <f t="shared" si="468"/>
        <v>20479448.09</v>
      </c>
      <c r="N1040" s="5">
        <f>VLOOKUP(CONCATENATE(A1040,"-6"),'Restated Depr'!$B$6:$G$7674,6,0)</f>
        <v>1.5299999999999999E-2</v>
      </c>
      <c r="O1040" s="29">
        <f t="shared" si="469"/>
        <v>26111.296314749998</v>
      </c>
      <c r="P1040" s="29">
        <f t="shared" si="470"/>
        <v>0</v>
      </c>
      <c r="Q1040" t="s">
        <v>7819</v>
      </c>
    </row>
    <row r="1041" spans="1:18" hidden="1">
      <c r="A1041" t="s">
        <v>77</v>
      </c>
      <c r="B1041" t="s">
        <v>1557</v>
      </c>
      <c r="C1041" s="224" t="s">
        <v>7842</v>
      </c>
      <c r="D1041" s="221">
        <v>314.10000000000002</v>
      </c>
      <c r="E1041" s="324">
        <v>43190</v>
      </c>
      <c r="F1041" s="1">
        <v>20479448.09</v>
      </c>
      <c r="G1041" s="5">
        <v>1.5299999999999999E-2</v>
      </c>
      <c r="H1041" s="298">
        <v>26111.289999999997</v>
      </c>
      <c r="I1041" s="10">
        <v>20479448.09</v>
      </c>
      <c r="J1041" s="11">
        <f t="shared" si="465"/>
        <v>1.5299999999999999E-2</v>
      </c>
      <c r="K1041" s="30">
        <f t="shared" si="466"/>
        <v>26111.296314749998</v>
      </c>
      <c r="L1041" s="29">
        <f t="shared" si="467"/>
        <v>6.3147500004561152E-3</v>
      </c>
      <c r="M1041" s="10">
        <f t="shared" si="468"/>
        <v>20479448.09</v>
      </c>
      <c r="N1041" s="5">
        <f>VLOOKUP(CONCATENATE(A1041,"-6"),'Restated Depr'!$B$6:$G$7674,6,0)</f>
        <v>1.5299999999999999E-2</v>
      </c>
      <c r="O1041" s="29">
        <f t="shared" si="469"/>
        <v>26111.296314749998</v>
      </c>
      <c r="P1041" s="29">
        <f t="shared" si="470"/>
        <v>0</v>
      </c>
      <c r="Q1041" t="s">
        <v>7819</v>
      </c>
    </row>
    <row r="1042" spans="1:18" hidden="1">
      <c r="A1042" t="s">
        <v>77</v>
      </c>
      <c r="B1042" t="s">
        <v>1558</v>
      </c>
      <c r="C1042" s="224" t="s">
        <v>7842</v>
      </c>
      <c r="D1042" s="221">
        <v>314.10000000000002</v>
      </c>
      <c r="E1042" s="324">
        <v>43220</v>
      </c>
      <c r="F1042" s="1">
        <v>20479448.09</v>
      </c>
      <c r="G1042" s="5">
        <v>1.5299999999999999E-2</v>
      </c>
      <c r="H1042" s="298">
        <v>26111.289999999997</v>
      </c>
      <c r="I1042" s="10">
        <v>20479448.09</v>
      </c>
      <c r="J1042" s="11">
        <f t="shared" si="465"/>
        <v>1.5299999999999999E-2</v>
      </c>
      <c r="K1042" s="30">
        <f t="shared" si="466"/>
        <v>26111.296314749998</v>
      </c>
      <c r="L1042" s="29">
        <f t="shared" si="467"/>
        <v>6.3147500004561152E-3</v>
      </c>
      <c r="M1042" s="10">
        <f t="shared" si="468"/>
        <v>20479448.09</v>
      </c>
      <c r="N1042" s="5">
        <f>VLOOKUP(CONCATENATE(A1042,"-6"),'Restated Depr'!$B$6:$G$7674,6,0)</f>
        <v>1.5299999999999999E-2</v>
      </c>
      <c r="O1042" s="29">
        <f t="shared" si="469"/>
        <v>26111.296314749998</v>
      </c>
      <c r="P1042" s="29">
        <f t="shared" si="470"/>
        <v>0</v>
      </c>
      <c r="Q1042" t="s">
        <v>7819</v>
      </c>
    </row>
    <row r="1043" spans="1:18" hidden="1">
      <c r="A1043" t="s">
        <v>77</v>
      </c>
      <c r="B1043" t="s">
        <v>1559</v>
      </c>
      <c r="C1043" s="224" t="s">
        <v>7842</v>
      </c>
      <c r="D1043" s="221">
        <v>314.10000000000002</v>
      </c>
      <c r="E1043" s="324">
        <v>43251</v>
      </c>
      <c r="F1043" s="1">
        <v>20479448.09</v>
      </c>
      <c r="G1043" s="5">
        <v>1.5299999999999999E-2</v>
      </c>
      <c r="H1043" s="298">
        <v>26111.289999999997</v>
      </c>
      <c r="I1043" s="10">
        <v>20479448.09</v>
      </c>
      <c r="J1043" s="11">
        <f t="shared" si="465"/>
        <v>1.5299999999999999E-2</v>
      </c>
      <c r="K1043" s="30">
        <f t="shared" si="466"/>
        <v>26111.296314749998</v>
      </c>
      <c r="L1043" s="29">
        <f t="shared" si="467"/>
        <v>6.3147500004561152E-3</v>
      </c>
      <c r="M1043" s="10">
        <f t="shared" si="468"/>
        <v>20479448.09</v>
      </c>
      <c r="N1043" s="5">
        <f>VLOOKUP(CONCATENATE(A1043,"-6"),'Restated Depr'!$B$6:$G$7674,6,0)</f>
        <v>1.5299999999999999E-2</v>
      </c>
      <c r="O1043" s="29">
        <f t="shared" si="469"/>
        <v>26111.296314749998</v>
      </c>
      <c r="P1043" s="29">
        <f t="shared" si="470"/>
        <v>0</v>
      </c>
      <c r="Q1043" t="s">
        <v>7819</v>
      </c>
    </row>
    <row r="1044" spans="1:18" hidden="1">
      <c r="A1044" t="s">
        <v>77</v>
      </c>
      <c r="B1044" t="s">
        <v>1560</v>
      </c>
      <c r="C1044" s="224" t="s">
        <v>7842</v>
      </c>
      <c r="D1044" s="221">
        <v>314.10000000000002</v>
      </c>
      <c r="E1044" s="324">
        <v>43281</v>
      </c>
      <c r="F1044" s="1">
        <v>20479448.09</v>
      </c>
      <c r="G1044" s="5">
        <v>1.5299999999999999E-2</v>
      </c>
      <c r="H1044" s="298">
        <v>26111.289999999997</v>
      </c>
      <c r="I1044" s="10">
        <v>20479448.09</v>
      </c>
      <c r="J1044" s="11">
        <f t="shared" si="465"/>
        <v>1.5299999999999999E-2</v>
      </c>
      <c r="K1044" s="30">
        <f t="shared" si="466"/>
        <v>26111.296314749998</v>
      </c>
      <c r="L1044" s="29">
        <f t="shared" si="467"/>
        <v>6.3147500004561152E-3</v>
      </c>
      <c r="M1044" s="10">
        <f t="shared" si="468"/>
        <v>20479448.09</v>
      </c>
      <c r="N1044" s="5">
        <f>VLOOKUP(CONCATENATE(A1044,"-6"),'Restated Depr'!$B$6:$G$7674,6,0)</f>
        <v>1.5299999999999999E-2</v>
      </c>
      <c r="O1044" s="29">
        <f t="shared" si="469"/>
        <v>26111.296314749998</v>
      </c>
      <c r="P1044" s="29">
        <f t="shared" si="470"/>
        <v>0</v>
      </c>
      <c r="Q1044" t="s">
        <v>7819</v>
      </c>
      <c r="R1044" s="5"/>
    </row>
    <row r="1045" spans="1:18" ht="15.75" hidden="1" thickBot="1">
      <c r="A1045" t="s">
        <v>77</v>
      </c>
      <c r="C1045" s="224" t="s">
        <v>637</v>
      </c>
      <c r="D1045" s="22"/>
      <c r="E1045" s="323" t="s">
        <v>606</v>
      </c>
      <c r="F1045" s="1"/>
      <c r="G1045" s="5"/>
      <c r="H1045" s="310">
        <f>SUM(H1033:H1044)</f>
        <v>333302.98</v>
      </c>
      <c r="I1045" s="10"/>
      <c r="J1045" s="10"/>
      <c r="K1045" s="32">
        <f>SUM(K1033:K1044)</f>
        <v>333303.01766474987</v>
      </c>
      <c r="L1045" s="28">
        <f>SUM(L1033:L1044)</f>
        <v>3.7664749983377988E-2</v>
      </c>
      <c r="M1045" s="10"/>
      <c r="N1045" s="5"/>
      <c r="O1045" s="28">
        <f>SUM(O1033:O1044)</f>
        <v>313335.55577699991</v>
      </c>
      <c r="P1045" s="28">
        <f>SUM(P1033:P1044)</f>
        <v>-19967.46188775</v>
      </c>
    </row>
    <row r="1046" spans="1:18" hidden="1">
      <c r="A1046" t="s">
        <v>78</v>
      </c>
      <c r="B1046" t="s">
        <v>1561</v>
      </c>
      <c r="C1046" s="224" t="s">
        <v>7842</v>
      </c>
      <c r="D1046" s="221">
        <v>315.01</v>
      </c>
      <c r="E1046" s="324">
        <v>42947</v>
      </c>
      <c r="F1046" s="9">
        <v>7343697.1500000004</v>
      </c>
      <c r="G1046" s="18">
        <v>9.2999999999999992E-3</v>
      </c>
      <c r="H1046" s="299">
        <v>5691.37</v>
      </c>
      <c r="I1046" s="15">
        <v>7402183.6100000003</v>
      </c>
      <c r="J1046" s="11">
        <f t="shared" ref="J1046:J1057" si="471">G1046</f>
        <v>9.2999999999999992E-3</v>
      </c>
      <c r="K1046" s="31">
        <f t="shared" ref="K1046:K1057" si="472">I1046*J1046/12</f>
        <v>5736.6922977499999</v>
      </c>
      <c r="L1046" s="289">
        <f t="shared" ref="L1046:L1057" si="473">K1046-H1046</f>
        <v>45.322297749999962</v>
      </c>
      <c r="M1046" s="15">
        <f t="shared" ref="M1046:M1057" si="474">I1046</f>
        <v>7402183.6100000003</v>
      </c>
      <c r="N1046" s="5">
        <f>VLOOKUP(CONCATENATE(A1046,"-6"),'Restated Depr'!$B$6:$G$7674,6,0)</f>
        <v>5.3600000000000002E-2</v>
      </c>
      <c r="O1046" s="289">
        <f t="shared" ref="O1046:O1057" si="475">M1046*N1046/12</f>
        <v>33063.086791333335</v>
      </c>
      <c r="P1046" s="289">
        <f t="shared" ref="P1046:P1057" si="476">O1046-K1046</f>
        <v>27326.394493583335</v>
      </c>
      <c r="Q1046" t="s">
        <v>7819</v>
      </c>
    </row>
    <row r="1047" spans="1:18" hidden="1">
      <c r="A1047" t="s">
        <v>78</v>
      </c>
      <c r="B1047" t="s">
        <v>1562</v>
      </c>
      <c r="C1047" s="224" t="s">
        <v>7842</v>
      </c>
      <c r="D1047" s="221">
        <v>315.01</v>
      </c>
      <c r="E1047" s="324">
        <v>42978</v>
      </c>
      <c r="F1047" s="1">
        <v>7343697.1500000004</v>
      </c>
      <c r="G1047" s="18">
        <v>9.2999999999999992E-3</v>
      </c>
      <c r="H1047" s="298">
        <v>5691.37</v>
      </c>
      <c r="I1047" s="10">
        <v>7402183.6100000003</v>
      </c>
      <c r="J1047" s="11">
        <f t="shared" si="471"/>
        <v>9.2999999999999992E-3</v>
      </c>
      <c r="K1047" s="30">
        <f t="shared" si="472"/>
        <v>5736.6922977499999</v>
      </c>
      <c r="L1047" s="29">
        <f t="shared" si="473"/>
        <v>45.322297749999962</v>
      </c>
      <c r="M1047" s="10">
        <f t="shared" si="474"/>
        <v>7402183.6100000003</v>
      </c>
      <c r="N1047" s="5">
        <f>VLOOKUP(CONCATENATE(A1047,"-6"),'Restated Depr'!$B$6:$G$7674,6,0)</f>
        <v>5.3600000000000002E-2</v>
      </c>
      <c r="O1047" s="29">
        <f t="shared" si="475"/>
        <v>33063.086791333335</v>
      </c>
      <c r="P1047" s="29">
        <f t="shared" si="476"/>
        <v>27326.394493583335</v>
      </c>
      <c r="Q1047" t="s">
        <v>7819</v>
      </c>
    </row>
    <row r="1048" spans="1:18" hidden="1">
      <c r="A1048" t="s">
        <v>78</v>
      </c>
      <c r="B1048" t="s">
        <v>1563</v>
      </c>
      <c r="C1048" s="224" t="s">
        <v>7842</v>
      </c>
      <c r="D1048" s="221">
        <v>315.01</v>
      </c>
      <c r="E1048" s="324">
        <v>43008</v>
      </c>
      <c r="F1048" s="1">
        <v>7343697.1500000004</v>
      </c>
      <c r="G1048" s="18">
        <v>9.2999999999999992E-3</v>
      </c>
      <c r="H1048" s="298">
        <v>5691.37</v>
      </c>
      <c r="I1048" s="10">
        <v>7402183.6100000003</v>
      </c>
      <c r="J1048" s="11">
        <f t="shared" si="471"/>
        <v>9.2999999999999992E-3</v>
      </c>
      <c r="K1048" s="30">
        <f t="shared" si="472"/>
        <v>5736.6922977499999</v>
      </c>
      <c r="L1048" s="29">
        <f t="shared" si="473"/>
        <v>45.322297749999962</v>
      </c>
      <c r="M1048" s="10">
        <f t="shared" si="474"/>
        <v>7402183.6100000003</v>
      </c>
      <c r="N1048" s="5">
        <f>VLOOKUP(CONCATENATE(A1048,"-6"),'Restated Depr'!$B$6:$G$7674,6,0)</f>
        <v>5.3600000000000002E-2</v>
      </c>
      <c r="O1048" s="29">
        <f t="shared" si="475"/>
        <v>33063.086791333335</v>
      </c>
      <c r="P1048" s="29">
        <f t="shared" si="476"/>
        <v>27326.394493583335</v>
      </c>
      <c r="Q1048" t="s">
        <v>7819</v>
      </c>
    </row>
    <row r="1049" spans="1:18" hidden="1">
      <c r="A1049" t="s">
        <v>78</v>
      </c>
      <c r="B1049" t="s">
        <v>1564</v>
      </c>
      <c r="C1049" s="224" t="s">
        <v>7842</v>
      </c>
      <c r="D1049" s="221">
        <v>315.01</v>
      </c>
      <c r="E1049" s="324">
        <v>43039</v>
      </c>
      <c r="F1049" s="1">
        <v>7344902.2800000003</v>
      </c>
      <c r="G1049" s="18">
        <v>9.2999999999999992E-3</v>
      </c>
      <c r="H1049" s="298">
        <v>5692.3</v>
      </c>
      <c r="I1049" s="10">
        <v>7402183.6100000003</v>
      </c>
      <c r="J1049" s="11">
        <f t="shared" si="471"/>
        <v>9.2999999999999992E-3</v>
      </c>
      <c r="K1049" s="30">
        <f t="shared" si="472"/>
        <v>5736.6922977499999</v>
      </c>
      <c r="L1049" s="29">
        <f t="shared" si="473"/>
        <v>44.39229774999967</v>
      </c>
      <c r="M1049" s="10">
        <f t="shared" si="474"/>
        <v>7402183.6100000003</v>
      </c>
      <c r="N1049" s="5">
        <f>VLOOKUP(CONCATENATE(A1049,"-6"),'Restated Depr'!$B$6:$G$7674,6,0)</f>
        <v>5.3600000000000002E-2</v>
      </c>
      <c r="O1049" s="29">
        <f t="shared" si="475"/>
        <v>33063.086791333335</v>
      </c>
      <c r="P1049" s="29">
        <f t="shared" si="476"/>
        <v>27326.394493583335</v>
      </c>
      <c r="Q1049" t="s">
        <v>7819</v>
      </c>
    </row>
    <row r="1050" spans="1:18" hidden="1">
      <c r="A1050" t="s">
        <v>78</v>
      </c>
      <c r="B1050" t="s">
        <v>1565</v>
      </c>
      <c r="C1050" s="224" t="s">
        <v>7842</v>
      </c>
      <c r="D1050" s="221">
        <v>315.01</v>
      </c>
      <c r="E1050" s="324">
        <v>43069</v>
      </c>
      <c r="F1050" s="1">
        <v>7350104.9100000001</v>
      </c>
      <c r="G1050" s="18">
        <v>9.2999999999999992E-3</v>
      </c>
      <c r="H1050" s="298">
        <v>5696.329999999999</v>
      </c>
      <c r="I1050" s="10">
        <v>7402183.6100000003</v>
      </c>
      <c r="J1050" s="11">
        <f t="shared" si="471"/>
        <v>9.2999999999999992E-3</v>
      </c>
      <c r="K1050" s="30">
        <f t="shared" si="472"/>
        <v>5736.6922977499999</v>
      </c>
      <c r="L1050" s="29">
        <f t="shared" si="473"/>
        <v>40.362297750000835</v>
      </c>
      <c r="M1050" s="10">
        <f t="shared" si="474"/>
        <v>7402183.6100000003</v>
      </c>
      <c r="N1050" s="5">
        <f>VLOOKUP(CONCATENATE(A1050,"-6"),'Restated Depr'!$B$6:$G$7674,6,0)</f>
        <v>5.3600000000000002E-2</v>
      </c>
      <c r="O1050" s="29">
        <f t="shared" si="475"/>
        <v>33063.086791333335</v>
      </c>
      <c r="P1050" s="29">
        <f t="shared" si="476"/>
        <v>27326.394493583335</v>
      </c>
      <c r="Q1050" t="s">
        <v>7819</v>
      </c>
    </row>
    <row r="1051" spans="1:18" hidden="1">
      <c r="A1051" t="s">
        <v>78</v>
      </c>
      <c r="B1051" t="s">
        <v>1566</v>
      </c>
      <c r="C1051" s="224" t="s">
        <v>7842</v>
      </c>
      <c r="D1051" s="221">
        <v>315.01</v>
      </c>
      <c r="E1051" s="324">
        <v>43100</v>
      </c>
      <c r="F1051" s="1">
        <v>7377656.75</v>
      </c>
      <c r="G1051" s="18">
        <v>2.7900000000000001E-2</v>
      </c>
      <c r="H1051" s="298">
        <v>17153.05</v>
      </c>
      <c r="I1051" s="10">
        <v>7402183.6100000003</v>
      </c>
      <c r="J1051" s="11">
        <f t="shared" si="471"/>
        <v>2.7900000000000001E-2</v>
      </c>
      <c r="K1051" s="30">
        <f t="shared" si="472"/>
        <v>17210.076893250003</v>
      </c>
      <c r="L1051" s="29">
        <f t="shared" si="473"/>
        <v>57.026893250003923</v>
      </c>
      <c r="M1051" s="10">
        <f t="shared" si="474"/>
        <v>7402183.6100000003</v>
      </c>
      <c r="N1051" s="5">
        <f>VLOOKUP(CONCATENATE(A1051,"-6"),'Restated Depr'!$B$6:$G$7674,6,0)</f>
        <v>5.3600000000000002E-2</v>
      </c>
      <c r="O1051" s="29">
        <f t="shared" si="475"/>
        <v>33063.086791333335</v>
      </c>
      <c r="P1051" s="29">
        <f t="shared" si="476"/>
        <v>15853.009898083332</v>
      </c>
      <c r="Q1051" t="s">
        <v>7819</v>
      </c>
    </row>
    <row r="1052" spans="1:18" hidden="1">
      <c r="A1052" t="s">
        <v>78</v>
      </c>
      <c r="B1052" t="s">
        <v>1567</v>
      </c>
      <c r="C1052" s="224" t="s">
        <v>7842</v>
      </c>
      <c r="D1052" s="221">
        <v>315.01</v>
      </c>
      <c r="E1052" s="324">
        <v>43131</v>
      </c>
      <c r="F1052" s="1">
        <v>7392428.4699999997</v>
      </c>
      <c r="G1052" s="5">
        <v>5.3600000000000002E-2</v>
      </c>
      <c r="H1052" s="298">
        <v>33019.51</v>
      </c>
      <c r="I1052" s="10">
        <v>7402183.6100000003</v>
      </c>
      <c r="J1052" s="11">
        <f t="shared" si="471"/>
        <v>5.3600000000000002E-2</v>
      </c>
      <c r="K1052" s="30">
        <f t="shared" si="472"/>
        <v>33063.086791333335</v>
      </c>
      <c r="L1052" s="29">
        <f t="shared" si="473"/>
        <v>43.576791333332949</v>
      </c>
      <c r="M1052" s="10">
        <f t="shared" si="474"/>
        <v>7402183.6100000003</v>
      </c>
      <c r="N1052" s="5">
        <f>VLOOKUP(CONCATENATE(A1052,"-6"),'Restated Depr'!$B$6:$G$7674,6,0)</f>
        <v>5.3600000000000002E-2</v>
      </c>
      <c r="O1052" s="29">
        <f t="shared" si="475"/>
        <v>33063.086791333335</v>
      </c>
      <c r="P1052" s="29">
        <f t="shared" si="476"/>
        <v>0</v>
      </c>
      <c r="Q1052" t="s">
        <v>7819</v>
      </c>
    </row>
    <row r="1053" spans="1:18" hidden="1">
      <c r="A1053" t="s">
        <v>78</v>
      </c>
      <c r="B1053" t="s">
        <v>1568</v>
      </c>
      <c r="C1053" s="224" t="s">
        <v>7842</v>
      </c>
      <c r="D1053" s="221">
        <v>315.01</v>
      </c>
      <c r="E1053" s="324">
        <v>43159</v>
      </c>
      <c r="F1053" s="1">
        <v>7383645.8600000003</v>
      </c>
      <c r="G1053" s="5">
        <v>5.3600000000000002E-2</v>
      </c>
      <c r="H1053" s="298">
        <v>32980.28</v>
      </c>
      <c r="I1053" s="10">
        <v>7402183.6100000003</v>
      </c>
      <c r="J1053" s="11">
        <f t="shared" si="471"/>
        <v>5.3600000000000002E-2</v>
      </c>
      <c r="K1053" s="30">
        <f t="shared" si="472"/>
        <v>33063.086791333335</v>
      </c>
      <c r="L1053" s="29">
        <f t="shared" si="473"/>
        <v>82.80679133333615</v>
      </c>
      <c r="M1053" s="10">
        <f t="shared" si="474"/>
        <v>7402183.6100000003</v>
      </c>
      <c r="N1053" s="5">
        <f>VLOOKUP(CONCATENATE(A1053,"-6"),'Restated Depr'!$B$6:$G$7674,6,0)</f>
        <v>5.3600000000000002E-2</v>
      </c>
      <c r="O1053" s="29">
        <f t="shared" si="475"/>
        <v>33063.086791333335</v>
      </c>
      <c r="P1053" s="29">
        <f t="shared" si="476"/>
        <v>0</v>
      </c>
      <c r="Q1053" t="s">
        <v>7819</v>
      </c>
    </row>
    <row r="1054" spans="1:18" hidden="1">
      <c r="A1054" t="s">
        <v>78</v>
      </c>
      <c r="B1054" t="s">
        <v>1569</v>
      </c>
      <c r="C1054" s="224" t="s">
        <v>7842</v>
      </c>
      <c r="D1054" s="221">
        <v>315.01</v>
      </c>
      <c r="E1054" s="324">
        <v>43190</v>
      </c>
      <c r="F1054" s="1">
        <v>7383645.8600000003</v>
      </c>
      <c r="G1054" s="5">
        <v>5.3600000000000002E-2</v>
      </c>
      <c r="H1054" s="298">
        <v>32980.28</v>
      </c>
      <c r="I1054" s="10">
        <v>7402183.6100000003</v>
      </c>
      <c r="J1054" s="11">
        <f t="shared" si="471"/>
        <v>5.3600000000000002E-2</v>
      </c>
      <c r="K1054" s="30">
        <f t="shared" si="472"/>
        <v>33063.086791333335</v>
      </c>
      <c r="L1054" s="29">
        <f t="shared" si="473"/>
        <v>82.80679133333615</v>
      </c>
      <c r="M1054" s="10">
        <f t="shared" si="474"/>
        <v>7402183.6100000003</v>
      </c>
      <c r="N1054" s="5">
        <f>VLOOKUP(CONCATENATE(A1054,"-6"),'Restated Depr'!$B$6:$G$7674,6,0)</f>
        <v>5.3600000000000002E-2</v>
      </c>
      <c r="O1054" s="29">
        <f t="shared" si="475"/>
        <v>33063.086791333335</v>
      </c>
      <c r="P1054" s="29">
        <f t="shared" si="476"/>
        <v>0</v>
      </c>
      <c r="Q1054" t="s">
        <v>7819</v>
      </c>
    </row>
    <row r="1055" spans="1:18" hidden="1">
      <c r="A1055" t="s">
        <v>78</v>
      </c>
      <c r="B1055" t="s">
        <v>1570</v>
      </c>
      <c r="C1055" s="224" t="s">
        <v>7842</v>
      </c>
      <c r="D1055" s="221">
        <v>315.01</v>
      </c>
      <c r="E1055" s="324">
        <v>43220</v>
      </c>
      <c r="F1055" s="1">
        <v>7383645.8600000003</v>
      </c>
      <c r="G1055" s="5">
        <v>5.3600000000000002E-2</v>
      </c>
      <c r="H1055" s="298">
        <v>32980.28</v>
      </c>
      <c r="I1055" s="10">
        <v>7402183.6100000003</v>
      </c>
      <c r="J1055" s="11">
        <f t="shared" si="471"/>
        <v>5.3600000000000002E-2</v>
      </c>
      <c r="K1055" s="30">
        <f t="shared" si="472"/>
        <v>33063.086791333335</v>
      </c>
      <c r="L1055" s="29">
        <f t="shared" si="473"/>
        <v>82.80679133333615</v>
      </c>
      <c r="M1055" s="10">
        <f t="shared" si="474"/>
        <v>7402183.6100000003</v>
      </c>
      <c r="N1055" s="5">
        <f>VLOOKUP(CONCATENATE(A1055,"-6"),'Restated Depr'!$B$6:$G$7674,6,0)</f>
        <v>5.3600000000000002E-2</v>
      </c>
      <c r="O1055" s="29">
        <f t="shared" si="475"/>
        <v>33063.086791333335</v>
      </c>
      <c r="P1055" s="29">
        <f t="shared" si="476"/>
        <v>0</v>
      </c>
      <c r="Q1055" t="s">
        <v>7819</v>
      </c>
    </row>
    <row r="1056" spans="1:18" hidden="1">
      <c r="A1056" t="s">
        <v>78</v>
      </c>
      <c r="B1056" t="s">
        <v>1571</v>
      </c>
      <c r="C1056" s="224" t="s">
        <v>7842</v>
      </c>
      <c r="D1056" s="221">
        <v>315.01</v>
      </c>
      <c r="E1056" s="324">
        <v>43251</v>
      </c>
      <c r="F1056" s="1">
        <v>7392794.3600000003</v>
      </c>
      <c r="G1056" s="5">
        <v>5.3600000000000002E-2</v>
      </c>
      <c r="H1056" s="298">
        <v>33021.15</v>
      </c>
      <c r="I1056" s="10">
        <v>7402183.6100000003</v>
      </c>
      <c r="J1056" s="11">
        <f t="shared" si="471"/>
        <v>5.3600000000000002E-2</v>
      </c>
      <c r="K1056" s="30">
        <f t="shared" si="472"/>
        <v>33063.086791333335</v>
      </c>
      <c r="L1056" s="29">
        <f t="shared" si="473"/>
        <v>41.936791333333531</v>
      </c>
      <c r="M1056" s="10">
        <f t="shared" si="474"/>
        <v>7402183.6100000003</v>
      </c>
      <c r="N1056" s="5">
        <f>VLOOKUP(CONCATENATE(A1056,"-6"),'Restated Depr'!$B$6:$G$7674,6,0)</f>
        <v>5.3600000000000002E-2</v>
      </c>
      <c r="O1056" s="29">
        <f t="shared" si="475"/>
        <v>33063.086791333335</v>
      </c>
      <c r="P1056" s="29">
        <f t="shared" si="476"/>
        <v>0</v>
      </c>
      <c r="Q1056" t="s">
        <v>7819</v>
      </c>
    </row>
    <row r="1057" spans="1:18" hidden="1">
      <c r="A1057" t="s">
        <v>78</v>
      </c>
      <c r="B1057" t="s">
        <v>1572</v>
      </c>
      <c r="C1057" s="224" t="s">
        <v>7842</v>
      </c>
      <c r="D1057" s="221">
        <v>315.01</v>
      </c>
      <c r="E1057" s="324">
        <v>43281</v>
      </c>
      <c r="F1057" s="1">
        <v>7402183.6100000003</v>
      </c>
      <c r="G1057" s="5">
        <v>5.3600000000000002E-2</v>
      </c>
      <c r="H1057" s="298">
        <v>33063.089999999997</v>
      </c>
      <c r="I1057" s="10">
        <v>7402183.6100000003</v>
      </c>
      <c r="J1057" s="11">
        <f t="shared" si="471"/>
        <v>5.3600000000000002E-2</v>
      </c>
      <c r="K1057" s="30">
        <f t="shared" si="472"/>
        <v>33063.086791333335</v>
      </c>
      <c r="L1057" s="29">
        <f t="shared" si="473"/>
        <v>-3.2086666615214199E-3</v>
      </c>
      <c r="M1057" s="10">
        <f t="shared" si="474"/>
        <v>7402183.6100000003</v>
      </c>
      <c r="N1057" s="5">
        <f>VLOOKUP(CONCATENATE(A1057,"-6"),'Restated Depr'!$B$6:$G$7674,6,0)</f>
        <v>5.3600000000000002E-2</v>
      </c>
      <c r="O1057" s="29">
        <f t="shared" si="475"/>
        <v>33063.086791333335</v>
      </c>
      <c r="P1057" s="29">
        <f t="shared" si="476"/>
        <v>0</v>
      </c>
      <c r="Q1057" t="s">
        <v>7819</v>
      </c>
      <c r="R1057" s="5"/>
    </row>
    <row r="1058" spans="1:18" ht="15.75" hidden="1" thickBot="1">
      <c r="A1058" t="s">
        <v>78</v>
      </c>
      <c r="C1058" s="224" t="s">
        <v>637</v>
      </c>
      <c r="D1058" s="22"/>
      <c r="E1058" s="323" t="s">
        <v>606</v>
      </c>
      <c r="F1058" s="1"/>
      <c r="G1058" s="5"/>
      <c r="H1058" s="310">
        <f>SUM(H1046:H1057)</f>
        <v>243660.37999999998</v>
      </c>
      <c r="I1058" s="10"/>
      <c r="J1058" s="10"/>
      <c r="K1058" s="32">
        <f>SUM(K1046:K1057)</f>
        <v>244272.05913000001</v>
      </c>
      <c r="L1058" s="28">
        <f>SUM(L1046:L1057)</f>
        <v>611.67913000001772</v>
      </c>
      <c r="M1058" s="10"/>
      <c r="N1058" s="5"/>
      <c r="O1058" s="28">
        <f>SUM(O1046:O1057)</f>
        <v>396757.04149600002</v>
      </c>
      <c r="P1058" s="28">
        <f>SUM(P1046:P1057)</f>
        <v>152484.98236600001</v>
      </c>
    </row>
    <row r="1059" spans="1:18" hidden="1">
      <c r="A1059" t="s">
        <v>79</v>
      </c>
      <c r="B1059" t="s">
        <v>1573</v>
      </c>
      <c r="C1059" s="224" t="s">
        <v>7842</v>
      </c>
      <c r="D1059" s="221">
        <v>315.05</v>
      </c>
      <c r="E1059" s="324">
        <v>42947</v>
      </c>
      <c r="F1059" s="9">
        <v>2272860.64</v>
      </c>
      <c r="G1059" s="18">
        <v>1.14E-2</v>
      </c>
      <c r="H1059" s="299">
        <v>2159.2199999999998</v>
      </c>
      <c r="I1059" s="15">
        <v>2272860.64</v>
      </c>
      <c r="J1059" s="11">
        <f t="shared" ref="J1059:J1070" si="477">G1059</f>
        <v>1.14E-2</v>
      </c>
      <c r="K1059" s="31">
        <f t="shared" ref="K1059:K1070" si="478">I1059*J1059/12</f>
        <v>2159.2176080000004</v>
      </c>
      <c r="L1059" s="289">
        <f t="shared" ref="L1059:L1070" si="479">K1059-H1059</f>
        <v>-2.3919999994177488E-3</v>
      </c>
      <c r="M1059" s="15">
        <f t="shared" ref="M1059:M1070" si="480">I1059</f>
        <v>2272860.64</v>
      </c>
      <c r="N1059" s="5">
        <f>VLOOKUP(CONCATENATE(A1059,"-6"),'Restated Depr'!$B$6:$G$7674,6,0)</f>
        <v>2.3599999999999999E-2</v>
      </c>
      <c r="O1059" s="289">
        <f t="shared" ref="O1059:O1070" si="481">M1059*N1059/12</f>
        <v>4469.9592586666668</v>
      </c>
      <c r="P1059" s="289">
        <f t="shared" ref="P1059:P1070" si="482">O1059-K1059</f>
        <v>2310.7416506666664</v>
      </c>
      <c r="Q1059" t="s">
        <v>7819</v>
      </c>
    </row>
    <row r="1060" spans="1:18" hidden="1">
      <c r="A1060" t="s">
        <v>79</v>
      </c>
      <c r="B1060" t="s">
        <v>1574</v>
      </c>
      <c r="C1060" s="224" t="s">
        <v>7842</v>
      </c>
      <c r="D1060" s="221">
        <v>315.05</v>
      </c>
      <c r="E1060" s="324">
        <v>42978</v>
      </c>
      <c r="F1060" s="1">
        <v>2272860.64</v>
      </c>
      <c r="G1060" s="18">
        <v>1.14E-2</v>
      </c>
      <c r="H1060" s="298">
        <v>2159.2199999999998</v>
      </c>
      <c r="I1060" s="10">
        <v>2272860.64</v>
      </c>
      <c r="J1060" s="11">
        <f t="shared" si="477"/>
        <v>1.14E-2</v>
      </c>
      <c r="K1060" s="30">
        <f t="shared" si="478"/>
        <v>2159.2176080000004</v>
      </c>
      <c r="L1060" s="29">
        <f t="shared" si="479"/>
        <v>-2.3919999994177488E-3</v>
      </c>
      <c r="M1060" s="10">
        <f t="shared" si="480"/>
        <v>2272860.64</v>
      </c>
      <c r="N1060" s="5">
        <f>VLOOKUP(CONCATENATE(A1060,"-6"),'Restated Depr'!$B$6:$G$7674,6,0)</f>
        <v>2.3599999999999999E-2</v>
      </c>
      <c r="O1060" s="29">
        <f t="shared" si="481"/>
        <v>4469.9592586666668</v>
      </c>
      <c r="P1060" s="29">
        <f t="shared" si="482"/>
        <v>2310.7416506666664</v>
      </c>
      <c r="Q1060" t="s">
        <v>7819</v>
      </c>
    </row>
    <row r="1061" spans="1:18" hidden="1">
      <c r="A1061" t="s">
        <v>79</v>
      </c>
      <c r="B1061" t="s">
        <v>1575</v>
      </c>
      <c r="C1061" s="224" t="s">
        <v>7842</v>
      </c>
      <c r="D1061" s="221">
        <v>315.05</v>
      </c>
      <c r="E1061" s="324">
        <v>43008</v>
      </c>
      <c r="F1061" s="1">
        <v>2272860.64</v>
      </c>
      <c r="G1061" s="18">
        <v>1.14E-2</v>
      </c>
      <c r="H1061" s="298">
        <v>2159.2199999999998</v>
      </c>
      <c r="I1061" s="10">
        <v>2272860.64</v>
      </c>
      <c r="J1061" s="11">
        <f t="shared" si="477"/>
        <v>1.14E-2</v>
      </c>
      <c r="K1061" s="30">
        <f t="shared" si="478"/>
        <v>2159.2176080000004</v>
      </c>
      <c r="L1061" s="29">
        <f t="shared" si="479"/>
        <v>-2.3919999994177488E-3</v>
      </c>
      <c r="M1061" s="10">
        <f t="shared" si="480"/>
        <v>2272860.64</v>
      </c>
      <c r="N1061" s="5">
        <f>VLOOKUP(CONCATENATE(A1061,"-6"),'Restated Depr'!$B$6:$G$7674,6,0)</f>
        <v>2.3599999999999999E-2</v>
      </c>
      <c r="O1061" s="29">
        <f t="shared" si="481"/>
        <v>4469.9592586666668</v>
      </c>
      <c r="P1061" s="29">
        <f t="shared" si="482"/>
        <v>2310.7416506666664</v>
      </c>
      <c r="Q1061" t="s">
        <v>7819</v>
      </c>
    </row>
    <row r="1062" spans="1:18" hidden="1">
      <c r="A1062" t="s">
        <v>79</v>
      </c>
      <c r="B1062" t="s">
        <v>1576</v>
      </c>
      <c r="C1062" s="224" t="s">
        <v>7842</v>
      </c>
      <c r="D1062" s="221">
        <v>315.05</v>
      </c>
      <c r="E1062" s="324">
        <v>43039</v>
      </c>
      <c r="F1062" s="1">
        <v>2272860.64</v>
      </c>
      <c r="G1062" s="18">
        <v>1.14E-2</v>
      </c>
      <c r="H1062" s="298">
        <v>2159.2199999999998</v>
      </c>
      <c r="I1062" s="10">
        <v>2272860.64</v>
      </c>
      <c r="J1062" s="11">
        <f t="shared" si="477"/>
        <v>1.14E-2</v>
      </c>
      <c r="K1062" s="30">
        <f t="shared" si="478"/>
        <v>2159.2176080000004</v>
      </c>
      <c r="L1062" s="29">
        <f t="shared" si="479"/>
        <v>-2.3919999994177488E-3</v>
      </c>
      <c r="M1062" s="10">
        <f t="shared" si="480"/>
        <v>2272860.64</v>
      </c>
      <c r="N1062" s="5">
        <f>VLOOKUP(CONCATENATE(A1062,"-6"),'Restated Depr'!$B$6:$G$7674,6,0)</f>
        <v>2.3599999999999999E-2</v>
      </c>
      <c r="O1062" s="29">
        <f t="shared" si="481"/>
        <v>4469.9592586666668</v>
      </c>
      <c r="P1062" s="29">
        <f t="shared" si="482"/>
        <v>2310.7416506666664</v>
      </c>
      <c r="Q1062" t="s">
        <v>7819</v>
      </c>
    </row>
    <row r="1063" spans="1:18" hidden="1">
      <c r="A1063" t="s">
        <v>79</v>
      </c>
      <c r="B1063" t="s">
        <v>1577</v>
      </c>
      <c r="C1063" s="224" t="s">
        <v>7842</v>
      </c>
      <c r="D1063" s="221">
        <v>315.05</v>
      </c>
      <c r="E1063" s="324">
        <v>43069</v>
      </c>
      <c r="F1063" s="1">
        <v>2272860.64</v>
      </c>
      <c r="G1063" s="18">
        <v>1.14E-2</v>
      </c>
      <c r="H1063" s="298">
        <v>2159.2199999999998</v>
      </c>
      <c r="I1063" s="10">
        <v>2272860.64</v>
      </c>
      <c r="J1063" s="11">
        <f t="shared" si="477"/>
        <v>1.14E-2</v>
      </c>
      <c r="K1063" s="30">
        <f t="shared" si="478"/>
        <v>2159.2176080000004</v>
      </c>
      <c r="L1063" s="29">
        <f t="shared" si="479"/>
        <v>-2.3919999994177488E-3</v>
      </c>
      <c r="M1063" s="10">
        <f t="shared" si="480"/>
        <v>2272860.64</v>
      </c>
      <c r="N1063" s="5">
        <f>VLOOKUP(CONCATENATE(A1063,"-6"),'Restated Depr'!$B$6:$G$7674,6,0)</f>
        <v>2.3599999999999999E-2</v>
      </c>
      <c r="O1063" s="29">
        <f t="shared" si="481"/>
        <v>4469.9592586666668</v>
      </c>
      <c r="P1063" s="29">
        <f t="shared" si="482"/>
        <v>2310.7416506666664</v>
      </c>
      <c r="Q1063" t="s">
        <v>7819</v>
      </c>
    </row>
    <row r="1064" spans="1:18" hidden="1">
      <c r="A1064" t="s">
        <v>79</v>
      </c>
      <c r="B1064" t="s">
        <v>1578</v>
      </c>
      <c r="C1064" s="224" t="s">
        <v>7842</v>
      </c>
      <c r="D1064" s="221">
        <v>315.05</v>
      </c>
      <c r="E1064" s="324">
        <v>43100</v>
      </c>
      <c r="F1064" s="1">
        <v>2272860.64</v>
      </c>
      <c r="G1064" s="18">
        <v>1.6500000000000001E-2</v>
      </c>
      <c r="H1064" s="298">
        <v>3125.18</v>
      </c>
      <c r="I1064" s="10">
        <v>2272860.64</v>
      </c>
      <c r="J1064" s="11">
        <f t="shared" si="477"/>
        <v>1.6500000000000001E-2</v>
      </c>
      <c r="K1064" s="30">
        <f t="shared" si="478"/>
        <v>3125.1833800000004</v>
      </c>
      <c r="L1064" s="29">
        <f t="shared" si="479"/>
        <v>3.3800000005612674E-3</v>
      </c>
      <c r="M1064" s="10">
        <f t="shared" si="480"/>
        <v>2272860.64</v>
      </c>
      <c r="N1064" s="5">
        <f>VLOOKUP(CONCATENATE(A1064,"-6"),'Restated Depr'!$B$6:$G$7674,6,0)</f>
        <v>2.3599999999999999E-2</v>
      </c>
      <c r="O1064" s="29">
        <f t="shared" si="481"/>
        <v>4469.9592586666668</v>
      </c>
      <c r="P1064" s="29">
        <f t="shared" si="482"/>
        <v>1344.7758786666664</v>
      </c>
      <c r="Q1064" t="s">
        <v>7819</v>
      </c>
    </row>
    <row r="1065" spans="1:18" hidden="1">
      <c r="A1065" t="s">
        <v>79</v>
      </c>
      <c r="B1065" t="s">
        <v>1579</v>
      </c>
      <c r="C1065" s="224" t="s">
        <v>7842</v>
      </c>
      <c r="D1065" s="221">
        <v>315.05</v>
      </c>
      <c r="E1065" s="324">
        <v>43131</v>
      </c>
      <c r="F1065" s="1">
        <v>2272860.64</v>
      </c>
      <c r="G1065" s="5">
        <v>2.3599999999999999E-2</v>
      </c>
      <c r="H1065" s="298">
        <v>4469.96</v>
      </c>
      <c r="I1065" s="10">
        <v>2272860.64</v>
      </c>
      <c r="J1065" s="11">
        <f t="shared" si="477"/>
        <v>2.3599999999999999E-2</v>
      </c>
      <c r="K1065" s="30">
        <f t="shared" si="478"/>
        <v>4469.9592586666668</v>
      </c>
      <c r="L1065" s="29">
        <f t="shared" si="479"/>
        <v>-7.41333333280636E-4</v>
      </c>
      <c r="M1065" s="10">
        <f t="shared" si="480"/>
        <v>2272860.64</v>
      </c>
      <c r="N1065" s="5">
        <f>VLOOKUP(CONCATENATE(A1065,"-6"),'Restated Depr'!$B$6:$G$7674,6,0)</f>
        <v>2.3599999999999999E-2</v>
      </c>
      <c r="O1065" s="29">
        <f t="shared" si="481"/>
        <v>4469.9592586666668</v>
      </c>
      <c r="P1065" s="29">
        <f t="shared" si="482"/>
        <v>0</v>
      </c>
      <c r="Q1065" t="s">
        <v>7819</v>
      </c>
    </row>
    <row r="1066" spans="1:18" hidden="1">
      <c r="A1066" t="s">
        <v>79</v>
      </c>
      <c r="B1066" t="s">
        <v>1580</v>
      </c>
      <c r="C1066" s="224" t="s">
        <v>7842</v>
      </c>
      <c r="D1066" s="221">
        <v>315.05</v>
      </c>
      <c r="E1066" s="324">
        <v>43159</v>
      </c>
      <c r="F1066" s="1">
        <v>2272860.64</v>
      </c>
      <c r="G1066" s="5">
        <v>2.3599999999999999E-2</v>
      </c>
      <c r="H1066" s="298">
        <v>4469.96</v>
      </c>
      <c r="I1066" s="10">
        <v>2272860.64</v>
      </c>
      <c r="J1066" s="11">
        <f t="shared" si="477"/>
        <v>2.3599999999999999E-2</v>
      </c>
      <c r="K1066" s="30">
        <f t="shared" si="478"/>
        <v>4469.9592586666668</v>
      </c>
      <c r="L1066" s="29">
        <f t="shared" si="479"/>
        <v>-7.41333333280636E-4</v>
      </c>
      <c r="M1066" s="10">
        <f t="shared" si="480"/>
        <v>2272860.64</v>
      </c>
      <c r="N1066" s="5">
        <f>VLOOKUP(CONCATENATE(A1066,"-6"),'Restated Depr'!$B$6:$G$7674,6,0)</f>
        <v>2.3599999999999999E-2</v>
      </c>
      <c r="O1066" s="29">
        <f t="shared" si="481"/>
        <v>4469.9592586666668</v>
      </c>
      <c r="P1066" s="29">
        <f t="shared" si="482"/>
        <v>0</v>
      </c>
      <c r="Q1066" t="s">
        <v>7819</v>
      </c>
    </row>
    <row r="1067" spans="1:18" hidden="1">
      <c r="A1067" t="s">
        <v>79</v>
      </c>
      <c r="B1067" t="s">
        <v>1581</v>
      </c>
      <c r="C1067" s="224" t="s">
        <v>7842</v>
      </c>
      <c r="D1067" s="221">
        <v>315.05</v>
      </c>
      <c r="E1067" s="324">
        <v>43190</v>
      </c>
      <c r="F1067" s="1">
        <v>2272860.64</v>
      </c>
      <c r="G1067" s="5">
        <v>2.3599999999999999E-2</v>
      </c>
      <c r="H1067" s="298">
        <v>4469.96</v>
      </c>
      <c r="I1067" s="10">
        <v>2272860.64</v>
      </c>
      <c r="J1067" s="11">
        <f t="shared" si="477"/>
        <v>2.3599999999999999E-2</v>
      </c>
      <c r="K1067" s="30">
        <f t="shared" si="478"/>
        <v>4469.9592586666668</v>
      </c>
      <c r="L1067" s="29">
        <f t="shared" si="479"/>
        <v>-7.41333333280636E-4</v>
      </c>
      <c r="M1067" s="10">
        <f t="shared" si="480"/>
        <v>2272860.64</v>
      </c>
      <c r="N1067" s="5">
        <f>VLOOKUP(CONCATENATE(A1067,"-6"),'Restated Depr'!$B$6:$G$7674,6,0)</f>
        <v>2.3599999999999999E-2</v>
      </c>
      <c r="O1067" s="29">
        <f t="shared" si="481"/>
        <v>4469.9592586666668</v>
      </c>
      <c r="P1067" s="29">
        <f t="shared" si="482"/>
        <v>0</v>
      </c>
      <c r="Q1067" t="s">
        <v>7819</v>
      </c>
    </row>
    <row r="1068" spans="1:18" hidden="1">
      <c r="A1068" t="s">
        <v>79</v>
      </c>
      <c r="B1068" t="s">
        <v>1582</v>
      </c>
      <c r="C1068" s="224" t="s">
        <v>7842</v>
      </c>
      <c r="D1068" s="221">
        <v>315.05</v>
      </c>
      <c r="E1068" s="324">
        <v>43220</v>
      </c>
      <c r="F1068" s="1">
        <v>2272860.64</v>
      </c>
      <c r="G1068" s="5">
        <v>2.3599999999999999E-2</v>
      </c>
      <c r="H1068" s="298">
        <v>4469.96</v>
      </c>
      <c r="I1068" s="10">
        <v>2272860.64</v>
      </c>
      <c r="J1068" s="11">
        <f t="shared" si="477"/>
        <v>2.3599999999999999E-2</v>
      </c>
      <c r="K1068" s="30">
        <f t="shared" si="478"/>
        <v>4469.9592586666668</v>
      </c>
      <c r="L1068" s="29">
        <f t="shared" si="479"/>
        <v>-7.41333333280636E-4</v>
      </c>
      <c r="M1068" s="10">
        <f t="shared" si="480"/>
        <v>2272860.64</v>
      </c>
      <c r="N1068" s="5">
        <f>VLOOKUP(CONCATENATE(A1068,"-6"),'Restated Depr'!$B$6:$G$7674,6,0)</f>
        <v>2.3599999999999999E-2</v>
      </c>
      <c r="O1068" s="29">
        <f t="shared" si="481"/>
        <v>4469.9592586666668</v>
      </c>
      <c r="P1068" s="29">
        <f t="shared" si="482"/>
        <v>0</v>
      </c>
      <c r="Q1068" t="s">
        <v>7819</v>
      </c>
    </row>
    <row r="1069" spans="1:18" hidden="1">
      <c r="A1069" t="s">
        <v>79</v>
      </c>
      <c r="B1069" t="s">
        <v>1583</v>
      </c>
      <c r="C1069" s="224" t="s">
        <v>7842</v>
      </c>
      <c r="D1069" s="221">
        <v>315.05</v>
      </c>
      <c r="E1069" s="324">
        <v>43251</v>
      </c>
      <c r="F1069" s="1">
        <v>2272860.64</v>
      </c>
      <c r="G1069" s="5">
        <v>2.3599999999999999E-2</v>
      </c>
      <c r="H1069" s="298">
        <v>4469.96</v>
      </c>
      <c r="I1069" s="10">
        <v>2272860.64</v>
      </c>
      <c r="J1069" s="11">
        <f t="shared" si="477"/>
        <v>2.3599999999999999E-2</v>
      </c>
      <c r="K1069" s="30">
        <f t="shared" si="478"/>
        <v>4469.9592586666668</v>
      </c>
      <c r="L1069" s="29">
        <f t="shared" si="479"/>
        <v>-7.41333333280636E-4</v>
      </c>
      <c r="M1069" s="10">
        <f t="shared" si="480"/>
        <v>2272860.64</v>
      </c>
      <c r="N1069" s="5">
        <f>VLOOKUP(CONCATENATE(A1069,"-6"),'Restated Depr'!$B$6:$G$7674,6,0)</f>
        <v>2.3599999999999999E-2</v>
      </c>
      <c r="O1069" s="29">
        <f t="shared" si="481"/>
        <v>4469.9592586666668</v>
      </c>
      <c r="P1069" s="29">
        <f t="shared" si="482"/>
        <v>0</v>
      </c>
      <c r="Q1069" t="s">
        <v>7819</v>
      </c>
    </row>
    <row r="1070" spans="1:18" hidden="1">
      <c r="A1070" t="s">
        <v>79</v>
      </c>
      <c r="B1070" t="s">
        <v>1584</v>
      </c>
      <c r="C1070" s="224" t="s">
        <v>7842</v>
      </c>
      <c r="D1070" s="221">
        <v>315.05</v>
      </c>
      <c r="E1070" s="324">
        <v>43281</v>
      </c>
      <c r="F1070" s="1">
        <v>2272860.64</v>
      </c>
      <c r="G1070" s="5">
        <v>2.3599999999999999E-2</v>
      </c>
      <c r="H1070" s="298">
        <v>4469.96</v>
      </c>
      <c r="I1070" s="10">
        <v>2272860.64</v>
      </c>
      <c r="J1070" s="11">
        <f t="shared" si="477"/>
        <v>2.3599999999999999E-2</v>
      </c>
      <c r="K1070" s="30">
        <f t="shared" si="478"/>
        <v>4469.9592586666668</v>
      </c>
      <c r="L1070" s="29">
        <f t="shared" si="479"/>
        <v>-7.41333333280636E-4</v>
      </c>
      <c r="M1070" s="10">
        <f t="shared" si="480"/>
        <v>2272860.64</v>
      </c>
      <c r="N1070" s="5">
        <f>VLOOKUP(CONCATENATE(A1070,"-6"),'Restated Depr'!$B$6:$G$7674,6,0)</f>
        <v>2.3599999999999999E-2</v>
      </c>
      <c r="O1070" s="29">
        <f t="shared" si="481"/>
        <v>4469.9592586666668</v>
      </c>
      <c r="P1070" s="29">
        <f t="shared" si="482"/>
        <v>0</v>
      </c>
      <c r="Q1070" t="s">
        <v>7819</v>
      </c>
      <c r="R1070" s="5"/>
    </row>
    <row r="1071" spans="1:18" ht="15.75" hidden="1" thickBot="1">
      <c r="A1071" t="s">
        <v>79</v>
      </c>
      <c r="C1071" s="224" t="s">
        <v>637</v>
      </c>
      <c r="D1071" s="22"/>
      <c r="E1071" s="323" t="s">
        <v>606</v>
      </c>
      <c r="F1071" s="1"/>
      <c r="G1071" s="5"/>
      <c r="H1071" s="310">
        <f>SUM(H1059:H1070)</f>
        <v>40741.039999999994</v>
      </c>
      <c r="I1071" s="10"/>
      <c r="J1071" s="10"/>
      <c r="K1071" s="32">
        <f>SUM(K1059:K1070)</f>
        <v>40741.026972000007</v>
      </c>
      <c r="L1071" s="28">
        <f>SUM(L1059:L1070)</f>
        <v>-1.3027999996211292E-2</v>
      </c>
      <c r="M1071" s="10"/>
      <c r="N1071" s="5"/>
      <c r="O1071" s="28">
        <f>SUM(O1059:O1070)</f>
        <v>53639.511104000012</v>
      </c>
      <c r="P1071" s="28">
        <f>SUM(P1059:P1070)</f>
        <v>12898.484131999998</v>
      </c>
    </row>
    <row r="1072" spans="1:18" hidden="1">
      <c r="A1072" t="s">
        <v>80</v>
      </c>
      <c r="B1072" t="s">
        <v>1585</v>
      </c>
      <c r="C1072" s="224" t="s">
        <v>7842</v>
      </c>
      <c r="D1072" s="221">
        <v>315.02</v>
      </c>
      <c r="E1072" s="324">
        <v>42947</v>
      </c>
      <c r="F1072" s="9">
        <v>4090278.8</v>
      </c>
      <c r="G1072" s="18">
        <v>1.3599999999999999E-2</v>
      </c>
      <c r="H1072" s="299">
        <v>4635.6499999999996</v>
      </c>
      <c r="I1072" s="15">
        <v>4148765.24</v>
      </c>
      <c r="J1072" s="11">
        <f t="shared" ref="J1072:J1083" si="483">G1072</f>
        <v>1.3599999999999999E-2</v>
      </c>
      <c r="K1072" s="31">
        <f t="shared" ref="K1072:K1083" si="484">I1072*J1072/12</f>
        <v>4701.9339386666661</v>
      </c>
      <c r="L1072" s="289">
        <f t="shared" ref="L1072:L1083" si="485">K1072-H1072</f>
        <v>66.283938666666472</v>
      </c>
      <c r="M1072" s="15">
        <f t="shared" ref="M1072:M1083" si="486">I1072</f>
        <v>4148765.24</v>
      </c>
      <c r="N1072" s="5">
        <f>VLOOKUP(CONCATENATE(A1072,"-6"),'Restated Depr'!$B$6:$G$7674,6,0)</f>
        <v>6.5299999999999997E-2</v>
      </c>
      <c r="O1072" s="289">
        <f t="shared" ref="O1072:O1083" si="487">M1072*N1072/12</f>
        <v>22576.197514333337</v>
      </c>
      <c r="P1072" s="289">
        <f t="shared" ref="P1072:P1083" si="488">O1072-K1072</f>
        <v>17874.263575666671</v>
      </c>
      <c r="Q1072" t="s">
        <v>7819</v>
      </c>
    </row>
    <row r="1073" spans="1:18" hidden="1">
      <c r="A1073" t="s">
        <v>80</v>
      </c>
      <c r="B1073" t="s">
        <v>1586</v>
      </c>
      <c r="C1073" s="224" t="s">
        <v>7842</v>
      </c>
      <c r="D1073" s="221">
        <v>315.02</v>
      </c>
      <c r="E1073" s="324">
        <v>42978</v>
      </c>
      <c r="F1073" s="1">
        <v>4090278.8</v>
      </c>
      <c r="G1073" s="18">
        <v>1.3599999999999999E-2</v>
      </c>
      <c r="H1073" s="298">
        <v>4635.6499999999996</v>
      </c>
      <c r="I1073" s="10">
        <v>4148765.24</v>
      </c>
      <c r="J1073" s="11">
        <f t="shared" si="483"/>
        <v>1.3599999999999999E-2</v>
      </c>
      <c r="K1073" s="30">
        <f t="shared" si="484"/>
        <v>4701.9339386666661</v>
      </c>
      <c r="L1073" s="29">
        <f t="shared" si="485"/>
        <v>66.283938666666472</v>
      </c>
      <c r="M1073" s="10">
        <f t="shared" si="486"/>
        <v>4148765.24</v>
      </c>
      <c r="N1073" s="5">
        <f>VLOOKUP(CONCATENATE(A1073,"-6"),'Restated Depr'!$B$6:$G$7674,6,0)</f>
        <v>6.5299999999999997E-2</v>
      </c>
      <c r="O1073" s="29">
        <f t="shared" si="487"/>
        <v>22576.197514333337</v>
      </c>
      <c r="P1073" s="29">
        <f t="shared" si="488"/>
        <v>17874.263575666671</v>
      </c>
      <c r="Q1073" t="s">
        <v>7819</v>
      </c>
    </row>
    <row r="1074" spans="1:18" hidden="1">
      <c r="A1074" t="s">
        <v>80</v>
      </c>
      <c r="B1074" t="s">
        <v>1587</v>
      </c>
      <c r="C1074" s="224" t="s">
        <v>7842</v>
      </c>
      <c r="D1074" s="221">
        <v>315.02</v>
      </c>
      <c r="E1074" s="324">
        <v>43008</v>
      </c>
      <c r="F1074" s="1">
        <v>4090278.8</v>
      </c>
      <c r="G1074" s="18">
        <v>1.3599999999999999E-2</v>
      </c>
      <c r="H1074" s="298">
        <v>4635.6499999999996</v>
      </c>
      <c r="I1074" s="10">
        <v>4148765.24</v>
      </c>
      <c r="J1074" s="11">
        <f t="shared" si="483"/>
        <v>1.3599999999999999E-2</v>
      </c>
      <c r="K1074" s="30">
        <f t="shared" si="484"/>
        <v>4701.9339386666661</v>
      </c>
      <c r="L1074" s="29">
        <f t="shared" si="485"/>
        <v>66.283938666666472</v>
      </c>
      <c r="M1074" s="10">
        <f t="shared" si="486"/>
        <v>4148765.24</v>
      </c>
      <c r="N1074" s="5">
        <f>VLOOKUP(CONCATENATE(A1074,"-6"),'Restated Depr'!$B$6:$G$7674,6,0)</f>
        <v>6.5299999999999997E-2</v>
      </c>
      <c r="O1074" s="29">
        <f t="shared" si="487"/>
        <v>22576.197514333337</v>
      </c>
      <c r="P1074" s="29">
        <f t="shared" si="488"/>
        <v>17874.263575666671</v>
      </c>
      <c r="Q1074" t="s">
        <v>7819</v>
      </c>
    </row>
    <row r="1075" spans="1:18" hidden="1">
      <c r="A1075" t="s">
        <v>80</v>
      </c>
      <c r="B1075" t="s">
        <v>1588</v>
      </c>
      <c r="C1075" s="224" t="s">
        <v>7842</v>
      </c>
      <c r="D1075" s="221">
        <v>315.02</v>
      </c>
      <c r="E1075" s="324">
        <v>43039</v>
      </c>
      <c r="F1075" s="1">
        <v>4091483.93</v>
      </c>
      <c r="G1075" s="18">
        <v>1.3599999999999999E-2</v>
      </c>
      <c r="H1075" s="298">
        <v>4637.0200000000004</v>
      </c>
      <c r="I1075" s="10">
        <v>4148765.24</v>
      </c>
      <c r="J1075" s="11">
        <f t="shared" si="483"/>
        <v>1.3599999999999999E-2</v>
      </c>
      <c r="K1075" s="30">
        <f t="shared" si="484"/>
        <v>4701.9339386666661</v>
      </c>
      <c r="L1075" s="29">
        <f t="shared" si="485"/>
        <v>64.913938666665672</v>
      </c>
      <c r="M1075" s="10">
        <f t="shared" si="486"/>
        <v>4148765.24</v>
      </c>
      <c r="N1075" s="5">
        <f>VLOOKUP(CONCATENATE(A1075,"-6"),'Restated Depr'!$B$6:$G$7674,6,0)</f>
        <v>6.5299999999999997E-2</v>
      </c>
      <c r="O1075" s="29">
        <f t="shared" si="487"/>
        <v>22576.197514333337</v>
      </c>
      <c r="P1075" s="29">
        <f t="shared" si="488"/>
        <v>17874.263575666671</v>
      </c>
      <c r="Q1075" t="s">
        <v>7819</v>
      </c>
    </row>
    <row r="1076" spans="1:18" hidden="1">
      <c r="A1076" t="s">
        <v>80</v>
      </c>
      <c r="B1076" t="s">
        <v>1589</v>
      </c>
      <c r="C1076" s="224" t="s">
        <v>7842</v>
      </c>
      <c r="D1076" s="221">
        <v>315.02</v>
      </c>
      <c r="E1076" s="324">
        <v>43069</v>
      </c>
      <c r="F1076" s="1">
        <v>4096686.56</v>
      </c>
      <c r="G1076" s="18">
        <v>1.3599999999999999E-2</v>
      </c>
      <c r="H1076" s="298">
        <v>4642.91</v>
      </c>
      <c r="I1076" s="10">
        <v>4148765.24</v>
      </c>
      <c r="J1076" s="11">
        <f t="shared" si="483"/>
        <v>1.3599999999999999E-2</v>
      </c>
      <c r="K1076" s="30">
        <f t="shared" si="484"/>
        <v>4701.9339386666661</v>
      </c>
      <c r="L1076" s="29">
        <f t="shared" si="485"/>
        <v>59.023938666666254</v>
      </c>
      <c r="M1076" s="10">
        <f t="shared" si="486"/>
        <v>4148765.24</v>
      </c>
      <c r="N1076" s="5">
        <f>VLOOKUP(CONCATENATE(A1076,"-6"),'Restated Depr'!$B$6:$G$7674,6,0)</f>
        <v>6.5299999999999997E-2</v>
      </c>
      <c r="O1076" s="29">
        <f t="shared" si="487"/>
        <v>22576.197514333337</v>
      </c>
      <c r="P1076" s="29">
        <f t="shared" si="488"/>
        <v>17874.263575666671</v>
      </c>
      <c r="Q1076" t="s">
        <v>7819</v>
      </c>
    </row>
    <row r="1077" spans="1:18" hidden="1">
      <c r="A1077" t="s">
        <v>80</v>
      </c>
      <c r="B1077" t="s">
        <v>1590</v>
      </c>
      <c r="C1077" s="224" t="s">
        <v>7842</v>
      </c>
      <c r="D1077" s="221">
        <v>315.02</v>
      </c>
      <c r="E1077" s="324">
        <v>43100</v>
      </c>
      <c r="F1077" s="1">
        <v>4124238.4</v>
      </c>
      <c r="G1077" s="18">
        <v>3.5299999999999998E-2</v>
      </c>
      <c r="H1077" s="298">
        <v>12132.13</v>
      </c>
      <c r="I1077" s="10">
        <v>4148765.24</v>
      </c>
      <c r="J1077" s="11">
        <f t="shared" si="483"/>
        <v>3.5299999999999998E-2</v>
      </c>
      <c r="K1077" s="30">
        <f t="shared" si="484"/>
        <v>12204.284414333333</v>
      </c>
      <c r="L1077" s="29">
        <f t="shared" si="485"/>
        <v>72.154414333333989</v>
      </c>
      <c r="M1077" s="10">
        <f t="shared" si="486"/>
        <v>4148765.24</v>
      </c>
      <c r="N1077" s="5">
        <f>VLOOKUP(CONCATENATE(A1077,"-6"),'Restated Depr'!$B$6:$G$7674,6,0)</f>
        <v>6.5299999999999997E-2</v>
      </c>
      <c r="O1077" s="29">
        <f t="shared" si="487"/>
        <v>22576.197514333337</v>
      </c>
      <c r="P1077" s="29">
        <f t="shared" si="488"/>
        <v>10371.913100000003</v>
      </c>
      <c r="Q1077" t="s">
        <v>7819</v>
      </c>
    </row>
    <row r="1078" spans="1:18" hidden="1">
      <c r="A1078" t="s">
        <v>80</v>
      </c>
      <c r="B1078" t="s">
        <v>1591</v>
      </c>
      <c r="C1078" s="224" t="s">
        <v>7842</v>
      </c>
      <c r="D1078" s="221">
        <v>315.02</v>
      </c>
      <c r="E1078" s="324">
        <v>43131</v>
      </c>
      <c r="F1078" s="1">
        <v>4139010.11</v>
      </c>
      <c r="G1078" s="5">
        <v>6.5299999999999997E-2</v>
      </c>
      <c r="H1078" s="298">
        <v>22523.11</v>
      </c>
      <c r="I1078" s="10">
        <v>4148765.24</v>
      </c>
      <c r="J1078" s="11">
        <f t="shared" si="483"/>
        <v>6.5299999999999997E-2</v>
      </c>
      <c r="K1078" s="30">
        <f t="shared" si="484"/>
        <v>22576.197514333337</v>
      </c>
      <c r="L1078" s="29">
        <f t="shared" si="485"/>
        <v>53.087514333336003</v>
      </c>
      <c r="M1078" s="10">
        <f t="shared" si="486"/>
        <v>4148765.24</v>
      </c>
      <c r="N1078" s="5">
        <f>VLOOKUP(CONCATENATE(A1078,"-6"),'Restated Depr'!$B$6:$G$7674,6,0)</f>
        <v>6.5299999999999997E-2</v>
      </c>
      <c r="O1078" s="29">
        <f t="shared" si="487"/>
        <v>22576.197514333337</v>
      </c>
      <c r="P1078" s="29">
        <f t="shared" si="488"/>
        <v>0</v>
      </c>
      <c r="Q1078" t="s">
        <v>7819</v>
      </c>
    </row>
    <row r="1079" spans="1:18" hidden="1">
      <c r="A1079" t="s">
        <v>80</v>
      </c>
      <c r="B1079" t="s">
        <v>1592</v>
      </c>
      <c r="C1079" s="224" t="s">
        <v>7842</v>
      </c>
      <c r="D1079" s="221">
        <v>315.02</v>
      </c>
      <c r="E1079" s="324">
        <v>43159</v>
      </c>
      <c r="F1079" s="1">
        <v>4130227.49</v>
      </c>
      <c r="G1079" s="5">
        <v>6.5299999999999997E-2</v>
      </c>
      <c r="H1079" s="298">
        <v>22475.319999999996</v>
      </c>
      <c r="I1079" s="10">
        <v>4148765.24</v>
      </c>
      <c r="J1079" s="11">
        <f t="shared" si="483"/>
        <v>6.5299999999999997E-2</v>
      </c>
      <c r="K1079" s="30">
        <f t="shared" si="484"/>
        <v>22576.197514333337</v>
      </c>
      <c r="L1079" s="29">
        <f t="shared" si="485"/>
        <v>100.87751433334051</v>
      </c>
      <c r="M1079" s="10">
        <f t="shared" si="486"/>
        <v>4148765.24</v>
      </c>
      <c r="N1079" s="5">
        <f>VLOOKUP(CONCATENATE(A1079,"-6"),'Restated Depr'!$B$6:$G$7674,6,0)</f>
        <v>6.5299999999999997E-2</v>
      </c>
      <c r="O1079" s="29">
        <f t="shared" si="487"/>
        <v>22576.197514333337</v>
      </c>
      <c r="P1079" s="29">
        <f t="shared" si="488"/>
        <v>0</v>
      </c>
      <c r="Q1079" t="s">
        <v>7819</v>
      </c>
    </row>
    <row r="1080" spans="1:18" hidden="1">
      <c r="A1080" t="s">
        <v>80</v>
      </c>
      <c r="B1080" t="s">
        <v>1593</v>
      </c>
      <c r="C1080" s="224" t="s">
        <v>7842</v>
      </c>
      <c r="D1080" s="221">
        <v>315.02</v>
      </c>
      <c r="E1080" s="324">
        <v>43190</v>
      </c>
      <c r="F1080" s="1">
        <v>4130227.49</v>
      </c>
      <c r="G1080" s="5">
        <v>6.5299999999999997E-2</v>
      </c>
      <c r="H1080" s="298">
        <v>22475.319999999996</v>
      </c>
      <c r="I1080" s="10">
        <v>4148765.24</v>
      </c>
      <c r="J1080" s="11">
        <f t="shared" si="483"/>
        <v>6.5299999999999997E-2</v>
      </c>
      <c r="K1080" s="30">
        <f t="shared" si="484"/>
        <v>22576.197514333337</v>
      </c>
      <c r="L1080" s="29">
        <f t="shared" si="485"/>
        <v>100.87751433334051</v>
      </c>
      <c r="M1080" s="10">
        <f t="shared" si="486"/>
        <v>4148765.24</v>
      </c>
      <c r="N1080" s="5">
        <f>VLOOKUP(CONCATENATE(A1080,"-6"),'Restated Depr'!$B$6:$G$7674,6,0)</f>
        <v>6.5299999999999997E-2</v>
      </c>
      <c r="O1080" s="29">
        <f t="shared" si="487"/>
        <v>22576.197514333337</v>
      </c>
      <c r="P1080" s="29">
        <f t="shared" si="488"/>
        <v>0</v>
      </c>
      <c r="Q1080" t="s">
        <v>7819</v>
      </c>
    </row>
    <row r="1081" spans="1:18" hidden="1">
      <c r="A1081" t="s">
        <v>80</v>
      </c>
      <c r="B1081" t="s">
        <v>1594</v>
      </c>
      <c r="C1081" s="224" t="s">
        <v>7842</v>
      </c>
      <c r="D1081" s="221">
        <v>315.02</v>
      </c>
      <c r="E1081" s="324">
        <v>43220</v>
      </c>
      <c r="F1081" s="1">
        <v>4130227.49</v>
      </c>
      <c r="G1081" s="5">
        <v>6.5299999999999997E-2</v>
      </c>
      <c r="H1081" s="298">
        <v>22475.319999999996</v>
      </c>
      <c r="I1081" s="10">
        <v>4148765.24</v>
      </c>
      <c r="J1081" s="11">
        <f t="shared" si="483"/>
        <v>6.5299999999999997E-2</v>
      </c>
      <c r="K1081" s="30">
        <f t="shared" si="484"/>
        <v>22576.197514333337</v>
      </c>
      <c r="L1081" s="29">
        <f t="shared" si="485"/>
        <v>100.87751433334051</v>
      </c>
      <c r="M1081" s="10">
        <f t="shared" si="486"/>
        <v>4148765.24</v>
      </c>
      <c r="N1081" s="5">
        <f>VLOOKUP(CONCATENATE(A1081,"-6"),'Restated Depr'!$B$6:$G$7674,6,0)</f>
        <v>6.5299999999999997E-2</v>
      </c>
      <c r="O1081" s="29">
        <f t="shared" si="487"/>
        <v>22576.197514333337</v>
      </c>
      <c r="P1081" s="29">
        <f t="shared" si="488"/>
        <v>0</v>
      </c>
      <c r="Q1081" t="s">
        <v>7819</v>
      </c>
    </row>
    <row r="1082" spans="1:18" hidden="1">
      <c r="A1082" t="s">
        <v>80</v>
      </c>
      <c r="B1082" t="s">
        <v>1595</v>
      </c>
      <c r="C1082" s="224" t="s">
        <v>7842</v>
      </c>
      <c r="D1082" s="221">
        <v>315.02</v>
      </c>
      <c r="E1082" s="324">
        <v>43251</v>
      </c>
      <c r="F1082" s="1">
        <v>4139375.99</v>
      </c>
      <c r="G1082" s="5">
        <v>6.5299999999999997E-2</v>
      </c>
      <c r="H1082" s="298">
        <v>22525.099999999995</v>
      </c>
      <c r="I1082" s="10">
        <v>4148765.24</v>
      </c>
      <c r="J1082" s="11">
        <f t="shared" si="483"/>
        <v>6.5299999999999997E-2</v>
      </c>
      <c r="K1082" s="30">
        <f t="shared" si="484"/>
        <v>22576.197514333337</v>
      </c>
      <c r="L1082" s="29">
        <f t="shared" si="485"/>
        <v>51.097514333341678</v>
      </c>
      <c r="M1082" s="10">
        <f t="shared" si="486"/>
        <v>4148765.24</v>
      </c>
      <c r="N1082" s="5">
        <f>VLOOKUP(CONCATENATE(A1082,"-6"),'Restated Depr'!$B$6:$G$7674,6,0)</f>
        <v>6.5299999999999997E-2</v>
      </c>
      <c r="O1082" s="29">
        <f t="shared" si="487"/>
        <v>22576.197514333337</v>
      </c>
      <c r="P1082" s="29">
        <f t="shared" si="488"/>
        <v>0</v>
      </c>
      <c r="Q1082" t="s">
        <v>7819</v>
      </c>
    </row>
    <row r="1083" spans="1:18" hidden="1">
      <c r="A1083" t="s">
        <v>80</v>
      </c>
      <c r="B1083" t="s">
        <v>1596</v>
      </c>
      <c r="C1083" s="224" t="s">
        <v>7842</v>
      </c>
      <c r="D1083" s="221">
        <v>315.02</v>
      </c>
      <c r="E1083" s="324">
        <v>43281</v>
      </c>
      <c r="F1083" s="1">
        <v>4148765.24</v>
      </c>
      <c r="G1083" s="5">
        <v>6.5299999999999997E-2</v>
      </c>
      <c r="H1083" s="298">
        <v>22576.2</v>
      </c>
      <c r="I1083" s="10">
        <v>4148765.24</v>
      </c>
      <c r="J1083" s="11">
        <f t="shared" si="483"/>
        <v>6.5299999999999997E-2</v>
      </c>
      <c r="K1083" s="30">
        <f t="shared" si="484"/>
        <v>22576.197514333337</v>
      </c>
      <c r="L1083" s="29">
        <f t="shared" si="485"/>
        <v>-2.4856666641426273E-3</v>
      </c>
      <c r="M1083" s="10">
        <f t="shared" si="486"/>
        <v>4148765.24</v>
      </c>
      <c r="N1083" s="5">
        <f>VLOOKUP(CONCATENATE(A1083,"-6"),'Restated Depr'!$B$6:$G$7674,6,0)</f>
        <v>6.5299999999999997E-2</v>
      </c>
      <c r="O1083" s="29">
        <f t="shared" si="487"/>
        <v>22576.197514333337</v>
      </c>
      <c r="P1083" s="29">
        <f t="shared" si="488"/>
        <v>0</v>
      </c>
      <c r="Q1083" t="s">
        <v>7819</v>
      </c>
      <c r="R1083" s="5"/>
    </row>
    <row r="1084" spans="1:18" ht="15.75" hidden="1" thickBot="1">
      <c r="A1084" t="s">
        <v>80</v>
      </c>
      <c r="C1084" s="224" t="s">
        <v>637</v>
      </c>
      <c r="D1084" s="22"/>
      <c r="E1084" s="323" t="s">
        <v>606</v>
      </c>
      <c r="F1084" s="1"/>
      <c r="G1084" s="5"/>
      <c r="H1084" s="310">
        <f>SUM(H1072:H1083)</f>
        <v>170369.38</v>
      </c>
      <c r="I1084" s="10"/>
      <c r="J1084" s="10"/>
      <c r="K1084" s="32">
        <f>SUM(K1072:K1083)</f>
        <v>171171.13919366669</v>
      </c>
      <c r="L1084" s="28">
        <f>SUM(L1072:L1083)</f>
        <v>801.75919366670041</v>
      </c>
      <c r="M1084" s="10"/>
      <c r="N1084" s="5"/>
      <c r="O1084" s="28">
        <f>SUM(O1072:O1083)</f>
        <v>270914.37017199997</v>
      </c>
      <c r="P1084" s="28">
        <f>SUM(P1072:P1083)</f>
        <v>99743.230978333362</v>
      </c>
    </row>
    <row r="1085" spans="1:18" hidden="1">
      <c r="A1085" t="s">
        <v>81</v>
      </c>
      <c r="B1085" t="s">
        <v>1597</v>
      </c>
      <c r="C1085" s="224" t="s">
        <v>7842</v>
      </c>
      <c r="D1085" s="221">
        <v>315.02999999999997</v>
      </c>
      <c r="E1085" s="324">
        <v>42947</v>
      </c>
      <c r="F1085" s="9">
        <v>7157350.9000000004</v>
      </c>
      <c r="G1085" s="18">
        <v>1.2800000000000001E-2</v>
      </c>
      <c r="H1085" s="299">
        <v>7634.5099999999993</v>
      </c>
      <c r="I1085" s="15">
        <v>7156215.75</v>
      </c>
      <c r="J1085" s="11">
        <f t="shared" ref="J1085:J1096" si="489">G1085</f>
        <v>1.2800000000000001E-2</v>
      </c>
      <c r="K1085" s="31">
        <f t="shared" ref="K1085:K1096" si="490">I1085*J1085/12</f>
        <v>7633.2968000000001</v>
      </c>
      <c r="L1085" s="289">
        <f t="shared" ref="L1085:L1096" si="491">K1085-H1085</f>
        <v>-1.2131999999992331</v>
      </c>
      <c r="M1085" s="15">
        <f t="shared" ref="M1085:M1096" si="492">I1085</f>
        <v>7156215.75</v>
      </c>
      <c r="N1085" s="5">
        <f>VLOOKUP(CONCATENATE(A1085,"-6"),'Restated Depr'!$B$6:$G$7674,6,0)</f>
        <v>4.0099999999999997E-2</v>
      </c>
      <c r="O1085" s="289">
        <f t="shared" ref="O1085:O1096" si="493">M1085*N1085/12</f>
        <v>23913.687631249999</v>
      </c>
      <c r="P1085" s="289">
        <f t="shared" ref="P1085:P1096" si="494">O1085-K1085</f>
        <v>16280.390831249999</v>
      </c>
      <c r="Q1085" t="s">
        <v>7819</v>
      </c>
    </row>
    <row r="1086" spans="1:18" hidden="1">
      <c r="A1086" t="s">
        <v>81</v>
      </c>
      <c r="B1086" t="s">
        <v>1598</v>
      </c>
      <c r="C1086" s="224" t="s">
        <v>7842</v>
      </c>
      <c r="D1086" s="221">
        <v>315.02999999999997</v>
      </c>
      <c r="E1086" s="324">
        <v>42978</v>
      </c>
      <c r="F1086" s="1">
        <v>7419263.21</v>
      </c>
      <c r="G1086" s="18">
        <v>1.2800000000000001E-2</v>
      </c>
      <c r="H1086" s="298">
        <v>7913.88</v>
      </c>
      <c r="I1086" s="10">
        <v>7156215.75</v>
      </c>
      <c r="J1086" s="11">
        <f t="shared" si="489"/>
        <v>1.2800000000000001E-2</v>
      </c>
      <c r="K1086" s="30">
        <f t="shared" si="490"/>
        <v>7633.2968000000001</v>
      </c>
      <c r="L1086" s="29">
        <f t="shared" si="491"/>
        <v>-280.58320000000003</v>
      </c>
      <c r="M1086" s="10">
        <f t="shared" si="492"/>
        <v>7156215.75</v>
      </c>
      <c r="N1086" s="5">
        <f>VLOOKUP(CONCATENATE(A1086,"-6"),'Restated Depr'!$B$6:$G$7674,6,0)</f>
        <v>4.0099999999999997E-2</v>
      </c>
      <c r="O1086" s="29">
        <f t="shared" si="493"/>
        <v>23913.687631249999</v>
      </c>
      <c r="P1086" s="29">
        <f t="shared" si="494"/>
        <v>16280.390831249999</v>
      </c>
      <c r="Q1086" t="s">
        <v>7819</v>
      </c>
    </row>
    <row r="1087" spans="1:18" hidden="1">
      <c r="A1087" t="s">
        <v>81</v>
      </c>
      <c r="B1087" t="s">
        <v>1599</v>
      </c>
      <c r="C1087" s="224" t="s">
        <v>7842</v>
      </c>
      <c r="D1087" s="221">
        <v>315.02999999999997</v>
      </c>
      <c r="E1087" s="324">
        <v>43008</v>
      </c>
      <c r="F1087" s="1">
        <v>7611861.6600000001</v>
      </c>
      <c r="G1087" s="18">
        <v>1.2800000000000001E-2</v>
      </c>
      <c r="H1087" s="298">
        <v>8119.32</v>
      </c>
      <c r="I1087" s="10">
        <v>7156215.75</v>
      </c>
      <c r="J1087" s="11">
        <f t="shared" si="489"/>
        <v>1.2800000000000001E-2</v>
      </c>
      <c r="K1087" s="30">
        <f t="shared" si="490"/>
        <v>7633.2968000000001</v>
      </c>
      <c r="L1087" s="29">
        <f t="shared" si="491"/>
        <v>-486.02319999999963</v>
      </c>
      <c r="M1087" s="10">
        <f t="shared" si="492"/>
        <v>7156215.75</v>
      </c>
      <c r="N1087" s="5">
        <f>VLOOKUP(CONCATENATE(A1087,"-6"),'Restated Depr'!$B$6:$G$7674,6,0)</f>
        <v>4.0099999999999997E-2</v>
      </c>
      <c r="O1087" s="29">
        <f t="shared" si="493"/>
        <v>23913.687631249999</v>
      </c>
      <c r="P1087" s="29">
        <f t="shared" si="494"/>
        <v>16280.390831249999</v>
      </c>
      <c r="Q1087" t="s">
        <v>7819</v>
      </c>
    </row>
    <row r="1088" spans="1:18" hidden="1">
      <c r="A1088" t="s">
        <v>81</v>
      </c>
      <c r="B1088" t="s">
        <v>1600</v>
      </c>
      <c r="C1088" s="224" t="s">
        <v>7842</v>
      </c>
      <c r="D1088" s="221">
        <v>315.02999999999997</v>
      </c>
      <c r="E1088" s="324">
        <v>43039</v>
      </c>
      <c r="F1088" s="1">
        <v>7619437.8899999997</v>
      </c>
      <c r="G1088" s="18">
        <v>1.2800000000000001E-2</v>
      </c>
      <c r="H1088" s="298">
        <v>8127.3999999999987</v>
      </c>
      <c r="I1088" s="10">
        <v>7156215.75</v>
      </c>
      <c r="J1088" s="11">
        <f t="shared" si="489"/>
        <v>1.2800000000000001E-2</v>
      </c>
      <c r="K1088" s="30">
        <f t="shared" si="490"/>
        <v>7633.2968000000001</v>
      </c>
      <c r="L1088" s="29">
        <f t="shared" si="491"/>
        <v>-494.10319999999865</v>
      </c>
      <c r="M1088" s="10">
        <f t="shared" si="492"/>
        <v>7156215.75</v>
      </c>
      <c r="N1088" s="5">
        <f>VLOOKUP(CONCATENATE(A1088,"-6"),'Restated Depr'!$B$6:$G$7674,6,0)</f>
        <v>4.0099999999999997E-2</v>
      </c>
      <c r="O1088" s="29">
        <f t="shared" si="493"/>
        <v>23913.687631249999</v>
      </c>
      <c r="P1088" s="29">
        <f t="shared" si="494"/>
        <v>16280.390831249999</v>
      </c>
      <c r="Q1088" t="s">
        <v>7819</v>
      </c>
    </row>
    <row r="1089" spans="1:18" hidden="1">
      <c r="A1089" t="s">
        <v>81</v>
      </c>
      <c r="B1089" t="s">
        <v>1601</v>
      </c>
      <c r="C1089" s="224" t="s">
        <v>7842</v>
      </c>
      <c r="D1089" s="221">
        <v>315.02999999999997</v>
      </c>
      <c r="E1089" s="324">
        <v>43069</v>
      </c>
      <c r="F1089" s="1">
        <v>7634305.2400000002</v>
      </c>
      <c r="G1089" s="18">
        <v>1.2800000000000001E-2</v>
      </c>
      <c r="H1089" s="298">
        <v>8143.2599999999993</v>
      </c>
      <c r="I1089" s="10">
        <v>7156215.75</v>
      </c>
      <c r="J1089" s="11">
        <f t="shared" si="489"/>
        <v>1.2800000000000001E-2</v>
      </c>
      <c r="K1089" s="30">
        <f t="shared" si="490"/>
        <v>7633.2968000000001</v>
      </c>
      <c r="L1089" s="29">
        <f t="shared" si="491"/>
        <v>-509.96319999999923</v>
      </c>
      <c r="M1089" s="10">
        <f t="shared" si="492"/>
        <v>7156215.75</v>
      </c>
      <c r="N1089" s="5">
        <f>VLOOKUP(CONCATENATE(A1089,"-6"),'Restated Depr'!$B$6:$G$7674,6,0)</f>
        <v>4.0099999999999997E-2</v>
      </c>
      <c r="O1089" s="29">
        <f t="shared" si="493"/>
        <v>23913.687631249999</v>
      </c>
      <c r="P1089" s="29">
        <f t="shared" si="494"/>
        <v>16280.390831249999</v>
      </c>
      <c r="Q1089" t="s">
        <v>7819</v>
      </c>
    </row>
    <row r="1090" spans="1:18" hidden="1">
      <c r="A1090" t="s">
        <v>81</v>
      </c>
      <c r="B1090" t="s">
        <v>1602</v>
      </c>
      <c r="C1090" s="224" t="s">
        <v>7842</v>
      </c>
      <c r="D1090" s="221">
        <v>315.02999999999997</v>
      </c>
      <c r="E1090" s="324">
        <v>43100</v>
      </c>
      <c r="F1090" s="1">
        <v>7635518.0499999998</v>
      </c>
      <c r="G1090" s="18">
        <v>2.4299999999999999E-2</v>
      </c>
      <c r="H1090" s="298">
        <v>15461.92</v>
      </c>
      <c r="I1090" s="10">
        <v>7156215.75</v>
      </c>
      <c r="J1090" s="11">
        <f t="shared" si="489"/>
        <v>2.4299999999999999E-2</v>
      </c>
      <c r="K1090" s="30">
        <f t="shared" si="490"/>
        <v>14491.336893749998</v>
      </c>
      <c r="L1090" s="29">
        <f t="shared" si="491"/>
        <v>-970.58310625000195</v>
      </c>
      <c r="M1090" s="10">
        <f t="shared" si="492"/>
        <v>7156215.75</v>
      </c>
      <c r="N1090" s="5">
        <f>VLOOKUP(CONCATENATE(A1090,"-6"),'Restated Depr'!$B$6:$G$7674,6,0)</f>
        <v>4.0099999999999997E-2</v>
      </c>
      <c r="O1090" s="29">
        <f t="shared" si="493"/>
        <v>23913.687631249999</v>
      </c>
      <c r="P1090" s="29">
        <f t="shared" si="494"/>
        <v>9422.3507375000008</v>
      </c>
      <c r="Q1090" t="s">
        <v>7819</v>
      </c>
    </row>
    <row r="1091" spans="1:18" hidden="1">
      <c r="A1091" t="s">
        <v>81</v>
      </c>
      <c r="B1091" t="s">
        <v>1603</v>
      </c>
      <c r="C1091" s="224" t="s">
        <v>7842</v>
      </c>
      <c r="D1091" s="221">
        <v>315.02999999999997</v>
      </c>
      <c r="E1091" s="324">
        <v>43131</v>
      </c>
      <c r="F1091" s="1">
        <v>7386798.9500000002</v>
      </c>
      <c r="G1091" s="5">
        <v>4.0099999999999997E-2</v>
      </c>
      <c r="H1091" s="298">
        <v>24684.219999999998</v>
      </c>
      <c r="I1091" s="10">
        <v>7156215.75</v>
      </c>
      <c r="J1091" s="11">
        <f t="shared" si="489"/>
        <v>4.0099999999999997E-2</v>
      </c>
      <c r="K1091" s="30">
        <f t="shared" si="490"/>
        <v>23913.687631249999</v>
      </c>
      <c r="L1091" s="29">
        <f t="shared" si="491"/>
        <v>-770.53236874999857</v>
      </c>
      <c r="M1091" s="10">
        <f t="shared" si="492"/>
        <v>7156215.75</v>
      </c>
      <c r="N1091" s="5">
        <f>VLOOKUP(CONCATENATE(A1091,"-6"),'Restated Depr'!$B$6:$G$7674,6,0)</f>
        <v>4.0099999999999997E-2</v>
      </c>
      <c r="O1091" s="29">
        <f t="shared" si="493"/>
        <v>23913.687631249999</v>
      </c>
      <c r="P1091" s="29">
        <f t="shared" si="494"/>
        <v>0</v>
      </c>
      <c r="Q1091" t="s">
        <v>7819</v>
      </c>
    </row>
    <row r="1092" spans="1:18" hidden="1">
      <c r="A1092" t="s">
        <v>81</v>
      </c>
      <c r="B1092" t="s">
        <v>1604</v>
      </c>
      <c r="C1092" s="224" t="s">
        <v>7842</v>
      </c>
      <c r="D1092" s="221">
        <v>315.02999999999997</v>
      </c>
      <c r="E1092" s="324">
        <v>43159</v>
      </c>
      <c r="F1092" s="1">
        <v>7144669.4800000004</v>
      </c>
      <c r="G1092" s="5">
        <v>4.0099999999999997E-2</v>
      </c>
      <c r="H1092" s="298">
        <v>23875.099999999995</v>
      </c>
      <c r="I1092" s="10">
        <v>7156215.75</v>
      </c>
      <c r="J1092" s="11">
        <f t="shared" si="489"/>
        <v>4.0099999999999997E-2</v>
      </c>
      <c r="K1092" s="30">
        <f t="shared" si="490"/>
        <v>23913.687631249999</v>
      </c>
      <c r="L1092" s="29">
        <f t="shared" si="491"/>
        <v>38.587631250004051</v>
      </c>
      <c r="M1092" s="10">
        <f t="shared" si="492"/>
        <v>7156215.75</v>
      </c>
      <c r="N1092" s="5">
        <f>VLOOKUP(CONCATENATE(A1092,"-6"),'Restated Depr'!$B$6:$G$7674,6,0)</f>
        <v>4.0099999999999997E-2</v>
      </c>
      <c r="O1092" s="29">
        <f t="shared" si="493"/>
        <v>23913.687631249999</v>
      </c>
      <c r="P1092" s="29">
        <f t="shared" si="494"/>
        <v>0</v>
      </c>
      <c r="Q1092" t="s">
        <v>7819</v>
      </c>
    </row>
    <row r="1093" spans="1:18" hidden="1">
      <c r="A1093" t="s">
        <v>81</v>
      </c>
      <c r="B1093" t="s">
        <v>1605</v>
      </c>
      <c r="C1093" s="224" t="s">
        <v>7842</v>
      </c>
      <c r="D1093" s="221">
        <v>315.02999999999997</v>
      </c>
      <c r="E1093" s="324">
        <v>43190</v>
      </c>
      <c r="F1093" s="1">
        <v>7145629.6299999999</v>
      </c>
      <c r="G1093" s="5">
        <v>4.0099999999999997E-2</v>
      </c>
      <c r="H1093" s="298">
        <v>23878.309999999998</v>
      </c>
      <c r="I1093" s="10">
        <v>7156215.75</v>
      </c>
      <c r="J1093" s="11">
        <f t="shared" si="489"/>
        <v>4.0099999999999997E-2</v>
      </c>
      <c r="K1093" s="30">
        <f t="shared" si="490"/>
        <v>23913.687631249999</v>
      </c>
      <c r="L1093" s="29">
        <f t="shared" si="491"/>
        <v>35.377631250001286</v>
      </c>
      <c r="M1093" s="10">
        <f t="shared" si="492"/>
        <v>7156215.75</v>
      </c>
      <c r="N1093" s="5">
        <f>VLOOKUP(CONCATENATE(A1093,"-6"),'Restated Depr'!$B$6:$G$7674,6,0)</f>
        <v>4.0099999999999997E-2</v>
      </c>
      <c r="O1093" s="29">
        <f t="shared" si="493"/>
        <v>23913.687631249999</v>
      </c>
      <c r="P1093" s="29">
        <f t="shared" si="494"/>
        <v>0</v>
      </c>
      <c r="Q1093" t="s">
        <v>7819</v>
      </c>
    </row>
    <row r="1094" spans="1:18" hidden="1">
      <c r="A1094" t="s">
        <v>81</v>
      </c>
      <c r="B1094" t="s">
        <v>1606</v>
      </c>
      <c r="C1094" s="224" t="s">
        <v>7842</v>
      </c>
      <c r="D1094" s="221">
        <v>315.02999999999997</v>
      </c>
      <c r="E1094" s="324">
        <v>43220</v>
      </c>
      <c r="F1094" s="1">
        <v>7147556.1799999997</v>
      </c>
      <c r="G1094" s="5">
        <v>4.0099999999999997E-2</v>
      </c>
      <c r="H1094" s="298">
        <v>23884.75</v>
      </c>
      <c r="I1094" s="10">
        <v>7156215.75</v>
      </c>
      <c r="J1094" s="11">
        <f t="shared" si="489"/>
        <v>4.0099999999999997E-2</v>
      </c>
      <c r="K1094" s="30">
        <f t="shared" si="490"/>
        <v>23913.687631249999</v>
      </c>
      <c r="L1094" s="29">
        <f t="shared" si="491"/>
        <v>28.937631249998958</v>
      </c>
      <c r="M1094" s="10">
        <f t="shared" si="492"/>
        <v>7156215.75</v>
      </c>
      <c r="N1094" s="5">
        <f>VLOOKUP(CONCATENATE(A1094,"-6"),'Restated Depr'!$B$6:$G$7674,6,0)</f>
        <v>4.0099999999999997E-2</v>
      </c>
      <c r="O1094" s="29">
        <f t="shared" si="493"/>
        <v>23913.687631249999</v>
      </c>
      <c r="P1094" s="29">
        <f t="shared" si="494"/>
        <v>0</v>
      </c>
      <c r="Q1094" t="s">
        <v>7819</v>
      </c>
    </row>
    <row r="1095" spans="1:18" hidden="1">
      <c r="A1095" t="s">
        <v>81</v>
      </c>
      <c r="B1095" t="s">
        <v>1607</v>
      </c>
      <c r="C1095" s="224" t="s">
        <v>7842</v>
      </c>
      <c r="D1095" s="221">
        <v>315.02999999999997</v>
      </c>
      <c r="E1095" s="324">
        <v>43251</v>
      </c>
      <c r="F1095" s="1">
        <v>7149669.6299999999</v>
      </c>
      <c r="G1095" s="5">
        <v>4.0099999999999997E-2</v>
      </c>
      <c r="H1095" s="298">
        <v>23891.81</v>
      </c>
      <c r="I1095" s="10">
        <v>7156215.75</v>
      </c>
      <c r="J1095" s="11">
        <f t="shared" si="489"/>
        <v>4.0099999999999997E-2</v>
      </c>
      <c r="K1095" s="30">
        <f t="shared" si="490"/>
        <v>23913.687631249999</v>
      </c>
      <c r="L1095" s="29">
        <f t="shared" si="491"/>
        <v>21.877631249997648</v>
      </c>
      <c r="M1095" s="10">
        <f t="shared" si="492"/>
        <v>7156215.75</v>
      </c>
      <c r="N1095" s="5">
        <f>VLOOKUP(CONCATENATE(A1095,"-6"),'Restated Depr'!$B$6:$G$7674,6,0)</f>
        <v>4.0099999999999997E-2</v>
      </c>
      <c r="O1095" s="29">
        <f t="shared" si="493"/>
        <v>23913.687631249999</v>
      </c>
      <c r="P1095" s="29">
        <f t="shared" si="494"/>
        <v>0</v>
      </c>
      <c r="Q1095" t="s">
        <v>7819</v>
      </c>
    </row>
    <row r="1096" spans="1:18" hidden="1">
      <c r="A1096" t="s">
        <v>81</v>
      </c>
      <c r="B1096" t="s">
        <v>1608</v>
      </c>
      <c r="C1096" s="224" t="s">
        <v>7842</v>
      </c>
      <c r="D1096" s="221">
        <v>315.02999999999997</v>
      </c>
      <c r="E1096" s="324">
        <v>43281</v>
      </c>
      <c r="F1096" s="1">
        <v>7156215.75</v>
      </c>
      <c r="G1096" s="5">
        <v>4.0099999999999997E-2</v>
      </c>
      <c r="H1096" s="298">
        <v>23913.69</v>
      </c>
      <c r="I1096" s="10">
        <v>7156215.75</v>
      </c>
      <c r="J1096" s="11">
        <f t="shared" si="489"/>
        <v>4.0099999999999997E-2</v>
      </c>
      <c r="K1096" s="30">
        <f t="shared" si="490"/>
        <v>23913.687631249999</v>
      </c>
      <c r="L1096" s="29">
        <f t="shared" si="491"/>
        <v>-2.3687499997322448E-3</v>
      </c>
      <c r="M1096" s="10">
        <f t="shared" si="492"/>
        <v>7156215.75</v>
      </c>
      <c r="N1096" s="5">
        <f>VLOOKUP(CONCATENATE(A1096,"-6"),'Restated Depr'!$B$6:$G$7674,6,0)</f>
        <v>4.0099999999999997E-2</v>
      </c>
      <c r="O1096" s="29">
        <f t="shared" si="493"/>
        <v>23913.687631249999</v>
      </c>
      <c r="P1096" s="29">
        <f t="shared" si="494"/>
        <v>0</v>
      </c>
      <c r="Q1096" t="s">
        <v>7819</v>
      </c>
      <c r="R1096" s="5"/>
    </row>
    <row r="1097" spans="1:18" ht="15.75" hidden="1" thickBot="1">
      <c r="A1097" t="s">
        <v>81</v>
      </c>
      <c r="C1097" s="224" t="s">
        <v>637</v>
      </c>
      <c r="D1097" s="22"/>
      <c r="E1097" s="323" t="s">
        <v>606</v>
      </c>
      <c r="F1097" s="1"/>
      <c r="G1097" s="5"/>
      <c r="H1097" s="310">
        <f>SUM(H1085:H1096)</f>
        <v>199528.16999999998</v>
      </c>
      <c r="I1097" s="10"/>
      <c r="J1097" s="10"/>
      <c r="K1097" s="32">
        <f>SUM(K1085:K1096)</f>
        <v>196139.94668125</v>
      </c>
      <c r="L1097" s="28">
        <f>SUM(L1085:L1096)</f>
        <v>-3388.2233187499951</v>
      </c>
      <c r="M1097" s="10"/>
      <c r="N1097" s="5"/>
      <c r="O1097" s="28">
        <f>SUM(O1085:O1096)</f>
        <v>286964.25157500006</v>
      </c>
      <c r="P1097" s="28">
        <f>SUM(P1085:P1096)</f>
        <v>90824.304893749999</v>
      </c>
    </row>
    <row r="1098" spans="1:18" hidden="1">
      <c r="A1098" t="s">
        <v>82</v>
      </c>
      <c r="B1098" t="s">
        <v>1609</v>
      </c>
      <c r="C1098" s="224" t="s">
        <v>7842</v>
      </c>
      <c r="D1098" s="221">
        <v>315.06</v>
      </c>
      <c r="E1098" s="324">
        <v>42947</v>
      </c>
      <c r="F1098" s="9">
        <v>7639006.2400000002</v>
      </c>
      <c r="G1098" s="18">
        <v>1.2800000000000001E-2</v>
      </c>
      <c r="H1098" s="299">
        <v>8148.27</v>
      </c>
      <c r="I1098" s="15">
        <v>7639006.2400000002</v>
      </c>
      <c r="J1098" s="11">
        <f t="shared" ref="J1098:J1109" si="495">G1098</f>
        <v>1.2800000000000001E-2</v>
      </c>
      <c r="K1098" s="31">
        <f t="shared" ref="K1098:K1109" si="496">I1098*J1098/12</f>
        <v>8148.2733226666678</v>
      </c>
      <c r="L1098" s="289">
        <f t="shared" ref="L1098:L1109" si="497">K1098-H1098</f>
        <v>3.3226666673726868E-3</v>
      </c>
      <c r="M1098" s="15">
        <f t="shared" ref="M1098:M1109" si="498">I1098</f>
        <v>7639006.2400000002</v>
      </c>
      <c r="N1098" s="5">
        <f>VLOOKUP(CONCATENATE(A1098,"-6"),'Restated Depr'!$B$6:$G$7674,6,0)</f>
        <v>3.5499999999999997E-2</v>
      </c>
      <c r="O1098" s="289">
        <f t="shared" ref="O1098:O1109" si="499">M1098*N1098/12</f>
        <v>22598.726793333331</v>
      </c>
      <c r="P1098" s="289">
        <f t="shared" ref="P1098:P1109" si="500">O1098-K1098</f>
        <v>14450.453470666664</v>
      </c>
      <c r="Q1098" t="s">
        <v>7819</v>
      </c>
    </row>
    <row r="1099" spans="1:18" hidden="1">
      <c r="A1099" t="s">
        <v>82</v>
      </c>
      <c r="B1099" t="s">
        <v>1610</v>
      </c>
      <c r="C1099" s="224" t="s">
        <v>7842</v>
      </c>
      <c r="D1099" s="221">
        <v>315.06</v>
      </c>
      <c r="E1099" s="324">
        <v>42978</v>
      </c>
      <c r="F1099" s="1">
        <v>7639006.2400000002</v>
      </c>
      <c r="G1099" s="18">
        <v>1.2800000000000001E-2</v>
      </c>
      <c r="H1099" s="298">
        <v>8148.27</v>
      </c>
      <c r="I1099" s="10">
        <v>7639006.2400000002</v>
      </c>
      <c r="J1099" s="11">
        <f t="shared" si="495"/>
        <v>1.2800000000000001E-2</v>
      </c>
      <c r="K1099" s="30">
        <f t="shared" si="496"/>
        <v>8148.2733226666678</v>
      </c>
      <c r="L1099" s="29">
        <f t="shared" si="497"/>
        <v>3.3226666673726868E-3</v>
      </c>
      <c r="M1099" s="10">
        <f t="shared" si="498"/>
        <v>7639006.2400000002</v>
      </c>
      <c r="N1099" s="5">
        <f>VLOOKUP(CONCATENATE(A1099,"-6"),'Restated Depr'!$B$6:$G$7674,6,0)</f>
        <v>3.5499999999999997E-2</v>
      </c>
      <c r="O1099" s="29">
        <f t="shared" si="499"/>
        <v>22598.726793333331</v>
      </c>
      <c r="P1099" s="29">
        <f t="shared" si="500"/>
        <v>14450.453470666664</v>
      </c>
      <c r="Q1099" t="s">
        <v>7819</v>
      </c>
    </row>
    <row r="1100" spans="1:18" hidden="1">
      <c r="A1100" t="s">
        <v>82</v>
      </c>
      <c r="B1100" t="s">
        <v>1611</v>
      </c>
      <c r="C1100" s="224" t="s">
        <v>7842</v>
      </c>
      <c r="D1100" s="221">
        <v>315.06</v>
      </c>
      <c r="E1100" s="324">
        <v>43008</v>
      </c>
      <c r="F1100" s="1">
        <v>7639006.2400000002</v>
      </c>
      <c r="G1100" s="18">
        <v>1.2800000000000001E-2</v>
      </c>
      <c r="H1100" s="298">
        <v>8148.27</v>
      </c>
      <c r="I1100" s="10">
        <v>7639006.2400000002</v>
      </c>
      <c r="J1100" s="11">
        <f t="shared" si="495"/>
        <v>1.2800000000000001E-2</v>
      </c>
      <c r="K1100" s="30">
        <f t="shared" si="496"/>
        <v>8148.2733226666678</v>
      </c>
      <c r="L1100" s="29">
        <f t="shared" si="497"/>
        <v>3.3226666673726868E-3</v>
      </c>
      <c r="M1100" s="10">
        <f t="shared" si="498"/>
        <v>7639006.2400000002</v>
      </c>
      <c r="N1100" s="5">
        <f>VLOOKUP(CONCATENATE(A1100,"-6"),'Restated Depr'!$B$6:$G$7674,6,0)</f>
        <v>3.5499999999999997E-2</v>
      </c>
      <c r="O1100" s="29">
        <f t="shared" si="499"/>
        <v>22598.726793333331</v>
      </c>
      <c r="P1100" s="29">
        <f t="shared" si="500"/>
        <v>14450.453470666664</v>
      </c>
      <c r="Q1100" t="s">
        <v>7819</v>
      </c>
    </row>
    <row r="1101" spans="1:18" hidden="1">
      <c r="A1101" t="s">
        <v>82</v>
      </c>
      <c r="B1101" t="s">
        <v>1612</v>
      </c>
      <c r="C1101" s="224" t="s">
        <v>7842</v>
      </c>
      <c r="D1101" s="221">
        <v>315.06</v>
      </c>
      <c r="E1101" s="324">
        <v>43039</v>
      </c>
      <c r="F1101" s="1">
        <v>7639006.2400000002</v>
      </c>
      <c r="G1101" s="18">
        <v>1.2800000000000001E-2</v>
      </c>
      <c r="H1101" s="298">
        <v>8148.27</v>
      </c>
      <c r="I1101" s="10">
        <v>7639006.2400000002</v>
      </c>
      <c r="J1101" s="11">
        <f t="shared" si="495"/>
        <v>1.2800000000000001E-2</v>
      </c>
      <c r="K1101" s="30">
        <f t="shared" si="496"/>
        <v>8148.2733226666678</v>
      </c>
      <c r="L1101" s="29">
        <f t="shared" si="497"/>
        <v>3.3226666673726868E-3</v>
      </c>
      <c r="M1101" s="10">
        <f t="shared" si="498"/>
        <v>7639006.2400000002</v>
      </c>
      <c r="N1101" s="5">
        <f>VLOOKUP(CONCATENATE(A1101,"-6"),'Restated Depr'!$B$6:$G$7674,6,0)</f>
        <v>3.5499999999999997E-2</v>
      </c>
      <c r="O1101" s="29">
        <f t="shared" si="499"/>
        <v>22598.726793333331</v>
      </c>
      <c r="P1101" s="29">
        <f t="shared" si="500"/>
        <v>14450.453470666664</v>
      </c>
      <c r="Q1101" t="s">
        <v>7819</v>
      </c>
    </row>
    <row r="1102" spans="1:18" hidden="1">
      <c r="A1102" t="s">
        <v>82</v>
      </c>
      <c r="B1102" t="s">
        <v>1613</v>
      </c>
      <c r="C1102" s="224" t="s">
        <v>7842</v>
      </c>
      <c r="D1102" s="221">
        <v>315.06</v>
      </c>
      <c r="E1102" s="324">
        <v>43069</v>
      </c>
      <c r="F1102" s="1">
        <v>7639006.2400000002</v>
      </c>
      <c r="G1102" s="18">
        <v>1.2800000000000001E-2</v>
      </c>
      <c r="H1102" s="298">
        <v>8148.27</v>
      </c>
      <c r="I1102" s="10">
        <v>7639006.2400000002</v>
      </c>
      <c r="J1102" s="11">
        <f t="shared" si="495"/>
        <v>1.2800000000000001E-2</v>
      </c>
      <c r="K1102" s="30">
        <f t="shared" si="496"/>
        <v>8148.2733226666678</v>
      </c>
      <c r="L1102" s="29">
        <f t="shared" si="497"/>
        <v>3.3226666673726868E-3</v>
      </c>
      <c r="M1102" s="10">
        <f t="shared" si="498"/>
        <v>7639006.2400000002</v>
      </c>
      <c r="N1102" s="5">
        <f>VLOOKUP(CONCATENATE(A1102,"-6"),'Restated Depr'!$B$6:$G$7674,6,0)</f>
        <v>3.5499999999999997E-2</v>
      </c>
      <c r="O1102" s="29">
        <f t="shared" si="499"/>
        <v>22598.726793333331</v>
      </c>
      <c r="P1102" s="29">
        <f t="shared" si="500"/>
        <v>14450.453470666664</v>
      </c>
      <c r="Q1102" t="s">
        <v>7819</v>
      </c>
    </row>
    <row r="1103" spans="1:18" hidden="1">
      <c r="A1103" t="s">
        <v>82</v>
      </c>
      <c r="B1103" t="s">
        <v>1614</v>
      </c>
      <c r="C1103" s="224" t="s">
        <v>7842</v>
      </c>
      <c r="D1103" s="221">
        <v>315.06</v>
      </c>
      <c r="E1103" s="324">
        <v>43100</v>
      </c>
      <c r="F1103" s="1">
        <v>7639006.2400000002</v>
      </c>
      <c r="G1103" s="18">
        <v>2.23E-2</v>
      </c>
      <c r="H1103" s="298">
        <v>14195.82</v>
      </c>
      <c r="I1103" s="10">
        <v>7639006.2400000002</v>
      </c>
      <c r="J1103" s="11">
        <f t="shared" si="495"/>
        <v>2.23E-2</v>
      </c>
      <c r="K1103" s="30">
        <f t="shared" si="496"/>
        <v>14195.819929333333</v>
      </c>
      <c r="L1103" s="29">
        <f t="shared" si="497"/>
        <v>-7.0666666942997836E-5</v>
      </c>
      <c r="M1103" s="10">
        <f t="shared" si="498"/>
        <v>7639006.2400000002</v>
      </c>
      <c r="N1103" s="5">
        <f>VLOOKUP(CONCATENATE(A1103,"-6"),'Restated Depr'!$B$6:$G$7674,6,0)</f>
        <v>3.5499999999999997E-2</v>
      </c>
      <c r="O1103" s="29">
        <f t="shared" si="499"/>
        <v>22598.726793333331</v>
      </c>
      <c r="P1103" s="29">
        <f t="shared" si="500"/>
        <v>8402.9068639999987</v>
      </c>
      <c r="Q1103" t="s">
        <v>7819</v>
      </c>
    </row>
    <row r="1104" spans="1:18" hidden="1">
      <c r="A1104" t="s">
        <v>82</v>
      </c>
      <c r="B1104" t="s">
        <v>1615</v>
      </c>
      <c r="C1104" s="224" t="s">
        <v>7842</v>
      </c>
      <c r="D1104" s="221">
        <v>315.06</v>
      </c>
      <c r="E1104" s="324">
        <v>43131</v>
      </c>
      <c r="F1104" s="1">
        <v>7639006.2400000002</v>
      </c>
      <c r="G1104" s="5">
        <v>3.5499999999999997E-2</v>
      </c>
      <c r="H1104" s="298">
        <v>22598.720000000001</v>
      </c>
      <c r="I1104" s="10">
        <v>7639006.2400000002</v>
      </c>
      <c r="J1104" s="11">
        <f t="shared" si="495"/>
        <v>3.5499999999999997E-2</v>
      </c>
      <c r="K1104" s="30">
        <f t="shared" si="496"/>
        <v>22598.726793333331</v>
      </c>
      <c r="L1104" s="29">
        <f t="shared" si="497"/>
        <v>6.7933333302789833E-3</v>
      </c>
      <c r="M1104" s="10">
        <f t="shared" si="498"/>
        <v>7639006.2400000002</v>
      </c>
      <c r="N1104" s="5">
        <f>VLOOKUP(CONCATENATE(A1104,"-6"),'Restated Depr'!$B$6:$G$7674,6,0)</f>
        <v>3.5499999999999997E-2</v>
      </c>
      <c r="O1104" s="29">
        <f t="shared" si="499"/>
        <v>22598.726793333331</v>
      </c>
      <c r="P1104" s="29">
        <f t="shared" si="500"/>
        <v>0</v>
      </c>
      <c r="Q1104" t="s">
        <v>7819</v>
      </c>
    </row>
    <row r="1105" spans="1:18" hidden="1">
      <c r="A1105" t="s">
        <v>82</v>
      </c>
      <c r="B1105" t="s">
        <v>1616</v>
      </c>
      <c r="C1105" s="224" t="s">
        <v>7842</v>
      </c>
      <c r="D1105" s="221">
        <v>315.06</v>
      </c>
      <c r="E1105" s="324">
        <v>43159</v>
      </c>
      <c r="F1105" s="1">
        <v>7639006.2400000002</v>
      </c>
      <c r="G1105" s="5">
        <v>3.5499999999999997E-2</v>
      </c>
      <c r="H1105" s="298">
        <v>22598.720000000001</v>
      </c>
      <c r="I1105" s="10">
        <v>7639006.2400000002</v>
      </c>
      <c r="J1105" s="11">
        <f t="shared" si="495"/>
        <v>3.5499999999999997E-2</v>
      </c>
      <c r="K1105" s="30">
        <f t="shared" si="496"/>
        <v>22598.726793333331</v>
      </c>
      <c r="L1105" s="29">
        <f t="shared" si="497"/>
        <v>6.7933333302789833E-3</v>
      </c>
      <c r="M1105" s="10">
        <f t="shared" si="498"/>
        <v>7639006.2400000002</v>
      </c>
      <c r="N1105" s="5">
        <f>VLOOKUP(CONCATENATE(A1105,"-6"),'Restated Depr'!$B$6:$G$7674,6,0)</f>
        <v>3.5499999999999997E-2</v>
      </c>
      <c r="O1105" s="29">
        <f t="shared" si="499"/>
        <v>22598.726793333331</v>
      </c>
      <c r="P1105" s="29">
        <f t="shared" si="500"/>
        <v>0</v>
      </c>
      <c r="Q1105" t="s">
        <v>7819</v>
      </c>
    </row>
    <row r="1106" spans="1:18" hidden="1">
      <c r="A1106" t="s">
        <v>82</v>
      </c>
      <c r="B1106" t="s">
        <v>1617</v>
      </c>
      <c r="C1106" s="224" t="s">
        <v>7842</v>
      </c>
      <c r="D1106" s="221">
        <v>315.06</v>
      </c>
      <c r="E1106" s="324">
        <v>43190</v>
      </c>
      <c r="F1106" s="1">
        <v>7639006.2400000002</v>
      </c>
      <c r="G1106" s="5">
        <v>3.5499999999999997E-2</v>
      </c>
      <c r="H1106" s="298">
        <v>22598.720000000001</v>
      </c>
      <c r="I1106" s="10">
        <v>7639006.2400000002</v>
      </c>
      <c r="J1106" s="11">
        <f t="shared" si="495"/>
        <v>3.5499999999999997E-2</v>
      </c>
      <c r="K1106" s="30">
        <f t="shared" si="496"/>
        <v>22598.726793333331</v>
      </c>
      <c r="L1106" s="29">
        <f t="shared" si="497"/>
        <v>6.7933333302789833E-3</v>
      </c>
      <c r="M1106" s="10">
        <f t="shared" si="498"/>
        <v>7639006.2400000002</v>
      </c>
      <c r="N1106" s="5">
        <f>VLOOKUP(CONCATENATE(A1106,"-6"),'Restated Depr'!$B$6:$G$7674,6,0)</f>
        <v>3.5499999999999997E-2</v>
      </c>
      <c r="O1106" s="29">
        <f t="shared" si="499"/>
        <v>22598.726793333331</v>
      </c>
      <c r="P1106" s="29">
        <f t="shared" si="500"/>
        <v>0</v>
      </c>
      <c r="Q1106" t="s">
        <v>7819</v>
      </c>
    </row>
    <row r="1107" spans="1:18" hidden="1">
      <c r="A1107" t="s">
        <v>82</v>
      </c>
      <c r="B1107" t="s">
        <v>1618</v>
      </c>
      <c r="C1107" s="224" t="s">
        <v>7842</v>
      </c>
      <c r="D1107" s="221">
        <v>315.06</v>
      </c>
      <c r="E1107" s="324">
        <v>43220</v>
      </c>
      <c r="F1107" s="1">
        <v>7639006.2400000002</v>
      </c>
      <c r="G1107" s="5">
        <v>3.5499999999999997E-2</v>
      </c>
      <c r="H1107" s="298">
        <v>22598.720000000001</v>
      </c>
      <c r="I1107" s="10">
        <v>7639006.2400000002</v>
      </c>
      <c r="J1107" s="11">
        <f t="shared" si="495"/>
        <v>3.5499999999999997E-2</v>
      </c>
      <c r="K1107" s="30">
        <f t="shared" si="496"/>
        <v>22598.726793333331</v>
      </c>
      <c r="L1107" s="29">
        <f t="shared" si="497"/>
        <v>6.7933333302789833E-3</v>
      </c>
      <c r="M1107" s="10">
        <f t="shared" si="498"/>
        <v>7639006.2400000002</v>
      </c>
      <c r="N1107" s="5">
        <f>VLOOKUP(CONCATENATE(A1107,"-6"),'Restated Depr'!$B$6:$G$7674,6,0)</f>
        <v>3.5499999999999997E-2</v>
      </c>
      <c r="O1107" s="29">
        <f t="shared" si="499"/>
        <v>22598.726793333331</v>
      </c>
      <c r="P1107" s="29">
        <f t="shared" si="500"/>
        <v>0</v>
      </c>
      <c r="Q1107" t="s">
        <v>7819</v>
      </c>
    </row>
    <row r="1108" spans="1:18" hidden="1">
      <c r="A1108" t="s">
        <v>82</v>
      </c>
      <c r="B1108" t="s">
        <v>1619</v>
      </c>
      <c r="C1108" s="224" t="s">
        <v>7842</v>
      </c>
      <c r="D1108" s="221">
        <v>315.06</v>
      </c>
      <c r="E1108" s="324">
        <v>43251</v>
      </c>
      <c r="F1108" s="1">
        <v>7639006.2400000002</v>
      </c>
      <c r="G1108" s="5">
        <v>3.5499999999999997E-2</v>
      </c>
      <c r="H1108" s="298">
        <v>22598.720000000001</v>
      </c>
      <c r="I1108" s="10">
        <v>7639006.2400000002</v>
      </c>
      <c r="J1108" s="11">
        <f t="shared" si="495"/>
        <v>3.5499999999999997E-2</v>
      </c>
      <c r="K1108" s="30">
        <f t="shared" si="496"/>
        <v>22598.726793333331</v>
      </c>
      <c r="L1108" s="29">
        <f t="shared" si="497"/>
        <v>6.7933333302789833E-3</v>
      </c>
      <c r="M1108" s="10">
        <f t="shared" si="498"/>
        <v>7639006.2400000002</v>
      </c>
      <c r="N1108" s="5">
        <f>VLOOKUP(CONCATENATE(A1108,"-6"),'Restated Depr'!$B$6:$G$7674,6,0)</f>
        <v>3.5499999999999997E-2</v>
      </c>
      <c r="O1108" s="29">
        <f t="shared" si="499"/>
        <v>22598.726793333331</v>
      </c>
      <c r="P1108" s="29">
        <f t="shared" si="500"/>
        <v>0</v>
      </c>
      <c r="Q1108" t="s">
        <v>7819</v>
      </c>
    </row>
    <row r="1109" spans="1:18" hidden="1">
      <c r="A1109" t="s">
        <v>82</v>
      </c>
      <c r="B1109" t="s">
        <v>1620</v>
      </c>
      <c r="C1109" s="224" t="s">
        <v>7842</v>
      </c>
      <c r="D1109" s="221">
        <v>315.06</v>
      </c>
      <c r="E1109" s="324">
        <v>43281</v>
      </c>
      <c r="F1109" s="1">
        <v>7639006.2400000002</v>
      </c>
      <c r="G1109" s="5">
        <v>3.5499999999999997E-2</v>
      </c>
      <c r="H1109" s="298">
        <v>22598.720000000001</v>
      </c>
      <c r="I1109" s="10">
        <v>7639006.2400000002</v>
      </c>
      <c r="J1109" s="11">
        <f t="shared" si="495"/>
        <v>3.5499999999999997E-2</v>
      </c>
      <c r="K1109" s="30">
        <f t="shared" si="496"/>
        <v>22598.726793333331</v>
      </c>
      <c r="L1109" s="29">
        <f t="shared" si="497"/>
        <v>6.7933333302789833E-3</v>
      </c>
      <c r="M1109" s="10">
        <f t="shared" si="498"/>
        <v>7639006.2400000002</v>
      </c>
      <c r="N1109" s="5">
        <f>VLOOKUP(CONCATENATE(A1109,"-6"),'Restated Depr'!$B$6:$G$7674,6,0)</f>
        <v>3.5499999999999997E-2</v>
      </c>
      <c r="O1109" s="29">
        <f t="shared" si="499"/>
        <v>22598.726793333331</v>
      </c>
      <c r="P1109" s="29">
        <f t="shared" si="500"/>
        <v>0</v>
      </c>
      <c r="Q1109" t="s">
        <v>7819</v>
      </c>
      <c r="R1109" s="5"/>
    </row>
    <row r="1110" spans="1:18" ht="15.75" hidden="1" thickBot="1">
      <c r="A1110" t="s">
        <v>82</v>
      </c>
      <c r="C1110" s="224" t="s">
        <v>637</v>
      </c>
      <c r="D1110" s="22"/>
      <c r="E1110" s="323" t="s">
        <v>606</v>
      </c>
      <c r="F1110" s="1"/>
      <c r="G1110" s="5"/>
      <c r="H1110" s="310">
        <f>SUM(H1098:H1109)</f>
        <v>190529.49000000002</v>
      </c>
      <c r="I1110" s="10"/>
      <c r="J1110" s="10"/>
      <c r="K1110" s="32">
        <f>SUM(K1098:K1109)</f>
        <v>190529.54730266667</v>
      </c>
      <c r="L1110" s="28">
        <f>SUM(L1098:L1109)</f>
        <v>5.7302666651594336E-2</v>
      </c>
      <c r="M1110" s="10"/>
      <c r="N1110" s="5"/>
      <c r="O1110" s="28">
        <f>SUM(O1098:O1109)</f>
        <v>271184.72151999996</v>
      </c>
      <c r="P1110" s="28">
        <f>SUM(P1098:P1109)</f>
        <v>80655.174217333319</v>
      </c>
    </row>
    <row r="1111" spans="1:18" hidden="1">
      <c r="A1111" t="s">
        <v>83</v>
      </c>
      <c r="B1111" t="s">
        <v>1621</v>
      </c>
      <c r="C1111" s="224" t="s">
        <v>7842</v>
      </c>
      <c r="D1111" s="221" t="s">
        <v>632</v>
      </c>
      <c r="E1111" s="324">
        <v>42947</v>
      </c>
      <c r="F1111" s="9">
        <v>6601119.71</v>
      </c>
      <c r="G1111" s="18">
        <v>1.4E-2</v>
      </c>
      <c r="H1111" s="299">
        <v>7701.31</v>
      </c>
      <c r="I1111" s="15">
        <v>6476821.5599999996</v>
      </c>
      <c r="J1111" s="11">
        <f t="shared" ref="J1111:J1122" si="501">G1111</f>
        <v>1.4E-2</v>
      </c>
      <c r="K1111" s="31">
        <f t="shared" ref="K1111:K1122" si="502">I1111*J1111/12</f>
        <v>7556.2918199999995</v>
      </c>
      <c r="L1111" s="289">
        <f t="shared" ref="L1111:L1122" si="503">K1111-H1111</f>
        <v>-145.01818000000094</v>
      </c>
      <c r="M1111" s="15">
        <f t="shared" ref="M1111:M1122" si="504">I1111</f>
        <v>6476821.5599999996</v>
      </c>
      <c r="N1111" s="5">
        <f>VLOOKUP(CONCATENATE(A1111,"-6"),'Restated Depr'!$B$6:$G$7674,6,0)</f>
        <v>4.7100000000000003E-2</v>
      </c>
      <c r="O1111" s="289">
        <f t="shared" ref="O1111:O1122" si="505">M1111*N1111/12</f>
        <v>25421.524623000001</v>
      </c>
      <c r="P1111" s="289">
        <f t="shared" ref="P1111:P1122" si="506">O1111-K1111</f>
        <v>17865.232803000003</v>
      </c>
      <c r="Q1111" t="s">
        <v>7819</v>
      </c>
    </row>
    <row r="1112" spans="1:18" hidden="1">
      <c r="A1112" t="s">
        <v>83</v>
      </c>
      <c r="B1112" t="s">
        <v>1622</v>
      </c>
      <c r="C1112" s="224" t="s">
        <v>7842</v>
      </c>
      <c r="D1112" s="221" t="s">
        <v>632</v>
      </c>
      <c r="E1112" s="324">
        <v>42978</v>
      </c>
      <c r="F1112" s="1">
        <v>6760992.3300000001</v>
      </c>
      <c r="G1112" s="18">
        <v>1.4E-2</v>
      </c>
      <c r="H1112" s="298">
        <v>7887.82</v>
      </c>
      <c r="I1112" s="10">
        <v>6476821.5599999996</v>
      </c>
      <c r="J1112" s="11">
        <f t="shared" si="501"/>
        <v>1.4E-2</v>
      </c>
      <c r="K1112" s="30">
        <f t="shared" si="502"/>
        <v>7556.2918199999995</v>
      </c>
      <c r="L1112" s="29">
        <f t="shared" si="503"/>
        <v>-331.52818000000025</v>
      </c>
      <c r="M1112" s="10">
        <f t="shared" si="504"/>
        <v>6476821.5599999996</v>
      </c>
      <c r="N1112" s="5">
        <f>VLOOKUP(CONCATENATE(A1112,"-6"),'Restated Depr'!$B$6:$G$7674,6,0)</f>
        <v>4.7100000000000003E-2</v>
      </c>
      <c r="O1112" s="29">
        <f t="shared" si="505"/>
        <v>25421.524623000001</v>
      </c>
      <c r="P1112" s="29">
        <f t="shared" si="506"/>
        <v>17865.232803000003</v>
      </c>
      <c r="Q1112" t="s">
        <v>7819</v>
      </c>
    </row>
    <row r="1113" spans="1:18" hidden="1">
      <c r="A1113" t="s">
        <v>83</v>
      </c>
      <c r="B1113" t="s">
        <v>1623</v>
      </c>
      <c r="C1113" s="224" t="s">
        <v>7842</v>
      </c>
      <c r="D1113" s="221" t="s">
        <v>632</v>
      </c>
      <c r="E1113" s="324">
        <v>43008</v>
      </c>
      <c r="F1113" s="1">
        <v>6910072.1900000004</v>
      </c>
      <c r="G1113" s="18">
        <v>1.4E-2</v>
      </c>
      <c r="H1113" s="298">
        <v>8061.75</v>
      </c>
      <c r="I1113" s="10">
        <v>6476821.5599999996</v>
      </c>
      <c r="J1113" s="11">
        <f t="shared" si="501"/>
        <v>1.4E-2</v>
      </c>
      <c r="K1113" s="30">
        <f t="shared" si="502"/>
        <v>7556.2918199999995</v>
      </c>
      <c r="L1113" s="29">
        <f t="shared" si="503"/>
        <v>-505.45818000000054</v>
      </c>
      <c r="M1113" s="10">
        <f t="shared" si="504"/>
        <v>6476821.5599999996</v>
      </c>
      <c r="N1113" s="5">
        <f>VLOOKUP(CONCATENATE(A1113,"-6"),'Restated Depr'!$B$6:$G$7674,6,0)</f>
        <v>4.7100000000000003E-2</v>
      </c>
      <c r="O1113" s="29">
        <f t="shared" si="505"/>
        <v>25421.524623000001</v>
      </c>
      <c r="P1113" s="29">
        <f t="shared" si="506"/>
        <v>17865.232803000003</v>
      </c>
      <c r="Q1113" t="s">
        <v>7819</v>
      </c>
    </row>
    <row r="1114" spans="1:18" hidden="1">
      <c r="A1114" t="s">
        <v>83</v>
      </c>
      <c r="B1114" t="s">
        <v>1624</v>
      </c>
      <c r="C1114" s="224" t="s">
        <v>7842</v>
      </c>
      <c r="D1114" s="221" t="s">
        <v>632</v>
      </c>
      <c r="E1114" s="324">
        <v>43039</v>
      </c>
      <c r="F1114" s="1">
        <v>6913446.6900000004</v>
      </c>
      <c r="G1114" s="18">
        <v>1.4E-2</v>
      </c>
      <c r="H1114" s="298">
        <v>8065.69</v>
      </c>
      <c r="I1114" s="10">
        <v>6476821.5599999996</v>
      </c>
      <c r="J1114" s="11">
        <f t="shared" si="501"/>
        <v>1.4E-2</v>
      </c>
      <c r="K1114" s="30">
        <f t="shared" si="502"/>
        <v>7556.2918199999995</v>
      </c>
      <c r="L1114" s="29">
        <f t="shared" si="503"/>
        <v>-509.39818000000014</v>
      </c>
      <c r="M1114" s="10">
        <f t="shared" si="504"/>
        <v>6476821.5599999996</v>
      </c>
      <c r="N1114" s="5">
        <f>VLOOKUP(CONCATENATE(A1114,"-6"),'Restated Depr'!$B$6:$G$7674,6,0)</f>
        <v>4.7100000000000003E-2</v>
      </c>
      <c r="O1114" s="29">
        <f t="shared" si="505"/>
        <v>25421.524623000001</v>
      </c>
      <c r="P1114" s="29">
        <f t="shared" si="506"/>
        <v>17865.232803000003</v>
      </c>
      <c r="Q1114" t="s">
        <v>7819</v>
      </c>
    </row>
    <row r="1115" spans="1:18" hidden="1">
      <c r="A1115" t="s">
        <v>83</v>
      </c>
      <c r="B1115" t="s">
        <v>1625</v>
      </c>
      <c r="C1115" s="224" t="s">
        <v>7842</v>
      </c>
      <c r="D1115" s="221" t="s">
        <v>632</v>
      </c>
      <c r="E1115" s="324">
        <v>43069</v>
      </c>
      <c r="F1115" s="1">
        <v>6919799.3200000003</v>
      </c>
      <c r="G1115" s="18">
        <v>1.4E-2</v>
      </c>
      <c r="H1115" s="298">
        <v>8073.1000000000013</v>
      </c>
      <c r="I1115" s="10">
        <v>6476821.5599999996</v>
      </c>
      <c r="J1115" s="11">
        <f t="shared" si="501"/>
        <v>1.4E-2</v>
      </c>
      <c r="K1115" s="30">
        <f t="shared" si="502"/>
        <v>7556.2918199999995</v>
      </c>
      <c r="L1115" s="29">
        <f t="shared" si="503"/>
        <v>-516.80818000000181</v>
      </c>
      <c r="M1115" s="10">
        <f t="shared" si="504"/>
        <v>6476821.5599999996</v>
      </c>
      <c r="N1115" s="5">
        <f>VLOOKUP(CONCATENATE(A1115,"-6"),'Restated Depr'!$B$6:$G$7674,6,0)</f>
        <v>4.7100000000000003E-2</v>
      </c>
      <c r="O1115" s="29">
        <f t="shared" si="505"/>
        <v>25421.524623000001</v>
      </c>
      <c r="P1115" s="29">
        <f t="shared" si="506"/>
        <v>17865.232803000003</v>
      </c>
      <c r="Q1115" t="s">
        <v>7819</v>
      </c>
    </row>
    <row r="1116" spans="1:18" hidden="1">
      <c r="A1116" t="s">
        <v>83</v>
      </c>
      <c r="B1116" t="s">
        <v>1626</v>
      </c>
      <c r="C1116" s="224" t="s">
        <v>7842</v>
      </c>
      <c r="D1116" s="221" t="s">
        <v>632</v>
      </c>
      <c r="E1116" s="324">
        <v>43100</v>
      </c>
      <c r="F1116" s="1">
        <v>6916952.6299999999</v>
      </c>
      <c r="G1116" s="18">
        <v>2.7800000000000002E-2</v>
      </c>
      <c r="H1116" s="298">
        <v>16024.269999999999</v>
      </c>
      <c r="I1116" s="10">
        <v>6476821.5599999996</v>
      </c>
      <c r="J1116" s="11">
        <f t="shared" si="501"/>
        <v>2.7800000000000002E-2</v>
      </c>
      <c r="K1116" s="30">
        <f t="shared" si="502"/>
        <v>15004.636614000001</v>
      </c>
      <c r="L1116" s="29">
        <f t="shared" si="503"/>
        <v>-1019.6333859999977</v>
      </c>
      <c r="M1116" s="10">
        <f t="shared" si="504"/>
        <v>6476821.5599999996</v>
      </c>
      <c r="N1116" s="5">
        <f>VLOOKUP(CONCATENATE(A1116,"-6"),'Restated Depr'!$B$6:$G$7674,6,0)</f>
        <v>4.7100000000000003E-2</v>
      </c>
      <c r="O1116" s="29">
        <f t="shared" si="505"/>
        <v>25421.524623000001</v>
      </c>
      <c r="P1116" s="29">
        <f t="shared" si="506"/>
        <v>10416.888009</v>
      </c>
      <c r="Q1116" t="s">
        <v>7819</v>
      </c>
    </row>
    <row r="1117" spans="1:18" hidden="1">
      <c r="A1117" t="s">
        <v>83</v>
      </c>
      <c r="B1117" t="s">
        <v>1627</v>
      </c>
      <c r="C1117" s="224" t="s">
        <v>7842</v>
      </c>
      <c r="D1117" s="221" t="s">
        <v>632</v>
      </c>
      <c r="E1117" s="324">
        <v>43131</v>
      </c>
      <c r="F1117" s="1">
        <v>6687945.9400000004</v>
      </c>
      <c r="G1117" s="5">
        <v>4.7100000000000003E-2</v>
      </c>
      <c r="H1117" s="298">
        <v>26250.190000000002</v>
      </c>
      <c r="I1117" s="10">
        <v>6476821.5599999996</v>
      </c>
      <c r="J1117" s="11">
        <f t="shared" si="501"/>
        <v>4.7100000000000003E-2</v>
      </c>
      <c r="K1117" s="30">
        <f t="shared" si="502"/>
        <v>25421.524623000001</v>
      </c>
      <c r="L1117" s="29">
        <f t="shared" si="503"/>
        <v>-828.66537700000117</v>
      </c>
      <c r="M1117" s="10">
        <f t="shared" si="504"/>
        <v>6476821.5599999996</v>
      </c>
      <c r="N1117" s="5">
        <f>VLOOKUP(CONCATENATE(A1117,"-6"),'Restated Depr'!$B$6:$G$7674,6,0)</f>
        <v>4.7100000000000003E-2</v>
      </c>
      <c r="O1117" s="29">
        <f t="shared" si="505"/>
        <v>25421.524623000001</v>
      </c>
      <c r="P1117" s="29">
        <f t="shared" si="506"/>
        <v>0</v>
      </c>
      <c r="Q1117" t="s">
        <v>7819</v>
      </c>
    </row>
    <row r="1118" spans="1:18" hidden="1">
      <c r="A1118" t="s">
        <v>83</v>
      </c>
      <c r="B1118" t="s">
        <v>1628</v>
      </c>
      <c r="C1118" s="224" t="s">
        <v>7842</v>
      </c>
      <c r="D1118" s="221" t="s">
        <v>632</v>
      </c>
      <c r="E1118" s="324">
        <v>43159</v>
      </c>
      <c r="F1118" s="1">
        <v>6465275.3700000001</v>
      </c>
      <c r="G1118" s="5">
        <v>4.7100000000000003E-2</v>
      </c>
      <c r="H1118" s="298">
        <v>25376.2</v>
      </c>
      <c r="I1118" s="10">
        <v>6476821.5599999996</v>
      </c>
      <c r="J1118" s="11">
        <f t="shared" si="501"/>
        <v>4.7100000000000003E-2</v>
      </c>
      <c r="K1118" s="30">
        <f t="shared" si="502"/>
        <v>25421.524623000001</v>
      </c>
      <c r="L1118" s="29">
        <f t="shared" si="503"/>
        <v>45.324623000000429</v>
      </c>
      <c r="M1118" s="10">
        <f t="shared" si="504"/>
        <v>6476821.5599999996</v>
      </c>
      <c r="N1118" s="5">
        <f>VLOOKUP(CONCATENATE(A1118,"-6"),'Restated Depr'!$B$6:$G$7674,6,0)</f>
        <v>4.7100000000000003E-2</v>
      </c>
      <c r="O1118" s="29">
        <f t="shared" si="505"/>
        <v>25421.524623000001</v>
      </c>
      <c r="P1118" s="29">
        <f t="shared" si="506"/>
        <v>0</v>
      </c>
      <c r="Q1118" t="s">
        <v>7819</v>
      </c>
    </row>
    <row r="1119" spans="1:18" hidden="1">
      <c r="A1119" t="s">
        <v>83</v>
      </c>
      <c r="B1119" t="s">
        <v>1629</v>
      </c>
      <c r="C1119" s="224" t="s">
        <v>7842</v>
      </c>
      <c r="D1119" s="221" t="s">
        <v>632</v>
      </c>
      <c r="E1119" s="324">
        <v>43190</v>
      </c>
      <c r="F1119" s="1">
        <v>6466235.4900000002</v>
      </c>
      <c r="G1119" s="5">
        <v>4.7100000000000003E-2</v>
      </c>
      <c r="H1119" s="298">
        <v>25379.98</v>
      </c>
      <c r="I1119" s="10">
        <v>6476821.5599999996</v>
      </c>
      <c r="J1119" s="11">
        <f t="shared" si="501"/>
        <v>4.7100000000000003E-2</v>
      </c>
      <c r="K1119" s="30">
        <f t="shared" si="502"/>
        <v>25421.524623000001</v>
      </c>
      <c r="L1119" s="29">
        <f t="shared" si="503"/>
        <v>41.544623000001593</v>
      </c>
      <c r="M1119" s="10">
        <f t="shared" si="504"/>
        <v>6476821.5599999996</v>
      </c>
      <c r="N1119" s="5">
        <f>VLOOKUP(CONCATENATE(A1119,"-6"),'Restated Depr'!$B$6:$G$7674,6,0)</f>
        <v>4.7100000000000003E-2</v>
      </c>
      <c r="O1119" s="29">
        <f t="shared" si="505"/>
        <v>25421.524623000001</v>
      </c>
      <c r="P1119" s="29">
        <f t="shared" si="506"/>
        <v>0</v>
      </c>
      <c r="Q1119" t="s">
        <v>7819</v>
      </c>
    </row>
    <row r="1120" spans="1:18" hidden="1">
      <c r="A1120" t="s">
        <v>83</v>
      </c>
      <c r="B1120" t="s">
        <v>1630</v>
      </c>
      <c r="C1120" s="224" t="s">
        <v>7842</v>
      </c>
      <c r="D1120" s="221" t="s">
        <v>632</v>
      </c>
      <c r="E1120" s="324">
        <v>43220</v>
      </c>
      <c r="F1120" s="1">
        <v>6468162.04</v>
      </c>
      <c r="G1120" s="5">
        <v>4.7100000000000003E-2</v>
      </c>
      <c r="H1120" s="298">
        <v>25387.530000000002</v>
      </c>
      <c r="I1120" s="10">
        <v>6476821.5599999996</v>
      </c>
      <c r="J1120" s="11">
        <f t="shared" si="501"/>
        <v>4.7100000000000003E-2</v>
      </c>
      <c r="K1120" s="30">
        <f t="shared" si="502"/>
        <v>25421.524623000001</v>
      </c>
      <c r="L1120" s="29">
        <f t="shared" si="503"/>
        <v>33.994622999998683</v>
      </c>
      <c r="M1120" s="10">
        <f t="shared" si="504"/>
        <v>6476821.5599999996</v>
      </c>
      <c r="N1120" s="5">
        <f>VLOOKUP(CONCATENATE(A1120,"-6"),'Restated Depr'!$B$6:$G$7674,6,0)</f>
        <v>4.7100000000000003E-2</v>
      </c>
      <c r="O1120" s="29">
        <f t="shared" si="505"/>
        <v>25421.524623000001</v>
      </c>
      <c r="P1120" s="29">
        <f t="shared" si="506"/>
        <v>0</v>
      </c>
      <c r="Q1120" t="s">
        <v>7819</v>
      </c>
    </row>
    <row r="1121" spans="1:18" hidden="1">
      <c r="A1121" t="s">
        <v>83</v>
      </c>
      <c r="B1121" t="s">
        <v>1631</v>
      </c>
      <c r="C1121" s="224" t="s">
        <v>7842</v>
      </c>
      <c r="D1121" s="221" t="s">
        <v>632</v>
      </c>
      <c r="E1121" s="324">
        <v>43251</v>
      </c>
      <c r="F1121" s="1">
        <v>6470275.4900000002</v>
      </c>
      <c r="G1121" s="5">
        <v>4.7100000000000003E-2</v>
      </c>
      <c r="H1121" s="298">
        <v>25395.83</v>
      </c>
      <c r="I1121" s="10">
        <v>6476821.5599999996</v>
      </c>
      <c r="J1121" s="11">
        <f t="shared" si="501"/>
        <v>4.7100000000000003E-2</v>
      </c>
      <c r="K1121" s="30">
        <f t="shared" si="502"/>
        <v>25421.524623000001</v>
      </c>
      <c r="L1121" s="29">
        <f t="shared" si="503"/>
        <v>25.69462299999941</v>
      </c>
      <c r="M1121" s="10">
        <f t="shared" si="504"/>
        <v>6476821.5599999996</v>
      </c>
      <c r="N1121" s="5">
        <f>VLOOKUP(CONCATENATE(A1121,"-6"),'Restated Depr'!$B$6:$G$7674,6,0)</f>
        <v>4.7100000000000003E-2</v>
      </c>
      <c r="O1121" s="29">
        <f t="shared" si="505"/>
        <v>25421.524623000001</v>
      </c>
      <c r="P1121" s="29">
        <f t="shared" si="506"/>
        <v>0</v>
      </c>
      <c r="Q1121" t="s">
        <v>7819</v>
      </c>
    </row>
    <row r="1122" spans="1:18" hidden="1">
      <c r="A1122" t="s">
        <v>83</v>
      </c>
      <c r="B1122" t="s">
        <v>1632</v>
      </c>
      <c r="C1122" s="224" t="s">
        <v>7842</v>
      </c>
      <c r="D1122" s="221" t="s">
        <v>632</v>
      </c>
      <c r="E1122" s="324">
        <v>43281</v>
      </c>
      <c r="F1122" s="1">
        <v>6476821.5599999996</v>
      </c>
      <c r="G1122" s="5">
        <v>4.7100000000000003E-2</v>
      </c>
      <c r="H1122" s="298">
        <v>25421.530000000002</v>
      </c>
      <c r="I1122" s="10">
        <v>6476821.5599999996</v>
      </c>
      <c r="J1122" s="11">
        <f t="shared" si="501"/>
        <v>4.7100000000000003E-2</v>
      </c>
      <c r="K1122" s="30">
        <f t="shared" si="502"/>
        <v>25421.524623000001</v>
      </c>
      <c r="L1122" s="29">
        <f t="shared" si="503"/>
        <v>-5.3770000013173558E-3</v>
      </c>
      <c r="M1122" s="10">
        <f t="shared" si="504"/>
        <v>6476821.5599999996</v>
      </c>
      <c r="N1122" s="5">
        <f>VLOOKUP(CONCATENATE(A1122,"-6"),'Restated Depr'!$B$6:$G$7674,6,0)</f>
        <v>4.7100000000000003E-2</v>
      </c>
      <c r="O1122" s="29">
        <f t="shared" si="505"/>
        <v>25421.524623000001</v>
      </c>
      <c r="P1122" s="29">
        <f t="shared" si="506"/>
        <v>0</v>
      </c>
      <c r="Q1122" t="s">
        <v>7819</v>
      </c>
      <c r="R1122" s="5"/>
    </row>
    <row r="1123" spans="1:18" ht="15.75" hidden="1" thickBot="1">
      <c r="A1123" t="s">
        <v>83</v>
      </c>
      <c r="C1123" s="224" t="s">
        <v>637</v>
      </c>
      <c r="D1123" s="22"/>
      <c r="E1123" s="323" t="s">
        <v>606</v>
      </c>
      <c r="F1123" s="1"/>
      <c r="G1123" s="5"/>
      <c r="H1123" s="310">
        <f>SUM(H1111:H1122)</f>
        <v>209025.19999999998</v>
      </c>
      <c r="I1123" s="10"/>
      <c r="J1123" s="10"/>
      <c r="K1123" s="32">
        <f>SUM(K1111:K1122)</f>
        <v>205315.24345200002</v>
      </c>
      <c r="L1123" s="28">
        <f>SUM(L1111:L1122)</f>
        <v>-3709.9565480000037</v>
      </c>
      <c r="M1123" s="10"/>
      <c r="N1123" s="5"/>
      <c r="O1123" s="28">
        <f>SUM(O1111:O1122)</f>
        <v>305058.295476</v>
      </c>
      <c r="P1123" s="28">
        <f>SUM(P1111:P1122)</f>
        <v>99743.052024000019</v>
      </c>
    </row>
    <row r="1124" spans="1:18" hidden="1">
      <c r="A1124" t="s">
        <v>84</v>
      </c>
      <c r="B1124" t="s">
        <v>1633</v>
      </c>
      <c r="C1124" s="224" t="s">
        <v>7842</v>
      </c>
      <c r="D1124" s="221">
        <v>315.07</v>
      </c>
      <c r="E1124" s="324">
        <v>42947</v>
      </c>
      <c r="F1124" s="9">
        <v>1678558.68</v>
      </c>
      <c r="G1124" s="18">
        <v>1.9099999999999999E-2</v>
      </c>
      <c r="H1124" s="299">
        <v>2671.7099999999996</v>
      </c>
      <c r="I1124" s="15">
        <v>1678558.68</v>
      </c>
      <c r="J1124" s="11">
        <f t="shared" ref="J1124:J1135" si="507">G1124</f>
        <v>1.9099999999999999E-2</v>
      </c>
      <c r="K1124" s="31">
        <f t="shared" ref="K1124:K1135" si="508">I1124*J1124/12</f>
        <v>2671.705899</v>
      </c>
      <c r="L1124" s="289">
        <f t="shared" ref="L1124:L1135" si="509">K1124-H1124</f>
        <v>-4.1009999995367252E-3</v>
      </c>
      <c r="M1124" s="15">
        <f t="shared" ref="M1124:M1135" si="510">I1124</f>
        <v>1678558.68</v>
      </c>
      <c r="N1124" s="5">
        <f>VLOOKUP(CONCATENATE(A1124,"-6"),'Restated Depr'!$B$6:$G$7674,6,0)</f>
        <v>1.2800000000000001E-2</v>
      </c>
      <c r="O1124" s="289">
        <f t="shared" ref="O1124:O1135" si="511">M1124*N1124/12</f>
        <v>1790.4625920000001</v>
      </c>
      <c r="P1124" s="289">
        <f t="shared" ref="P1124:P1135" si="512">O1124-K1124</f>
        <v>-881.24330699999996</v>
      </c>
      <c r="Q1124" t="s">
        <v>7819</v>
      </c>
    </row>
    <row r="1125" spans="1:18" hidden="1">
      <c r="A1125" t="s">
        <v>84</v>
      </c>
      <c r="B1125" t="s">
        <v>1634</v>
      </c>
      <c r="C1125" s="224" t="s">
        <v>7842</v>
      </c>
      <c r="D1125" s="221">
        <v>315.07</v>
      </c>
      <c r="E1125" s="324">
        <v>42978</v>
      </c>
      <c r="F1125" s="1">
        <v>1678558.68</v>
      </c>
      <c r="G1125" s="18">
        <v>1.9099999999999999E-2</v>
      </c>
      <c r="H1125" s="298">
        <v>2671.7099999999996</v>
      </c>
      <c r="I1125" s="10">
        <v>1678558.68</v>
      </c>
      <c r="J1125" s="11">
        <f t="shared" si="507"/>
        <v>1.9099999999999999E-2</v>
      </c>
      <c r="K1125" s="30">
        <f t="shared" si="508"/>
        <v>2671.705899</v>
      </c>
      <c r="L1125" s="29">
        <f t="shared" si="509"/>
        <v>-4.1009999995367252E-3</v>
      </c>
      <c r="M1125" s="10">
        <f t="shared" si="510"/>
        <v>1678558.68</v>
      </c>
      <c r="N1125" s="5">
        <f>VLOOKUP(CONCATENATE(A1125,"-6"),'Restated Depr'!$B$6:$G$7674,6,0)</f>
        <v>1.2800000000000001E-2</v>
      </c>
      <c r="O1125" s="29">
        <f t="shared" si="511"/>
        <v>1790.4625920000001</v>
      </c>
      <c r="P1125" s="29">
        <f t="shared" si="512"/>
        <v>-881.24330699999996</v>
      </c>
      <c r="Q1125" t="s">
        <v>7819</v>
      </c>
    </row>
    <row r="1126" spans="1:18" hidden="1">
      <c r="A1126" t="s">
        <v>84</v>
      </c>
      <c r="B1126" t="s">
        <v>1635</v>
      </c>
      <c r="C1126" s="224" t="s">
        <v>7842</v>
      </c>
      <c r="D1126" s="221">
        <v>315.07</v>
      </c>
      <c r="E1126" s="324">
        <v>43008</v>
      </c>
      <c r="F1126" s="1">
        <v>1678558.68</v>
      </c>
      <c r="G1126" s="18">
        <v>1.9099999999999999E-2</v>
      </c>
      <c r="H1126" s="298">
        <v>2671.7099999999996</v>
      </c>
      <c r="I1126" s="10">
        <v>1678558.68</v>
      </c>
      <c r="J1126" s="11">
        <f t="shared" si="507"/>
        <v>1.9099999999999999E-2</v>
      </c>
      <c r="K1126" s="30">
        <f t="shared" si="508"/>
        <v>2671.705899</v>
      </c>
      <c r="L1126" s="29">
        <f t="shared" si="509"/>
        <v>-4.1009999995367252E-3</v>
      </c>
      <c r="M1126" s="10">
        <f t="shared" si="510"/>
        <v>1678558.68</v>
      </c>
      <c r="N1126" s="5">
        <f>VLOOKUP(CONCATENATE(A1126,"-6"),'Restated Depr'!$B$6:$G$7674,6,0)</f>
        <v>1.2800000000000001E-2</v>
      </c>
      <c r="O1126" s="29">
        <f t="shared" si="511"/>
        <v>1790.4625920000001</v>
      </c>
      <c r="P1126" s="29">
        <f t="shared" si="512"/>
        <v>-881.24330699999996</v>
      </c>
      <c r="Q1126" t="s">
        <v>7819</v>
      </c>
    </row>
    <row r="1127" spans="1:18" hidden="1">
      <c r="A1127" t="s">
        <v>84</v>
      </c>
      <c r="B1127" t="s">
        <v>1636</v>
      </c>
      <c r="C1127" s="224" t="s">
        <v>7842</v>
      </c>
      <c r="D1127" s="221">
        <v>315.07</v>
      </c>
      <c r="E1127" s="324">
        <v>43039</v>
      </c>
      <c r="F1127" s="1">
        <v>1678558.68</v>
      </c>
      <c r="G1127" s="18">
        <v>1.9099999999999999E-2</v>
      </c>
      <c r="H1127" s="298">
        <v>2671.7099999999996</v>
      </c>
      <c r="I1127" s="10">
        <v>1678558.68</v>
      </c>
      <c r="J1127" s="11">
        <f t="shared" si="507"/>
        <v>1.9099999999999999E-2</v>
      </c>
      <c r="K1127" s="30">
        <f t="shared" si="508"/>
        <v>2671.705899</v>
      </c>
      <c r="L1127" s="29">
        <f t="shared" si="509"/>
        <v>-4.1009999995367252E-3</v>
      </c>
      <c r="M1127" s="10">
        <f t="shared" si="510"/>
        <v>1678558.68</v>
      </c>
      <c r="N1127" s="5">
        <f>VLOOKUP(CONCATENATE(A1127,"-6"),'Restated Depr'!$B$6:$G$7674,6,0)</f>
        <v>1.2800000000000001E-2</v>
      </c>
      <c r="O1127" s="29">
        <f t="shared" si="511"/>
        <v>1790.4625920000001</v>
      </c>
      <c r="P1127" s="29">
        <f t="shared" si="512"/>
        <v>-881.24330699999996</v>
      </c>
      <c r="Q1127" t="s">
        <v>7819</v>
      </c>
    </row>
    <row r="1128" spans="1:18" hidden="1">
      <c r="A1128" t="s">
        <v>84</v>
      </c>
      <c r="B1128" t="s">
        <v>1637</v>
      </c>
      <c r="C1128" s="224" t="s">
        <v>7842</v>
      </c>
      <c r="D1128" s="221">
        <v>315.07</v>
      </c>
      <c r="E1128" s="324">
        <v>43069</v>
      </c>
      <c r="F1128" s="1">
        <v>1678558.68</v>
      </c>
      <c r="G1128" s="18">
        <v>1.9099999999999999E-2</v>
      </c>
      <c r="H1128" s="298">
        <v>2671.7099999999996</v>
      </c>
      <c r="I1128" s="10">
        <v>1678558.68</v>
      </c>
      <c r="J1128" s="11">
        <f t="shared" si="507"/>
        <v>1.9099999999999999E-2</v>
      </c>
      <c r="K1128" s="30">
        <f t="shared" si="508"/>
        <v>2671.705899</v>
      </c>
      <c r="L1128" s="29">
        <f t="shared" si="509"/>
        <v>-4.1009999995367252E-3</v>
      </c>
      <c r="M1128" s="10">
        <f t="shared" si="510"/>
        <v>1678558.68</v>
      </c>
      <c r="N1128" s="5">
        <f>VLOOKUP(CONCATENATE(A1128,"-6"),'Restated Depr'!$B$6:$G$7674,6,0)</f>
        <v>1.2800000000000001E-2</v>
      </c>
      <c r="O1128" s="29">
        <f t="shared" si="511"/>
        <v>1790.4625920000001</v>
      </c>
      <c r="P1128" s="29">
        <f t="shared" si="512"/>
        <v>-881.24330699999996</v>
      </c>
      <c r="Q1128" t="s">
        <v>7819</v>
      </c>
    </row>
    <row r="1129" spans="1:18" hidden="1">
      <c r="A1129" t="s">
        <v>84</v>
      </c>
      <c r="B1129" t="s">
        <v>1638</v>
      </c>
      <c r="C1129" s="224" t="s">
        <v>7842</v>
      </c>
      <c r="D1129" s="221">
        <v>315.07</v>
      </c>
      <c r="E1129" s="324">
        <v>43100</v>
      </c>
      <c r="F1129" s="1">
        <v>1678558.68</v>
      </c>
      <c r="G1129" s="18">
        <v>1.6500000000000001E-2</v>
      </c>
      <c r="H1129" s="298">
        <v>2308.02</v>
      </c>
      <c r="I1129" s="10">
        <v>1678558.68</v>
      </c>
      <c r="J1129" s="11">
        <f t="shared" si="507"/>
        <v>1.6500000000000001E-2</v>
      </c>
      <c r="K1129" s="30">
        <f t="shared" si="508"/>
        <v>2308.0181849999999</v>
      </c>
      <c r="L1129" s="29">
        <f t="shared" si="509"/>
        <v>-1.8150000000787259E-3</v>
      </c>
      <c r="M1129" s="10">
        <f t="shared" si="510"/>
        <v>1678558.68</v>
      </c>
      <c r="N1129" s="5">
        <f>VLOOKUP(CONCATENATE(A1129,"-6"),'Restated Depr'!$B$6:$G$7674,6,0)</f>
        <v>1.2800000000000001E-2</v>
      </c>
      <c r="O1129" s="29">
        <f t="shared" si="511"/>
        <v>1790.4625920000001</v>
      </c>
      <c r="P1129" s="29">
        <f t="shared" si="512"/>
        <v>-517.55559299999982</v>
      </c>
      <c r="Q1129" t="s">
        <v>7819</v>
      </c>
    </row>
    <row r="1130" spans="1:18" hidden="1">
      <c r="A1130" t="s">
        <v>84</v>
      </c>
      <c r="B1130" t="s">
        <v>1639</v>
      </c>
      <c r="C1130" s="224" t="s">
        <v>7842</v>
      </c>
      <c r="D1130" s="221">
        <v>315.07</v>
      </c>
      <c r="E1130" s="324">
        <v>43131</v>
      </c>
      <c r="F1130" s="1">
        <v>1678558.68</v>
      </c>
      <c r="G1130" s="5">
        <v>1.2800000000000001E-2</v>
      </c>
      <c r="H1130" s="298">
        <v>1790.46</v>
      </c>
      <c r="I1130" s="10">
        <v>1678558.68</v>
      </c>
      <c r="J1130" s="11">
        <f t="shared" si="507"/>
        <v>1.2800000000000001E-2</v>
      </c>
      <c r="K1130" s="30">
        <f t="shared" si="508"/>
        <v>1790.4625920000001</v>
      </c>
      <c r="L1130" s="29">
        <f t="shared" si="509"/>
        <v>2.5920000000496657E-3</v>
      </c>
      <c r="M1130" s="10">
        <f t="shared" si="510"/>
        <v>1678558.68</v>
      </c>
      <c r="N1130" s="5">
        <f>VLOOKUP(CONCATENATE(A1130,"-6"),'Restated Depr'!$B$6:$G$7674,6,0)</f>
        <v>1.2800000000000001E-2</v>
      </c>
      <c r="O1130" s="29">
        <f t="shared" si="511"/>
        <v>1790.4625920000001</v>
      </c>
      <c r="P1130" s="29">
        <f t="shared" si="512"/>
        <v>0</v>
      </c>
      <c r="Q1130" t="s">
        <v>7819</v>
      </c>
    </row>
    <row r="1131" spans="1:18" hidden="1">
      <c r="A1131" t="s">
        <v>84</v>
      </c>
      <c r="B1131" t="s">
        <v>1640</v>
      </c>
      <c r="C1131" s="224" t="s">
        <v>7842</v>
      </c>
      <c r="D1131" s="221">
        <v>315.07</v>
      </c>
      <c r="E1131" s="324">
        <v>43159</v>
      </c>
      <c r="F1131" s="1">
        <v>1678558.68</v>
      </c>
      <c r="G1131" s="5">
        <v>1.2800000000000001E-2</v>
      </c>
      <c r="H1131" s="298">
        <v>1790.46</v>
      </c>
      <c r="I1131" s="10">
        <v>1678558.68</v>
      </c>
      <c r="J1131" s="11">
        <f t="shared" si="507"/>
        <v>1.2800000000000001E-2</v>
      </c>
      <c r="K1131" s="30">
        <f t="shared" si="508"/>
        <v>1790.4625920000001</v>
      </c>
      <c r="L1131" s="29">
        <f t="shared" si="509"/>
        <v>2.5920000000496657E-3</v>
      </c>
      <c r="M1131" s="10">
        <f t="shared" si="510"/>
        <v>1678558.68</v>
      </c>
      <c r="N1131" s="5">
        <f>VLOOKUP(CONCATENATE(A1131,"-6"),'Restated Depr'!$B$6:$G$7674,6,0)</f>
        <v>1.2800000000000001E-2</v>
      </c>
      <c r="O1131" s="29">
        <f t="shared" si="511"/>
        <v>1790.4625920000001</v>
      </c>
      <c r="P1131" s="29">
        <f t="shared" si="512"/>
        <v>0</v>
      </c>
      <c r="Q1131" t="s">
        <v>7819</v>
      </c>
    </row>
    <row r="1132" spans="1:18" hidden="1">
      <c r="A1132" t="s">
        <v>84</v>
      </c>
      <c r="B1132" t="s">
        <v>1641</v>
      </c>
      <c r="C1132" s="224" t="s">
        <v>7842</v>
      </c>
      <c r="D1132" s="221">
        <v>315.07</v>
      </c>
      <c r="E1132" s="324">
        <v>43190</v>
      </c>
      <c r="F1132" s="1">
        <v>1678558.68</v>
      </c>
      <c r="G1132" s="5">
        <v>1.2800000000000001E-2</v>
      </c>
      <c r="H1132" s="298">
        <v>1790.46</v>
      </c>
      <c r="I1132" s="10">
        <v>1678558.68</v>
      </c>
      <c r="J1132" s="11">
        <f t="shared" si="507"/>
        <v>1.2800000000000001E-2</v>
      </c>
      <c r="K1132" s="30">
        <f t="shared" si="508"/>
        <v>1790.4625920000001</v>
      </c>
      <c r="L1132" s="29">
        <f t="shared" si="509"/>
        <v>2.5920000000496657E-3</v>
      </c>
      <c r="M1132" s="10">
        <f t="shared" si="510"/>
        <v>1678558.68</v>
      </c>
      <c r="N1132" s="5">
        <f>VLOOKUP(CONCATENATE(A1132,"-6"),'Restated Depr'!$B$6:$G$7674,6,0)</f>
        <v>1.2800000000000001E-2</v>
      </c>
      <c r="O1132" s="29">
        <f t="shared" si="511"/>
        <v>1790.4625920000001</v>
      </c>
      <c r="P1132" s="29">
        <f t="shared" si="512"/>
        <v>0</v>
      </c>
      <c r="Q1132" t="s">
        <v>7819</v>
      </c>
    </row>
    <row r="1133" spans="1:18" hidden="1">
      <c r="A1133" t="s">
        <v>84</v>
      </c>
      <c r="B1133" t="s">
        <v>1642</v>
      </c>
      <c r="C1133" s="224" t="s">
        <v>7842</v>
      </c>
      <c r="D1133" s="221">
        <v>315.07</v>
      </c>
      <c r="E1133" s="324">
        <v>43220</v>
      </c>
      <c r="F1133" s="1">
        <v>1678558.68</v>
      </c>
      <c r="G1133" s="5">
        <v>1.2800000000000001E-2</v>
      </c>
      <c r="H1133" s="298">
        <v>1790.46</v>
      </c>
      <c r="I1133" s="10">
        <v>1678558.68</v>
      </c>
      <c r="J1133" s="11">
        <f t="shared" si="507"/>
        <v>1.2800000000000001E-2</v>
      </c>
      <c r="K1133" s="30">
        <f t="shared" si="508"/>
        <v>1790.4625920000001</v>
      </c>
      <c r="L1133" s="29">
        <f t="shared" si="509"/>
        <v>2.5920000000496657E-3</v>
      </c>
      <c r="M1133" s="10">
        <f t="shared" si="510"/>
        <v>1678558.68</v>
      </c>
      <c r="N1133" s="5">
        <f>VLOOKUP(CONCATENATE(A1133,"-6"),'Restated Depr'!$B$6:$G$7674,6,0)</f>
        <v>1.2800000000000001E-2</v>
      </c>
      <c r="O1133" s="29">
        <f t="shared" si="511"/>
        <v>1790.4625920000001</v>
      </c>
      <c r="P1133" s="29">
        <f t="shared" si="512"/>
        <v>0</v>
      </c>
      <c r="Q1133" t="s">
        <v>7819</v>
      </c>
    </row>
    <row r="1134" spans="1:18" hidden="1">
      <c r="A1134" t="s">
        <v>84</v>
      </c>
      <c r="B1134" t="s">
        <v>1643</v>
      </c>
      <c r="C1134" s="224" t="s">
        <v>7842</v>
      </c>
      <c r="D1134" s="221">
        <v>315.07</v>
      </c>
      <c r="E1134" s="324">
        <v>43251</v>
      </c>
      <c r="F1134" s="1">
        <v>1678558.68</v>
      </c>
      <c r="G1134" s="5">
        <v>1.2800000000000001E-2</v>
      </c>
      <c r="H1134" s="298">
        <v>1790.46</v>
      </c>
      <c r="I1134" s="10">
        <v>1678558.68</v>
      </c>
      <c r="J1134" s="11">
        <f t="shared" si="507"/>
        <v>1.2800000000000001E-2</v>
      </c>
      <c r="K1134" s="30">
        <f t="shared" si="508"/>
        <v>1790.4625920000001</v>
      </c>
      <c r="L1134" s="29">
        <f t="shared" si="509"/>
        <v>2.5920000000496657E-3</v>
      </c>
      <c r="M1134" s="10">
        <f t="shared" si="510"/>
        <v>1678558.68</v>
      </c>
      <c r="N1134" s="5">
        <f>VLOOKUP(CONCATENATE(A1134,"-6"),'Restated Depr'!$B$6:$G$7674,6,0)</f>
        <v>1.2800000000000001E-2</v>
      </c>
      <c r="O1134" s="29">
        <f t="shared" si="511"/>
        <v>1790.4625920000001</v>
      </c>
      <c r="P1134" s="29">
        <f t="shared" si="512"/>
        <v>0</v>
      </c>
      <c r="Q1134" t="s">
        <v>7819</v>
      </c>
    </row>
    <row r="1135" spans="1:18" hidden="1">
      <c r="A1135" t="s">
        <v>84</v>
      </c>
      <c r="B1135" t="s">
        <v>1644</v>
      </c>
      <c r="C1135" s="224" t="s">
        <v>7842</v>
      </c>
      <c r="D1135" s="221">
        <v>315.07</v>
      </c>
      <c r="E1135" s="324">
        <v>43281</v>
      </c>
      <c r="F1135" s="1">
        <v>1678558.68</v>
      </c>
      <c r="G1135" s="5">
        <v>1.2800000000000001E-2</v>
      </c>
      <c r="H1135" s="298">
        <v>1790.46</v>
      </c>
      <c r="I1135" s="10">
        <v>1678558.68</v>
      </c>
      <c r="J1135" s="11">
        <f t="shared" si="507"/>
        <v>1.2800000000000001E-2</v>
      </c>
      <c r="K1135" s="30">
        <f t="shared" si="508"/>
        <v>1790.4625920000001</v>
      </c>
      <c r="L1135" s="29">
        <f t="shared" si="509"/>
        <v>2.5920000000496657E-3</v>
      </c>
      <c r="M1135" s="10">
        <f t="shared" si="510"/>
        <v>1678558.68</v>
      </c>
      <c r="N1135" s="5">
        <f>VLOOKUP(CONCATENATE(A1135,"-6"),'Restated Depr'!$B$6:$G$7674,6,0)</f>
        <v>1.2800000000000001E-2</v>
      </c>
      <c r="O1135" s="29">
        <f t="shared" si="511"/>
        <v>1790.4625920000001</v>
      </c>
      <c r="P1135" s="29">
        <f t="shared" si="512"/>
        <v>0</v>
      </c>
      <c r="Q1135" t="s">
        <v>7819</v>
      </c>
      <c r="R1135" s="5"/>
    </row>
    <row r="1136" spans="1:18" ht="15.75" hidden="1" thickBot="1">
      <c r="A1136" t="s">
        <v>84</v>
      </c>
      <c r="C1136" s="224" t="s">
        <v>637</v>
      </c>
      <c r="D1136" s="22"/>
      <c r="E1136" s="323" t="s">
        <v>606</v>
      </c>
      <c r="F1136" s="1"/>
      <c r="G1136" s="5"/>
      <c r="H1136" s="310">
        <f>SUM(H1124:H1135)</f>
        <v>26409.329999999994</v>
      </c>
      <c r="I1136" s="10"/>
      <c r="J1136" s="10"/>
      <c r="K1136" s="32">
        <f>SUM(K1124:K1135)</f>
        <v>26409.323231999999</v>
      </c>
      <c r="L1136" s="28">
        <f>SUM(L1124:L1135)</f>
        <v>-6.7679999974643579E-3</v>
      </c>
      <c r="M1136" s="10"/>
      <c r="N1136" s="5"/>
      <c r="O1136" s="28">
        <f>SUM(O1124:O1135)</f>
        <v>21485.551104000002</v>
      </c>
      <c r="P1136" s="28">
        <f>SUM(P1124:P1135)</f>
        <v>-4923.7721279999996</v>
      </c>
    </row>
    <row r="1137" spans="1:18" hidden="1">
      <c r="A1137" t="s">
        <v>85</v>
      </c>
      <c r="B1137" t="s">
        <v>1645</v>
      </c>
      <c r="C1137" s="224" t="s">
        <v>7842</v>
      </c>
      <c r="D1137" s="221">
        <v>315.12</v>
      </c>
      <c r="E1137" s="324">
        <v>42947</v>
      </c>
      <c r="F1137" s="9">
        <v>1412094.5</v>
      </c>
      <c r="G1137" s="18">
        <v>1.5044220000000001E-2</v>
      </c>
      <c r="H1137" s="299">
        <v>1770.32</v>
      </c>
      <c r="I1137" s="15">
        <v>1412094.5</v>
      </c>
      <c r="J1137" s="11">
        <f t="shared" ref="J1137:J1148" si="513">G1137</f>
        <v>1.5044220000000001E-2</v>
      </c>
      <c r="K1137" s="31">
        <f t="shared" ref="K1137:K1148" si="514">I1137*J1137/12</f>
        <v>1770.3216932325001</v>
      </c>
      <c r="L1137" s="289">
        <f t="shared" ref="L1137:L1148" si="515">K1137-H1137</f>
        <v>1.6932325002017024E-3</v>
      </c>
      <c r="M1137" s="15">
        <f t="shared" ref="M1137:M1148" si="516">I1137</f>
        <v>1412094.5</v>
      </c>
      <c r="N1137" s="5">
        <f>VLOOKUP(CONCATENATE(A1137,"-6"),'Restated Depr'!$B$6:$G$7674,6,0)</f>
        <v>1.84E-2</v>
      </c>
      <c r="O1137" s="289">
        <f t="shared" ref="O1137:O1148" si="517">M1137*N1137/12</f>
        <v>2165.2115666666664</v>
      </c>
      <c r="P1137" s="289">
        <f t="shared" ref="P1137:P1148" si="518">O1137-K1137</f>
        <v>394.88987343416625</v>
      </c>
      <c r="Q1137" t="s">
        <v>7819</v>
      </c>
    </row>
    <row r="1138" spans="1:18" hidden="1">
      <c r="A1138" t="s">
        <v>85</v>
      </c>
      <c r="B1138" t="s">
        <v>1646</v>
      </c>
      <c r="C1138" s="224" t="s">
        <v>7842</v>
      </c>
      <c r="D1138" s="221">
        <v>315.12</v>
      </c>
      <c r="E1138" s="324">
        <v>42978</v>
      </c>
      <c r="F1138" s="1">
        <v>1412094.5</v>
      </c>
      <c r="G1138" s="18">
        <v>1.5044220000000001E-2</v>
      </c>
      <c r="H1138" s="298">
        <v>1770.32</v>
      </c>
      <c r="I1138" s="10">
        <v>1412094.5</v>
      </c>
      <c r="J1138" s="11">
        <f t="shared" si="513"/>
        <v>1.5044220000000001E-2</v>
      </c>
      <c r="K1138" s="30">
        <f t="shared" si="514"/>
        <v>1770.3216932325001</v>
      </c>
      <c r="L1138" s="29">
        <f t="shared" si="515"/>
        <v>1.6932325002017024E-3</v>
      </c>
      <c r="M1138" s="10">
        <f t="shared" si="516"/>
        <v>1412094.5</v>
      </c>
      <c r="N1138" s="5">
        <f>VLOOKUP(CONCATENATE(A1138,"-6"),'Restated Depr'!$B$6:$G$7674,6,0)</f>
        <v>1.84E-2</v>
      </c>
      <c r="O1138" s="29">
        <f t="shared" si="517"/>
        <v>2165.2115666666664</v>
      </c>
      <c r="P1138" s="29">
        <f t="shared" si="518"/>
        <v>394.88987343416625</v>
      </c>
      <c r="Q1138" t="s">
        <v>7819</v>
      </c>
    </row>
    <row r="1139" spans="1:18" hidden="1">
      <c r="A1139" t="s">
        <v>85</v>
      </c>
      <c r="B1139" t="s">
        <v>1647</v>
      </c>
      <c r="C1139" s="224" t="s">
        <v>7842</v>
      </c>
      <c r="D1139" s="221">
        <v>315.12</v>
      </c>
      <c r="E1139" s="324">
        <v>43008</v>
      </c>
      <c r="F1139" s="1">
        <v>1412094.5</v>
      </c>
      <c r="G1139" s="18">
        <v>1.5044220000000001E-2</v>
      </c>
      <c r="H1139" s="298">
        <v>1770.32</v>
      </c>
      <c r="I1139" s="10">
        <v>1412094.5</v>
      </c>
      <c r="J1139" s="11">
        <f t="shared" si="513"/>
        <v>1.5044220000000001E-2</v>
      </c>
      <c r="K1139" s="30">
        <f t="shared" si="514"/>
        <v>1770.3216932325001</v>
      </c>
      <c r="L1139" s="29">
        <f t="shared" si="515"/>
        <v>1.6932325002017024E-3</v>
      </c>
      <c r="M1139" s="10">
        <f t="shared" si="516"/>
        <v>1412094.5</v>
      </c>
      <c r="N1139" s="5">
        <f>VLOOKUP(CONCATENATE(A1139,"-6"),'Restated Depr'!$B$6:$G$7674,6,0)</f>
        <v>1.84E-2</v>
      </c>
      <c r="O1139" s="29">
        <f t="shared" si="517"/>
        <v>2165.2115666666664</v>
      </c>
      <c r="P1139" s="29">
        <f t="shared" si="518"/>
        <v>394.88987343416625</v>
      </c>
      <c r="Q1139" t="s">
        <v>7819</v>
      </c>
    </row>
    <row r="1140" spans="1:18" hidden="1">
      <c r="A1140" t="s">
        <v>85</v>
      </c>
      <c r="B1140" t="s">
        <v>1648</v>
      </c>
      <c r="C1140" s="224" t="s">
        <v>7842</v>
      </c>
      <c r="D1140" s="221">
        <v>315.12</v>
      </c>
      <c r="E1140" s="324">
        <v>43039</v>
      </c>
      <c r="F1140" s="1">
        <v>1412094.5</v>
      </c>
      <c r="G1140" s="18">
        <v>1.5044220000000001E-2</v>
      </c>
      <c r="H1140" s="298">
        <v>1770.32</v>
      </c>
      <c r="I1140" s="10">
        <v>1412094.5</v>
      </c>
      <c r="J1140" s="11">
        <f t="shared" si="513"/>
        <v>1.5044220000000001E-2</v>
      </c>
      <c r="K1140" s="30">
        <f t="shared" si="514"/>
        <v>1770.3216932325001</v>
      </c>
      <c r="L1140" s="29">
        <f t="shared" si="515"/>
        <v>1.6932325002017024E-3</v>
      </c>
      <c r="M1140" s="10">
        <f t="shared" si="516"/>
        <v>1412094.5</v>
      </c>
      <c r="N1140" s="5">
        <f>VLOOKUP(CONCATENATE(A1140,"-6"),'Restated Depr'!$B$6:$G$7674,6,0)</f>
        <v>1.84E-2</v>
      </c>
      <c r="O1140" s="29">
        <f t="shared" si="517"/>
        <v>2165.2115666666664</v>
      </c>
      <c r="P1140" s="29">
        <f t="shared" si="518"/>
        <v>394.88987343416625</v>
      </c>
      <c r="Q1140" t="s">
        <v>7819</v>
      </c>
    </row>
    <row r="1141" spans="1:18" hidden="1">
      <c r="A1141" t="s">
        <v>85</v>
      </c>
      <c r="B1141" t="s">
        <v>1649</v>
      </c>
      <c r="C1141" s="224" t="s">
        <v>7842</v>
      </c>
      <c r="D1141" s="221">
        <v>315.12</v>
      </c>
      <c r="E1141" s="324">
        <v>43069</v>
      </c>
      <c r="F1141" s="1">
        <v>1412094.5</v>
      </c>
      <c r="G1141" s="18">
        <v>1.5044220000000001E-2</v>
      </c>
      <c r="H1141" s="298">
        <v>1770.32</v>
      </c>
      <c r="I1141" s="10">
        <v>1412094.5</v>
      </c>
      <c r="J1141" s="11">
        <f t="shared" si="513"/>
        <v>1.5044220000000001E-2</v>
      </c>
      <c r="K1141" s="30">
        <f t="shared" si="514"/>
        <v>1770.3216932325001</v>
      </c>
      <c r="L1141" s="29">
        <f t="shared" si="515"/>
        <v>1.6932325002017024E-3</v>
      </c>
      <c r="M1141" s="10">
        <f t="shared" si="516"/>
        <v>1412094.5</v>
      </c>
      <c r="N1141" s="5">
        <f>VLOOKUP(CONCATENATE(A1141,"-6"),'Restated Depr'!$B$6:$G$7674,6,0)</f>
        <v>1.84E-2</v>
      </c>
      <c r="O1141" s="29">
        <f t="shared" si="517"/>
        <v>2165.2115666666664</v>
      </c>
      <c r="P1141" s="29">
        <f t="shared" si="518"/>
        <v>394.88987343416625</v>
      </c>
      <c r="Q1141" t="s">
        <v>7819</v>
      </c>
    </row>
    <row r="1142" spans="1:18" hidden="1">
      <c r="A1142" t="s">
        <v>85</v>
      </c>
      <c r="B1142" t="s">
        <v>1650</v>
      </c>
      <c r="C1142" s="224" t="s">
        <v>7842</v>
      </c>
      <c r="D1142" s="221">
        <v>315.12</v>
      </c>
      <c r="E1142" s="324">
        <v>43100</v>
      </c>
      <c r="F1142" s="1">
        <v>1412094.5</v>
      </c>
      <c r="G1142" s="18">
        <v>1.6399999999999998E-2</v>
      </c>
      <c r="H1142" s="298">
        <v>1929.8599999999997</v>
      </c>
      <c r="I1142" s="10">
        <v>1412094.5</v>
      </c>
      <c r="J1142" s="11">
        <f t="shared" si="513"/>
        <v>1.6399999999999998E-2</v>
      </c>
      <c r="K1142" s="30">
        <f t="shared" si="514"/>
        <v>1929.8624833333331</v>
      </c>
      <c r="L1142" s="29">
        <f t="shared" si="515"/>
        <v>2.4833333334299823E-3</v>
      </c>
      <c r="M1142" s="10">
        <f t="shared" si="516"/>
        <v>1412094.5</v>
      </c>
      <c r="N1142" s="5">
        <f>VLOOKUP(CONCATENATE(A1142,"-6"),'Restated Depr'!$B$6:$G$7674,6,0)</f>
        <v>1.84E-2</v>
      </c>
      <c r="O1142" s="29">
        <f t="shared" si="517"/>
        <v>2165.2115666666664</v>
      </c>
      <c r="P1142" s="29">
        <f t="shared" si="518"/>
        <v>235.34908333333328</v>
      </c>
      <c r="Q1142" t="s">
        <v>7819</v>
      </c>
    </row>
    <row r="1143" spans="1:18" hidden="1">
      <c r="A1143" t="s">
        <v>85</v>
      </c>
      <c r="B1143" t="s">
        <v>1651</v>
      </c>
      <c r="C1143" s="224" t="s">
        <v>7842</v>
      </c>
      <c r="D1143" s="221">
        <v>315.12</v>
      </c>
      <c r="E1143" s="324">
        <v>43131</v>
      </c>
      <c r="F1143" s="1">
        <v>1412094.5</v>
      </c>
      <c r="G1143" s="5">
        <v>1.84E-2</v>
      </c>
      <c r="H1143" s="298">
        <v>2165.21</v>
      </c>
      <c r="I1143" s="10">
        <v>1412094.5</v>
      </c>
      <c r="J1143" s="11">
        <f t="shared" si="513"/>
        <v>1.84E-2</v>
      </c>
      <c r="K1143" s="30">
        <f t="shared" si="514"/>
        <v>2165.2115666666664</v>
      </c>
      <c r="L1143" s="29">
        <f t="shared" si="515"/>
        <v>1.5666666663491924E-3</v>
      </c>
      <c r="M1143" s="10">
        <f t="shared" si="516"/>
        <v>1412094.5</v>
      </c>
      <c r="N1143" s="5">
        <f>VLOOKUP(CONCATENATE(A1143,"-6"),'Restated Depr'!$B$6:$G$7674,6,0)</f>
        <v>1.84E-2</v>
      </c>
      <c r="O1143" s="29">
        <f t="shared" si="517"/>
        <v>2165.2115666666664</v>
      </c>
      <c r="P1143" s="29">
        <f t="shared" si="518"/>
        <v>0</v>
      </c>
      <c r="Q1143" t="s">
        <v>7819</v>
      </c>
    </row>
    <row r="1144" spans="1:18" hidden="1">
      <c r="A1144" t="s">
        <v>85</v>
      </c>
      <c r="B1144" t="s">
        <v>1652</v>
      </c>
      <c r="C1144" s="224" t="s">
        <v>7842</v>
      </c>
      <c r="D1144" s="221">
        <v>315.12</v>
      </c>
      <c r="E1144" s="324">
        <v>43159</v>
      </c>
      <c r="F1144" s="1">
        <v>1412094.5</v>
      </c>
      <c r="G1144" s="5">
        <v>1.84E-2</v>
      </c>
      <c r="H1144" s="298">
        <v>2165.21</v>
      </c>
      <c r="I1144" s="10">
        <v>1412094.5</v>
      </c>
      <c r="J1144" s="11">
        <f t="shared" si="513"/>
        <v>1.84E-2</v>
      </c>
      <c r="K1144" s="30">
        <f t="shared" si="514"/>
        <v>2165.2115666666664</v>
      </c>
      <c r="L1144" s="29">
        <f t="shared" si="515"/>
        <v>1.5666666663491924E-3</v>
      </c>
      <c r="M1144" s="10">
        <f t="shared" si="516"/>
        <v>1412094.5</v>
      </c>
      <c r="N1144" s="5">
        <f>VLOOKUP(CONCATENATE(A1144,"-6"),'Restated Depr'!$B$6:$G$7674,6,0)</f>
        <v>1.84E-2</v>
      </c>
      <c r="O1144" s="29">
        <f t="shared" si="517"/>
        <v>2165.2115666666664</v>
      </c>
      <c r="P1144" s="29">
        <f t="shared" si="518"/>
        <v>0</v>
      </c>
      <c r="Q1144" t="s">
        <v>7819</v>
      </c>
    </row>
    <row r="1145" spans="1:18" hidden="1">
      <c r="A1145" t="s">
        <v>85</v>
      </c>
      <c r="B1145" t="s">
        <v>1653</v>
      </c>
      <c r="C1145" s="224" t="s">
        <v>7842</v>
      </c>
      <c r="D1145" s="221">
        <v>315.12</v>
      </c>
      <c r="E1145" s="324">
        <v>43190</v>
      </c>
      <c r="F1145" s="1">
        <v>1412094.5</v>
      </c>
      <c r="G1145" s="5">
        <v>1.84E-2</v>
      </c>
      <c r="H1145" s="298">
        <v>2165.21</v>
      </c>
      <c r="I1145" s="10">
        <v>1412094.5</v>
      </c>
      <c r="J1145" s="11">
        <f t="shared" si="513"/>
        <v>1.84E-2</v>
      </c>
      <c r="K1145" s="30">
        <f t="shared" si="514"/>
        <v>2165.2115666666664</v>
      </c>
      <c r="L1145" s="29">
        <f t="shared" si="515"/>
        <v>1.5666666663491924E-3</v>
      </c>
      <c r="M1145" s="10">
        <f t="shared" si="516"/>
        <v>1412094.5</v>
      </c>
      <c r="N1145" s="5">
        <f>VLOOKUP(CONCATENATE(A1145,"-6"),'Restated Depr'!$B$6:$G$7674,6,0)</f>
        <v>1.84E-2</v>
      </c>
      <c r="O1145" s="29">
        <f t="shared" si="517"/>
        <v>2165.2115666666664</v>
      </c>
      <c r="P1145" s="29">
        <f t="shared" si="518"/>
        <v>0</v>
      </c>
      <c r="Q1145" t="s">
        <v>7819</v>
      </c>
    </row>
    <row r="1146" spans="1:18" hidden="1">
      <c r="A1146" t="s">
        <v>85</v>
      </c>
      <c r="B1146" t="s">
        <v>1654</v>
      </c>
      <c r="C1146" s="224" t="s">
        <v>7842</v>
      </c>
      <c r="D1146" s="221">
        <v>315.12</v>
      </c>
      <c r="E1146" s="324">
        <v>43220</v>
      </c>
      <c r="F1146" s="1">
        <v>1412094.5</v>
      </c>
      <c r="G1146" s="5">
        <v>1.84E-2</v>
      </c>
      <c r="H1146" s="298">
        <v>2165.21</v>
      </c>
      <c r="I1146" s="10">
        <v>1412094.5</v>
      </c>
      <c r="J1146" s="11">
        <f t="shared" si="513"/>
        <v>1.84E-2</v>
      </c>
      <c r="K1146" s="30">
        <f t="shared" si="514"/>
        <v>2165.2115666666664</v>
      </c>
      <c r="L1146" s="29">
        <f t="shared" si="515"/>
        <v>1.5666666663491924E-3</v>
      </c>
      <c r="M1146" s="10">
        <f t="shared" si="516"/>
        <v>1412094.5</v>
      </c>
      <c r="N1146" s="5">
        <f>VLOOKUP(CONCATENATE(A1146,"-6"),'Restated Depr'!$B$6:$G$7674,6,0)</f>
        <v>1.84E-2</v>
      </c>
      <c r="O1146" s="29">
        <f t="shared" si="517"/>
        <v>2165.2115666666664</v>
      </c>
      <c r="P1146" s="29">
        <f t="shared" si="518"/>
        <v>0</v>
      </c>
      <c r="Q1146" t="s">
        <v>7819</v>
      </c>
    </row>
    <row r="1147" spans="1:18" hidden="1">
      <c r="A1147" t="s">
        <v>85</v>
      </c>
      <c r="B1147" t="s">
        <v>1655</v>
      </c>
      <c r="C1147" s="224" t="s">
        <v>7842</v>
      </c>
      <c r="D1147" s="221">
        <v>315.12</v>
      </c>
      <c r="E1147" s="324">
        <v>43251</v>
      </c>
      <c r="F1147" s="1">
        <v>1412094.5</v>
      </c>
      <c r="G1147" s="5">
        <v>1.84E-2</v>
      </c>
      <c r="H1147" s="298">
        <v>2165.21</v>
      </c>
      <c r="I1147" s="10">
        <v>1412094.5</v>
      </c>
      <c r="J1147" s="11">
        <f t="shared" si="513"/>
        <v>1.84E-2</v>
      </c>
      <c r="K1147" s="30">
        <f t="shared" si="514"/>
        <v>2165.2115666666664</v>
      </c>
      <c r="L1147" s="29">
        <f t="shared" si="515"/>
        <v>1.5666666663491924E-3</v>
      </c>
      <c r="M1147" s="10">
        <f t="shared" si="516"/>
        <v>1412094.5</v>
      </c>
      <c r="N1147" s="5">
        <f>VLOOKUP(CONCATENATE(A1147,"-6"),'Restated Depr'!$B$6:$G$7674,6,0)</f>
        <v>1.84E-2</v>
      </c>
      <c r="O1147" s="29">
        <f t="shared" si="517"/>
        <v>2165.2115666666664</v>
      </c>
      <c r="P1147" s="29">
        <f t="shared" si="518"/>
        <v>0</v>
      </c>
      <c r="Q1147" t="s">
        <v>7819</v>
      </c>
    </row>
    <row r="1148" spans="1:18" hidden="1">
      <c r="A1148" t="s">
        <v>85</v>
      </c>
      <c r="B1148" t="s">
        <v>1656</v>
      </c>
      <c r="C1148" s="224" t="s">
        <v>7842</v>
      </c>
      <c r="D1148" s="221">
        <v>315.12</v>
      </c>
      <c r="E1148" s="324">
        <v>43281</v>
      </c>
      <c r="F1148" s="1">
        <v>1412094.5</v>
      </c>
      <c r="G1148" s="5">
        <v>1.84E-2</v>
      </c>
      <c r="H1148" s="298">
        <v>2165.21</v>
      </c>
      <c r="I1148" s="10">
        <v>1412094.5</v>
      </c>
      <c r="J1148" s="11">
        <f t="shared" si="513"/>
        <v>1.84E-2</v>
      </c>
      <c r="K1148" s="30">
        <f t="shared" si="514"/>
        <v>2165.2115666666664</v>
      </c>
      <c r="L1148" s="29">
        <f t="shared" si="515"/>
        <v>1.5666666663491924E-3</v>
      </c>
      <c r="M1148" s="10">
        <f t="shared" si="516"/>
        <v>1412094.5</v>
      </c>
      <c r="N1148" s="5">
        <f>VLOOKUP(CONCATENATE(A1148,"-6"),'Restated Depr'!$B$6:$G$7674,6,0)</f>
        <v>1.84E-2</v>
      </c>
      <c r="O1148" s="29">
        <f t="shared" si="517"/>
        <v>2165.2115666666664</v>
      </c>
      <c r="P1148" s="29">
        <f t="shared" si="518"/>
        <v>0</v>
      </c>
      <c r="Q1148" t="s">
        <v>7819</v>
      </c>
      <c r="R1148" s="5"/>
    </row>
    <row r="1149" spans="1:18" ht="15.75" hidden="1" thickBot="1">
      <c r="A1149" t="s">
        <v>85</v>
      </c>
      <c r="C1149" s="224" t="s">
        <v>637</v>
      </c>
      <c r="D1149" s="22"/>
      <c r="E1149" s="323" t="s">
        <v>606</v>
      </c>
      <c r="F1149" s="1"/>
      <c r="G1149" s="5"/>
      <c r="H1149" s="310">
        <f>SUM(H1137:H1148)</f>
        <v>23772.719999999994</v>
      </c>
      <c r="I1149" s="10"/>
      <c r="J1149" s="10"/>
      <c r="K1149" s="32">
        <f>SUM(K1137:K1148)</f>
        <v>23772.740349495827</v>
      </c>
      <c r="L1149" s="28">
        <f>SUM(L1137:L1148)</f>
        <v>2.0349495832533648E-2</v>
      </c>
      <c r="M1149" s="10"/>
      <c r="N1149" s="5"/>
      <c r="O1149" s="28">
        <f>SUM(O1137:O1148)</f>
        <v>25982.538799999991</v>
      </c>
      <c r="P1149" s="28">
        <f>SUM(P1137:P1148)</f>
        <v>2209.7984505041645</v>
      </c>
    </row>
    <row r="1150" spans="1:18" hidden="1">
      <c r="A1150" t="s">
        <v>86</v>
      </c>
      <c r="B1150" t="s">
        <v>1657</v>
      </c>
      <c r="C1150" s="224" t="s">
        <v>7842</v>
      </c>
      <c r="D1150" s="221">
        <v>315.08</v>
      </c>
      <c r="E1150" s="324">
        <v>42947</v>
      </c>
      <c r="F1150" s="9">
        <v>962486.71</v>
      </c>
      <c r="G1150" s="18">
        <v>2.8500000000000001E-2</v>
      </c>
      <c r="H1150" s="299">
        <v>2285.91</v>
      </c>
      <c r="I1150" s="15">
        <v>962486.71</v>
      </c>
      <c r="J1150" s="11">
        <f t="shared" ref="J1150:J1161" si="519">G1150</f>
        <v>2.8500000000000001E-2</v>
      </c>
      <c r="K1150" s="31">
        <f t="shared" ref="K1150:K1161" si="520">I1150*J1150/12</f>
        <v>2285.9059362499997</v>
      </c>
      <c r="L1150" s="289">
        <f t="shared" ref="L1150:L1161" si="521">K1150-H1150</f>
        <v>-4.0637500001139415E-3</v>
      </c>
      <c r="M1150" s="15">
        <f t="shared" ref="M1150:M1161" si="522">I1150</f>
        <v>962486.71</v>
      </c>
      <c r="N1150" s="5">
        <f>VLOOKUP(CONCATENATE(A1150,"-6"),'Restated Depr'!$B$6:$G$7674,6,0)</f>
        <v>2.53E-2</v>
      </c>
      <c r="O1150" s="289">
        <f t="shared" ref="O1150:O1161" si="523">M1150*N1150/12</f>
        <v>2029.2428135833331</v>
      </c>
      <c r="P1150" s="289">
        <f t="shared" ref="P1150:P1161" si="524">O1150-K1150</f>
        <v>-256.6631226666666</v>
      </c>
      <c r="Q1150" t="s">
        <v>7819</v>
      </c>
    </row>
    <row r="1151" spans="1:18" hidden="1">
      <c r="A1151" t="s">
        <v>86</v>
      </c>
      <c r="B1151" t="s">
        <v>1658</v>
      </c>
      <c r="C1151" s="224" t="s">
        <v>7842</v>
      </c>
      <c r="D1151" s="221">
        <v>315.08</v>
      </c>
      <c r="E1151" s="324">
        <v>42978</v>
      </c>
      <c r="F1151" s="1">
        <v>962486.71</v>
      </c>
      <c r="G1151" s="18">
        <v>2.8500000000000001E-2</v>
      </c>
      <c r="H1151" s="298">
        <v>2285.91</v>
      </c>
      <c r="I1151" s="10">
        <v>962486.71</v>
      </c>
      <c r="J1151" s="11">
        <f t="shared" si="519"/>
        <v>2.8500000000000001E-2</v>
      </c>
      <c r="K1151" s="30">
        <f t="shared" si="520"/>
        <v>2285.9059362499997</v>
      </c>
      <c r="L1151" s="29">
        <f t="shared" si="521"/>
        <v>-4.0637500001139415E-3</v>
      </c>
      <c r="M1151" s="10">
        <f t="shared" si="522"/>
        <v>962486.71</v>
      </c>
      <c r="N1151" s="5">
        <f>VLOOKUP(CONCATENATE(A1151,"-6"),'Restated Depr'!$B$6:$G$7674,6,0)</f>
        <v>2.53E-2</v>
      </c>
      <c r="O1151" s="29">
        <f t="shared" si="523"/>
        <v>2029.2428135833331</v>
      </c>
      <c r="P1151" s="29">
        <f t="shared" si="524"/>
        <v>-256.6631226666666</v>
      </c>
      <c r="Q1151" t="s">
        <v>7819</v>
      </c>
    </row>
    <row r="1152" spans="1:18" hidden="1">
      <c r="A1152" t="s">
        <v>86</v>
      </c>
      <c r="B1152" t="s">
        <v>1659</v>
      </c>
      <c r="C1152" s="224" t="s">
        <v>7842</v>
      </c>
      <c r="D1152" s="221">
        <v>315.08</v>
      </c>
      <c r="E1152" s="324">
        <v>43008</v>
      </c>
      <c r="F1152" s="1">
        <v>962486.71</v>
      </c>
      <c r="G1152" s="18">
        <v>2.8500000000000001E-2</v>
      </c>
      <c r="H1152" s="298">
        <v>2285.91</v>
      </c>
      <c r="I1152" s="10">
        <v>962486.71</v>
      </c>
      <c r="J1152" s="11">
        <f t="shared" si="519"/>
        <v>2.8500000000000001E-2</v>
      </c>
      <c r="K1152" s="30">
        <f t="shared" si="520"/>
        <v>2285.9059362499997</v>
      </c>
      <c r="L1152" s="29">
        <f t="shared" si="521"/>
        <v>-4.0637500001139415E-3</v>
      </c>
      <c r="M1152" s="10">
        <f t="shared" si="522"/>
        <v>962486.71</v>
      </c>
      <c r="N1152" s="5">
        <f>VLOOKUP(CONCATENATE(A1152,"-6"),'Restated Depr'!$B$6:$G$7674,6,0)</f>
        <v>2.53E-2</v>
      </c>
      <c r="O1152" s="29">
        <f t="shared" si="523"/>
        <v>2029.2428135833331</v>
      </c>
      <c r="P1152" s="29">
        <f t="shared" si="524"/>
        <v>-256.6631226666666</v>
      </c>
      <c r="Q1152" t="s">
        <v>7819</v>
      </c>
    </row>
    <row r="1153" spans="1:18" hidden="1">
      <c r="A1153" t="s">
        <v>86</v>
      </c>
      <c r="B1153" t="s">
        <v>1660</v>
      </c>
      <c r="C1153" s="224" t="s">
        <v>7842</v>
      </c>
      <c r="D1153" s="221">
        <v>315.08</v>
      </c>
      <c r="E1153" s="324">
        <v>43039</v>
      </c>
      <c r="F1153" s="1">
        <v>962486.71</v>
      </c>
      <c r="G1153" s="18">
        <v>2.8500000000000001E-2</v>
      </c>
      <c r="H1153" s="298">
        <v>2285.91</v>
      </c>
      <c r="I1153" s="10">
        <v>962486.71</v>
      </c>
      <c r="J1153" s="11">
        <f t="shared" si="519"/>
        <v>2.8500000000000001E-2</v>
      </c>
      <c r="K1153" s="30">
        <f t="shared" si="520"/>
        <v>2285.9059362499997</v>
      </c>
      <c r="L1153" s="29">
        <f t="shared" si="521"/>
        <v>-4.0637500001139415E-3</v>
      </c>
      <c r="M1153" s="10">
        <f t="shared" si="522"/>
        <v>962486.71</v>
      </c>
      <c r="N1153" s="5">
        <f>VLOOKUP(CONCATENATE(A1153,"-6"),'Restated Depr'!$B$6:$G$7674,6,0)</f>
        <v>2.53E-2</v>
      </c>
      <c r="O1153" s="29">
        <f t="shared" si="523"/>
        <v>2029.2428135833331</v>
      </c>
      <c r="P1153" s="29">
        <f t="shared" si="524"/>
        <v>-256.6631226666666</v>
      </c>
      <c r="Q1153" t="s">
        <v>7819</v>
      </c>
    </row>
    <row r="1154" spans="1:18" hidden="1">
      <c r="A1154" t="s">
        <v>86</v>
      </c>
      <c r="B1154" t="s">
        <v>1661</v>
      </c>
      <c r="C1154" s="224" t="s">
        <v>7842</v>
      </c>
      <c r="D1154" s="221">
        <v>315.08</v>
      </c>
      <c r="E1154" s="324">
        <v>43069</v>
      </c>
      <c r="F1154" s="1">
        <v>962486.71</v>
      </c>
      <c r="G1154" s="18">
        <v>2.8500000000000001E-2</v>
      </c>
      <c r="H1154" s="298">
        <v>2285.91</v>
      </c>
      <c r="I1154" s="10">
        <v>962486.71</v>
      </c>
      <c r="J1154" s="11">
        <f t="shared" si="519"/>
        <v>2.8500000000000001E-2</v>
      </c>
      <c r="K1154" s="30">
        <f t="shared" si="520"/>
        <v>2285.9059362499997</v>
      </c>
      <c r="L1154" s="29">
        <f t="shared" si="521"/>
        <v>-4.0637500001139415E-3</v>
      </c>
      <c r="M1154" s="10">
        <f t="shared" si="522"/>
        <v>962486.71</v>
      </c>
      <c r="N1154" s="5">
        <f>VLOOKUP(CONCATENATE(A1154,"-6"),'Restated Depr'!$B$6:$G$7674,6,0)</f>
        <v>2.53E-2</v>
      </c>
      <c r="O1154" s="29">
        <f t="shared" si="523"/>
        <v>2029.2428135833331</v>
      </c>
      <c r="P1154" s="29">
        <f t="shared" si="524"/>
        <v>-256.6631226666666</v>
      </c>
      <c r="Q1154" t="s">
        <v>7819</v>
      </c>
    </row>
    <row r="1155" spans="1:18" hidden="1">
      <c r="A1155" t="s">
        <v>86</v>
      </c>
      <c r="B1155" t="s">
        <v>1662</v>
      </c>
      <c r="C1155" s="224" t="s">
        <v>7842</v>
      </c>
      <c r="D1155" s="221">
        <v>315.08</v>
      </c>
      <c r="E1155" s="324">
        <v>43100</v>
      </c>
      <c r="F1155" s="1">
        <v>962486.71</v>
      </c>
      <c r="G1155" s="18">
        <v>2.7199999999999998E-2</v>
      </c>
      <c r="H1155" s="298">
        <v>2181.64</v>
      </c>
      <c r="I1155" s="10">
        <v>962486.71</v>
      </c>
      <c r="J1155" s="11">
        <f t="shared" si="519"/>
        <v>2.7199999999999998E-2</v>
      </c>
      <c r="K1155" s="30">
        <f t="shared" si="520"/>
        <v>2181.6365426666666</v>
      </c>
      <c r="L1155" s="29">
        <f t="shared" si="521"/>
        <v>-3.4573333332446055E-3</v>
      </c>
      <c r="M1155" s="10">
        <f t="shared" si="522"/>
        <v>962486.71</v>
      </c>
      <c r="N1155" s="5">
        <f>VLOOKUP(CONCATENATE(A1155,"-6"),'Restated Depr'!$B$6:$G$7674,6,0)</f>
        <v>2.53E-2</v>
      </c>
      <c r="O1155" s="29">
        <f t="shared" si="523"/>
        <v>2029.2428135833331</v>
      </c>
      <c r="P1155" s="29">
        <f t="shared" si="524"/>
        <v>-152.39372908333348</v>
      </c>
      <c r="Q1155" t="s">
        <v>7819</v>
      </c>
    </row>
    <row r="1156" spans="1:18" hidden="1">
      <c r="A1156" t="s">
        <v>86</v>
      </c>
      <c r="B1156" t="s">
        <v>1663</v>
      </c>
      <c r="C1156" s="224" t="s">
        <v>7842</v>
      </c>
      <c r="D1156" s="221">
        <v>315.08</v>
      </c>
      <c r="E1156" s="324">
        <v>43131</v>
      </c>
      <c r="F1156" s="1">
        <v>962486.71</v>
      </c>
      <c r="G1156" s="5">
        <v>2.53E-2</v>
      </c>
      <c r="H1156" s="298">
        <v>2029.24</v>
      </c>
      <c r="I1156" s="10">
        <v>962486.71</v>
      </c>
      <c r="J1156" s="11">
        <f t="shared" si="519"/>
        <v>2.53E-2</v>
      </c>
      <c r="K1156" s="30">
        <f t="shared" si="520"/>
        <v>2029.2428135833331</v>
      </c>
      <c r="L1156" s="29">
        <f t="shared" si="521"/>
        <v>2.8135833331361937E-3</v>
      </c>
      <c r="M1156" s="10">
        <f t="shared" si="522"/>
        <v>962486.71</v>
      </c>
      <c r="N1156" s="5">
        <f>VLOOKUP(CONCATENATE(A1156,"-6"),'Restated Depr'!$B$6:$G$7674,6,0)</f>
        <v>2.53E-2</v>
      </c>
      <c r="O1156" s="29">
        <f t="shared" si="523"/>
        <v>2029.2428135833331</v>
      </c>
      <c r="P1156" s="29">
        <f t="shared" si="524"/>
        <v>0</v>
      </c>
      <c r="Q1156" t="s">
        <v>7819</v>
      </c>
    </row>
    <row r="1157" spans="1:18" hidden="1">
      <c r="A1157" t="s">
        <v>86</v>
      </c>
      <c r="B1157" t="s">
        <v>1664</v>
      </c>
      <c r="C1157" s="224" t="s">
        <v>7842</v>
      </c>
      <c r="D1157" s="221">
        <v>315.08</v>
      </c>
      <c r="E1157" s="324">
        <v>43159</v>
      </c>
      <c r="F1157" s="1">
        <v>962486.71</v>
      </c>
      <c r="G1157" s="5">
        <v>2.53E-2</v>
      </c>
      <c r="H1157" s="298">
        <v>2029.24</v>
      </c>
      <c r="I1157" s="10">
        <v>962486.71</v>
      </c>
      <c r="J1157" s="11">
        <f t="shared" si="519"/>
        <v>2.53E-2</v>
      </c>
      <c r="K1157" s="30">
        <f t="shared" si="520"/>
        <v>2029.2428135833331</v>
      </c>
      <c r="L1157" s="29">
        <f t="shared" si="521"/>
        <v>2.8135833331361937E-3</v>
      </c>
      <c r="M1157" s="10">
        <f t="shared" si="522"/>
        <v>962486.71</v>
      </c>
      <c r="N1157" s="5">
        <f>VLOOKUP(CONCATENATE(A1157,"-6"),'Restated Depr'!$B$6:$G$7674,6,0)</f>
        <v>2.53E-2</v>
      </c>
      <c r="O1157" s="29">
        <f t="shared" si="523"/>
        <v>2029.2428135833331</v>
      </c>
      <c r="P1157" s="29">
        <f t="shared" si="524"/>
        <v>0</v>
      </c>
      <c r="Q1157" t="s">
        <v>7819</v>
      </c>
    </row>
    <row r="1158" spans="1:18" hidden="1">
      <c r="A1158" t="s">
        <v>86</v>
      </c>
      <c r="B1158" t="s">
        <v>1665</v>
      </c>
      <c r="C1158" s="224" t="s">
        <v>7842</v>
      </c>
      <c r="D1158" s="221">
        <v>315.08</v>
      </c>
      <c r="E1158" s="324">
        <v>43190</v>
      </c>
      <c r="F1158" s="1">
        <v>962486.71</v>
      </c>
      <c r="G1158" s="5">
        <v>2.53E-2</v>
      </c>
      <c r="H1158" s="298">
        <v>2029.24</v>
      </c>
      <c r="I1158" s="10">
        <v>962486.71</v>
      </c>
      <c r="J1158" s="11">
        <f t="shared" si="519"/>
        <v>2.53E-2</v>
      </c>
      <c r="K1158" s="30">
        <f t="shared" si="520"/>
        <v>2029.2428135833331</v>
      </c>
      <c r="L1158" s="29">
        <f t="shared" si="521"/>
        <v>2.8135833331361937E-3</v>
      </c>
      <c r="M1158" s="10">
        <f t="shared" si="522"/>
        <v>962486.71</v>
      </c>
      <c r="N1158" s="5">
        <f>VLOOKUP(CONCATENATE(A1158,"-6"),'Restated Depr'!$B$6:$G$7674,6,0)</f>
        <v>2.53E-2</v>
      </c>
      <c r="O1158" s="29">
        <f t="shared" si="523"/>
        <v>2029.2428135833331</v>
      </c>
      <c r="P1158" s="29">
        <f t="shared" si="524"/>
        <v>0</v>
      </c>
      <c r="Q1158" t="s">
        <v>7819</v>
      </c>
    </row>
    <row r="1159" spans="1:18" hidden="1">
      <c r="A1159" t="s">
        <v>86</v>
      </c>
      <c r="B1159" t="s">
        <v>1666</v>
      </c>
      <c r="C1159" s="224" t="s">
        <v>7842</v>
      </c>
      <c r="D1159" s="221">
        <v>315.08</v>
      </c>
      <c r="E1159" s="324">
        <v>43220</v>
      </c>
      <c r="F1159" s="1">
        <v>962486.71</v>
      </c>
      <c r="G1159" s="5">
        <v>2.53E-2</v>
      </c>
      <c r="H1159" s="298">
        <v>2029.24</v>
      </c>
      <c r="I1159" s="10">
        <v>962486.71</v>
      </c>
      <c r="J1159" s="11">
        <f t="shared" si="519"/>
        <v>2.53E-2</v>
      </c>
      <c r="K1159" s="30">
        <f t="shared" si="520"/>
        <v>2029.2428135833331</v>
      </c>
      <c r="L1159" s="29">
        <f t="shared" si="521"/>
        <v>2.8135833331361937E-3</v>
      </c>
      <c r="M1159" s="10">
        <f t="shared" si="522"/>
        <v>962486.71</v>
      </c>
      <c r="N1159" s="5">
        <f>VLOOKUP(CONCATENATE(A1159,"-6"),'Restated Depr'!$B$6:$G$7674,6,0)</f>
        <v>2.53E-2</v>
      </c>
      <c r="O1159" s="29">
        <f t="shared" si="523"/>
        <v>2029.2428135833331</v>
      </c>
      <c r="P1159" s="29">
        <f t="shared" si="524"/>
        <v>0</v>
      </c>
      <c r="Q1159" t="s">
        <v>7819</v>
      </c>
    </row>
    <row r="1160" spans="1:18" hidden="1">
      <c r="A1160" t="s">
        <v>86</v>
      </c>
      <c r="B1160" t="s">
        <v>1667</v>
      </c>
      <c r="C1160" s="224" t="s">
        <v>7842</v>
      </c>
      <c r="D1160" s="221">
        <v>315.08</v>
      </c>
      <c r="E1160" s="324">
        <v>43251</v>
      </c>
      <c r="F1160" s="1">
        <v>962486.71</v>
      </c>
      <c r="G1160" s="5">
        <v>2.53E-2</v>
      </c>
      <c r="H1160" s="298">
        <v>2029.24</v>
      </c>
      <c r="I1160" s="10">
        <v>962486.71</v>
      </c>
      <c r="J1160" s="11">
        <f t="shared" si="519"/>
        <v>2.53E-2</v>
      </c>
      <c r="K1160" s="30">
        <f t="shared" si="520"/>
        <v>2029.2428135833331</v>
      </c>
      <c r="L1160" s="29">
        <f t="shared" si="521"/>
        <v>2.8135833331361937E-3</v>
      </c>
      <c r="M1160" s="10">
        <f t="shared" si="522"/>
        <v>962486.71</v>
      </c>
      <c r="N1160" s="5">
        <f>VLOOKUP(CONCATENATE(A1160,"-6"),'Restated Depr'!$B$6:$G$7674,6,0)</f>
        <v>2.53E-2</v>
      </c>
      <c r="O1160" s="29">
        <f t="shared" si="523"/>
        <v>2029.2428135833331</v>
      </c>
      <c r="P1160" s="29">
        <f t="shared" si="524"/>
        <v>0</v>
      </c>
      <c r="Q1160" t="s">
        <v>7819</v>
      </c>
    </row>
    <row r="1161" spans="1:18" hidden="1">
      <c r="A1161" t="s">
        <v>86</v>
      </c>
      <c r="B1161" t="s">
        <v>1668</v>
      </c>
      <c r="C1161" s="224" t="s">
        <v>7842</v>
      </c>
      <c r="D1161" s="221">
        <v>315.08</v>
      </c>
      <c r="E1161" s="324">
        <v>43281</v>
      </c>
      <c r="F1161" s="1">
        <v>962486.71</v>
      </c>
      <c r="G1161" s="5">
        <v>2.53E-2</v>
      </c>
      <c r="H1161" s="298">
        <v>2029.24</v>
      </c>
      <c r="I1161" s="10">
        <v>962486.71</v>
      </c>
      <c r="J1161" s="11">
        <f t="shared" si="519"/>
        <v>2.53E-2</v>
      </c>
      <c r="K1161" s="30">
        <f t="shared" si="520"/>
        <v>2029.2428135833331</v>
      </c>
      <c r="L1161" s="29">
        <f t="shared" si="521"/>
        <v>2.8135833331361937E-3</v>
      </c>
      <c r="M1161" s="10">
        <f t="shared" si="522"/>
        <v>962486.71</v>
      </c>
      <c r="N1161" s="5">
        <f>VLOOKUP(CONCATENATE(A1161,"-6"),'Restated Depr'!$B$6:$G$7674,6,0)</f>
        <v>2.53E-2</v>
      </c>
      <c r="O1161" s="29">
        <f t="shared" si="523"/>
        <v>2029.2428135833331</v>
      </c>
      <c r="P1161" s="29">
        <f t="shared" si="524"/>
        <v>0</v>
      </c>
      <c r="Q1161" t="s">
        <v>7819</v>
      </c>
      <c r="R1161" s="5"/>
    </row>
    <row r="1162" spans="1:18" ht="15.75" hidden="1" thickBot="1">
      <c r="A1162" t="s">
        <v>86</v>
      </c>
      <c r="C1162" s="224" t="s">
        <v>637</v>
      </c>
      <c r="D1162" s="22"/>
      <c r="E1162" s="323" t="s">
        <v>606</v>
      </c>
      <c r="F1162" s="1"/>
      <c r="G1162" s="5"/>
      <c r="H1162" s="310">
        <f>SUM(H1150:H1161)</f>
        <v>25786.630000000005</v>
      </c>
      <c r="I1162" s="10"/>
      <c r="J1162" s="10"/>
      <c r="K1162" s="32">
        <f>SUM(K1150:K1161)</f>
        <v>25786.62310541666</v>
      </c>
      <c r="L1162" s="28">
        <f>SUM(L1150:L1161)</f>
        <v>-6.8945833349971508E-3</v>
      </c>
      <c r="M1162" s="10"/>
      <c r="N1162" s="5"/>
      <c r="O1162" s="28">
        <f>SUM(O1150:O1161)</f>
        <v>24350.913762999993</v>
      </c>
      <c r="P1162" s="28">
        <f>SUM(P1150:P1161)</f>
        <v>-1435.7093424166665</v>
      </c>
    </row>
    <row r="1163" spans="1:18" hidden="1">
      <c r="A1163" t="s">
        <v>87</v>
      </c>
      <c r="B1163" t="s">
        <v>1669</v>
      </c>
      <c r="C1163" s="224" t="s">
        <v>7842</v>
      </c>
      <c r="D1163" s="221">
        <v>315.08999999999997</v>
      </c>
      <c r="E1163" s="324">
        <v>42947</v>
      </c>
      <c r="F1163" s="9">
        <v>7300879</v>
      </c>
      <c r="G1163" s="18">
        <v>1.55E-2</v>
      </c>
      <c r="H1163" s="299">
        <v>9430.2999999999993</v>
      </c>
      <c r="I1163" s="15">
        <v>7300879</v>
      </c>
      <c r="J1163" s="11">
        <f t="shared" ref="J1163:J1174" si="525">G1163</f>
        <v>1.55E-2</v>
      </c>
      <c r="K1163" s="31">
        <f t="shared" ref="K1163:K1174" si="526">I1163*J1163/12</f>
        <v>9430.3020416666677</v>
      </c>
      <c r="L1163" s="289">
        <f t="shared" ref="L1163:L1174" si="527">K1163-H1163</f>
        <v>2.041666668446851E-3</v>
      </c>
      <c r="M1163" s="15">
        <f t="shared" ref="M1163:M1174" si="528">I1163</f>
        <v>7300879</v>
      </c>
      <c r="N1163" s="5">
        <f>VLOOKUP(CONCATENATE(A1163,"-6"),'Restated Depr'!$B$6:$G$7674,6,0)</f>
        <v>8.0999999999999996E-3</v>
      </c>
      <c r="O1163" s="289">
        <f t="shared" ref="O1163:O1174" si="529">M1163*N1163/12</f>
        <v>4928.0933249999998</v>
      </c>
      <c r="P1163" s="289">
        <f t="shared" ref="P1163:P1174" si="530">O1163-K1163</f>
        <v>-4502.2087166666679</v>
      </c>
      <c r="Q1163" t="s">
        <v>7819</v>
      </c>
    </row>
    <row r="1164" spans="1:18" hidden="1">
      <c r="A1164" t="s">
        <v>87</v>
      </c>
      <c r="B1164" t="s">
        <v>1670</v>
      </c>
      <c r="C1164" s="224" t="s">
        <v>7842</v>
      </c>
      <c r="D1164" s="221">
        <v>315.08999999999997</v>
      </c>
      <c r="E1164" s="324">
        <v>42978</v>
      </c>
      <c r="F1164" s="1">
        <v>7300879</v>
      </c>
      <c r="G1164" s="18">
        <v>1.55E-2</v>
      </c>
      <c r="H1164" s="298">
        <v>9430.2999999999993</v>
      </c>
      <c r="I1164" s="10">
        <v>7300879</v>
      </c>
      <c r="J1164" s="11">
        <f t="shared" si="525"/>
        <v>1.55E-2</v>
      </c>
      <c r="K1164" s="30">
        <f t="shared" si="526"/>
        <v>9430.3020416666677</v>
      </c>
      <c r="L1164" s="29">
        <f t="shared" si="527"/>
        <v>2.041666668446851E-3</v>
      </c>
      <c r="M1164" s="10">
        <f t="shared" si="528"/>
        <v>7300879</v>
      </c>
      <c r="N1164" s="5">
        <f>VLOOKUP(CONCATENATE(A1164,"-6"),'Restated Depr'!$B$6:$G$7674,6,0)</f>
        <v>8.0999999999999996E-3</v>
      </c>
      <c r="O1164" s="29">
        <f t="shared" si="529"/>
        <v>4928.0933249999998</v>
      </c>
      <c r="P1164" s="29">
        <f t="shared" si="530"/>
        <v>-4502.2087166666679</v>
      </c>
      <c r="Q1164" t="s">
        <v>7819</v>
      </c>
    </row>
    <row r="1165" spans="1:18" hidden="1">
      <c r="A1165" t="s">
        <v>87</v>
      </c>
      <c r="B1165" t="s">
        <v>1671</v>
      </c>
      <c r="C1165" s="224" t="s">
        <v>7842</v>
      </c>
      <c r="D1165" s="221">
        <v>315.08999999999997</v>
      </c>
      <c r="E1165" s="324">
        <v>43008</v>
      </c>
      <c r="F1165" s="1">
        <v>7300879</v>
      </c>
      <c r="G1165" s="18">
        <v>1.55E-2</v>
      </c>
      <c r="H1165" s="298">
        <v>9430.2999999999993</v>
      </c>
      <c r="I1165" s="10">
        <v>7300879</v>
      </c>
      <c r="J1165" s="11">
        <f t="shared" si="525"/>
        <v>1.55E-2</v>
      </c>
      <c r="K1165" s="30">
        <f t="shared" si="526"/>
        <v>9430.3020416666677</v>
      </c>
      <c r="L1165" s="29">
        <f t="shared" si="527"/>
        <v>2.041666668446851E-3</v>
      </c>
      <c r="M1165" s="10">
        <f t="shared" si="528"/>
        <v>7300879</v>
      </c>
      <c r="N1165" s="5">
        <f>VLOOKUP(CONCATENATE(A1165,"-6"),'Restated Depr'!$B$6:$G$7674,6,0)</f>
        <v>8.0999999999999996E-3</v>
      </c>
      <c r="O1165" s="29">
        <f t="shared" si="529"/>
        <v>4928.0933249999998</v>
      </c>
      <c r="P1165" s="29">
        <f t="shared" si="530"/>
        <v>-4502.2087166666679</v>
      </c>
      <c r="Q1165" t="s">
        <v>7819</v>
      </c>
    </row>
    <row r="1166" spans="1:18" hidden="1">
      <c r="A1166" t="s">
        <v>87</v>
      </c>
      <c r="B1166" t="s">
        <v>1672</v>
      </c>
      <c r="C1166" s="224" t="s">
        <v>7842</v>
      </c>
      <c r="D1166" s="221">
        <v>315.08999999999997</v>
      </c>
      <c r="E1166" s="324">
        <v>43039</v>
      </c>
      <c r="F1166" s="1">
        <v>7300879</v>
      </c>
      <c r="G1166" s="18">
        <v>1.55E-2</v>
      </c>
      <c r="H1166" s="298">
        <v>9430.2999999999993</v>
      </c>
      <c r="I1166" s="10">
        <v>7300879</v>
      </c>
      <c r="J1166" s="11">
        <f t="shared" si="525"/>
        <v>1.55E-2</v>
      </c>
      <c r="K1166" s="30">
        <f t="shared" si="526"/>
        <v>9430.3020416666677</v>
      </c>
      <c r="L1166" s="29">
        <f t="shared" si="527"/>
        <v>2.041666668446851E-3</v>
      </c>
      <c r="M1166" s="10">
        <f t="shared" si="528"/>
        <v>7300879</v>
      </c>
      <c r="N1166" s="5">
        <f>VLOOKUP(CONCATENATE(A1166,"-6"),'Restated Depr'!$B$6:$G$7674,6,0)</f>
        <v>8.0999999999999996E-3</v>
      </c>
      <c r="O1166" s="29">
        <f t="shared" si="529"/>
        <v>4928.0933249999998</v>
      </c>
      <c r="P1166" s="29">
        <f t="shared" si="530"/>
        <v>-4502.2087166666679</v>
      </c>
      <c r="Q1166" t="s">
        <v>7819</v>
      </c>
    </row>
    <row r="1167" spans="1:18" hidden="1">
      <c r="A1167" t="s">
        <v>87</v>
      </c>
      <c r="B1167" t="s">
        <v>1673</v>
      </c>
      <c r="C1167" s="224" t="s">
        <v>7842</v>
      </c>
      <c r="D1167" s="221">
        <v>315.08999999999997</v>
      </c>
      <c r="E1167" s="324">
        <v>43069</v>
      </c>
      <c r="F1167" s="1">
        <v>7300879</v>
      </c>
      <c r="G1167" s="18">
        <v>1.55E-2</v>
      </c>
      <c r="H1167" s="298">
        <v>9430.2999999999993</v>
      </c>
      <c r="I1167" s="10">
        <v>7300879</v>
      </c>
      <c r="J1167" s="11">
        <f t="shared" si="525"/>
        <v>1.55E-2</v>
      </c>
      <c r="K1167" s="30">
        <f t="shared" si="526"/>
        <v>9430.3020416666677</v>
      </c>
      <c r="L1167" s="29">
        <f t="shared" si="527"/>
        <v>2.041666668446851E-3</v>
      </c>
      <c r="M1167" s="10">
        <f t="shared" si="528"/>
        <v>7300879</v>
      </c>
      <c r="N1167" s="5">
        <f>VLOOKUP(CONCATENATE(A1167,"-6"),'Restated Depr'!$B$6:$G$7674,6,0)</f>
        <v>8.0999999999999996E-3</v>
      </c>
      <c r="O1167" s="29">
        <f t="shared" si="529"/>
        <v>4928.0933249999998</v>
      </c>
      <c r="P1167" s="29">
        <f t="shared" si="530"/>
        <v>-4502.2087166666679</v>
      </c>
      <c r="Q1167" t="s">
        <v>7819</v>
      </c>
    </row>
    <row r="1168" spans="1:18" hidden="1">
      <c r="A1168" t="s">
        <v>87</v>
      </c>
      <c r="B1168" t="s">
        <v>1674</v>
      </c>
      <c r="C1168" s="224" t="s">
        <v>7842</v>
      </c>
      <c r="D1168" s="221">
        <v>315.08999999999997</v>
      </c>
      <c r="E1168" s="324">
        <v>43100</v>
      </c>
      <c r="F1168" s="1">
        <v>7300879</v>
      </c>
      <c r="G1168" s="18">
        <v>1.24E-2</v>
      </c>
      <c r="H1168" s="298">
        <v>7544.2400000000007</v>
      </c>
      <c r="I1168" s="10">
        <v>7300879</v>
      </c>
      <c r="J1168" s="11">
        <f t="shared" si="525"/>
        <v>1.24E-2</v>
      </c>
      <c r="K1168" s="30">
        <f t="shared" si="526"/>
        <v>7544.2416333333322</v>
      </c>
      <c r="L1168" s="29">
        <f t="shared" si="527"/>
        <v>1.6333333314832998E-3</v>
      </c>
      <c r="M1168" s="10">
        <f t="shared" si="528"/>
        <v>7300879</v>
      </c>
      <c r="N1168" s="5">
        <f>VLOOKUP(CONCATENATE(A1168,"-6"),'Restated Depr'!$B$6:$G$7674,6,0)</f>
        <v>8.0999999999999996E-3</v>
      </c>
      <c r="O1168" s="29">
        <f t="shared" si="529"/>
        <v>4928.0933249999998</v>
      </c>
      <c r="P1168" s="29">
        <f t="shared" si="530"/>
        <v>-2616.1483083333324</v>
      </c>
      <c r="Q1168" t="s">
        <v>7819</v>
      </c>
    </row>
    <row r="1169" spans="1:18" hidden="1">
      <c r="A1169" t="s">
        <v>87</v>
      </c>
      <c r="B1169" t="s">
        <v>1675</v>
      </c>
      <c r="C1169" s="224" t="s">
        <v>7842</v>
      </c>
      <c r="D1169" s="221">
        <v>315.08999999999997</v>
      </c>
      <c r="E1169" s="324">
        <v>43131</v>
      </c>
      <c r="F1169" s="1">
        <v>7300879</v>
      </c>
      <c r="G1169" s="5">
        <v>8.0999999999999996E-3</v>
      </c>
      <c r="H1169" s="298">
        <v>4928.0900000000011</v>
      </c>
      <c r="I1169" s="10">
        <v>7300879</v>
      </c>
      <c r="J1169" s="11">
        <f t="shared" si="525"/>
        <v>8.0999999999999996E-3</v>
      </c>
      <c r="K1169" s="30">
        <f t="shared" si="526"/>
        <v>4928.0933249999998</v>
      </c>
      <c r="L1169" s="29">
        <f t="shared" si="527"/>
        <v>3.3249999987674528E-3</v>
      </c>
      <c r="M1169" s="10">
        <f t="shared" si="528"/>
        <v>7300879</v>
      </c>
      <c r="N1169" s="5">
        <f>VLOOKUP(CONCATENATE(A1169,"-6"),'Restated Depr'!$B$6:$G$7674,6,0)</f>
        <v>8.0999999999999996E-3</v>
      </c>
      <c r="O1169" s="29">
        <f t="shared" si="529"/>
        <v>4928.0933249999998</v>
      </c>
      <c r="P1169" s="29">
        <f t="shared" si="530"/>
        <v>0</v>
      </c>
      <c r="Q1169" t="s">
        <v>7819</v>
      </c>
    </row>
    <row r="1170" spans="1:18" hidden="1">
      <c r="A1170" t="s">
        <v>87</v>
      </c>
      <c r="B1170" t="s">
        <v>1676</v>
      </c>
      <c r="C1170" s="224" t="s">
        <v>7842</v>
      </c>
      <c r="D1170" s="221">
        <v>315.08999999999997</v>
      </c>
      <c r="E1170" s="324">
        <v>43159</v>
      </c>
      <c r="F1170" s="1">
        <v>7300879</v>
      </c>
      <c r="G1170" s="5">
        <v>8.0999999999999996E-3</v>
      </c>
      <c r="H1170" s="298">
        <v>4928.0900000000011</v>
      </c>
      <c r="I1170" s="10">
        <v>7300879</v>
      </c>
      <c r="J1170" s="11">
        <f t="shared" si="525"/>
        <v>8.0999999999999996E-3</v>
      </c>
      <c r="K1170" s="30">
        <f t="shared" si="526"/>
        <v>4928.0933249999998</v>
      </c>
      <c r="L1170" s="29">
        <f t="shared" si="527"/>
        <v>3.3249999987674528E-3</v>
      </c>
      <c r="M1170" s="10">
        <f t="shared" si="528"/>
        <v>7300879</v>
      </c>
      <c r="N1170" s="5">
        <f>VLOOKUP(CONCATENATE(A1170,"-6"),'Restated Depr'!$B$6:$G$7674,6,0)</f>
        <v>8.0999999999999996E-3</v>
      </c>
      <c r="O1170" s="29">
        <f t="shared" si="529"/>
        <v>4928.0933249999998</v>
      </c>
      <c r="P1170" s="29">
        <f t="shared" si="530"/>
        <v>0</v>
      </c>
      <c r="Q1170" t="s">
        <v>7819</v>
      </c>
    </row>
    <row r="1171" spans="1:18" hidden="1">
      <c r="A1171" t="s">
        <v>87</v>
      </c>
      <c r="B1171" t="s">
        <v>1677</v>
      </c>
      <c r="C1171" s="224" t="s">
        <v>7842</v>
      </c>
      <c r="D1171" s="221">
        <v>315.08999999999997</v>
      </c>
      <c r="E1171" s="324">
        <v>43190</v>
      </c>
      <c r="F1171" s="1">
        <v>7300879</v>
      </c>
      <c r="G1171" s="5">
        <v>8.0999999999999996E-3</v>
      </c>
      <c r="H1171" s="298">
        <v>4928.0900000000011</v>
      </c>
      <c r="I1171" s="10">
        <v>7300879</v>
      </c>
      <c r="J1171" s="11">
        <f t="shared" si="525"/>
        <v>8.0999999999999996E-3</v>
      </c>
      <c r="K1171" s="30">
        <f t="shared" si="526"/>
        <v>4928.0933249999998</v>
      </c>
      <c r="L1171" s="29">
        <f t="shared" si="527"/>
        <v>3.3249999987674528E-3</v>
      </c>
      <c r="M1171" s="10">
        <f t="shared" si="528"/>
        <v>7300879</v>
      </c>
      <c r="N1171" s="5">
        <f>VLOOKUP(CONCATENATE(A1171,"-6"),'Restated Depr'!$B$6:$G$7674,6,0)</f>
        <v>8.0999999999999996E-3</v>
      </c>
      <c r="O1171" s="29">
        <f t="shared" si="529"/>
        <v>4928.0933249999998</v>
      </c>
      <c r="P1171" s="29">
        <f t="shared" si="530"/>
        <v>0</v>
      </c>
      <c r="Q1171" t="s">
        <v>7819</v>
      </c>
    </row>
    <row r="1172" spans="1:18" hidden="1">
      <c r="A1172" t="s">
        <v>87</v>
      </c>
      <c r="B1172" t="s">
        <v>1678</v>
      </c>
      <c r="C1172" s="224" t="s">
        <v>7842</v>
      </c>
      <c r="D1172" s="221">
        <v>315.08999999999997</v>
      </c>
      <c r="E1172" s="324">
        <v>43220</v>
      </c>
      <c r="F1172" s="1">
        <v>7300879</v>
      </c>
      <c r="G1172" s="5">
        <v>8.0999999999999996E-3</v>
      </c>
      <c r="H1172" s="298">
        <v>4928.0900000000011</v>
      </c>
      <c r="I1172" s="10">
        <v>7300879</v>
      </c>
      <c r="J1172" s="11">
        <f t="shared" si="525"/>
        <v>8.0999999999999996E-3</v>
      </c>
      <c r="K1172" s="30">
        <f t="shared" si="526"/>
        <v>4928.0933249999998</v>
      </c>
      <c r="L1172" s="29">
        <f t="shared" si="527"/>
        <v>3.3249999987674528E-3</v>
      </c>
      <c r="M1172" s="10">
        <f t="shared" si="528"/>
        <v>7300879</v>
      </c>
      <c r="N1172" s="5">
        <f>VLOOKUP(CONCATENATE(A1172,"-6"),'Restated Depr'!$B$6:$G$7674,6,0)</f>
        <v>8.0999999999999996E-3</v>
      </c>
      <c r="O1172" s="29">
        <f t="shared" si="529"/>
        <v>4928.0933249999998</v>
      </c>
      <c r="P1172" s="29">
        <f t="shared" si="530"/>
        <v>0</v>
      </c>
      <c r="Q1172" t="s">
        <v>7819</v>
      </c>
    </row>
    <row r="1173" spans="1:18" hidden="1">
      <c r="A1173" t="s">
        <v>87</v>
      </c>
      <c r="B1173" t="s">
        <v>1679</v>
      </c>
      <c r="C1173" s="224" t="s">
        <v>7842</v>
      </c>
      <c r="D1173" s="221">
        <v>315.08999999999997</v>
      </c>
      <c r="E1173" s="324">
        <v>43251</v>
      </c>
      <c r="F1173" s="1">
        <v>7300879</v>
      </c>
      <c r="G1173" s="5">
        <v>8.0999999999999996E-3</v>
      </c>
      <c r="H1173" s="298">
        <v>4928.0900000000011</v>
      </c>
      <c r="I1173" s="10">
        <v>7300879</v>
      </c>
      <c r="J1173" s="11">
        <f t="shared" si="525"/>
        <v>8.0999999999999996E-3</v>
      </c>
      <c r="K1173" s="30">
        <f t="shared" si="526"/>
        <v>4928.0933249999998</v>
      </c>
      <c r="L1173" s="29">
        <f t="shared" si="527"/>
        <v>3.3249999987674528E-3</v>
      </c>
      <c r="M1173" s="10">
        <f t="shared" si="528"/>
        <v>7300879</v>
      </c>
      <c r="N1173" s="5">
        <f>VLOOKUP(CONCATENATE(A1173,"-6"),'Restated Depr'!$B$6:$G$7674,6,0)</f>
        <v>8.0999999999999996E-3</v>
      </c>
      <c r="O1173" s="29">
        <f t="shared" si="529"/>
        <v>4928.0933249999998</v>
      </c>
      <c r="P1173" s="29">
        <f t="shared" si="530"/>
        <v>0</v>
      </c>
      <c r="Q1173" t="s">
        <v>7819</v>
      </c>
    </row>
    <row r="1174" spans="1:18" hidden="1">
      <c r="A1174" t="s">
        <v>87</v>
      </c>
      <c r="B1174" t="s">
        <v>1680</v>
      </c>
      <c r="C1174" s="224" t="s">
        <v>7842</v>
      </c>
      <c r="D1174" s="221">
        <v>315.08999999999997</v>
      </c>
      <c r="E1174" s="324">
        <v>43281</v>
      </c>
      <c r="F1174" s="1">
        <v>7300879</v>
      </c>
      <c r="G1174" s="5">
        <v>8.0999999999999996E-3</v>
      </c>
      <c r="H1174" s="298">
        <v>4928.0900000000011</v>
      </c>
      <c r="I1174" s="10">
        <v>7300879</v>
      </c>
      <c r="J1174" s="11">
        <f t="shared" si="525"/>
        <v>8.0999999999999996E-3</v>
      </c>
      <c r="K1174" s="30">
        <f t="shared" si="526"/>
        <v>4928.0933249999998</v>
      </c>
      <c r="L1174" s="29">
        <f t="shared" si="527"/>
        <v>3.3249999987674528E-3</v>
      </c>
      <c r="M1174" s="10">
        <f t="shared" si="528"/>
        <v>7300879</v>
      </c>
      <c r="N1174" s="5">
        <f>VLOOKUP(CONCATENATE(A1174,"-6"),'Restated Depr'!$B$6:$G$7674,6,0)</f>
        <v>8.0999999999999996E-3</v>
      </c>
      <c r="O1174" s="29">
        <f t="shared" si="529"/>
        <v>4928.0933249999998</v>
      </c>
      <c r="P1174" s="29">
        <f t="shared" si="530"/>
        <v>0</v>
      </c>
      <c r="Q1174" t="s">
        <v>7819</v>
      </c>
      <c r="R1174" s="5"/>
    </row>
    <row r="1175" spans="1:18" ht="15.75" hidden="1" thickBot="1">
      <c r="A1175" t="s">
        <v>87</v>
      </c>
      <c r="C1175" s="224" t="s">
        <v>637</v>
      </c>
      <c r="D1175" s="22"/>
      <c r="E1175" s="323" t="s">
        <v>606</v>
      </c>
      <c r="F1175" s="1"/>
      <c r="G1175" s="5"/>
      <c r="H1175" s="310">
        <f>SUM(H1163:H1174)</f>
        <v>84264.28</v>
      </c>
      <c r="I1175" s="10"/>
      <c r="J1175" s="10"/>
      <c r="K1175" s="32">
        <f>SUM(K1163:K1174)</f>
        <v>84264.311791666652</v>
      </c>
      <c r="L1175" s="28">
        <f>SUM(L1163:L1174)</f>
        <v>3.1791666666322271E-2</v>
      </c>
      <c r="M1175" s="10"/>
      <c r="N1175" s="5"/>
      <c r="O1175" s="28">
        <f>SUM(O1163:O1174)</f>
        <v>59137.119900000012</v>
      </c>
      <c r="P1175" s="28">
        <f>SUM(P1163:P1174)</f>
        <v>-25127.191891666673</v>
      </c>
    </row>
    <row r="1176" spans="1:18" hidden="1">
      <c r="A1176" t="s">
        <v>88</v>
      </c>
      <c r="B1176" t="s">
        <v>1681</v>
      </c>
      <c r="C1176" s="224" t="s">
        <v>7842</v>
      </c>
      <c r="D1176" s="221">
        <v>315.10000000000002</v>
      </c>
      <c r="E1176" s="324">
        <v>42947</v>
      </c>
      <c r="F1176" s="9">
        <v>2199936</v>
      </c>
      <c r="G1176" s="18">
        <v>2.7987100000000001E-2</v>
      </c>
      <c r="H1176" s="299">
        <v>5130.82</v>
      </c>
      <c r="I1176" s="15">
        <v>2199936</v>
      </c>
      <c r="J1176" s="11">
        <f t="shared" ref="J1176:J1187" si="531">G1176</f>
        <v>2.7987100000000001E-2</v>
      </c>
      <c r="K1176" s="31">
        <f t="shared" ref="K1176:K1187" si="532">I1176*J1176/12</f>
        <v>5130.8190688000004</v>
      </c>
      <c r="L1176" s="289">
        <f t="shared" ref="L1176:L1187" si="533">K1176-H1176</f>
        <v>-9.3119999928603647E-4</v>
      </c>
      <c r="M1176" s="15">
        <f t="shared" ref="M1176:M1187" si="534">I1176</f>
        <v>2199936</v>
      </c>
      <c r="N1176" s="5">
        <f>VLOOKUP(CONCATENATE(A1176,"-6"),'Restated Depr'!$B$6:$G$7674,6,0)</f>
        <v>2.4799999999999999E-2</v>
      </c>
      <c r="O1176" s="289">
        <f t="shared" ref="O1176:O1187" si="535">M1176*N1176/12</f>
        <v>4546.5343999999996</v>
      </c>
      <c r="P1176" s="289">
        <f t="shared" ref="P1176:P1187" si="536">O1176-K1176</f>
        <v>-584.28466880000087</v>
      </c>
      <c r="Q1176" t="s">
        <v>7819</v>
      </c>
    </row>
    <row r="1177" spans="1:18" hidden="1">
      <c r="A1177" t="s">
        <v>88</v>
      </c>
      <c r="B1177" t="s">
        <v>1682</v>
      </c>
      <c r="C1177" s="224" t="s">
        <v>7842</v>
      </c>
      <c r="D1177" s="221">
        <v>315.10000000000002</v>
      </c>
      <c r="E1177" s="324">
        <v>42978</v>
      </c>
      <c r="F1177" s="1">
        <v>2199936</v>
      </c>
      <c r="G1177" s="18">
        <v>2.7987100000000001E-2</v>
      </c>
      <c r="H1177" s="298">
        <v>5130.82</v>
      </c>
      <c r="I1177" s="10">
        <v>2199936</v>
      </c>
      <c r="J1177" s="11">
        <f t="shared" si="531"/>
        <v>2.7987100000000001E-2</v>
      </c>
      <c r="K1177" s="30">
        <f t="shared" si="532"/>
        <v>5130.8190688000004</v>
      </c>
      <c r="L1177" s="29">
        <f t="shared" si="533"/>
        <v>-9.3119999928603647E-4</v>
      </c>
      <c r="M1177" s="10">
        <f t="shared" si="534"/>
        <v>2199936</v>
      </c>
      <c r="N1177" s="5">
        <f>VLOOKUP(CONCATENATE(A1177,"-6"),'Restated Depr'!$B$6:$G$7674,6,0)</f>
        <v>2.4799999999999999E-2</v>
      </c>
      <c r="O1177" s="29">
        <f t="shared" si="535"/>
        <v>4546.5343999999996</v>
      </c>
      <c r="P1177" s="29">
        <f t="shared" si="536"/>
        <v>-584.28466880000087</v>
      </c>
      <c r="Q1177" t="s">
        <v>7819</v>
      </c>
    </row>
    <row r="1178" spans="1:18" hidden="1">
      <c r="A1178" t="s">
        <v>88</v>
      </c>
      <c r="B1178" t="s">
        <v>1683</v>
      </c>
      <c r="C1178" s="224" t="s">
        <v>7842</v>
      </c>
      <c r="D1178" s="221">
        <v>315.10000000000002</v>
      </c>
      <c r="E1178" s="324">
        <v>43008</v>
      </c>
      <c r="F1178" s="1">
        <v>2199936</v>
      </c>
      <c r="G1178" s="18">
        <v>2.7987100000000001E-2</v>
      </c>
      <c r="H1178" s="298">
        <v>5130.82</v>
      </c>
      <c r="I1178" s="10">
        <v>2199936</v>
      </c>
      <c r="J1178" s="11">
        <f t="shared" si="531"/>
        <v>2.7987100000000001E-2</v>
      </c>
      <c r="K1178" s="30">
        <f t="shared" si="532"/>
        <v>5130.8190688000004</v>
      </c>
      <c r="L1178" s="29">
        <f t="shared" si="533"/>
        <v>-9.3119999928603647E-4</v>
      </c>
      <c r="M1178" s="10">
        <f t="shared" si="534"/>
        <v>2199936</v>
      </c>
      <c r="N1178" s="5">
        <f>VLOOKUP(CONCATENATE(A1178,"-6"),'Restated Depr'!$B$6:$G$7674,6,0)</f>
        <v>2.4799999999999999E-2</v>
      </c>
      <c r="O1178" s="29">
        <f t="shared" si="535"/>
        <v>4546.5343999999996</v>
      </c>
      <c r="P1178" s="29">
        <f t="shared" si="536"/>
        <v>-584.28466880000087</v>
      </c>
      <c r="Q1178" t="s">
        <v>7819</v>
      </c>
    </row>
    <row r="1179" spans="1:18" hidden="1">
      <c r="A1179" t="s">
        <v>88</v>
      </c>
      <c r="B1179" t="s">
        <v>1684</v>
      </c>
      <c r="C1179" s="224" t="s">
        <v>7842</v>
      </c>
      <c r="D1179" s="221">
        <v>315.10000000000002</v>
      </c>
      <c r="E1179" s="324">
        <v>43039</v>
      </c>
      <c r="F1179" s="1">
        <v>2199936</v>
      </c>
      <c r="G1179" s="18">
        <v>2.7987100000000001E-2</v>
      </c>
      <c r="H1179" s="298">
        <v>5130.82</v>
      </c>
      <c r="I1179" s="10">
        <v>2199936</v>
      </c>
      <c r="J1179" s="11">
        <f t="shared" si="531"/>
        <v>2.7987100000000001E-2</v>
      </c>
      <c r="K1179" s="30">
        <f t="shared" si="532"/>
        <v>5130.8190688000004</v>
      </c>
      <c r="L1179" s="29">
        <f t="shared" si="533"/>
        <v>-9.3119999928603647E-4</v>
      </c>
      <c r="M1179" s="10">
        <f t="shared" si="534"/>
        <v>2199936</v>
      </c>
      <c r="N1179" s="5">
        <f>VLOOKUP(CONCATENATE(A1179,"-6"),'Restated Depr'!$B$6:$G$7674,6,0)</f>
        <v>2.4799999999999999E-2</v>
      </c>
      <c r="O1179" s="29">
        <f t="shared" si="535"/>
        <v>4546.5343999999996</v>
      </c>
      <c r="P1179" s="29">
        <f t="shared" si="536"/>
        <v>-584.28466880000087</v>
      </c>
      <c r="Q1179" t="s">
        <v>7819</v>
      </c>
    </row>
    <row r="1180" spans="1:18" hidden="1">
      <c r="A1180" t="s">
        <v>88</v>
      </c>
      <c r="B1180" t="s">
        <v>1685</v>
      </c>
      <c r="C1180" s="224" t="s">
        <v>7842</v>
      </c>
      <c r="D1180" s="221">
        <v>315.10000000000002</v>
      </c>
      <c r="E1180" s="324">
        <v>43069</v>
      </c>
      <c r="F1180" s="1">
        <v>2199936</v>
      </c>
      <c r="G1180" s="18">
        <v>2.7987100000000001E-2</v>
      </c>
      <c r="H1180" s="298">
        <v>5130.82</v>
      </c>
      <c r="I1180" s="10">
        <v>2199936</v>
      </c>
      <c r="J1180" s="11">
        <f t="shared" si="531"/>
        <v>2.7987100000000001E-2</v>
      </c>
      <c r="K1180" s="30">
        <f t="shared" si="532"/>
        <v>5130.8190688000004</v>
      </c>
      <c r="L1180" s="29">
        <f t="shared" si="533"/>
        <v>-9.3119999928603647E-4</v>
      </c>
      <c r="M1180" s="10">
        <f t="shared" si="534"/>
        <v>2199936</v>
      </c>
      <c r="N1180" s="5">
        <f>VLOOKUP(CONCATENATE(A1180,"-6"),'Restated Depr'!$B$6:$G$7674,6,0)</f>
        <v>2.4799999999999999E-2</v>
      </c>
      <c r="O1180" s="29">
        <f t="shared" si="535"/>
        <v>4546.5343999999996</v>
      </c>
      <c r="P1180" s="29">
        <f t="shared" si="536"/>
        <v>-584.28466880000087</v>
      </c>
      <c r="Q1180" t="s">
        <v>7819</v>
      </c>
    </row>
    <row r="1181" spans="1:18" hidden="1">
      <c r="A1181" t="s">
        <v>88</v>
      </c>
      <c r="B1181" t="s">
        <v>1686</v>
      </c>
      <c r="C1181" s="224" t="s">
        <v>7842</v>
      </c>
      <c r="D1181" s="221">
        <v>315.10000000000002</v>
      </c>
      <c r="E1181" s="324">
        <v>43100</v>
      </c>
      <c r="F1181" s="1">
        <v>2199936</v>
      </c>
      <c r="G1181" s="18">
        <v>2.6700000000000002E-2</v>
      </c>
      <c r="H1181" s="298">
        <v>4894.8599999999997</v>
      </c>
      <c r="I1181" s="10">
        <v>2199936</v>
      </c>
      <c r="J1181" s="11">
        <f t="shared" si="531"/>
        <v>2.6700000000000002E-2</v>
      </c>
      <c r="K1181" s="30">
        <f t="shared" si="532"/>
        <v>4894.8576000000003</v>
      </c>
      <c r="L1181" s="29">
        <f t="shared" si="533"/>
        <v>-2.3999999993975507E-3</v>
      </c>
      <c r="M1181" s="10">
        <f t="shared" si="534"/>
        <v>2199936</v>
      </c>
      <c r="N1181" s="5">
        <f>VLOOKUP(CONCATENATE(A1181,"-6"),'Restated Depr'!$B$6:$G$7674,6,0)</f>
        <v>2.4799999999999999E-2</v>
      </c>
      <c r="O1181" s="29">
        <f t="shared" si="535"/>
        <v>4546.5343999999996</v>
      </c>
      <c r="P1181" s="29">
        <f t="shared" si="536"/>
        <v>-348.32320000000072</v>
      </c>
      <c r="Q1181" t="s">
        <v>7819</v>
      </c>
    </row>
    <row r="1182" spans="1:18" hidden="1">
      <c r="A1182" t="s">
        <v>88</v>
      </c>
      <c r="B1182" t="s">
        <v>1687</v>
      </c>
      <c r="C1182" s="224" t="s">
        <v>7842</v>
      </c>
      <c r="D1182" s="221">
        <v>315.10000000000002</v>
      </c>
      <c r="E1182" s="324">
        <v>43131</v>
      </c>
      <c r="F1182" s="1">
        <v>2199936</v>
      </c>
      <c r="G1182" s="5">
        <v>2.4799999999999999E-2</v>
      </c>
      <c r="H1182" s="298">
        <v>4546.53</v>
      </c>
      <c r="I1182" s="10">
        <v>2199936</v>
      </c>
      <c r="J1182" s="11">
        <f t="shared" si="531"/>
        <v>2.4799999999999999E-2</v>
      </c>
      <c r="K1182" s="30">
        <f t="shared" si="532"/>
        <v>4546.5343999999996</v>
      </c>
      <c r="L1182" s="29">
        <f t="shared" si="533"/>
        <v>4.3999999998050043E-3</v>
      </c>
      <c r="M1182" s="10">
        <f t="shared" si="534"/>
        <v>2199936</v>
      </c>
      <c r="N1182" s="5">
        <f>VLOOKUP(CONCATENATE(A1182,"-6"),'Restated Depr'!$B$6:$G$7674,6,0)</f>
        <v>2.4799999999999999E-2</v>
      </c>
      <c r="O1182" s="29">
        <f t="shared" si="535"/>
        <v>4546.5343999999996</v>
      </c>
      <c r="P1182" s="29">
        <f t="shared" si="536"/>
        <v>0</v>
      </c>
      <c r="Q1182" t="s">
        <v>7819</v>
      </c>
    </row>
    <row r="1183" spans="1:18" hidden="1">
      <c r="A1183" t="s">
        <v>88</v>
      </c>
      <c r="B1183" t="s">
        <v>1688</v>
      </c>
      <c r="C1183" s="224" t="s">
        <v>7842</v>
      </c>
      <c r="D1183" s="221">
        <v>315.10000000000002</v>
      </c>
      <c r="E1183" s="324">
        <v>43159</v>
      </c>
      <c r="F1183" s="1">
        <v>2199936</v>
      </c>
      <c r="G1183" s="5">
        <v>2.4799999999999999E-2</v>
      </c>
      <c r="H1183" s="298">
        <v>4546.53</v>
      </c>
      <c r="I1183" s="10">
        <v>2199936</v>
      </c>
      <c r="J1183" s="11">
        <f t="shared" si="531"/>
        <v>2.4799999999999999E-2</v>
      </c>
      <c r="K1183" s="30">
        <f t="shared" si="532"/>
        <v>4546.5343999999996</v>
      </c>
      <c r="L1183" s="29">
        <f t="shared" si="533"/>
        <v>4.3999999998050043E-3</v>
      </c>
      <c r="M1183" s="10">
        <f t="shared" si="534"/>
        <v>2199936</v>
      </c>
      <c r="N1183" s="5">
        <f>VLOOKUP(CONCATENATE(A1183,"-6"),'Restated Depr'!$B$6:$G$7674,6,0)</f>
        <v>2.4799999999999999E-2</v>
      </c>
      <c r="O1183" s="29">
        <f t="shared" si="535"/>
        <v>4546.5343999999996</v>
      </c>
      <c r="P1183" s="29">
        <f t="shared" si="536"/>
        <v>0</v>
      </c>
      <c r="Q1183" t="s">
        <v>7819</v>
      </c>
    </row>
    <row r="1184" spans="1:18" hidden="1">
      <c r="A1184" t="s">
        <v>88</v>
      </c>
      <c r="B1184" t="s">
        <v>1689</v>
      </c>
      <c r="C1184" s="224" t="s">
        <v>7842</v>
      </c>
      <c r="D1184" s="221">
        <v>315.10000000000002</v>
      </c>
      <c r="E1184" s="324">
        <v>43190</v>
      </c>
      <c r="F1184" s="1">
        <v>2199936</v>
      </c>
      <c r="G1184" s="5">
        <v>2.4799999999999999E-2</v>
      </c>
      <c r="H1184" s="298">
        <v>4546.53</v>
      </c>
      <c r="I1184" s="10">
        <v>2199936</v>
      </c>
      <c r="J1184" s="11">
        <f t="shared" si="531"/>
        <v>2.4799999999999999E-2</v>
      </c>
      <c r="K1184" s="30">
        <f t="shared" si="532"/>
        <v>4546.5343999999996</v>
      </c>
      <c r="L1184" s="29">
        <f t="shared" si="533"/>
        <v>4.3999999998050043E-3</v>
      </c>
      <c r="M1184" s="10">
        <f t="shared" si="534"/>
        <v>2199936</v>
      </c>
      <c r="N1184" s="5">
        <f>VLOOKUP(CONCATENATE(A1184,"-6"),'Restated Depr'!$B$6:$G$7674,6,0)</f>
        <v>2.4799999999999999E-2</v>
      </c>
      <c r="O1184" s="29">
        <f t="shared" si="535"/>
        <v>4546.5343999999996</v>
      </c>
      <c r="P1184" s="29">
        <f t="shared" si="536"/>
        <v>0</v>
      </c>
      <c r="Q1184" t="s">
        <v>7819</v>
      </c>
    </row>
    <row r="1185" spans="1:18" hidden="1">
      <c r="A1185" t="s">
        <v>88</v>
      </c>
      <c r="B1185" t="s">
        <v>1690</v>
      </c>
      <c r="C1185" s="224" t="s">
        <v>7842</v>
      </c>
      <c r="D1185" s="221">
        <v>315.10000000000002</v>
      </c>
      <c r="E1185" s="324">
        <v>43220</v>
      </c>
      <c r="F1185" s="1">
        <v>2199936</v>
      </c>
      <c r="G1185" s="5">
        <v>2.4799999999999999E-2</v>
      </c>
      <c r="H1185" s="298">
        <v>4546.53</v>
      </c>
      <c r="I1185" s="10">
        <v>2199936</v>
      </c>
      <c r="J1185" s="11">
        <f t="shared" si="531"/>
        <v>2.4799999999999999E-2</v>
      </c>
      <c r="K1185" s="30">
        <f t="shared" si="532"/>
        <v>4546.5343999999996</v>
      </c>
      <c r="L1185" s="29">
        <f t="shared" si="533"/>
        <v>4.3999999998050043E-3</v>
      </c>
      <c r="M1185" s="10">
        <f t="shared" si="534"/>
        <v>2199936</v>
      </c>
      <c r="N1185" s="5">
        <f>VLOOKUP(CONCATENATE(A1185,"-6"),'Restated Depr'!$B$6:$G$7674,6,0)</f>
        <v>2.4799999999999999E-2</v>
      </c>
      <c r="O1185" s="29">
        <f t="shared" si="535"/>
        <v>4546.5343999999996</v>
      </c>
      <c r="P1185" s="29">
        <f t="shared" si="536"/>
        <v>0</v>
      </c>
      <c r="Q1185" t="s">
        <v>7819</v>
      </c>
    </row>
    <row r="1186" spans="1:18" hidden="1">
      <c r="A1186" t="s">
        <v>88</v>
      </c>
      <c r="B1186" t="s">
        <v>1691</v>
      </c>
      <c r="C1186" s="224" t="s">
        <v>7842</v>
      </c>
      <c r="D1186" s="221">
        <v>315.10000000000002</v>
      </c>
      <c r="E1186" s="324">
        <v>43251</v>
      </c>
      <c r="F1186" s="1">
        <v>2199936</v>
      </c>
      <c r="G1186" s="5">
        <v>2.4799999999999999E-2</v>
      </c>
      <c r="H1186" s="298">
        <v>4546.53</v>
      </c>
      <c r="I1186" s="10">
        <v>2199936</v>
      </c>
      <c r="J1186" s="11">
        <f t="shared" si="531"/>
        <v>2.4799999999999999E-2</v>
      </c>
      <c r="K1186" s="30">
        <f t="shared" si="532"/>
        <v>4546.5343999999996</v>
      </c>
      <c r="L1186" s="29">
        <f t="shared" si="533"/>
        <v>4.3999999998050043E-3</v>
      </c>
      <c r="M1186" s="10">
        <f t="shared" si="534"/>
        <v>2199936</v>
      </c>
      <c r="N1186" s="5">
        <f>VLOOKUP(CONCATENATE(A1186,"-6"),'Restated Depr'!$B$6:$G$7674,6,0)</f>
        <v>2.4799999999999999E-2</v>
      </c>
      <c r="O1186" s="29">
        <f t="shared" si="535"/>
        <v>4546.5343999999996</v>
      </c>
      <c r="P1186" s="29">
        <f t="shared" si="536"/>
        <v>0</v>
      </c>
      <c r="Q1186" t="s">
        <v>7819</v>
      </c>
    </row>
    <row r="1187" spans="1:18" hidden="1">
      <c r="A1187" t="s">
        <v>88</v>
      </c>
      <c r="B1187" t="s">
        <v>1692</v>
      </c>
      <c r="C1187" s="224" t="s">
        <v>7842</v>
      </c>
      <c r="D1187" s="221">
        <v>315.10000000000002</v>
      </c>
      <c r="E1187" s="324">
        <v>43281</v>
      </c>
      <c r="F1187" s="1">
        <v>2199936</v>
      </c>
      <c r="G1187" s="5">
        <v>2.4799999999999999E-2</v>
      </c>
      <c r="H1187" s="298">
        <v>4546.53</v>
      </c>
      <c r="I1187" s="10">
        <v>2199936</v>
      </c>
      <c r="J1187" s="11">
        <f t="shared" si="531"/>
        <v>2.4799999999999999E-2</v>
      </c>
      <c r="K1187" s="30">
        <f t="shared" si="532"/>
        <v>4546.5343999999996</v>
      </c>
      <c r="L1187" s="29">
        <f t="shared" si="533"/>
        <v>4.3999999998050043E-3</v>
      </c>
      <c r="M1187" s="10">
        <f t="shared" si="534"/>
        <v>2199936</v>
      </c>
      <c r="N1187" s="5">
        <f>VLOOKUP(CONCATENATE(A1187,"-6"),'Restated Depr'!$B$6:$G$7674,6,0)</f>
        <v>2.4799999999999999E-2</v>
      </c>
      <c r="O1187" s="29">
        <f t="shared" si="535"/>
        <v>4546.5343999999996</v>
      </c>
      <c r="P1187" s="29">
        <f t="shared" si="536"/>
        <v>0</v>
      </c>
      <c r="Q1187" t="s">
        <v>7819</v>
      </c>
      <c r="R1187" s="5"/>
    </row>
    <row r="1188" spans="1:18" ht="15.75" hidden="1" thickBot="1">
      <c r="A1188" t="s">
        <v>88</v>
      </c>
      <c r="C1188" s="224" t="s">
        <v>637</v>
      </c>
      <c r="D1188" s="22"/>
      <c r="E1188" s="323" t="s">
        <v>606</v>
      </c>
      <c r="F1188" s="1"/>
      <c r="G1188" s="5"/>
      <c r="H1188" s="310">
        <f>SUM(H1176:H1187)</f>
        <v>57828.139999999992</v>
      </c>
      <c r="I1188" s="10"/>
      <c r="J1188" s="10"/>
      <c r="K1188" s="32">
        <f>SUM(K1176:K1187)</f>
        <v>57828.159343999985</v>
      </c>
      <c r="L1188" s="28">
        <f>SUM(L1176:L1187)</f>
        <v>1.9344000003002293E-2</v>
      </c>
      <c r="M1188" s="10"/>
      <c r="N1188" s="5"/>
      <c r="O1188" s="28">
        <f>SUM(O1176:O1187)</f>
        <v>54558.412799999984</v>
      </c>
      <c r="P1188" s="28">
        <f>SUM(P1176:P1187)</f>
        <v>-3269.7465440000051</v>
      </c>
    </row>
    <row r="1189" spans="1:18" hidden="1">
      <c r="A1189" t="s">
        <v>89</v>
      </c>
      <c r="B1189" t="s">
        <v>1693</v>
      </c>
      <c r="C1189" s="224" t="s">
        <v>7842</v>
      </c>
      <c r="D1189" s="221">
        <v>315.11</v>
      </c>
      <c r="E1189" s="324">
        <v>42947</v>
      </c>
      <c r="F1189" s="9">
        <v>9857.85</v>
      </c>
      <c r="G1189" s="18">
        <v>1.7399999999999999E-2</v>
      </c>
      <c r="H1189" s="299">
        <v>14.29</v>
      </c>
      <c r="I1189" s="15">
        <v>9857.85</v>
      </c>
      <c r="J1189" s="11">
        <f t="shared" ref="J1189:J1200" si="537">G1189</f>
        <v>1.7399999999999999E-2</v>
      </c>
      <c r="K1189" s="31">
        <f t="shared" ref="K1189:K1200" si="538">I1189*J1189/12</f>
        <v>14.2938825</v>
      </c>
      <c r="L1189" s="289">
        <f t="shared" ref="L1189:L1200" si="539">K1189-H1189</f>
        <v>3.8825000000013432E-3</v>
      </c>
      <c r="M1189" s="15">
        <f t="shared" ref="M1189:M1200" si="540">I1189</f>
        <v>9857.85</v>
      </c>
      <c r="N1189" s="5">
        <f>VLOOKUP(CONCATENATE(A1189,"-6"),'Restated Depr'!$B$6:$G$7674,6,0)</f>
        <v>8.2000000000000007E-3</v>
      </c>
      <c r="O1189" s="289">
        <f t="shared" ref="O1189:O1200" si="541">M1189*N1189/12</f>
        <v>6.7361975000000003</v>
      </c>
      <c r="P1189" s="289">
        <f t="shared" ref="P1189:P1200" si="542">O1189-K1189</f>
        <v>-7.5576850000000002</v>
      </c>
      <c r="Q1189" t="s">
        <v>7819</v>
      </c>
    </row>
    <row r="1190" spans="1:18" hidden="1">
      <c r="A1190" t="s">
        <v>89</v>
      </c>
      <c r="B1190" t="s">
        <v>1694</v>
      </c>
      <c r="C1190" s="224" t="s">
        <v>7842</v>
      </c>
      <c r="D1190" s="221">
        <v>315.11</v>
      </c>
      <c r="E1190" s="324">
        <v>42978</v>
      </c>
      <c r="F1190" s="1">
        <v>9857.85</v>
      </c>
      <c r="G1190" s="18">
        <v>1.7399999999999999E-2</v>
      </c>
      <c r="H1190" s="298">
        <v>14.29</v>
      </c>
      <c r="I1190" s="10">
        <v>9857.85</v>
      </c>
      <c r="J1190" s="11">
        <f t="shared" si="537"/>
        <v>1.7399999999999999E-2</v>
      </c>
      <c r="K1190" s="30">
        <f t="shared" si="538"/>
        <v>14.2938825</v>
      </c>
      <c r="L1190" s="29">
        <f t="shared" si="539"/>
        <v>3.8825000000013432E-3</v>
      </c>
      <c r="M1190" s="10">
        <f t="shared" si="540"/>
        <v>9857.85</v>
      </c>
      <c r="N1190" s="5">
        <f>VLOOKUP(CONCATENATE(A1190,"-6"),'Restated Depr'!$B$6:$G$7674,6,0)</f>
        <v>8.2000000000000007E-3</v>
      </c>
      <c r="O1190" s="29">
        <f t="shared" si="541"/>
        <v>6.7361975000000003</v>
      </c>
      <c r="P1190" s="29">
        <f t="shared" si="542"/>
        <v>-7.5576850000000002</v>
      </c>
      <c r="Q1190" t="s">
        <v>7819</v>
      </c>
    </row>
    <row r="1191" spans="1:18" hidden="1">
      <c r="A1191" t="s">
        <v>89</v>
      </c>
      <c r="B1191" t="s">
        <v>1695</v>
      </c>
      <c r="C1191" s="224" t="s">
        <v>7842</v>
      </c>
      <c r="D1191" s="221">
        <v>315.11</v>
      </c>
      <c r="E1191" s="324">
        <v>43008</v>
      </c>
      <c r="F1191" s="1">
        <v>9857.85</v>
      </c>
      <c r="G1191" s="18">
        <v>1.7399999999999999E-2</v>
      </c>
      <c r="H1191" s="298">
        <v>14.29</v>
      </c>
      <c r="I1191" s="10">
        <v>9857.85</v>
      </c>
      <c r="J1191" s="11">
        <f t="shared" si="537"/>
        <v>1.7399999999999999E-2</v>
      </c>
      <c r="K1191" s="30">
        <f t="shared" si="538"/>
        <v>14.2938825</v>
      </c>
      <c r="L1191" s="29">
        <f t="shared" si="539"/>
        <v>3.8825000000013432E-3</v>
      </c>
      <c r="M1191" s="10">
        <f t="shared" si="540"/>
        <v>9857.85</v>
      </c>
      <c r="N1191" s="5">
        <f>VLOOKUP(CONCATENATE(A1191,"-6"),'Restated Depr'!$B$6:$G$7674,6,0)</f>
        <v>8.2000000000000007E-3</v>
      </c>
      <c r="O1191" s="29">
        <f t="shared" si="541"/>
        <v>6.7361975000000003</v>
      </c>
      <c r="P1191" s="29">
        <f t="shared" si="542"/>
        <v>-7.5576850000000002</v>
      </c>
      <c r="Q1191" t="s">
        <v>7819</v>
      </c>
    </row>
    <row r="1192" spans="1:18" hidden="1">
      <c r="A1192" t="s">
        <v>89</v>
      </c>
      <c r="B1192" t="s">
        <v>1696</v>
      </c>
      <c r="C1192" s="224" t="s">
        <v>7842</v>
      </c>
      <c r="D1192" s="221">
        <v>315.11</v>
      </c>
      <c r="E1192" s="324">
        <v>43039</v>
      </c>
      <c r="F1192" s="1">
        <v>9857.85</v>
      </c>
      <c r="G1192" s="18">
        <v>1.7399999999999999E-2</v>
      </c>
      <c r="H1192" s="298">
        <v>14.29</v>
      </c>
      <c r="I1192" s="10">
        <v>9857.85</v>
      </c>
      <c r="J1192" s="11">
        <f t="shared" si="537"/>
        <v>1.7399999999999999E-2</v>
      </c>
      <c r="K1192" s="30">
        <f t="shared" si="538"/>
        <v>14.2938825</v>
      </c>
      <c r="L1192" s="29">
        <f t="shared" si="539"/>
        <v>3.8825000000013432E-3</v>
      </c>
      <c r="M1192" s="10">
        <f t="shared" si="540"/>
        <v>9857.85</v>
      </c>
      <c r="N1192" s="5">
        <f>VLOOKUP(CONCATENATE(A1192,"-6"),'Restated Depr'!$B$6:$G$7674,6,0)</f>
        <v>8.2000000000000007E-3</v>
      </c>
      <c r="O1192" s="29">
        <f t="shared" si="541"/>
        <v>6.7361975000000003</v>
      </c>
      <c r="P1192" s="29">
        <f t="shared" si="542"/>
        <v>-7.5576850000000002</v>
      </c>
      <c r="Q1192" t="s">
        <v>7819</v>
      </c>
    </row>
    <row r="1193" spans="1:18" hidden="1">
      <c r="A1193" t="s">
        <v>89</v>
      </c>
      <c r="B1193" t="s">
        <v>1697</v>
      </c>
      <c r="C1193" s="224" t="s">
        <v>7842</v>
      </c>
      <c r="D1193" s="221">
        <v>315.11</v>
      </c>
      <c r="E1193" s="324">
        <v>43069</v>
      </c>
      <c r="F1193" s="1">
        <v>9857.85</v>
      </c>
      <c r="G1193" s="18">
        <v>1.7399999999999999E-2</v>
      </c>
      <c r="H1193" s="298">
        <v>14.29</v>
      </c>
      <c r="I1193" s="10">
        <v>9857.85</v>
      </c>
      <c r="J1193" s="11">
        <f t="shared" si="537"/>
        <v>1.7399999999999999E-2</v>
      </c>
      <c r="K1193" s="30">
        <f t="shared" si="538"/>
        <v>14.2938825</v>
      </c>
      <c r="L1193" s="29">
        <f t="shared" si="539"/>
        <v>3.8825000000013432E-3</v>
      </c>
      <c r="M1193" s="10">
        <f t="shared" si="540"/>
        <v>9857.85</v>
      </c>
      <c r="N1193" s="5">
        <f>VLOOKUP(CONCATENATE(A1193,"-6"),'Restated Depr'!$B$6:$G$7674,6,0)</f>
        <v>8.2000000000000007E-3</v>
      </c>
      <c r="O1193" s="29">
        <f t="shared" si="541"/>
        <v>6.7361975000000003</v>
      </c>
      <c r="P1193" s="29">
        <f t="shared" si="542"/>
        <v>-7.5576850000000002</v>
      </c>
      <c r="Q1193" t="s">
        <v>7819</v>
      </c>
    </row>
    <row r="1194" spans="1:18" hidden="1">
      <c r="A1194" t="s">
        <v>89</v>
      </c>
      <c r="B1194" t="s">
        <v>1698</v>
      </c>
      <c r="C1194" s="224" t="s">
        <v>7842</v>
      </c>
      <c r="D1194" s="221">
        <v>315.11</v>
      </c>
      <c r="E1194" s="324">
        <v>43100</v>
      </c>
      <c r="F1194" s="1">
        <v>9857.85</v>
      </c>
      <c r="G1194" s="18">
        <v>1.35E-2</v>
      </c>
      <c r="H1194" s="298">
        <v>11.089999999999998</v>
      </c>
      <c r="I1194" s="10">
        <v>9857.85</v>
      </c>
      <c r="J1194" s="11">
        <f t="shared" si="537"/>
        <v>1.35E-2</v>
      </c>
      <c r="K1194" s="30">
        <f t="shared" si="538"/>
        <v>11.090081249999999</v>
      </c>
      <c r="L1194" s="29">
        <f t="shared" si="539"/>
        <v>8.1250000000920863E-5</v>
      </c>
      <c r="M1194" s="10">
        <f t="shared" si="540"/>
        <v>9857.85</v>
      </c>
      <c r="N1194" s="5">
        <f>VLOOKUP(CONCATENATE(A1194,"-6"),'Restated Depr'!$B$6:$G$7674,6,0)</f>
        <v>8.2000000000000007E-3</v>
      </c>
      <c r="O1194" s="29">
        <f t="shared" si="541"/>
        <v>6.7361975000000003</v>
      </c>
      <c r="P1194" s="29">
        <f t="shared" si="542"/>
        <v>-4.3538837499999987</v>
      </c>
      <c r="Q1194" t="s">
        <v>7819</v>
      </c>
    </row>
    <row r="1195" spans="1:18" hidden="1">
      <c r="A1195" t="s">
        <v>89</v>
      </c>
      <c r="B1195" t="s">
        <v>1699</v>
      </c>
      <c r="C1195" s="224" t="s">
        <v>7842</v>
      </c>
      <c r="D1195" s="221">
        <v>315.11</v>
      </c>
      <c r="E1195" s="324">
        <v>43131</v>
      </c>
      <c r="F1195" s="1">
        <v>9857.85</v>
      </c>
      <c r="G1195" s="5">
        <v>8.2000000000000007E-3</v>
      </c>
      <c r="H1195" s="298">
        <v>6.7399999999999993</v>
      </c>
      <c r="I1195" s="10">
        <v>9857.85</v>
      </c>
      <c r="J1195" s="11">
        <f t="shared" si="537"/>
        <v>8.2000000000000007E-3</v>
      </c>
      <c r="K1195" s="30">
        <f t="shared" si="538"/>
        <v>6.7361975000000003</v>
      </c>
      <c r="L1195" s="29">
        <f t="shared" si="539"/>
        <v>-3.8024999999990428E-3</v>
      </c>
      <c r="M1195" s="10">
        <f t="shared" si="540"/>
        <v>9857.85</v>
      </c>
      <c r="N1195" s="5">
        <f>VLOOKUP(CONCATENATE(A1195,"-6"),'Restated Depr'!$B$6:$G$7674,6,0)</f>
        <v>8.2000000000000007E-3</v>
      </c>
      <c r="O1195" s="29">
        <f t="shared" si="541"/>
        <v>6.7361975000000003</v>
      </c>
      <c r="P1195" s="29">
        <f t="shared" si="542"/>
        <v>0</v>
      </c>
      <c r="Q1195" t="s">
        <v>7819</v>
      </c>
    </row>
    <row r="1196" spans="1:18" hidden="1">
      <c r="A1196" t="s">
        <v>89</v>
      </c>
      <c r="B1196" t="s">
        <v>1700</v>
      </c>
      <c r="C1196" s="224" t="s">
        <v>7842</v>
      </c>
      <c r="D1196" s="221">
        <v>315.11</v>
      </c>
      <c r="E1196" s="324">
        <v>43159</v>
      </c>
      <c r="F1196" s="1">
        <v>9857.85</v>
      </c>
      <c r="G1196" s="5">
        <v>8.2000000000000007E-3</v>
      </c>
      <c r="H1196" s="298">
        <v>6.7399999999999993</v>
      </c>
      <c r="I1196" s="10">
        <v>9857.85</v>
      </c>
      <c r="J1196" s="11">
        <f t="shared" si="537"/>
        <v>8.2000000000000007E-3</v>
      </c>
      <c r="K1196" s="30">
        <f t="shared" si="538"/>
        <v>6.7361975000000003</v>
      </c>
      <c r="L1196" s="29">
        <f t="shared" si="539"/>
        <v>-3.8024999999990428E-3</v>
      </c>
      <c r="M1196" s="10">
        <f t="shared" si="540"/>
        <v>9857.85</v>
      </c>
      <c r="N1196" s="5">
        <f>VLOOKUP(CONCATENATE(A1196,"-6"),'Restated Depr'!$B$6:$G$7674,6,0)</f>
        <v>8.2000000000000007E-3</v>
      </c>
      <c r="O1196" s="29">
        <f t="shared" si="541"/>
        <v>6.7361975000000003</v>
      </c>
      <c r="P1196" s="29">
        <f t="shared" si="542"/>
        <v>0</v>
      </c>
      <c r="Q1196" t="s">
        <v>7819</v>
      </c>
    </row>
    <row r="1197" spans="1:18" hidden="1">
      <c r="A1197" t="s">
        <v>89</v>
      </c>
      <c r="B1197" t="s">
        <v>1701</v>
      </c>
      <c r="C1197" s="224" t="s">
        <v>7842</v>
      </c>
      <c r="D1197" s="221">
        <v>315.11</v>
      </c>
      <c r="E1197" s="324">
        <v>43190</v>
      </c>
      <c r="F1197" s="1">
        <v>9857.85</v>
      </c>
      <c r="G1197" s="5">
        <v>8.2000000000000007E-3</v>
      </c>
      <c r="H1197" s="298">
        <v>6.7399999999999993</v>
      </c>
      <c r="I1197" s="10">
        <v>9857.85</v>
      </c>
      <c r="J1197" s="11">
        <f t="shared" si="537"/>
        <v>8.2000000000000007E-3</v>
      </c>
      <c r="K1197" s="30">
        <f t="shared" si="538"/>
        <v>6.7361975000000003</v>
      </c>
      <c r="L1197" s="29">
        <f t="shared" si="539"/>
        <v>-3.8024999999990428E-3</v>
      </c>
      <c r="M1197" s="10">
        <f t="shared" si="540"/>
        <v>9857.85</v>
      </c>
      <c r="N1197" s="5">
        <f>VLOOKUP(CONCATENATE(A1197,"-6"),'Restated Depr'!$B$6:$G$7674,6,0)</f>
        <v>8.2000000000000007E-3</v>
      </c>
      <c r="O1197" s="29">
        <f t="shared" si="541"/>
        <v>6.7361975000000003</v>
      </c>
      <c r="P1197" s="29">
        <f t="shared" si="542"/>
        <v>0</v>
      </c>
      <c r="Q1197" t="s">
        <v>7819</v>
      </c>
    </row>
    <row r="1198" spans="1:18" hidden="1">
      <c r="A1198" t="s">
        <v>89</v>
      </c>
      <c r="B1198" t="s">
        <v>1702</v>
      </c>
      <c r="C1198" s="224" t="s">
        <v>7842</v>
      </c>
      <c r="D1198" s="221">
        <v>315.11</v>
      </c>
      <c r="E1198" s="324">
        <v>43220</v>
      </c>
      <c r="F1198" s="1">
        <v>9857.85</v>
      </c>
      <c r="G1198" s="5">
        <v>8.2000000000000007E-3</v>
      </c>
      <c r="H1198" s="298">
        <v>6.7399999999999993</v>
      </c>
      <c r="I1198" s="10">
        <v>9857.85</v>
      </c>
      <c r="J1198" s="11">
        <f t="shared" si="537"/>
        <v>8.2000000000000007E-3</v>
      </c>
      <c r="K1198" s="30">
        <f t="shared" si="538"/>
        <v>6.7361975000000003</v>
      </c>
      <c r="L1198" s="29">
        <f t="shared" si="539"/>
        <v>-3.8024999999990428E-3</v>
      </c>
      <c r="M1198" s="10">
        <f t="shared" si="540"/>
        <v>9857.85</v>
      </c>
      <c r="N1198" s="5">
        <f>VLOOKUP(CONCATENATE(A1198,"-6"),'Restated Depr'!$B$6:$G$7674,6,0)</f>
        <v>8.2000000000000007E-3</v>
      </c>
      <c r="O1198" s="29">
        <f t="shared" si="541"/>
        <v>6.7361975000000003</v>
      </c>
      <c r="P1198" s="29">
        <f t="shared" si="542"/>
        <v>0</v>
      </c>
      <c r="Q1198" t="s">
        <v>7819</v>
      </c>
    </row>
    <row r="1199" spans="1:18" hidden="1">
      <c r="A1199" t="s">
        <v>89</v>
      </c>
      <c r="B1199" t="s">
        <v>1703</v>
      </c>
      <c r="C1199" s="224" t="s">
        <v>7842</v>
      </c>
      <c r="D1199" s="221">
        <v>315.11</v>
      </c>
      <c r="E1199" s="324">
        <v>43251</v>
      </c>
      <c r="F1199" s="1">
        <v>9857.85</v>
      </c>
      <c r="G1199" s="5">
        <v>8.2000000000000007E-3</v>
      </c>
      <c r="H1199" s="298">
        <v>6.7399999999999993</v>
      </c>
      <c r="I1199" s="10">
        <v>9857.85</v>
      </c>
      <c r="J1199" s="11">
        <f t="shared" si="537"/>
        <v>8.2000000000000007E-3</v>
      </c>
      <c r="K1199" s="30">
        <f t="shared" si="538"/>
        <v>6.7361975000000003</v>
      </c>
      <c r="L1199" s="29">
        <f t="shared" si="539"/>
        <v>-3.8024999999990428E-3</v>
      </c>
      <c r="M1199" s="10">
        <f t="shared" si="540"/>
        <v>9857.85</v>
      </c>
      <c r="N1199" s="5">
        <f>VLOOKUP(CONCATENATE(A1199,"-6"),'Restated Depr'!$B$6:$G$7674,6,0)</f>
        <v>8.2000000000000007E-3</v>
      </c>
      <c r="O1199" s="29">
        <f t="shared" si="541"/>
        <v>6.7361975000000003</v>
      </c>
      <c r="P1199" s="29">
        <f t="shared" si="542"/>
        <v>0</v>
      </c>
      <c r="Q1199" t="s">
        <v>7819</v>
      </c>
    </row>
    <row r="1200" spans="1:18" hidden="1">
      <c r="A1200" t="s">
        <v>89</v>
      </c>
      <c r="B1200" t="s">
        <v>1704</v>
      </c>
      <c r="C1200" s="224" t="s">
        <v>7842</v>
      </c>
      <c r="D1200" s="221">
        <v>315.11</v>
      </c>
      <c r="E1200" s="324">
        <v>43281</v>
      </c>
      <c r="F1200" s="1">
        <v>9857.85</v>
      </c>
      <c r="G1200" s="5">
        <v>8.2000000000000007E-3</v>
      </c>
      <c r="H1200" s="298">
        <v>6.7399999999999993</v>
      </c>
      <c r="I1200" s="10">
        <v>9857.85</v>
      </c>
      <c r="J1200" s="11">
        <f t="shared" si="537"/>
        <v>8.2000000000000007E-3</v>
      </c>
      <c r="K1200" s="30">
        <f t="shared" si="538"/>
        <v>6.7361975000000003</v>
      </c>
      <c r="L1200" s="29">
        <f t="shared" si="539"/>
        <v>-3.8024999999990428E-3</v>
      </c>
      <c r="M1200" s="10">
        <f t="shared" si="540"/>
        <v>9857.85</v>
      </c>
      <c r="N1200" s="5">
        <f>VLOOKUP(CONCATENATE(A1200,"-6"),'Restated Depr'!$B$6:$G$7674,6,0)</f>
        <v>8.2000000000000007E-3</v>
      </c>
      <c r="O1200" s="29">
        <f t="shared" si="541"/>
        <v>6.7361975000000003</v>
      </c>
      <c r="P1200" s="29">
        <f t="shared" si="542"/>
        <v>0</v>
      </c>
      <c r="Q1200" t="s">
        <v>7819</v>
      </c>
      <c r="R1200" s="5"/>
    </row>
    <row r="1201" spans="1:18" ht="15.75" hidden="1" thickBot="1">
      <c r="A1201" t="s">
        <v>89</v>
      </c>
      <c r="C1201" s="224" t="s">
        <v>637</v>
      </c>
      <c r="D1201" s="22"/>
      <c r="E1201" s="323" t="s">
        <v>606</v>
      </c>
      <c r="F1201" s="1"/>
      <c r="G1201" s="5"/>
      <c r="H1201" s="310">
        <f>SUM(H1189:H1200)</f>
        <v>122.97999999999996</v>
      </c>
      <c r="I1201" s="10"/>
      <c r="J1201" s="10"/>
      <c r="K1201" s="32">
        <f>SUM(K1189:K1200)</f>
        <v>122.97667875000002</v>
      </c>
      <c r="L1201" s="28">
        <f>SUM(L1189:L1200)</f>
        <v>-3.3212499999866196E-3</v>
      </c>
      <c r="M1201" s="10"/>
      <c r="N1201" s="5"/>
      <c r="O1201" s="28">
        <f>SUM(O1189:O1200)</f>
        <v>80.834370000000021</v>
      </c>
      <c r="P1201" s="28">
        <f>SUM(P1189:P1200)</f>
        <v>-42.142308750000005</v>
      </c>
    </row>
    <row r="1202" spans="1:18" hidden="1">
      <c r="A1202" t="s">
        <v>90</v>
      </c>
      <c r="B1202" t="s">
        <v>1705</v>
      </c>
      <c r="C1202" s="224" t="s">
        <v>7842</v>
      </c>
      <c r="D1202" s="221">
        <v>315.11</v>
      </c>
      <c r="E1202" s="324">
        <v>42947</v>
      </c>
      <c r="F1202" s="9">
        <v>660424.04</v>
      </c>
      <c r="G1202" s="18">
        <v>1.7399999999999999E-2</v>
      </c>
      <c r="H1202" s="299">
        <v>957.61</v>
      </c>
      <c r="I1202" s="15">
        <v>660424.04</v>
      </c>
      <c r="J1202" s="11">
        <f t="shared" ref="J1202:J1213" si="543">G1202</f>
        <v>1.7399999999999999E-2</v>
      </c>
      <c r="K1202" s="31">
        <f t="shared" ref="K1202:K1213" si="544">I1202*J1202/12</f>
        <v>957.61485799999991</v>
      </c>
      <c r="L1202" s="289">
        <f t="shared" ref="L1202:L1213" si="545">K1202-H1202</f>
        <v>4.8579999998992207E-3</v>
      </c>
      <c r="M1202" s="15">
        <f t="shared" ref="M1202:M1213" si="546">I1202</f>
        <v>660424.04</v>
      </c>
      <c r="N1202" s="5">
        <f>VLOOKUP(CONCATENATE(A1202,"-6"),'Restated Depr'!$B$6:$G$7674,6,0)</f>
        <v>8.2000000000000007E-3</v>
      </c>
      <c r="O1202" s="289">
        <f t="shared" ref="O1202:O1213" si="547">M1202*N1202/12</f>
        <v>451.28976066666672</v>
      </c>
      <c r="P1202" s="289">
        <f t="shared" ref="P1202:P1213" si="548">O1202-K1202</f>
        <v>-506.32509733333319</v>
      </c>
      <c r="Q1202" t="s">
        <v>7819</v>
      </c>
    </row>
    <row r="1203" spans="1:18" hidden="1">
      <c r="A1203" t="s">
        <v>90</v>
      </c>
      <c r="B1203" t="s">
        <v>1706</v>
      </c>
      <c r="C1203" s="224" t="s">
        <v>7842</v>
      </c>
      <c r="D1203" s="221">
        <v>315.11</v>
      </c>
      <c r="E1203" s="324">
        <v>42978</v>
      </c>
      <c r="F1203" s="1">
        <v>660424.04</v>
      </c>
      <c r="G1203" s="18">
        <v>1.7399999999999999E-2</v>
      </c>
      <c r="H1203" s="298">
        <v>957.61</v>
      </c>
      <c r="I1203" s="10">
        <v>660424.04</v>
      </c>
      <c r="J1203" s="11">
        <f t="shared" si="543"/>
        <v>1.7399999999999999E-2</v>
      </c>
      <c r="K1203" s="30">
        <f t="shared" si="544"/>
        <v>957.61485799999991</v>
      </c>
      <c r="L1203" s="29">
        <f t="shared" si="545"/>
        <v>4.8579999998992207E-3</v>
      </c>
      <c r="M1203" s="10">
        <f t="shared" si="546"/>
        <v>660424.04</v>
      </c>
      <c r="N1203" s="5">
        <f>VLOOKUP(CONCATENATE(A1203,"-6"),'Restated Depr'!$B$6:$G$7674,6,0)</f>
        <v>8.2000000000000007E-3</v>
      </c>
      <c r="O1203" s="29">
        <f t="shared" si="547"/>
        <v>451.28976066666672</v>
      </c>
      <c r="P1203" s="29">
        <f t="shared" si="548"/>
        <v>-506.32509733333319</v>
      </c>
      <c r="Q1203" t="s">
        <v>7819</v>
      </c>
    </row>
    <row r="1204" spans="1:18" hidden="1">
      <c r="A1204" t="s">
        <v>90</v>
      </c>
      <c r="B1204" t="s">
        <v>1707</v>
      </c>
      <c r="C1204" s="224" t="s">
        <v>7842</v>
      </c>
      <c r="D1204" s="221">
        <v>315.11</v>
      </c>
      <c r="E1204" s="324">
        <v>43008</v>
      </c>
      <c r="F1204" s="1">
        <v>660424.04</v>
      </c>
      <c r="G1204" s="18">
        <v>1.7399999999999999E-2</v>
      </c>
      <c r="H1204" s="298">
        <v>957.61</v>
      </c>
      <c r="I1204" s="10">
        <v>660424.04</v>
      </c>
      <c r="J1204" s="11">
        <f t="shared" si="543"/>
        <v>1.7399999999999999E-2</v>
      </c>
      <c r="K1204" s="30">
        <f t="shared" si="544"/>
        <v>957.61485799999991</v>
      </c>
      <c r="L1204" s="29">
        <f t="shared" si="545"/>
        <v>4.8579999998992207E-3</v>
      </c>
      <c r="M1204" s="10">
        <f t="shared" si="546"/>
        <v>660424.04</v>
      </c>
      <c r="N1204" s="5">
        <f>VLOOKUP(CONCATENATE(A1204,"-6"),'Restated Depr'!$B$6:$G$7674,6,0)</f>
        <v>8.2000000000000007E-3</v>
      </c>
      <c r="O1204" s="29">
        <f t="shared" si="547"/>
        <v>451.28976066666672</v>
      </c>
      <c r="P1204" s="29">
        <f t="shared" si="548"/>
        <v>-506.32509733333319</v>
      </c>
      <c r="Q1204" t="s">
        <v>7819</v>
      </c>
    </row>
    <row r="1205" spans="1:18" hidden="1">
      <c r="A1205" t="s">
        <v>90</v>
      </c>
      <c r="B1205" t="s">
        <v>1708</v>
      </c>
      <c r="C1205" s="224" t="s">
        <v>7842</v>
      </c>
      <c r="D1205" s="221">
        <v>315.11</v>
      </c>
      <c r="E1205" s="324">
        <v>43039</v>
      </c>
      <c r="F1205" s="1">
        <v>660424.04</v>
      </c>
      <c r="G1205" s="18">
        <v>1.7399999999999999E-2</v>
      </c>
      <c r="H1205" s="298">
        <v>957.61</v>
      </c>
      <c r="I1205" s="10">
        <v>660424.04</v>
      </c>
      <c r="J1205" s="11">
        <f t="shared" si="543"/>
        <v>1.7399999999999999E-2</v>
      </c>
      <c r="K1205" s="30">
        <f t="shared" si="544"/>
        <v>957.61485799999991</v>
      </c>
      <c r="L1205" s="29">
        <f t="shared" si="545"/>
        <v>4.8579999998992207E-3</v>
      </c>
      <c r="M1205" s="10">
        <f t="shared" si="546"/>
        <v>660424.04</v>
      </c>
      <c r="N1205" s="5">
        <f>VLOOKUP(CONCATENATE(A1205,"-6"),'Restated Depr'!$B$6:$G$7674,6,0)</f>
        <v>8.2000000000000007E-3</v>
      </c>
      <c r="O1205" s="29">
        <f t="shared" si="547"/>
        <v>451.28976066666672</v>
      </c>
      <c r="P1205" s="29">
        <f t="shared" si="548"/>
        <v>-506.32509733333319</v>
      </c>
      <c r="Q1205" t="s">
        <v>7819</v>
      </c>
    </row>
    <row r="1206" spans="1:18" hidden="1">
      <c r="A1206" t="s">
        <v>90</v>
      </c>
      <c r="B1206" t="s">
        <v>1709</v>
      </c>
      <c r="C1206" s="224" t="s">
        <v>7842</v>
      </c>
      <c r="D1206" s="221">
        <v>315.11</v>
      </c>
      <c r="E1206" s="324">
        <v>43069</v>
      </c>
      <c r="F1206" s="1">
        <v>660424.04</v>
      </c>
      <c r="G1206" s="18">
        <v>1.7399999999999999E-2</v>
      </c>
      <c r="H1206" s="298">
        <v>957.61</v>
      </c>
      <c r="I1206" s="10">
        <v>660424.04</v>
      </c>
      <c r="J1206" s="11">
        <f t="shared" si="543"/>
        <v>1.7399999999999999E-2</v>
      </c>
      <c r="K1206" s="30">
        <f t="shared" si="544"/>
        <v>957.61485799999991</v>
      </c>
      <c r="L1206" s="29">
        <f t="shared" si="545"/>
        <v>4.8579999998992207E-3</v>
      </c>
      <c r="M1206" s="10">
        <f t="shared" si="546"/>
        <v>660424.04</v>
      </c>
      <c r="N1206" s="5">
        <f>VLOOKUP(CONCATENATE(A1206,"-6"),'Restated Depr'!$B$6:$G$7674,6,0)</f>
        <v>8.2000000000000007E-3</v>
      </c>
      <c r="O1206" s="29">
        <f t="shared" si="547"/>
        <v>451.28976066666672</v>
      </c>
      <c r="P1206" s="29">
        <f t="shared" si="548"/>
        <v>-506.32509733333319</v>
      </c>
      <c r="Q1206" t="s">
        <v>7819</v>
      </c>
    </row>
    <row r="1207" spans="1:18" hidden="1">
      <c r="A1207" t="s">
        <v>90</v>
      </c>
      <c r="B1207" t="s">
        <v>1710</v>
      </c>
      <c r="C1207" s="224" t="s">
        <v>7842</v>
      </c>
      <c r="D1207" s="221">
        <v>315.11</v>
      </c>
      <c r="E1207" s="324">
        <v>43100</v>
      </c>
      <c r="F1207" s="1">
        <v>660424.04</v>
      </c>
      <c r="G1207" s="18">
        <v>1.35E-2</v>
      </c>
      <c r="H1207" s="298">
        <v>742.98</v>
      </c>
      <c r="I1207" s="10">
        <v>660424.04</v>
      </c>
      <c r="J1207" s="11">
        <f t="shared" si="543"/>
        <v>1.35E-2</v>
      </c>
      <c r="K1207" s="30">
        <f t="shared" si="544"/>
        <v>742.97704500000009</v>
      </c>
      <c r="L1207" s="29">
        <f t="shared" si="545"/>
        <v>-2.9549999999289867E-3</v>
      </c>
      <c r="M1207" s="10">
        <f t="shared" si="546"/>
        <v>660424.04</v>
      </c>
      <c r="N1207" s="5">
        <f>VLOOKUP(CONCATENATE(A1207,"-6"),'Restated Depr'!$B$6:$G$7674,6,0)</f>
        <v>8.2000000000000007E-3</v>
      </c>
      <c r="O1207" s="29">
        <f t="shared" si="547"/>
        <v>451.28976066666672</v>
      </c>
      <c r="P1207" s="29">
        <f t="shared" si="548"/>
        <v>-291.68728433333337</v>
      </c>
      <c r="Q1207" t="s">
        <v>7819</v>
      </c>
    </row>
    <row r="1208" spans="1:18" hidden="1">
      <c r="A1208" t="s">
        <v>90</v>
      </c>
      <c r="B1208" t="s">
        <v>1711</v>
      </c>
      <c r="C1208" s="224" t="s">
        <v>7842</v>
      </c>
      <c r="D1208" s="221">
        <v>315.11</v>
      </c>
      <c r="E1208" s="324">
        <v>43131</v>
      </c>
      <c r="F1208" s="1">
        <v>660424.04</v>
      </c>
      <c r="G1208" s="5">
        <v>8.2000000000000007E-3</v>
      </c>
      <c r="H1208" s="298">
        <v>451.29000000000013</v>
      </c>
      <c r="I1208" s="10">
        <v>660424.04</v>
      </c>
      <c r="J1208" s="11">
        <f t="shared" si="543"/>
        <v>8.2000000000000007E-3</v>
      </c>
      <c r="K1208" s="30">
        <f t="shared" si="544"/>
        <v>451.28976066666672</v>
      </c>
      <c r="L1208" s="29">
        <f t="shared" si="545"/>
        <v>-2.3933333341119578E-4</v>
      </c>
      <c r="M1208" s="10">
        <f t="shared" si="546"/>
        <v>660424.04</v>
      </c>
      <c r="N1208" s="5">
        <f>VLOOKUP(CONCATENATE(A1208,"-6"),'Restated Depr'!$B$6:$G$7674,6,0)</f>
        <v>8.2000000000000007E-3</v>
      </c>
      <c r="O1208" s="29">
        <f t="shared" si="547"/>
        <v>451.28976066666672</v>
      </c>
      <c r="P1208" s="29">
        <f t="shared" si="548"/>
        <v>0</v>
      </c>
      <c r="Q1208" t="s">
        <v>7819</v>
      </c>
    </row>
    <row r="1209" spans="1:18" hidden="1">
      <c r="A1209" t="s">
        <v>90</v>
      </c>
      <c r="B1209" t="s">
        <v>1712</v>
      </c>
      <c r="C1209" s="224" t="s">
        <v>7842</v>
      </c>
      <c r="D1209" s="221">
        <v>315.11</v>
      </c>
      <c r="E1209" s="324">
        <v>43159</v>
      </c>
      <c r="F1209" s="1">
        <v>660424.04</v>
      </c>
      <c r="G1209" s="5">
        <v>8.2000000000000007E-3</v>
      </c>
      <c r="H1209" s="298">
        <v>451.29000000000013</v>
      </c>
      <c r="I1209" s="10">
        <v>660424.04</v>
      </c>
      <c r="J1209" s="11">
        <f t="shared" si="543"/>
        <v>8.2000000000000007E-3</v>
      </c>
      <c r="K1209" s="30">
        <f t="shared" si="544"/>
        <v>451.28976066666672</v>
      </c>
      <c r="L1209" s="29">
        <f t="shared" si="545"/>
        <v>-2.3933333341119578E-4</v>
      </c>
      <c r="M1209" s="10">
        <f t="shared" si="546"/>
        <v>660424.04</v>
      </c>
      <c r="N1209" s="5">
        <f>VLOOKUP(CONCATENATE(A1209,"-6"),'Restated Depr'!$B$6:$G$7674,6,0)</f>
        <v>8.2000000000000007E-3</v>
      </c>
      <c r="O1209" s="29">
        <f t="shared" si="547"/>
        <v>451.28976066666672</v>
      </c>
      <c r="P1209" s="29">
        <f t="shared" si="548"/>
        <v>0</v>
      </c>
      <c r="Q1209" t="s">
        <v>7819</v>
      </c>
    </row>
    <row r="1210" spans="1:18" hidden="1">
      <c r="A1210" t="s">
        <v>90</v>
      </c>
      <c r="B1210" t="s">
        <v>1713</v>
      </c>
      <c r="C1210" s="224" t="s">
        <v>7842</v>
      </c>
      <c r="D1210" s="221">
        <v>315.11</v>
      </c>
      <c r="E1210" s="324">
        <v>43190</v>
      </c>
      <c r="F1210" s="1">
        <v>660424.04</v>
      </c>
      <c r="G1210" s="5">
        <v>8.2000000000000007E-3</v>
      </c>
      <c r="H1210" s="298">
        <v>451.29000000000013</v>
      </c>
      <c r="I1210" s="10">
        <v>660424.04</v>
      </c>
      <c r="J1210" s="11">
        <f t="shared" si="543"/>
        <v>8.2000000000000007E-3</v>
      </c>
      <c r="K1210" s="30">
        <f t="shared" si="544"/>
        <v>451.28976066666672</v>
      </c>
      <c r="L1210" s="29">
        <f t="shared" si="545"/>
        <v>-2.3933333341119578E-4</v>
      </c>
      <c r="M1210" s="10">
        <f t="shared" si="546"/>
        <v>660424.04</v>
      </c>
      <c r="N1210" s="5">
        <f>VLOOKUP(CONCATENATE(A1210,"-6"),'Restated Depr'!$B$6:$G$7674,6,0)</f>
        <v>8.2000000000000007E-3</v>
      </c>
      <c r="O1210" s="29">
        <f t="shared" si="547"/>
        <v>451.28976066666672</v>
      </c>
      <c r="P1210" s="29">
        <f t="shared" si="548"/>
        <v>0</v>
      </c>
      <c r="Q1210" t="s">
        <v>7819</v>
      </c>
    </row>
    <row r="1211" spans="1:18" hidden="1">
      <c r="A1211" t="s">
        <v>90</v>
      </c>
      <c r="B1211" t="s">
        <v>1714</v>
      </c>
      <c r="C1211" s="224" t="s">
        <v>7842</v>
      </c>
      <c r="D1211" s="221">
        <v>315.11</v>
      </c>
      <c r="E1211" s="324">
        <v>43220</v>
      </c>
      <c r="F1211" s="1">
        <v>660424.04</v>
      </c>
      <c r="G1211" s="5">
        <v>8.2000000000000007E-3</v>
      </c>
      <c r="H1211" s="298">
        <v>451.29000000000013</v>
      </c>
      <c r="I1211" s="10">
        <v>660424.04</v>
      </c>
      <c r="J1211" s="11">
        <f t="shared" si="543"/>
        <v>8.2000000000000007E-3</v>
      </c>
      <c r="K1211" s="30">
        <f t="shared" si="544"/>
        <v>451.28976066666672</v>
      </c>
      <c r="L1211" s="29">
        <f t="shared" si="545"/>
        <v>-2.3933333341119578E-4</v>
      </c>
      <c r="M1211" s="10">
        <f t="shared" si="546"/>
        <v>660424.04</v>
      </c>
      <c r="N1211" s="5">
        <f>VLOOKUP(CONCATENATE(A1211,"-6"),'Restated Depr'!$B$6:$G$7674,6,0)</f>
        <v>8.2000000000000007E-3</v>
      </c>
      <c r="O1211" s="29">
        <f t="shared" si="547"/>
        <v>451.28976066666672</v>
      </c>
      <c r="P1211" s="29">
        <f t="shared" si="548"/>
        <v>0</v>
      </c>
      <c r="Q1211" t="s">
        <v>7819</v>
      </c>
    </row>
    <row r="1212" spans="1:18" hidden="1">
      <c r="A1212" t="s">
        <v>90</v>
      </c>
      <c r="B1212" t="s">
        <v>1715</v>
      </c>
      <c r="C1212" s="224" t="s">
        <v>7842</v>
      </c>
      <c r="D1212" s="221">
        <v>315.11</v>
      </c>
      <c r="E1212" s="324">
        <v>43251</v>
      </c>
      <c r="F1212" s="1">
        <v>660424.04</v>
      </c>
      <c r="G1212" s="5">
        <v>8.2000000000000007E-3</v>
      </c>
      <c r="H1212" s="298">
        <v>451.29000000000013</v>
      </c>
      <c r="I1212" s="10">
        <v>660424.04</v>
      </c>
      <c r="J1212" s="11">
        <f t="shared" si="543"/>
        <v>8.2000000000000007E-3</v>
      </c>
      <c r="K1212" s="30">
        <f t="shared" si="544"/>
        <v>451.28976066666672</v>
      </c>
      <c r="L1212" s="29">
        <f t="shared" si="545"/>
        <v>-2.3933333341119578E-4</v>
      </c>
      <c r="M1212" s="10">
        <f t="shared" si="546"/>
        <v>660424.04</v>
      </c>
      <c r="N1212" s="5">
        <f>VLOOKUP(CONCATENATE(A1212,"-6"),'Restated Depr'!$B$6:$G$7674,6,0)</f>
        <v>8.2000000000000007E-3</v>
      </c>
      <c r="O1212" s="29">
        <f t="shared" si="547"/>
        <v>451.28976066666672</v>
      </c>
      <c r="P1212" s="29">
        <f t="shared" si="548"/>
        <v>0</v>
      </c>
      <c r="Q1212" t="s">
        <v>7819</v>
      </c>
    </row>
    <row r="1213" spans="1:18" hidden="1">
      <c r="A1213" t="s">
        <v>90</v>
      </c>
      <c r="B1213" t="s">
        <v>1716</v>
      </c>
      <c r="C1213" s="224" t="s">
        <v>7842</v>
      </c>
      <c r="D1213" s="221">
        <v>315.11</v>
      </c>
      <c r="E1213" s="324">
        <v>43281</v>
      </c>
      <c r="F1213" s="1">
        <v>660424.04</v>
      </c>
      <c r="G1213" s="5">
        <v>8.2000000000000007E-3</v>
      </c>
      <c r="H1213" s="298">
        <v>451.29000000000013</v>
      </c>
      <c r="I1213" s="10">
        <v>660424.04</v>
      </c>
      <c r="J1213" s="11">
        <f t="shared" si="543"/>
        <v>8.2000000000000007E-3</v>
      </c>
      <c r="K1213" s="30">
        <f t="shared" si="544"/>
        <v>451.28976066666672</v>
      </c>
      <c r="L1213" s="29">
        <f t="shared" si="545"/>
        <v>-2.3933333341119578E-4</v>
      </c>
      <c r="M1213" s="10">
        <f t="shared" si="546"/>
        <v>660424.04</v>
      </c>
      <c r="N1213" s="5">
        <f>VLOOKUP(CONCATENATE(A1213,"-6"),'Restated Depr'!$B$6:$G$7674,6,0)</f>
        <v>8.2000000000000007E-3</v>
      </c>
      <c r="O1213" s="29">
        <f t="shared" si="547"/>
        <v>451.28976066666672</v>
      </c>
      <c r="P1213" s="29">
        <f t="shared" si="548"/>
        <v>0</v>
      </c>
      <c r="Q1213" t="s">
        <v>7819</v>
      </c>
      <c r="R1213" s="5"/>
    </row>
    <row r="1214" spans="1:18" ht="15.75" hidden="1" thickBot="1">
      <c r="A1214" t="s">
        <v>90</v>
      </c>
      <c r="C1214" s="224" t="s">
        <v>637</v>
      </c>
      <c r="D1214" s="22"/>
      <c r="E1214" s="323" t="s">
        <v>606</v>
      </c>
      <c r="F1214" s="1"/>
      <c r="G1214" s="5"/>
      <c r="H1214" s="310">
        <f>SUM(H1202:H1213)</f>
        <v>8238.77</v>
      </c>
      <c r="I1214" s="10"/>
      <c r="J1214" s="10"/>
      <c r="K1214" s="32">
        <f>SUM(K1202:K1213)</f>
        <v>8238.7898989999994</v>
      </c>
      <c r="L1214" s="28">
        <f>SUM(L1202:L1213)</f>
        <v>1.9898999999099942E-2</v>
      </c>
      <c r="M1214" s="10"/>
      <c r="N1214" s="5"/>
      <c r="O1214" s="28">
        <f>SUM(O1202:O1213)</f>
        <v>5415.4771279999995</v>
      </c>
      <c r="P1214" s="28">
        <f>SUM(P1202:P1213)</f>
        <v>-2823.3127709999994</v>
      </c>
    </row>
    <row r="1215" spans="1:18" hidden="1">
      <c r="A1215" t="s">
        <v>91</v>
      </c>
      <c r="B1215" t="s">
        <v>1717</v>
      </c>
      <c r="C1215" s="224" t="s">
        <v>7842</v>
      </c>
      <c r="D1215" s="221">
        <v>316.01</v>
      </c>
      <c r="E1215" s="324">
        <v>42947</v>
      </c>
      <c r="F1215" s="9">
        <v>988329.12</v>
      </c>
      <c r="G1215" s="18">
        <v>2.3099999999999999E-2</v>
      </c>
      <c r="H1215" s="299">
        <v>1902.53</v>
      </c>
      <c r="I1215" s="15">
        <v>989387.68</v>
      </c>
      <c r="J1215" s="11">
        <f t="shared" ref="J1215:J1226" si="549">G1215</f>
        <v>2.3099999999999999E-2</v>
      </c>
      <c r="K1215" s="31">
        <f t="shared" ref="K1215:K1226" si="550">I1215*J1215/12</f>
        <v>1904.5712839999999</v>
      </c>
      <c r="L1215" s="289">
        <f t="shared" ref="L1215:L1226" si="551">K1215-H1215</f>
        <v>2.0412839999999051</v>
      </c>
      <c r="M1215" s="15">
        <f t="shared" ref="M1215:M1226" si="552">I1215</f>
        <v>989387.68</v>
      </c>
      <c r="N1215" s="5">
        <f>VLOOKUP(CONCATENATE(A1215,"-6"),'Restated Depr'!$B$6:$G$7674,6,0)</f>
        <v>6.7500000000000004E-2</v>
      </c>
      <c r="O1215" s="289">
        <f t="shared" ref="O1215:O1226" si="553">M1215*N1215/12</f>
        <v>5565.3057000000008</v>
      </c>
      <c r="P1215" s="289">
        <f t="shared" ref="P1215:P1226" si="554">O1215-K1215</f>
        <v>3660.7344160000011</v>
      </c>
      <c r="Q1215" t="s">
        <v>7819</v>
      </c>
    </row>
    <row r="1216" spans="1:18" hidden="1">
      <c r="A1216" t="s">
        <v>91</v>
      </c>
      <c r="B1216" t="s">
        <v>1718</v>
      </c>
      <c r="C1216" s="224" t="s">
        <v>7842</v>
      </c>
      <c r="D1216" s="221">
        <v>316.01</v>
      </c>
      <c r="E1216" s="324">
        <v>42978</v>
      </c>
      <c r="F1216" s="1">
        <v>988572.36</v>
      </c>
      <c r="G1216" s="18">
        <v>2.3099999999999999E-2</v>
      </c>
      <c r="H1216" s="298">
        <v>1903</v>
      </c>
      <c r="I1216" s="10">
        <v>989387.68</v>
      </c>
      <c r="J1216" s="11">
        <f t="shared" si="549"/>
        <v>2.3099999999999999E-2</v>
      </c>
      <c r="K1216" s="30">
        <f t="shared" si="550"/>
        <v>1904.5712839999999</v>
      </c>
      <c r="L1216" s="29">
        <f t="shared" si="551"/>
        <v>1.5712839999998778</v>
      </c>
      <c r="M1216" s="10">
        <f t="shared" si="552"/>
        <v>989387.68</v>
      </c>
      <c r="N1216" s="5">
        <f>VLOOKUP(CONCATENATE(A1216,"-6"),'Restated Depr'!$B$6:$G$7674,6,0)</f>
        <v>6.7500000000000004E-2</v>
      </c>
      <c r="O1216" s="29">
        <f t="shared" si="553"/>
        <v>5565.3057000000008</v>
      </c>
      <c r="P1216" s="29">
        <f t="shared" si="554"/>
        <v>3660.7344160000011</v>
      </c>
      <c r="Q1216" t="s">
        <v>7819</v>
      </c>
    </row>
    <row r="1217" spans="1:18" hidden="1">
      <c r="A1217" t="s">
        <v>91</v>
      </c>
      <c r="B1217" t="s">
        <v>1719</v>
      </c>
      <c r="C1217" s="224" t="s">
        <v>7842</v>
      </c>
      <c r="D1217" s="221">
        <v>316.01</v>
      </c>
      <c r="E1217" s="324">
        <v>43008</v>
      </c>
      <c r="F1217" s="1">
        <v>988572.36</v>
      </c>
      <c r="G1217" s="18">
        <v>2.3099999999999999E-2</v>
      </c>
      <c r="H1217" s="298">
        <v>1903</v>
      </c>
      <c r="I1217" s="10">
        <v>989387.68</v>
      </c>
      <c r="J1217" s="11">
        <f t="shared" si="549"/>
        <v>2.3099999999999999E-2</v>
      </c>
      <c r="K1217" s="30">
        <f t="shared" si="550"/>
        <v>1904.5712839999999</v>
      </c>
      <c r="L1217" s="29">
        <f t="shared" si="551"/>
        <v>1.5712839999998778</v>
      </c>
      <c r="M1217" s="10">
        <f t="shared" si="552"/>
        <v>989387.68</v>
      </c>
      <c r="N1217" s="5">
        <f>VLOOKUP(CONCATENATE(A1217,"-6"),'Restated Depr'!$B$6:$G$7674,6,0)</f>
        <v>6.7500000000000004E-2</v>
      </c>
      <c r="O1217" s="29">
        <f t="shared" si="553"/>
        <v>5565.3057000000008</v>
      </c>
      <c r="P1217" s="29">
        <f t="shared" si="554"/>
        <v>3660.7344160000011</v>
      </c>
      <c r="Q1217" t="s">
        <v>7819</v>
      </c>
    </row>
    <row r="1218" spans="1:18" hidden="1">
      <c r="A1218" t="s">
        <v>91</v>
      </c>
      <c r="B1218" t="s">
        <v>1720</v>
      </c>
      <c r="C1218" s="224" t="s">
        <v>7842</v>
      </c>
      <c r="D1218" s="221">
        <v>316.01</v>
      </c>
      <c r="E1218" s="324">
        <v>43039</v>
      </c>
      <c r="F1218" s="1">
        <v>988827.64</v>
      </c>
      <c r="G1218" s="18">
        <v>2.3099999999999999E-2</v>
      </c>
      <c r="H1218" s="298">
        <v>1903.49</v>
      </c>
      <c r="I1218" s="10">
        <v>989387.68</v>
      </c>
      <c r="J1218" s="11">
        <f t="shared" si="549"/>
        <v>2.3099999999999999E-2</v>
      </c>
      <c r="K1218" s="30">
        <f t="shared" si="550"/>
        <v>1904.5712839999999</v>
      </c>
      <c r="L1218" s="29">
        <f t="shared" si="551"/>
        <v>1.0812839999998687</v>
      </c>
      <c r="M1218" s="10">
        <f t="shared" si="552"/>
        <v>989387.68</v>
      </c>
      <c r="N1218" s="5">
        <f>VLOOKUP(CONCATENATE(A1218,"-6"),'Restated Depr'!$B$6:$G$7674,6,0)</f>
        <v>6.7500000000000004E-2</v>
      </c>
      <c r="O1218" s="29">
        <f t="shared" si="553"/>
        <v>5565.3057000000008</v>
      </c>
      <c r="P1218" s="29">
        <f t="shared" si="554"/>
        <v>3660.7344160000011</v>
      </c>
      <c r="Q1218" t="s">
        <v>7819</v>
      </c>
    </row>
    <row r="1219" spans="1:18" hidden="1">
      <c r="A1219" t="s">
        <v>91</v>
      </c>
      <c r="B1219" t="s">
        <v>1721</v>
      </c>
      <c r="C1219" s="224" t="s">
        <v>7842</v>
      </c>
      <c r="D1219" s="221">
        <v>316.01</v>
      </c>
      <c r="E1219" s="324">
        <v>43069</v>
      </c>
      <c r="F1219" s="1">
        <v>989082.92</v>
      </c>
      <c r="G1219" s="18">
        <v>2.3099999999999999E-2</v>
      </c>
      <c r="H1219" s="298">
        <v>1903.9800000000002</v>
      </c>
      <c r="I1219" s="10">
        <v>989387.68</v>
      </c>
      <c r="J1219" s="11">
        <f t="shared" si="549"/>
        <v>2.3099999999999999E-2</v>
      </c>
      <c r="K1219" s="30">
        <f t="shared" si="550"/>
        <v>1904.5712839999999</v>
      </c>
      <c r="L1219" s="29">
        <f t="shared" si="551"/>
        <v>0.59128399999963221</v>
      </c>
      <c r="M1219" s="10">
        <f t="shared" si="552"/>
        <v>989387.68</v>
      </c>
      <c r="N1219" s="5">
        <f>VLOOKUP(CONCATENATE(A1219,"-6"),'Restated Depr'!$B$6:$G$7674,6,0)</f>
        <v>6.7500000000000004E-2</v>
      </c>
      <c r="O1219" s="29">
        <f t="shared" si="553"/>
        <v>5565.3057000000008</v>
      </c>
      <c r="P1219" s="29">
        <f t="shared" si="554"/>
        <v>3660.7344160000011</v>
      </c>
      <c r="Q1219" t="s">
        <v>7819</v>
      </c>
    </row>
    <row r="1220" spans="1:18" hidden="1">
      <c r="A1220" t="s">
        <v>91</v>
      </c>
      <c r="B1220" t="s">
        <v>1722</v>
      </c>
      <c r="C1220" s="224" t="s">
        <v>7842</v>
      </c>
      <c r="D1220" s="221">
        <v>316.01</v>
      </c>
      <c r="E1220" s="324">
        <v>43100</v>
      </c>
      <c r="F1220" s="1">
        <v>989082.92</v>
      </c>
      <c r="G1220" s="18">
        <v>4.1700000000000001E-2</v>
      </c>
      <c r="H1220" s="298">
        <v>3437.06</v>
      </c>
      <c r="I1220" s="10">
        <v>989387.68</v>
      </c>
      <c r="J1220" s="11">
        <f t="shared" si="549"/>
        <v>4.1700000000000001E-2</v>
      </c>
      <c r="K1220" s="30">
        <f t="shared" si="550"/>
        <v>3438.1221879999998</v>
      </c>
      <c r="L1220" s="29">
        <f t="shared" si="551"/>
        <v>1.0621879999998782</v>
      </c>
      <c r="M1220" s="10">
        <f t="shared" si="552"/>
        <v>989387.68</v>
      </c>
      <c r="N1220" s="5">
        <f>VLOOKUP(CONCATENATE(A1220,"-6"),'Restated Depr'!$B$6:$G$7674,6,0)</f>
        <v>6.7500000000000004E-2</v>
      </c>
      <c r="O1220" s="29">
        <f t="shared" si="553"/>
        <v>5565.3057000000008</v>
      </c>
      <c r="P1220" s="29">
        <f t="shared" si="554"/>
        <v>2127.183512000001</v>
      </c>
      <c r="Q1220" t="s">
        <v>7819</v>
      </c>
    </row>
    <row r="1221" spans="1:18" hidden="1">
      <c r="A1221" t="s">
        <v>91</v>
      </c>
      <c r="B1221" t="s">
        <v>1723</v>
      </c>
      <c r="C1221" s="224" t="s">
        <v>7842</v>
      </c>
      <c r="D1221" s="221">
        <v>316.01</v>
      </c>
      <c r="E1221" s="324">
        <v>43131</v>
      </c>
      <c r="F1221" s="1">
        <v>989235.3</v>
      </c>
      <c r="G1221" s="5">
        <v>6.7500000000000004E-2</v>
      </c>
      <c r="H1221" s="298">
        <v>5564.45</v>
      </c>
      <c r="I1221" s="10">
        <v>989387.68</v>
      </c>
      <c r="J1221" s="11">
        <f t="shared" si="549"/>
        <v>6.7500000000000004E-2</v>
      </c>
      <c r="K1221" s="30">
        <f t="shared" si="550"/>
        <v>5565.3057000000008</v>
      </c>
      <c r="L1221" s="29">
        <f t="shared" si="551"/>
        <v>0.85570000000097934</v>
      </c>
      <c r="M1221" s="10">
        <f t="shared" si="552"/>
        <v>989387.68</v>
      </c>
      <c r="N1221" s="5">
        <f>VLOOKUP(CONCATENATE(A1221,"-6"),'Restated Depr'!$B$6:$G$7674,6,0)</f>
        <v>6.7500000000000004E-2</v>
      </c>
      <c r="O1221" s="29">
        <f t="shared" si="553"/>
        <v>5565.3057000000008</v>
      </c>
      <c r="P1221" s="29">
        <f t="shared" si="554"/>
        <v>0</v>
      </c>
      <c r="Q1221" t="s">
        <v>7819</v>
      </c>
    </row>
    <row r="1222" spans="1:18" hidden="1">
      <c r="A1222" t="s">
        <v>91</v>
      </c>
      <c r="B1222" t="s">
        <v>1724</v>
      </c>
      <c r="C1222" s="224" t="s">
        <v>7842</v>
      </c>
      <c r="D1222" s="221">
        <v>316.01</v>
      </c>
      <c r="E1222" s="324">
        <v>43159</v>
      </c>
      <c r="F1222" s="1">
        <v>989387.68</v>
      </c>
      <c r="G1222" s="5">
        <v>6.7500000000000004E-2</v>
      </c>
      <c r="H1222" s="298">
        <v>5565.31</v>
      </c>
      <c r="I1222" s="10">
        <v>989387.68</v>
      </c>
      <c r="J1222" s="11">
        <f t="shared" si="549"/>
        <v>6.7500000000000004E-2</v>
      </c>
      <c r="K1222" s="30">
        <f t="shared" si="550"/>
        <v>5565.3057000000008</v>
      </c>
      <c r="L1222" s="29">
        <f t="shared" si="551"/>
        <v>-4.2999999996027327E-3</v>
      </c>
      <c r="M1222" s="10">
        <f t="shared" si="552"/>
        <v>989387.68</v>
      </c>
      <c r="N1222" s="5">
        <f>VLOOKUP(CONCATENATE(A1222,"-6"),'Restated Depr'!$B$6:$G$7674,6,0)</f>
        <v>6.7500000000000004E-2</v>
      </c>
      <c r="O1222" s="29">
        <f t="shared" si="553"/>
        <v>5565.3057000000008</v>
      </c>
      <c r="P1222" s="29">
        <f t="shared" si="554"/>
        <v>0</v>
      </c>
      <c r="Q1222" t="s">
        <v>7819</v>
      </c>
    </row>
    <row r="1223" spans="1:18" hidden="1">
      <c r="A1223" t="s">
        <v>91</v>
      </c>
      <c r="B1223" t="s">
        <v>1725</v>
      </c>
      <c r="C1223" s="224" t="s">
        <v>7842</v>
      </c>
      <c r="D1223" s="221">
        <v>316.01</v>
      </c>
      <c r="E1223" s="324">
        <v>43190</v>
      </c>
      <c r="F1223" s="1">
        <v>989387.68</v>
      </c>
      <c r="G1223" s="5">
        <v>6.7500000000000004E-2</v>
      </c>
      <c r="H1223" s="298">
        <v>5565.31</v>
      </c>
      <c r="I1223" s="10">
        <v>989387.68</v>
      </c>
      <c r="J1223" s="11">
        <f t="shared" si="549"/>
        <v>6.7500000000000004E-2</v>
      </c>
      <c r="K1223" s="30">
        <f t="shared" si="550"/>
        <v>5565.3057000000008</v>
      </c>
      <c r="L1223" s="29">
        <f t="shared" si="551"/>
        <v>-4.2999999996027327E-3</v>
      </c>
      <c r="M1223" s="10">
        <f t="shared" si="552"/>
        <v>989387.68</v>
      </c>
      <c r="N1223" s="5">
        <f>VLOOKUP(CONCATENATE(A1223,"-6"),'Restated Depr'!$B$6:$G$7674,6,0)</f>
        <v>6.7500000000000004E-2</v>
      </c>
      <c r="O1223" s="29">
        <f t="shared" si="553"/>
        <v>5565.3057000000008</v>
      </c>
      <c r="P1223" s="29">
        <f t="shared" si="554"/>
        <v>0</v>
      </c>
      <c r="Q1223" t="s">
        <v>7819</v>
      </c>
    </row>
    <row r="1224" spans="1:18" hidden="1">
      <c r="A1224" t="s">
        <v>91</v>
      </c>
      <c r="B1224" t="s">
        <v>1726</v>
      </c>
      <c r="C1224" s="224" t="s">
        <v>7842</v>
      </c>
      <c r="D1224" s="221">
        <v>316.01</v>
      </c>
      <c r="E1224" s="324">
        <v>43220</v>
      </c>
      <c r="F1224" s="1">
        <v>989387.68</v>
      </c>
      <c r="G1224" s="5">
        <v>6.7500000000000004E-2</v>
      </c>
      <c r="H1224" s="298">
        <v>5565.31</v>
      </c>
      <c r="I1224" s="10">
        <v>989387.68</v>
      </c>
      <c r="J1224" s="11">
        <f t="shared" si="549"/>
        <v>6.7500000000000004E-2</v>
      </c>
      <c r="K1224" s="30">
        <f t="shared" si="550"/>
        <v>5565.3057000000008</v>
      </c>
      <c r="L1224" s="29">
        <f t="shared" si="551"/>
        <v>-4.2999999996027327E-3</v>
      </c>
      <c r="M1224" s="10">
        <f t="shared" si="552"/>
        <v>989387.68</v>
      </c>
      <c r="N1224" s="5">
        <f>VLOOKUP(CONCATENATE(A1224,"-6"),'Restated Depr'!$B$6:$G$7674,6,0)</f>
        <v>6.7500000000000004E-2</v>
      </c>
      <c r="O1224" s="29">
        <f t="shared" si="553"/>
        <v>5565.3057000000008</v>
      </c>
      <c r="P1224" s="29">
        <f t="shared" si="554"/>
        <v>0</v>
      </c>
      <c r="Q1224" t="s">
        <v>7819</v>
      </c>
    </row>
    <row r="1225" spans="1:18" hidden="1">
      <c r="A1225" t="s">
        <v>91</v>
      </c>
      <c r="B1225" t="s">
        <v>1727</v>
      </c>
      <c r="C1225" s="224" t="s">
        <v>7842</v>
      </c>
      <c r="D1225" s="221">
        <v>316.01</v>
      </c>
      <c r="E1225" s="324">
        <v>43251</v>
      </c>
      <c r="F1225" s="1">
        <v>989387.68</v>
      </c>
      <c r="G1225" s="5">
        <v>6.7500000000000004E-2</v>
      </c>
      <c r="H1225" s="298">
        <v>5565.31</v>
      </c>
      <c r="I1225" s="10">
        <v>989387.68</v>
      </c>
      <c r="J1225" s="11">
        <f t="shared" si="549"/>
        <v>6.7500000000000004E-2</v>
      </c>
      <c r="K1225" s="30">
        <f t="shared" si="550"/>
        <v>5565.3057000000008</v>
      </c>
      <c r="L1225" s="29">
        <f t="shared" si="551"/>
        <v>-4.2999999996027327E-3</v>
      </c>
      <c r="M1225" s="10">
        <f t="shared" si="552"/>
        <v>989387.68</v>
      </c>
      <c r="N1225" s="5">
        <f>VLOOKUP(CONCATENATE(A1225,"-6"),'Restated Depr'!$B$6:$G$7674,6,0)</f>
        <v>6.7500000000000004E-2</v>
      </c>
      <c r="O1225" s="29">
        <f t="shared" si="553"/>
        <v>5565.3057000000008</v>
      </c>
      <c r="P1225" s="29">
        <f t="shared" si="554"/>
        <v>0</v>
      </c>
      <c r="Q1225" t="s">
        <v>7819</v>
      </c>
    </row>
    <row r="1226" spans="1:18" hidden="1">
      <c r="A1226" t="s">
        <v>91</v>
      </c>
      <c r="B1226" t="s">
        <v>1728</v>
      </c>
      <c r="C1226" s="224" t="s">
        <v>7842</v>
      </c>
      <c r="D1226" s="221">
        <v>316.01</v>
      </c>
      <c r="E1226" s="324">
        <v>43281</v>
      </c>
      <c r="F1226" s="1">
        <v>989387.68</v>
      </c>
      <c r="G1226" s="5">
        <v>6.7500000000000004E-2</v>
      </c>
      <c r="H1226" s="298">
        <v>5565.31</v>
      </c>
      <c r="I1226" s="10">
        <v>989387.68</v>
      </c>
      <c r="J1226" s="11">
        <f t="shared" si="549"/>
        <v>6.7500000000000004E-2</v>
      </c>
      <c r="K1226" s="30">
        <f t="shared" si="550"/>
        <v>5565.3057000000008</v>
      </c>
      <c r="L1226" s="29">
        <f t="shared" si="551"/>
        <v>-4.2999999996027327E-3</v>
      </c>
      <c r="M1226" s="10">
        <f t="shared" si="552"/>
        <v>989387.68</v>
      </c>
      <c r="N1226" s="5">
        <f>VLOOKUP(CONCATENATE(A1226,"-6"),'Restated Depr'!$B$6:$G$7674,6,0)</f>
        <v>6.7500000000000004E-2</v>
      </c>
      <c r="O1226" s="29">
        <f t="shared" si="553"/>
        <v>5565.3057000000008</v>
      </c>
      <c r="P1226" s="29">
        <f t="shared" si="554"/>
        <v>0</v>
      </c>
      <c r="Q1226" t="s">
        <v>7819</v>
      </c>
      <c r="R1226" s="5"/>
    </row>
    <row r="1227" spans="1:18" ht="15.75" hidden="1" thickBot="1">
      <c r="A1227" t="s">
        <v>91</v>
      </c>
      <c r="C1227" s="224" t="s">
        <v>637</v>
      </c>
      <c r="D1227" s="22"/>
      <c r="E1227" s="323" t="s">
        <v>606</v>
      </c>
      <c r="F1227" s="1"/>
      <c r="G1227" s="5"/>
      <c r="H1227" s="310">
        <f>SUM(H1215:H1226)</f>
        <v>46344.06</v>
      </c>
      <c r="I1227" s="10"/>
      <c r="J1227" s="10"/>
      <c r="K1227" s="32">
        <f>SUM(K1215:K1226)</f>
        <v>46352.812808000002</v>
      </c>
      <c r="L1227" s="28">
        <f>SUM(L1215:L1226)</f>
        <v>8.7528080000020054</v>
      </c>
      <c r="M1227" s="10"/>
      <c r="N1227" s="5"/>
      <c r="O1227" s="28">
        <f>SUM(O1215:O1226)</f>
        <v>66783.668399999995</v>
      </c>
      <c r="P1227" s="28">
        <f>SUM(P1215:P1226)</f>
        <v>20430.855592000004</v>
      </c>
    </row>
    <row r="1228" spans="1:18" hidden="1">
      <c r="A1228" t="s">
        <v>92</v>
      </c>
      <c r="B1228" t="s">
        <v>1729</v>
      </c>
      <c r="C1228" s="224" t="s">
        <v>7842</v>
      </c>
      <c r="D1228" s="221">
        <v>316.05</v>
      </c>
      <c r="E1228" s="324">
        <v>42947</v>
      </c>
      <c r="F1228" s="9">
        <v>6204689.75</v>
      </c>
      <c r="G1228" s="18">
        <v>1.4E-2</v>
      </c>
      <c r="H1228" s="299">
        <v>7238.8</v>
      </c>
      <c r="I1228" s="15">
        <v>6204689.75</v>
      </c>
      <c r="J1228" s="11">
        <f t="shared" ref="J1228:J1239" si="555">G1228</f>
        <v>1.4E-2</v>
      </c>
      <c r="K1228" s="31">
        <f t="shared" ref="K1228:K1239" si="556">I1228*J1228/12</f>
        <v>7238.8047083333331</v>
      </c>
      <c r="L1228" s="289">
        <f t="shared" ref="L1228:L1239" si="557">K1228-H1228</f>
        <v>4.708333332928305E-3</v>
      </c>
      <c r="M1228" s="15">
        <f t="shared" ref="M1228:M1239" si="558">I1228</f>
        <v>6204689.75</v>
      </c>
      <c r="N1228" s="5">
        <f>VLOOKUP(CONCATENATE(A1228,"-6"),'Restated Depr'!$B$6:$G$7674,6,0)</f>
        <v>3.27E-2</v>
      </c>
      <c r="O1228" s="289">
        <f t="shared" ref="O1228:O1239" si="559">M1228*N1228/12</f>
        <v>16907.77956875</v>
      </c>
      <c r="P1228" s="289">
        <f t="shared" ref="P1228:P1239" si="560">O1228-K1228</f>
        <v>9668.9748604166671</v>
      </c>
      <c r="Q1228" t="s">
        <v>7819</v>
      </c>
    </row>
    <row r="1229" spans="1:18" hidden="1">
      <c r="A1229" t="s">
        <v>92</v>
      </c>
      <c r="B1229" t="s">
        <v>1730</v>
      </c>
      <c r="C1229" s="224" t="s">
        <v>7842</v>
      </c>
      <c r="D1229" s="221">
        <v>316.05</v>
      </c>
      <c r="E1229" s="324">
        <v>42978</v>
      </c>
      <c r="F1229" s="1">
        <v>6204689.75</v>
      </c>
      <c r="G1229" s="18">
        <v>1.4E-2</v>
      </c>
      <c r="H1229" s="298">
        <v>7238.8</v>
      </c>
      <c r="I1229" s="10">
        <v>6204689.75</v>
      </c>
      <c r="J1229" s="11">
        <f t="shared" si="555"/>
        <v>1.4E-2</v>
      </c>
      <c r="K1229" s="30">
        <f t="shared" si="556"/>
        <v>7238.8047083333331</v>
      </c>
      <c r="L1229" s="29">
        <f t="shared" si="557"/>
        <v>4.708333332928305E-3</v>
      </c>
      <c r="M1229" s="10">
        <f t="shared" si="558"/>
        <v>6204689.75</v>
      </c>
      <c r="N1229" s="5">
        <f>VLOOKUP(CONCATENATE(A1229,"-6"),'Restated Depr'!$B$6:$G$7674,6,0)</f>
        <v>3.27E-2</v>
      </c>
      <c r="O1229" s="29">
        <f t="shared" si="559"/>
        <v>16907.77956875</v>
      </c>
      <c r="P1229" s="29">
        <f t="shared" si="560"/>
        <v>9668.9748604166671</v>
      </c>
      <c r="Q1229" t="s">
        <v>7819</v>
      </c>
    </row>
    <row r="1230" spans="1:18" hidden="1">
      <c r="A1230" t="s">
        <v>92</v>
      </c>
      <c r="B1230" t="s">
        <v>1731</v>
      </c>
      <c r="C1230" s="224" t="s">
        <v>7842</v>
      </c>
      <c r="D1230" s="221">
        <v>316.05</v>
      </c>
      <c r="E1230" s="324">
        <v>43008</v>
      </c>
      <c r="F1230" s="1">
        <v>6204689.75</v>
      </c>
      <c r="G1230" s="18">
        <v>1.4E-2</v>
      </c>
      <c r="H1230" s="298">
        <v>7238.8</v>
      </c>
      <c r="I1230" s="10">
        <v>6204689.75</v>
      </c>
      <c r="J1230" s="11">
        <f t="shared" si="555"/>
        <v>1.4E-2</v>
      </c>
      <c r="K1230" s="30">
        <f t="shared" si="556"/>
        <v>7238.8047083333331</v>
      </c>
      <c r="L1230" s="29">
        <f t="shared" si="557"/>
        <v>4.708333332928305E-3</v>
      </c>
      <c r="M1230" s="10">
        <f t="shared" si="558"/>
        <v>6204689.75</v>
      </c>
      <c r="N1230" s="5">
        <f>VLOOKUP(CONCATENATE(A1230,"-6"),'Restated Depr'!$B$6:$G$7674,6,0)</f>
        <v>3.27E-2</v>
      </c>
      <c r="O1230" s="29">
        <f t="shared" si="559"/>
        <v>16907.77956875</v>
      </c>
      <c r="P1230" s="29">
        <f t="shared" si="560"/>
        <v>9668.9748604166671</v>
      </c>
      <c r="Q1230" t="s">
        <v>7819</v>
      </c>
    </row>
    <row r="1231" spans="1:18" hidden="1">
      <c r="A1231" t="s">
        <v>92</v>
      </c>
      <c r="B1231" t="s">
        <v>1732</v>
      </c>
      <c r="C1231" s="224" t="s">
        <v>7842</v>
      </c>
      <c r="D1231" s="221">
        <v>316.05</v>
      </c>
      <c r="E1231" s="324">
        <v>43039</v>
      </c>
      <c r="F1231" s="1">
        <v>6204689.75</v>
      </c>
      <c r="G1231" s="18">
        <v>1.4E-2</v>
      </c>
      <c r="H1231" s="298">
        <v>7238.8</v>
      </c>
      <c r="I1231" s="10">
        <v>6204689.75</v>
      </c>
      <c r="J1231" s="11">
        <f t="shared" si="555"/>
        <v>1.4E-2</v>
      </c>
      <c r="K1231" s="30">
        <f t="shared" si="556"/>
        <v>7238.8047083333331</v>
      </c>
      <c r="L1231" s="29">
        <f t="shared" si="557"/>
        <v>4.708333332928305E-3</v>
      </c>
      <c r="M1231" s="10">
        <f t="shared" si="558"/>
        <v>6204689.75</v>
      </c>
      <c r="N1231" s="5">
        <f>VLOOKUP(CONCATENATE(A1231,"-6"),'Restated Depr'!$B$6:$G$7674,6,0)</f>
        <v>3.27E-2</v>
      </c>
      <c r="O1231" s="29">
        <f t="shared" si="559"/>
        <v>16907.77956875</v>
      </c>
      <c r="P1231" s="29">
        <f t="shared" si="560"/>
        <v>9668.9748604166671</v>
      </c>
      <c r="Q1231" t="s">
        <v>7819</v>
      </c>
    </row>
    <row r="1232" spans="1:18" hidden="1">
      <c r="A1232" t="s">
        <v>92</v>
      </c>
      <c r="B1232" t="s">
        <v>1733</v>
      </c>
      <c r="C1232" s="224" t="s">
        <v>7842</v>
      </c>
      <c r="D1232" s="221">
        <v>316.05</v>
      </c>
      <c r="E1232" s="324">
        <v>43069</v>
      </c>
      <c r="F1232" s="1">
        <v>6204689.75</v>
      </c>
      <c r="G1232" s="18">
        <v>1.4E-2</v>
      </c>
      <c r="H1232" s="298">
        <v>7238.8</v>
      </c>
      <c r="I1232" s="10">
        <v>6204689.75</v>
      </c>
      <c r="J1232" s="11">
        <f t="shared" si="555"/>
        <v>1.4E-2</v>
      </c>
      <c r="K1232" s="30">
        <f t="shared" si="556"/>
        <v>7238.8047083333331</v>
      </c>
      <c r="L1232" s="29">
        <f t="shared" si="557"/>
        <v>4.708333332928305E-3</v>
      </c>
      <c r="M1232" s="10">
        <f t="shared" si="558"/>
        <v>6204689.75</v>
      </c>
      <c r="N1232" s="5">
        <f>VLOOKUP(CONCATENATE(A1232,"-6"),'Restated Depr'!$B$6:$G$7674,6,0)</f>
        <v>3.27E-2</v>
      </c>
      <c r="O1232" s="29">
        <f t="shared" si="559"/>
        <v>16907.77956875</v>
      </c>
      <c r="P1232" s="29">
        <f t="shared" si="560"/>
        <v>9668.9748604166671</v>
      </c>
      <c r="Q1232" t="s">
        <v>7819</v>
      </c>
    </row>
    <row r="1233" spans="1:18" hidden="1">
      <c r="A1233" t="s">
        <v>92</v>
      </c>
      <c r="B1233" t="s">
        <v>1734</v>
      </c>
      <c r="C1233" s="224" t="s">
        <v>7842</v>
      </c>
      <c r="D1233" s="221">
        <v>316.05</v>
      </c>
      <c r="E1233" s="324">
        <v>43100</v>
      </c>
      <c r="F1233" s="1">
        <v>6204689.75</v>
      </c>
      <c r="G1233" s="18">
        <v>2.18E-2</v>
      </c>
      <c r="H1233" s="298">
        <v>11271.85</v>
      </c>
      <c r="I1233" s="10">
        <v>6204689.75</v>
      </c>
      <c r="J1233" s="11">
        <f t="shared" si="555"/>
        <v>2.18E-2</v>
      </c>
      <c r="K1233" s="30">
        <f t="shared" si="556"/>
        <v>11271.853045833333</v>
      </c>
      <c r="L1233" s="29">
        <f t="shared" si="557"/>
        <v>3.0458333330898313E-3</v>
      </c>
      <c r="M1233" s="10">
        <f t="shared" si="558"/>
        <v>6204689.75</v>
      </c>
      <c r="N1233" s="5">
        <f>VLOOKUP(CONCATENATE(A1233,"-6"),'Restated Depr'!$B$6:$G$7674,6,0)</f>
        <v>3.27E-2</v>
      </c>
      <c r="O1233" s="29">
        <f t="shared" si="559"/>
        <v>16907.77956875</v>
      </c>
      <c r="P1233" s="29">
        <f t="shared" si="560"/>
        <v>5635.9265229166667</v>
      </c>
      <c r="Q1233" t="s">
        <v>7819</v>
      </c>
    </row>
    <row r="1234" spans="1:18" hidden="1">
      <c r="A1234" t="s">
        <v>92</v>
      </c>
      <c r="B1234" t="s">
        <v>1735</v>
      </c>
      <c r="C1234" s="224" t="s">
        <v>7842</v>
      </c>
      <c r="D1234" s="221">
        <v>316.05</v>
      </c>
      <c r="E1234" s="324">
        <v>43131</v>
      </c>
      <c r="F1234" s="1">
        <v>6204689.75</v>
      </c>
      <c r="G1234" s="5">
        <v>3.27E-2</v>
      </c>
      <c r="H1234" s="298">
        <v>16907.78</v>
      </c>
      <c r="I1234" s="10">
        <v>6204689.75</v>
      </c>
      <c r="J1234" s="11">
        <f t="shared" si="555"/>
        <v>3.27E-2</v>
      </c>
      <c r="K1234" s="30">
        <f t="shared" si="556"/>
        <v>16907.77956875</v>
      </c>
      <c r="L1234" s="29">
        <f t="shared" si="557"/>
        <v>-4.3124999865540303E-4</v>
      </c>
      <c r="M1234" s="10">
        <f t="shared" si="558"/>
        <v>6204689.75</v>
      </c>
      <c r="N1234" s="5">
        <f>VLOOKUP(CONCATENATE(A1234,"-6"),'Restated Depr'!$B$6:$G$7674,6,0)</f>
        <v>3.27E-2</v>
      </c>
      <c r="O1234" s="29">
        <f t="shared" si="559"/>
        <v>16907.77956875</v>
      </c>
      <c r="P1234" s="29">
        <f t="shared" si="560"/>
        <v>0</v>
      </c>
      <c r="Q1234" t="s">
        <v>7819</v>
      </c>
    </row>
    <row r="1235" spans="1:18" hidden="1">
      <c r="A1235" t="s">
        <v>92</v>
      </c>
      <c r="B1235" t="s">
        <v>1736</v>
      </c>
      <c r="C1235" s="224" t="s">
        <v>7842</v>
      </c>
      <c r="D1235" s="221">
        <v>316.05</v>
      </c>
      <c r="E1235" s="324">
        <v>43159</v>
      </c>
      <c r="F1235" s="1">
        <v>6204689.75</v>
      </c>
      <c r="G1235" s="5">
        <v>3.27E-2</v>
      </c>
      <c r="H1235" s="298">
        <v>16907.78</v>
      </c>
      <c r="I1235" s="10">
        <v>6204689.75</v>
      </c>
      <c r="J1235" s="11">
        <f t="shared" si="555"/>
        <v>3.27E-2</v>
      </c>
      <c r="K1235" s="30">
        <f t="shared" si="556"/>
        <v>16907.77956875</v>
      </c>
      <c r="L1235" s="29">
        <f t="shared" si="557"/>
        <v>-4.3124999865540303E-4</v>
      </c>
      <c r="M1235" s="10">
        <f t="shared" si="558"/>
        <v>6204689.75</v>
      </c>
      <c r="N1235" s="5">
        <f>VLOOKUP(CONCATENATE(A1235,"-6"),'Restated Depr'!$B$6:$G$7674,6,0)</f>
        <v>3.27E-2</v>
      </c>
      <c r="O1235" s="29">
        <f t="shared" si="559"/>
        <v>16907.77956875</v>
      </c>
      <c r="P1235" s="29">
        <f t="shared" si="560"/>
        <v>0</v>
      </c>
      <c r="Q1235" t="s">
        <v>7819</v>
      </c>
    </row>
    <row r="1236" spans="1:18" hidden="1">
      <c r="A1236" t="s">
        <v>92</v>
      </c>
      <c r="B1236" t="s">
        <v>1737</v>
      </c>
      <c r="C1236" s="224" t="s">
        <v>7842</v>
      </c>
      <c r="D1236" s="221">
        <v>316.05</v>
      </c>
      <c r="E1236" s="324">
        <v>43190</v>
      </c>
      <c r="F1236" s="1">
        <v>6204689.75</v>
      </c>
      <c r="G1236" s="5">
        <v>3.27E-2</v>
      </c>
      <c r="H1236" s="298">
        <v>16907.78</v>
      </c>
      <c r="I1236" s="10">
        <v>6204689.75</v>
      </c>
      <c r="J1236" s="11">
        <f t="shared" si="555"/>
        <v>3.27E-2</v>
      </c>
      <c r="K1236" s="30">
        <f t="shared" si="556"/>
        <v>16907.77956875</v>
      </c>
      <c r="L1236" s="29">
        <f t="shared" si="557"/>
        <v>-4.3124999865540303E-4</v>
      </c>
      <c r="M1236" s="10">
        <f t="shared" si="558"/>
        <v>6204689.75</v>
      </c>
      <c r="N1236" s="5">
        <f>VLOOKUP(CONCATENATE(A1236,"-6"),'Restated Depr'!$B$6:$G$7674,6,0)</f>
        <v>3.27E-2</v>
      </c>
      <c r="O1236" s="29">
        <f t="shared" si="559"/>
        <v>16907.77956875</v>
      </c>
      <c r="P1236" s="29">
        <f t="shared" si="560"/>
        <v>0</v>
      </c>
      <c r="Q1236" t="s">
        <v>7819</v>
      </c>
    </row>
    <row r="1237" spans="1:18" hidden="1">
      <c r="A1237" t="s">
        <v>92</v>
      </c>
      <c r="B1237" t="s">
        <v>1738</v>
      </c>
      <c r="C1237" s="224" t="s">
        <v>7842</v>
      </c>
      <c r="D1237" s="221">
        <v>316.05</v>
      </c>
      <c r="E1237" s="324">
        <v>43220</v>
      </c>
      <c r="F1237" s="1">
        <v>6204689.75</v>
      </c>
      <c r="G1237" s="5">
        <v>3.27E-2</v>
      </c>
      <c r="H1237" s="298">
        <v>16907.78</v>
      </c>
      <c r="I1237" s="10">
        <v>6204689.75</v>
      </c>
      <c r="J1237" s="11">
        <f t="shared" si="555"/>
        <v>3.27E-2</v>
      </c>
      <c r="K1237" s="30">
        <f t="shared" si="556"/>
        <v>16907.77956875</v>
      </c>
      <c r="L1237" s="29">
        <f t="shared" si="557"/>
        <v>-4.3124999865540303E-4</v>
      </c>
      <c r="M1237" s="10">
        <f t="shared" si="558"/>
        <v>6204689.75</v>
      </c>
      <c r="N1237" s="5">
        <f>VLOOKUP(CONCATENATE(A1237,"-6"),'Restated Depr'!$B$6:$G$7674,6,0)</f>
        <v>3.27E-2</v>
      </c>
      <c r="O1237" s="29">
        <f t="shared" si="559"/>
        <v>16907.77956875</v>
      </c>
      <c r="P1237" s="29">
        <f t="shared" si="560"/>
        <v>0</v>
      </c>
      <c r="Q1237" t="s">
        <v>7819</v>
      </c>
    </row>
    <row r="1238" spans="1:18" hidden="1">
      <c r="A1238" t="s">
        <v>92</v>
      </c>
      <c r="B1238" t="s">
        <v>1739</v>
      </c>
      <c r="C1238" s="224" t="s">
        <v>7842</v>
      </c>
      <c r="D1238" s="221">
        <v>316.05</v>
      </c>
      <c r="E1238" s="324">
        <v>43251</v>
      </c>
      <c r="F1238" s="1">
        <v>6204689.75</v>
      </c>
      <c r="G1238" s="5">
        <v>3.27E-2</v>
      </c>
      <c r="H1238" s="298">
        <v>16907.78</v>
      </c>
      <c r="I1238" s="10">
        <v>6204689.75</v>
      </c>
      <c r="J1238" s="11">
        <f t="shared" si="555"/>
        <v>3.27E-2</v>
      </c>
      <c r="K1238" s="30">
        <f t="shared" si="556"/>
        <v>16907.77956875</v>
      </c>
      <c r="L1238" s="29">
        <f t="shared" si="557"/>
        <v>-4.3124999865540303E-4</v>
      </c>
      <c r="M1238" s="10">
        <f t="shared" si="558"/>
        <v>6204689.75</v>
      </c>
      <c r="N1238" s="5">
        <f>VLOOKUP(CONCATENATE(A1238,"-6"),'Restated Depr'!$B$6:$G$7674,6,0)</f>
        <v>3.27E-2</v>
      </c>
      <c r="O1238" s="29">
        <f t="shared" si="559"/>
        <v>16907.77956875</v>
      </c>
      <c r="P1238" s="29">
        <f t="shared" si="560"/>
        <v>0</v>
      </c>
      <c r="Q1238" t="s">
        <v>7819</v>
      </c>
    </row>
    <row r="1239" spans="1:18" hidden="1">
      <c r="A1239" t="s">
        <v>92</v>
      </c>
      <c r="B1239" t="s">
        <v>1740</v>
      </c>
      <c r="C1239" s="224" t="s">
        <v>7842</v>
      </c>
      <c r="D1239" s="221">
        <v>316.05</v>
      </c>
      <c r="E1239" s="324">
        <v>43281</v>
      </c>
      <c r="F1239" s="1">
        <v>6204689.75</v>
      </c>
      <c r="G1239" s="5">
        <v>3.27E-2</v>
      </c>
      <c r="H1239" s="298">
        <v>16907.78</v>
      </c>
      <c r="I1239" s="10">
        <v>6204689.75</v>
      </c>
      <c r="J1239" s="11">
        <f t="shared" si="555"/>
        <v>3.27E-2</v>
      </c>
      <c r="K1239" s="30">
        <f t="shared" si="556"/>
        <v>16907.77956875</v>
      </c>
      <c r="L1239" s="29">
        <f t="shared" si="557"/>
        <v>-4.3124999865540303E-4</v>
      </c>
      <c r="M1239" s="10">
        <f t="shared" si="558"/>
        <v>6204689.75</v>
      </c>
      <c r="N1239" s="5">
        <f>VLOOKUP(CONCATENATE(A1239,"-6"),'Restated Depr'!$B$6:$G$7674,6,0)</f>
        <v>3.27E-2</v>
      </c>
      <c r="O1239" s="29">
        <f t="shared" si="559"/>
        <v>16907.77956875</v>
      </c>
      <c r="P1239" s="29">
        <f t="shared" si="560"/>
        <v>0</v>
      </c>
      <c r="Q1239" t="s">
        <v>7819</v>
      </c>
      <c r="R1239" s="5"/>
    </row>
    <row r="1240" spans="1:18" ht="15.75" hidden="1" thickBot="1">
      <c r="A1240" t="s">
        <v>92</v>
      </c>
      <c r="C1240" s="224" t="s">
        <v>637</v>
      </c>
      <c r="D1240" s="22"/>
      <c r="E1240" s="323" t="s">
        <v>606</v>
      </c>
      <c r="F1240" s="1"/>
      <c r="G1240" s="5"/>
      <c r="H1240" s="310">
        <f>SUM(H1228:H1239)</f>
        <v>148912.53</v>
      </c>
      <c r="I1240" s="10"/>
      <c r="J1240" s="10"/>
      <c r="K1240" s="32">
        <f>SUM(K1228:K1239)</f>
        <v>148912.554</v>
      </c>
      <c r="L1240" s="28">
        <f>SUM(L1228:L1239)</f>
        <v>2.4000000005798938E-2</v>
      </c>
      <c r="M1240" s="10"/>
      <c r="N1240" s="5"/>
      <c r="O1240" s="28">
        <f>SUM(O1228:O1239)</f>
        <v>202893.35482500002</v>
      </c>
      <c r="P1240" s="28">
        <f>SUM(P1228:P1239)</f>
        <v>53980.800824999998</v>
      </c>
    </row>
    <row r="1241" spans="1:18" hidden="1">
      <c r="A1241" t="s">
        <v>93</v>
      </c>
      <c r="B1241" t="s">
        <v>1741</v>
      </c>
      <c r="C1241" s="224" t="s">
        <v>7842</v>
      </c>
      <c r="D1241" s="221">
        <v>316.06</v>
      </c>
      <c r="E1241" s="324">
        <v>42947</v>
      </c>
      <c r="F1241" s="9">
        <v>251533.56</v>
      </c>
      <c r="G1241" s="18">
        <v>1.38E-2</v>
      </c>
      <c r="H1241" s="299">
        <v>289.26</v>
      </c>
      <c r="I1241" s="15">
        <v>251533.56</v>
      </c>
      <c r="J1241" s="11">
        <f t="shared" ref="J1241:J1252" si="561">G1241</f>
        <v>1.38E-2</v>
      </c>
      <c r="K1241" s="31">
        <f t="shared" ref="K1241:K1252" si="562">I1241*J1241/12</f>
        <v>289.26359399999996</v>
      </c>
      <c r="L1241" s="289">
        <f t="shared" ref="L1241:L1252" si="563">K1241-H1241</f>
        <v>3.5939999999641259E-3</v>
      </c>
      <c r="M1241" s="15">
        <f t="shared" ref="M1241:M1252" si="564">I1241</f>
        <v>251533.56</v>
      </c>
      <c r="N1241" s="5">
        <f>VLOOKUP(CONCATENATE(A1241,"-6"),'Restated Depr'!$B$6:$G$7674,6,0)</f>
        <v>2.9599999999999998E-2</v>
      </c>
      <c r="O1241" s="289">
        <f t="shared" ref="O1241:O1252" si="565">M1241*N1241/12</f>
        <v>620.44944799999996</v>
      </c>
      <c r="P1241" s="289">
        <f t="shared" ref="P1241:P1252" si="566">O1241-K1241</f>
        <v>331.18585400000001</v>
      </c>
      <c r="Q1241" t="s">
        <v>7819</v>
      </c>
    </row>
    <row r="1242" spans="1:18" hidden="1">
      <c r="A1242" t="s">
        <v>93</v>
      </c>
      <c r="B1242" t="s">
        <v>1742</v>
      </c>
      <c r="C1242" s="224" t="s">
        <v>7842</v>
      </c>
      <c r="D1242" s="221">
        <v>316.06</v>
      </c>
      <c r="E1242" s="324">
        <v>42978</v>
      </c>
      <c r="F1242" s="1">
        <v>251533.56</v>
      </c>
      <c r="G1242" s="18">
        <v>1.38E-2</v>
      </c>
      <c r="H1242" s="298">
        <v>289.26</v>
      </c>
      <c r="I1242" s="10">
        <v>251533.56</v>
      </c>
      <c r="J1242" s="11">
        <f t="shared" si="561"/>
        <v>1.38E-2</v>
      </c>
      <c r="K1242" s="30">
        <f t="shared" si="562"/>
        <v>289.26359399999996</v>
      </c>
      <c r="L1242" s="29">
        <f t="shared" si="563"/>
        <v>3.5939999999641259E-3</v>
      </c>
      <c r="M1242" s="10">
        <f t="shared" si="564"/>
        <v>251533.56</v>
      </c>
      <c r="N1242" s="5">
        <f>VLOOKUP(CONCATENATE(A1242,"-6"),'Restated Depr'!$B$6:$G$7674,6,0)</f>
        <v>2.9599999999999998E-2</v>
      </c>
      <c r="O1242" s="29">
        <f t="shared" si="565"/>
        <v>620.44944799999996</v>
      </c>
      <c r="P1242" s="29">
        <f t="shared" si="566"/>
        <v>331.18585400000001</v>
      </c>
      <c r="Q1242" t="s">
        <v>7819</v>
      </c>
    </row>
    <row r="1243" spans="1:18" hidden="1">
      <c r="A1243" t="s">
        <v>93</v>
      </c>
      <c r="B1243" t="s">
        <v>1743</v>
      </c>
      <c r="C1243" s="224" t="s">
        <v>7842</v>
      </c>
      <c r="D1243" s="221">
        <v>316.06</v>
      </c>
      <c r="E1243" s="324">
        <v>43008</v>
      </c>
      <c r="F1243" s="1">
        <v>251533.56</v>
      </c>
      <c r="G1243" s="18">
        <v>1.38E-2</v>
      </c>
      <c r="H1243" s="298">
        <v>289.26</v>
      </c>
      <c r="I1243" s="10">
        <v>251533.56</v>
      </c>
      <c r="J1243" s="11">
        <f t="shared" si="561"/>
        <v>1.38E-2</v>
      </c>
      <c r="K1243" s="30">
        <f t="shared" si="562"/>
        <v>289.26359399999996</v>
      </c>
      <c r="L1243" s="29">
        <f t="shared" si="563"/>
        <v>3.5939999999641259E-3</v>
      </c>
      <c r="M1243" s="10">
        <f t="shared" si="564"/>
        <v>251533.56</v>
      </c>
      <c r="N1243" s="5">
        <f>VLOOKUP(CONCATENATE(A1243,"-6"),'Restated Depr'!$B$6:$G$7674,6,0)</f>
        <v>2.9599999999999998E-2</v>
      </c>
      <c r="O1243" s="29">
        <f t="shared" si="565"/>
        <v>620.44944799999996</v>
      </c>
      <c r="P1243" s="29">
        <f t="shared" si="566"/>
        <v>331.18585400000001</v>
      </c>
      <c r="Q1243" t="s">
        <v>7819</v>
      </c>
    </row>
    <row r="1244" spans="1:18" hidden="1">
      <c r="A1244" t="s">
        <v>93</v>
      </c>
      <c r="B1244" t="s">
        <v>1744</v>
      </c>
      <c r="C1244" s="224" t="s">
        <v>7842</v>
      </c>
      <c r="D1244" s="221">
        <v>316.06</v>
      </c>
      <c r="E1244" s="324">
        <v>43039</v>
      </c>
      <c r="F1244" s="1">
        <v>251533.56</v>
      </c>
      <c r="G1244" s="18">
        <v>1.38E-2</v>
      </c>
      <c r="H1244" s="298">
        <v>289.26</v>
      </c>
      <c r="I1244" s="10">
        <v>251533.56</v>
      </c>
      <c r="J1244" s="11">
        <f t="shared" si="561"/>
        <v>1.38E-2</v>
      </c>
      <c r="K1244" s="30">
        <f t="shared" si="562"/>
        <v>289.26359399999996</v>
      </c>
      <c r="L1244" s="29">
        <f t="shared" si="563"/>
        <v>3.5939999999641259E-3</v>
      </c>
      <c r="M1244" s="10">
        <f t="shared" si="564"/>
        <v>251533.56</v>
      </c>
      <c r="N1244" s="5">
        <f>VLOOKUP(CONCATENATE(A1244,"-6"),'Restated Depr'!$B$6:$G$7674,6,0)</f>
        <v>2.9599999999999998E-2</v>
      </c>
      <c r="O1244" s="29">
        <f t="shared" si="565"/>
        <v>620.44944799999996</v>
      </c>
      <c r="P1244" s="29">
        <f t="shared" si="566"/>
        <v>331.18585400000001</v>
      </c>
      <c r="Q1244" t="s">
        <v>7819</v>
      </c>
    </row>
    <row r="1245" spans="1:18" hidden="1">
      <c r="A1245" t="s">
        <v>93</v>
      </c>
      <c r="B1245" t="s">
        <v>1745</v>
      </c>
      <c r="C1245" s="224" t="s">
        <v>7842</v>
      </c>
      <c r="D1245" s="221">
        <v>316.06</v>
      </c>
      <c r="E1245" s="324">
        <v>43069</v>
      </c>
      <c r="F1245" s="1">
        <v>251533.56</v>
      </c>
      <c r="G1245" s="18">
        <v>1.38E-2</v>
      </c>
      <c r="H1245" s="298">
        <v>289.26</v>
      </c>
      <c r="I1245" s="10">
        <v>251533.56</v>
      </c>
      <c r="J1245" s="11">
        <f t="shared" si="561"/>
        <v>1.38E-2</v>
      </c>
      <c r="K1245" s="30">
        <f t="shared" si="562"/>
        <v>289.26359399999996</v>
      </c>
      <c r="L1245" s="29">
        <f t="shared" si="563"/>
        <v>3.5939999999641259E-3</v>
      </c>
      <c r="M1245" s="10">
        <f t="shared" si="564"/>
        <v>251533.56</v>
      </c>
      <c r="N1245" s="5">
        <f>VLOOKUP(CONCATENATE(A1245,"-6"),'Restated Depr'!$B$6:$G$7674,6,0)</f>
        <v>2.9599999999999998E-2</v>
      </c>
      <c r="O1245" s="29">
        <f t="shared" si="565"/>
        <v>620.44944799999996</v>
      </c>
      <c r="P1245" s="29">
        <f t="shared" si="566"/>
        <v>331.18585400000001</v>
      </c>
      <c r="Q1245" t="s">
        <v>7819</v>
      </c>
    </row>
    <row r="1246" spans="1:18" hidden="1">
      <c r="A1246" t="s">
        <v>93</v>
      </c>
      <c r="B1246" t="s">
        <v>1746</v>
      </c>
      <c r="C1246" s="224" t="s">
        <v>7842</v>
      </c>
      <c r="D1246" s="221">
        <v>316.06</v>
      </c>
      <c r="E1246" s="324">
        <v>43100</v>
      </c>
      <c r="F1246" s="1">
        <v>251533.56</v>
      </c>
      <c r="G1246" s="18">
        <v>2.0400000000000001E-2</v>
      </c>
      <c r="H1246" s="298">
        <v>427.60999999999996</v>
      </c>
      <c r="I1246" s="10">
        <v>251533.56</v>
      </c>
      <c r="J1246" s="11">
        <f t="shared" si="561"/>
        <v>2.0400000000000001E-2</v>
      </c>
      <c r="K1246" s="30">
        <f t="shared" si="562"/>
        <v>427.60705200000001</v>
      </c>
      <c r="L1246" s="29">
        <f t="shared" si="563"/>
        <v>-2.94799999994666E-3</v>
      </c>
      <c r="M1246" s="10">
        <f t="shared" si="564"/>
        <v>251533.56</v>
      </c>
      <c r="N1246" s="5">
        <f>VLOOKUP(CONCATENATE(A1246,"-6"),'Restated Depr'!$B$6:$G$7674,6,0)</f>
        <v>2.9599999999999998E-2</v>
      </c>
      <c r="O1246" s="29">
        <f t="shared" si="565"/>
        <v>620.44944799999996</v>
      </c>
      <c r="P1246" s="29">
        <f t="shared" si="566"/>
        <v>192.84239599999995</v>
      </c>
      <c r="Q1246" t="s">
        <v>7819</v>
      </c>
    </row>
    <row r="1247" spans="1:18" hidden="1">
      <c r="A1247" t="s">
        <v>93</v>
      </c>
      <c r="B1247" t="s">
        <v>1747</v>
      </c>
      <c r="C1247" s="224" t="s">
        <v>7842</v>
      </c>
      <c r="D1247" s="221">
        <v>316.06</v>
      </c>
      <c r="E1247" s="324">
        <v>43131</v>
      </c>
      <c r="F1247" s="1">
        <v>251533.56</v>
      </c>
      <c r="G1247" s="5">
        <v>2.9599999999999998E-2</v>
      </c>
      <c r="H1247" s="298">
        <v>620.44999999999993</v>
      </c>
      <c r="I1247" s="10">
        <v>251533.56</v>
      </c>
      <c r="J1247" s="11">
        <f t="shared" si="561"/>
        <v>2.9599999999999998E-2</v>
      </c>
      <c r="K1247" s="30">
        <f t="shared" si="562"/>
        <v>620.44944799999996</v>
      </c>
      <c r="L1247" s="29">
        <f t="shared" si="563"/>
        <v>-5.5199999997057603E-4</v>
      </c>
      <c r="M1247" s="10">
        <f t="shared" si="564"/>
        <v>251533.56</v>
      </c>
      <c r="N1247" s="5">
        <f>VLOOKUP(CONCATENATE(A1247,"-6"),'Restated Depr'!$B$6:$G$7674,6,0)</f>
        <v>2.9599999999999998E-2</v>
      </c>
      <c r="O1247" s="29">
        <f t="shared" si="565"/>
        <v>620.44944799999996</v>
      </c>
      <c r="P1247" s="29">
        <f t="shared" si="566"/>
        <v>0</v>
      </c>
      <c r="Q1247" t="s">
        <v>7819</v>
      </c>
    </row>
    <row r="1248" spans="1:18" hidden="1">
      <c r="A1248" t="s">
        <v>93</v>
      </c>
      <c r="B1248" t="s">
        <v>1748</v>
      </c>
      <c r="C1248" s="224" t="s">
        <v>7842</v>
      </c>
      <c r="D1248" s="221">
        <v>316.06</v>
      </c>
      <c r="E1248" s="324">
        <v>43159</v>
      </c>
      <c r="F1248" s="1">
        <v>251533.56</v>
      </c>
      <c r="G1248" s="5">
        <v>2.9599999999999998E-2</v>
      </c>
      <c r="H1248" s="298">
        <v>620.44999999999993</v>
      </c>
      <c r="I1248" s="10">
        <v>251533.56</v>
      </c>
      <c r="J1248" s="11">
        <f t="shared" si="561"/>
        <v>2.9599999999999998E-2</v>
      </c>
      <c r="K1248" s="30">
        <f t="shared" si="562"/>
        <v>620.44944799999996</v>
      </c>
      <c r="L1248" s="29">
        <f t="shared" si="563"/>
        <v>-5.5199999997057603E-4</v>
      </c>
      <c r="M1248" s="10">
        <f t="shared" si="564"/>
        <v>251533.56</v>
      </c>
      <c r="N1248" s="5">
        <f>VLOOKUP(CONCATENATE(A1248,"-6"),'Restated Depr'!$B$6:$G$7674,6,0)</f>
        <v>2.9599999999999998E-2</v>
      </c>
      <c r="O1248" s="29">
        <f t="shared" si="565"/>
        <v>620.44944799999996</v>
      </c>
      <c r="P1248" s="29">
        <f t="shared" si="566"/>
        <v>0</v>
      </c>
      <c r="Q1248" t="s">
        <v>7819</v>
      </c>
    </row>
    <row r="1249" spans="1:18" hidden="1">
      <c r="A1249" t="s">
        <v>93</v>
      </c>
      <c r="B1249" t="s">
        <v>1749</v>
      </c>
      <c r="C1249" s="224" t="s">
        <v>7842</v>
      </c>
      <c r="D1249" s="221">
        <v>316.06</v>
      </c>
      <c r="E1249" s="324">
        <v>43190</v>
      </c>
      <c r="F1249" s="1">
        <v>251533.56</v>
      </c>
      <c r="G1249" s="5">
        <v>2.9599999999999998E-2</v>
      </c>
      <c r="H1249" s="298">
        <v>620.44999999999993</v>
      </c>
      <c r="I1249" s="10">
        <v>251533.56</v>
      </c>
      <c r="J1249" s="11">
        <f t="shared" si="561"/>
        <v>2.9599999999999998E-2</v>
      </c>
      <c r="K1249" s="30">
        <f t="shared" si="562"/>
        <v>620.44944799999996</v>
      </c>
      <c r="L1249" s="29">
        <f t="shared" si="563"/>
        <v>-5.5199999997057603E-4</v>
      </c>
      <c r="M1249" s="10">
        <f t="shared" si="564"/>
        <v>251533.56</v>
      </c>
      <c r="N1249" s="5">
        <f>VLOOKUP(CONCATENATE(A1249,"-6"),'Restated Depr'!$B$6:$G$7674,6,0)</f>
        <v>2.9599999999999998E-2</v>
      </c>
      <c r="O1249" s="29">
        <f t="shared" si="565"/>
        <v>620.44944799999996</v>
      </c>
      <c r="P1249" s="29">
        <f t="shared" si="566"/>
        <v>0</v>
      </c>
      <c r="Q1249" t="s">
        <v>7819</v>
      </c>
    </row>
    <row r="1250" spans="1:18" hidden="1">
      <c r="A1250" t="s">
        <v>93</v>
      </c>
      <c r="B1250" t="s">
        <v>1750</v>
      </c>
      <c r="C1250" s="224" t="s">
        <v>7842</v>
      </c>
      <c r="D1250" s="221">
        <v>316.06</v>
      </c>
      <c r="E1250" s="324">
        <v>43220</v>
      </c>
      <c r="F1250" s="1">
        <v>251533.56</v>
      </c>
      <c r="G1250" s="5">
        <v>2.9599999999999998E-2</v>
      </c>
      <c r="H1250" s="298">
        <v>620.44999999999993</v>
      </c>
      <c r="I1250" s="10">
        <v>251533.56</v>
      </c>
      <c r="J1250" s="11">
        <f t="shared" si="561"/>
        <v>2.9599999999999998E-2</v>
      </c>
      <c r="K1250" s="30">
        <f t="shared" si="562"/>
        <v>620.44944799999996</v>
      </c>
      <c r="L1250" s="29">
        <f t="shared" si="563"/>
        <v>-5.5199999997057603E-4</v>
      </c>
      <c r="M1250" s="10">
        <f t="shared" si="564"/>
        <v>251533.56</v>
      </c>
      <c r="N1250" s="5">
        <f>VLOOKUP(CONCATENATE(A1250,"-6"),'Restated Depr'!$B$6:$G$7674,6,0)</f>
        <v>2.9599999999999998E-2</v>
      </c>
      <c r="O1250" s="29">
        <f t="shared" si="565"/>
        <v>620.44944799999996</v>
      </c>
      <c r="P1250" s="29">
        <f t="shared" si="566"/>
        <v>0</v>
      </c>
      <c r="Q1250" t="s">
        <v>7819</v>
      </c>
    </row>
    <row r="1251" spans="1:18" hidden="1">
      <c r="A1251" t="s">
        <v>93</v>
      </c>
      <c r="B1251" t="s">
        <v>1751</v>
      </c>
      <c r="C1251" s="224" t="s">
        <v>7842</v>
      </c>
      <c r="D1251" s="221">
        <v>316.06</v>
      </c>
      <c r="E1251" s="324">
        <v>43251</v>
      </c>
      <c r="F1251" s="1">
        <v>251533.56</v>
      </c>
      <c r="G1251" s="5">
        <v>2.9599999999999998E-2</v>
      </c>
      <c r="H1251" s="298">
        <v>620.44999999999993</v>
      </c>
      <c r="I1251" s="10">
        <v>251533.56</v>
      </c>
      <c r="J1251" s="11">
        <f t="shared" si="561"/>
        <v>2.9599999999999998E-2</v>
      </c>
      <c r="K1251" s="30">
        <f t="shared" si="562"/>
        <v>620.44944799999996</v>
      </c>
      <c r="L1251" s="29">
        <f t="shared" si="563"/>
        <v>-5.5199999997057603E-4</v>
      </c>
      <c r="M1251" s="10">
        <f t="shared" si="564"/>
        <v>251533.56</v>
      </c>
      <c r="N1251" s="5">
        <f>VLOOKUP(CONCATENATE(A1251,"-6"),'Restated Depr'!$B$6:$G$7674,6,0)</f>
        <v>2.9599999999999998E-2</v>
      </c>
      <c r="O1251" s="29">
        <f t="shared" si="565"/>
        <v>620.44944799999996</v>
      </c>
      <c r="P1251" s="29">
        <f t="shared" si="566"/>
        <v>0</v>
      </c>
      <c r="Q1251" t="s">
        <v>7819</v>
      </c>
    </row>
    <row r="1252" spans="1:18" hidden="1">
      <c r="A1252" t="s">
        <v>93</v>
      </c>
      <c r="B1252" t="s">
        <v>1752</v>
      </c>
      <c r="C1252" s="224" t="s">
        <v>7842</v>
      </c>
      <c r="D1252" s="221">
        <v>316.06</v>
      </c>
      <c r="E1252" s="324">
        <v>43281</v>
      </c>
      <c r="F1252" s="1">
        <v>251533.56</v>
      </c>
      <c r="G1252" s="5">
        <v>2.9599999999999998E-2</v>
      </c>
      <c r="H1252" s="298">
        <v>620.44999999999993</v>
      </c>
      <c r="I1252" s="10">
        <v>251533.56</v>
      </c>
      <c r="J1252" s="11">
        <f t="shared" si="561"/>
        <v>2.9599999999999998E-2</v>
      </c>
      <c r="K1252" s="30">
        <f t="shared" si="562"/>
        <v>620.44944799999996</v>
      </c>
      <c r="L1252" s="29">
        <f t="shared" si="563"/>
        <v>-5.5199999997057603E-4</v>
      </c>
      <c r="M1252" s="10">
        <f t="shared" si="564"/>
        <v>251533.56</v>
      </c>
      <c r="N1252" s="5">
        <f>VLOOKUP(CONCATENATE(A1252,"-6"),'Restated Depr'!$B$6:$G$7674,6,0)</f>
        <v>2.9599999999999998E-2</v>
      </c>
      <c r="O1252" s="29">
        <f t="shared" si="565"/>
        <v>620.44944799999996</v>
      </c>
      <c r="P1252" s="29">
        <f t="shared" si="566"/>
        <v>0</v>
      </c>
      <c r="Q1252" t="s">
        <v>7819</v>
      </c>
      <c r="R1252" s="5"/>
    </row>
    <row r="1253" spans="1:18" ht="15.75" hidden="1" thickBot="1">
      <c r="A1253" t="s">
        <v>93</v>
      </c>
      <c r="C1253" s="224" t="s">
        <v>637</v>
      </c>
      <c r="D1253" s="22"/>
      <c r="E1253" s="323" t="s">
        <v>606</v>
      </c>
      <c r="F1253" s="1"/>
      <c r="G1253" s="5"/>
      <c r="H1253" s="310">
        <f>SUM(H1241:H1252)</f>
        <v>5596.6099999999988</v>
      </c>
      <c r="I1253" s="10"/>
      <c r="J1253" s="10"/>
      <c r="K1253" s="32">
        <f>SUM(K1241:K1252)</f>
        <v>5596.6217100000003</v>
      </c>
      <c r="L1253" s="28">
        <f>SUM(L1241:L1252)</f>
        <v>1.1710000000050513E-2</v>
      </c>
      <c r="M1253" s="10"/>
      <c r="N1253" s="5"/>
      <c r="O1253" s="28">
        <f>SUM(O1241:O1252)</f>
        <v>7445.3933760000009</v>
      </c>
      <c r="P1253" s="28">
        <f>SUM(P1241:P1252)</f>
        <v>1848.7716660000001</v>
      </c>
    </row>
    <row r="1254" spans="1:18" hidden="1">
      <c r="A1254" t="s">
        <v>94</v>
      </c>
      <c r="B1254" t="s">
        <v>1753</v>
      </c>
      <c r="C1254" s="224" t="s">
        <v>7842</v>
      </c>
      <c r="D1254" s="221">
        <v>316.02</v>
      </c>
      <c r="E1254" s="324">
        <v>42947</v>
      </c>
      <c r="F1254" s="9">
        <v>1118765.57</v>
      </c>
      <c r="G1254" s="18">
        <v>2.3800000000000002E-2</v>
      </c>
      <c r="H1254" s="299">
        <v>2218.89</v>
      </c>
      <c r="I1254" s="15">
        <v>1119824.1299999999</v>
      </c>
      <c r="J1254" s="11">
        <f t="shared" ref="J1254:J1265" si="567">G1254</f>
        <v>2.3800000000000002E-2</v>
      </c>
      <c r="K1254" s="31">
        <f t="shared" ref="K1254:K1265" si="568">I1254*J1254/12</f>
        <v>2220.9845245000001</v>
      </c>
      <c r="L1254" s="289">
        <f t="shared" ref="L1254:L1265" si="569">K1254-H1254</f>
        <v>2.0945245000002615</v>
      </c>
      <c r="M1254" s="15">
        <f t="shared" ref="M1254:M1265" si="570">I1254</f>
        <v>1119824.1299999999</v>
      </c>
      <c r="N1254" s="5">
        <f>VLOOKUP(CONCATENATE(A1254,"-6"),'Restated Depr'!$B$6:$G$7674,6,0)</f>
        <v>6.3200000000000006E-2</v>
      </c>
      <c r="O1254" s="289">
        <f t="shared" ref="O1254:O1265" si="571">M1254*N1254/12</f>
        <v>5897.7404180000003</v>
      </c>
      <c r="P1254" s="289">
        <f t="shared" ref="P1254:P1265" si="572">O1254-K1254</f>
        <v>3676.7558935000002</v>
      </c>
      <c r="Q1254" t="s">
        <v>7819</v>
      </c>
    </row>
    <row r="1255" spans="1:18" hidden="1">
      <c r="A1255" t="s">
        <v>94</v>
      </c>
      <c r="B1255" t="s">
        <v>1754</v>
      </c>
      <c r="C1255" s="224" t="s">
        <v>7842</v>
      </c>
      <c r="D1255" s="221">
        <v>316.02</v>
      </c>
      <c r="E1255" s="324">
        <v>42978</v>
      </c>
      <c r="F1255" s="1">
        <v>1119008.81</v>
      </c>
      <c r="G1255" s="18">
        <v>2.3800000000000002E-2</v>
      </c>
      <c r="H1255" s="298">
        <v>2219.37</v>
      </c>
      <c r="I1255" s="10">
        <v>1119824.1299999999</v>
      </c>
      <c r="J1255" s="11">
        <f t="shared" si="567"/>
        <v>2.3800000000000002E-2</v>
      </c>
      <c r="K1255" s="30">
        <f t="shared" si="568"/>
        <v>2220.9845245000001</v>
      </c>
      <c r="L1255" s="29">
        <f t="shared" si="569"/>
        <v>1.6145245000002433</v>
      </c>
      <c r="M1255" s="10">
        <f t="shared" si="570"/>
        <v>1119824.1299999999</v>
      </c>
      <c r="N1255" s="5">
        <f>VLOOKUP(CONCATENATE(A1255,"-6"),'Restated Depr'!$B$6:$G$7674,6,0)</f>
        <v>6.3200000000000006E-2</v>
      </c>
      <c r="O1255" s="29">
        <f t="shared" si="571"/>
        <v>5897.7404180000003</v>
      </c>
      <c r="P1255" s="29">
        <f t="shared" si="572"/>
        <v>3676.7558935000002</v>
      </c>
      <c r="Q1255" t="s">
        <v>7819</v>
      </c>
    </row>
    <row r="1256" spans="1:18" hidden="1">
      <c r="A1256" t="s">
        <v>94</v>
      </c>
      <c r="B1256" t="s">
        <v>1755</v>
      </c>
      <c r="C1256" s="224" t="s">
        <v>7842</v>
      </c>
      <c r="D1256" s="221">
        <v>316.02</v>
      </c>
      <c r="E1256" s="324">
        <v>43008</v>
      </c>
      <c r="F1256" s="1">
        <v>1119008.81</v>
      </c>
      <c r="G1256" s="18">
        <v>2.3800000000000002E-2</v>
      </c>
      <c r="H1256" s="298">
        <v>2219.37</v>
      </c>
      <c r="I1256" s="10">
        <v>1119824.1299999999</v>
      </c>
      <c r="J1256" s="11">
        <f t="shared" si="567"/>
        <v>2.3800000000000002E-2</v>
      </c>
      <c r="K1256" s="30">
        <f t="shared" si="568"/>
        <v>2220.9845245000001</v>
      </c>
      <c r="L1256" s="29">
        <f t="shared" si="569"/>
        <v>1.6145245000002433</v>
      </c>
      <c r="M1256" s="10">
        <f t="shared" si="570"/>
        <v>1119824.1299999999</v>
      </c>
      <c r="N1256" s="5">
        <f>VLOOKUP(CONCATENATE(A1256,"-6"),'Restated Depr'!$B$6:$G$7674,6,0)</f>
        <v>6.3200000000000006E-2</v>
      </c>
      <c r="O1256" s="29">
        <f t="shared" si="571"/>
        <v>5897.7404180000003</v>
      </c>
      <c r="P1256" s="29">
        <f t="shared" si="572"/>
        <v>3676.7558935000002</v>
      </c>
      <c r="Q1256" t="s">
        <v>7819</v>
      </c>
    </row>
    <row r="1257" spans="1:18" hidden="1">
      <c r="A1257" t="s">
        <v>94</v>
      </c>
      <c r="B1257" t="s">
        <v>1756</v>
      </c>
      <c r="C1257" s="224" t="s">
        <v>7842</v>
      </c>
      <c r="D1257" s="221">
        <v>316.02</v>
      </c>
      <c r="E1257" s="324">
        <v>43039</v>
      </c>
      <c r="F1257" s="1">
        <v>1119264.0900000001</v>
      </c>
      <c r="G1257" s="18">
        <v>2.3800000000000002E-2</v>
      </c>
      <c r="H1257" s="298">
        <v>2219.8700000000003</v>
      </c>
      <c r="I1257" s="10">
        <v>1119824.1299999999</v>
      </c>
      <c r="J1257" s="11">
        <f t="shared" si="567"/>
        <v>2.3800000000000002E-2</v>
      </c>
      <c r="K1257" s="30">
        <f t="shared" si="568"/>
        <v>2220.9845245000001</v>
      </c>
      <c r="L1257" s="29">
        <f t="shared" si="569"/>
        <v>1.1145244999997885</v>
      </c>
      <c r="M1257" s="10">
        <f t="shared" si="570"/>
        <v>1119824.1299999999</v>
      </c>
      <c r="N1257" s="5">
        <f>VLOOKUP(CONCATENATE(A1257,"-6"),'Restated Depr'!$B$6:$G$7674,6,0)</f>
        <v>6.3200000000000006E-2</v>
      </c>
      <c r="O1257" s="29">
        <f t="shared" si="571"/>
        <v>5897.7404180000003</v>
      </c>
      <c r="P1257" s="29">
        <f t="shared" si="572"/>
        <v>3676.7558935000002</v>
      </c>
      <c r="Q1257" t="s">
        <v>7819</v>
      </c>
    </row>
    <row r="1258" spans="1:18" hidden="1">
      <c r="A1258" t="s">
        <v>94</v>
      </c>
      <c r="B1258" t="s">
        <v>1757</v>
      </c>
      <c r="C1258" s="224" t="s">
        <v>7842</v>
      </c>
      <c r="D1258" s="221">
        <v>316.02</v>
      </c>
      <c r="E1258" s="324">
        <v>43069</v>
      </c>
      <c r="F1258" s="1">
        <v>1119519.3700000001</v>
      </c>
      <c r="G1258" s="18">
        <v>2.3800000000000002E-2</v>
      </c>
      <c r="H1258" s="298">
        <v>2220.38</v>
      </c>
      <c r="I1258" s="10">
        <v>1119824.1299999999</v>
      </c>
      <c r="J1258" s="11">
        <f t="shared" si="567"/>
        <v>2.3800000000000002E-2</v>
      </c>
      <c r="K1258" s="30">
        <f t="shared" si="568"/>
        <v>2220.9845245000001</v>
      </c>
      <c r="L1258" s="29">
        <f t="shared" si="569"/>
        <v>0.604524500000025</v>
      </c>
      <c r="M1258" s="10">
        <f t="shared" si="570"/>
        <v>1119824.1299999999</v>
      </c>
      <c r="N1258" s="5">
        <f>VLOOKUP(CONCATENATE(A1258,"-6"),'Restated Depr'!$B$6:$G$7674,6,0)</f>
        <v>6.3200000000000006E-2</v>
      </c>
      <c r="O1258" s="29">
        <f t="shared" si="571"/>
        <v>5897.7404180000003</v>
      </c>
      <c r="P1258" s="29">
        <f t="shared" si="572"/>
        <v>3676.7558935000002</v>
      </c>
      <c r="Q1258" t="s">
        <v>7819</v>
      </c>
    </row>
    <row r="1259" spans="1:18" hidden="1">
      <c r="A1259" t="s">
        <v>94</v>
      </c>
      <c r="B1259" t="s">
        <v>1758</v>
      </c>
      <c r="C1259" s="224" t="s">
        <v>7842</v>
      </c>
      <c r="D1259" s="221">
        <v>316.02</v>
      </c>
      <c r="E1259" s="324">
        <v>43100</v>
      </c>
      <c r="F1259" s="1">
        <v>1119519.3700000001</v>
      </c>
      <c r="G1259" s="18">
        <v>4.0300000000000002E-2</v>
      </c>
      <c r="H1259" s="298">
        <v>3759.72</v>
      </c>
      <c r="I1259" s="10">
        <v>1119824.1299999999</v>
      </c>
      <c r="J1259" s="11">
        <f t="shared" si="567"/>
        <v>4.0300000000000002E-2</v>
      </c>
      <c r="K1259" s="30">
        <f t="shared" si="568"/>
        <v>3760.74270325</v>
      </c>
      <c r="L1259" s="29">
        <f t="shared" si="569"/>
        <v>1.0227032500001769</v>
      </c>
      <c r="M1259" s="10">
        <f t="shared" si="570"/>
        <v>1119824.1299999999</v>
      </c>
      <c r="N1259" s="5">
        <f>VLOOKUP(CONCATENATE(A1259,"-6"),'Restated Depr'!$B$6:$G$7674,6,0)</f>
        <v>6.3200000000000006E-2</v>
      </c>
      <c r="O1259" s="29">
        <f t="shared" si="571"/>
        <v>5897.7404180000003</v>
      </c>
      <c r="P1259" s="29">
        <f t="shared" si="572"/>
        <v>2136.9977147500003</v>
      </c>
      <c r="Q1259" t="s">
        <v>7819</v>
      </c>
    </row>
    <row r="1260" spans="1:18" hidden="1">
      <c r="A1260" t="s">
        <v>94</v>
      </c>
      <c r="B1260" t="s">
        <v>1759</v>
      </c>
      <c r="C1260" s="224" t="s">
        <v>7842</v>
      </c>
      <c r="D1260" s="221">
        <v>316.02</v>
      </c>
      <c r="E1260" s="324">
        <v>43131</v>
      </c>
      <c r="F1260" s="1">
        <v>1119671.75</v>
      </c>
      <c r="G1260" s="5">
        <v>6.3200000000000006E-2</v>
      </c>
      <c r="H1260" s="298">
        <v>5896.94</v>
      </c>
      <c r="I1260" s="10">
        <v>1119824.1299999999</v>
      </c>
      <c r="J1260" s="11">
        <f t="shared" si="567"/>
        <v>6.3200000000000006E-2</v>
      </c>
      <c r="K1260" s="30">
        <f t="shared" si="568"/>
        <v>5897.7404180000003</v>
      </c>
      <c r="L1260" s="29">
        <f t="shared" si="569"/>
        <v>0.80041800000071817</v>
      </c>
      <c r="M1260" s="10">
        <f t="shared" si="570"/>
        <v>1119824.1299999999</v>
      </c>
      <c r="N1260" s="5">
        <f>VLOOKUP(CONCATENATE(A1260,"-6"),'Restated Depr'!$B$6:$G$7674,6,0)</f>
        <v>6.3200000000000006E-2</v>
      </c>
      <c r="O1260" s="29">
        <f t="shared" si="571"/>
        <v>5897.7404180000003</v>
      </c>
      <c r="P1260" s="29">
        <f t="shared" si="572"/>
        <v>0</v>
      </c>
      <c r="Q1260" t="s">
        <v>7819</v>
      </c>
    </row>
    <row r="1261" spans="1:18" hidden="1">
      <c r="A1261" t="s">
        <v>94</v>
      </c>
      <c r="B1261" t="s">
        <v>1760</v>
      </c>
      <c r="C1261" s="224" t="s">
        <v>7842</v>
      </c>
      <c r="D1261" s="221">
        <v>316.02</v>
      </c>
      <c r="E1261" s="324">
        <v>43159</v>
      </c>
      <c r="F1261" s="1">
        <v>1119824.1299999999</v>
      </c>
      <c r="G1261" s="5">
        <v>6.3200000000000006E-2</v>
      </c>
      <c r="H1261" s="298">
        <v>5897.7400000000007</v>
      </c>
      <c r="I1261" s="10">
        <v>1119824.1299999999</v>
      </c>
      <c r="J1261" s="11">
        <f t="shared" si="567"/>
        <v>6.3200000000000006E-2</v>
      </c>
      <c r="K1261" s="30">
        <f t="shared" si="568"/>
        <v>5897.7404180000003</v>
      </c>
      <c r="L1261" s="29">
        <f t="shared" si="569"/>
        <v>4.1799999962677248E-4</v>
      </c>
      <c r="M1261" s="10">
        <f t="shared" si="570"/>
        <v>1119824.1299999999</v>
      </c>
      <c r="N1261" s="5">
        <f>VLOOKUP(CONCATENATE(A1261,"-6"),'Restated Depr'!$B$6:$G$7674,6,0)</f>
        <v>6.3200000000000006E-2</v>
      </c>
      <c r="O1261" s="29">
        <f t="shared" si="571"/>
        <v>5897.7404180000003</v>
      </c>
      <c r="P1261" s="29">
        <f t="shared" si="572"/>
        <v>0</v>
      </c>
      <c r="Q1261" t="s">
        <v>7819</v>
      </c>
    </row>
    <row r="1262" spans="1:18" hidden="1">
      <c r="A1262" t="s">
        <v>94</v>
      </c>
      <c r="B1262" t="s">
        <v>1761</v>
      </c>
      <c r="C1262" s="224" t="s">
        <v>7842</v>
      </c>
      <c r="D1262" s="221">
        <v>316.02</v>
      </c>
      <c r="E1262" s="324">
        <v>43190</v>
      </c>
      <c r="F1262" s="1">
        <v>1119824.1299999999</v>
      </c>
      <c r="G1262" s="5">
        <v>6.3200000000000006E-2</v>
      </c>
      <c r="H1262" s="298">
        <v>5897.7400000000007</v>
      </c>
      <c r="I1262" s="10">
        <v>1119824.1299999999</v>
      </c>
      <c r="J1262" s="11">
        <f t="shared" si="567"/>
        <v>6.3200000000000006E-2</v>
      </c>
      <c r="K1262" s="30">
        <f t="shared" si="568"/>
        <v>5897.7404180000003</v>
      </c>
      <c r="L1262" s="29">
        <f t="shared" si="569"/>
        <v>4.1799999962677248E-4</v>
      </c>
      <c r="M1262" s="10">
        <f t="shared" si="570"/>
        <v>1119824.1299999999</v>
      </c>
      <c r="N1262" s="5">
        <f>VLOOKUP(CONCATENATE(A1262,"-6"),'Restated Depr'!$B$6:$G$7674,6,0)</f>
        <v>6.3200000000000006E-2</v>
      </c>
      <c r="O1262" s="29">
        <f t="shared" si="571"/>
        <v>5897.7404180000003</v>
      </c>
      <c r="P1262" s="29">
        <f t="shared" si="572"/>
        <v>0</v>
      </c>
      <c r="Q1262" t="s">
        <v>7819</v>
      </c>
    </row>
    <row r="1263" spans="1:18" hidden="1">
      <c r="A1263" t="s">
        <v>94</v>
      </c>
      <c r="B1263" t="s">
        <v>1762</v>
      </c>
      <c r="C1263" s="224" t="s">
        <v>7842</v>
      </c>
      <c r="D1263" s="221">
        <v>316.02</v>
      </c>
      <c r="E1263" s="324">
        <v>43220</v>
      </c>
      <c r="F1263" s="1">
        <v>1119824.1299999999</v>
      </c>
      <c r="G1263" s="5">
        <v>6.3200000000000006E-2</v>
      </c>
      <c r="H1263" s="298">
        <v>5897.7400000000007</v>
      </c>
      <c r="I1263" s="10">
        <v>1119824.1299999999</v>
      </c>
      <c r="J1263" s="11">
        <f t="shared" si="567"/>
        <v>6.3200000000000006E-2</v>
      </c>
      <c r="K1263" s="30">
        <f t="shared" si="568"/>
        <v>5897.7404180000003</v>
      </c>
      <c r="L1263" s="29">
        <f t="shared" si="569"/>
        <v>4.1799999962677248E-4</v>
      </c>
      <c r="M1263" s="10">
        <f t="shared" si="570"/>
        <v>1119824.1299999999</v>
      </c>
      <c r="N1263" s="5">
        <f>VLOOKUP(CONCATENATE(A1263,"-6"),'Restated Depr'!$B$6:$G$7674,6,0)</f>
        <v>6.3200000000000006E-2</v>
      </c>
      <c r="O1263" s="29">
        <f t="shared" si="571"/>
        <v>5897.7404180000003</v>
      </c>
      <c r="P1263" s="29">
        <f t="shared" si="572"/>
        <v>0</v>
      </c>
      <c r="Q1263" t="s">
        <v>7819</v>
      </c>
    </row>
    <row r="1264" spans="1:18" hidden="1">
      <c r="A1264" t="s">
        <v>94</v>
      </c>
      <c r="B1264" t="s">
        <v>1763</v>
      </c>
      <c r="C1264" s="224" t="s">
        <v>7842</v>
      </c>
      <c r="D1264" s="221">
        <v>316.02</v>
      </c>
      <c r="E1264" s="324">
        <v>43251</v>
      </c>
      <c r="F1264" s="1">
        <v>1119824.1299999999</v>
      </c>
      <c r="G1264" s="5">
        <v>6.3200000000000006E-2</v>
      </c>
      <c r="H1264" s="298">
        <v>5897.7400000000007</v>
      </c>
      <c r="I1264" s="10">
        <v>1119824.1299999999</v>
      </c>
      <c r="J1264" s="11">
        <f t="shared" si="567"/>
        <v>6.3200000000000006E-2</v>
      </c>
      <c r="K1264" s="30">
        <f t="shared" si="568"/>
        <v>5897.7404180000003</v>
      </c>
      <c r="L1264" s="29">
        <f t="shared" si="569"/>
        <v>4.1799999962677248E-4</v>
      </c>
      <c r="M1264" s="10">
        <f t="shared" si="570"/>
        <v>1119824.1299999999</v>
      </c>
      <c r="N1264" s="5">
        <f>VLOOKUP(CONCATENATE(A1264,"-6"),'Restated Depr'!$B$6:$G$7674,6,0)</f>
        <v>6.3200000000000006E-2</v>
      </c>
      <c r="O1264" s="29">
        <f t="shared" si="571"/>
        <v>5897.7404180000003</v>
      </c>
      <c r="P1264" s="29">
        <f t="shared" si="572"/>
        <v>0</v>
      </c>
      <c r="Q1264" t="s">
        <v>7819</v>
      </c>
    </row>
    <row r="1265" spans="1:18" hidden="1">
      <c r="A1265" t="s">
        <v>94</v>
      </c>
      <c r="B1265" t="s">
        <v>1764</v>
      </c>
      <c r="C1265" s="224" t="s">
        <v>7842</v>
      </c>
      <c r="D1265" s="221">
        <v>316.02</v>
      </c>
      <c r="E1265" s="324">
        <v>43281</v>
      </c>
      <c r="F1265" s="1">
        <v>1119824.1299999999</v>
      </c>
      <c r="G1265" s="5">
        <v>6.3200000000000006E-2</v>
      </c>
      <c r="H1265" s="298">
        <v>5897.7400000000007</v>
      </c>
      <c r="I1265" s="10">
        <v>1119824.1299999999</v>
      </c>
      <c r="J1265" s="11">
        <f t="shared" si="567"/>
        <v>6.3200000000000006E-2</v>
      </c>
      <c r="K1265" s="30">
        <f t="shared" si="568"/>
        <v>5897.7404180000003</v>
      </c>
      <c r="L1265" s="29">
        <f t="shared" si="569"/>
        <v>4.1799999962677248E-4</v>
      </c>
      <c r="M1265" s="10">
        <f t="shared" si="570"/>
        <v>1119824.1299999999</v>
      </c>
      <c r="N1265" s="5">
        <f>VLOOKUP(CONCATENATE(A1265,"-6"),'Restated Depr'!$B$6:$G$7674,6,0)</f>
        <v>6.3200000000000006E-2</v>
      </c>
      <c r="O1265" s="29">
        <f t="shared" si="571"/>
        <v>5897.7404180000003</v>
      </c>
      <c r="P1265" s="29">
        <f t="shared" si="572"/>
        <v>0</v>
      </c>
      <c r="Q1265" t="s">
        <v>7819</v>
      </c>
      <c r="R1265" s="5"/>
    </row>
    <row r="1266" spans="1:18" ht="15.75" hidden="1" thickBot="1">
      <c r="A1266" t="s">
        <v>94</v>
      </c>
      <c r="C1266" s="224" t="s">
        <v>637</v>
      </c>
      <c r="D1266" s="22"/>
      <c r="E1266" s="323" t="s">
        <v>606</v>
      </c>
      <c r="F1266" s="1"/>
      <c r="G1266" s="5"/>
      <c r="H1266" s="310">
        <f>SUM(H1254:H1265)</f>
        <v>50243.24</v>
      </c>
      <c r="I1266" s="10"/>
      <c r="J1266" s="10"/>
      <c r="K1266" s="32">
        <f>SUM(K1254:K1265)</f>
        <v>50252.107833750008</v>
      </c>
      <c r="L1266" s="28">
        <f>SUM(L1254:L1265)</f>
        <v>8.8678337499995905</v>
      </c>
      <c r="M1266" s="10"/>
      <c r="N1266" s="5"/>
      <c r="O1266" s="28">
        <f>SUM(O1254:O1265)</f>
        <v>70772.885016</v>
      </c>
      <c r="P1266" s="28">
        <f>SUM(P1254:P1265)</f>
        <v>20520.77718225</v>
      </c>
    </row>
    <row r="1267" spans="1:18" hidden="1">
      <c r="A1267" t="s">
        <v>95</v>
      </c>
      <c r="B1267" t="s">
        <v>1765</v>
      </c>
      <c r="C1267" s="224" t="s">
        <v>7842</v>
      </c>
      <c r="D1267" s="221">
        <v>316.02999999999997</v>
      </c>
      <c r="E1267" s="324">
        <v>42947</v>
      </c>
      <c r="F1267" s="9">
        <v>1074734.44</v>
      </c>
      <c r="G1267" s="18">
        <v>2.01E-2</v>
      </c>
      <c r="H1267" s="299">
        <v>1800.18</v>
      </c>
      <c r="I1267" s="15">
        <v>1071172.29</v>
      </c>
      <c r="J1267" s="11">
        <f t="shared" ref="J1267:J1278" si="573">G1267</f>
        <v>2.01E-2</v>
      </c>
      <c r="K1267" s="31">
        <f t="shared" ref="K1267:K1278" si="574">I1267*J1267/12</f>
        <v>1794.21358575</v>
      </c>
      <c r="L1267" s="289">
        <f t="shared" ref="L1267:L1278" si="575">K1267-H1267</f>
        <v>-5.9664142500000708</v>
      </c>
      <c r="M1267" s="15">
        <f t="shared" ref="M1267:M1278" si="576">I1267</f>
        <v>1071172.29</v>
      </c>
      <c r="N1267" s="5">
        <f>VLOOKUP(CONCATENATE(A1267,"-6"),'Restated Depr'!$B$6:$G$7674,6,0)</f>
        <v>6.7699999999999996E-2</v>
      </c>
      <c r="O1267" s="289">
        <f t="shared" ref="O1267:O1278" si="577">M1267*N1267/12</f>
        <v>6043.1970027500001</v>
      </c>
      <c r="P1267" s="289">
        <f t="shared" ref="P1267:P1278" si="578">O1267-K1267</f>
        <v>4248.9834170000004</v>
      </c>
      <c r="Q1267" t="s">
        <v>7819</v>
      </c>
    </row>
    <row r="1268" spans="1:18" hidden="1">
      <c r="A1268" t="s">
        <v>95</v>
      </c>
      <c r="B1268" t="s">
        <v>1766</v>
      </c>
      <c r="C1268" s="224" t="s">
        <v>7842</v>
      </c>
      <c r="D1268" s="221">
        <v>316.02999999999997</v>
      </c>
      <c r="E1268" s="324">
        <v>42978</v>
      </c>
      <c r="F1268" s="1">
        <v>1074986.03</v>
      </c>
      <c r="G1268" s="18">
        <v>2.01E-2</v>
      </c>
      <c r="H1268" s="298">
        <v>1800.5999999999997</v>
      </c>
      <c r="I1268" s="10">
        <v>1071172.29</v>
      </c>
      <c r="J1268" s="11">
        <f t="shared" si="573"/>
        <v>2.01E-2</v>
      </c>
      <c r="K1268" s="30">
        <f t="shared" si="574"/>
        <v>1794.21358575</v>
      </c>
      <c r="L1268" s="29">
        <f t="shared" si="575"/>
        <v>-6.3864142499996888</v>
      </c>
      <c r="M1268" s="10">
        <f t="shared" si="576"/>
        <v>1071172.29</v>
      </c>
      <c r="N1268" s="5">
        <f>VLOOKUP(CONCATENATE(A1268,"-6"),'Restated Depr'!$B$6:$G$7674,6,0)</f>
        <v>6.7699999999999996E-2</v>
      </c>
      <c r="O1268" s="29">
        <f t="shared" si="577"/>
        <v>6043.1970027500001</v>
      </c>
      <c r="P1268" s="29">
        <f t="shared" si="578"/>
        <v>4248.9834170000004</v>
      </c>
      <c r="Q1268" t="s">
        <v>7819</v>
      </c>
    </row>
    <row r="1269" spans="1:18" hidden="1">
      <c r="A1269" t="s">
        <v>95</v>
      </c>
      <c r="B1269" t="s">
        <v>1767</v>
      </c>
      <c r="C1269" s="224" t="s">
        <v>7842</v>
      </c>
      <c r="D1269" s="221">
        <v>316.02999999999997</v>
      </c>
      <c r="E1269" s="324">
        <v>43008</v>
      </c>
      <c r="F1269" s="1">
        <v>1074986.03</v>
      </c>
      <c r="G1269" s="18">
        <v>2.01E-2</v>
      </c>
      <c r="H1269" s="298">
        <v>1800.5999999999997</v>
      </c>
      <c r="I1269" s="10">
        <v>1071172.29</v>
      </c>
      <c r="J1269" s="11">
        <f t="shared" si="573"/>
        <v>2.01E-2</v>
      </c>
      <c r="K1269" s="30">
        <f t="shared" si="574"/>
        <v>1794.21358575</v>
      </c>
      <c r="L1269" s="29">
        <f t="shared" si="575"/>
        <v>-6.3864142499996888</v>
      </c>
      <c r="M1269" s="10">
        <f t="shared" si="576"/>
        <v>1071172.29</v>
      </c>
      <c r="N1269" s="5">
        <f>VLOOKUP(CONCATENATE(A1269,"-6"),'Restated Depr'!$B$6:$G$7674,6,0)</f>
        <v>6.7699999999999996E-2</v>
      </c>
      <c r="O1269" s="29">
        <f t="shared" si="577"/>
        <v>6043.1970027500001</v>
      </c>
      <c r="P1269" s="29">
        <f t="shared" si="578"/>
        <v>4248.9834170000004</v>
      </c>
      <c r="Q1269" t="s">
        <v>7819</v>
      </c>
    </row>
    <row r="1270" spans="1:18" hidden="1">
      <c r="A1270" t="s">
        <v>95</v>
      </c>
      <c r="B1270" t="s">
        <v>1768</v>
      </c>
      <c r="C1270" s="224" t="s">
        <v>7842</v>
      </c>
      <c r="D1270" s="221">
        <v>316.02999999999997</v>
      </c>
      <c r="E1270" s="324">
        <v>43039</v>
      </c>
      <c r="F1270" s="1">
        <v>1075257.76</v>
      </c>
      <c r="G1270" s="18">
        <v>2.01E-2</v>
      </c>
      <c r="H1270" s="298">
        <v>1801.0600000000002</v>
      </c>
      <c r="I1270" s="10">
        <v>1071172.29</v>
      </c>
      <c r="J1270" s="11">
        <f t="shared" si="573"/>
        <v>2.01E-2</v>
      </c>
      <c r="K1270" s="30">
        <f t="shared" si="574"/>
        <v>1794.21358575</v>
      </c>
      <c r="L1270" s="29">
        <f t="shared" si="575"/>
        <v>-6.8464142500001799</v>
      </c>
      <c r="M1270" s="10">
        <f t="shared" si="576"/>
        <v>1071172.29</v>
      </c>
      <c r="N1270" s="5">
        <f>VLOOKUP(CONCATENATE(A1270,"-6"),'Restated Depr'!$B$6:$G$7674,6,0)</f>
        <v>6.7699999999999996E-2</v>
      </c>
      <c r="O1270" s="29">
        <f t="shared" si="577"/>
        <v>6043.1970027500001</v>
      </c>
      <c r="P1270" s="29">
        <f t="shared" si="578"/>
        <v>4248.9834170000004</v>
      </c>
      <c r="Q1270" t="s">
        <v>7819</v>
      </c>
    </row>
    <row r="1271" spans="1:18" hidden="1">
      <c r="A1271" t="s">
        <v>95</v>
      </c>
      <c r="B1271" t="s">
        <v>1769</v>
      </c>
      <c r="C1271" s="224" t="s">
        <v>7842</v>
      </c>
      <c r="D1271" s="221">
        <v>316.02999999999997</v>
      </c>
      <c r="E1271" s="324">
        <v>43069</v>
      </c>
      <c r="F1271" s="1">
        <v>1075529.48</v>
      </c>
      <c r="G1271" s="18">
        <v>2.01E-2</v>
      </c>
      <c r="H1271" s="298">
        <v>1801.51</v>
      </c>
      <c r="I1271" s="10">
        <v>1071172.29</v>
      </c>
      <c r="J1271" s="11">
        <f t="shared" si="573"/>
        <v>2.01E-2</v>
      </c>
      <c r="K1271" s="30">
        <f t="shared" si="574"/>
        <v>1794.21358575</v>
      </c>
      <c r="L1271" s="29">
        <f t="shared" si="575"/>
        <v>-7.296414249999998</v>
      </c>
      <c r="M1271" s="10">
        <f t="shared" si="576"/>
        <v>1071172.29</v>
      </c>
      <c r="N1271" s="5">
        <f>VLOOKUP(CONCATENATE(A1271,"-6"),'Restated Depr'!$B$6:$G$7674,6,0)</f>
        <v>6.7699999999999996E-2</v>
      </c>
      <c r="O1271" s="29">
        <f t="shared" si="577"/>
        <v>6043.1970027500001</v>
      </c>
      <c r="P1271" s="29">
        <f t="shared" si="578"/>
        <v>4248.9834170000004</v>
      </c>
      <c r="Q1271" t="s">
        <v>7819</v>
      </c>
    </row>
    <row r="1272" spans="1:18" hidden="1">
      <c r="A1272" t="s">
        <v>95</v>
      </c>
      <c r="B1272" t="s">
        <v>1770</v>
      </c>
      <c r="C1272" s="224" t="s">
        <v>7842</v>
      </c>
      <c r="D1272" s="221">
        <v>316.02999999999997</v>
      </c>
      <c r="E1272" s="324">
        <v>43100</v>
      </c>
      <c r="F1272" s="1">
        <v>1075529.48</v>
      </c>
      <c r="G1272" s="18">
        <v>3.9999999999999994E-2</v>
      </c>
      <c r="H1272" s="298">
        <v>3585.1</v>
      </c>
      <c r="I1272" s="10">
        <v>1071172.29</v>
      </c>
      <c r="J1272" s="11">
        <f t="shared" si="573"/>
        <v>3.9999999999999994E-2</v>
      </c>
      <c r="K1272" s="30">
        <f t="shared" si="574"/>
        <v>3570.5742999999998</v>
      </c>
      <c r="L1272" s="29">
        <f t="shared" si="575"/>
        <v>-14.525700000000143</v>
      </c>
      <c r="M1272" s="10">
        <f t="shared" si="576"/>
        <v>1071172.29</v>
      </c>
      <c r="N1272" s="5">
        <f>VLOOKUP(CONCATENATE(A1272,"-6"),'Restated Depr'!$B$6:$G$7674,6,0)</f>
        <v>6.7699999999999996E-2</v>
      </c>
      <c r="O1272" s="29">
        <f t="shared" si="577"/>
        <v>6043.1970027500001</v>
      </c>
      <c r="P1272" s="29">
        <f t="shared" si="578"/>
        <v>2472.6227027500004</v>
      </c>
      <c r="Q1272" t="s">
        <v>7819</v>
      </c>
    </row>
    <row r="1273" spans="1:18" hidden="1">
      <c r="A1273" t="s">
        <v>95</v>
      </c>
      <c r="B1273" t="s">
        <v>1771</v>
      </c>
      <c r="C1273" s="224" t="s">
        <v>7842</v>
      </c>
      <c r="D1273" s="221">
        <v>316.02999999999997</v>
      </c>
      <c r="E1273" s="324">
        <v>43131</v>
      </c>
      <c r="F1273" s="1">
        <v>1073350.8899999999</v>
      </c>
      <c r="G1273" s="5">
        <v>6.7699999999999996E-2</v>
      </c>
      <c r="H1273" s="298">
        <v>6055.48</v>
      </c>
      <c r="I1273" s="10">
        <v>1071172.29</v>
      </c>
      <c r="J1273" s="11">
        <f t="shared" si="573"/>
        <v>6.7699999999999996E-2</v>
      </c>
      <c r="K1273" s="30">
        <f t="shared" si="574"/>
        <v>6043.1970027500001</v>
      </c>
      <c r="L1273" s="29">
        <f t="shared" si="575"/>
        <v>-12.282997249999426</v>
      </c>
      <c r="M1273" s="10">
        <f t="shared" si="576"/>
        <v>1071172.29</v>
      </c>
      <c r="N1273" s="5">
        <f>VLOOKUP(CONCATENATE(A1273,"-6"),'Restated Depr'!$B$6:$G$7674,6,0)</f>
        <v>6.7699999999999996E-2</v>
      </c>
      <c r="O1273" s="29">
        <f t="shared" si="577"/>
        <v>6043.1970027500001</v>
      </c>
      <c r="P1273" s="29">
        <f t="shared" si="578"/>
        <v>0</v>
      </c>
      <c r="Q1273" t="s">
        <v>7819</v>
      </c>
    </row>
    <row r="1274" spans="1:18" hidden="1">
      <c r="A1274" t="s">
        <v>95</v>
      </c>
      <c r="B1274" t="s">
        <v>1772</v>
      </c>
      <c r="C1274" s="224" t="s">
        <v>7842</v>
      </c>
      <c r="D1274" s="221">
        <v>316.02999999999997</v>
      </c>
      <c r="E1274" s="324">
        <v>43159</v>
      </c>
      <c r="F1274" s="1">
        <v>1071172.29</v>
      </c>
      <c r="G1274" s="5">
        <v>6.7699999999999996E-2</v>
      </c>
      <c r="H1274" s="298">
        <v>6043.2000000000007</v>
      </c>
      <c r="I1274" s="10">
        <v>1071172.29</v>
      </c>
      <c r="J1274" s="11">
        <f t="shared" si="573"/>
        <v>6.7699999999999996E-2</v>
      </c>
      <c r="K1274" s="30">
        <f t="shared" si="574"/>
        <v>6043.1970027500001</v>
      </c>
      <c r="L1274" s="29">
        <f t="shared" si="575"/>
        <v>-2.9972500005897018E-3</v>
      </c>
      <c r="M1274" s="10">
        <f t="shared" si="576"/>
        <v>1071172.29</v>
      </c>
      <c r="N1274" s="5">
        <f>VLOOKUP(CONCATENATE(A1274,"-6"),'Restated Depr'!$B$6:$G$7674,6,0)</f>
        <v>6.7699999999999996E-2</v>
      </c>
      <c r="O1274" s="29">
        <f t="shared" si="577"/>
        <v>6043.1970027500001</v>
      </c>
      <c r="P1274" s="29">
        <f t="shared" si="578"/>
        <v>0</v>
      </c>
      <c r="Q1274" t="s">
        <v>7819</v>
      </c>
    </row>
    <row r="1275" spans="1:18" hidden="1">
      <c r="A1275" t="s">
        <v>95</v>
      </c>
      <c r="B1275" t="s">
        <v>1773</v>
      </c>
      <c r="C1275" s="224" t="s">
        <v>7842</v>
      </c>
      <c r="D1275" s="221">
        <v>316.02999999999997</v>
      </c>
      <c r="E1275" s="324">
        <v>43190</v>
      </c>
      <c r="F1275" s="1">
        <v>1071172.29</v>
      </c>
      <c r="G1275" s="5">
        <v>6.7699999999999996E-2</v>
      </c>
      <c r="H1275" s="298">
        <v>6043.2000000000007</v>
      </c>
      <c r="I1275" s="10">
        <v>1071172.29</v>
      </c>
      <c r="J1275" s="11">
        <f t="shared" si="573"/>
        <v>6.7699999999999996E-2</v>
      </c>
      <c r="K1275" s="30">
        <f t="shared" si="574"/>
        <v>6043.1970027500001</v>
      </c>
      <c r="L1275" s="29">
        <f t="shared" si="575"/>
        <v>-2.9972500005897018E-3</v>
      </c>
      <c r="M1275" s="10">
        <f t="shared" si="576"/>
        <v>1071172.29</v>
      </c>
      <c r="N1275" s="5">
        <f>VLOOKUP(CONCATENATE(A1275,"-6"),'Restated Depr'!$B$6:$G$7674,6,0)</f>
        <v>6.7699999999999996E-2</v>
      </c>
      <c r="O1275" s="29">
        <f t="shared" si="577"/>
        <v>6043.1970027500001</v>
      </c>
      <c r="P1275" s="29">
        <f t="shared" si="578"/>
        <v>0</v>
      </c>
      <c r="Q1275" t="s">
        <v>7819</v>
      </c>
    </row>
    <row r="1276" spans="1:18" hidden="1">
      <c r="A1276" t="s">
        <v>95</v>
      </c>
      <c r="B1276" t="s">
        <v>1774</v>
      </c>
      <c r="C1276" s="224" t="s">
        <v>7842</v>
      </c>
      <c r="D1276" s="221">
        <v>316.02999999999997</v>
      </c>
      <c r="E1276" s="324">
        <v>43220</v>
      </c>
      <c r="F1276" s="1">
        <v>1071172.29</v>
      </c>
      <c r="G1276" s="5">
        <v>6.7699999999999996E-2</v>
      </c>
      <c r="H1276" s="298">
        <v>6043.2000000000007</v>
      </c>
      <c r="I1276" s="10">
        <v>1071172.29</v>
      </c>
      <c r="J1276" s="11">
        <f t="shared" si="573"/>
        <v>6.7699999999999996E-2</v>
      </c>
      <c r="K1276" s="30">
        <f t="shared" si="574"/>
        <v>6043.1970027500001</v>
      </c>
      <c r="L1276" s="29">
        <f t="shared" si="575"/>
        <v>-2.9972500005897018E-3</v>
      </c>
      <c r="M1276" s="10">
        <f t="shared" si="576"/>
        <v>1071172.29</v>
      </c>
      <c r="N1276" s="5">
        <f>VLOOKUP(CONCATENATE(A1276,"-6"),'Restated Depr'!$B$6:$G$7674,6,0)</f>
        <v>6.7699999999999996E-2</v>
      </c>
      <c r="O1276" s="29">
        <f t="shared" si="577"/>
        <v>6043.1970027500001</v>
      </c>
      <c r="P1276" s="29">
        <f t="shared" si="578"/>
        <v>0</v>
      </c>
      <c r="Q1276" t="s">
        <v>7819</v>
      </c>
    </row>
    <row r="1277" spans="1:18" hidden="1">
      <c r="A1277" t="s">
        <v>95</v>
      </c>
      <c r="B1277" t="s">
        <v>1775</v>
      </c>
      <c r="C1277" s="224" t="s">
        <v>7842</v>
      </c>
      <c r="D1277" s="221">
        <v>316.02999999999997</v>
      </c>
      <c r="E1277" s="324">
        <v>43251</v>
      </c>
      <c r="F1277" s="1">
        <v>1071172.29</v>
      </c>
      <c r="G1277" s="5">
        <v>6.7699999999999996E-2</v>
      </c>
      <c r="H1277" s="298">
        <v>6043.2000000000007</v>
      </c>
      <c r="I1277" s="10">
        <v>1071172.29</v>
      </c>
      <c r="J1277" s="11">
        <f t="shared" si="573"/>
        <v>6.7699999999999996E-2</v>
      </c>
      <c r="K1277" s="30">
        <f t="shared" si="574"/>
        <v>6043.1970027500001</v>
      </c>
      <c r="L1277" s="29">
        <f t="shared" si="575"/>
        <v>-2.9972500005897018E-3</v>
      </c>
      <c r="M1277" s="10">
        <f t="shared" si="576"/>
        <v>1071172.29</v>
      </c>
      <c r="N1277" s="5">
        <f>VLOOKUP(CONCATENATE(A1277,"-6"),'Restated Depr'!$B$6:$G$7674,6,0)</f>
        <v>6.7699999999999996E-2</v>
      </c>
      <c r="O1277" s="29">
        <f t="shared" si="577"/>
        <v>6043.1970027500001</v>
      </c>
      <c r="P1277" s="29">
        <f t="shared" si="578"/>
        <v>0</v>
      </c>
      <c r="Q1277" t="s">
        <v>7819</v>
      </c>
    </row>
    <row r="1278" spans="1:18" hidden="1">
      <c r="A1278" t="s">
        <v>95</v>
      </c>
      <c r="B1278" t="s">
        <v>1776</v>
      </c>
      <c r="C1278" s="224" t="s">
        <v>7842</v>
      </c>
      <c r="D1278" s="221">
        <v>316.02999999999997</v>
      </c>
      <c r="E1278" s="324">
        <v>43281</v>
      </c>
      <c r="F1278" s="1">
        <v>1071172.29</v>
      </c>
      <c r="G1278" s="5">
        <v>6.7699999999999996E-2</v>
      </c>
      <c r="H1278" s="298">
        <v>6043.2000000000007</v>
      </c>
      <c r="I1278" s="10">
        <v>1071172.29</v>
      </c>
      <c r="J1278" s="11">
        <f t="shared" si="573"/>
        <v>6.7699999999999996E-2</v>
      </c>
      <c r="K1278" s="30">
        <f t="shared" si="574"/>
        <v>6043.1970027500001</v>
      </c>
      <c r="L1278" s="29">
        <f t="shared" si="575"/>
        <v>-2.9972500005897018E-3</v>
      </c>
      <c r="M1278" s="10">
        <f t="shared" si="576"/>
        <v>1071172.29</v>
      </c>
      <c r="N1278" s="5">
        <f>VLOOKUP(CONCATENATE(A1278,"-6"),'Restated Depr'!$B$6:$G$7674,6,0)</f>
        <v>6.7699999999999996E-2</v>
      </c>
      <c r="O1278" s="29">
        <f t="shared" si="577"/>
        <v>6043.1970027500001</v>
      </c>
      <c r="P1278" s="29">
        <f t="shared" si="578"/>
        <v>0</v>
      </c>
      <c r="Q1278" t="s">
        <v>7819</v>
      </c>
      <c r="R1278" s="5"/>
    </row>
    <row r="1279" spans="1:18" ht="15.75" hidden="1" thickBot="1">
      <c r="A1279" t="s">
        <v>95</v>
      </c>
      <c r="C1279" s="224" t="s">
        <v>637</v>
      </c>
      <c r="D1279" s="22"/>
      <c r="E1279" s="323" t="s">
        <v>606</v>
      </c>
      <c r="F1279" s="1"/>
      <c r="G1279" s="5"/>
      <c r="H1279" s="310">
        <f>SUM(H1267:H1278)</f>
        <v>48860.53</v>
      </c>
      <c r="I1279" s="10"/>
      <c r="J1279" s="10"/>
      <c r="K1279" s="32">
        <f>SUM(K1267:K1278)</f>
        <v>48800.824245249998</v>
      </c>
      <c r="L1279" s="28">
        <f>SUM(L1267:L1278)</f>
        <v>-59.705754750002143</v>
      </c>
      <c r="M1279" s="10"/>
      <c r="N1279" s="5"/>
      <c r="O1279" s="28">
        <f>SUM(O1267:O1278)</f>
        <v>72518.364033000005</v>
      </c>
      <c r="P1279" s="28">
        <f>SUM(P1267:P1278)</f>
        <v>23717.53978775</v>
      </c>
    </row>
    <row r="1280" spans="1:18" hidden="1">
      <c r="A1280" t="s">
        <v>96</v>
      </c>
      <c r="B1280" t="s">
        <v>1777</v>
      </c>
      <c r="C1280" s="224" t="s">
        <v>7842</v>
      </c>
      <c r="D1280" s="221">
        <v>316.07</v>
      </c>
      <c r="E1280" s="324">
        <v>42947</v>
      </c>
      <c r="F1280" s="9">
        <v>4325614.8</v>
      </c>
      <c r="G1280" s="18">
        <v>1.6299999999999999E-2</v>
      </c>
      <c r="H1280" s="299">
        <v>5875.63</v>
      </c>
      <c r="I1280" s="15">
        <v>4325614.8</v>
      </c>
      <c r="J1280" s="11">
        <f t="shared" ref="J1280:J1291" si="579">G1280</f>
        <v>1.6299999999999999E-2</v>
      </c>
      <c r="K1280" s="31">
        <f t="shared" ref="K1280:K1291" si="580">I1280*J1280/12</f>
        <v>5875.6267699999989</v>
      </c>
      <c r="L1280" s="289">
        <f t="shared" ref="L1280:L1291" si="581">K1280-H1280</f>
        <v>-3.2300000011673546E-3</v>
      </c>
      <c r="M1280" s="15">
        <f t="shared" ref="M1280:M1291" si="582">I1280</f>
        <v>4325614.8</v>
      </c>
      <c r="N1280" s="5">
        <f>VLOOKUP(CONCATENATE(A1280,"-6"),'Restated Depr'!$B$6:$G$7674,6,0)</f>
        <v>4.1599999999999998E-2</v>
      </c>
      <c r="O1280" s="289">
        <f t="shared" ref="O1280:O1291" si="583">M1280*N1280/12</f>
        <v>14995.464639999998</v>
      </c>
      <c r="P1280" s="289">
        <f t="shared" ref="P1280:P1291" si="584">O1280-K1280</f>
        <v>9119.8378699999994</v>
      </c>
      <c r="Q1280" t="s">
        <v>7819</v>
      </c>
    </row>
    <row r="1281" spans="1:18" hidden="1">
      <c r="A1281" t="s">
        <v>96</v>
      </c>
      <c r="B1281" t="s">
        <v>1778</v>
      </c>
      <c r="C1281" s="224" t="s">
        <v>7842</v>
      </c>
      <c r="D1281" s="221">
        <v>316.07</v>
      </c>
      <c r="E1281" s="324">
        <v>42978</v>
      </c>
      <c r="F1281" s="1">
        <v>4325614.8</v>
      </c>
      <c r="G1281" s="18">
        <v>1.6299999999999999E-2</v>
      </c>
      <c r="H1281" s="298">
        <v>5875.63</v>
      </c>
      <c r="I1281" s="10">
        <v>4325614.8</v>
      </c>
      <c r="J1281" s="11">
        <f t="shared" si="579"/>
        <v>1.6299999999999999E-2</v>
      </c>
      <c r="K1281" s="30">
        <f t="shared" si="580"/>
        <v>5875.6267699999989</v>
      </c>
      <c r="L1281" s="29">
        <f t="shared" si="581"/>
        <v>-3.2300000011673546E-3</v>
      </c>
      <c r="M1281" s="10">
        <f t="shared" si="582"/>
        <v>4325614.8</v>
      </c>
      <c r="N1281" s="5">
        <f>VLOOKUP(CONCATENATE(A1281,"-6"),'Restated Depr'!$B$6:$G$7674,6,0)</f>
        <v>4.1599999999999998E-2</v>
      </c>
      <c r="O1281" s="29">
        <f t="shared" si="583"/>
        <v>14995.464639999998</v>
      </c>
      <c r="P1281" s="29">
        <f t="shared" si="584"/>
        <v>9119.8378699999994</v>
      </c>
      <c r="Q1281" t="s">
        <v>7819</v>
      </c>
    </row>
    <row r="1282" spans="1:18" hidden="1">
      <c r="A1282" t="s">
        <v>96</v>
      </c>
      <c r="B1282" t="s">
        <v>1779</v>
      </c>
      <c r="C1282" s="224" t="s">
        <v>7842</v>
      </c>
      <c r="D1282" s="221">
        <v>316.07</v>
      </c>
      <c r="E1282" s="324">
        <v>43008</v>
      </c>
      <c r="F1282" s="1">
        <v>4325614.8</v>
      </c>
      <c r="G1282" s="18">
        <v>1.6299999999999999E-2</v>
      </c>
      <c r="H1282" s="298">
        <v>5875.63</v>
      </c>
      <c r="I1282" s="10">
        <v>4325614.8</v>
      </c>
      <c r="J1282" s="11">
        <f t="shared" si="579"/>
        <v>1.6299999999999999E-2</v>
      </c>
      <c r="K1282" s="30">
        <f t="shared" si="580"/>
        <v>5875.6267699999989</v>
      </c>
      <c r="L1282" s="29">
        <f t="shared" si="581"/>
        <v>-3.2300000011673546E-3</v>
      </c>
      <c r="M1282" s="10">
        <f t="shared" si="582"/>
        <v>4325614.8</v>
      </c>
      <c r="N1282" s="5">
        <f>VLOOKUP(CONCATENATE(A1282,"-6"),'Restated Depr'!$B$6:$G$7674,6,0)</f>
        <v>4.1599999999999998E-2</v>
      </c>
      <c r="O1282" s="29">
        <f t="shared" si="583"/>
        <v>14995.464639999998</v>
      </c>
      <c r="P1282" s="29">
        <f t="shared" si="584"/>
        <v>9119.8378699999994</v>
      </c>
      <c r="Q1282" t="s">
        <v>7819</v>
      </c>
    </row>
    <row r="1283" spans="1:18" hidden="1">
      <c r="A1283" t="s">
        <v>96</v>
      </c>
      <c r="B1283" t="s">
        <v>1780</v>
      </c>
      <c r="C1283" s="224" t="s">
        <v>7842</v>
      </c>
      <c r="D1283" s="221">
        <v>316.07</v>
      </c>
      <c r="E1283" s="324">
        <v>43039</v>
      </c>
      <c r="F1283" s="1">
        <v>4325614.8</v>
      </c>
      <c r="G1283" s="18">
        <v>1.6299999999999999E-2</v>
      </c>
      <c r="H1283" s="298">
        <v>5875.63</v>
      </c>
      <c r="I1283" s="10">
        <v>4325614.8</v>
      </c>
      <c r="J1283" s="11">
        <f t="shared" si="579"/>
        <v>1.6299999999999999E-2</v>
      </c>
      <c r="K1283" s="30">
        <f t="shared" si="580"/>
        <v>5875.6267699999989</v>
      </c>
      <c r="L1283" s="29">
        <f t="shared" si="581"/>
        <v>-3.2300000011673546E-3</v>
      </c>
      <c r="M1283" s="10">
        <f t="shared" si="582"/>
        <v>4325614.8</v>
      </c>
      <c r="N1283" s="5">
        <f>VLOOKUP(CONCATENATE(A1283,"-6"),'Restated Depr'!$B$6:$G$7674,6,0)</f>
        <v>4.1599999999999998E-2</v>
      </c>
      <c r="O1283" s="29">
        <f t="shared" si="583"/>
        <v>14995.464639999998</v>
      </c>
      <c r="P1283" s="29">
        <f t="shared" si="584"/>
        <v>9119.8378699999994</v>
      </c>
      <c r="Q1283" t="s">
        <v>7819</v>
      </c>
    </row>
    <row r="1284" spans="1:18" hidden="1">
      <c r="A1284" t="s">
        <v>96</v>
      </c>
      <c r="B1284" t="s">
        <v>1781</v>
      </c>
      <c r="C1284" s="224" t="s">
        <v>7842</v>
      </c>
      <c r="D1284" s="221">
        <v>316.07</v>
      </c>
      <c r="E1284" s="324">
        <v>43069</v>
      </c>
      <c r="F1284" s="1">
        <v>4325614.8</v>
      </c>
      <c r="G1284" s="18">
        <v>1.6299999999999999E-2</v>
      </c>
      <c r="H1284" s="298">
        <v>5875.63</v>
      </c>
      <c r="I1284" s="10">
        <v>4325614.8</v>
      </c>
      <c r="J1284" s="11">
        <f t="shared" si="579"/>
        <v>1.6299999999999999E-2</v>
      </c>
      <c r="K1284" s="30">
        <f t="shared" si="580"/>
        <v>5875.6267699999989</v>
      </c>
      <c r="L1284" s="29">
        <f t="shared" si="581"/>
        <v>-3.2300000011673546E-3</v>
      </c>
      <c r="M1284" s="10">
        <f t="shared" si="582"/>
        <v>4325614.8</v>
      </c>
      <c r="N1284" s="5">
        <f>VLOOKUP(CONCATENATE(A1284,"-6"),'Restated Depr'!$B$6:$G$7674,6,0)</f>
        <v>4.1599999999999998E-2</v>
      </c>
      <c r="O1284" s="29">
        <f t="shared" si="583"/>
        <v>14995.464639999998</v>
      </c>
      <c r="P1284" s="29">
        <f t="shared" si="584"/>
        <v>9119.8378699999994</v>
      </c>
      <c r="Q1284" t="s">
        <v>7819</v>
      </c>
    </row>
    <row r="1285" spans="1:18" hidden="1">
      <c r="A1285" t="s">
        <v>96</v>
      </c>
      <c r="B1285" t="s">
        <v>1782</v>
      </c>
      <c r="C1285" s="224" t="s">
        <v>7842</v>
      </c>
      <c r="D1285" s="221">
        <v>316.07</v>
      </c>
      <c r="E1285" s="324">
        <v>43100</v>
      </c>
      <c r="F1285" s="1">
        <v>4325614.8</v>
      </c>
      <c r="G1285" s="18">
        <v>2.6899999999999997E-2</v>
      </c>
      <c r="H1285" s="298">
        <v>9696.59</v>
      </c>
      <c r="I1285" s="10">
        <v>4325614.8</v>
      </c>
      <c r="J1285" s="11">
        <f t="shared" si="579"/>
        <v>2.6899999999999997E-2</v>
      </c>
      <c r="K1285" s="30">
        <f t="shared" si="580"/>
        <v>9696.5865099999992</v>
      </c>
      <c r="L1285" s="29">
        <f t="shared" si="581"/>
        <v>-3.4900000009656651E-3</v>
      </c>
      <c r="M1285" s="10">
        <f t="shared" si="582"/>
        <v>4325614.8</v>
      </c>
      <c r="N1285" s="5">
        <f>VLOOKUP(CONCATENATE(A1285,"-6"),'Restated Depr'!$B$6:$G$7674,6,0)</f>
        <v>4.1599999999999998E-2</v>
      </c>
      <c r="O1285" s="29">
        <f t="shared" si="583"/>
        <v>14995.464639999998</v>
      </c>
      <c r="P1285" s="29">
        <f t="shared" si="584"/>
        <v>5298.8781299999991</v>
      </c>
      <c r="Q1285" t="s">
        <v>7819</v>
      </c>
    </row>
    <row r="1286" spans="1:18" hidden="1">
      <c r="A1286" t="s">
        <v>96</v>
      </c>
      <c r="B1286" t="s">
        <v>1783</v>
      </c>
      <c r="C1286" s="224" t="s">
        <v>7842</v>
      </c>
      <c r="D1286" s="221">
        <v>316.07</v>
      </c>
      <c r="E1286" s="324">
        <v>43131</v>
      </c>
      <c r="F1286" s="1">
        <v>4325614.8</v>
      </c>
      <c r="G1286" s="5">
        <v>4.1599999999999998E-2</v>
      </c>
      <c r="H1286" s="298">
        <v>14995.470000000001</v>
      </c>
      <c r="I1286" s="10">
        <v>4325614.8</v>
      </c>
      <c r="J1286" s="11">
        <f t="shared" si="579"/>
        <v>4.1599999999999998E-2</v>
      </c>
      <c r="K1286" s="30">
        <f t="shared" si="580"/>
        <v>14995.464639999998</v>
      </c>
      <c r="L1286" s="29">
        <f t="shared" si="581"/>
        <v>-5.3600000028382055E-3</v>
      </c>
      <c r="M1286" s="10">
        <f t="shared" si="582"/>
        <v>4325614.8</v>
      </c>
      <c r="N1286" s="5">
        <f>VLOOKUP(CONCATENATE(A1286,"-6"),'Restated Depr'!$B$6:$G$7674,6,0)</f>
        <v>4.1599999999999998E-2</v>
      </c>
      <c r="O1286" s="29">
        <f t="shared" si="583"/>
        <v>14995.464639999998</v>
      </c>
      <c r="P1286" s="29">
        <f t="shared" si="584"/>
        <v>0</v>
      </c>
      <c r="Q1286" t="s">
        <v>7819</v>
      </c>
    </row>
    <row r="1287" spans="1:18" hidden="1">
      <c r="A1287" t="s">
        <v>96</v>
      </c>
      <c r="B1287" t="s">
        <v>1784</v>
      </c>
      <c r="C1287" s="224" t="s">
        <v>7842</v>
      </c>
      <c r="D1287" s="221">
        <v>316.07</v>
      </c>
      <c r="E1287" s="324">
        <v>43159</v>
      </c>
      <c r="F1287" s="1">
        <v>4325614.8</v>
      </c>
      <c r="G1287" s="5">
        <v>4.1599999999999998E-2</v>
      </c>
      <c r="H1287" s="298">
        <v>14995.470000000001</v>
      </c>
      <c r="I1287" s="10">
        <v>4325614.8</v>
      </c>
      <c r="J1287" s="11">
        <f t="shared" si="579"/>
        <v>4.1599999999999998E-2</v>
      </c>
      <c r="K1287" s="30">
        <f t="shared" si="580"/>
        <v>14995.464639999998</v>
      </c>
      <c r="L1287" s="29">
        <f t="shared" si="581"/>
        <v>-5.3600000028382055E-3</v>
      </c>
      <c r="M1287" s="10">
        <f t="shared" si="582"/>
        <v>4325614.8</v>
      </c>
      <c r="N1287" s="5">
        <f>VLOOKUP(CONCATENATE(A1287,"-6"),'Restated Depr'!$B$6:$G$7674,6,0)</f>
        <v>4.1599999999999998E-2</v>
      </c>
      <c r="O1287" s="29">
        <f t="shared" si="583"/>
        <v>14995.464639999998</v>
      </c>
      <c r="P1287" s="29">
        <f t="shared" si="584"/>
        <v>0</v>
      </c>
      <c r="Q1287" t="s">
        <v>7819</v>
      </c>
    </row>
    <row r="1288" spans="1:18" hidden="1">
      <c r="A1288" t="s">
        <v>96</v>
      </c>
      <c r="B1288" t="s">
        <v>1785</v>
      </c>
      <c r="C1288" s="224" t="s">
        <v>7842</v>
      </c>
      <c r="D1288" s="221">
        <v>316.07</v>
      </c>
      <c r="E1288" s="324">
        <v>43190</v>
      </c>
      <c r="F1288" s="1">
        <v>4325614.8</v>
      </c>
      <c r="G1288" s="5">
        <v>4.1599999999999998E-2</v>
      </c>
      <c r="H1288" s="298">
        <v>14995.470000000001</v>
      </c>
      <c r="I1288" s="10">
        <v>4325614.8</v>
      </c>
      <c r="J1288" s="11">
        <f t="shared" si="579"/>
        <v>4.1599999999999998E-2</v>
      </c>
      <c r="K1288" s="30">
        <f t="shared" si="580"/>
        <v>14995.464639999998</v>
      </c>
      <c r="L1288" s="29">
        <f t="shared" si="581"/>
        <v>-5.3600000028382055E-3</v>
      </c>
      <c r="M1288" s="10">
        <f t="shared" si="582"/>
        <v>4325614.8</v>
      </c>
      <c r="N1288" s="5">
        <f>VLOOKUP(CONCATENATE(A1288,"-6"),'Restated Depr'!$B$6:$G$7674,6,0)</f>
        <v>4.1599999999999998E-2</v>
      </c>
      <c r="O1288" s="29">
        <f t="shared" si="583"/>
        <v>14995.464639999998</v>
      </c>
      <c r="P1288" s="29">
        <f t="shared" si="584"/>
        <v>0</v>
      </c>
      <c r="Q1288" t="s">
        <v>7819</v>
      </c>
    </row>
    <row r="1289" spans="1:18" hidden="1">
      <c r="A1289" t="s">
        <v>96</v>
      </c>
      <c r="B1289" t="s">
        <v>1786</v>
      </c>
      <c r="C1289" s="224" t="s">
        <v>7842</v>
      </c>
      <c r="D1289" s="221">
        <v>316.07</v>
      </c>
      <c r="E1289" s="324">
        <v>43220</v>
      </c>
      <c r="F1289" s="1">
        <v>4325614.8</v>
      </c>
      <c r="G1289" s="5">
        <v>4.1599999999999998E-2</v>
      </c>
      <c r="H1289" s="298">
        <v>14995.470000000001</v>
      </c>
      <c r="I1289" s="10">
        <v>4325614.8</v>
      </c>
      <c r="J1289" s="11">
        <f t="shared" si="579"/>
        <v>4.1599999999999998E-2</v>
      </c>
      <c r="K1289" s="30">
        <f t="shared" si="580"/>
        <v>14995.464639999998</v>
      </c>
      <c r="L1289" s="29">
        <f t="shared" si="581"/>
        <v>-5.3600000028382055E-3</v>
      </c>
      <c r="M1289" s="10">
        <f t="shared" si="582"/>
        <v>4325614.8</v>
      </c>
      <c r="N1289" s="5">
        <f>VLOOKUP(CONCATENATE(A1289,"-6"),'Restated Depr'!$B$6:$G$7674,6,0)</f>
        <v>4.1599999999999998E-2</v>
      </c>
      <c r="O1289" s="29">
        <f t="shared" si="583"/>
        <v>14995.464639999998</v>
      </c>
      <c r="P1289" s="29">
        <f t="shared" si="584"/>
        <v>0</v>
      </c>
      <c r="Q1289" t="s">
        <v>7819</v>
      </c>
    </row>
    <row r="1290" spans="1:18" hidden="1">
      <c r="A1290" t="s">
        <v>96</v>
      </c>
      <c r="B1290" t="s">
        <v>1787</v>
      </c>
      <c r="C1290" s="224" t="s">
        <v>7842</v>
      </c>
      <c r="D1290" s="221">
        <v>316.07</v>
      </c>
      <c r="E1290" s="324">
        <v>43251</v>
      </c>
      <c r="F1290" s="1">
        <v>4325614.8</v>
      </c>
      <c r="G1290" s="5">
        <v>4.1599999999999998E-2</v>
      </c>
      <c r="H1290" s="298">
        <v>14995.470000000001</v>
      </c>
      <c r="I1290" s="10">
        <v>4325614.8</v>
      </c>
      <c r="J1290" s="11">
        <f t="shared" si="579"/>
        <v>4.1599999999999998E-2</v>
      </c>
      <c r="K1290" s="30">
        <f t="shared" si="580"/>
        <v>14995.464639999998</v>
      </c>
      <c r="L1290" s="29">
        <f t="shared" si="581"/>
        <v>-5.3600000028382055E-3</v>
      </c>
      <c r="M1290" s="10">
        <f t="shared" si="582"/>
        <v>4325614.8</v>
      </c>
      <c r="N1290" s="5">
        <f>VLOOKUP(CONCATENATE(A1290,"-6"),'Restated Depr'!$B$6:$G$7674,6,0)</f>
        <v>4.1599999999999998E-2</v>
      </c>
      <c r="O1290" s="29">
        <f t="shared" si="583"/>
        <v>14995.464639999998</v>
      </c>
      <c r="P1290" s="29">
        <f t="shared" si="584"/>
        <v>0</v>
      </c>
      <c r="Q1290" t="s">
        <v>7819</v>
      </c>
    </row>
    <row r="1291" spans="1:18" hidden="1">
      <c r="A1291" t="s">
        <v>96</v>
      </c>
      <c r="B1291" t="s">
        <v>1788</v>
      </c>
      <c r="C1291" s="224" t="s">
        <v>7842</v>
      </c>
      <c r="D1291" s="221">
        <v>316.07</v>
      </c>
      <c r="E1291" s="324">
        <v>43281</v>
      </c>
      <c r="F1291" s="1">
        <v>4325614.8</v>
      </c>
      <c r="G1291" s="5">
        <v>4.1599999999999998E-2</v>
      </c>
      <c r="H1291" s="298">
        <v>14995.470000000001</v>
      </c>
      <c r="I1291" s="10">
        <v>4325614.8</v>
      </c>
      <c r="J1291" s="11">
        <f t="shared" si="579"/>
        <v>4.1599999999999998E-2</v>
      </c>
      <c r="K1291" s="30">
        <f t="shared" si="580"/>
        <v>14995.464639999998</v>
      </c>
      <c r="L1291" s="29">
        <f t="shared" si="581"/>
        <v>-5.3600000028382055E-3</v>
      </c>
      <c r="M1291" s="10">
        <f t="shared" si="582"/>
        <v>4325614.8</v>
      </c>
      <c r="N1291" s="5">
        <f>VLOOKUP(CONCATENATE(A1291,"-6"),'Restated Depr'!$B$6:$G$7674,6,0)</f>
        <v>4.1599999999999998E-2</v>
      </c>
      <c r="O1291" s="29">
        <f t="shared" si="583"/>
        <v>14995.464639999998</v>
      </c>
      <c r="P1291" s="29">
        <f t="shared" si="584"/>
        <v>0</v>
      </c>
      <c r="Q1291" t="s">
        <v>7819</v>
      </c>
      <c r="R1291" s="5"/>
    </row>
    <row r="1292" spans="1:18" s="17" customFormat="1" ht="15.75" hidden="1" thickBot="1">
      <c r="A1292" s="17" t="s">
        <v>96</v>
      </c>
      <c r="C1292" s="227" t="s">
        <v>637</v>
      </c>
      <c r="D1292" s="49"/>
      <c r="E1292" s="326" t="s">
        <v>606</v>
      </c>
      <c r="F1292" s="35"/>
      <c r="G1292" s="18"/>
      <c r="H1292" s="310">
        <f>SUM(H1280:H1291)</f>
        <v>129047.56000000001</v>
      </c>
      <c r="I1292" s="51"/>
      <c r="J1292" s="51"/>
      <c r="K1292" s="32">
        <f>SUM(K1280:K1291)</f>
        <v>129047.50819999995</v>
      </c>
      <c r="L1292" s="28">
        <f>SUM(L1280:L1291)</f>
        <v>-5.1800000023831672E-2</v>
      </c>
      <c r="M1292" s="51"/>
      <c r="N1292" s="18"/>
      <c r="O1292" s="28">
        <f>SUM(O1280:O1291)</f>
        <v>179945.57567999992</v>
      </c>
      <c r="P1292" s="28">
        <f>SUM(P1280:P1291)</f>
        <v>50898.067479999998</v>
      </c>
      <c r="Q1292"/>
    </row>
    <row r="1293" spans="1:18" hidden="1">
      <c r="A1293" t="s">
        <v>97</v>
      </c>
      <c r="B1293" t="s">
        <v>1789</v>
      </c>
      <c r="C1293" s="224" t="s">
        <v>7842</v>
      </c>
      <c r="D1293" s="221">
        <v>316.04000000000002</v>
      </c>
      <c r="E1293" s="324">
        <v>42947</v>
      </c>
      <c r="F1293" s="9">
        <v>1196424.6599999999</v>
      </c>
      <c r="G1293" s="18">
        <v>1.9300000000000001E-2</v>
      </c>
      <c r="H1293" s="299">
        <v>1924.25</v>
      </c>
      <c r="I1293" s="15">
        <v>1192862.5</v>
      </c>
      <c r="J1293" s="11">
        <f t="shared" ref="J1293:J1304" si="585">G1293</f>
        <v>1.9300000000000001E-2</v>
      </c>
      <c r="K1293" s="31">
        <f t="shared" ref="K1293:K1304" si="586">I1293*J1293/12</f>
        <v>1918.5205208333334</v>
      </c>
      <c r="L1293" s="289">
        <f t="shared" ref="L1293:L1304" si="587">K1293-H1293</f>
        <v>-5.7294791666665787</v>
      </c>
      <c r="M1293" s="15">
        <f t="shared" ref="M1293:M1304" si="588">I1293</f>
        <v>1192862.5</v>
      </c>
      <c r="N1293" s="5">
        <f>VLOOKUP(CONCATENATE(A1293,"-6"),'Restated Depr'!$B$6:$G$7674,6,0)</f>
        <v>6.8000000000000005E-2</v>
      </c>
      <c r="O1293" s="289">
        <f t="shared" ref="O1293:O1304" si="589">M1293*N1293/12</f>
        <v>6759.5541666666677</v>
      </c>
      <c r="P1293" s="289">
        <f t="shared" ref="P1293:P1304" si="590">O1293-K1293</f>
        <v>4841.033645833334</v>
      </c>
      <c r="Q1293" t="s">
        <v>7819</v>
      </c>
    </row>
    <row r="1294" spans="1:18" hidden="1">
      <c r="A1294" t="s">
        <v>97</v>
      </c>
      <c r="B1294" t="s">
        <v>1790</v>
      </c>
      <c r="C1294" s="224" t="s">
        <v>7842</v>
      </c>
      <c r="D1294" s="221">
        <v>316.04000000000002</v>
      </c>
      <c r="E1294" s="324">
        <v>42978</v>
      </c>
      <c r="F1294" s="1">
        <v>1196676.25</v>
      </c>
      <c r="G1294" s="18">
        <v>1.9300000000000001E-2</v>
      </c>
      <c r="H1294" s="298">
        <v>1924.6500000000003</v>
      </c>
      <c r="I1294" s="10">
        <v>1192862.5</v>
      </c>
      <c r="J1294" s="11">
        <f t="shared" si="585"/>
        <v>1.9300000000000001E-2</v>
      </c>
      <c r="K1294" s="30">
        <f t="shared" si="586"/>
        <v>1918.5205208333334</v>
      </c>
      <c r="L1294" s="29">
        <f t="shared" si="587"/>
        <v>-6.1294791666668971</v>
      </c>
      <c r="M1294" s="10">
        <f t="shared" si="588"/>
        <v>1192862.5</v>
      </c>
      <c r="N1294" s="5">
        <f>VLOOKUP(CONCATENATE(A1294,"-6"),'Restated Depr'!$B$6:$G$7674,6,0)</f>
        <v>6.8000000000000005E-2</v>
      </c>
      <c r="O1294" s="29">
        <f t="shared" si="589"/>
        <v>6759.5541666666677</v>
      </c>
      <c r="P1294" s="29">
        <f t="shared" si="590"/>
        <v>4841.033645833334</v>
      </c>
      <c r="Q1294" t="s">
        <v>7819</v>
      </c>
    </row>
    <row r="1295" spans="1:18" hidden="1">
      <c r="A1295" t="s">
        <v>97</v>
      </c>
      <c r="B1295" t="s">
        <v>1791</v>
      </c>
      <c r="C1295" s="224" t="s">
        <v>7842</v>
      </c>
      <c r="D1295" s="221">
        <v>316.04000000000002</v>
      </c>
      <c r="E1295" s="324">
        <v>43008</v>
      </c>
      <c r="F1295" s="1">
        <v>1196676.25</v>
      </c>
      <c r="G1295" s="18">
        <v>1.9300000000000001E-2</v>
      </c>
      <c r="H1295" s="298">
        <v>1924.6500000000003</v>
      </c>
      <c r="I1295" s="10">
        <v>1192862.5</v>
      </c>
      <c r="J1295" s="11">
        <f t="shared" si="585"/>
        <v>1.9300000000000001E-2</v>
      </c>
      <c r="K1295" s="30">
        <f t="shared" si="586"/>
        <v>1918.5205208333334</v>
      </c>
      <c r="L1295" s="29">
        <f t="shared" si="587"/>
        <v>-6.1294791666668971</v>
      </c>
      <c r="M1295" s="10">
        <f t="shared" si="588"/>
        <v>1192862.5</v>
      </c>
      <c r="N1295" s="5">
        <f>VLOOKUP(CONCATENATE(A1295,"-6"),'Restated Depr'!$B$6:$G$7674,6,0)</f>
        <v>6.8000000000000005E-2</v>
      </c>
      <c r="O1295" s="29">
        <f t="shared" si="589"/>
        <v>6759.5541666666677</v>
      </c>
      <c r="P1295" s="29">
        <f t="shared" si="590"/>
        <v>4841.033645833334</v>
      </c>
      <c r="Q1295" t="s">
        <v>7819</v>
      </c>
    </row>
    <row r="1296" spans="1:18" hidden="1">
      <c r="A1296" t="s">
        <v>97</v>
      </c>
      <c r="B1296" t="s">
        <v>1792</v>
      </c>
      <c r="C1296" s="224" t="s">
        <v>7842</v>
      </c>
      <c r="D1296" s="221">
        <v>316.04000000000002</v>
      </c>
      <c r="E1296" s="324">
        <v>43039</v>
      </c>
      <c r="F1296" s="1">
        <v>1196947.98</v>
      </c>
      <c r="G1296" s="18">
        <v>1.9300000000000001E-2</v>
      </c>
      <c r="H1296" s="298">
        <v>1925.09</v>
      </c>
      <c r="I1296" s="10">
        <v>1192862.5</v>
      </c>
      <c r="J1296" s="11">
        <f t="shared" si="585"/>
        <v>1.9300000000000001E-2</v>
      </c>
      <c r="K1296" s="30">
        <f t="shared" si="586"/>
        <v>1918.5205208333334</v>
      </c>
      <c r="L1296" s="29">
        <f t="shared" si="587"/>
        <v>-6.5694791666664969</v>
      </c>
      <c r="M1296" s="10">
        <f t="shared" si="588"/>
        <v>1192862.5</v>
      </c>
      <c r="N1296" s="5">
        <f>VLOOKUP(CONCATENATE(A1296,"-6"),'Restated Depr'!$B$6:$G$7674,6,0)</f>
        <v>6.8000000000000005E-2</v>
      </c>
      <c r="O1296" s="29">
        <f t="shared" si="589"/>
        <v>6759.5541666666677</v>
      </c>
      <c r="P1296" s="29">
        <f t="shared" si="590"/>
        <v>4841.033645833334</v>
      </c>
      <c r="Q1296" t="s">
        <v>7819</v>
      </c>
    </row>
    <row r="1297" spans="1:18" hidden="1">
      <c r="A1297" t="s">
        <v>97</v>
      </c>
      <c r="B1297" t="s">
        <v>1793</v>
      </c>
      <c r="C1297" s="224" t="s">
        <v>7842</v>
      </c>
      <c r="D1297" s="221">
        <v>316.04000000000002</v>
      </c>
      <c r="E1297" s="324">
        <v>43069</v>
      </c>
      <c r="F1297" s="1">
        <v>1197219.7</v>
      </c>
      <c r="G1297" s="18">
        <v>1.9300000000000001E-2</v>
      </c>
      <c r="H1297" s="298">
        <v>1925.53</v>
      </c>
      <c r="I1297" s="10">
        <v>1192862.5</v>
      </c>
      <c r="J1297" s="11">
        <f t="shared" si="585"/>
        <v>1.9300000000000001E-2</v>
      </c>
      <c r="K1297" s="30">
        <f t="shared" si="586"/>
        <v>1918.5205208333334</v>
      </c>
      <c r="L1297" s="29">
        <f t="shared" si="587"/>
        <v>-7.0094791666665515</v>
      </c>
      <c r="M1297" s="10">
        <f t="shared" si="588"/>
        <v>1192862.5</v>
      </c>
      <c r="N1297" s="5">
        <f>VLOOKUP(CONCATENATE(A1297,"-6"),'Restated Depr'!$B$6:$G$7674,6,0)</f>
        <v>6.8000000000000005E-2</v>
      </c>
      <c r="O1297" s="29">
        <f t="shared" si="589"/>
        <v>6759.5541666666677</v>
      </c>
      <c r="P1297" s="29">
        <f t="shared" si="590"/>
        <v>4841.033645833334</v>
      </c>
      <c r="Q1297" t="s">
        <v>7819</v>
      </c>
    </row>
    <row r="1298" spans="1:18" hidden="1">
      <c r="A1298" t="s">
        <v>97</v>
      </c>
      <c r="B1298" t="s">
        <v>1794</v>
      </c>
      <c r="C1298" s="224" t="s">
        <v>7842</v>
      </c>
      <c r="D1298" s="221">
        <v>316.04000000000002</v>
      </c>
      <c r="E1298" s="324">
        <v>43100</v>
      </c>
      <c r="F1298" s="1">
        <v>1197219.7</v>
      </c>
      <c r="G1298" s="18">
        <v>3.9800000000000002E-2</v>
      </c>
      <c r="H1298" s="298">
        <v>3970.77</v>
      </c>
      <c r="I1298" s="10">
        <v>1192862.5</v>
      </c>
      <c r="J1298" s="11">
        <f t="shared" si="585"/>
        <v>3.9800000000000002E-2</v>
      </c>
      <c r="K1298" s="30">
        <f t="shared" si="586"/>
        <v>3956.327291666667</v>
      </c>
      <c r="L1298" s="29">
        <f t="shared" si="587"/>
        <v>-14.44270833333303</v>
      </c>
      <c r="M1298" s="10">
        <f t="shared" si="588"/>
        <v>1192862.5</v>
      </c>
      <c r="N1298" s="5">
        <f>VLOOKUP(CONCATENATE(A1298,"-6"),'Restated Depr'!$B$6:$G$7674,6,0)</f>
        <v>6.8000000000000005E-2</v>
      </c>
      <c r="O1298" s="29">
        <f t="shared" si="589"/>
        <v>6759.5541666666677</v>
      </c>
      <c r="P1298" s="29">
        <f t="shared" si="590"/>
        <v>2803.2268750000007</v>
      </c>
      <c r="Q1298" t="s">
        <v>7819</v>
      </c>
    </row>
    <row r="1299" spans="1:18" hidden="1">
      <c r="A1299" t="s">
        <v>97</v>
      </c>
      <c r="B1299" t="s">
        <v>1795</v>
      </c>
      <c r="C1299" s="224" t="s">
        <v>7842</v>
      </c>
      <c r="D1299" s="221">
        <v>316.04000000000002</v>
      </c>
      <c r="E1299" s="324">
        <v>43131</v>
      </c>
      <c r="F1299" s="1">
        <v>1195041.1000000001</v>
      </c>
      <c r="G1299" s="5">
        <v>6.8000000000000005E-2</v>
      </c>
      <c r="H1299" s="298">
        <v>6771.8999999999978</v>
      </c>
      <c r="I1299" s="10">
        <v>1192862.5</v>
      </c>
      <c r="J1299" s="11">
        <f t="shared" si="585"/>
        <v>6.8000000000000005E-2</v>
      </c>
      <c r="K1299" s="30">
        <f t="shared" si="586"/>
        <v>6759.5541666666677</v>
      </c>
      <c r="L1299" s="29">
        <f t="shared" si="587"/>
        <v>-12.34583333333012</v>
      </c>
      <c r="M1299" s="10">
        <f t="shared" si="588"/>
        <v>1192862.5</v>
      </c>
      <c r="N1299" s="5">
        <f>VLOOKUP(CONCATENATE(A1299,"-6"),'Restated Depr'!$B$6:$G$7674,6,0)</f>
        <v>6.8000000000000005E-2</v>
      </c>
      <c r="O1299" s="29">
        <f t="shared" si="589"/>
        <v>6759.5541666666677</v>
      </c>
      <c r="P1299" s="29">
        <f t="shared" si="590"/>
        <v>0</v>
      </c>
      <c r="Q1299" t="s">
        <v>7819</v>
      </c>
    </row>
    <row r="1300" spans="1:18" hidden="1">
      <c r="A1300" t="s">
        <v>97</v>
      </c>
      <c r="B1300" t="s">
        <v>1796</v>
      </c>
      <c r="C1300" s="224" t="s">
        <v>7842</v>
      </c>
      <c r="D1300" s="221">
        <v>316.04000000000002</v>
      </c>
      <c r="E1300" s="324">
        <v>43159</v>
      </c>
      <c r="F1300" s="1">
        <v>1192862.5</v>
      </c>
      <c r="G1300" s="5">
        <v>6.8000000000000005E-2</v>
      </c>
      <c r="H1300" s="298">
        <v>6759.5499999999993</v>
      </c>
      <c r="I1300" s="10">
        <v>1192862.5</v>
      </c>
      <c r="J1300" s="11">
        <f t="shared" si="585"/>
        <v>6.8000000000000005E-2</v>
      </c>
      <c r="K1300" s="30">
        <f t="shared" si="586"/>
        <v>6759.5541666666677</v>
      </c>
      <c r="L1300" s="29">
        <f t="shared" si="587"/>
        <v>4.1666666684250231E-3</v>
      </c>
      <c r="M1300" s="10">
        <f t="shared" si="588"/>
        <v>1192862.5</v>
      </c>
      <c r="N1300" s="5">
        <f>VLOOKUP(CONCATENATE(A1300,"-6"),'Restated Depr'!$B$6:$G$7674,6,0)</f>
        <v>6.8000000000000005E-2</v>
      </c>
      <c r="O1300" s="29">
        <f t="shared" si="589"/>
        <v>6759.5541666666677</v>
      </c>
      <c r="P1300" s="29">
        <f t="shared" si="590"/>
        <v>0</v>
      </c>
      <c r="Q1300" t="s">
        <v>7819</v>
      </c>
    </row>
    <row r="1301" spans="1:18" hidden="1">
      <c r="A1301" t="s">
        <v>97</v>
      </c>
      <c r="B1301" t="s">
        <v>1797</v>
      </c>
      <c r="C1301" s="224" t="s">
        <v>7842</v>
      </c>
      <c r="D1301" s="221">
        <v>316.04000000000002</v>
      </c>
      <c r="E1301" s="324">
        <v>43190</v>
      </c>
      <c r="F1301" s="1">
        <v>1192862.5</v>
      </c>
      <c r="G1301" s="5">
        <v>6.8000000000000005E-2</v>
      </c>
      <c r="H1301" s="298">
        <v>6759.5499999999993</v>
      </c>
      <c r="I1301" s="10">
        <v>1192862.5</v>
      </c>
      <c r="J1301" s="11">
        <f t="shared" si="585"/>
        <v>6.8000000000000005E-2</v>
      </c>
      <c r="K1301" s="30">
        <f t="shared" si="586"/>
        <v>6759.5541666666677</v>
      </c>
      <c r="L1301" s="29">
        <f t="shared" si="587"/>
        <v>4.1666666684250231E-3</v>
      </c>
      <c r="M1301" s="10">
        <f t="shared" si="588"/>
        <v>1192862.5</v>
      </c>
      <c r="N1301" s="5">
        <f>VLOOKUP(CONCATENATE(A1301,"-6"),'Restated Depr'!$B$6:$G$7674,6,0)</f>
        <v>6.8000000000000005E-2</v>
      </c>
      <c r="O1301" s="29">
        <f t="shared" si="589"/>
        <v>6759.5541666666677</v>
      </c>
      <c r="P1301" s="29">
        <f t="shared" si="590"/>
        <v>0</v>
      </c>
      <c r="Q1301" t="s">
        <v>7819</v>
      </c>
    </row>
    <row r="1302" spans="1:18" hidden="1">
      <c r="A1302" t="s">
        <v>97</v>
      </c>
      <c r="B1302" t="s">
        <v>1798</v>
      </c>
      <c r="C1302" s="224" t="s">
        <v>7842</v>
      </c>
      <c r="D1302" s="221">
        <v>316.04000000000002</v>
      </c>
      <c r="E1302" s="324">
        <v>43220</v>
      </c>
      <c r="F1302" s="1">
        <v>1192862.5</v>
      </c>
      <c r="G1302" s="5">
        <v>6.8000000000000005E-2</v>
      </c>
      <c r="H1302" s="298">
        <v>6759.5499999999993</v>
      </c>
      <c r="I1302" s="10">
        <v>1192862.5</v>
      </c>
      <c r="J1302" s="11">
        <f t="shared" si="585"/>
        <v>6.8000000000000005E-2</v>
      </c>
      <c r="K1302" s="30">
        <f t="shared" si="586"/>
        <v>6759.5541666666677</v>
      </c>
      <c r="L1302" s="29">
        <f t="shared" si="587"/>
        <v>4.1666666684250231E-3</v>
      </c>
      <c r="M1302" s="10">
        <f t="shared" si="588"/>
        <v>1192862.5</v>
      </c>
      <c r="N1302" s="5">
        <f>VLOOKUP(CONCATENATE(A1302,"-6"),'Restated Depr'!$B$6:$G$7674,6,0)</f>
        <v>6.8000000000000005E-2</v>
      </c>
      <c r="O1302" s="29">
        <f t="shared" si="589"/>
        <v>6759.5541666666677</v>
      </c>
      <c r="P1302" s="29">
        <f t="shared" si="590"/>
        <v>0</v>
      </c>
      <c r="Q1302" t="s">
        <v>7819</v>
      </c>
    </row>
    <row r="1303" spans="1:18" hidden="1">
      <c r="A1303" t="s">
        <v>97</v>
      </c>
      <c r="B1303" t="s">
        <v>1799</v>
      </c>
      <c r="C1303" s="224" t="s">
        <v>7842</v>
      </c>
      <c r="D1303" s="221">
        <v>316.04000000000002</v>
      </c>
      <c r="E1303" s="324">
        <v>43251</v>
      </c>
      <c r="F1303" s="1">
        <v>1192862.5</v>
      </c>
      <c r="G1303" s="5">
        <v>6.8000000000000005E-2</v>
      </c>
      <c r="H1303" s="298">
        <v>6759.5499999999993</v>
      </c>
      <c r="I1303" s="10">
        <v>1192862.5</v>
      </c>
      <c r="J1303" s="11">
        <f t="shared" si="585"/>
        <v>6.8000000000000005E-2</v>
      </c>
      <c r="K1303" s="30">
        <f t="shared" si="586"/>
        <v>6759.5541666666677</v>
      </c>
      <c r="L1303" s="29">
        <f t="shared" si="587"/>
        <v>4.1666666684250231E-3</v>
      </c>
      <c r="M1303" s="10">
        <f t="shared" si="588"/>
        <v>1192862.5</v>
      </c>
      <c r="N1303" s="5">
        <f>VLOOKUP(CONCATENATE(A1303,"-6"),'Restated Depr'!$B$6:$G$7674,6,0)</f>
        <v>6.8000000000000005E-2</v>
      </c>
      <c r="O1303" s="29">
        <f t="shared" si="589"/>
        <v>6759.5541666666677</v>
      </c>
      <c r="P1303" s="29">
        <f t="shared" si="590"/>
        <v>0</v>
      </c>
      <c r="Q1303" t="s">
        <v>7819</v>
      </c>
    </row>
    <row r="1304" spans="1:18" hidden="1">
      <c r="A1304" t="s">
        <v>97</v>
      </c>
      <c r="B1304" t="s">
        <v>1800</v>
      </c>
      <c r="C1304" s="224" t="s">
        <v>7842</v>
      </c>
      <c r="D1304" s="221">
        <v>316.04000000000002</v>
      </c>
      <c r="E1304" s="324">
        <v>43281</v>
      </c>
      <c r="F1304" s="1">
        <v>1192862.5</v>
      </c>
      <c r="G1304" s="5">
        <v>6.8000000000000005E-2</v>
      </c>
      <c r="H1304" s="298">
        <v>6759.5499999999993</v>
      </c>
      <c r="I1304" s="10">
        <v>1192862.5</v>
      </c>
      <c r="J1304" s="11">
        <f t="shared" si="585"/>
        <v>6.8000000000000005E-2</v>
      </c>
      <c r="K1304" s="30">
        <f t="shared" si="586"/>
        <v>6759.5541666666677</v>
      </c>
      <c r="L1304" s="29">
        <f t="shared" si="587"/>
        <v>4.1666666684250231E-3</v>
      </c>
      <c r="M1304" s="10">
        <f t="shared" si="588"/>
        <v>1192862.5</v>
      </c>
      <c r="N1304" s="5">
        <f>VLOOKUP(CONCATENATE(A1304,"-6"),'Restated Depr'!$B$6:$G$7674,6,0)</f>
        <v>6.8000000000000005E-2</v>
      </c>
      <c r="O1304" s="29">
        <f t="shared" si="589"/>
        <v>6759.5541666666677</v>
      </c>
      <c r="P1304" s="29">
        <f t="shared" si="590"/>
        <v>0</v>
      </c>
      <c r="Q1304" t="s">
        <v>7819</v>
      </c>
      <c r="R1304" s="5"/>
    </row>
    <row r="1305" spans="1:18" ht="15.75" hidden="1" thickBot="1">
      <c r="A1305" t="s">
        <v>97</v>
      </c>
      <c r="C1305" s="224" t="s">
        <v>637</v>
      </c>
      <c r="D1305" s="22"/>
      <c r="E1305" s="323" t="s">
        <v>606</v>
      </c>
      <c r="F1305" s="1"/>
      <c r="G1305" s="5"/>
      <c r="H1305" s="310">
        <f>SUM(H1293:H1304)</f>
        <v>54164.590000000011</v>
      </c>
      <c r="I1305" s="10"/>
      <c r="J1305" s="10"/>
      <c r="K1305" s="32">
        <f>SUM(K1293:K1304)</f>
        <v>54106.254895833343</v>
      </c>
      <c r="L1305" s="28">
        <f>SUM(L1293:L1304)</f>
        <v>-58.335104166654446</v>
      </c>
      <c r="M1305" s="10"/>
      <c r="N1305" s="5"/>
      <c r="O1305" s="28">
        <f>SUM(O1293:O1304)</f>
        <v>81114.650000000009</v>
      </c>
      <c r="P1305" s="28">
        <f>SUM(P1293:P1304)</f>
        <v>27008.39510416667</v>
      </c>
    </row>
    <row r="1306" spans="1:18" hidden="1">
      <c r="A1306" t="s">
        <v>98</v>
      </c>
      <c r="B1306" t="s">
        <v>1801</v>
      </c>
      <c r="C1306" s="224" t="s">
        <v>7842</v>
      </c>
      <c r="D1306" s="221">
        <v>316.12</v>
      </c>
      <c r="E1306" s="324">
        <v>42947</v>
      </c>
      <c r="F1306" s="9">
        <v>62866</v>
      </c>
      <c r="G1306" s="18">
        <v>1.5044220000000001E-2</v>
      </c>
      <c r="H1306" s="299">
        <v>78.820000000000007</v>
      </c>
      <c r="I1306" s="15">
        <v>62866</v>
      </c>
      <c r="J1306" s="11">
        <f t="shared" ref="J1306:J1317" si="591">G1306</f>
        <v>1.5044220000000001E-2</v>
      </c>
      <c r="K1306" s="31">
        <f t="shared" ref="K1306:K1317" si="592">I1306*J1306/12</f>
        <v>78.814161209999995</v>
      </c>
      <c r="L1306" s="289">
        <f t="shared" ref="L1306:L1317" si="593">K1306-H1306</f>
        <v>-5.8387900000127502E-3</v>
      </c>
      <c r="M1306" s="15">
        <f t="shared" ref="M1306:M1317" si="594">I1306</f>
        <v>62866</v>
      </c>
      <c r="N1306" s="5">
        <f>VLOOKUP(CONCATENATE(A1306,"-6"),'Restated Depr'!$B$6:$G$7674,6,0)</f>
        <v>1.8599999999999998E-2</v>
      </c>
      <c r="O1306" s="289">
        <f t="shared" ref="O1306:O1317" si="595">M1306*N1306/12</f>
        <v>97.442299999999989</v>
      </c>
      <c r="P1306" s="289">
        <f t="shared" ref="P1306:P1317" si="596">O1306-K1306</f>
        <v>18.628138789999994</v>
      </c>
      <c r="Q1306" t="s">
        <v>7819</v>
      </c>
    </row>
    <row r="1307" spans="1:18" hidden="1">
      <c r="A1307" t="s">
        <v>98</v>
      </c>
      <c r="B1307" t="s">
        <v>1802</v>
      </c>
      <c r="C1307" s="224" t="s">
        <v>7842</v>
      </c>
      <c r="D1307" s="221">
        <v>316.12</v>
      </c>
      <c r="E1307" s="324">
        <v>42978</v>
      </c>
      <c r="F1307" s="1">
        <v>62866</v>
      </c>
      <c r="G1307" s="18">
        <v>1.5044220000000001E-2</v>
      </c>
      <c r="H1307" s="298">
        <v>78.820000000000007</v>
      </c>
      <c r="I1307" s="10">
        <v>62866</v>
      </c>
      <c r="J1307" s="11">
        <f t="shared" si="591"/>
        <v>1.5044220000000001E-2</v>
      </c>
      <c r="K1307" s="30">
        <f t="shared" si="592"/>
        <v>78.814161209999995</v>
      </c>
      <c r="L1307" s="29">
        <f t="shared" si="593"/>
        <v>-5.8387900000127502E-3</v>
      </c>
      <c r="M1307" s="10">
        <f t="shared" si="594"/>
        <v>62866</v>
      </c>
      <c r="N1307" s="5">
        <f>VLOOKUP(CONCATENATE(A1307,"-6"),'Restated Depr'!$B$6:$G$7674,6,0)</f>
        <v>1.8599999999999998E-2</v>
      </c>
      <c r="O1307" s="29">
        <f t="shared" si="595"/>
        <v>97.442299999999989</v>
      </c>
      <c r="P1307" s="29">
        <f t="shared" si="596"/>
        <v>18.628138789999994</v>
      </c>
      <c r="Q1307" t="s">
        <v>7819</v>
      </c>
    </row>
    <row r="1308" spans="1:18" hidden="1">
      <c r="A1308" t="s">
        <v>98</v>
      </c>
      <c r="B1308" t="s">
        <v>1803</v>
      </c>
      <c r="C1308" s="224" t="s">
        <v>7842</v>
      </c>
      <c r="D1308" s="221">
        <v>316.12</v>
      </c>
      <c r="E1308" s="324">
        <v>43008</v>
      </c>
      <c r="F1308" s="1">
        <v>62866</v>
      </c>
      <c r="G1308" s="18">
        <v>1.5044220000000001E-2</v>
      </c>
      <c r="H1308" s="298">
        <v>78.820000000000007</v>
      </c>
      <c r="I1308" s="10">
        <v>62866</v>
      </c>
      <c r="J1308" s="11">
        <f t="shared" si="591"/>
        <v>1.5044220000000001E-2</v>
      </c>
      <c r="K1308" s="30">
        <f t="shared" si="592"/>
        <v>78.814161209999995</v>
      </c>
      <c r="L1308" s="29">
        <f t="shared" si="593"/>
        <v>-5.8387900000127502E-3</v>
      </c>
      <c r="M1308" s="10">
        <f t="shared" si="594"/>
        <v>62866</v>
      </c>
      <c r="N1308" s="5">
        <f>VLOOKUP(CONCATENATE(A1308,"-6"),'Restated Depr'!$B$6:$G$7674,6,0)</f>
        <v>1.8599999999999998E-2</v>
      </c>
      <c r="O1308" s="29">
        <f t="shared" si="595"/>
        <v>97.442299999999989</v>
      </c>
      <c r="P1308" s="29">
        <f t="shared" si="596"/>
        <v>18.628138789999994</v>
      </c>
      <c r="Q1308" t="s">
        <v>7819</v>
      </c>
    </row>
    <row r="1309" spans="1:18" hidden="1">
      <c r="A1309" t="s">
        <v>98</v>
      </c>
      <c r="B1309" t="s">
        <v>1804</v>
      </c>
      <c r="C1309" s="224" t="s">
        <v>7842</v>
      </c>
      <c r="D1309" s="221">
        <v>316.12</v>
      </c>
      <c r="E1309" s="324">
        <v>43039</v>
      </c>
      <c r="F1309" s="1">
        <v>62866</v>
      </c>
      <c r="G1309" s="18">
        <v>1.5044220000000001E-2</v>
      </c>
      <c r="H1309" s="298">
        <v>78.820000000000007</v>
      </c>
      <c r="I1309" s="10">
        <v>62866</v>
      </c>
      <c r="J1309" s="11">
        <f t="shared" si="591"/>
        <v>1.5044220000000001E-2</v>
      </c>
      <c r="K1309" s="30">
        <f t="shared" si="592"/>
        <v>78.814161209999995</v>
      </c>
      <c r="L1309" s="29">
        <f t="shared" si="593"/>
        <v>-5.8387900000127502E-3</v>
      </c>
      <c r="M1309" s="10">
        <f t="shared" si="594"/>
        <v>62866</v>
      </c>
      <c r="N1309" s="5">
        <f>VLOOKUP(CONCATENATE(A1309,"-6"),'Restated Depr'!$B$6:$G$7674,6,0)</f>
        <v>1.8599999999999998E-2</v>
      </c>
      <c r="O1309" s="29">
        <f t="shared" si="595"/>
        <v>97.442299999999989</v>
      </c>
      <c r="P1309" s="29">
        <f t="shared" si="596"/>
        <v>18.628138789999994</v>
      </c>
      <c r="Q1309" t="s">
        <v>7819</v>
      </c>
    </row>
    <row r="1310" spans="1:18" hidden="1">
      <c r="A1310" t="s">
        <v>98</v>
      </c>
      <c r="B1310" t="s">
        <v>1805</v>
      </c>
      <c r="C1310" s="224" t="s">
        <v>7842</v>
      </c>
      <c r="D1310" s="221">
        <v>316.12</v>
      </c>
      <c r="E1310" s="324">
        <v>43069</v>
      </c>
      <c r="F1310" s="1">
        <v>62866</v>
      </c>
      <c r="G1310" s="18">
        <v>1.5044220000000001E-2</v>
      </c>
      <c r="H1310" s="298">
        <v>78.820000000000007</v>
      </c>
      <c r="I1310" s="10">
        <v>62866</v>
      </c>
      <c r="J1310" s="11">
        <f t="shared" si="591"/>
        <v>1.5044220000000001E-2</v>
      </c>
      <c r="K1310" s="30">
        <f t="shared" si="592"/>
        <v>78.814161209999995</v>
      </c>
      <c r="L1310" s="29">
        <f t="shared" si="593"/>
        <v>-5.8387900000127502E-3</v>
      </c>
      <c r="M1310" s="10">
        <f t="shared" si="594"/>
        <v>62866</v>
      </c>
      <c r="N1310" s="5">
        <f>VLOOKUP(CONCATENATE(A1310,"-6"),'Restated Depr'!$B$6:$G$7674,6,0)</f>
        <v>1.8599999999999998E-2</v>
      </c>
      <c r="O1310" s="29">
        <f t="shared" si="595"/>
        <v>97.442299999999989</v>
      </c>
      <c r="P1310" s="29">
        <f t="shared" si="596"/>
        <v>18.628138789999994</v>
      </c>
      <c r="Q1310" t="s">
        <v>7819</v>
      </c>
    </row>
    <row r="1311" spans="1:18" hidden="1">
      <c r="A1311" t="s">
        <v>98</v>
      </c>
      <c r="B1311" t="s">
        <v>1806</v>
      </c>
      <c r="C1311" s="224" t="s">
        <v>7842</v>
      </c>
      <c r="D1311" s="221">
        <v>316.12</v>
      </c>
      <c r="E1311" s="324">
        <v>43100</v>
      </c>
      <c r="F1311" s="1">
        <v>62866</v>
      </c>
      <c r="G1311" s="18">
        <v>1.6500000000000001E-2</v>
      </c>
      <c r="H1311" s="298">
        <v>86.44</v>
      </c>
      <c r="I1311" s="10">
        <v>62866</v>
      </c>
      <c r="J1311" s="11">
        <f t="shared" si="591"/>
        <v>1.6500000000000001E-2</v>
      </c>
      <c r="K1311" s="30">
        <f t="shared" si="592"/>
        <v>86.440749999999994</v>
      </c>
      <c r="L1311" s="29">
        <f t="shared" si="593"/>
        <v>7.4999999999647571E-4</v>
      </c>
      <c r="M1311" s="10">
        <f t="shared" si="594"/>
        <v>62866</v>
      </c>
      <c r="N1311" s="5">
        <f>VLOOKUP(CONCATENATE(A1311,"-6"),'Restated Depr'!$B$6:$G$7674,6,0)</f>
        <v>1.8599999999999998E-2</v>
      </c>
      <c r="O1311" s="29">
        <f t="shared" si="595"/>
        <v>97.442299999999989</v>
      </c>
      <c r="P1311" s="29">
        <f t="shared" si="596"/>
        <v>11.001549999999995</v>
      </c>
      <c r="Q1311" t="s">
        <v>7819</v>
      </c>
    </row>
    <row r="1312" spans="1:18" hidden="1">
      <c r="A1312" t="s">
        <v>98</v>
      </c>
      <c r="B1312" t="s">
        <v>1807</v>
      </c>
      <c r="C1312" s="224" t="s">
        <v>7842</v>
      </c>
      <c r="D1312" s="221">
        <v>316.12</v>
      </c>
      <c r="E1312" s="324">
        <v>43131</v>
      </c>
      <c r="F1312" s="1">
        <v>62866</v>
      </c>
      <c r="G1312" s="5">
        <v>1.8599999999999998E-2</v>
      </c>
      <c r="H1312" s="298">
        <v>97.44</v>
      </c>
      <c r="I1312" s="10">
        <v>62866</v>
      </c>
      <c r="J1312" s="11">
        <f t="shared" si="591"/>
        <v>1.8599999999999998E-2</v>
      </c>
      <c r="K1312" s="30">
        <f t="shared" si="592"/>
        <v>97.442299999999989</v>
      </c>
      <c r="L1312" s="29">
        <f t="shared" si="593"/>
        <v>2.299999999991087E-3</v>
      </c>
      <c r="M1312" s="10">
        <f t="shared" si="594"/>
        <v>62866</v>
      </c>
      <c r="N1312" s="5">
        <f>VLOOKUP(CONCATENATE(A1312,"-6"),'Restated Depr'!$B$6:$G$7674,6,0)</f>
        <v>1.8599999999999998E-2</v>
      </c>
      <c r="O1312" s="29">
        <f t="shared" si="595"/>
        <v>97.442299999999989</v>
      </c>
      <c r="P1312" s="29">
        <f t="shared" si="596"/>
        <v>0</v>
      </c>
      <c r="Q1312" t="s">
        <v>7819</v>
      </c>
    </row>
    <row r="1313" spans="1:18" hidden="1">
      <c r="A1313" t="s">
        <v>98</v>
      </c>
      <c r="B1313" t="s">
        <v>1808</v>
      </c>
      <c r="C1313" s="224" t="s">
        <v>7842</v>
      </c>
      <c r="D1313" s="221">
        <v>316.12</v>
      </c>
      <c r="E1313" s="324">
        <v>43159</v>
      </c>
      <c r="F1313" s="1">
        <v>62866</v>
      </c>
      <c r="G1313" s="5">
        <v>1.8599999999999998E-2</v>
      </c>
      <c r="H1313" s="298">
        <v>97.44</v>
      </c>
      <c r="I1313" s="10">
        <v>62866</v>
      </c>
      <c r="J1313" s="11">
        <f t="shared" si="591"/>
        <v>1.8599999999999998E-2</v>
      </c>
      <c r="K1313" s="30">
        <f t="shared" si="592"/>
        <v>97.442299999999989</v>
      </c>
      <c r="L1313" s="29">
        <f t="shared" si="593"/>
        <v>2.299999999991087E-3</v>
      </c>
      <c r="M1313" s="10">
        <f t="shared" si="594"/>
        <v>62866</v>
      </c>
      <c r="N1313" s="5">
        <f>VLOOKUP(CONCATENATE(A1313,"-6"),'Restated Depr'!$B$6:$G$7674,6,0)</f>
        <v>1.8599999999999998E-2</v>
      </c>
      <c r="O1313" s="29">
        <f t="shared" si="595"/>
        <v>97.442299999999989</v>
      </c>
      <c r="P1313" s="29">
        <f t="shared" si="596"/>
        <v>0</v>
      </c>
      <c r="Q1313" t="s">
        <v>7819</v>
      </c>
    </row>
    <row r="1314" spans="1:18" hidden="1">
      <c r="A1314" t="s">
        <v>98</v>
      </c>
      <c r="B1314" t="s">
        <v>1809</v>
      </c>
      <c r="C1314" s="224" t="s">
        <v>7842</v>
      </c>
      <c r="D1314" s="221">
        <v>316.12</v>
      </c>
      <c r="E1314" s="324">
        <v>43190</v>
      </c>
      <c r="F1314" s="1">
        <v>62866</v>
      </c>
      <c r="G1314" s="5">
        <v>1.8599999999999998E-2</v>
      </c>
      <c r="H1314" s="298">
        <v>97.44</v>
      </c>
      <c r="I1314" s="10">
        <v>62866</v>
      </c>
      <c r="J1314" s="11">
        <f t="shared" si="591"/>
        <v>1.8599999999999998E-2</v>
      </c>
      <c r="K1314" s="30">
        <f t="shared" si="592"/>
        <v>97.442299999999989</v>
      </c>
      <c r="L1314" s="29">
        <f t="shared" si="593"/>
        <v>2.299999999991087E-3</v>
      </c>
      <c r="M1314" s="10">
        <f t="shared" si="594"/>
        <v>62866</v>
      </c>
      <c r="N1314" s="5">
        <f>VLOOKUP(CONCATENATE(A1314,"-6"),'Restated Depr'!$B$6:$G$7674,6,0)</f>
        <v>1.8599999999999998E-2</v>
      </c>
      <c r="O1314" s="29">
        <f t="shared" si="595"/>
        <v>97.442299999999989</v>
      </c>
      <c r="P1314" s="29">
        <f t="shared" si="596"/>
        <v>0</v>
      </c>
      <c r="Q1314" t="s">
        <v>7819</v>
      </c>
    </row>
    <row r="1315" spans="1:18" hidden="1">
      <c r="A1315" t="s">
        <v>98</v>
      </c>
      <c r="B1315" t="s">
        <v>1810</v>
      </c>
      <c r="C1315" s="224" t="s">
        <v>7842</v>
      </c>
      <c r="D1315" s="221">
        <v>316.12</v>
      </c>
      <c r="E1315" s="324">
        <v>43220</v>
      </c>
      <c r="F1315" s="1">
        <v>62866</v>
      </c>
      <c r="G1315" s="5">
        <v>1.8599999999999998E-2</v>
      </c>
      <c r="H1315" s="298">
        <v>97.44</v>
      </c>
      <c r="I1315" s="10">
        <v>62866</v>
      </c>
      <c r="J1315" s="11">
        <f t="shared" si="591"/>
        <v>1.8599999999999998E-2</v>
      </c>
      <c r="K1315" s="30">
        <f t="shared" si="592"/>
        <v>97.442299999999989</v>
      </c>
      <c r="L1315" s="29">
        <f t="shared" si="593"/>
        <v>2.299999999991087E-3</v>
      </c>
      <c r="M1315" s="10">
        <f t="shared" si="594"/>
        <v>62866</v>
      </c>
      <c r="N1315" s="5">
        <f>VLOOKUP(CONCATENATE(A1315,"-6"),'Restated Depr'!$B$6:$G$7674,6,0)</f>
        <v>1.8599999999999998E-2</v>
      </c>
      <c r="O1315" s="29">
        <f t="shared" si="595"/>
        <v>97.442299999999989</v>
      </c>
      <c r="P1315" s="29">
        <f t="shared" si="596"/>
        <v>0</v>
      </c>
      <c r="Q1315" t="s">
        <v>7819</v>
      </c>
    </row>
    <row r="1316" spans="1:18" hidden="1">
      <c r="A1316" t="s">
        <v>98</v>
      </c>
      <c r="B1316" t="s">
        <v>1811</v>
      </c>
      <c r="C1316" s="224" t="s">
        <v>7842</v>
      </c>
      <c r="D1316" s="221">
        <v>316.12</v>
      </c>
      <c r="E1316" s="324">
        <v>43251</v>
      </c>
      <c r="F1316" s="1">
        <v>62866</v>
      </c>
      <c r="G1316" s="5">
        <v>1.8599999999999998E-2</v>
      </c>
      <c r="H1316" s="298">
        <v>97.44</v>
      </c>
      <c r="I1316" s="10">
        <v>62866</v>
      </c>
      <c r="J1316" s="11">
        <f t="shared" si="591"/>
        <v>1.8599999999999998E-2</v>
      </c>
      <c r="K1316" s="30">
        <f t="shared" si="592"/>
        <v>97.442299999999989</v>
      </c>
      <c r="L1316" s="29">
        <f t="shared" si="593"/>
        <v>2.299999999991087E-3</v>
      </c>
      <c r="M1316" s="10">
        <f t="shared" si="594"/>
        <v>62866</v>
      </c>
      <c r="N1316" s="5">
        <f>VLOOKUP(CONCATENATE(A1316,"-6"),'Restated Depr'!$B$6:$G$7674,6,0)</f>
        <v>1.8599999999999998E-2</v>
      </c>
      <c r="O1316" s="29">
        <f t="shared" si="595"/>
        <v>97.442299999999989</v>
      </c>
      <c r="P1316" s="29">
        <f t="shared" si="596"/>
        <v>0</v>
      </c>
      <c r="Q1316" t="s">
        <v>7819</v>
      </c>
    </row>
    <row r="1317" spans="1:18" hidden="1">
      <c r="A1317" t="s">
        <v>98</v>
      </c>
      <c r="B1317" t="s">
        <v>1812</v>
      </c>
      <c r="C1317" s="224" t="s">
        <v>7842</v>
      </c>
      <c r="D1317" s="221">
        <v>316.12</v>
      </c>
      <c r="E1317" s="324">
        <v>43281</v>
      </c>
      <c r="F1317" s="1">
        <v>62866</v>
      </c>
      <c r="G1317" s="5">
        <v>1.8599999999999998E-2</v>
      </c>
      <c r="H1317" s="298">
        <v>97.44</v>
      </c>
      <c r="I1317" s="10">
        <v>62866</v>
      </c>
      <c r="J1317" s="11">
        <f t="shared" si="591"/>
        <v>1.8599999999999998E-2</v>
      </c>
      <c r="K1317" s="30">
        <f t="shared" si="592"/>
        <v>97.442299999999989</v>
      </c>
      <c r="L1317" s="29">
        <f t="shared" si="593"/>
        <v>2.299999999991087E-3</v>
      </c>
      <c r="M1317" s="10">
        <f t="shared" si="594"/>
        <v>62866</v>
      </c>
      <c r="N1317" s="5">
        <f>VLOOKUP(CONCATENATE(A1317,"-6"),'Restated Depr'!$B$6:$G$7674,6,0)</f>
        <v>1.8599999999999998E-2</v>
      </c>
      <c r="O1317" s="29">
        <f t="shared" si="595"/>
        <v>97.442299999999989</v>
      </c>
      <c r="P1317" s="29">
        <f t="shared" si="596"/>
        <v>0</v>
      </c>
      <c r="Q1317" t="s">
        <v>7819</v>
      </c>
      <c r="R1317" s="5"/>
    </row>
    <row r="1318" spans="1:18" ht="15.75" hidden="1" thickBot="1">
      <c r="A1318" t="s">
        <v>98</v>
      </c>
      <c r="C1318" s="224" t="s">
        <v>637</v>
      </c>
      <c r="D1318" s="22"/>
      <c r="E1318" s="323" t="s">
        <v>606</v>
      </c>
      <c r="F1318" s="1"/>
      <c r="G1318" s="5"/>
      <c r="H1318" s="310">
        <f>SUM(H1306:H1317)</f>
        <v>1065.1800000000003</v>
      </c>
      <c r="I1318" s="10"/>
      <c r="J1318" s="10"/>
      <c r="K1318" s="32">
        <f>SUM(K1306:K1317)</f>
        <v>1065.1653560499997</v>
      </c>
      <c r="L1318" s="28">
        <f>SUM(L1306:L1317)</f>
        <v>-1.4643950000120753E-2</v>
      </c>
      <c r="M1318" s="10"/>
      <c r="N1318" s="5"/>
      <c r="O1318" s="28">
        <f>SUM(O1306:O1317)</f>
        <v>1169.3075999999996</v>
      </c>
      <c r="P1318" s="28">
        <f>SUM(P1306:P1317)</f>
        <v>104.14224394999997</v>
      </c>
    </row>
    <row r="1319" spans="1:18" hidden="1">
      <c r="A1319" t="s">
        <v>99</v>
      </c>
      <c r="B1319" t="s">
        <v>1813</v>
      </c>
      <c r="C1319" s="224" t="s">
        <v>7842</v>
      </c>
      <c r="D1319" s="221">
        <v>316.08</v>
      </c>
      <c r="E1319" s="324">
        <v>42947</v>
      </c>
      <c r="F1319" s="9">
        <v>336377.91</v>
      </c>
      <c r="G1319" s="18">
        <v>3.3500000000000002E-2</v>
      </c>
      <c r="H1319" s="299">
        <v>939.04999999999984</v>
      </c>
      <c r="I1319" s="15">
        <v>336377.91</v>
      </c>
      <c r="J1319" s="11">
        <f t="shared" ref="J1319:J1330" si="597">G1319</f>
        <v>3.3500000000000002E-2</v>
      </c>
      <c r="K1319" s="31">
        <f t="shared" ref="K1319:K1330" si="598">I1319*J1319/12</f>
        <v>939.05499874999998</v>
      </c>
      <c r="L1319" s="289">
        <f t="shared" ref="L1319:L1330" si="599">K1319-H1319</f>
        <v>4.998750000140717E-3</v>
      </c>
      <c r="M1319" s="15">
        <f t="shared" ref="M1319:M1330" si="600">I1319</f>
        <v>336377.91</v>
      </c>
      <c r="N1319" s="5">
        <f>VLOOKUP(CONCATENATE(A1319,"-6"),'Restated Depr'!$B$6:$G$7674,6,0)</f>
        <v>2.5500000000000002E-2</v>
      </c>
      <c r="O1319" s="289">
        <f t="shared" ref="O1319:O1330" si="601">M1319*N1319/12</f>
        <v>714.8030587500001</v>
      </c>
      <c r="P1319" s="289">
        <f t="shared" ref="P1319:P1330" si="602">O1319-K1319</f>
        <v>-224.25193999999988</v>
      </c>
      <c r="Q1319" t="s">
        <v>7819</v>
      </c>
    </row>
    <row r="1320" spans="1:18" hidden="1">
      <c r="A1320" t="s">
        <v>99</v>
      </c>
      <c r="B1320" t="s">
        <v>1814</v>
      </c>
      <c r="C1320" s="224" t="s">
        <v>7842</v>
      </c>
      <c r="D1320" s="221">
        <v>316.08</v>
      </c>
      <c r="E1320" s="324">
        <v>42978</v>
      </c>
      <c r="F1320" s="1">
        <v>336377.91</v>
      </c>
      <c r="G1320" s="18">
        <v>3.3500000000000002E-2</v>
      </c>
      <c r="H1320" s="298">
        <v>939.04999999999984</v>
      </c>
      <c r="I1320" s="10">
        <v>336377.91</v>
      </c>
      <c r="J1320" s="11">
        <f t="shared" si="597"/>
        <v>3.3500000000000002E-2</v>
      </c>
      <c r="K1320" s="30">
        <f t="shared" si="598"/>
        <v>939.05499874999998</v>
      </c>
      <c r="L1320" s="29">
        <f t="shared" si="599"/>
        <v>4.998750000140717E-3</v>
      </c>
      <c r="M1320" s="10">
        <f t="shared" si="600"/>
        <v>336377.91</v>
      </c>
      <c r="N1320" s="5">
        <f>VLOOKUP(CONCATENATE(A1320,"-6"),'Restated Depr'!$B$6:$G$7674,6,0)</f>
        <v>2.5500000000000002E-2</v>
      </c>
      <c r="O1320" s="29">
        <f t="shared" si="601"/>
        <v>714.8030587500001</v>
      </c>
      <c r="P1320" s="29">
        <f t="shared" si="602"/>
        <v>-224.25193999999988</v>
      </c>
      <c r="Q1320" t="s">
        <v>7819</v>
      </c>
    </row>
    <row r="1321" spans="1:18" hidden="1">
      <c r="A1321" t="s">
        <v>99</v>
      </c>
      <c r="B1321" t="s">
        <v>1815</v>
      </c>
      <c r="C1321" s="224" t="s">
        <v>7842</v>
      </c>
      <c r="D1321" s="221">
        <v>316.08</v>
      </c>
      <c r="E1321" s="324">
        <v>43008</v>
      </c>
      <c r="F1321" s="1">
        <v>336377.91</v>
      </c>
      <c r="G1321" s="18">
        <v>3.3500000000000002E-2</v>
      </c>
      <c r="H1321" s="298">
        <v>939.04999999999984</v>
      </c>
      <c r="I1321" s="10">
        <v>336377.91</v>
      </c>
      <c r="J1321" s="11">
        <f t="shared" si="597"/>
        <v>3.3500000000000002E-2</v>
      </c>
      <c r="K1321" s="30">
        <f t="shared" si="598"/>
        <v>939.05499874999998</v>
      </c>
      <c r="L1321" s="29">
        <f t="shared" si="599"/>
        <v>4.998750000140717E-3</v>
      </c>
      <c r="M1321" s="10">
        <f t="shared" si="600"/>
        <v>336377.91</v>
      </c>
      <c r="N1321" s="5">
        <f>VLOOKUP(CONCATENATE(A1321,"-6"),'Restated Depr'!$B$6:$G$7674,6,0)</f>
        <v>2.5500000000000002E-2</v>
      </c>
      <c r="O1321" s="29">
        <f t="shared" si="601"/>
        <v>714.8030587500001</v>
      </c>
      <c r="P1321" s="29">
        <f t="shared" si="602"/>
        <v>-224.25193999999988</v>
      </c>
      <c r="Q1321" t="s">
        <v>7819</v>
      </c>
    </row>
    <row r="1322" spans="1:18" hidden="1">
      <c r="A1322" t="s">
        <v>99</v>
      </c>
      <c r="B1322" t="s">
        <v>1816</v>
      </c>
      <c r="C1322" s="224" t="s">
        <v>7842</v>
      </c>
      <c r="D1322" s="221">
        <v>316.08</v>
      </c>
      <c r="E1322" s="324">
        <v>43039</v>
      </c>
      <c r="F1322" s="1">
        <v>336377.91</v>
      </c>
      <c r="G1322" s="18">
        <v>3.3500000000000002E-2</v>
      </c>
      <c r="H1322" s="298">
        <v>939.04999999999984</v>
      </c>
      <c r="I1322" s="10">
        <v>336377.91</v>
      </c>
      <c r="J1322" s="11">
        <f t="shared" si="597"/>
        <v>3.3500000000000002E-2</v>
      </c>
      <c r="K1322" s="30">
        <f t="shared" si="598"/>
        <v>939.05499874999998</v>
      </c>
      <c r="L1322" s="29">
        <f t="shared" si="599"/>
        <v>4.998750000140717E-3</v>
      </c>
      <c r="M1322" s="10">
        <f t="shared" si="600"/>
        <v>336377.91</v>
      </c>
      <c r="N1322" s="5">
        <f>VLOOKUP(CONCATENATE(A1322,"-6"),'Restated Depr'!$B$6:$G$7674,6,0)</f>
        <v>2.5500000000000002E-2</v>
      </c>
      <c r="O1322" s="29">
        <f t="shared" si="601"/>
        <v>714.8030587500001</v>
      </c>
      <c r="P1322" s="29">
        <f t="shared" si="602"/>
        <v>-224.25193999999988</v>
      </c>
      <c r="Q1322" t="s">
        <v>7819</v>
      </c>
    </row>
    <row r="1323" spans="1:18" hidden="1">
      <c r="A1323" t="s">
        <v>99</v>
      </c>
      <c r="B1323" t="s">
        <v>1817</v>
      </c>
      <c r="C1323" s="224" t="s">
        <v>7842</v>
      </c>
      <c r="D1323" s="221">
        <v>316.08</v>
      </c>
      <c r="E1323" s="324">
        <v>43069</v>
      </c>
      <c r="F1323" s="1">
        <v>336377.91</v>
      </c>
      <c r="G1323" s="18">
        <v>3.3500000000000002E-2</v>
      </c>
      <c r="H1323" s="298">
        <v>939.04999999999984</v>
      </c>
      <c r="I1323" s="10">
        <v>336377.91</v>
      </c>
      <c r="J1323" s="11">
        <f t="shared" si="597"/>
        <v>3.3500000000000002E-2</v>
      </c>
      <c r="K1323" s="30">
        <f t="shared" si="598"/>
        <v>939.05499874999998</v>
      </c>
      <c r="L1323" s="29">
        <f t="shared" si="599"/>
        <v>4.998750000140717E-3</v>
      </c>
      <c r="M1323" s="10">
        <f t="shared" si="600"/>
        <v>336377.91</v>
      </c>
      <c r="N1323" s="5">
        <f>VLOOKUP(CONCATENATE(A1323,"-6"),'Restated Depr'!$B$6:$G$7674,6,0)</f>
        <v>2.5500000000000002E-2</v>
      </c>
      <c r="O1323" s="29">
        <f t="shared" si="601"/>
        <v>714.8030587500001</v>
      </c>
      <c r="P1323" s="29">
        <f t="shared" si="602"/>
        <v>-224.25193999999988</v>
      </c>
      <c r="Q1323" t="s">
        <v>7819</v>
      </c>
    </row>
    <row r="1324" spans="1:18" hidden="1">
      <c r="A1324" t="s">
        <v>99</v>
      </c>
      <c r="B1324" t="s">
        <v>1818</v>
      </c>
      <c r="C1324" s="224" t="s">
        <v>7842</v>
      </c>
      <c r="D1324" s="221">
        <v>316.08</v>
      </c>
      <c r="E1324" s="324">
        <v>43100</v>
      </c>
      <c r="F1324" s="1">
        <v>336377.91</v>
      </c>
      <c r="G1324" s="18">
        <v>3.0099999999999998E-2</v>
      </c>
      <c r="H1324" s="298">
        <v>843.75</v>
      </c>
      <c r="I1324" s="10">
        <v>336377.91</v>
      </c>
      <c r="J1324" s="11">
        <f t="shared" si="597"/>
        <v>3.0099999999999998E-2</v>
      </c>
      <c r="K1324" s="30">
        <f t="shared" si="598"/>
        <v>843.74792424999987</v>
      </c>
      <c r="L1324" s="29">
        <f t="shared" si="599"/>
        <v>-2.0757500001309381E-3</v>
      </c>
      <c r="M1324" s="10">
        <f t="shared" si="600"/>
        <v>336377.91</v>
      </c>
      <c r="N1324" s="5">
        <f>VLOOKUP(CONCATENATE(A1324,"-6"),'Restated Depr'!$B$6:$G$7674,6,0)</f>
        <v>2.5500000000000002E-2</v>
      </c>
      <c r="O1324" s="29">
        <f t="shared" si="601"/>
        <v>714.8030587500001</v>
      </c>
      <c r="P1324" s="29">
        <f t="shared" si="602"/>
        <v>-128.94486549999976</v>
      </c>
      <c r="Q1324" t="s">
        <v>7819</v>
      </c>
    </row>
    <row r="1325" spans="1:18" hidden="1">
      <c r="A1325" t="s">
        <v>99</v>
      </c>
      <c r="B1325" t="s">
        <v>1819</v>
      </c>
      <c r="C1325" s="224" t="s">
        <v>7842</v>
      </c>
      <c r="D1325" s="221">
        <v>316.08</v>
      </c>
      <c r="E1325" s="324">
        <v>43131</v>
      </c>
      <c r="F1325" s="1">
        <v>336377.91</v>
      </c>
      <c r="G1325" s="5">
        <v>2.5500000000000002E-2</v>
      </c>
      <c r="H1325" s="298">
        <v>714.79999999999984</v>
      </c>
      <c r="I1325" s="10">
        <v>336377.91</v>
      </c>
      <c r="J1325" s="11">
        <f t="shared" si="597"/>
        <v>2.5500000000000002E-2</v>
      </c>
      <c r="K1325" s="30">
        <f t="shared" si="598"/>
        <v>714.8030587500001</v>
      </c>
      <c r="L1325" s="29">
        <f t="shared" si="599"/>
        <v>3.058750000263899E-3</v>
      </c>
      <c r="M1325" s="10">
        <f t="shared" si="600"/>
        <v>336377.91</v>
      </c>
      <c r="N1325" s="5">
        <f>VLOOKUP(CONCATENATE(A1325,"-6"),'Restated Depr'!$B$6:$G$7674,6,0)</f>
        <v>2.5500000000000002E-2</v>
      </c>
      <c r="O1325" s="29">
        <f t="shared" si="601"/>
        <v>714.8030587500001</v>
      </c>
      <c r="P1325" s="29">
        <f t="shared" si="602"/>
        <v>0</v>
      </c>
      <c r="Q1325" t="s">
        <v>7819</v>
      </c>
    </row>
    <row r="1326" spans="1:18" hidden="1">
      <c r="A1326" t="s">
        <v>99</v>
      </c>
      <c r="B1326" t="s">
        <v>1820</v>
      </c>
      <c r="C1326" s="224" t="s">
        <v>7842</v>
      </c>
      <c r="D1326" s="221">
        <v>316.08</v>
      </c>
      <c r="E1326" s="324">
        <v>43159</v>
      </c>
      <c r="F1326" s="1">
        <v>336377.91</v>
      </c>
      <c r="G1326" s="5">
        <v>2.5500000000000002E-2</v>
      </c>
      <c r="H1326" s="298">
        <v>714.79999999999984</v>
      </c>
      <c r="I1326" s="10">
        <v>336377.91</v>
      </c>
      <c r="J1326" s="11">
        <f t="shared" si="597"/>
        <v>2.5500000000000002E-2</v>
      </c>
      <c r="K1326" s="30">
        <f t="shared" si="598"/>
        <v>714.8030587500001</v>
      </c>
      <c r="L1326" s="29">
        <f t="shared" si="599"/>
        <v>3.058750000263899E-3</v>
      </c>
      <c r="M1326" s="10">
        <f t="shared" si="600"/>
        <v>336377.91</v>
      </c>
      <c r="N1326" s="5">
        <f>VLOOKUP(CONCATENATE(A1326,"-6"),'Restated Depr'!$B$6:$G$7674,6,0)</f>
        <v>2.5500000000000002E-2</v>
      </c>
      <c r="O1326" s="29">
        <f t="shared" si="601"/>
        <v>714.8030587500001</v>
      </c>
      <c r="P1326" s="29">
        <f t="shared" si="602"/>
        <v>0</v>
      </c>
      <c r="Q1326" t="s">
        <v>7819</v>
      </c>
    </row>
    <row r="1327" spans="1:18" hidden="1">
      <c r="A1327" t="s">
        <v>99</v>
      </c>
      <c r="B1327" t="s">
        <v>1821</v>
      </c>
      <c r="C1327" s="224" t="s">
        <v>7842</v>
      </c>
      <c r="D1327" s="221">
        <v>316.08</v>
      </c>
      <c r="E1327" s="324">
        <v>43190</v>
      </c>
      <c r="F1327" s="1">
        <v>336377.91</v>
      </c>
      <c r="G1327" s="5">
        <v>2.5500000000000002E-2</v>
      </c>
      <c r="H1327" s="298">
        <v>714.79999999999984</v>
      </c>
      <c r="I1327" s="10">
        <v>336377.91</v>
      </c>
      <c r="J1327" s="11">
        <f t="shared" si="597"/>
        <v>2.5500000000000002E-2</v>
      </c>
      <c r="K1327" s="30">
        <f t="shared" si="598"/>
        <v>714.8030587500001</v>
      </c>
      <c r="L1327" s="29">
        <f t="shared" si="599"/>
        <v>3.058750000263899E-3</v>
      </c>
      <c r="M1327" s="10">
        <f t="shared" si="600"/>
        <v>336377.91</v>
      </c>
      <c r="N1327" s="5">
        <f>VLOOKUP(CONCATENATE(A1327,"-6"),'Restated Depr'!$B$6:$G$7674,6,0)</f>
        <v>2.5500000000000002E-2</v>
      </c>
      <c r="O1327" s="29">
        <f t="shared" si="601"/>
        <v>714.8030587500001</v>
      </c>
      <c r="P1327" s="29">
        <f t="shared" si="602"/>
        <v>0</v>
      </c>
      <c r="Q1327" t="s">
        <v>7819</v>
      </c>
    </row>
    <row r="1328" spans="1:18" hidden="1">
      <c r="A1328" t="s">
        <v>99</v>
      </c>
      <c r="B1328" t="s">
        <v>1822</v>
      </c>
      <c r="C1328" s="224" t="s">
        <v>7842</v>
      </c>
      <c r="D1328" s="221">
        <v>316.08</v>
      </c>
      <c r="E1328" s="324">
        <v>43220</v>
      </c>
      <c r="F1328" s="1">
        <v>336377.91</v>
      </c>
      <c r="G1328" s="5">
        <v>2.5500000000000002E-2</v>
      </c>
      <c r="H1328" s="298">
        <v>714.79999999999984</v>
      </c>
      <c r="I1328" s="10">
        <v>336377.91</v>
      </c>
      <c r="J1328" s="11">
        <f t="shared" si="597"/>
        <v>2.5500000000000002E-2</v>
      </c>
      <c r="K1328" s="30">
        <f t="shared" si="598"/>
        <v>714.8030587500001</v>
      </c>
      <c r="L1328" s="29">
        <f t="shared" si="599"/>
        <v>3.058750000263899E-3</v>
      </c>
      <c r="M1328" s="10">
        <f t="shared" si="600"/>
        <v>336377.91</v>
      </c>
      <c r="N1328" s="5">
        <f>VLOOKUP(CONCATENATE(A1328,"-6"),'Restated Depr'!$B$6:$G$7674,6,0)</f>
        <v>2.5500000000000002E-2</v>
      </c>
      <c r="O1328" s="29">
        <f t="shared" si="601"/>
        <v>714.8030587500001</v>
      </c>
      <c r="P1328" s="29">
        <f t="shared" si="602"/>
        <v>0</v>
      </c>
      <c r="Q1328" t="s">
        <v>7819</v>
      </c>
    </row>
    <row r="1329" spans="1:18" hidden="1">
      <c r="A1329" t="s">
        <v>99</v>
      </c>
      <c r="B1329" t="s">
        <v>1823</v>
      </c>
      <c r="C1329" s="224" t="s">
        <v>7842</v>
      </c>
      <c r="D1329" s="221">
        <v>316.08</v>
      </c>
      <c r="E1329" s="324">
        <v>43251</v>
      </c>
      <c r="F1329" s="1">
        <v>336377.91</v>
      </c>
      <c r="G1329" s="5">
        <v>2.5500000000000002E-2</v>
      </c>
      <c r="H1329" s="298">
        <v>714.79999999999984</v>
      </c>
      <c r="I1329" s="10">
        <v>336377.91</v>
      </c>
      <c r="J1329" s="11">
        <f t="shared" si="597"/>
        <v>2.5500000000000002E-2</v>
      </c>
      <c r="K1329" s="30">
        <f t="shared" si="598"/>
        <v>714.8030587500001</v>
      </c>
      <c r="L1329" s="29">
        <f t="shared" si="599"/>
        <v>3.058750000263899E-3</v>
      </c>
      <c r="M1329" s="10">
        <f t="shared" si="600"/>
        <v>336377.91</v>
      </c>
      <c r="N1329" s="5">
        <f>VLOOKUP(CONCATENATE(A1329,"-6"),'Restated Depr'!$B$6:$G$7674,6,0)</f>
        <v>2.5500000000000002E-2</v>
      </c>
      <c r="O1329" s="29">
        <f t="shared" si="601"/>
        <v>714.8030587500001</v>
      </c>
      <c r="P1329" s="29">
        <f t="shared" si="602"/>
        <v>0</v>
      </c>
      <c r="Q1329" t="s">
        <v>7819</v>
      </c>
    </row>
    <row r="1330" spans="1:18" hidden="1">
      <c r="A1330" t="s">
        <v>99</v>
      </c>
      <c r="B1330" t="s">
        <v>1824</v>
      </c>
      <c r="C1330" s="224" t="s">
        <v>7842</v>
      </c>
      <c r="D1330" s="221">
        <v>316.08</v>
      </c>
      <c r="E1330" s="324">
        <v>43281</v>
      </c>
      <c r="F1330" s="1">
        <v>336377.91</v>
      </c>
      <c r="G1330" s="5">
        <v>2.5500000000000002E-2</v>
      </c>
      <c r="H1330" s="298">
        <v>714.79999999999984</v>
      </c>
      <c r="I1330" s="10">
        <v>336377.91</v>
      </c>
      <c r="J1330" s="11">
        <f t="shared" si="597"/>
        <v>2.5500000000000002E-2</v>
      </c>
      <c r="K1330" s="30">
        <f t="shared" si="598"/>
        <v>714.8030587500001</v>
      </c>
      <c r="L1330" s="29">
        <f t="shared" si="599"/>
        <v>3.058750000263899E-3</v>
      </c>
      <c r="M1330" s="10">
        <f t="shared" si="600"/>
        <v>336377.91</v>
      </c>
      <c r="N1330" s="5">
        <f>VLOOKUP(CONCATENATE(A1330,"-6"),'Restated Depr'!$B$6:$G$7674,6,0)</f>
        <v>2.5500000000000002E-2</v>
      </c>
      <c r="O1330" s="29">
        <f t="shared" si="601"/>
        <v>714.8030587500001</v>
      </c>
      <c r="P1330" s="29">
        <f t="shared" si="602"/>
        <v>0</v>
      </c>
      <c r="Q1330" t="s">
        <v>7819</v>
      </c>
      <c r="R1330" s="5"/>
    </row>
    <row r="1331" spans="1:18" ht="15.75" hidden="1" thickBot="1">
      <c r="A1331" t="s">
        <v>99</v>
      </c>
      <c r="C1331" s="224" t="s">
        <v>637</v>
      </c>
      <c r="D1331" s="22"/>
      <c r="E1331" s="323" t="s">
        <v>606</v>
      </c>
      <c r="F1331" s="1"/>
      <c r="G1331" s="5"/>
      <c r="H1331" s="310">
        <f>SUM(H1319:H1330)</f>
        <v>9827.7999999999975</v>
      </c>
      <c r="I1331" s="10"/>
      <c r="J1331" s="10"/>
      <c r="K1331" s="32">
        <f>SUM(K1319:K1330)</f>
        <v>9827.8412704999992</v>
      </c>
      <c r="L1331" s="28">
        <f>SUM(L1319:L1330)</f>
        <v>4.1270500002156041E-2</v>
      </c>
      <c r="M1331" s="10"/>
      <c r="N1331" s="5"/>
      <c r="O1331" s="28">
        <f>SUM(O1319:O1330)</f>
        <v>8577.636704999999</v>
      </c>
      <c r="P1331" s="28">
        <f>SUM(P1319:P1330)</f>
        <v>-1250.2045654999993</v>
      </c>
    </row>
    <row r="1332" spans="1:18" hidden="1">
      <c r="A1332" t="s">
        <v>100</v>
      </c>
      <c r="B1332" t="s">
        <v>1825</v>
      </c>
      <c r="C1332" s="224" t="s">
        <v>7842</v>
      </c>
      <c r="D1332" s="221">
        <v>316.08999999999997</v>
      </c>
      <c r="E1332" s="324">
        <v>42947</v>
      </c>
      <c r="F1332" s="9">
        <v>6163</v>
      </c>
      <c r="G1332" s="18">
        <v>1.55E-2</v>
      </c>
      <c r="H1332" s="299">
        <v>7.96</v>
      </c>
      <c r="I1332" s="15">
        <v>6163</v>
      </c>
      <c r="J1332" s="11">
        <f t="shared" ref="J1332:J1343" si="603">G1332</f>
        <v>1.55E-2</v>
      </c>
      <c r="K1332" s="31">
        <f t="shared" ref="K1332:K1343" si="604">I1332*J1332/12</f>
        <v>7.9605416666666668</v>
      </c>
      <c r="L1332" s="289">
        <f t="shared" ref="L1332:L1343" si="605">K1332-H1332</f>
        <v>5.4166666666688457E-4</v>
      </c>
      <c r="M1332" s="15">
        <f t="shared" ref="M1332:M1343" si="606">I1332</f>
        <v>6163</v>
      </c>
      <c r="N1332" s="5">
        <f>VLOOKUP(CONCATENATE(A1332,"-6"),'Restated Depr'!$B$6:$G$7674,6,0)</f>
        <v>8.7999999999999988E-3</v>
      </c>
      <c r="O1332" s="289">
        <f t="shared" ref="O1332:O1343" si="607">M1332*N1332/12</f>
        <v>4.5195333333333325</v>
      </c>
      <c r="P1332" s="289">
        <f t="shared" ref="P1332:P1343" si="608">O1332-K1332</f>
        <v>-3.4410083333333343</v>
      </c>
      <c r="Q1332" t="s">
        <v>7819</v>
      </c>
    </row>
    <row r="1333" spans="1:18" hidden="1">
      <c r="A1333" t="s">
        <v>100</v>
      </c>
      <c r="B1333" t="s">
        <v>1826</v>
      </c>
      <c r="C1333" s="224" t="s">
        <v>7842</v>
      </c>
      <c r="D1333" s="221">
        <v>316.08999999999997</v>
      </c>
      <c r="E1333" s="324">
        <v>42978</v>
      </c>
      <c r="F1333" s="1">
        <v>6163</v>
      </c>
      <c r="G1333" s="18">
        <v>1.55E-2</v>
      </c>
      <c r="H1333" s="298">
        <v>7.96</v>
      </c>
      <c r="I1333" s="10">
        <v>6163</v>
      </c>
      <c r="J1333" s="11">
        <f t="shared" si="603"/>
        <v>1.55E-2</v>
      </c>
      <c r="K1333" s="30">
        <f t="shared" si="604"/>
        <v>7.9605416666666668</v>
      </c>
      <c r="L1333" s="29">
        <f t="shared" si="605"/>
        <v>5.4166666666688457E-4</v>
      </c>
      <c r="M1333" s="10">
        <f t="shared" si="606"/>
        <v>6163</v>
      </c>
      <c r="N1333" s="5">
        <f>VLOOKUP(CONCATENATE(A1333,"-6"),'Restated Depr'!$B$6:$G$7674,6,0)</f>
        <v>8.7999999999999988E-3</v>
      </c>
      <c r="O1333" s="29">
        <f t="shared" si="607"/>
        <v>4.5195333333333325</v>
      </c>
      <c r="P1333" s="29">
        <f t="shared" si="608"/>
        <v>-3.4410083333333343</v>
      </c>
      <c r="Q1333" t="s">
        <v>7819</v>
      </c>
    </row>
    <row r="1334" spans="1:18" hidden="1">
      <c r="A1334" t="s">
        <v>100</v>
      </c>
      <c r="B1334" t="s">
        <v>1827</v>
      </c>
      <c r="C1334" s="224" t="s">
        <v>7842</v>
      </c>
      <c r="D1334" s="221">
        <v>316.08999999999997</v>
      </c>
      <c r="E1334" s="324">
        <v>43008</v>
      </c>
      <c r="F1334" s="1">
        <v>6163</v>
      </c>
      <c r="G1334" s="18">
        <v>1.55E-2</v>
      </c>
      <c r="H1334" s="298">
        <v>7.96</v>
      </c>
      <c r="I1334" s="10">
        <v>6163</v>
      </c>
      <c r="J1334" s="11">
        <f t="shared" si="603"/>
        <v>1.55E-2</v>
      </c>
      <c r="K1334" s="30">
        <f t="shared" si="604"/>
        <v>7.9605416666666668</v>
      </c>
      <c r="L1334" s="29">
        <f t="shared" si="605"/>
        <v>5.4166666666688457E-4</v>
      </c>
      <c r="M1334" s="10">
        <f t="shared" si="606"/>
        <v>6163</v>
      </c>
      <c r="N1334" s="5">
        <f>VLOOKUP(CONCATENATE(A1334,"-6"),'Restated Depr'!$B$6:$G$7674,6,0)</f>
        <v>8.7999999999999988E-3</v>
      </c>
      <c r="O1334" s="29">
        <f t="shared" si="607"/>
        <v>4.5195333333333325</v>
      </c>
      <c r="P1334" s="29">
        <f t="shared" si="608"/>
        <v>-3.4410083333333343</v>
      </c>
      <c r="Q1334" t="s">
        <v>7819</v>
      </c>
    </row>
    <row r="1335" spans="1:18" hidden="1">
      <c r="A1335" t="s">
        <v>100</v>
      </c>
      <c r="B1335" t="s">
        <v>1828</v>
      </c>
      <c r="C1335" s="224" t="s">
        <v>7842</v>
      </c>
      <c r="D1335" s="221">
        <v>316.08999999999997</v>
      </c>
      <c r="E1335" s="324">
        <v>43039</v>
      </c>
      <c r="F1335" s="1">
        <v>6163</v>
      </c>
      <c r="G1335" s="18">
        <v>1.55E-2</v>
      </c>
      <c r="H1335" s="298">
        <v>7.96</v>
      </c>
      <c r="I1335" s="10">
        <v>6163</v>
      </c>
      <c r="J1335" s="11">
        <f t="shared" si="603"/>
        <v>1.55E-2</v>
      </c>
      <c r="K1335" s="30">
        <f t="shared" si="604"/>
        <v>7.9605416666666668</v>
      </c>
      <c r="L1335" s="29">
        <f t="shared" si="605"/>
        <v>5.4166666666688457E-4</v>
      </c>
      <c r="M1335" s="10">
        <f t="shared" si="606"/>
        <v>6163</v>
      </c>
      <c r="N1335" s="5">
        <f>VLOOKUP(CONCATENATE(A1335,"-6"),'Restated Depr'!$B$6:$G$7674,6,0)</f>
        <v>8.7999999999999988E-3</v>
      </c>
      <c r="O1335" s="29">
        <f t="shared" si="607"/>
        <v>4.5195333333333325</v>
      </c>
      <c r="P1335" s="29">
        <f t="shared" si="608"/>
        <v>-3.4410083333333343</v>
      </c>
      <c r="Q1335" t="s">
        <v>7819</v>
      </c>
    </row>
    <row r="1336" spans="1:18" hidden="1">
      <c r="A1336" t="s">
        <v>100</v>
      </c>
      <c r="B1336" t="s">
        <v>1829</v>
      </c>
      <c r="C1336" s="224" t="s">
        <v>7842</v>
      </c>
      <c r="D1336" s="221">
        <v>316.08999999999997</v>
      </c>
      <c r="E1336" s="324">
        <v>43069</v>
      </c>
      <c r="F1336" s="1">
        <v>6163</v>
      </c>
      <c r="G1336" s="18">
        <v>1.55E-2</v>
      </c>
      <c r="H1336" s="298">
        <v>7.96</v>
      </c>
      <c r="I1336" s="10">
        <v>6163</v>
      </c>
      <c r="J1336" s="11">
        <f t="shared" si="603"/>
        <v>1.55E-2</v>
      </c>
      <c r="K1336" s="30">
        <f t="shared" si="604"/>
        <v>7.9605416666666668</v>
      </c>
      <c r="L1336" s="29">
        <f t="shared" si="605"/>
        <v>5.4166666666688457E-4</v>
      </c>
      <c r="M1336" s="10">
        <f t="shared" si="606"/>
        <v>6163</v>
      </c>
      <c r="N1336" s="5">
        <f>VLOOKUP(CONCATENATE(A1336,"-6"),'Restated Depr'!$B$6:$G$7674,6,0)</f>
        <v>8.7999999999999988E-3</v>
      </c>
      <c r="O1336" s="29">
        <f t="shared" si="607"/>
        <v>4.5195333333333325</v>
      </c>
      <c r="P1336" s="29">
        <f t="shared" si="608"/>
        <v>-3.4410083333333343</v>
      </c>
      <c r="Q1336" t="s">
        <v>7819</v>
      </c>
    </row>
    <row r="1337" spans="1:18" hidden="1">
      <c r="A1337" t="s">
        <v>100</v>
      </c>
      <c r="B1337" t="s">
        <v>1830</v>
      </c>
      <c r="C1337" s="224" t="s">
        <v>7842</v>
      </c>
      <c r="D1337" s="221">
        <v>316.08999999999997</v>
      </c>
      <c r="E1337" s="324">
        <v>43100</v>
      </c>
      <c r="F1337" s="1">
        <v>6163</v>
      </c>
      <c r="G1337" s="18">
        <v>1.2699999999999999E-2</v>
      </c>
      <c r="H1337" s="298">
        <v>6.52</v>
      </c>
      <c r="I1337" s="10">
        <v>6163</v>
      </c>
      <c r="J1337" s="11">
        <f t="shared" si="603"/>
        <v>1.2699999999999999E-2</v>
      </c>
      <c r="K1337" s="30">
        <f t="shared" si="604"/>
        <v>6.5225083333333336</v>
      </c>
      <c r="L1337" s="29">
        <f t="shared" si="605"/>
        <v>2.5083333333340008E-3</v>
      </c>
      <c r="M1337" s="10">
        <f t="shared" si="606"/>
        <v>6163</v>
      </c>
      <c r="N1337" s="5">
        <f>VLOOKUP(CONCATENATE(A1337,"-6"),'Restated Depr'!$B$6:$G$7674,6,0)</f>
        <v>8.7999999999999988E-3</v>
      </c>
      <c r="O1337" s="29">
        <f t="shared" si="607"/>
        <v>4.5195333333333325</v>
      </c>
      <c r="P1337" s="29">
        <f t="shared" si="608"/>
        <v>-2.0029750000000011</v>
      </c>
      <c r="Q1337" t="s">
        <v>7819</v>
      </c>
    </row>
    <row r="1338" spans="1:18" hidden="1">
      <c r="A1338" t="s">
        <v>100</v>
      </c>
      <c r="B1338" t="s">
        <v>1831</v>
      </c>
      <c r="C1338" s="224" t="s">
        <v>7842</v>
      </c>
      <c r="D1338" s="221">
        <v>316.08999999999997</v>
      </c>
      <c r="E1338" s="324">
        <v>43131</v>
      </c>
      <c r="F1338" s="1">
        <v>6163</v>
      </c>
      <c r="G1338" s="5">
        <v>8.7999999999999988E-3</v>
      </c>
      <c r="H1338" s="298">
        <v>4.5199999999999996</v>
      </c>
      <c r="I1338" s="10">
        <v>6163</v>
      </c>
      <c r="J1338" s="11">
        <f t="shared" si="603"/>
        <v>8.7999999999999988E-3</v>
      </c>
      <c r="K1338" s="30">
        <f t="shared" si="604"/>
        <v>4.5195333333333325</v>
      </c>
      <c r="L1338" s="29">
        <f t="shared" si="605"/>
        <v>-4.6666666666705936E-4</v>
      </c>
      <c r="M1338" s="10">
        <f t="shared" si="606"/>
        <v>6163</v>
      </c>
      <c r="N1338" s="5">
        <f>VLOOKUP(CONCATENATE(A1338,"-6"),'Restated Depr'!$B$6:$G$7674,6,0)</f>
        <v>8.7999999999999988E-3</v>
      </c>
      <c r="O1338" s="29">
        <f t="shared" si="607"/>
        <v>4.5195333333333325</v>
      </c>
      <c r="P1338" s="29">
        <f t="shared" si="608"/>
        <v>0</v>
      </c>
      <c r="Q1338" t="s">
        <v>7819</v>
      </c>
    </row>
    <row r="1339" spans="1:18" hidden="1">
      <c r="A1339" t="s">
        <v>100</v>
      </c>
      <c r="B1339" t="s">
        <v>1832</v>
      </c>
      <c r="C1339" s="224" t="s">
        <v>7842</v>
      </c>
      <c r="D1339" s="221">
        <v>316.08999999999997</v>
      </c>
      <c r="E1339" s="324">
        <v>43159</v>
      </c>
      <c r="F1339" s="1">
        <v>6163</v>
      </c>
      <c r="G1339" s="5">
        <v>8.7999999999999988E-3</v>
      </c>
      <c r="H1339" s="298">
        <v>4.5199999999999996</v>
      </c>
      <c r="I1339" s="10">
        <v>6163</v>
      </c>
      <c r="J1339" s="11">
        <f t="shared" si="603"/>
        <v>8.7999999999999988E-3</v>
      </c>
      <c r="K1339" s="30">
        <f t="shared" si="604"/>
        <v>4.5195333333333325</v>
      </c>
      <c r="L1339" s="29">
        <f t="shared" si="605"/>
        <v>-4.6666666666705936E-4</v>
      </c>
      <c r="M1339" s="10">
        <f t="shared" si="606"/>
        <v>6163</v>
      </c>
      <c r="N1339" s="5">
        <f>VLOOKUP(CONCATENATE(A1339,"-6"),'Restated Depr'!$B$6:$G$7674,6,0)</f>
        <v>8.7999999999999988E-3</v>
      </c>
      <c r="O1339" s="29">
        <f t="shared" si="607"/>
        <v>4.5195333333333325</v>
      </c>
      <c r="P1339" s="29">
        <f t="shared" si="608"/>
        <v>0</v>
      </c>
      <c r="Q1339" t="s">
        <v>7819</v>
      </c>
    </row>
    <row r="1340" spans="1:18" hidden="1">
      <c r="A1340" t="s">
        <v>100</v>
      </c>
      <c r="B1340" t="s">
        <v>1833</v>
      </c>
      <c r="C1340" s="224" t="s">
        <v>7842</v>
      </c>
      <c r="D1340" s="221">
        <v>316.08999999999997</v>
      </c>
      <c r="E1340" s="324">
        <v>43190</v>
      </c>
      <c r="F1340" s="1">
        <v>6163</v>
      </c>
      <c r="G1340" s="5">
        <v>8.7999999999999988E-3</v>
      </c>
      <c r="H1340" s="298">
        <v>4.5199999999999996</v>
      </c>
      <c r="I1340" s="10">
        <v>6163</v>
      </c>
      <c r="J1340" s="11">
        <f t="shared" si="603"/>
        <v>8.7999999999999988E-3</v>
      </c>
      <c r="K1340" s="30">
        <f t="shared" si="604"/>
        <v>4.5195333333333325</v>
      </c>
      <c r="L1340" s="29">
        <f t="shared" si="605"/>
        <v>-4.6666666666705936E-4</v>
      </c>
      <c r="M1340" s="10">
        <f t="shared" si="606"/>
        <v>6163</v>
      </c>
      <c r="N1340" s="5">
        <f>VLOOKUP(CONCATENATE(A1340,"-6"),'Restated Depr'!$B$6:$G$7674,6,0)</f>
        <v>8.7999999999999988E-3</v>
      </c>
      <c r="O1340" s="29">
        <f t="shared" si="607"/>
        <v>4.5195333333333325</v>
      </c>
      <c r="P1340" s="29">
        <f t="shared" si="608"/>
        <v>0</v>
      </c>
      <c r="Q1340" t="s">
        <v>7819</v>
      </c>
    </row>
    <row r="1341" spans="1:18" hidden="1">
      <c r="A1341" t="s">
        <v>100</v>
      </c>
      <c r="B1341" t="s">
        <v>1834</v>
      </c>
      <c r="C1341" s="224" t="s">
        <v>7842</v>
      </c>
      <c r="D1341" s="221">
        <v>316.08999999999997</v>
      </c>
      <c r="E1341" s="324">
        <v>43220</v>
      </c>
      <c r="F1341" s="1">
        <v>6163</v>
      </c>
      <c r="G1341" s="5">
        <v>8.7999999999999988E-3</v>
      </c>
      <c r="H1341" s="298">
        <v>4.5199999999999996</v>
      </c>
      <c r="I1341" s="10">
        <v>6163</v>
      </c>
      <c r="J1341" s="11">
        <f t="shared" si="603"/>
        <v>8.7999999999999988E-3</v>
      </c>
      <c r="K1341" s="30">
        <f t="shared" si="604"/>
        <v>4.5195333333333325</v>
      </c>
      <c r="L1341" s="29">
        <f t="shared" si="605"/>
        <v>-4.6666666666705936E-4</v>
      </c>
      <c r="M1341" s="10">
        <f t="shared" si="606"/>
        <v>6163</v>
      </c>
      <c r="N1341" s="5">
        <f>VLOOKUP(CONCATENATE(A1341,"-6"),'Restated Depr'!$B$6:$G$7674,6,0)</f>
        <v>8.7999999999999988E-3</v>
      </c>
      <c r="O1341" s="29">
        <f t="shared" si="607"/>
        <v>4.5195333333333325</v>
      </c>
      <c r="P1341" s="29">
        <f t="shared" si="608"/>
        <v>0</v>
      </c>
      <c r="Q1341" t="s">
        <v>7819</v>
      </c>
    </row>
    <row r="1342" spans="1:18" hidden="1">
      <c r="A1342" t="s">
        <v>100</v>
      </c>
      <c r="B1342" t="s">
        <v>1835</v>
      </c>
      <c r="C1342" s="224" t="s">
        <v>7842</v>
      </c>
      <c r="D1342" s="221">
        <v>316.08999999999997</v>
      </c>
      <c r="E1342" s="324">
        <v>43251</v>
      </c>
      <c r="F1342" s="1">
        <v>6163</v>
      </c>
      <c r="G1342" s="5">
        <v>8.7999999999999988E-3</v>
      </c>
      <c r="H1342" s="298">
        <v>4.5199999999999996</v>
      </c>
      <c r="I1342" s="10">
        <v>6163</v>
      </c>
      <c r="J1342" s="11">
        <f t="shared" si="603"/>
        <v>8.7999999999999988E-3</v>
      </c>
      <c r="K1342" s="30">
        <f t="shared" si="604"/>
        <v>4.5195333333333325</v>
      </c>
      <c r="L1342" s="29">
        <f t="shared" si="605"/>
        <v>-4.6666666666705936E-4</v>
      </c>
      <c r="M1342" s="10">
        <f t="shared" si="606"/>
        <v>6163</v>
      </c>
      <c r="N1342" s="5">
        <f>VLOOKUP(CONCATENATE(A1342,"-6"),'Restated Depr'!$B$6:$G$7674,6,0)</f>
        <v>8.7999999999999988E-3</v>
      </c>
      <c r="O1342" s="29">
        <f t="shared" si="607"/>
        <v>4.5195333333333325</v>
      </c>
      <c r="P1342" s="29">
        <f t="shared" si="608"/>
        <v>0</v>
      </c>
      <c r="Q1342" t="s">
        <v>7819</v>
      </c>
    </row>
    <row r="1343" spans="1:18" hidden="1">
      <c r="A1343" t="s">
        <v>100</v>
      </c>
      <c r="B1343" t="s">
        <v>1836</v>
      </c>
      <c r="C1343" s="224" t="s">
        <v>7842</v>
      </c>
      <c r="D1343" s="221">
        <v>316.08999999999997</v>
      </c>
      <c r="E1343" s="324">
        <v>43281</v>
      </c>
      <c r="F1343" s="1">
        <v>6163</v>
      </c>
      <c r="G1343" s="5">
        <v>8.7999999999999988E-3</v>
      </c>
      <c r="H1343" s="298">
        <v>4.5199999999999996</v>
      </c>
      <c r="I1343" s="10">
        <v>6163</v>
      </c>
      <c r="J1343" s="11">
        <f t="shared" si="603"/>
        <v>8.7999999999999988E-3</v>
      </c>
      <c r="K1343" s="30">
        <f t="shared" si="604"/>
        <v>4.5195333333333325</v>
      </c>
      <c r="L1343" s="29">
        <f t="shared" si="605"/>
        <v>-4.6666666666705936E-4</v>
      </c>
      <c r="M1343" s="10">
        <f t="shared" si="606"/>
        <v>6163</v>
      </c>
      <c r="N1343" s="5">
        <f>VLOOKUP(CONCATENATE(A1343,"-6"),'Restated Depr'!$B$6:$G$7674,6,0)</f>
        <v>8.7999999999999988E-3</v>
      </c>
      <c r="O1343" s="29">
        <f t="shared" si="607"/>
        <v>4.5195333333333325</v>
      </c>
      <c r="P1343" s="29">
        <f t="shared" si="608"/>
        <v>0</v>
      </c>
      <c r="Q1343" t="s">
        <v>7819</v>
      </c>
      <c r="R1343" s="5"/>
    </row>
    <row r="1344" spans="1:18" ht="15.75" hidden="1" thickBot="1">
      <c r="A1344" t="s">
        <v>100</v>
      </c>
      <c r="C1344" s="224" t="s">
        <v>637</v>
      </c>
      <c r="D1344" s="22"/>
      <c r="E1344" s="323" t="s">
        <v>606</v>
      </c>
      <c r="F1344" s="1"/>
      <c r="G1344" s="5"/>
      <c r="H1344" s="310">
        <f>SUM(H1332:H1343)</f>
        <v>73.439999999999969</v>
      </c>
      <c r="I1344" s="10"/>
      <c r="J1344" s="10"/>
      <c r="K1344" s="32">
        <f>SUM(K1332:K1343)</f>
        <v>73.442416666666659</v>
      </c>
      <c r="L1344" s="28">
        <f>SUM(L1332:L1343)</f>
        <v>2.4166666666660674E-3</v>
      </c>
      <c r="M1344" s="10"/>
      <c r="N1344" s="5"/>
      <c r="O1344" s="28">
        <f>SUM(O1332:O1343)</f>
        <v>54.234400000000001</v>
      </c>
      <c r="P1344" s="28">
        <f>SUM(P1332:P1343)</f>
        <v>-19.208016666666673</v>
      </c>
    </row>
    <row r="1345" spans="1:18" hidden="1">
      <c r="A1345" t="s">
        <v>101</v>
      </c>
      <c r="B1345" t="s">
        <v>1837</v>
      </c>
      <c r="C1345" s="224" t="s">
        <v>7842</v>
      </c>
      <c r="D1345" s="221">
        <v>316.10000000000002</v>
      </c>
      <c r="E1345" s="324">
        <v>42947</v>
      </c>
      <c r="F1345" s="9">
        <v>152757</v>
      </c>
      <c r="G1345" s="18">
        <v>2.7987100000000001E-2</v>
      </c>
      <c r="H1345" s="299">
        <v>356.27</v>
      </c>
      <c r="I1345" s="15">
        <v>152757</v>
      </c>
      <c r="J1345" s="11">
        <f t="shared" ref="J1345:J1356" si="609">G1345</f>
        <v>2.7987100000000001E-2</v>
      </c>
      <c r="K1345" s="31">
        <f t="shared" ref="K1345:K1356" si="610">I1345*J1345/12</f>
        <v>356.26878622499999</v>
      </c>
      <c r="L1345" s="289">
        <f t="shared" ref="L1345:L1356" si="611">K1345-H1345</f>
        <v>-1.2137749999965308E-3</v>
      </c>
      <c r="M1345" s="15">
        <f t="shared" ref="M1345:M1356" si="612">I1345</f>
        <v>152757</v>
      </c>
      <c r="N1345" s="5">
        <f>VLOOKUP(CONCATENATE(A1345,"-6"),'Restated Depr'!$B$6:$G$7674,6,0)</f>
        <v>2.7300000000000001E-2</v>
      </c>
      <c r="O1345" s="289">
        <f t="shared" ref="O1345:O1356" si="613">M1345*N1345/12</f>
        <v>347.522175</v>
      </c>
      <c r="P1345" s="289">
        <f t="shared" ref="P1345:P1356" si="614">O1345-K1345</f>
        <v>-8.746611224999981</v>
      </c>
      <c r="Q1345" t="s">
        <v>7819</v>
      </c>
    </row>
    <row r="1346" spans="1:18" hidden="1">
      <c r="A1346" t="s">
        <v>101</v>
      </c>
      <c r="B1346" t="s">
        <v>1838</v>
      </c>
      <c r="C1346" s="224" t="s">
        <v>7842</v>
      </c>
      <c r="D1346" s="221">
        <v>316.10000000000002</v>
      </c>
      <c r="E1346" s="324">
        <v>42978</v>
      </c>
      <c r="F1346" s="1">
        <v>152757</v>
      </c>
      <c r="G1346" s="18">
        <v>2.7987100000000001E-2</v>
      </c>
      <c r="H1346" s="298">
        <v>356.27</v>
      </c>
      <c r="I1346" s="10">
        <v>152757</v>
      </c>
      <c r="J1346" s="11">
        <f t="shared" si="609"/>
        <v>2.7987100000000001E-2</v>
      </c>
      <c r="K1346" s="30">
        <f t="shared" si="610"/>
        <v>356.26878622499999</v>
      </c>
      <c r="L1346" s="29">
        <f t="shared" si="611"/>
        <v>-1.2137749999965308E-3</v>
      </c>
      <c r="M1346" s="10">
        <f t="shared" si="612"/>
        <v>152757</v>
      </c>
      <c r="N1346" s="5">
        <f>VLOOKUP(CONCATENATE(A1346,"-6"),'Restated Depr'!$B$6:$G$7674,6,0)</f>
        <v>2.7300000000000001E-2</v>
      </c>
      <c r="O1346" s="29">
        <f t="shared" si="613"/>
        <v>347.522175</v>
      </c>
      <c r="P1346" s="29">
        <f t="shared" si="614"/>
        <v>-8.746611224999981</v>
      </c>
      <c r="Q1346" t="s">
        <v>7819</v>
      </c>
    </row>
    <row r="1347" spans="1:18" hidden="1">
      <c r="A1347" t="s">
        <v>101</v>
      </c>
      <c r="B1347" t="s">
        <v>1839</v>
      </c>
      <c r="C1347" s="224" t="s">
        <v>7842</v>
      </c>
      <c r="D1347" s="221">
        <v>316.10000000000002</v>
      </c>
      <c r="E1347" s="324">
        <v>43008</v>
      </c>
      <c r="F1347" s="1">
        <v>152757</v>
      </c>
      <c r="G1347" s="18">
        <v>2.7987100000000001E-2</v>
      </c>
      <c r="H1347" s="298">
        <v>356.27</v>
      </c>
      <c r="I1347" s="10">
        <v>152757</v>
      </c>
      <c r="J1347" s="11">
        <f t="shared" si="609"/>
        <v>2.7987100000000001E-2</v>
      </c>
      <c r="K1347" s="30">
        <f t="shared" si="610"/>
        <v>356.26878622499999</v>
      </c>
      <c r="L1347" s="29">
        <f t="shared" si="611"/>
        <v>-1.2137749999965308E-3</v>
      </c>
      <c r="M1347" s="10">
        <f t="shared" si="612"/>
        <v>152757</v>
      </c>
      <c r="N1347" s="5">
        <f>VLOOKUP(CONCATENATE(A1347,"-6"),'Restated Depr'!$B$6:$G$7674,6,0)</f>
        <v>2.7300000000000001E-2</v>
      </c>
      <c r="O1347" s="29">
        <f t="shared" si="613"/>
        <v>347.522175</v>
      </c>
      <c r="P1347" s="29">
        <f t="shared" si="614"/>
        <v>-8.746611224999981</v>
      </c>
      <c r="Q1347" t="s">
        <v>7819</v>
      </c>
    </row>
    <row r="1348" spans="1:18" hidden="1">
      <c r="A1348" t="s">
        <v>101</v>
      </c>
      <c r="B1348" t="s">
        <v>1840</v>
      </c>
      <c r="C1348" s="224" t="s">
        <v>7842</v>
      </c>
      <c r="D1348" s="221">
        <v>316.10000000000002</v>
      </c>
      <c r="E1348" s="324">
        <v>43039</v>
      </c>
      <c r="F1348" s="1">
        <v>152757</v>
      </c>
      <c r="G1348" s="18">
        <v>2.7987100000000001E-2</v>
      </c>
      <c r="H1348" s="298">
        <v>356.27</v>
      </c>
      <c r="I1348" s="10">
        <v>152757</v>
      </c>
      <c r="J1348" s="11">
        <f t="shared" si="609"/>
        <v>2.7987100000000001E-2</v>
      </c>
      <c r="K1348" s="30">
        <f t="shared" si="610"/>
        <v>356.26878622499999</v>
      </c>
      <c r="L1348" s="29">
        <f t="shared" si="611"/>
        <v>-1.2137749999965308E-3</v>
      </c>
      <c r="M1348" s="10">
        <f t="shared" si="612"/>
        <v>152757</v>
      </c>
      <c r="N1348" s="5">
        <f>VLOOKUP(CONCATENATE(A1348,"-6"),'Restated Depr'!$B$6:$G$7674,6,0)</f>
        <v>2.7300000000000001E-2</v>
      </c>
      <c r="O1348" s="29">
        <f t="shared" si="613"/>
        <v>347.522175</v>
      </c>
      <c r="P1348" s="29">
        <f t="shared" si="614"/>
        <v>-8.746611224999981</v>
      </c>
      <c r="Q1348" t="s">
        <v>7819</v>
      </c>
    </row>
    <row r="1349" spans="1:18" hidden="1">
      <c r="A1349" t="s">
        <v>101</v>
      </c>
      <c r="B1349" t="s">
        <v>1841</v>
      </c>
      <c r="C1349" s="224" t="s">
        <v>7842</v>
      </c>
      <c r="D1349" s="221">
        <v>316.10000000000002</v>
      </c>
      <c r="E1349" s="324">
        <v>43069</v>
      </c>
      <c r="F1349" s="1">
        <v>152757</v>
      </c>
      <c r="G1349" s="18">
        <v>2.7987100000000001E-2</v>
      </c>
      <c r="H1349" s="298">
        <v>356.27</v>
      </c>
      <c r="I1349" s="10">
        <v>152757</v>
      </c>
      <c r="J1349" s="11">
        <f t="shared" si="609"/>
        <v>2.7987100000000001E-2</v>
      </c>
      <c r="K1349" s="30">
        <f t="shared" si="610"/>
        <v>356.26878622499999</v>
      </c>
      <c r="L1349" s="29">
        <f t="shared" si="611"/>
        <v>-1.2137749999965308E-3</v>
      </c>
      <c r="M1349" s="10">
        <f t="shared" si="612"/>
        <v>152757</v>
      </c>
      <c r="N1349" s="5">
        <f>VLOOKUP(CONCATENATE(A1349,"-6"),'Restated Depr'!$B$6:$G$7674,6,0)</f>
        <v>2.7300000000000001E-2</v>
      </c>
      <c r="O1349" s="29">
        <f t="shared" si="613"/>
        <v>347.522175</v>
      </c>
      <c r="P1349" s="29">
        <f t="shared" si="614"/>
        <v>-8.746611224999981</v>
      </c>
      <c r="Q1349" t="s">
        <v>7819</v>
      </c>
    </row>
    <row r="1350" spans="1:18" hidden="1">
      <c r="A1350" t="s">
        <v>101</v>
      </c>
      <c r="B1350" t="s">
        <v>1842</v>
      </c>
      <c r="C1350" s="224" t="s">
        <v>7842</v>
      </c>
      <c r="D1350" s="221">
        <v>316.10000000000002</v>
      </c>
      <c r="E1350" s="324">
        <v>43100</v>
      </c>
      <c r="F1350" s="1">
        <v>152757</v>
      </c>
      <c r="G1350" s="18">
        <v>2.7699999999999999E-2</v>
      </c>
      <c r="H1350" s="298">
        <v>352.60999999999996</v>
      </c>
      <c r="I1350" s="10">
        <v>152757</v>
      </c>
      <c r="J1350" s="11">
        <f t="shared" si="609"/>
        <v>2.7699999999999999E-2</v>
      </c>
      <c r="K1350" s="30">
        <f t="shared" si="610"/>
        <v>352.61407499999996</v>
      </c>
      <c r="L1350" s="29">
        <f t="shared" si="611"/>
        <v>4.0750000000002728E-3</v>
      </c>
      <c r="M1350" s="10">
        <f t="shared" si="612"/>
        <v>152757</v>
      </c>
      <c r="N1350" s="5">
        <f>VLOOKUP(CONCATENATE(A1350,"-6"),'Restated Depr'!$B$6:$G$7674,6,0)</f>
        <v>2.7300000000000001E-2</v>
      </c>
      <c r="O1350" s="29">
        <f t="shared" si="613"/>
        <v>347.522175</v>
      </c>
      <c r="P1350" s="29">
        <f t="shared" si="614"/>
        <v>-5.0918999999999528</v>
      </c>
      <c r="Q1350" t="s">
        <v>7819</v>
      </c>
    </row>
    <row r="1351" spans="1:18" hidden="1">
      <c r="A1351" t="s">
        <v>101</v>
      </c>
      <c r="B1351" t="s">
        <v>1843</v>
      </c>
      <c r="C1351" s="224" t="s">
        <v>7842</v>
      </c>
      <c r="D1351" s="221">
        <v>316.10000000000002</v>
      </c>
      <c r="E1351" s="324">
        <v>43131</v>
      </c>
      <c r="F1351" s="1">
        <v>152757</v>
      </c>
      <c r="G1351" s="5">
        <v>2.7300000000000001E-2</v>
      </c>
      <c r="H1351" s="298">
        <v>347.52</v>
      </c>
      <c r="I1351" s="10">
        <v>152757</v>
      </c>
      <c r="J1351" s="11">
        <f t="shared" si="609"/>
        <v>2.7300000000000001E-2</v>
      </c>
      <c r="K1351" s="30">
        <f t="shared" si="610"/>
        <v>347.522175</v>
      </c>
      <c r="L1351" s="29">
        <f t="shared" si="611"/>
        <v>2.1750000000224645E-3</v>
      </c>
      <c r="M1351" s="10">
        <f t="shared" si="612"/>
        <v>152757</v>
      </c>
      <c r="N1351" s="5">
        <f>VLOOKUP(CONCATENATE(A1351,"-6"),'Restated Depr'!$B$6:$G$7674,6,0)</f>
        <v>2.7300000000000001E-2</v>
      </c>
      <c r="O1351" s="29">
        <f t="shared" si="613"/>
        <v>347.522175</v>
      </c>
      <c r="P1351" s="29">
        <f t="shared" si="614"/>
        <v>0</v>
      </c>
      <c r="Q1351" t="s">
        <v>7819</v>
      </c>
    </row>
    <row r="1352" spans="1:18" hidden="1">
      <c r="A1352" t="s">
        <v>101</v>
      </c>
      <c r="B1352" t="s">
        <v>1844</v>
      </c>
      <c r="C1352" s="224" t="s">
        <v>7842</v>
      </c>
      <c r="D1352" s="221">
        <v>316.10000000000002</v>
      </c>
      <c r="E1352" s="324">
        <v>43159</v>
      </c>
      <c r="F1352" s="1">
        <v>152757</v>
      </c>
      <c r="G1352" s="5">
        <v>2.7300000000000001E-2</v>
      </c>
      <c r="H1352" s="298">
        <v>347.52</v>
      </c>
      <c r="I1352" s="10">
        <v>152757</v>
      </c>
      <c r="J1352" s="11">
        <f t="shared" si="609"/>
        <v>2.7300000000000001E-2</v>
      </c>
      <c r="K1352" s="30">
        <f t="shared" si="610"/>
        <v>347.522175</v>
      </c>
      <c r="L1352" s="29">
        <f t="shared" si="611"/>
        <v>2.1750000000224645E-3</v>
      </c>
      <c r="M1352" s="10">
        <f t="shared" si="612"/>
        <v>152757</v>
      </c>
      <c r="N1352" s="5">
        <f>VLOOKUP(CONCATENATE(A1352,"-6"),'Restated Depr'!$B$6:$G$7674,6,0)</f>
        <v>2.7300000000000001E-2</v>
      </c>
      <c r="O1352" s="29">
        <f t="shared" si="613"/>
        <v>347.522175</v>
      </c>
      <c r="P1352" s="29">
        <f t="shared" si="614"/>
        <v>0</v>
      </c>
      <c r="Q1352" t="s">
        <v>7819</v>
      </c>
    </row>
    <row r="1353" spans="1:18" hidden="1">
      <c r="A1353" t="s">
        <v>101</v>
      </c>
      <c r="B1353" t="s">
        <v>1845</v>
      </c>
      <c r="C1353" s="224" t="s">
        <v>7842</v>
      </c>
      <c r="D1353" s="221">
        <v>316.10000000000002</v>
      </c>
      <c r="E1353" s="324">
        <v>43190</v>
      </c>
      <c r="F1353" s="1">
        <v>152757</v>
      </c>
      <c r="G1353" s="5">
        <v>2.7300000000000001E-2</v>
      </c>
      <c r="H1353" s="298">
        <v>347.52</v>
      </c>
      <c r="I1353" s="10">
        <v>152757</v>
      </c>
      <c r="J1353" s="11">
        <f t="shared" si="609"/>
        <v>2.7300000000000001E-2</v>
      </c>
      <c r="K1353" s="30">
        <f t="shared" si="610"/>
        <v>347.522175</v>
      </c>
      <c r="L1353" s="29">
        <f t="shared" si="611"/>
        <v>2.1750000000224645E-3</v>
      </c>
      <c r="M1353" s="10">
        <f t="shared" si="612"/>
        <v>152757</v>
      </c>
      <c r="N1353" s="5">
        <f>VLOOKUP(CONCATENATE(A1353,"-6"),'Restated Depr'!$B$6:$G$7674,6,0)</f>
        <v>2.7300000000000001E-2</v>
      </c>
      <c r="O1353" s="29">
        <f t="shared" si="613"/>
        <v>347.522175</v>
      </c>
      <c r="P1353" s="29">
        <f t="shared" si="614"/>
        <v>0</v>
      </c>
      <c r="Q1353" t="s">
        <v>7819</v>
      </c>
    </row>
    <row r="1354" spans="1:18" hidden="1">
      <c r="A1354" t="s">
        <v>101</v>
      </c>
      <c r="B1354" t="s">
        <v>1846</v>
      </c>
      <c r="C1354" s="224" t="s">
        <v>7842</v>
      </c>
      <c r="D1354" s="221">
        <v>316.10000000000002</v>
      </c>
      <c r="E1354" s="324">
        <v>43220</v>
      </c>
      <c r="F1354" s="1">
        <v>152757</v>
      </c>
      <c r="G1354" s="5">
        <v>2.7300000000000001E-2</v>
      </c>
      <c r="H1354" s="298">
        <v>347.52</v>
      </c>
      <c r="I1354" s="10">
        <v>152757</v>
      </c>
      <c r="J1354" s="11">
        <f t="shared" si="609"/>
        <v>2.7300000000000001E-2</v>
      </c>
      <c r="K1354" s="30">
        <f t="shared" si="610"/>
        <v>347.522175</v>
      </c>
      <c r="L1354" s="29">
        <f t="shared" si="611"/>
        <v>2.1750000000224645E-3</v>
      </c>
      <c r="M1354" s="10">
        <f t="shared" si="612"/>
        <v>152757</v>
      </c>
      <c r="N1354" s="5">
        <f>VLOOKUP(CONCATENATE(A1354,"-6"),'Restated Depr'!$B$6:$G$7674,6,0)</f>
        <v>2.7300000000000001E-2</v>
      </c>
      <c r="O1354" s="29">
        <f t="shared" si="613"/>
        <v>347.522175</v>
      </c>
      <c r="P1354" s="29">
        <f t="shared" si="614"/>
        <v>0</v>
      </c>
      <c r="Q1354" t="s">
        <v>7819</v>
      </c>
    </row>
    <row r="1355" spans="1:18" hidden="1">
      <c r="A1355" t="s">
        <v>101</v>
      </c>
      <c r="B1355" t="s">
        <v>1847</v>
      </c>
      <c r="C1355" s="224" t="s">
        <v>7842</v>
      </c>
      <c r="D1355" s="221">
        <v>316.10000000000002</v>
      </c>
      <c r="E1355" s="324">
        <v>43251</v>
      </c>
      <c r="F1355" s="1">
        <v>152757</v>
      </c>
      <c r="G1355" s="5">
        <v>2.7300000000000001E-2</v>
      </c>
      <c r="H1355" s="298">
        <v>347.52</v>
      </c>
      <c r="I1355" s="10">
        <v>152757</v>
      </c>
      <c r="J1355" s="11">
        <f t="shared" si="609"/>
        <v>2.7300000000000001E-2</v>
      </c>
      <c r="K1355" s="30">
        <f t="shared" si="610"/>
        <v>347.522175</v>
      </c>
      <c r="L1355" s="29">
        <f t="shared" si="611"/>
        <v>2.1750000000224645E-3</v>
      </c>
      <c r="M1355" s="10">
        <f t="shared" si="612"/>
        <v>152757</v>
      </c>
      <c r="N1355" s="5">
        <f>VLOOKUP(CONCATENATE(A1355,"-6"),'Restated Depr'!$B$6:$G$7674,6,0)</f>
        <v>2.7300000000000001E-2</v>
      </c>
      <c r="O1355" s="29">
        <f t="shared" si="613"/>
        <v>347.522175</v>
      </c>
      <c r="P1355" s="29">
        <f t="shared" si="614"/>
        <v>0</v>
      </c>
      <c r="Q1355" t="s">
        <v>7819</v>
      </c>
    </row>
    <row r="1356" spans="1:18" hidden="1">
      <c r="A1356" t="s">
        <v>101</v>
      </c>
      <c r="B1356" t="s">
        <v>1848</v>
      </c>
      <c r="C1356" s="224" t="s">
        <v>7842</v>
      </c>
      <c r="D1356" s="221">
        <v>316.10000000000002</v>
      </c>
      <c r="E1356" s="324">
        <v>43281</v>
      </c>
      <c r="F1356" s="1">
        <v>152757</v>
      </c>
      <c r="G1356" s="5">
        <v>2.7300000000000001E-2</v>
      </c>
      <c r="H1356" s="298">
        <v>347.52</v>
      </c>
      <c r="I1356" s="10">
        <v>152757</v>
      </c>
      <c r="J1356" s="11">
        <f t="shared" si="609"/>
        <v>2.7300000000000001E-2</v>
      </c>
      <c r="K1356" s="30">
        <f t="shared" si="610"/>
        <v>347.522175</v>
      </c>
      <c r="L1356" s="29">
        <f t="shared" si="611"/>
        <v>2.1750000000224645E-3</v>
      </c>
      <c r="M1356" s="10">
        <f t="shared" si="612"/>
        <v>152757</v>
      </c>
      <c r="N1356" s="5">
        <f>VLOOKUP(CONCATENATE(A1356,"-6"),'Restated Depr'!$B$6:$G$7674,6,0)</f>
        <v>2.7300000000000001E-2</v>
      </c>
      <c r="O1356" s="29">
        <f t="shared" si="613"/>
        <v>347.522175</v>
      </c>
      <c r="P1356" s="29">
        <f t="shared" si="614"/>
        <v>0</v>
      </c>
      <c r="Q1356" t="s">
        <v>7819</v>
      </c>
      <c r="R1356" s="5"/>
    </row>
    <row r="1357" spans="1:18" ht="15.75" hidden="1" thickBot="1">
      <c r="A1357" t="s">
        <v>101</v>
      </c>
      <c r="C1357" s="224" t="s">
        <v>637</v>
      </c>
      <c r="D1357" s="22"/>
      <c r="E1357" s="323" t="s">
        <v>606</v>
      </c>
      <c r="F1357" s="1"/>
      <c r="G1357" s="5"/>
      <c r="H1357" s="310">
        <f>SUM(H1345:H1356)</f>
        <v>4219.08</v>
      </c>
      <c r="I1357" s="10"/>
      <c r="J1357" s="10"/>
      <c r="K1357" s="32">
        <f>SUM(K1345:K1356)</f>
        <v>4219.0910561250003</v>
      </c>
      <c r="L1357" s="28">
        <f>SUM(L1345:L1356)</f>
        <v>1.1056125000152406E-2</v>
      </c>
      <c r="M1357" s="10"/>
      <c r="N1357" s="5"/>
      <c r="O1357" s="28">
        <f>SUM(O1345:O1356)</f>
        <v>4170.2660999999998</v>
      </c>
      <c r="P1357" s="28">
        <f>SUM(P1345:P1356)</f>
        <v>-48.824956124999858</v>
      </c>
    </row>
    <row r="1358" spans="1:18" ht="15" hidden="1" customHeight="1" thickTop="1">
      <c r="A1358" t="s">
        <v>102</v>
      </c>
      <c r="B1358" t="s">
        <v>1849</v>
      </c>
      <c r="C1358" s="224" t="s">
        <v>7842</v>
      </c>
      <c r="D1358" s="221">
        <v>316.11</v>
      </c>
      <c r="E1358" s="324">
        <v>42947</v>
      </c>
      <c r="F1358" s="9">
        <v>72066.83</v>
      </c>
      <c r="G1358" s="18">
        <v>1.7399999999999999E-2</v>
      </c>
      <c r="H1358" s="299">
        <v>104.49999999999999</v>
      </c>
      <c r="I1358" s="15">
        <v>72066.83</v>
      </c>
      <c r="J1358" s="11">
        <f t="shared" ref="J1358:J1369" si="615">G1358</f>
        <v>1.7399999999999999E-2</v>
      </c>
      <c r="K1358" s="31">
        <f t="shared" ref="K1358:K1369" si="616">I1358*J1358/12</f>
        <v>104.49690349999999</v>
      </c>
      <c r="L1358" s="289">
        <f t="shared" ref="L1358:L1369" si="617">K1358-H1358</f>
        <v>-3.0964999999980591E-3</v>
      </c>
      <c r="M1358" s="15">
        <f t="shared" ref="M1358:M1369" si="618">I1358</f>
        <v>72066.83</v>
      </c>
      <c r="N1358" s="5">
        <f>VLOOKUP(CONCATENATE(A1358,"-6"),'Restated Depr'!$B$6:$G$7674,6,0)</f>
        <v>7.1000000000000004E-3</v>
      </c>
      <c r="O1358" s="289">
        <f t="shared" ref="O1358:O1369" si="619">M1358*N1358/12</f>
        <v>42.639541083333334</v>
      </c>
      <c r="P1358" s="289">
        <f t="shared" ref="P1358:P1369" si="620">O1358-K1358</f>
        <v>-61.857362416666653</v>
      </c>
      <c r="Q1358" t="s">
        <v>7819</v>
      </c>
    </row>
    <row r="1359" spans="1:18" hidden="1">
      <c r="A1359" t="s">
        <v>102</v>
      </c>
      <c r="B1359" t="s">
        <v>1850</v>
      </c>
      <c r="C1359" s="224" t="s">
        <v>7842</v>
      </c>
      <c r="D1359" s="221">
        <v>316.11</v>
      </c>
      <c r="E1359" s="324">
        <v>42978</v>
      </c>
      <c r="F1359" s="1">
        <v>72066.83</v>
      </c>
      <c r="G1359" s="18">
        <v>1.7399999999999999E-2</v>
      </c>
      <c r="H1359" s="298">
        <v>104.49999999999999</v>
      </c>
      <c r="I1359" s="10">
        <v>72066.83</v>
      </c>
      <c r="J1359" s="11">
        <f t="shared" si="615"/>
        <v>1.7399999999999999E-2</v>
      </c>
      <c r="K1359" s="30">
        <f t="shared" si="616"/>
        <v>104.49690349999999</v>
      </c>
      <c r="L1359" s="29">
        <f t="shared" si="617"/>
        <v>-3.0964999999980591E-3</v>
      </c>
      <c r="M1359" s="10">
        <f t="shared" si="618"/>
        <v>72066.83</v>
      </c>
      <c r="N1359" s="5">
        <f>VLOOKUP(CONCATENATE(A1359,"-6"),'Restated Depr'!$B$6:$G$7674,6,0)</f>
        <v>7.1000000000000004E-3</v>
      </c>
      <c r="O1359" s="29">
        <f t="shared" si="619"/>
        <v>42.639541083333334</v>
      </c>
      <c r="P1359" s="29">
        <f t="shared" si="620"/>
        <v>-61.857362416666653</v>
      </c>
      <c r="Q1359" t="s">
        <v>7819</v>
      </c>
    </row>
    <row r="1360" spans="1:18" hidden="1">
      <c r="A1360" t="s">
        <v>102</v>
      </c>
      <c r="B1360" t="s">
        <v>1851</v>
      </c>
      <c r="C1360" s="224" t="s">
        <v>7842</v>
      </c>
      <c r="D1360" s="221">
        <v>316.11</v>
      </c>
      <c r="E1360" s="324">
        <v>43008</v>
      </c>
      <c r="F1360" s="1">
        <v>72066.83</v>
      </c>
      <c r="G1360" s="18">
        <v>1.7399999999999999E-2</v>
      </c>
      <c r="H1360" s="298">
        <v>104.49999999999999</v>
      </c>
      <c r="I1360" s="10">
        <v>72066.83</v>
      </c>
      <c r="J1360" s="11">
        <f t="shared" si="615"/>
        <v>1.7399999999999999E-2</v>
      </c>
      <c r="K1360" s="30">
        <f t="shared" si="616"/>
        <v>104.49690349999999</v>
      </c>
      <c r="L1360" s="29">
        <f t="shared" si="617"/>
        <v>-3.0964999999980591E-3</v>
      </c>
      <c r="M1360" s="10">
        <f t="shared" si="618"/>
        <v>72066.83</v>
      </c>
      <c r="N1360" s="5">
        <f>VLOOKUP(CONCATENATE(A1360,"-6"),'Restated Depr'!$B$6:$G$7674,6,0)</f>
        <v>7.1000000000000004E-3</v>
      </c>
      <c r="O1360" s="29">
        <f t="shared" si="619"/>
        <v>42.639541083333334</v>
      </c>
      <c r="P1360" s="29">
        <f t="shared" si="620"/>
        <v>-61.857362416666653</v>
      </c>
      <c r="Q1360" t="s">
        <v>7819</v>
      </c>
    </row>
    <row r="1361" spans="1:18" hidden="1">
      <c r="A1361" t="s">
        <v>102</v>
      </c>
      <c r="B1361" t="s">
        <v>1852</v>
      </c>
      <c r="C1361" s="224" t="s">
        <v>7842</v>
      </c>
      <c r="D1361" s="221">
        <v>316.11</v>
      </c>
      <c r="E1361" s="324">
        <v>43039</v>
      </c>
      <c r="F1361" s="1">
        <v>72066.83</v>
      </c>
      <c r="G1361" s="18">
        <v>1.7399999999999999E-2</v>
      </c>
      <c r="H1361" s="298">
        <v>104.49999999999999</v>
      </c>
      <c r="I1361" s="10">
        <v>72066.83</v>
      </c>
      <c r="J1361" s="11">
        <f t="shared" si="615"/>
        <v>1.7399999999999999E-2</v>
      </c>
      <c r="K1361" s="30">
        <f t="shared" si="616"/>
        <v>104.49690349999999</v>
      </c>
      <c r="L1361" s="29">
        <f t="shared" si="617"/>
        <v>-3.0964999999980591E-3</v>
      </c>
      <c r="M1361" s="10">
        <f t="shared" si="618"/>
        <v>72066.83</v>
      </c>
      <c r="N1361" s="5">
        <f>VLOOKUP(CONCATENATE(A1361,"-6"),'Restated Depr'!$B$6:$G$7674,6,0)</f>
        <v>7.1000000000000004E-3</v>
      </c>
      <c r="O1361" s="29">
        <f t="shared" si="619"/>
        <v>42.639541083333334</v>
      </c>
      <c r="P1361" s="29">
        <f t="shared" si="620"/>
        <v>-61.857362416666653</v>
      </c>
      <c r="Q1361" t="s">
        <v>7819</v>
      </c>
    </row>
    <row r="1362" spans="1:18" hidden="1">
      <c r="A1362" t="s">
        <v>102</v>
      </c>
      <c r="B1362" t="s">
        <v>1853</v>
      </c>
      <c r="C1362" s="224" t="s">
        <v>7842</v>
      </c>
      <c r="D1362" s="221">
        <v>316.11</v>
      </c>
      <c r="E1362" s="324">
        <v>43069</v>
      </c>
      <c r="F1362" s="1">
        <v>72066.83</v>
      </c>
      <c r="G1362" s="18">
        <v>1.7399999999999999E-2</v>
      </c>
      <c r="H1362" s="298">
        <v>104.49999999999999</v>
      </c>
      <c r="I1362" s="10">
        <v>72066.83</v>
      </c>
      <c r="J1362" s="11">
        <f t="shared" si="615"/>
        <v>1.7399999999999999E-2</v>
      </c>
      <c r="K1362" s="30">
        <f t="shared" si="616"/>
        <v>104.49690349999999</v>
      </c>
      <c r="L1362" s="29">
        <f t="shared" si="617"/>
        <v>-3.0964999999980591E-3</v>
      </c>
      <c r="M1362" s="10">
        <f t="shared" si="618"/>
        <v>72066.83</v>
      </c>
      <c r="N1362" s="5">
        <f>VLOOKUP(CONCATENATE(A1362,"-6"),'Restated Depr'!$B$6:$G$7674,6,0)</f>
        <v>7.1000000000000004E-3</v>
      </c>
      <c r="O1362" s="29">
        <f t="shared" si="619"/>
        <v>42.639541083333334</v>
      </c>
      <c r="P1362" s="29">
        <f t="shared" si="620"/>
        <v>-61.857362416666653</v>
      </c>
      <c r="Q1362" t="s">
        <v>7819</v>
      </c>
    </row>
    <row r="1363" spans="1:18" hidden="1">
      <c r="A1363" t="s">
        <v>102</v>
      </c>
      <c r="B1363" t="s">
        <v>1854</v>
      </c>
      <c r="C1363" s="224" t="s">
        <v>7842</v>
      </c>
      <c r="D1363" s="221">
        <v>316.11</v>
      </c>
      <c r="E1363" s="324">
        <v>43100</v>
      </c>
      <c r="F1363" s="1">
        <v>72066.83</v>
      </c>
      <c r="G1363" s="18">
        <v>1.3100000000000001E-2</v>
      </c>
      <c r="H1363" s="298">
        <v>78.67</v>
      </c>
      <c r="I1363" s="10">
        <v>72066.83</v>
      </c>
      <c r="J1363" s="11">
        <f t="shared" si="615"/>
        <v>1.3100000000000001E-2</v>
      </c>
      <c r="K1363" s="30">
        <f t="shared" si="616"/>
        <v>78.672956083333347</v>
      </c>
      <c r="L1363" s="29">
        <f t="shared" si="617"/>
        <v>2.95608333334485E-3</v>
      </c>
      <c r="M1363" s="10">
        <f t="shared" si="618"/>
        <v>72066.83</v>
      </c>
      <c r="N1363" s="5">
        <f>VLOOKUP(CONCATENATE(A1363,"-6"),'Restated Depr'!$B$6:$G$7674,6,0)</f>
        <v>7.1000000000000004E-3</v>
      </c>
      <c r="O1363" s="29">
        <f t="shared" si="619"/>
        <v>42.639541083333334</v>
      </c>
      <c r="P1363" s="29">
        <f t="shared" si="620"/>
        <v>-36.033415000000012</v>
      </c>
      <c r="Q1363" t="s">
        <v>7819</v>
      </c>
    </row>
    <row r="1364" spans="1:18" hidden="1">
      <c r="A1364" t="s">
        <v>102</v>
      </c>
      <c r="B1364" t="s">
        <v>1855</v>
      </c>
      <c r="C1364" s="224" t="s">
        <v>7842</v>
      </c>
      <c r="D1364" s="221">
        <v>316.11</v>
      </c>
      <c r="E1364" s="324">
        <v>43131</v>
      </c>
      <c r="F1364" s="1">
        <v>72066.83</v>
      </c>
      <c r="G1364" s="5">
        <v>7.1000000000000004E-3</v>
      </c>
      <c r="H1364" s="298">
        <v>42.64</v>
      </c>
      <c r="I1364" s="10">
        <v>72066.83</v>
      </c>
      <c r="J1364" s="11">
        <f t="shared" si="615"/>
        <v>7.1000000000000004E-3</v>
      </c>
      <c r="K1364" s="30">
        <f t="shared" si="616"/>
        <v>42.639541083333334</v>
      </c>
      <c r="L1364" s="29">
        <f t="shared" si="617"/>
        <v>-4.5891666666619813E-4</v>
      </c>
      <c r="M1364" s="10">
        <f t="shared" si="618"/>
        <v>72066.83</v>
      </c>
      <c r="N1364" s="5">
        <f>VLOOKUP(CONCATENATE(A1364,"-6"),'Restated Depr'!$B$6:$G$7674,6,0)</f>
        <v>7.1000000000000004E-3</v>
      </c>
      <c r="O1364" s="29">
        <f t="shared" si="619"/>
        <v>42.639541083333334</v>
      </c>
      <c r="P1364" s="29">
        <f t="shared" si="620"/>
        <v>0</v>
      </c>
      <c r="Q1364" t="s">
        <v>7819</v>
      </c>
    </row>
    <row r="1365" spans="1:18" hidden="1">
      <c r="A1365" t="s">
        <v>102</v>
      </c>
      <c r="B1365" t="s">
        <v>1856</v>
      </c>
      <c r="C1365" s="224" t="s">
        <v>7842</v>
      </c>
      <c r="D1365" s="221">
        <v>316.11</v>
      </c>
      <c r="E1365" s="324">
        <v>43159</v>
      </c>
      <c r="F1365" s="1">
        <v>72066.83</v>
      </c>
      <c r="G1365" s="5">
        <v>7.1000000000000004E-3</v>
      </c>
      <c r="H1365" s="298">
        <v>42.64</v>
      </c>
      <c r="I1365" s="10">
        <v>72066.83</v>
      </c>
      <c r="J1365" s="11">
        <f t="shared" si="615"/>
        <v>7.1000000000000004E-3</v>
      </c>
      <c r="K1365" s="30">
        <f t="shared" si="616"/>
        <v>42.639541083333334</v>
      </c>
      <c r="L1365" s="29">
        <f t="shared" si="617"/>
        <v>-4.5891666666619813E-4</v>
      </c>
      <c r="M1365" s="10">
        <f t="shared" si="618"/>
        <v>72066.83</v>
      </c>
      <c r="N1365" s="5">
        <f>VLOOKUP(CONCATENATE(A1365,"-6"),'Restated Depr'!$B$6:$G$7674,6,0)</f>
        <v>7.1000000000000004E-3</v>
      </c>
      <c r="O1365" s="29">
        <f t="shared" si="619"/>
        <v>42.639541083333334</v>
      </c>
      <c r="P1365" s="29">
        <f t="shared" si="620"/>
        <v>0</v>
      </c>
      <c r="Q1365" t="s">
        <v>7819</v>
      </c>
    </row>
    <row r="1366" spans="1:18" hidden="1">
      <c r="A1366" t="s">
        <v>102</v>
      </c>
      <c r="B1366" t="s">
        <v>1857</v>
      </c>
      <c r="C1366" s="224" t="s">
        <v>7842</v>
      </c>
      <c r="D1366" s="221">
        <v>316.11</v>
      </c>
      <c r="E1366" s="324">
        <v>43190</v>
      </c>
      <c r="F1366" s="1">
        <v>72066.83</v>
      </c>
      <c r="G1366" s="5">
        <v>7.1000000000000004E-3</v>
      </c>
      <c r="H1366" s="298">
        <v>42.64</v>
      </c>
      <c r="I1366" s="10">
        <v>72066.83</v>
      </c>
      <c r="J1366" s="11">
        <f t="shared" si="615"/>
        <v>7.1000000000000004E-3</v>
      </c>
      <c r="K1366" s="30">
        <f t="shared" si="616"/>
        <v>42.639541083333334</v>
      </c>
      <c r="L1366" s="29">
        <f t="shared" si="617"/>
        <v>-4.5891666666619813E-4</v>
      </c>
      <c r="M1366" s="10">
        <f t="shared" si="618"/>
        <v>72066.83</v>
      </c>
      <c r="N1366" s="5">
        <f>VLOOKUP(CONCATENATE(A1366,"-6"),'Restated Depr'!$B$6:$G$7674,6,0)</f>
        <v>7.1000000000000004E-3</v>
      </c>
      <c r="O1366" s="29">
        <f t="shared" si="619"/>
        <v>42.639541083333334</v>
      </c>
      <c r="P1366" s="29">
        <f t="shared" si="620"/>
        <v>0</v>
      </c>
      <c r="Q1366" t="s">
        <v>7819</v>
      </c>
    </row>
    <row r="1367" spans="1:18" hidden="1">
      <c r="A1367" t="s">
        <v>102</v>
      </c>
      <c r="B1367" t="s">
        <v>1858</v>
      </c>
      <c r="C1367" s="224" t="s">
        <v>7842</v>
      </c>
      <c r="D1367" s="221">
        <v>316.11</v>
      </c>
      <c r="E1367" s="324">
        <v>43220</v>
      </c>
      <c r="F1367" s="1">
        <v>72066.83</v>
      </c>
      <c r="G1367" s="5">
        <v>7.1000000000000004E-3</v>
      </c>
      <c r="H1367" s="298">
        <v>42.64</v>
      </c>
      <c r="I1367" s="10">
        <v>72066.83</v>
      </c>
      <c r="J1367" s="11">
        <f t="shared" si="615"/>
        <v>7.1000000000000004E-3</v>
      </c>
      <c r="K1367" s="30">
        <f t="shared" si="616"/>
        <v>42.639541083333334</v>
      </c>
      <c r="L1367" s="29">
        <f t="shared" si="617"/>
        <v>-4.5891666666619813E-4</v>
      </c>
      <c r="M1367" s="10">
        <f t="shared" si="618"/>
        <v>72066.83</v>
      </c>
      <c r="N1367" s="5">
        <f>VLOOKUP(CONCATENATE(A1367,"-6"),'Restated Depr'!$B$6:$G$7674,6,0)</f>
        <v>7.1000000000000004E-3</v>
      </c>
      <c r="O1367" s="29">
        <f t="shared" si="619"/>
        <v>42.639541083333334</v>
      </c>
      <c r="P1367" s="29">
        <f t="shared" si="620"/>
        <v>0</v>
      </c>
      <c r="Q1367" t="s">
        <v>7819</v>
      </c>
    </row>
    <row r="1368" spans="1:18" hidden="1">
      <c r="A1368" t="s">
        <v>102</v>
      </c>
      <c r="B1368" t="s">
        <v>1859</v>
      </c>
      <c r="C1368" s="224" t="s">
        <v>7842</v>
      </c>
      <c r="D1368" s="221">
        <v>316.11</v>
      </c>
      <c r="E1368" s="324">
        <v>43251</v>
      </c>
      <c r="F1368" s="1">
        <v>72066.83</v>
      </c>
      <c r="G1368" s="5">
        <v>7.1000000000000004E-3</v>
      </c>
      <c r="H1368" s="298">
        <v>42.64</v>
      </c>
      <c r="I1368" s="10">
        <v>72066.83</v>
      </c>
      <c r="J1368" s="11">
        <f t="shared" si="615"/>
        <v>7.1000000000000004E-3</v>
      </c>
      <c r="K1368" s="30">
        <f t="shared" si="616"/>
        <v>42.639541083333334</v>
      </c>
      <c r="L1368" s="29">
        <f t="shared" si="617"/>
        <v>-4.5891666666619813E-4</v>
      </c>
      <c r="M1368" s="10">
        <f t="shared" si="618"/>
        <v>72066.83</v>
      </c>
      <c r="N1368" s="5">
        <f>VLOOKUP(CONCATENATE(A1368,"-6"),'Restated Depr'!$B$6:$G$7674,6,0)</f>
        <v>7.1000000000000004E-3</v>
      </c>
      <c r="O1368" s="29">
        <f t="shared" si="619"/>
        <v>42.639541083333334</v>
      </c>
      <c r="P1368" s="29">
        <f t="shared" si="620"/>
        <v>0</v>
      </c>
      <c r="Q1368" t="s">
        <v>7819</v>
      </c>
    </row>
    <row r="1369" spans="1:18" hidden="1">
      <c r="A1369" t="s">
        <v>102</v>
      </c>
      <c r="B1369" t="s">
        <v>1860</v>
      </c>
      <c r="C1369" s="224" t="s">
        <v>7842</v>
      </c>
      <c r="D1369" s="221">
        <v>316.11</v>
      </c>
      <c r="E1369" s="324">
        <v>43281</v>
      </c>
      <c r="F1369" s="1">
        <v>72066.83</v>
      </c>
      <c r="G1369" s="5">
        <v>7.1000000000000004E-3</v>
      </c>
      <c r="H1369" s="298">
        <v>42.64</v>
      </c>
      <c r="I1369" s="10">
        <v>72066.83</v>
      </c>
      <c r="J1369" s="11">
        <f t="shared" si="615"/>
        <v>7.1000000000000004E-3</v>
      </c>
      <c r="K1369" s="30">
        <f t="shared" si="616"/>
        <v>42.639541083333334</v>
      </c>
      <c r="L1369" s="29">
        <f t="shared" si="617"/>
        <v>-4.5891666666619813E-4</v>
      </c>
      <c r="M1369" s="10">
        <f t="shared" si="618"/>
        <v>72066.83</v>
      </c>
      <c r="N1369" s="5">
        <f>VLOOKUP(CONCATENATE(A1369,"-6"),'Restated Depr'!$B$6:$G$7674,6,0)</f>
        <v>7.1000000000000004E-3</v>
      </c>
      <c r="O1369" s="29">
        <f t="shared" si="619"/>
        <v>42.639541083333334</v>
      </c>
      <c r="P1369" s="29">
        <f t="shared" si="620"/>
        <v>0</v>
      </c>
      <c r="Q1369" t="s">
        <v>7819</v>
      </c>
      <c r="R1369" s="5"/>
    </row>
    <row r="1370" spans="1:18" ht="15.75" hidden="1" thickBot="1">
      <c r="A1370" t="s">
        <v>102</v>
      </c>
      <c r="C1370" s="224" t="s">
        <v>637</v>
      </c>
      <c r="D1370" s="22"/>
      <c r="E1370" s="323" t="s">
        <v>606</v>
      </c>
      <c r="F1370" s="1"/>
      <c r="G1370" s="5"/>
      <c r="H1370" s="310">
        <f>SUM(H1358:H1369)</f>
        <v>857.00999999999976</v>
      </c>
      <c r="I1370" s="10"/>
      <c r="J1370" s="10"/>
      <c r="K1370" s="32">
        <f>SUM(K1358:K1369)</f>
        <v>856.9947200833335</v>
      </c>
      <c r="L1370" s="28">
        <f>SUM(L1358:L1369)</f>
        <v>-1.5279916666642634E-2</v>
      </c>
      <c r="M1370" s="10"/>
      <c r="N1370" s="5"/>
      <c r="O1370" s="28">
        <f>SUM(O1358:O1369)</f>
        <v>511.67449299999993</v>
      </c>
      <c r="P1370" s="28">
        <f>SUM(P1358:P1369)</f>
        <v>-345.32022708333324</v>
      </c>
    </row>
    <row r="1371" spans="1:18" hidden="1">
      <c r="A1371" t="s">
        <v>103</v>
      </c>
      <c r="B1371" t="s">
        <v>1861</v>
      </c>
      <c r="C1371" s="224" t="s">
        <v>7842</v>
      </c>
      <c r="D1371" s="221">
        <v>316.11</v>
      </c>
      <c r="E1371" s="324">
        <v>42947</v>
      </c>
      <c r="F1371" s="9">
        <v>110376.2</v>
      </c>
      <c r="G1371" s="18">
        <v>1.7399999999999999E-2</v>
      </c>
      <c r="H1371" s="299">
        <v>160.05000000000001</v>
      </c>
      <c r="I1371" s="15">
        <v>110376.2</v>
      </c>
      <c r="J1371" s="11">
        <f t="shared" ref="J1371:J1382" si="621">G1371</f>
        <v>1.7399999999999999E-2</v>
      </c>
      <c r="K1371" s="31">
        <f t="shared" ref="K1371:K1382" si="622">I1371*J1371/12</f>
        <v>160.04549</v>
      </c>
      <c r="L1371" s="289">
        <f t="shared" ref="L1371:L1382" si="623">K1371-H1371</f>
        <v>-4.5100000000104501E-3</v>
      </c>
      <c r="M1371" s="15">
        <f t="shared" ref="M1371:M1382" si="624">I1371</f>
        <v>110376.2</v>
      </c>
      <c r="N1371" s="5">
        <f>VLOOKUP(CONCATENATE(A1371,"-6"),'Restated Depr'!$B$6:$G$7674,6,0)</f>
        <v>7.1000000000000004E-3</v>
      </c>
      <c r="O1371" s="289">
        <f t="shared" ref="O1371:O1382" si="625">M1371*N1371/12</f>
        <v>65.305918333333338</v>
      </c>
      <c r="P1371" s="289">
        <f t="shared" ref="P1371:P1382" si="626">O1371-K1371</f>
        <v>-94.739571666666663</v>
      </c>
      <c r="Q1371" t="s">
        <v>7819</v>
      </c>
    </row>
    <row r="1372" spans="1:18" hidden="1">
      <c r="A1372" t="s">
        <v>103</v>
      </c>
      <c r="B1372" t="s">
        <v>1862</v>
      </c>
      <c r="C1372" s="224" t="s">
        <v>7842</v>
      </c>
      <c r="D1372" s="221">
        <v>316.11</v>
      </c>
      <c r="E1372" s="324">
        <v>42978</v>
      </c>
      <c r="F1372" s="1">
        <v>110376.2</v>
      </c>
      <c r="G1372" s="18">
        <v>1.7399999999999999E-2</v>
      </c>
      <c r="H1372" s="298">
        <v>160.05000000000001</v>
      </c>
      <c r="I1372" s="10">
        <v>110376.2</v>
      </c>
      <c r="J1372" s="11">
        <f t="shared" si="621"/>
        <v>1.7399999999999999E-2</v>
      </c>
      <c r="K1372" s="30">
        <f t="shared" si="622"/>
        <v>160.04549</v>
      </c>
      <c r="L1372" s="29">
        <f t="shared" si="623"/>
        <v>-4.5100000000104501E-3</v>
      </c>
      <c r="M1372" s="10">
        <f t="shared" si="624"/>
        <v>110376.2</v>
      </c>
      <c r="N1372" s="5">
        <f>VLOOKUP(CONCATENATE(A1372,"-6"),'Restated Depr'!$B$6:$G$7674,6,0)</f>
        <v>7.1000000000000004E-3</v>
      </c>
      <c r="O1372" s="29">
        <f t="shared" si="625"/>
        <v>65.305918333333338</v>
      </c>
      <c r="P1372" s="29">
        <f t="shared" si="626"/>
        <v>-94.739571666666663</v>
      </c>
      <c r="Q1372" t="s">
        <v>7819</v>
      </c>
    </row>
    <row r="1373" spans="1:18" hidden="1">
      <c r="A1373" t="s">
        <v>103</v>
      </c>
      <c r="B1373" t="s">
        <v>1863</v>
      </c>
      <c r="C1373" s="224" t="s">
        <v>7842</v>
      </c>
      <c r="D1373" s="221">
        <v>316.11</v>
      </c>
      <c r="E1373" s="324">
        <v>43008</v>
      </c>
      <c r="F1373" s="1">
        <v>110376.2</v>
      </c>
      <c r="G1373" s="18">
        <v>1.7399999999999999E-2</v>
      </c>
      <c r="H1373" s="298">
        <v>160.05000000000001</v>
      </c>
      <c r="I1373" s="10">
        <v>110376.2</v>
      </c>
      <c r="J1373" s="11">
        <f t="shared" si="621"/>
        <v>1.7399999999999999E-2</v>
      </c>
      <c r="K1373" s="30">
        <f t="shared" si="622"/>
        <v>160.04549</v>
      </c>
      <c r="L1373" s="29">
        <f t="shared" si="623"/>
        <v>-4.5100000000104501E-3</v>
      </c>
      <c r="M1373" s="10">
        <f t="shared" si="624"/>
        <v>110376.2</v>
      </c>
      <c r="N1373" s="5">
        <f>VLOOKUP(CONCATENATE(A1373,"-6"),'Restated Depr'!$B$6:$G$7674,6,0)</f>
        <v>7.1000000000000004E-3</v>
      </c>
      <c r="O1373" s="29">
        <f t="shared" si="625"/>
        <v>65.305918333333338</v>
      </c>
      <c r="P1373" s="29">
        <f t="shared" si="626"/>
        <v>-94.739571666666663</v>
      </c>
      <c r="Q1373" t="s">
        <v>7819</v>
      </c>
    </row>
    <row r="1374" spans="1:18" hidden="1">
      <c r="A1374" t="s">
        <v>103</v>
      </c>
      <c r="B1374" t="s">
        <v>1864</v>
      </c>
      <c r="C1374" s="224" t="s">
        <v>7842</v>
      </c>
      <c r="D1374" s="221">
        <v>316.11</v>
      </c>
      <c r="E1374" s="324">
        <v>43039</v>
      </c>
      <c r="F1374" s="1">
        <v>110376.2</v>
      </c>
      <c r="G1374" s="18">
        <v>1.7399999999999999E-2</v>
      </c>
      <c r="H1374" s="298">
        <v>160.05000000000001</v>
      </c>
      <c r="I1374" s="10">
        <v>110376.2</v>
      </c>
      <c r="J1374" s="11">
        <f t="shared" si="621"/>
        <v>1.7399999999999999E-2</v>
      </c>
      <c r="K1374" s="30">
        <f t="shared" si="622"/>
        <v>160.04549</v>
      </c>
      <c r="L1374" s="29">
        <f t="shared" si="623"/>
        <v>-4.5100000000104501E-3</v>
      </c>
      <c r="M1374" s="10">
        <f t="shared" si="624"/>
        <v>110376.2</v>
      </c>
      <c r="N1374" s="5">
        <f>VLOOKUP(CONCATENATE(A1374,"-6"),'Restated Depr'!$B$6:$G$7674,6,0)</f>
        <v>7.1000000000000004E-3</v>
      </c>
      <c r="O1374" s="29">
        <f t="shared" si="625"/>
        <v>65.305918333333338</v>
      </c>
      <c r="P1374" s="29">
        <f t="shared" si="626"/>
        <v>-94.739571666666663</v>
      </c>
      <c r="Q1374" t="s">
        <v>7819</v>
      </c>
    </row>
    <row r="1375" spans="1:18" hidden="1">
      <c r="A1375" t="s">
        <v>103</v>
      </c>
      <c r="B1375" t="s">
        <v>1865</v>
      </c>
      <c r="C1375" s="224" t="s">
        <v>7842</v>
      </c>
      <c r="D1375" s="221">
        <v>316.11</v>
      </c>
      <c r="E1375" s="324">
        <v>43069</v>
      </c>
      <c r="F1375" s="1">
        <v>110376.2</v>
      </c>
      <c r="G1375" s="18">
        <v>1.7399999999999999E-2</v>
      </c>
      <c r="H1375" s="298">
        <v>160.05000000000001</v>
      </c>
      <c r="I1375" s="10">
        <v>110376.2</v>
      </c>
      <c r="J1375" s="11">
        <f t="shared" si="621"/>
        <v>1.7399999999999999E-2</v>
      </c>
      <c r="K1375" s="30">
        <f t="shared" si="622"/>
        <v>160.04549</v>
      </c>
      <c r="L1375" s="29">
        <f t="shared" si="623"/>
        <v>-4.5100000000104501E-3</v>
      </c>
      <c r="M1375" s="10">
        <f t="shared" si="624"/>
        <v>110376.2</v>
      </c>
      <c r="N1375" s="5">
        <f>VLOOKUP(CONCATENATE(A1375,"-6"),'Restated Depr'!$B$6:$G$7674,6,0)</f>
        <v>7.1000000000000004E-3</v>
      </c>
      <c r="O1375" s="29">
        <f t="shared" si="625"/>
        <v>65.305918333333338</v>
      </c>
      <c r="P1375" s="29">
        <f t="shared" si="626"/>
        <v>-94.739571666666663</v>
      </c>
      <c r="Q1375" t="s">
        <v>7819</v>
      </c>
    </row>
    <row r="1376" spans="1:18" hidden="1">
      <c r="A1376" t="s">
        <v>103</v>
      </c>
      <c r="B1376" t="s">
        <v>1866</v>
      </c>
      <c r="C1376" s="224" t="s">
        <v>7842</v>
      </c>
      <c r="D1376" s="221">
        <v>316.11</v>
      </c>
      <c r="E1376" s="324">
        <v>43100</v>
      </c>
      <c r="F1376" s="1">
        <v>110376.2</v>
      </c>
      <c r="G1376" s="18">
        <v>1.3100000000000001E-2</v>
      </c>
      <c r="H1376" s="298">
        <v>120.49</v>
      </c>
      <c r="I1376" s="10">
        <v>110376.2</v>
      </c>
      <c r="J1376" s="11">
        <f t="shared" si="621"/>
        <v>1.3100000000000001E-2</v>
      </c>
      <c r="K1376" s="30">
        <f t="shared" si="622"/>
        <v>120.49401833333333</v>
      </c>
      <c r="L1376" s="29">
        <f t="shared" si="623"/>
        <v>4.0183333333345672E-3</v>
      </c>
      <c r="M1376" s="10">
        <f t="shared" si="624"/>
        <v>110376.2</v>
      </c>
      <c r="N1376" s="5">
        <f>VLOOKUP(CONCATENATE(A1376,"-6"),'Restated Depr'!$B$6:$G$7674,6,0)</f>
        <v>7.1000000000000004E-3</v>
      </c>
      <c r="O1376" s="29">
        <f t="shared" si="625"/>
        <v>65.305918333333338</v>
      </c>
      <c r="P1376" s="29">
        <f t="shared" si="626"/>
        <v>-55.188099999999991</v>
      </c>
      <c r="Q1376" t="s">
        <v>7819</v>
      </c>
    </row>
    <row r="1377" spans="1:18" hidden="1">
      <c r="A1377" t="s">
        <v>103</v>
      </c>
      <c r="B1377" t="s">
        <v>1867</v>
      </c>
      <c r="C1377" s="224" t="s">
        <v>7842</v>
      </c>
      <c r="D1377" s="221">
        <v>316.11</v>
      </c>
      <c r="E1377" s="324">
        <v>43131</v>
      </c>
      <c r="F1377" s="1">
        <v>110376.2</v>
      </c>
      <c r="G1377" s="5">
        <v>7.1000000000000004E-3</v>
      </c>
      <c r="H1377" s="298">
        <v>65.31</v>
      </c>
      <c r="I1377" s="10">
        <v>110376.2</v>
      </c>
      <c r="J1377" s="11">
        <f t="shared" si="621"/>
        <v>7.1000000000000004E-3</v>
      </c>
      <c r="K1377" s="30">
        <f t="shared" si="622"/>
        <v>65.305918333333338</v>
      </c>
      <c r="L1377" s="29">
        <f t="shared" si="623"/>
        <v>-4.0816666666643187E-3</v>
      </c>
      <c r="M1377" s="10">
        <f t="shared" si="624"/>
        <v>110376.2</v>
      </c>
      <c r="N1377" s="5">
        <f>VLOOKUP(CONCATENATE(A1377,"-6"),'Restated Depr'!$B$6:$G$7674,6,0)</f>
        <v>7.1000000000000004E-3</v>
      </c>
      <c r="O1377" s="29">
        <f t="shared" si="625"/>
        <v>65.305918333333338</v>
      </c>
      <c r="P1377" s="29">
        <f t="shared" si="626"/>
        <v>0</v>
      </c>
      <c r="Q1377" t="s">
        <v>7819</v>
      </c>
    </row>
    <row r="1378" spans="1:18" hidden="1">
      <c r="A1378" t="s">
        <v>103</v>
      </c>
      <c r="B1378" t="s">
        <v>1868</v>
      </c>
      <c r="C1378" s="224" t="s">
        <v>7842</v>
      </c>
      <c r="D1378" s="221">
        <v>316.11</v>
      </c>
      <c r="E1378" s="324">
        <v>43159</v>
      </c>
      <c r="F1378" s="1">
        <v>110376.2</v>
      </c>
      <c r="G1378" s="5">
        <v>7.1000000000000004E-3</v>
      </c>
      <c r="H1378" s="298">
        <v>65.31</v>
      </c>
      <c r="I1378" s="10">
        <v>110376.2</v>
      </c>
      <c r="J1378" s="11">
        <f t="shared" si="621"/>
        <v>7.1000000000000004E-3</v>
      </c>
      <c r="K1378" s="30">
        <f t="shared" si="622"/>
        <v>65.305918333333338</v>
      </c>
      <c r="L1378" s="29">
        <f t="shared" si="623"/>
        <v>-4.0816666666643187E-3</v>
      </c>
      <c r="M1378" s="10">
        <f t="shared" si="624"/>
        <v>110376.2</v>
      </c>
      <c r="N1378" s="5">
        <f>VLOOKUP(CONCATENATE(A1378,"-6"),'Restated Depr'!$B$6:$G$7674,6,0)</f>
        <v>7.1000000000000004E-3</v>
      </c>
      <c r="O1378" s="29">
        <f t="shared" si="625"/>
        <v>65.305918333333338</v>
      </c>
      <c r="P1378" s="29">
        <f t="shared" si="626"/>
        <v>0</v>
      </c>
      <c r="Q1378" t="s">
        <v>7819</v>
      </c>
    </row>
    <row r="1379" spans="1:18" hidden="1">
      <c r="A1379" t="s">
        <v>103</v>
      </c>
      <c r="B1379" t="s">
        <v>1869</v>
      </c>
      <c r="C1379" s="224" t="s">
        <v>7842</v>
      </c>
      <c r="D1379" s="221">
        <v>316.11</v>
      </c>
      <c r="E1379" s="324">
        <v>43190</v>
      </c>
      <c r="F1379" s="1">
        <v>110376.2</v>
      </c>
      <c r="G1379" s="5">
        <v>7.1000000000000004E-3</v>
      </c>
      <c r="H1379" s="298">
        <v>65.31</v>
      </c>
      <c r="I1379" s="10">
        <v>110376.2</v>
      </c>
      <c r="J1379" s="11">
        <f t="shared" si="621"/>
        <v>7.1000000000000004E-3</v>
      </c>
      <c r="K1379" s="30">
        <f t="shared" si="622"/>
        <v>65.305918333333338</v>
      </c>
      <c r="L1379" s="29">
        <f t="shared" si="623"/>
        <v>-4.0816666666643187E-3</v>
      </c>
      <c r="M1379" s="10">
        <f t="shared" si="624"/>
        <v>110376.2</v>
      </c>
      <c r="N1379" s="5">
        <f>VLOOKUP(CONCATENATE(A1379,"-6"),'Restated Depr'!$B$6:$G$7674,6,0)</f>
        <v>7.1000000000000004E-3</v>
      </c>
      <c r="O1379" s="29">
        <f t="shared" si="625"/>
        <v>65.305918333333338</v>
      </c>
      <c r="P1379" s="29">
        <f t="shared" si="626"/>
        <v>0</v>
      </c>
      <c r="Q1379" t="s">
        <v>7819</v>
      </c>
    </row>
    <row r="1380" spans="1:18" hidden="1">
      <c r="A1380" t="s">
        <v>103</v>
      </c>
      <c r="B1380" t="s">
        <v>1870</v>
      </c>
      <c r="C1380" s="224" t="s">
        <v>7842</v>
      </c>
      <c r="D1380" s="221">
        <v>316.11</v>
      </c>
      <c r="E1380" s="324">
        <v>43220</v>
      </c>
      <c r="F1380" s="1">
        <v>110376.2</v>
      </c>
      <c r="G1380" s="5">
        <v>7.1000000000000004E-3</v>
      </c>
      <c r="H1380" s="298">
        <v>65.31</v>
      </c>
      <c r="I1380" s="10">
        <v>110376.2</v>
      </c>
      <c r="J1380" s="11">
        <f t="shared" si="621"/>
        <v>7.1000000000000004E-3</v>
      </c>
      <c r="K1380" s="30">
        <f t="shared" si="622"/>
        <v>65.305918333333338</v>
      </c>
      <c r="L1380" s="29">
        <f t="shared" si="623"/>
        <v>-4.0816666666643187E-3</v>
      </c>
      <c r="M1380" s="10">
        <f t="shared" si="624"/>
        <v>110376.2</v>
      </c>
      <c r="N1380" s="5">
        <f>VLOOKUP(CONCATENATE(A1380,"-6"),'Restated Depr'!$B$6:$G$7674,6,0)</f>
        <v>7.1000000000000004E-3</v>
      </c>
      <c r="O1380" s="29">
        <f t="shared" si="625"/>
        <v>65.305918333333338</v>
      </c>
      <c r="P1380" s="29">
        <f t="shared" si="626"/>
        <v>0</v>
      </c>
      <c r="Q1380" t="s">
        <v>7819</v>
      </c>
    </row>
    <row r="1381" spans="1:18" hidden="1">
      <c r="A1381" t="s">
        <v>103</v>
      </c>
      <c r="B1381" t="s">
        <v>1871</v>
      </c>
      <c r="C1381" s="224" t="s">
        <v>7842</v>
      </c>
      <c r="D1381" s="221">
        <v>316.11</v>
      </c>
      <c r="E1381" s="324">
        <v>43251</v>
      </c>
      <c r="F1381" s="1">
        <v>110376.2</v>
      </c>
      <c r="G1381" s="5">
        <v>7.1000000000000004E-3</v>
      </c>
      <c r="H1381" s="298">
        <v>65.31</v>
      </c>
      <c r="I1381" s="10">
        <v>110376.2</v>
      </c>
      <c r="J1381" s="11">
        <f t="shared" si="621"/>
        <v>7.1000000000000004E-3</v>
      </c>
      <c r="K1381" s="30">
        <f t="shared" si="622"/>
        <v>65.305918333333338</v>
      </c>
      <c r="L1381" s="29">
        <f t="shared" si="623"/>
        <v>-4.0816666666643187E-3</v>
      </c>
      <c r="M1381" s="10">
        <f t="shared" si="624"/>
        <v>110376.2</v>
      </c>
      <c r="N1381" s="5">
        <f>VLOOKUP(CONCATENATE(A1381,"-6"),'Restated Depr'!$B$6:$G$7674,6,0)</f>
        <v>7.1000000000000004E-3</v>
      </c>
      <c r="O1381" s="29">
        <f t="shared" si="625"/>
        <v>65.305918333333338</v>
      </c>
      <c r="P1381" s="29">
        <f t="shared" si="626"/>
        <v>0</v>
      </c>
      <c r="Q1381" t="s">
        <v>7819</v>
      </c>
    </row>
    <row r="1382" spans="1:18" hidden="1">
      <c r="A1382" t="s">
        <v>103</v>
      </c>
      <c r="B1382" t="s">
        <v>1872</v>
      </c>
      <c r="C1382" s="224" t="s">
        <v>7842</v>
      </c>
      <c r="D1382" s="221">
        <v>316.11</v>
      </c>
      <c r="E1382" s="324">
        <v>43281</v>
      </c>
      <c r="F1382" s="1">
        <v>110376.2</v>
      </c>
      <c r="G1382" s="5">
        <v>7.1000000000000004E-3</v>
      </c>
      <c r="H1382" s="298">
        <v>65.31</v>
      </c>
      <c r="I1382" s="10">
        <v>110376.2</v>
      </c>
      <c r="J1382" s="11">
        <f t="shared" si="621"/>
        <v>7.1000000000000004E-3</v>
      </c>
      <c r="K1382" s="30">
        <f t="shared" si="622"/>
        <v>65.305918333333338</v>
      </c>
      <c r="L1382" s="29">
        <f t="shared" si="623"/>
        <v>-4.0816666666643187E-3</v>
      </c>
      <c r="M1382" s="10">
        <f t="shared" si="624"/>
        <v>110376.2</v>
      </c>
      <c r="N1382" s="5">
        <f>VLOOKUP(CONCATENATE(A1382,"-6"),'Restated Depr'!$B$6:$G$7674,6,0)</f>
        <v>7.1000000000000004E-3</v>
      </c>
      <c r="O1382" s="29">
        <f t="shared" si="625"/>
        <v>65.305918333333338</v>
      </c>
      <c r="P1382" s="29">
        <f t="shared" si="626"/>
        <v>0</v>
      </c>
      <c r="Q1382" t="s">
        <v>7819</v>
      </c>
      <c r="R1382" s="5"/>
    </row>
    <row r="1383" spans="1:18" ht="15.75" hidden="1" thickBot="1">
      <c r="A1383" t="s">
        <v>103</v>
      </c>
      <c r="C1383" s="224" t="s">
        <v>637</v>
      </c>
      <c r="D1383" s="22"/>
      <c r="E1383" s="323" t="s">
        <v>606</v>
      </c>
      <c r="F1383" s="1"/>
      <c r="G1383" s="5"/>
      <c r="H1383" s="310">
        <f>SUM(H1371:H1382)</f>
        <v>1312.5999999999997</v>
      </c>
      <c r="I1383" s="10"/>
      <c r="J1383" s="10"/>
      <c r="K1383" s="32">
        <f>SUM(K1371:K1382)</f>
        <v>1312.5569783333328</v>
      </c>
      <c r="L1383" s="28">
        <f>SUM(L1371:L1382)</f>
        <v>-4.3021666666703595E-2</v>
      </c>
      <c r="M1383" s="10"/>
      <c r="N1383" s="5"/>
      <c r="O1383" s="28">
        <f>SUM(O1371:O1382)</f>
        <v>783.67102000000011</v>
      </c>
      <c r="P1383" s="28">
        <f>SUM(P1371:P1382)</f>
        <v>-528.88595833333329</v>
      </c>
    </row>
    <row r="1384" spans="1:18">
      <c r="A1384" s="36" t="s">
        <v>104</v>
      </c>
      <c r="B1384" s="36" t="s">
        <v>1873</v>
      </c>
      <c r="C1384" s="225" t="s">
        <v>7841</v>
      </c>
      <c r="D1384" s="220" t="s">
        <v>626</v>
      </c>
      <c r="E1384" s="328">
        <v>42947</v>
      </c>
      <c r="F1384" s="284">
        <v>177976.78</v>
      </c>
      <c r="G1384" s="44">
        <v>0</v>
      </c>
      <c r="H1384" s="200">
        <v>417.79</v>
      </c>
      <c r="I1384" s="286"/>
      <c r="J1384" s="47"/>
      <c r="K1384" s="294">
        <f t="shared" ref="K1384:K1395" si="627">VLOOKUP(CONCATENATE(A1384,"-6"),B$19:H$7676,7,0)</f>
        <v>417.79</v>
      </c>
      <c r="L1384" s="295">
        <f t="shared" ref="L1384:L1395" si="628">K1384-H1384</f>
        <v>0</v>
      </c>
      <c r="M1384" s="286"/>
      <c r="N1384" s="44"/>
      <c r="O1384" s="295">
        <f t="shared" ref="O1384:O1395" si="629">H1384+L1384</f>
        <v>417.79</v>
      </c>
      <c r="P1384" s="295"/>
      <c r="Q1384" t="s">
        <v>633</v>
      </c>
      <c r="R1384" s="209"/>
    </row>
    <row r="1385" spans="1:18">
      <c r="A1385" s="36" t="s">
        <v>104</v>
      </c>
      <c r="B1385" s="36" t="s">
        <v>1874</v>
      </c>
      <c r="C1385" s="225" t="s">
        <v>7841</v>
      </c>
      <c r="D1385" s="220" t="s">
        <v>626</v>
      </c>
      <c r="E1385" s="328">
        <v>42978</v>
      </c>
      <c r="F1385" s="43">
        <v>177558.99</v>
      </c>
      <c r="G1385" s="44">
        <v>0</v>
      </c>
      <c r="H1385" s="204">
        <v>417.79</v>
      </c>
      <c r="I1385" s="46"/>
      <c r="J1385" s="47"/>
      <c r="K1385" s="271">
        <f t="shared" si="627"/>
        <v>417.79</v>
      </c>
      <c r="L1385" s="272">
        <f t="shared" si="628"/>
        <v>0</v>
      </c>
      <c r="M1385" s="46"/>
      <c r="N1385" s="44"/>
      <c r="O1385" s="272">
        <f t="shared" si="629"/>
        <v>417.79</v>
      </c>
      <c r="P1385" s="272"/>
      <c r="Q1385" t="s">
        <v>633</v>
      </c>
      <c r="R1385" s="209"/>
    </row>
    <row r="1386" spans="1:18">
      <c r="A1386" s="36" t="s">
        <v>104</v>
      </c>
      <c r="B1386" s="36" t="s">
        <v>1875</v>
      </c>
      <c r="C1386" s="225" t="s">
        <v>7841</v>
      </c>
      <c r="D1386" s="220" t="s">
        <v>626</v>
      </c>
      <c r="E1386" s="328">
        <v>43008</v>
      </c>
      <c r="F1386" s="43">
        <v>177141.2</v>
      </c>
      <c r="G1386" s="44">
        <v>0</v>
      </c>
      <c r="H1386" s="204">
        <v>417.79</v>
      </c>
      <c r="I1386" s="46"/>
      <c r="J1386" s="47"/>
      <c r="K1386" s="271">
        <f t="shared" si="627"/>
        <v>417.79</v>
      </c>
      <c r="L1386" s="272">
        <f t="shared" si="628"/>
        <v>0</v>
      </c>
      <c r="M1386" s="46"/>
      <c r="N1386" s="44"/>
      <c r="O1386" s="272">
        <f t="shared" si="629"/>
        <v>417.79</v>
      </c>
      <c r="P1386" s="272"/>
      <c r="Q1386" t="s">
        <v>633</v>
      </c>
      <c r="R1386" s="209"/>
    </row>
    <row r="1387" spans="1:18">
      <c r="A1387" s="36" t="s">
        <v>104</v>
      </c>
      <c r="B1387" s="36" t="s">
        <v>1876</v>
      </c>
      <c r="C1387" s="225" t="s">
        <v>7841</v>
      </c>
      <c r="D1387" s="220" t="s">
        <v>626</v>
      </c>
      <c r="E1387" s="328">
        <v>43039</v>
      </c>
      <c r="F1387" s="43">
        <v>176723.41</v>
      </c>
      <c r="G1387" s="44">
        <v>0</v>
      </c>
      <c r="H1387" s="204">
        <v>417.79</v>
      </c>
      <c r="I1387" s="46"/>
      <c r="J1387" s="47"/>
      <c r="K1387" s="271">
        <f t="shared" si="627"/>
        <v>417.79</v>
      </c>
      <c r="L1387" s="272">
        <f t="shared" si="628"/>
        <v>0</v>
      </c>
      <c r="M1387" s="46"/>
      <c r="N1387" s="44"/>
      <c r="O1387" s="272">
        <f t="shared" si="629"/>
        <v>417.79</v>
      </c>
      <c r="P1387" s="272"/>
      <c r="Q1387" t="s">
        <v>633</v>
      </c>
      <c r="R1387" s="209"/>
    </row>
    <row r="1388" spans="1:18">
      <c r="A1388" s="36" t="s">
        <v>104</v>
      </c>
      <c r="B1388" s="36" t="s">
        <v>1877</v>
      </c>
      <c r="C1388" s="225" t="s">
        <v>7841</v>
      </c>
      <c r="D1388" s="220" t="s">
        <v>626</v>
      </c>
      <c r="E1388" s="328">
        <v>43069</v>
      </c>
      <c r="F1388" s="43">
        <v>176305.62</v>
      </c>
      <c r="G1388" s="44">
        <v>0</v>
      </c>
      <c r="H1388" s="204">
        <v>417.79</v>
      </c>
      <c r="I1388" s="46"/>
      <c r="J1388" s="47"/>
      <c r="K1388" s="271">
        <f t="shared" si="627"/>
        <v>417.79</v>
      </c>
      <c r="L1388" s="272">
        <f t="shared" si="628"/>
        <v>0</v>
      </c>
      <c r="M1388" s="46"/>
      <c r="N1388" s="44"/>
      <c r="O1388" s="272">
        <f t="shared" si="629"/>
        <v>417.79</v>
      </c>
      <c r="P1388" s="272"/>
      <c r="Q1388" t="s">
        <v>633</v>
      </c>
      <c r="R1388" s="209"/>
    </row>
    <row r="1389" spans="1:18">
      <c r="A1389" s="36" t="s">
        <v>104</v>
      </c>
      <c r="B1389" s="36" t="s">
        <v>1878</v>
      </c>
      <c r="C1389" s="225" t="s">
        <v>7841</v>
      </c>
      <c r="D1389" s="220" t="s">
        <v>626</v>
      </c>
      <c r="E1389" s="328">
        <v>43100</v>
      </c>
      <c r="F1389" s="43">
        <v>175887.83</v>
      </c>
      <c r="G1389" s="44">
        <v>0</v>
      </c>
      <c r="H1389" s="204">
        <v>417.79</v>
      </c>
      <c r="I1389" s="46"/>
      <c r="J1389" s="47"/>
      <c r="K1389" s="271">
        <f t="shared" si="627"/>
        <v>417.79</v>
      </c>
      <c r="L1389" s="272">
        <f t="shared" si="628"/>
        <v>0</v>
      </c>
      <c r="M1389" s="46"/>
      <c r="N1389" s="44"/>
      <c r="O1389" s="272">
        <f t="shared" si="629"/>
        <v>417.79</v>
      </c>
      <c r="P1389" s="272"/>
      <c r="Q1389" t="s">
        <v>633</v>
      </c>
      <c r="R1389" s="209"/>
    </row>
    <row r="1390" spans="1:18">
      <c r="A1390" s="36" t="s">
        <v>104</v>
      </c>
      <c r="B1390" s="36" t="s">
        <v>1879</v>
      </c>
      <c r="C1390" s="225" t="s">
        <v>7841</v>
      </c>
      <c r="D1390" s="220" t="s">
        <v>626</v>
      </c>
      <c r="E1390" s="328">
        <v>43131</v>
      </c>
      <c r="F1390" s="43">
        <v>175470.04</v>
      </c>
      <c r="G1390" s="44">
        <v>0</v>
      </c>
      <c r="H1390" s="204">
        <v>417.79</v>
      </c>
      <c r="I1390" s="46"/>
      <c r="J1390" s="47"/>
      <c r="K1390" s="271">
        <f t="shared" si="627"/>
        <v>417.79</v>
      </c>
      <c r="L1390" s="272">
        <f t="shared" si="628"/>
        <v>0</v>
      </c>
      <c r="M1390" s="46"/>
      <c r="N1390" s="44"/>
      <c r="O1390" s="272">
        <f t="shared" si="629"/>
        <v>417.79</v>
      </c>
      <c r="P1390" s="272"/>
      <c r="Q1390" t="s">
        <v>633</v>
      </c>
      <c r="R1390" s="209"/>
    </row>
    <row r="1391" spans="1:18">
      <c r="A1391" s="36" t="s">
        <v>104</v>
      </c>
      <c r="B1391" s="36" t="s">
        <v>1880</v>
      </c>
      <c r="C1391" s="225" t="s">
        <v>7841</v>
      </c>
      <c r="D1391" s="220" t="s">
        <v>626</v>
      </c>
      <c r="E1391" s="328">
        <v>43159</v>
      </c>
      <c r="F1391" s="43">
        <v>175052.25</v>
      </c>
      <c r="G1391" s="44">
        <v>0</v>
      </c>
      <c r="H1391" s="204">
        <v>417.78</v>
      </c>
      <c r="I1391" s="46"/>
      <c r="J1391" s="47"/>
      <c r="K1391" s="271">
        <f t="shared" si="627"/>
        <v>417.79</v>
      </c>
      <c r="L1391" s="272">
        <f t="shared" si="628"/>
        <v>1.0000000000047748E-2</v>
      </c>
      <c r="M1391" s="46"/>
      <c r="N1391" s="44"/>
      <c r="O1391" s="272">
        <f t="shared" si="629"/>
        <v>417.79</v>
      </c>
      <c r="P1391" s="272"/>
      <c r="Q1391" t="s">
        <v>633</v>
      </c>
      <c r="R1391" s="209"/>
    </row>
    <row r="1392" spans="1:18">
      <c r="A1392" s="36" t="s">
        <v>104</v>
      </c>
      <c r="B1392" s="36" t="s">
        <v>1881</v>
      </c>
      <c r="C1392" s="225" t="s">
        <v>7841</v>
      </c>
      <c r="D1392" s="220" t="s">
        <v>626</v>
      </c>
      <c r="E1392" s="328">
        <v>43190</v>
      </c>
      <c r="F1392" s="43">
        <v>174634.47</v>
      </c>
      <c r="G1392" s="44">
        <v>0</v>
      </c>
      <c r="H1392" s="204">
        <v>417.79</v>
      </c>
      <c r="I1392" s="46"/>
      <c r="J1392" s="47"/>
      <c r="K1392" s="271">
        <f t="shared" si="627"/>
        <v>417.79</v>
      </c>
      <c r="L1392" s="272">
        <f t="shared" si="628"/>
        <v>0</v>
      </c>
      <c r="M1392" s="46"/>
      <c r="N1392" s="44"/>
      <c r="O1392" s="272">
        <f t="shared" si="629"/>
        <v>417.79</v>
      </c>
      <c r="P1392" s="272"/>
      <c r="Q1392" t="s">
        <v>633</v>
      </c>
      <c r="R1392" s="209"/>
    </row>
    <row r="1393" spans="1:18">
      <c r="A1393" s="36" t="s">
        <v>104</v>
      </c>
      <c r="B1393" s="36" t="s">
        <v>1882</v>
      </c>
      <c r="C1393" s="225" t="s">
        <v>7841</v>
      </c>
      <c r="D1393" s="220" t="s">
        <v>626</v>
      </c>
      <c r="E1393" s="328">
        <v>43220</v>
      </c>
      <c r="F1393" s="43">
        <v>174216.68</v>
      </c>
      <c r="G1393" s="44">
        <v>0</v>
      </c>
      <c r="H1393" s="204">
        <v>417.79</v>
      </c>
      <c r="I1393" s="46"/>
      <c r="J1393" s="47"/>
      <c r="K1393" s="271">
        <f t="shared" si="627"/>
        <v>417.79</v>
      </c>
      <c r="L1393" s="272">
        <f t="shared" si="628"/>
        <v>0</v>
      </c>
      <c r="M1393" s="46"/>
      <c r="N1393" s="44"/>
      <c r="O1393" s="272">
        <f t="shared" si="629"/>
        <v>417.79</v>
      </c>
      <c r="P1393" s="272"/>
      <c r="Q1393" t="s">
        <v>633</v>
      </c>
      <c r="R1393" s="209"/>
    </row>
    <row r="1394" spans="1:18">
      <c r="A1394" s="36" t="s">
        <v>104</v>
      </c>
      <c r="B1394" s="36" t="s">
        <v>1883</v>
      </c>
      <c r="C1394" s="225" t="s">
        <v>7841</v>
      </c>
      <c r="D1394" s="220" t="s">
        <v>626</v>
      </c>
      <c r="E1394" s="328">
        <v>43251</v>
      </c>
      <c r="F1394" s="43">
        <v>173798.89</v>
      </c>
      <c r="G1394" s="44">
        <v>0</v>
      </c>
      <c r="H1394" s="204">
        <v>417.79</v>
      </c>
      <c r="I1394" s="46"/>
      <c r="J1394" s="47"/>
      <c r="K1394" s="271">
        <f t="shared" si="627"/>
        <v>417.79</v>
      </c>
      <c r="L1394" s="272">
        <f t="shared" si="628"/>
        <v>0</v>
      </c>
      <c r="M1394" s="46"/>
      <c r="N1394" s="44"/>
      <c r="O1394" s="272">
        <f t="shared" si="629"/>
        <v>417.79</v>
      </c>
      <c r="P1394" s="272"/>
      <c r="Q1394" t="s">
        <v>633</v>
      </c>
      <c r="R1394" s="209"/>
    </row>
    <row r="1395" spans="1:18">
      <c r="A1395" s="36" t="s">
        <v>104</v>
      </c>
      <c r="B1395" s="36" t="s">
        <v>1884</v>
      </c>
      <c r="C1395" s="225" t="s">
        <v>7841</v>
      </c>
      <c r="D1395" s="220" t="s">
        <v>626</v>
      </c>
      <c r="E1395" s="328">
        <v>43281</v>
      </c>
      <c r="F1395" s="43">
        <v>173381.1</v>
      </c>
      <c r="G1395" s="44">
        <v>0</v>
      </c>
      <c r="H1395" s="204">
        <v>417.79</v>
      </c>
      <c r="I1395" s="46"/>
      <c r="J1395" s="47"/>
      <c r="K1395" s="271">
        <f t="shared" si="627"/>
        <v>417.79</v>
      </c>
      <c r="L1395" s="272">
        <f t="shared" si="628"/>
        <v>0</v>
      </c>
      <c r="M1395" s="46"/>
      <c r="N1395" s="44"/>
      <c r="O1395" s="272">
        <f t="shared" si="629"/>
        <v>417.79</v>
      </c>
      <c r="P1395" s="272"/>
      <c r="Q1395" t="s">
        <v>633</v>
      </c>
      <c r="R1395" s="5"/>
    </row>
    <row r="1396" spans="1:18" ht="15.75" hidden="1" thickBot="1">
      <c r="A1396" t="s">
        <v>104</v>
      </c>
      <c r="C1396" s="224" t="s">
        <v>637</v>
      </c>
      <c r="D1396" s="22"/>
      <c r="E1396" s="323" t="s">
        <v>606</v>
      </c>
      <c r="F1396" s="1"/>
      <c r="G1396" s="5"/>
      <c r="H1396" s="310">
        <f>SUM(H1384:H1395)</f>
        <v>5013.47</v>
      </c>
      <c r="I1396" s="10"/>
      <c r="J1396" s="10"/>
      <c r="K1396" s="32">
        <f>SUM(K1384:K1395)</f>
        <v>5013.4800000000005</v>
      </c>
      <c r="L1396" s="28">
        <f>SUM(L1384:L1395)</f>
        <v>1.0000000000047748E-2</v>
      </c>
      <c r="M1396" s="10"/>
      <c r="N1396" s="5"/>
      <c r="O1396" s="28">
        <f>SUM(O1384:O1395)</f>
        <v>5013.4800000000005</v>
      </c>
      <c r="P1396" s="28">
        <f>SUM(P1384:P1395)</f>
        <v>0</v>
      </c>
      <c r="R1396" s="209"/>
    </row>
    <row r="1397" spans="1:18" ht="13.9" customHeight="1">
      <c r="A1397" s="36" t="s">
        <v>105</v>
      </c>
      <c r="B1397" s="36" t="s">
        <v>1885</v>
      </c>
      <c r="C1397" s="225" t="s">
        <v>7841</v>
      </c>
      <c r="D1397" s="220" t="s">
        <v>627</v>
      </c>
      <c r="E1397" s="328">
        <v>42947</v>
      </c>
      <c r="F1397" s="284">
        <v>94488644.650000006</v>
      </c>
      <c r="G1397" s="44">
        <v>0</v>
      </c>
      <c r="H1397" s="200">
        <v>335066.18</v>
      </c>
      <c r="I1397" s="286"/>
      <c r="J1397" s="47"/>
      <c r="K1397" s="294">
        <f t="shared" ref="K1397:K1408" si="630">VLOOKUP(CONCATENATE(A1397,"-6"),B$19:H$7676,7,0)</f>
        <v>326109.79000000004</v>
      </c>
      <c r="L1397" s="295">
        <f t="shared" ref="L1397:L1408" si="631">K1397-H1397</f>
        <v>-8956.3899999999558</v>
      </c>
      <c r="M1397" s="286"/>
      <c r="N1397" s="44"/>
      <c r="O1397" s="295">
        <f t="shared" ref="O1397:O1408" si="632">H1397+L1397</f>
        <v>326109.79000000004</v>
      </c>
      <c r="P1397" s="295"/>
      <c r="Q1397" t="s">
        <v>633</v>
      </c>
      <c r="R1397" s="209"/>
    </row>
    <row r="1398" spans="1:18">
      <c r="A1398" s="36" t="s">
        <v>105</v>
      </c>
      <c r="B1398" s="36" t="s">
        <v>1886</v>
      </c>
      <c r="C1398" s="225" t="s">
        <v>7841</v>
      </c>
      <c r="D1398" s="220" t="s">
        <v>627</v>
      </c>
      <c r="E1398" s="328">
        <v>42978</v>
      </c>
      <c r="F1398" s="43">
        <v>94195079.980000004</v>
      </c>
      <c r="G1398" s="44">
        <v>0</v>
      </c>
      <c r="H1398" s="204">
        <v>335213.90999999997</v>
      </c>
      <c r="I1398" s="46"/>
      <c r="J1398" s="47"/>
      <c r="K1398" s="271">
        <f t="shared" si="630"/>
        <v>326109.79000000004</v>
      </c>
      <c r="L1398" s="272">
        <f t="shared" si="631"/>
        <v>-9104.1199999999371</v>
      </c>
      <c r="M1398" s="46"/>
      <c r="N1398" s="44"/>
      <c r="O1398" s="272">
        <f t="shared" si="632"/>
        <v>326109.79000000004</v>
      </c>
      <c r="P1398" s="272"/>
      <c r="Q1398" t="s">
        <v>633</v>
      </c>
      <c r="R1398" s="209"/>
    </row>
    <row r="1399" spans="1:18">
      <c r="A1399" s="36" t="s">
        <v>105</v>
      </c>
      <c r="B1399" s="36" t="s">
        <v>1887</v>
      </c>
      <c r="C1399" s="225" t="s">
        <v>7841</v>
      </c>
      <c r="D1399" s="220" t="s">
        <v>627</v>
      </c>
      <c r="E1399" s="328">
        <v>43008</v>
      </c>
      <c r="F1399" s="43">
        <v>93901367.579999998</v>
      </c>
      <c r="G1399" s="44">
        <v>0</v>
      </c>
      <c r="H1399" s="204">
        <v>335362.17</v>
      </c>
      <c r="I1399" s="46"/>
      <c r="J1399" s="47"/>
      <c r="K1399" s="271">
        <f t="shared" si="630"/>
        <v>326109.79000000004</v>
      </c>
      <c r="L1399" s="272">
        <f t="shared" si="631"/>
        <v>-9252.3799999999464</v>
      </c>
      <c r="M1399" s="46"/>
      <c r="N1399" s="44"/>
      <c r="O1399" s="272">
        <f t="shared" si="632"/>
        <v>326109.79000000004</v>
      </c>
      <c r="P1399" s="272"/>
      <c r="Q1399" t="s">
        <v>633</v>
      </c>
      <c r="R1399" s="209"/>
    </row>
    <row r="1400" spans="1:18">
      <c r="A1400" s="36" t="s">
        <v>105</v>
      </c>
      <c r="B1400" s="36" t="s">
        <v>1888</v>
      </c>
      <c r="C1400" s="225" t="s">
        <v>7841</v>
      </c>
      <c r="D1400" s="220" t="s">
        <v>627</v>
      </c>
      <c r="E1400" s="328">
        <v>43039</v>
      </c>
      <c r="F1400" s="43">
        <v>93566005.409999996</v>
      </c>
      <c r="G1400" s="44">
        <v>0</v>
      </c>
      <c r="H1400" s="204">
        <v>335362.08</v>
      </c>
      <c r="I1400" s="46"/>
      <c r="J1400" s="47"/>
      <c r="K1400" s="271">
        <f t="shared" si="630"/>
        <v>326109.79000000004</v>
      </c>
      <c r="L1400" s="272">
        <f t="shared" si="631"/>
        <v>-9252.289999999979</v>
      </c>
      <c r="M1400" s="46"/>
      <c r="N1400" s="44"/>
      <c r="O1400" s="272">
        <f t="shared" si="632"/>
        <v>326109.79000000004</v>
      </c>
      <c r="P1400" s="272"/>
      <c r="Q1400" t="s">
        <v>633</v>
      </c>
      <c r="R1400" s="209"/>
    </row>
    <row r="1401" spans="1:18">
      <c r="A1401" s="36" t="s">
        <v>105</v>
      </c>
      <c r="B1401" s="36" t="s">
        <v>1889</v>
      </c>
      <c r="C1401" s="225" t="s">
        <v>7841</v>
      </c>
      <c r="D1401" s="220" t="s">
        <v>627</v>
      </c>
      <c r="E1401" s="328">
        <v>43069</v>
      </c>
      <c r="F1401" s="43">
        <v>93230643.329999998</v>
      </c>
      <c r="G1401" s="44">
        <v>0</v>
      </c>
      <c r="H1401" s="204">
        <v>335361.81</v>
      </c>
      <c r="I1401" s="46"/>
      <c r="J1401" s="47"/>
      <c r="K1401" s="271">
        <f t="shared" si="630"/>
        <v>326109.79000000004</v>
      </c>
      <c r="L1401" s="272">
        <f t="shared" si="631"/>
        <v>-9252.0199999999604</v>
      </c>
      <c r="M1401" s="46"/>
      <c r="N1401" s="44"/>
      <c r="O1401" s="272">
        <f t="shared" si="632"/>
        <v>326109.79000000004</v>
      </c>
      <c r="P1401" s="272"/>
      <c r="Q1401" t="s">
        <v>633</v>
      </c>
      <c r="R1401" s="209"/>
    </row>
    <row r="1402" spans="1:18">
      <c r="A1402" s="36" t="s">
        <v>105</v>
      </c>
      <c r="B1402" s="36" t="s">
        <v>1890</v>
      </c>
      <c r="C1402" s="225" t="s">
        <v>7841</v>
      </c>
      <c r="D1402" s="220" t="s">
        <v>627</v>
      </c>
      <c r="E1402" s="328">
        <v>43100</v>
      </c>
      <c r="F1402" s="43">
        <v>93098996.400000006</v>
      </c>
      <c r="G1402" s="44">
        <v>0</v>
      </c>
      <c r="H1402" s="204">
        <v>486517.25</v>
      </c>
      <c r="I1402" s="46"/>
      <c r="J1402" s="47"/>
      <c r="K1402" s="271">
        <f t="shared" si="630"/>
        <v>326109.79000000004</v>
      </c>
      <c r="L1402" s="272">
        <f t="shared" si="631"/>
        <v>-160407.45999999996</v>
      </c>
      <c r="M1402" s="46"/>
      <c r="N1402" s="44"/>
      <c r="O1402" s="272">
        <f t="shared" si="632"/>
        <v>326109.79000000004</v>
      </c>
      <c r="P1402" s="272"/>
      <c r="Q1402" t="s">
        <v>633</v>
      </c>
      <c r="R1402" s="209"/>
    </row>
    <row r="1403" spans="1:18">
      <c r="A1403" s="36" t="s">
        <v>105</v>
      </c>
      <c r="B1403" s="36" t="s">
        <v>1891</v>
      </c>
      <c r="C1403" s="225" t="s">
        <v>7841</v>
      </c>
      <c r="D1403" s="220" t="s">
        <v>627</v>
      </c>
      <c r="E1403" s="328">
        <v>43131</v>
      </c>
      <c r="F1403" s="43">
        <v>91797619.379999995</v>
      </c>
      <c r="G1403" s="44">
        <v>0</v>
      </c>
      <c r="H1403" s="204">
        <v>733539.88</v>
      </c>
      <c r="I1403" s="46"/>
      <c r="J1403" s="47"/>
      <c r="K1403" s="271">
        <f t="shared" si="630"/>
        <v>326109.79000000004</v>
      </c>
      <c r="L1403" s="272">
        <f t="shared" si="631"/>
        <v>-407430.08999999997</v>
      </c>
      <c r="M1403" s="46"/>
      <c r="N1403" s="44"/>
      <c r="O1403" s="272">
        <f t="shared" si="632"/>
        <v>326109.79000000004</v>
      </c>
      <c r="P1403" s="272"/>
      <c r="Q1403" t="s">
        <v>633</v>
      </c>
      <c r="R1403" s="209"/>
    </row>
    <row r="1404" spans="1:18">
      <c r="A1404" s="36" t="s">
        <v>105</v>
      </c>
      <c r="B1404" s="36" t="s">
        <v>1892</v>
      </c>
      <c r="C1404" s="225" t="s">
        <v>7841</v>
      </c>
      <c r="D1404" s="220" t="s">
        <v>627</v>
      </c>
      <c r="E1404" s="328">
        <v>43159</v>
      </c>
      <c r="F1404" s="43">
        <v>90292527.519999996</v>
      </c>
      <c r="G1404" s="44">
        <v>0</v>
      </c>
      <c r="H1404" s="204">
        <v>326109.87</v>
      </c>
      <c r="I1404" s="46"/>
      <c r="J1404" s="47"/>
      <c r="K1404" s="271">
        <f t="shared" si="630"/>
        <v>326109.79000000004</v>
      </c>
      <c r="L1404" s="272">
        <f t="shared" si="631"/>
        <v>-7.9999999958090484E-2</v>
      </c>
      <c r="M1404" s="46"/>
      <c r="N1404" s="44"/>
      <c r="O1404" s="272">
        <f t="shared" si="632"/>
        <v>326109.79000000004</v>
      </c>
      <c r="P1404" s="272"/>
      <c r="Q1404" t="s">
        <v>633</v>
      </c>
      <c r="R1404" s="209"/>
    </row>
    <row r="1405" spans="1:18">
      <c r="A1405" s="36" t="s">
        <v>105</v>
      </c>
      <c r="B1405" s="36" t="s">
        <v>1893</v>
      </c>
      <c r="C1405" s="225" t="s">
        <v>7841</v>
      </c>
      <c r="D1405" s="220" t="s">
        <v>627</v>
      </c>
      <c r="E1405" s="328">
        <v>43190</v>
      </c>
      <c r="F1405" s="43">
        <v>88994994.450000003</v>
      </c>
      <c r="G1405" s="44">
        <v>0</v>
      </c>
      <c r="H1405" s="204">
        <v>326110.87</v>
      </c>
      <c r="I1405" s="46"/>
      <c r="J1405" s="47"/>
      <c r="K1405" s="271">
        <f t="shared" si="630"/>
        <v>326109.79000000004</v>
      </c>
      <c r="L1405" s="272">
        <f t="shared" si="631"/>
        <v>-1.0799999999580905</v>
      </c>
      <c r="M1405" s="46"/>
      <c r="N1405" s="44"/>
      <c r="O1405" s="272">
        <f t="shared" si="632"/>
        <v>326109.79000000004</v>
      </c>
      <c r="P1405" s="272"/>
      <c r="Q1405" t="s">
        <v>633</v>
      </c>
      <c r="R1405" s="209"/>
    </row>
    <row r="1406" spans="1:18">
      <c r="A1406" s="36" t="s">
        <v>105</v>
      </c>
      <c r="B1406" s="36" t="s">
        <v>1894</v>
      </c>
      <c r="C1406" s="225" t="s">
        <v>7841</v>
      </c>
      <c r="D1406" s="220" t="s">
        <v>627</v>
      </c>
      <c r="E1406" s="328">
        <v>43220</v>
      </c>
      <c r="F1406" s="43">
        <v>87697460.900000006</v>
      </c>
      <c r="G1406" s="44">
        <v>0</v>
      </c>
      <c r="H1406" s="204">
        <v>326109.79000000004</v>
      </c>
      <c r="I1406" s="46"/>
      <c r="J1406" s="47"/>
      <c r="K1406" s="271">
        <f t="shared" si="630"/>
        <v>326109.79000000004</v>
      </c>
      <c r="L1406" s="272">
        <f t="shared" si="631"/>
        <v>0</v>
      </c>
      <c r="M1406" s="46"/>
      <c r="N1406" s="44"/>
      <c r="O1406" s="272">
        <f t="shared" si="632"/>
        <v>326109.79000000004</v>
      </c>
      <c r="P1406" s="272"/>
      <c r="Q1406" t="s">
        <v>633</v>
      </c>
      <c r="R1406" s="209"/>
    </row>
    <row r="1407" spans="1:18">
      <c r="A1407" s="36" t="s">
        <v>105</v>
      </c>
      <c r="B1407" s="36" t="s">
        <v>1895</v>
      </c>
      <c r="C1407" s="225" t="s">
        <v>7841</v>
      </c>
      <c r="D1407" s="220" t="s">
        <v>627</v>
      </c>
      <c r="E1407" s="328">
        <v>43251</v>
      </c>
      <c r="F1407" s="43">
        <v>86399927.640000001</v>
      </c>
      <c r="G1407" s="44">
        <v>0</v>
      </c>
      <c r="H1407" s="204">
        <v>326109.79000000004</v>
      </c>
      <c r="I1407" s="46"/>
      <c r="J1407" s="47"/>
      <c r="K1407" s="271">
        <f t="shared" si="630"/>
        <v>326109.79000000004</v>
      </c>
      <c r="L1407" s="272">
        <f t="shared" si="631"/>
        <v>0</v>
      </c>
      <c r="M1407" s="46"/>
      <c r="N1407" s="44"/>
      <c r="O1407" s="272">
        <f t="shared" si="632"/>
        <v>326109.79000000004</v>
      </c>
      <c r="P1407" s="272"/>
      <c r="Q1407" t="s">
        <v>633</v>
      </c>
      <c r="R1407" s="209"/>
    </row>
    <row r="1408" spans="1:18">
      <c r="A1408" s="36" t="s">
        <v>105</v>
      </c>
      <c r="B1408" s="36" t="s">
        <v>1896</v>
      </c>
      <c r="C1408" s="225" t="s">
        <v>7841</v>
      </c>
      <c r="D1408" s="220" t="s">
        <v>627</v>
      </c>
      <c r="E1408" s="328">
        <v>43281</v>
      </c>
      <c r="F1408" s="43">
        <v>85102394.269999996</v>
      </c>
      <c r="G1408" s="44">
        <v>0</v>
      </c>
      <c r="H1408" s="204">
        <v>326109.79000000004</v>
      </c>
      <c r="I1408" s="46"/>
      <c r="J1408" s="47"/>
      <c r="K1408" s="271">
        <f t="shared" si="630"/>
        <v>326109.79000000004</v>
      </c>
      <c r="L1408" s="272">
        <f t="shared" si="631"/>
        <v>0</v>
      </c>
      <c r="M1408" s="46"/>
      <c r="N1408" s="44"/>
      <c r="O1408" s="272">
        <f t="shared" si="632"/>
        <v>326109.79000000004</v>
      </c>
      <c r="P1408" s="272"/>
      <c r="Q1408" t="s">
        <v>633</v>
      </c>
      <c r="R1408" s="5"/>
    </row>
    <row r="1409" spans="1:18" ht="15.75" hidden="1" thickBot="1">
      <c r="A1409" t="s">
        <v>105</v>
      </c>
      <c r="C1409" s="224" t="s">
        <v>637</v>
      </c>
      <c r="D1409" s="22"/>
      <c r="E1409" s="323" t="s">
        <v>606</v>
      </c>
      <c r="F1409" s="1"/>
      <c r="G1409" s="5"/>
      <c r="H1409" s="310">
        <f>SUM(H1397:H1408)</f>
        <v>4526973.3900000006</v>
      </c>
      <c r="I1409" s="10"/>
      <c r="J1409" s="10"/>
      <c r="K1409" s="32">
        <f>SUM(K1397:K1408)</f>
        <v>3913317.4800000004</v>
      </c>
      <c r="L1409" s="28">
        <f>SUM(L1397:L1408)</f>
        <v>-613655.90999999968</v>
      </c>
      <c r="M1409" s="10"/>
      <c r="N1409" s="5"/>
      <c r="O1409" s="28">
        <f>SUM(O1397:O1408)</f>
        <v>3913317.4800000004</v>
      </c>
      <c r="P1409" s="28">
        <f>SUM(P1397:P1408)</f>
        <v>0</v>
      </c>
    </row>
    <row r="1410" spans="1:18" hidden="1">
      <c r="A1410" t="s">
        <v>106</v>
      </c>
      <c r="B1410" t="s">
        <v>1897</v>
      </c>
      <c r="C1410" s="224" t="s">
        <v>7842</v>
      </c>
      <c r="D1410" s="221">
        <v>330.1</v>
      </c>
      <c r="E1410" s="324">
        <v>42947</v>
      </c>
      <c r="F1410" s="9">
        <v>32898.730000000003</v>
      </c>
      <c r="G1410" s="18">
        <v>2.4299999999999999E-2</v>
      </c>
      <c r="H1410" s="299">
        <v>66.62</v>
      </c>
      <c r="I1410" s="15">
        <v>32898.730000000003</v>
      </c>
      <c r="J1410" s="11">
        <f t="shared" ref="J1410:J1421" si="633">G1410</f>
        <v>2.4299999999999999E-2</v>
      </c>
      <c r="K1410" s="31">
        <f t="shared" ref="K1410:K1421" si="634">I1410*J1410/12</f>
        <v>66.619928250000001</v>
      </c>
      <c r="L1410" s="289">
        <f t="shared" ref="L1410:L1421" si="635">K1410-H1410</f>
        <v>-7.1750000003589776E-5</v>
      </c>
      <c r="M1410" s="15">
        <f t="shared" ref="M1410:M1421" si="636">I1410</f>
        <v>32898.730000000003</v>
      </c>
      <c r="N1410" s="5">
        <f>VLOOKUP(CONCATENATE(A1410,"-6"),'Restated Depr'!$B$6:$G$7674,6,0)</f>
        <v>0.02</v>
      </c>
      <c r="O1410" s="289">
        <f t="shared" ref="O1410:O1421" si="637">M1410*N1410/12</f>
        <v>54.831216666666677</v>
      </c>
      <c r="P1410" s="289">
        <f t="shared" ref="P1410:P1421" si="638">O1410-K1410</f>
        <v>-11.788711583333324</v>
      </c>
      <c r="Q1410" t="s">
        <v>7819</v>
      </c>
    </row>
    <row r="1411" spans="1:18" hidden="1">
      <c r="A1411" t="s">
        <v>106</v>
      </c>
      <c r="B1411" t="s">
        <v>1898</v>
      </c>
      <c r="C1411" s="224" t="s">
        <v>7842</v>
      </c>
      <c r="D1411" s="221">
        <v>330.1</v>
      </c>
      <c r="E1411" s="324">
        <v>42978</v>
      </c>
      <c r="F1411" s="1">
        <v>32898.730000000003</v>
      </c>
      <c r="G1411" s="18">
        <v>2.4299999999999999E-2</v>
      </c>
      <c r="H1411" s="298">
        <v>66.62</v>
      </c>
      <c r="I1411" s="10">
        <v>32898.730000000003</v>
      </c>
      <c r="J1411" s="11">
        <f t="shared" si="633"/>
        <v>2.4299999999999999E-2</v>
      </c>
      <c r="K1411" s="30">
        <f t="shared" si="634"/>
        <v>66.619928250000001</v>
      </c>
      <c r="L1411" s="29">
        <f t="shared" si="635"/>
        <v>-7.1750000003589776E-5</v>
      </c>
      <c r="M1411" s="10">
        <f t="shared" si="636"/>
        <v>32898.730000000003</v>
      </c>
      <c r="N1411" s="5">
        <f>VLOOKUP(CONCATENATE(A1411,"-6"),'Restated Depr'!$B$6:$G$7674,6,0)</f>
        <v>0.02</v>
      </c>
      <c r="O1411" s="29">
        <f t="shared" si="637"/>
        <v>54.831216666666677</v>
      </c>
      <c r="P1411" s="29">
        <f t="shared" si="638"/>
        <v>-11.788711583333324</v>
      </c>
      <c r="Q1411" t="s">
        <v>7819</v>
      </c>
    </row>
    <row r="1412" spans="1:18" hidden="1">
      <c r="A1412" t="s">
        <v>106</v>
      </c>
      <c r="B1412" t="s">
        <v>1899</v>
      </c>
      <c r="C1412" s="224" t="s">
        <v>7842</v>
      </c>
      <c r="D1412" s="221">
        <v>330.1</v>
      </c>
      <c r="E1412" s="324">
        <v>43008</v>
      </c>
      <c r="F1412" s="1">
        <v>32898.730000000003</v>
      </c>
      <c r="G1412" s="18">
        <v>2.4299999999999999E-2</v>
      </c>
      <c r="H1412" s="298">
        <v>66.62</v>
      </c>
      <c r="I1412" s="10">
        <v>32898.730000000003</v>
      </c>
      <c r="J1412" s="11">
        <f t="shared" si="633"/>
        <v>2.4299999999999999E-2</v>
      </c>
      <c r="K1412" s="30">
        <f t="shared" si="634"/>
        <v>66.619928250000001</v>
      </c>
      <c r="L1412" s="29">
        <f t="shared" si="635"/>
        <v>-7.1750000003589776E-5</v>
      </c>
      <c r="M1412" s="10">
        <f t="shared" si="636"/>
        <v>32898.730000000003</v>
      </c>
      <c r="N1412" s="5">
        <f>VLOOKUP(CONCATENATE(A1412,"-6"),'Restated Depr'!$B$6:$G$7674,6,0)</f>
        <v>0.02</v>
      </c>
      <c r="O1412" s="29">
        <f t="shared" si="637"/>
        <v>54.831216666666677</v>
      </c>
      <c r="P1412" s="29">
        <f t="shared" si="638"/>
        <v>-11.788711583333324</v>
      </c>
      <c r="Q1412" t="s">
        <v>7819</v>
      </c>
    </row>
    <row r="1413" spans="1:18" hidden="1">
      <c r="A1413" t="s">
        <v>106</v>
      </c>
      <c r="B1413" t="s">
        <v>1900</v>
      </c>
      <c r="C1413" s="224" t="s">
        <v>7842</v>
      </c>
      <c r="D1413" s="221">
        <v>330.1</v>
      </c>
      <c r="E1413" s="324">
        <v>43039</v>
      </c>
      <c r="F1413" s="1">
        <v>32898.730000000003</v>
      </c>
      <c r="G1413" s="18">
        <v>2.4299999999999999E-2</v>
      </c>
      <c r="H1413" s="298">
        <v>66.62</v>
      </c>
      <c r="I1413" s="10">
        <v>32898.730000000003</v>
      </c>
      <c r="J1413" s="11">
        <f t="shared" si="633"/>
        <v>2.4299999999999999E-2</v>
      </c>
      <c r="K1413" s="30">
        <f t="shared" si="634"/>
        <v>66.619928250000001</v>
      </c>
      <c r="L1413" s="29">
        <f t="shared" si="635"/>
        <v>-7.1750000003589776E-5</v>
      </c>
      <c r="M1413" s="10">
        <f t="shared" si="636"/>
        <v>32898.730000000003</v>
      </c>
      <c r="N1413" s="5">
        <f>VLOOKUP(CONCATENATE(A1413,"-6"),'Restated Depr'!$B$6:$G$7674,6,0)</f>
        <v>0.02</v>
      </c>
      <c r="O1413" s="29">
        <f t="shared" si="637"/>
        <v>54.831216666666677</v>
      </c>
      <c r="P1413" s="29">
        <f t="shared" si="638"/>
        <v>-11.788711583333324</v>
      </c>
      <c r="Q1413" t="s">
        <v>7819</v>
      </c>
    </row>
    <row r="1414" spans="1:18" hidden="1">
      <c r="A1414" t="s">
        <v>106</v>
      </c>
      <c r="B1414" t="s">
        <v>1901</v>
      </c>
      <c r="C1414" s="224" t="s">
        <v>7842</v>
      </c>
      <c r="D1414" s="221">
        <v>330.1</v>
      </c>
      <c r="E1414" s="324">
        <v>43069</v>
      </c>
      <c r="F1414" s="1">
        <v>32898.730000000003</v>
      </c>
      <c r="G1414" s="18">
        <v>2.4299999999999999E-2</v>
      </c>
      <c r="H1414" s="298">
        <v>66.62</v>
      </c>
      <c r="I1414" s="10">
        <v>32898.730000000003</v>
      </c>
      <c r="J1414" s="11">
        <f t="shared" si="633"/>
        <v>2.4299999999999999E-2</v>
      </c>
      <c r="K1414" s="30">
        <f t="shared" si="634"/>
        <v>66.619928250000001</v>
      </c>
      <c r="L1414" s="29">
        <f t="shared" si="635"/>
        <v>-7.1750000003589776E-5</v>
      </c>
      <c r="M1414" s="10">
        <f t="shared" si="636"/>
        <v>32898.730000000003</v>
      </c>
      <c r="N1414" s="5">
        <f>VLOOKUP(CONCATENATE(A1414,"-6"),'Restated Depr'!$B$6:$G$7674,6,0)</f>
        <v>0.02</v>
      </c>
      <c r="O1414" s="29">
        <f t="shared" si="637"/>
        <v>54.831216666666677</v>
      </c>
      <c r="P1414" s="29">
        <f t="shared" si="638"/>
        <v>-11.788711583333324</v>
      </c>
      <c r="Q1414" t="s">
        <v>7819</v>
      </c>
    </row>
    <row r="1415" spans="1:18" hidden="1">
      <c r="A1415" t="s">
        <v>106</v>
      </c>
      <c r="B1415" t="s">
        <v>1902</v>
      </c>
      <c r="C1415" s="224" t="s">
        <v>7842</v>
      </c>
      <c r="D1415" s="221">
        <v>330.1</v>
      </c>
      <c r="E1415" s="324">
        <v>43100</v>
      </c>
      <c r="F1415" s="1">
        <v>32898.730000000003</v>
      </c>
      <c r="G1415" s="18">
        <v>2.2499999999999999E-2</v>
      </c>
      <c r="H1415" s="298">
        <v>61.69</v>
      </c>
      <c r="I1415" s="10">
        <v>32898.730000000003</v>
      </c>
      <c r="J1415" s="11">
        <f t="shared" si="633"/>
        <v>2.2499999999999999E-2</v>
      </c>
      <c r="K1415" s="30">
        <f t="shared" si="634"/>
        <v>61.685118750000008</v>
      </c>
      <c r="L1415" s="29">
        <f t="shared" si="635"/>
        <v>-4.8812499999897341E-3</v>
      </c>
      <c r="M1415" s="10">
        <f t="shared" si="636"/>
        <v>32898.730000000003</v>
      </c>
      <c r="N1415" s="5">
        <f>VLOOKUP(CONCATENATE(A1415,"-6"),'Restated Depr'!$B$6:$G$7674,6,0)</f>
        <v>0.02</v>
      </c>
      <c r="O1415" s="29">
        <f t="shared" si="637"/>
        <v>54.831216666666677</v>
      </c>
      <c r="P1415" s="29">
        <f t="shared" si="638"/>
        <v>-6.8539020833333311</v>
      </c>
      <c r="Q1415" t="s">
        <v>7819</v>
      </c>
    </row>
    <row r="1416" spans="1:18" hidden="1">
      <c r="A1416" t="s">
        <v>106</v>
      </c>
      <c r="B1416" t="s">
        <v>1903</v>
      </c>
      <c r="C1416" s="224" t="s">
        <v>7842</v>
      </c>
      <c r="D1416" s="221">
        <v>330.1</v>
      </c>
      <c r="E1416" s="324">
        <v>43131</v>
      </c>
      <c r="F1416" s="1">
        <v>32898.730000000003</v>
      </c>
      <c r="G1416" s="5">
        <v>0.02</v>
      </c>
      <c r="H1416" s="298">
        <v>54.830000000000005</v>
      </c>
      <c r="I1416" s="10">
        <v>32898.730000000003</v>
      </c>
      <c r="J1416" s="11">
        <f t="shared" si="633"/>
        <v>0.02</v>
      </c>
      <c r="K1416" s="30">
        <f t="shared" si="634"/>
        <v>54.831216666666677</v>
      </c>
      <c r="L1416" s="29">
        <f t="shared" si="635"/>
        <v>1.2166666666715287E-3</v>
      </c>
      <c r="M1416" s="10">
        <f t="shared" si="636"/>
        <v>32898.730000000003</v>
      </c>
      <c r="N1416" s="5">
        <f>VLOOKUP(CONCATENATE(A1416,"-6"),'Restated Depr'!$B$6:$G$7674,6,0)</f>
        <v>0.02</v>
      </c>
      <c r="O1416" s="29">
        <f t="shared" si="637"/>
        <v>54.831216666666677</v>
      </c>
      <c r="P1416" s="29">
        <f t="shared" si="638"/>
        <v>0</v>
      </c>
      <c r="Q1416" t="s">
        <v>7819</v>
      </c>
    </row>
    <row r="1417" spans="1:18" hidden="1">
      <c r="A1417" t="s">
        <v>106</v>
      </c>
      <c r="B1417" t="s">
        <v>1904</v>
      </c>
      <c r="C1417" s="224" t="s">
        <v>7842</v>
      </c>
      <c r="D1417" s="221">
        <v>330.1</v>
      </c>
      <c r="E1417" s="324">
        <v>43159</v>
      </c>
      <c r="F1417" s="1">
        <v>32898.730000000003</v>
      </c>
      <c r="G1417" s="5">
        <v>0.02</v>
      </c>
      <c r="H1417" s="298">
        <v>54.830000000000005</v>
      </c>
      <c r="I1417" s="10">
        <v>32898.730000000003</v>
      </c>
      <c r="J1417" s="11">
        <f t="shared" si="633"/>
        <v>0.02</v>
      </c>
      <c r="K1417" s="30">
        <f t="shared" si="634"/>
        <v>54.831216666666677</v>
      </c>
      <c r="L1417" s="29">
        <f t="shared" si="635"/>
        <v>1.2166666666715287E-3</v>
      </c>
      <c r="M1417" s="10">
        <f t="shared" si="636"/>
        <v>32898.730000000003</v>
      </c>
      <c r="N1417" s="5">
        <f>VLOOKUP(CONCATENATE(A1417,"-6"),'Restated Depr'!$B$6:$G$7674,6,0)</f>
        <v>0.02</v>
      </c>
      <c r="O1417" s="29">
        <f t="shared" si="637"/>
        <v>54.831216666666677</v>
      </c>
      <c r="P1417" s="29">
        <f t="shared" si="638"/>
        <v>0</v>
      </c>
      <c r="Q1417" t="s">
        <v>7819</v>
      </c>
    </row>
    <row r="1418" spans="1:18" hidden="1">
      <c r="A1418" t="s">
        <v>106</v>
      </c>
      <c r="B1418" t="s">
        <v>1905</v>
      </c>
      <c r="C1418" s="224" t="s">
        <v>7842</v>
      </c>
      <c r="D1418" s="221">
        <v>330.1</v>
      </c>
      <c r="E1418" s="324">
        <v>43190</v>
      </c>
      <c r="F1418" s="1">
        <v>32898.730000000003</v>
      </c>
      <c r="G1418" s="5">
        <v>0.02</v>
      </c>
      <c r="H1418" s="298">
        <v>54.830000000000005</v>
      </c>
      <c r="I1418" s="10">
        <v>32898.730000000003</v>
      </c>
      <c r="J1418" s="11">
        <f t="shared" si="633"/>
        <v>0.02</v>
      </c>
      <c r="K1418" s="30">
        <f t="shared" si="634"/>
        <v>54.831216666666677</v>
      </c>
      <c r="L1418" s="29">
        <f t="shared" si="635"/>
        <v>1.2166666666715287E-3</v>
      </c>
      <c r="M1418" s="10">
        <f t="shared" si="636"/>
        <v>32898.730000000003</v>
      </c>
      <c r="N1418" s="5">
        <f>VLOOKUP(CONCATENATE(A1418,"-6"),'Restated Depr'!$B$6:$G$7674,6,0)</f>
        <v>0.02</v>
      </c>
      <c r="O1418" s="29">
        <f t="shared" si="637"/>
        <v>54.831216666666677</v>
      </c>
      <c r="P1418" s="29">
        <f t="shared" si="638"/>
        <v>0</v>
      </c>
      <c r="Q1418" t="s">
        <v>7819</v>
      </c>
    </row>
    <row r="1419" spans="1:18" hidden="1">
      <c r="A1419" t="s">
        <v>106</v>
      </c>
      <c r="B1419" t="s">
        <v>1906</v>
      </c>
      <c r="C1419" s="224" t="s">
        <v>7842</v>
      </c>
      <c r="D1419" s="221">
        <v>330.1</v>
      </c>
      <c r="E1419" s="324">
        <v>43220</v>
      </c>
      <c r="F1419" s="1">
        <v>32898.730000000003</v>
      </c>
      <c r="G1419" s="5">
        <v>0.02</v>
      </c>
      <c r="H1419" s="298">
        <v>54.830000000000005</v>
      </c>
      <c r="I1419" s="10">
        <v>32898.730000000003</v>
      </c>
      <c r="J1419" s="11">
        <f t="shared" si="633"/>
        <v>0.02</v>
      </c>
      <c r="K1419" s="30">
        <f t="shared" si="634"/>
        <v>54.831216666666677</v>
      </c>
      <c r="L1419" s="29">
        <f t="shared" si="635"/>
        <v>1.2166666666715287E-3</v>
      </c>
      <c r="M1419" s="10">
        <f t="shared" si="636"/>
        <v>32898.730000000003</v>
      </c>
      <c r="N1419" s="5">
        <f>VLOOKUP(CONCATENATE(A1419,"-6"),'Restated Depr'!$B$6:$G$7674,6,0)</f>
        <v>0.02</v>
      </c>
      <c r="O1419" s="29">
        <f t="shared" si="637"/>
        <v>54.831216666666677</v>
      </c>
      <c r="P1419" s="29">
        <f t="shared" si="638"/>
        <v>0</v>
      </c>
      <c r="Q1419" t="s">
        <v>7819</v>
      </c>
    </row>
    <row r="1420" spans="1:18" hidden="1">
      <c r="A1420" t="s">
        <v>106</v>
      </c>
      <c r="B1420" t="s">
        <v>1907</v>
      </c>
      <c r="C1420" s="224" t="s">
        <v>7842</v>
      </c>
      <c r="D1420" s="221">
        <v>330.1</v>
      </c>
      <c r="E1420" s="324">
        <v>43251</v>
      </c>
      <c r="F1420" s="1">
        <v>32898.730000000003</v>
      </c>
      <c r="G1420" s="5">
        <v>0.02</v>
      </c>
      <c r="H1420" s="298">
        <v>54.830000000000005</v>
      </c>
      <c r="I1420" s="10">
        <v>32898.730000000003</v>
      </c>
      <c r="J1420" s="11">
        <f t="shared" si="633"/>
        <v>0.02</v>
      </c>
      <c r="K1420" s="30">
        <f t="shared" si="634"/>
        <v>54.831216666666677</v>
      </c>
      <c r="L1420" s="29">
        <f t="shared" si="635"/>
        <v>1.2166666666715287E-3</v>
      </c>
      <c r="M1420" s="10">
        <f t="shared" si="636"/>
        <v>32898.730000000003</v>
      </c>
      <c r="N1420" s="5">
        <f>VLOOKUP(CONCATENATE(A1420,"-6"),'Restated Depr'!$B$6:$G$7674,6,0)</f>
        <v>0.02</v>
      </c>
      <c r="O1420" s="29">
        <f t="shared" si="637"/>
        <v>54.831216666666677</v>
      </c>
      <c r="P1420" s="29">
        <f t="shared" si="638"/>
        <v>0</v>
      </c>
      <c r="Q1420" t="s">
        <v>7819</v>
      </c>
    </row>
    <row r="1421" spans="1:18" hidden="1">
      <c r="A1421" t="s">
        <v>106</v>
      </c>
      <c r="B1421" t="s">
        <v>1908</v>
      </c>
      <c r="C1421" s="224" t="s">
        <v>7842</v>
      </c>
      <c r="D1421" s="221">
        <v>330.1</v>
      </c>
      <c r="E1421" s="324">
        <v>43281</v>
      </c>
      <c r="F1421" s="1">
        <v>32898.730000000003</v>
      </c>
      <c r="G1421" s="5">
        <v>0.02</v>
      </c>
      <c r="H1421" s="298">
        <v>54.830000000000005</v>
      </c>
      <c r="I1421" s="10">
        <v>32898.730000000003</v>
      </c>
      <c r="J1421" s="11">
        <f t="shared" si="633"/>
        <v>0.02</v>
      </c>
      <c r="K1421" s="30">
        <f t="shared" si="634"/>
        <v>54.831216666666677</v>
      </c>
      <c r="L1421" s="29">
        <f t="shared" si="635"/>
        <v>1.2166666666715287E-3</v>
      </c>
      <c r="M1421" s="10">
        <f t="shared" si="636"/>
        <v>32898.730000000003</v>
      </c>
      <c r="N1421" s="5">
        <f>VLOOKUP(CONCATENATE(A1421,"-6"),'Restated Depr'!$B$6:$G$7674,6,0)</f>
        <v>0.02</v>
      </c>
      <c r="O1421" s="29">
        <f t="shared" si="637"/>
        <v>54.831216666666677</v>
      </c>
      <c r="P1421" s="29">
        <f t="shared" si="638"/>
        <v>0</v>
      </c>
      <c r="Q1421" t="s">
        <v>7819</v>
      </c>
      <c r="R1421" s="5"/>
    </row>
    <row r="1422" spans="1:18" ht="15.75" hidden="1" thickBot="1">
      <c r="A1422" t="s">
        <v>106</v>
      </c>
      <c r="C1422" s="224" t="s">
        <v>638</v>
      </c>
      <c r="D1422" s="22"/>
      <c r="E1422" s="323" t="s">
        <v>606</v>
      </c>
      <c r="F1422" s="1"/>
      <c r="G1422" s="5"/>
      <c r="H1422" s="310">
        <f>SUM(H1410:H1421)</f>
        <v>723.7700000000001</v>
      </c>
      <c r="I1422" s="10"/>
      <c r="J1422" s="10"/>
      <c r="K1422" s="32">
        <f>SUM(K1410:K1421)</f>
        <v>723.77206000000024</v>
      </c>
      <c r="L1422" s="28">
        <f>SUM(L1410:L1421)</f>
        <v>2.0600000000214891E-3</v>
      </c>
      <c r="M1422" s="10"/>
      <c r="N1422" s="5"/>
      <c r="O1422" s="28">
        <f>SUM(O1410:O1421)</f>
        <v>657.97460000000035</v>
      </c>
      <c r="P1422" s="28">
        <f>SUM(P1410:P1421)</f>
        <v>-65.797459999999944</v>
      </c>
    </row>
    <row r="1423" spans="1:18" hidden="1">
      <c r="A1423" t="s">
        <v>107</v>
      </c>
      <c r="B1423" t="s">
        <v>1909</v>
      </c>
      <c r="C1423" s="224" t="s">
        <v>7842</v>
      </c>
      <c r="D1423" s="221">
        <v>331.01</v>
      </c>
      <c r="E1423" s="324">
        <v>42947</v>
      </c>
      <c r="F1423" s="9">
        <v>422422.56</v>
      </c>
      <c r="G1423" s="18">
        <v>8.0999999999999996E-3</v>
      </c>
      <c r="H1423" s="299">
        <v>285.13</v>
      </c>
      <c r="I1423" s="15">
        <v>422422.56</v>
      </c>
      <c r="J1423" s="11">
        <f t="shared" ref="J1423:J1434" si="639">G1423</f>
        <v>8.0999999999999996E-3</v>
      </c>
      <c r="K1423" s="31">
        <f t="shared" ref="K1423:K1434" si="640">I1423*J1423/12</f>
        <v>285.13522799999998</v>
      </c>
      <c r="L1423" s="289">
        <f t="shared" ref="L1423:L1434" si="641">K1423-H1423</f>
        <v>5.2279999999882421E-3</v>
      </c>
      <c r="M1423" s="15">
        <f t="shared" ref="M1423:M1434" si="642">I1423</f>
        <v>422422.56</v>
      </c>
      <c r="N1423" s="5">
        <f>VLOOKUP(CONCATENATE(A1423,"-6"),'Restated Depr'!$B$6:$G$7674,6,0)</f>
        <v>2.2000000000000002E-2</v>
      </c>
      <c r="O1423" s="289">
        <f t="shared" ref="O1423:O1434" si="643">M1423*N1423/12</f>
        <v>774.44136000000015</v>
      </c>
      <c r="P1423" s="289">
        <f t="shared" ref="P1423:P1434" si="644">O1423-K1423</f>
        <v>489.30613200000016</v>
      </c>
      <c r="Q1423" t="s">
        <v>7819</v>
      </c>
    </row>
    <row r="1424" spans="1:18" hidden="1">
      <c r="A1424" t="s">
        <v>107</v>
      </c>
      <c r="B1424" t="s">
        <v>1910</v>
      </c>
      <c r="C1424" s="224" t="s">
        <v>7842</v>
      </c>
      <c r="D1424" s="221">
        <v>331.01</v>
      </c>
      <c r="E1424" s="324">
        <v>42978</v>
      </c>
      <c r="F1424" s="1">
        <v>422422.56</v>
      </c>
      <c r="G1424" s="18">
        <v>8.0999999999999996E-3</v>
      </c>
      <c r="H1424" s="298">
        <v>285.13</v>
      </c>
      <c r="I1424" s="10">
        <v>422422.56</v>
      </c>
      <c r="J1424" s="11">
        <f t="shared" si="639"/>
        <v>8.0999999999999996E-3</v>
      </c>
      <c r="K1424" s="30">
        <f t="shared" si="640"/>
        <v>285.13522799999998</v>
      </c>
      <c r="L1424" s="29">
        <f t="shared" si="641"/>
        <v>5.2279999999882421E-3</v>
      </c>
      <c r="M1424" s="10">
        <f t="shared" si="642"/>
        <v>422422.56</v>
      </c>
      <c r="N1424" s="5">
        <f>VLOOKUP(CONCATENATE(A1424,"-6"),'Restated Depr'!$B$6:$G$7674,6,0)</f>
        <v>2.2000000000000002E-2</v>
      </c>
      <c r="O1424" s="29">
        <f t="shared" si="643"/>
        <v>774.44136000000015</v>
      </c>
      <c r="P1424" s="29">
        <f t="shared" si="644"/>
        <v>489.30613200000016</v>
      </c>
      <c r="Q1424" t="s">
        <v>7819</v>
      </c>
    </row>
    <row r="1425" spans="1:18" hidden="1">
      <c r="A1425" t="s">
        <v>107</v>
      </c>
      <c r="B1425" t="s">
        <v>1911</v>
      </c>
      <c r="C1425" s="224" t="s">
        <v>7842</v>
      </c>
      <c r="D1425" s="221">
        <v>331.01</v>
      </c>
      <c r="E1425" s="324">
        <v>43008</v>
      </c>
      <c r="F1425" s="1">
        <v>422422.56</v>
      </c>
      <c r="G1425" s="18">
        <v>8.0999999999999996E-3</v>
      </c>
      <c r="H1425" s="298">
        <v>285.13</v>
      </c>
      <c r="I1425" s="10">
        <v>422422.56</v>
      </c>
      <c r="J1425" s="11">
        <f t="shared" si="639"/>
        <v>8.0999999999999996E-3</v>
      </c>
      <c r="K1425" s="30">
        <f t="shared" si="640"/>
        <v>285.13522799999998</v>
      </c>
      <c r="L1425" s="29">
        <f t="shared" si="641"/>
        <v>5.2279999999882421E-3</v>
      </c>
      <c r="M1425" s="10">
        <f t="shared" si="642"/>
        <v>422422.56</v>
      </c>
      <c r="N1425" s="5">
        <f>VLOOKUP(CONCATENATE(A1425,"-6"),'Restated Depr'!$B$6:$G$7674,6,0)</f>
        <v>2.2000000000000002E-2</v>
      </c>
      <c r="O1425" s="29">
        <f t="shared" si="643"/>
        <v>774.44136000000015</v>
      </c>
      <c r="P1425" s="29">
        <f t="shared" si="644"/>
        <v>489.30613200000016</v>
      </c>
      <c r="Q1425" t="s">
        <v>7819</v>
      </c>
    </row>
    <row r="1426" spans="1:18" hidden="1">
      <c r="A1426" t="s">
        <v>107</v>
      </c>
      <c r="B1426" t="s">
        <v>1912</v>
      </c>
      <c r="C1426" s="224" t="s">
        <v>7842</v>
      </c>
      <c r="D1426" s="221">
        <v>331.01</v>
      </c>
      <c r="E1426" s="324">
        <v>43039</v>
      </c>
      <c r="F1426" s="1">
        <v>422422.56</v>
      </c>
      <c r="G1426" s="18">
        <v>8.0999999999999996E-3</v>
      </c>
      <c r="H1426" s="298">
        <v>285.13</v>
      </c>
      <c r="I1426" s="10">
        <v>422422.56</v>
      </c>
      <c r="J1426" s="11">
        <f t="shared" si="639"/>
        <v>8.0999999999999996E-3</v>
      </c>
      <c r="K1426" s="30">
        <f t="shared" si="640"/>
        <v>285.13522799999998</v>
      </c>
      <c r="L1426" s="29">
        <f t="shared" si="641"/>
        <v>5.2279999999882421E-3</v>
      </c>
      <c r="M1426" s="10">
        <f t="shared" si="642"/>
        <v>422422.56</v>
      </c>
      <c r="N1426" s="5">
        <f>VLOOKUP(CONCATENATE(A1426,"-6"),'Restated Depr'!$B$6:$G$7674,6,0)</f>
        <v>2.2000000000000002E-2</v>
      </c>
      <c r="O1426" s="29">
        <f t="shared" si="643"/>
        <v>774.44136000000015</v>
      </c>
      <c r="P1426" s="29">
        <f t="shared" si="644"/>
        <v>489.30613200000016</v>
      </c>
      <c r="Q1426" t="s">
        <v>7819</v>
      </c>
    </row>
    <row r="1427" spans="1:18" hidden="1">
      <c r="A1427" t="s">
        <v>107</v>
      </c>
      <c r="B1427" t="s">
        <v>1913</v>
      </c>
      <c r="C1427" s="224" t="s">
        <v>7842</v>
      </c>
      <c r="D1427" s="221">
        <v>331.01</v>
      </c>
      <c r="E1427" s="324">
        <v>43069</v>
      </c>
      <c r="F1427" s="1">
        <v>422422.56</v>
      </c>
      <c r="G1427" s="18">
        <v>8.0999999999999996E-3</v>
      </c>
      <c r="H1427" s="298">
        <v>285.13</v>
      </c>
      <c r="I1427" s="10">
        <v>422422.56</v>
      </c>
      <c r="J1427" s="11">
        <f t="shared" si="639"/>
        <v>8.0999999999999996E-3</v>
      </c>
      <c r="K1427" s="30">
        <f t="shared" si="640"/>
        <v>285.13522799999998</v>
      </c>
      <c r="L1427" s="29">
        <f t="shared" si="641"/>
        <v>5.2279999999882421E-3</v>
      </c>
      <c r="M1427" s="10">
        <f t="shared" si="642"/>
        <v>422422.56</v>
      </c>
      <c r="N1427" s="5">
        <f>VLOOKUP(CONCATENATE(A1427,"-6"),'Restated Depr'!$B$6:$G$7674,6,0)</f>
        <v>2.2000000000000002E-2</v>
      </c>
      <c r="O1427" s="29">
        <f t="shared" si="643"/>
        <v>774.44136000000015</v>
      </c>
      <c r="P1427" s="29">
        <f t="shared" si="644"/>
        <v>489.30613200000016</v>
      </c>
      <c r="Q1427" t="s">
        <v>7819</v>
      </c>
    </row>
    <row r="1428" spans="1:18" hidden="1">
      <c r="A1428" t="s">
        <v>107</v>
      </c>
      <c r="B1428" t="s">
        <v>1914</v>
      </c>
      <c r="C1428" s="224" t="s">
        <v>7842</v>
      </c>
      <c r="D1428" s="221">
        <v>331.01</v>
      </c>
      <c r="E1428" s="324">
        <v>43100</v>
      </c>
      <c r="F1428" s="1">
        <v>422422.56</v>
      </c>
      <c r="G1428" s="18">
        <v>1.4E-2</v>
      </c>
      <c r="H1428" s="298">
        <v>492.82</v>
      </c>
      <c r="I1428" s="10">
        <v>422422.56</v>
      </c>
      <c r="J1428" s="11">
        <f t="shared" si="639"/>
        <v>1.4E-2</v>
      </c>
      <c r="K1428" s="30">
        <f t="shared" si="640"/>
        <v>492.82631999999995</v>
      </c>
      <c r="L1428" s="29">
        <f t="shared" si="641"/>
        <v>6.3199999999596912E-3</v>
      </c>
      <c r="M1428" s="10">
        <f t="shared" si="642"/>
        <v>422422.56</v>
      </c>
      <c r="N1428" s="5">
        <f>VLOOKUP(CONCATENATE(A1428,"-6"),'Restated Depr'!$B$6:$G$7674,6,0)</f>
        <v>2.2000000000000002E-2</v>
      </c>
      <c r="O1428" s="29">
        <f t="shared" si="643"/>
        <v>774.44136000000015</v>
      </c>
      <c r="P1428" s="29">
        <f t="shared" si="644"/>
        <v>281.61504000000019</v>
      </c>
      <c r="Q1428" t="s">
        <v>7819</v>
      </c>
    </row>
    <row r="1429" spans="1:18" hidden="1">
      <c r="A1429" t="s">
        <v>107</v>
      </c>
      <c r="B1429" t="s">
        <v>1915</v>
      </c>
      <c r="C1429" s="224" t="s">
        <v>7842</v>
      </c>
      <c r="D1429" s="221">
        <v>331.01</v>
      </c>
      <c r="E1429" s="324">
        <v>43131</v>
      </c>
      <c r="F1429" s="1">
        <v>422422.56</v>
      </c>
      <c r="G1429" s="5">
        <v>2.2000000000000002E-2</v>
      </c>
      <c r="H1429" s="298">
        <v>774.44</v>
      </c>
      <c r="I1429" s="10">
        <v>422422.56</v>
      </c>
      <c r="J1429" s="11">
        <f t="shared" si="639"/>
        <v>2.2000000000000002E-2</v>
      </c>
      <c r="K1429" s="30">
        <f t="shared" si="640"/>
        <v>774.44136000000015</v>
      </c>
      <c r="L1429" s="29">
        <f t="shared" si="641"/>
        <v>1.3600000000906221E-3</v>
      </c>
      <c r="M1429" s="10">
        <f t="shared" si="642"/>
        <v>422422.56</v>
      </c>
      <c r="N1429" s="5">
        <f>VLOOKUP(CONCATENATE(A1429,"-6"),'Restated Depr'!$B$6:$G$7674,6,0)</f>
        <v>2.2000000000000002E-2</v>
      </c>
      <c r="O1429" s="29">
        <f t="shared" si="643"/>
        <v>774.44136000000015</v>
      </c>
      <c r="P1429" s="29">
        <f t="shared" si="644"/>
        <v>0</v>
      </c>
      <c r="Q1429" t="s">
        <v>7819</v>
      </c>
    </row>
    <row r="1430" spans="1:18" hidden="1">
      <c r="A1430" t="s">
        <v>107</v>
      </c>
      <c r="B1430" t="s">
        <v>1916</v>
      </c>
      <c r="C1430" s="224" t="s">
        <v>7842</v>
      </c>
      <c r="D1430" s="221">
        <v>331.01</v>
      </c>
      <c r="E1430" s="324">
        <v>43159</v>
      </c>
      <c r="F1430" s="1">
        <v>422422.56</v>
      </c>
      <c r="G1430" s="5">
        <v>2.2000000000000002E-2</v>
      </c>
      <c r="H1430" s="298">
        <v>774.44</v>
      </c>
      <c r="I1430" s="10">
        <v>422422.56</v>
      </c>
      <c r="J1430" s="11">
        <f t="shared" si="639"/>
        <v>2.2000000000000002E-2</v>
      </c>
      <c r="K1430" s="30">
        <f t="shared" si="640"/>
        <v>774.44136000000015</v>
      </c>
      <c r="L1430" s="29">
        <f t="shared" si="641"/>
        <v>1.3600000000906221E-3</v>
      </c>
      <c r="M1430" s="10">
        <f t="shared" si="642"/>
        <v>422422.56</v>
      </c>
      <c r="N1430" s="5">
        <f>VLOOKUP(CONCATENATE(A1430,"-6"),'Restated Depr'!$B$6:$G$7674,6,0)</f>
        <v>2.2000000000000002E-2</v>
      </c>
      <c r="O1430" s="29">
        <f t="shared" si="643"/>
        <v>774.44136000000015</v>
      </c>
      <c r="P1430" s="29">
        <f t="shared" si="644"/>
        <v>0</v>
      </c>
      <c r="Q1430" t="s">
        <v>7819</v>
      </c>
    </row>
    <row r="1431" spans="1:18" hidden="1">
      <c r="A1431" t="s">
        <v>107</v>
      </c>
      <c r="B1431" t="s">
        <v>1917</v>
      </c>
      <c r="C1431" s="224" t="s">
        <v>7842</v>
      </c>
      <c r="D1431" s="221">
        <v>331.01</v>
      </c>
      <c r="E1431" s="324">
        <v>43190</v>
      </c>
      <c r="F1431" s="1">
        <v>422422.56</v>
      </c>
      <c r="G1431" s="5">
        <v>2.2000000000000002E-2</v>
      </c>
      <c r="H1431" s="298">
        <v>774.44</v>
      </c>
      <c r="I1431" s="10">
        <v>422422.56</v>
      </c>
      <c r="J1431" s="11">
        <f t="shared" si="639"/>
        <v>2.2000000000000002E-2</v>
      </c>
      <c r="K1431" s="30">
        <f t="shared" si="640"/>
        <v>774.44136000000015</v>
      </c>
      <c r="L1431" s="29">
        <f t="shared" si="641"/>
        <v>1.3600000000906221E-3</v>
      </c>
      <c r="M1431" s="10">
        <f t="shared" si="642"/>
        <v>422422.56</v>
      </c>
      <c r="N1431" s="5">
        <f>VLOOKUP(CONCATENATE(A1431,"-6"),'Restated Depr'!$B$6:$G$7674,6,0)</f>
        <v>2.2000000000000002E-2</v>
      </c>
      <c r="O1431" s="29">
        <f t="shared" si="643"/>
        <v>774.44136000000015</v>
      </c>
      <c r="P1431" s="29">
        <f t="shared" si="644"/>
        <v>0</v>
      </c>
      <c r="Q1431" t="s">
        <v>7819</v>
      </c>
    </row>
    <row r="1432" spans="1:18" hidden="1">
      <c r="A1432" t="s">
        <v>107</v>
      </c>
      <c r="B1432" t="s">
        <v>1918</v>
      </c>
      <c r="C1432" s="224" t="s">
        <v>7842</v>
      </c>
      <c r="D1432" s="221">
        <v>331.01</v>
      </c>
      <c r="E1432" s="324">
        <v>43220</v>
      </c>
      <c r="F1432" s="1">
        <v>422422.56</v>
      </c>
      <c r="G1432" s="5">
        <v>2.2000000000000002E-2</v>
      </c>
      <c r="H1432" s="298">
        <v>774.44</v>
      </c>
      <c r="I1432" s="10">
        <v>422422.56</v>
      </c>
      <c r="J1432" s="11">
        <f t="shared" si="639"/>
        <v>2.2000000000000002E-2</v>
      </c>
      <c r="K1432" s="30">
        <f t="shared" si="640"/>
        <v>774.44136000000015</v>
      </c>
      <c r="L1432" s="29">
        <f t="shared" si="641"/>
        <v>1.3600000000906221E-3</v>
      </c>
      <c r="M1432" s="10">
        <f t="shared" si="642"/>
        <v>422422.56</v>
      </c>
      <c r="N1432" s="5">
        <f>VLOOKUP(CONCATENATE(A1432,"-6"),'Restated Depr'!$B$6:$G$7674,6,0)</f>
        <v>2.2000000000000002E-2</v>
      </c>
      <c r="O1432" s="29">
        <f t="shared" si="643"/>
        <v>774.44136000000015</v>
      </c>
      <c r="P1432" s="29">
        <f t="shared" si="644"/>
        <v>0</v>
      </c>
      <c r="Q1432" t="s">
        <v>7819</v>
      </c>
    </row>
    <row r="1433" spans="1:18" hidden="1">
      <c r="A1433" t="s">
        <v>107</v>
      </c>
      <c r="B1433" t="s">
        <v>1919</v>
      </c>
      <c r="C1433" s="224" t="s">
        <v>7842</v>
      </c>
      <c r="D1433" s="221">
        <v>331.01</v>
      </c>
      <c r="E1433" s="324">
        <v>43251</v>
      </c>
      <c r="F1433" s="1">
        <v>422422.56</v>
      </c>
      <c r="G1433" s="5">
        <v>2.2000000000000002E-2</v>
      </c>
      <c r="H1433" s="298">
        <v>774.44</v>
      </c>
      <c r="I1433" s="10">
        <v>422422.56</v>
      </c>
      <c r="J1433" s="11">
        <f t="shared" si="639"/>
        <v>2.2000000000000002E-2</v>
      </c>
      <c r="K1433" s="30">
        <f t="shared" si="640"/>
        <v>774.44136000000015</v>
      </c>
      <c r="L1433" s="29">
        <f t="shared" si="641"/>
        <v>1.3600000000906221E-3</v>
      </c>
      <c r="M1433" s="10">
        <f t="shared" si="642"/>
        <v>422422.56</v>
      </c>
      <c r="N1433" s="5">
        <f>VLOOKUP(CONCATENATE(A1433,"-6"),'Restated Depr'!$B$6:$G$7674,6,0)</f>
        <v>2.2000000000000002E-2</v>
      </c>
      <c r="O1433" s="29">
        <f t="shared" si="643"/>
        <v>774.44136000000015</v>
      </c>
      <c r="P1433" s="29">
        <f t="shared" si="644"/>
        <v>0</v>
      </c>
      <c r="Q1433" t="s">
        <v>7819</v>
      </c>
    </row>
    <row r="1434" spans="1:18" hidden="1">
      <c r="A1434" t="s">
        <v>107</v>
      </c>
      <c r="B1434" t="s">
        <v>1920</v>
      </c>
      <c r="C1434" s="224" t="s">
        <v>7842</v>
      </c>
      <c r="D1434" s="221">
        <v>331.01</v>
      </c>
      <c r="E1434" s="324">
        <v>43281</v>
      </c>
      <c r="F1434" s="1">
        <v>422422.56</v>
      </c>
      <c r="G1434" s="5">
        <v>2.2000000000000002E-2</v>
      </c>
      <c r="H1434" s="298">
        <v>774.44</v>
      </c>
      <c r="I1434" s="10">
        <v>422422.56</v>
      </c>
      <c r="J1434" s="11">
        <f t="shared" si="639"/>
        <v>2.2000000000000002E-2</v>
      </c>
      <c r="K1434" s="30">
        <f t="shared" si="640"/>
        <v>774.44136000000015</v>
      </c>
      <c r="L1434" s="29">
        <f t="shared" si="641"/>
        <v>1.3600000000906221E-3</v>
      </c>
      <c r="M1434" s="10">
        <f t="shared" si="642"/>
        <v>422422.56</v>
      </c>
      <c r="N1434" s="5">
        <f>VLOOKUP(CONCATENATE(A1434,"-6"),'Restated Depr'!$B$6:$G$7674,6,0)</f>
        <v>2.2000000000000002E-2</v>
      </c>
      <c r="O1434" s="29">
        <f t="shared" si="643"/>
        <v>774.44136000000015</v>
      </c>
      <c r="P1434" s="29">
        <f t="shared" si="644"/>
        <v>0</v>
      </c>
      <c r="Q1434" t="s">
        <v>7819</v>
      </c>
      <c r="R1434" s="5"/>
    </row>
    <row r="1435" spans="1:18" ht="15.75" hidden="1" thickBot="1">
      <c r="A1435" t="s">
        <v>107</v>
      </c>
      <c r="C1435" s="224" t="s">
        <v>638</v>
      </c>
      <c r="D1435" s="22"/>
      <c r="E1435" s="323" t="s">
        <v>606</v>
      </c>
      <c r="F1435" s="1"/>
      <c r="G1435" s="5"/>
      <c r="H1435" s="310">
        <f>SUM(H1423:H1434)</f>
        <v>6565.1100000000006</v>
      </c>
      <c r="I1435" s="10"/>
      <c r="J1435" s="10"/>
      <c r="K1435" s="32">
        <f>SUM(K1423:K1434)</f>
        <v>6565.1506199999994</v>
      </c>
      <c r="L1435" s="28">
        <f>SUM(L1423:L1434)</f>
        <v>4.0620000000444634E-2</v>
      </c>
      <c r="M1435" s="10"/>
      <c r="N1435" s="5"/>
      <c r="O1435" s="28">
        <f>SUM(O1423:O1434)</f>
        <v>9293.2963200000013</v>
      </c>
      <c r="P1435" s="28">
        <f>SUM(P1423:P1434)</f>
        <v>2728.1457000000009</v>
      </c>
    </row>
    <row r="1436" spans="1:18" hidden="1">
      <c r="A1436" t="s">
        <v>108</v>
      </c>
      <c r="B1436" t="s">
        <v>1921</v>
      </c>
      <c r="C1436" s="224" t="s">
        <v>7842</v>
      </c>
      <c r="D1436" s="221">
        <v>331.03</v>
      </c>
      <c r="E1436" s="324">
        <v>42947</v>
      </c>
      <c r="F1436" s="9">
        <v>7877977</v>
      </c>
      <c r="G1436" s="18">
        <v>5.4000000000000003E-3</v>
      </c>
      <c r="H1436" s="299">
        <v>3545.09</v>
      </c>
      <c r="I1436" s="15">
        <v>7877977</v>
      </c>
      <c r="J1436" s="11">
        <f t="shared" ref="J1436:J1447" si="645">G1436</f>
        <v>5.4000000000000003E-3</v>
      </c>
      <c r="K1436" s="31">
        <f t="shared" ref="K1436:K1447" si="646">I1436*J1436/12</f>
        <v>3545.0896499999999</v>
      </c>
      <c r="L1436" s="289">
        <f t="shared" ref="L1436:L1447" si="647">K1436-H1436</f>
        <v>-3.5000000025320332E-4</v>
      </c>
      <c r="M1436" s="15">
        <f t="shared" ref="M1436:M1447" si="648">I1436</f>
        <v>7877977</v>
      </c>
      <c r="N1436" s="5">
        <f>VLOOKUP(CONCATENATE(A1436,"-6"),'Restated Depr'!$B$6:$G$7674,6,0)</f>
        <v>1.67E-2</v>
      </c>
      <c r="O1436" s="289">
        <f t="shared" ref="O1436:O1447" si="649">M1436*N1436/12</f>
        <v>10963.517991666668</v>
      </c>
      <c r="P1436" s="289">
        <f t="shared" ref="P1436:P1447" si="650">O1436-K1436</f>
        <v>7418.4283416666676</v>
      </c>
      <c r="Q1436" t="s">
        <v>7819</v>
      </c>
    </row>
    <row r="1437" spans="1:18" hidden="1">
      <c r="A1437" t="s">
        <v>108</v>
      </c>
      <c r="B1437" t="s">
        <v>1922</v>
      </c>
      <c r="C1437" s="224" t="s">
        <v>7842</v>
      </c>
      <c r="D1437" s="221">
        <v>331.03</v>
      </c>
      <c r="E1437" s="324">
        <v>42978</v>
      </c>
      <c r="F1437" s="1">
        <v>7877977</v>
      </c>
      <c r="G1437" s="18">
        <v>5.4000000000000003E-3</v>
      </c>
      <c r="H1437" s="298">
        <v>3545.09</v>
      </c>
      <c r="I1437" s="10">
        <v>7877977</v>
      </c>
      <c r="J1437" s="11">
        <f t="shared" si="645"/>
        <v>5.4000000000000003E-3</v>
      </c>
      <c r="K1437" s="30">
        <f t="shared" si="646"/>
        <v>3545.0896499999999</v>
      </c>
      <c r="L1437" s="29">
        <f t="shared" si="647"/>
        <v>-3.5000000025320332E-4</v>
      </c>
      <c r="M1437" s="10">
        <f t="shared" si="648"/>
        <v>7877977</v>
      </c>
      <c r="N1437" s="5">
        <f>VLOOKUP(CONCATENATE(A1437,"-6"),'Restated Depr'!$B$6:$G$7674,6,0)</f>
        <v>1.67E-2</v>
      </c>
      <c r="O1437" s="29">
        <f t="shared" si="649"/>
        <v>10963.517991666668</v>
      </c>
      <c r="P1437" s="29">
        <f t="shared" si="650"/>
        <v>7418.4283416666676</v>
      </c>
      <c r="Q1437" t="s">
        <v>7819</v>
      </c>
    </row>
    <row r="1438" spans="1:18" hidden="1">
      <c r="A1438" t="s">
        <v>108</v>
      </c>
      <c r="B1438" t="s">
        <v>1923</v>
      </c>
      <c r="C1438" s="224" t="s">
        <v>7842</v>
      </c>
      <c r="D1438" s="221">
        <v>331.03</v>
      </c>
      <c r="E1438" s="324">
        <v>43008</v>
      </c>
      <c r="F1438" s="1">
        <v>7877977</v>
      </c>
      <c r="G1438" s="18">
        <v>5.4000000000000003E-3</v>
      </c>
      <c r="H1438" s="298">
        <v>3545.09</v>
      </c>
      <c r="I1438" s="10">
        <v>7877977</v>
      </c>
      <c r="J1438" s="11">
        <f t="shared" si="645"/>
        <v>5.4000000000000003E-3</v>
      </c>
      <c r="K1438" s="30">
        <f t="shared" si="646"/>
        <v>3545.0896499999999</v>
      </c>
      <c r="L1438" s="29">
        <f t="shared" si="647"/>
        <v>-3.5000000025320332E-4</v>
      </c>
      <c r="M1438" s="10">
        <f t="shared" si="648"/>
        <v>7877977</v>
      </c>
      <c r="N1438" s="5">
        <f>VLOOKUP(CONCATENATE(A1438,"-6"),'Restated Depr'!$B$6:$G$7674,6,0)</f>
        <v>1.67E-2</v>
      </c>
      <c r="O1438" s="29">
        <f t="shared" si="649"/>
        <v>10963.517991666668</v>
      </c>
      <c r="P1438" s="29">
        <f t="shared" si="650"/>
        <v>7418.4283416666676</v>
      </c>
      <c r="Q1438" t="s">
        <v>7819</v>
      </c>
    </row>
    <row r="1439" spans="1:18" hidden="1">
      <c r="A1439" t="s">
        <v>108</v>
      </c>
      <c r="B1439" t="s">
        <v>1924</v>
      </c>
      <c r="C1439" s="224" t="s">
        <v>7842</v>
      </c>
      <c r="D1439" s="221">
        <v>331.03</v>
      </c>
      <c r="E1439" s="324">
        <v>43039</v>
      </c>
      <c r="F1439" s="1">
        <v>7877977</v>
      </c>
      <c r="G1439" s="18">
        <v>5.4000000000000003E-3</v>
      </c>
      <c r="H1439" s="298">
        <v>3545.09</v>
      </c>
      <c r="I1439" s="10">
        <v>7877977</v>
      </c>
      <c r="J1439" s="11">
        <f t="shared" si="645"/>
        <v>5.4000000000000003E-3</v>
      </c>
      <c r="K1439" s="30">
        <f t="shared" si="646"/>
        <v>3545.0896499999999</v>
      </c>
      <c r="L1439" s="29">
        <f t="shared" si="647"/>
        <v>-3.5000000025320332E-4</v>
      </c>
      <c r="M1439" s="10">
        <f t="shared" si="648"/>
        <v>7877977</v>
      </c>
      <c r="N1439" s="5">
        <f>VLOOKUP(CONCATENATE(A1439,"-6"),'Restated Depr'!$B$6:$G$7674,6,0)</f>
        <v>1.67E-2</v>
      </c>
      <c r="O1439" s="29">
        <f t="shared" si="649"/>
        <v>10963.517991666668</v>
      </c>
      <c r="P1439" s="29">
        <f t="shared" si="650"/>
        <v>7418.4283416666676</v>
      </c>
      <c r="Q1439" t="s">
        <v>7819</v>
      </c>
    </row>
    <row r="1440" spans="1:18" hidden="1">
      <c r="A1440" t="s">
        <v>108</v>
      </c>
      <c r="B1440" t="s">
        <v>1925</v>
      </c>
      <c r="C1440" s="224" t="s">
        <v>7842</v>
      </c>
      <c r="D1440" s="221">
        <v>331.03</v>
      </c>
      <c r="E1440" s="324">
        <v>43069</v>
      </c>
      <c r="F1440" s="1">
        <v>7877977</v>
      </c>
      <c r="G1440" s="18">
        <v>5.4000000000000003E-3</v>
      </c>
      <c r="H1440" s="298">
        <v>3545.09</v>
      </c>
      <c r="I1440" s="10">
        <v>7877977</v>
      </c>
      <c r="J1440" s="11">
        <f t="shared" si="645"/>
        <v>5.4000000000000003E-3</v>
      </c>
      <c r="K1440" s="30">
        <f t="shared" si="646"/>
        <v>3545.0896499999999</v>
      </c>
      <c r="L1440" s="29">
        <f t="shared" si="647"/>
        <v>-3.5000000025320332E-4</v>
      </c>
      <c r="M1440" s="10">
        <f t="shared" si="648"/>
        <v>7877977</v>
      </c>
      <c r="N1440" s="5">
        <f>VLOOKUP(CONCATENATE(A1440,"-6"),'Restated Depr'!$B$6:$G$7674,6,0)</f>
        <v>1.67E-2</v>
      </c>
      <c r="O1440" s="29">
        <f t="shared" si="649"/>
        <v>10963.517991666668</v>
      </c>
      <c r="P1440" s="29">
        <f t="shared" si="650"/>
        <v>7418.4283416666676</v>
      </c>
      <c r="Q1440" t="s">
        <v>7819</v>
      </c>
    </row>
    <row r="1441" spans="1:18" hidden="1">
      <c r="A1441" t="s">
        <v>108</v>
      </c>
      <c r="B1441" t="s">
        <v>1926</v>
      </c>
      <c r="C1441" s="224" t="s">
        <v>7842</v>
      </c>
      <c r="D1441" s="221">
        <v>331.03</v>
      </c>
      <c r="E1441" s="324">
        <v>43100</v>
      </c>
      <c r="F1441" s="1">
        <v>7877977</v>
      </c>
      <c r="G1441" s="18">
        <v>1.01E-2</v>
      </c>
      <c r="H1441" s="298">
        <v>6630.63</v>
      </c>
      <c r="I1441" s="10">
        <v>7877977</v>
      </c>
      <c r="J1441" s="11">
        <f t="shared" si="645"/>
        <v>1.01E-2</v>
      </c>
      <c r="K1441" s="30">
        <f t="shared" si="646"/>
        <v>6630.6306416666666</v>
      </c>
      <c r="L1441" s="29">
        <f t="shared" si="647"/>
        <v>6.4166666652454296E-4</v>
      </c>
      <c r="M1441" s="10">
        <f t="shared" si="648"/>
        <v>7877977</v>
      </c>
      <c r="N1441" s="5">
        <f>VLOOKUP(CONCATENATE(A1441,"-6"),'Restated Depr'!$B$6:$G$7674,6,0)</f>
        <v>1.67E-2</v>
      </c>
      <c r="O1441" s="29">
        <f t="shared" si="649"/>
        <v>10963.517991666668</v>
      </c>
      <c r="P1441" s="29">
        <f t="shared" si="650"/>
        <v>4332.8873500000009</v>
      </c>
      <c r="Q1441" t="s">
        <v>7819</v>
      </c>
    </row>
    <row r="1442" spans="1:18" hidden="1">
      <c r="A1442" t="s">
        <v>108</v>
      </c>
      <c r="B1442" t="s">
        <v>1927</v>
      </c>
      <c r="C1442" s="224" t="s">
        <v>7842</v>
      </c>
      <c r="D1442" s="221">
        <v>331.03</v>
      </c>
      <c r="E1442" s="324">
        <v>43131</v>
      </c>
      <c r="F1442" s="1">
        <v>7877977</v>
      </c>
      <c r="G1442" s="5">
        <v>1.67E-2</v>
      </c>
      <c r="H1442" s="298">
        <v>10963.519999999999</v>
      </c>
      <c r="I1442" s="10">
        <v>7877977</v>
      </c>
      <c r="J1442" s="11">
        <f t="shared" si="645"/>
        <v>1.67E-2</v>
      </c>
      <c r="K1442" s="30">
        <f t="shared" si="646"/>
        <v>10963.517991666668</v>
      </c>
      <c r="L1442" s="29">
        <f t="shared" si="647"/>
        <v>-2.00833333110495E-3</v>
      </c>
      <c r="M1442" s="10">
        <f t="shared" si="648"/>
        <v>7877977</v>
      </c>
      <c r="N1442" s="5">
        <f>VLOOKUP(CONCATENATE(A1442,"-6"),'Restated Depr'!$B$6:$G$7674,6,0)</f>
        <v>1.67E-2</v>
      </c>
      <c r="O1442" s="29">
        <f t="shared" si="649"/>
        <v>10963.517991666668</v>
      </c>
      <c r="P1442" s="29">
        <f t="shared" si="650"/>
        <v>0</v>
      </c>
      <c r="Q1442" t="s">
        <v>7819</v>
      </c>
    </row>
    <row r="1443" spans="1:18" hidden="1">
      <c r="A1443" t="s">
        <v>108</v>
      </c>
      <c r="B1443" t="s">
        <v>1928</v>
      </c>
      <c r="C1443" s="224" t="s">
        <v>7842</v>
      </c>
      <c r="D1443" s="221">
        <v>331.03</v>
      </c>
      <c r="E1443" s="324">
        <v>43159</v>
      </c>
      <c r="F1443" s="1">
        <v>7877977</v>
      </c>
      <c r="G1443" s="5">
        <v>1.67E-2</v>
      </c>
      <c r="H1443" s="298">
        <v>10963.519999999999</v>
      </c>
      <c r="I1443" s="10">
        <v>7877977</v>
      </c>
      <c r="J1443" s="11">
        <f t="shared" si="645"/>
        <v>1.67E-2</v>
      </c>
      <c r="K1443" s="30">
        <f t="shared" si="646"/>
        <v>10963.517991666668</v>
      </c>
      <c r="L1443" s="29">
        <f t="shared" si="647"/>
        <v>-2.00833333110495E-3</v>
      </c>
      <c r="M1443" s="10">
        <f t="shared" si="648"/>
        <v>7877977</v>
      </c>
      <c r="N1443" s="5">
        <f>VLOOKUP(CONCATENATE(A1443,"-6"),'Restated Depr'!$B$6:$G$7674,6,0)</f>
        <v>1.67E-2</v>
      </c>
      <c r="O1443" s="29">
        <f t="shared" si="649"/>
        <v>10963.517991666668</v>
      </c>
      <c r="P1443" s="29">
        <f t="shared" si="650"/>
        <v>0</v>
      </c>
      <c r="Q1443" t="s">
        <v>7819</v>
      </c>
    </row>
    <row r="1444" spans="1:18" hidden="1">
      <c r="A1444" t="s">
        <v>108</v>
      </c>
      <c r="B1444" t="s">
        <v>1929</v>
      </c>
      <c r="C1444" s="224" t="s">
        <v>7842</v>
      </c>
      <c r="D1444" s="221">
        <v>331.03</v>
      </c>
      <c r="E1444" s="324">
        <v>43190</v>
      </c>
      <c r="F1444" s="1">
        <v>7877977</v>
      </c>
      <c r="G1444" s="5">
        <v>1.67E-2</v>
      </c>
      <c r="H1444" s="298">
        <v>10963.519999999999</v>
      </c>
      <c r="I1444" s="10">
        <v>7877977</v>
      </c>
      <c r="J1444" s="11">
        <f t="shared" si="645"/>
        <v>1.67E-2</v>
      </c>
      <c r="K1444" s="30">
        <f t="shared" si="646"/>
        <v>10963.517991666668</v>
      </c>
      <c r="L1444" s="29">
        <f t="shared" si="647"/>
        <v>-2.00833333110495E-3</v>
      </c>
      <c r="M1444" s="10">
        <f t="shared" si="648"/>
        <v>7877977</v>
      </c>
      <c r="N1444" s="5">
        <f>VLOOKUP(CONCATENATE(A1444,"-6"),'Restated Depr'!$B$6:$G$7674,6,0)</f>
        <v>1.67E-2</v>
      </c>
      <c r="O1444" s="29">
        <f t="shared" si="649"/>
        <v>10963.517991666668</v>
      </c>
      <c r="P1444" s="29">
        <f t="shared" si="650"/>
        <v>0</v>
      </c>
      <c r="Q1444" t="s">
        <v>7819</v>
      </c>
    </row>
    <row r="1445" spans="1:18" hidden="1">
      <c r="A1445" t="s">
        <v>108</v>
      </c>
      <c r="B1445" t="s">
        <v>1930</v>
      </c>
      <c r="C1445" s="224" t="s">
        <v>7842</v>
      </c>
      <c r="D1445" s="221">
        <v>331.03</v>
      </c>
      <c r="E1445" s="324">
        <v>43220</v>
      </c>
      <c r="F1445" s="1">
        <v>7877977</v>
      </c>
      <c r="G1445" s="5">
        <v>1.67E-2</v>
      </c>
      <c r="H1445" s="298">
        <v>10963.519999999999</v>
      </c>
      <c r="I1445" s="10">
        <v>7877977</v>
      </c>
      <c r="J1445" s="11">
        <f t="shared" si="645"/>
        <v>1.67E-2</v>
      </c>
      <c r="K1445" s="30">
        <f t="shared" si="646"/>
        <v>10963.517991666668</v>
      </c>
      <c r="L1445" s="29">
        <f t="shared" si="647"/>
        <v>-2.00833333110495E-3</v>
      </c>
      <c r="M1445" s="10">
        <f t="shared" si="648"/>
        <v>7877977</v>
      </c>
      <c r="N1445" s="5">
        <f>VLOOKUP(CONCATENATE(A1445,"-6"),'Restated Depr'!$B$6:$G$7674,6,0)</f>
        <v>1.67E-2</v>
      </c>
      <c r="O1445" s="29">
        <f t="shared" si="649"/>
        <v>10963.517991666668</v>
      </c>
      <c r="P1445" s="29">
        <f t="shared" si="650"/>
        <v>0</v>
      </c>
      <c r="Q1445" t="s">
        <v>7819</v>
      </c>
    </row>
    <row r="1446" spans="1:18" hidden="1">
      <c r="A1446" t="s">
        <v>108</v>
      </c>
      <c r="B1446" t="s">
        <v>1931</v>
      </c>
      <c r="C1446" s="224" t="s">
        <v>7842</v>
      </c>
      <c r="D1446" s="221">
        <v>331.03</v>
      </c>
      <c r="E1446" s="324">
        <v>43251</v>
      </c>
      <c r="F1446" s="1">
        <v>7877977</v>
      </c>
      <c r="G1446" s="5">
        <v>1.67E-2</v>
      </c>
      <c r="H1446" s="298">
        <v>10963.519999999999</v>
      </c>
      <c r="I1446" s="10">
        <v>7877977</v>
      </c>
      <c r="J1446" s="11">
        <f t="shared" si="645"/>
        <v>1.67E-2</v>
      </c>
      <c r="K1446" s="30">
        <f t="shared" si="646"/>
        <v>10963.517991666668</v>
      </c>
      <c r="L1446" s="29">
        <f t="shared" si="647"/>
        <v>-2.00833333110495E-3</v>
      </c>
      <c r="M1446" s="10">
        <f t="shared" si="648"/>
        <v>7877977</v>
      </c>
      <c r="N1446" s="5">
        <f>VLOOKUP(CONCATENATE(A1446,"-6"),'Restated Depr'!$B$6:$G$7674,6,0)</f>
        <v>1.67E-2</v>
      </c>
      <c r="O1446" s="29">
        <f t="shared" si="649"/>
        <v>10963.517991666668</v>
      </c>
      <c r="P1446" s="29">
        <f t="shared" si="650"/>
        <v>0</v>
      </c>
      <c r="Q1446" t="s">
        <v>7819</v>
      </c>
    </row>
    <row r="1447" spans="1:18" hidden="1">
      <c r="A1447" t="s">
        <v>108</v>
      </c>
      <c r="B1447" t="s">
        <v>1932</v>
      </c>
      <c r="C1447" s="224" t="s">
        <v>7842</v>
      </c>
      <c r="D1447" s="221">
        <v>331.03</v>
      </c>
      <c r="E1447" s="324">
        <v>43281</v>
      </c>
      <c r="F1447" s="1">
        <v>7877977</v>
      </c>
      <c r="G1447" s="5">
        <v>1.67E-2</v>
      </c>
      <c r="H1447" s="298">
        <v>10963.519999999999</v>
      </c>
      <c r="I1447" s="10">
        <v>7877977</v>
      </c>
      <c r="J1447" s="11">
        <f t="shared" si="645"/>
        <v>1.67E-2</v>
      </c>
      <c r="K1447" s="30">
        <f t="shared" si="646"/>
        <v>10963.517991666668</v>
      </c>
      <c r="L1447" s="29">
        <f t="shared" si="647"/>
        <v>-2.00833333110495E-3</v>
      </c>
      <c r="M1447" s="10">
        <f t="shared" si="648"/>
        <v>7877977</v>
      </c>
      <c r="N1447" s="5">
        <f>VLOOKUP(CONCATENATE(A1447,"-6"),'Restated Depr'!$B$6:$G$7674,6,0)</f>
        <v>1.67E-2</v>
      </c>
      <c r="O1447" s="29">
        <f t="shared" si="649"/>
        <v>10963.517991666668</v>
      </c>
      <c r="P1447" s="29">
        <f t="shared" si="650"/>
        <v>0</v>
      </c>
      <c r="Q1447" t="s">
        <v>7819</v>
      </c>
      <c r="R1447" s="5"/>
    </row>
    <row r="1448" spans="1:18" ht="15.75" hidden="1" thickBot="1">
      <c r="A1448" t="s">
        <v>108</v>
      </c>
      <c r="C1448" s="224" t="s">
        <v>638</v>
      </c>
      <c r="D1448" s="22"/>
      <c r="E1448" s="323" t="s">
        <v>606</v>
      </c>
      <c r="F1448" s="1"/>
      <c r="G1448" s="5"/>
      <c r="H1448" s="310">
        <f>SUM(H1436:H1447)</f>
        <v>90137.2</v>
      </c>
      <c r="I1448" s="10"/>
      <c r="J1448" s="10"/>
      <c r="K1448" s="32">
        <f>SUM(K1436:K1447)</f>
        <v>90137.186841666669</v>
      </c>
      <c r="L1448" s="28">
        <f>SUM(L1436:L1447)</f>
        <v>-1.3158333321371174E-2</v>
      </c>
      <c r="M1448" s="10"/>
      <c r="N1448" s="5"/>
      <c r="O1448" s="28">
        <f>SUM(O1436:O1447)</f>
        <v>131562.21590000001</v>
      </c>
      <c r="P1448" s="28">
        <f>SUM(P1436:P1447)</f>
        <v>41425.029058333341</v>
      </c>
    </row>
    <row r="1449" spans="1:18" hidden="1">
      <c r="A1449" t="s">
        <v>109</v>
      </c>
      <c r="B1449" t="s">
        <v>1933</v>
      </c>
      <c r="C1449" s="224" t="s">
        <v>7842</v>
      </c>
      <c r="D1449" s="221">
        <v>331.02</v>
      </c>
      <c r="E1449" s="324">
        <v>42947</v>
      </c>
      <c r="F1449" s="9">
        <v>30363652.280000001</v>
      </c>
      <c r="G1449" s="18">
        <v>2.1899999999999999E-2</v>
      </c>
      <c r="H1449" s="299">
        <v>55413.670000000006</v>
      </c>
      <c r="I1449" s="15">
        <v>30363652.280000001</v>
      </c>
      <c r="J1449" s="11">
        <f t="shared" ref="J1449:J1460" si="651">G1449</f>
        <v>2.1899999999999999E-2</v>
      </c>
      <c r="K1449" s="31">
        <f t="shared" ref="K1449:K1460" si="652">I1449*J1449/12</f>
        <v>55413.665411000002</v>
      </c>
      <c r="L1449" s="289">
        <f t="shared" ref="L1449:L1460" si="653">K1449-H1449</f>
        <v>-4.5890000037616119E-3</v>
      </c>
      <c r="M1449" s="15">
        <f t="shared" ref="M1449:M1460" si="654">I1449</f>
        <v>30363652.280000001</v>
      </c>
      <c r="N1449" s="5">
        <f>VLOOKUP(CONCATENATE(A1449,"-6"),'Restated Depr'!$B$6:$G$7674,6,0)</f>
        <v>2.2000000000000002E-2</v>
      </c>
      <c r="O1449" s="289">
        <f t="shared" ref="O1449:O1460" si="655">M1449*N1449/12</f>
        <v>55666.695846666677</v>
      </c>
      <c r="P1449" s="289">
        <f t="shared" ref="P1449:P1460" si="656">O1449-K1449</f>
        <v>253.03043566667475</v>
      </c>
      <c r="Q1449" t="s">
        <v>7819</v>
      </c>
    </row>
    <row r="1450" spans="1:18" hidden="1">
      <c r="A1450" t="s">
        <v>109</v>
      </c>
      <c r="B1450" t="s">
        <v>1934</v>
      </c>
      <c r="C1450" s="224" t="s">
        <v>7842</v>
      </c>
      <c r="D1450" s="221">
        <v>331.02</v>
      </c>
      <c r="E1450" s="324">
        <v>42978</v>
      </c>
      <c r="F1450" s="1">
        <v>30363652.280000001</v>
      </c>
      <c r="G1450" s="18">
        <v>2.1899999999999999E-2</v>
      </c>
      <c r="H1450" s="298">
        <v>55413.670000000006</v>
      </c>
      <c r="I1450" s="10">
        <v>30363652.280000001</v>
      </c>
      <c r="J1450" s="11">
        <f t="shared" si="651"/>
        <v>2.1899999999999999E-2</v>
      </c>
      <c r="K1450" s="30">
        <f t="shared" si="652"/>
        <v>55413.665411000002</v>
      </c>
      <c r="L1450" s="29">
        <f t="shared" si="653"/>
        <v>-4.5890000037616119E-3</v>
      </c>
      <c r="M1450" s="10">
        <f t="shared" si="654"/>
        <v>30363652.280000001</v>
      </c>
      <c r="N1450" s="5">
        <f>VLOOKUP(CONCATENATE(A1450,"-6"),'Restated Depr'!$B$6:$G$7674,6,0)</f>
        <v>2.2000000000000002E-2</v>
      </c>
      <c r="O1450" s="29">
        <f t="shared" si="655"/>
        <v>55666.695846666677</v>
      </c>
      <c r="P1450" s="29">
        <f t="shared" si="656"/>
        <v>253.03043566667475</v>
      </c>
      <c r="Q1450" t="s">
        <v>7819</v>
      </c>
    </row>
    <row r="1451" spans="1:18" hidden="1">
      <c r="A1451" t="s">
        <v>109</v>
      </c>
      <c r="B1451" t="s">
        <v>1935</v>
      </c>
      <c r="C1451" s="224" t="s">
        <v>7842</v>
      </c>
      <c r="D1451" s="221">
        <v>331.02</v>
      </c>
      <c r="E1451" s="324">
        <v>43008</v>
      </c>
      <c r="F1451" s="1">
        <v>30363652.280000001</v>
      </c>
      <c r="G1451" s="18">
        <v>2.1899999999999999E-2</v>
      </c>
      <c r="H1451" s="298">
        <v>55413.670000000006</v>
      </c>
      <c r="I1451" s="10">
        <v>30363652.280000001</v>
      </c>
      <c r="J1451" s="11">
        <f t="shared" si="651"/>
        <v>2.1899999999999999E-2</v>
      </c>
      <c r="K1451" s="30">
        <f t="shared" si="652"/>
        <v>55413.665411000002</v>
      </c>
      <c r="L1451" s="29">
        <f t="shared" si="653"/>
        <v>-4.5890000037616119E-3</v>
      </c>
      <c r="M1451" s="10">
        <f t="shared" si="654"/>
        <v>30363652.280000001</v>
      </c>
      <c r="N1451" s="5">
        <f>VLOOKUP(CONCATENATE(A1451,"-6"),'Restated Depr'!$B$6:$G$7674,6,0)</f>
        <v>2.2000000000000002E-2</v>
      </c>
      <c r="O1451" s="29">
        <f t="shared" si="655"/>
        <v>55666.695846666677</v>
      </c>
      <c r="P1451" s="29">
        <f t="shared" si="656"/>
        <v>253.03043566667475</v>
      </c>
      <c r="Q1451" t="s">
        <v>7819</v>
      </c>
    </row>
    <row r="1452" spans="1:18" hidden="1">
      <c r="A1452" t="s">
        <v>109</v>
      </c>
      <c r="B1452" t="s">
        <v>1936</v>
      </c>
      <c r="C1452" s="224" t="s">
        <v>7842</v>
      </c>
      <c r="D1452" s="221">
        <v>331.02</v>
      </c>
      <c r="E1452" s="324">
        <v>43039</v>
      </c>
      <c r="F1452" s="1">
        <v>30363652.280000001</v>
      </c>
      <c r="G1452" s="18">
        <v>2.1899999999999999E-2</v>
      </c>
      <c r="H1452" s="298">
        <v>55413.670000000006</v>
      </c>
      <c r="I1452" s="10">
        <v>30363652.280000001</v>
      </c>
      <c r="J1452" s="11">
        <f t="shared" si="651"/>
        <v>2.1899999999999999E-2</v>
      </c>
      <c r="K1452" s="30">
        <f t="shared" si="652"/>
        <v>55413.665411000002</v>
      </c>
      <c r="L1452" s="29">
        <f t="shared" si="653"/>
        <v>-4.5890000037616119E-3</v>
      </c>
      <c r="M1452" s="10">
        <f t="shared" si="654"/>
        <v>30363652.280000001</v>
      </c>
      <c r="N1452" s="5">
        <f>VLOOKUP(CONCATENATE(A1452,"-6"),'Restated Depr'!$B$6:$G$7674,6,0)</f>
        <v>2.2000000000000002E-2</v>
      </c>
      <c r="O1452" s="29">
        <f t="shared" si="655"/>
        <v>55666.695846666677</v>
      </c>
      <c r="P1452" s="29">
        <f t="shared" si="656"/>
        <v>253.03043566667475</v>
      </c>
      <c r="Q1452" t="s">
        <v>7819</v>
      </c>
    </row>
    <row r="1453" spans="1:18" hidden="1">
      <c r="A1453" t="s">
        <v>109</v>
      </c>
      <c r="B1453" t="s">
        <v>1937</v>
      </c>
      <c r="C1453" s="224" t="s">
        <v>7842</v>
      </c>
      <c r="D1453" s="221">
        <v>331.02</v>
      </c>
      <c r="E1453" s="324">
        <v>43069</v>
      </c>
      <c r="F1453" s="1">
        <v>30363652.280000001</v>
      </c>
      <c r="G1453" s="18">
        <v>2.1899999999999999E-2</v>
      </c>
      <c r="H1453" s="298">
        <v>55413.670000000006</v>
      </c>
      <c r="I1453" s="10">
        <v>30363652.280000001</v>
      </c>
      <c r="J1453" s="11">
        <f t="shared" si="651"/>
        <v>2.1899999999999999E-2</v>
      </c>
      <c r="K1453" s="30">
        <f t="shared" si="652"/>
        <v>55413.665411000002</v>
      </c>
      <c r="L1453" s="29">
        <f t="shared" si="653"/>
        <v>-4.5890000037616119E-3</v>
      </c>
      <c r="M1453" s="10">
        <f t="shared" si="654"/>
        <v>30363652.280000001</v>
      </c>
      <c r="N1453" s="5">
        <f>VLOOKUP(CONCATENATE(A1453,"-6"),'Restated Depr'!$B$6:$G$7674,6,0)</f>
        <v>2.2000000000000002E-2</v>
      </c>
      <c r="O1453" s="29">
        <f t="shared" si="655"/>
        <v>55666.695846666677</v>
      </c>
      <c r="P1453" s="29">
        <f t="shared" si="656"/>
        <v>253.03043566667475</v>
      </c>
      <c r="Q1453" t="s">
        <v>7819</v>
      </c>
    </row>
    <row r="1454" spans="1:18" hidden="1">
      <c r="A1454" t="s">
        <v>109</v>
      </c>
      <c r="B1454" t="s">
        <v>1938</v>
      </c>
      <c r="C1454" s="224" t="s">
        <v>7842</v>
      </c>
      <c r="D1454" s="221">
        <v>331.02</v>
      </c>
      <c r="E1454" s="324">
        <v>43100</v>
      </c>
      <c r="F1454" s="1">
        <v>30363652.280000001</v>
      </c>
      <c r="G1454" s="18">
        <v>2.1899999999999999E-2</v>
      </c>
      <c r="H1454" s="298">
        <v>55413.66</v>
      </c>
      <c r="I1454" s="10">
        <v>30363652.280000001</v>
      </c>
      <c r="J1454" s="11">
        <f t="shared" si="651"/>
        <v>2.1899999999999999E-2</v>
      </c>
      <c r="K1454" s="30">
        <f t="shared" si="652"/>
        <v>55413.665411000002</v>
      </c>
      <c r="L1454" s="29">
        <f t="shared" si="653"/>
        <v>5.4109999982756563E-3</v>
      </c>
      <c r="M1454" s="10">
        <f t="shared" si="654"/>
        <v>30363652.280000001</v>
      </c>
      <c r="N1454" s="5">
        <f>VLOOKUP(CONCATENATE(A1454,"-6"),'Restated Depr'!$B$6:$G$7674,6,0)</f>
        <v>2.2000000000000002E-2</v>
      </c>
      <c r="O1454" s="29">
        <f t="shared" si="655"/>
        <v>55666.695846666677</v>
      </c>
      <c r="P1454" s="29">
        <f t="shared" si="656"/>
        <v>253.03043566667475</v>
      </c>
      <c r="Q1454" t="s">
        <v>7819</v>
      </c>
    </row>
    <row r="1455" spans="1:18" hidden="1">
      <c r="A1455" t="s">
        <v>109</v>
      </c>
      <c r="B1455" t="s">
        <v>1939</v>
      </c>
      <c r="C1455" s="224" t="s">
        <v>7842</v>
      </c>
      <c r="D1455" s="221">
        <v>331.02</v>
      </c>
      <c r="E1455" s="324">
        <v>43131</v>
      </c>
      <c r="F1455" s="1">
        <v>30363652.280000001</v>
      </c>
      <c r="G1455" s="5">
        <v>2.2000000000000002E-2</v>
      </c>
      <c r="H1455" s="298">
        <v>55666.69</v>
      </c>
      <c r="I1455" s="10">
        <v>30363652.280000001</v>
      </c>
      <c r="J1455" s="11">
        <f t="shared" si="651"/>
        <v>2.2000000000000002E-2</v>
      </c>
      <c r="K1455" s="30">
        <f t="shared" si="652"/>
        <v>55666.695846666677</v>
      </c>
      <c r="L1455" s="29">
        <f t="shared" si="653"/>
        <v>5.8466666741878726E-3</v>
      </c>
      <c r="M1455" s="10">
        <f t="shared" si="654"/>
        <v>30363652.280000001</v>
      </c>
      <c r="N1455" s="5">
        <f>VLOOKUP(CONCATENATE(A1455,"-6"),'Restated Depr'!$B$6:$G$7674,6,0)</f>
        <v>2.2000000000000002E-2</v>
      </c>
      <c r="O1455" s="29">
        <f t="shared" si="655"/>
        <v>55666.695846666677</v>
      </c>
      <c r="P1455" s="29">
        <f t="shared" si="656"/>
        <v>0</v>
      </c>
      <c r="Q1455" t="s">
        <v>7819</v>
      </c>
    </row>
    <row r="1456" spans="1:18" hidden="1">
      <c r="A1456" t="s">
        <v>109</v>
      </c>
      <c r="B1456" t="s">
        <v>1940</v>
      </c>
      <c r="C1456" s="224" t="s">
        <v>7842</v>
      </c>
      <c r="D1456" s="221">
        <v>331.02</v>
      </c>
      <c r="E1456" s="324">
        <v>43159</v>
      </c>
      <c r="F1456" s="1">
        <v>30363652.280000001</v>
      </c>
      <c r="G1456" s="5">
        <v>2.2000000000000002E-2</v>
      </c>
      <c r="H1456" s="298">
        <v>55666.69</v>
      </c>
      <c r="I1456" s="10">
        <v>30363652.280000001</v>
      </c>
      <c r="J1456" s="11">
        <f t="shared" si="651"/>
        <v>2.2000000000000002E-2</v>
      </c>
      <c r="K1456" s="30">
        <f t="shared" si="652"/>
        <v>55666.695846666677</v>
      </c>
      <c r="L1456" s="29">
        <f t="shared" si="653"/>
        <v>5.8466666741878726E-3</v>
      </c>
      <c r="M1456" s="10">
        <f t="shared" si="654"/>
        <v>30363652.280000001</v>
      </c>
      <c r="N1456" s="5">
        <f>VLOOKUP(CONCATENATE(A1456,"-6"),'Restated Depr'!$B$6:$G$7674,6,0)</f>
        <v>2.2000000000000002E-2</v>
      </c>
      <c r="O1456" s="29">
        <f t="shared" si="655"/>
        <v>55666.695846666677</v>
      </c>
      <c r="P1456" s="29">
        <f t="shared" si="656"/>
        <v>0</v>
      </c>
      <c r="Q1456" t="s">
        <v>7819</v>
      </c>
    </row>
    <row r="1457" spans="1:18" hidden="1">
      <c r="A1457" t="s">
        <v>109</v>
      </c>
      <c r="B1457" t="s">
        <v>1941</v>
      </c>
      <c r="C1457" s="224" t="s">
        <v>7842</v>
      </c>
      <c r="D1457" s="221">
        <v>331.02</v>
      </c>
      <c r="E1457" s="324">
        <v>43190</v>
      </c>
      <c r="F1457" s="1">
        <v>30363652.280000001</v>
      </c>
      <c r="G1457" s="5">
        <v>2.2000000000000002E-2</v>
      </c>
      <c r="H1457" s="298">
        <v>55666.69</v>
      </c>
      <c r="I1457" s="10">
        <v>30363652.280000001</v>
      </c>
      <c r="J1457" s="11">
        <f t="shared" si="651"/>
        <v>2.2000000000000002E-2</v>
      </c>
      <c r="K1457" s="30">
        <f t="shared" si="652"/>
        <v>55666.695846666677</v>
      </c>
      <c r="L1457" s="29">
        <f t="shared" si="653"/>
        <v>5.8466666741878726E-3</v>
      </c>
      <c r="M1457" s="10">
        <f t="shared" si="654"/>
        <v>30363652.280000001</v>
      </c>
      <c r="N1457" s="5">
        <f>VLOOKUP(CONCATENATE(A1457,"-6"),'Restated Depr'!$B$6:$G$7674,6,0)</f>
        <v>2.2000000000000002E-2</v>
      </c>
      <c r="O1457" s="29">
        <f t="shared" si="655"/>
        <v>55666.695846666677</v>
      </c>
      <c r="P1457" s="29">
        <f t="shared" si="656"/>
        <v>0</v>
      </c>
      <c r="Q1457" t="s">
        <v>7819</v>
      </c>
    </row>
    <row r="1458" spans="1:18" hidden="1">
      <c r="A1458" t="s">
        <v>109</v>
      </c>
      <c r="B1458" t="s">
        <v>1942</v>
      </c>
      <c r="C1458" s="224" t="s">
        <v>7842</v>
      </c>
      <c r="D1458" s="221">
        <v>331.02</v>
      </c>
      <c r="E1458" s="324">
        <v>43220</v>
      </c>
      <c r="F1458" s="1">
        <v>30363652.280000001</v>
      </c>
      <c r="G1458" s="5">
        <v>2.2000000000000002E-2</v>
      </c>
      <c r="H1458" s="298">
        <v>55666.69</v>
      </c>
      <c r="I1458" s="10">
        <v>30363652.280000001</v>
      </c>
      <c r="J1458" s="11">
        <f t="shared" si="651"/>
        <v>2.2000000000000002E-2</v>
      </c>
      <c r="K1458" s="30">
        <f t="shared" si="652"/>
        <v>55666.695846666677</v>
      </c>
      <c r="L1458" s="29">
        <f t="shared" si="653"/>
        <v>5.8466666741878726E-3</v>
      </c>
      <c r="M1458" s="10">
        <f t="shared" si="654"/>
        <v>30363652.280000001</v>
      </c>
      <c r="N1458" s="5">
        <f>VLOOKUP(CONCATENATE(A1458,"-6"),'Restated Depr'!$B$6:$G$7674,6,0)</f>
        <v>2.2000000000000002E-2</v>
      </c>
      <c r="O1458" s="29">
        <f t="shared" si="655"/>
        <v>55666.695846666677</v>
      </c>
      <c r="P1458" s="29">
        <f t="shared" si="656"/>
        <v>0</v>
      </c>
      <c r="Q1458" t="s">
        <v>7819</v>
      </c>
    </row>
    <row r="1459" spans="1:18" hidden="1">
      <c r="A1459" t="s">
        <v>109</v>
      </c>
      <c r="B1459" t="s">
        <v>1943</v>
      </c>
      <c r="C1459" s="224" t="s">
        <v>7842</v>
      </c>
      <c r="D1459" s="221">
        <v>331.02</v>
      </c>
      <c r="E1459" s="324">
        <v>43251</v>
      </c>
      <c r="F1459" s="1">
        <v>30363652.280000001</v>
      </c>
      <c r="G1459" s="5">
        <v>2.2000000000000002E-2</v>
      </c>
      <c r="H1459" s="298">
        <v>55666.69</v>
      </c>
      <c r="I1459" s="10">
        <v>30363652.280000001</v>
      </c>
      <c r="J1459" s="11">
        <f t="shared" si="651"/>
        <v>2.2000000000000002E-2</v>
      </c>
      <c r="K1459" s="30">
        <f t="shared" si="652"/>
        <v>55666.695846666677</v>
      </c>
      <c r="L1459" s="29">
        <f t="shared" si="653"/>
        <v>5.8466666741878726E-3</v>
      </c>
      <c r="M1459" s="10">
        <f t="shared" si="654"/>
        <v>30363652.280000001</v>
      </c>
      <c r="N1459" s="5">
        <f>VLOOKUP(CONCATENATE(A1459,"-6"),'Restated Depr'!$B$6:$G$7674,6,0)</f>
        <v>2.2000000000000002E-2</v>
      </c>
      <c r="O1459" s="29">
        <f t="shared" si="655"/>
        <v>55666.695846666677</v>
      </c>
      <c r="P1459" s="29">
        <f t="shared" si="656"/>
        <v>0</v>
      </c>
      <c r="Q1459" t="s">
        <v>7819</v>
      </c>
    </row>
    <row r="1460" spans="1:18" hidden="1">
      <c r="A1460" t="s">
        <v>109</v>
      </c>
      <c r="B1460" t="s">
        <v>1944</v>
      </c>
      <c r="C1460" s="224" t="s">
        <v>7842</v>
      </c>
      <c r="D1460" s="221">
        <v>331.02</v>
      </c>
      <c r="E1460" s="324">
        <v>43281</v>
      </c>
      <c r="F1460" s="1">
        <v>30363652.280000001</v>
      </c>
      <c r="G1460" s="5">
        <v>2.2000000000000002E-2</v>
      </c>
      <c r="H1460" s="298">
        <v>55666.69</v>
      </c>
      <c r="I1460" s="10">
        <v>30363652.280000001</v>
      </c>
      <c r="J1460" s="11">
        <f t="shared" si="651"/>
        <v>2.2000000000000002E-2</v>
      </c>
      <c r="K1460" s="30">
        <f t="shared" si="652"/>
        <v>55666.695846666677</v>
      </c>
      <c r="L1460" s="29">
        <f t="shared" si="653"/>
        <v>5.8466666741878726E-3</v>
      </c>
      <c r="M1460" s="10">
        <f t="shared" si="654"/>
        <v>30363652.280000001</v>
      </c>
      <c r="N1460" s="5">
        <f>VLOOKUP(CONCATENATE(A1460,"-6"),'Restated Depr'!$B$6:$G$7674,6,0)</f>
        <v>2.2000000000000002E-2</v>
      </c>
      <c r="O1460" s="29">
        <f t="shared" si="655"/>
        <v>55666.695846666677</v>
      </c>
      <c r="P1460" s="29">
        <f t="shared" si="656"/>
        <v>0</v>
      </c>
      <c r="Q1460" t="s">
        <v>7819</v>
      </c>
      <c r="R1460" s="5"/>
    </row>
    <row r="1461" spans="1:18" ht="15.75" hidden="1" thickBot="1">
      <c r="A1461" t="s">
        <v>109</v>
      </c>
      <c r="C1461" s="224" t="s">
        <v>638</v>
      </c>
      <c r="D1461" s="22"/>
      <c r="E1461" s="323" t="s">
        <v>606</v>
      </c>
      <c r="F1461" s="1"/>
      <c r="G1461" s="5"/>
      <c r="H1461" s="310">
        <f>SUM(H1449:H1460)</f>
        <v>666482.14999999991</v>
      </c>
      <c r="I1461" s="10"/>
      <c r="J1461" s="10"/>
      <c r="K1461" s="32">
        <f>SUM(K1449:K1460)</f>
        <v>666482.16754600022</v>
      </c>
      <c r="L1461" s="28">
        <f>SUM(L1449:L1460)</f>
        <v>1.7546000024594832E-2</v>
      </c>
      <c r="M1461" s="10"/>
      <c r="N1461" s="5"/>
      <c r="O1461" s="28">
        <f>SUM(O1449:O1460)</f>
        <v>668000.35016000026</v>
      </c>
      <c r="P1461" s="28">
        <f>SUM(P1449:P1460)</f>
        <v>1518.1826140000485</v>
      </c>
    </row>
    <row r="1462" spans="1:18" hidden="1">
      <c r="A1462" t="s">
        <v>110</v>
      </c>
      <c r="B1462" t="s">
        <v>1945</v>
      </c>
      <c r="C1462" s="224" t="s">
        <v>7842</v>
      </c>
      <c r="D1462" s="221">
        <v>331.01</v>
      </c>
      <c r="E1462" s="324">
        <v>42947</v>
      </c>
      <c r="F1462" s="9">
        <v>4487379.4400000004</v>
      </c>
      <c r="G1462" s="18">
        <v>8.0999999999999996E-3</v>
      </c>
      <c r="H1462" s="299">
        <v>3028.98</v>
      </c>
      <c r="I1462" s="15">
        <v>6317149.3600000003</v>
      </c>
      <c r="J1462" s="11">
        <f t="shared" ref="J1462:J1473" si="657">G1462</f>
        <v>8.0999999999999996E-3</v>
      </c>
      <c r="K1462" s="31">
        <f t="shared" ref="K1462:K1473" si="658">I1462*J1462/12</f>
        <v>4264.0758180000003</v>
      </c>
      <c r="L1462" s="289">
        <f t="shared" ref="L1462:L1473" si="659">K1462-H1462</f>
        <v>1235.0958180000002</v>
      </c>
      <c r="M1462" s="15">
        <f t="shared" ref="M1462:M1473" si="660">I1462</f>
        <v>6317149.3600000003</v>
      </c>
      <c r="N1462" s="5">
        <f>VLOOKUP(CONCATENATE(A1462,"-6"),'Restated Depr'!$B$6:$G$7674,6,0)</f>
        <v>2.2000000000000002E-2</v>
      </c>
      <c r="O1462" s="289">
        <f t="shared" ref="O1462:O1473" si="661">M1462*N1462/12</f>
        <v>11581.440493333335</v>
      </c>
      <c r="P1462" s="289">
        <f t="shared" ref="P1462:P1473" si="662">O1462-K1462</f>
        <v>7317.3646753333351</v>
      </c>
      <c r="Q1462" t="s">
        <v>7819</v>
      </c>
    </row>
    <row r="1463" spans="1:18" hidden="1">
      <c r="A1463" t="s">
        <v>110</v>
      </c>
      <c r="B1463" t="s">
        <v>1946</v>
      </c>
      <c r="C1463" s="224" t="s">
        <v>7842</v>
      </c>
      <c r="D1463" s="221">
        <v>331.01</v>
      </c>
      <c r="E1463" s="324">
        <v>42978</v>
      </c>
      <c r="F1463" s="1">
        <v>4487379.4400000004</v>
      </c>
      <c r="G1463" s="18">
        <v>8.0999999999999996E-3</v>
      </c>
      <c r="H1463" s="298">
        <v>3028.98</v>
      </c>
      <c r="I1463" s="10">
        <v>6317149.3600000003</v>
      </c>
      <c r="J1463" s="11">
        <f t="shared" si="657"/>
        <v>8.0999999999999996E-3</v>
      </c>
      <c r="K1463" s="30">
        <f t="shared" si="658"/>
        <v>4264.0758180000003</v>
      </c>
      <c r="L1463" s="29">
        <f t="shared" si="659"/>
        <v>1235.0958180000002</v>
      </c>
      <c r="M1463" s="10">
        <f t="shared" si="660"/>
        <v>6317149.3600000003</v>
      </c>
      <c r="N1463" s="5">
        <f>VLOOKUP(CONCATENATE(A1463,"-6"),'Restated Depr'!$B$6:$G$7674,6,0)</f>
        <v>2.2000000000000002E-2</v>
      </c>
      <c r="O1463" s="29">
        <f t="shared" si="661"/>
        <v>11581.440493333335</v>
      </c>
      <c r="P1463" s="29">
        <f t="shared" si="662"/>
        <v>7317.3646753333351</v>
      </c>
      <c r="Q1463" t="s">
        <v>7819</v>
      </c>
    </row>
    <row r="1464" spans="1:18" hidden="1">
      <c r="A1464" t="s">
        <v>110</v>
      </c>
      <c r="B1464" t="s">
        <v>1947</v>
      </c>
      <c r="C1464" s="224" t="s">
        <v>7842</v>
      </c>
      <c r="D1464" s="221">
        <v>331.01</v>
      </c>
      <c r="E1464" s="324">
        <v>43008</v>
      </c>
      <c r="F1464" s="1">
        <v>5402264.4000000004</v>
      </c>
      <c r="G1464" s="18">
        <v>8.0999999999999996E-3</v>
      </c>
      <c r="H1464" s="298">
        <v>3646.53</v>
      </c>
      <c r="I1464" s="10">
        <v>6317149.3600000003</v>
      </c>
      <c r="J1464" s="11">
        <f t="shared" si="657"/>
        <v>8.0999999999999996E-3</v>
      </c>
      <c r="K1464" s="30">
        <f t="shared" si="658"/>
        <v>4264.0758180000003</v>
      </c>
      <c r="L1464" s="29">
        <f t="shared" si="659"/>
        <v>617.54581800000005</v>
      </c>
      <c r="M1464" s="10">
        <f t="shared" si="660"/>
        <v>6317149.3600000003</v>
      </c>
      <c r="N1464" s="5">
        <f>VLOOKUP(CONCATENATE(A1464,"-6"),'Restated Depr'!$B$6:$G$7674,6,0)</f>
        <v>2.2000000000000002E-2</v>
      </c>
      <c r="O1464" s="29">
        <f t="shared" si="661"/>
        <v>11581.440493333335</v>
      </c>
      <c r="P1464" s="29">
        <f t="shared" si="662"/>
        <v>7317.3646753333351</v>
      </c>
      <c r="Q1464" t="s">
        <v>7819</v>
      </c>
    </row>
    <row r="1465" spans="1:18" hidden="1">
      <c r="A1465" t="s">
        <v>110</v>
      </c>
      <c r="B1465" t="s">
        <v>1948</v>
      </c>
      <c r="C1465" s="224" t="s">
        <v>7842</v>
      </c>
      <c r="D1465" s="221">
        <v>331.01</v>
      </c>
      <c r="E1465" s="324">
        <v>43039</v>
      </c>
      <c r="F1465" s="1">
        <v>6317149.3600000003</v>
      </c>
      <c r="G1465" s="18">
        <v>8.0999999999999996E-3</v>
      </c>
      <c r="H1465" s="298">
        <v>4264.0800000000008</v>
      </c>
      <c r="I1465" s="10">
        <v>6317149.3600000003</v>
      </c>
      <c r="J1465" s="11">
        <f t="shared" si="657"/>
        <v>8.0999999999999996E-3</v>
      </c>
      <c r="K1465" s="30">
        <f t="shared" si="658"/>
        <v>4264.0758180000003</v>
      </c>
      <c r="L1465" s="29">
        <f t="shared" si="659"/>
        <v>-4.1820000005827751E-3</v>
      </c>
      <c r="M1465" s="10">
        <f t="shared" si="660"/>
        <v>6317149.3600000003</v>
      </c>
      <c r="N1465" s="5">
        <f>VLOOKUP(CONCATENATE(A1465,"-6"),'Restated Depr'!$B$6:$G$7674,6,0)</f>
        <v>2.2000000000000002E-2</v>
      </c>
      <c r="O1465" s="29">
        <f t="shared" si="661"/>
        <v>11581.440493333335</v>
      </c>
      <c r="P1465" s="29">
        <f t="shared" si="662"/>
        <v>7317.3646753333351</v>
      </c>
      <c r="Q1465" t="s">
        <v>7819</v>
      </c>
    </row>
    <row r="1466" spans="1:18" hidden="1">
      <c r="A1466" t="s">
        <v>110</v>
      </c>
      <c r="B1466" t="s">
        <v>1949</v>
      </c>
      <c r="C1466" s="224" t="s">
        <v>7842</v>
      </c>
      <c r="D1466" s="221">
        <v>331.01</v>
      </c>
      <c r="E1466" s="324">
        <v>43069</v>
      </c>
      <c r="F1466" s="1">
        <v>6317149.3600000003</v>
      </c>
      <c r="G1466" s="18">
        <v>8.0999999999999996E-3</v>
      </c>
      <c r="H1466" s="298">
        <v>4264.0800000000008</v>
      </c>
      <c r="I1466" s="10">
        <v>6317149.3600000003</v>
      </c>
      <c r="J1466" s="11">
        <f t="shared" si="657"/>
        <v>8.0999999999999996E-3</v>
      </c>
      <c r="K1466" s="30">
        <f t="shared" si="658"/>
        <v>4264.0758180000003</v>
      </c>
      <c r="L1466" s="29">
        <f t="shared" si="659"/>
        <v>-4.1820000005827751E-3</v>
      </c>
      <c r="M1466" s="10">
        <f t="shared" si="660"/>
        <v>6317149.3600000003</v>
      </c>
      <c r="N1466" s="5">
        <f>VLOOKUP(CONCATENATE(A1466,"-6"),'Restated Depr'!$B$6:$G$7674,6,0)</f>
        <v>2.2000000000000002E-2</v>
      </c>
      <c r="O1466" s="29">
        <f t="shared" si="661"/>
        <v>11581.440493333335</v>
      </c>
      <c r="P1466" s="29">
        <f t="shared" si="662"/>
        <v>7317.3646753333351</v>
      </c>
      <c r="Q1466" t="s">
        <v>7819</v>
      </c>
    </row>
    <row r="1467" spans="1:18" hidden="1">
      <c r="A1467" t="s">
        <v>110</v>
      </c>
      <c r="B1467" t="s">
        <v>1950</v>
      </c>
      <c r="C1467" s="224" t="s">
        <v>7842</v>
      </c>
      <c r="D1467" s="221">
        <v>331.01</v>
      </c>
      <c r="E1467" s="324">
        <v>43100</v>
      </c>
      <c r="F1467" s="1">
        <v>6317149.3600000003</v>
      </c>
      <c r="G1467" s="18">
        <v>1.4E-2</v>
      </c>
      <c r="H1467" s="298">
        <v>7370.0099999999993</v>
      </c>
      <c r="I1467" s="10">
        <v>6317149.3600000003</v>
      </c>
      <c r="J1467" s="11">
        <f t="shared" si="657"/>
        <v>1.4E-2</v>
      </c>
      <c r="K1467" s="30">
        <f t="shared" si="658"/>
        <v>7370.0075866666666</v>
      </c>
      <c r="L1467" s="29">
        <f t="shared" si="659"/>
        <v>-2.4133333326972206E-3</v>
      </c>
      <c r="M1467" s="10">
        <f t="shared" si="660"/>
        <v>6317149.3600000003</v>
      </c>
      <c r="N1467" s="5">
        <f>VLOOKUP(CONCATENATE(A1467,"-6"),'Restated Depr'!$B$6:$G$7674,6,0)</f>
        <v>2.2000000000000002E-2</v>
      </c>
      <c r="O1467" s="29">
        <f t="shared" si="661"/>
        <v>11581.440493333335</v>
      </c>
      <c r="P1467" s="29">
        <f t="shared" si="662"/>
        <v>4211.4329066666687</v>
      </c>
      <c r="Q1467" t="s">
        <v>7819</v>
      </c>
    </row>
    <row r="1468" spans="1:18" hidden="1">
      <c r="A1468" t="s">
        <v>110</v>
      </c>
      <c r="B1468" t="s">
        <v>1951</v>
      </c>
      <c r="C1468" s="224" t="s">
        <v>7842</v>
      </c>
      <c r="D1468" s="221">
        <v>331.01</v>
      </c>
      <c r="E1468" s="324">
        <v>43131</v>
      </c>
      <c r="F1468" s="1">
        <v>6317149.3600000003</v>
      </c>
      <c r="G1468" s="5">
        <v>2.2000000000000002E-2</v>
      </c>
      <c r="H1468" s="298">
        <v>11581.44</v>
      </c>
      <c r="I1468" s="10">
        <v>6317149.3600000003</v>
      </c>
      <c r="J1468" s="11">
        <f t="shared" si="657"/>
        <v>2.2000000000000002E-2</v>
      </c>
      <c r="K1468" s="30">
        <f t="shared" si="658"/>
        <v>11581.440493333335</v>
      </c>
      <c r="L1468" s="29">
        <f t="shared" si="659"/>
        <v>4.9333333481627051E-4</v>
      </c>
      <c r="M1468" s="10">
        <f t="shared" si="660"/>
        <v>6317149.3600000003</v>
      </c>
      <c r="N1468" s="5">
        <f>VLOOKUP(CONCATENATE(A1468,"-6"),'Restated Depr'!$B$6:$G$7674,6,0)</f>
        <v>2.2000000000000002E-2</v>
      </c>
      <c r="O1468" s="29">
        <f t="shared" si="661"/>
        <v>11581.440493333335</v>
      </c>
      <c r="P1468" s="29">
        <f t="shared" si="662"/>
        <v>0</v>
      </c>
      <c r="Q1468" t="s">
        <v>7819</v>
      </c>
    </row>
    <row r="1469" spans="1:18" hidden="1">
      <c r="A1469" t="s">
        <v>110</v>
      </c>
      <c r="B1469" t="s">
        <v>1952</v>
      </c>
      <c r="C1469" s="224" t="s">
        <v>7842</v>
      </c>
      <c r="D1469" s="221">
        <v>331.01</v>
      </c>
      <c r="E1469" s="324">
        <v>43159</v>
      </c>
      <c r="F1469" s="1">
        <v>6317149.3600000003</v>
      </c>
      <c r="G1469" s="5">
        <v>2.2000000000000002E-2</v>
      </c>
      <c r="H1469" s="298">
        <v>11581.44</v>
      </c>
      <c r="I1469" s="10">
        <v>6317149.3600000003</v>
      </c>
      <c r="J1469" s="11">
        <f t="shared" si="657"/>
        <v>2.2000000000000002E-2</v>
      </c>
      <c r="K1469" s="30">
        <f t="shared" si="658"/>
        <v>11581.440493333335</v>
      </c>
      <c r="L1469" s="29">
        <f t="shared" si="659"/>
        <v>4.9333333481627051E-4</v>
      </c>
      <c r="M1469" s="10">
        <f t="shared" si="660"/>
        <v>6317149.3600000003</v>
      </c>
      <c r="N1469" s="5">
        <f>VLOOKUP(CONCATENATE(A1469,"-6"),'Restated Depr'!$B$6:$G$7674,6,0)</f>
        <v>2.2000000000000002E-2</v>
      </c>
      <c r="O1469" s="29">
        <f t="shared" si="661"/>
        <v>11581.440493333335</v>
      </c>
      <c r="P1469" s="29">
        <f t="shared" si="662"/>
        <v>0</v>
      </c>
      <c r="Q1469" t="s">
        <v>7819</v>
      </c>
    </row>
    <row r="1470" spans="1:18" hidden="1">
      <c r="A1470" t="s">
        <v>110</v>
      </c>
      <c r="B1470" t="s">
        <v>1953</v>
      </c>
      <c r="C1470" s="224" t="s">
        <v>7842</v>
      </c>
      <c r="D1470" s="221">
        <v>331.01</v>
      </c>
      <c r="E1470" s="324">
        <v>43190</v>
      </c>
      <c r="F1470" s="1">
        <v>6317149.3600000003</v>
      </c>
      <c r="G1470" s="5">
        <v>2.2000000000000002E-2</v>
      </c>
      <c r="H1470" s="298">
        <v>11581.44</v>
      </c>
      <c r="I1470" s="10">
        <v>6317149.3600000003</v>
      </c>
      <c r="J1470" s="11">
        <f t="shared" si="657"/>
        <v>2.2000000000000002E-2</v>
      </c>
      <c r="K1470" s="30">
        <f t="shared" si="658"/>
        <v>11581.440493333335</v>
      </c>
      <c r="L1470" s="29">
        <f t="shared" si="659"/>
        <v>4.9333333481627051E-4</v>
      </c>
      <c r="M1470" s="10">
        <f t="shared" si="660"/>
        <v>6317149.3600000003</v>
      </c>
      <c r="N1470" s="5">
        <f>VLOOKUP(CONCATENATE(A1470,"-6"),'Restated Depr'!$B$6:$G$7674,6,0)</f>
        <v>2.2000000000000002E-2</v>
      </c>
      <c r="O1470" s="29">
        <f t="shared" si="661"/>
        <v>11581.440493333335</v>
      </c>
      <c r="P1470" s="29">
        <f t="shared" si="662"/>
        <v>0</v>
      </c>
      <c r="Q1470" t="s">
        <v>7819</v>
      </c>
    </row>
    <row r="1471" spans="1:18" hidden="1">
      <c r="A1471" t="s">
        <v>110</v>
      </c>
      <c r="B1471" t="s">
        <v>1954</v>
      </c>
      <c r="C1471" s="224" t="s">
        <v>7842</v>
      </c>
      <c r="D1471" s="221">
        <v>331.01</v>
      </c>
      <c r="E1471" s="324">
        <v>43220</v>
      </c>
      <c r="F1471" s="1">
        <v>6317149.3600000003</v>
      </c>
      <c r="G1471" s="5">
        <v>2.2000000000000002E-2</v>
      </c>
      <c r="H1471" s="298">
        <v>11581.44</v>
      </c>
      <c r="I1471" s="10">
        <v>6317149.3600000003</v>
      </c>
      <c r="J1471" s="11">
        <f t="shared" si="657"/>
        <v>2.2000000000000002E-2</v>
      </c>
      <c r="K1471" s="30">
        <f t="shared" si="658"/>
        <v>11581.440493333335</v>
      </c>
      <c r="L1471" s="29">
        <f t="shared" si="659"/>
        <v>4.9333333481627051E-4</v>
      </c>
      <c r="M1471" s="10">
        <f t="shared" si="660"/>
        <v>6317149.3600000003</v>
      </c>
      <c r="N1471" s="5">
        <f>VLOOKUP(CONCATENATE(A1471,"-6"),'Restated Depr'!$B$6:$G$7674,6,0)</f>
        <v>2.2000000000000002E-2</v>
      </c>
      <c r="O1471" s="29">
        <f t="shared" si="661"/>
        <v>11581.440493333335</v>
      </c>
      <c r="P1471" s="29">
        <f t="shared" si="662"/>
        <v>0</v>
      </c>
      <c r="Q1471" t="s">
        <v>7819</v>
      </c>
    </row>
    <row r="1472" spans="1:18" hidden="1">
      <c r="A1472" t="s">
        <v>110</v>
      </c>
      <c r="B1472" t="s">
        <v>1955</v>
      </c>
      <c r="C1472" s="224" t="s">
        <v>7842</v>
      </c>
      <c r="D1472" s="221">
        <v>331.01</v>
      </c>
      <c r="E1472" s="324">
        <v>43251</v>
      </c>
      <c r="F1472" s="1">
        <v>6317149.3600000003</v>
      </c>
      <c r="G1472" s="5">
        <v>2.2000000000000002E-2</v>
      </c>
      <c r="H1472" s="298">
        <v>11581.44</v>
      </c>
      <c r="I1472" s="10">
        <v>6317149.3600000003</v>
      </c>
      <c r="J1472" s="11">
        <f t="shared" si="657"/>
        <v>2.2000000000000002E-2</v>
      </c>
      <c r="K1472" s="30">
        <f t="shared" si="658"/>
        <v>11581.440493333335</v>
      </c>
      <c r="L1472" s="29">
        <f t="shared" si="659"/>
        <v>4.9333333481627051E-4</v>
      </c>
      <c r="M1472" s="10">
        <f t="shared" si="660"/>
        <v>6317149.3600000003</v>
      </c>
      <c r="N1472" s="5">
        <f>VLOOKUP(CONCATENATE(A1472,"-6"),'Restated Depr'!$B$6:$G$7674,6,0)</f>
        <v>2.2000000000000002E-2</v>
      </c>
      <c r="O1472" s="29">
        <f t="shared" si="661"/>
        <v>11581.440493333335</v>
      </c>
      <c r="P1472" s="29">
        <f t="shared" si="662"/>
        <v>0</v>
      </c>
      <c r="Q1472" t="s">
        <v>7819</v>
      </c>
    </row>
    <row r="1473" spans="1:18" hidden="1">
      <c r="A1473" t="s">
        <v>110</v>
      </c>
      <c r="B1473" t="s">
        <v>1956</v>
      </c>
      <c r="C1473" s="224" t="s">
        <v>7842</v>
      </c>
      <c r="D1473" s="221">
        <v>331.01</v>
      </c>
      <c r="E1473" s="324">
        <v>43281</v>
      </c>
      <c r="F1473" s="1">
        <v>6317149.3600000003</v>
      </c>
      <c r="G1473" s="5">
        <v>2.2000000000000002E-2</v>
      </c>
      <c r="H1473" s="298">
        <v>11581.44</v>
      </c>
      <c r="I1473" s="10">
        <v>6317149.3600000003</v>
      </c>
      <c r="J1473" s="11">
        <f t="shared" si="657"/>
        <v>2.2000000000000002E-2</v>
      </c>
      <c r="K1473" s="30">
        <f t="shared" si="658"/>
        <v>11581.440493333335</v>
      </c>
      <c r="L1473" s="29">
        <f t="shared" si="659"/>
        <v>4.9333333481627051E-4</v>
      </c>
      <c r="M1473" s="10">
        <f t="shared" si="660"/>
        <v>6317149.3600000003</v>
      </c>
      <c r="N1473" s="5">
        <f>VLOOKUP(CONCATENATE(A1473,"-6"),'Restated Depr'!$B$6:$G$7674,6,0)</f>
        <v>2.2000000000000002E-2</v>
      </c>
      <c r="O1473" s="29">
        <f t="shared" si="661"/>
        <v>11581.440493333335</v>
      </c>
      <c r="P1473" s="29">
        <f t="shared" si="662"/>
        <v>0</v>
      </c>
      <c r="Q1473" t="s">
        <v>7819</v>
      </c>
      <c r="R1473" s="5"/>
    </row>
    <row r="1474" spans="1:18" ht="15.75" hidden="1" thickBot="1">
      <c r="A1474" t="s">
        <v>110</v>
      </c>
      <c r="C1474" s="224" t="s">
        <v>638</v>
      </c>
      <c r="D1474" s="22"/>
      <c r="E1474" s="323" t="s">
        <v>606</v>
      </c>
      <c r="F1474" s="1"/>
      <c r="G1474" s="5"/>
      <c r="H1474" s="310">
        <f>SUM(H1462:H1473)</f>
        <v>95091.3</v>
      </c>
      <c r="I1474" s="10"/>
      <c r="J1474" s="10"/>
      <c r="K1474" s="32">
        <f>SUM(K1462:K1473)</f>
        <v>98179.029636666673</v>
      </c>
      <c r="L1474" s="28">
        <f>SUM(L1462:L1473)</f>
        <v>3087.7296366666756</v>
      </c>
      <c r="M1474" s="10"/>
      <c r="N1474" s="5"/>
      <c r="O1474" s="28">
        <f>SUM(O1462:O1473)</f>
        <v>138977.28591999999</v>
      </c>
      <c r="P1474" s="28">
        <f>SUM(P1462:P1473)</f>
        <v>40798.256283333343</v>
      </c>
    </row>
    <row r="1475" spans="1:18" hidden="1">
      <c r="A1475" t="s">
        <v>111</v>
      </c>
      <c r="B1475" t="s">
        <v>1957</v>
      </c>
      <c r="C1475" s="224" t="s">
        <v>7842</v>
      </c>
      <c r="D1475" s="221">
        <v>331.04</v>
      </c>
      <c r="E1475" s="324">
        <v>42947</v>
      </c>
      <c r="F1475" s="9">
        <v>46083652.280000001</v>
      </c>
      <c r="G1475" s="18">
        <v>3.1899999999999998E-2</v>
      </c>
      <c r="H1475" s="299">
        <v>122505.71</v>
      </c>
      <c r="I1475" s="15">
        <v>46881506.289999999</v>
      </c>
      <c r="J1475" s="11">
        <f t="shared" ref="J1475:J1486" si="663">G1475</f>
        <v>3.1899999999999998E-2</v>
      </c>
      <c r="K1475" s="31">
        <f t="shared" ref="K1475:K1486" si="664">I1475*J1475/12</f>
        <v>124626.67088758333</v>
      </c>
      <c r="L1475" s="289">
        <f t="shared" ref="L1475:L1486" si="665">K1475-H1475</f>
        <v>2120.9608875833219</v>
      </c>
      <c r="M1475" s="15">
        <f t="shared" ref="M1475:M1486" si="666">I1475</f>
        <v>46881506.289999999</v>
      </c>
      <c r="N1475" s="5">
        <f>VLOOKUP(CONCATENATE(A1475,"-6"),'Restated Depr'!$B$6:$G$7674,6,0)</f>
        <v>3.4299999999999997E-2</v>
      </c>
      <c r="O1475" s="289">
        <f t="shared" ref="O1475:O1486" si="667">M1475*N1475/12</f>
        <v>134002.97214558334</v>
      </c>
      <c r="P1475" s="289">
        <f t="shared" ref="P1475:P1486" si="668">O1475-K1475</f>
        <v>9376.3012580000068</v>
      </c>
      <c r="Q1475" t="s">
        <v>7819</v>
      </c>
    </row>
    <row r="1476" spans="1:18" hidden="1">
      <c r="A1476" t="s">
        <v>111</v>
      </c>
      <c r="B1476" t="s">
        <v>1958</v>
      </c>
      <c r="C1476" s="224" t="s">
        <v>7842</v>
      </c>
      <c r="D1476" s="221">
        <v>331.04</v>
      </c>
      <c r="E1476" s="324">
        <v>42978</v>
      </c>
      <c r="F1476" s="1">
        <v>46083652.280000001</v>
      </c>
      <c r="G1476" s="18">
        <v>3.1899999999999998E-2</v>
      </c>
      <c r="H1476" s="298">
        <v>122505.71</v>
      </c>
      <c r="I1476" s="10">
        <v>46881506.289999999</v>
      </c>
      <c r="J1476" s="11">
        <f t="shared" si="663"/>
        <v>3.1899999999999998E-2</v>
      </c>
      <c r="K1476" s="30">
        <f t="shared" si="664"/>
        <v>124626.67088758333</v>
      </c>
      <c r="L1476" s="29">
        <f t="shared" si="665"/>
        <v>2120.9608875833219</v>
      </c>
      <c r="M1476" s="10">
        <f t="shared" si="666"/>
        <v>46881506.289999999</v>
      </c>
      <c r="N1476" s="5">
        <f>VLOOKUP(CONCATENATE(A1476,"-6"),'Restated Depr'!$B$6:$G$7674,6,0)</f>
        <v>3.4299999999999997E-2</v>
      </c>
      <c r="O1476" s="29">
        <f t="shared" si="667"/>
        <v>134002.97214558334</v>
      </c>
      <c r="P1476" s="29">
        <f t="shared" si="668"/>
        <v>9376.3012580000068</v>
      </c>
      <c r="Q1476" t="s">
        <v>7819</v>
      </c>
    </row>
    <row r="1477" spans="1:18" hidden="1">
      <c r="A1477" t="s">
        <v>111</v>
      </c>
      <c r="B1477" t="s">
        <v>1959</v>
      </c>
      <c r="C1477" s="224" t="s">
        <v>7842</v>
      </c>
      <c r="D1477" s="221">
        <v>331.04</v>
      </c>
      <c r="E1477" s="324">
        <v>43008</v>
      </c>
      <c r="F1477" s="1">
        <v>46482579.289999999</v>
      </c>
      <c r="G1477" s="18">
        <v>3.1899999999999998E-2</v>
      </c>
      <c r="H1477" s="298">
        <v>123566.18999999999</v>
      </c>
      <c r="I1477" s="10">
        <v>46881506.289999999</v>
      </c>
      <c r="J1477" s="11">
        <f t="shared" si="663"/>
        <v>3.1899999999999998E-2</v>
      </c>
      <c r="K1477" s="30">
        <f t="shared" si="664"/>
        <v>124626.67088758333</v>
      </c>
      <c r="L1477" s="29">
        <f t="shared" si="665"/>
        <v>1060.4808875833405</v>
      </c>
      <c r="M1477" s="10">
        <f t="shared" si="666"/>
        <v>46881506.289999999</v>
      </c>
      <c r="N1477" s="5">
        <f>VLOOKUP(CONCATENATE(A1477,"-6"),'Restated Depr'!$B$6:$G$7674,6,0)</f>
        <v>3.4299999999999997E-2</v>
      </c>
      <c r="O1477" s="29">
        <f t="shared" si="667"/>
        <v>134002.97214558334</v>
      </c>
      <c r="P1477" s="29">
        <f t="shared" si="668"/>
        <v>9376.3012580000068</v>
      </c>
      <c r="Q1477" t="s">
        <v>7819</v>
      </c>
    </row>
    <row r="1478" spans="1:18" hidden="1">
      <c r="A1478" t="s">
        <v>111</v>
      </c>
      <c r="B1478" t="s">
        <v>1960</v>
      </c>
      <c r="C1478" s="224" t="s">
        <v>7842</v>
      </c>
      <c r="D1478" s="221">
        <v>331.04</v>
      </c>
      <c r="E1478" s="324">
        <v>43039</v>
      </c>
      <c r="F1478" s="1">
        <v>46881506.289999999</v>
      </c>
      <c r="G1478" s="18">
        <v>3.1899999999999998E-2</v>
      </c>
      <c r="H1478" s="298">
        <v>124626.67</v>
      </c>
      <c r="I1478" s="10">
        <v>46881506.289999999</v>
      </c>
      <c r="J1478" s="11">
        <f t="shared" si="663"/>
        <v>3.1899999999999998E-2</v>
      </c>
      <c r="K1478" s="30">
        <f t="shared" si="664"/>
        <v>124626.67088758333</v>
      </c>
      <c r="L1478" s="29">
        <f t="shared" si="665"/>
        <v>8.8758333004079759E-4</v>
      </c>
      <c r="M1478" s="10">
        <f t="shared" si="666"/>
        <v>46881506.289999999</v>
      </c>
      <c r="N1478" s="5">
        <f>VLOOKUP(CONCATENATE(A1478,"-6"),'Restated Depr'!$B$6:$G$7674,6,0)</f>
        <v>3.4299999999999997E-2</v>
      </c>
      <c r="O1478" s="29">
        <f t="shared" si="667"/>
        <v>134002.97214558334</v>
      </c>
      <c r="P1478" s="29">
        <f t="shared" si="668"/>
        <v>9376.3012580000068</v>
      </c>
      <c r="Q1478" t="s">
        <v>7819</v>
      </c>
    </row>
    <row r="1479" spans="1:18" hidden="1">
      <c r="A1479" t="s">
        <v>111</v>
      </c>
      <c r="B1479" t="s">
        <v>1961</v>
      </c>
      <c r="C1479" s="224" t="s">
        <v>7842</v>
      </c>
      <c r="D1479" s="221">
        <v>331.04</v>
      </c>
      <c r="E1479" s="324">
        <v>43069</v>
      </c>
      <c r="F1479" s="1">
        <v>46881506.289999999</v>
      </c>
      <c r="G1479" s="18">
        <v>3.1899999999999998E-2</v>
      </c>
      <c r="H1479" s="298">
        <v>124626.67</v>
      </c>
      <c r="I1479" s="10">
        <v>46881506.289999999</v>
      </c>
      <c r="J1479" s="11">
        <f t="shared" si="663"/>
        <v>3.1899999999999998E-2</v>
      </c>
      <c r="K1479" s="30">
        <f t="shared" si="664"/>
        <v>124626.67088758333</v>
      </c>
      <c r="L1479" s="29">
        <f t="shared" si="665"/>
        <v>8.8758333004079759E-4</v>
      </c>
      <c r="M1479" s="10">
        <f t="shared" si="666"/>
        <v>46881506.289999999</v>
      </c>
      <c r="N1479" s="5">
        <f>VLOOKUP(CONCATENATE(A1479,"-6"),'Restated Depr'!$B$6:$G$7674,6,0)</f>
        <v>3.4299999999999997E-2</v>
      </c>
      <c r="O1479" s="29">
        <f t="shared" si="667"/>
        <v>134002.97214558334</v>
      </c>
      <c r="P1479" s="29">
        <f t="shared" si="668"/>
        <v>9376.3012580000068</v>
      </c>
      <c r="Q1479" t="s">
        <v>7819</v>
      </c>
    </row>
    <row r="1480" spans="1:18" hidden="1">
      <c r="A1480" t="s">
        <v>111</v>
      </c>
      <c r="B1480" t="s">
        <v>1962</v>
      </c>
      <c r="C1480" s="224" t="s">
        <v>7842</v>
      </c>
      <c r="D1480" s="221">
        <v>331.04</v>
      </c>
      <c r="E1480" s="324">
        <v>43100</v>
      </c>
      <c r="F1480" s="1">
        <v>46881506.289999999</v>
      </c>
      <c r="G1480" s="18">
        <v>3.2899999999999999E-2</v>
      </c>
      <c r="H1480" s="298">
        <v>128533.46999999999</v>
      </c>
      <c r="I1480" s="10">
        <v>46881506.289999999</v>
      </c>
      <c r="J1480" s="11">
        <f t="shared" si="663"/>
        <v>3.2899999999999999E-2</v>
      </c>
      <c r="K1480" s="30">
        <f t="shared" si="664"/>
        <v>128533.46307841665</v>
      </c>
      <c r="L1480" s="29">
        <f t="shared" si="665"/>
        <v>-6.9215833354974166E-3</v>
      </c>
      <c r="M1480" s="10">
        <f t="shared" si="666"/>
        <v>46881506.289999999</v>
      </c>
      <c r="N1480" s="5">
        <f>VLOOKUP(CONCATENATE(A1480,"-6"),'Restated Depr'!$B$6:$G$7674,6,0)</f>
        <v>3.4299999999999997E-2</v>
      </c>
      <c r="O1480" s="29">
        <f t="shared" si="667"/>
        <v>134002.97214558334</v>
      </c>
      <c r="P1480" s="29">
        <f t="shared" si="668"/>
        <v>5469.509067166684</v>
      </c>
      <c r="Q1480" t="s">
        <v>7819</v>
      </c>
    </row>
    <row r="1481" spans="1:18" hidden="1">
      <c r="A1481" t="s">
        <v>111</v>
      </c>
      <c r="B1481" t="s">
        <v>1963</v>
      </c>
      <c r="C1481" s="224" t="s">
        <v>7842</v>
      </c>
      <c r="D1481" s="221">
        <v>331.04</v>
      </c>
      <c r="E1481" s="324">
        <v>43131</v>
      </c>
      <c r="F1481" s="1">
        <v>46881506.289999999</v>
      </c>
      <c r="G1481" s="5">
        <v>3.4299999999999997E-2</v>
      </c>
      <c r="H1481" s="298">
        <v>134002.97</v>
      </c>
      <c r="I1481" s="10">
        <v>46881506.289999999</v>
      </c>
      <c r="J1481" s="11">
        <f t="shared" si="663"/>
        <v>3.4299999999999997E-2</v>
      </c>
      <c r="K1481" s="30">
        <f t="shared" si="664"/>
        <v>134002.97214558334</v>
      </c>
      <c r="L1481" s="29">
        <f t="shared" si="665"/>
        <v>2.1455833339132369E-3</v>
      </c>
      <c r="M1481" s="10">
        <f t="shared" si="666"/>
        <v>46881506.289999999</v>
      </c>
      <c r="N1481" s="5">
        <f>VLOOKUP(CONCATENATE(A1481,"-6"),'Restated Depr'!$B$6:$G$7674,6,0)</f>
        <v>3.4299999999999997E-2</v>
      </c>
      <c r="O1481" s="29">
        <f t="shared" si="667"/>
        <v>134002.97214558334</v>
      </c>
      <c r="P1481" s="29">
        <f t="shared" si="668"/>
        <v>0</v>
      </c>
      <c r="Q1481" t="s">
        <v>7819</v>
      </c>
    </row>
    <row r="1482" spans="1:18" hidden="1">
      <c r="A1482" t="s">
        <v>111</v>
      </c>
      <c r="B1482" t="s">
        <v>1964</v>
      </c>
      <c r="C1482" s="224" t="s">
        <v>7842</v>
      </c>
      <c r="D1482" s="221">
        <v>331.04</v>
      </c>
      <c r="E1482" s="324">
        <v>43159</v>
      </c>
      <c r="F1482" s="1">
        <v>46881506.289999999</v>
      </c>
      <c r="G1482" s="5">
        <v>3.4299999999999997E-2</v>
      </c>
      <c r="H1482" s="298">
        <v>134002.97</v>
      </c>
      <c r="I1482" s="10">
        <v>46881506.289999999</v>
      </c>
      <c r="J1482" s="11">
        <f t="shared" si="663"/>
        <v>3.4299999999999997E-2</v>
      </c>
      <c r="K1482" s="30">
        <f t="shared" si="664"/>
        <v>134002.97214558334</v>
      </c>
      <c r="L1482" s="29">
        <f t="shared" si="665"/>
        <v>2.1455833339132369E-3</v>
      </c>
      <c r="M1482" s="10">
        <f t="shared" si="666"/>
        <v>46881506.289999999</v>
      </c>
      <c r="N1482" s="5">
        <f>VLOOKUP(CONCATENATE(A1482,"-6"),'Restated Depr'!$B$6:$G$7674,6,0)</f>
        <v>3.4299999999999997E-2</v>
      </c>
      <c r="O1482" s="29">
        <f t="shared" si="667"/>
        <v>134002.97214558334</v>
      </c>
      <c r="P1482" s="29">
        <f t="shared" si="668"/>
        <v>0</v>
      </c>
      <c r="Q1482" t="s">
        <v>7819</v>
      </c>
    </row>
    <row r="1483" spans="1:18" hidden="1">
      <c r="A1483" t="s">
        <v>111</v>
      </c>
      <c r="B1483" t="s">
        <v>1965</v>
      </c>
      <c r="C1483" s="224" t="s">
        <v>7842</v>
      </c>
      <c r="D1483" s="221">
        <v>331.04</v>
      </c>
      <c r="E1483" s="324">
        <v>43190</v>
      </c>
      <c r="F1483" s="1">
        <v>46881506.289999999</v>
      </c>
      <c r="G1483" s="5">
        <v>3.4299999999999997E-2</v>
      </c>
      <c r="H1483" s="298">
        <v>134002.97</v>
      </c>
      <c r="I1483" s="10">
        <v>46881506.289999999</v>
      </c>
      <c r="J1483" s="11">
        <f t="shared" si="663"/>
        <v>3.4299999999999997E-2</v>
      </c>
      <c r="K1483" s="30">
        <f t="shared" si="664"/>
        <v>134002.97214558334</v>
      </c>
      <c r="L1483" s="29">
        <f t="shared" si="665"/>
        <v>2.1455833339132369E-3</v>
      </c>
      <c r="M1483" s="10">
        <f t="shared" si="666"/>
        <v>46881506.289999999</v>
      </c>
      <c r="N1483" s="5">
        <f>VLOOKUP(CONCATENATE(A1483,"-6"),'Restated Depr'!$B$6:$G$7674,6,0)</f>
        <v>3.4299999999999997E-2</v>
      </c>
      <c r="O1483" s="29">
        <f t="shared" si="667"/>
        <v>134002.97214558334</v>
      </c>
      <c r="P1483" s="29">
        <f t="shared" si="668"/>
        <v>0</v>
      </c>
      <c r="Q1483" t="s">
        <v>7819</v>
      </c>
    </row>
    <row r="1484" spans="1:18" hidden="1">
      <c r="A1484" t="s">
        <v>111</v>
      </c>
      <c r="B1484" t="s">
        <v>1966</v>
      </c>
      <c r="C1484" s="224" t="s">
        <v>7842</v>
      </c>
      <c r="D1484" s="221">
        <v>331.04</v>
      </c>
      <c r="E1484" s="324">
        <v>43220</v>
      </c>
      <c r="F1484" s="1">
        <v>46881506.289999999</v>
      </c>
      <c r="G1484" s="5">
        <v>3.4299999999999997E-2</v>
      </c>
      <c r="H1484" s="298">
        <v>134002.97</v>
      </c>
      <c r="I1484" s="10">
        <v>46881506.289999999</v>
      </c>
      <c r="J1484" s="11">
        <f t="shared" si="663"/>
        <v>3.4299999999999997E-2</v>
      </c>
      <c r="K1484" s="30">
        <f t="shared" si="664"/>
        <v>134002.97214558334</v>
      </c>
      <c r="L1484" s="29">
        <f t="shared" si="665"/>
        <v>2.1455833339132369E-3</v>
      </c>
      <c r="M1484" s="10">
        <f t="shared" si="666"/>
        <v>46881506.289999999</v>
      </c>
      <c r="N1484" s="5">
        <f>VLOOKUP(CONCATENATE(A1484,"-6"),'Restated Depr'!$B$6:$G$7674,6,0)</f>
        <v>3.4299999999999997E-2</v>
      </c>
      <c r="O1484" s="29">
        <f t="shared" si="667"/>
        <v>134002.97214558334</v>
      </c>
      <c r="P1484" s="29">
        <f t="shared" si="668"/>
        <v>0</v>
      </c>
      <c r="Q1484" t="s">
        <v>7819</v>
      </c>
    </row>
    <row r="1485" spans="1:18" hidden="1">
      <c r="A1485" t="s">
        <v>111</v>
      </c>
      <c r="B1485" t="s">
        <v>1967</v>
      </c>
      <c r="C1485" s="224" t="s">
        <v>7842</v>
      </c>
      <c r="D1485" s="221">
        <v>331.04</v>
      </c>
      <c r="E1485" s="324">
        <v>43251</v>
      </c>
      <c r="F1485" s="1">
        <v>46881506.289999999</v>
      </c>
      <c r="G1485" s="5">
        <v>3.4299999999999997E-2</v>
      </c>
      <c r="H1485" s="298">
        <v>134002.97</v>
      </c>
      <c r="I1485" s="10">
        <v>46881506.289999999</v>
      </c>
      <c r="J1485" s="11">
        <f t="shared" si="663"/>
        <v>3.4299999999999997E-2</v>
      </c>
      <c r="K1485" s="30">
        <f t="shared" si="664"/>
        <v>134002.97214558334</v>
      </c>
      <c r="L1485" s="29">
        <f t="shared" si="665"/>
        <v>2.1455833339132369E-3</v>
      </c>
      <c r="M1485" s="10">
        <f t="shared" si="666"/>
        <v>46881506.289999999</v>
      </c>
      <c r="N1485" s="5">
        <f>VLOOKUP(CONCATENATE(A1485,"-6"),'Restated Depr'!$B$6:$G$7674,6,0)</f>
        <v>3.4299999999999997E-2</v>
      </c>
      <c r="O1485" s="29">
        <f t="shared" si="667"/>
        <v>134002.97214558334</v>
      </c>
      <c r="P1485" s="29">
        <f t="shared" si="668"/>
        <v>0</v>
      </c>
      <c r="Q1485" t="s">
        <v>7819</v>
      </c>
    </row>
    <row r="1486" spans="1:18" hidden="1">
      <c r="A1486" t="s">
        <v>111</v>
      </c>
      <c r="B1486" t="s">
        <v>1968</v>
      </c>
      <c r="C1486" s="224" t="s">
        <v>7842</v>
      </c>
      <c r="D1486" s="221">
        <v>331.04</v>
      </c>
      <c r="E1486" s="324">
        <v>43281</v>
      </c>
      <c r="F1486" s="1">
        <v>46881506.289999999</v>
      </c>
      <c r="G1486" s="5">
        <v>3.4299999999999997E-2</v>
      </c>
      <c r="H1486" s="298">
        <v>134002.97</v>
      </c>
      <c r="I1486" s="10">
        <v>46881506.289999999</v>
      </c>
      <c r="J1486" s="11">
        <f t="shared" si="663"/>
        <v>3.4299999999999997E-2</v>
      </c>
      <c r="K1486" s="30">
        <f t="shared" si="664"/>
        <v>134002.97214558334</v>
      </c>
      <c r="L1486" s="29">
        <f t="shared" si="665"/>
        <v>2.1455833339132369E-3</v>
      </c>
      <c r="M1486" s="10">
        <f t="shared" si="666"/>
        <v>46881506.289999999</v>
      </c>
      <c r="N1486" s="5">
        <f>VLOOKUP(CONCATENATE(A1486,"-6"),'Restated Depr'!$B$6:$G$7674,6,0)</f>
        <v>3.4299999999999997E-2</v>
      </c>
      <c r="O1486" s="29">
        <f t="shared" si="667"/>
        <v>134002.97214558334</v>
      </c>
      <c r="P1486" s="29">
        <f t="shared" si="668"/>
        <v>0</v>
      </c>
      <c r="Q1486" t="s">
        <v>7819</v>
      </c>
      <c r="R1486" s="5"/>
    </row>
    <row r="1487" spans="1:18" ht="15.75" hidden="1" thickBot="1">
      <c r="A1487" t="s">
        <v>111</v>
      </c>
      <c r="C1487" s="224" t="s">
        <v>638</v>
      </c>
      <c r="D1487" s="22"/>
      <c r="E1487" s="323" t="s">
        <v>606</v>
      </c>
      <c r="F1487" s="1"/>
      <c r="G1487" s="5"/>
      <c r="H1487" s="310">
        <f>SUM(H1475:H1486)</f>
        <v>1550382.2399999998</v>
      </c>
      <c r="I1487" s="10"/>
      <c r="J1487" s="10"/>
      <c r="K1487" s="32">
        <f>SUM(K1475:K1486)</f>
        <v>1555684.6503898331</v>
      </c>
      <c r="L1487" s="28">
        <f>SUM(L1475:L1486)</f>
        <v>5302.4103898333124</v>
      </c>
      <c r="M1487" s="10"/>
      <c r="N1487" s="5"/>
      <c r="O1487" s="28">
        <f>SUM(O1475:O1486)</f>
        <v>1608035.6657469997</v>
      </c>
      <c r="P1487" s="28">
        <f>SUM(P1475:P1486)</f>
        <v>52351.015357166718</v>
      </c>
    </row>
    <row r="1488" spans="1:18" hidden="1">
      <c r="A1488" t="s">
        <v>112</v>
      </c>
      <c r="B1488" t="s">
        <v>1969</v>
      </c>
      <c r="C1488" s="224" t="s">
        <v>7842</v>
      </c>
      <c r="D1488" s="221">
        <v>331.06</v>
      </c>
      <c r="E1488" s="324">
        <v>42947</v>
      </c>
      <c r="F1488" s="9">
        <v>48774117.119999997</v>
      </c>
      <c r="G1488" s="18">
        <v>3.1899999999999998E-2</v>
      </c>
      <c r="H1488" s="299">
        <v>129657.86</v>
      </c>
      <c r="I1488" s="15">
        <v>49092760.119999997</v>
      </c>
      <c r="J1488" s="11">
        <f t="shared" ref="J1488:J1499" si="669">G1488</f>
        <v>3.1899999999999998E-2</v>
      </c>
      <c r="K1488" s="31">
        <f t="shared" ref="K1488:K1499" si="670">I1488*J1488/12</f>
        <v>130504.92065233331</v>
      </c>
      <c r="L1488" s="289">
        <f t="shared" ref="L1488:L1499" si="671">K1488-H1488</f>
        <v>847.06065233331174</v>
      </c>
      <c r="M1488" s="15">
        <f t="shared" ref="M1488:M1499" si="672">I1488</f>
        <v>49092760.119999997</v>
      </c>
      <c r="N1488" s="5">
        <f>VLOOKUP(CONCATENATE(A1488,"-6"),'Restated Depr'!$B$6:$G$7674,6,0)</f>
        <v>3.3599999999999998E-2</v>
      </c>
      <c r="O1488" s="289">
        <f t="shared" ref="O1488:O1499" si="673">M1488*N1488/12</f>
        <v>137459.72833599997</v>
      </c>
      <c r="P1488" s="289">
        <f t="shared" ref="P1488:P1499" si="674">O1488-K1488</f>
        <v>6954.8076836666587</v>
      </c>
      <c r="Q1488" t="s">
        <v>7819</v>
      </c>
    </row>
    <row r="1489" spans="1:18" hidden="1">
      <c r="A1489" t="s">
        <v>112</v>
      </c>
      <c r="B1489" t="s">
        <v>1970</v>
      </c>
      <c r="C1489" s="224" t="s">
        <v>7842</v>
      </c>
      <c r="D1489" s="221">
        <v>331.06</v>
      </c>
      <c r="E1489" s="324">
        <v>42978</v>
      </c>
      <c r="F1489" s="1">
        <v>48774117.119999997</v>
      </c>
      <c r="G1489" s="18">
        <v>3.1899999999999998E-2</v>
      </c>
      <c r="H1489" s="298">
        <v>129657.86</v>
      </c>
      <c r="I1489" s="10">
        <v>49092760.119999997</v>
      </c>
      <c r="J1489" s="11">
        <f t="shared" si="669"/>
        <v>3.1899999999999998E-2</v>
      </c>
      <c r="K1489" s="30">
        <f t="shared" si="670"/>
        <v>130504.92065233331</v>
      </c>
      <c r="L1489" s="29">
        <f t="shared" si="671"/>
        <v>847.06065233331174</v>
      </c>
      <c r="M1489" s="10">
        <f t="shared" si="672"/>
        <v>49092760.119999997</v>
      </c>
      <c r="N1489" s="5">
        <f>VLOOKUP(CONCATENATE(A1489,"-6"),'Restated Depr'!$B$6:$G$7674,6,0)</f>
        <v>3.3599999999999998E-2</v>
      </c>
      <c r="O1489" s="29">
        <f t="shared" si="673"/>
        <v>137459.72833599997</v>
      </c>
      <c r="P1489" s="29">
        <f t="shared" si="674"/>
        <v>6954.8076836666587</v>
      </c>
      <c r="Q1489" t="s">
        <v>7819</v>
      </c>
    </row>
    <row r="1490" spans="1:18" hidden="1">
      <c r="A1490" t="s">
        <v>112</v>
      </c>
      <c r="B1490" t="s">
        <v>1971</v>
      </c>
      <c r="C1490" s="224" t="s">
        <v>7842</v>
      </c>
      <c r="D1490" s="221">
        <v>331.06</v>
      </c>
      <c r="E1490" s="324">
        <v>43008</v>
      </c>
      <c r="F1490" s="1">
        <v>48933249.810000002</v>
      </c>
      <c r="G1490" s="18">
        <v>3.1899999999999998E-2</v>
      </c>
      <c r="H1490" s="298">
        <v>130080.89000000001</v>
      </c>
      <c r="I1490" s="10">
        <v>49092760.119999997</v>
      </c>
      <c r="J1490" s="11">
        <f t="shared" si="669"/>
        <v>3.1899999999999998E-2</v>
      </c>
      <c r="K1490" s="30">
        <f t="shared" si="670"/>
        <v>130504.92065233331</v>
      </c>
      <c r="L1490" s="29">
        <f t="shared" si="671"/>
        <v>424.03065233329835</v>
      </c>
      <c r="M1490" s="10">
        <f t="shared" si="672"/>
        <v>49092760.119999997</v>
      </c>
      <c r="N1490" s="5">
        <f>VLOOKUP(CONCATENATE(A1490,"-6"),'Restated Depr'!$B$6:$G$7674,6,0)</f>
        <v>3.3599999999999998E-2</v>
      </c>
      <c r="O1490" s="29">
        <f t="shared" si="673"/>
        <v>137459.72833599997</v>
      </c>
      <c r="P1490" s="29">
        <f t="shared" si="674"/>
        <v>6954.8076836666587</v>
      </c>
      <c r="Q1490" t="s">
        <v>7819</v>
      </c>
    </row>
    <row r="1491" spans="1:18" hidden="1">
      <c r="A1491" t="s">
        <v>112</v>
      </c>
      <c r="B1491" t="s">
        <v>1972</v>
      </c>
      <c r="C1491" s="224" t="s">
        <v>7842</v>
      </c>
      <c r="D1491" s="221">
        <v>331.06</v>
      </c>
      <c r="E1491" s="324">
        <v>43039</v>
      </c>
      <c r="F1491" s="1">
        <v>49092571.310000002</v>
      </c>
      <c r="G1491" s="18">
        <v>3.1899999999999998E-2</v>
      </c>
      <c r="H1491" s="298">
        <v>130504.42</v>
      </c>
      <c r="I1491" s="10">
        <v>49092760.119999997</v>
      </c>
      <c r="J1491" s="11">
        <f t="shared" si="669"/>
        <v>3.1899999999999998E-2</v>
      </c>
      <c r="K1491" s="30">
        <f t="shared" si="670"/>
        <v>130504.92065233331</v>
      </c>
      <c r="L1491" s="29">
        <f t="shared" si="671"/>
        <v>0.50065233331406489</v>
      </c>
      <c r="M1491" s="10">
        <f t="shared" si="672"/>
        <v>49092760.119999997</v>
      </c>
      <c r="N1491" s="5">
        <f>VLOOKUP(CONCATENATE(A1491,"-6"),'Restated Depr'!$B$6:$G$7674,6,0)</f>
        <v>3.3599999999999998E-2</v>
      </c>
      <c r="O1491" s="29">
        <f t="shared" si="673"/>
        <v>137459.72833599997</v>
      </c>
      <c r="P1491" s="29">
        <f t="shared" si="674"/>
        <v>6954.8076836666587</v>
      </c>
      <c r="Q1491" t="s">
        <v>7819</v>
      </c>
    </row>
    <row r="1492" spans="1:18" hidden="1">
      <c r="A1492" t="s">
        <v>112</v>
      </c>
      <c r="B1492" t="s">
        <v>1973</v>
      </c>
      <c r="C1492" s="224" t="s">
        <v>7842</v>
      </c>
      <c r="D1492" s="221">
        <v>331.06</v>
      </c>
      <c r="E1492" s="324">
        <v>43069</v>
      </c>
      <c r="F1492" s="1">
        <v>49092760.119999997</v>
      </c>
      <c r="G1492" s="18">
        <v>3.1899999999999998E-2</v>
      </c>
      <c r="H1492" s="298">
        <v>130504.92</v>
      </c>
      <c r="I1492" s="10">
        <v>49092760.119999997</v>
      </c>
      <c r="J1492" s="11">
        <f t="shared" si="669"/>
        <v>3.1899999999999998E-2</v>
      </c>
      <c r="K1492" s="30">
        <f t="shared" si="670"/>
        <v>130504.92065233331</v>
      </c>
      <c r="L1492" s="29">
        <f t="shared" si="671"/>
        <v>6.5233331406489015E-4</v>
      </c>
      <c r="M1492" s="10">
        <f t="shared" si="672"/>
        <v>49092760.119999997</v>
      </c>
      <c r="N1492" s="5">
        <f>VLOOKUP(CONCATENATE(A1492,"-6"),'Restated Depr'!$B$6:$G$7674,6,0)</f>
        <v>3.3599999999999998E-2</v>
      </c>
      <c r="O1492" s="29">
        <f t="shared" si="673"/>
        <v>137459.72833599997</v>
      </c>
      <c r="P1492" s="29">
        <f t="shared" si="674"/>
        <v>6954.8076836666587</v>
      </c>
      <c r="Q1492" t="s">
        <v>7819</v>
      </c>
    </row>
    <row r="1493" spans="1:18" hidden="1">
      <c r="A1493" t="s">
        <v>112</v>
      </c>
      <c r="B1493" t="s">
        <v>1974</v>
      </c>
      <c r="C1493" s="224" t="s">
        <v>7842</v>
      </c>
      <c r="D1493" s="221">
        <v>331.06</v>
      </c>
      <c r="E1493" s="324">
        <v>43100</v>
      </c>
      <c r="F1493" s="1">
        <v>49092760.119999997</v>
      </c>
      <c r="G1493" s="18">
        <v>3.2600000000000004E-2</v>
      </c>
      <c r="H1493" s="298">
        <v>133368.67000000001</v>
      </c>
      <c r="I1493" s="10">
        <v>49092760.119999997</v>
      </c>
      <c r="J1493" s="11">
        <f t="shared" si="669"/>
        <v>3.2600000000000004E-2</v>
      </c>
      <c r="K1493" s="30">
        <f t="shared" si="670"/>
        <v>133368.66499266666</v>
      </c>
      <c r="L1493" s="29">
        <f t="shared" si="671"/>
        <v>-5.007333355024457E-3</v>
      </c>
      <c r="M1493" s="10">
        <f t="shared" si="672"/>
        <v>49092760.119999997</v>
      </c>
      <c r="N1493" s="5">
        <f>VLOOKUP(CONCATENATE(A1493,"-6"),'Restated Depr'!$B$6:$G$7674,6,0)</f>
        <v>3.3599999999999998E-2</v>
      </c>
      <c r="O1493" s="29">
        <f t="shared" si="673"/>
        <v>137459.72833599997</v>
      </c>
      <c r="P1493" s="29">
        <f t="shared" si="674"/>
        <v>4091.0633433333132</v>
      </c>
      <c r="Q1493" t="s">
        <v>7819</v>
      </c>
    </row>
    <row r="1494" spans="1:18" hidden="1">
      <c r="A1494" t="s">
        <v>112</v>
      </c>
      <c r="B1494" t="s">
        <v>1975</v>
      </c>
      <c r="C1494" s="224" t="s">
        <v>7842</v>
      </c>
      <c r="D1494" s="221">
        <v>331.06</v>
      </c>
      <c r="E1494" s="324">
        <v>43131</v>
      </c>
      <c r="F1494" s="1">
        <v>49092760.119999997</v>
      </c>
      <c r="G1494" s="5">
        <v>3.3599999999999998E-2</v>
      </c>
      <c r="H1494" s="298">
        <v>137459.72</v>
      </c>
      <c r="I1494" s="10">
        <v>49092760.119999997</v>
      </c>
      <c r="J1494" s="11">
        <f t="shared" si="669"/>
        <v>3.3599999999999998E-2</v>
      </c>
      <c r="K1494" s="30">
        <f t="shared" si="670"/>
        <v>137459.72833599997</v>
      </c>
      <c r="L1494" s="29">
        <f t="shared" si="671"/>
        <v>8.3359999698586762E-3</v>
      </c>
      <c r="M1494" s="10">
        <f t="shared" si="672"/>
        <v>49092760.119999997</v>
      </c>
      <c r="N1494" s="5">
        <f>VLOOKUP(CONCATENATE(A1494,"-6"),'Restated Depr'!$B$6:$G$7674,6,0)</f>
        <v>3.3599999999999998E-2</v>
      </c>
      <c r="O1494" s="29">
        <f t="shared" si="673"/>
        <v>137459.72833599997</v>
      </c>
      <c r="P1494" s="29">
        <f t="shared" si="674"/>
        <v>0</v>
      </c>
      <c r="Q1494" t="s">
        <v>7819</v>
      </c>
    </row>
    <row r="1495" spans="1:18" hidden="1">
      <c r="A1495" t="s">
        <v>112</v>
      </c>
      <c r="B1495" t="s">
        <v>1976</v>
      </c>
      <c r="C1495" s="224" t="s">
        <v>7842</v>
      </c>
      <c r="D1495" s="221">
        <v>331.06</v>
      </c>
      <c r="E1495" s="324">
        <v>43159</v>
      </c>
      <c r="F1495" s="1">
        <v>49092760.119999997</v>
      </c>
      <c r="G1495" s="5">
        <v>3.3599999999999998E-2</v>
      </c>
      <c r="H1495" s="298">
        <v>137459.72</v>
      </c>
      <c r="I1495" s="10">
        <v>49092760.119999997</v>
      </c>
      <c r="J1495" s="11">
        <f t="shared" si="669"/>
        <v>3.3599999999999998E-2</v>
      </c>
      <c r="K1495" s="30">
        <f t="shared" si="670"/>
        <v>137459.72833599997</v>
      </c>
      <c r="L1495" s="29">
        <f t="shared" si="671"/>
        <v>8.3359999698586762E-3</v>
      </c>
      <c r="M1495" s="10">
        <f t="shared" si="672"/>
        <v>49092760.119999997</v>
      </c>
      <c r="N1495" s="5">
        <f>VLOOKUP(CONCATENATE(A1495,"-6"),'Restated Depr'!$B$6:$G$7674,6,0)</f>
        <v>3.3599999999999998E-2</v>
      </c>
      <c r="O1495" s="29">
        <f t="shared" si="673"/>
        <v>137459.72833599997</v>
      </c>
      <c r="P1495" s="29">
        <f t="shared" si="674"/>
        <v>0</v>
      </c>
      <c r="Q1495" t="s">
        <v>7819</v>
      </c>
    </row>
    <row r="1496" spans="1:18" hidden="1">
      <c r="A1496" t="s">
        <v>112</v>
      </c>
      <c r="B1496" t="s">
        <v>1977</v>
      </c>
      <c r="C1496" s="224" t="s">
        <v>7842</v>
      </c>
      <c r="D1496" s="221">
        <v>331.06</v>
      </c>
      <c r="E1496" s="324">
        <v>43190</v>
      </c>
      <c r="F1496" s="1">
        <v>49092760.119999997</v>
      </c>
      <c r="G1496" s="5">
        <v>3.3599999999999998E-2</v>
      </c>
      <c r="H1496" s="298">
        <v>137459.72</v>
      </c>
      <c r="I1496" s="10">
        <v>49092760.119999997</v>
      </c>
      <c r="J1496" s="11">
        <f t="shared" si="669"/>
        <v>3.3599999999999998E-2</v>
      </c>
      <c r="K1496" s="30">
        <f t="shared" si="670"/>
        <v>137459.72833599997</v>
      </c>
      <c r="L1496" s="29">
        <f t="shared" si="671"/>
        <v>8.3359999698586762E-3</v>
      </c>
      <c r="M1496" s="10">
        <f t="shared" si="672"/>
        <v>49092760.119999997</v>
      </c>
      <c r="N1496" s="5">
        <f>VLOOKUP(CONCATENATE(A1496,"-6"),'Restated Depr'!$B$6:$G$7674,6,0)</f>
        <v>3.3599999999999998E-2</v>
      </c>
      <c r="O1496" s="29">
        <f t="shared" si="673"/>
        <v>137459.72833599997</v>
      </c>
      <c r="P1496" s="29">
        <f t="shared" si="674"/>
        <v>0</v>
      </c>
      <c r="Q1496" t="s">
        <v>7819</v>
      </c>
    </row>
    <row r="1497" spans="1:18" hidden="1">
      <c r="A1497" t="s">
        <v>112</v>
      </c>
      <c r="B1497" t="s">
        <v>1978</v>
      </c>
      <c r="C1497" s="224" t="s">
        <v>7842</v>
      </c>
      <c r="D1497" s="221">
        <v>331.06</v>
      </c>
      <c r="E1497" s="324">
        <v>43220</v>
      </c>
      <c r="F1497" s="1">
        <v>49092760.119999997</v>
      </c>
      <c r="G1497" s="5">
        <v>3.3599999999999998E-2</v>
      </c>
      <c r="H1497" s="298">
        <v>137459.72</v>
      </c>
      <c r="I1497" s="10">
        <v>49092760.119999997</v>
      </c>
      <c r="J1497" s="11">
        <f t="shared" si="669"/>
        <v>3.3599999999999998E-2</v>
      </c>
      <c r="K1497" s="30">
        <f t="shared" si="670"/>
        <v>137459.72833599997</v>
      </c>
      <c r="L1497" s="29">
        <f t="shared" si="671"/>
        <v>8.3359999698586762E-3</v>
      </c>
      <c r="M1497" s="10">
        <f t="shared" si="672"/>
        <v>49092760.119999997</v>
      </c>
      <c r="N1497" s="5">
        <f>VLOOKUP(CONCATENATE(A1497,"-6"),'Restated Depr'!$B$6:$G$7674,6,0)</f>
        <v>3.3599999999999998E-2</v>
      </c>
      <c r="O1497" s="29">
        <f t="shared" si="673"/>
        <v>137459.72833599997</v>
      </c>
      <c r="P1497" s="29">
        <f t="shared" si="674"/>
        <v>0</v>
      </c>
      <c r="Q1497" t="s">
        <v>7819</v>
      </c>
    </row>
    <row r="1498" spans="1:18" hidden="1">
      <c r="A1498" t="s">
        <v>112</v>
      </c>
      <c r="B1498" t="s">
        <v>1979</v>
      </c>
      <c r="C1498" s="224" t="s">
        <v>7842</v>
      </c>
      <c r="D1498" s="221">
        <v>331.06</v>
      </c>
      <c r="E1498" s="324">
        <v>43251</v>
      </c>
      <c r="F1498" s="1">
        <v>49092760.119999997</v>
      </c>
      <c r="G1498" s="5">
        <v>3.3599999999999998E-2</v>
      </c>
      <c r="H1498" s="298">
        <v>137459.72</v>
      </c>
      <c r="I1498" s="10">
        <v>49092760.119999997</v>
      </c>
      <c r="J1498" s="11">
        <f t="shared" si="669"/>
        <v>3.3599999999999998E-2</v>
      </c>
      <c r="K1498" s="30">
        <f t="shared" si="670"/>
        <v>137459.72833599997</v>
      </c>
      <c r="L1498" s="29">
        <f t="shared" si="671"/>
        <v>8.3359999698586762E-3</v>
      </c>
      <c r="M1498" s="10">
        <f t="shared" si="672"/>
        <v>49092760.119999997</v>
      </c>
      <c r="N1498" s="5">
        <f>VLOOKUP(CONCATENATE(A1498,"-6"),'Restated Depr'!$B$6:$G$7674,6,0)</f>
        <v>3.3599999999999998E-2</v>
      </c>
      <c r="O1498" s="29">
        <f t="shared" si="673"/>
        <v>137459.72833599997</v>
      </c>
      <c r="P1498" s="29">
        <f t="shared" si="674"/>
        <v>0</v>
      </c>
      <c r="Q1498" t="s">
        <v>7819</v>
      </c>
    </row>
    <row r="1499" spans="1:18" hidden="1">
      <c r="A1499" t="s">
        <v>112</v>
      </c>
      <c r="B1499" t="s">
        <v>1980</v>
      </c>
      <c r="C1499" s="224" t="s">
        <v>7842</v>
      </c>
      <c r="D1499" s="221">
        <v>331.06</v>
      </c>
      <c r="E1499" s="324">
        <v>43281</v>
      </c>
      <c r="F1499" s="1">
        <v>49092760.119999997</v>
      </c>
      <c r="G1499" s="5">
        <v>3.3599999999999998E-2</v>
      </c>
      <c r="H1499" s="298">
        <v>137459.72</v>
      </c>
      <c r="I1499" s="10">
        <v>49092760.119999997</v>
      </c>
      <c r="J1499" s="11">
        <f t="shared" si="669"/>
        <v>3.3599999999999998E-2</v>
      </c>
      <c r="K1499" s="30">
        <f t="shared" si="670"/>
        <v>137459.72833599997</v>
      </c>
      <c r="L1499" s="29">
        <f t="shared" si="671"/>
        <v>8.3359999698586762E-3</v>
      </c>
      <c r="M1499" s="10">
        <f t="shared" si="672"/>
        <v>49092760.119999997</v>
      </c>
      <c r="N1499" s="5">
        <f>VLOOKUP(CONCATENATE(A1499,"-6"),'Restated Depr'!$B$6:$G$7674,6,0)</f>
        <v>3.3599999999999998E-2</v>
      </c>
      <c r="O1499" s="29">
        <f t="shared" si="673"/>
        <v>137459.72833599997</v>
      </c>
      <c r="P1499" s="29">
        <f t="shared" si="674"/>
        <v>0</v>
      </c>
      <c r="Q1499" t="s">
        <v>7819</v>
      </c>
      <c r="R1499" s="5"/>
    </row>
    <row r="1500" spans="1:18" ht="15.75" hidden="1" thickBot="1">
      <c r="A1500" t="s">
        <v>112</v>
      </c>
      <c r="C1500" s="224" t="s">
        <v>638</v>
      </c>
      <c r="D1500" s="22"/>
      <c r="E1500" s="323" t="s">
        <v>606</v>
      </c>
      <c r="F1500" s="1"/>
      <c r="G1500" s="5"/>
      <c r="H1500" s="310">
        <f>SUM(H1488:H1499)</f>
        <v>1608532.94</v>
      </c>
      <c r="I1500" s="10"/>
      <c r="J1500" s="10"/>
      <c r="K1500" s="32">
        <f>SUM(K1488:K1499)</f>
        <v>1610651.6382703327</v>
      </c>
      <c r="L1500" s="28">
        <f>SUM(L1488:L1499)</f>
        <v>2118.6982703330141</v>
      </c>
      <c r="M1500" s="10"/>
      <c r="N1500" s="5"/>
      <c r="O1500" s="28">
        <f>SUM(O1488:O1499)</f>
        <v>1649516.7400319993</v>
      </c>
      <c r="P1500" s="28">
        <f>SUM(P1488:P1499)</f>
        <v>38865.101761666607</v>
      </c>
    </row>
    <row r="1501" spans="1:18" hidden="1">
      <c r="A1501" t="s">
        <v>113</v>
      </c>
      <c r="B1501" t="s">
        <v>1981</v>
      </c>
      <c r="C1501" s="224" t="s">
        <v>7842</v>
      </c>
      <c r="D1501" s="221">
        <v>331.06</v>
      </c>
      <c r="E1501" s="324">
        <v>42947</v>
      </c>
      <c r="F1501" s="9">
        <v>5838128.9000000004</v>
      </c>
      <c r="G1501" s="18">
        <v>3.1899999999999998E-2</v>
      </c>
      <c r="H1501" s="299">
        <v>15519.689999999997</v>
      </c>
      <c r="I1501" s="15">
        <v>5838128.9000000004</v>
      </c>
      <c r="J1501" s="11">
        <f t="shared" ref="J1501:J1512" si="675">G1501</f>
        <v>3.1899999999999998E-2</v>
      </c>
      <c r="K1501" s="31">
        <f t="shared" ref="K1501:K1512" si="676">I1501*J1501/12</f>
        <v>15519.692659166665</v>
      </c>
      <c r="L1501" s="289">
        <f t="shared" ref="L1501:L1512" si="677">K1501-H1501</f>
        <v>2.6591666683088988E-3</v>
      </c>
      <c r="M1501" s="15">
        <f t="shared" ref="M1501:M1512" si="678">I1501</f>
        <v>5838128.9000000004</v>
      </c>
      <c r="N1501" s="5">
        <f>VLOOKUP(CONCATENATE(A1501,"-6"),'Restated Depr'!$B$6:$G$7674,6,0)</f>
        <v>3.3599999999999998E-2</v>
      </c>
      <c r="O1501" s="289">
        <f t="shared" ref="O1501:O1512" si="679">M1501*N1501/12</f>
        <v>16346.760920000001</v>
      </c>
      <c r="P1501" s="289">
        <f t="shared" ref="P1501:P1512" si="680">O1501-K1501</f>
        <v>827.06826083333544</v>
      </c>
      <c r="Q1501" t="s">
        <v>7819</v>
      </c>
    </row>
    <row r="1502" spans="1:18" hidden="1">
      <c r="A1502" t="s">
        <v>113</v>
      </c>
      <c r="B1502" t="s">
        <v>1982</v>
      </c>
      <c r="C1502" s="224" t="s">
        <v>7842</v>
      </c>
      <c r="D1502" s="221">
        <v>331.06</v>
      </c>
      <c r="E1502" s="324">
        <v>42978</v>
      </c>
      <c r="F1502" s="1">
        <v>5838128.9000000004</v>
      </c>
      <c r="G1502" s="18">
        <v>3.1899999999999998E-2</v>
      </c>
      <c r="H1502" s="298">
        <v>15519.689999999997</v>
      </c>
      <c r="I1502" s="10">
        <v>5838128.9000000004</v>
      </c>
      <c r="J1502" s="11">
        <f t="shared" si="675"/>
        <v>3.1899999999999998E-2</v>
      </c>
      <c r="K1502" s="30">
        <f t="shared" si="676"/>
        <v>15519.692659166665</v>
      </c>
      <c r="L1502" s="29">
        <f t="shared" si="677"/>
        <v>2.6591666683088988E-3</v>
      </c>
      <c r="M1502" s="10">
        <f t="shared" si="678"/>
        <v>5838128.9000000004</v>
      </c>
      <c r="N1502" s="5">
        <f>VLOOKUP(CONCATENATE(A1502,"-6"),'Restated Depr'!$B$6:$G$7674,6,0)</f>
        <v>3.3599999999999998E-2</v>
      </c>
      <c r="O1502" s="29">
        <f t="shared" si="679"/>
        <v>16346.760920000001</v>
      </c>
      <c r="P1502" s="29">
        <f t="shared" si="680"/>
        <v>827.06826083333544</v>
      </c>
      <c r="Q1502" t="s">
        <v>7819</v>
      </c>
    </row>
    <row r="1503" spans="1:18" hidden="1">
      <c r="A1503" t="s">
        <v>113</v>
      </c>
      <c r="B1503" t="s">
        <v>1983</v>
      </c>
      <c r="C1503" s="224" t="s">
        <v>7842</v>
      </c>
      <c r="D1503" s="221">
        <v>331.06</v>
      </c>
      <c r="E1503" s="324">
        <v>43008</v>
      </c>
      <c r="F1503" s="1">
        <v>5838128.9000000004</v>
      </c>
      <c r="G1503" s="18">
        <v>3.1899999999999998E-2</v>
      </c>
      <c r="H1503" s="298">
        <v>15519.689999999997</v>
      </c>
      <c r="I1503" s="10">
        <v>5838128.9000000004</v>
      </c>
      <c r="J1503" s="11">
        <f t="shared" si="675"/>
        <v>3.1899999999999998E-2</v>
      </c>
      <c r="K1503" s="30">
        <f t="shared" si="676"/>
        <v>15519.692659166665</v>
      </c>
      <c r="L1503" s="29">
        <f t="shared" si="677"/>
        <v>2.6591666683088988E-3</v>
      </c>
      <c r="M1503" s="10">
        <f t="shared" si="678"/>
        <v>5838128.9000000004</v>
      </c>
      <c r="N1503" s="5">
        <f>VLOOKUP(CONCATENATE(A1503,"-6"),'Restated Depr'!$B$6:$G$7674,6,0)</f>
        <v>3.3599999999999998E-2</v>
      </c>
      <c r="O1503" s="29">
        <f t="shared" si="679"/>
        <v>16346.760920000001</v>
      </c>
      <c r="P1503" s="29">
        <f t="shared" si="680"/>
        <v>827.06826083333544</v>
      </c>
      <c r="Q1503" t="s">
        <v>7819</v>
      </c>
    </row>
    <row r="1504" spans="1:18" hidden="1">
      <c r="A1504" t="s">
        <v>113</v>
      </c>
      <c r="B1504" t="s">
        <v>1984</v>
      </c>
      <c r="C1504" s="224" t="s">
        <v>7842</v>
      </c>
      <c r="D1504" s="221">
        <v>331.06</v>
      </c>
      <c r="E1504" s="324">
        <v>43039</v>
      </c>
      <c r="F1504" s="1">
        <v>5838128.9000000004</v>
      </c>
      <c r="G1504" s="18">
        <v>3.1899999999999998E-2</v>
      </c>
      <c r="H1504" s="298">
        <v>15519.689999999997</v>
      </c>
      <c r="I1504" s="10">
        <v>5838128.9000000004</v>
      </c>
      <c r="J1504" s="11">
        <f t="shared" si="675"/>
        <v>3.1899999999999998E-2</v>
      </c>
      <c r="K1504" s="30">
        <f t="shared" si="676"/>
        <v>15519.692659166665</v>
      </c>
      <c r="L1504" s="29">
        <f t="shared" si="677"/>
        <v>2.6591666683088988E-3</v>
      </c>
      <c r="M1504" s="10">
        <f t="shared" si="678"/>
        <v>5838128.9000000004</v>
      </c>
      <c r="N1504" s="5">
        <f>VLOOKUP(CONCATENATE(A1504,"-6"),'Restated Depr'!$B$6:$G$7674,6,0)</f>
        <v>3.3599999999999998E-2</v>
      </c>
      <c r="O1504" s="29">
        <f t="shared" si="679"/>
        <v>16346.760920000001</v>
      </c>
      <c r="P1504" s="29">
        <f t="shared" si="680"/>
        <v>827.06826083333544</v>
      </c>
      <c r="Q1504" t="s">
        <v>7819</v>
      </c>
    </row>
    <row r="1505" spans="1:18" hidden="1">
      <c r="A1505" t="s">
        <v>113</v>
      </c>
      <c r="B1505" t="s">
        <v>1985</v>
      </c>
      <c r="C1505" s="224" t="s">
        <v>7842</v>
      </c>
      <c r="D1505" s="221">
        <v>331.06</v>
      </c>
      <c r="E1505" s="324">
        <v>43069</v>
      </c>
      <c r="F1505" s="1">
        <v>5838128.9000000004</v>
      </c>
      <c r="G1505" s="18">
        <v>3.1899999999999998E-2</v>
      </c>
      <c r="H1505" s="298">
        <v>15519.689999999997</v>
      </c>
      <c r="I1505" s="10">
        <v>5838128.9000000004</v>
      </c>
      <c r="J1505" s="11">
        <f t="shared" si="675"/>
        <v>3.1899999999999998E-2</v>
      </c>
      <c r="K1505" s="30">
        <f t="shared" si="676"/>
        <v>15519.692659166665</v>
      </c>
      <c r="L1505" s="29">
        <f t="shared" si="677"/>
        <v>2.6591666683088988E-3</v>
      </c>
      <c r="M1505" s="10">
        <f t="shared" si="678"/>
        <v>5838128.9000000004</v>
      </c>
      <c r="N1505" s="5">
        <f>VLOOKUP(CONCATENATE(A1505,"-6"),'Restated Depr'!$B$6:$G$7674,6,0)</f>
        <v>3.3599999999999998E-2</v>
      </c>
      <c r="O1505" s="29">
        <f t="shared" si="679"/>
        <v>16346.760920000001</v>
      </c>
      <c r="P1505" s="29">
        <f t="shared" si="680"/>
        <v>827.06826083333544</v>
      </c>
      <c r="Q1505" t="s">
        <v>7819</v>
      </c>
    </row>
    <row r="1506" spans="1:18" hidden="1">
      <c r="A1506" t="s">
        <v>113</v>
      </c>
      <c r="B1506" t="s">
        <v>1986</v>
      </c>
      <c r="C1506" s="224" t="s">
        <v>7842</v>
      </c>
      <c r="D1506" s="221">
        <v>331.06</v>
      </c>
      <c r="E1506" s="324">
        <v>43100</v>
      </c>
      <c r="F1506" s="1">
        <v>5838128.9000000004</v>
      </c>
      <c r="G1506" s="18">
        <v>3.2600000000000004E-2</v>
      </c>
      <c r="H1506" s="298">
        <v>15860.25</v>
      </c>
      <c r="I1506" s="10">
        <v>5838128.9000000004</v>
      </c>
      <c r="J1506" s="11">
        <f t="shared" si="675"/>
        <v>3.2600000000000004E-2</v>
      </c>
      <c r="K1506" s="30">
        <f t="shared" si="676"/>
        <v>15860.250178333335</v>
      </c>
      <c r="L1506" s="29">
        <f t="shared" si="677"/>
        <v>1.7833333549788222E-4</v>
      </c>
      <c r="M1506" s="10">
        <f t="shared" si="678"/>
        <v>5838128.9000000004</v>
      </c>
      <c r="N1506" s="5">
        <f>VLOOKUP(CONCATENATE(A1506,"-6"),'Restated Depr'!$B$6:$G$7674,6,0)</f>
        <v>3.3599999999999998E-2</v>
      </c>
      <c r="O1506" s="29">
        <f t="shared" si="679"/>
        <v>16346.760920000001</v>
      </c>
      <c r="P1506" s="29">
        <f t="shared" si="680"/>
        <v>486.51074166666513</v>
      </c>
      <c r="Q1506" t="s">
        <v>7819</v>
      </c>
    </row>
    <row r="1507" spans="1:18" hidden="1">
      <c r="A1507" t="s">
        <v>113</v>
      </c>
      <c r="B1507" t="s">
        <v>1987</v>
      </c>
      <c r="C1507" s="224" t="s">
        <v>7842</v>
      </c>
      <c r="D1507" s="221">
        <v>331.06</v>
      </c>
      <c r="E1507" s="324">
        <v>43131</v>
      </c>
      <c r="F1507" s="1">
        <v>5838128.9000000004</v>
      </c>
      <c r="G1507" s="5">
        <v>3.3599999999999998E-2</v>
      </c>
      <c r="H1507" s="298">
        <v>16346.76</v>
      </c>
      <c r="I1507" s="10">
        <v>5838128.9000000004</v>
      </c>
      <c r="J1507" s="11">
        <f t="shared" si="675"/>
        <v>3.3599999999999998E-2</v>
      </c>
      <c r="K1507" s="30">
        <f t="shared" si="676"/>
        <v>16346.760920000001</v>
      </c>
      <c r="L1507" s="29">
        <f t="shared" si="677"/>
        <v>9.200000004057074E-4</v>
      </c>
      <c r="M1507" s="10">
        <f t="shared" si="678"/>
        <v>5838128.9000000004</v>
      </c>
      <c r="N1507" s="5">
        <f>VLOOKUP(CONCATENATE(A1507,"-6"),'Restated Depr'!$B$6:$G$7674,6,0)</f>
        <v>3.3599999999999998E-2</v>
      </c>
      <c r="O1507" s="29">
        <f t="shared" si="679"/>
        <v>16346.760920000001</v>
      </c>
      <c r="P1507" s="29">
        <f t="shared" si="680"/>
        <v>0</v>
      </c>
      <c r="Q1507" t="s">
        <v>7819</v>
      </c>
    </row>
    <row r="1508" spans="1:18" hidden="1">
      <c r="A1508" t="s">
        <v>113</v>
      </c>
      <c r="B1508" t="s">
        <v>1988</v>
      </c>
      <c r="C1508" s="224" t="s">
        <v>7842</v>
      </c>
      <c r="D1508" s="221">
        <v>331.06</v>
      </c>
      <c r="E1508" s="324">
        <v>43159</v>
      </c>
      <c r="F1508" s="1">
        <v>5838128.9000000004</v>
      </c>
      <c r="G1508" s="5">
        <v>3.3599999999999998E-2</v>
      </c>
      <c r="H1508" s="298">
        <v>16346.76</v>
      </c>
      <c r="I1508" s="10">
        <v>5838128.9000000004</v>
      </c>
      <c r="J1508" s="11">
        <f t="shared" si="675"/>
        <v>3.3599999999999998E-2</v>
      </c>
      <c r="K1508" s="30">
        <f t="shared" si="676"/>
        <v>16346.760920000001</v>
      </c>
      <c r="L1508" s="29">
        <f t="shared" si="677"/>
        <v>9.200000004057074E-4</v>
      </c>
      <c r="M1508" s="10">
        <f t="shared" si="678"/>
        <v>5838128.9000000004</v>
      </c>
      <c r="N1508" s="5">
        <f>VLOOKUP(CONCATENATE(A1508,"-6"),'Restated Depr'!$B$6:$G$7674,6,0)</f>
        <v>3.3599999999999998E-2</v>
      </c>
      <c r="O1508" s="29">
        <f t="shared" si="679"/>
        <v>16346.760920000001</v>
      </c>
      <c r="P1508" s="29">
        <f t="shared" si="680"/>
        <v>0</v>
      </c>
      <c r="Q1508" t="s">
        <v>7819</v>
      </c>
    </row>
    <row r="1509" spans="1:18" hidden="1">
      <c r="A1509" t="s">
        <v>113</v>
      </c>
      <c r="B1509" t="s">
        <v>1989</v>
      </c>
      <c r="C1509" s="224" t="s">
        <v>7842</v>
      </c>
      <c r="D1509" s="221">
        <v>331.06</v>
      </c>
      <c r="E1509" s="324">
        <v>43190</v>
      </c>
      <c r="F1509" s="1">
        <v>5838128.9000000004</v>
      </c>
      <c r="G1509" s="5">
        <v>3.3599999999999998E-2</v>
      </c>
      <c r="H1509" s="298">
        <v>16346.76</v>
      </c>
      <c r="I1509" s="10">
        <v>5838128.9000000004</v>
      </c>
      <c r="J1509" s="11">
        <f t="shared" si="675"/>
        <v>3.3599999999999998E-2</v>
      </c>
      <c r="K1509" s="30">
        <f t="shared" si="676"/>
        <v>16346.760920000001</v>
      </c>
      <c r="L1509" s="29">
        <f t="shared" si="677"/>
        <v>9.200000004057074E-4</v>
      </c>
      <c r="M1509" s="10">
        <f t="shared" si="678"/>
        <v>5838128.9000000004</v>
      </c>
      <c r="N1509" s="5">
        <f>VLOOKUP(CONCATENATE(A1509,"-6"),'Restated Depr'!$B$6:$G$7674,6,0)</f>
        <v>3.3599999999999998E-2</v>
      </c>
      <c r="O1509" s="29">
        <f t="shared" si="679"/>
        <v>16346.760920000001</v>
      </c>
      <c r="P1509" s="29">
        <f t="shared" si="680"/>
        <v>0</v>
      </c>
      <c r="Q1509" t="s">
        <v>7819</v>
      </c>
    </row>
    <row r="1510" spans="1:18" hidden="1">
      <c r="A1510" t="s">
        <v>113</v>
      </c>
      <c r="B1510" t="s">
        <v>1990</v>
      </c>
      <c r="C1510" s="224" t="s">
        <v>7842</v>
      </c>
      <c r="D1510" s="221">
        <v>331.06</v>
      </c>
      <c r="E1510" s="324">
        <v>43220</v>
      </c>
      <c r="F1510" s="1">
        <v>5838128.9000000004</v>
      </c>
      <c r="G1510" s="5">
        <v>3.3599999999999998E-2</v>
      </c>
      <c r="H1510" s="298">
        <v>16346.76</v>
      </c>
      <c r="I1510" s="10">
        <v>5838128.9000000004</v>
      </c>
      <c r="J1510" s="11">
        <f t="shared" si="675"/>
        <v>3.3599999999999998E-2</v>
      </c>
      <c r="K1510" s="30">
        <f t="shared" si="676"/>
        <v>16346.760920000001</v>
      </c>
      <c r="L1510" s="29">
        <f t="shared" si="677"/>
        <v>9.200000004057074E-4</v>
      </c>
      <c r="M1510" s="10">
        <f t="shared" si="678"/>
        <v>5838128.9000000004</v>
      </c>
      <c r="N1510" s="5">
        <f>VLOOKUP(CONCATENATE(A1510,"-6"),'Restated Depr'!$B$6:$G$7674,6,0)</f>
        <v>3.3599999999999998E-2</v>
      </c>
      <c r="O1510" s="29">
        <f t="shared" si="679"/>
        <v>16346.760920000001</v>
      </c>
      <c r="P1510" s="29">
        <f t="shared" si="680"/>
        <v>0</v>
      </c>
      <c r="Q1510" t="s">
        <v>7819</v>
      </c>
    </row>
    <row r="1511" spans="1:18" hidden="1">
      <c r="A1511" t="s">
        <v>113</v>
      </c>
      <c r="B1511" t="s">
        <v>1991</v>
      </c>
      <c r="C1511" s="224" t="s">
        <v>7842</v>
      </c>
      <c r="D1511" s="221">
        <v>331.06</v>
      </c>
      <c r="E1511" s="324">
        <v>43251</v>
      </c>
      <c r="F1511" s="1">
        <v>5838128.9000000004</v>
      </c>
      <c r="G1511" s="5">
        <v>3.3599999999999998E-2</v>
      </c>
      <c r="H1511" s="298">
        <v>16346.76</v>
      </c>
      <c r="I1511" s="10">
        <v>5838128.9000000004</v>
      </c>
      <c r="J1511" s="11">
        <f t="shared" si="675"/>
        <v>3.3599999999999998E-2</v>
      </c>
      <c r="K1511" s="30">
        <f t="shared" si="676"/>
        <v>16346.760920000001</v>
      </c>
      <c r="L1511" s="29">
        <f t="shared" si="677"/>
        <v>9.200000004057074E-4</v>
      </c>
      <c r="M1511" s="10">
        <f t="shared" si="678"/>
        <v>5838128.9000000004</v>
      </c>
      <c r="N1511" s="5">
        <f>VLOOKUP(CONCATENATE(A1511,"-6"),'Restated Depr'!$B$6:$G$7674,6,0)</f>
        <v>3.3599999999999998E-2</v>
      </c>
      <c r="O1511" s="29">
        <f t="shared" si="679"/>
        <v>16346.760920000001</v>
      </c>
      <c r="P1511" s="29">
        <f t="shared" si="680"/>
        <v>0</v>
      </c>
      <c r="Q1511" t="s">
        <v>7819</v>
      </c>
    </row>
    <row r="1512" spans="1:18" hidden="1">
      <c r="A1512" t="s">
        <v>113</v>
      </c>
      <c r="B1512" t="s">
        <v>1992</v>
      </c>
      <c r="C1512" s="224" t="s">
        <v>7842</v>
      </c>
      <c r="D1512" s="221">
        <v>331.06</v>
      </c>
      <c r="E1512" s="324">
        <v>43281</v>
      </c>
      <c r="F1512" s="1">
        <v>5838128.9000000004</v>
      </c>
      <c r="G1512" s="5">
        <v>3.3599999999999998E-2</v>
      </c>
      <c r="H1512" s="298">
        <v>16346.76</v>
      </c>
      <c r="I1512" s="10">
        <v>5838128.9000000004</v>
      </c>
      <c r="J1512" s="11">
        <f t="shared" si="675"/>
        <v>3.3599999999999998E-2</v>
      </c>
      <c r="K1512" s="30">
        <f t="shared" si="676"/>
        <v>16346.760920000001</v>
      </c>
      <c r="L1512" s="29">
        <f t="shared" si="677"/>
        <v>9.200000004057074E-4</v>
      </c>
      <c r="M1512" s="10">
        <f t="shared" si="678"/>
        <v>5838128.9000000004</v>
      </c>
      <c r="N1512" s="5">
        <f>VLOOKUP(CONCATENATE(A1512,"-6"),'Restated Depr'!$B$6:$G$7674,6,0)</f>
        <v>3.3599999999999998E-2</v>
      </c>
      <c r="O1512" s="29">
        <f t="shared" si="679"/>
        <v>16346.760920000001</v>
      </c>
      <c r="P1512" s="29">
        <f t="shared" si="680"/>
        <v>0</v>
      </c>
      <c r="Q1512" t="s">
        <v>7819</v>
      </c>
      <c r="R1512" s="5"/>
    </row>
    <row r="1513" spans="1:18" ht="15.75" hidden="1" thickBot="1">
      <c r="A1513" t="s">
        <v>113</v>
      </c>
      <c r="C1513" s="224" t="s">
        <v>638</v>
      </c>
      <c r="D1513" s="22"/>
      <c r="E1513" s="323" t="s">
        <v>606</v>
      </c>
      <c r="F1513" s="1"/>
      <c r="G1513" s="5"/>
      <c r="H1513" s="310">
        <f>SUM(H1501:H1512)</f>
        <v>191539.26</v>
      </c>
      <c r="I1513" s="10"/>
      <c r="J1513" s="10"/>
      <c r="K1513" s="32">
        <f>SUM(K1501:K1512)</f>
        <v>191539.27899416667</v>
      </c>
      <c r="L1513" s="28">
        <f>SUM(L1501:L1512)</f>
        <v>1.8994166679476621E-2</v>
      </c>
      <c r="M1513" s="10"/>
      <c r="N1513" s="5"/>
      <c r="O1513" s="28">
        <f>SUM(O1501:O1512)</f>
        <v>196161.13104000001</v>
      </c>
      <c r="P1513" s="28">
        <f>SUM(P1501:P1512)</f>
        <v>4621.8520458333423</v>
      </c>
    </row>
    <row r="1514" spans="1:18" hidden="1">
      <c r="A1514" t="s">
        <v>114</v>
      </c>
      <c r="B1514" t="s">
        <v>1993</v>
      </c>
      <c r="C1514" s="224" t="s">
        <v>7842</v>
      </c>
      <c r="D1514" s="221">
        <v>331.04</v>
      </c>
      <c r="E1514" s="324">
        <v>42947</v>
      </c>
      <c r="F1514" s="9">
        <v>12648295.92</v>
      </c>
      <c r="G1514" s="18">
        <v>2.24E-2</v>
      </c>
      <c r="H1514" s="299">
        <v>23610.150000000005</v>
      </c>
      <c r="I1514" s="15">
        <v>12648295.92</v>
      </c>
      <c r="J1514" s="11">
        <f t="shared" ref="J1514:J1525" si="681">G1514</f>
        <v>2.24E-2</v>
      </c>
      <c r="K1514" s="31">
        <f t="shared" ref="K1514:K1525" si="682">I1514*J1514/12</f>
        <v>23610.152384000001</v>
      </c>
      <c r="L1514" s="289">
        <f t="shared" ref="L1514:L1525" si="683">K1514-H1514</f>
        <v>2.383999995799968E-3</v>
      </c>
      <c r="M1514" s="15">
        <f t="shared" ref="M1514:M1525" si="684">I1514</f>
        <v>12648295.92</v>
      </c>
      <c r="N1514" s="5">
        <f>VLOOKUP(CONCATENATE(A1514,"-6"),'Restated Depr'!$B$6:$G$7674,6,0)</f>
        <v>3.4299999999999997E-2</v>
      </c>
      <c r="O1514" s="289">
        <f t="shared" ref="O1514:O1525" si="685">M1514*N1514/12</f>
        <v>36153.045837999998</v>
      </c>
      <c r="P1514" s="289">
        <f t="shared" ref="P1514:P1525" si="686">O1514-K1514</f>
        <v>12542.893453999997</v>
      </c>
      <c r="Q1514" t="s">
        <v>7819</v>
      </c>
    </row>
    <row r="1515" spans="1:18" hidden="1">
      <c r="A1515" t="s">
        <v>114</v>
      </c>
      <c r="B1515" t="s">
        <v>1994</v>
      </c>
      <c r="C1515" s="224" t="s">
        <v>7842</v>
      </c>
      <c r="D1515" s="221">
        <v>331.04</v>
      </c>
      <c r="E1515" s="324">
        <v>42978</v>
      </c>
      <c r="F1515" s="1">
        <v>12648295.92</v>
      </c>
      <c r="G1515" s="18">
        <v>2.24E-2</v>
      </c>
      <c r="H1515" s="298">
        <v>23610.150000000005</v>
      </c>
      <c r="I1515" s="10">
        <v>12648295.92</v>
      </c>
      <c r="J1515" s="11">
        <f t="shared" si="681"/>
        <v>2.24E-2</v>
      </c>
      <c r="K1515" s="30">
        <f t="shared" si="682"/>
        <v>23610.152384000001</v>
      </c>
      <c r="L1515" s="29">
        <f t="shared" si="683"/>
        <v>2.383999995799968E-3</v>
      </c>
      <c r="M1515" s="10">
        <f t="shared" si="684"/>
        <v>12648295.92</v>
      </c>
      <c r="N1515" s="5">
        <f>VLOOKUP(CONCATENATE(A1515,"-6"),'Restated Depr'!$B$6:$G$7674,6,0)</f>
        <v>3.4299999999999997E-2</v>
      </c>
      <c r="O1515" s="29">
        <f t="shared" si="685"/>
        <v>36153.045837999998</v>
      </c>
      <c r="P1515" s="29">
        <f t="shared" si="686"/>
        <v>12542.893453999997</v>
      </c>
      <c r="Q1515" t="s">
        <v>7819</v>
      </c>
    </row>
    <row r="1516" spans="1:18" hidden="1">
      <c r="A1516" t="s">
        <v>114</v>
      </c>
      <c r="B1516" t="s">
        <v>1995</v>
      </c>
      <c r="C1516" s="224" t="s">
        <v>7842</v>
      </c>
      <c r="D1516" s="221">
        <v>331.04</v>
      </c>
      <c r="E1516" s="324">
        <v>43008</v>
      </c>
      <c r="F1516" s="1">
        <v>12648295.92</v>
      </c>
      <c r="G1516" s="18">
        <v>2.24E-2</v>
      </c>
      <c r="H1516" s="298">
        <v>23610.150000000005</v>
      </c>
      <c r="I1516" s="10">
        <v>12648295.92</v>
      </c>
      <c r="J1516" s="11">
        <f t="shared" si="681"/>
        <v>2.24E-2</v>
      </c>
      <c r="K1516" s="30">
        <f t="shared" si="682"/>
        <v>23610.152384000001</v>
      </c>
      <c r="L1516" s="29">
        <f t="shared" si="683"/>
        <v>2.383999995799968E-3</v>
      </c>
      <c r="M1516" s="10">
        <f t="shared" si="684"/>
        <v>12648295.92</v>
      </c>
      <c r="N1516" s="5">
        <f>VLOOKUP(CONCATENATE(A1516,"-6"),'Restated Depr'!$B$6:$G$7674,6,0)</f>
        <v>3.4299999999999997E-2</v>
      </c>
      <c r="O1516" s="29">
        <f t="shared" si="685"/>
        <v>36153.045837999998</v>
      </c>
      <c r="P1516" s="29">
        <f t="shared" si="686"/>
        <v>12542.893453999997</v>
      </c>
      <c r="Q1516" t="s">
        <v>7819</v>
      </c>
    </row>
    <row r="1517" spans="1:18" hidden="1">
      <c r="A1517" t="s">
        <v>114</v>
      </c>
      <c r="B1517" t="s">
        <v>1996</v>
      </c>
      <c r="C1517" s="224" t="s">
        <v>7842</v>
      </c>
      <c r="D1517" s="221">
        <v>331.04</v>
      </c>
      <c r="E1517" s="324">
        <v>43039</v>
      </c>
      <c r="F1517" s="1">
        <v>12648295.92</v>
      </c>
      <c r="G1517" s="18">
        <v>2.24E-2</v>
      </c>
      <c r="H1517" s="298">
        <v>23610.150000000005</v>
      </c>
      <c r="I1517" s="10">
        <v>12648295.92</v>
      </c>
      <c r="J1517" s="11">
        <f t="shared" si="681"/>
        <v>2.24E-2</v>
      </c>
      <c r="K1517" s="30">
        <f t="shared" si="682"/>
        <v>23610.152384000001</v>
      </c>
      <c r="L1517" s="29">
        <f t="shared" si="683"/>
        <v>2.383999995799968E-3</v>
      </c>
      <c r="M1517" s="10">
        <f t="shared" si="684"/>
        <v>12648295.92</v>
      </c>
      <c r="N1517" s="5">
        <f>VLOOKUP(CONCATENATE(A1517,"-6"),'Restated Depr'!$B$6:$G$7674,6,0)</f>
        <v>3.4299999999999997E-2</v>
      </c>
      <c r="O1517" s="29">
        <f t="shared" si="685"/>
        <v>36153.045837999998</v>
      </c>
      <c r="P1517" s="29">
        <f t="shared" si="686"/>
        <v>12542.893453999997</v>
      </c>
      <c r="Q1517" t="s">
        <v>7819</v>
      </c>
    </row>
    <row r="1518" spans="1:18" hidden="1">
      <c r="A1518" t="s">
        <v>114</v>
      </c>
      <c r="B1518" t="s">
        <v>1997</v>
      </c>
      <c r="C1518" s="224" t="s">
        <v>7842</v>
      </c>
      <c r="D1518" s="221">
        <v>331.04</v>
      </c>
      <c r="E1518" s="324">
        <v>43069</v>
      </c>
      <c r="F1518" s="1">
        <v>12648295.92</v>
      </c>
      <c r="G1518" s="18">
        <v>2.24E-2</v>
      </c>
      <c r="H1518" s="298">
        <v>23610.150000000005</v>
      </c>
      <c r="I1518" s="10">
        <v>12648295.92</v>
      </c>
      <c r="J1518" s="11">
        <f t="shared" si="681"/>
        <v>2.24E-2</v>
      </c>
      <c r="K1518" s="30">
        <f t="shared" si="682"/>
        <v>23610.152384000001</v>
      </c>
      <c r="L1518" s="29">
        <f t="shared" si="683"/>
        <v>2.383999995799968E-3</v>
      </c>
      <c r="M1518" s="10">
        <f t="shared" si="684"/>
        <v>12648295.92</v>
      </c>
      <c r="N1518" s="5">
        <f>VLOOKUP(CONCATENATE(A1518,"-6"),'Restated Depr'!$B$6:$G$7674,6,0)</f>
        <v>3.4299999999999997E-2</v>
      </c>
      <c r="O1518" s="29">
        <f t="shared" si="685"/>
        <v>36153.045837999998</v>
      </c>
      <c r="P1518" s="29">
        <f t="shared" si="686"/>
        <v>12542.893453999997</v>
      </c>
      <c r="Q1518" t="s">
        <v>7819</v>
      </c>
    </row>
    <row r="1519" spans="1:18" hidden="1">
      <c r="A1519" t="s">
        <v>114</v>
      </c>
      <c r="B1519" t="s">
        <v>1998</v>
      </c>
      <c r="C1519" s="224" t="s">
        <v>7842</v>
      </c>
      <c r="D1519" s="221">
        <v>331.04</v>
      </c>
      <c r="E1519" s="324">
        <v>43100</v>
      </c>
      <c r="F1519" s="1">
        <v>12648295.92</v>
      </c>
      <c r="G1519" s="18">
        <v>2.7400000000000001E-2</v>
      </c>
      <c r="H1519" s="298">
        <v>28880.27</v>
      </c>
      <c r="I1519" s="10">
        <v>12648295.92</v>
      </c>
      <c r="J1519" s="11">
        <f t="shared" si="681"/>
        <v>2.7400000000000001E-2</v>
      </c>
      <c r="K1519" s="30">
        <f t="shared" si="682"/>
        <v>28880.275684000004</v>
      </c>
      <c r="L1519" s="29">
        <f t="shared" si="683"/>
        <v>5.6840000033844262E-3</v>
      </c>
      <c r="M1519" s="10">
        <f t="shared" si="684"/>
        <v>12648295.92</v>
      </c>
      <c r="N1519" s="5">
        <f>VLOOKUP(CONCATENATE(A1519,"-6"),'Restated Depr'!$B$6:$G$7674,6,0)</f>
        <v>3.4299999999999997E-2</v>
      </c>
      <c r="O1519" s="29">
        <f t="shared" si="685"/>
        <v>36153.045837999998</v>
      </c>
      <c r="P1519" s="29">
        <f t="shared" si="686"/>
        <v>7272.7701539999944</v>
      </c>
      <c r="Q1519" t="s">
        <v>7819</v>
      </c>
    </row>
    <row r="1520" spans="1:18" hidden="1">
      <c r="A1520" t="s">
        <v>114</v>
      </c>
      <c r="B1520" t="s">
        <v>1999</v>
      </c>
      <c r="C1520" s="224" t="s">
        <v>7842</v>
      </c>
      <c r="D1520" s="221">
        <v>331.04</v>
      </c>
      <c r="E1520" s="324">
        <v>43131</v>
      </c>
      <c r="F1520" s="1">
        <v>12648295.92</v>
      </c>
      <c r="G1520" s="5">
        <v>3.4299999999999997E-2</v>
      </c>
      <c r="H1520" s="298">
        <v>36153.049999999996</v>
      </c>
      <c r="I1520" s="10">
        <v>12648295.92</v>
      </c>
      <c r="J1520" s="11">
        <f t="shared" si="681"/>
        <v>3.4299999999999997E-2</v>
      </c>
      <c r="K1520" s="30">
        <f t="shared" si="682"/>
        <v>36153.045837999998</v>
      </c>
      <c r="L1520" s="29">
        <f t="shared" si="683"/>
        <v>-4.1619999974500388E-3</v>
      </c>
      <c r="M1520" s="10">
        <f t="shared" si="684"/>
        <v>12648295.92</v>
      </c>
      <c r="N1520" s="5">
        <f>VLOOKUP(CONCATENATE(A1520,"-6"),'Restated Depr'!$B$6:$G$7674,6,0)</f>
        <v>3.4299999999999997E-2</v>
      </c>
      <c r="O1520" s="29">
        <f t="shared" si="685"/>
        <v>36153.045837999998</v>
      </c>
      <c r="P1520" s="29">
        <f t="shared" si="686"/>
        <v>0</v>
      </c>
      <c r="Q1520" t="s">
        <v>7819</v>
      </c>
    </row>
    <row r="1521" spans="1:18" hidden="1">
      <c r="A1521" t="s">
        <v>114</v>
      </c>
      <c r="B1521" t="s">
        <v>2000</v>
      </c>
      <c r="C1521" s="224" t="s">
        <v>7842</v>
      </c>
      <c r="D1521" s="221">
        <v>331.04</v>
      </c>
      <c r="E1521" s="324">
        <v>43159</v>
      </c>
      <c r="F1521" s="1">
        <v>12648295.92</v>
      </c>
      <c r="G1521" s="5">
        <v>3.4299999999999997E-2</v>
      </c>
      <c r="H1521" s="298">
        <v>36153.049999999996</v>
      </c>
      <c r="I1521" s="10">
        <v>12648295.92</v>
      </c>
      <c r="J1521" s="11">
        <f t="shared" si="681"/>
        <v>3.4299999999999997E-2</v>
      </c>
      <c r="K1521" s="30">
        <f t="shared" si="682"/>
        <v>36153.045837999998</v>
      </c>
      <c r="L1521" s="29">
        <f t="shared" si="683"/>
        <v>-4.1619999974500388E-3</v>
      </c>
      <c r="M1521" s="10">
        <f t="shared" si="684"/>
        <v>12648295.92</v>
      </c>
      <c r="N1521" s="5">
        <f>VLOOKUP(CONCATENATE(A1521,"-6"),'Restated Depr'!$B$6:$G$7674,6,0)</f>
        <v>3.4299999999999997E-2</v>
      </c>
      <c r="O1521" s="29">
        <f t="shared" si="685"/>
        <v>36153.045837999998</v>
      </c>
      <c r="P1521" s="29">
        <f t="shared" si="686"/>
        <v>0</v>
      </c>
      <c r="Q1521" t="s">
        <v>7819</v>
      </c>
    </row>
    <row r="1522" spans="1:18" hidden="1">
      <c r="A1522" t="s">
        <v>114</v>
      </c>
      <c r="B1522" t="s">
        <v>2001</v>
      </c>
      <c r="C1522" s="224" t="s">
        <v>7842</v>
      </c>
      <c r="D1522" s="221">
        <v>331.04</v>
      </c>
      <c r="E1522" s="324">
        <v>43190</v>
      </c>
      <c r="F1522" s="1">
        <v>12648295.92</v>
      </c>
      <c r="G1522" s="5">
        <v>3.4299999999999997E-2</v>
      </c>
      <c r="H1522" s="298">
        <v>36153.049999999996</v>
      </c>
      <c r="I1522" s="10">
        <v>12648295.92</v>
      </c>
      <c r="J1522" s="11">
        <f t="shared" si="681"/>
        <v>3.4299999999999997E-2</v>
      </c>
      <c r="K1522" s="30">
        <f t="shared" si="682"/>
        <v>36153.045837999998</v>
      </c>
      <c r="L1522" s="29">
        <f t="shared" si="683"/>
        <v>-4.1619999974500388E-3</v>
      </c>
      <c r="M1522" s="10">
        <f t="shared" si="684"/>
        <v>12648295.92</v>
      </c>
      <c r="N1522" s="5">
        <f>VLOOKUP(CONCATENATE(A1522,"-6"),'Restated Depr'!$B$6:$G$7674,6,0)</f>
        <v>3.4299999999999997E-2</v>
      </c>
      <c r="O1522" s="29">
        <f t="shared" si="685"/>
        <v>36153.045837999998</v>
      </c>
      <c r="P1522" s="29">
        <f t="shared" si="686"/>
        <v>0</v>
      </c>
      <c r="Q1522" t="s">
        <v>7819</v>
      </c>
    </row>
    <row r="1523" spans="1:18" hidden="1">
      <c r="A1523" t="s">
        <v>114</v>
      </c>
      <c r="B1523" t="s">
        <v>2002</v>
      </c>
      <c r="C1523" s="224" t="s">
        <v>7842</v>
      </c>
      <c r="D1523" s="221">
        <v>331.04</v>
      </c>
      <c r="E1523" s="324">
        <v>43220</v>
      </c>
      <c r="F1523" s="1">
        <v>12648295.92</v>
      </c>
      <c r="G1523" s="5">
        <v>3.4299999999999997E-2</v>
      </c>
      <c r="H1523" s="298">
        <v>36153.049999999996</v>
      </c>
      <c r="I1523" s="10">
        <v>12648295.92</v>
      </c>
      <c r="J1523" s="11">
        <f t="shared" si="681"/>
        <v>3.4299999999999997E-2</v>
      </c>
      <c r="K1523" s="30">
        <f t="shared" si="682"/>
        <v>36153.045837999998</v>
      </c>
      <c r="L1523" s="29">
        <f t="shared" si="683"/>
        <v>-4.1619999974500388E-3</v>
      </c>
      <c r="M1523" s="10">
        <f t="shared" si="684"/>
        <v>12648295.92</v>
      </c>
      <c r="N1523" s="5">
        <f>VLOOKUP(CONCATENATE(A1523,"-6"),'Restated Depr'!$B$6:$G$7674,6,0)</f>
        <v>3.4299999999999997E-2</v>
      </c>
      <c r="O1523" s="29">
        <f t="shared" si="685"/>
        <v>36153.045837999998</v>
      </c>
      <c r="P1523" s="29">
        <f t="shared" si="686"/>
        <v>0</v>
      </c>
      <c r="Q1523" t="s">
        <v>7819</v>
      </c>
    </row>
    <row r="1524" spans="1:18" hidden="1">
      <c r="A1524" t="s">
        <v>114</v>
      </c>
      <c r="B1524" t="s">
        <v>2003</v>
      </c>
      <c r="C1524" s="224" t="s">
        <v>7842</v>
      </c>
      <c r="D1524" s="221">
        <v>331.04</v>
      </c>
      <c r="E1524" s="324">
        <v>43251</v>
      </c>
      <c r="F1524" s="1">
        <v>12648295.92</v>
      </c>
      <c r="G1524" s="5">
        <v>3.4299999999999997E-2</v>
      </c>
      <c r="H1524" s="298">
        <v>36153.049999999996</v>
      </c>
      <c r="I1524" s="10">
        <v>12648295.92</v>
      </c>
      <c r="J1524" s="11">
        <f t="shared" si="681"/>
        <v>3.4299999999999997E-2</v>
      </c>
      <c r="K1524" s="30">
        <f t="shared" si="682"/>
        <v>36153.045837999998</v>
      </c>
      <c r="L1524" s="29">
        <f t="shared" si="683"/>
        <v>-4.1619999974500388E-3</v>
      </c>
      <c r="M1524" s="10">
        <f t="shared" si="684"/>
        <v>12648295.92</v>
      </c>
      <c r="N1524" s="5">
        <f>VLOOKUP(CONCATENATE(A1524,"-6"),'Restated Depr'!$B$6:$G$7674,6,0)</f>
        <v>3.4299999999999997E-2</v>
      </c>
      <c r="O1524" s="29">
        <f t="shared" si="685"/>
        <v>36153.045837999998</v>
      </c>
      <c r="P1524" s="29">
        <f t="shared" si="686"/>
        <v>0</v>
      </c>
      <c r="Q1524" t="s">
        <v>7819</v>
      </c>
    </row>
    <row r="1525" spans="1:18" hidden="1">
      <c r="A1525" t="s">
        <v>114</v>
      </c>
      <c r="B1525" t="s">
        <v>2004</v>
      </c>
      <c r="C1525" s="224" t="s">
        <v>7842</v>
      </c>
      <c r="D1525" s="221">
        <v>331.04</v>
      </c>
      <c r="E1525" s="324">
        <v>43281</v>
      </c>
      <c r="F1525" s="1">
        <v>12648295.92</v>
      </c>
      <c r="G1525" s="5">
        <v>3.4299999999999997E-2</v>
      </c>
      <c r="H1525" s="298">
        <v>36153.049999999996</v>
      </c>
      <c r="I1525" s="10">
        <v>12648295.92</v>
      </c>
      <c r="J1525" s="11">
        <f t="shared" si="681"/>
        <v>3.4299999999999997E-2</v>
      </c>
      <c r="K1525" s="30">
        <f t="shared" si="682"/>
        <v>36153.045837999998</v>
      </c>
      <c r="L1525" s="29">
        <f t="shared" si="683"/>
        <v>-4.1619999974500388E-3</v>
      </c>
      <c r="M1525" s="10">
        <f t="shared" si="684"/>
        <v>12648295.92</v>
      </c>
      <c r="N1525" s="5">
        <f>VLOOKUP(CONCATENATE(A1525,"-6"),'Restated Depr'!$B$6:$G$7674,6,0)</f>
        <v>3.4299999999999997E-2</v>
      </c>
      <c r="O1525" s="29">
        <f t="shared" si="685"/>
        <v>36153.045837999998</v>
      </c>
      <c r="P1525" s="29">
        <f t="shared" si="686"/>
        <v>0</v>
      </c>
      <c r="Q1525" t="s">
        <v>7819</v>
      </c>
      <c r="R1525" s="5"/>
    </row>
    <row r="1526" spans="1:18" ht="15.75" hidden="1" thickBot="1">
      <c r="A1526" t="s">
        <v>114</v>
      </c>
      <c r="C1526" s="224" t="s">
        <v>638</v>
      </c>
      <c r="D1526" s="22"/>
      <c r="E1526" s="323" t="s">
        <v>606</v>
      </c>
      <c r="F1526" s="1"/>
      <c r="G1526" s="5"/>
      <c r="H1526" s="310">
        <f>SUM(H1514:H1525)</f>
        <v>363849.31999999995</v>
      </c>
      <c r="I1526" s="10"/>
      <c r="J1526" s="10"/>
      <c r="K1526" s="32">
        <f>SUM(K1514:K1525)</f>
        <v>363849.31263200002</v>
      </c>
      <c r="L1526" s="28">
        <f>SUM(L1514:L1525)</f>
        <v>-7.3680000023159664E-3</v>
      </c>
      <c r="M1526" s="10"/>
      <c r="N1526" s="5"/>
      <c r="O1526" s="28">
        <f>SUM(O1514:O1525)</f>
        <v>433836.55005600007</v>
      </c>
      <c r="P1526" s="28">
        <f>SUM(P1514:P1525)</f>
        <v>69987.237423999977</v>
      </c>
    </row>
    <row r="1527" spans="1:18" hidden="1">
      <c r="A1527" t="s">
        <v>115</v>
      </c>
      <c r="B1527" t="s">
        <v>2005</v>
      </c>
      <c r="C1527" s="224" t="s">
        <v>7842</v>
      </c>
      <c r="D1527" s="221">
        <v>331.03</v>
      </c>
      <c r="E1527" s="324">
        <v>42947</v>
      </c>
      <c r="F1527" s="9">
        <v>762025.76</v>
      </c>
      <c r="G1527" s="18">
        <v>5.4000000000000003E-3</v>
      </c>
      <c r="H1527" s="299">
        <v>342.91</v>
      </c>
      <c r="I1527" s="15">
        <v>762025.76</v>
      </c>
      <c r="J1527" s="11">
        <f t="shared" ref="J1527:J1538" si="687">G1527</f>
        <v>5.4000000000000003E-3</v>
      </c>
      <c r="K1527" s="31">
        <f t="shared" ref="K1527:K1538" si="688">I1527*J1527/12</f>
        <v>342.91159199999998</v>
      </c>
      <c r="L1527" s="289">
        <f t="shared" ref="L1527:L1538" si="689">K1527-H1527</f>
        <v>1.5919999999596257E-3</v>
      </c>
      <c r="M1527" s="15">
        <f t="shared" ref="M1527:M1538" si="690">I1527</f>
        <v>762025.76</v>
      </c>
      <c r="N1527" s="5">
        <f>VLOOKUP(CONCATENATE(A1527,"-6"),'Restated Depr'!$B$6:$G$7674,6,0)</f>
        <v>1.67E-2</v>
      </c>
      <c r="O1527" s="289">
        <f t="shared" ref="O1527:O1538" si="691">M1527*N1527/12</f>
        <v>1060.4858493333334</v>
      </c>
      <c r="P1527" s="289">
        <f t="shared" ref="P1527:P1538" si="692">O1527-K1527</f>
        <v>717.57425733333343</v>
      </c>
      <c r="Q1527" t="s">
        <v>7819</v>
      </c>
    </row>
    <row r="1528" spans="1:18" hidden="1">
      <c r="A1528" t="s">
        <v>115</v>
      </c>
      <c r="B1528" t="s">
        <v>2006</v>
      </c>
      <c r="C1528" s="224" t="s">
        <v>7842</v>
      </c>
      <c r="D1528" s="221">
        <v>331.03</v>
      </c>
      <c r="E1528" s="324">
        <v>42978</v>
      </c>
      <c r="F1528" s="1">
        <v>762025.76</v>
      </c>
      <c r="G1528" s="18">
        <v>5.4000000000000003E-3</v>
      </c>
      <c r="H1528" s="298">
        <v>342.91</v>
      </c>
      <c r="I1528" s="10">
        <v>762025.76</v>
      </c>
      <c r="J1528" s="11">
        <f t="shared" si="687"/>
        <v>5.4000000000000003E-3</v>
      </c>
      <c r="K1528" s="30">
        <f t="shared" si="688"/>
        <v>342.91159199999998</v>
      </c>
      <c r="L1528" s="29">
        <f t="shared" si="689"/>
        <v>1.5919999999596257E-3</v>
      </c>
      <c r="M1528" s="10">
        <f t="shared" si="690"/>
        <v>762025.76</v>
      </c>
      <c r="N1528" s="5">
        <f>VLOOKUP(CONCATENATE(A1528,"-6"),'Restated Depr'!$B$6:$G$7674,6,0)</f>
        <v>1.67E-2</v>
      </c>
      <c r="O1528" s="29">
        <f t="shared" si="691"/>
        <v>1060.4858493333334</v>
      </c>
      <c r="P1528" s="29">
        <f t="shared" si="692"/>
        <v>717.57425733333343</v>
      </c>
      <c r="Q1528" t="s">
        <v>7819</v>
      </c>
    </row>
    <row r="1529" spans="1:18" hidden="1">
      <c r="A1529" t="s">
        <v>115</v>
      </c>
      <c r="B1529" t="s">
        <v>2007</v>
      </c>
      <c r="C1529" s="224" t="s">
        <v>7842</v>
      </c>
      <c r="D1529" s="221">
        <v>331.03</v>
      </c>
      <c r="E1529" s="324">
        <v>43008</v>
      </c>
      <c r="F1529" s="1">
        <v>762025.76</v>
      </c>
      <c r="G1529" s="18">
        <v>5.4000000000000003E-3</v>
      </c>
      <c r="H1529" s="298">
        <v>342.91</v>
      </c>
      <c r="I1529" s="10">
        <v>762025.76</v>
      </c>
      <c r="J1529" s="11">
        <f t="shared" si="687"/>
        <v>5.4000000000000003E-3</v>
      </c>
      <c r="K1529" s="30">
        <f t="shared" si="688"/>
        <v>342.91159199999998</v>
      </c>
      <c r="L1529" s="29">
        <f t="shared" si="689"/>
        <v>1.5919999999596257E-3</v>
      </c>
      <c r="M1529" s="10">
        <f t="shared" si="690"/>
        <v>762025.76</v>
      </c>
      <c r="N1529" s="5">
        <f>VLOOKUP(CONCATENATE(A1529,"-6"),'Restated Depr'!$B$6:$G$7674,6,0)</f>
        <v>1.67E-2</v>
      </c>
      <c r="O1529" s="29">
        <f t="shared" si="691"/>
        <v>1060.4858493333334</v>
      </c>
      <c r="P1529" s="29">
        <f t="shared" si="692"/>
        <v>717.57425733333343</v>
      </c>
      <c r="Q1529" t="s">
        <v>7819</v>
      </c>
    </row>
    <row r="1530" spans="1:18" hidden="1">
      <c r="A1530" t="s">
        <v>115</v>
      </c>
      <c r="B1530" t="s">
        <v>2008</v>
      </c>
      <c r="C1530" s="224" t="s">
        <v>7842</v>
      </c>
      <c r="D1530" s="221">
        <v>331.03</v>
      </c>
      <c r="E1530" s="324">
        <v>43039</v>
      </c>
      <c r="F1530" s="1">
        <v>762025.76</v>
      </c>
      <c r="G1530" s="18">
        <v>5.4000000000000003E-3</v>
      </c>
      <c r="H1530" s="298">
        <v>342.91</v>
      </c>
      <c r="I1530" s="10">
        <v>762025.76</v>
      </c>
      <c r="J1530" s="11">
        <f t="shared" si="687"/>
        <v>5.4000000000000003E-3</v>
      </c>
      <c r="K1530" s="30">
        <f t="shared" si="688"/>
        <v>342.91159199999998</v>
      </c>
      <c r="L1530" s="29">
        <f t="shared" si="689"/>
        <v>1.5919999999596257E-3</v>
      </c>
      <c r="M1530" s="10">
        <f t="shared" si="690"/>
        <v>762025.76</v>
      </c>
      <c r="N1530" s="5">
        <f>VLOOKUP(CONCATENATE(A1530,"-6"),'Restated Depr'!$B$6:$G$7674,6,0)</f>
        <v>1.67E-2</v>
      </c>
      <c r="O1530" s="29">
        <f t="shared" si="691"/>
        <v>1060.4858493333334</v>
      </c>
      <c r="P1530" s="29">
        <f t="shared" si="692"/>
        <v>717.57425733333343</v>
      </c>
      <c r="Q1530" t="s">
        <v>7819</v>
      </c>
    </row>
    <row r="1531" spans="1:18" hidden="1">
      <c r="A1531" t="s">
        <v>115</v>
      </c>
      <c r="B1531" t="s">
        <v>2009</v>
      </c>
      <c r="C1531" s="224" t="s">
        <v>7842</v>
      </c>
      <c r="D1531" s="221">
        <v>331.03</v>
      </c>
      <c r="E1531" s="324">
        <v>43069</v>
      </c>
      <c r="F1531" s="1">
        <v>762025.76</v>
      </c>
      <c r="G1531" s="18">
        <v>5.4000000000000003E-3</v>
      </c>
      <c r="H1531" s="298">
        <v>342.91</v>
      </c>
      <c r="I1531" s="10">
        <v>762025.76</v>
      </c>
      <c r="J1531" s="11">
        <f t="shared" si="687"/>
        <v>5.4000000000000003E-3</v>
      </c>
      <c r="K1531" s="30">
        <f t="shared" si="688"/>
        <v>342.91159199999998</v>
      </c>
      <c r="L1531" s="29">
        <f t="shared" si="689"/>
        <v>1.5919999999596257E-3</v>
      </c>
      <c r="M1531" s="10">
        <f t="shared" si="690"/>
        <v>762025.76</v>
      </c>
      <c r="N1531" s="5">
        <f>VLOOKUP(CONCATENATE(A1531,"-6"),'Restated Depr'!$B$6:$G$7674,6,0)</f>
        <v>1.67E-2</v>
      </c>
      <c r="O1531" s="29">
        <f t="shared" si="691"/>
        <v>1060.4858493333334</v>
      </c>
      <c r="P1531" s="29">
        <f t="shared" si="692"/>
        <v>717.57425733333343</v>
      </c>
      <c r="Q1531" t="s">
        <v>7819</v>
      </c>
    </row>
    <row r="1532" spans="1:18" hidden="1">
      <c r="A1532" t="s">
        <v>115</v>
      </c>
      <c r="B1532" t="s">
        <v>2010</v>
      </c>
      <c r="C1532" s="224" t="s">
        <v>7842</v>
      </c>
      <c r="D1532" s="221">
        <v>331.03</v>
      </c>
      <c r="E1532" s="324">
        <v>43100</v>
      </c>
      <c r="F1532" s="1">
        <v>762025.76</v>
      </c>
      <c r="G1532" s="18">
        <v>1.01E-2</v>
      </c>
      <c r="H1532" s="298">
        <v>641.37</v>
      </c>
      <c r="I1532" s="10">
        <v>762025.76</v>
      </c>
      <c r="J1532" s="11">
        <f t="shared" si="687"/>
        <v>1.01E-2</v>
      </c>
      <c r="K1532" s="30">
        <f t="shared" si="688"/>
        <v>641.3716813333333</v>
      </c>
      <c r="L1532" s="29">
        <f t="shared" si="689"/>
        <v>1.6813333332947877E-3</v>
      </c>
      <c r="M1532" s="10">
        <f t="shared" si="690"/>
        <v>762025.76</v>
      </c>
      <c r="N1532" s="5">
        <f>VLOOKUP(CONCATENATE(A1532,"-6"),'Restated Depr'!$B$6:$G$7674,6,0)</f>
        <v>1.67E-2</v>
      </c>
      <c r="O1532" s="29">
        <f t="shared" si="691"/>
        <v>1060.4858493333334</v>
      </c>
      <c r="P1532" s="29">
        <f t="shared" si="692"/>
        <v>419.11416800000006</v>
      </c>
      <c r="Q1532" t="s">
        <v>7819</v>
      </c>
    </row>
    <row r="1533" spans="1:18" hidden="1">
      <c r="A1533" t="s">
        <v>115</v>
      </c>
      <c r="B1533" t="s">
        <v>2011</v>
      </c>
      <c r="C1533" s="224" t="s">
        <v>7842</v>
      </c>
      <c r="D1533" s="221">
        <v>331.03</v>
      </c>
      <c r="E1533" s="324">
        <v>43131</v>
      </c>
      <c r="F1533" s="1">
        <v>762025.76</v>
      </c>
      <c r="G1533" s="5">
        <v>1.67E-2</v>
      </c>
      <c r="H1533" s="298">
        <v>1060.48</v>
      </c>
      <c r="I1533" s="10">
        <v>762025.76</v>
      </c>
      <c r="J1533" s="11">
        <f t="shared" si="687"/>
        <v>1.67E-2</v>
      </c>
      <c r="K1533" s="30">
        <f t="shared" si="688"/>
        <v>1060.4858493333334</v>
      </c>
      <c r="L1533" s="29">
        <f t="shared" si="689"/>
        <v>5.8493333333444752E-3</v>
      </c>
      <c r="M1533" s="10">
        <f t="shared" si="690"/>
        <v>762025.76</v>
      </c>
      <c r="N1533" s="5">
        <f>VLOOKUP(CONCATENATE(A1533,"-6"),'Restated Depr'!$B$6:$G$7674,6,0)</f>
        <v>1.67E-2</v>
      </c>
      <c r="O1533" s="29">
        <f t="shared" si="691"/>
        <v>1060.4858493333334</v>
      </c>
      <c r="P1533" s="29">
        <f t="shared" si="692"/>
        <v>0</v>
      </c>
      <c r="Q1533" t="s">
        <v>7819</v>
      </c>
    </row>
    <row r="1534" spans="1:18" hidden="1">
      <c r="A1534" t="s">
        <v>115</v>
      </c>
      <c r="B1534" t="s">
        <v>2012</v>
      </c>
      <c r="C1534" s="224" t="s">
        <v>7842</v>
      </c>
      <c r="D1534" s="221">
        <v>331.03</v>
      </c>
      <c r="E1534" s="324">
        <v>43159</v>
      </c>
      <c r="F1534" s="1">
        <v>762025.76</v>
      </c>
      <c r="G1534" s="5">
        <v>1.67E-2</v>
      </c>
      <c r="H1534" s="298">
        <v>1060.48</v>
      </c>
      <c r="I1534" s="10">
        <v>762025.76</v>
      </c>
      <c r="J1534" s="11">
        <f t="shared" si="687"/>
        <v>1.67E-2</v>
      </c>
      <c r="K1534" s="30">
        <f t="shared" si="688"/>
        <v>1060.4858493333334</v>
      </c>
      <c r="L1534" s="29">
        <f t="shared" si="689"/>
        <v>5.8493333333444752E-3</v>
      </c>
      <c r="M1534" s="10">
        <f t="shared" si="690"/>
        <v>762025.76</v>
      </c>
      <c r="N1534" s="5">
        <f>VLOOKUP(CONCATENATE(A1534,"-6"),'Restated Depr'!$B$6:$G$7674,6,0)</f>
        <v>1.67E-2</v>
      </c>
      <c r="O1534" s="29">
        <f t="shared" si="691"/>
        <v>1060.4858493333334</v>
      </c>
      <c r="P1534" s="29">
        <f t="shared" si="692"/>
        <v>0</v>
      </c>
      <c r="Q1534" t="s">
        <v>7819</v>
      </c>
    </row>
    <row r="1535" spans="1:18" hidden="1">
      <c r="A1535" t="s">
        <v>115</v>
      </c>
      <c r="B1535" t="s">
        <v>2013</v>
      </c>
      <c r="C1535" s="224" t="s">
        <v>7842</v>
      </c>
      <c r="D1535" s="221">
        <v>331.03</v>
      </c>
      <c r="E1535" s="324">
        <v>43190</v>
      </c>
      <c r="F1535" s="1">
        <v>762025.76</v>
      </c>
      <c r="G1535" s="5">
        <v>1.67E-2</v>
      </c>
      <c r="H1535" s="298">
        <v>1060.48</v>
      </c>
      <c r="I1535" s="10">
        <v>762025.76</v>
      </c>
      <c r="J1535" s="11">
        <f t="shared" si="687"/>
        <v>1.67E-2</v>
      </c>
      <c r="K1535" s="30">
        <f t="shared" si="688"/>
        <v>1060.4858493333334</v>
      </c>
      <c r="L1535" s="29">
        <f t="shared" si="689"/>
        <v>5.8493333333444752E-3</v>
      </c>
      <c r="M1535" s="10">
        <f t="shared" si="690"/>
        <v>762025.76</v>
      </c>
      <c r="N1535" s="5">
        <f>VLOOKUP(CONCATENATE(A1535,"-6"),'Restated Depr'!$B$6:$G$7674,6,0)</f>
        <v>1.67E-2</v>
      </c>
      <c r="O1535" s="29">
        <f t="shared" si="691"/>
        <v>1060.4858493333334</v>
      </c>
      <c r="P1535" s="29">
        <f t="shared" si="692"/>
        <v>0</v>
      </c>
      <c r="Q1535" t="s">
        <v>7819</v>
      </c>
    </row>
    <row r="1536" spans="1:18" hidden="1">
      <c r="A1536" t="s">
        <v>115</v>
      </c>
      <c r="B1536" t="s">
        <v>2014</v>
      </c>
      <c r="C1536" s="224" t="s">
        <v>7842</v>
      </c>
      <c r="D1536" s="221">
        <v>331.03</v>
      </c>
      <c r="E1536" s="324">
        <v>43220</v>
      </c>
      <c r="F1536" s="1">
        <v>762025.76</v>
      </c>
      <c r="G1536" s="5">
        <v>1.67E-2</v>
      </c>
      <c r="H1536" s="298">
        <v>1060.48</v>
      </c>
      <c r="I1536" s="10">
        <v>762025.76</v>
      </c>
      <c r="J1536" s="11">
        <f t="shared" si="687"/>
        <v>1.67E-2</v>
      </c>
      <c r="K1536" s="30">
        <f t="shared" si="688"/>
        <v>1060.4858493333334</v>
      </c>
      <c r="L1536" s="29">
        <f t="shared" si="689"/>
        <v>5.8493333333444752E-3</v>
      </c>
      <c r="M1536" s="10">
        <f t="shared" si="690"/>
        <v>762025.76</v>
      </c>
      <c r="N1536" s="5">
        <f>VLOOKUP(CONCATENATE(A1536,"-6"),'Restated Depr'!$B$6:$G$7674,6,0)</f>
        <v>1.67E-2</v>
      </c>
      <c r="O1536" s="29">
        <f t="shared" si="691"/>
        <v>1060.4858493333334</v>
      </c>
      <c r="P1536" s="29">
        <f t="shared" si="692"/>
        <v>0</v>
      </c>
      <c r="Q1536" t="s">
        <v>7819</v>
      </c>
    </row>
    <row r="1537" spans="1:18" hidden="1">
      <c r="A1537" t="s">
        <v>115</v>
      </c>
      <c r="B1537" t="s">
        <v>2015</v>
      </c>
      <c r="C1537" s="224" t="s">
        <v>7842</v>
      </c>
      <c r="D1537" s="221">
        <v>331.03</v>
      </c>
      <c r="E1537" s="324">
        <v>43251</v>
      </c>
      <c r="F1537" s="1">
        <v>762025.76</v>
      </c>
      <c r="G1537" s="5">
        <v>1.67E-2</v>
      </c>
      <c r="H1537" s="298">
        <v>1060.48</v>
      </c>
      <c r="I1537" s="10">
        <v>762025.76</v>
      </c>
      <c r="J1537" s="11">
        <f t="shared" si="687"/>
        <v>1.67E-2</v>
      </c>
      <c r="K1537" s="30">
        <f t="shared" si="688"/>
        <v>1060.4858493333334</v>
      </c>
      <c r="L1537" s="29">
        <f t="shared" si="689"/>
        <v>5.8493333333444752E-3</v>
      </c>
      <c r="M1537" s="10">
        <f t="shared" si="690"/>
        <v>762025.76</v>
      </c>
      <c r="N1537" s="5">
        <f>VLOOKUP(CONCATENATE(A1537,"-6"),'Restated Depr'!$B$6:$G$7674,6,0)</f>
        <v>1.67E-2</v>
      </c>
      <c r="O1537" s="29">
        <f t="shared" si="691"/>
        <v>1060.4858493333334</v>
      </c>
      <c r="P1537" s="29">
        <f t="shared" si="692"/>
        <v>0</v>
      </c>
      <c r="Q1537" t="s">
        <v>7819</v>
      </c>
    </row>
    <row r="1538" spans="1:18" hidden="1">
      <c r="A1538" t="s">
        <v>115</v>
      </c>
      <c r="B1538" t="s">
        <v>2016</v>
      </c>
      <c r="C1538" s="224" t="s">
        <v>7842</v>
      </c>
      <c r="D1538" s="221">
        <v>331.03</v>
      </c>
      <c r="E1538" s="324">
        <v>43281</v>
      </c>
      <c r="F1538" s="1">
        <v>762025.76</v>
      </c>
      <c r="G1538" s="5">
        <v>1.67E-2</v>
      </c>
      <c r="H1538" s="298">
        <v>1060.48</v>
      </c>
      <c r="I1538" s="10">
        <v>762025.76</v>
      </c>
      <c r="J1538" s="11">
        <f t="shared" si="687"/>
        <v>1.67E-2</v>
      </c>
      <c r="K1538" s="30">
        <f t="shared" si="688"/>
        <v>1060.4858493333334</v>
      </c>
      <c r="L1538" s="29">
        <f t="shared" si="689"/>
        <v>5.8493333333444752E-3</v>
      </c>
      <c r="M1538" s="10">
        <f t="shared" si="690"/>
        <v>762025.76</v>
      </c>
      <c r="N1538" s="5">
        <f>VLOOKUP(CONCATENATE(A1538,"-6"),'Restated Depr'!$B$6:$G$7674,6,0)</f>
        <v>1.67E-2</v>
      </c>
      <c r="O1538" s="29">
        <f t="shared" si="691"/>
        <v>1060.4858493333334</v>
      </c>
      <c r="P1538" s="29">
        <f t="shared" si="692"/>
        <v>0</v>
      </c>
      <c r="Q1538" t="s">
        <v>7819</v>
      </c>
      <c r="R1538" s="5"/>
    </row>
    <row r="1539" spans="1:18" ht="15.75" hidden="1" thickBot="1">
      <c r="A1539" t="s">
        <v>115</v>
      </c>
      <c r="C1539" s="224" t="s">
        <v>638</v>
      </c>
      <c r="D1539" s="22"/>
      <c r="E1539" s="323" t="s">
        <v>606</v>
      </c>
      <c r="F1539" s="1"/>
      <c r="G1539" s="5"/>
      <c r="H1539" s="310">
        <f>SUM(H1527:H1538)</f>
        <v>8718.7999999999993</v>
      </c>
      <c r="I1539" s="10"/>
      <c r="J1539" s="10"/>
      <c r="K1539" s="32">
        <f>SUM(K1527:K1538)</f>
        <v>8718.8447373333329</v>
      </c>
      <c r="L1539" s="28">
        <f>SUM(L1527:L1538)</f>
        <v>4.4737333333159768E-2</v>
      </c>
      <c r="M1539" s="10"/>
      <c r="N1539" s="5"/>
      <c r="O1539" s="28">
        <f>SUM(O1527:O1538)</f>
        <v>12725.830192000003</v>
      </c>
      <c r="P1539" s="28">
        <f>SUM(P1527:P1538)</f>
        <v>4006.9854546666675</v>
      </c>
    </row>
    <row r="1540" spans="1:18" hidden="1">
      <c r="A1540" t="s">
        <v>116</v>
      </c>
      <c r="B1540" t="s">
        <v>2017</v>
      </c>
      <c r="C1540" s="224" t="s">
        <v>7842</v>
      </c>
      <c r="D1540" s="221">
        <v>331.03</v>
      </c>
      <c r="E1540" s="324">
        <v>42947</v>
      </c>
      <c r="F1540" s="9">
        <v>7173925.7599999998</v>
      </c>
      <c r="G1540" s="18">
        <v>5.4000000000000003E-3</v>
      </c>
      <c r="H1540" s="299">
        <v>3228.27</v>
      </c>
      <c r="I1540" s="15">
        <v>7173925.7599999998</v>
      </c>
      <c r="J1540" s="11">
        <f t="shared" ref="J1540:J1551" si="693">G1540</f>
        <v>5.4000000000000003E-3</v>
      </c>
      <c r="K1540" s="31">
        <f t="shared" ref="K1540:K1551" si="694">I1540*J1540/12</f>
        <v>3228.2665919999999</v>
      </c>
      <c r="L1540" s="289">
        <f t="shared" ref="L1540:L1551" si="695">K1540-H1540</f>
        <v>-3.4080000000358268E-3</v>
      </c>
      <c r="M1540" s="15">
        <f t="shared" ref="M1540:M1551" si="696">I1540</f>
        <v>7173925.7599999998</v>
      </c>
      <c r="N1540" s="5">
        <f>VLOOKUP(CONCATENATE(A1540,"-6"),'Restated Depr'!$B$6:$G$7674,6,0)</f>
        <v>1.67E-2</v>
      </c>
      <c r="O1540" s="289">
        <f t="shared" ref="O1540:O1551" si="697">M1540*N1540/12</f>
        <v>9983.7133493333331</v>
      </c>
      <c r="P1540" s="289">
        <f t="shared" ref="P1540:P1551" si="698">O1540-K1540</f>
        <v>6755.4467573333332</v>
      </c>
      <c r="Q1540" t="s">
        <v>7819</v>
      </c>
    </row>
    <row r="1541" spans="1:18" hidden="1">
      <c r="A1541" t="s">
        <v>116</v>
      </c>
      <c r="B1541" t="s">
        <v>2018</v>
      </c>
      <c r="C1541" s="224" t="s">
        <v>7842</v>
      </c>
      <c r="D1541" s="221">
        <v>331.03</v>
      </c>
      <c r="E1541" s="324">
        <v>42978</v>
      </c>
      <c r="F1541" s="1">
        <v>7173925.7599999998</v>
      </c>
      <c r="G1541" s="18">
        <v>5.4000000000000003E-3</v>
      </c>
      <c r="H1541" s="298">
        <v>3228.27</v>
      </c>
      <c r="I1541" s="10">
        <v>7173925.7599999998</v>
      </c>
      <c r="J1541" s="11">
        <f t="shared" si="693"/>
        <v>5.4000000000000003E-3</v>
      </c>
      <c r="K1541" s="30">
        <f t="shared" si="694"/>
        <v>3228.2665919999999</v>
      </c>
      <c r="L1541" s="29">
        <f t="shared" si="695"/>
        <v>-3.4080000000358268E-3</v>
      </c>
      <c r="M1541" s="10">
        <f t="shared" si="696"/>
        <v>7173925.7599999998</v>
      </c>
      <c r="N1541" s="5">
        <f>VLOOKUP(CONCATENATE(A1541,"-6"),'Restated Depr'!$B$6:$G$7674,6,0)</f>
        <v>1.67E-2</v>
      </c>
      <c r="O1541" s="29">
        <f t="shared" si="697"/>
        <v>9983.7133493333331</v>
      </c>
      <c r="P1541" s="29">
        <f t="shared" si="698"/>
        <v>6755.4467573333332</v>
      </c>
      <c r="Q1541" t="s">
        <v>7819</v>
      </c>
    </row>
    <row r="1542" spans="1:18" hidden="1">
      <c r="A1542" t="s">
        <v>116</v>
      </c>
      <c r="B1542" t="s">
        <v>2019</v>
      </c>
      <c r="C1542" s="224" t="s">
        <v>7842</v>
      </c>
      <c r="D1542" s="221">
        <v>331.03</v>
      </c>
      <c r="E1542" s="324">
        <v>43008</v>
      </c>
      <c r="F1542" s="1">
        <v>7173925.7599999998</v>
      </c>
      <c r="G1542" s="18">
        <v>5.4000000000000003E-3</v>
      </c>
      <c r="H1542" s="298">
        <v>3228.27</v>
      </c>
      <c r="I1542" s="10">
        <v>7173925.7599999998</v>
      </c>
      <c r="J1542" s="11">
        <f t="shared" si="693"/>
        <v>5.4000000000000003E-3</v>
      </c>
      <c r="K1542" s="30">
        <f t="shared" si="694"/>
        <v>3228.2665919999999</v>
      </c>
      <c r="L1542" s="29">
        <f t="shared" si="695"/>
        <v>-3.4080000000358268E-3</v>
      </c>
      <c r="M1542" s="10">
        <f t="shared" si="696"/>
        <v>7173925.7599999998</v>
      </c>
      <c r="N1542" s="5">
        <f>VLOOKUP(CONCATENATE(A1542,"-6"),'Restated Depr'!$B$6:$G$7674,6,0)</f>
        <v>1.67E-2</v>
      </c>
      <c r="O1542" s="29">
        <f t="shared" si="697"/>
        <v>9983.7133493333331</v>
      </c>
      <c r="P1542" s="29">
        <f t="shared" si="698"/>
        <v>6755.4467573333332</v>
      </c>
      <c r="Q1542" t="s">
        <v>7819</v>
      </c>
    </row>
    <row r="1543" spans="1:18" hidden="1">
      <c r="A1543" t="s">
        <v>116</v>
      </c>
      <c r="B1543" t="s">
        <v>2020</v>
      </c>
      <c r="C1543" s="224" t="s">
        <v>7842</v>
      </c>
      <c r="D1543" s="221">
        <v>331.03</v>
      </c>
      <c r="E1543" s="324">
        <v>43039</v>
      </c>
      <c r="F1543" s="1">
        <v>7173925.7599999998</v>
      </c>
      <c r="G1543" s="18">
        <v>5.4000000000000003E-3</v>
      </c>
      <c r="H1543" s="298">
        <v>3228.27</v>
      </c>
      <c r="I1543" s="10">
        <v>7173925.7599999998</v>
      </c>
      <c r="J1543" s="11">
        <f t="shared" si="693"/>
        <v>5.4000000000000003E-3</v>
      </c>
      <c r="K1543" s="30">
        <f t="shared" si="694"/>
        <v>3228.2665919999999</v>
      </c>
      <c r="L1543" s="29">
        <f t="shared" si="695"/>
        <v>-3.4080000000358268E-3</v>
      </c>
      <c r="M1543" s="10">
        <f t="shared" si="696"/>
        <v>7173925.7599999998</v>
      </c>
      <c r="N1543" s="5">
        <f>VLOOKUP(CONCATENATE(A1543,"-6"),'Restated Depr'!$B$6:$G$7674,6,0)</f>
        <v>1.67E-2</v>
      </c>
      <c r="O1543" s="29">
        <f t="shared" si="697"/>
        <v>9983.7133493333331</v>
      </c>
      <c r="P1543" s="29">
        <f t="shared" si="698"/>
        <v>6755.4467573333332</v>
      </c>
      <c r="Q1543" t="s">
        <v>7819</v>
      </c>
    </row>
    <row r="1544" spans="1:18" hidden="1">
      <c r="A1544" t="s">
        <v>116</v>
      </c>
      <c r="B1544" t="s">
        <v>2021</v>
      </c>
      <c r="C1544" s="224" t="s">
        <v>7842</v>
      </c>
      <c r="D1544" s="221">
        <v>331.03</v>
      </c>
      <c r="E1544" s="324">
        <v>43069</v>
      </c>
      <c r="F1544" s="1">
        <v>7173925.7599999998</v>
      </c>
      <c r="G1544" s="18">
        <v>5.4000000000000003E-3</v>
      </c>
      <c r="H1544" s="298">
        <v>3228.27</v>
      </c>
      <c r="I1544" s="10">
        <v>7173925.7599999998</v>
      </c>
      <c r="J1544" s="11">
        <f t="shared" si="693"/>
        <v>5.4000000000000003E-3</v>
      </c>
      <c r="K1544" s="30">
        <f t="shared" si="694"/>
        <v>3228.2665919999999</v>
      </c>
      <c r="L1544" s="29">
        <f t="shared" si="695"/>
        <v>-3.4080000000358268E-3</v>
      </c>
      <c r="M1544" s="10">
        <f t="shared" si="696"/>
        <v>7173925.7599999998</v>
      </c>
      <c r="N1544" s="5">
        <f>VLOOKUP(CONCATENATE(A1544,"-6"),'Restated Depr'!$B$6:$G$7674,6,0)</f>
        <v>1.67E-2</v>
      </c>
      <c r="O1544" s="29">
        <f t="shared" si="697"/>
        <v>9983.7133493333331</v>
      </c>
      <c r="P1544" s="29">
        <f t="shared" si="698"/>
        <v>6755.4467573333332</v>
      </c>
      <c r="Q1544" t="s">
        <v>7819</v>
      </c>
    </row>
    <row r="1545" spans="1:18" hidden="1">
      <c r="A1545" t="s">
        <v>116</v>
      </c>
      <c r="B1545" t="s">
        <v>2022</v>
      </c>
      <c r="C1545" s="224" t="s">
        <v>7842</v>
      </c>
      <c r="D1545" s="221">
        <v>331.03</v>
      </c>
      <c r="E1545" s="324">
        <v>43100</v>
      </c>
      <c r="F1545" s="1">
        <v>7173925.7599999998</v>
      </c>
      <c r="G1545" s="18">
        <v>1.01E-2</v>
      </c>
      <c r="H1545" s="298">
        <v>6038.0499999999993</v>
      </c>
      <c r="I1545" s="10">
        <v>7173925.7599999998</v>
      </c>
      <c r="J1545" s="11">
        <f t="shared" si="693"/>
        <v>1.01E-2</v>
      </c>
      <c r="K1545" s="30">
        <f t="shared" si="694"/>
        <v>6038.054181333333</v>
      </c>
      <c r="L1545" s="29">
        <f t="shared" si="695"/>
        <v>4.1813333336904179E-3</v>
      </c>
      <c r="M1545" s="10">
        <f t="shared" si="696"/>
        <v>7173925.7599999998</v>
      </c>
      <c r="N1545" s="5">
        <f>VLOOKUP(CONCATENATE(A1545,"-6"),'Restated Depr'!$B$6:$G$7674,6,0)</f>
        <v>1.67E-2</v>
      </c>
      <c r="O1545" s="29">
        <f t="shared" si="697"/>
        <v>9983.7133493333331</v>
      </c>
      <c r="P1545" s="29">
        <f t="shared" si="698"/>
        <v>3945.6591680000001</v>
      </c>
      <c r="Q1545" t="s">
        <v>7819</v>
      </c>
    </row>
    <row r="1546" spans="1:18" hidden="1">
      <c r="A1546" t="s">
        <v>116</v>
      </c>
      <c r="B1546" t="s">
        <v>2023</v>
      </c>
      <c r="C1546" s="224" t="s">
        <v>7842</v>
      </c>
      <c r="D1546" s="221">
        <v>331.03</v>
      </c>
      <c r="E1546" s="324">
        <v>43131</v>
      </c>
      <c r="F1546" s="1">
        <v>7173925.7599999998</v>
      </c>
      <c r="G1546" s="5">
        <v>1.67E-2</v>
      </c>
      <c r="H1546" s="298">
        <v>9983.7100000000009</v>
      </c>
      <c r="I1546" s="10">
        <v>7173925.7599999998</v>
      </c>
      <c r="J1546" s="11">
        <f t="shared" si="693"/>
        <v>1.67E-2</v>
      </c>
      <c r="K1546" s="30">
        <f t="shared" si="694"/>
        <v>9983.7133493333331</v>
      </c>
      <c r="L1546" s="29">
        <f t="shared" si="695"/>
        <v>3.3493333321530372E-3</v>
      </c>
      <c r="M1546" s="10">
        <f t="shared" si="696"/>
        <v>7173925.7599999998</v>
      </c>
      <c r="N1546" s="5">
        <f>VLOOKUP(CONCATENATE(A1546,"-6"),'Restated Depr'!$B$6:$G$7674,6,0)</f>
        <v>1.67E-2</v>
      </c>
      <c r="O1546" s="29">
        <f t="shared" si="697"/>
        <v>9983.7133493333331</v>
      </c>
      <c r="P1546" s="29">
        <f t="shared" si="698"/>
        <v>0</v>
      </c>
      <c r="Q1546" t="s">
        <v>7819</v>
      </c>
    </row>
    <row r="1547" spans="1:18" hidden="1">
      <c r="A1547" t="s">
        <v>116</v>
      </c>
      <c r="B1547" t="s">
        <v>2024</v>
      </c>
      <c r="C1547" s="224" t="s">
        <v>7842</v>
      </c>
      <c r="D1547" s="221">
        <v>331.03</v>
      </c>
      <c r="E1547" s="324">
        <v>43159</v>
      </c>
      <c r="F1547" s="1">
        <v>7173925.7599999998</v>
      </c>
      <c r="G1547" s="5">
        <v>1.67E-2</v>
      </c>
      <c r="H1547" s="298">
        <v>9983.7100000000009</v>
      </c>
      <c r="I1547" s="10">
        <v>7173925.7599999998</v>
      </c>
      <c r="J1547" s="11">
        <f t="shared" si="693"/>
        <v>1.67E-2</v>
      </c>
      <c r="K1547" s="30">
        <f t="shared" si="694"/>
        <v>9983.7133493333331</v>
      </c>
      <c r="L1547" s="29">
        <f t="shared" si="695"/>
        <v>3.3493333321530372E-3</v>
      </c>
      <c r="M1547" s="10">
        <f t="shared" si="696"/>
        <v>7173925.7599999998</v>
      </c>
      <c r="N1547" s="5">
        <f>VLOOKUP(CONCATENATE(A1547,"-6"),'Restated Depr'!$B$6:$G$7674,6,0)</f>
        <v>1.67E-2</v>
      </c>
      <c r="O1547" s="29">
        <f t="shared" si="697"/>
        <v>9983.7133493333331</v>
      </c>
      <c r="P1547" s="29">
        <f t="shared" si="698"/>
        <v>0</v>
      </c>
      <c r="Q1547" t="s">
        <v>7819</v>
      </c>
    </row>
    <row r="1548" spans="1:18" hidden="1">
      <c r="A1548" t="s">
        <v>116</v>
      </c>
      <c r="B1548" t="s">
        <v>2025</v>
      </c>
      <c r="C1548" s="224" t="s">
        <v>7842</v>
      </c>
      <c r="D1548" s="221">
        <v>331.03</v>
      </c>
      <c r="E1548" s="324">
        <v>43190</v>
      </c>
      <c r="F1548" s="1">
        <v>7173925.7599999998</v>
      </c>
      <c r="G1548" s="5">
        <v>1.67E-2</v>
      </c>
      <c r="H1548" s="298">
        <v>9983.7100000000009</v>
      </c>
      <c r="I1548" s="10">
        <v>7173925.7599999998</v>
      </c>
      <c r="J1548" s="11">
        <f t="shared" si="693"/>
        <v>1.67E-2</v>
      </c>
      <c r="K1548" s="30">
        <f t="shared" si="694"/>
        <v>9983.7133493333331</v>
      </c>
      <c r="L1548" s="29">
        <f t="shared" si="695"/>
        <v>3.3493333321530372E-3</v>
      </c>
      <c r="M1548" s="10">
        <f t="shared" si="696"/>
        <v>7173925.7599999998</v>
      </c>
      <c r="N1548" s="5">
        <f>VLOOKUP(CONCATENATE(A1548,"-6"),'Restated Depr'!$B$6:$G$7674,6,0)</f>
        <v>1.67E-2</v>
      </c>
      <c r="O1548" s="29">
        <f t="shared" si="697"/>
        <v>9983.7133493333331</v>
      </c>
      <c r="P1548" s="29">
        <f t="shared" si="698"/>
        <v>0</v>
      </c>
      <c r="Q1548" t="s">
        <v>7819</v>
      </c>
    </row>
    <row r="1549" spans="1:18" hidden="1">
      <c r="A1549" t="s">
        <v>116</v>
      </c>
      <c r="B1549" t="s">
        <v>2026</v>
      </c>
      <c r="C1549" s="224" t="s">
        <v>7842</v>
      </c>
      <c r="D1549" s="221">
        <v>331.03</v>
      </c>
      <c r="E1549" s="324">
        <v>43220</v>
      </c>
      <c r="F1549" s="1">
        <v>7173925.7599999998</v>
      </c>
      <c r="G1549" s="5">
        <v>1.67E-2</v>
      </c>
      <c r="H1549" s="298">
        <v>9983.7100000000009</v>
      </c>
      <c r="I1549" s="10">
        <v>7173925.7599999998</v>
      </c>
      <c r="J1549" s="11">
        <f t="shared" si="693"/>
        <v>1.67E-2</v>
      </c>
      <c r="K1549" s="30">
        <f t="shared" si="694"/>
        <v>9983.7133493333331</v>
      </c>
      <c r="L1549" s="29">
        <f t="shared" si="695"/>
        <v>3.3493333321530372E-3</v>
      </c>
      <c r="M1549" s="10">
        <f t="shared" si="696"/>
        <v>7173925.7599999998</v>
      </c>
      <c r="N1549" s="5">
        <f>VLOOKUP(CONCATENATE(A1549,"-6"),'Restated Depr'!$B$6:$G$7674,6,0)</f>
        <v>1.67E-2</v>
      </c>
      <c r="O1549" s="29">
        <f t="shared" si="697"/>
        <v>9983.7133493333331</v>
      </c>
      <c r="P1549" s="29">
        <f t="shared" si="698"/>
        <v>0</v>
      </c>
      <c r="Q1549" t="s">
        <v>7819</v>
      </c>
    </row>
    <row r="1550" spans="1:18" hidden="1">
      <c r="A1550" t="s">
        <v>116</v>
      </c>
      <c r="B1550" t="s">
        <v>2027</v>
      </c>
      <c r="C1550" s="224" t="s">
        <v>7842</v>
      </c>
      <c r="D1550" s="221">
        <v>331.03</v>
      </c>
      <c r="E1550" s="324">
        <v>43251</v>
      </c>
      <c r="F1550" s="1">
        <v>7173925.7599999998</v>
      </c>
      <c r="G1550" s="5">
        <v>1.67E-2</v>
      </c>
      <c r="H1550" s="298">
        <v>9983.7100000000009</v>
      </c>
      <c r="I1550" s="10">
        <v>7173925.7599999998</v>
      </c>
      <c r="J1550" s="11">
        <f t="shared" si="693"/>
        <v>1.67E-2</v>
      </c>
      <c r="K1550" s="30">
        <f t="shared" si="694"/>
        <v>9983.7133493333331</v>
      </c>
      <c r="L1550" s="29">
        <f t="shared" si="695"/>
        <v>3.3493333321530372E-3</v>
      </c>
      <c r="M1550" s="10">
        <f t="shared" si="696"/>
        <v>7173925.7599999998</v>
      </c>
      <c r="N1550" s="5">
        <f>VLOOKUP(CONCATENATE(A1550,"-6"),'Restated Depr'!$B$6:$G$7674,6,0)</f>
        <v>1.67E-2</v>
      </c>
      <c r="O1550" s="29">
        <f t="shared" si="697"/>
        <v>9983.7133493333331</v>
      </c>
      <c r="P1550" s="29">
        <f t="shared" si="698"/>
        <v>0</v>
      </c>
      <c r="Q1550" t="s">
        <v>7819</v>
      </c>
    </row>
    <row r="1551" spans="1:18" hidden="1">
      <c r="A1551" t="s">
        <v>116</v>
      </c>
      <c r="B1551" t="s">
        <v>2028</v>
      </c>
      <c r="C1551" s="224" t="s">
        <v>7842</v>
      </c>
      <c r="D1551" s="221">
        <v>331.03</v>
      </c>
      <c r="E1551" s="324">
        <v>43281</v>
      </c>
      <c r="F1551" s="1">
        <v>7173925.7599999998</v>
      </c>
      <c r="G1551" s="5">
        <v>1.67E-2</v>
      </c>
      <c r="H1551" s="298">
        <v>9983.7100000000009</v>
      </c>
      <c r="I1551" s="10">
        <v>7173925.7599999998</v>
      </c>
      <c r="J1551" s="11">
        <f t="shared" si="693"/>
        <v>1.67E-2</v>
      </c>
      <c r="K1551" s="30">
        <f t="shared" si="694"/>
        <v>9983.7133493333331</v>
      </c>
      <c r="L1551" s="29">
        <f t="shared" si="695"/>
        <v>3.3493333321530372E-3</v>
      </c>
      <c r="M1551" s="10">
        <f t="shared" si="696"/>
        <v>7173925.7599999998</v>
      </c>
      <c r="N1551" s="5">
        <f>VLOOKUP(CONCATENATE(A1551,"-6"),'Restated Depr'!$B$6:$G$7674,6,0)</f>
        <v>1.67E-2</v>
      </c>
      <c r="O1551" s="29">
        <f t="shared" si="697"/>
        <v>9983.7133493333331</v>
      </c>
      <c r="P1551" s="29">
        <f t="shared" si="698"/>
        <v>0</v>
      </c>
      <c r="Q1551" t="s">
        <v>7819</v>
      </c>
      <c r="R1551" s="5"/>
    </row>
    <row r="1552" spans="1:18" ht="15.75" hidden="1" thickBot="1">
      <c r="A1552" t="s">
        <v>116</v>
      </c>
      <c r="C1552" s="224" t="s">
        <v>638</v>
      </c>
      <c r="D1552" s="22"/>
      <c r="E1552" s="323" t="s">
        <v>606</v>
      </c>
      <c r="F1552" s="1"/>
      <c r="G1552" s="5"/>
      <c r="H1552" s="310">
        <f>SUM(H1540:H1551)</f>
        <v>82081.66</v>
      </c>
      <c r="I1552" s="10"/>
      <c r="J1552" s="10"/>
      <c r="K1552" s="32">
        <f>SUM(K1540:K1551)</f>
        <v>82081.667237333328</v>
      </c>
      <c r="L1552" s="28">
        <f>SUM(L1540:L1551)</f>
        <v>7.237333326429507E-3</v>
      </c>
      <c r="M1552" s="10"/>
      <c r="N1552" s="5"/>
      <c r="O1552" s="28">
        <f>SUM(O1540:O1551)</f>
        <v>119804.56019200002</v>
      </c>
      <c r="P1552" s="28">
        <f>SUM(P1540:P1551)</f>
        <v>37722.892954666662</v>
      </c>
    </row>
    <row r="1553" spans="1:18" hidden="1">
      <c r="A1553" t="s">
        <v>117</v>
      </c>
      <c r="B1553" t="s">
        <v>2029</v>
      </c>
      <c r="C1553" s="224" t="s">
        <v>7842</v>
      </c>
      <c r="D1553" s="221">
        <v>332.05</v>
      </c>
      <c r="E1553" s="324">
        <v>42947</v>
      </c>
      <c r="F1553" s="9">
        <v>52679615.93</v>
      </c>
      <c r="G1553" s="18">
        <v>3.1899999999999998E-2</v>
      </c>
      <c r="H1553" s="299">
        <v>140039.98000000001</v>
      </c>
      <c r="I1553" s="15">
        <v>53553621.439999998</v>
      </c>
      <c r="J1553" s="11">
        <f t="shared" ref="J1553:J1564" si="699">G1553</f>
        <v>3.1899999999999998E-2</v>
      </c>
      <c r="K1553" s="31">
        <f t="shared" ref="K1553:K1564" si="700">I1553*J1553/12</f>
        <v>142363.37699466664</v>
      </c>
      <c r="L1553" s="289">
        <f t="shared" ref="L1553:L1564" si="701">K1553-H1553</f>
        <v>2323.396994666633</v>
      </c>
      <c r="M1553" s="15">
        <f t="shared" ref="M1553:M1564" si="702">I1553</f>
        <v>53553621.439999998</v>
      </c>
      <c r="N1553" s="5">
        <f>VLOOKUP(CONCATENATE(A1553,"-6"),'Restated Depr'!$B$6:$G$7674,6,0)</f>
        <v>3.5499999999999997E-2</v>
      </c>
      <c r="O1553" s="289">
        <f t="shared" ref="O1553:O1564" si="703">M1553*N1553/12</f>
        <v>158429.46342666665</v>
      </c>
      <c r="P1553" s="289">
        <f t="shared" ref="P1553:P1564" si="704">O1553-K1553</f>
        <v>16066.086432000011</v>
      </c>
      <c r="Q1553" t="s">
        <v>7819</v>
      </c>
    </row>
    <row r="1554" spans="1:18" hidden="1">
      <c r="A1554" t="s">
        <v>117</v>
      </c>
      <c r="B1554" t="s">
        <v>2030</v>
      </c>
      <c r="C1554" s="224" t="s">
        <v>7842</v>
      </c>
      <c r="D1554" s="221">
        <v>332.05</v>
      </c>
      <c r="E1554" s="324">
        <v>42978</v>
      </c>
      <c r="F1554" s="1">
        <v>52679615.93</v>
      </c>
      <c r="G1554" s="18">
        <v>3.1899999999999998E-2</v>
      </c>
      <c r="H1554" s="298">
        <v>140039.98000000001</v>
      </c>
      <c r="I1554" s="10">
        <v>53553621.439999998</v>
      </c>
      <c r="J1554" s="11">
        <f t="shared" si="699"/>
        <v>3.1899999999999998E-2</v>
      </c>
      <c r="K1554" s="30">
        <f t="shared" si="700"/>
        <v>142363.37699466664</v>
      </c>
      <c r="L1554" s="29">
        <f t="shared" si="701"/>
        <v>2323.396994666633</v>
      </c>
      <c r="M1554" s="10">
        <f t="shared" si="702"/>
        <v>53553621.439999998</v>
      </c>
      <c r="N1554" s="5">
        <f>VLOOKUP(CONCATENATE(A1554,"-6"),'Restated Depr'!$B$6:$G$7674,6,0)</f>
        <v>3.5499999999999997E-2</v>
      </c>
      <c r="O1554" s="29">
        <f t="shared" si="703"/>
        <v>158429.46342666665</v>
      </c>
      <c r="P1554" s="29">
        <f t="shared" si="704"/>
        <v>16066.086432000011</v>
      </c>
      <c r="Q1554" t="s">
        <v>7819</v>
      </c>
    </row>
    <row r="1555" spans="1:18" hidden="1">
      <c r="A1555" t="s">
        <v>117</v>
      </c>
      <c r="B1555" t="s">
        <v>2031</v>
      </c>
      <c r="C1555" s="224" t="s">
        <v>7842</v>
      </c>
      <c r="D1555" s="221">
        <v>332.05</v>
      </c>
      <c r="E1555" s="324">
        <v>43008</v>
      </c>
      <c r="F1555" s="1">
        <v>53116618.689999998</v>
      </c>
      <c r="G1555" s="18">
        <v>3.1899999999999998E-2</v>
      </c>
      <c r="H1555" s="298">
        <v>141201.68</v>
      </c>
      <c r="I1555" s="10">
        <v>53553621.439999998</v>
      </c>
      <c r="J1555" s="11">
        <f t="shared" si="699"/>
        <v>3.1899999999999998E-2</v>
      </c>
      <c r="K1555" s="30">
        <f t="shared" si="700"/>
        <v>142363.37699466664</v>
      </c>
      <c r="L1555" s="29">
        <f t="shared" si="701"/>
        <v>1161.6969946666504</v>
      </c>
      <c r="M1555" s="10">
        <f t="shared" si="702"/>
        <v>53553621.439999998</v>
      </c>
      <c r="N1555" s="5">
        <f>VLOOKUP(CONCATENATE(A1555,"-6"),'Restated Depr'!$B$6:$G$7674,6,0)</f>
        <v>3.5499999999999997E-2</v>
      </c>
      <c r="O1555" s="29">
        <f t="shared" si="703"/>
        <v>158429.46342666665</v>
      </c>
      <c r="P1555" s="29">
        <f t="shared" si="704"/>
        <v>16066.086432000011</v>
      </c>
      <c r="Q1555" t="s">
        <v>7819</v>
      </c>
    </row>
    <row r="1556" spans="1:18" hidden="1">
      <c r="A1556" t="s">
        <v>117</v>
      </c>
      <c r="B1556" t="s">
        <v>2032</v>
      </c>
      <c r="C1556" s="224" t="s">
        <v>7842</v>
      </c>
      <c r="D1556" s="221">
        <v>332.05</v>
      </c>
      <c r="E1556" s="324">
        <v>43039</v>
      </c>
      <c r="F1556" s="1">
        <v>53553621.439999998</v>
      </c>
      <c r="G1556" s="18">
        <v>3.1899999999999998E-2</v>
      </c>
      <c r="H1556" s="298">
        <v>142363.38</v>
      </c>
      <c r="I1556" s="10">
        <v>53553621.439999998</v>
      </c>
      <c r="J1556" s="11">
        <f t="shared" si="699"/>
        <v>3.1899999999999998E-2</v>
      </c>
      <c r="K1556" s="30">
        <f t="shared" si="700"/>
        <v>142363.37699466664</v>
      </c>
      <c r="L1556" s="29">
        <f t="shared" si="701"/>
        <v>-3.0053333612158895E-3</v>
      </c>
      <c r="M1556" s="10">
        <f t="shared" si="702"/>
        <v>53553621.439999998</v>
      </c>
      <c r="N1556" s="5">
        <f>VLOOKUP(CONCATENATE(A1556,"-6"),'Restated Depr'!$B$6:$G$7674,6,0)</f>
        <v>3.5499999999999997E-2</v>
      </c>
      <c r="O1556" s="29">
        <f t="shared" si="703"/>
        <v>158429.46342666665</v>
      </c>
      <c r="P1556" s="29">
        <f t="shared" si="704"/>
        <v>16066.086432000011</v>
      </c>
      <c r="Q1556" t="s">
        <v>7819</v>
      </c>
    </row>
    <row r="1557" spans="1:18" hidden="1">
      <c r="A1557" t="s">
        <v>117</v>
      </c>
      <c r="B1557" t="s">
        <v>2033</v>
      </c>
      <c r="C1557" s="224" t="s">
        <v>7842</v>
      </c>
      <c r="D1557" s="221">
        <v>332.05</v>
      </c>
      <c r="E1557" s="324">
        <v>43069</v>
      </c>
      <c r="F1557" s="1">
        <v>53553621.439999998</v>
      </c>
      <c r="G1557" s="18">
        <v>3.1899999999999998E-2</v>
      </c>
      <c r="H1557" s="298">
        <v>142363.38</v>
      </c>
      <c r="I1557" s="10">
        <v>53553621.439999998</v>
      </c>
      <c r="J1557" s="11">
        <f t="shared" si="699"/>
        <v>3.1899999999999998E-2</v>
      </c>
      <c r="K1557" s="30">
        <f t="shared" si="700"/>
        <v>142363.37699466664</v>
      </c>
      <c r="L1557" s="29">
        <f t="shared" si="701"/>
        <v>-3.0053333612158895E-3</v>
      </c>
      <c r="M1557" s="10">
        <f t="shared" si="702"/>
        <v>53553621.439999998</v>
      </c>
      <c r="N1557" s="5">
        <f>VLOOKUP(CONCATENATE(A1557,"-6"),'Restated Depr'!$B$6:$G$7674,6,0)</f>
        <v>3.5499999999999997E-2</v>
      </c>
      <c r="O1557" s="29">
        <f t="shared" si="703"/>
        <v>158429.46342666665</v>
      </c>
      <c r="P1557" s="29">
        <f t="shared" si="704"/>
        <v>16066.086432000011</v>
      </c>
      <c r="Q1557" t="s">
        <v>7819</v>
      </c>
    </row>
    <row r="1558" spans="1:18" hidden="1">
      <c r="A1558" t="s">
        <v>117</v>
      </c>
      <c r="B1558" t="s">
        <v>2034</v>
      </c>
      <c r="C1558" s="224" t="s">
        <v>7842</v>
      </c>
      <c r="D1558" s="221">
        <v>332.05</v>
      </c>
      <c r="E1558" s="324">
        <v>43100</v>
      </c>
      <c r="F1558" s="1">
        <v>53553621.439999998</v>
      </c>
      <c r="G1558" s="18">
        <v>3.3400000000000006E-2</v>
      </c>
      <c r="H1558" s="298">
        <v>149057.58000000002</v>
      </c>
      <c r="I1558" s="10">
        <v>53553621.439999998</v>
      </c>
      <c r="J1558" s="11">
        <f t="shared" si="699"/>
        <v>3.3400000000000006E-2</v>
      </c>
      <c r="K1558" s="30">
        <f t="shared" si="700"/>
        <v>149057.57967466669</v>
      </c>
      <c r="L1558" s="29">
        <f t="shared" si="701"/>
        <v>-3.2533332705497742E-4</v>
      </c>
      <c r="M1558" s="10">
        <f t="shared" si="702"/>
        <v>53553621.439999998</v>
      </c>
      <c r="N1558" s="5">
        <f>VLOOKUP(CONCATENATE(A1558,"-6"),'Restated Depr'!$B$6:$G$7674,6,0)</f>
        <v>3.5499999999999997E-2</v>
      </c>
      <c r="O1558" s="29">
        <f t="shared" si="703"/>
        <v>158429.46342666665</v>
      </c>
      <c r="P1558" s="29">
        <f t="shared" si="704"/>
        <v>9371.8837519999652</v>
      </c>
      <c r="Q1558" t="s">
        <v>7819</v>
      </c>
    </row>
    <row r="1559" spans="1:18" hidden="1">
      <c r="A1559" t="s">
        <v>117</v>
      </c>
      <c r="B1559" t="s">
        <v>2035</v>
      </c>
      <c r="C1559" s="224" t="s">
        <v>7842</v>
      </c>
      <c r="D1559" s="221">
        <v>332.05</v>
      </c>
      <c r="E1559" s="324">
        <v>43131</v>
      </c>
      <c r="F1559" s="1">
        <v>53553621.439999998</v>
      </c>
      <c r="G1559" s="5">
        <v>3.5499999999999997E-2</v>
      </c>
      <c r="H1559" s="298">
        <v>158429.46000000002</v>
      </c>
      <c r="I1559" s="10">
        <v>53553621.439999998</v>
      </c>
      <c r="J1559" s="11">
        <f t="shared" si="699"/>
        <v>3.5499999999999997E-2</v>
      </c>
      <c r="K1559" s="30">
        <f t="shared" si="700"/>
        <v>158429.46342666665</v>
      </c>
      <c r="L1559" s="29">
        <f t="shared" si="701"/>
        <v>3.4266666334588081E-3</v>
      </c>
      <c r="M1559" s="10">
        <f t="shared" si="702"/>
        <v>53553621.439999998</v>
      </c>
      <c r="N1559" s="5">
        <f>VLOOKUP(CONCATENATE(A1559,"-6"),'Restated Depr'!$B$6:$G$7674,6,0)</f>
        <v>3.5499999999999997E-2</v>
      </c>
      <c r="O1559" s="29">
        <f t="shared" si="703"/>
        <v>158429.46342666665</v>
      </c>
      <c r="P1559" s="29">
        <f t="shared" si="704"/>
        <v>0</v>
      </c>
      <c r="Q1559" t="s">
        <v>7819</v>
      </c>
    </row>
    <row r="1560" spans="1:18" hidden="1">
      <c r="A1560" t="s">
        <v>117</v>
      </c>
      <c r="B1560" t="s">
        <v>2036</v>
      </c>
      <c r="C1560" s="224" t="s">
        <v>7842</v>
      </c>
      <c r="D1560" s="221">
        <v>332.05</v>
      </c>
      <c r="E1560" s="324">
        <v>43159</v>
      </c>
      <c r="F1560" s="1">
        <v>53553621.439999998</v>
      </c>
      <c r="G1560" s="5">
        <v>3.5499999999999997E-2</v>
      </c>
      <c r="H1560" s="298">
        <v>158429.46000000002</v>
      </c>
      <c r="I1560" s="10">
        <v>53553621.439999998</v>
      </c>
      <c r="J1560" s="11">
        <f t="shared" si="699"/>
        <v>3.5499999999999997E-2</v>
      </c>
      <c r="K1560" s="30">
        <f t="shared" si="700"/>
        <v>158429.46342666665</v>
      </c>
      <c r="L1560" s="29">
        <f t="shared" si="701"/>
        <v>3.4266666334588081E-3</v>
      </c>
      <c r="M1560" s="10">
        <f t="shared" si="702"/>
        <v>53553621.439999998</v>
      </c>
      <c r="N1560" s="5">
        <f>VLOOKUP(CONCATENATE(A1560,"-6"),'Restated Depr'!$B$6:$G$7674,6,0)</f>
        <v>3.5499999999999997E-2</v>
      </c>
      <c r="O1560" s="29">
        <f t="shared" si="703"/>
        <v>158429.46342666665</v>
      </c>
      <c r="P1560" s="29">
        <f t="shared" si="704"/>
        <v>0</v>
      </c>
      <c r="Q1560" t="s">
        <v>7819</v>
      </c>
    </row>
    <row r="1561" spans="1:18" hidden="1">
      <c r="A1561" t="s">
        <v>117</v>
      </c>
      <c r="B1561" t="s">
        <v>2037</v>
      </c>
      <c r="C1561" s="224" t="s">
        <v>7842</v>
      </c>
      <c r="D1561" s="221">
        <v>332.05</v>
      </c>
      <c r="E1561" s="324">
        <v>43190</v>
      </c>
      <c r="F1561" s="1">
        <v>53553621.439999998</v>
      </c>
      <c r="G1561" s="5">
        <v>3.5499999999999997E-2</v>
      </c>
      <c r="H1561" s="298">
        <v>158429.46000000002</v>
      </c>
      <c r="I1561" s="10">
        <v>53553621.439999998</v>
      </c>
      <c r="J1561" s="11">
        <f t="shared" si="699"/>
        <v>3.5499999999999997E-2</v>
      </c>
      <c r="K1561" s="30">
        <f t="shared" si="700"/>
        <v>158429.46342666665</v>
      </c>
      <c r="L1561" s="29">
        <f t="shared" si="701"/>
        <v>3.4266666334588081E-3</v>
      </c>
      <c r="M1561" s="10">
        <f t="shared" si="702"/>
        <v>53553621.439999998</v>
      </c>
      <c r="N1561" s="5">
        <f>VLOOKUP(CONCATENATE(A1561,"-6"),'Restated Depr'!$B$6:$G$7674,6,0)</f>
        <v>3.5499999999999997E-2</v>
      </c>
      <c r="O1561" s="29">
        <f t="shared" si="703"/>
        <v>158429.46342666665</v>
      </c>
      <c r="P1561" s="29">
        <f t="shared" si="704"/>
        <v>0</v>
      </c>
      <c r="Q1561" t="s">
        <v>7819</v>
      </c>
    </row>
    <row r="1562" spans="1:18" hidden="1">
      <c r="A1562" t="s">
        <v>117</v>
      </c>
      <c r="B1562" t="s">
        <v>2038</v>
      </c>
      <c r="C1562" s="224" t="s">
        <v>7842</v>
      </c>
      <c r="D1562" s="221">
        <v>332.05</v>
      </c>
      <c r="E1562" s="324">
        <v>43220</v>
      </c>
      <c r="F1562" s="1">
        <v>53553621.439999998</v>
      </c>
      <c r="G1562" s="5">
        <v>3.5499999999999997E-2</v>
      </c>
      <c r="H1562" s="298">
        <v>158429.46000000002</v>
      </c>
      <c r="I1562" s="10">
        <v>53553621.439999998</v>
      </c>
      <c r="J1562" s="11">
        <f t="shared" si="699"/>
        <v>3.5499999999999997E-2</v>
      </c>
      <c r="K1562" s="30">
        <f t="shared" si="700"/>
        <v>158429.46342666665</v>
      </c>
      <c r="L1562" s="29">
        <f t="shared" si="701"/>
        <v>3.4266666334588081E-3</v>
      </c>
      <c r="M1562" s="10">
        <f t="shared" si="702"/>
        <v>53553621.439999998</v>
      </c>
      <c r="N1562" s="5">
        <f>VLOOKUP(CONCATENATE(A1562,"-6"),'Restated Depr'!$B$6:$G$7674,6,0)</f>
        <v>3.5499999999999997E-2</v>
      </c>
      <c r="O1562" s="29">
        <f t="shared" si="703"/>
        <v>158429.46342666665</v>
      </c>
      <c r="P1562" s="29">
        <f t="shared" si="704"/>
        <v>0</v>
      </c>
      <c r="Q1562" t="s">
        <v>7819</v>
      </c>
    </row>
    <row r="1563" spans="1:18" hidden="1">
      <c r="A1563" t="s">
        <v>117</v>
      </c>
      <c r="B1563" t="s">
        <v>2039</v>
      </c>
      <c r="C1563" s="224" t="s">
        <v>7842</v>
      </c>
      <c r="D1563" s="221">
        <v>332.05</v>
      </c>
      <c r="E1563" s="324">
        <v>43251</v>
      </c>
      <c r="F1563" s="1">
        <v>53553621.439999998</v>
      </c>
      <c r="G1563" s="5">
        <v>3.5499999999999997E-2</v>
      </c>
      <c r="H1563" s="298">
        <v>158429.46000000002</v>
      </c>
      <c r="I1563" s="10">
        <v>53553621.439999998</v>
      </c>
      <c r="J1563" s="11">
        <f t="shared" si="699"/>
        <v>3.5499999999999997E-2</v>
      </c>
      <c r="K1563" s="30">
        <f t="shared" si="700"/>
        <v>158429.46342666665</v>
      </c>
      <c r="L1563" s="29">
        <f t="shared" si="701"/>
        <v>3.4266666334588081E-3</v>
      </c>
      <c r="M1563" s="10">
        <f t="shared" si="702"/>
        <v>53553621.439999998</v>
      </c>
      <c r="N1563" s="5">
        <f>VLOOKUP(CONCATENATE(A1563,"-6"),'Restated Depr'!$B$6:$G$7674,6,0)</f>
        <v>3.5499999999999997E-2</v>
      </c>
      <c r="O1563" s="29">
        <f t="shared" si="703"/>
        <v>158429.46342666665</v>
      </c>
      <c r="P1563" s="29">
        <f t="shared" si="704"/>
        <v>0</v>
      </c>
      <c r="Q1563" t="s">
        <v>7819</v>
      </c>
    </row>
    <row r="1564" spans="1:18" hidden="1">
      <c r="A1564" t="s">
        <v>117</v>
      </c>
      <c r="B1564" t="s">
        <v>2040</v>
      </c>
      <c r="C1564" s="224" t="s">
        <v>7842</v>
      </c>
      <c r="D1564" s="221">
        <v>332.05</v>
      </c>
      <c r="E1564" s="324">
        <v>43281</v>
      </c>
      <c r="F1564" s="1">
        <v>53553621.439999998</v>
      </c>
      <c r="G1564" s="5">
        <v>3.5499999999999997E-2</v>
      </c>
      <c r="H1564" s="298">
        <v>158429.46000000002</v>
      </c>
      <c r="I1564" s="10">
        <v>53553621.439999998</v>
      </c>
      <c r="J1564" s="11">
        <f t="shared" si="699"/>
        <v>3.5499999999999997E-2</v>
      </c>
      <c r="K1564" s="30">
        <f t="shared" si="700"/>
        <v>158429.46342666665</v>
      </c>
      <c r="L1564" s="29">
        <f t="shared" si="701"/>
        <v>3.4266666334588081E-3</v>
      </c>
      <c r="M1564" s="10">
        <f t="shared" si="702"/>
        <v>53553621.439999998</v>
      </c>
      <c r="N1564" s="5">
        <f>VLOOKUP(CONCATENATE(A1564,"-6"),'Restated Depr'!$B$6:$G$7674,6,0)</f>
        <v>3.5499999999999997E-2</v>
      </c>
      <c r="O1564" s="29">
        <f t="shared" si="703"/>
        <v>158429.46342666665</v>
      </c>
      <c r="P1564" s="29">
        <f t="shared" si="704"/>
        <v>0</v>
      </c>
      <c r="Q1564" t="s">
        <v>7819</v>
      </c>
      <c r="R1564" s="5"/>
    </row>
    <row r="1565" spans="1:18" ht="15.75" hidden="1" thickBot="1">
      <c r="A1565" t="s">
        <v>117</v>
      </c>
      <c r="C1565" s="224" t="s">
        <v>638</v>
      </c>
      <c r="D1565" s="22"/>
      <c r="E1565" s="323" t="s">
        <v>606</v>
      </c>
      <c r="F1565" s="1"/>
      <c r="G1565" s="5"/>
      <c r="H1565" s="310">
        <f>SUM(H1553:H1564)</f>
        <v>1805642.7399999998</v>
      </c>
      <c r="I1565" s="10"/>
      <c r="J1565" s="10"/>
      <c r="K1565" s="32">
        <f>SUM(K1553:K1564)</f>
        <v>1811451.2452079996</v>
      </c>
      <c r="L1565" s="28">
        <f>SUM(L1553:L1564)</f>
        <v>5808.5052079996676</v>
      </c>
      <c r="M1565" s="10"/>
      <c r="N1565" s="5"/>
      <c r="O1565" s="28">
        <f>SUM(O1553:O1564)</f>
        <v>1901153.5611199995</v>
      </c>
      <c r="P1565" s="28">
        <f>SUM(P1553:P1564)</f>
        <v>89702.31591200002</v>
      </c>
    </row>
    <row r="1566" spans="1:18" hidden="1">
      <c r="A1566" t="s">
        <v>118</v>
      </c>
      <c r="B1566" t="s">
        <v>2041</v>
      </c>
      <c r="C1566" s="224" t="s">
        <v>7842</v>
      </c>
      <c r="D1566" s="221">
        <v>332.07</v>
      </c>
      <c r="E1566" s="324">
        <v>42947</v>
      </c>
      <c r="F1566" s="9">
        <v>60623551.219999999</v>
      </c>
      <c r="G1566" s="18">
        <v>3.1899999999999998E-2</v>
      </c>
      <c r="H1566" s="299">
        <v>161157.60999999996</v>
      </c>
      <c r="I1566" s="15">
        <v>61017584.549999997</v>
      </c>
      <c r="J1566" s="11">
        <f t="shared" ref="J1566:J1577" si="705">G1566</f>
        <v>3.1899999999999998E-2</v>
      </c>
      <c r="K1566" s="31">
        <f t="shared" ref="K1566:K1577" si="706">I1566*J1566/12</f>
        <v>162205.07892874998</v>
      </c>
      <c r="L1566" s="289">
        <f t="shared" ref="L1566:L1577" si="707">K1566-H1566</f>
        <v>1047.4689287500223</v>
      </c>
      <c r="M1566" s="15">
        <f t="shared" ref="M1566:M1577" si="708">I1566</f>
        <v>61017584.549999997</v>
      </c>
      <c r="N1566" s="5">
        <f>VLOOKUP(CONCATENATE(A1566,"-6"),'Restated Depr'!$B$6:$G$7674,6,0)</f>
        <v>3.61E-2</v>
      </c>
      <c r="O1566" s="289">
        <f t="shared" ref="O1566:O1577" si="709">M1566*N1566/12</f>
        <v>183561.23352124999</v>
      </c>
      <c r="P1566" s="289">
        <f t="shared" ref="P1566:P1577" si="710">O1566-K1566</f>
        <v>21356.15459250001</v>
      </c>
      <c r="Q1566" t="s">
        <v>7819</v>
      </c>
    </row>
    <row r="1567" spans="1:18" hidden="1">
      <c r="A1567" t="s">
        <v>118</v>
      </c>
      <c r="B1567" t="s">
        <v>2042</v>
      </c>
      <c r="C1567" s="224" t="s">
        <v>7842</v>
      </c>
      <c r="D1567" s="221">
        <v>332.07</v>
      </c>
      <c r="E1567" s="324">
        <v>42978</v>
      </c>
      <c r="F1567" s="1">
        <v>60623551.219999999</v>
      </c>
      <c r="G1567" s="18">
        <v>3.1899999999999998E-2</v>
      </c>
      <c r="H1567" s="298">
        <v>161157.60999999996</v>
      </c>
      <c r="I1567" s="10">
        <v>61017584.549999997</v>
      </c>
      <c r="J1567" s="11">
        <f t="shared" si="705"/>
        <v>3.1899999999999998E-2</v>
      </c>
      <c r="K1567" s="30">
        <f t="shared" si="706"/>
        <v>162205.07892874998</v>
      </c>
      <c r="L1567" s="29">
        <f t="shared" si="707"/>
        <v>1047.4689287500223</v>
      </c>
      <c r="M1567" s="10">
        <f t="shared" si="708"/>
        <v>61017584.549999997</v>
      </c>
      <c r="N1567" s="5">
        <f>VLOOKUP(CONCATENATE(A1567,"-6"),'Restated Depr'!$B$6:$G$7674,6,0)</f>
        <v>3.61E-2</v>
      </c>
      <c r="O1567" s="29">
        <f t="shared" si="709"/>
        <v>183561.23352124999</v>
      </c>
      <c r="P1567" s="29">
        <f t="shared" si="710"/>
        <v>21356.15459250001</v>
      </c>
      <c r="Q1567" t="s">
        <v>7819</v>
      </c>
    </row>
    <row r="1568" spans="1:18" hidden="1">
      <c r="A1568" t="s">
        <v>118</v>
      </c>
      <c r="B1568" t="s">
        <v>2043</v>
      </c>
      <c r="C1568" s="224" t="s">
        <v>7842</v>
      </c>
      <c r="D1568" s="221">
        <v>332.07</v>
      </c>
      <c r="E1568" s="324">
        <v>43008</v>
      </c>
      <c r="F1568" s="1">
        <v>60820373.68</v>
      </c>
      <c r="G1568" s="18">
        <v>3.1899999999999998E-2</v>
      </c>
      <c r="H1568" s="298">
        <v>161680.82999999999</v>
      </c>
      <c r="I1568" s="10">
        <v>61017584.549999997</v>
      </c>
      <c r="J1568" s="11">
        <f t="shared" si="705"/>
        <v>3.1899999999999998E-2</v>
      </c>
      <c r="K1568" s="30">
        <f t="shared" si="706"/>
        <v>162205.07892874998</v>
      </c>
      <c r="L1568" s="29">
        <f t="shared" si="707"/>
        <v>524.24892874999205</v>
      </c>
      <c r="M1568" s="10">
        <f t="shared" si="708"/>
        <v>61017584.549999997</v>
      </c>
      <c r="N1568" s="5">
        <f>VLOOKUP(CONCATENATE(A1568,"-6"),'Restated Depr'!$B$6:$G$7674,6,0)</f>
        <v>3.61E-2</v>
      </c>
      <c r="O1568" s="29">
        <f t="shared" si="709"/>
        <v>183561.23352124999</v>
      </c>
      <c r="P1568" s="29">
        <f t="shared" si="710"/>
        <v>21356.15459250001</v>
      </c>
      <c r="Q1568" t="s">
        <v>7819</v>
      </c>
    </row>
    <row r="1569" spans="1:18" hidden="1">
      <c r="A1569" t="s">
        <v>118</v>
      </c>
      <c r="B1569" t="s">
        <v>2044</v>
      </c>
      <c r="C1569" s="224" t="s">
        <v>7842</v>
      </c>
      <c r="D1569" s="221">
        <v>332.07</v>
      </c>
      <c r="E1569" s="324">
        <v>43039</v>
      </c>
      <c r="F1569" s="1">
        <v>61017390.340000004</v>
      </c>
      <c r="G1569" s="18">
        <v>3.1899999999999998E-2</v>
      </c>
      <c r="H1569" s="298">
        <v>162204.56</v>
      </c>
      <c r="I1569" s="10">
        <v>61017584.549999997</v>
      </c>
      <c r="J1569" s="11">
        <f t="shared" si="705"/>
        <v>3.1899999999999998E-2</v>
      </c>
      <c r="K1569" s="30">
        <f t="shared" si="706"/>
        <v>162205.07892874998</v>
      </c>
      <c r="L1569" s="29">
        <f t="shared" si="707"/>
        <v>0.51892874998156913</v>
      </c>
      <c r="M1569" s="10">
        <f t="shared" si="708"/>
        <v>61017584.549999997</v>
      </c>
      <c r="N1569" s="5">
        <f>VLOOKUP(CONCATENATE(A1569,"-6"),'Restated Depr'!$B$6:$G$7674,6,0)</f>
        <v>3.61E-2</v>
      </c>
      <c r="O1569" s="29">
        <f t="shared" si="709"/>
        <v>183561.23352124999</v>
      </c>
      <c r="P1569" s="29">
        <f t="shared" si="710"/>
        <v>21356.15459250001</v>
      </c>
      <c r="Q1569" t="s">
        <v>7819</v>
      </c>
    </row>
    <row r="1570" spans="1:18" hidden="1">
      <c r="A1570" t="s">
        <v>118</v>
      </c>
      <c r="B1570" t="s">
        <v>2045</v>
      </c>
      <c r="C1570" s="224" t="s">
        <v>7842</v>
      </c>
      <c r="D1570" s="221">
        <v>332.07</v>
      </c>
      <c r="E1570" s="324">
        <v>43069</v>
      </c>
      <c r="F1570" s="1">
        <v>61017584.549999997</v>
      </c>
      <c r="G1570" s="18">
        <v>3.1899999999999998E-2</v>
      </c>
      <c r="H1570" s="298">
        <v>162205.07999999999</v>
      </c>
      <c r="I1570" s="10">
        <v>61017584.549999997</v>
      </c>
      <c r="J1570" s="11">
        <f t="shared" si="705"/>
        <v>3.1899999999999998E-2</v>
      </c>
      <c r="K1570" s="30">
        <f t="shared" si="706"/>
        <v>162205.07892874998</v>
      </c>
      <c r="L1570" s="29">
        <f t="shared" si="707"/>
        <v>-1.0712500079534948E-3</v>
      </c>
      <c r="M1570" s="10">
        <f t="shared" si="708"/>
        <v>61017584.549999997</v>
      </c>
      <c r="N1570" s="5">
        <f>VLOOKUP(CONCATENATE(A1570,"-6"),'Restated Depr'!$B$6:$G$7674,6,0)</f>
        <v>3.61E-2</v>
      </c>
      <c r="O1570" s="29">
        <f t="shared" si="709"/>
        <v>183561.23352124999</v>
      </c>
      <c r="P1570" s="29">
        <f t="shared" si="710"/>
        <v>21356.15459250001</v>
      </c>
      <c r="Q1570" t="s">
        <v>7819</v>
      </c>
    </row>
    <row r="1571" spans="1:18" hidden="1">
      <c r="A1571" t="s">
        <v>118</v>
      </c>
      <c r="B1571" t="s">
        <v>2046</v>
      </c>
      <c r="C1571" s="224" t="s">
        <v>7842</v>
      </c>
      <c r="D1571" s="221">
        <v>332.07</v>
      </c>
      <c r="E1571" s="324">
        <v>43100</v>
      </c>
      <c r="F1571" s="1">
        <v>61017584.549999997</v>
      </c>
      <c r="G1571" s="18">
        <v>3.3700000000000001E-2</v>
      </c>
      <c r="H1571" s="298">
        <v>171357.72</v>
      </c>
      <c r="I1571" s="10">
        <v>61017584.549999997</v>
      </c>
      <c r="J1571" s="11">
        <f t="shared" si="705"/>
        <v>3.3700000000000001E-2</v>
      </c>
      <c r="K1571" s="30">
        <f t="shared" si="706"/>
        <v>171357.71661124998</v>
      </c>
      <c r="L1571" s="29">
        <f t="shared" si="707"/>
        <v>-3.3887500176206231E-3</v>
      </c>
      <c r="M1571" s="10">
        <f t="shared" si="708"/>
        <v>61017584.549999997</v>
      </c>
      <c r="N1571" s="5">
        <f>VLOOKUP(CONCATENATE(A1571,"-6"),'Restated Depr'!$B$6:$G$7674,6,0)</f>
        <v>3.61E-2</v>
      </c>
      <c r="O1571" s="29">
        <f t="shared" si="709"/>
        <v>183561.23352124999</v>
      </c>
      <c r="P1571" s="29">
        <f t="shared" si="710"/>
        <v>12203.516910000006</v>
      </c>
      <c r="Q1571" t="s">
        <v>7819</v>
      </c>
    </row>
    <row r="1572" spans="1:18" hidden="1">
      <c r="A1572" t="s">
        <v>118</v>
      </c>
      <c r="B1572" t="s">
        <v>2047</v>
      </c>
      <c r="C1572" s="224" t="s">
        <v>7842</v>
      </c>
      <c r="D1572" s="221">
        <v>332.07</v>
      </c>
      <c r="E1572" s="324">
        <v>43131</v>
      </c>
      <c r="F1572" s="1">
        <v>61017584.549999997</v>
      </c>
      <c r="G1572" s="5">
        <v>3.61E-2</v>
      </c>
      <c r="H1572" s="298">
        <v>183561.24</v>
      </c>
      <c r="I1572" s="10">
        <v>61017584.549999997</v>
      </c>
      <c r="J1572" s="11">
        <f t="shared" si="705"/>
        <v>3.61E-2</v>
      </c>
      <c r="K1572" s="30">
        <f t="shared" si="706"/>
        <v>183561.23352124999</v>
      </c>
      <c r="L1572" s="29">
        <f t="shared" si="707"/>
        <v>-6.4787500014062971E-3</v>
      </c>
      <c r="M1572" s="10">
        <f t="shared" si="708"/>
        <v>61017584.549999997</v>
      </c>
      <c r="N1572" s="5">
        <f>VLOOKUP(CONCATENATE(A1572,"-6"),'Restated Depr'!$B$6:$G$7674,6,0)</f>
        <v>3.61E-2</v>
      </c>
      <c r="O1572" s="29">
        <f t="shared" si="709"/>
        <v>183561.23352124999</v>
      </c>
      <c r="P1572" s="29">
        <f t="shared" si="710"/>
        <v>0</v>
      </c>
      <c r="Q1572" t="s">
        <v>7819</v>
      </c>
    </row>
    <row r="1573" spans="1:18" hidden="1">
      <c r="A1573" t="s">
        <v>118</v>
      </c>
      <c r="B1573" t="s">
        <v>2048</v>
      </c>
      <c r="C1573" s="224" t="s">
        <v>7842</v>
      </c>
      <c r="D1573" s="221">
        <v>332.07</v>
      </c>
      <c r="E1573" s="324">
        <v>43159</v>
      </c>
      <c r="F1573" s="1">
        <v>61017584.549999997</v>
      </c>
      <c r="G1573" s="5">
        <v>3.61E-2</v>
      </c>
      <c r="H1573" s="298">
        <v>183561.24</v>
      </c>
      <c r="I1573" s="10">
        <v>61017584.549999997</v>
      </c>
      <c r="J1573" s="11">
        <f t="shared" si="705"/>
        <v>3.61E-2</v>
      </c>
      <c r="K1573" s="30">
        <f t="shared" si="706"/>
        <v>183561.23352124999</v>
      </c>
      <c r="L1573" s="29">
        <f t="shared" si="707"/>
        <v>-6.4787500014062971E-3</v>
      </c>
      <c r="M1573" s="10">
        <f t="shared" si="708"/>
        <v>61017584.549999997</v>
      </c>
      <c r="N1573" s="5">
        <f>VLOOKUP(CONCATENATE(A1573,"-6"),'Restated Depr'!$B$6:$G$7674,6,0)</f>
        <v>3.61E-2</v>
      </c>
      <c r="O1573" s="29">
        <f t="shared" si="709"/>
        <v>183561.23352124999</v>
      </c>
      <c r="P1573" s="29">
        <f t="shared" si="710"/>
        <v>0</v>
      </c>
      <c r="Q1573" t="s">
        <v>7819</v>
      </c>
    </row>
    <row r="1574" spans="1:18" hidden="1">
      <c r="A1574" t="s">
        <v>118</v>
      </c>
      <c r="B1574" t="s">
        <v>2049</v>
      </c>
      <c r="C1574" s="224" t="s">
        <v>7842</v>
      </c>
      <c r="D1574" s="221">
        <v>332.07</v>
      </c>
      <c r="E1574" s="324">
        <v>43190</v>
      </c>
      <c r="F1574" s="1">
        <v>61017584.549999997</v>
      </c>
      <c r="G1574" s="5">
        <v>3.61E-2</v>
      </c>
      <c r="H1574" s="298">
        <v>183561.24</v>
      </c>
      <c r="I1574" s="10">
        <v>61017584.549999997</v>
      </c>
      <c r="J1574" s="11">
        <f t="shared" si="705"/>
        <v>3.61E-2</v>
      </c>
      <c r="K1574" s="30">
        <f t="shared" si="706"/>
        <v>183561.23352124999</v>
      </c>
      <c r="L1574" s="29">
        <f t="shared" si="707"/>
        <v>-6.4787500014062971E-3</v>
      </c>
      <c r="M1574" s="10">
        <f t="shared" si="708"/>
        <v>61017584.549999997</v>
      </c>
      <c r="N1574" s="5">
        <f>VLOOKUP(CONCATENATE(A1574,"-6"),'Restated Depr'!$B$6:$G$7674,6,0)</f>
        <v>3.61E-2</v>
      </c>
      <c r="O1574" s="29">
        <f t="shared" si="709"/>
        <v>183561.23352124999</v>
      </c>
      <c r="P1574" s="29">
        <f t="shared" si="710"/>
        <v>0</v>
      </c>
      <c r="Q1574" t="s">
        <v>7819</v>
      </c>
    </row>
    <row r="1575" spans="1:18" hidden="1">
      <c r="A1575" t="s">
        <v>118</v>
      </c>
      <c r="B1575" t="s">
        <v>2050</v>
      </c>
      <c r="C1575" s="224" t="s">
        <v>7842</v>
      </c>
      <c r="D1575" s="221">
        <v>332.07</v>
      </c>
      <c r="E1575" s="324">
        <v>43220</v>
      </c>
      <c r="F1575" s="1">
        <v>61017584.549999997</v>
      </c>
      <c r="G1575" s="5">
        <v>3.61E-2</v>
      </c>
      <c r="H1575" s="298">
        <v>183561.24</v>
      </c>
      <c r="I1575" s="10">
        <v>61017584.549999997</v>
      </c>
      <c r="J1575" s="11">
        <f t="shared" si="705"/>
        <v>3.61E-2</v>
      </c>
      <c r="K1575" s="30">
        <f t="shared" si="706"/>
        <v>183561.23352124999</v>
      </c>
      <c r="L1575" s="29">
        <f t="shared" si="707"/>
        <v>-6.4787500014062971E-3</v>
      </c>
      <c r="M1575" s="10">
        <f t="shared" si="708"/>
        <v>61017584.549999997</v>
      </c>
      <c r="N1575" s="5">
        <f>VLOOKUP(CONCATENATE(A1575,"-6"),'Restated Depr'!$B$6:$G$7674,6,0)</f>
        <v>3.61E-2</v>
      </c>
      <c r="O1575" s="29">
        <f t="shared" si="709"/>
        <v>183561.23352124999</v>
      </c>
      <c r="P1575" s="29">
        <f t="shared" si="710"/>
        <v>0</v>
      </c>
      <c r="Q1575" t="s">
        <v>7819</v>
      </c>
    </row>
    <row r="1576" spans="1:18" hidden="1">
      <c r="A1576" t="s">
        <v>118</v>
      </c>
      <c r="B1576" t="s">
        <v>2051</v>
      </c>
      <c r="C1576" s="224" t="s">
        <v>7842</v>
      </c>
      <c r="D1576" s="221">
        <v>332.07</v>
      </c>
      <c r="E1576" s="324">
        <v>43251</v>
      </c>
      <c r="F1576" s="1">
        <v>61017584.549999997</v>
      </c>
      <c r="G1576" s="5">
        <v>3.61E-2</v>
      </c>
      <c r="H1576" s="298">
        <v>183561.24</v>
      </c>
      <c r="I1576" s="10">
        <v>61017584.549999997</v>
      </c>
      <c r="J1576" s="11">
        <f t="shared" si="705"/>
        <v>3.61E-2</v>
      </c>
      <c r="K1576" s="30">
        <f t="shared" si="706"/>
        <v>183561.23352124999</v>
      </c>
      <c r="L1576" s="29">
        <f t="shared" si="707"/>
        <v>-6.4787500014062971E-3</v>
      </c>
      <c r="M1576" s="10">
        <f t="shared" si="708"/>
        <v>61017584.549999997</v>
      </c>
      <c r="N1576" s="5">
        <f>VLOOKUP(CONCATENATE(A1576,"-6"),'Restated Depr'!$B$6:$G$7674,6,0)</f>
        <v>3.61E-2</v>
      </c>
      <c r="O1576" s="29">
        <f t="shared" si="709"/>
        <v>183561.23352124999</v>
      </c>
      <c r="P1576" s="29">
        <f t="shared" si="710"/>
        <v>0</v>
      </c>
      <c r="Q1576" t="s">
        <v>7819</v>
      </c>
    </row>
    <row r="1577" spans="1:18" hidden="1">
      <c r="A1577" t="s">
        <v>118</v>
      </c>
      <c r="B1577" t="s">
        <v>2052</v>
      </c>
      <c r="C1577" s="224" t="s">
        <v>7842</v>
      </c>
      <c r="D1577" s="221">
        <v>332.07</v>
      </c>
      <c r="E1577" s="324">
        <v>43281</v>
      </c>
      <c r="F1577" s="1">
        <v>61017584.549999997</v>
      </c>
      <c r="G1577" s="5">
        <v>3.61E-2</v>
      </c>
      <c r="H1577" s="298">
        <v>183561.24</v>
      </c>
      <c r="I1577" s="10">
        <v>61017584.549999997</v>
      </c>
      <c r="J1577" s="11">
        <f t="shared" si="705"/>
        <v>3.61E-2</v>
      </c>
      <c r="K1577" s="30">
        <f t="shared" si="706"/>
        <v>183561.23352124999</v>
      </c>
      <c r="L1577" s="29">
        <f t="shared" si="707"/>
        <v>-6.4787500014062971E-3</v>
      </c>
      <c r="M1577" s="10">
        <f t="shared" si="708"/>
        <v>61017584.549999997</v>
      </c>
      <c r="N1577" s="5">
        <f>VLOOKUP(CONCATENATE(A1577,"-6"),'Restated Depr'!$B$6:$G$7674,6,0)</f>
        <v>3.61E-2</v>
      </c>
      <c r="O1577" s="29">
        <f t="shared" si="709"/>
        <v>183561.23352124999</v>
      </c>
      <c r="P1577" s="29">
        <f t="shared" si="710"/>
        <v>0</v>
      </c>
      <c r="Q1577" t="s">
        <v>7819</v>
      </c>
      <c r="R1577" s="5"/>
    </row>
    <row r="1578" spans="1:18" ht="15.75" hidden="1" thickBot="1">
      <c r="A1578" t="s">
        <v>118</v>
      </c>
      <c r="C1578" s="224" t="s">
        <v>638</v>
      </c>
      <c r="D1578" s="22"/>
      <c r="E1578" s="323" t="s">
        <v>606</v>
      </c>
      <c r="F1578" s="1"/>
      <c r="G1578" s="5"/>
      <c r="H1578" s="310">
        <f>SUM(H1566:H1577)</f>
        <v>2081130.8499999999</v>
      </c>
      <c r="I1578" s="10"/>
      <c r="J1578" s="10"/>
      <c r="K1578" s="32">
        <f>SUM(K1566:K1577)</f>
        <v>2083750.5123825003</v>
      </c>
      <c r="L1578" s="28">
        <f>SUM(L1566:L1577)</f>
        <v>2619.6623824999842</v>
      </c>
      <c r="M1578" s="10"/>
      <c r="N1578" s="5"/>
      <c r="O1578" s="28">
        <f>SUM(O1566:O1577)</f>
        <v>2202734.8022550005</v>
      </c>
      <c r="P1578" s="28">
        <f>SUM(P1566:P1577)</f>
        <v>118984.28987250006</v>
      </c>
    </row>
    <row r="1579" spans="1:18" hidden="1">
      <c r="A1579" t="s">
        <v>119</v>
      </c>
      <c r="B1579" t="s">
        <v>2053</v>
      </c>
      <c r="C1579" s="224" t="s">
        <v>7842</v>
      </c>
      <c r="D1579" s="221">
        <v>332.01</v>
      </c>
      <c r="E1579" s="324">
        <v>42947</v>
      </c>
      <c r="F1579" s="9">
        <v>25887774.260000002</v>
      </c>
      <c r="G1579" s="18">
        <v>5.9999999999999993E-3</v>
      </c>
      <c r="H1579" s="299">
        <v>12943.890000000001</v>
      </c>
      <c r="I1579" s="15">
        <v>25887774.260000002</v>
      </c>
      <c r="J1579" s="11">
        <f t="shared" ref="J1579:J1590" si="711">G1579</f>
        <v>5.9999999999999993E-3</v>
      </c>
      <c r="K1579" s="31">
        <f t="shared" ref="K1579:K1590" si="712">I1579*J1579/12</f>
        <v>12943.887130000001</v>
      </c>
      <c r="L1579" s="289">
        <f t="shared" ref="L1579:L1590" si="713">K1579-H1579</f>
        <v>-2.8700000002572779E-3</v>
      </c>
      <c r="M1579" s="15">
        <f t="shared" ref="M1579:M1590" si="714">I1579</f>
        <v>25887774.260000002</v>
      </c>
      <c r="N1579" s="5">
        <f>VLOOKUP(CONCATENATE(A1579,"-6"),'Restated Depr'!$B$6:$G$7674,6,0)</f>
        <v>2.2799999999999997E-2</v>
      </c>
      <c r="O1579" s="289">
        <f t="shared" ref="O1579:O1590" si="715">M1579*N1579/12</f>
        <v>49186.771093999996</v>
      </c>
      <c r="P1579" s="289">
        <f t="shared" ref="P1579:P1590" si="716">O1579-K1579</f>
        <v>36242.883963999993</v>
      </c>
      <c r="Q1579" t="s">
        <v>7819</v>
      </c>
    </row>
    <row r="1580" spans="1:18" hidden="1">
      <c r="A1580" t="s">
        <v>119</v>
      </c>
      <c r="B1580" t="s">
        <v>2054</v>
      </c>
      <c r="C1580" s="224" t="s">
        <v>7842</v>
      </c>
      <c r="D1580" s="221">
        <v>332.01</v>
      </c>
      <c r="E1580" s="324">
        <v>42978</v>
      </c>
      <c r="F1580" s="1">
        <v>25887774.260000002</v>
      </c>
      <c r="G1580" s="18">
        <v>5.9999999999999993E-3</v>
      </c>
      <c r="H1580" s="298">
        <v>12943.890000000001</v>
      </c>
      <c r="I1580" s="10">
        <v>25887774.260000002</v>
      </c>
      <c r="J1580" s="11">
        <f t="shared" si="711"/>
        <v>5.9999999999999993E-3</v>
      </c>
      <c r="K1580" s="30">
        <f t="shared" si="712"/>
        <v>12943.887130000001</v>
      </c>
      <c r="L1580" s="29">
        <f t="shared" si="713"/>
        <v>-2.8700000002572779E-3</v>
      </c>
      <c r="M1580" s="10">
        <f t="shared" si="714"/>
        <v>25887774.260000002</v>
      </c>
      <c r="N1580" s="5">
        <f>VLOOKUP(CONCATENATE(A1580,"-6"),'Restated Depr'!$B$6:$G$7674,6,0)</f>
        <v>2.2799999999999997E-2</v>
      </c>
      <c r="O1580" s="29">
        <f t="shared" si="715"/>
        <v>49186.771093999996</v>
      </c>
      <c r="P1580" s="29">
        <f t="shared" si="716"/>
        <v>36242.883963999993</v>
      </c>
      <c r="Q1580" t="s">
        <v>7819</v>
      </c>
    </row>
    <row r="1581" spans="1:18" hidden="1">
      <c r="A1581" t="s">
        <v>119</v>
      </c>
      <c r="B1581" t="s">
        <v>2055</v>
      </c>
      <c r="C1581" s="224" t="s">
        <v>7842</v>
      </c>
      <c r="D1581" s="221">
        <v>332.01</v>
      </c>
      <c r="E1581" s="324">
        <v>43008</v>
      </c>
      <c r="F1581" s="1">
        <v>25887774.260000002</v>
      </c>
      <c r="G1581" s="18">
        <v>5.9999999999999993E-3</v>
      </c>
      <c r="H1581" s="298">
        <v>12943.890000000001</v>
      </c>
      <c r="I1581" s="10">
        <v>25887774.260000002</v>
      </c>
      <c r="J1581" s="11">
        <f t="shared" si="711"/>
        <v>5.9999999999999993E-3</v>
      </c>
      <c r="K1581" s="30">
        <f t="shared" si="712"/>
        <v>12943.887130000001</v>
      </c>
      <c r="L1581" s="29">
        <f t="shared" si="713"/>
        <v>-2.8700000002572779E-3</v>
      </c>
      <c r="M1581" s="10">
        <f t="shared" si="714"/>
        <v>25887774.260000002</v>
      </c>
      <c r="N1581" s="5">
        <f>VLOOKUP(CONCATENATE(A1581,"-6"),'Restated Depr'!$B$6:$G$7674,6,0)</f>
        <v>2.2799999999999997E-2</v>
      </c>
      <c r="O1581" s="29">
        <f t="shared" si="715"/>
        <v>49186.771093999996</v>
      </c>
      <c r="P1581" s="29">
        <f t="shared" si="716"/>
        <v>36242.883963999993</v>
      </c>
      <c r="Q1581" t="s">
        <v>7819</v>
      </c>
    </row>
    <row r="1582" spans="1:18" hidden="1">
      <c r="A1582" t="s">
        <v>119</v>
      </c>
      <c r="B1582" t="s">
        <v>2056</v>
      </c>
      <c r="C1582" s="224" t="s">
        <v>7842</v>
      </c>
      <c r="D1582" s="221">
        <v>332.01</v>
      </c>
      <c r="E1582" s="324">
        <v>43039</v>
      </c>
      <c r="F1582" s="1">
        <v>25887774.260000002</v>
      </c>
      <c r="G1582" s="18">
        <v>5.9999999999999993E-3</v>
      </c>
      <c r="H1582" s="298">
        <v>12943.890000000001</v>
      </c>
      <c r="I1582" s="10">
        <v>25887774.260000002</v>
      </c>
      <c r="J1582" s="11">
        <f t="shared" si="711"/>
        <v>5.9999999999999993E-3</v>
      </c>
      <c r="K1582" s="30">
        <f t="shared" si="712"/>
        <v>12943.887130000001</v>
      </c>
      <c r="L1582" s="29">
        <f t="shared" si="713"/>
        <v>-2.8700000002572779E-3</v>
      </c>
      <c r="M1582" s="10">
        <f t="shared" si="714"/>
        <v>25887774.260000002</v>
      </c>
      <c r="N1582" s="5">
        <f>VLOOKUP(CONCATENATE(A1582,"-6"),'Restated Depr'!$B$6:$G$7674,6,0)</f>
        <v>2.2799999999999997E-2</v>
      </c>
      <c r="O1582" s="29">
        <f t="shared" si="715"/>
        <v>49186.771093999996</v>
      </c>
      <c r="P1582" s="29">
        <f t="shared" si="716"/>
        <v>36242.883963999993</v>
      </c>
      <c r="Q1582" t="s">
        <v>7819</v>
      </c>
    </row>
    <row r="1583" spans="1:18" hidden="1">
      <c r="A1583" t="s">
        <v>119</v>
      </c>
      <c r="B1583" t="s">
        <v>2057</v>
      </c>
      <c r="C1583" s="224" t="s">
        <v>7842</v>
      </c>
      <c r="D1583" s="221">
        <v>332.01</v>
      </c>
      <c r="E1583" s="324">
        <v>43069</v>
      </c>
      <c r="F1583" s="1">
        <v>25887774.260000002</v>
      </c>
      <c r="G1583" s="18">
        <v>5.9999999999999993E-3</v>
      </c>
      <c r="H1583" s="298">
        <v>12943.890000000001</v>
      </c>
      <c r="I1583" s="10">
        <v>25887774.260000002</v>
      </c>
      <c r="J1583" s="11">
        <f t="shared" si="711"/>
        <v>5.9999999999999993E-3</v>
      </c>
      <c r="K1583" s="30">
        <f t="shared" si="712"/>
        <v>12943.887130000001</v>
      </c>
      <c r="L1583" s="29">
        <f t="shared" si="713"/>
        <v>-2.8700000002572779E-3</v>
      </c>
      <c r="M1583" s="10">
        <f t="shared" si="714"/>
        <v>25887774.260000002</v>
      </c>
      <c r="N1583" s="5">
        <f>VLOOKUP(CONCATENATE(A1583,"-6"),'Restated Depr'!$B$6:$G$7674,6,0)</f>
        <v>2.2799999999999997E-2</v>
      </c>
      <c r="O1583" s="29">
        <f t="shared" si="715"/>
        <v>49186.771093999996</v>
      </c>
      <c r="P1583" s="29">
        <f t="shared" si="716"/>
        <v>36242.883963999993</v>
      </c>
      <c r="Q1583" t="s">
        <v>7819</v>
      </c>
    </row>
    <row r="1584" spans="1:18" hidden="1">
      <c r="A1584" t="s">
        <v>119</v>
      </c>
      <c r="B1584" t="s">
        <v>2058</v>
      </c>
      <c r="C1584" s="224" t="s">
        <v>7842</v>
      </c>
      <c r="D1584" s="221">
        <v>332.01</v>
      </c>
      <c r="E1584" s="324">
        <v>43100</v>
      </c>
      <c r="F1584" s="1">
        <v>25887774.260000002</v>
      </c>
      <c r="G1584" s="18">
        <v>1.3099999999999999E-2</v>
      </c>
      <c r="H1584" s="298">
        <v>28260.819999999996</v>
      </c>
      <c r="I1584" s="10">
        <v>25887774.260000002</v>
      </c>
      <c r="J1584" s="11">
        <f t="shared" si="711"/>
        <v>1.3099999999999999E-2</v>
      </c>
      <c r="K1584" s="30">
        <f t="shared" si="712"/>
        <v>28260.820233833332</v>
      </c>
      <c r="L1584" s="29">
        <f t="shared" si="713"/>
        <v>2.3383333609672263E-4</v>
      </c>
      <c r="M1584" s="10">
        <f t="shared" si="714"/>
        <v>25887774.260000002</v>
      </c>
      <c r="N1584" s="5">
        <f>VLOOKUP(CONCATENATE(A1584,"-6"),'Restated Depr'!$B$6:$G$7674,6,0)</f>
        <v>2.2799999999999997E-2</v>
      </c>
      <c r="O1584" s="29">
        <f t="shared" si="715"/>
        <v>49186.771093999996</v>
      </c>
      <c r="P1584" s="29">
        <f t="shared" si="716"/>
        <v>20925.950860166664</v>
      </c>
      <c r="Q1584" t="s">
        <v>7819</v>
      </c>
    </row>
    <row r="1585" spans="1:18" hidden="1">
      <c r="A1585" t="s">
        <v>119</v>
      </c>
      <c r="B1585" t="s">
        <v>2059</v>
      </c>
      <c r="C1585" s="224" t="s">
        <v>7842</v>
      </c>
      <c r="D1585" s="221">
        <v>332.01</v>
      </c>
      <c r="E1585" s="324">
        <v>43131</v>
      </c>
      <c r="F1585" s="1">
        <v>25887774.260000002</v>
      </c>
      <c r="G1585" s="5">
        <v>2.2799999999999997E-2</v>
      </c>
      <c r="H1585" s="298">
        <v>49186.77</v>
      </c>
      <c r="I1585" s="10">
        <v>25887774.260000002</v>
      </c>
      <c r="J1585" s="11">
        <f t="shared" si="711"/>
        <v>2.2799999999999997E-2</v>
      </c>
      <c r="K1585" s="30">
        <f t="shared" si="712"/>
        <v>49186.771093999996</v>
      </c>
      <c r="L1585" s="29">
        <f t="shared" si="713"/>
        <v>1.0939999992842786E-3</v>
      </c>
      <c r="M1585" s="10">
        <f t="shared" si="714"/>
        <v>25887774.260000002</v>
      </c>
      <c r="N1585" s="5">
        <f>VLOOKUP(CONCATENATE(A1585,"-6"),'Restated Depr'!$B$6:$G$7674,6,0)</f>
        <v>2.2799999999999997E-2</v>
      </c>
      <c r="O1585" s="29">
        <f t="shared" si="715"/>
        <v>49186.771093999996</v>
      </c>
      <c r="P1585" s="29">
        <f t="shared" si="716"/>
        <v>0</v>
      </c>
      <c r="Q1585" t="s">
        <v>7819</v>
      </c>
    </row>
    <row r="1586" spans="1:18" hidden="1">
      <c r="A1586" t="s">
        <v>119</v>
      </c>
      <c r="B1586" t="s">
        <v>2060</v>
      </c>
      <c r="C1586" s="224" t="s">
        <v>7842</v>
      </c>
      <c r="D1586" s="221">
        <v>332.01</v>
      </c>
      <c r="E1586" s="324">
        <v>43159</v>
      </c>
      <c r="F1586" s="1">
        <v>25887774.260000002</v>
      </c>
      <c r="G1586" s="5">
        <v>2.2799999999999997E-2</v>
      </c>
      <c r="H1586" s="298">
        <v>49186.77</v>
      </c>
      <c r="I1586" s="10">
        <v>25887774.260000002</v>
      </c>
      <c r="J1586" s="11">
        <f t="shared" si="711"/>
        <v>2.2799999999999997E-2</v>
      </c>
      <c r="K1586" s="30">
        <f t="shared" si="712"/>
        <v>49186.771093999996</v>
      </c>
      <c r="L1586" s="29">
        <f t="shared" si="713"/>
        <v>1.0939999992842786E-3</v>
      </c>
      <c r="M1586" s="10">
        <f t="shared" si="714"/>
        <v>25887774.260000002</v>
      </c>
      <c r="N1586" s="5">
        <f>VLOOKUP(CONCATENATE(A1586,"-6"),'Restated Depr'!$B$6:$G$7674,6,0)</f>
        <v>2.2799999999999997E-2</v>
      </c>
      <c r="O1586" s="29">
        <f t="shared" si="715"/>
        <v>49186.771093999996</v>
      </c>
      <c r="P1586" s="29">
        <f t="shared" si="716"/>
        <v>0</v>
      </c>
      <c r="Q1586" t="s">
        <v>7819</v>
      </c>
    </row>
    <row r="1587" spans="1:18" hidden="1">
      <c r="A1587" t="s">
        <v>119</v>
      </c>
      <c r="B1587" t="s">
        <v>2061</v>
      </c>
      <c r="C1587" s="224" t="s">
        <v>7842</v>
      </c>
      <c r="D1587" s="221">
        <v>332.01</v>
      </c>
      <c r="E1587" s="324">
        <v>43190</v>
      </c>
      <c r="F1587" s="1">
        <v>25887774.260000002</v>
      </c>
      <c r="G1587" s="5">
        <v>2.2799999999999997E-2</v>
      </c>
      <c r="H1587" s="298">
        <v>49186.77</v>
      </c>
      <c r="I1587" s="10">
        <v>25887774.260000002</v>
      </c>
      <c r="J1587" s="11">
        <f t="shared" si="711"/>
        <v>2.2799999999999997E-2</v>
      </c>
      <c r="K1587" s="30">
        <f t="shared" si="712"/>
        <v>49186.771093999996</v>
      </c>
      <c r="L1587" s="29">
        <f t="shared" si="713"/>
        <v>1.0939999992842786E-3</v>
      </c>
      <c r="M1587" s="10">
        <f t="shared" si="714"/>
        <v>25887774.260000002</v>
      </c>
      <c r="N1587" s="5">
        <f>VLOOKUP(CONCATENATE(A1587,"-6"),'Restated Depr'!$B$6:$G$7674,6,0)</f>
        <v>2.2799999999999997E-2</v>
      </c>
      <c r="O1587" s="29">
        <f t="shared" si="715"/>
        <v>49186.771093999996</v>
      </c>
      <c r="P1587" s="29">
        <f t="shared" si="716"/>
        <v>0</v>
      </c>
      <c r="Q1587" t="s">
        <v>7819</v>
      </c>
    </row>
    <row r="1588" spans="1:18" hidden="1">
      <c r="A1588" t="s">
        <v>119</v>
      </c>
      <c r="B1588" t="s">
        <v>2062</v>
      </c>
      <c r="C1588" s="224" t="s">
        <v>7842</v>
      </c>
      <c r="D1588" s="221">
        <v>332.01</v>
      </c>
      <c r="E1588" s="324">
        <v>43220</v>
      </c>
      <c r="F1588" s="1">
        <v>25887774.260000002</v>
      </c>
      <c r="G1588" s="5">
        <v>2.2799999999999997E-2</v>
      </c>
      <c r="H1588" s="298">
        <v>49186.77</v>
      </c>
      <c r="I1588" s="10">
        <v>25887774.260000002</v>
      </c>
      <c r="J1588" s="11">
        <f t="shared" si="711"/>
        <v>2.2799999999999997E-2</v>
      </c>
      <c r="K1588" s="30">
        <f t="shared" si="712"/>
        <v>49186.771093999996</v>
      </c>
      <c r="L1588" s="29">
        <f t="shared" si="713"/>
        <v>1.0939999992842786E-3</v>
      </c>
      <c r="M1588" s="10">
        <f t="shared" si="714"/>
        <v>25887774.260000002</v>
      </c>
      <c r="N1588" s="5">
        <f>VLOOKUP(CONCATENATE(A1588,"-6"),'Restated Depr'!$B$6:$G$7674,6,0)</f>
        <v>2.2799999999999997E-2</v>
      </c>
      <c r="O1588" s="29">
        <f t="shared" si="715"/>
        <v>49186.771093999996</v>
      </c>
      <c r="P1588" s="29">
        <f t="shared" si="716"/>
        <v>0</v>
      </c>
      <c r="Q1588" t="s">
        <v>7819</v>
      </c>
    </row>
    <row r="1589" spans="1:18" hidden="1">
      <c r="A1589" t="s">
        <v>119</v>
      </c>
      <c r="B1589" t="s">
        <v>2063</v>
      </c>
      <c r="C1589" s="224" t="s">
        <v>7842</v>
      </c>
      <c r="D1589" s="221">
        <v>332.01</v>
      </c>
      <c r="E1589" s="324">
        <v>43251</v>
      </c>
      <c r="F1589" s="1">
        <v>25887774.260000002</v>
      </c>
      <c r="G1589" s="5">
        <v>2.2799999999999997E-2</v>
      </c>
      <c r="H1589" s="298">
        <v>49186.77</v>
      </c>
      <c r="I1589" s="10">
        <v>25887774.260000002</v>
      </c>
      <c r="J1589" s="11">
        <f t="shared" si="711"/>
        <v>2.2799999999999997E-2</v>
      </c>
      <c r="K1589" s="30">
        <f t="shared" si="712"/>
        <v>49186.771093999996</v>
      </c>
      <c r="L1589" s="29">
        <f t="shared" si="713"/>
        <v>1.0939999992842786E-3</v>
      </c>
      <c r="M1589" s="10">
        <f t="shared" si="714"/>
        <v>25887774.260000002</v>
      </c>
      <c r="N1589" s="5">
        <f>VLOOKUP(CONCATENATE(A1589,"-6"),'Restated Depr'!$B$6:$G$7674,6,0)</f>
        <v>2.2799999999999997E-2</v>
      </c>
      <c r="O1589" s="29">
        <f t="shared" si="715"/>
        <v>49186.771093999996</v>
      </c>
      <c r="P1589" s="29">
        <f t="shared" si="716"/>
        <v>0</v>
      </c>
      <c r="Q1589" t="s">
        <v>7819</v>
      </c>
    </row>
    <row r="1590" spans="1:18" hidden="1">
      <c r="A1590" t="s">
        <v>119</v>
      </c>
      <c r="B1590" t="s">
        <v>2064</v>
      </c>
      <c r="C1590" s="224" t="s">
        <v>7842</v>
      </c>
      <c r="D1590" s="221">
        <v>332.01</v>
      </c>
      <c r="E1590" s="324">
        <v>43281</v>
      </c>
      <c r="F1590" s="1">
        <v>25887774.260000002</v>
      </c>
      <c r="G1590" s="5">
        <v>2.2799999999999997E-2</v>
      </c>
      <c r="H1590" s="298">
        <v>49186.77</v>
      </c>
      <c r="I1590" s="10">
        <v>25887774.260000002</v>
      </c>
      <c r="J1590" s="11">
        <f t="shared" si="711"/>
        <v>2.2799999999999997E-2</v>
      </c>
      <c r="K1590" s="30">
        <f t="shared" si="712"/>
        <v>49186.771093999996</v>
      </c>
      <c r="L1590" s="29">
        <f t="shared" si="713"/>
        <v>1.0939999992842786E-3</v>
      </c>
      <c r="M1590" s="10">
        <f t="shared" si="714"/>
        <v>25887774.260000002</v>
      </c>
      <c r="N1590" s="5">
        <f>VLOOKUP(CONCATENATE(A1590,"-6"),'Restated Depr'!$B$6:$G$7674,6,0)</f>
        <v>2.2799999999999997E-2</v>
      </c>
      <c r="O1590" s="29">
        <f t="shared" si="715"/>
        <v>49186.771093999996</v>
      </c>
      <c r="P1590" s="29">
        <f t="shared" si="716"/>
        <v>0</v>
      </c>
      <c r="Q1590" t="s">
        <v>7819</v>
      </c>
      <c r="R1590" s="5"/>
    </row>
    <row r="1591" spans="1:18" ht="15.75" hidden="1" thickBot="1">
      <c r="A1591" t="s">
        <v>119</v>
      </c>
      <c r="C1591" s="224" t="s">
        <v>638</v>
      </c>
      <c r="D1591" s="22"/>
      <c r="E1591" s="323" t="s">
        <v>606</v>
      </c>
      <c r="F1591" s="1"/>
      <c r="G1591" s="5"/>
      <c r="H1591" s="310">
        <f>SUM(H1579:H1590)</f>
        <v>388100.89</v>
      </c>
      <c r="I1591" s="10"/>
      <c r="J1591" s="10"/>
      <c r="K1591" s="32">
        <f>SUM(K1579:K1590)</f>
        <v>388100.88244783331</v>
      </c>
      <c r="L1591" s="28">
        <f>SUM(L1579:L1590)</f>
        <v>-7.5521666694839951E-3</v>
      </c>
      <c r="M1591" s="10"/>
      <c r="N1591" s="5"/>
      <c r="O1591" s="28">
        <f>SUM(O1579:O1590)</f>
        <v>590241.25312799984</v>
      </c>
      <c r="P1591" s="28">
        <f>SUM(P1579:P1590)</f>
        <v>202140.37068016661</v>
      </c>
    </row>
    <row r="1592" spans="1:18" hidden="1">
      <c r="A1592" t="s">
        <v>120</v>
      </c>
      <c r="B1592" t="s">
        <v>2065</v>
      </c>
      <c r="C1592" s="224" t="s">
        <v>7842</v>
      </c>
      <c r="D1592" s="221">
        <v>332.03</v>
      </c>
      <c r="E1592" s="324">
        <v>42947</v>
      </c>
      <c r="F1592" s="9">
        <v>18449224.960000001</v>
      </c>
      <c r="G1592" s="18">
        <v>3.5999999999999999E-3</v>
      </c>
      <c r="H1592" s="299">
        <v>5534.7599999999993</v>
      </c>
      <c r="I1592" s="15">
        <v>18449224.960000001</v>
      </c>
      <c r="J1592" s="11">
        <f t="shared" ref="J1592:J1603" si="717">G1592</f>
        <v>3.5999999999999999E-3</v>
      </c>
      <c r="K1592" s="31">
        <f t="shared" ref="K1592:K1603" si="718">I1592*J1592/12</f>
        <v>5534.7674880000004</v>
      </c>
      <c r="L1592" s="289">
        <f t="shared" ref="L1592:L1603" si="719">K1592-H1592</f>
        <v>7.4880000011035008E-3</v>
      </c>
      <c r="M1592" s="15">
        <f t="shared" ref="M1592:M1603" si="720">I1592</f>
        <v>18449224.960000001</v>
      </c>
      <c r="N1592" s="5">
        <f>VLOOKUP(CONCATENATE(A1592,"-6"),'Restated Depr'!$B$6:$G$7674,6,0)</f>
        <v>1.5900000000000001E-2</v>
      </c>
      <c r="O1592" s="289">
        <f t="shared" ref="O1592:O1603" si="721">M1592*N1592/12</f>
        <v>24445.223072000004</v>
      </c>
      <c r="P1592" s="289">
        <f t="shared" ref="P1592:P1603" si="722">O1592-K1592</f>
        <v>18910.455584000003</v>
      </c>
      <c r="Q1592" t="s">
        <v>7819</v>
      </c>
    </row>
    <row r="1593" spans="1:18" hidden="1">
      <c r="A1593" t="s">
        <v>120</v>
      </c>
      <c r="B1593" t="s">
        <v>2066</v>
      </c>
      <c r="C1593" s="224" t="s">
        <v>7842</v>
      </c>
      <c r="D1593" s="221">
        <v>332.03</v>
      </c>
      <c r="E1593" s="324">
        <v>42978</v>
      </c>
      <c r="F1593" s="1">
        <v>18449224.960000001</v>
      </c>
      <c r="G1593" s="18">
        <v>3.5999999999999999E-3</v>
      </c>
      <c r="H1593" s="298">
        <v>5534.7599999999993</v>
      </c>
      <c r="I1593" s="10">
        <v>18449224.960000001</v>
      </c>
      <c r="J1593" s="11">
        <f t="shared" si="717"/>
        <v>3.5999999999999999E-3</v>
      </c>
      <c r="K1593" s="30">
        <f t="shared" si="718"/>
        <v>5534.7674880000004</v>
      </c>
      <c r="L1593" s="29">
        <f t="shared" si="719"/>
        <v>7.4880000011035008E-3</v>
      </c>
      <c r="M1593" s="10">
        <f t="shared" si="720"/>
        <v>18449224.960000001</v>
      </c>
      <c r="N1593" s="5">
        <f>VLOOKUP(CONCATENATE(A1593,"-6"),'Restated Depr'!$B$6:$G$7674,6,0)</f>
        <v>1.5900000000000001E-2</v>
      </c>
      <c r="O1593" s="29">
        <f t="shared" si="721"/>
        <v>24445.223072000004</v>
      </c>
      <c r="P1593" s="29">
        <f t="shared" si="722"/>
        <v>18910.455584000003</v>
      </c>
      <c r="Q1593" t="s">
        <v>7819</v>
      </c>
    </row>
    <row r="1594" spans="1:18" hidden="1">
      <c r="A1594" t="s">
        <v>120</v>
      </c>
      <c r="B1594" t="s">
        <v>2067</v>
      </c>
      <c r="C1594" s="224" t="s">
        <v>7842</v>
      </c>
      <c r="D1594" s="221">
        <v>332.03</v>
      </c>
      <c r="E1594" s="324">
        <v>43008</v>
      </c>
      <c r="F1594" s="1">
        <v>18449224.960000001</v>
      </c>
      <c r="G1594" s="18">
        <v>3.5999999999999999E-3</v>
      </c>
      <c r="H1594" s="298">
        <v>5534.7599999999993</v>
      </c>
      <c r="I1594" s="10">
        <v>18449224.960000001</v>
      </c>
      <c r="J1594" s="11">
        <f t="shared" si="717"/>
        <v>3.5999999999999999E-3</v>
      </c>
      <c r="K1594" s="30">
        <f t="shared" si="718"/>
        <v>5534.7674880000004</v>
      </c>
      <c r="L1594" s="29">
        <f t="shared" si="719"/>
        <v>7.4880000011035008E-3</v>
      </c>
      <c r="M1594" s="10">
        <f t="shared" si="720"/>
        <v>18449224.960000001</v>
      </c>
      <c r="N1594" s="5">
        <f>VLOOKUP(CONCATENATE(A1594,"-6"),'Restated Depr'!$B$6:$G$7674,6,0)</f>
        <v>1.5900000000000001E-2</v>
      </c>
      <c r="O1594" s="29">
        <f t="shared" si="721"/>
        <v>24445.223072000004</v>
      </c>
      <c r="P1594" s="29">
        <f t="shared" si="722"/>
        <v>18910.455584000003</v>
      </c>
      <c r="Q1594" t="s">
        <v>7819</v>
      </c>
    </row>
    <row r="1595" spans="1:18" hidden="1">
      <c r="A1595" t="s">
        <v>120</v>
      </c>
      <c r="B1595" t="s">
        <v>2068</v>
      </c>
      <c r="C1595" s="224" t="s">
        <v>7842</v>
      </c>
      <c r="D1595" s="221">
        <v>332.03</v>
      </c>
      <c r="E1595" s="324">
        <v>43039</v>
      </c>
      <c r="F1595" s="1">
        <v>18449224.960000001</v>
      </c>
      <c r="G1595" s="18">
        <v>3.5999999999999999E-3</v>
      </c>
      <c r="H1595" s="298">
        <v>5534.7599999999993</v>
      </c>
      <c r="I1595" s="10">
        <v>18449224.960000001</v>
      </c>
      <c r="J1595" s="11">
        <f t="shared" si="717"/>
        <v>3.5999999999999999E-3</v>
      </c>
      <c r="K1595" s="30">
        <f t="shared" si="718"/>
        <v>5534.7674880000004</v>
      </c>
      <c r="L1595" s="29">
        <f t="shared" si="719"/>
        <v>7.4880000011035008E-3</v>
      </c>
      <c r="M1595" s="10">
        <f t="shared" si="720"/>
        <v>18449224.960000001</v>
      </c>
      <c r="N1595" s="5">
        <f>VLOOKUP(CONCATENATE(A1595,"-6"),'Restated Depr'!$B$6:$G$7674,6,0)</f>
        <v>1.5900000000000001E-2</v>
      </c>
      <c r="O1595" s="29">
        <f t="shared" si="721"/>
        <v>24445.223072000004</v>
      </c>
      <c r="P1595" s="29">
        <f t="shared" si="722"/>
        <v>18910.455584000003</v>
      </c>
      <c r="Q1595" t="s">
        <v>7819</v>
      </c>
    </row>
    <row r="1596" spans="1:18" hidden="1">
      <c r="A1596" t="s">
        <v>120</v>
      </c>
      <c r="B1596" t="s">
        <v>2069</v>
      </c>
      <c r="C1596" s="224" t="s">
        <v>7842</v>
      </c>
      <c r="D1596" s="221">
        <v>332.03</v>
      </c>
      <c r="E1596" s="324">
        <v>43069</v>
      </c>
      <c r="F1596" s="1">
        <v>18449224.960000001</v>
      </c>
      <c r="G1596" s="18">
        <v>3.5999999999999999E-3</v>
      </c>
      <c r="H1596" s="298">
        <v>5534.7599999999993</v>
      </c>
      <c r="I1596" s="10">
        <v>18449224.960000001</v>
      </c>
      <c r="J1596" s="11">
        <f t="shared" si="717"/>
        <v>3.5999999999999999E-3</v>
      </c>
      <c r="K1596" s="30">
        <f t="shared" si="718"/>
        <v>5534.7674880000004</v>
      </c>
      <c r="L1596" s="29">
        <f t="shared" si="719"/>
        <v>7.4880000011035008E-3</v>
      </c>
      <c r="M1596" s="10">
        <f t="shared" si="720"/>
        <v>18449224.960000001</v>
      </c>
      <c r="N1596" s="5">
        <f>VLOOKUP(CONCATENATE(A1596,"-6"),'Restated Depr'!$B$6:$G$7674,6,0)</f>
        <v>1.5900000000000001E-2</v>
      </c>
      <c r="O1596" s="29">
        <f t="shared" si="721"/>
        <v>24445.223072000004</v>
      </c>
      <c r="P1596" s="29">
        <f t="shared" si="722"/>
        <v>18910.455584000003</v>
      </c>
      <c r="Q1596" t="s">
        <v>7819</v>
      </c>
    </row>
    <row r="1597" spans="1:18" hidden="1">
      <c r="A1597" t="s">
        <v>120</v>
      </c>
      <c r="B1597" t="s">
        <v>2070</v>
      </c>
      <c r="C1597" s="224" t="s">
        <v>7842</v>
      </c>
      <c r="D1597" s="221">
        <v>332.03</v>
      </c>
      <c r="E1597" s="324">
        <v>43100</v>
      </c>
      <c r="F1597" s="1">
        <v>18449224.960000001</v>
      </c>
      <c r="G1597" s="18">
        <v>8.6999999999999994E-3</v>
      </c>
      <c r="H1597" s="298">
        <v>13375.69</v>
      </c>
      <c r="I1597" s="10">
        <v>18449224.960000001</v>
      </c>
      <c r="J1597" s="11">
        <f t="shared" si="717"/>
        <v>8.6999999999999994E-3</v>
      </c>
      <c r="K1597" s="30">
        <f t="shared" si="718"/>
        <v>13375.688096</v>
      </c>
      <c r="L1597" s="29">
        <f t="shared" si="719"/>
        <v>-1.9040000006498303E-3</v>
      </c>
      <c r="M1597" s="10">
        <f t="shared" si="720"/>
        <v>18449224.960000001</v>
      </c>
      <c r="N1597" s="5">
        <f>VLOOKUP(CONCATENATE(A1597,"-6"),'Restated Depr'!$B$6:$G$7674,6,0)</f>
        <v>1.5900000000000001E-2</v>
      </c>
      <c r="O1597" s="29">
        <f t="shared" si="721"/>
        <v>24445.223072000004</v>
      </c>
      <c r="P1597" s="29">
        <f t="shared" si="722"/>
        <v>11069.534976000004</v>
      </c>
      <c r="Q1597" t="s">
        <v>7819</v>
      </c>
    </row>
    <row r="1598" spans="1:18" hidden="1">
      <c r="A1598" t="s">
        <v>120</v>
      </c>
      <c r="B1598" t="s">
        <v>2071</v>
      </c>
      <c r="C1598" s="224" t="s">
        <v>7842</v>
      </c>
      <c r="D1598" s="221">
        <v>332.03</v>
      </c>
      <c r="E1598" s="324">
        <v>43131</v>
      </c>
      <c r="F1598" s="1">
        <v>18449224.960000001</v>
      </c>
      <c r="G1598" s="5">
        <v>1.5900000000000001E-2</v>
      </c>
      <c r="H1598" s="298">
        <v>24445.22</v>
      </c>
      <c r="I1598" s="10">
        <v>18449224.960000001</v>
      </c>
      <c r="J1598" s="11">
        <f t="shared" si="717"/>
        <v>1.5900000000000001E-2</v>
      </c>
      <c r="K1598" s="30">
        <f t="shared" si="718"/>
        <v>24445.223072000004</v>
      </c>
      <c r="L1598" s="29">
        <f t="shared" si="719"/>
        <v>3.072000003157882E-3</v>
      </c>
      <c r="M1598" s="10">
        <f t="shared" si="720"/>
        <v>18449224.960000001</v>
      </c>
      <c r="N1598" s="5">
        <f>VLOOKUP(CONCATENATE(A1598,"-6"),'Restated Depr'!$B$6:$G$7674,6,0)</f>
        <v>1.5900000000000001E-2</v>
      </c>
      <c r="O1598" s="29">
        <f t="shared" si="721"/>
        <v>24445.223072000004</v>
      </c>
      <c r="P1598" s="29">
        <f t="shared" si="722"/>
        <v>0</v>
      </c>
      <c r="Q1598" t="s">
        <v>7819</v>
      </c>
    </row>
    <row r="1599" spans="1:18" hidden="1">
      <c r="A1599" t="s">
        <v>120</v>
      </c>
      <c r="B1599" t="s">
        <v>2072</v>
      </c>
      <c r="C1599" s="224" t="s">
        <v>7842</v>
      </c>
      <c r="D1599" s="221">
        <v>332.03</v>
      </c>
      <c r="E1599" s="324">
        <v>43159</v>
      </c>
      <c r="F1599" s="1">
        <v>18449224.960000001</v>
      </c>
      <c r="G1599" s="5">
        <v>1.5900000000000001E-2</v>
      </c>
      <c r="H1599" s="298">
        <v>24445.22</v>
      </c>
      <c r="I1599" s="10">
        <v>18449224.960000001</v>
      </c>
      <c r="J1599" s="11">
        <f t="shared" si="717"/>
        <v>1.5900000000000001E-2</v>
      </c>
      <c r="K1599" s="30">
        <f t="shared" si="718"/>
        <v>24445.223072000004</v>
      </c>
      <c r="L1599" s="29">
        <f t="shared" si="719"/>
        <v>3.072000003157882E-3</v>
      </c>
      <c r="M1599" s="10">
        <f t="shared" si="720"/>
        <v>18449224.960000001</v>
      </c>
      <c r="N1599" s="5">
        <f>VLOOKUP(CONCATENATE(A1599,"-6"),'Restated Depr'!$B$6:$G$7674,6,0)</f>
        <v>1.5900000000000001E-2</v>
      </c>
      <c r="O1599" s="29">
        <f t="shared" si="721"/>
        <v>24445.223072000004</v>
      </c>
      <c r="P1599" s="29">
        <f t="shared" si="722"/>
        <v>0</v>
      </c>
      <c r="Q1599" t="s">
        <v>7819</v>
      </c>
    </row>
    <row r="1600" spans="1:18" hidden="1">
      <c r="A1600" t="s">
        <v>120</v>
      </c>
      <c r="B1600" t="s">
        <v>2073</v>
      </c>
      <c r="C1600" s="224" t="s">
        <v>7842</v>
      </c>
      <c r="D1600" s="221">
        <v>332.03</v>
      </c>
      <c r="E1600" s="324">
        <v>43190</v>
      </c>
      <c r="F1600" s="1">
        <v>18449224.960000001</v>
      </c>
      <c r="G1600" s="5">
        <v>1.5900000000000001E-2</v>
      </c>
      <c r="H1600" s="298">
        <v>24445.22</v>
      </c>
      <c r="I1600" s="10">
        <v>18449224.960000001</v>
      </c>
      <c r="J1600" s="11">
        <f t="shared" si="717"/>
        <v>1.5900000000000001E-2</v>
      </c>
      <c r="K1600" s="30">
        <f t="shared" si="718"/>
        <v>24445.223072000004</v>
      </c>
      <c r="L1600" s="29">
        <f t="shared" si="719"/>
        <v>3.072000003157882E-3</v>
      </c>
      <c r="M1600" s="10">
        <f t="shared" si="720"/>
        <v>18449224.960000001</v>
      </c>
      <c r="N1600" s="5">
        <f>VLOOKUP(CONCATENATE(A1600,"-6"),'Restated Depr'!$B$6:$G$7674,6,0)</f>
        <v>1.5900000000000001E-2</v>
      </c>
      <c r="O1600" s="29">
        <f t="shared" si="721"/>
        <v>24445.223072000004</v>
      </c>
      <c r="P1600" s="29">
        <f t="shared" si="722"/>
        <v>0</v>
      </c>
      <c r="Q1600" t="s">
        <v>7819</v>
      </c>
    </row>
    <row r="1601" spans="1:18" hidden="1">
      <c r="A1601" t="s">
        <v>120</v>
      </c>
      <c r="B1601" t="s">
        <v>2074</v>
      </c>
      <c r="C1601" s="224" t="s">
        <v>7842</v>
      </c>
      <c r="D1601" s="221">
        <v>332.03</v>
      </c>
      <c r="E1601" s="324">
        <v>43220</v>
      </c>
      <c r="F1601" s="1">
        <v>18449224.960000001</v>
      </c>
      <c r="G1601" s="5">
        <v>1.5900000000000001E-2</v>
      </c>
      <c r="H1601" s="298">
        <v>24445.22</v>
      </c>
      <c r="I1601" s="10">
        <v>18449224.960000001</v>
      </c>
      <c r="J1601" s="11">
        <f t="shared" si="717"/>
        <v>1.5900000000000001E-2</v>
      </c>
      <c r="K1601" s="30">
        <f t="shared" si="718"/>
        <v>24445.223072000004</v>
      </c>
      <c r="L1601" s="29">
        <f t="shared" si="719"/>
        <v>3.072000003157882E-3</v>
      </c>
      <c r="M1601" s="10">
        <f t="shared" si="720"/>
        <v>18449224.960000001</v>
      </c>
      <c r="N1601" s="5">
        <f>VLOOKUP(CONCATENATE(A1601,"-6"),'Restated Depr'!$B$6:$G$7674,6,0)</f>
        <v>1.5900000000000001E-2</v>
      </c>
      <c r="O1601" s="29">
        <f t="shared" si="721"/>
        <v>24445.223072000004</v>
      </c>
      <c r="P1601" s="29">
        <f t="shared" si="722"/>
        <v>0</v>
      </c>
      <c r="Q1601" t="s">
        <v>7819</v>
      </c>
    </row>
    <row r="1602" spans="1:18" hidden="1">
      <c r="A1602" t="s">
        <v>120</v>
      </c>
      <c r="B1602" t="s">
        <v>2075</v>
      </c>
      <c r="C1602" s="224" t="s">
        <v>7842</v>
      </c>
      <c r="D1602" s="221">
        <v>332.03</v>
      </c>
      <c r="E1602" s="324">
        <v>43251</v>
      </c>
      <c r="F1602" s="1">
        <v>18449224.960000001</v>
      </c>
      <c r="G1602" s="5">
        <v>1.5900000000000001E-2</v>
      </c>
      <c r="H1602" s="298">
        <v>24445.22</v>
      </c>
      <c r="I1602" s="10">
        <v>18449224.960000001</v>
      </c>
      <c r="J1602" s="11">
        <f t="shared" si="717"/>
        <v>1.5900000000000001E-2</v>
      </c>
      <c r="K1602" s="30">
        <f t="shared" si="718"/>
        <v>24445.223072000004</v>
      </c>
      <c r="L1602" s="29">
        <f t="shared" si="719"/>
        <v>3.072000003157882E-3</v>
      </c>
      <c r="M1602" s="10">
        <f t="shared" si="720"/>
        <v>18449224.960000001</v>
      </c>
      <c r="N1602" s="5">
        <f>VLOOKUP(CONCATENATE(A1602,"-6"),'Restated Depr'!$B$6:$G$7674,6,0)</f>
        <v>1.5900000000000001E-2</v>
      </c>
      <c r="O1602" s="29">
        <f t="shared" si="721"/>
        <v>24445.223072000004</v>
      </c>
      <c r="P1602" s="29">
        <f t="shared" si="722"/>
        <v>0</v>
      </c>
      <c r="Q1602" t="s">
        <v>7819</v>
      </c>
    </row>
    <row r="1603" spans="1:18" hidden="1">
      <c r="A1603" t="s">
        <v>120</v>
      </c>
      <c r="B1603" t="s">
        <v>2076</v>
      </c>
      <c r="C1603" s="224" t="s">
        <v>7842</v>
      </c>
      <c r="D1603" s="221">
        <v>332.03</v>
      </c>
      <c r="E1603" s="324">
        <v>43281</v>
      </c>
      <c r="F1603" s="1">
        <v>18449224.960000001</v>
      </c>
      <c r="G1603" s="5">
        <v>1.5900000000000001E-2</v>
      </c>
      <c r="H1603" s="298">
        <v>24445.22</v>
      </c>
      <c r="I1603" s="10">
        <v>18449224.960000001</v>
      </c>
      <c r="J1603" s="11">
        <f t="shared" si="717"/>
        <v>1.5900000000000001E-2</v>
      </c>
      <c r="K1603" s="30">
        <f t="shared" si="718"/>
        <v>24445.223072000004</v>
      </c>
      <c r="L1603" s="29">
        <f t="shared" si="719"/>
        <v>3.072000003157882E-3</v>
      </c>
      <c r="M1603" s="10">
        <f t="shared" si="720"/>
        <v>18449224.960000001</v>
      </c>
      <c r="N1603" s="5">
        <f>VLOOKUP(CONCATENATE(A1603,"-6"),'Restated Depr'!$B$6:$G$7674,6,0)</f>
        <v>1.5900000000000001E-2</v>
      </c>
      <c r="O1603" s="29">
        <f t="shared" si="721"/>
        <v>24445.223072000004</v>
      </c>
      <c r="P1603" s="29">
        <f t="shared" si="722"/>
        <v>0</v>
      </c>
      <c r="Q1603" t="s">
        <v>7819</v>
      </c>
      <c r="R1603" s="5"/>
    </row>
    <row r="1604" spans="1:18" ht="15.75" hidden="1" thickBot="1">
      <c r="A1604" t="s">
        <v>120</v>
      </c>
      <c r="C1604" s="224" t="s">
        <v>638</v>
      </c>
      <c r="D1604" s="22"/>
      <c r="E1604" s="323" t="s">
        <v>606</v>
      </c>
      <c r="F1604" s="1"/>
      <c r="G1604" s="5"/>
      <c r="H1604" s="310">
        <f>SUM(H1592:H1603)</f>
        <v>187720.81</v>
      </c>
      <c r="I1604" s="10"/>
      <c r="J1604" s="10"/>
      <c r="K1604" s="32">
        <f>SUM(K1592:K1603)</f>
        <v>187720.86396800002</v>
      </c>
      <c r="L1604" s="28">
        <f>SUM(L1592:L1603)</f>
        <v>5.3968000023814966E-2</v>
      </c>
      <c r="M1604" s="10"/>
      <c r="N1604" s="5"/>
      <c r="O1604" s="28">
        <f>SUM(O1592:O1603)</f>
        <v>293342.67686400004</v>
      </c>
      <c r="P1604" s="28">
        <f>SUM(P1592:P1603)</f>
        <v>105621.81289600003</v>
      </c>
    </row>
    <row r="1605" spans="1:18" hidden="1">
      <c r="A1605" t="s">
        <v>121</v>
      </c>
      <c r="B1605" t="s">
        <v>2077</v>
      </c>
      <c r="C1605" s="224" t="s">
        <v>7842</v>
      </c>
      <c r="D1605" s="221">
        <v>332.02</v>
      </c>
      <c r="E1605" s="324">
        <v>42947</v>
      </c>
      <c r="F1605" s="9">
        <v>51264842.439999998</v>
      </c>
      <c r="G1605" s="18">
        <v>2.1899999999999999E-2</v>
      </c>
      <c r="H1605" s="299">
        <v>93558.340000000011</v>
      </c>
      <c r="I1605" s="15">
        <v>51264842.439999998</v>
      </c>
      <c r="J1605" s="11">
        <f t="shared" ref="J1605:J1616" si="723">G1605</f>
        <v>2.1899999999999999E-2</v>
      </c>
      <c r="K1605" s="31">
        <f t="shared" ref="K1605:K1616" si="724">I1605*J1605/12</f>
        <v>93558.337453</v>
      </c>
      <c r="L1605" s="289">
        <f t="shared" ref="L1605:L1616" si="725">K1605-H1605</f>
        <v>-2.5470000109635293E-3</v>
      </c>
      <c r="M1605" s="15">
        <f t="shared" ref="M1605:M1616" si="726">I1605</f>
        <v>51264842.439999998</v>
      </c>
      <c r="N1605" s="5">
        <f>VLOOKUP(CONCATENATE(A1605,"-6"),'Restated Depr'!$B$6:$G$7674,6,0)</f>
        <v>2.2799999999999997E-2</v>
      </c>
      <c r="O1605" s="289">
        <f t="shared" ref="O1605:O1616" si="727">M1605*N1605/12</f>
        <v>97403.20063599998</v>
      </c>
      <c r="P1605" s="289">
        <f t="shared" ref="P1605:P1616" si="728">O1605-K1605</f>
        <v>3844.8631829999795</v>
      </c>
      <c r="Q1605" t="s">
        <v>7819</v>
      </c>
    </row>
    <row r="1606" spans="1:18" hidden="1">
      <c r="A1606" t="s">
        <v>121</v>
      </c>
      <c r="B1606" t="s">
        <v>2078</v>
      </c>
      <c r="C1606" s="224" t="s">
        <v>7842</v>
      </c>
      <c r="D1606" s="221">
        <v>332.02</v>
      </c>
      <c r="E1606" s="324">
        <v>42978</v>
      </c>
      <c r="F1606" s="1">
        <v>51264842.439999998</v>
      </c>
      <c r="G1606" s="18">
        <v>2.1899999999999999E-2</v>
      </c>
      <c r="H1606" s="298">
        <v>93558.340000000011</v>
      </c>
      <c r="I1606" s="10">
        <v>51264842.439999998</v>
      </c>
      <c r="J1606" s="11">
        <f t="shared" si="723"/>
        <v>2.1899999999999999E-2</v>
      </c>
      <c r="K1606" s="30">
        <f t="shared" si="724"/>
        <v>93558.337453</v>
      </c>
      <c r="L1606" s="29">
        <f t="shared" si="725"/>
        <v>-2.5470000109635293E-3</v>
      </c>
      <c r="M1606" s="10">
        <f t="shared" si="726"/>
        <v>51264842.439999998</v>
      </c>
      <c r="N1606" s="5">
        <f>VLOOKUP(CONCATENATE(A1606,"-6"),'Restated Depr'!$B$6:$G$7674,6,0)</f>
        <v>2.2799999999999997E-2</v>
      </c>
      <c r="O1606" s="29">
        <f t="shared" si="727"/>
        <v>97403.20063599998</v>
      </c>
      <c r="P1606" s="29">
        <f t="shared" si="728"/>
        <v>3844.8631829999795</v>
      </c>
      <c r="Q1606" t="s">
        <v>7819</v>
      </c>
    </row>
    <row r="1607" spans="1:18" hidden="1">
      <c r="A1607" t="s">
        <v>121</v>
      </c>
      <c r="B1607" t="s">
        <v>2079</v>
      </c>
      <c r="C1607" s="224" t="s">
        <v>7842</v>
      </c>
      <c r="D1607" s="221">
        <v>332.02</v>
      </c>
      <c r="E1607" s="324">
        <v>43008</v>
      </c>
      <c r="F1607" s="1">
        <v>51264842.439999998</v>
      </c>
      <c r="G1607" s="18">
        <v>2.1899999999999999E-2</v>
      </c>
      <c r="H1607" s="298">
        <v>93558.340000000011</v>
      </c>
      <c r="I1607" s="10">
        <v>51264842.439999998</v>
      </c>
      <c r="J1607" s="11">
        <f t="shared" si="723"/>
        <v>2.1899999999999999E-2</v>
      </c>
      <c r="K1607" s="30">
        <f t="shared" si="724"/>
        <v>93558.337453</v>
      </c>
      <c r="L1607" s="29">
        <f t="shared" si="725"/>
        <v>-2.5470000109635293E-3</v>
      </c>
      <c r="M1607" s="10">
        <f t="shared" si="726"/>
        <v>51264842.439999998</v>
      </c>
      <c r="N1607" s="5">
        <f>VLOOKUP(CONCATENATE(A1607,"-6"),'Restated Depr'!$B$6:$G$7674,6,0)</f>
        <v>2.2799999999999997E-2</v>
      </c>
      <c r="O1607" s="29">
        <f t="shared" si="727"/>
        <v>97403.20063599998</v>
      </c>
      <c r="P1607" s="29">
        <f t="shared" si="728"/>
        <v>3844.8631829999795</v>
      </c>
      <c r="Q1607" t="s">
        <v>7819</v>
      </c>
    </row>
    <row r="1608" spans="1:18" hidden="1">
      <c r="A1608" t="s">
        <v>121</v>
      </c>
      <c r="B1608" t="s">
        <v>2080</v>
      </c>
      <c r="C1608" s="224" t="s">
        <v>7842</v>
      </c>
      <c r="D1608" s="221">
        <v>332.02</v>
      </c>
      <c r="E1608" s="324">
        <v>43039</v>
      </c>
      <c r="F1608" s="1">
        <v>51264842.439999998</v>
      </c>
      <c r="G1608" s="18">
        <v>2.1899999999999999E-2</v>
      </c>
      <c r="H1608" s="298">
        <v>93558.340000000011</v>
      </c>
      <c r="I1608" s="10">
        <v>51264842.439999998</v>
      </c>
      <c r="J1608" s="11">
        <f t="shared" si="723"/>
        <v>2.1899999999999999E-2</v>
      </c>
      <c r="K1608" s="30">
        <f t="shared" si="724"/>
        <v>93558.337453</v>
      </c>
      <c r="L1608" s="29">
        <f t="shared" si="725"/>
        <v>-2.5470000109635293E-3</v>
      </c>
      <c r="M1608" s="10">
        <f t="shared" si="726"/>
        <v>51264842.439999998</v>
      </c>
      <c r="N1608" s="5">
        <f>VLOOKUP(CONCATENATE(A1608,"-6"),'Restated Depr'!$B$6:$G$7674,6,0)</f>
        <v>2.2799999999999997E-2</v>
      </c>
      <c r="O1608" s="29">
        <f t="shared" si="727"/>
        <v>97403.20063599998</v>
      </c>
      <c r="P1608" s="29">
        <f t="shared" si="728"/>
        <v>3844.8631829999795</v>
      </c>
      <c r="Q1608" t="s">
        <v>7819</v>
      </c>
    </row>
    <row r="1609" spans="1:18" hidden="1">
      <c r="A1609" t="s">
        <v>121</v>
      </c>
      <c r="B1609" t="s">
        <v>2081</v>
      </c>
      <c r="C1609" s="224" t="s">
        <v>7842</v>
      </c>
      <c r="D1609" s="221">
        <v>332.02</v>
      </c>
      <c r="E1609" s="324">
        <v>43069</v>
      </c>
      <c r="F1609" s="1">
        <v>51264842.439999998</v>
      </c>
      <c r="G1609" s="18">
        <v>2.1899999999999999E-2</v>
      </c>
      <c r="H1609" s="298">
        <v>93558.340000000011</v>
      </c>
      <c r="I1609" s="10">
        <v>51264842.439999998</v>
      </c>
      <c r="J1609" s="11">
        <f t="shared" si="723"/>
        <v>2.1899999999999999E-2</v>
      </c>
      <c r="K1609" s="30">
        <f t="shared" si="724"/>
        <v>93558.337453</v>
      </c>
      <c r="L1609" s="29">
        <f t="shared" si="725"/>
        <v>-2.5470000109635293E-3</v>
      </c>
      <c r="M1609" s="10">
        <f t="shared" si="726"/>
        <v>51264842.439999998</v>
      </c>
      <c r="N1609" s="5">
        <f>VLOOKUP(CONCATENATE(A1609,"-6"),'Restated Depr'!$B$6:$G$7674,6,0)</f>
        <v>2.2799999999999997E-2</v>
      </c>
      <c r="O1609" s="29">
        <f t="shared" si="727"/>
        <v>97403.20063599998</v>
      </c>
      <c r="P1609" s="29">
        <f t="shared" si="728"/>
        <v>3844.8631829999795</v>
      </c>
      <c r="Q1609" t="s">
        <v>7819</v>
      </c>
    </row>
    <row r="1610" spans="1:18" hidden="1">
      <c r="A1610" t="s">
        <v>121</v>
      </c>
      <c r="B1610" t="s">
        <v>2082</v>
      </c>
      <c r="C1610" s="224" t="s">
        <v>7842</v>
      </c>
      <c r="D1610" s="221">
        <v>332.02</v>
      </c>
      <c r="E1610" s="324">
        <v>43100</v>
      </c>
      <c r="F1610" s="1">
        <v>51264842.439999998</v>
      </c>
      <c r="G1610" s="18">
        <v>2.2299999999999997E-2</v>
      </c>
      <c r="H1610" s="298">
        <v>95267.17</v>
      </c>
      <c r="I1610" s="10">
        <v>51264842.439999998</v>
      </c>
      <c r="J1610" s="11">
        <f t="shared" si="723"/>
        <v>2.2299999999999997E-2</v>
      </c>
      <c r="K1610" s="30">
        <f t="shared" si="724"/>
        <v>95267.165534333311</v>
      </c>
      <c r="L1610" s="29">
        <f t="shared" si="725"/>
        <v>-4.4656666868831962E-3</v>
      </c>
      <c r="M1610" s="10">
        <f t="shared" si="726"/>
        <v>51264842.439999998</v>
      </c>
      <c r="N1610" s="5">
        <f>VLOOKUP(CONCATENATE(A1610,"-6"),'Restated Depr'!$B$6:$G$7674,6,0)</f>
        <v>2.2799999999999997E-2</v>
      </c>
      <c r="O1610" s="29">
        <f t="shared" si="727"/>
        <v>97403.20063599998</v>
      </c>
      <c r="P1610" s="29">
        <f t="shared" si="728"/>
        <v>2136.0351016666682</v>
      </c>
      <c r="Q1610" t="s">
        <v>7819</v>
      </c>
    </row>
    <row r="1611" spans="1:18" hidden="1">
      <c r="A1611" t="s">
        <v>121</v>
      </c>
      <c r="B1611" t="s">
        <v>2083</v>
      </c>
      <c r="C1611" s="224" t="s">
        <v>7842</v>
      </c>
      <c r="D1611" s="221">
        <v>332.02</v>
      </c>
      <c r="E1611" s="324">
        <v>43131</v>
      </c>
      <c r="F1611" s="1">
        <v>51264842.439999998</v>
      </c>
      <c r="G1611" s="5">
        <v>2.2799999999999997E-2</v>
      </c>
      <c r="H1611" s="298">
        <v>97403.200000000012</v>
      </c>
      <c r="I1611" s="10">
        <v>51264842.439999998</v>
      </c>
      <c r="J1611" s="11">
        <f t="shared" si="723"/>
        <v>2.2799999999999997E-2</v>
      </c>
      <c r="K1611" s="30">
        <f t="shared" si="724"/>
        <v>97403.20063599998</v>
      </c>
      <c r="L1611" s="29">
        <f t="shared" si="725"/>
        <v>6.3599996792618185E-4</v>
      </c>
      <c r="M1611" s="10">
        <f t="shared" si="726"/>
        <v>51264842.439999998</v>
      </c>
      <c r="N1611" s="5">
        <f>VLOOKUP(CONCATENATE(A1611,"-6"),'Restated Depr'!$B$6:$G$7674,6,0)</f>
        <v>2.2799999999999997E-2</v>
      </c>
      <c r="O1611" s="29">
        <f t="shared" si="727"/>
        <v>97403.20063599998</v>
      </c>
      <c r="P1611" s="29">
        <f t="shared" si="728"/>
        <v>0</v>
      </c>
      <c r="Q1611" t="s">
        <v>7819</v>
      </c>
    </row>
    <row r="1612" spans="1:18" hidden="1">
      <c r="A1612" t="s">
        <v>121</v>
      </c>
      <c r="B1612" t="s">
        <v>2084</v>
      </c>
      <c r="C1612" s="224" t="s">
        <v>7842</v>
      </c>
      <c r="D1612" s="221">
        <v>332.02</v>
      </c>
      <c r="E1612" s="324">
        <v>43159</v>
      </c>
      <c r="F1612" s="1">
        <v>51264842.439999998</v>
      </c>
      <c r="G1612" s="5">
        <v>2.2799999999999997E-2</v>
      </c>
      <c r="H1612" s="298">
        <v>97403.200000000012</v>
      </c>
      <c r="I1612" s="10">
        <v>51264842.439999998</v>
      </c>
      <c r="J1612" s="11">
        <f t="shared" si="723"/>
        <v>2.2799999999999997E-2</v>
      </c>
      <c r="K1612" s="30">
        <f t="shared" si="724"/>
        <v>97403.20063599998</v>
      </c>
      <c r="L1612" s="29">
        <f t="shared" si="725"/>
        <v>6.3599996792618185E-4</v>
      </c>
      <c r="M1612" s="10">
        <f t="shared" si="726"/>
        <v>51264842.439999998</v>
      </c>
      <c r="N1612" s="5">
        <f>VLOOKUP(CONCATENATE(A1612,"-6"),'Restated Depr'!$B$6:$G$7674,6,0)</f>
        <v>2.2799999999999997E-2</v>
      </c>
      <c r="O1612" s="29">
        <f t="shared" si="727"/>
        <v>97403.20063599998</v>
      </c>
      <c r="P1612" s="29">
        <f t="shared" si="728"/>
        <v>0</v>
      </c>
      <c r="Q1612" t="s">
        <v>7819</v>
      </c>
    </row>
    <row r="1613" spans="1:18" hidden="1">
      <c r="A1613" t="s">
        <v>121</v>
      </c>
      <c r="B1613" t="s">
        <v>2085</v>
      </c>
      <c r="C1613" s="224" t="s">
        <v>7842</v>
      </c>
      <c r="D1613" s="221">
        <v>332.02</v>
      </c>
      <c r="E1613" s="324">
        <v>43190</v>
      </c>
      <c r="F1613" s="1">
        <v>51264842.439999998</v>
      </c>
      <c r="G1613" s="5">
        <v>2.2799999999999997E-2</v>
      </c>
      <c r="H1613" s="298">
        <v>97403.200000000012</v>
      </c>
      <c r="I1613" s="10">
        <v>51264842.439999998</v>
      </c>
      <c r="J1613" s="11">
        <f t="shared" si="723"/>
        <v>2.2799999999999997E-2</v>
      </c>
      <c r="K1613" s="30">
        <f t="shared" si="724"/>
        <v>97403.20063599998</v>
      </c>
      <c r="L1613" s="29">
        <f t="shared" si="725"/>
        <v>6.3599996792618185E-4</v>
      </c>
      <c r="M1613" s="10">
        <f t="shared" si="726"/>
        <v>51264842.439999998</v>
      </c>
      <c r="N1613" s="5">
        <f>VLOOKUP(CONCATENATE(A1613,"-6"),'Restated Depr'!$B$6:$G$7674,6,0)</f>
        <v>2.2799999999999997E-2</v>
      </c>
      <c r="O1613" s="29">
        <f t="shared" si="727"/>
        <v>97403.20063599998</v>
      </c>
      <c r="P1613" s="29">
        <f t="shared" si="728"/>
        <v>0</v>
      </c>
      <c r="Q1613" t="s">
        <v>7819</v>
      </c>
    </row>
    <row r="1614" spans="1:18" hidden="1">
      <c r="A1614" t="s">
        <v>121</v>
      </c>
      <c r="B1614" t="s">
        <v>2086</v>
      </c>
      <c r="C1614" s="224" t="s">
        <v>7842</v>
      </c>
      <c r="D1614" s="221">
        <v>332.02</v>
      </c>
      <c r="E1614" s="324">
        <v>43220</v>
      </c>
      <c r="F1614" s="1">
        <v>51264842.439999998</v>
      </c>
      <c r="G1614" s="5">
        <v>2.2799999999999997E-2</v>
      </c>
      <c r="H1614" s="298">
        <v>97403.200000000012</v>
      </c>
      <c r="I1614" s="10">
        <v>51264842.439999998</v>
      </c>
      <c r="J1614" s="11">
        <f t="shared" si="723"/>
        <v>2.2799999999999997E-2</v>
      </c>
      <c r="K1614" s="30">
        <f t="shared" si="724"/>
        <v>97403.20063599998</v>
      </c>
      <c r="L1614" s="29">
        <f t="shared" si="725"/>
        <v>6.3599996792618185E-4</v>
      </c>
      <c r="M1614" s="10">
        <f t="shared" si="726"/>
        <v>51264842.439999998</v>
      </c>
      <c r="N1614" s="5">
        <f>VLOOKUP(CONCATENATE(A1614,"-6"),'Restated Depr'!$B$6:$G$7674,6,0)</f>
        <v>2.2799999999999997E-2</v>
      </c>
      <c r="O1614" s="29">
        <f t="shared" si="727"/>
        <v>97403.20063599998</v>
      </c>
      <c r="P1614" s="29">
        <f t="shared" si="728"/>
        <v>0</v>
      </c>
      <c r="Q1614" t="s">
        <v>7819</v>
      </c>
    </row>
    <row r="1615" spans="1:18" hidden="1">
      <c r="A1615" t="s">
        <v>121</v>
      </c>
      <c r="B1615" t="s">
        <v>2087</v>
      </c>
      <c r="C1615" s="224" t="s">
        <v>7842</v>
      </c>
      <c r="D1615" s="221">
        <v>332.02</v>
      </c>
      <c r="E1615" s="324">
        <v>43251</v>
      </c>
      <c r="F1615" s="1">
        <v>51264842.439999998</v>
      </c>
      <c r="G1615" s="5">
        <v>2.2799999999999997E-2</v>
      </c>
      <c r="H1615" s="298">
        <v>97403.200000000012</v>
      </c>
      <c r="I1615" s="10">
        <v>51264842.439999998</v>
      </c>
      <c r="J1615" s="11">
        <f t="shared" si="723"/>
        <v>2.2799999999999997E-2</v>
      </c>
      <c r="K1615" s="30">
        <f t="shared" si="724"/>
        <v>97403.20063599998</v>
      </c>
      <c r="L1615" s="29">
        <f t="shared" si="725"/>
        <v>6.3599996792618185E-4</v>
      </c>
      <c r="M1615" s="10">
        <f t="shared" si="726"/>
        <v>51264842.439999998</v>
      </c>
      <c r="N1615" s="5">
        <f>VLOOKUP(CONCATENATE(A1615,"-6"),'Restated Depr'!$B$6:$G$7674,6,0)</f>
        <v>2.2799999999999997E-2</v>
      </c>
      <c r="O1615" s="29">
        <f t="shared" si="727"/>
        <v>97403.20063599998</v>
      </c>
      <c r="P1615" s="29">
        <f t="shared" si="728"/>
        <v>0</v>
      </c>
      <c r="Q1615" t="s">
        <v>7819</v>
      </c>
    </row>
    <row r="1616" spans="1:18" hidden="1">
      <c r="A1616" t="s">
        <v>121</v>
      </c>
      <c r="B1616" t="s">
        <v>2088</v>
      </c>
      <c r="C1616" s="224" t="s">
        <v>7842</v>
      </c>
      <c r="D1616" s="221">
        <v>332.02</v>
      </c>
      <c r="E1616" s="324">
        <v>43281</v>
      </c>
      <c r="F1616" s="1">
        <v>51264842.439999998</v>
      </c>
      <c r="G1616" s="5">
        <v>2.2799999999999997E-2</v>
      </c>
      <c r="H1616" s="298">
        <v>97403.200000000012</v>
      </c>
      <c r="I1616" s="10">
        <v>51264842.439999998</v>
      </c>
      <c r="J1616" s="11">
        <f t="shared" si="723"/>
        <v>2.2799999999999997E-2</v>
      </c>
      <c r="K1616" s="30">
        <f t="shared" si="724"/>
        <v>97403.20063599998</v>
      </c>
      <c r="L1616" s="29">
        <f t="shared" si="725"/>
        <v>6.3599996792618185E-4</v>
      </c>
      <c r="M1616" s="10">
        <f t="shared" si="726"/>
        <v>51264842.439999998</v>
      </c>
      <c r="N1616" s="5">
        <f>VLOOKUP(CONCATENATE(A1616,"-6"),'Restated Depr'!$B$6:$G$7674,6,0)</f>
        <v>2.2799999999999997E-2</v>
      </c>
      <c r="O1616" s="29">
        <f t="shared" si="727"/>
        <v>97403.20063599998</v>
      </c>
      <c r="P1616" s="29">
        <f t="shared" si="728"/>
        <v>0</v>
      </c>
      <c r="Q1616" t="s">
        <v>7819</v>
      </c>
      <c r="R1616" s="5"/>
    </row>
    <row r="1617" spans="1:18" ht="15.75" hidden="1" thickBot="1">
      <c r="A1617" t="s">
        <v>121</v>
      </c>
      <c r="C1617" s="224" t="s">
        <v>638</v>
      </c>
      <c r="D1617" s="22"/>
      <c r="E1617" s="323" t="s">
        <v>606</v>
      </c>
      <c r="F1617" s="1"/>
      <c r="G1617" s="5"/>
      <c r="H1617" s="310">
        <f>SUM(H1605:H1616)</f>
        <v>1147478.0699999998</v>
      </c>
      <c r="I1617" s="10"/>
      <c r="J1617" s="10"/>
      <c r="K1617" s="32">
        <f>SUM(K1605:K1616)</f>
        <v>1147478.0566153333</v>
      </c>
      <c r="L1617" s="28">
        <f>SUM(L1605:L1616)</f>
        <v>-1.3384666934143752E-2</v>
      </c>
      <c r="M1617" s="10"/>
      <c r="N1617" s="5"/>
      <c r="O1617" s="28">
        <f>SUM(O1605:O1616)</f>
        <v>1168838.4076319998</v>
      </c>
      <c r="P1617" s="28">
        <f>SUM(P1605:P1616)</f>
        <v>21360.351016666566</v>
      </c>
    </row>
    <row r="1618" spans="1:18" hidden="1">
      <c r="A1618" t="s">
        <v>122</v>
      </c>
      <c r="B1618" t="s">
        <v>2089</v>
      </c>
      <c r="C1618" s="224" t="s">
        <v>7842</v>
      </c>
      <c r="D1618" s="221">
        <v>332.02</v>
      </c>
      <c r="E1618" s="324">
        <v>42947</v>
      </c>
      <c r="F1618" s="9">
        <v>23561627.379999999</v>
      </c>
      <c r="G1618" s="18">
        <v>2.1899999999999999E-2</v>
      </c>
      <c r="H1618" s="299">
        <v>42999.970000000008</v>
      </c>
      <c r="I1618" s="15">
        <v>23561627.379999999</v>
      </c>
      <c r="J1618" s="11">
        <f t="shared" ref="J1618:J1629" si="729">G1618</f>
        <v>2.1899999999999999E-2</v>
      </c>
      <c r="K1618" s="31">
        <f t="shared" ref="K1618:K1629" si="730">I1618*J1618/12</f>
        <v>42999.969968500001</v>
      </c>
      <c r="L1618" s="289">
        <f t="shared" ref="L1618:L1629" si="731">K1618-H1618</f>
        <v>-3.1500007025897503E-5</v>
      </c>
      <c r="M1618" s="15">
        <f t="shared" ref="M1618:M1629" si="732">I1618</f>
        <v>23561627.379999999</v>
      </c>
      <c r="N1618" s="5">
        <f>VLOOKUP(CONCATENATE(A1618,"-6"),'Restated Depr'!$B$6:$G$7674,6,0)</f>
        <v>2.2799999999999997E-2</v>
      </c>
      <c r="O1618" s="289">
        <f t="shared" ref="O1618:O1629" si="733">M1618*N1618/12</f>
        <v>44767.092021999997</v>
      </c>
      <c r="P1618" s="289">
        <f t="shared" ref="P1618:P1629" si="734">O1618-K1618</f>
        <v>1767.1220534999957</v>
      </c>
      <c r="Q1618" t="s">
        <v>7819</v>
      </c>
    </row>
    <row r="1619" spans="1:18" hidden="1">
      <c r="A1619" t="s">
        <v>122</v>
      </c>
      <c r="B1619" t="s">
        <v>2090</v>
      </c>
      <c r="C1619" s="224" t="s">
        <v>7842</v>
      </c>
      <c r="D1619" s="221">
        <v>332.02</v>
      </c>
      <c r="E1619" s="324">
        <v>42978</v>
      </c>
      <c r="F1619" s="1">
        <v>23561627.379999999</v>
      </c>
      <c r="G1619" s="18">
        <v>2.1899999999999999E-2</v>
      </c>
      <c r="H1619" s="298">
        <v>42999.970000000008</v>
      </c>
      <c r="I1619" s="10">
        <v>23561627.379999999</v>
      </c>
      <c r="J1619" s="11">
        <f t="shared" si="729"/>
        <v>2.1899999999999999E-2</v>
      </c>
      <c r="K1619" s="30">
        <f t="shared" si="730"/>
        <v>42999.969968500001</v>
      </c>
      <c r="L1619" s="29">
        <f t="shared" si="731"/>
        <v>-3.1500007025897503E-5</v>
      </c>
      <c r="M1619" s="10">
        <f t="shared" si="732"/>
        <v>23561627.379999999</v>
      </c>
      <c r="N1619" s="5">
        <f>VLOOKUP(CONCATENATE(A1619,"-6"),'Restated Depr'!$B$6:$G$7674,6,0)</f>
        <v>2.2799999999999997E-2</v>
      </c>
      <c r="O1619" s="29">
        <f t="shared" si="733"/>
        <v>44767.092021999997</v>
      </c>
      <c r="P1619" s="29">
        <f t="shared" si="734"/>
        <v>1767.1220534999957</v>
      </c>
      <c r="Q1619" t="s">
        <v>7819</v>
      </c>
    </row>
    <row r="1620" spans="1:18" hidden="1">
      <c r="A1620" t="s">
        <v>122</v>
      </c>
      <c r="B1620" t="s">
        <v>2091</v>
      </c>
      <c r="C1620" s="224" t="s">
        <v>7842</v>
      </c>
      <c r="D1620" s="221">
        <v>332.02</v>
      </c>
      <c r="E1620" s="324">
        <v>43008</v>
      </c>
      <c r="F1620" s="1">
        <v>23561627.379999999</v>
      </c>
      <c r="G1620" s="18">
        <v>2.1899999999999999E-2</v>
      </c>
      <c r="H1620" s="298">
        <v>42999.970000000008</v>
      </c>
      <c r="I1620" s="10">
        <v>23561627.379999999</v>
      </c>
      <c r="J1620" s="11">
        <f t="shared" si="729"/>
        <v>2.1899999999999999E-2</v>
      </c>
      <c r="K1620" s="30">
        <f t="shared" si="730"/>
        <v>42999.969968500001</v>
      </c>
      <c r="L1620" s="29">
        <f t="shared" si="731"/>
        <v>-3.1500007025897503E-5</v>
      </c>
      <c r="M1620" s="10">
        <f t="shared" si="732"/>
        <v>23561627.379999999</v>
      </c>
      <c r="N1620" s="5">
        <f>VLOOKUP(CONCATENATE(A1620,"-6"),'Restated Depr'!$B$6:$G$7674,6,0)</f>
        <v>2.2799999999999997E-2</v>
      </c>
      <c r="O1620" s="29">
        <f t="shared" si="733"/>
        <v>44767.092021999997</v>
      </c>
      <c r="P1620" s="29">
        <f t="shared" si="734"/>
        <v>1767.1220534999957</v>
      </c>
      <c r="Q1620" t="s">
        <v>7819</v>
      </c>
    </row>
    <row r="1621" spans="1:18" hidden="1">
      <c r="A1621" t="s">
        <v>122</v>
      </c>
      <c r="B1621" t="s">
        <v>2092</v>
      </c>
      <c r="C1621" s="224" t="s">
        <v>7842</v>
      </c>
      <c r="D1621" s="221">
        <v>332.02</v>
      </c>
      <c r="E1621" s="324">
        <v>43039</v>
      </c>
      <c r="F1621" s="1">
        <v>23561627.379999999</v>
      </c>
      <c r="G1621" s="18">
        <v>2.1899999999999999E-2</v>
      </c>
      <c r="H1621" s="298">
        <v>42999.970000000008</v>
      </c>
      <c r="I1621" s="10">
        <v>23561627.379999999</v>
      </c>
      <c r="J1621" s="11">
        <f t="shared" si="729"/>
        <v>2.1899999999999999E-2</v>
      </c>
      <c r="K1621" s="30">
        <f t="shared" si="730"/>
        <v>42999.969968500001</v>
      </c>
      <c r="L1621" s="29">
        <f t="shared" si="731"/>
        <v>-3.1500007025897503E-5</v>
      </c>
      <c r="M1621" s="10">
        <f t="shared" si="732"/>
        <v>23561627.379999999</v>
      </c>
      <c r="N1621" s="5">
        <f>VLOOKUP(CONCATENATE(A1621,"-6"),'Restated Depr'!$B$6:$G$7674,6,0)</f>
        <v>2.2799999999999997E-2</v>
      </c>
      <c r="O1621" s="29">
        <f t="shared" si="733"/>
        <v>44767.092021999997</v>
      </c>
      <c r="P1621" s="29">
        <f t="shared" si="734"/>
        <v>1767.1220534999957</v>
      </c>
      <c r="Q1621" t="s">
        <v>7819</v>
      </c>
    </row>
    <row r="1622" spans="1:18" hidden="1">
      <c r="A1622" t="s">
        <v>122</v>
      </c>
      <c r="B1622" t="s">
        <v>2093</v>
      </c>
      <c r="C1622" s="224" t="s">
        <v>7842</v>
      </c>
      <c r="D1622" s="221">
        <v>332.02</v>
      </c>
      <c r="E1622" s="324">
        <v>43069</v>
      </c>
      <c r="F1622" s="1">
        <v>23561627.379999999</v>
      </c>
      <c r="G1622" s="18">
        <v>2.1899999999999999E-2</v>
      </c>
      <c r="H1622" s="298">
        <v>42999.970000000008</v>
      </c>
      <c r="I1622" s="10">
        <v>23561627.379999999</v>
      </c>
      <c r="J1622" s="11">
        <f t="shared" si="729"/>
        <v>2.1899999999999999E-2</v>
      </c>
      <c r="K1622" s="30">
        <f t="shared" si="730"/>
        <v>42999.969968500001</v>
      </c>
      <c r="L1622" s="29">
        <f t="shared" si="731"/>
        <v>-3.1500007025897503E-5</v>
      </c>
      <c r="M1622" s="10">
        <f t="shared" si="732"/>
        <v>23561627.379999999</v>
      </c>
      <c r="N1622" s="5">
        <f>VLOOKUP(CONCATENATE(A1622,"-6"),'Restated Depr'!$B$6:$G$7674,6,0)</f>
        <v>2.2799999999999997E-2</v>
      </c>
      <c r="O1622" s="29">
        <f t="shared" si="733"/>
        <v>44767.092021999997</v>
      </c>
      <c r="P1622" s="29">
        <f t="shared" si="734"/>
        <v>1767.1220534999957</v>
      </c>
      <c r="Q1622" t="s">
        <v>7819</v>
      </c>
    </row>
    <row r="1623" spans="1:18" hidden="1">
      <c r="A1623" t="s">
        <v>122</v>
      </c>
      <c r="B1623" t="s">
        <v>2094</v>
      </c>
      <c r="C1623" s="224" t="s">
        <v>7842</v>
      </c>
      <c r="D1623" s="221">
        <v>332.02</v>
      </c>
      <c r="E1623" s="324">
        <v>43100</v>
      </c>
      <c r="F1623" s="1">
        <v>23561627.379999999</v>
      </c>
      <c r="G1623" s="18">
        <v>2.2299999999999997E-2</v>
      </c>
      <c r="H1623" s="298">
        <v>43785.360000000008</v>
      </c>
      <c r="I1623" s="10">
        <v>23561627.379999999</v>
      </c>
      <c r="J1623" s="11">
        <f t="shared" si="729"/>
        <v>2.2299999999999997E-2</v>
      </c>
      <c r="K1623" s="30">
        <f t="shared" si="730"/>
        <v>43785.357547833322</v>
      </c>
      <c r="L1623" s="29">
        <f t="shared" si="731"/>
        <v>-2.4521666855434887E-3</v>
      </c>
      <c r="M1623" s="10">
        <f t="shared" si="732"/>
        <v>23561627.379999999</v>
      </c>
      <c r="N1623" s="5">
        <f>VLOOKUP(CONCATENATE(A1623,"-6"),'Restated Depr'!$B$6:$G$7674,6,0)</f>
        <v>2.2799999999999997E-2</v>
      </c>
      <c r="O1623" s="29">
        <f t="shared" si="733"/>
        <v>44767.092021999997</v>
      </c>
      <c r="P1623" s="29">
        <f t="shared" si="734"/>
        <v>981.73447416667477</v>
      </c>
      <c r="Q1623" t="s">
        <v>7819</v>
      </c>
    </row>
    <row r="1624" spans="1:18" hidden="1">
      <c r="A1624" t="s">
        <v>122</v>
      </c>
      <c r="B1624" t="s">
        <v>2095</v>
      </c>
      <c r="C1624" s="224" t="s">
        <v>7842</v>
      </c>
      <c r="D1624" s="221">
        <v>332.02</v>
      </c>
      <c r="E1624" s="324">
        <v>43131</v>
      </c>
      <c r="F1624" s="1">
        <v>23561627.379999999</v>
      </c>
      <c r="G1624" s="5">
        <v>2.2799999999999997E-2</v>
      </c>
      <c r="H1624" s="298">
        <v>44767.09</v>
      </c>
      <c r="I1624" s="10">
        <v>23561627.379999999</v>
      </c>
      <c r="J1624" s="11">
        <f t="shared" si="729"/>
        <v>2.2799999999999997E-2</v>
      </c>
      <c r="K1624" s="30">
        <f t="shared" si="730"/>
        <v>44767.092021999997</v>
      </c>
      <c r="L1624" s="29">
        <f t="shared" si="731"/>
        <v>2.0220000005792826E-3</v>
      </c>
      <c r="M1624" s="10">
        <f t="shared" si="732"/>
        <v>23561627.379999999</v>
      </c>
      <c r="N1624" s="5">
        <f>VLOOKUP(CONCATENATE(A1624,"-6"),'Restated Depr'!$B$6:$G$7674,6,0)</f>
        <v>2.2799999999999997E-2</v>
      </c>
      <c r="O1624" s="29">
        <f t="shared" si="733"/>
        <v>44767.092021999997</v>
      </c>
      <c r="P1624" s="29">
        <f t="shared" si="734"/>
        <v>0</v>
      </c>
      <c r="Q1624" t="s">
        <v>7819</v>
      </c>
    </row>
    <row r="1625" spans="1:18" hidden="1">
      <c r="A1625" t="s">
        <v>122</v>
      </c>
      <c r="B1625" t="s">
        <v>2096</v>
      </c>
      <c r="C1625" s="224" t="s">
        <v>7842</v>
      </c>
      <c r="D1625" s="221">
        <v>332.02</v>
      </c>
      <c r="E1625" s="324">
        <v>43159</v>
      </c>
      <c r="F1625" s="1">
        <v>23561627.379999999</v>
      </c>
      <c r="G1625" s="5">
        <v>2.2799999999999997E-2</v>
      </c>
      <c r="H1625" s="298">
        <v>44767.09</v>
      </c>
      <c r="I1625" s="10">
        <v>23561627.379999999</v>
      </c>
      <c r="J1625" s="11">
        <f t="shared" si="729"/>
        <v>2.2799999999999997E-2</v>
      </c>
      <c r="K1625" s="30">
        <f t="shared" si="730"/>
        <v>44767.092021999997</v>
      </c>
      <c r="L1625" s="29">
        <f t="shared" si="731"/>
        <v>2.0220000005792826E-3</v>
      </c>
      <c r="M1625" s="10">
        <f t="shared" si="732"/>
        <v>23561627.379999999</v>
      </c>
      <c r="N1625" s="5">
        <f>VLOOKUP(CONCATENATE(A1625,"-6"),'Restated Depr'!$B$6:$G$7674,6,0)</f>
        <v>2.2799999999999997E-2</v>
      </c>
      <c r="O1625" s="29">
        <f t="shared" si="733"/>
        <v>44767.092021999997</v>
      </c>
      <c r="P1625" s="29">
        <f t="shared" si="734"/>
        <v>0</v>
      </c>
      <c r="Q1625" t="s">
        <v>7819</v>
      </c>
    </row>
    <row r="1626" spans="1:18" hidden="1">
      <c r="A1626" t="s">
        <v>122</v>
      </c>
      <c r="B1626" t="s">
        <v>2097</v>
      </c>
      <c r="C1626" s="224" t="s">
        <v>7842</v>
      </c>
      <c r="D1626" s="221">
        <v>332.02</v>
      </c>
      <c r="E1626" s="324">
        <v>43190</v>
      </c>
      <c r="F1626" s="1">
        <v>23561627.379999999</v>
      </c>
      <c r="G1626" s="5">
        <v>2.2799999999999997E-2</v>
      </c>
      <c r="H1626" s="298">
        <v>44767.09</v>
      </c>
      <c r="I1626" s="10">
        <v>23561627.379999999</v>
      </c>
      <c r="J1626" s="11">
        <f t="shared" si="729"/>
        <v>2.2799999999999997E-2</v>
      </c>
      <c r="K1626" s="30">
        <f t="shared" si="730"/>
        <v>44767.092021999997</v>
      </c>
      <c r="L1626" s="29">
        <f t="shared" si="731"/>
        <v>2.0220000005792826E-3</v>
      </c>
      <c r="M1626" s="10">
        <f t="shared" si="732"/>
        <v>23561627.379999999</v>
      </c>
      <c r="N1626" s="5">
        <f>VLOOKUP(CONCATENATE(A1626,"-6"),'Restated Depr'!$B$6:$G$7674,6,0)</f>
        <v>2.2799999999999997E-2</v>
      </c>
      <c r="O1626" s="29">
        <f t="shared" si="733"/>
        <v>44767.092021999997</v>
      </c>
      <c r="P1626" s="29">
        <f t="shared" si="734"/>
        <v>0</v>
      </c>
      <c r="Q1626" t="s">
        <v>7819</v>
      </c>
    </row>
    <row r="1627" spans="1:18" hidden="1">
      <c r="A1627" t="s">
        <v>122</v>
      </c>
      <c r="B1627" t="s">
        <v>2098</v>
      </c>
      <c r="C1627" s="224" t="s">
        <v>7842</v>
      </c>
      <c r="D1627" s="221">
        <v>332.02</v>
      </c>
      <c r="E1627" s="324">
        <v>43220</v>
      </c>
      <c r="F1627" s="1">
        <v>23561627.379999999</v>
      </c>
      <c r="G1627" s="5">
        <v>2.2799999999999997E-2</v>
      </c>
      <c r="H1627" s="298">
        <v>44767.09</v>
      </c>
      <c r="I1627" s="10">
        <v>23561627.379999999</v>
      </c>
      <c r="J1627" s="11">
        <f t="shared" si="729"/>
        <v>2.2799999999999997E-2</v>
      </c>
      <c r="K1627" s="30">
        <f t="shared" si="730"/>
        <v>44767.092021999997</v>
      </c>
      <c r="L1627" s="29">
        <f t="shared" si="731"/>
        <v>2.0220000005792826E-3</v>
      </c>
      <c r="M1627" s="10">
        <f t="shared" si="732"/>
        <v>23561627.379999999</v>
      </c>
      <c r="N1627" s="5">
        <f>VLOOKUP(CONCATENATE(A1627,"-6"),'Restated Depr'!$B$6:$G$7674,6,0)</f>
        <v>2.2799999999999997E-2</v>
      </c>
      <c r="O1627" s="29">
        <f t="shared" si="733"/>
        <v>44767.092021999997</v>
      </c>
      <c r="P1627" s="29">
        <f t="shared" si="734"/>
        <v>0</v>
      </c>
      <c r="Q1627" t="s">
        <v>7819</v>
      </c>
    </row>
    <row r="1628" spans="1:18" hidden="1">
      <c r="A1628" t="s">
        <v>122</v>
      </c>
      <c r="B1628" t="s">
        <v>2099</v>
      </c>
      <c r="C1628" s="224" t="s">
        <v>7842</v>
      </c>
      <c r="D1628" s="221">
        <v>332.02</v>
      </c>
      <c r="E1628" s="324">
        <v>43251</v>
      </c>
      <c r="F1628" s="1">
        <v>23561627.379999999</v>
      </c>
      <c r="G1628" s="5">
        <v>2.2799999999999997E-2</v>
      </c>
      <c r="H1628" s="298">
        <v>44767.09</v>
      </c>
      <c r="I1628" s="10">
        <v>23561627.379999999</v>
      </c>
      <c r="J1628" s="11">
        <f t="shared" si="729"/>
        <v>2.2799999999999997E-2</v>
      </c>
      <c r="K1628" s="30">
        <f t="shared" si="730"/>
        <v>44767.092021999997</v>
      </c>
      <c r="L1628" s="29">
        <f t="shared" si="731"/>
        <v>2.0220000005792826E-3</v>
      </c>
      <c r="M1628" s="10">
        <f t="shared" si="732"/>
        <v>23561627.379999999</v>
      </c>
      <c r="N1628" s="5">
        <f>VLOOKUP(CONCATENATE(A1628,"-6"),'Restated Depr'!$B$6:$G$7674,6,0)</f>
        <v>2.2799999999999997E-2</v>
      </c>
      <c r="O1628" s="29">
        <f t="shared" si="733"/>
        <v>44767.092021999997</v>
      </c>
      <c r="P1628" s="29">
        <f t="shared" si="734"/>
        <v>0</v>
      </c>
      <c r="Q1628" t="s">
        <v>7819</v>
      </c>
    </row>
    <row r="1629" spans="1:18" hidden="1">
      <c r="A1629" t="s">
        <v>122</v>
      </c>
      <c r="B1629" t="s">
        <v>2100</v>
      </c>
      <c r="C1629" s="224" t="s">
        <v>7842</v>
      </c>
      <c r="D1629" s="221">
        <v>332.02</v>
      </c>
      <c r="E1629" s="324">
        <v>43281</v>
      </c>
      <c r="F1629" s="1">
        <v>23561627.379999999</v>
      </c>
      <c r="G1629" s="5">
        <v>2.2799999999999997E-2</v>
      </c>
      <c r="H1629" s="298">
        <v>44767.09</v>
      </c>
      <c r="I1629" s="10">
        <v>23561627.379999999</v>
      </c>
      <c r="J1629" s="11">
        <f t="shared" si="729"/>
        <v>2.2799999999999997E-2</v>
      </c>
      <c r="K1629" s="30">
        <f t="shared" si="730"/>
        <v>44767.092021999997</v>
      </c>
      <c r="L1629" s="29">
        <f t="shared" si="731"/>
        <v>2.0220000005792826E-3</v>
      </c>
      <c r="M1629" s="10">
        <f t="shared" si="732"/>
        <v>23561627.379999999</v>
      </c>
      <c r="N1629" s="5">
        <f>VLOOKUP(CONCATENATE(A1629,"-6"),'Restated Depr'!$B$6:$G$7674,6,0)</f>
        <v>2.2799999999999997E-2</v>
      </c>
      <c r="O1629" s="29">
        <f t="shared" si="733"/>
        <v>44767.092021999997</v>
      </c>
      <c r="P1629" s="29">
        <f t="shared" si="734"/>
        <v>0</v>
      </c>
      <c r="Q1629" t="s">
        <v>7819</v>
      </c>
      <c r="R1629" s="5"/>
    </row>
    <row r="1630" spans="1:18" ht="15.75" hidden="1" thickBot="1">
      <c r="A1630" t="s">
        <v>122</v>
      </c>
      <c r="C1630" s="224" t="s">
        <v>638</v>
      </c>
      <c r="D1630" s="22"/>
      <c r="E1630" s="323" t="s">
        <v>606</v>
      </c>
      <c r="F1630" s="1"/>
      <c r="G1630" s="5"/>
      <c r="H1630" s="310">
        <f>SUM(H1618:H1629)</f>
        <v>527387.74999999988</v>
      </c>
      <c r="I1630" s="10"/>
      <c r="J1630" s="10"/>
      <c r="K1630" s="32">
        <f>SUM(K1618:K1629)</f>
        <v>527387.75952233328</v>
      </c>
      <c r="L1630" s="28">
        <f>SUM(L1618:L1629)</f>
        <v>9.5223332828027196E-3</v>
      </c>
      <c r="M1630" s="10"/>
      <c r="N1630" s="5"/>
      <c r="O1630" s="28">
        <f>SUM(O1618:O1629)</f>
        <v>537205.10426399997</v>
      </c>
      <c r="P1630" s="28">
        <f>SUM(P1618:P1629)</f>
        <v>9817.3447416666531</v>
      </c>
    </row>
    <row r="1631" spans="1:18" hidden="1">
      <c r="A1631" t="s">
        <v>123</v>
      </c>
      <c r="B1631" t="s">
        <v>2101</v>
      </c>
      <c r="C1631" s="224" t="s">
        <v>7842</v>
      </c>
      <c r="D1631" s="221">
        <v>332.01</v>
      </c>
      <c r="E1631" s="324">
        <v>42947</v>
      </c>
      <c r="F1631" s="9">
        <v>15466592.189999999</v>
      </c>
      <c r="G1631" s="18">
        <v>5.9999999999999993E-3</v>
      </c>
      <c r="H1631" s="299">
        <v>7733.3</v>
      </c>
      <c r="I1631" s="15">
        <v>15466592.189999999</v>
      </c>
      <c r="J1631" s="11">
        <f t="shared" ref="J1631:J1642" si="735">G1631</f>
        <v>5.9999999999999993E-3</v>
      </c>
      <c r="K1631" s="31">
        <f t="shared" ref="K1631:K1642" si="736">I1631*J1631/12</f>
        <v>7733.2960949999988</v>
      </c>
      <c r="L1631" s="289">
        <f t="shared" ref="L1631:L1642" si="737">K1631-H1631</f>
        <v>-3.9050000013958197E-3</v>
      </c>
      <c r="M1631" s="15">
        <f t="shared" ref="M1631:M1642" si="738">I1631</f>
        <v>15466592.189999999</v>
      </c>
      <c r="N1631" s="5">
        <f>VLOOKUP(CONCATENATE(A1631,"-6"),'Restated Depr'!$B$6:$G$7674,6,0)</f>
        <v>2.2799999999999997E-2</v>
      </c>
      <c r="O1631" s="289">
        <f t="shared" ref="O1631:O1642" si="739">M1631*N1631/12</f>
        <v>29386.525160999998</v>
      </c>
      <c r="P1631" s="289">
        <f t="shared" ref="P1631:P1642" si="740">O1631-K1631</f>
        <v>21653.229066</v>
      </c>
      <c r="Q1631" t="s">
        <v>7819</v>
      </c>
    </row>
    <row r="1632" spans="1:18" hidden="1">
      <c r="A1632" t="s">
        <v>123</v>
      </c>
      <c r="B1632" t="s">
        <v>2102</v>
      </c>
      <c r="C1632" s="224" t="s">
        <v>7842</v>
      </c>
      <c r="D1632" s="221">
        <v>332.01</v>
      </c>
      <c r="E1632" s="324">
        <v>42978</v>
      </c>
      <c r="F1632" s="1">
        <v>15466592.189999999</v>
      </c>
      <c r="G1632" s="18">
        <v>5.9999999999999993E-3</v>
      </c>
      <c r="H1632" s="298">
        <v>7733.3</v>
      </c>
      <c r="I1632" s="10">
        <v>15466592.189999999</v>
      </c>
      <c r="J1632" s="11">
        <f t="shared" si="735"/>
        <v>5.9999999999999993E-3</v>
      </c>
      <c r="K1632" s="30">
        <f t="shared" si="736"/>
        <v>7733.2960949999988</v>
      </c>
      <c r="L1632" s="29">
        <f t="shared" si="737"/>
        <v>-3.9050000013958197E-3</v>
      </c>
      <c r="M1632" s="10">
        <f t="shared" si="738"/>
        <v>15466592.189999999</v>
      </c>
      <c r="N1632" s="5">
        <f>VLOOKUP(CONCATENATE(A1632,"-6"),'Restated Depr'!$B$6:$G$7674,6,0)</f>
        <v>2.2799999999999997E-2</v>
      </c>
      <c r="O1632" s="29">
        <f t="shared" si="739"/>
        <v>29386.525160999998</v>
      </c>
      <c r="P1632" s="29">
        <f t="shared" si="740"/>
        <v>21653.229066</v>
      </c>
      <c r="Q1632" t="s">
        <v>7819</v>
      </c>
    </row>
    <row r="1633" spans="1:18" hidden="1">
      <c r="A1633" t="s">
        <v>123</v>
      </c>
      <c r="B1633" t="s">
        <v>2103</v>
      </c>
      <c r="C1633" s="224" t="s">
        <v>7842</v>
      </c>
      <c r="D1633" s="221">
        <v>332.01</v>
      </c>
      <c r="E1633" s="324">
        <v>43008</v>
      </c>
      <c r="F1633" s="1">
        <v>15466592.189999999</v>
      </c>
      <c r="G1633" s="18">
        <v>5.9999999999999993E-3</v>
      </c>
      <c r="H1633" s="298">
        <v>7733.3</v>
      </c>
      <c r="I1633" s="10">
        <v>15466592.189999999</v>
      </c>
      <c r="J1633" s="11">
        <f t="shared" si="735"/>
        <v>5.9999999999999993E-3</v>
      </c>
      <c r="K1633" s="30">
        <f t="shared" si="736"/>
        <v>7733.2960949999988</v>
      </c>
      <c r="L1633" s="29">
        <f t="shared" si="737"/>
        <v>-3.9050000013958197E-3</v>
      </c>
      <c r="M1633" s="10">
        <f t="shared" si="738"/>
        <v>15466592.189999999</v>
      </c>
      <c r="N1633" s="5">
        <f>VLOOKUP(CONCATENATE(A1633,"-6"),'Restated Depr'!$B$6:$G$7674,6,0)</f>
        <v>2.2799999999999997E-2</v>
      </c>
      <c r="O1633" s="29">
        <f t="shared" si="739"/>
        <v>29386.525160999998</v>
      </c>
      <c r="P1633" s="29">
        <f t="shared" si="740"/>
        <v>21653.229066</v>
      </c>
      <c r="Q1633" t="s">
        <v>7819</v>
      </c>
    </row>
    <row r="1634" spans="1:18" hidden="1">
      <c r="A1634" t="s">
        <v>123</v>
      </c>
      <c r="B1634" t="s">
        <v>2104</v>
      </c>
      <c r="C1634" s="224" t="s">
        <v>7842</v>
      </c>
      <c r="D1634" s="221">
        <v>332.01</v>
      </c>
      <c r="E1634" s="324">
        <v>43039</v>
      </c>
      <c r="F1634" s="1">
        <v>15466592.189999999</v>
      </c>
      <c r="G1634" s="18">
        <v>5.9999999999999993E-3</v>
      </c>
      <c r="H1634" s="298">
        <v>7733.3</v>
      </c>
      <c r="I1634" s="10">
        <v>15466592.189999999</v>
      </c>
      <c r="J1634" s="11">
        <f t="shared" si="735"/>
        <v>5.9999999999999993E-3</v>
      </c>
      <c r="K1634" s="30">
        <f t="shared" si="736"/>
        <v>7733.2960949999988</v>
      </c>
      <c r="L1634" s="29">
        <f t="shared" si="737"/>
        <v>-3.9050000013958197E-3</v>
      </c>
      <c r="M1634" s="10">
        <f t="shared" si="738"/>
        <v>15466592.189999999</v>
      </c>
      <c r="N1634" s="5">
        <f>VLOOKUP(CONCATENATE(A1634,"-6"),'Restated Depr'!$B$6:$G$7674,6,0)</f>
        <v>2.2799999999999997E-2</v>
      </c>
      <c r="O1634" s="29">
        <f t="shared" si="739"/>
        <v>29386.525160999998</v>
      </c>
      <c r="P1634" s="29">
        <f t="shared" si="740"/>
        <v>21653.229066</v>
      </c>
      <c r="Q1634" t="s">
        <v>7819</v>
      </c>
    </row>
    <row r="1635" spans="1:18" hidden="1">
      <c r="A1635" t="s">
        <v>123</v>
      </c>
      <c r="B1635" t="s">
        <v>2105</v>
      </c>
      <c r="C1635" s="224" t="s">
        <v>7842</v>
      </c>
      <c r="D1635" s="221">
        <v>332.01</v>
      </c>
      <c r="E1635" s="324">
        <v>43069</v>
      </c>
      <c r="F1635" s="1">
        <v>15466592.189999999</v>
      </c>
      <c r="G1635" s="18">
        <v>5.9999999999999993E-3</v>
      </c>
      <c r="H1635" s="298">
        <v>7733.3</v>
      </c>
      <c r="I1635" s="10">
        <v>15466592.189999999</v>
      </c>
      <c r="J1635" s="11">
        <f t="shared" si="735"/>
        <v>5.9999999999999993E-3</v>
      </c>
      <c r="K1635" s="30">
        <f t="shared" si="736"/>
        <v>7733.2960949999988</v>
      </c>
      <c r="L1635" s="29">
        <f t="shared" si="737"/>
        <v>-3.9050000013958197E-3</v>
      </c>
      <c r="M1635" s="10">
        <f t="shared" si="738"/>
        <v>15466592.189999999</v>
      </c>
      <c r="N1635" s="5">
        <f>VLOOKUP(CONCATENATE(A1635,"-6"),'Restated Depr'!$B$6:$G$7674,6,0)</f>
        <v>2.2799999999999997E-2</v>
      </c>
      <c r="O1635" s="29">
        <f t="shared" si="739"/>
        <v>29386.525160999998</v>
      </c>
      <c r="P1635" s="29">
        <f t="shared" si="740"/>
        <v>21653.229066</v>
      </c>
      <c r="Q1635" t="s">
        <v>7819</v>
      </c>
    </row>
    <row r="1636" spans="1:18" hidden="1">
      <c r="A1636" t="s">
        <v>123</v>
      </c>
      <c r="B1636" t="s">
        <v>2106</v>
      </c>
      <c r="C1636" s="224" t="s">
        <v>7842</v>
      </c>
      <c r="D1636" s="221">
        <v>332.01</v>
      </c>
      <c r="E1636" s="324">
        <v>43100</v>
      </c>
      <c r="F1636" s="1">
        <v>15466592.189999999</v>
      </c>
      <c r="G1636" s="18">
        <v>1.3099999999999999E-2</v>
      </c>
      <c r="H1636" s="298">
        <v>16884.36</v>
      </c>
      <c r="I1636" s="10">
        <v>15466592.189999999</v>
      </c>
      <c r="J1636" s="11">
        <f t="shared" si="735"/>
        <v>1.3099999999999999E-2</v>
      </c>
      <c r="K1636" s="30">
        <f t="shared" si="736"/>
        <v>16884.363140749996</v>
      </c>
      <c r="L1636" s="29">
        <f t="shared" si="737"/>
        <v>3.1407499955093954E-3</v>
      </c>
      <c r="M1636" s="10">
        <f t="shared" si="738"/>
        <v>15466592.189999999</v>
      </c>
      <c r="N1636" s="5">
        <f>VLOOKUP(CONCATENATE(A1636,"-6"),'Restated Depr'!$B$6:$G$7674,6,0)</f>
        <v>2.2799999999999997E-2</v>
      </c>
      <c r="O1636" s="29">
        <f t="shared" si="739"/>
        <v>29386.525160999998</v>
      </c>
      <c r="P1636" s="29">
        <f t="shared" si="740"/>
        <v>12502.162020250002</v>
      </c>
      <c r="Q1636" t="s">
        <v>7819</v>
      </c>
    </row>
    <row r="1637" spans="1:18" hidden="1">
      <c r="A1637" t="s">
        <v>123</v>
      </c>
      <c r="B1637" t="s">
        <v>2107</v>
      </c>
      <c r="C1637" s="224" t="s">
        <v>7842</v>
      </c>
      <c r="D1637" s="221">
        <v>332.01</v>
      </c>
      <c r="E1637" s="324">
        <v>43131</v>
      </c>
      <c r="F1637" s="1">
        <v>15466592.189999999</v>
      </c>
      <c r="G1637" s="5">
        <v>2.2799999999999997E-2</v>
      </c>
      <c r="H1637" s="298">
        <v>29386.530000000002</v>
      </c>
      <c r="I1637" s="10">
        <v>15466592.189999999</v>
      </c>
      <c r="J1637" s="11">
        <f t="shared" si="735"/>
        <v>2.2799999999999997E-2</v>
      </c>
      <c r="K1637" s="30">
        <f t="shared" si="736"/>
        <v>29386.525160999998</v>
      </c>
      <c r="L1637" s="29">
        <f t="shared" si="737"/>
        <v>-4.8390000047220383E-3</v>
      </c>
      <c r="M1637" s="10">
        <f t="shared" si="738"/>
        <v>15466592.189999999</v>
      </c>
      <c r="N1637" s="5">
        <f>VLOOKUP(CONCATENATE(A1637,"-6"),'Restated Depr'!$B$6:$G$7674,6,0)</f>
        <v>2.2799999999999997E-2</v>
      </c>
      <c r="O1637" s="29">
        <f t="shared" si="739"/>
        <v>29386.525160999998</v>
      </c>
      <c r="P1637" s="29">
        <f t="shared" si="740"/>
        <v>0</v>
      </c>
      <c r="Q1637" t="s">
        <v>7819</v>
      </c>
    </row>
    <row r="1638" spans="1:18" hidden="1">
      <c r="A1638" t="s">
        <v>123</v>
      </c>
      <c r="B1638" t="s">
        <v>2108</v>
      </c>
      <c r="C1638" s="224" t="s">
        <v>7842</v>
      </c>
      <c r="D1638" s="221">
        <v>332.01</v>
      </c>
      <c r="E1638" s="324">
        <v>43159</v>
      </c>
      <c r="F1638" s="1">
        <v>15466592.189999999</v>
      </c>
      <c r="G1638" s="5">
        <v>2.2799999999999997E-2</v>
      </c>
      <c r="H1638" s="298">
        <v>29386.530000000002</v>
      </c>
      <c r="I1638" s="10">
        <v>15466592.189999999</v>
      </c>
      <c r="J1638" s="11">
        <f t="shared" si="735"/>
        <v>2.2799999999999997E-2</v>
      </c>
      <c r="K1638" s="30">
        <f t="shared" si="736"/>
        <v>29386.525160999998</v>
      </c>
      <c r="L1638" s="29">
        <f t="shared" si="737"/>
        <v>-4.8390000047220383E-3</v>
      </c>
      <c r="M1638" s="10">
        <f t="shared" si="738"/>
        <v>15466592.189999999</v>
      </c>
      <c r="N1638" s="5">
        <f>VLOOKUP(CONCATENATE(A1638,"-6"),'Restated Depr'!$B$6:$G$7674,6,0)</f>
        <v>2.2799999999999997E-2</v>
      </c>
      <c r="O1638" s="29">
        <f t="shared" si="739"/>
        <v>29386.525160999998</v>
      </c>
      <c r="P1638" s="29">
        <f t="shared" si="740"/>
        <v>0</v>
      </c>
      <c r="Q1638" t="s">
        <v>7819</v>
      </c>
    </row>
    <row r="1639" spans="1:18" hidden="1">
      <c r="A1639" t="s">
        <v>123</v>
      </c>
      <c r="B1639" t="s">
        <v>2109</v>
      </c>
      <c r="C1639" s="224" t="s">
        <v>7842</v>
      </c>
      <c r="D1639" s="221">
        <v>332.01</v>
      </c>
      <c r="E1639" s="324">
        <v>43190</v>
      </c>
      <c r="F1639" s="1">
        <v>15466592.189999999</v>
      </c>
      <c r="G1639" s="5">
        <v>2.2799999999999997E-2</v>
      </c>
      <c r="H1639" s="298">
        <v>29386.530000000002</v>
      </c>
      <c r="I1639" s="10">
        <v>15466592.189999999</v>
      </c>
      <c r="J1639" s="11">
        <f t="shared" si="735"/>
        <v>2.2799999999999997E-2</v>
      </c>
      <c r="K1639" s="30">
        <f t="shared" si="736"/>
        <v>29386.525160999998</v>
      </c>
      <c r="L1639" s="29">
        <f t="shared" si="737"/>
        <v>-4.8390000047220383E-3</v>
      </c>
      <c r="M1639" s="10">
        <f t="shared" si="738"/>
        <v>15466592.189999999</v>
      </c>
      <c r="N1639" s="5">
        <f>VLOOKUP(CONCATENATE(A1639,"-6"),'Restated Depr'!$B$6:$G$7674,6,0)</f>
        <v>2.2799999999999997E-2</v>
      </c>
      <c r="O1639" s="29">
        <f t="shared" si="739"/>
        <v>29386.525160999998</v>
      </c>
      <c r="P1639" s="29">
        <f t="shared" si="740"/>
        <v>0</v>
      </c>
      <c r="Q1639" t="s">
        <v>7819</v>
      </c>
    </row>
    <row r="1640" spans="1:18" hidden="1">
      <c r="A1640" t="s">
        <v>123</v>
      </c>
      <c r="B1640" t="s">
        <v>2110</v>
      </c>
      <c r="C1640" s="224" t="s">
        <v>7842</v>
      </c>
      <c r="D1640" s="221">
        <v>332.01</v>
      </c>
      <c r="E1640" s="324">
        <v>43220</v>
      </c>
      <c r="F1640" s="1">
        <v>15466592.189999999</v>
      </c>
      <c r="G1640" s="5">
        <v>2.2799999999999997E-2</v>
      </c>
      <c r="H1640" s="298">
        <v>29386.530000000002</v>
      </c>
      <c r="I1640" s="10">
        <v>15466592.189999999</v>
      </c>
      <c r="J1640" s="11">
        <f t="shared" si="735"/>
        <v>2.2799999999999997E-2</v>
      </c>
      <c r="K1640" s="30">
        <f t="shared" si="736"/>
        <v>29386.525160999998</v>
      </c>
      <c r="L1640" s="29">
        <f t="shared" si="737"/>
        <v>-4.8390000047220383E-3</v>
      </c>
      <c r="M1640" s="10">
        <f t="shared" si="738"/>
        <v>15466592.189999999</v>
      </c>
      <c r="N1640" s="5">
        <f>VLOOKUP(CONCATENATE(A1640,"-6"),'Restated Depr'!$B$6:$G$7674,6,0)</f>
        <v>2.2799999999999997E-2</v>
      </c>
      <c r="O1640" s="29">
        <f t="shared" si="739"/>
        <v>29386.525160999998</v>
      </c>
      <c r="P1640" s="29">
        <f t="shared" si="740"/>
        <v>0</v>
      </c>
      <c r="Q1640" t="s">
        <v>7819</v>
      </c>
    </row>
    <row r="1641" spans="1:18" hidden="1">
      <c r="A1641" t="s">
        <v>123</v>
      </c>
      <c r="B1641" t="s">
        <v>2111</v>
      </c>
      <c r="C1641" s="224" t="s">
        <v>7842</v>
      </c>
      <c r="D1641" s="221">
        <v>332.01</v>
      </c>
      <c r="E1641" s="324">
        <v>43251</v>
      </c>
      <c r="F1641" s="1">
        <v>15466592.189999999</v>
      </c>
      <c r="G1641" s="5">
        <v>2.2799999999999997E-2</v>
      </c>
      <c r="H1641" s="298">
        <v>29386.530000000002</v>
      </c>
      <c r="I1641" s="10">
        <v>15466592.189999999</v>
      </c>
      <c r="J1641" s="11">
        <f t="shared" si="735"/>
        <v>2.2799999999999997E-2</v>
      </c>
      <c r="K1641" s="30">
        <f t="shared" si="736"/>
        <v>29386.525160999998</v>
      </c>
      <c r="L1641" s="29">
        <f t="shared" si="737"/>
        <v>-4.8390000047220383E-3</v>
      </c>
      <c r="M1641" s="10">
        <f t="shared" si="738"/>
        <v>15466592.189999999</v>
      </c>
      <c r="N1641" s="5">
        <f>VLOOKUP(CONCATENATE(A1641,"-6"),'Restated Depr'!$B$6:$G$7674,6,0)</f>
        <v>2.2799999999999997E-2</v>
      </c>
      <c r="O1641" s="29">
        <f t="shared" si="739"/>
        <v>29386.525160999998</v>
      </c>
      <c r="P1641" s="29">
        <f t="shared" si="740"/>
        <v>0</v>
      </c>
      <c r="Q1641" t="s">
        <v>7819</v>
      </c>
    </row>
    <row r="1642" spans="1:18" hidden="1">
      <c r="A1642" t="s">
        <v>123</v>
      </c>
      <c r="B1642" t="s">
        <v>2112</v>
      </c>
      <c r="C1642" s="224" t="s">
        <v>7842</v>
      </c>
      <c r="D1642" s="221">
        <v>332.01</v>
      </c>
      <c r="E1642" s="324">
        <v>43281</v>
      </c>
      <c r="F1642" s="1">
        <v>15466592.189999999</v>
      </c>
      <c r="G1642" s="5">
        <v>2.2799999999999997E-2</v>
      </c>
      <c r="H1642" s="298">
        <v>29386.530000000002</v>
      </c>
      <c r="I1642" s="10">
        <v>15466592.189999999</v>
      </c>
      <c r="J1642" s="11">
        <f t="shared" si="735"/>
        <v>2.2799999999999997E-2</v>
      </c>
      <c r="K1642" s="30">
        <f t="shared" si="736"/>
        <v>29386.525160999998</v>
      </c>
      <c r="L1642" s="29">
        <f t="shared" si="737"/>
        <v>-4.8390000047220383E-3</v>
      </c>
      <c r="M1642" s="10">
        <f t="shared" si="738"/>
        <v>15466592.189999999</v>
      </c>
      <c r="N1642" s="5">
        <f>VLOOKUP(CONCATENATE(A1642,"-6"),'Restated Depr'!$B$6:$G$7674,6,0)</f>
        <v>2.2799999999999997E-2</v>
      </c>
      <c r="O1642" s="29">
        <f t="shared" si="739"/>
        <v>29386.525160999998</v>
      </c>
      <c r="P1642" s="29">
        <f t="shared" si="740"/>
        <v>0</v>
      </c>
      <c r="Q1642" t="s">
        <v>7819</v>
      </c>
      <c r="R1642" s="5"/>
    </row>
    <row r="1643" spans="1:18" ht="15.75" hidden="1" thickBot="1">
      <c r="A1643" t="s">
        <v>123</v>
      </c>
      <c r="C1643" s="224" t="s">
        <v>638</v>
      </c>
      <c r="D1643" s="22"/>
      <c r="E1643" s="323" t="s">
        <v>606</v>
      </c>
      <c r="F1643" s="1"/>
      <c r="G1643" s="5"/>
      <c r="H1643" s="310">
        <f>SUM(H1631:H1642)</f>
        <v>231870.04</v>
      </c>
      <c r="I1643" s="10"/>
      <c r="J1643" s="10"/>
      <c r="K1643" s="32">
        <f>SUM(K1631:K1642)</f>
        <v>231869.99458174998</v>
      </c>
      <c r="L1643" s="28">
        <f>SUM(L1631:L1642)</f>
        <v>-4.5418250039801933E-2</v>
      </c>
      <c r="M1643" s="10"/>
      <c r="N1643" s="5"/>
      <c r="O1643" s="28">
        <f>SUM(O1631:O1642)</f>
        <v>352638.30193199986</v>
      </c>
      <c r="P1643" s="28">
        <f>SUM(P1631:P1642)</f>
        <v>120768.30735025</v>
      </c>
    </row>
    <row r="1644" spans="1:18" hidden="1">
      <c r="A1644" t="s">
        <v>124</v>
      </c>
      <c r="B1644" t="s">
        <v>2113</v>
      </c>
      <c r="C1644" s="224" t="s">
        <v>7842</v>
      </c>
      <c r="D1644" s="221">
        <v>332.04</v>
      </c>
      <c r="E1644" s="324">
        <v>42947</v>
      </c>
      <c r="F1644" s="9">
        <v>813257.52</v>
      </c>
      <c r="G1644" s="18">
        <v>2.7200000000000002E-2</v>
      </c>
      <c r="H1644" s="299">
        <v>1843.39</v>
      </c>
      <c r="I1644" s="15">
        <v>813257.52</v>
      </c>
      <c r="J1644" s="11">
        <f t="shared" ref="J1644:J1655" si="741">G1644</f>
        <v>2.7200000000000002E-2</v>
      </c>
      <c r="K1644" s="31">
        <f t="shared" ref="K1644:K1655" si="742">I1644*J1644/12</f>
        <v>1843.3837120000001</v>
      </c>
      <c r="L1644" s="289">
        <f t="shared" ref="L1644:L1655" si="743">K1644-H1644</f>
        <v>-6.2880000000404834E-3</v>
      </c>
      <c r="M1644" s="15">
        <f t="shared" ref="M1644:M1655" si="744">I1644</f>
        <v>813257.52</v>
      </c>
      <c r="N1644" s="5">
        <f>VLOOKUP(CONCATENATE(A1644,"-6"),'Restated Depr'!$B$6:$G$7674,6,0)</f>
        <v>3.5499999999999997E-2</v>
      </c>
      <c r="O1644" s="289">
        <f t="shared" ref="O1644:O1655" si="745">M1644*N1644/12</f>
        <v>2405.8868299999999</v>
      </c>
      <c r="P1644" s="289">
        <f t="shared" ref="P1644:P1655" si="746">O1644-K1644</f>
        <v>562.50311799999986</v>
      </c>
      <c r="Q1644" t="s">
        <v>7819</v>
      </c>
    </row>
    <row r="1645" spans="1:18" hidden="1">
      <c r="A1645" t="s">
        <v>124</v>
      </c>
      <c r="B1645" t="s">
        <v>2114</v>
      </c>
      <c r="C1645" s="224" t="s">
        <v>7842</v>
      </c>
      <c r="D1645" s="221">
        <v>332.04</v>
      </c>
      <c r="E1645" s="324">
        <v>42978</v>
      </c>
      <c r="F1645" s="1">
        <v>813257.52</v>
      </c>
      <c r="G1645" s="18">
        <v>2.7200000000000002E-2</v>
      </c>
      <c r="H1645" s="298">
        <v>1843.39</v>
      </c>
      <c r="I1645" s="10">
        <v>813257.52</v>
      </c>
      <c r="J1645" s="11">
        <f t="shared" si="741"/>
        <v>2.7200000000000002E-2</v>
      </c>
      <c r="K1645" s="30">
        <f t="shared" si="742"/>
        <v>1843.3837120000001</v>
      </c>
      <c r="L1645" s="29">
        <f t="shared" si="743"/>
        <v>-6.2880000000404834E-3</v>
      </c>
      <c r="M1645" s="10">
        <f t="shared" si="744"/>
        <v>813257.52</v>
      </c>
      <c r="N1645" s="5">
        <f>VLOOKUP(CONCATENATE(A1645,"-6"),'Restated Depr'!$B$6:$G$7674,6,0)</f>
        <v>3.5499999999999997E-2</v>
      </c>
      <c r="O1645" s="29">
        <f t="shared" si="745"/>
        <v>2405.8868299999999</v>
      </c>
      <c r="P1645" s="29">
        <f t="shared" si="746"/>
        <v>562.50311799999986</v>
      </c>
      <c r="Q1645" t="s">
        <v>7819</v>
      </c>
    </row>
    <row r="1646" spans="1:18" hidden="1">
      <c r="A1646" t="s">
        <v>124</v>
      </c>
      <c r="B1646" t="s">
        <v>2115</v>
      </c>
      <c r="C1646" s="224" t="s">
        <v>7842</v>
      </c>
      <c r="D1646" s="221">
        <v>332.04</v>
      </c>
      <c r="E1646" s="324">
        <v>43008</v>
      </c>
      <c r="F1646" s="1">
        <v>813257.52</v>
      </c>
      <c r="G1646" s="18">
        <v>2.7200000000000002E-2</v>
      </c>
      <c r="H1646" s="298">
        <v>1843.39</v>
      </c>
      <c r="I1646" s="10">
        <v>813257.52</v>
      </c>
      <c r="J1646" s="11">
        <f t="shared" si="741"/>
        <v>2.7200000000000002E-2</v>
      </c>
      <c r="K1646" s="30">
        <f t="shared" si="742"/>
        <v>1843.3837120000001</v>
      </c>
      <c r="L1646" s="29">
        <f t="shared" si="743"/>
        <v>-6.2880000000404834E-3</v>
      </c>
      <c r="M1646" s="10">
        <f t="shared" si="744"/>
        <v>813257.52</v>
      </c>
      <c r="N1646" s="5">
        <f>VLOOKUP(CONCATENATE(A1646,"-6"),'Restated Depr'!$B$6:$G$7674,6,0)</f>
        <v>3.5499999999999997E-2</v>
      </c>
      <c r="O1646" s="29">
        <f t="shared" si="745"/>
        <v>2405.8868299999999</v>
      </c>
      <c r="P1646" s="29">
        <f t="shared" si="746"/>
        <v>562.50311799999986</v>
      </c>
      <c r="Q1646" t="s">
        <v>7819</v>
      </c>
    </row>
    <row r="1647" spans="1:18" hidden="1">
      <c r="A1647" t="s">
        <v>124</v>
      </c>
      <c r="B1647" t="s">
        <v>2116</v>
      </c>
      <c r="C1647" s="224" t="s">
        <v>7842</v>
      </c>
      <c r="D1647" s="221">
        <v>332.04</v>
      </c>
      <c r="E1647" s="324">
        <v>43039</v>
      </c>
      <c r="F1647" s="1">
        <v>813257.52</v>
      </c>
      <c r="G1647" s="18">
        <v>2.7200000000000002E-2</v>
      </c>
      <c r="H1647" s="298">
        <v>1843.39</v>
      </c>
      <c r="I1647" s="10">
        <v>813257.52</v>
      </c>
      <c r="J1647" s="11">
        <f t="shared" si="741"/>
        <v>2.7200000000000002E-2</v>
      </c>
      <c r="K1647" s="30">
        <f t="shared" si="742"/>
        <v>1843.3837120000001</v>
      </c>
      <c r="L1647" s="29">
        <f t="shared" si="743"/>
        <v>-6.2880000000404834E-3</v>
      </c>
      <c r="M1647" s="10">
        <f t="shared" si="744"/>
        <v>813257.52</v>
      </c>
      <c r="N1647" s="5">
        <f>VLOOKUP(CONCATENATE(A1647,"-6"),'Restated Depr'!$B$6:$G$7674,6,0)</f>
        <v>3.5499999999999997E-2</v>
      </c>
      <c r="O1647" s="29">
        <f t="shared" si="745"/>
        <v>2405.8868299999999</v>
      </c>
      <c r="P1647" s="29">
        <f t="shared" si="746"/>
        <v>562.50311799999986</v>
      </c>
      <c r="Q1647" t="s">
        <v>7819</v>
      </c>
    </row>
    <row r="1648" spans="1:18" hidden="1">
      <c r="A1648" t="s">
        <v>124</v>
      </c>
      <c r="B1648" t="s">
        <v>2117</v>
      </c>
      <c r="C1648" s="224" t="s">
        <v>7842</v>
      </c>
      <c r="D1648" s="221">
        <v>332.04</v>
      </c>
      <c r="E1648" s="324">
        <v>43069</v>
      </c>
      <c r="F1648" s="1">
        <v>813257.52</v>
      </c>
      <c r="G1648" s="18">
        <v>2.7200000000000002E-2</v>
      </c>
      <c r="H1648" s="298">
        <v>1843.39</v>
      </c>
      <c r="I1648" s="10">
        <v>813257.52</v>
      </c>
      <c r="J1648" s="11">
        <f t="shared" si="741"/>
        <v>2.7200000000000002E-2</v>
      </c>
      <c r="K1648" s="30">
        <f t="shared" si="742"/>
        <v>1843.3837120000001</v>
      </c>
      <c r="L1648" s="29">
        <f t="shared" si="743"/>
        <v>-6.2880000000404834E-3</v>
      </c>
      <c r="M1648" s="10">
        <f t="shared" si="744"/>
        <v>813257.52</v>
      </c>
      <c r="N1648" s="5">
        <f>VLOOKUP(CONCATENATE(A1648,"-6"),'Restated Depr'!$B$6:$G$7674,6,0)</f>
        <v>3.5499999999999997E-2</v>
      </c>
      <c r="O1648" s="29">
        <f t="shared" si="745"/>
        <v>2405.8868299999999</v>
      </c>
      <c r="P1648" s="29">
        <f t="shared" si="746"/>
        <v>562.50311799999986</v>
      </c>
      <c r="Q1648" t="s">
        <v>7819</v>
      </c>
    </row>
    <row r="1649" spans="1:18" hidden="1">
      <c r="A1649" t="s">
        <v>124</v>
      </c>
      <c r="B1649" t="s">
        <v>2118</v>
      </c>
      <c r="C1649" s="224" t="s">
        <v>7842</v>
      </c>
      <c r="D1649" s="221">
        <v>332.04</v>
      </c>
      <c r="E1649" s="324">
        <v>43100</v>
      </c>
      <c r="F1649" s="1">
        <v>813257.52</v>
      </c>
      <c r="G1649" s="18">
        <v>3.0699999999999998E-2</v>
      </c>
      <c r="H1649" s="298">
        <v>2080.58</v>
      </c>
      <c r="I1649" s="10">
        <v>813257.52</v>
      </c>
      <c r="J1649" s="11">
        <f t="shared" si="741"/>
        <v>3.0699999999999998E-2</v>
      </c>
      <c r="K1649" s="30">
        <f t="shared" si="742"/>
        <v>2080.5838220000001</v>
      </c>
      <c r="L1649" s="29">
        <f t="shared" si="743"/>
        <v>3.8220000001274457E-3</v>
      </c>
      <c r="M1649" s="10">
        <f t="shared" si="744"/>
        <v>813257.52</v>
      </c>
      <c r="N1649" s="5">
        <f>VLOOKUP(CONCATENATE(A1649,"-6"),'Restated Depr'!$B$6:$G$7674,6,0)</f>
        <v>3.5499999999999997E-2</v>
      </c>
      <c r="O1649" s="29">
        <f t="shared" si="745"/>
        <v>2405.8868299999999</v>
      </c>
      <c r="P1649" s="29">
        <f t="shared" si="746"/>
        <v>325.30300799999986</v>
      </c>
      <c r="Q1649" t="s">
        <v>7819</v>
      </c>
    </row>
    <row r="1650" spans="1:18" hidden="1">
      <c r="A1650" t="s">
        <v>124</v>
      </c>
      <c r="B1650" t="s">
        <v>2119</v>
      </c>
      <c r="C1650" s="224" t="s">
        <v>7842</v>
      </c>
      <c r="D1650" s="221">
        <v>332.04</v>
      </c>
      <c r="E1650" s="324">
        <v>43131</v>
      </c>
      <c r="F1650" s="1">
        <v>813257.52</v>
      </c>
      <c r="G1650" s="5">
        <v>3.5499999999999997E-2</v>
      </c>
      <c r="H1650" s="298">
        <v>2405.8900000000003</v>
      </c>
      <c r="I1650" s="10">
        <v>813257.52</v>
      </c>
      <c r="J1650" s="11">
        <f t="shared" si="741"/>
        <v>3.5499999999999997E-2</v>
      </c>
      <c r="K1650" s="30">
        <f t="shared" si="742"/>
        <v>2405.8868299999999</v>
      </c>
      <c r="L1650" s="29">
        <f t="shared" si="743"/>
        <v>-3.1700000004093454E-3</v>
      </c>
      <c r="M1650" s="10">
        <f t="shared" si="744"/>
        <v>813257.52</v>
      </c>
      <c r="N1650" s="5">
        <f>VLOOKUP(CONCATENATE(A1650,"-6"),'Restated Depr'!$B$6:$G$7674,6,0)</f>
        <v>3.5499999999999997E-2</v>
      </c>
      <c r="O1650" s="29">
        <f t="shared" si="745"/>
        <v>2405.8868299999999</v>
      </c>
      <c r="P1650" s="29">
        <f t="shared" si="746"/>
        <v>0</v>
      </c>
      <c r="Q1650" t="s">
        <v>7819</v>
      </c>
    </row>
    <row r="1651" spans="1:18" hidden="1">
      <c r="A1651" t="s">
        <v>124</v>
      </c>
      <c r="B1651" t="s">
        <v>2120</v>
      </c>
      <c r="C1651" s="224" t="s">
        <v>7842</v>
      </c>
      <c r="D1651" s="221">
        <v>332.04</v>
      </c>
      <c r="E1651" s="324">
        <v>43159</v>
      </c>
      <c r="F1651" s="1">
        <v>813257.52</v>
      </c>
      <c r="G1651" s="5">
        <v>3.5499999999999997E-2</v>
      </c>
      <c r="H1651" s="298">
        <v>2405.8900000000003</v>
      </c>
      <c r="I1651" s="10">
        <v>813257.52</v>
      </c>
      <c r="J1651" s="11">
        <f t="shared" si="741"/>
        <v>3.5499999999999997E-2</v>
      </c>
      <c r="K1651" s="30">
        <f t="shared" si="742"/>
        <v>2405.8868299999999</v>
      </c>
      <c r="L1651" s="29">
        <f t="shared" si="743"/>
        <v>-3.1700000004093454E-3</v>
      </c>
      <c r="M1651" s="10">
        <f t="shared" si="744"/>
        <v>813257.52</v>
      </c>
      <c r="N1651" s="5">
        <f>VLOOKUP(CONCATENATE(A1651,"-6"),'Restated Depr'!$B$6:$G$7674,6,0)</f>
        <v>3.5499999999999997E-2</v>
      </c>
      <c r="O1651" s="29">
        <f t="shared" si="745"/>
        <v>2405.8868299999999</v>
      </c>
      <c r="P1651" s="29">
        <f t="shared" si="746"/>
        <v>0</v>
      </c>
      <c r="Q1651" t="s">
        <v>7819</v>
      </c>
    </row>
    <row r="1652" spans="1:18" hidden="1">
      <c r="A1652" t="s">
        <v>124</v>
      </c>
      <c r="B1652" t="s">
        <v>2121</v>
      </c>
      <c r="C1652" s="224" t="s">
        <v>7842</v>
      </c>
      <c r="D1652" s="221">
        <v>332.04</v>
      </c>
      <c r="E1652" s="324">
        <v>43190</v>
      </c>
      <c r="F1652" s="1">
        <v>813257.52</v>
      </c>
      <c r="G1652" s="5">
        <v>3.5499999999999997E-2</v>
      </c>
      <c r="H1652" s="298">
        <v>2405.8900000000003</v>
      </c>
      <c r="I1652" s="10">
        <v>813257.52</v>
      </c>
      <c r="J1652" s="11">
        <f t="shared" si="741"/>
        <v>3.5499999999999997E-2</v>
      </c>
      <c r="K1652" s="30">
        <f t="shared" si="742"/>
        <v>2405.8868299999999</v>
      </c>
      <c r="L1652" s="29">
        <f t="shared" si="743"/>
        <v>-3.1700000004093454E-3</v>
      </c>
      <c r="M1652" s="10">
        <f t="shared" si="744"/>
        <v>813257.52</v>
      </c>
      <c r="N1652" s="5">
        <f>VLOOKUP(CONCATENATE(A1652,"-6"),'Restated Depr'!$B$6:$G$7674,6,0)</f>
        <v>3.5499999999999997E-2</v>
      </c>
      <c r="O1652" s="29">
        <f t="shared" si="745"/>
        <v>2405.8868299999999</v>
      </c>
      <c r="P1652" s="29">
        <f t="shared" si="746"/>
        <v>0</v>
      </c>
      <c r="Q1652" t="s">
        <v>7819</v>
      </c>
    </row>
    <row r="1653" spans="1:18" hidden="1">
      <c r="A1653" t="s">
        <v>124</v>
      </c>
      <c r="B1653" t="s">
        <v>2122</v>
      </c>
      <c r="C1653" s="224" t="s">
        <v>7842</v>
      </c>
      <c r="D1653" s="221">
        <v>332.04</v>
      </c>
      <c r="E1653" s="324">
        <v>43220</v>
      </c>
      <c r="F1653" s="1">
        <v>813257.52</v>
      </c>
      <c r="G1653" s="5">
        <v>3.5499999999999997E-2</v>
      </c>
      <c r="H1653" s="298">
        <v>2405.8900000000003</v>
      </c>
      <c r="I1653" s="10">
        <v>813257.52</v>
      </c>
      <c r="J1653" s="11">
        <f t="shared" si="741"/>
        <v>3.5499999999999997E-2</v>
      </c>
      <c r="K1653" s="30">
        <f t="shared" si="742"/>
        <v>2405.8868299999999</v>
      </c>
      <c r="L1653" s="29">
        <f t="shared" si="743"/>
        <v>-3.1700000004093454E-3</v>
      </c>
      <c r="M1653" s="10">
        <f t="shared" si="744"/>
        <v>813257.52</v>
      </c>
      <c r="N1653" s="5">
        <f>VLOOKUP(CONCATENATE(A1653,"-6"),'Restated Depr'!$B$6:$G$7674,6,0)</f>
        <v>3.5499999999999997E-2</v>
      </c>
      <c r="O1653" s="29">
        <f t="shared" si="745"/>
        <v>2405.8868299999999</v>
      </c>
      <c r="P1653" s="29">
        <f t="shared" si="746"/>
        <v>0</v>
      </c>
      <c r="Q1653" t="s">
        <v>7819</v>
      </c>
    </row>
    <row r="1654" spans="1:18" hidden="1">
      <c r="A1654" t="s">
        <v>124</v>
      </c>
      <c r="B1654" t="s">
        <v>2123</v>
      </c>
      <c r="C1654" s="224" t="s">
        <v>7842</v>
      </c>
      <c r="D1654" s="221">
        <v>332.04</v>
      </c>
      <c r="E1654" s="324">
        <v>43251</v>
      </c>
      <c r="F1654" s="1">
        <v>813257.52</v>
      </c>
      <c r="G1654" s="5">
        <v>3.5499999999999997E-2</v>
      </c>
      <c r="H1654" s="298">
        <v>2405.8900000000003</v>
      </c>
      <c r="I1654" s="10">
        <v>813257.52</v>
      </c>
      <c r="J1654" s="11">
        <f t="shared" si="741"/>
        <v>3.5499999999999997E-2</v>
      </c>
      <c r="K1654" s="30">
        <f t="shared" si="742"/>
        <v>2405.8868299999999</v>
      </c>
      <c r="L1654" s="29">
        <f t="shared" si="743"/>
        <v>-3.1700000004093454E-3</v>
      </c>
      <c r="M1654" s="10">
        <f t="shared" si="744"/>
        <v>813257.52</v>
      </c>
      <c r="N1654" s="5">
        <f>VLOOKUP(CONCATENATE(A1654,"-6"),'Restated Depr'!$B$6:$G$7674,6,0)</f>
        <v>3.5499999999999997E-2</v>
      </c>
      <c r="O1654" s="29">
        <f t="shared" si="745"/>
        <v>2405.8868299999999</v>
      </c>
      <c r="P1654" s="29">
        <f t="shared" si="746"/>
        <v>0</v>
      </c>
      <c r="Q1654" t="s">
        <v>7819</v>
      </c>
    </row>
    <row r="1655" spans="1:18" hidden="1">
      <c r="A1655" t="s">
        <v>124</v>
      </c>
      <c r="B1655" t="s">
        <v>2124</v>
      </c>
      <c r="C1655" s="224" t="s">
        <v>7842</v>
      </c>
      <c r="D1655" s="221">
        <v>332.04</v>
      </c>
      <c r="E1655" s="324">
        <v>43281</v>
      </c>
      <c r="F1655" s="1">
        <v>813257.52</v>
      </c>
      <c r="G1655" s="5">
        <v>3.5499999999999997E-2</v>
      </c>
      <c r="H1655" s="298">
        <v>2405.8900000000003</v>
      </c>
      <c r="I1655" s="10">
        <v>813257.52</v>
      </c>
      <c r="J1655" s="11">
        <f t="shared" si="741"/>
        <v>3.5499999999999997E-2</v>
      </c>
      <c r="K1655" s="30">
        <f t="shared" si="742"/>
        <v>2405.8868299999999</v>
      </c>
      <c r="L1655" s="29">
        <f t="shared" si="743"/>
        <v>-3.1700000004093454E-3</v>
      </c>
      <c r="M1655" s="10">
        <f t="shared" si="744"/>
        <v>813257.52</v>
      </c>
      <c r="N1655" s="5">
        <f>VLOOKUP(CONCATENATE(A1655,"-6"),'Restated Depr'!$B$6:$G$7674,6,0)</f>
        <v>3.5499999999999997E-2</v>
      </c>
      <c r="O1655" s="29">
        <f t="shared" si="745"/>
        <v>2405.8868299999999</v>
      </c>
      <c r="P1655" s="29">
        <f t="shared" si="746"/>
        <v>0</v>
      </c>
      <c r="Q1655" t="s">
        <v>7819</v>
      </c>
      <c r="R1655" s="5"/>
    </row>
    <row r="1656" spans="1:18" ht="15.75" hidden="1" thickBot="1">
      <c r="A1656" t="s">
        <v>124</v>
      </c>
      <c r="C1656" s="224" t="s">
        <v>638</v>
      </c>
      <c r="D1656" s="22"/>
      <c r="E1656" s="323" t="s">
        <v>606</v>
      </c>
      <c r="F1656" s="1"/>
      <c r="G1656" s="5"/>
      <c r="H1656" s="310">
        <f>SUM(H1644:H1655)</f>
        <v>25732.87</v>
      </c>
      <c r="I1656" s="10"/>
      <c r="J1656" s="10"/>
      <c r="K1656" s="32">
        <f>SUM(K1644:K1655)</f>
        <v>25732.823361999999</v>
      </c>
      <c r="L1656" s="28">
        <f>SUM(L1644:L1655)</f>
        <v>-4.6638000002531044E-2</v>
      </c>
      <c r="M1656" s="10"/>
      <c r="N1656" s="5"/>
      <c r="O1656" s="28">
        <f>SUM(O1644:O1655)</f>
        <v>28870.641959999997</v>
      </c>
      <c r="P1656" s="28">
        <f>SUM(P1644:P1655)</f>
        <v>3137.8185979999989</v>
      </c>
    </row>
    <row r="1657" spans="1:18" hidden="1">
      <c r="A1657" t="s">
        <v>125</v>
      </c>
      <c r="B1657" t="s">
        <v>2125</v>
      </c>
      <c r="C1657" s="224" t="s">
        <v>7842</v>
      </c>
      <c r="D1657" s="221">
        <v>332.06</v>
      </c>
      <c r="E1657" s="324">
        <v>42947</v>
      </c>
      <c r="F1657" s="9">
        <v>347115.7</v>
      </c>
      <c r="G1657" s="18">
        <v>2.1699999999999997E-2</v>
      </c>
      <c r="H1657" s="299">
        <v>627.70000000000005</v>
      </c>
      <c r="I1657" s="15">
        <v>347115.7</v>
      </c>
      <c r="J1657" s="11">
        <f t="shared" ref="J1657:J1668" si="747">G1657</f>
        <v>2.1699999999999997E-2</v>
      </c>
      <c r="K1657" s="31">
        <f t="shared" ref="K1657:K1668" si="748">I1657*J1657/12</f>
        <v>627.70089083333323</v>
      </c>
      <c r="L1657" s="289">
        <f t="shared" ref="L1657:L1668" si="749">K1657-H1657</f>
        <v>8.9083333318740188E-4</v>
      </c>
      <c r="M1657" s="15">
        <f t="shared" ref="M1657:M1668" si="750">I1657</f>
        <v>347115.7</v>
      </c>
      <c r="N1657" s="5">
        <f>VLOOKUP(CONCATENATE(A1657,"-6"),'Restated Depr'!$B$6:$G$7674,6,0)</f>
        <v>3.61E-2</v>
      </c>
      <c r="O1657" s="289">
        <f t="shared" ref="O1657:O1668" si="751">M1657*N1657/12</f>
        <v>1044.2397308333334</v>
      </c>
      <c r="P1657" s="289">
        <f t="shared" ref="P1657:P1668" si="752">O1657-K1657</f>
        <v>416.53884000000016</v>
      </c>
      <c r="Q1657" t="s">
        <v>7819</v>
      </c>
    </row>
    <row r="1658" spans="1:18" hidden="1">
      <c r="A1658" t="s">
        <v>125</v>
      </c>
      <c r="B1658" t="s">
        <v>2126</v>
      </c>
      <c r="C1658" s="224" t="s">
        <v>7842</v>
      </c>
      <c r="D1658" s="221">
        <v>332.06</v>
      </c>
      <c r="E1658" s="324">
        <v>42978</v>
      </c>
      <c r="F1658" s="1">
        <v>347115.7</v>
      </c>
      <c r="G1658" s="18">
        <v>2.1699999999999997E-2</v>
      </c>
      <c r="H1658" s="298">
        <v>627.70000000000005</v>
      </c>
      <c r="I1658" s="10">
        <v>347115.7</v>
      </c>
      <c r="J1658" s="11">
        <f t="shared" si="747"/>
        <v>2.1699999999999997E-2</v>
      </c>
      <c r="K1658" s="30">
        <f t="shared" si="748"/>
        <v>627.70089083333323</v>
      </c>
      <c r="L1658" s="29">
        <f t="shared" si="749"/>
        <v>8.9083333318740188E-4</v>
      </c>
      <c r="M1658" s="10">
        <f t="shared" si="750"/>
        <v>347115.7</v>
      </c>
      <c r="N1658" s="5">
        <f>VLOOKUP(CONCATENATE(A1658,"-6"),'Restated Depr'!$B$6:$G$7674,6,0)</f>
        <v>3.61E-2</v>
      </c>
      <c r="O1658" s="29">
        <f t="shared" si="751"/>
        <v>1044.2397308333334</v>
      </c>
      <c r="P1658" s="29">
        <f t="shared" si="752"/>
        <v>416.53884000000016</v>
      </c>
      <c r="Q1658" t="s">
        <v>7819</v>
      </c>
    </row>
    <row r="1659" spans="1:18" hidden="1">
      <c r="A1659" t="s">
        <v>125</v>
      </c>
      <c r="B1659" t="s">
        <v>2127</v>
      </c>
      <c r="C1659" s="224" t="s">
        <v>7842</v>
      </c>
      <c r="D1659" s="221">
        <v>332.06</v>
      </c>
      <c r="E1659" s="324">
        <v>43008</v>
      </c>
      <c r="F1659" s="1">
        <v>347115.7</v>
      </c>
      <c r="G1659" s="18">
        <v>2.1699999999999997E-2</v>
      </c>
      <c r="H1659" s="298">
        <v>627.70000000000005</v>
      </c>
      <c r="I1659" s="10">
        <v>347115.7</v>
      </c>
      <c r="J1659" s="11">
        <f t="shared" si="747"/>
        <v>2.1699999999999997E-2</v>
      </c>
      <c r="K1659" s="30">
        <f t="shared" si="748"/>
        <v>627.70089083333323</v>
      </c>
      <c r="L1659" s="29">
        <f t="shared" si="749"/>
        <v>8.9083333318740188E-4</v>
      </c>
      <c r="M1659" s="10">
        <f t="shared" si="750"/>
        <v>347115.7</v>
      </c>
      <c r="N1659" s="5">
        <f>VLOOKUP(CONCATENATE(A1659,"-6"),'Restated Depr'!$B$6:$G$7674,6,0)</f>
        <v>3.61E-2</v>
      </c>
      <c r="O1659" s="29">
        <f t="shared" si="751"/>
        <v>1044.2397308333334</v>
      </c>
      <c r="P1659" s="29">
        <f t="shared" si="752"/>
        <v>416.53884000000016</v>
      </c>
      <c r="Q1659" t="s">
        <v>7819</v>
      </c>
    </row>
    <row r="1660" spans="1:18" hidden="1">
      <c r="A1660" t="s">
        <v>125</v>
      </c>
      <c r="B1660" t="s">
        <v>2128</v>
      </c>
      <c r="C1660" s="224" t="s">
        <v>7842</v>
      </c>
      <c r="D1660" s="221">
        <v>332.06</v>
      </c>
      <c r="E1660" s="324">
        <v>43039</v>
      </c>
      <c r="F1660" s="1">
        <v>347115.7</v>
      </c>
      <c r="G1660" s="18">
        <v>2.1699999999999997E-2</v>
      </c>
      <c r="H1660" s="298">
        <v>627.70000000000005</v>
      </c>
      <c r="I1660" s="10">
        <v>347115.7</v>
      </c>
      <c r="J1660" s="11">
        <f t="shared" si="747"/>
        <v>2.1699999999999997E-2</v>
      </c>
      <c r="K1660" s="30">
        <f t="shared" si="748"/>
        <v>627.70089083333323</v>
      </c>
      <c r="L1660" s="29">
        <f t="shared" si="749"/>
        <v>8.9083333318740188E-4</v>
      </c>
      <c r="M1660" s="10">
        <f t="shared" si="750"/>
        <v>347115.7</v>
      </c>
      <c r="N1660" s="5">
        <f>VLOOKUP(CONCATENATE(A1660,"-6"),'Restated Depr'!$B$6:$G$7674,6,0)</f>
        <v>3.61E-2</v>
      </c>
      <c r="O1660" s="29">
        <f t="shared" si="751"/>
        <v>1044.2397308333334</v>
      </c>
      <c r="P1660" s="29">
        <f t="shared" si="752"/>
        <v>416.53884000000016</v>
      </c>
      <c r="Q1660" t="s">
        <v>7819</v>
      </c>
    </row>
    <row r="1661" spans="1:18" hidden="1">
      <c r="A1661" t="s">
        <v>125</v>
      </c>
      <c r="B1661" t="s">
        <v>2129</v>
      </c>
      <c r="C1661" s="224" t="s">
        <v>7842</v>
      </c>
      <c r="D1661" s="221">
        <v>332.06</v>
      </c>
      <c r="E1661" s="324">
        <v>43069</v>
      </c>
      <c r="F1661" s="1">
        <v>347115.7</v>
      </c>
      <c r="G1661" s="18">
        <v>2.1699999999999997E-2</v>
      </c>
      <c r="H1661" s="298">
        <v>627.70000000000005</v>
      </c>
      <c r="I1661" s="10">
        <v>347115.7</v>
      </c>
      <c r="J1661" s="11">
        <f t="shared" si="747"/>
        <v>2.1699999999999997E-2</v>
      </c>
      <c r="K1661" s="30">
        <f t="shared" si="748"/>
        <v>627.70089083333323</v>
      </c>
      <c r="L1661" s="29">
        <f t="shared" si="749"/>
        <v>8.9083333318740188E-4</v>
      </c>
      <c r="M1661" s="10">
        <f t="shared" si="750"/>
        <v>347115.7</v>
      </c>
      <c r="N1661" s="5">
        <f>VLOOKUP(CONCATENATE(A1661,"-6"),'Restated Depr'!$B$6:$G$7674,6,0)</f>
        <v>3.61E-2</v>
      </c>
      <c r="O1661" s="29">
        <f t="shared" si="751"/>
        <v>1044.2397308333334</v>
      </c>
      <c r="P1661" s="29">
        <f t="shared" si="752"/>
        <v>416.53884000000016</v>
      </c>
      <c r="Q1661" t="s">
        <v>7819</v>
      </c>
    </row>
    <row r="1662" spans="1:18" hidden="1">
      <c r="A1662" t="s">
        <v>125</v>
      </c>
      <c r="B1662" t="s">
        <v>2130</v>
      </c>
      <c r="C1662" s="224" t="s">
        <v>7842</v>
      </c>
      <c r="D1662" s="221">
        <v>332.06</v>
      </c>
      <c r="E1662" s="324">
        <v>43100</v>
      </c>
      <c r="F1662" s="1">
        <v>347115.7</v>
      </c>
      <c r="G1662" s="18">
        <v>2.7799999999999998E-2</v>
      </c>
      <c r="H1662" s="298">
        <v>804.15</v>
      </c>
      <c r="I1662" s="10">
        <v>347115.7</v>
      </c>
      <c r="J1662" s="11">
        <f t="shared" si="747"/>
        <v>2.7799999999999998E-2</v>
      </c>
      <c r="K1662" s="30">
        <f t="shared" si="748"/>
        <v>804.15137166666671</v>
      </c>
      <c r="L1662" s="29">
        <f t="shared" si="749"/>
        <v>1.3716666667278332E-3</v>
      </c>
      <c r="M1662" s="10">
        <f t="shared" si="750"/>
        <v>347115.7</v>
      </c>
      <c r="N1662" s="5">
        <f>VLOOKUP(CONCATENATE(A1662,"-6"),'Restated Depr'!$B$6:$G$7674,6,0)</f>
        <v>3.61E-2</v>
      </c>
      <c r="O1662" s="29">
        <f t="shared" si="751"/>
        <v>1044.2397308333334</v>
      </c>
      <c r="P1662" s="29">
        <f t="shared" si="752"/>
        <v>240.08835916666669</v>
      </c>
      <c r="Q1662" t="s">
        <v>7819</v>
      </c>
    </row>
    <row r="1663" spans="1:18" hidden="1">
      <c r="A1663" t="s">
        <v>125</v>
      </c>
      <c r="B1663" t="s">
        <v>2131</v>
      </c>
      <c r="C1663" s="224" t="s">
        <v>7842</v>
      </c>
      <c r="D1663" s="221">
        <v>332.06</v>
      </c>
      <c r="E1663" s="324">
        <v>43131</v>
      </c>
      <c r="F1663" s="1">
        <v>347115.7</v>
      </c>
      <c r="G1663" s="5">
        <v>3.61E-2</v>
      </c>
      <c r="H1663" s="298">
        <v>1044.24</v>
      </c>
      <c r="I1663" s="10">
        <v>347115.7</v>
      </c>
      <c r="J1663" s="11">
        <f t="shared" si="747"/>
        <v>3.61E-2</v>
      </c>
      <c r="K1663" s="30">
        <f t="shared" si="748"/>
        <v>1044.2397308333334</v>
      </c>
      <c r="L1663" s="29">
        <f t="shared" si="749"/>
        <v>-2.6916666661236377E-4</v>
      </c>
      <c r="M1663" s="10">
        <f t="shared" si="750"/>
        <v>347115.7</v>
      </c>
      <c r="N1663" s="5">
        <f>VLOOKUP(CONCATENATE(A1663,"-6"),'Restated Depr'!$B$6:$G$7674,6,0)</f>
        <v>3.61E-2</v>
      </c>
      <c r="O1663" s="29">
        <f t="shared" si="751"/>
        <v>1044.2397308333334</v>
      </c>
      <c r="P1663" s="29">
        <f t="shared" si="752"/>
        <v>0</v>
      </c>
      <c r="Q1663" t="s">
        <v>7819</v>
      </c>
    </row>
    <row r="1664" spans="1:18" hidden="1">
      <c r="A1664" t="s">
        <v>125</v>
      </c>
      <c r="B1664" t="s">
        <v>2132</v>
      </c>
      <c r="C1664" s="224" t="s">
        <v>7842</v>
      </c>
      <c r="D1664" s="221">
        <v>332.06</v>
      </c>
      <c r="E1664" s="324">
        <v>43159</v>
      </c>
      <c r="F1664" s="1">
        <v>347115.7</v>
      </c>
      <c r="G1664" s="5">
        <v>3.61E-2</v>
      </c>
      <c r="H1664" s="298">
        <v>1044.24</v>
      </c>
      <c r="I1664" s="10">
        <v>347115.7</v>
      </c>
      <c r="J1664" s="11">
        <f t="shared" si="747"/>
        <v>3.61E-2</v>
      </c>
      <c r="K1664" s="30">
        <f t="shared" si="748"/>
        <v>1044.2397308333334</v>
      </c>
      <c r="L1664" s="29">
        <f t="shared" si="749"/>
        <v>-2.6916666661236377E-4</v>
      </c>
      <c r="M1664" s="10">
        <f t="shared" si="750"/>
        <v>347115.7</v>
      </c>
      <c r="N1664" s="5">
        <f>VLOOKUP(CONCATENATE(A1664,"-6"),'Restated Depr'!$B$6:$G$7674,6,0)</f>
        <v>3.61E-2</v>
      </c>
      <c r="O1664" s="29">
        <f t="shared" si="751"/>
        <v>1044.2397308333334</v>
      </c>
      <c r="P1664" s="29">
        <f t="shared" si="752"/>
        <v>0</v>
      </c>
      <c r="Q1664" t="s">
        <v>7819</v>
      </c>
    </row>
    <row r="1665" spans="1:18" hidden="1">
      <c r="A1665" t="s">
        <v>125</v>
      </c>
      <c r="B1665" t="s">
        <v>2133</v>
      </c>
      <c r="C1665" s="224" t="s">
        <v>7842</v>
      </c>
      <c r="D1665" s="221">
        <v>332.06</v>
      </c>
      <c r="E1665" s="324">
        <v>43190</v>
      </c>
      <c r="F1665" s="1">
        <v>347115.7</v>
      </c>
      <c r="G1665" s="5">
        <v>3.61E-2</v>
      </c>
      <c r="H1665" s="298">
        <v>1044.24</v>
      </c>
      <c r="I1665" s="10">
        <v>347115.7</v>
      </c>
      <c r="J1665" s="11">
        <f t="shared" si="747"/>
        <v>3.61E-2</v>
      </c>
      <c r="K1665" s="30">
        <f t="shared" si="748"/>
        <v>1044.2397308333334</v>
      </c>
      <c r="L1665" s="29">
        <f t="shared" si="749"/>
        <v>-2.6916666661236377E-4</v>
      </c>
      <c r="M1665" s="10">
        <f t="shared" si="750"/>
        <v>347115.7</v>
      </c>
      <c r="N1665" s="5">
        <f>VLOOKUP(CONCATENATE(A1665,"-6"),'Restated Depr'!$B$6:$G$7674,6,0)</f>
        <v>3.61E-2</v>
      </c>
      <c r="O1665" s="29">
        <f t="shared" si="751"/>
        <v>1044.2397308333334</v>
      </c>
      <c r="P1665" s="29">
        <f t="shared" si="752"/>
        <v>0</v>
      </c>
      <c r="Q1665" t="s">
        <v>7819</v>
      </c>
    </row>
    <row r="1666" spans="1:18" hidden="1">
      <c r="A1666" t="s">
        <v>125</v>
      </c>
      <c r="B1666" t="s">
        <v>2134</v>
      </c>
      <c r="C1666" s="224" t="s">
        <v>7842</v>
      </c>
      <c r="D1666" s="221">
        <v>332.06</v>
      </c>
      <c r="E1666" s="324">
        <v>43220</v>
      </c>
      <c r="F1666" s="1">
        <v>347115.7</v>
      </c>
      <c r="G1666" s="5">
        <v>3.61E-2</v>
      </c>
      <c r="H1666" s="298">
        <v>1044.24</v>
      </c>
      <c r="I1666" s="10">
        <v>347115.7</v>
      </c>
      <c r="J1666" s="11">
        <f t="shared" si="747"/>
        <v>3.61E-2</v>
      </c>
      <c r="K1666" s="30">
        <f t="shared" si="748"/>
        <v>1044.2397308333334</v>
      </c>
      <c r="L1666" s="29">
        <f t="shared" si="749"/>
        <v>-2.6916666661236377E-4</v>
      </c>
      <c r="M1666" s="10">
        <f t="shared" si="750"/>
        <v>347115.7</v>
      </c>
      <c r="N1666" s="5">
        <f>VLOOKUP(CONCATENATE(A1666,"-6"),'Restated Depr'!$B$6:$G$7674,6,0)</f>
        <v>3.61E-2</v>
      </c>
      <c r="O1666" s="29">
        <f t="shared" si="751"/>
        <v>1044.2397308333334</v>
      </c>
      <c r="P1666" s="29">
        <f t="shared" si="752"/>
        <v>0</v>
      </c>
      <c r="Q1666" t="s">
        <v>7819</v>
      </c>
    </row>
    <row r="1667" spans="1:18" hidden="1">
      <c r="A1667" t="s">
        <v>125</v>
      </c>
      <c r="B1667" t="s">
        <v>2135</v>
      </c>
      <c r="C1667" s="224" t="s">
        <v>7842</v>
      </c>
      <c r="D1667" s="221">
        <v>332.06</v>
      </c>
      <c r="E1667" s="324">
        <v>43251</v>
      </c>
      <c r="F1667" s="1">
        <v>347115.7</v>
      </c>
      <c r="G1667" s="5">
        <v>3.61E-2</v>
      </c>
      <c r="H1667" s="298">
        <v>1044.24</v>
      </c>
      <c r="I1667" s="10">
        <v>347115.7</v>
      </c>
      <c r="J1667" s="11">
        <f t="shared" si="747"/>
        <v>3.61E-2</v>
      </c>
      <c r="K1667" s="30">
        <f t="shared" si="748"/>
        <v>1044.2397308333334</v>
      </c>
      <c r="L1667" s="29">
        <f t="shared" si="749"/>
        <v>-2.6916666661236377E-4</v>
      </c>
      <c r="M1667" s="10">
        <f t="shared" si="750"/>
        <v>347115.7</v>
      </c>
      <c r="N1667" s="5">
        <f>VLOOKUP(CONCATENATE(A1667,"-6"),'Restated Depr'!$B$6:$G$7674,6,0)</f>
        <v>3.61E-2</v>
      </c>
      <c r="O1667" s="29">
        <f t="shared" si="751"/>
        <v>1044.2397308333334</v>
      </c>
      <c r="P1667" s="29">
        <f t="shared" si="752"/>
        <v>0</v>
      </c>
      <c r="Q1667" t="s">
        <v>7819</v>
      </c>
    </row>
    <row r="1668" spans="1:18" hidden="1">
      <c r="A1668" t="s">
        <v>125</v>
      </c>
      <c r="B1668" t="s">
        <v>2136</v>
      </c>
      <c r="C1668" s="224" t="s">
        <v>7842</v>
      </c>
      <c r="D1668" s="221">
        <v>332.06</v>
      </c>
      <c r="E1668" s="324">
        <v>43281</v>
      </c>
      <c r="F1668" s="1">
        <v>347115.7</v>
      </c>
      <c r="G1668" s="5">
        <v>3.61E-2</v>
      </c>
      <c r="H1668" s="298">
        <v>1044.24</v>
      </c>
      <c r="I1668" s="10">
        <v>347115.7</v>
      </c>
      <c r="J1668" s="11">
        <f t="shared" si="747"/>
        <v>3.61E-2</v>
      </c>
      <c r="K1668" s="30">
        <f t="shared" si="748"/>
        <v>1044.2397308333334</v>
      </c>
      <c r="L1668" s="29">
        <f t="shared" si="749"/>
        <v>-2.6916666661236377E-4</v>
      </c>
      <c r="M1668" s="10">
        <f t="shared" si="750"/>
        <v>347115.7</v>
      </c>
      <c r="N1668" s="5">
        <f>VLOOKUP(CONCATENATE(A1668,"-6"),'Restated Depr'!$B$6:$G$7674,6,0)</f>
        <v>3.61E-2</v>
      </c>
      <c r="O1668" s="29">
        <f t="shared" si="751"/>
        <v>1044.2397308333334</v>
      </c>
      <c r="P1668" s="29">
        <f t="shared" si="752"/>
        <v>0</v>
      </c>
      <c r="Q1668" t="s">
        <v>7819</v>
      </c>
      <c r="R1668" s="5"/>
    </row>
    <row r="1669" spans="1:18" ht="15.75" hidden="1" thickBot="1">
      <c r="A1669" t="s">
        <v>125</v>
      </c>
      <c r="C1669" s="224" t="s">
        <v>638</v>
      </c>
      <c r="D1669" s="22"/>
      <c r="E1669" s="323" t="s">
        <v>606</v>
      </c>
      <c r="F1669" s="1"/>
      <c r="G1669" s="5"/>
      <c r="H1669" s="310">
        <f>SUM(H1657:H1668)</f>
        <v>10208.09</v>
      </c>
      <c r="I1669" s="10"/>
      <c r="J1669" s="10"/>
      <c r="K1669" s="32">
        <f>SUM(K1657:K1668)</f>
        <v>10208.094210833331</v>
      </c>
      <c r="L1669" s="28">
        <f>SUM(L1657:L1668)</f>
        <v>4.21083333299066E-3</v>
      </c>
      <c r="M1669" s="10"/>
      <c r="N1669" s="5"/>
      <c r="O1669" s="28">
        <f>SUM(O1657:O1668)</f>
        <v>12530.876769999997</v>
      </c>
      <c r="P1669" s="28">
        <f>SUM(P1657:P1668)</f>
        <v>2322.7825591666674</v>
      </c>
    </row>
    <row r="1670" spans="1:18" hidden="1">
      <c r="A1670" t="s">
        <v>126</v>
      </c>
      <c r="B1670" t="s">
        <v>2137</v>
      </c>
      <c r="C1670" s="224" t="s">
        <v>7842</v>
      </c>
      <c r="D1670" s="221">
        <v>332.03</v>
      </c>
      <c r="E1670" s="324">
        <v>42947</v>
      </c>
      <c r="F1670" s="9">
        <v>60244956.240000002</v>
      </c>
      <c r="G1670" s="18">
        <v>3.5999999999999999E-3</v>
      </c>
      <c r="H1670" s="299">
        <v>18073.490000000002</v>
      </c>
      <c r="I1670" s="15">
        <v>60244956.240000002</v>
      </c>
      <c r="J1670" s="11">
        <f t="shared" ref="J1670:J1681" si="753">G1670</f>
        <v>3.5999999999999999E-3</v>
      </c>
      <c r="K1670" s="31">
        <f t="shared" ref="K1670:K1681" si="754">I1670*J1670/12</f>
        <v>18073.486872000001</v>
      </c>
      <c r="L1670" s="289">
        <f t="shared" ref="L1670:L1681" si="755">K1670-H1670</f>
        <v>-3.1280000002880115E-3</v>
      </c>
      <c r="M1670" s="15">
        <f t="shared" ref="M1670:M1681" si="756">I1670</f>
        <v>60244956.240000002</v>
      </c>
      <c r="N1670" s="5">
        <f>VLOOKUP(CONCATENATE(A1670,"-6"),'Restated Depr'!$B$6:$G$7674,6,0)</f>
        <v>1.5900000000000001E-2</v>
      </c>
      <c r="O1670" s="289">
        <f t="shared" ref="O1670:O1681" si="757">M1670*N1670/12</f>
        <v>79824.567018000016</v>
      </c>
      <c r="P1670" s="289">
        <f t="shared" ref="P1670:P1681" si="758">O1670-K1670</f>
        <v>61751.080146000015</v>
      </c>
      <c r="Q1670" t="s">
        <v>7819</v>
      </c>
    </row>
    <row r="1671" spans="1:18" hidden="1">
      <c r="A1671" t="s">
        <v>126</v>
      </c>
      <c r="B1671" t="s">
        <v>2138</v>
      </c>
      <c r="C1671" s="224" t="s">
        <v>7842</v>
      </c>
      <c r="D1671" s="221">
        <v>332.03</v>
      </c>
      <c r="E1671" s="324">
        <v>42978</v>
      </c>
      <c r="F1671" s="1">
        <v>60244956.240000002</v>
      </c>
      <c r="G1671" s="18">
        <v>3.5999999999999999E-3</v>
      </c>
      <c r="H1671" s="298">
        <v>18073.490000000002</v>
      </c>
      <c r="I1671" s="10">
        <v>60244956.240000002</v>
      </c>
      <c r="J1671" s="11">
        <f t="shared" si="753"/>
        <v>3.5999999999999999E-3</v>
      </c>
      <c r="K1671" s="30">
        <f t="shared" si="754"/>
        <v>18073.486872000001</v>
      </c>
      <c r="L1671" s="29">
        <f t="shared" si="755"/>
        <v>-3.1280000002880115E-3</v>
      </c>
      <c r="M1671" s="10">
        <f t="shared" si="756"/>
        <v>60244956.240000002</v>
      </c>
      <c r="N1671" s="5">
        <f>VLOOKUP(CONCATENATE(A1671,"-6"),'Restated Depr'!$B$6:$G$7674,6,0)</f>
        <v>1.5900000000000001E-2</v>
      </c>
      <c r="O1671" s="29">
        <f t="shared" si="757"/>
        <v>79824.567018000016</v>
      </c>
      <c r="P1671" s="29">
        <f t="shared" si="758"/>
        <v>61751.080146000015</v>
      </c>
      <c r="Q1671" t="s">
        <v>7819</v>
      </c>
    </row>
    <row r="1672" spans="1:18" hidden="1">
      <c r="A1672" t="s">
        <v>126</v>
      </c>
      <c r="B1672" t="s">
        <v>2139</v>
      </c>
      <c r="C1672" s="224" t="s">
        <v>7842</v>
      </c>
      <c r="D1672" s="221">
        <v>332.03</v>
      </c>
      <c r="E1672" s="324">
        <v>43008</v>
      </c>
      <c r="F1672" s="1">
        <v>60244956.240000002</v>
      </c>
      <c r="G1672" s="18">
        <v>3.5999999999999999E-3</v>
      </c>
      <c r="H1672" s="298">
        <v>18073.490000000002</v>
      </c>
      <c r="I1672" s="10">
        <v>60244956.240000002</v>
      </c>
      <c r="J1672" s="11">
        <f t="shared" si="753"/>
        <v>3.5999999999999999E-3</v>
      </c>
      <c r="K1672" s="30">
        <f t="shared" si="754"/>
        <v>18073.486872000001</v>
      </c>
      <c r="L1672" s="29">
        <f t="shared" si="755"/>
        <v>-3.1280000002880115E-3</v>
      </c>
      <c r="M1672" s="10">
        <f t="shared" si="756"/>
        <v>60244956.240000002</v>
      </c>
      <c r="N1672" s="5">
        <f>VLOOKUP(CONCATENATE(A1672,"-6"),'Restated Depr'!$B$6:$G$7674,6,0)</f>
        <v>1.5900000000000001E-2</v>
      </c>
      <c r="O1672" s="29">
        <f t="shared" si="757"/>
        <v>79824.567018000016</v>
      </c>
      <c r="P1672" s="29">
        <f t="shared" si="758"/>
        <v>61751.080146000015</v>
      </c>
      <c r="Q1672" t="s">
        <v>7819</v>
      </c>
    </row>
    <row r="1673" spans="1:18" hidden="1">
      <c r="A1673" t="s">
        <v>126</v>
      </c>
      <c r="B1673" t="s">
        <v>2140</v>
      </c>
      <c r="C1673" s="224" t="s">
        <v>7842</v>
      </c>
      <c r="D1673" s="221">
        <v>332.03</v>
      </c>
      <c r="E1673" s="324">
        <v>43039</v>
      </c>
      <c r="F1673" s="1">
        <v>60244956.240000002</v>
      </c>
      <c r="G1673" s="18">
        <v>3.5999999999999999E-3</v>
      </c>
      <c r="H1673" s="298">
        <v>18073.490000000002</v>
      </c>
      <c r="I1673" s="10">
        <v>60244956.240000002</v>
      </c>
      <c r="J1673" s="11">
        <f t="shared" si="753"/>
        <v>3.5999999999999999E-3</v>
      </c>
      <c r="K1673" s="30">
        <f t="shared" si="754"/>
        <v>18073.486872000001</v>
      </c>
      <c r="L1673" s="29">
        <f t="shared" si="755"/>
        <v>-3.1280000002880115E-3</v>
      </c>
      <c r="M1673" s="10">
        <f t="shared" si="756"/>
        <v>60244956.240000002</v>
      </c>
      <c r="N1673" s="5">
        <f>VLOOKUP(CONCATENATE(A1673,"-6"),'Restated Depr'!$B$6:$G$7674,6,0)</f>
        <v>1.5900000000000001E-2</v>
      </c>
      <c r="O1673" s="29">
        <f t="shared" si="757"/>
        <v>79824.567018000016</v>
      </c>
      <c r="P1673" s="29">
        <f t="shared" si="758"/>
        <v>61751.080146000015</v>
      </c>
      <c r="Q1673" t="s">
        <v>7819</v>
      </c>
    </row>
    <row r="1674" spans="1:18" hidden="1">
      <c r="A1674" t="s">
        <v>126</v>
      </c>
      <c r="B1674" t="s">
        <v>2141</v>
      </c>
      <c r="C1674" s="224" t="s">
        <v>7842</v>
      </c>
      <c r="D1674" s="221">
        <v>332.03</v>
      </c>
      <c r="E1674" s="324">
        <v>43069</v>
      </c>
      <c r="F1674" s="1">
        <v>60244956.240000002</v>
      </c>
      <c r="G1674" s="18">
        <v>3.5999999999999999E-3</v>
      </c>
      <c r="H1674" s="298">
        <v>18073.490000000002</v>
      </c>
      <c r="I1674" s="10">
        <v>60244956.240000002</v>
      </c>
      <c r="J1674" s="11">
        <f t="shared" si="753"/>
        <v>3.5999999999999999E-3</v>
      </c>
      <c r="K1674" s="30">
        <f t="shared" si="754"/>
        <v>18073.486872000001</v>
      </c>
      <c r="L1674" s="29">
        <f t="shared" si="755"/>
        <v>-3.1280000002880115E-3</v>
      </c>
      <c r="M1674" s="10">
        <f t="shared" si="756"/>
        <v>60244956.240000002</v>
      </c>
      <c r="N1674" s="5">
        <f>VLOOKUP(CONCATENATE(A1674,"-6"),'Restated Depr'!$B$6:$G$7674,6,0)</f>
        <v>1.5900000000000001E-2</v>
      </c>
      <c r="O1674" s="29">
        <f t="shared" si="757"/>
        <v>79824.567018000016</v>
      </c>
      <c r="P1674" s="29">
        <f t="shared" si="758"/>
        <v>61751.080146000015</v>
      </c>
      <c r="Q1674" t="s">
        <v>7819</v>
      </c>
    </row>
    <row r="1675" spans="1:18" hidden="1">
      <c r="A1675" t="s">
        <v>126</v>
      </c>
      <c r="B1675" t="s">
        <v>2142</v>
      </c>
      <c r="C1675" s="224" t="s">
        <v>7842</v>
      </c>
      <c r="D1675" s="221">
        <v>332.03</v>
      </c>
      <c r="E1675" s="324">
        <v>43100</v>
      </c>
      <c r="F1675" s="1">
        <v>60244956.240000002</v>
      </c>
      <c r="G1675" s="18">
        <v>8.6999999999999994E-3</v>
      </c>
      <c r="H1675" s="298">
        <v>43677.590000000004</v>
      </c>
      <c r="I1675" s="10">
        <v>60244956.240000002</v>
      </c>
      <c r="J1675" s="11">
        <f t="shared" si="753"/>
        <v>8.6999999999999994E-3</v>
      </c>
      <c r="K1675" s="30">
        <f t="shared" si="754"/>
        <v>43677.593273999999</v>
      </c>
      <c r="L1675" s="29">
        <f t="shared" si="755"/>
        <v>3.2739999951445498E-3</v>
      </c>
      <c r="M1675" s="10">
        <f t="shared" si="756"/>
        <v>60244956.240000002</v>
      </c>
      <c r="N1675" s="5">
        <f>VLOOKUP(CONCATENATE(A1675,"-6"),'Restated Depr'!$B$6:$G$7674,6,0)</f>
        <v>1.5900000000000001E-2</v>
      </c>
      <c r="O1675" s="29">
        <f t="shared" si="757"/>
        <v>79824.567018000016</v>
      </c>
      <c r="P1675" s="29">
        <f t="shared" si="758"/>
        <v>36146.973744000017</v>
      </c>
      <c r="Q1675" t="s">
        <v>7819</v>
      </c>
    </row>
    <row r="1676" spans="1:18" hidden="1">
      <c r="A1676" t="s">
        <v>126</v>
      </c>
      <c r="B1676" t="s">
        <v>2143</v>
      </c>
      <c r="C1676" s="224" t="s">
        <v>7842</v>
      </c>
      <c r="D1676" s="221">
        <v>332.03</v>
      </c>
      <c r="E1676" s="324">
        <v>43131</v>
      </c>
      <c r="F1676" s="1">
        <v>60244956.240000002</v>
      </c>
      <c r="G1676" s="5">
        <v>1.5900000000000001E-2</v>
      </c>
      <c r="H1676" s="298">
        <v>79824.56</v>
      </c>
      <c r="I1676" s="10">
        <v>60244956.240000002</v>
      </c>
      <c r="J1676" s="11">
        <f t="shared" si="753"/>
        <v>1.5900000000000001E-2</v>
      </c>
      <c r="K1676" s="30">
        <f t="shared" si="754"/>
        <v>79824.567018000016</v>
      </c>
      <c r="L1676" s="29">
        <f t="shared" si="755"/>
        <v>7.0180000184336677E-3</v>
      </c>
      <c r="M1676" s="10">
        <f t="shared" si="756"/>
        <v>60244956.240000002</v>
      </c>
      <c r="N1676" s="5">
        <f>VLOOKUP(CONCATENATE(A1676,"-6"),'Restated Depr'!$B$6:$G$7674,6,0)</f>
        <v>1.5900000000000001E-2</v>
      </c>
      <c r="O1676" s="29">
        <f t="shared" si="757"/>
        <v>79824.567018000016</v>
      </c>
      <c r="P1676" s="29">
        <f t="shared" si="758"/>
        <v>0</v>
      </c>
      <c r="Q1676" t="s">
        <v>7819</v>
      </c>
    </row>
    <row r="1677" spans="1:18" hidden="1">
      <c r="A1677" t="s">
        <v>126</v>
      </c>
      <c r="B1677" t="s">
        <v>2144</v>
      </c>
      <c r="C1677" s="224" t="s">
        <v>7842</v>
      </c>
      <c r="D1677" s="221">
        <v>332.03</v>
      </c>
      <c r="E1677" s="324">
        <v>43159</v>
      </c>
      <c r="F1677" s="1">
        <v>60244956.240000002</v>
      </c>
      <c r="G1677" s="5">
        <v>1.5900000000000001E-2</v>
      </c>
      <c r="H1677" s="298">
        <v>79824.56</v>
      </c>
      <c r="I1677" s="10">
        <v>60244956.240000002</v>
      </c>
      <c r="J1677" s="11">
        <f t="shared" si="753"/>
        <v>1.5900000000000001E-2</v>
      </c>
      <c r="K1677" s="30">
        <f t="shared" si="754"/>
        <v>79824.567018000016</v>
      </c>
      <c r="L1677" s="29">
        <f t="shared" si="755"/>
        <v>7.0180000184336677E-3</v>
      </c>
      <c r="M1677" s="10">
        <f t="shared" si="756"/>
        <v>60244956.240000002</v>
      </c>
      <c r="N1677" s="5">
        <f>VLOOKUP(CONCATENATE(A1677,"-6"),'Restated Depr'!$B$6:$G$7674,6,0)</f>
        <v>1.5900000000000001E-2</v>
      </c>
      <c r="O1677" s="29">
        <f t="shared" si="757"/>
        <v>79824.567018000016</v>
      </c>
      <c r="P1677" s="29">
        <f t="shared" si="758"/>
        <v>0</v>
      </c>
      <c r="Q1677" t="s">
        <v>7819</v>
      </c>
    </row>
    <row r="1678" spans="1:18" hidden="1">
      <c r="A1678" t="s">
        <v>126</v>
      </c>
      <c r="B1678" t="s">
        <v>2145</v>
      </c>
      <c r="C1678" s="224" t="s">
        <v>7842</v>
      </c>
      <c r="D1678" s="221">
        <v>332.03</v>
      </c>
      <c r="E1678" s="324">
        <v>43190</v>
      </c>
      <c r="F1678" s="1">
        <v>60244956.240000002</v>
      </c>
      <c r="G1678" s="5">
        <v>1.5900000000000001E-2</v>
      </c>
      <c r="H1678" s="298">
        <v>79824.56</v>
      </c>
      <c r="I1678" s="10">
        <v>60244956.240000002</v>
      </c>
      <c r="J1678" s="11">
        <f t="shared" si="753"/>
        <v>1.5900000000000001E-2</v>
      </c>
      <c r="K1678" s="30">
        <f t="shared" si="754"/>
        <v>79824.567018000016</v>
      </c>
      <c r="L1678" s="29">
        <f t="shared" si="755"/>
        <v>7.0180000184336677E-3</v>
      </c>
      <c r="M1678" s="10">
        <f t="shared" si="756"/>
        <v>60244956.240000002</v>
      </c>
      <c r="N1678" s="5">
        <f>VLOOKUP(CONCATENATE(A1678,"-6"),'Restated Depr'!$B$6:$G$7674,6,0)</f>
        <v>1.5900000000000001E-2</v>
      </c>
      <c r="O1678" s="29">
        <f t="shared" si="757"/>
        <v>79824.567018000016</v>
      </c>
      <c r="P1678" s="29">
        <f t="shared" si="758"/>
        <v>0</v>
      </c>
      <c r="Q1678" t="s">
        <v>7819</v>
      </c>
    </row>
    <row r="1679" spans="1:18" hidden="1">
      <c r="A1679" t="s">
        <v>126</v>
      </c>
      <c r="B1679" t="s">
        <v>2146</v>
      </c>
      <c r="C1679" s="224" t="s">
        <v>7842</v>
      </c>
      <c r="D1679" s="221">
        <v>332.03</v>
      </c>
      <c r="E1679" s="324">
        <v>43220</v>
      </c>
      <c r="F1679" s="1">
        <v>60244956.240000002</v>
      </c>
      <c r="G1679" s="5">
        <v>1.5900000000000001E-2</v>
      </c>
      <c r="H1679" s="298">
        <v>79824.56</v>
      </c>
      <c r="I1679" s="10">
        <v>60244956.240000002</v>
      </c>
      <c r="J1679" s="11">
        <f t="shared" si="753"/>
        <v>1.5900000000000001E-2</v>
      </c>
      <c r="K1679" s="30">
        <f t="shared" si="754"/>
        <v>79824.567018000016</v>
      </c>
      <c r="L1679" s="29">
        <f t="shared" si="755"/>
        <v>7.0180000184336677E-3</v>
      </c>
      <c r="M1679" s="10">
        <f t="shared" si="756"/>
        <v>60244956.240000002</v>
      </c>
      <c r="N1679" s="5">
        <f>VLOOKUP(CONCATENATE(A1679,"-6"),'Restated Depr'!$B$6:$G$7674,6,0)</f>
        <v>1.5900000000000001E-2</v>
      </c>
      <c r="O1679" s="29">
        <f t="shared" si="757"/>
        <v>79824.567018000016</v>
      </c>
      <c r="P1679" s="29">
        <f t="shared" si="758"/>
        <v>0</v>
      </c>
      <c r="Q1679" t="s">
        <v>7819</v>
      </c>
    </row>
    <row r="1680" spans="1:18" hidden="1">
      <c r="A1680" t="s">
        <v>126</v>
      </c>
      <c r="B1680" t="s">
        <v>2147</v>
      </c>
      <c r="C1680" s="224" t="s">
        <v>7842</v>
      </c>
      <c r="D1680" s="221">
        <v>332.03</v>
      </c>
      <c r="E1680" s="324">
        <v>43251</v>
      </c>
      <c r="F1680" s="1">
        <v>60244956.240000002</v>
      </c>
      <c r="G1680" s="5">
        <v>1.5900000000000001E-2</v>
      </c>
      <c r="H1680" s="298">
        <v>79824.56</v>
      </c>
      <c r="I1680" s="10">
        <v>60244956.240000002</v>
      </c>
      <c r="J1680" s="11">
        <f t="shared" si="753"/>
        <v>1.5900000000000001E-2</v>
      </c>
      <c r="K1680" s="30">
        <f t="shared" si="754"/>
        <v>79824.567018000016</v>
      </c>
      <c r="L1680" s="29">
        <f t="shared" si="755"/>
        <v>7.0180000184336677E-3</v>
      </c>
      <c r="M1680" s="10">
        <f t="shared" si="756"/>
        <v>60244956.240000002</v>
      </c>
      <c r="N1680" s="5">
        <f>VLOOKUP(CONCATENATE(A1680,"-6"),'Restated Depr'!$B$6:$G$7674,6,0)</f>
        <v>1.5900000000000001E-2</v>
      </c>
      <c r="O1680" s="29">
        <f t="shared" si="757"/>
        <v>79824.567018000016</v>
      </c>
      <c r="P1680" s="29">
        <f t="shared" si="758"/>
        <v>0</v>
      </c>
      <c r="Q1680" t="s">
        <v>7819</v>
      </c>
    </row>
    <row r="1681" spans="1:18" hidden="1">
      <c r="A1681" t="s">
        <v>126</v>
      </c>
      <c r="B1681" t="s">
        <v>2148</v>
      </c>
      <c r="C1681" s="224" t="s">
        <v>7842</v>
      </c>
      <c r="D1681" s="221">
        <v>332.03</v>
      </c>
      <c r="E1681" s="324">
        <v>43281</v>
      </c>
      <c r="F1681" s="1">
        <v>60244956.240000002</v>
      </c>
      <c r="G1681" s="5">
        <v>1.5900000000000001E-2</v>
      </c>
      <c r="H1681" s="298">
        <v>79824.56</v>
      </c>
      <c r="I1681" s="10">
        <v>60244956.240000002</v>
      </c>
      <c r="J1681" s="11">
        <f t="shared" si="753"/>
        <v>1.5900000000000001E-2</v>
      </c>
      <c r="K1681" s="30">
        <f t="shared" si="754"/>
        <v>79824.567018000016</v>
      </c>
      <c r="L1681" s="29">
        <f t="shared" si="755"/>
        <v>7.0180000184336677E-3</v>
      </c>
      <c r="M1681" s="10">
        <f t="shared" si="756"/>
        <v>60244956.240000002</v>
      </c>
      <c r="N1681" s="5">
        <f>VLOOKUP(CONCATENATE(A1681,"-6"),'Restated Depr'!$B$6:$G$7674,6,0)</f>
        <v>1.5900000000000001E-2</v>
      </c>
      <c r="O1681" s="29">
        <f t="shared" si="757"/>
        <v>79824.567018000016</v>
      </c>
      <c r="P1681" s="29">
        <f t="shared" si="758"/>
        <v>0</v>
      </c>
      <c r="Q1681" t="s">
        <v>7819</v>
      </c>
      <c r="R1681" s="5"/>
    </row>
    <row r="1682" spans="1:18" ht="15.75" hidden="1" thickBot="1">
      <c r="A1682" t="s">
        <v>126</v>
      </c>
      <c r="C1682" s="224" t="s">
        <v>638</v>
      </c>
      <c r="D1682" s="22"/>
      <c r="E1682" s="323" t="s">
        <v>606</v>
      </c>
      <c r="F1682" s="1"/>
      <c r="G1682" s="5"/>
      <c r="H1682" s="310">
        <f>SUM(H1670:H1681)</f>
        <v>612992.40000000014</v>
      </c>
      <c r="I1682" s="10"/>
      <c r="J1682" s="10"/>
      <c r="K1682" s="32">
        <f>SUM(K1670:K1681)</f>
        <v>612992.42974200007</v>
      </c>
      <c r="L1682" s="28">
        <f>SUM(L1670:L1681)</f>
        <v>2.9742000104306499E-2</v>
      </c>
      <c r="M1682" s="10"/>
      <c r="N1682" s="5"/>
      <c r="O1682" s="28">
        <f>SUM(O1670:O1681)</f>
        <v>957894.80421600037</v>
      </c>
      <c r="P1682" s="28">
        <f>SUM(P1670:P1681)</f>
        <v>344902.37447400007</v>
      </c>
    </row>
    <row r="1683" spans="1:18" hidden="1">
      <c r="A1683" t="s">
        <v>127</v>
      </c>
      <c r="B1683" t="s">
        <v>2149</v>
      </c>
      <c r="C1683" s="224" t="s">
        <v>7842</v>
      </c>
      <c r="D1683" s="221">
        <v>332.03</v>
      </c>
      <c r="E1683" s="324">
        <v>42947</v>
      </c>
      <c r="F1683" s="9">
        <v>40909308.350000001</v>
      </c>
      <c r="G1683" s="18">
        <v>3.5999999999999999E-3</v>
      </c>
      <c r="H1683" s="299">
        <v>12272.799999999997</v>
      </c>
      <c r="I1683" s="15">
        <v>40909308.350000001</v>
      </c>
      <c r="J1683" s="11">
        <f t="shared" ref="J1683:J1694" si="759">G1683</f>
        <v>3.5999999999999999E-3</v>
      </c>
      <c r="K1683" s="31">
        <f t="shared" ref="K1683:K1694" si="760">I1683*J1683/12</f>
        <v>12272.792504999999</v>
      </c>
      <c r="L1683" s="289">
        <f t="shared" ref="L1683:L1694" si="761">K1683-H1683</f>
        <v>-7.4949999980162829E-3</v>
      </c>
      <c r="M1683" s="15">
        <f t="shared" ref="M1683:M1694" si="762">I1683</f>
        <v>40909308.350000001</v>
      </c>
      <c r="N1683" s="5">
        <f>VLOOKUP(CONCATENATE(A1683,"-6"),'Restated Depr'!$B$6:$G$7674,6,0)</f>
        <v>1.5900000000000001E-2</v>
      </c>
      <c r="O1683" s="289">
        <f t="shared" ref="O1683:O1694" si="763">M1683*N1683/12</f>
        <v>54204.833563750006</v>
      </c>
      <c r="P1683" s="289">
        <f t="shared" ref="P1683:P1694" si="764">O1683-K1683</f>
        <v>41932.041058750008</v>
      </c>
      <c r="Q1683" t="s">
        <v>7819</v>
      </c>
    </row>
    <row r="1684" spans="1:18" hidden="1">
      <c r="A1684" t="s">
        <v>127</v>
      </c>
      <c r="B1684" t="s">
        <v>2150</v>
      </c>
      <c r="C1684" s="224" t="s">
        <v>7842</v>
      </c>
      <c r="D1684" s="221">
        <v>332.03</v>
      </c>
      <c r="E1684" s="324">
        <v>42978</v>
      </c>
      <c r="F1684" s="1">
        <v>40909308.350000001</v>
      </c>
      <c r="G1684" s="18">
        <v>3.5999999999999999E-3</v>
      </c>
      <c r="H1684" s="298">
        <v>12272.799999999997</v>
      </c>
      <c r="I1684" s="10">
        <v>40909308.350000001</v>
      </c>
      <c r="J1684" s="11">
        <f t="shared" si="759"/>
        <v>3.5999999999999999E-3</v>
      </c>
      <c r="K1684" s="30">
        <f t="shared" si="760"/>
        <v>12272.792504999999</v>
      </c>
      <c r="L1684" s="29">
        <f t="shared" si="761"/>
        <v>-7.4949999980162829E-3</v>
      </c>
      <c r="M1684" s="10">
        <f t="shared" si="762"/>
        <v>40909308.350000001</v>
      </c>
      <c r="N1684" s="5">
        <f>VLOOKUP(CONCATENATE(A1684,"-6"),'Restated Depr'!$B$6:$G$7674,6,0)</f>
        <v>1.5900000000000001E-2</v>
      </c>
      <c r="O1684" s="29">
        <f t="shared" si="763"/>
        <v>54204.833563750006</v>
      </c>
      <c r="P1684" s="29">
        <f t="shared" si="764"/>
        <v>41932.041058750008</v>
      </c>
      <c r="Q1684" t="s">
        <v>7819</v>
      </c>
    </row>
    <row r="1685" spans="1:18" hidden="1">
      <c r="A1685" t="s">
        <v>127</v>
      </c>
      <c r="B1685" t="s">
        <v>2151</v>
      </c>
      <c r="C1685" s="224" t="s">
        <v>7842</v>
      </c>
      <c r="D1685" s="221">
        <v>332.03</v>
      </c>
      <c r="E1685" s="324">
        <v>43008</v>
      </c>
      <c r="F1685" s="1">
        <v>40909308.350000001</v>
      </c>
      <c r="G1685" s="18">
        <v>3.5999999999999999E-3</v>
      </c>
      <c r="H1685" s="298">
        <v>12272.799999999997</v>
      </c>
      <c r="I1685" s="10">
        <v>40909308.350000001</v>
      </c>
      <c r="J1685" s="11">
        <f t="shared" si="759"/>
        <v>3.5999999999999999E-3</v>
      </c>
      <c r="K1685" s="30">
        <f t="shared" si="760"/>
        <v>12272.792504999999</v>
      </c>
      <c r="L1685" s="29">
        <f t="shared" si="761"/>
        <v>-7.4949999980162829E-3</v>
      </c>
      <c r="M1685" s="10">
        <f t="shared" si="762"/>
        <v>40909308.350000001</v>
      </c>
      <c r="N1685" s="5">
        <f>VLOOKUP(CONCATENATE(A1685,"-6"),'Restated Depr'!$B$6:$G$7674,6,0)</f>
        <v>1.5900000000000001E-2</v>
      </c>
      <c r="O1685" s="29">
        <f t="shared" si="763"/>
        <v>54204.833563750006</v>
      </c>
      <c r="P1685" s="29">
        <f t="shared" si="764"/>
        <v>41932.041058750008</v>
      </c>
      <c r="Q1685" t="s">
        <v>7819</v>
      </c>
    </row>
    <row r="1686" spans="1:18" hidden="1">
      <c r="A1686" t="s">
        <v>127</v>
      </c>
      <c r="B1686" t="s">
        <v>2152</v>
      </c>
      <c r="C1686" s="224" t="s">
        <v>7842</v>
      </c>
      <c r="D1686" s="221">
        <v>332.03</v>
      </c>
      <c r="E1686" s="324">
        <v>43039</v>
      </c>
      <c r="F1686" s="1">
        <v>40909308.350000001</v>
      </c>
      <c r="G1686" s="18">
        <v>3.5999999999999999E-3</v>
      </c>
      <c r="H1686" s="298">
        <v>12272.799999999997</v>
      </c>
      <c r="I1686" s="10">
        <v>40909308.350000001</v>
      </c>
      <c r="J1686" s="11">
        <f t="shared" si="759"/>
        <v>3.5999999999999999E-3</v>
      </c>
      <c r="K1686" s="30">
        <f t="shared" si="760"/>
        <v>12272.792504999999</v>
      </c>
      <c r="L1686" s="29">
        <f t="shared" si="761"/>
        <v>-7.4949999980162829E-3</v>
      </c>
      <c r="M1686" s="10">
        <f t="shared" si="762"/>
        <v>40909308.350000001</v>
      </c>
      <c r="N1686" s="5">
        <f>VLOOKUP(CONCATENATE(A1686,"-6"),'Restated Depr'!$B$6:$G$7674,6,0)</f>
        <v>1.5900000000000001E-2</v>
      </c>
      <c r="O1686" s="29">
        <f t="shared" si="763"/>
        <v>54204.833563750006</v>
      </c>
      <c r="P1686" s="29">
        <f t="shared" si="764"/>
        <v>41932.041058750008</v>
      </c>
      <c r="Q1686" t="s">
        <v>7819</v>
      </c>
    </row>
    <row r="1687" spans="1:18" hidden="1">
      <c r="A1687" t="s">
        <v>127</v>
      </c>
      <c r="B1687" t="s">
        <v>2153</v>
      </c>
      <c r="C1687" s="224" t="s">
        <v>7842</v>
      </c>
      <c r="D1687" s="221">
        <v>332.03</v>
      </c>
      <c r="E1687" s="324">
        <v>43069</v>
      </c>
      <c r="F1687" s="1">
        <v>40909308.350000001</v>
      </c>
      <c r="G1687" s="18">
        <v>3.5999999999999999E-3</v>
      </c>
      <c r="H1687" s="298">
        <v>12272.799999999997</v>
      </c>
      <c r="I1687" s="10">
        <v>40909308.350000001</v>
      </c>
      <c r="J1687" s="11">
        <f t="shared" si="759"/>
        <v>3.5999999999999999E-3</v>
      </c>
      <c r="K1687" s="30">
        <f t="shared" si="760"/>
        <v>12272.792504999999</v>
      </c>
      <c r="L1687" s="29">
        <f t="shared" si="761"/>
        <v>-7.4949999980162829E-3</v>
      </c>
      <c r="M1687" s="10">
        <f t="shared" si="762"/>
        <v>40909308.350000001</v>
      </c>
      <c r="N1687" s="5">
        <f>VLOOKUP(CONCATENATE(A1687,"-6"),'Restated Depr'!$B$6:$G$7674,6,0)</f>
        <v>1.5900000000000001E-2</v>
      </c>
      <c r="O1687" s="29">
        <f t="shared" si="763"/>
        <v>54204.833563750006</v>
      </c>
      <c r="P1687" s="29">
        <f t="shared" si="764"/>
        <v>41932.041058750008</v>
      </c>
      <c r="Q1687" t="s">
        <v>7819</v>
      </c>
    </row>
    <row r="1688" spans="1:18" hidden="1">
      <c r="A1688" t="s">
        <v>127</v>
      </c>
      <c r="B1688" t="s">
        <v>2154</v>
      </c>
      <c r="C1688" s="224" t="s">
        <v>7842</v>
      </c>
      <c r="D1688" s="221">
        <v>332.03</v>
      </c>
      <c r="E1688" s="324">
        <v>43100</v>
      </c>
      <c r="F1688" s="1">
        <v>40909308.350000001</v>
      </c>
      <c r="G1688" s="18">
        <v>8.6999999999999994E-3</v>
      </c>
      <c r="H1688" s="298">
        <v>29659.25</v>
      </c>
      <c r="I1688" s="10">
        <v>40909308.350000001</v>
      </c>
      <c r="J1688" s="11">
        <f t="shared" si="759"/>
        <v>8.6999999999999994E-3</v>
      </c>
      <c r="K1688" s="30">
        <f t="shared" si="760"/>
        <v>29659.24855375</v>
      </c>
      <c r="L1688" s="29">
        <f t="shared" si="761"/>
        <v>-1.4462500002991874E-3</v>
      </c>
      <c r="M1688" s="10">
        <f t="shared" si="762"/>
        <v>40909308.350000001</v>
      </c>
      <c r="N1688" s="5">
        <f>VLOOKUP(CONCATENATE(A1688,"-6"),'Restated Depr'!$B$6:$G$7674,6,0)</f>
        <v>1.5900000000000001E-2</v>
      </c>
      <c r="O1688" s="29">
        <f t="shared" si="763"/>
        <v>54204.833563750006</v>
      </c>
      <c r="P1688" s="29">
        <f t="shared" si="764"/>
        <v>24545.585010000006</v>
      </c>
      <c r="Q1688" t="s">
        <v>7819</v>
      </c>
    </row>
    <row r="1689" spans="1:18" hidden="1">
      <c r="A1689" t="s">
        <v>127</v>
      </c>
      <c r="B1689" t="s">
        <v>2155</v>
      </c>
      <c r="C1689" s="224" t="s">
        <v>7842</v>
      </c>
      <c r="D1689" s="221">
        <v>332.03</v>
      </c>
      <c r="E1689" s="324">
        <v>43131</v>
      </c>
      <c r="F1689" s="1">
        <v>40909308.350000001</v>
      </c>
      <c r="G1689" s="5">
        <v>1.5900000000000001E-2</v>
      </c>
      <c r="H1689" s="298">
        <v>54204.84</v>
      </c>
      <c r="I1689" s="10">
        <v>40909308.350000001</v>
      </c>
      <c r="J1689" s="11">
        <f t="shared" si="759"/>
        <v>1.5900000000000001E-2</v>
      </c>
      <c r="K1689" s="30">
        <f t="shared" si="760"/>
        <v>54204.833563750006</v>
      </c>
      <c r="L1689" s="29">
        <f t="shared" si="761"/>
        <v>-6.4362499906565063E-3</v>
      </c>
      <c r="M1689" s="10">
        <f t="shared" si="762"/>
        <v>40909308.350000001</v>
      </c>
      <c r="N1689" s="5">
        <f>VLOOKUP(CONCATENATE(A1689,"-6"),'Restated Depr'!$B$6:$G$7674,6,0)</f>
        <v>1.5900000000000001E-2</v>
      </c>
      <c r="O1689" s="29">
        <f t="shared" si="763"/>
        <v>54204.833563750006</v>
      </c>
      <c r="P1689" s="29">
        <f t="shared" si="764"/>
        <v>0</v>
      </c>
      <c r="Q1689" t="s">
        <v>7819</v>
      </c>
    </row>
    <row r="1690" spans="1:18" hidden="1">
      <c r="A1690" t="s">
        <v>127</v>
      </c>
      <c r="B1690" t="s">
        <v>2156</v>
      </c>
      <c r="C1690" s="224" t="s">
        <v>7842</v>
      </c>
      <c r="D1690" s="221">
        <v>332.03</v>
      </c>
      <c r="E1690" s="324">
        <v>43159</v>
      </c>
      <c r="F1690" s="1">
        <v>40909308.350000001</v>
      </c>
      <c r="G1690" s="5">
        <v>1.5900000000000001E-2</v>
      </c>
      <c r="H1690" s="298">
        <v>54204.84</v>
      </c>
      <c r="I1690" s="10">
        <v>40909308.350000001</v>
      </c>
      <c r="J1690" s="11">
        <f t="shared" si="759"/>
        <v>1.5900000000000001E-2</v>
      </c>
      <c r="K1690" s="30">
        <f t="shared" si="760"/>
        <v>54204.833563750006</v>
      </c>
      <c r="L1690" s="29">
        <f t="shared" si="761"/>
        <v>-6.4362499906565063E-3</v>
      </c>
      <c r="M1690" s="10">
        <f t="shared" si="762"/>
        <v>40909308.350000001</v>
      </c>
      <c r="N1690" s="5">
        <f>VLOOKUP(CONCATENATE(A1690,"-6"),'Restated Depr'!$B$6:$G$7674,6,0)</f>
        <v>1.5900000000000001E-2</v>
      </c>
      <c r="O1690" s="29">
        <f t="shared" si="763"/>
        <v>54204.833563750006</v>
      </c>
      <c r="P1690" s="29">
        <f t="shared" si="764"/>
        <v>0</v>
      </c>
      <c r="Q1690" t="s">
        <v>7819</v>
      </c>
    </row>
    <row r="1691" spans="1:18" hidden="1">
      <c r="A1691" t="s">
        <v>127</v>
      </c>
      <c r="B1691" t="s">
        <v>2157</v>
      </c>
      <c r="C1691" s="224" t="s">
        <v>7842</v>
      </c>
      <c r="D1691" s="221">
        <v>332.03</v>
      </c>
      <c r="E1691" s="324">
        <v>43190</v>
      </c>
      <c r="F1691" s="1">
        <v>40909308.350000001</v>
      </c>
      <c r="G1691" s="5">
        <v>1.5900000000000001E-2</v>
      </c>
      <c r="H1691" s="298">
        <v>54204.84</v>
      </c>
      <c r="I1691" s="10">
        <v>40909308.350000001</v>
      </c>
      <c r="J1691" s="11">
        <f t="shared" si="759"/>
        <v>1.5900000000000001E-2</v>
      </c>
      <c r="K1691" s="30">
        <f t="shared" si="760"/>
        <v>54204.833563750006</v>
      </c>
      <c r="L1691" s="29">
        <f t="shared" si="761"/>
        <v>-6.4362499906565063E-3</v>
      </c>
      <c r="M1691" s="10">
        <f t="shared" si="762"/>
        <v>40909308.350000001</v>
      </c>
      <c r="N1691" s="5">
        <f>VLOOKUP(CONCATENATE(A1691,"-6"),'Restated Depr'!$B$6:$G$7674,6,0)</f>
        <v>1.5900000000000001E-2</v>
      </c>
      <c r="O1691" s="29">
        <f t="shared" si="763"/>
        <v>54204.833563750006</v>
      </c>
      <c r="P1691" s="29">
        <f t="shared" si="764"/>
        <v>0</v>
      </c>
      <c r="Q1691" t="s">
        <v>7819</v>
      </c>
    </row>
    <row r="1692" spans="1:18" hidden="1">
      <c r="A1692" t="s">
        <v>127</v>
      </c>
      <c r="B1692" t="s">
        <v>2158</v>
      </c>
      <c r="C1692" s="224" t="s">
        <v>7842</v>
      </c>
      <c r="D1692" s="221">
        <v>332.03</v>
      </c>
      <c r="E1692" s="324">
        <v>43220</v>
      </c>
      <c r="F1692" s="1">
        <v>40909308.350000001</v>
      </c>
      <c r="G1692" s="5">
        <v>1.5900000000000001E-2</v>
      </c>
      <c r="H1692" s="298">
        <v>54204.84</v>
      </c>
      <c r="I1692" s="10">
        <v>40909308.350000001</v>
      </c>
      <c r="J1692" s="11">
        <f t="shared" si="759"/>
        <v>1.5900000000000001E-2</v>
      </c>
      <c r="K1692" s="30">
        <f t="shared" si="760"/>
        <v>54204.833563750006</v>
      </c>
      <c r="L1692" s="29">
        <f t="shared" si="761"/>
        <v>-6.4362499906565063E-3</v>
      </c>
      <c r="M1692" s="10">
        <f t="shared" si="762"/>
        <v>40909308.350000001</v>
      </c>
      <c r="N1692" s="5">
        <f>VLOOKUP(CONCATENATE(A1692,"-6"),'Restated Depr'!$B$6:$G$7674,6,0)</f>
        <v>1.5900000000000001E-2</v>
      </c>
      <c r="O1692" s="29">
        <f t="shared" si="763"/>
        <v>54204.833563750006</v>
      </c>
      <c r="P1692" s="29">
        <f t="shared" si="764"/>
        <v>0</v>
      </c>
      <c r="Q1692" t="s">
        <v>7819</v>
      </c>
    </row>
    <row r="1693" spans="1:18" hidden="1">
      <c r="A1693" t="s">
        <v>127</v>
      </c>
      <c r="B1693" t="s">
        <v>2159</v>
      </c>
      <c r="C1693" s="224" t="s">
        <v>7842</v>
      </c>
      <c r="D1693" s="221">
        <v>332.03</v>
      </c>
      <c r="E1693" s="324">
        <v>43251</v>
      </c>
      <c r="F1693" s="1">
        <v>40909308.350000001</v>
      </c>
      <c r="G1693" s="5">
        <v>1.5900000000000001E-2</v>
      </c>
      <c r="H1693" s="298">
        <v>54204.84</v>
      </c>
      <c r="I1693" s="10">
        <v>40909308.350000001</v>
      </c>
      <c r="J1693" s="11">
        <f t="shared" si="759"/>
        <v>1.5900000000000001E-2</v>
      </c>
      <c r="K1693" s="30">
        <f t="shared" si="760"/>
        <v>54204.833563750006</v>
      </c>
      <c r="L1693" s="29">
        <f t="shared" si="761"/>
        <v>-6.4362499906565063E-3</v>
      </c>
      <c r="M1693" s="10">
        <f t="shared" si="762"/>
        <v>40909308.350000001</v>
      </c>
      <c r="N1693" s="5">
        <f>VLOOKUP(CONCATENATE(A1693,"-6"),'Restated Depr'!$B$6:$G$7674,6,0)</f>
        <v>1.5900000000000001E-2</v>
      </c>
      <c r="O1693" s="29">
        <f t="shared" si="763"/>
        <v>54204.833563750006</v>
      </c>
      <c r="P1693" s="29">
        <f t="shared" si="764"/>
        <v>0</v>
      </c>
      <c r="Q1693" t="s">
        <v>7819</v>
      </c>
    </row>
    <row r="1694" spans="1:18" hidden="1">
      <c r="A1694" t="s">
        <v>127</v>
      </c>
      <c r="B1694" t="s">
        <v>2160</v>
      </c>
      <c r="C1694" s="224" t="s">
        <v>7842</v>
      </c>
      <c r="D1694" s="221">
        <v>332.03</v>
      </c>
      <c r="E1694" s="324">
        <v>43281</v>
      </c>
      <c r="F1694" s="1">
        <v>40909308.350000001</v>
      </c>
      <c r="G1694" s="5">
        <v>1.5900000000000001E-2</v>
      </c>
      <c r="H1694" s="298">
        <v>54204.84</v>
      </c>
      <c r="I1694" s="10">
        <v>40909308.350000001</v>
      </c>
      <c r="J1694" s="11">
        <f t="shared" si="759"/>
        <v>1.5900000000000001E-2</v>
      </c>
      <c r="K1694" s="30">
        <f t="shared" si="760"/>
        <v>54204.833563750006</v>
      </c>
      <c r="L1694" s="29">
        <f t="shared" si="761"/>
        <v>-6.4362499906565063E-3</v>
      </c>
      <c r="M1694" s="10">
        <f t="shared" si="762"/>
        <v>40909308.350000001</v>
      </c>
      <c r="N1694" s="5">
        <f>VLOOKUP(CONCATENATE(A1694,"-6"),'Restated Depr'!$B$6:$G$7674,6,0)</f>
        <v>1.5900000000000001E-2</v>
      </c>
      <c r="O1694" s="29">
        <f t="shared" si="763"/>
        <v>54204.833563750006</v>
      </c>
      <c r="P1694" s="29">
        <f t="shared" si="764"/>
        <v>0</v>
      </c>
      <c r="Q1694" t="s">
        <v>7819</v>
      </c>
      <c r="R1694" s="5"/>
    </row>
    <row r="1695" spans="1:18" ht="15.75" hidden="1" thickBot="1">
      <c r="A1695" t="s">
        <v>127</v>
      </c>
      <c r="C1695" s="224" t="s">
        <v>638</v>
      </c>
      <c r="D1695" s="22"/>
      <c r="E1695" s="323" t="s">
        <v>606</v>
      </c>
      <c r="F1695" s="1"/>
      <c r="G1695" s="5"/>
      <c r="H1695" s="310">
        <f>SUM(H1683:H1694)</f>
        <v>416252.28999999992</v>
      </c>
      <c r="I1695" s="10"/>
      <c r="J1695" s="10"/>
      <c r="K1695" s="32">
        <f>SUM(K1683:K1694)</f>
        <v>416252.21246125008</v>
      </c>
      <c r="L1695" s="28">
        <f>SUM(L1683:L1694)</f>
        <v>-7.753874993431964E-2</v>
      </c>
      <c r="M1695" s="10"/>
      <c r="N1695" s="5"/>
      <c r="O1695" s="28">
        <f>SUM(O1683:O1694)</f>
        <v>650458.00276500022</v>
      </c>
      <c r="P1695" s="28">
        <f>SUM(P1683:P1694)</f>
        <v>234205.79030375005</v>
      </c>
    </row>
    <row r="1696" spans="1:18" hidden="1">
      <c r="A1696" t="s">
        <v>128</v>
      </c>
      <c r="B1696" t="s">
        <v>2161</v>
      </c>
      <c r="C1696" s="224" t="s">
        <v>7842</v>
      </c>
      <c r="D1696" s="221">
        <v>333.02</v>
      </c>
      <c r="E1696" s="324">
        <v>42947</v>
      </c>
      <c r="F1696" s="9">
        <v>30445508.780000001</v>
      </c>
      <c r="G1696" s="18">
        <v>2.1899999999999999E-2</v>
      </c>
      <c r="H1696" s="299">
        <v>55563.05000000001</v>
      </c>
      <c r="I1696" s="15">
        <v>30445508.780000001</v>
      </c>
      <c r="J1696" s="11">
        <f t="shared" ref="J1696:J1707" si="765">G1696</f>
        <v>2.1899999999999999E-2</v>
      </c>
      <c r="K1696" s="31">
        <f t="shared" ref="K1696:K1707" si="766">I1696*J1696/12</f>
        <v>55563.053523500006</v>
      </c>
      <c r="L1696" s="289">
        <f t="shared" ref="L1696:L1707" si="767">K1696-H1696</f>
        <v>3.5234999959357083E-3</v>
      </c>
      <c r="M1696" s="15">
        <f t="shared" ref="M1696:M1707" si="768">I1696</f>
        <v>30445508.780000001</v>
      </c>
      <c r="N1696" s="5">
        <f>VLOOKUP(CONCATENATE(A1696,"-6"),'Restated Depr'!$B$6:$G$7674,6,0)</f>
        <v>2.1499999999999998E-2</v>
      </c>
      <c r="O1696" s="289">
        <f t="shared" ref="O1696:O1707" si="769">M1696*N1696/12</f>
        <v>54548.203230833336</v>
      </c>
      <c r="P1696" s="289">
        <f t="shared" ref="P1696:P1707" si="770">O1696-K1696</f>
        <v>-1014.8502926666697</v>
      </c>
      <c r="Q1696" t="s">
        <v>7819</v>
      </c>
    </row>
    <row r="1697" spans="1:18" hidden="1">
      <c r="A1697" t="s">
        <v>128</v>
      </c>
      <c r="B1697" t="s">
        <v>2162</v>
      </c>
      <c r="C1697" s="224" t="s">
        <v>7842</v>
      </c>
      <c r="D1697" s="221">
        <v>333.02</v>
      </c>
      <c r="E1697" s="324">
        <v>42978</v>
      </c>
      <c r="F1697" s="1">
        <v>30445508.780000001</v>
      </c>
      <c r="G1697" s="18">
        <v>2.1899999999999999E-2</v>
      </c>
      <c r="H1697" s="298">
        <v>55563.05000000001</v>
      </c>
      <c r="I1697" s="10">
        <v>30445508.780000001</v>
      </c>
      <c r="J1697" s="11">
        <f t="shared" si="765"/>
        <v>2.1899999999999999E-2</v>
      </c>
      <c r="K1697" s="30">
        <f t="shared" si="766"/>
        <v>55563.053523500006</v>
      </c>
      <c r="L1697" s="29">
        <f t="shared" si="767"/>
        <v>3.5234999959357083E-3</v>
      </c>
      <c r="M1697" s="10">
        <f t="shared" si="768"/>
        <v>30445508.780000001</v>
      </c>
      <c r="N1697" s="5">
        <f>VLOOKUP(CONCATENATE(A1697,"-6"),'Restated Depr'!$B$6:$G$7674,6,0)</f>
        <v>2.1499999999999998E-2</v>
      </c>
      <c r="O1697" s="29">
        <f t="shared" si="769"/>
        <v>54548.203230833336</v>
      </c>
      <c r="P1697" s="29">
        <f t="shared" si="770"/>
        <v>-1014.8502926666697</v>
      </c>
      <c r="Q1697" t="s">
        <v>7819</v>
      </c>
    </row>
    <row r="1698" spans="1:18" hidden="1">
      <c r="A1698" t="s">
        <v>128</v>
      </c>
      <c r="B1698" t="s">
        <v>2163</v>
      </c>
      <c r="C1698" s="224" t="s">
        <v>7842</v>
      </c>
      <c r="D1698" s="221">
        <v>333.02</v>
      </c>
      <c r="E1698" s="324">
        <v>43008</v>
      </c>
      <c r="F1698" s="1">
        <v>30445508.780000001</v>
      </c>
      <c r="G1698" s="18">
        <v>2.1899999999999999E-2</v>
      </c>
      <c r="H1698" s="298">
        <v>55563.05000000001</v>
      </c>
      <c r="I1698" s="10">
        <v>30445508.780000001</v>
      </c>
      <c r="J1698" s="11">
        <f t="shared" si="765"/>
        <v>2.1899999999999999E-2</v>
      </c>
      <c r="K1698" s="30">
        <f t="shared" si="766"/>
        <v>55563.053523500006</v>
      </c>
      <c r="L1698" s="29">
        <f t="shared" si="767"/>
        <v>3.5234999959357083E-3</v>
      </c>
      <c r="M1698" s="10">
        <f t="shared" si="768"/>
        <v>30445508.780000001</v>
      </c>
      <c r="N1698" s="5">
        <f>VLOOKUP(CONCATENATE(A1698,"-6"),'Restated Depr'!$B$6:$G$7674,6,0)</f>
        <v>2.1499999999999998E-2</v>
      </c>
      <c r="O1698" s="29">
        <f t="shared" si="769"/>
        <v>54548.203230833336</v>
      </c>
      <c r="P1698" s="29">
        <f t="shared" si="770"/>
        <v>-1014.8502926666697</v>
      </c>
      <c r="Q1698" t="s">
        <v>7819</v>
      </c>
    </row>
    <row r="1699" spans="1:18" hidden="1">
      <c r="A1699" t="s">
        <v>128</v>
      </c>
      <c r="B1699" t="s">
        <v>2164</v>
      </c>
      <c r="C1699" s="224" t="s">
        <v>7842</v>
      </c>
      <c r="D1699" s="221">
        <v>333.02</v>
      </c>
      <c r="E1699" s="324">
        <v>43039</v>
      </c>
      <c r="F1699" s="1">
        <v>30445508.780000001</v>
      </c>
      <c r="G1699" s="18">
        <v>2.1899999999999999E-2</v>
      </c>
      <c r="H1699" s="298">
        <v>55563.05000000001</v>
      </c>
      <c r="I1699" s="10">
        <v>30445508.780000001</v>
      </c>
      <c r="J1699" s="11">
        <f t="shared" si="765"/>
        <v>2.1899999999999999E-2</v>
      </c>
      <c r="K1699" s="30">
        <f t="shared" si="766"/>
        <v>55563.053523500006</v>
      </c>
      <c r="L1699" s="29">
        <f t="shared" si="767"/>
        <v>3.5234999959357083E-3</v>
      </c>
      <c r="M1699" s="10">
        <f t="shared" si="768"/>
        <v>30445508.780000001</v>
      </c>
      <c r="N1699" s="5">
        <f>VLOOKUP(CONCATENATE(A1699,"-6"),'Restated Depr'!$B$6:$G$7674,6,0)</f>
        <v>2.1499999999999998E-2</v>
      </c>
      <c r="O1699" s="29">
        <f t="shared" si="769"/>
        <v>54548.203230833336</v>
      </c>
      <c r="P1699" s="29">
        <f t="shared" si="770"/>
        <v>-1014.8502926666697</v>
      </c>
      <c r="Q1699" t="s">
        <v>7819</v>
      </c>
    </row>
    <row r="1700" spans="1:18" hidden="1">
      <c r="A1700" t="s">
        <v>128</v>
      </c>
      <c r="B1700" t="s">
        <v>2165</v>
      </c>
      <c r="C1700" s="224" t="s">
        <v>7842</v>
      </c>
      <c r="D1700" s="221">
        <v>333.02</v>
      </c>
      <c r="E1700" s="324">
        <v>43069</v>
      </c>
      <c r="F1700" s="1">
        <v>30445508.780000001</v>
      </c>
      <c r="G1700" s="18">
        <v>2.1899999999999999E-2</v>
      </c>
      <c r="H1700" s="298">
        <v>55563.05000000001</v>
      </c>
      <c r="I1700" s="10">
        <v>30445508.780000001</v>
      </c>
      <c r="J1700" s="11">
        <f t="shared" si="765"/>
        <v>2.1899999999999999E-2</v>
      </c>
      <c r="K1700" s="30">
        <f t="shared" si="766"/>
        <v>55563.053523500006</v>
      </c>
      <c r="L1700" s="29">
        <f t="shared" si="767"/>
        <v>3.5234999959357083E-3</v>
      </c>
      <c r="M1700" s="10">
        <f t="shared" si="768"/>
        <v>30445508.780000001</v>
      </c>
      <c r="N1700" s="5">
        <f>VLOOKUP(CONCATENATE(A1700,"-6"),'Restated Depr'!$B$6:$G$7674,6,0)</f>
        <v>2.1499999999999998E-2</v>
      </c>
      <c r="O1700" s="29">
        <f t="shared" si="769"/>
        <v>54548.203230833336</v>
      </c>
      <c r="P1700" s="29">
        <f t="shared" si="770"/>
        <v>-1014.8502926666697</v>
      </c>
      <c r="Q1700" t="s">
        <v>7819</v>
      </c>
    </row>
    <row r="1701" spans="1:18" hidden="1">
      <c r="A1701" t="s">
        <v>128</v>
      </c>
      <c r="B1701" t="s">
        <v>2166</v>
      </c>
      <c r="C1701" s="224" t="s">
        <v>7842</v>
      </c>
      <c r="D1701" s="221">
        <v>333.02</v>
      </c>
      <c r="E1701" s="324">
        <v>43100</v>
      </c>
      <c r="F1701" s="1">
        <v>30445508.780000001</v>
      </c>
      <c r="G1701" s="18">
        <v>2.1700000000000001E-2</v>
      </c>
      <c r="H1701" s="298">
        <v>55055.63</v>
      </c>
      <c r="I1701" s="10">
        <v>30445508.780000001</v>
      </c>
      <c r="J1701" s="11">
        <f t="shared" si="765"/>
        <v>2.1700000000000001E-2</v>
      </c>
      <c r="K1701" s="30">
        <f t="shared" si="766"/>
        <v>55055.628377166671</v>
      </c>
      <c r="L1701" s="29">
        <f t="shared" si="767"/>
        <v>-1.622833326109685E-3</v>
      </c>
      <c r="M1701" s="10">
        <f t="shared" si="768"/>
        <v>30445508.780000001</v>
      </c>
      <c r="N1701" s="5">
        <f>VLOOKUP(CONCATENATE(A1701,"-6"),'Restated Depr'!$B$6:$G$7674,6,0)</f>
        <v>2.1499999999999998E-2</v>
      </c>
      <c r="O1701" s="29">
        <f t="shared" si="769"/>
        <v>54548.203230833336</v>
      </c>
      <c r="P1701" s="29">
        <f t="shared" si="770"/>
        <v>-507.42514633333485</v>
      </c>
      <c r="Q1701" t="s">
        <v>7819</v>
      </c>
    </row>
    <row r="1702" spans="1:18" hidden="1">
      <c r="A1702" t="s">
        <v>128</v>
      </c>
      <c r="B1702" t="s">
        <v>2167</v>
      </c>
      <c r="C1702" s="224" t="s">
        <v>7842</v>
      </c>
      <c r="D1702" s="221">
        <v>333.02</v>
      </c>
      <c r="E1702" s="324">
        <v>43131</v>
      </c>
      <c r="F1702" s="1">
        <v>30445508.780000001</v>
      </c>
      <c r="G1702" s="5">
        <v>2.1499999999999998E-2</v>
      </c>
      <c r="H1702" s="298">
        <v>54548.200000000004</v>
      </c>
      <c r="I1702" s="10">
        <v>30445508.780000001</v>
      </c>
      <c r="J1702" s="11">
        <f t="shared" si="765"/>
        <v>2.1499999999999998E-2</v>
      </c>
      <c r="K1702" s="30">
        <f t="shared" si="766"/>
        <v>54548.203230833336</v>
      </c>
      <c r="L1702" s="29">
        <f t="shared" si="767"/>
        <v>3.230833332054317E-3</v>
      </c>
      <c r="M1702" s="10">
        <f t="shared" si="768"/>
        <v>30445508.780000001</v>
      </c>
      <c r="N1702" s="5">
        <f>VLOOKUP(CONCATENATE(A1702,"-6"),'Restated Depr'!$B$6:$G$7674,6,0)</f>
        <v>2.1499999999999998E-2</v>
      </c>
      <c r="O1702" s="29">
        <f t="shared" si="769"/>
        <v>54548.203230833336</v>
      </c>
      <c r="P1702" s="29">
        <f t="shared" si="770"/>
        <v>0</v>
      </c>
      <c r="Q1702" t="s">
        <v>7819</v>
      </c>
    </row>
    <row r="1703" spans="1:18" hidden="1">
      <c r="A1703" t="s">
        <v>128</v>
      </c>
      <c r="B1703" t="s">
        <v>2168</v>
      </c>
      <c r="C1703" s="224" t="s">
        <v>7842</v>
      </c>
      <c r="D1703" s="221">
        <v>333.02</v>
      </c>
      <c r="E1703" s="324">
        <v>43159</v>
      </c>
      <c r="F1703" s="1">
        <v>30445508.780000001</v>
      </c>
      <c r="G1703" s="5">
        <v>2.1499999999999998E-2</v>
      </c>
      <c r="H1703" s="298">
        <v>54548.200000000004</v>
      </c>
      <c r="I1703" s="10">
        <v>30445508.780000001</v>
      </c>
      <c r="J1703" s="11">
        <f t="shared" si="765"/>
        <v>2.1499999999999998E-2</v>
      </c>
      <c r="K1703" s="30">
        <f t="shared" si="766"/>
        <v>54548.203230833336</v>
      </c>
      <c r="L1703" s="29">
        <f t="shared" si="767"/>
        <v>3.230833332054317E-3</v>
      </c>
      <c r="M1703" s="10">
        <f t="shared" si="768"/>
        <v>30445508.780000001</v>
      </c>
      <c r="N1703" s="5">
        <f>VLOOKUP(CONCATENATE(A1703,"-6"),'Restated Depr'!$B$6:$G$7674,6,0)</f>
        <v>2.1499999999999998E-2</v>
      </c>
      <c r="O1703" s="29">
        <f t="shared" si="769"/>
        <v>54548.203230833336</v>
      </c>
      <c r="P1703" s="29">
        <f t="shared" si="770"/>
        <v>0</v>
      </c>
      <c r="Q1703" t="s">
        <v>7819</v>
      </c>
    </row>
    <row r="1704" spans="1:18" hidden="1">
      <c r="A1704" t="s">
        <v>128</v>
      </c>
      <c r="B1704" t="s">
        <v>2169</v>
      </c>
      <c r="C1704" s="224" t="s">
        <v>7842</v>
      </c>
      <c r="D1704" s="221">
        <v>333.02</v>
      </c>
      <c r="E1704" s="324">
        <v>43190</v>
      </c>
      <c r="F1704" s="1">
        <v>30445508.780000001</v>
      </c>
      <c r="G1704" s="5">
        <v>2.1499999999999998E-2</v>
      </c>
      <c r="H1704" s="298">
        <v>54548.200000000004</v>
      </c>
      <c r="I1704" s="10">
        <v>30445508.780000001</v>
      </c>
      <c r="J1704" s="11">
        <f t="shared" si="765"/>
        <v>2.1499999999999998E-2</v>
      </c>
      <c r="K1704" s="30">
        <f t="shared" si="766"/>
        <v>54548.203230833336</v>
      </c>
      <c r="L1704" s="29">
        <f t="shared" si="767"/>
        <v>3.230833332054317E-3</v>
      </c>
      <c r="M1704" s="10">
        <f t="shared" si="768"/>
        <v>30445508.780000001</v>
      </c>
      <c r="N1704" s="5">
        <f>VLOOKUP(CONCATENATE(A1704,"-6"),'Restated Depr'!$B$6:$G$7674,6,0)</f>
        <v>2.1499999999999998E-2</v>
      </c>
      <c r="O1704" s="29">
        <f t="shared" si="769"/>
        <v>54548.203230833336</v>
      </c>
      <c r="P1704" s="29">
        <f t="shared" si="770"/>
        <v>0</v>
      </c>
      <c r="Q1704" t="s">
        <v>7819</v>
      </c>
    </row>
    <row r="1705" spans="1:18" hidden="1">
      <c r="A1705" t="s">
        <v>128</v>
      </c>
      <c r="B1705" t="s">
        <v>2170</v>
      </c>
      <c r="C1705" s="224" t="s">
        <v>7842</v>
      </c>
      <c r="D1705" s="221">
        <v>333.02</v>
      </c>
      <c r="E1705" s="324">
        <v>43220</v>
      </c>
      <c r="F1705" s="1">
        <v>30445508.780000001</v>
      </c>
      <c r="G1705" s="5">
        <v>2.1499999999999998E-2</v>
      </c>
      <c r="H1705" s="298">
        <v>54548.200000000004</v>
      </c>
      <c r="I1705" s="10">
        <v>30445508.780000001</v>
      </c>
      <c r="J1705" s="11">
        <f t="shared" si="765"/>
        <v>2.1499999999999998E-2</v>
      </c>
      <c r="K1705" s="30">
        <f t="shared" si="766"/>
        <v>54548.203230833336</v>
      </c>
      <c r="L1705" s="29">
        <f t="shared" si="767"/>
        <v>3.230833332054317E-3</v>
      </c>
      <c r="M1705" s="10">
        <f t="shared" si="768"/>
        <v>30445508.780000001</v>
      </c>
      <c r="N1705" s="5">
        <f>VLOOKUP(CONCATENATE(A1705,"-6"),'Restated Depr'!$B$6:$G$7674,6,0)</f>
        <v>2.1499999999999998E-2</v>
      </c>
      <c r="O1705" s="29">
        <f t="shared" si="769"/>
        <v>54548.203230833336</v>
      </c>
      <c r="P1705" s="29">
        <f t="shared" si="770"/>
        <v>0</v>
      </c>
      <c r="Q1705" t="s">
        <v>7819</v>
      </c>
    </row>
    <row r="1706" spans="1:18" hidden="1">
      <c r="A1706" t="s">
        <v>128</v>
      </c>
      <c r="B1706" t="s">
        <v>2171</v>
      </c>
      <c r="C1706" s="224" t="s">
        <v>7842</v>
      </c>
      <c r="D1706" s="221">
        <v>333.02</v>
      </c>
      <c r="E1706" s="324">
        <v>43251</v>
      </c>
      <c r="F1706" s="1">
        <v>30445508.780000001</v>
      </c>
      <c r="G1706" s="5">
        <v>2.1499999999999998E-2</v>
      </c>
      <c r="H1706" s="298">
        <v>54548.200000000004</v>
      </c>
      <c r="I1706" s="10">
        <v>30445508.780000001</v>
      </c>
      <c r="J1706" s="11">
        <f t="shared" si="765"/>
        <v>2.1499999999999998E-2</v>
      </c>
      <c r="K1706" s="30">
        <f t="shared" si="766"/>
        <v>54548.203230833336</v>
      </c>
      <c r="L1706" s="29">
        <f t="shared" si="767"/>
        <v>3.230833332054317E-3</v>
      </c>
      <c r="M1706" s="10">
        <f t="shared" si="768"/>
        <v>30445508.780000001</v>
      </c>
      <c r="N1706" s="5">
        <f>VLOOKUP(CONCATENATE(A1706,"-6"),'Restated Depr'!$B$6:$G$7674,6,0)</f>
        <v>2.1499999999999998E-2</v>
      </c>
      <c r="O1706" s="29">
        <f t="shared" si="769"/>
        <v>54548.203230833336</v>
      </c>
      <c r="P1706" s="29">
        <f t="shared" si="770"/>
        <v>0</v>
      </c>
      <c r="Q1706" t="s">
        <v>7819</v>
      </c>
    </row>
    <row r="1707" spans="1:18" hidden="1">
      <c r="A1707" t="s">
        <v>128</v>
      </c>
      <c r="B1707" t="s">
        <v>2172</v>
      </c>
      <c r="C1707" s="224" t="s">
        <v>7842</v>
      </c>
      <c r="D1707" s="221">
        <v>333.02</v>
      </c>
      <c r="E1707" s="324">
        <v>43281</v>
      </c>
      <c r="F1707" s="1">
        <v>30445508.780000001</v>
      </c>
      <c r="G1707" s="5">
        <v>2.1499999999999998E-2</v>
      </c>
      <c r="H1707" s="298">
        <v>54548.200000000004</v>
      </c>
      <c r="I1707" s="10">
        <v>30445508.780000001</v>
      </c>
      <c r="J1707" s="11">
        <f t="shared" si="765"/>
        <v>2.1499999999999998E-2</v>
      </c>
      <c r="K1707" s="30">
        <f t="shared" si="766"/>
        <v>54548.203230833336</v>
      </c>
      <c r="L1707" s="29">
        <f t="shared" si="767"/>
        <v>3.230833332054317E-3</v>
      </c>
      <c r="M1707" s="10">
        <f t="shared" si="768"/>
        <v>30445508.780000001</v>
      </c>
      <c r="N1707" s="5">
        <f>VLOOKUP(CONCATENATE(A1707,"-6"),'Restated Depr'!$B$6:$G$7674,6,0)</f>
        <v>2.1499999999999998E-2</v>
      </c>
      <c r="O1707" s="29">
        <f t="shared" si="769"/>
        <v>54548.203230833336</v>
      </c>
      <c r="P1707" s="29">
        <f t="shared" si="770"/>
        <v>0</v>
      </c>
      <c r="Q1707" t="s">
        <v>7819</v>
      </c>
      <c r="R1707" s="5"/>
    </row>
    <row r="1708" spans="1:18" ht="15.75" hidden="1" thickBot="1">
      <c r="A1708" t="s">
        <v>128</v>
      </c>
      <c r="C1708" s="224" t="s">
        <v>638</v>
      </c>
      <c r="D1708" s="22"/>
      <c r="E1708" s="323" t="s">
        <v>606</v>
      </c>
      <c r="F1708" s="1"/>
      <c r="G1708" s="5"/>
      <c r="H1708" s="310">
        <f>SUM(H1696:H1707)</f>
        <v>660160.07999999996</v>
      </c>
      <c r="I1708" s="10"/>
      <c r="J1708" s="10"/>
      <c r="K1708" s="32">
        <f>SUM(K1696:K1707)</f>
        <v>660160.11537966668</v>
      </c>
      <c r="L1708" s="28">
        <f>SUM(L1696:L1707)</f>
        <v>3.5379666645894758E-2</v>
      </c>
      <c r="M1708" s="10"/>
      <c r="N1708" s="5"/>
      <c r="O1708" s="28">
        <f>SUM(O1696:O1707)</f>
        <v>654578.43876999989</v>
      </c>
      <c r="P1708" s="28">
        <f>SUM(P1696:P1707)</f>
        <v>-5581.6766096666834</v>
      </c>
    </row>
    <row r="1709" spans="1:18" hidden="1">
      <c r="A1709" t="s">
        <v>129</v>
      </c>
      <c r="B1709" t="s">
        <v>2173</v>
      </c>
      <c r="C1709" s="224" t="s">
        <v>7842</v>
      </c>
      <c r="D1709" s="221">
        <v>333.01</v>
      </c>
      <c r="E1709" s="324">
        <v>42947</v>
      </c>
      <c r="F1709" s="9">
        <v>13994637.970000001</v>
      </c>
      <c r="G1709" s="18">
        <v>0.02</v>
      </c>
      <c r="H1709" s="299">
        <v>23324.400000000005</v>
      </c>
      <c r="I1709" s="15">
        <v>12184929.199999999</v>
      </c>
      <c r="J1709" s="11">
        <f t="shared" ref="J1709:J1720" si="771">G1709</f>
        <v>0.02</v>
      </c>
      <c r="K1709" s="31">
        <f t="shared" ref="K1709:K1720" si="772">I1709*J1709/12</f>
        <v>20308.215333333334</v>
      </c>
      <c r="L1709" s="289">
        <f t="shared" ref="L1709:L1720" si="773">K1709-H1709</f>
        <v>-3016.1846666666715</v>
      </c>
      <c r="M1709" s="15">
        <f t="shared" ref="M1709:M1720" si="774">I1709</f>
        <v>12184929.199999999</v>
      </c>
      <c r="N1709" s="5">
        <f>VLOOKUP(CONCATENATE(A1709,"-6"),'Restated Depr'!$B$6:$G$7674,6,0)</f>
        <v>2.1499999999999998E-2</v>
      </c>
      <c r="O1709" s="289">
        <f t="shared" ref="O1709:O1720" si="775">M1709*N1709/12</f>
        <v>21831.331483333332</v>
      </c>
      <c r="P1709" s="289">
        <f t="shared" ref="P1709:P1720" si="776">O1709-K1709</f>
        <v>1523.116149999998</v>
      </c>
      <c r="Q1709" t="s">
        <v>7819</v>
      </c>
    </row>
    <row r="1710" spans="1:18" hidden="1">
      <c r="A1710" t="s">
        <v>129</v>
      </c>
      <c r="B1710" t="s">
        <v>2174</v>
      </c>
      <c r="C1710" s="224" t="s">
        <v>7842</v>
      </c>
      <c r="D1710" s="221">
        <v>333.01</v>
      </c>
      <c r="E1710" s="324">
        <v>42978</v>
      </c>
      <c r="F1710" s="1">
        <v>13048710.789999999</v>
      </c>
      <c r="G1710" s="18">
        <v>0.02</v>
      </c>
      <c r="H1710" s="298">
        <v>21747.85</v>
      </c>
      <c r="I1710" s="10">
        <v>12184929.199999999</v>
      </c>
      <c r="J1710" s="11">
        <f t="shared" si="771"/>
        <v>0.02</v>
      </c>
      <c r="K1710" s="30">
        <f t="shared" si="772"/>
        <v>20308.215333333334</v>
      </c>
      <c r="L1710" s="29">
        <f t="shared" si="773"/>
        <v>-1439.634666666665</v>
      </c>
      <c r="M1710" s="10">
        <f t="shared" si="774"/>
        <v>12184929.199999999</v>
      </c>
      <c r="N1710" s="5">
        <f>VLOOKUP(CONCATENATE(A1710,"-6"),'Restated Depr'!$B$6:$G$7674,6,0)</f>
        <v>2.1499999999999998E-2</v>
      </c>
      <c r="O1710" s="29">
        <f t="shared" si="775"/>
        <v>21831.331483333332</v>
      </c>
      <c r="P1710" s="29">
        <f t="shared" si="776"/>
        <v>1523.116149999998</v>
      </c>
      <c r="Q1710" t="s">
        <v>7819</v>
      </c>
    </row>
    <row r="1711" spans="1:18" hidden="1">
      <c r="A1711" t="s">
        <v>129</v>
      </c>
      <c r="B1711" t="s">
        <v>2175</v>
      </c>
      <c r="C1711" s="224" t="s">
        <v>7842</v>
      </c>
      <c r="D1711" s="221">
        <v>333.01</v>
      </c>
      <c r="E1711" s="324">
        <v>43008</v>
      </c>
      <c r="F1711" s="1">
        <v>13087130.9</v>
      </c>
      <c r="G1711" s="18">
        <v>0.02</v>
      </c>
      <c r="H1711" s="298">
        <v>21811.88</v>
      </c>
      <c r="I1711" s="10">
        <v>12184929.199999999</v>
      </c>
      <c r="J1711" s="11">
        <f t="shared" si="771"/>
        <v>0.02</v>
      </c>
      <c r="K1711" s="30">
        <f t="shared" si="772"/>
        <v>20308.215333333334</v>
      </c>
      <c r="L1711" s="29">
        <f t="shared" si="773"/>
        <v>-1503.6646666666675</v>
      </c>
      <c r="M1711" s="10">
        <f t="shared" si="774"/>
        <v>12184929.199999999</v>
      </c>
      <c r="N1711" s="5">
        <f>VLOOKUP(CONCATENATE(A1711,"-6"),'Restated Depr'!$B$6:$G$7674,6,0)</f>
        <v>2.1499999999999998E-2</v>
      </c>
      <c r="O1711" s="29">
        <f t="shared" si="775"/>
        <v>21831.331483333332</v>
      </c>
      <c r="P1711" s="29">
        <f t="shared" si="776"/>
        <v>1523.116149999998</v>
      </c>
      <c r="Q1711" t="s">
        <v>7819</v>
      </c>
    </row>
    <row r="1712" spans="1:18" hidden="1">
      <c r="A1712" t="s">
        <v>129</v>
      </c>
      <c r="B1712" t="s">
        <v>2176</v>
      </c>
      <c r="C1712" s="224" t="s">
        <v>7842</v>
      </c>
      <c r="D1712" s="221">
        <v>333.01</v>
      </c>
      <c r="E1712" s="324">
        <v>43039</v>
      </c>
      <c r="F1712" s="1">
        <v>12998065.09</v>
      </c>
      <c r="G1712" s="18">
        <v>0.02</v>
      </c>
      <c r="H1712" s="298">
        <v>21663.439999999995</v>
      </c>
      <c r="I1712" s="10">
        <v>12184929.199999999</v>
      </c>
      <c r="J1712" s="11">
        <f t="shared" si="771"/>
        <v>0.02</v>
      </c>
      <c r="K1712" s="30">
        <f t="shared" si="772"/>
        <v>20308.215333333334</v>
      </c>
      <c r="L1712" s="29">
        <f t="shared" si="773"/>
        <v>-1355.2246666666615</v>
      </c>
      <c r="M1712" s="10">
        <f t="shared" si="774"/>
        <v>12184929.199999999</v>
      </c>
      <c r="N1712" s="5">
        <f>VLOOKUP(CONCATENATE(A1712,"-6"),'Restated Depr'!$B$6:$G$7674,6,0)</f>
        <v>2.1499999999999998E-2</v>
      </c>
      <c r="O1712" s="29">
        <f t="shared" si="775"/>
        <v>21831.331483333332</v>
      </c>
      <c r="P1712" s="29">
        <f t="shared" si="776"/>
        <v>1523.116149999998</v>
      </c>
      <c r="Q1712" t="s">
        <v>7819</v>
      </c>
    </row>
    <row r="1713" spans="1:18" hidden="1">
      <c r="A1713" t="s">
        <v>129</v>
      </c>
      <c r="B1713" t="s">
        <v>2177</v>
      </c>
      <c r="C1713" s="224" t="s">
        <v>7842</v>
      </c>
      <c r="D1713" s="221">
        <v>333.01</v>
      </c>
      <c r="E1713" s="324">
        <v>43069</v>
      </c>
      <c r="F1713" s="1">
        <v>12541635.699999999</v>
      </c>
      <c r="G1713" s="18">
        <v>0.02</v>
      </c>
      <c r="H1713" s="298">
        <v>20902.73</v>
      </c>
      <c r="I1713" s="10">
        <v>12184929.199999999</v>
      </c>
      <c r="J1713" s="11">
        <f t="shared" si="771"/>
        <v>0.02</v>
      </c>
      <c r="K1713" s="30">
        <f t="shared" si="772"/>
        <v>20308.215333333334</v>
      </c>
      <c r="L1713" s="29">
        <f t="shared" si="773"/>
        <v>-594.51466666666602</v>
      </c>
      <c r="M1713" s="10">
        <f t="shared" si="774"/>
        <v>12184929.199999999</v>
      </c>
      <c r="N1713" s="5">
        <f>VLOOKUP(CONCATENATE(A1713,"-6"),'Restated Depr'!$B$6:$G$7674,6,0)</f>
        <v>2.1499999999999998E-2</v>
      </c>
      <c r="O1713" s="29">
        <f t="shared" si="775"/>
        <v>21831.331483333332</v>
      </c>
      <c r="P1713" s="29">
        <f t="shared" si="776"/>
        <v>1523.116149999998</v>
      </c>
      <c r="Q1713" t="s">
        <v>7819</v>
      </c>
    </row>
    <row r="1714" spans="1:18" hidden="1">
      <c r="A1714" t="s">
        <v>129</v>
      </c>
      <c r="B1714" t="s">
        <v>2178</v>
      </c>
      <c r="C1714" s="224" t="s">
        <v>7842</v>
      </c>
      <c r="D1714" s="221">
        <v>333.01</v>
      </c>
      <c r="E1714" s="324">
        <v>43100</v>
      </c>
      <c r="F1714" s="1">
        <v>12182606.5</v>
      </c>
      <c r="G1714" s="18">
        <v>2.06E-2</v>
      </c>
      <c r="H1714" s="298">
        <v>20913.48</v>
      </c>
      <c r="I1714" s="10">
        <v>12184929.199999999</v>
      </c>
      <c r="J1714" s="11">
        <f t="shared" si="771"/>
        <v>2.06E-2</v>
      </c>
      <c r="K1714" s="30">
        <f t="shared" si="772"/>
        <v>20917.461793333332</v>
      </c>
      <c r="L1714" s="29">
        <f t="shared" si="773"/>
        <v>3.9817933333324618</v>
      </c>
      <c r="M1714" s="10">
        <f t="shared" si="774"/>
        <v>12184929.199999999</v>
      </c>
      <c r="N1714" s="5">
        <f>VLOOKUP(CONCATENATE(A1714,"-6"),'Restated Depr'!$B$6:$G$7674,6,0)</f>
        <v>2.1499999999999998E-2</v>
      </c>
      <c r="O1714" s="29">
        <f t="shared" si="775"/>
        <v>21831.331483333332</v>
      </c>
      <c r="P1714" s="29">
        <f t="shared" si="776"/>
        <v>913.86968999999954</v>
      </c>
      <c r="Q1714" t="s">
        <v>7819</v>
      </c>
    </row>
    <row r="1715" spans="1:18" hidden="1">
      <c r="A1715" t="s">
        <v>129</v>
      </c>
      <c r="B1715" t="s">
        <v>2179</v>
      </c>
      <c r="C1715" s="224" t="s">
        <v>7842</v>
      </c>
      <c r="D1715" s="221">
        <v>333.01</v>
      </c>
      <c r="E1715" s="324">
        <v>43131</v>
      </c>
      <c r="F1715" s="1">
        <v>12184234.439999999</v>
      </c>
      <c r="G1715" s="5">
        <v>2.1499999999999998E-2</v>
      </c>
      <c r="H1715" s="298">
        <v>21830.080000000005</v>
      </c>
      <c r="I1715" s="10">
        <v>12184929.199999999</v>
      </c>
      <c r="J1715" s="11">
        <f t="shared" si="771"/>
        <v>2.1499999999999998E-2</v>
      </c>
      <c r="K1715" s="30">
        <f t="shared" si="772"/>
        <v>21831.331483333332</v>
      </c>
      <c r="L1715" s="29">
        <f t="shared" si="773"/>
        <v>1.2514833333261777</v>
      </c>
      <c r="M1715" s="10">
        <f t="shared" si="774"/>
        <v>12184929.199999999</v>
      </c>
      <c r="N1715" s="5">
        <f>VLOOKUP(CONCATENATE(A1715,"-6"),'Restated Depr'!$B$6:$G$7674,6,0)</f>
        <v>2.1499999999999998E-2</v>
      </c>
      <c r="O1715" s="29">
        <f t="shared" si="775"/>
        <v>21831.331483333332</v>
      </c>
      <c r="P1715" s="29">
        <f t="shared" si="776"/>
        <v>0</v>
      </c>
      <c r="Q1715" t="s">
        <v>7819</v>
      </c>
    </row>
    <row r="1716" spans="1:18" hidden="1">
      <c r="A1716" t="s">
        <v>129</v>
      </c>
      <c r="B1716" t="s">
        <v>2180</v>
      </c>
      <c r="C1716" s="224" t="s">
        <v>7842</v>
      </c>
      <c r="D1716" s="221">
        <v>333.01</v>
      </c>
      <c r="E1716" s="324">
        <v>43159</v>
      </c>
      <c r="F1716" s="1">
        <v>12184929.199999999</v>
      </c>
      <c r="G1716" s="5">
        <v>2.1499999999999998E-2</v>
      </c>
      <c r="H1716" s="298">
        <v>21831.33</v>
      </c>
      <c r="I1716" s="10">
        <v>12184929.199999999</v>
      </c>
      <c r="J1716" s="11">
        <f t="shared" si="771"/>
        <v>2.1499999999999998E-2</v>
      </c>
      <c r="K1716" s="30">
        <f t="shared" si="772"/>
        <v>21831.331483333332</v>
      </c>
      <c r="L1716" s="29">
        <f t="shared" si="773"/>
        <v>1.4833333298156504E-3</v>
      </c>
      <c r="M1716" s="10">
        <f t="shared" si="774"/>
        <v>12184929.199999999</v>
      </c>
      <c r="N1716" s="5">
        <f>VLOOKUP(CONCATENATE(A1716,"-6"),'Restated Depr'!$B$6:$G$7674,6,0)</f>
        <v>2.1499999999999998E-2</v>
      </c>
      <c r="O1716" s="29">
        <f t="shared" si="775"/>
        <v>21831.331483333332</v>
      </c>
      <c r="P1716" s="29">
        <f t="shared" si="776"/>
        <v>0</v>
      </c>
      <c r="Q1716" t="s">
        <v>7819</v>
      </c>
    </row>
    <row r="1717" spans="1:18" hidden="1">
      <c r="A1717" t="s">
        <v>129</v>
      </c>
      <c r="B1717" t="s">
        <v>2181</v>
      </c>
      <c r="C1717" s="224" t="s">
        <v>7842</v>
      </c>
      <c r="D1717" s="221">
        <v>333.01</v>
      </c>
      <c r="E1717" s="324">
        <v>43190</v>
      </c>
      <c r="F1717" s="1">
        <v>12184929.199999999</v>
      </c>
      <c r="G1717" s="5">
        <v>2.1499999999999998E-2</v>
      </c>
      <c r="H1717" s="298">
        <v>21831.33</v>
      </c>
      <c r="I1717" s="10">
        <v>12184929.199999999</v>
      </c>
      <c r="J1717" s="11">
        <f t="shared" si="771"/>
        <v>2.1499999999999998E-2</v>
      </c>
      <c r="K1717" s="30">
        <f t="shared" si="772"/>
        <v>21831.331483333332</v>
      </c>
      <c r="L1717" s="29">
        <f t="shared" si="773"/>
        <v>1.4833333298156504E-3</v>
      </c>
      <c r="M1717" s="10">
        <f t="shared" si="774"/>
        <v>12184929.199999999</v>
      </c>
      <c r="N1717" s="5">
        <f>VLOOKUP(CONCATENATE(A1717,"-6"),'Restated Depr'!$B$6:$G$7674,6,0)</f>
        <v>2.1499999999999998E-2</v>
      </c>
      <c r="O1717" s="29">
        <f t="shared" si="775"/>
        <v>21831.331483333332</v>
      </c>
      <c r="P1717" s="29">
        <f t="shared" si="776"/>
        <v>0</v>
      </c>
      <c r="Q1717" t="s">
        <v>7819</v>
      </c>
    </row>
    <row r="1718" spans="1:18" hidden="1">
      <c r="A1718" t="s">
        <v>129</v>
      </c>
      <c r="B1718" t="s">
        <v>2182</v>
      </c>
      <c r="C1718" s="224" t="s">
        <v>7842</v>
      </c>
      <c r="D1718" s="221">
        <v>333.01</v>
      </c>
      <c r="E1718" s="324">
        <v>43220</v>
      </c>
      <c r="F1718" s="1">
        <v>12184929.199999999</v>
      </c>
      <c r="G1718" s="5">
        <v>2.1499999999999998E-2</v>
      </c>
      <c r="H1718" s="298">
        <v>21831.33</v>
      </c>
      <c r="I1718" s="10">
        <v>12184929.199999999</v>
      </c>
      <c r="J1718" s="11">
        <f t="shared" si="771"/>
        <v>2.1499999999999998E-2</v>
      </c>
      <c r="K1718" s="30">
        <f t="shared" si="772"/>
        <v>21831.331483333332</v>
      </c>
      <c r="L1718" s="29">
        <f t="shared" si="773"/>
        <v>1.4833333298156504E-3</v>
      </c>
      <c r="M1718" s="10">
        <f t="shared" si="774"/>
        <v>12184929.199999999</v>
      </c>
      <c r="N1718" s="5">
        <f>VLOOKUP(CONCATENATE(A1718,"-6"),'Restated Depr'!$B$6:$G$7674,6,0)</f>
        <v>2.1499999999999998E-2</v>
      </c>
      <c r="O1718" s="29">
        <f t="shared" si="775"/>
        <v>21831.331483333332</v>
      </c>
      <c r="P1718" s="29">
        <f t="shared" si="776"/>
        <v>0</v>
      </c>
      <c r="Q1718" t="s">
        <v>7819</v>
      </c>
    </row>
    <row r="1719" spans="1:18" hidden="1">
      <c r="A1719" t="s">
        <v>129</v>
      </c>
      <c r="B1719" t="s">
        <v>2183</v>
      </c>
      <c r="C1719" s="224" t="s">
        <v>7842</v>
      </c>
      <c r="D1719" s="221">
        <v>333.01</v>
      </c>
      <c r="E1719" s="324">
        <v>43251</v>
      </c>
      <c r="F1719" s="1">
        <v>12184929.199999999</v>
      </c>
      <c r="G1719" s="5">
        <v>2.1499999999999998E-2</v>
      </c>
      <c r="H1719" s="298">
        <v>21831.33</v>
      </c>
      <c r="I1719" s="10">
        <v>12184929.199999999</v>
      </c>
      <c r="J1719" s="11">
        <f t="shared" si="771"/>
        <v>2.1499999999999998E-2</v>
      </c>
      <c r="K1719" s="30">
        <f t="shared" si="772"/>
        <v>21831.331483333332</v>
      </c>
      <c r="L1719" s="29">
        <f t="shared" si="773"/>
        <v>1.4833333298156504E-3</v>
      </c>
      <c r="M1719" s="10">
        <f t="shared" si="774"/>
        <v>12184929.199999999</v>
      </c>
      <c r="N1719" s="5">
        <f>VLOOKUP(CONCATENATE(A1719,"-6"),'Restated Depr'!$B$6:$G$7674,6,0)</f>
        <v>2.1499999999999998E-2</v>
      </c>
      <c r="O1719" s="29">
        <f t="shared" si="775"/>
        <v>21831.331483333332</v>
      </c>
      <c r="P1719" s="29">
        <f t="shared" si="776"/>
        <v>0</v>
      </c>
      <c r="Q1719" t="s">
        <v>7819</v>
      </c>
    </row>
    <row r="1720" spans="1:18" hidden="1">
      <c r="A1720" t="s">
        <v>129</v>
      </c>
      <c r="B1720" t="s">
        <v>2184</v>
      </c>
      <c r="C1720" s="224" t="s">
        <v>7842</v>
      </c>
      <c r="D1720" s="221">
        <v>333.01</v>
      </c>
      <c r="E1720" s="324">
        <v>43281</v>
      </c>
      <c r="F1720" s="1">
        <v>12184929.199999999</v>
      </c>
      <c r="G1720" s="5">
        <v>2.1499999999999998E-2</v>
      </c>
      <c r="H1720" s="298">
        <v>21831.33</v>
      </c>
      <c r="I1720" s="10">
        <v>12184929.199999999</v>
      </c>
      <c r="J1720" s="11">
        <f t="shared" si="771"/>
        <v>2.1499999999999998E-2</v>
      </c>
      <c r="K1720" s="30">
        <f t="shared" si="772"/>
        <v>21831.331483333332</v>
      </c>
      <c r="L1720" s="29">
        <f t="shared" si="773"/>
        <v>1.4833333298156504E-3</v>
      </c>
      <c r="M1720" s="10">
        <f t="shared" si="774"/>
        <v>12184929.199999999</v>
      </c>
      <c r="N1720" s="5">
        <f>VLOOKUP(CONCATENATE(A1720,"-6"),'Restated Depr'!$B$6:$G$7674,6,0)</f>
        <v>2.1499999999999998E-2</v>
      </c>
      <c r="O1720" s="29">
        <f t="shared" si="775"/>
        <v>21831.331483333332</v>
      </c>
      <c r="P1720" s="29">
        <f t="shared" si="776"/>
        <v>0</v>
      </c>
      <c r="Q1720" t="s">
        <v>7819</v>
      </c>
      <c r="R1720" s="5"/>
    </row>
    <row r="1721" spans="1:18" ht="15.75" hidden="1" thickBot="1">
      <c r="A1721" t="s">
        <v>129</v>
      </c>
      <c r="C1721" s="224" t="s">
        <v>638</v>
      </c>
      <c r="D1721" s="22"/>
      <c r="E1721" s="323" t="s">
        <v>606</v>
      </c>
      <c r="F1721" s="1"/>
      <c r="G1721" s="5"/>
      <c r="H1721" s="310">
        <f>SUM(H1709:H1720)</f>
        <v>261350.51000000007</v>
      </c>
      <c r="I1721" s="10"/>
      <c r="J1721" s="10"/>
      <c r="K1721" s="32">
        <f>SUM(K1709:K1720)</f>
        <v>253446.52736000004</v>
      </c>
      <c r="L1721" s="28">
        <f>SUM(L1709:L1720)</f>
        <v>-7903.9826400000238</v>
      </c>
      <c r="M1721" s="10"/>
      <c r="N1721" s="5"/>
      <c r="O1721" s="28">
        <f>SUM(O1709:O1720)</f>
        <v>261975.97780000002</v>
      </c>
      <c r="P1721" s="28">
        <f>SUM(P1709:P1720)</f>
        <v>8529.4504399999896</v>
      </c>
    </row>
    <row r="1722" spans="1:18" hidden="1">
      <c r="A1722" t="s">
        <v>130</v>
      </c>
      <c r="B1722" t="s">
        <v>2185</v>
      </c>
      <c r="C1722" s="224" t="s">
        <v>7842</v>
      </c>
      <c r="D1722" s="221">
        <v>333.05</v>
      </c>
      <c r="E1722" s="324">
        <v>42947</v>
      </c>
      <c r="F1722" s="9">
        <v>34400403.289999999</v>
      </c>
      <c r="G1722" s="18">
        <v>3.1899999999999998E-2</v>
      </c>
      <c r="H1722" s="299">
        <v>91447.74</v>
      </c>
      <c r="I1722" s="15">
        <v>35392941.299999997</v>
      </c>
      <c r="J1722" s="11">
        <f t="shared" ref="J1722:J1733" si="777">G1722</f>
        <v>3.1899999999999998E-2</v>
      </c>
      <c r="K1722" s="31">
        <f t="shared" ref="K1722:K1733" si="778">I1722*J1722/12</f>
        <v>94086.235622499997</v>
      </c>
      <c r="L1722" s="289">
        <f t="shared" ref="L1722:L1733" si="779">K1722-H1722</f>
        <v>2638.4956224999914</v>
      </c>
      <c r="M1722" s="15">
        <f t="shared" ref="M1722:M1733" si="780">I1722</f>
        <v>35392941.299999997</v>
      </c>
      <c r="N1722" s="5">
        <f>VLOOKUP(CONCATENATE(A1722,"-6"),'Restated Depr'!$B$6:$G$7674,6,0)</f>
        <v>3.4599999999999999E-2</v>
      </c>
      <c r="O1722" s="289">
        <f t="shared" ref="O1722:O1733" si="781">M1722*N1722/12</f>
        <v>102049.647415</v>
      </c>
      <c r="P1722" s="289">
        <f t="shared" ref="P1722:P1733" si="782">O1722-K1722</f>
        <v>7963.4117925000028</v>
      </c>
      <c r="Q1722" t="s">
        <v>7819</v>
      </c>
    </row>
    <row r="1723" spans="1:18" hidden="1">
      <c r="A1723" t="s">
        <v>130</v>
      </c>
      <c r="B1723" t="s">
        <v>2186</v>
      </c>
      <c r="C1723" s="224" t="s">
        <v>7842</v>
      </c>
      <c r="D1723" s="221">
        <v>333.05</v>
      </c>
      <c r="E1723" s="324">
        <v>42978</v>
      </c>
      <c r="F1723" s="1">
        <v>34400403.289999999</v>
      </c>
      <c r="G1723" s="18">
        <v>3.1899999999999998E-2</v>
      </c>
      <c r="H1723" s="298">
        <v>91447.74</v>
      </c>
      <c r="I1723" s="10">
        <v>35392941.299999997</v>
      </c>
      <c r="J1723" s="11">
        <f t="shared" si="777"/>
        <v>3.1899999999999998E-2</v>
      </c>
      <c r="K1723" s="30">
        <f t="shared" si="778"/>
        <v>94086.235622499997</v>
      </c>
      <c r="L1723" s="29">
        <f t="shared" si="779"/>
        <v>2638.4956224999914</v>
      </c>
      <c r="M1723" s="10">
        <f t="shared" si="780"/>
        <v>35392941.299999997</v>
      </c>
      <c r="N1723" s="5">
        <f>VLOOKUP(CONCATENATE(A1723,"-6"),'Restated Depr'!$B$6:$G$7674,6,0)</f>
        <v>3.4599999999999999E-2</v>
      </c>
      <c r="O1723" s="29">
        <f t="shared" si="781"/>
        <v>102049.647415</v>
      </c>
      <c r="P1723" s="29">
        <f t="shared" si="782"/>
        <v>7963.4117925000028</v>
      </c>
      <c r="Q1723" t="s">
        <v>7819</v>
      </c>
    </row>
    <row r="1724" spans="1:18" hidden="1">
      <c r="A1724" t="s">
        <v>130</v>
      </c>
      <c r="B1724" t="s">
        <v>2187</v>
      </c>
      <c r="C1724" s="224" t="s">
        <v>7842</v>
      </c>
      <c r="D1724" s="221">
        <v>333.05</v>
      </c>
      <c r="E1724" s="324">
        <v>43008</v>
      </c>
      <c r="F1724" s="1">
        <v>34713801.899999999</v>
      </c>
      <c r="G1724" s="18">
        <v>3.1899999999999998E-2</v>
      </c>
      <c r="H1724" s="298">
        <v>92280.86</v>
      </c>
      <c r="I1724" s="10">
        <v>35392941.299999997</v>
      </c>
      <c r="J1724" s="11">
        <f t="shared" si="777"/>
        <v>3.1899999999999998E-2</v>
      </c>
      <c r="K1724" s="30">
        <f t="shared" si="778"/>
        <v>94086.235622499997</v>
      </c>
      <c r="L1724" s="29">
        <f t="shared" si="779"/>
        <v>1805.3756224999961</v>
      </c>
      <c r="M1724" s="10">
        <f t="shared" si="780"/>
        <v>35392941.299999997</v>
      </c>
      <c r="N1724" s="5">
        <f>VLOOKUP(CONCATENATE(A1724,"-6"),'Restated Depr'!$B$6:$G$7674,6,0)</f>
        <v>3.4599999999999999E-2</v>
      </c>
      <c r="O1724" s="29">
        <f t="shared" si="781"/>
        <v>102049.647415</v>
      </c>
      <c r="P1724" s="29">
        <f t="shared" si="782"/>
        <v>7963.4117925000028</v>
      </c>
      <c r="Q1724" t="s">
        <v>7819</v>
      </c>
    </row>
    <row r="1725" spans="1:18" hidden="1">
      <c r="A1725" t="s">
        <v>130</v>
      </c>
      <c r="B1725" t="s">
        <v>2188</v>
      </c>
      <c r="C1725" s="224" t="s">
        <v>7842</v>
      </c>
      <c r="D1725" s="221">
        <v>333.05</v>
      </c>
      <c r="E1725" s="324">
        <v>43039</v>
      </c>
      <c r="F1725" s="1">
        <v>35027200.509999998</v>
      </c>
      <c r="G1725" s="18">
        <v>3.1899999999999998E-2</v>
      </c>
      <c r="H1725" s="298">
        <v>93113.970000000016</v>
      </c>
      <c r="I1725" s="10">
        <v>35392941.299999997</v>
      </c>
      <c r="J1725" s="11">
        <f t="shared" si="777"/>
        <v>3.1899999999999998E-2</v>
      </c>
      <c r="K1725" s="30">
        <f t="shared" si="778"/>
        <v>94086.235622499997</v>
      </c>
      <c r="L1725" s="29">
        <f t="shared" si="779"/>
        <v>972.26562249998096</v>
      </c>
      <c r="M1725" s="10">
        <f t="shared" si="780"/>
        <v>35392941.299999997</v>
      </c>
      <c r="N1725" s="5">
        <f>VLOOKUP(CONCATENATE(A1725,"-6"),'Restated Depr'!$B$6:$G$7674,6,0)</f>
        <v>3.4599999999999999E-2</v>
      </c>
      <c r="O1725" s="29">
        <f t="shared" si="781"/>
        <v>102049.647415</v>
      </c>
      <c r="P1725" s="29">
        <f t="shared" si="782"/>
        <v>7963.4117925000028</v>
      </c>
      <c r="Q1725" t="s">
        <v>7819</v>
      </c>
    </row>
    <row r="1726" spans="1:18" hidden="1">
      <c r="A1726" t="s">
        <v>130</v>
      </c>
      <c r="B1726" t="s">
        <v>2189</v>
      </c>
      <c r="C1726" s="224" t="s">
        <v>7842</v>
      </c>
      <c r="D1726" s="221">
        <v>333.05</v>
      </c>
      <c r="E1726" s="324">
        <v>43069</v>
      </c>
      <c r="F1726" s="1">
        <v>35027200.509999998</v>
      </c>
      <c r="G1726" s="18">
        <v>3.1899999999999998E-2</v>
      </c>
      <c r="H1726" s="298">
        <v>93113.970000000016</v>
      </c>
      <c r="I1726" s="10">
        <v>35392941.299999997</v>
      </c>
      <c r="J1726" s="11">
        <f t="shared" si="777"/>
        <v>3.1899999999999998E-2</v>
      </c>
      <c r="K1726" s="30">
        <f t="shared" si="778"/>
        <v>94086.235622499997</v>
      </c>
      <c r="L1726" s="29">
        <f t="shared" si="779"/>
        <v>972.26562249998096</v>
      </c>
      <c r="M1726" s="10">
        <f t="shared" si="780"/>
        <v>35392941.299999997</v>
      </c>
      <c r="N1726" s="5">
        <f>VLOOKUP(CONCATENATE(A1726,"-6"),'Restated Depr'!$B$6:$G$7674,6,0)</f>
        <v>3.4599999999999999E-2</v>
      </c>
      <c r="O1726" s="29">
        <f t="shared" si="781"/>
        <v>102049.647415</v>
      </c>
      <c r="P1726" s="29">
        <f t="shared" si="782"/>
        <v>7963.4117925000028</v>
      </c>
      <c r="Q1726" t="s">
        <v>7819</v>
      </c>
    </row>
    <row r="1727" spans="1:18" hidden="1">
      <c r="A1727" t="s">
        <v>130</v>
      </c>
      <c r="B1727" t="s">
        <v>2190</v>
      </c>
      <c r="C1727" s="224" t="s">
        <v>7842</v>
      </c>
      <c r="D1727" s="221">
        <v>333.05</v>
      </c>
      <c r="E1727" s="324">
        <v>43100</v>
      </c>
      <c r="F1727" s="1">
        <v>35210070.909999996</v>
      </c>
      <c r="G1727" s="18">
        <v>3.3000000000000002E-2</v>
      </c>
      <c r="H1727" s="298">
        <v>96827.69</v>
      </c>
      <c r="I1727" s="10">
        <v>35392941.299999997</v>
      </c>
      <c r="J1727" s="11">
        <f t="shared" si="777"/>
        <v>3.3000000000000002E-2</v>
      </c>
      <c r="K1727" s="30">
        <f t="shared" si="778"/>
        <v>97330.588575000002</v>
      </c>
      <c r="L1727" s="29">
        <f t="shared" si="779"/>
        <v>502.89857499999925</v>
      </c>
      <c r="M1727" s="10">
        <f t="shared" si="780"/>
        <v>35392941.299999997</v>
      </c>
      <c r="N1727" s="5">
        <f>VLOOKUP(CONCATENATE(A1727,"-6"),'Restated Depr'!$B$6:$G$7674,6,0)</f>
        <v>3.4599999999999999E-2</v>
      </c>
      <c r="O1727" s="29">
        <f t="shared" si="781"/>
        <v>102049.647415</v>
      </c>
      <c r="P1727" s="29">
        <f t="shared" si="782"/>
        <v>4719.0588399999979</v>
      </c>
      <c r="Q1727" t="s">
        <v>7819</v>
      </c>
    </row>
    <row r="1728" spans="1:18" hidden="1">
      <c r="A1728" t="s">
        <v>130</v>
      </c>
      <c r="B1728" t="s">
        <v>2191</v>
      </c>
      <c r="C1728" s="224" t="s">
        <v>7842</v>
      </c>
      <c r="D1728" s="221">
        <v>333.05</v>
      </c>
      <c r="E1728" s="324">
        <v>43131</v>
      </c>
      <c r="F1728" s="1">
        <v>35392941.299999997</v>
      </c>
      <c r="G1728" s="5">
        <v>3.4599999999999999E-2</v>
      </c>
      <c r="H1728" s="298">
        <v>102049.65000000001</v>
      </c>
      <c r="I1728" s="10">
        <v>35392941.299999997</v>
      </c>
      <c r="J1728" s="11">
        <f t="shared" si="777"/>
        <v>3.4599999999999999E-2</v>
      </c>
      <c r="K1728" s="30">
        <f t="shared" si="778"/>
        <v>102049.647415</v>
      </c>
      <c r="L1728" s="29">
        <f t="shared" si="779"/>
        <v>-2.5850000092759728E-3</v>
      </c>
      <c r="M1728" s="10">
        <f t="shared" si="780"/>
        <v>35392941.299999997</v>
      </c>
      <c r="N1728" s="5">
        <f>VLOOKUP(CONCATENATE(A1728,"-6"),'Restated Depr'!$B$6:$G$7674,6,0)</f>
        <v>3.4599999999999999E-2</v>
      </c>
      <c r="O1728" s="29">
        <f t="shared" si="781"/>
        <v>102049.647415</v>
      </c>
      <c r="P1728" s="29">
        <f t="shared" si="782"/>
        <v>0</v>
      </c>
      <c r="Q1728" t="s">
        <v>7819</v>
      </c>
    </row>
    <row r="1729" spans="1:18" hidden="1">
      <c r="A1729" t="s">
        <v>130</v>
      </c>
      <c r="B1729" t="s">
        <v>2192</v>
      </c>
      <c r="C1729" s="224" t="s">
        <v>7842</v>
      </c>
      <c r="D1729" s="221">
        <v>333.05</v>
      </c>
      <c r="E1729" s="324">
        <v>43159</v>
      </c>
      <c r="F1729" s="1">
        <v>35392941.299999997</v>
      </c>
      <c r="G1729" s="5">
        <v>3.4599999999999999E-2</v>
      </c>
      <c r="H1729" s="298">
        <v>102049.65000000001</v>
      </c>
      <c r="I1729" s="10">
        <v>35392941.299999997</v>
      </c>
      <c r="J1729" s="11">
        <f t="shared" si="777"/>
        <v>3.4599999999999999E-2</v>
      </c>
      <c r="K1729" s="30">
        <f t="shared" si="778"/>
        <v>102049.647415</v>
      </c>
      <c r="L1729" s="29">
        <f t="shared" si="779"/>
        <v>-2.5850000092759728E-3</v>
      </c>
      <c r="M1729" s="10">
        <f t="shared" si="780"/>
        <v>35392941.299999997</v>
      </c>
      <c r="N1729" s="5">
        <f>VLOOKUP(CONCATENATE(A1729,"-6"),'Restated Depr'!$B$6:$G$7674,6,0)</f>
        <v>3.4599999999999999E-2</v>
      </c>
      <c r="O1729" s="29">
        <f t="shared" si="781"/>
        <v>102049.647415</v>
      </c>
      <c r="P1729" s="29">
        <f t="shared" si="782"/>
        <v>0</v>
      </c>
      <c r="Q1729" t="s">
        <v>7819</v>
      </c>
    </row>
    <row r="1730" spans="1:18" hidden="1">
      <c r="A1730" t="s">
        <v>130</v>
      </c>
      <c r="B1730" t="s">
        <v>2193</v>
      </c>
      <c r="C1730" s="224" t="s">
        <v>7842</v>
      </c>
      <c r="D1730" s="221">
        <v>333.05</v>
      </c>
      <c r="E1730" s="324">
        <v>43190</v>
      </c>
      <c r="F1730" s="1">
        <v>35392941.299999997</v>
      </c>
      <c r="G1730" s="5">
        <v>3.4599999999999999E-2</v>
      </c>
      <c r="H1730" s="298">
        <v>102049.65000000001</v>
      </c>
      <c r="I1730" s="10">
        <v>35392941.299999997</v>
      </c>
      <c r="J1730" s="11">
        <f t="shared" si="777"/>
        <v>3.4599999999999999E-2</v>
      </c>
      <c r="K1730" s="30">
        <f t="shared" si="778"/>
        <v>102049.647415</v>
      </c>
      <c r="L1730" s="29">
        <f t="shared" si="779"/>
        <v>-2.5850000092759728E-3</v>
      </c>
      <c r="M1730" s="10">
        <f t="shared" si="780"/>
        <v>35392941.299999997</v>
      </c>
      <c r="N1730" s="5">
        <f>VLOOKUP(CONCATENATE(A1730,"-6"),'Restated Depr'!$B$6:$G$7674,6,0)</f>
        <v>3.4599999999999999E-2</v>
      </c>
      <c r="O1730" s="29">
        <f t="shared" si="781"/>
        <v>102049.647415</v>
      </c>
      <c r="P1730" s="29">
        <f t="shared" si="782"/>
        <v>0</v>
      </c>
      <c r="Q1730" t="s">
        <v>7819</v>
      </c>
    </row>
    <row r="1731" spans="1:18" hidden="1">
      <c r="A1731" t="s">
        <v>130</v>
      </c>
      <c r="B1731" t="s">
        <v>2194</v>
      </c>
      <c r="C1731" s="224" t="s">
        <v>7842</v>
      </c>
      <c r="D1731" s="221">
        <v>333.05</v>
      </c>
      <c r="E1731" s="324">
        <v>43220</v>
      </c>
      <c r="F1731" s="1">
        <v>35392941.299999997</v>
      </c>
      <c r="G1731" s="5">
        <v>3.4599999999999999E-2</v>
      </c>
      <c r="H1731" s="298">
        <v>102049.65000000001</v>
      </c>
      <c r="I1731" s="10">
        <v>35392941.299999997</v>
      </c>
      <c r="J1731" s="11">
        <f t="shared" si="777"/>
        <v>3.4599999999999999E-2</v>
      </c>
      <c r="K1731" s="30">
        <f t="shared" si="778"/>
        <v>102049.647415</v>
      </c>
      <c r="L1731" s="29">
        <f t="shared" si="779"/>
        <v>-2.5850000092759728E-3</v>
      </c>
      <c r="M1731" s="10">
        <f t="shared" si="780"/>
        <v>35392941.299999997</v>
      </c>
      <c r="N1731" s="5">
        <f>VLOOKUP(CONCATENATE(A1731,"-6"),'Restated Depr'!$B$6:$G$7674,6,0)</f>
        <v>3.4599999999999999E-2</v>
      </c>
      <c r="O1731" s="29">
        <f t="shared" si="781"/>
        <v>102049.647415</v>
      </c>
      <c r="P1731" s="29">
        <f t="shared" si="782"/>
        <v>0</v>
      </c>
      <c r="Q1731" t="s">
        <v>7819</v>
      </c>
    </row>
    <row r="1732" spans="1:18" hidden="1">
      <c r="A1732" t="s">
        <v>130</v>
      </c>
      <c r="B1732" t="s">
        <v>2195</v>
      </c>
      <c r="C1732" s="224" t="s">
        <v>7842</v>
      </c>
      <c r="D1732" s="221">
        <v>333.05</v>
      </c>
      <c r="E1732" s="324">
        <v>43251</v>
      </c>
      <c r="F1732" s="1">
        <v>35392941.299999997</v>
      </c>
      <c r="G1732" s="5">
        <v>3.4599999999999999E-2</v>
      </c>
      <c r="H1732" s="298">
        <v>102049.65000000001</v>
      </c>
      <c r="I1732" s="10">
        <v>35392941.299999997</v>
      </c>
      <c r="J1732" s="11">
        <f t="shared" si="777"/>
        <v>3.4599999999999999E-2</v>
      </c>
      <c r="K1732" s="30">
        <f t="shared" si="778"/>
        <v>102049.647415</v>
      </c>
      <c r="L1732" s="29">
        <f t="shared" si="779"/>
        <v>-2.5850000092759728E-3</v>
      </c>
      <c r="M1732" s="10">
        <f t="shared" si="780"/>
        <v>35392941.299999997</v>
      </c>
      <c r="N1732" s="5">
        <f>VLOOKUP(CONCATENATE(A1732,"-6"),'Restated Depr'!$B$6:$G$7674,6,0)</f>
        <v>3.4599999999999999E-2</v>
      </c>
      <c r="O1732" s="29">
        <f t="shared" si="781"/>
        <v>102049.647415</v>
      </c>
      <c r="P1732" s="29">
        <f t="shared" si="782"/>
        <v>0</v>
      </c>
      <c r="Q1732" t="s">
        <v>7819</v>
      </c>
    </row>
    <row r="1733" spans="1:18" hidden="1">
      <c r="A1733" t="s">
        <v>130</v>
      </c>
      <c r="B1733" t="s">
        <v>2196</v>
      </c>
      <c r="C1733" s="224" t="s">
        <v>7842</v>
      </c>
      <c r="D1733" s="221">
        <v>333.05</v>
      </c>
      <c r="E1733" s="324">
        <v>43281</v>
      </c>
      <c r="F1733" s="1">
        <v>35392941.299999997</v>
      </c>
      <c r="G1733" s="5">
        <v>3.4599999999999999E-2</v>
      </c>
      <c r="H1733" s="298">
        <v>102049.65000000001</v>
      </c>
      <c r="I1733" s="10">
        <v>35392941.299999997</v>
      </c>
      <c r="J1733" s="11">
        <f t="shared" si="777"/>
        <v>3.4599999999999999E-2</v>
      </c>
      <c r="K1733" s="30">
        <f t="shared" si="778"/>
        <v>102049.647415</v>
      </c>
      <c r="L1733" s="29">
        <f t="shared" si="779"/>
        <v>-2.5850000092759728E-3</v>
      </c>
      <c r="M1733" s="10">
        <f t="shared" si="780"/>
        <v>35392941.299999997</v>
      </c>
      <c r="N1733" s="5">
        <f>VLOOKUP(CONCATENATE(A1733,"-6"),'Restated Depr'!$B$6:$G$7674,6,0)</f>
        <v>3.4599999999999999E-2</v>
      </c>
      <c r="O1733" s="29">
        <f t="shared" si="781"/>
        <v>102049.647415</v>
      </c>
      <c r="P1733" s="29">
        <f t="shared" si="782"/>
        <v>0</v>
      </c>
      <c r="Q1733" t="s">
        <v>7819</v>
      </c>
      <c r="R1733" s="5"/>
    </row>
    <row r="1734" spans="1:18" ht="15.75" hidden="1" thickBot="1">
      <c r="A1734" t="s">
        <v>130</v>
      </c>
      <c r="C1734" s="224" t="s">
        <v>638</v>
      </c>
      <c r="D1734" s="22"/>
      <c r="E1734" s="323" t="s">
        <v>606</v>
      </c>
      <c r="F1734" s="1"/>
      <c r="G1734" s="5"/>
      <c r="H1734" s="310">
        <f>SUM(H1722:H1733)</f>
        <v>1170529.8700000001</v>
      </c>
      <c r="I1734" s="10"/>
      <c r="J1734" s="10"/>
      <c r="K1734" s="32">
        <f>SUM(K1722:K1733)</f>
        <v>1180059.6511775001</v>
      </c>
      <c r="L1734" s="28">
        <f>SUM(L1722:L1733)</f>
        <v>9529.7811774998845</v>
      </c>
      <c r="M1734" s="10"/>
      <c r="N1734" s="5"/>
      <c r="O1734" s="28">
        <f>SUM(O1722:O1733)</f>
        <v>1224595.7689799999</v>
      </c>
      <c r="P1734" s="28">
        <f>SUM(P1722:P1733)</f>
        <v>44536.117802500012</v>
      </c>
    </row>
    <row r="1735" spans="1:18" hidden="1">
      <c r="A1735" t="s">
        <v>131</v>
      </c>
      <c r="B1735" t="s">
        <v>2197</v>
      </c>
      <c r="C1735" s="224" t="s">
        <v>7842</v>
      </c>
      <c r="D1735" s="221">
        <v>332.06</v>
      </c>
      <c r="E1735" s="324">
        <v>42947</v>
      </c>
      <c r="F1735" s="9">
        <v>28416865.440000001</v>
      </c>
      <c r="G1735" s="18">
        <v>3.1899999999999998E-2</v>
      </c>
      <c r="H1735" s="299">
        <v>75541.5</v>
      </c>
      <c r="I1735" s="15">
        <v>28602461.440000001</v>
      </c>
      <c r="J1735" s="11">
        <f t="shared" ref="J1735:J1746" si="783">G1735</f>
        <v>3.1899999999999998E-2</v>
      </c>
      <c r="K1735" s="31">
        <f t="shared" ref="K1735:K1746" si="784">I1735*J1735/12</f>
        <v>76034.876661333328</v>
      </c>
      <c r="L1735" s="289">
        <f t="shared" ref="L1735:L1746" si="785">K1735-H1735</f>
        <v>493.37666133332823</v>
      </c>
      <c r="M1735" s="15">
        <f t="shared" ref="M1735:M1746" si="786">I1735</f>
        <v>28602461.440000001</v>
      </c>
      <c r="N1735" s="5">
        <f>VLOOKUP(CONCATENATE(A1735,"-6"),'Restated Depr'!$B$6:$G$7674,6,0)</f>
        <v>3.49E-2</v>
      </c>
      <c r="O1735" s="289">
        <f t="shared" ref="O1735:O1746" si="787">M1735*N1735/12</f>
        <v>83185.492021333339</v>
      </c>
      <c r="P1735" s="289">
        <f t="shared" ref="P1735:P1746" si="788">O1735-K1735</f>
        <v>7150.6153600000107</v>
      </c>
      <c r="Q1735" t="s">
        <v>7819</v>
      </c>
    </row>
    <row r="1736" spans="1:18" hidden="1">
      <c r="A1736" t="s">
        <v>131</v>
      </c>
      <c r="B1736" t="s">
        <v>2198</v>
      </c>
      <c r="C1736" s="224" t="s">
        <v>7842</v>
      </c>
      <c r="D1736" s="221">
        <v>332.06</v>
      </c>
      <c r="E1736" s="324">
        <v>42978</v>
      </c>
      <c r="F1736" s="1">
        <v>28416865.440000001</v>
      </c>
      <c r="G1736" s="18">
        <v>3.1899999999999998E-2</v>
      </c>
      <c r="H1736" s="298">
        <v>75541.5</v>
      </c>
      <c r="I1736" s="10">
        <v>28602461.440000001</v>
      </c>
      <c r="J1736" s="11">
        <f t="shared" si="783"/>
        <v>3.1899999999999998E-2</v>
      </c>
      <c r="K1736" s="30">
        <f t="shared" si="784"/>
        <v>76034.876661333328</v>
      </c>
      <c r="L1736" s="29">
        <f t="shared" si="785"/>
        <v>493.37666133332823</v>
      </c>
      <c r="M1736" s="10">
        <f t="shared" si="786"/>
        <v>28602461.440000001</v>
      </c>
      <c r="N1736" s="5">
        <f>VLOOKUP(CONCATENATE(A1736,"-6"),'Restated Depr'!$B$6:$G$7674,6,0)</f>
        <v>3.49E-2</v>
      </c>
      <c r="O1736" s="29">
        <f t="shared" si="787"/>
        <v>83185.492021333339</v>
      </c>
      <c r="P1736" s="29">
        <f t="shared" si="788"/>
        <v>7150.6153600000107</v>
      </c>
      <c r="Q1736" t="s">
        <v>7819</v>
      </c>
    </row>
    <row r="1737" spans="1:18" hidden="1">
      <c r="A1737" t="s">
        <v>131</v>
      </c>
      <c r="B1737" t="s">
        <v>2199</v>
      </c>
      <c r="C1737" s="224" t="s">
        <v>7842</v>
      </c>
      <c r="D1737" s="221">
        <v>332.06</v>
      </c>
      <c r="E1737" s="324">
        <v>43008</v>
      </c>
      <c r="F1737" s="1">
        <v>28509579.579999998</v>
      </c>
      <c r="G1737" s="18">
        <v>3.1899999999999998E-2</v>
      </c>
      <c r="H1737" s="298">
        <v>75787.970000000016</v>
      </c>
      <c r="I1737" s="10">
        <v>28602461.440000001</v>
      </c>
      <c r="J1737" s="11">
        <f t="shared" si="783"/>
        <v>3.1899999999999998E-2</v>
      </c>
      <c r="K1737" s="30">
        <f t="shared" si="784"/>
        <v>76034.876661333328</v>
      </c>
      <c r="L1737" s="29">
        <f t="shared" si="785"/>
        <v>246.90666133331251</v>
      </c>
      <c r="M1737" s="10">
        <f t="shared" si="786"/>
        <v>28602461.440000001</v>
      </c>
      <c r="N1737" s="5">
        <f>VLOOKUP(CONCATENATE(A1737,"-6"),'Restated Depr'!$B$6:$G$7674,6,0)</f>
        <v>3.49E-2</v>
      </c>
      <c r="O1737" s="29">
        <f t="shared" si="787"/>
        <v>83185.492021333339</v>
      </c>
      <c r="P1737" s="29">
        <f t="shared" si="788"/>
        <v>7150.6153600000107</v>
      </c>
      <c r="Q1737" t="s">
        <v>7819</v>
      </c>
    </row>
    <row r="1738" spans="1:18" hidden="1">
      <c r="A1738" t="s">
        <v>131</v>
      </c>
      <c r="B1738" t="s">
        <v>2200</v>
      </c>
      <c r="C1738" s="224" t="s">
        <v>7842</v>
      </c>
      <c r="D1738" s="221">
        <v>332.06</v>
      </c>
      <c r="E1738" s="324">
        <v>43039</v>
      </c>
      <c r="F1738" s="1">
        <v>28602377.579999998</v>
      </c>
      <c r="G1738" s="18">
        <v>3.1899999999999998E-2</v>
      </c>
      <c r="H1738" s="298">
        <v>76034.64999999998</v>
      </c>
      <c r="I1738" s="10">
        <v>28602461.440000001</v>
      </c>
      <c r="J1738" s="11">
        <f t="shared" si="783"/>
        <v>3.1899999999999998E-2</v>
      </c>
      <c r="K1738" s="30">
        <f t="shared" si="784"/>
        <v>76034.876661333328</v>
      </c>
      <c r="L1738" s="29">
        <f t="shared" si="785"/>
        <v>0.22666133334860206</v>
      </c>
      <c r="M1738" s="10">
        <f t="shared" si="786"/>
        <v>28602461.440000001</v>
      </c>
      <c r="N1738" s="5">
        <f>VLOOKUP(CONCATENATE(A1738,"-6"),'Restated Depr'!$B$6:$G$7674,6,0)</f>
        <v>3.49E-2</v>
      </c>
      <c r="O1738" s="29">
        <f t="shared" si="787"/>
        <v>83185.492021333339</v>
      </c>
      <c r="P1738" s="29">
        <f t="shared" si="788"/>
        <v>7150.6153600000107</v>
      </c>
      <c r="Q1738" t="s">
        <v>7819</v>
      </c>
    </row>
    <row r="1739" spans="1:18" hidden="1">
      <c r="A1739" t="s">
        <v>131</v>
      </c>
      <c r="B1739" t="s">
        <v>2201</v>
      </c>
      <c r="C1739" s="224" t="s">
        <v>7842</v>
      </c>
      <c r="D1739" s="221">
        <v>332.06</v>
      </c>
      <c r="E1739" s="324">
        <v>43069</v>
      </c>
      <c r="F1739" s="1">
        <v>28602461.440000001</v>
      </c>
      <c r="G1739" s="18">
        <v>3.1899999999999998E-2</v>
      </c>
      <c r="H1739" s="298">
        <v>76034.880000000005</v>
      </c>
      <c r="I1739" s="10">
        <v>28602461.440000001</v>
      </c>
      <c r="J1739" s="11">
        <f t="shared" si="783"/>
        <v>3.1899999999999998E-2</v>
      </c>
      <c r="K1739" s="30">
        <f t="shared" si="784"/>
        <v>76034.876661333328</v>
      </c>
      <c r="L1739" s="29">
        <f t="shared" si="785"/>
        <v>-3.3386666764272377E-3</v>
      </c>
      <c r="M1739" s="10">
        <f t="shared" si="786"/>
        <v>28602461.440000001</v>
      </c>
      <c r="N1739" s="5">
        <f>VLOOKUP(CONCATENATE(A1739,"-6"),'Restated Depr'!$B$6:$G$7674,6,0)</f>
        <v>3.49E-2</v>
      </c>
      <c r="O1739" s="29">
        <f t="shared" si="787"/>
        <v>83185.492021333339</v>
      </c>
      <c r="P1739" s="29">
        <f t="shared" si="788"/>
        <v>7150.6153600000107</v>
      </c>
      <c r="Q1739" t="s">
        <v>7819</v>
      </c>
    </row>
    <row r="1740" spans="1:18" hidden="1">
      <c r="A1740" t="s">
        <v>131</v>
      </c>
      <c r="B1740" t="s">
        <v>2202</v>
      </c>
      <c r="C1740" s="224" t="s">
        <v>7842</v>
      </c>
      <c r="D1740" s="221">
        <v>332.06</v>
      </c>
      <c r="E1740" s="324">
        <v>43100</v>
      </c>
      <c r="F1740" s="1">
        <v>28602461.440000001</v>
      </c>
      <c r="G1740" s="18">
        <v>3.32E-2</v>
      </c>
      <c r="H1740" s="298">
        <v>79133.48</v>
      </c>
      <c r="I1740" s="10">
        <v>28602461.440000001</v>
      </c>
      <c r="J1740" s="11">
        <f t="shared" si="783"/>
        <v>3.32E-2</v>
      </c>
      <c r="K1740" s="30">
        <f t="shared" si="784"/>
        <v>79133.476650666664</v>
      </c>
      <c r="L1740" s="29">
        <f t="shared" si="785"/>
        <v>-3.3493333321530372E-3</v>
      </c>
      <c r="M1740" s="10">
        <f t="shared" si="786"/>
        <v>28602461.440000001</v>
      </c>
      <c r="N1740" s="5">
        <f>VLOOKUP(CONCATENATE(A1740,"-6"),'Restated Depr'!$B$6:$G$7674,6,0)</f>
        <v>3.49E-2</v>
      </c>
      <c r="O1740" s="29">
        <f t="shared" si="787"/>
        <v>83185.492021333339</v>
      </c>
      <c r="P1740" s="29">
        <f t="shared" si="788"/>
        <v>4052.0153706666752</v>
      </c>
      <c r="Q1740" t="s">
        <v>7819</v>
      </c>
    </row>
    <row r="1741" spans="1:18" hidden="1">
      <c r="A1741" t="s">
        <v>131</v>
      </c>
      <c r="B1741" t="s">
        <v>2203</v>
      </c>
      <c r="C1741" s="224" t="s">
        <v>7842</v>
      </c>
      <c r="D1741" s="221">
        <v>332.06</v>
      </c>
      <c r="E1741" s="324">
        <v>43131</v>
      </c>
      <c r="F1741" s="1">
        <v>28602461.440000001</v>
      </c>
      <c r="G1741" s="5">
        <v>3.49E-2</v>
      </c>
      <c r="H1741" s="298">
        <v>83185.5</v>
      </c>
      <c r="I1741" s="10">
        <v>28602461.440000001</v>
      </c>
      <c r="J1741" s="11">
        <f t="shared" si="783"/>
        <v>3.49E-2</v>
      </c>
      <c r="K1741" s="30">
        <f t="shared" si="784"/>
        <v>83185.492021333339</v>
      </c>
      <c r="L1741" s="29">
        <f t="shared" si="785"/>
        <v>-7.978666661074385E-3</v>
      </c>
      <c r="M1741" s="10">
        <f t="shared" si="786"/>
        <v>28602461.440000001</v>
      </c>
      <c r="N1741" s="5">
        <f>VLOOKUP(CONCATENATE(A1741,"-6"),'Restated Depr'!$B$6:$G$7674,6,0)</f>
        <v>3.49E-2</v>
      </c>
      <c r="O1741" s="29">
        <f t="shared" si="787"/>
        <v>83185.492021333339</v>
      </c>
      <c r="P1741" s="29">
        <f t="shared" si="788"/>
        <v>0</v>
      </c>
      <c r="Q1741" t="s">
        <v>7819</v>
      </c>
    </row>
    <row r="1742" spans="1:18" hidden="1">
      <c r="A1742" t="s">
        <v>131</v>
      </c>
      <c r="B1742" t="s">
        <v>2204</v>
      </c>
      <c r="C1742" s="224" t="s">
        <v>7842</v>
      </c>
      <c r="D1742" s="221">
        <v>332.06</v>
      </c>
      <c r="E1742" s="324">
        <v>43159</v>
      </c>
      <c r="F1742" s="1">
        <v>28602461.440000001</v>
      </c>
      <c r="G1742" s="5">
        <v>3.49E-2</v>
      </c>
      <c r="H1742" s="298">
        <v>83185.5</v>
      </c>
      <c r="I1742" s="10">
        <v>28602461.440000001</v>
      </c>
      <c r="J1742" s="11">
        <f t="shared" si="783"/>
        <v>3.49E-2</v>
      </c>
      <c r="K1742" s="30">
        <f t="shared" si="784"/>
        <v>83185.492021333339</v>
      </c>
      <c r="L1742" s="29">
        <f t="shared" si="785"/>
        <v>-7.978666661074385E-3</v>
      </c>
      <c r="M1742" s="10">
        <f t="shared" si="786"/>
        <v>28602461.440000001</v>
      </c>
      <c r="N1742" s="5">
        <f>VLOOKUP(CONCATENATE(A1742,"-6"),'Restated Depr'!$B$6:$G$7674,6,0)</f>
        <v>3.49E-2</v>
      </c>
      <c r="O1742" s="29">
        <f t="shared" si="787"/>
        <v>83185.492021333339</v>
      </c>
      <c r="P1742" s="29">
        <f t="shared" si="788"/>
        <v>0</v>
      </c>
      <c r="Q1742" t="s">
        <v>7819</v>
      </c>
    </row>
    <row r="1743" spans="1:18" hidden="1">
      <c r="A1743" t="s">
        <v>131</v>
      </c>
      <c r="B1743" t="s">
        <v>2205</v>
      </c>
      <c r="C1743" s="224" t="s">
        <v>7842</v>
      </c>
      <c r="D1743" s="221">
        <v>332.06</v>
      </c>
      <c r="E1743" s="324">
        <v>43190</v>
      </c>
      <c r="F1743" s="1">
        <v>28602461.440000001</v>
      </c>
      <c r="G1743" s="5">
        <v>3.49E-2</v>
      </c>
      <c r="H1743" s="298">
        <v>83185.5</v>
      </c>
      <c r="I1743" s="10">
        <v>28602461.440000001</v>
      </c>
      <c r="J1743" s="11">
        <f t="shared" si="783"/>
        <v>3.49E-2</v>
      </c>
      <c r="K1743" s="30">
        <f t="shared" si="784"/>
        <v>83185.492021333339</v>
      </c>
      <c r="L1743" s="29">
        <f t="shared" si="785"/>
        <v>-7.978666661074385E-3</v>
      </c>
      <c r="M1743" s="10">
        <f t="shared" si="786"/>
        <v>28602461.440000001</v>
      </c>
      <c r="N1743" s="5">
        <f>VLOOKUP(CONCATENATE(A1743,"-6"),'Restated Depr'!$B$6:$G$7674,6,0)</f>
        <v>3.49E-2</v>
      </c>
      <c r="O1743" s="29">
        <f t="shared" si="787"/>
        <v>83185.492021333339</v>
      </c>
      <c r="P1743" s="29">
        <f t="shared" si="788"/>
        <v>0</v>
      </c>
      <c r="Q1743" t="s">
        <v>7819</v>
      </c>
    </row>
    <row r="1744" spans="1:18" hidden="1">
      <c r="A1744" t="s">
        <v>131</v>
      </c>
      <c r="B1744" t="s">
        <v>2206</v>
      </c>
      <c r="C1744" s="224" t="s">
        <v>7842</v>
      </c>
      <c r="D1744" s="221">
        <v>332.06</v>
      </c>
      <c r="E1744" s="324">
        <v>43220</v>
      </c>
      <c r="F1744" s="1">
        <v>28602461.440000001</v>
      </c>
      <c r="G1744" s="5">
        <v>3.49E-2</v>
      </c>
      <c r="H1744" s="298">
        <v>83185.5</v>
      </c>
      <c r="I1744" s="10">
        <v>28602461.440000001</v>
      </c>
      <c r="J1744" s="11">
        <f t="shared" si="783"/>
        <v>3.49E-2</v>
      </c>
      <c r="K1744" s="30">
        <f t="shared" si="784"/>
        <v>83185.492021333339</v>
      </c>
      <c r="L1744" s="29">
        <f t="shared" si="785"/>
        <v>-7.978666661074385E-3</v>
      </c>
      <c r="M1744" s="10">
        <f t="shared" si="786"/>
        <v>28602461.440000001</v>
      </c>
      <c r="N1744" s="5">
        <f>VLOOKUP(CONCATENATE(A1744,"-6"),'Restated Depr'!$B$6:$G$7674,6,0)</f>
        <v>3.49E-2</v>
      </c>
      <c r="O1744" s="29">
        <f t="shared" si="787"/>
        <v>83185.492021333339</v>
      </c>
      <c r="P1744" s="29">
        <f t="shared" si="788"/>
        <v>0</v>
      </c>
      <c r="Q1744" t="s">
        <v>7819</v>
      </c>
    </row>
    <row r="1745" spans="1:18" hidden="1">
      <c r="A1745" t="s">
        <v>131</v>
      </c>
      <c r="B1745" t="s">
        <v>2207</v>
      </c>
      <c r="C1745" s="224" t="s">
        <v>7842</v>
      </c>
      <c r="D1745" s="221">
        <v>332.06</v>
      </c>
      <c r="E1745" s="324">
        <v>43251</v>
      </c>
      <c r="F1745" s="1">
        <v>28602461.440000001</v>
      </c>
      <c r="G1745" s="5">
        <v>3.49E-2</v>
      </c>
      <c r="H1745" s="298">
        <v>83185.5</v>
      </c>
      <c r="I1745" s="10">
        <v>28602461.440000001</v>
      </c>
      <c r="J1745" s="11">
        <f t="shared" si="783"/>
        <v>3.49E-2</v>
      </c>
      <c r="K1745" s="30">
        <f t="shared" si="784"/>
        <v>83185.492021333339</v>
      </c>
      <c r="L1745" s="29">
        <f t="shared" si="785"/>
        <v>-7.978666661074385E-3</v>
      </c>
      <c r="M1745" s="10">
        <f t="shared" si="786"/>
        <v>28602461.440000001</v>
      </c>
      <c r="N1745" s="5">
        <f>VLOOKUP(CONCATENATE(A1745,"-6"),'Restated Depr'!$B$6:$G$7674,6,0)</f>
        <v>3.49E-2</v>
      </c>
      <c r="O1745" s="29">
        <f t="shared" si="787"/>
        <v>83185.492021333339</v>
      </c>
      <c r="P1745" s="29">
        <f t="shared" si="788"/>
        <v>0</v>
      </c>
      <c r="Q1745" t="s">
        <v>7819</v>
      </c>
    </row>
    <row r="1746" spans="1:18" hidden="1">
      <c r="A1746" t="s">
        <v>131</v>
      </c>
      <c r="B1746" t="s">
        <v>2208</v>
      </c>
      <c r="C1746" s="224" t="s">
        <v>7842</v>
      </c>
      <c r="D1746" s="221">
        <v>332.06</v>
      </c>
      <c r="E1746" s="324">
        <v>43281</v>
      </c>
      <c r="F1746" s="1">
        <v>28602461.440000001</v>
      </c>
      <c r="G1746" s="5">
        <v>3.49E-2</v>
      </c>
      <c r="H1746" s="298">
        <v>83185.5</v>
      </c>
      <c r="I1746" s="10">
        <v>28602461.440000001</v>
      </c>
      <c r="J1746" s="11">
        <f t="shared" si="783"/>
        <v>3.49E-2</v>
      </c>
      <c r="K1746" s="30">
        <f t="shared" si="784"/>
        <v>83185.492021333339</v>
      </c>
      <c r="L1746" s="29">
        <f t="shared" si="785"/>
        <v>-7.978666661074385E-3</v>
      </c>
      <c r="M1746" s="10">
        <f t="shared" si="786"/>
        <v>28602461.440000001</v>
      </c>
      <c r="N1746" s="5">
        <f>VLOOKUP(CONCATENATE(A1746,"-6"),'Restated Depr'!$B$6:$G$7674,6,0)</f>
        <v>3.49E-2</v>
      </c>
      <c r="O1746" s="29">
        <f t="shared" si="787"/>
        <v>83185.492021333339</v>
      </c>
      <c r="P1746" s="29">
        <f t="shared" si="788"/>
        <v>0</v>
      </c>
      <c r="Q1746" t="s">
        <v>7819</v>
      </c>
      <c r="R1746" s="5"/>
    </row>
    <row r="1747" spans="1:18" ht="15.75" hidden="1" thickBot="1">
      <c r="A1747" t="s">
        <v>131</v>
      </c>
      <c r="C1747" s="224" t="s">
        <v>638</v>
      </c>
      <c r="D1747" s="22"/>
      <c r="E1747" s="323" t="s">
        <v>606</v>
      </c>
      <c r="F1747" s="1"/>
      <c r="G1747" s="5"/>
      <c r="H1747" s="310">
        <f>SUM(H1735:H1746)</f>
        <v>957186.98</v>
      </c>
      <c r="I1747" s="10"/>
      <c r="J1747" s="10"/>
      <c r="K1747" s="32">
        <f>SUM(K1735:K1746)</f>
        <v>958420.81208533316</v>
      </c>
      <c r="L1747" s="28">
        <f>SUM(L1735:L1746)</f>
        <v>1233.8320853333425</v>
      </c>
      <c r="M1747" s="10"/>
      <c r="N1747" s="5"/>
      <c r="O1747" s="28">
        <f>SUM(O1735:O1746)</f>
        <v>998225.90425599983</v>
      </c>
      <c r="P1747" s="28">
        <f>SUM(P1735:P1746)</f>
        <v>39805.092170666729</v>
      </c>
    </row>
    <row r="1748" spans="1:18" hidden="1">
      <c r="A1748" t="s">
        <v>132</v>
      </c>
      <c r="B1748" t="s">
        <v>2209</v>
      </c>
      <c r="C1748" s="224" t="s">
        <v>7842</v>
      </c>
      <c r="D1748" s="221">
        <v>333.04</v>
      </c>
      <c r="E1748" s="324">
        <v>42947</v>
      </c>
      <c r="F1748" s="9">
        <v>1885500.95</v>
      </c>
      <c r="G1748" s="18">
        <v>1.61E-2</v>
      </c>
      <c r="H1748" s="299">
        <v>2529.7099999999996</v>
      </c>
      <c r="I1748" s="15">
        <v>1885500.95</v>
      </c>
      <c r="J1748" s="11">
        <f t="shared" ref="J1748:J1759" si="789">G1748</f>
        <v>1.61E-2</v>
      </c>
      <c r="K1748" s="31">
        <f t="shared" ref="K1748:K1759" si="790">I1748*J1748/12</f>
        <v>2529.7137745833334</v>
      </c>
      <c r="L1748" s="289">
        <f t="shared" ref="L1748:L1759" si="791">K1748-H1748</f>
        <v>3.7745833337794465E-3</v>
      </c>
      <c r="M1748" s="15">
        <f t="shared" ref="M1748:M1759" si="792">I1748</f>
        <v>1885500.95</v>
      </c>
      <c r="N1748" s="5">
        <f>VLOOKUP(CONCATENATE(A1748,"-6"),'Restated Depr'!$B$6:$G$7674,6,0)</f>
        <v>3.4599999999999999E-2</v>
      </c>
      <c r="O1748" s="289">
        <f t="shared" ref="O1748:O1759" si="793">M1748*N1748/12</f>
        <v>5436.5277391666668</v>
      </c>
      <c r="P1748" s="289">
        <f t="shared" ref="P1748:P1759" si="794">O1748-K1748</f>
        <v>2906.8139645833335</v>
      </c>
      <c r="Q1748" t="s">
        <v>7819</v>
      </c>
    </row>
    <row r="1749" spans="1:18" hidden="1">
      <c r="A1749" t="s">
        <v>132</v>
      </c>
      <c r="B1749" t="s">
        <v>2210</v>
      </c>
      <c r="C1749" s="224" t="s">
        <v>7842</v>
      </c>
      <c r="D1749" s="221">
        <v>333.04</v>
      </c>
      <c r="E1749" s="324">
        <v>42978</v>
      </c>
      <c r="F1749" s="1">
        <v>1885500.95</v>
      </c>
      <c r="G1749" s="18">
        <v>1.61E-2</v>
      </c>
      <c r="H1749" s="298">
        <v>2529.7099999999996</v>
      </c>
      <c r="I1749" s="10">
        <v>1885500.95</v>
      </c>
      <c r="J1749" s="11">
        <f t="shared" si="789"/>
        <v>1.61E-2</v>
      </c>
      <c r="K1749" s="30">
        <f t="shared" si="790"/>
        <v>2529.7137745833334</v>
      </c>
      <c r="L1749" s="29">
        <f t="shared" si="791"/>
        <v>3.7745833337794465E-3</v>
      </c>
      <c r="M1749" s="10">
        <f t="shared" si="792"/>
        <v>1885500.95</v>
      </c>
      <c r="N1749" s="5">
        <f>VLOOKUP(CONCATENATE(A1749,"-6"),'Restated Depr'!$B$6:$G$7674,6,0)</f>
        <v>3.4599999999999999E-2</v>
      </c>
      <c r="O1749" s="29">
        <f t="shared" si="793"/>
        <v>5436.5277391666668</v>
      </c>
      <c r="P1749" s="29">
        <f t="shared" si="794"/>
        <v>2906.8139645833335</v>
      </c>
      <c r="Q1749" t="s">
        <v>7819</v>
      </c>
    </row>
    <row r="1750" spans="1:18" hidden="1">
      <c r="A1750" t="s">
        <v>132</v>
      </c>
      <c r="B1750" t="s">
        <v>2211</v>
      </c>
      <c r="C1750" s="224" t="s">
        <v>7842</v>
      </c>
      <c r="D1750" s="221">
        <v>333.04</v>
      </c>
      <c r="E1750" s="324">
        <v>43008</v>
      </c>
      <c r="F1750" s="1">
        <v>1885500.95</v>
      </c>
      <c r="G1750" s="18">
        <v>1.61E-2</v>
      </c>
      <c r="H1750" s="298">
        <v>2529.7099999999996</v>
      </c>
      <c r="I1750" s="10">
        <v>1885500.95</v>
      </c>
      <c r="J1750" s="11">
        <f t="shared" si="789"/>
        <v>1.61E-2</v>
      </c>
      <c r="K1750" s="30">
        <f t="shared" si="790"/>
        <v>2529.7137745833334</v>
      </c>
      <c r="L1750" s="29">
        <f t="shared" si="791"/>
        <v>3.7745833337794465E-3</v>
      </c>
      <c r="M1750" s="10">
        <f t="shared" si="792"/>
        <v>1885500.95</v>
      </c>
      <c r="N1750" s="5">
        <f>VLOOKUP(CONCATENATE(A1750,"-6"),'Restated Depr'!$B$6:$G$7674,6,0)</f>
        <v>3.4599999999999999E-2</v>
      </c>
      <c r="O1750" s="29">
        <f t="shared" si="793"/>
        <v>5436.5277391666668</v>
      </c>
      <c r="P1750" s="29">
        <f t="shared" si="794"/>
        <v>2906.8139645833335</v>
      </c>
      <c r="Q1750" t="s">
        <v>7819</v>
      </c>
    </row>
    <row r="1751" spans="1:18" hidden="1">
      <c r="A1751" t="s">
        <v>132</v>
      </c>
      <c r="B1751" t="s">
        <v>2212</v>
      </c>
      <c r="C1751" s="224" t="s">
        <v>7842</v>
      </c>
      <c r="D1751" s="221">
        <v>333.04</v>
      </c>
      <c r="E1751" s="324">
        <v>43039</v>
      </c>
      <c r="F1751" s="1">
        <v>1885500.95</v>
      </c>
      <c r="G1751" s="18">
        <v>1.61E-2</v>
      </c>
      <c r="H1751" s="298">
        <v>2529.7099999999996</v>
      </c>
      <c r="I1751" s="10">
        <v>1885500.95</v>
      </c>
      <c r="J1751" s="11">
        <f t="shared" si="789"/>
        <v>1.61E-2</v>
      </c>
      <c r="K1751" s="30">
        <f t="shared" si="790"/>
        <v>2529.7137745833334</v>
      </c>
      <c r="L1751" s="29">
        <f t="shared" si="791"/>
        <v>3.7745833337794465E-3</v>
      </c>
      <c r="M1751" s="10">
        <f t="shared" si="792"/>
        <v>1885500.95</v>
      </c>
      <c r="N1751" s="5">
        <f>VLOOKUP(CONCATENATE(A1751,"-6"),'Restated Depr'!$B$6:$G$7674,6,0)</f>
        <v>3.4599999999999999E-2</v>
      </c>
      <c r="O1751" s="29">
        <f t="shared" si="793"/>
        <v>5436.5277391666668</v>
      </c>
      <c r="P1751" s="29">
        <f t="shared" si="794"/>
        <v>2906.8139645833335</v>
      </c>
      <c r="Q1751" t="s">
        <v>7819</v>
      </c>
    </row>
    <row r="1752" spans="1:18" hidden="1">
      <c r="A1752" t="s">
        <v>132</v>
      </c>
      <c r="B1752" t="s">
        <v>2213</v>
      </c>
      <c r="C1752" s="224" t="s">
        <v>7842</v>
      </c>
      <c r="D1752" s="221">
        <v>333.04</v>
      </c>
      <c r="E1752" s="324">
        <v>43069</v>
      </c>
      <c r="F1752" s="1">
        <v>1885500.95</v>
      </c>
      <c r="G1752" s="18">
        <v>1.61E-2</v>
      </c>
      <c r="H1752" s="298">
        <v>2529.7099999999996</v>
      </c>
      <c r="I1752" s="10">
        <v>1885500.95</v>
      </c>
      <c r="J1752" s="11">
        <f t="shared" si="789"/>
        <v>1.61E-2</v>
      </c>
      <c r="K1752" s="30">
        <f t="shared" si="790"/>
        <v>2529.7137745833334</v>
      </c>
      <c r="L1752" s="29">
        <f t="shared" si="791"/>
        <v>3.7745833337794465E-3</v>
      </c>
      <c r="M1752" s="10">
        <f t="shared" si="792"/>
        <v>1885500.95</v>
      </c>
      <c r="N1752" s="5">
        <f>VLOOKUP(CONCATENATE(A1752,"-6"),'Restated Depr'!$B$6:$G$7674,6,0)</f>
        <v>3.4599999999999999E-2</v>
      </c>
      <c r="O1752" s="29">
        <f t="shared" si="793"/>
        <v>5436.5277391666668</v>
      </c>
      <c r="P1752" s="29">
        <f t="shared" si="794"/>
        <v>2906.8139645833335</v>
      </c>
      <c r="Q1752" t="s">
        <v>7819</v>
      </c>
    </row>
    <row r="1753" spans="1:18" hidden="1">
      <c r="A1753" t="s">
        <v>132</v>
      </c>
      <c r="B1753" t="s">
        <v>2214</v>
      </c>
      <c r="C1753" s="224" t="s">
        <v>7842</v>
      </c>
      <c r="D1753" s="221">
        <v>333.04</v>
      </c>
      <c r="E1753" s="324">
        <v>43100</v>
      </c>
      <c r="F1753" s="1">
        <v>1885500.95</v>
      </c>
      <c r="G1753" s="18">
        <v>2.3900000000000001E-2</v>
      </c>
      <c r="H1753" s="298">
        <v>3755.2899999999995</v>
      </c>
      <c r="I1753" s="10">
        <v>1885500.95</v>
      </c>
      <c r="J1753" s="11">
        <f t="shared" si="789"/>
        <v>2.3900000000000001E-2</v>
      </c>
      <c r="K1753" s="30">
        <f t="shared" si="790"/>
        <v>3755.2893920833335</v>
      </c>
      <c r="L1753" s="29">
        <f t="shared" si="791"/>
        <v>-6.0791666601289762E-4</v>
      </c>
      <c r="M1753" s="10">
        <f t="shared" si="792"/>
        <v>1885500.95</v>
      </c>
      <c r="N1753" s="5">
        <f>VLOOKUP(CONCATENATE(A1753,"-6"),'Restated Depr'!$B$6:$G$7674,6,0)</f>
        <v>3.4599999999999999E-2</v>
      </c>
      <c r="O1753" s="29">
        <f t="shared" si="793"/>
        <v>5436.5277391666668</v>
      </c>
      <c r="P1753" s="29">
        <f t="shared" si="794"/>
        <v>1681.2383470833333</v>
      </c>
      <c r="Q1753" t="s">
        <v>7819</v>
      </c>
    </row>
    <row r="1754" spans="1:18" hidden="1">
      <c r="A1754" t="s">
        <v>132</v>
      </c>
      <c r="B1754" t="s">
        <v>2215</v>
      </c>
      <c r="C1754" s="224" t="s">
        <v>7842</v>
      </c>
      <c r="D1754" s="221">
        <v>333.04</v>
      </c>
      <c r="E1754" s="324">
        <v>43131</v>
      </c>
      <c r="F1754" s="1">
        <v>1885500.95</v>
      </c>
      <c r="G1754" s="5">
        <v>3.4599999999999999E-2</v>
      </c>
      <c r="H1754" s="298">
        <v>5436.5300000000007</v>
      </c>
      <c r="I1754" s="10">
        <v>1885500.95</v>
      </c>
      <c r="J1754" s="11">
        <f t="shared" si="789"/>
        <v>3.4599999999999999E-2</v>
      </c>
      <c r="K1754" s="30">
        <f t="shared" si="790"/>
        <v>5436.5277391666668</v>
      </c>
      <c r="L1754" s="29">
        <f t="shared" si="791"/>
        <v>-2.2608333338212105E-3</v>
      </c>
      <c r="M1754" s="10">
        <f t="shared" si="792"/>
        <v>1885500.95</v>
      </c>
      <c r="N1754" s="5">
        <f>VLOOKUP(CONCATENATE(A1754,"-6"),'Restated Depr'!$B$6:$G$7674,6,0)</f>
        <v>3.4599999999999999E-2</v>
      </c>
      <c r="O1754" s="29">
        <f t="shared" si="793"/>
        <v>5436.5277391666668</v>
      </c>
      <c r="P1754" s="29">
        <f t="shared" si="794"/>
        <v>0</v>
      </c>
      <c r="Q1754" t="s">
        <v>7819</v>
      </c>
    </row>
    <row r="1755" spans="1:18" hidden="1">
      <c r="A1755" t="s">
        <v>132</v>
      </c>
      <c r="B1755" t="s">
        <v>2216</v>
      </c>
      <c r="C1755" s="224" t="s">
        <v>7842</v>
      </c>
      <c r="D1755" s="221">
        <v>333.04</v>
      </c>
      <c r="E1755" s="324">
        <v>43159</v>
      </c>
      <c r="F1755" s="1">
        <v>1885500.95</v>
      </c>
      <c r="G1755" s="5">
        <v>3.4599999999999999E-2</v>
      </c>
      <c r="H1755" s="298">
        <v>5436.5300000000007</v>
      </c>
      <c r="I1755" s="10">
        <v>1885500.95</v>
      </c>
      <c r="J1755" s="11">
        <f t="shared" si="789"/>
        <v>3.4599999999999999E-2</v>
      </c>
      <c r="K1755" s="30">
        <f t="shared" si="790"/>
        <v>5436.5277391666668</v>
      </c>
      <c r="L1755" s="29">
        <f t="shared" si="791"/>
        <v>-2.2608333338212105E-3</v>
      </c>
      <c r="M1755" s="10">
        <f t="shared" si="792"/>
        <v>1885500.95</v>
      </c>
      <c r="N1755" s="5">
        <f>VLOOKUP(CONCATENATE(A1755,"-6"),'Restated Depr'!$B$6:$G$7674,6,0)</f>
        <v>3.4599999999999999E-2</v>
      </c>
      <c r="O1755" s="29">
        <f t="shared" si="793"/>
        <v>5436.5277391666668</v>
      </c>
      <c r="P1755" s="29">
        <f t="shared" si="794"/>
        <v>0</v>
      </c>
      <c r="Q1755" t="s">
        <v>7819</v>
      </c>
    </row>
    <row r="1756" spans="1:18" hidden="1">
      <c r="A1756" t="s">
        <v>132</v>
      </c>
      <c r="B1756" t="s">
        <v>2217</v>
      </c>
      <c r="C1756" s="224" t="s">
        <v>7842</v>
      </c>
      <c r="D1756" s="221">
        <v>333.04</v>
      </c>
      <c r="E1756" s="324">
        <v>43190</v>
      </c>
      <c r="F1756" s="1">
        <v>1885500.95</v>
      </c>
      <c r="G1756" s="5">
        <v>3.4599999999999999E-2</v>
      </c>
      <c r="H1756" s="298">
        <v>5436.5300000000007</v>
      </c>
      <c r="I1756" s="10">
        <v>1885500.95</v>
      </c>
      <c r="J1756" s="11">
        <f t="shared" si="789"/>
        <v>3.4599999999999999E-2</v>
      </c>
      <c r="K1756" s="30">
        <f t="shared" si="790"/>
        <v>5436.5277391666668</v>
      </c>
      <c r="L1756" s="29">
        <f t="shared" si="791"/>
        <v>-2.2608333338212105E-3</v>
      </c>
      <c r="M1756" s="10">
        <f t="shared" si="792"/>
        <v>1885500.95</v>
      </c>
      <c r="N1756" s="5">
        <f>VLOOKUP(CONCATENATE(A1756,"-6"),'Restated Depr'!$B$6:$G$7674,6,0)</f>
        <v>3.4599999999999999E-2</v>
      </c>
      <c r="O1756" s="29">
        <f t="shared" si="793"/>
        <v>5436.5277391666668</v>
      </c>
      <c r="P1756" s="29">
        <f t="shared" si="794"/>
        <v>0</v>
      </c>
      <c r="Q1756" t="s">
        <v>7819</v>
      </c>
    </row>
    <row r="1757" spans="1:18" hidden="1">
      <c r="A1757" t="s">
        <v>132</v>
      </c>
      <c r="B1757" t="s">
        <v>2218</v>
      </c>
      <c r="C1757" s="224" t="s">
        <v>7842</v>
      </c>
      <c r="D1757" s="221">
        <v>333.04</v>
      </c>
      <c r="E1757" s="324">
        <v>43220</v>
      </c>
      <c r="F1757" s="1">
        <v>1885500.95</v>
      </c>
      <c r="G1757" s="5">
        <v>3.4599999999999999E-2</v>
      </c>
      <c r="H1757" s="298">
        <v>5436.5300000000007</v>
      </c>
      <c r="I1757" s="10">
        <v>1885500.95</v>
      </c>
      <c r="J1757" s="11">
        <f t="shared" si="789"/>
        <v>3.4599999999999999E-2</v>
      </c>
      <c r="K1757" s="30">
        <f t="shared" si="790"/>
        <v>5436.5277391666668</v>
      </c>
      <c r="L1757" s="29">
        <f t="shared" si="791"/>
        <v>-2.2608333338212105E-3</v>
      </c>
      <c r="M1757" s="10">
        <f t="shared" si="792"/>
        <v>1885500.95</v>
      </c>
      <c r="N1757" s="5">
        <f>VLOOKUP(CONCATENATE(A1757,"-6"),'Restated Depr'!$B$6:$G$7674,6,0)</f>
        <v>3.4599999999999999E-2</v>
      </c>
      <c r="O1757" s="29">
        <f t="shared" si="793"/>
        <v>5436.5277391666668</v>
      </c>
      <c r="P1757" s="29">
        <f t="shared" si="794"/>
        <v>0</v>
      </c>
      <c r="Q1757" t="s">
        <v>7819</v>
      </c>
    </row>
    <row r="1758" spans="1:18" hidden="1">
      <c r="A1758" t="s">
        <v>132</v>
      </c>
      <c r="B1758" t="s">
        <v>2219</v>
      </c>
      <c r="C1758" s="224" t="s">
        <v>7842</v>
      </c>
      <c r="D1758" s="221">
        <v>333.04</v>
      </c>
      <c r="E1758" s="324">
        <v>43251</v>
      </c>
      <c r="F1758" s="1">
        <v>1885500.95</v>
      </c>
      <c r="G1758" s="5">
        <v>3.4599999999999999E-2</v>
      </c>
      <c r="H1758" s="298">
        <v>5436.5300000000007</v>
      </c>
      <c r="I1758" s="10">
        <v>1885500.95</v>
      </c>
      <c r="J1758" s="11">
        <f t="shared" si="789"/>
        <v>3.4599999999999999E-2</v>
      </c>
      <c r="K1758" s="30">
        <f t="shared" si="790"/>
        <v>5436.5277391666668</v>
      </c>
      <c r="L1758" s="29">
        <f t="shared" si="791"/>
        <v>-2.2608333338212105E-3</v>
      </c>
      <c r="M1758" s="10">
        <f t="shared" si="792"/>
        <v>1885500.95</v>
      </c>
      <c r="N1758" s="5">
        <f>VLOOKUP(CONCATENATE(A1758,"-6"),'Restated Depr'!$B$6:$G$7674,6,0)</f>
        <v>3.4599999999999999E-2</v>
      </c>
      <c r="O1758" s="29">
        <f t="shared" si="793"/>
        <v>5436.5277391666668</v>
      </c>
      <c r="P1758" s="29">
        <f t="shared" si="794"/>
        <v>0</v>
      </c>
      <c r="Q1758" t="s">
        <v>7819</v>
      </c>
    </row>
    <row r="1759" spans="1:18" hidden="1">
      <c r="A1759" t="s">
        <v>132</v>
      </c>
      <c r="B1759" t="s">
        <v>2220</v>
      </c>
      <c r="C1759" s="224" t="s">
        <v>7842</v>
      </c>
      <c r="D1759" s="221">
        <v>333.04</v>
      </c>
      <c r="E1759" s="324">
        <v>43281</v>
      </c>
      <c r="F1759" s="1">
        <v>1885500.95</v>
      </c>
      <c r="G1759" s="5">
        <v>3.4599999999999999E-2</v>
      </c>
      <c r="H1759" s="298">
        <v>5436.5300000000007</v>
      </c>
      <c r="I1759" s="10">
        <v>1885500.95</v>
      </c>
      <c r="J1759" s="11">
        <f t="shared" si="789"/>
        <v>3.4599999999999999E-2</v>
      </c>
      <c r="K1759" s="30">
        <f t="shared" si="790"/>
        <v>5436.5277391666668</v>
      </c>
      <c r="L1759" s="29">
        <f t="shared" si="791"/>
        <v>-2.2608333338212105E-3</v>
      </c>
      <c r="M1759" s="10">
        <f t="shared" si="792"/>
        <v>1885500.95</v>
      </c>
      <c r="N1759" s="5">
        <f>VLOOKUP(CONCATENATE(A1759,"-6"),'Restated Depr'!$B$6:$G$7674,6,0)</f>
        <v>3.4599999999999999E-2</v>
      </c>
      <c r="O1759" s="29">
        <f t="shared" si="793"/>
        <v>5436.5277391666668</v>
      </c>
      <c r="P1759" s="29">
        <f t="shared" si="794"/>
        <v>0</v>
      </c>
      <c r="Q1759" t="s">
        <v>7819</v>
      </c>
      <c r="R1759" s="5"/>
    </row>
    <row r="1760" spans="1:18" ht="15.75" hidden="1" thickBot="1">
      <c r="A1760" t="s">
        <v>132</v>
      </c>
      <c r="C1760" s="224" t="s">
        <v>638</v>
      </c>
      <c r="D1760" s="22"/>
      <c r="E1760" s="323" t="s">
        <v>606</v>
      </c>
      <c r="F1760" s="1"/>
      <c r="G1760" s="5"/>
      <c r="H1760" s="310">
        <f>SUM(H1748:H1759)</f>
        <v>49023.01999999999</v>
      </c>
      <c r="I1760" s="10"/>
      <c r="J1760" s="10"/>
      <c r="K1760" s="32">
        <f>SUM(K1748:K1759)</f>
        <v>49023.024700000002</v>
      </c>
      <c r="L1760" s="28">
        <f>SUM(L1748:L1759)</f>
        <v>4.6999999999570719E-3</v>
      </c>
      <c r="M1760" s="10"/>
      <c r="N1760" s="5"/>
      <c r="O1760" s="28">
        <f>SUM(O1748:O1759)</f>
        <v>65238.332870000006</v>
      </c>
      <c r="P1760" s="28">
        <f>SUM(P1748:P1759)</f>
        <v>16215.30817</v>
      </c>
    </row>
    <row r="1761" spans="1:18" hidden="1">
      <c r="A1761" s="17" t="s">
        <v>133</v>
      </c>
      <c r="B1761" t="s">
        <v>2221</v>
      </c>
      <c r="C1761" s="227" t="s">
        <v>7842</v>
      </c>
      <c r="D1761" s="221">
        <v>333.07</v>
      </c>
      <c r="E1761" s="324">
        <v>42947</v>
      </c>
      <c r="F1761" s="9">
        <v>6614758.1299999999</v>
      </c>
      <c r="G1761" s="18">
        <v>3.2399999999999998E-2</v>
      </c>
      <c r="H1761" s="299">
        <v>17859.850000000002</v>
      </c>
      <c r="I1761" s="15">
        <v>6614758.1299999999</v>
      </c>
      <c r="J1761" s="11">
        <f t="shared" ref="J1761:J1772" si="795">G1761</f>
        <v>3.2399999999999998E-2</v>
      </c>
      <c r="K1761" s="31">
        <f t="shared" ref="K1761:K1772" si="796">I1761*J1761/12</f>
        <v>17859.846951</v>
      </c>
      <c r="L1761" s="289">
        <f t="shared" ref="L1761:L1772" si="797">K1761-H1761</f>
        <v>-3.0490000026475172E-3</v>
      </c>
      <c r="M1761" s="15">
        <f t="shared" ref="M1761:M1772" si="798">I1761</f>
        <v>6614758.1299999999</v>
      </c>
      <c r="N1761" s="5">
        <f>VLOOKUP(CONCATENATE(A1761,"-6"),'Restated Depr'!$B$6:$G$7674,6,0)</f>
        <v>3.49E-2</v>
      </c>
      <c r="O1761" s="289">
        <f t="shared" ref="O1761:O1772" si="799">M1761*N1761/12</f>
        <v>19237.921561416664</v>
      </c>
      <c r="P1761" s="289">
        <f t="shared" ref="P1761:P1772" si="800">O1761-K1761</f>
        <v>1378.0746104166647</v>
      </c>
      <c r="Q1761" t="s">
        <v>7819</v>
      </c>
    </row>
    <row r="1762" spans="1:18" hidden="1">
      <c r="A1762" t="s">
        <v>133</v>
      </c>
      <c r="B1762" t="s">
        <v>2222</v>
      </c>
      <c r="C1762" s="224" t="s">
        <v>7842</v>
      </c>
      <c r="D1762" s="221">
        <v>333.07</v>
      </c>
      <c r="E1762" s="324">
        <v>42978</v>
      </c>
      <c r="F1762" s="1">
        <v>6614758.1299999999</v>
      </c>
      <c r="G1762" s="18">
        <v>3.2399999999999998E-2</v>
      </c>
      <c r="H1762" s="298">
        <v>17859.850000000002</v>
      </c>
      <c r="I1762" s="10">
        <v>6614758.1299999999</v>
      </c>
      <c r="J1762" s="11">
        <f t="shared" si="795"/>
        <v>3.2399999999999998E-2</v>
      </c>
      <c r="K1762" s="30">
        <f t="shared" si="796"/>
        <v>17859.846951</v>
      </c>
      <c r="L1762" s="29">
        <f t="shared" si="797"/>
        <v>-3.0490000026475172E-3</v>
      </c>
      <c r="M1762" s="10">
        <f t="shared" si="798"/>
        <v>6614758.1299999999</v>
      </c>
      <c r="N1762" s="5">
        <f>VLOOKUP(CONCATENATE(A1762,"-6"),'Restated Depr'!$B$6:$G$7674,6,0)</f>
        <v>3.49E-2</v>
      </c>
      <c r="O1762" s="29">
        <f t="shared" si="799"/>
        <v>19237.921561416664</v>
      </c>
      <c r="P1762" s="29">
        <f t="shared" si="800"/>
        <v>1378.0746104166647</v>
      </c>
      <c r="Q1762" t="s">
        <v>7819</v>
      </c>
    </row>
    <row r="1763" spans="1:18" hidden="1">
      <c r="A1763" t="s">
        <v>133</v>
      </c>
      <c r="B1763" t="s">
        <v>2223</v>
      </c>
      <c r="C1763" s="224" t="s">
        <v>7842</v>
      </c>
      <c r="D1763" s="221">
        <v>333.07</v>
      </c>
      <c r="E1763" s="324">
        <v>43008</v>
      </c>
      <c r="F1763" s="1">
        <v>6614758.1299999999</v>
      </c>
      <c r="G1763" s="18">
        <v>3.2399999999999998E-2</v>
      </c>
      <c r="H1763" s="298">
        <v>17859.850000000002</v>
      </c>
      <c r="I1763" s="10">
        <v>6614758.1299999999</v>
      </c>
      <c r="J1763" s="11">
        <f t="shared" si="795"/>
        <v>3.2399999999999998E-2</v>
      </c>
      <c r="K1763" s="30">
        <f t="shared" si="796"/>
        <v>17859.846951</v>
      </c>
      <c r="L1763" s="29">
        <f t="shared" si="797"/>
        <v>-3.0490000026475172E-3</v>
      </c>
      <c r="M1763" s="10">
        <f t="shared" si="798"/>
        <v>6614758.1299999999</v>
      </c>
      <c r="N1763" s="5">
        <f>VLOOKUP(CONCATENATE(A1763,"-6"),'Restated Depr'!$B$6:$G$7674,6,0)</f>
        <v>3.49E-2</v>
      </c>
      <c r="O1763" s="29">
        <f t="shared" si="799"/>
        <v>19237.921561416664</v>
      </c>
      <c r="P1763" s="29">
        <f t="shared" si="800"/>
        <v>1378.0746104166647</v>
      </c>
      <c r="Q1763" t="s">
        <v>7819</v>
      </c>
    </row>
    <row r="1764" spans="1:18" hidden="1">
      <c r="A1764" t="s">
        <v>133</v>
      </c>
      <c r="B1764" t="s">
        <v>2224</v>
      </c>
      <c r="C1764" s="224" t="s">
        <v>7842</v>
      </c>
      <c r="D1764" s="221">
        <v>333.07</v>
      </c>
      <c r="E1764" s="324">
        <v>43039</v>
      </c>
      <c r="F1764" s="1">
        <v>6614758.1299999999</v>
      </c>
      <c r="G1764" s="18">
        <v>3.2399999999999998E-2</v>
      </c>
      <c r="H1764" s="298">
        <v>17859.850000000002</v>
      </c>
      <c r="I1764" s="10">
        <v>6614758.1299999999</v>
      </c>
      <c r="J1764" s="11">
        <f t="shared" si="795"/>
        <v>3.2399999999999998E-2</v>
      </c>
      <c r="K1764" s="30">
        <f t="shared" si="796"/>
        <v>17859.846951</v>
      </c>
      <c r="L1764" s="29">
        <f t="shared" si="797"/>
        <v>-3.0490000026475172E-3</v>
      </c>
      <c r="M1764" s="10">
        <f t="shared" si="798"/>
        <v>6614758.1299999999</v>
      </c>
      <c r="N1764" s="5">
        <f>VLOOKUP(CONCATENATE(A1764,"-6"),'Restated Depr'!$B$6:$G$7674,6,0)</f>
        <v>3.49E-2</v>
      </c>
      <c r="O1764" s="29">
        <f t="shared" si="799"/>
        <v>19237.921561416664</v>
      </c>
      <c r="P1764" s="29">
        <f t="shared" si="800"/>
        <v>1378.0746104166647</v>
      </c>
      <c r="Q1764" t="s">
        <v>7819</v>
      </c>
    </row>
    <row r="1765" spans="1:18" hidden="1">
      <c r="A1765" t="s">
        <v>133</v>
      </c>
      <c r="B1765" t="s">
        <v>2225</v>
      </c>
      <c r="C1765" s="224" t="s">
        <v>7842</v>
      </c>
      <c r="D1765" s="221">
        <v>333.07</v>
      </c>
      <c r="E1765" s="324">
        <v>43069</v>
      </c>
      <c r="F1765" s="1">
        <v>6614758.1299999999</v>
      </c>
      <c r="G1765" s="18">
        <v>3.2399999999999998E-2</v>
      </c>
      <c r="H1765" s="298">
        <v>17859.850000000002</v>
      </c>
      <c r="I1765" s="10">
        <v>6614758.1299999999</v>
      </c>
      <c r="J1765" s="11">
        <f t="shared" si="795"/>
        <v>3.2399999999999998E-2</v>
      </c>
      <c r="K1765" s="30">
        <f t="shared" si="796"/>
        <v>17859.846951</v>
      </c>
      <c r="L1765" s="29">
        <f t="shared" si="797"/>
        <v>-3.0490000026475172E-3</v>
      </c>
      <c r="M1765" s="10">
        <f t="shared" si="798"/>
        <v>6614758.1299999999</v>
      </c>
      <c r="N1765" s="5">
        <f>VLOOKUP(CONCATENATE(A1765,"-6"),'Restated Depr'!$B$6:$G$7674,6,0)</f>
        <v>3.49E-2</v>
      </c>
      <c r="O1765" s="29">
        <f t="shared" si="799"/>
        <v>19237.921561416664</v>
      </c>
      <c r="P1765" s="29">
        <f t="shared" si="800"/>
        <v>1378.0746104166647</v>
      </c>
      <c r="Q1765" t="s">
        <v>7819</v>
      </c>
    </row>
    <row r="1766" spans="1:18" hidden="1">
      <c r="A1766" t="s">
        <v>133</v>
      </c>
      <c r="B1766" t="s">
        <v>2226</v>
      </c>
      <c r="C1766" s="224" t="s">
        <v>7842</v>
      </c>
      <c r="D1766" s="221">
        <v>333.07</v>
      </c>
      <c r="E1766" s="324">
        <v>43100</v>
      </c>
      <c r="F1766" s="1">
        <v>6614758.1299999999</v>
      </c>
      <c r="G1766" s="18">
        <v>3.3500000000000002E-2</v>
      </c>
      <c r="H1766" s="298">
        <v>18466.2</v>
      </c>
      <c r="I1766" s="10">
        <v>6614758.1299999999</v>
      </c>
      <c r="J1766" s="11">
        <f t="shared" si="795"/>
        <v>3.3500000000000002E-2</v>
      </c>
      <c r="K1766" s="30">
        <f t="shared" si="796"/>
        <v>18466.199779583334</v>
      </c>
      <c r="L1766" s="29">
        <f t="shared" si="797"/>
        <v>-2.2041666670702398E-4</v>
      </c>
      <c r="M1766" s="10">
        <f t="shared" si="798"/>
        <v>6614758.1299999999</v>
      </c>
      <c r="N1766" s="5">
        <f>VLOOKUP(CONCATENATE(A1766,"-6"),'Restated Depr'!$B$6:$G$7674,6,0)</f>
        <v>3.49E-2</v>
      </c>
      <c r="O1766" s="29">
        <f t="shared" si="799"/>
        <v>19237.921561416664</v>
      </c>
      <c r="P1766" s="29">
        <f t="shared" si="800"/>
        <v>771.72178183333017</v>
      </c>
      <c r="Q1766" t="s">
        <v>7819</v>
      </c>
    </row>
    <row r="1767" spans="1:18" hidden="1">
      <c r="A1767" t="s">
        <v>133</v>
      </c>
      <c r="B1767" t="s">
        <v>2227</v>
      </c>
      <c r="C1767" s="224" t="s">
        <v>7842</v>
      </c>
      <c r="D1767" s="221">
        <v>333.07</v>
      </c>
      <c r="E1767" s="324">
        <v>43131</v>
      </c>
      <c r="F1767" s="1">
        <v>6614758.1299999999</v>
      </c>
      <c r="G1767" s="5">
        <v>3.49E-2</v>
      </c>
      <c r="H1767" s="298">
        <v>19237.920000000002</v>
      </c>
      <c r="I1767" s="10">
        <v>6614758.1299999999</v>
      </c>
      <c r="J1767" s="11">
        <f t="shared" si="795"/>
        <v>3.49E-2</v>
      </c>
      <c r="K1767" s="30">
        <f t="shared" si="796"/>
        <v>19237.921561416664</v>
      </c>
      <c r="L1767" s="29">
        <f t="shared" si="797"/>
        <v>1.5614166622981429E-3</v>
      </c>
      <c r="M1767" s="10">
        <f t="shared" si="798"/>
        <v>6614758.1299999999</v>
      </c>
      <c r="N1767" s="5">
        <f>VLOOKUP(CONCATENATE(A1767,"-6"),'Restated Depr'!$B$6:$G$7674,6,0)</f>
        <v>3.49E-2</v>
      </c>
      <c r="O1767" s="29">
        <f t="shared" si="799"/>
        <v>19237.921561416664</v>
      </c>
      <c r="P1767" s="29">
        <f t="shared" si="800"/>
        <v>0</v>
      </c>
      <c r="Q1767" t="s">
        <v>7819</v>
      </c>
    </row>
    <row r="1768" spans="1:18" hidden="1">
      <c r="A1768" t="s">
        <v>133</v>
      </c>
      <c r="B1768" t="s">
        <v>2228</v>
      </c>
      <c r="C1768" s="224" t="s">
        <v>7842</v>
      </c>
      <c r="D1768" s="221">
        <v>333.07</v>
      </c>
      <c r="E1768" s="324">
        <v>43159</v>
      </c>
      <c r="F1768" s="1">
        <v>6614758.1299999999</v>
      </c>
      <c r="G1768" s="5">
        <v>3.49E-2</v>
      </c>
      <c r="H1768" s="298">
        <v>19237.920000000002</v>
      </c>
      <c r="I1768" s="10">
        <v>6614758.1299999999</v>
      </c>
      <c r="J1768" s="11">
        <f t="shared" si="795"/>
        <v>3.49E-2</v>
      </c>
      <c r="K1768" s="30">
        <f t="shared" si="796"/>
        <v>19237.921561416664</v>
      </c>
      <c r="L1768" s="29">
        <f t="shared" si="797"/>
        <v>1.5614166622981429E-3</v>
      </c>
      <c r="M1768" s="10">
        <f t="shared" si="798"/>
        <v>6614758.1299999999</v>
      </c>
      <c r="N1768" s="5">
        <f>VLOOKUP(CONCATENATE(A1768,"-6"),'Restated Depr'!$B$6:$G$7674,6,0)</f>
        <v>3.49E-2</v>
      </c>
      <c r="O1768" s="29">
        <f t="shared" si="799"/>
        <v>19237.921561416664</v>
      </c>
      <c r="P1768" s="29">
        <f t="shared" si="800"/>
        <v>0</v>
      </c>
      <c r="Q1768" t="s">
        <v>7819</v>
      </c>
    </row>
    <row r="1769" spans="1:18" hidden="1">
      <c r="A1769" t="s">
        <v>133</v>
      </c>
      <c r="B1769" t="s">
        <v>2229</v>
      </c>
      <c r="C1769" s="224" t="s">
        <v>7842</v>
      </c>
      <c r="D1769" s="221">
        <v>333.07</v>
      </c>
      <c r="E1769" s="324">
        <v>43190</v>
      </c>
      <c r="F1769" s="1">
        <v>6614758.1299999999</v>
      </c>
      <c r="G1769" s="5">
        <v>3.49E-2</v>
      </c>
      <c r="H1769" s="298">
        <v>19237.920000000002</v>
      </c>
      <c r="I1769" s="10">
        <v>6614758.1299999999</v>
      </c>
      <c r="J1769" s="11">
        <f t="shared" si="795"/>
        <v>3.49E-2</v>
      </c>
      <c r="K1769" s="30">
        <f t="shared" si="796"/>
        <v>19237.921561416664</v>
      </c>
      <c r="L1769" s="29">
        <f t="shared" si="797"/>
        <v>1.5614166622981429E-3</v>
      </c>
      <c r="M1769" s="10">
        <f t="shared" si="798"/>
        <v>6614758.1299999999</v>
      </c>
      <c r="N1769" s="5">
        <f>VLOOKUP(CONCATENATE(A1769,"-6"),'Restated Depr'!$B$6:$G$7674,6,0)</f>
        <v>3.49E-2</v>
      </c>
      <c r="O1769" s="29">
        <f t="shared" si="799"/>
        <v>19237.921561416664</v>
      </c>
      <c r="P1769" s="29">
        <f t="shared" si="800"/>
        <v>0</v>
      </c>
      <c r="Q1769" t="s">
        <v>7819</v>
      </c>
    </row>
    <row r="1770" spans="1:18" hidden="1">
      <c r="A1770" t="s">
        <v>133</v>
      </c>
      <c r="B1770" t="s">
        <v>2230</v>
      </c>
      <c r="C1770" s="224" t="s">
        <v>7842</v>
      </c>
      <c r="D1770" s="221">
        <v>333.07</v>
      </c>
      <c r="E1770" s="324">
        <v>43220</v>
      </c>
      <c r="F1770" s="1">
        <v>6614758.1299999999</v>
      </c>
      <c r="G1770" s="5">
        <v>3.49E-2</v>
      </c>
      <c r="H1770" s="298">
        <v>19237.920000000002</v>
      </c>
      <c r="I1770" s="10">
        <v>6614758.1299999999</v>
      </c>
      <c r="J1770" s="11">
        <f t="shared" si="795"/>
        <v>3.49E-2</v>
      </c>
      <c r="K1770" s="30">
        <f t="shared" si="796"/>
        <v>19237.921561416664</v>
      </c>
      <c r="L1770" s="29">
        <f t="shared" si="797"/>
        <v>1.5614166622981429E-3</v>
      </c>
      <c r="M1770" s="10">
        <f t="shared" si="798"/>
        <v>6614758.1299999999</v>
      </c>
      <c r="N1770" s="5">
        <f>VLOOKUP(CONCATENATE(A1770,"-6"),'Restated Depr'!$B$6:$G$7674,6,0)</f>
        <v>3.49E-2</v>
      </c>
      <c r="O1770" s="29">
        <f t="shared" si="799"/>
        <v>19237.921561416664</v>
      </c>
      <c r="P1770" s="29">
        <f t="shared" si="800"/>
        <v>0</v>
      </c>
      <c r="Q1770" t="s">
        <v>7819</v>
      </c>
    </row>
    <row r="1771" spans="1:18" hidden="1">
      <c r="A1771" t="s">
        <v>133</v>
      </c>
      <c r="B1771" t="s">
        <v>2231</v>
      </c>
      <c r="C1771" s="224" t="s">
        <v>7842</v>
      </c>
      <c r="D1771" s="221">
        <v>333.07</v>
      </c>
      <c r="E1771" s="324">
        <v>43251</v>
      </c>
      <c r="F1771" s="1">
        <v>6614758.1299999999</v>
      </c>
      <c r="G1771" s="5">
        <v>3.49E-2</v>
      </c>
      <c r="H1771" s="298">
        <v>19237.920000000002</v>
      </c>
      <c r="I1771" s="10">
        <v>6614758.1299999999</v>
      </c>
      <c r="J1771" s="11">
        <f t="shared" si="795"/>
        <v>3.49E-2</v>
      </c>
      <c r="K1771" s="30">
        <f t="shared" si="796"/>
        <v>19237.921561416664</v>
      </c>
      <c r="L1771" s="29">
        <f t="shared" si="797"/>
        <v>1.5614166622981429E-3</v>
      </c>
      <c r="M1771" s="10">
        <f t="shared" si="798"/>
        <v>6614758.1299999999</v>
      </c>
      <c r="N1771" s="5">
        <f>VLOOKUP(CONCATENATE(A1771,"-6"),'Restated Depr'!$B$6:$G$7674,6,0)</f>
        <v>3.49E-2</v>
      </c>
      <c r="O1771" s="29">
        <f t="shared" si="799"/>
        <v>19237.921561416664</v>
      </c>
      <c r="P1771" s="29">
        <f t="shared" si="800"/>
        <v>0</v>
      </c>
      <c r="Q1771" t="s">
        <v>7819</v>
      </c>
    </row>
    <row r="1772" spans="1:18" hidden="1">
      <c r="A1772" t="s">
        <v>133</v>
      </c>
      <c r="B1772" t="s">
        <v>2232</v>
      </c>
      <c r="C1772" s="224" t="s">
        <v>7842</v>
      </c>
      <c r="D1772" s="221">
        <v>333.07</v>
      </c>
      <c r="E1772" s="324">
        <v>43281</v>
      </c>
      <c r="F1772" s="1">
        <v>6614758.1299999999</v>
      </c>
      <c r="G1772" s="5">
        <v>3.49E-2</v>
      </c>
      <c r="H1772" s="298">
        <v>19237.920000000002</v>
      </c>
      <c r="I1772" s="10">
        <v>6614758.1299999999</v>
      </c>
      <c r="J1772" s="11">
        <f t="shared" si="795"/>
        <v>3.49E-2</v>
      </c>
      <c r="K1772" s="30">
        <f t="shared" si="796"/>
        <v>19237.921561416664</v>
      </c>
      <c r="L1772" s="29">
        <f t="shared" si="797"/>
        <v>1.5614166622981429E-3</v>
      </c>
      <c r="M1772" s="10">
        <f t="shared" si="798"/>
        <v>6614758.1299999999</v>
      </c>
      <c r="N1772" s="5">
        <f>VLOOKUP(CONCATENATE(A1772,"-6"),'Restated Depr'!$B$6:$G$7674,6,0)</f>
        <v>3.49E-2</v>
      </c>
      <c r="O1772" s="29">
        <f t="shared" si="799"/>
        <v>19237.921561416664</v>
      </c>
      <c r="P1772" s="29">
        <f t="shared" si="800"/>
        <v>0</v>
      </c>
      <c r="Q1772" t="s">
        <v>7819</v>
      </c>
      <c r="R1772" s="5"/>
    </row>
    <row r="1773" spans="1:18" ht="15.75" hidden="1" thickBot="1">
      <c r="A1773" t="s">
        <v>133</v>
      </c>
      <c r="C1773" s="224" t="s">
        <v>638</v>
      </c>
      <c r="D1773" s="22"/>
      <c r="E1773" s="323" t="s">
        <v>606</v>
      </c>
      <c r="F1773" s="1"/>
      <c r="G1773" s="5"/>
      <c r="H1773" s="310">
        <f>SUM(H1761:H1772)</f>
        <v>223192.97000000006</v>
      </c>
      <c r="I1773" s="10"/>
      <c r="J1773" s="10"/>
      <c r="K1773" s="32">
        <f>SUM(K1761:K1772)</f>
        <v>223192.96390308335</v>
      </c>
      <c r="L1773" s="28">
        <f>SUM(L1761:L1772)</f>
        <v>-6.0969167061557528E-3</v>
      </c>
      <c r="M1773" s="10"/>
      <c r="N1773" s="5"/>
      <c r="O1773" s="28">
        <f>SUM(O1761:O1772)</f>
        <v>230855.05873700001</v>
      </c>
      <c r="P1773" s="28">
        <f>SUM(P1761:P1772)</f>
        <v>7662.0948339166534</v>
      </c>
    </row>
    <row r="1774" spans="1:18" hidden="1">
      <c r="A1774" s="17" t="s">
        <v>134</v>
      </c>
      <c r="B1774" t="s">
        <v>7774</v>
      </c>
      <c r="C1774" s="224" t="s">
        <v>7842</v>
      </c>
      <c r="D1774" s="222">
        <v>333.03</v>
      </c>
      <c r="E1774" s="324">
        <v>42947</v>
      </c>
      <c r="F1774" s="9">
        <v>13128270.76</v>
      </c>
      <c r="G1774" s="18">
        <v>0</v>
      </c>
      <c r="H1774" s="299">
        <v>0</v>
      </c>
      <c r="I1774" s="15">
        <v>13128270.76</v>
      </c>
      <c r="J1774" s="11">
        <f t="shared" ref="J1774:J1785" si="801">G1774</f>
        <v>0</v>
      </c>
      <c r="K1774" s="31">
        <f t="shared" ref="K1774:K1785" si="802">I1774*J1774/12</f>
        <v>0</v>
      </c>
      <c r="L1774" s="289">
        <f t="shared" ref="L1774:L1785" si="803">K1774-H1774</f>
        <v>0</v>
      </c>
      <c r="M1774" s="15">
        <f t="shared" ref="M1774:M1785" si="804">I1774</f>
        <v>13128270.76</v>
      </c>
      <c r="N1774" s="5">
        <f>VLOOKUP(CONCATENATE(A1774,"-6"),'Restated Depr'!$B$6:$G$7674,6,0)</f>
        <v>9.6000000000000009E-3</v>
      </c>
      <c r="O1774" s="289">
        <f t="shared" ref="O1774:O1785" si="805">M1774*N1774/12</f>
        <v>10502.616608</v>
      </c>
      <c r="P1774" s="289">
        <f t="shared" ref="P1774:P1785" si="806">O1774-K1774</f>
        <v>10502.616608</v>
      </c>
      <c r="Q1774" t="s">
        <v>7819</v>
      </c>
    </row>
    <row r="1775" spans="1:18" hidden="1">
      <c r="A1775" s="17" t="s">
        <v>134</v>
      </c>
      <c r="B1775" t="s">
        <v>7775</v>
      </c>
      <c r="C1775" s="224" t="s">
        <v>7842</v>
      </c>
      <c r="D1775" s="222">
        <v>333.03</v>
      </c>
      <c r="E1775" s="324">
        <v>42978</v>
      </c>
      <c r="F1775" s="1">
        <v>13128270.76</v>
      </c>
      <c r="G1775" s="18">
        <v>0</v>
      </c>
      <c r="H1775" s="298">
        <v>0</v>
      </c>
      <c r="I1775" s="10">
        <v>13128270.76</v>
      </c>
      <c r="J1775" s="11">
        <f t="shared" si="801"/>
        <v>0</v>
      </c>
      <c r="K1775" s="30">
        <f t="shared" si="802"/>
        <v>0</v>
      </c>
      <c r="L1775" s="29">
        <f t="shared" si="803"/>
        <v>0</v>
      </c>
      <c r="M1775" s="10">
        <f t="shared" si="804"/>
        <v>13128270.76</v>
      </c>
      <c r="N1775" s="5">
        <f>VLOOKUP(CONCATENATE(A1775,"-6"),'Restated Depr'!$B$6:$G$7674,6,0)</f>
        <v>9.6000000000000009E-3</v>
      </c>
      <c r="O1775" s="29">
        <f t="shared" si="805"/>
        <v>10502.616608</v>
      </c>
      <c r="P1775" s="29">
        <f t="shared" si="806"/>
        <v>10502.616608</v>
      </c>
      <c r="Q1775" t="s">
        <v>7819</v>
      </c>
    </row>
    <row r="1776" spans="1:18" hidden="1">
      <c r="A1776" s="17" t="s">
        <v>134</v>
      </c>
      <c r="B1776" t="s">
        <v>7776</v>
      </c>
      <c r="C1776" s="224" t="s">
        <v>7842</v>
      </c>
      <c r="D1776" s="222">
        <v>333.03</v>
      </c>
      <c r="E1776" s="324">
        <v>43008</v>
      </c>
      <c r="F1776" s="1">
        <v>13128270.76</v>
      </c>
      <c r="G1776" s="18">
        <v>0</v>
      </c>
      <c r="H1776" s="298">
        <v>0</v>
      </c>
      <c r="I1776" s="10">
        <v>13128270.76</v>
      </c>
      <c r="J1776" s="11">
        <f t="shared" si="801"/>
        <v>0</v>
      </c>
      <c r="K1776" s="30">
        <f t="shared" si="802"/>
        <v>0</v>
      </c>
      <c r="L1776" s="29">
        <f t="shared" si="803"/>
        <v>0</v>
      </c>
      <c r="M1776" s="10">
        <f t="shared" si="804"/>
        <v>13128270.76</v>
      </c>
      <c r="N1776" s="5">
        <f>VLOOKUP(CONCATENATE(A1776,"-6"),'Restated Depr'!$B$6:$G$7674,6,0)</f>
        <v>9.6000000000000009E-3</v>
      </c>
      <c r="O1776" s="29">
        <f t="shared" si="805"/>
        <v>10502.616608</v>
      </c>
      <c r="P1776" s="29">
        <f t="shared" si="806"/>
        <v>10502.616608</v>
      </c>
      <c r="Q1776" t="s">
        <v>7819</v>
      </c>
    </row>
    <row r="1777" spans="1:18" hidden="1">
      <c r="A1777" s="17" t="s">
        <v>134</v>
      </c>
      <c r="B1777" t="s">
        <v>7777</v>
      </c>
      <c r="C1777" s="224" t="s">
        <v>7842</v>
      </c>
      <c r="D1777" s="222">
        <v>333.03</v>
      </c>
      <c r="E1777" s="324">
        <v>43039</v>
      </c>
      <c r="F1777" s="1">
        <v>13128270.76</v>
      </c>
      <c r="G1777" s="18">
        <v>0</v>
      </c>
      <c r="H1777" s="298">
        <v>0</v>
      </c>
      <c r="I1777" s="10">
        <v>13128270.76</v>
      </c>
      <c r="J1777" s="11">
        <f t="shared" si="801"/>
        <v>0</v>
      </c>
      <c r="K1777" s="30">
        <f t="shared" si="802"/>
        <v>0</v>
      </c>
      <c r="L1777" s="29">
        <f t="shared" si="803"/>
        <v>0</v>
      </c>
      <c r="M1777" s="10">
        <f t="shared" si="804"/>
        <v>13128270.76</v>
      </c>
      <c r="N1777" s="5">
        <f>VLOOKUP(CONCATENATE(A1777,"-6"),'Restated Depr'!$B$6:$G$7674,6,0)</f>
        <v>9.6000000000000009E-3</v>
      </c>
      <c r="O1777" s="29">
        <f t="shared" si="805"/>
        <v>10502.616608</v>
      </c>
      <c r="P1777" s="29">
        <f t="shared" si="806"/>
        <v>10502.616608</v>
      </c>
      <c r="Q1777" t="s">
        <v>7819</v>
      </c>
    </row>
    <row r="1778" spans="1:18" hidden="1">
      <c r="A1778" s="17" t="s">
        <v>134</v>
      </c>
      <c r="B1778" t="s">
        <v>7778</v>
      </c>
      <c r="C1778" s="224" t="s">
        <v>7842</v>
      </c>
      <c r="D1778" s="222">
        <v>333.03</v>
      </c>
      <c r="E1778" s="324">
        <v>43069</v>
      </c>
      <c r="F1778" s="1">
        <v>13128270.76</v>
      </c>
      <c r="G1778" s="18">
        <v>0</v>
      </c>
      <c r="H1778" s="298">
        <v>0</v>
      </c>
      <c r="I1778" s="10">
        <v>13128270.76</v>
      </c>
      <c r="J1778" s="11">
        <f t="shared" si="801"/>
        <v>0</v>
      </c>
      <c r="K1778" s="30">
        <f t="shared" si="802"/>
        <v>0</v>
      </c>
      <c r="L1778" s="29">
        <f t="shared" si="803"/>
        <v>0</v>
      </c>
      <c r="M1778" s="10">
        <f t="shared" si="804"/>
        <v>13128270.76</v>
      </c>
      <c r="N1778" s="5">
        <f>VLOOKUP(CONCATENATE(A1778,"-6"),'Restated Depr'!$B$6:$G$7674,6,0)</f>
        <v>9.6000000000000009E-3</v>
      </c>
      <c r="O1778" s="29">
        <f t="shared" si="805"/>
        <v>10502.616608</v>
      </c>
      <c r="P1778" s="29">
        <f t="shared" si="806"/>
        <v>10502.616608</v>
      </c>
      <c r="Q1778" t="s">
        <v>7819</v>
      </c>
    </row>
    <row r="1779" spans="1:18" hidden="1">
      <c r="A1779" s="17" t="s">
        <v>134</v>
      </c>
      <c r="B1779" s="17" t="s">
        <v>2233</v>
      </c>
      <c r="C1779" s="227" t="s">
        <v>7842</v>
      </c>
      <c r="D1779" s="222">
        <v>333.03</v>
      </c>
      <c r="E1779" s="329">
        <v>43100</v>
      </c>
      <c r="F1779" s="1">
        <v>13128270.76</v>
      </c>
      <c r="G1779" s="18">
        <v>4.0000000000000001E-3</v>
      </c>
      <c r="H1779" s="298">
        <v>4376.09</v>
      </c>
      <c r="I1779" s="10">
        <v>13128270.76</v>
      </c>
      <c r="J1779" s="11">
        <f t="shared" si="801"/>
        <v>4.0000000000000001E-3</v>
      </c>
      <c r="K1779" s="30">
        <f t="shared" si="802"/>
        <v>4376.0902533333328</v>
      </c>
      <c r="L1779" s="29">
        <f t="shared" si="803"/>
        <v>2.5333333269372815E-4</v>
      </c>
      <c r="M1779" s="10">
        <f t="shared" si="804"/>
        <v>13128270.76</v>
      </c>
      <c r="N1779" s="5">
        <f>VLOOKUP(CONCATENATE(A1779,"-6"),'Restated Depr'!$B$6:$G$7674,6,0)</f>
        <v>9.6000000000000009E-3</v>
      </c>
      <c r="O1779" s="29">
        <f t="shared" si="805"/>
        <v>10502.616608</v>
      </c>
      <c r="P1779" s="29">
        <f t="shared" si="806"/>
        <v>6126.5263546666674</v>
      </c>
      <c r="Q1779" t="s">
        <v>7819</v>
      </c>
    </row>
    <row r="1780" spans="1:18" hidden="1">
      <c r="A1780" t="s">
        <v>134</v>
      </c>
      <c r="B1780" t="s">
        <v>2234</v>
      </c>
      <c r="C1780" s="224" t="s">
        <v>7842</v>
      </c>
      <c r="D1780" s="221">
        <v>333.03</v>
      </c>
      <c r="E1780" s="324">
        <v>43131</v>
      </c>
      <c r="F1780" s="1">
        <v>13128270.76</v>
      </c>
      <c r="G1780" s="5">
        <v>9.6000000000000009E-3</v>
      </c>
      <c r="H1780" s="298">
        <v>10502.619999999999</v>
      </c>
      <c r="I1780" s="10">
        <v>13128270.76</v>
      </c>
      <c r="J1780" s="11">
        <f t="shared" si="801"/>
        <v>9.6000000000000009E-3</v>
      </c>
      <c r="K1780" s="30">
        <f t="shared" si="802"/>
        <v>10502.616608</v>
      </c>
      <c r="L1780" s="29">
        <f t="shared" si="803"/>
        <v>-3.3919999987119809E-3</v>
      </c>
      <c r="M1780" s="10">
        <f t="shared" si="804"/>
        <v>13128270.76</v>
      </c>
      <c r="N1780" s="5">
        <f>VLOOKUP(CONCATENATE(A1780,"-6"),'Restated Depr'!$B$6:$G$7674,6,0)</f>
        <v>9.6000000000000009E-3</v>
      </c>
      <c r="O1780" s="29">
        <f t="shared" si="805"/>
        <v>10502.616608</v>
      </c>
      <c r="P1780" s="29">
        <f t="shared" si="806"/>
        <v>0</v>
      </c>
      <c r="Q1780" t="s">
        <v>7819</v>
      </c>
    </row>
    <row r="1781" spans="1:18" hidden="1">
      <c r="A1781" t="s">
        <v>134</v>
      </c>
      <c r="B1781" t="s">
        <v>2235</v>
      </c>
      <c r="C1781" s="224" t="s">
        <v>7842</v>
      </c>
      <c r="D1781" s="221">
        <v>333.03</v>
      </c>
      <c r="E1781" s="324">
        <v>43159</v>
      </c>
      <c r="F1781" s="1">
        <v>13128270.76</v>
      </c>
      <c r="G1781" s="5">
        <v>9.6000000000000009E-3</v>
      </c>
      <c r="H1781" s="298">
        <v>10502.619999999999</v>
      </c>
      <c r="I1781" s="10">
        <v>13128270.76</v>
      </c>
      <c r="J1781" s="11">
        <f t="shared" si="801"/>
        <v>9.6000000000000009E-3</v>
      </c>
      <c r="K1781" s="30">
        <f t="shared" si="802"/>
        <v>10502.616608</v>
      </c>
      <c r="L1781" s="29">
        <f t="shared" si="803"/>
        <v>-3.3919999987119809E-3</v>
      </c>
      <c r="M1781" s="10">
        <f t="shared" si="804"/>
        <v>13128270.76</v>
      </c>
      <c r="N1781" s="5">
        <f>VLOOKUP(CONCATENATE(A1781,"-6"),'Restated Depr'!$B$6:$G$7674,6,0)</f>
        <v>9.6000000000000009E-3</v>
      </c>
      <c r="O1781" s="29">
        <f t="shared" si="805"/>
        <v>10502.616608</v>
      </c>
      <c r="P1781" s="29">
        <f t="shared" si="806"/>
        <v>0</v>
      </c>
      <c r="Q1781" t="s">
        <v>7819</v>
      </c>
    </row>
    <row r="1782" spans="1:18" hidden="1">
      <c r="A1782" t="s">
        <v>134</v>
      </c>
      <c r="B1782" t="s">
        <v>2236</v>
      </c>
      <c r="C1782" s="224" t="s">
        <v>7842</v>
      </c>
      <c r="D1782" s="221">
        <v>333.03</v>
      </c>
      <c r="E1782" s="324">
        <v>43190</v>
      </c>
      <c r="F1782" s="1">
        <v>13128270.76</v>
      </c>
      <c r="G1782" s="5">
        <v>9.6000000000000009E-3</v>
      </c>
      <c r="H1782" s="298">
        <v>10502.619999999999</v>
      </c>
      <c r="I1782" s="10">
        <v>13128270.76</v>
      </c>
      <c r="J1782" s="11">
        <f t="shared" si="801"/>
        <v>9.6000000000000009E-3</v>
      </c>
      <c r="K1782" s="30">
        <f t="shared" si="802"/>
        <v>10502.616608</v>
      </c>
      <c r="L1782" s="29">
        <f t="shared" si="803"/>
        <v>-3.3919999987119809E-3</v>
      </c>
      <c r="M1782" s="10">
        <f t="shared" si="804"/>
        <v>13128270.76</v>
      </c>
      <c r="N1782" s="5">
        <f>VLOOKUP(CONCATENATE(A1782,"-6"),'Restated Depr'!$B$6:$G$7674,6,0)</f>
        <v>9.6000000000000009E-3</v>
      </c>
      <c r="O1782" s="29">
        <f t="shared" si="805"/>
        <v>10502.616608</v>
      </c>
      <c r="P1782" s="29">
        <f t="shared" si="806"/>
        <v>0</v>
      </c>
      <c r="Q1782" t="s">
        <v>7819</v>
      </c>
    </row>
    <row r="1783" spans="1:18" hidden="1">
      <c r="A1783" t="s">
        <v>134</v>
      </c>
      <c r="B1783" t="s">
        <v>2237</v>
      </c>
      <c r="C1783" s="224" t="s">
        <v>7842</v>
      </c>
      <c r="D1783" s="221">
        <v>333.03</v>
      </c>
      <c r="E1783" s="324">
        <v>43220</v>
      </c>
      <c r="F1783" s="1">
        <v>13128270.76</v>
      </c>
      <c r="G1783" s="5">
        <v>9.6000000000000009E-3</v>
      </c>
      <c r="H1783" s="298">
        <v>10502.619999999999</v>
      </c>
      <c r="I1783" s="10">
        <v>13128270.76</v>
      </c>
      <c r="J1783" s="11">
        <f t="shared" si="801"/>
        <v>9.6000000000000009E-3</v>
      </c>
      <c r="K1783" s="30">
        <f t="shared" si="802"/>
        <v>10502.616608</v>
      </c>
      <c r="L1783" s="29">
        <f t="shared" si="803"/>
        <v>-3.3919999987119809E-3</v>
      </c>
      <c r="M1783" s="10">
        <f t="shared" si="804"/>
        <v>13128270.76</v>
      </c>
      <c r="N1783" s="5">
        <f>VLOOKUP(CONCATENATE(A1783,"-6"),'Restated Depr'!$B$6:$G$7674,6,0)</f>
        <v>9.6000000000000009E-3</v>
      </c>
      <c r="O1783" s="29">
        <f t="shared" si="805"/>
        <v>10502.616608</v>
      </c>
      <c r="P1783" s="29">
        <f t="shared" si="806"/>
        <v>0</v>
      </c>
      <c r="Q1783" t="s">
        <v>7819</v>
      </c>
    </row>
    <row r="1784" spans="1:18" hidden="1">
      <c r="A1784" t="s">
        <v>134</v>
      </c>
      <c r="B1784" t="s">
        <v>2238</v>
      </c>
      <c r="C1784" s="224" t="s">
        <v>7842</v>
      </c>
      <c r="D1784" s="221">
        <v>333.03</v>
      </c>
      <c r="E1784" s="324">
        <v>43251</v>
      </c>
      <c r="F1784" s="1">
        <v>13128270.76</v>
      </c>
      <c r="G1784" s="5">
        <v>9.6000000000000009E-3</v>
      </c>
      <c r="H1784" s="298">
        <v>10502.619999999999</v>
      </c>
      <c r="I1784" s="10">
        <v>13128270.76</v>
      </c>
      <c r="J1784" s="11">
        <f t="shared" si="801"/>
        <v>9.6000000000000009E-3</v>
      </c>
      <c r="K1784" s="30">
        <f t="shared" si="802"/>
        <v>10502.616608</v>
      </c>
      <c r="L1784" s="29">
        <f t="shared" si="803"/>
        <v>-3.3919999987119809E-3</v>
      </c>
      <c r="M1784" s="10">
        <f t="shared" si="804"/>
        <v>13128270.76</v>
      </c>
      <c r="N1784" s="5">
        <f>VLOOKUP(CONCATENATE(A1784,"-6"),'Restated Depr'!$B$6:$G$7674,6,0)</f>
        <v>9.6000000000000009E-3</v>
      </c>
      <c r="O1784" s="29">
        <f t="shared" si="805"/>
        <v>10502.616608</v>
      </c>
      <c r="P1784" s="29">
        <f t="shared" si="806"/>
        <v>0</v>
      </c>
      <c r="Q1784" t="s">
        <v>7819</v>
      </c>
    </row>
    <row r="1785" spans="1:18" hidden="1">
      <c r="A1785" t="s">
        <v>134</v>
      </c>
      <c r="B1785" t="s">
        <v>2239</v>
      </c>
      <c r="C1785" s="224" t="s">
        <v>7842</v>
      </c>
      <c r="D1785" s="221">
        <v>333.03</v>
      </c>
      <c r="E1785" s="324">
        <v>43281</v>
      </c>
      <c r="F1785" s="1">
        <v>13128270.76</v>
      </c>
      <c r="G1785" s="5">
        <v>9.6000000000000009E-3</v>
      </c>
      <c r="H1785" s="298">
        <v>10502.619999999999</v>
      </c>
      <c r="I1785" s="10">
        <v>13128270.76</v>
      </c>
      <c r="J1785" s="11">
        <f t="shared" si="801"/>
        <v>9.6000000000000009E-3</v>
      </c>
      <c r="K1785" s="30">
        <f t="shared" si="802"/>
        <v>10502.616608</v>
      </c>
      <c r="L1785" s="29">
        <f t="shared" si="803"/>
        <v>-3.3919999987119809E-3</v>
      </c>
      <c r="M1785" s="10">
        <f t="shared" si="804"/>
        <v>13128270.76</v>
      </c>
      <c r="N1785" s="5">
        <f>VLOOKUP(CONCATENATE(A1785,"-6"),'Restated Depr'!$B$6:$G$7674,6,0)</f>
        <v>9.6000000000000009E-3</v>
      </c>
      <c r="O1785" s="29">
        <f t="shared" si="805"/>
        <v>10502.616608</v>
      </c>
      <c r="P1785" s="29">
        <f t="shared" si="806"/>
        <v>0</v>
      </c>
      <c r="Q1785" t="s">
        <v>7819</v>
      </c>
      <c r="R1785" s="5"/>
    </row>
    <row r="1786" spans="1:18" ht="15.75" hidden="1" thickBot="1">
      <c r="A1786" t="s">
        <v>134</v>
      </c>
      <c r="C1786" s="224" t="s">
        <v>638</v>
      </c>
      <c r="D1786" s="22"/>
      <c r="E1786" s="323" t="s">
        <v>606</v>
      </c>
      <c r="F1786" s="1"/>
      <c r="G1786" s="5"/>
      <c r="H1786" s="310">
        <f>SUM(H1774:H1785)</f>
        <v>67391.809999999983</v>
      </c>
      <c r="I1786" s="10"/>
      <c r="J1786" s="10"/>
      <c r="K1786" s="32">
        <f>SUM(K1774:K1785)</f>
        <v>67391.789901333323</v>
      </c>
      <c r="L1786" s="28">
        <f>SUM(L1774:L1785)</f>
        <v>-2.0098666659578157E-2</v>
      </c>
      <c r="M1786" s="10"/>
      <c r="N1786" s="5"/>
      <c r="O1786" s="28">
        <f>SUM(O1774:O1785)</f>
        <v>126031.39929599997</v>
      </c>
      <c r="P1786" s="28">
        <f>SUM(P1774:P1785)</f>
        <v>58639.609394666666</v>
      </c>
    </row>
    <row r="1787" spans="1:18" hidden="1">
      <c r="A1787" t="s">
        <v>135</v>
      </c>
      <c r="B1787" t="s">
        <v>2240</v>
      </c>
      <c r="C1787" s="224" t="s">
        <v>7842</v>
      </c>
      <c r="D1787" s="221">
        <v>334.02</v>
      </c>
      <c r="E1787" s="324">
        <v>42947</v>
      </c>
      <c r="F1787" s="9">
        <v>13539297.01</v>
      </c>
      <c r="G1787" s="18">
        <v>2.1899999999999999E-2</v>
      </c>
      <c r="H1787" s="299">
        <v>24709.22</v>
      </c>
      <c r="I1787" s="15">
        <v>13539297.01</v>
      </c>
      <c r="J1787" s="11">
        <f t="shared" ref="J1787:J1798" si="807">G1787</f>
        <v>2.1899999999999999E-2</v>
      </c>
      <c r="K1787" s="31">
        <f t="shared" ref="K1787:K1798" si="808">I1787*J1787/12</f>
        <v>24709.217043249999</v>
      </c>
      <c r="L1787" s="289">
        <f t="shared" ref="L1787:L1798" si="809">K1787-H1787</f>
        <v>-2.9567500023404136E-3</v>
      </c>
      <c r="M1787" s="15">
        <f t="shared" ref="M1787:M1798" si="810">I1787</f>
        <v>13539297.01</v>
      </c>
      <c r="N1787" s="5">
        <f>VLOOKUP(CONCATENATE(A1787,"-6"),'Restated Depr'!$B$6:$G$7674,6,0)</f>
        <v>2.2099999999999998E-2</v>
      </c>
      <c r="O1787" s="289">
        <f t="shared" ref="O1787:O1798" si="811">M1787*N1787/12</f>
        <v>24934.871993416662</v>
      </c>
      <c r="P1787" s="289">
        <f t="shared" ref="P1787:P1798" si="812">O1787-K1787</f>
        <v>225.65495016666318</v>
      </c>
      <c r="Q1787" t="s">
        <v>7819</v>
      </c>
    </row>
    <row r="1788" spans="1:18" hidden="1">
      <c r="A1788" t="s">
        <v>135</v>
      </c>
      <c r="B1788" t="s">
        <v>2241</v>
      </c>
      <c r="C1788" s="224" t="s">
        <v>7842</v>
      </c>
      <c r="D1788" s="221">
        <v>334.02</v>
      </c>
      <c r="E1788" s="324">
        <v>42978</v>
      </c>
      <c r="F1788" s="1">
        <v>13539297.01</v>
      </c>
      <c r="G1788" s="18">
        <v>2.1899999999999999E-2</v>
      </c>
      <c r="H1788" s="298">
        <v>24709.22</v>
      </c>
      <c r="I1788" s="10">
        <v>13539297.01</v>
      </c>
      <c r="J1788" s="11">
        <f t="shared" si="807"/>
        <v>2.1899999999999999E-2</v>
      </c>
      <c r="K1788" s="30">
        <f t="shared" si="808"/>
        <v>24709.217043249999</v>
      </c>
      <c r="L1788" s="29">
        <f t="shared" si="809"/>
        <v>-2.9567500023404136E-3</v>
      </c>
      <c r="M1788" s="10">
        <f t="shared" si="810"/>
        <v>13539297.01</v>
      </c>
      <c r="N1788" s="5">
        <f>VLOOKUP(CONCATENATE(A1788,"-6"),'Restated Depr'!$B$6:$G$7674,6,0)</f>
        <v>2.2099999999999998E-2</v>
      </c>
      <c r="O1788" s="29">
        <f t="shared" si="811"/>
        <v>24934.871993416662</v>
      </c>
      <c r="P1788" s="29">
        <f t="shared" si="812"/>
        <v>225.65495016666318</v>
      </c>
      <c r="Q1788" t="s">
        <v>7819</v>
      </c>
    </row>
    <row r="1789" spans="1:18" hidden="1">
      <c r="A1789" t="s">
        <v>135</v>
      </c>
      <c r="B1789" t="s">
        <v>2242</v>
      </c>
      <c r="C1789" s="224" t="s">
        <v>7842</v>
      </c>
      <c r="D1789" s="221">
        <v>334.02</v>
      </c>
      <c r="E1789" s="324">
        <v>43008</v>
      </c>
      <c r="F1789" s="1">
        <v>13539297.01</v>
      </c>
      <c r="G1789" s="18">
        <v>2.1899999999999999E-2</v>
      </c>
      <c r="H1789" s="298">
        <v>24709.22</v>
      </c>
      <c r="I1789" s="10">
        <v>13539297.01</v>
      </c>
      <c r="J1789" s="11">
        <f t="shared" si="807"/>
        <v>2.1899999999999999E-2</v>
      </c>
      <c r="K1789" s="30">
        <f t="shared" si="808"/>
        <v>24709.217043249999</v>
      </c>
      <c r="L1789" s="29">
        <f t="shared" si="809"/>
        <v>-2.9567500023404136E-3</v>
      </c>
      <c r="M1789" s="10">
        <f t="shared" si="810"/>
        <v>13539297.01</v>
      </c>
      <c r="N1789" s="5">
        <f>VLOOKUP(CONCATENATE(A1789,"-6"),'Restated Depr'!$B$6:$G$7674,6,0)</f>
        <v>2.2099999999999998E-2</v>
      </c>
      <c r="O1789" s="29">
        <f t="shared" si="811"/>
        <v>24934.871993416662</v>
      </c>
      <c r="P1789" s="29">
        <f t="shared" si="812"/>
        <v>225.65495016666318</v>
      </c>
      <c r="Q1789" t="s">
        <v>7819</v>
      </c>
    </row>
    <row r="1790" spans="1:18" hidden="1">
      <c r="A1790" t="s">
        <v>135</v>
      </c>
      <c r="B1790" t="s">
        <v>2243</v>
      </c>
      <c r="C1790" s="224" t="s">
        <v>7842</v>
      </c>
      <c r="D1790" s="221">
        <v>334.02</v>
      </c>
      <c r="E1790" s="324">
        <v>43039</v>
      </c>
      <c r="F1790" s="1">
        <v>13539297.01</v>
      </c>
      <c r="G1790" s="18">
        <v>2.1899999999999999E-2</v>
      </c>
      <c r="H1790" s="298">
        <v>24709.22</v>
      </c>
      <c r="I1790" s="10">
        <v>13539297.01</v>
      </c>
      <c r="J1790" s="11">
        <f t="shared" si="807"/>
        <v>2.1899999999999999E-2</v>
      </c>
      <c r="K1790" s="30">
        <f t="shared" si="808"/>
        <v>24709.217043249999</v>
      </c>
      <c r="L1790" s="29">
        <f t="shared" si="809"/>
        <v>-2.9567500023404136E-3</v>
      </c>
      <c r="M1790" s="10">
        <f t="shared" si="810"/>
        <v>13539297.01</v>
      </c>
      <c r="N1790" s="5">
        <f>VLOOKUP(CONCATENATE(A1790,"-6"),'Restated Depr'!$B$6:$G$7674,6,0)</f>
        <v>2.2099999999999998E-2</v>
      </c>
      <c r="O1790" s="29">
        <f t="shared" si="811"/>
        <v>24934.871993416662</v>
      </c>
      <c r="P1790" s="29">
        <f t="shared" si="812"/>
        <v>225.65495016666318</v>
      </c>
      <c r="Q1790" t="s">
        <v>7819</v>
      </c>
    </row>
    <row r="1791" spans="1:18" hidden="1">
      <c r="A1791" t="s">
        <v>135</v>
      </c>
      <c r="B1791" t="s">
        <v>2244</v>
      </c>
      <c r="C1791" s="224" t="s">
        <v>7842</v>
      </c>
      <c r="D1791" s="221">
        <v>334.02</v>
      </c>
      <c r="E1791" s="324">
        <v>43069</v>
      </c>
      <c r="F1791" s="1">
        <v>13539297.01</v>
      </c>
      <c r="G1791" s="18">
        <v>2.1899999999999999E-2</v>
      </c>
      <c r="H1791" s="298">
        <v>24709.22</v>
      </c>
      <c r="I1791" s="10">
        <v>13539297.01</v>
      </c>
      <c r="J1791" s="11">
        <f t="shared" si="807"/>
        <v>2.1899999999999999E-2</v>
      </c>
      <c r="K1791" s="30">
        <f t="shared" si="808"/>
        <v>24709.217043249999</v>
      </c>
      <c r="L1791" s="29">
        <f t="shared" si="809"/>
        <v>-2.9567500023404136E-3</v>
      </c>
      <c r="M1791" s="10">
        <f t="shared" si="810"/>
        <v>13539297.01</v>
      </c>
      <c r="N1791" s="5">
        <f>VLOOKUP(CONCATENATE(A1791,"-6"),'Restated Depr'!$B$6:$G$7674,6,0)</f>
        <v>2.2099999999999998E-2</v>
      </c>
      <c r="O1791" s="29">
        <f t="shared" si="811"/>
        <v>24934.871993416662</v>
      </c>
      <c r="P1791" s="29">
        <f t="shared" si="812"/>
        <v>225.65495016666318</v>
      </c>
      <c r="Q1791" t="s">
        <v>7819</v>
      </c>
    </row>
    <row r="1792" spans="1:18" hidden="1">
      <c r="A1792" t="s">
        <v>135</v>
      </c>
      <c r="B1792" t="s">
        <v>2245</v>
      </c>
      <c r="C1792" s="224" t="s">
        <v>7842</v>
      </c>
      <c r="D1792" s="221">
        <v>334.02</v>
      </c>
      <c r="E1792" s="324">
        <v>43100</v>
      </c>
      <c r="F1792" s="1">
        <v>13539297.01</v>
      </c>
      <c r="G1792" s="18">
        <v>2.2000000000000002E-2</v>
      </c>
      <c r="H1792" s="298">
        <v>24822.039999999997</v>
      </c>
      <c r="I1792" s="10">
        <v>13539297.01</v>
      </c>
      <c r="J1792" s="11">
        <f t="shared" si="807"/>
        <v>2.2000000000000002E-2</v>
      </c>
      <c r="K1792" s="30">
        <f t="shared" si="808"/>
        <v>24822.044518333336</v>
      </c>
      <c r="L1792" s="29">
        <f t="shared" si="809"/>
        <v>4.5183333386376034E-3</v>
      </c>
      <c r="M1792" s="10">
        <f t="shared" si="810"/>
        <v>13539297.01</v>
      </c>
      <c r="N1792" s="5">
        <f>VLOOKUP(CONCATENATE(A1792,"-6"),'Restated Depr'!$B$6:$G$7674,6,0)</f>
        <v>2.2099999999999998E-2</v>
      </c>
      <c r="O1792" s="29">
        <f t="shared" si="811"/>
        <v>24934.871993416662</v>
      </c>
      <c r="P1792" s="29">
        <f t="shared" si="812"/>
        <v>112.82747508332614</v>
      </c>
      <c r="Q1792" t="s">
        <v>7819</v>
      </c>
    </row>
    <row r="1793" spans="1:18" hidden="1">
      <c r="A1793" t="s">
        <v>135</v>
      </c>
      <c r="B1793" t="s">
        <v>2246</v>
      </c>
      <c r="C1793" s="224" t="s">
        <v>7842</v>
      </c>
      <c r="D1793" s="221">
        <v>334.02</v>
      </c>
      <c r="E1793" s="324">
        <v>43131</v>
      </c>
      <c r="F1793" s="1">
        <v>13539297.01</v>
      </c>
      <c r="G1793" s="5">
        <v>2.2099999999999998E-2</v>
      </c>
      <c r="H1793" s="298">
        <v>24934.87</v>
      </c>
      <c r="I1793" s="10">
        <v>13539297.01</v>
      </c>
      <c r="J1793" s="11">
        <f t="shared" si="807"/>
        <v>2.2099999999999998E-2</v>
      </c>
      <c r="K1793" s="30">
        <f t="shared" si="808"/>
        <v>24934.871993416662</v>
      </c>
      <c r="L1793" s="29">
        <f t="shared" si="809"/>
        <v>1.9934166630264372E-3</v>
      </c>
      <c r="M1793" s="10">
        <f t="shared" si="810"/>
        <v>13539297.01</v>
      </c>
      <c r="N1793" s="5">
        <f>VLOOKUP(CONCATENATE(A1793,"-6"),'Restated Depr'!$B$6:$G$7674,6,0)</f>
        <v>2.2099999999999998E-2</v>
      </c>
      <c r="O1793" s="29">
        <f t="shared" si="811"/>
        <v>24934.871993416662</v>
      </c>
      <c r="P1793" s="29">
        <f t="shared" si="812"/>
        <v>0</v>
      </c>
      <c r="Q1793" t="s">
        <v>7819</v>
      </c>
    </row>
    <row r="1794" spans="1:18" hidden="1">
      <c r="A1794" t="s">
        <v>135</v>
      </c>
      <c r="B1794" t="s">
        <v>2247</v>
      </c>
      <c r="C1794" s="224" t="s">
        <v>7842</v>
      </c>
      <c r="D1794" s="221">
        <v>334.02</v>
      </c>
      <c r="E1794" s="324">
        <v>43159</v>
      </c>
      <c r="F1794" s="1">
        <v>13539297.01</v>
      </c>
      <c r="G1794" s="5">
        <v>2.2099999999999998E-2</v>
      </c>
      <c r="H1794" s="298">
        <v>24934.87</v>
      </c>
      <c r="I1794" s="10">
        <v>13539297.01</v>
      </c>
      <c r="J1794" s="11">
        <f t="shared" si="807"/>
        <v>2.2099999999999998E-2</v>
      </c>
      <c r="K1794" s="30">
        <f t="shared" si="808"/>
        <v>24934.871993416662</v>
      </c>
      <c r="L1794" s="29">
        <f t="shared" si="809"/>
        <v>1.9934166630264372E-3</v>
      </c>
      <c r="M1794" s="10">
        <f t="shared" si="810"/>
        <v>13539297.01</v>
      </c>
      <c r="N1794" s="5">
        <f>VLOOKUP(CONCATENATE(A1794,"-6"),'Restated Depr'!$B$6:$G$7674,6,0)</f>
        <v>2.2099999999999998E-2</v>
      </c>
      <c r="O1794" s="29">
        <f t="shared" si="811"/>
        <v>24934.871993416662</v>
      </c>
      <c r="P1794" s="29">
        <f t="shared" si="812"/>
        <v>0</v>
      </c>
      <c r="Q1794" t="s">
        <v>7819</v>
      </c>
    </row>
    <row r="1795" spans="1:18" hidden="1">
      <c r="A1795" t="s">
        <v>135</v>
      </c>
      <c r="B1795" t="s">
        <v>2248</v>
      </c>
      <c r="C1795" s="224" t="s">
        <v>7842</v>
      </c>
      <c r="D1795" s="221">
        <v>334.02</v>
      </c>
      <c r="E1795" s="324">
        <v>43190</v>
      </c>
      <c r="F1795" s="1">
        <v>13539297.01</v>
      </c>
      <c r="G1795" s="5">
        <v>2.2099999999999998E-2</v>
      </c>
      <c r="H1795" s="298">
        <v>24934.87</v>
      </c>
      <c r="I1795" s="10">
        <v>13539297.01</v>
      </c>
      <c r="J1795" s="11">
        <f t="shared" si="807"/>
        <v>2.2099999999999998E-2</v>
      </c>
      <c r="K1795" s="30">
        <f t="shared" si="808"/>
        <v>24934.871993416662</v>
      </c>
      <c r="L1795" s="29">
        <f t="shared" si="809"/>
        <v>1.9934166630264372E-3</v>
      </c>
      <c r="M1795" s="10">
        <f t="shared" si="810"/>
        <v>13539297.01</v>
      </c>
      <c r="N1795" s="5">
        <f>VLOOKUP(CONCATENATE(A1795,"-6"),'Restated Depr'!$B$6:$G$7674,6,0)</f>
        <v>2.2099999999999998E-2</v>
      </c>
      <c r="O1795" s="29">
        <f t="shared" si="811"/>
        <v>24934.871993416662</v>
      </c>
      <c r="P1795" s="29">
        <f t="shared" si="812"/>
        <v>0</v>
      </c>
      <c r="Q1795" t="s">
        <v>7819</v>
      </c>
    </row>
    <row r="1796" spans="1:18" hidden="1">
      <c r="A1796" t="s">
        <v>135</v>
      </c>
      <c r="B1796" t="s">
        <v>2249</v>
      </c>
      <c r="C1796" s="224" t="s">
        <v>7842</v>
      </c>
      <c r="D1796" s="221">
        <v>334.02</v>
      </c>
      <c r="E1796" s="324">
        <v>43220</v>
      </c>
      <c r="F1796" s="1">
        <v>13539297.01</v>
      </c>
      <c r="G1796" s="5">
        <v>2.2099999999999998E-2</v>
      </c>
      <c r="H1796" s="298">
        <v>24934.87</v>
      </c>
      <c r="I1796" s="10">
        <v>13539297.01</v>
      </c>
      <c r="J1796" s="11">
        <f t="shared" si="807"/>
        <v>2.2099999999999998E-2</v>
      </c>
      <c r="K1796" s="30">
        <f t="shared" si="808"/>
        <v>24934.871993416662</v>
      </c>
      <c r="L1796" s="29">
        <f t="shared" si="809"/>
        <v>1.9934166630264372E-3</v>
      </c>
      <c r="M1796" s="10">
        <f t="shared" si="810"/>
        <v>13539297.01</v>
      </c>
      <c r="N1796" s="5">
        <f>VLOOKUP(CONCATENATE(A1796,"-6"),'Restated Depr'!$B$6:$G$7674,6,0)</f>
        <v>2.2099999999999998E-2</v>
      </c>
      <c r="O1796" s="29">
        <f t="shared" si="811"/>
        <v>24934.871993416662</v>
      </c>
      <c r="P1796" s="29">
        <f t="shared" si="812"/>
        <v>0</v>
      </c>
      <c r="Q1796" t="s">
        <v>7819</v>
      </c>
    </row>
    <row r="1797" spans="1:18" hidden="1">
      <c r="A1797" t="s">
        <v>135</v>
      </c>
      <c r="B1797" t="s">
        <v>2250</v>
      </c>
      <c r="C1797" s="224" t="s">
        <v>7842</v>
      </c>
      <c r="D1797" s="221">
        <v>334.02</v>
      </c>
      <c r="E1797" s="324">
        <v>43251</v>
      </c>
      <c r="F1797" s="1">
        <v>13539297.01</v>
      </c>
      <c r="G1797" s="5">
        <v>2.2099999999999998E-2</v>
      </c>
      <c r="H1797" s="298">
        <v>24934.87</v>
      </c>
      <c r="I1797" s="10">
        <v>13539297.01</v>
      </c>
      <c r="J1797" s="11">
        <f t="shared" si="807"/>
        <v>2.2099999999999998E-2</v>
      </c>
      <c r="K1797" s="30">
        <f t="shared" si="808"/>
        <v>24934.871993416662</v>
      </c>
      <c r="L1797" s="29">
        <f t="shared" si="809"/>
        <v>1.9934166630264372E-3</v>
      </c>
      <c r="M1797" s="10">
        <f t="shared" si="810"/>
        <v>13539297.01</v>
      </c>
      <c r="N1797" s="5">
        <f>VLOOKUP(CONCATENATE(A1797,"-6"),'Restated Depr'!$B$6:$G$7674,6,0)</f>
        <v>2.2099999999999998E-2</v>
      </c>
      <c r="O1797" s="29">
        <f t="shared" si="811"/>
        <v>24934.871993416662</v>
      </c>
      <c r="P1797" s="29">
        <f t="shared" si="812"/>
        <v>0</v>
      </c>
      <c r="Q1797" t="s">
        <v>7819</v>
      </c>
    </row>
    <row r="1798" spans="1:18" hidden="1">
      <c r="A1798" t="s">
        <v>135</v>
      </c>
      <c r="B1798" t="s">
        <v>2251</v>
      </c>
      <c r="C1798" s="224" t="s">
        <v>7842</v>
      </c>
      <c r="D1798" s="221">
        <v>334.02</v>
      </c>
      <c r="E1798" s="324">
        <v>43281</v>
      </c>
      <c r="F1798" s="1">
        <v>13539297.01</v>
      </c>
      <c r="G1798" s="5">
        <v>2.2099999999999998E-2</v>
      </c>
      <c r="H1798" s="298">
        <v>24934.87</v>
      </c>
      <c r="I1798" s="10">
        <v>13539297.01</v>
      </c>
      <c r="J1798" s="11">
        <f t="shared" si="807"/>
        <v>2.2099999999999998E-2</v>
      </c>
      <c r="K1798" s="30">
        <f t="shared" si="808"/>
        <v>24934.871993416662</v>
      </c>
      <c r="L1798" s="29">
        <f t="shared" si="809"/>
        <v>1.9934166630264372E-3</v>
      </c>
      <c r="M1798" s="10">
        <f t="shared" si="810"/>
        <v>13539297.01</v>
      </c>
      <c r="N1798" s="5">
        <f>VLOOKUP(CONCATENATE(A1798,"-6"),'Restated Depr'!$B$6:$G$7674,6,0)</f>
        <v>2.2099999999999998E-2</v>
      </c>
      <c r="O1798" s="29">
        <f t="shared" si="811"/>
        <v>24934.871993416662</v>
      </c>
      <c r="P1798" s="29">
        <f t="shared" si="812"/>
        <v>0</v>
      </c>
      <c r="Q1798" t="s">
        <v>7819</v>
      </c>
      <c r="R1798" s="5"/>
    </row>
    <row r="1799" spans="1:18" ht="15.75" hidden="1" thickBot="1">
      <c r="A1799" t="s">
        <v>135</v>
      </c>
      <c r="C1799" s="224" t="s">
        <v>638</v>
      </c>
      <c r="D1799" s="22"/>
      <c r="E1799" s="323" t="s">
        <v>606</v>
      </c>
      <c r="F1799" s="1"/>
      <c r="G1799" s="5"/>
      <c r="H1799" s="310">
        <f>SUM(H1787:H1798)</f>
        <v>297977.36</v>
      </c>
      <c r="I1799" s="10"/>
      <c r="J1799" s="10"/>
      <c r="K1799" s="32">
        <f>SUM(K1787:K1798)</f>
        <v>297977.36169508332</v>
      </c>
      <c r="L1799" s="28">
        <f>SUM(L1787:L1798)</f>
        <v>1.6950833050941583E-3</v>
      </c>
      <c r="M1799" s="10"/>
      <c r="N1799" s="5"/>
      <c r="O1799" s="28">
        <f>SUM(O1787:O1798)</f>
        <v>299218.46392099996</v>
      </c>
      <c r="P1799" s="28">
        <f>SUM(P1787:P1798)</f>
        <v>1241.1022259166421</v>
      </c>
    </row>
    <row r="1800" spans="1:18" hidden="1">
      <c r="A1800" t="s">
        <v>136</v>
      </c>
      <c r="B1800" t="s">
        <v>2252</v>
      </c>
      <c r="C1800" s="224" t="s">
        <v>7842</v>
      </c>
      <c r="D1800" s="221">
        <v>334.01</v>
      </c>
      <c r="E1800" s="324">
        <v>42947</v>
      </c>
      <c r="F1800" s="9">
        <v>2038901.46</v>
      </c>
      <c r="G1800" s="18">
        <v>1.34E-2</v>
      </c>
      <c r="H1800" s="299">
        <v>2276.77</v>
      </c>
      <c r="I1800" s="15">
        <v>2038901.46</v>
      </c>
      <c r="J1800" s="11">
        <f t="shared" ref="J1800:J1811" si="813">G1800</f>
        <v>1.34E-2</v>
      </c>
      <c r="K1800" s="31">
        <f t="shared" ref="K1800:K1811" si="814">I1800*J1800/12</f>
        <v>2276.7732970000002</v>
      </c>
      <c r="L1800" s="289">
        <f t="shared" ref="L1800:L1811" si="815">K1800-H1800</f>
        <v>3.297000000202388E-3</v>
      </c>
      <c r="M1800" s="15">
        <f t="shared" ref="M1800:M1811" si="816">I1800</f>
        <v>2038901.46</v>
      </c>
      <c r="N1800" s="5">
        <f>VLOOKUP(CONCATENATE(A1800,"-6"),'Restated Depr'!$B$6:$G$7674,6,0)</f>
        <v>2.2099999999999998E-2</v>
      </c>
      <c r="O1800" s="289">
        <f t="shared" ref="O1800:O1811" si="817">M1800*N1800/12</f>
        <v>3754.9768554999996</v>
      </c>
      <c r="P1800" s="289">
        <f t="shared" ref="P1800:P1811" si="818">O1800-K1800</f>
        <v>1478.2035584999994</v>
      </c>
      <c r="Q1800" t="s">
        <v>7819</v>
      </c>
    </row>
    <row r="1801" spans="1:18" hidden="1">
      <c r="A1801" t="s">
        <v>136</v>
      </c>
      <c r="B1801" t="s">
        <v>2253</v>
      </c>
      <c r="C1801" s="224" t="s">
        <v>7842</v>
      </c>
      <c r="D1801" s="221">
        <v>334.01</v>
      </c>
      <c r="E1801" s="324">
        <v>42978</v>
      </c>
      <c r="F1801" s="1">
        <v>2038901.46</v>
      </c>
      <c r="G1801" s="18">
        <v>1.34E-2</v>
      </c>
      <c r="H1801" s="298">
        <v>2276.77</v>
      </c>
      <c r="I1801" s="10">
        <v>2038901.46</v>
      </c>
      <c r="J1801" s="11">
        <f t="shared" si="813"/>
        <v>1.34E-2</v>
      </c>
      <c r="K1801" s="30">
        <f t="shared" si="814"/>
        <v>2276.7732970000002</v>
      </c>
      <c r="L1801" s="29">
        <f t="shared" si="815"/>
        <v>3.297000000202388E-3</v>
      </c>
      <c r="M1801" s="10">
        <f t="shared" si="816"/>
        <v>2038901.46</v>
      </c>
      <c r="N1801" s="5">
        <f>VLOOKUP(CONCATENATE(A1801,"-6"),'Restated Depr'!$B$6:$G$7674,6,0)</f>
        <v>2.2099999999999998E-2</v>
      </c>
      <c r="O1801" s="29">
        <f t="shared" si="817"/>
        <v>3754.9768554999996</v>
      </c>
      <c r="P1801" s="29">
        <f t="shared" si="818"/>
        <v>1478.2035584999994</v>
      </c>
      <c r="Q1801" t="s">
        <v>7819</v>
      </c>
    </row>
    <row r="1802" spans="1:18" hidden="1">
      <c r="A1802" t="s">
        <v>136</v>
      </c>
      <c r="B1802" t="s">
        <v>2254</v>
      </c>
      <c r="C1802" s="224" t="s">
        <v>7842</v>
      </c>
      <c r="D1802" s="221">
        <v>334.01</v>
      </c>
      <c r="E1802" s="324">
        <v>43008</v>
      </c>
      <c r="F1802" s="1">
        <v>2038901.46</v>
      </c>
      <c r="G1802" s="18">
        <v>1.34E-2</v>
      </c>
      <c r="H1802" s="298">
        <v>2276.77</v>
      </c>
      <c r="I1802" s="10">
        <v>2038901.46</v>
      </c>
      <c r="J1802" s="11">
        <f t="shared" si="813"/>
        <v>1.34E-2</v>
      </c>
      <c r="K1802" s="30">
        <f t="shared" si="814"/>
        <v>2276.7732970000002</v>
      </c>
      <c r="L1802" s="29">
        <f t="shared" si="815"/>
        <v>3.297000000202388E-3</v>
      </c>
      <c r="M1802" s="10">
        <f t="shared" si="816"/>
        <v>2038901.46</v>
      </c>
      <c r="N1802" s="5">
        <f>VLOOKUP(CONCATENATE(A1802,"-6"),'Restated Depr'!$B$6:$G$7674,6,0)</f>
        <v>2.2099999999999998E-2</v>
      </c>
      <c r="O1802" s="29">
        <f t="shared" si="817"/>
        <v>3754.9768554999996</v>
      </c>
      <c r="P1802" s="29">
        <f t="shared" si="818"/>
        <v>1478.2035584999994</v>
      </c>
      <c r="Q1802" t="s">
        <v>7819</v>
      </c>
    </row>
    <row r="1803" spans="1:18" hidden="1">
      <c r="A1803" t="s">
        <v>136</v>
      </c>
      <c r="B1803" t="s">
        <v>2255</v>
      </c>
      <c r="C1803" s="224" t="s">
        <v>7842</v>
      </c>
      <c r="D1803" s="221">
        <v>334.01</v>
      </c>
      <c r="E1803" s="324">
        <v>43039</v>
      </c>
      <c r="F1803" s="1">
        <v>2038901.46</v>
      </c>
      <c r="G1803" s="18">
        <v>1.34E-2</v>
      </c>
      <c r="H1803" s="298">
        <v>2276.77</v>
      </c>
      <c r="I1803" s="10">
        <v>2038901.46</v>
      </c>
      <c r="J1803" s="11">
        <f t="shared" si="813"/>
        <v>1.34E-2</v>
      </c>
      <c r="K1803" s="30">
        <f t="shared" si="814"/>
        <v>2276.7732970000002</v>
      </c>
      <c r="L1803" s="29">
        <f t="shared" si="815"/>
        <v>3.297000000202388E-3</v>
      </c>
      <c r="M1803" s="10">
        <f t="shared" si="816"/>
        <v>2038901.46</v>
      </c>
      <c r="N1803" s="5">
        <f>VLOOKUP(CONCATENATE(A1803,"-6"),'Restated Depr'!$B$6:$G$7674,6,0)</f>
        <v>2.2099999999999998E-2</v>
      </c>
      <c r="O1803" s="29">
        <f t="shared" si="817"/>
        <v>3754.9768554999996</v>
      </c>
      <c r="P1803" s="29">
        <f t="shared" si="818"/>
        <v>1478.2035584999994</v>
      </c>
      <c r="Q1803" t="s">
        <v>7819</v>
      </c>
    </row>
    <row r="1804" spans="1:18" hidden="1">
      <c r="A1804" t="s">
        <v>136</v>
      </c>
      <c r="B1804" t="s">
        <v>2256</v>
      </c>
      <c r="C1804" s="224" t="s">
        <v>7842</v>
      </c>
      <c r="D1804" s="221">
        <v>334.01</v>
      </c>
      <c r="E1804" s="324">
        <v>43069</v>
      </c>
      <c r="F1804" s="1">
        <v>2038901.46</v>
      </c>
      <c r="G1804" s="18">
        <v>1.34E-2</v>
      </c>
      <c r="H1804" s="298">
        <v>2276.77</v>
      </c>
      <c r="I1804" s="10">
        <v>2038901.46</v>
      </c>
      <c r="J1804" s="11">
        <f t="shared" si="813"/>
        <v>1.34E-2</v>
      </c>
      <c r="K1804" s="30">
        <f t="shared" si="814"/>
        <v>2276.7732970000002</v>
      </c>
      <c r="L1804" s="29">
        <f t="shared" si="815"/>
        <v>3.297000000202388E-3</v>
      </c>
      <c r="M1804" s="10">
        <f t="shared" si="816"/>
        <v>2038901.46</v>
      </c>
      <c r="N1804" s="5">
        <f>VLOOKUP(CONCATENATE(A1804,"-6"),'Restated Depr'!$B$6:$G$7674,6,0)</f>
        <v>2.2099999999999998E-2</v>
      </c>
      <c r="O1804" s="29">
        <f t="shared" si="817"/>
        <v>3754.9768554999996</v>
      </c>
      <c r="P1804" s="29">
        <f t="shared" si="818"/>
        <v>1478.2035584999994</v>
      </c>
      <c r="Q1804" t="s">
        <v>7819</v>
      </c>
    </row>
    <row r="1805" spans="1:18" hidden="1">
      <c r="A1805" t="s">
        <v>136</v>
      </c>
      <c r="B1805" t="s">
        <v>2257</v>
      </c>
      <c r="C1805" s="224" t="s">
        <v>7842</v>
      </c>
      <c r="D1805" s="221">
        <v>334.01</v>
      </c>
      <c r="E1805" s="324">
        <v>43100</v>
      </c>
      <c r="F1805" s="1">
        <v>2038901.46</v>
      </c>
      <c r="G1805" s="18">
        <v>1.7100000000000001E-2</v>
      </c>
      <c r="H1805" s="298">
        <v>2905.43</v>
      </c>
      <c r="I1805" s="10">
        <v>2038901.46</v>
      </c>
      <c r="J1805" s="11">
        <f t="shared" si="813"/>
        <v>1.7100000000000001E-2</v>
      </c>
      <c r="K1805" s="30">
        <f t="shared" si="814"/>
        <v>2905.4345804999998</v>
      </c>
      <c r="L1805" s="29">
        <f t="shared" si="815"/>
        <v>4.5804999999745633E-3</v>
      </c>
      <c r="M1805" s="10">
        <f t="shared" si="816"/>
        <v>2038901.46</v>
      </c>
      <c r="N1805" s="5">
        <f>VLOOKUP(CONCATENATE(A1805,"-6"),'Restated Depr'!$B$6:$G$7674,6,0)</f>
        <v>2.2099999999999998E-2</v>
      </c>
      <c r="O1805" s="29">
        <f t="shared" si="817"/>
        <v>3754.9768554999996</v>
      </c>
      <c r="P1805" s="29">
        <f t="shared" si="818"/>
        <v>849.54227499999979</v>
      </c>
      <c r="Q1805" t="s">
        <v>7819</v>
      </c>
    </row>
    <row r="1806" spans="1:18" hidden="1">
      <c r="A1806" t="s">
        <v>136</v>
      </c>
      <c r="B1806" t="s">
        <v>2258</v>
      </c>
      <c r="C1806" s="224" t="s">
        <v>7842</v>
      </c>
      <c r="D1806" s="221">
        <v>334.01</v>
      </c>
      <c r="E1806" s="324">
        <v>43131</v>
      </c>
      <c r="F1806" s="1">
        <v>2038901.46</v>
      </c>
      <c r="G1806" s="5">
        <v>2.2099999999999998E-2</v>
      </c>
      <c r="H1806" s="298">
        <v>3754.98</v>
      </c>
      <c r="I1806" s="10">
        <v>2038901.46</v>
      </c>
      <c r="J1806" s="11">
        <f t="shared" si="813"/>
        <v>2.2099999999999998E-2</v>
      </c>
      <c r="K1806" s="30">
        <f t="shared" si="814"/>
        <v>3754.9768554999996</v>
      </c>
      <c r="L1806" s="29">
        <f t="shared" si="815"/>
        <v>-3.1445000004168833E-3</v>
      </c>
      <c r="M1806" s="10">
        <f t="shared" si="816"/>
        <v>2038901.46</v>
      </c>
      <c r="N1806" s="5">
        <f>VLOOKUP(CONCATENATE(A1806,"-6"),'Restated Depr'!$B$6:$G$7674,6,0)</f>
        <v>2.2099999999999998E-2</v>
      </c>
      <c r="O1806" s="29">
        <f t="shared" si="817"/>
        <v>3754.9768554999996</v>
      </c>
      <c r="P1806" s="29">
        <f t="shared" si="818"/>
        <v>0</v>
      </c>
      <c r="Q1806" t="s">
        <v>7819</v>
      </c>
    </row>
    <row r="1807" spans="1:18" hidden="1">
      <c r="A1807" t="s">
        <v>136</v>
      </c>
      <c r="B1807" t="s">
        <v>2259</v>
      </c>
      <c r="C1807" s="224" t="s">
        <v>7842</v>
      </c>
      <c r="D1807" s="221">
        <v>334.01</v>
      </c>
      <c r="E1807" s="324">
        <v>43159</v>
      </c>
      <c r="F1807" s="1">
        <v>2038901.46</v>
      </c>
      <c r="G1807" s="5">
        <v>2.2099999999999998E-2</v>
      </c>
      <c r="H1807" s="298">
        <v>3754.98</v>
      </c>
      <c r="I1807" s="10">
        <v>2038901.46</v>
      </c>
      <c r="J1807" s="11">
        <f t="shared" si="813"/>
        <v>2.2099999999999998E-2</v>
      </c>
      <c r="K1807" s="30">
        <f t="shared" si="814"/>
        <v>3754.9768554999996</v>
      </c>
      <c r="L1807" s="29">
        <f t="shared" si="815"/>
        <v>-3.1445000004168833E-3</v>
      </c>
      <c r="M1807" s="10">
        <f t="shared" si="816"/>
        <v>2038901.46</v>
      </c>
      <c r="N1807" s="5">
        <f>VLOOKUP(CONCATENATE(A1807,"-6"),'Restated Depr'!$B$6:$G$7674,6,0)</f>
        <v>2.2099999999999998E-2</v>
      </c>
      <c r="O1807" s="29">
        <f t="shared" si="817"/>
        <v>3754.9768554999996</v>
      </c>
      <c r="P1807" s="29">
        <f t="shared" si="818"/>
        <v>0</v>
      </c>
      <c r="Q1807" t="s">
        <v>7819</v>
      </c>
    </row>
    <row r="1808" spans="1:18" hidden="1">
      <c r="A1808" t="s">
        <v>136</v>
      </c>
      <c r="B1808" t="s">
        <v>2260</v>
      </c>
      <c r="C1808" s="224" t="s">
        <v>7842</v>
      </c>
      <c r="D1808" s="221">
        <v>334.01</v>
      </c>
      <c r="E1808" s="324">
        <v>43190</v>
      </c>
      <c r="F1808" s="1">
        <v>2038901.46</v>
      </c>
      <c r="G1808" s="5">
        <v>2.2099999999999998E-2</v>
      </c>
      <c r="H1808" s="298">
        <v>3754.98</v>
      </c>
      <c r="I1808" s="10">
        <v>2038901.46</v>
      </c>
      <c r="J1808" s="11">
        <f t="shared" si="813"/>
        <v>2.2099999999999998E-2</v>
      </c>
      <c r="K1808" s="30">
        <f t="shared" si="814"/>
        <v>3754.9768554999996</v>
      </c>
      <c r="L1808" s="29">
        <f t="shared" si="815"/>
        <v>-3.1445000004168833E-3</v>
      </c>
      <c r="M1808" s="10">
        <f t="shared" si="816"/>
        <v>2038901.46</v>
      </c>
      <c r="N1808" s="5">
        <f>VLOOKUP(CONCATENATE(A1808,"-6"),'Restated Depr'!$B$6:$G$7674,6,0)</f>
        <v>2.2099999999999998E-2</v>
      </c>
      <c r="O1808" s="29">
        <f t="shared" si="817"/>
        <v>3754.9768554999996</v>
      </c>
      <c r="P1808" s="29">
        <f t="shared" si="818"/>
        <v>0</v>
      </c>
      <c r="Q1808" t="s">
        <v>7819</v>
      </c>
    </row>
    <row r="1809" spans="1:18" hidden="1">
      <c r="A1809" t="s">
        <v>136</v>
      </c>
      <c r="B1809" t="s">
        <v>2261</v>
      </c>
      <c r="C1809" s="224" t="s">
        <v>7842</v>
      </c>
      <c r="D1809" s="221">
        <v>334.01</v>
      </c>
      <c r="E1809" s="324">
        <v>43220</v>
      </c>
      <c r="F1809" s="1">
        <v>2038901.46</v>
      </c>
      <c r="G1809" s="5">
        <v>2.2099999999999998E-2</v>
      </c>
      <c r="H1809" s="298">
        <v>3754.98</v>
      </c>
      <c r="I1809" s="10">
        <v>2038901.46</v>
      </c>
      <c r="J1809" s="11">
        <f t="shared" si="813"/>
        <v>2.2099999999999998E-2</v>
      </c>
      <c r="K1809" s="30">
        <f t="shared" si="814"/>
        <v>3754.9768554999996</v>
      </c>
      <c r="L1809" s="29">
        <f t="shared" si="815"/>
        <v>-3.1445000004168833E-3</v>
      </c>
      <c r="M1809" s="10">
        <f t="shared" si="816"/>
        <v>2038901.46</v>
      </c>
      <c r="N1809" s="5">
        <f>VLOOKUP(CONCATENATE(A1809,"-6"),'Restated Depr'!$B$6:$G$7674,6,0)</f>
        <v>2.2099999999999998E-2</v>
      </c>
      <c r="O1809" s="29">
        <f t="shared" si="817"/>
        <v>3754.9768554999996</v>
      </c>
      <c r="P1809" s="29">
        <f t="shared" si="818"/>
        <v>0</v>
      </c>
      <c r="Q1809" t="s">
        <v>7819</v>
      </c>
    </row>
    <row r="1810" spans="1:18" hidden="1">
      <c r="A1810" t="s">
        <v>136</v>
      </c>
      <c r="B1810" t="s">
        <v>2262</v>
      </c>
      <c r="C1810" s="224" t="s">
        <v>7842</v>
      </c>
      <c r="D1810" s="221">
        <v>334.01</v>
      </c>
      <c r="E1810" s="324">
        <v>43251</v>
      </c>
      <c r="F1810" s="1">
        <v>2038901.46</v>
      </c>
      <c r="G1810" s="5">
        <v>2.2099999999999998E-2</v>
      </c>
      <c r="H1810" s="298">
        <v>3754.98</v>
      </c>
      <c r="I1810" s="10">
        <v>2038901.46</v>
      </c>
      <c r="J1810" s="11">
        <f t="shared" si="813"/>
        <v>2.2099999999999998E-2</v>
      </c>
      <c r="K1810" s="30">
        <f t="shared" si="814"/>
        <v>3754.9768554999996</v>
      </c>
      <c r="L1810" s="29">
        <f t="shared" si="815"/>
        <v>-3.1445000004168833E-3</v>
      </c>
      <c r="M1810" s="10">
        <f t="shared" si="816"/>
        <v>2038901.46</v>
      </c>
      <c r="N1810" s="5">
        <f>VLOOKUP(CONCATENATE(A1810,"-6"),'Restated Depr'!$B$6:$G$7674,6,0)</f>
        <v>2.2099999999999998E-2</v>
      </c>
      <c r="O1810" s="29">
        <f t="shared" si="817"/>
        <v>3754.9768554999996</v>
      </c>
      <c r="P1810" s="29">
        <f t="shared" si="818"/>
        <v>0</v>
      </c>
      <c r="Q1810" t="s">
        <v>7819</v>
      </c>
    </row>
    <row r="1811" spans="1:18" hidden="1">
      <c r="A1811" t="s">
        <v>136</v>
      </c>
      <c r="B1811" t="s">
        <v>2263</v>
      </c>
      <c r="C1811" s="224" t="s">
        <v>7842</v>
      </c>
      <c r="D1811" s="221">
        <v>334.01</v>
      </c>
      <c r="E1811" s="324">
        <v>43281</v>
      </c>
      <c r="F1811" s="1">
        <v>2038901.46</v>
      </c>
      <c r="G1811" s="5">
        <v>2.2099999999999998E-2</v>
      </c>
      <c r="H1811" s="298">
        <v>3754.98</v>
      </c>
      <c r="I1811" s="10">
        <v>2038901.46</v>
      </c>
      <c r="J1811" s="11">
        <f t="shared" si="813"/>
        <v>2.2099999999999998E-2</v>
      </c>
      <c r="K1811" s="30">
        <f t="shared" si="814"/>
        <v>3754.9768554999996</v>
      </c>
      <c r="L1811" s="29">
        <f t="shared" si="815"/>
        <v>-3.1445000004168833E-3</v>
      </c>
      <c r="M1811" s="10">
        <f t="shared" si="816"/>
        <v>2038901.46</v>
      </c>
      <c r="N1811" s="5">
        <f>VLOOKUP(CONCATENATE(A1811,"-6"),'Restated Depr'!$B$6:$G$7674,6,0)</f>
        <v>2.2099999999999998E-2</v>
      </c>
      <c r="O1811" s="29">
        <f t="shared" si="817"/>
        <v>3754.9768554999996</v>
      </c>
      <c r="P1811" s="29">
        <f t="shared" si="818"/>
        <v>0</v>
      </c>
      <c r="Q1811" t="s">
        <v>7819</v>
      </c>
      <c r="R1811" s="5"/>
    </row>
    <row r="1812" spans="1:18" ht="15.75" hidden="1" thickBot="1">
      <c r="A1812" t="s">
        <v>136</v>
      </c>
      <c r="C1812" s="224" t="s">
        <v>638</v>
      </c>
      <c r="D1812" s="22"/>
      <c r="E1812" s="323" t="s">
        <v>606</v>
      </c>
      <c r="F1812" s="1"/>
      <c r="G1812" s="5"/>
      <c r="H1812" s="310">
        <f>SUM(H1800:H1811)</f>
        <v>36819.160000000003</v>
      </c>
      <c r="I1812" s="10"/>
      <c r="J1812" s="10"/>
      <c r="K1812" s="32">
        <f>SUM(K1800:K1811)</f>
        <v>36819.162198500002</v>
      </c>
      <c r="L1812" s="28">
        <f>SUM(L1800:L1811)</f>
        <v>2.1984999984852038E-3</v>
      </c>
      <c r="M1812" s="10"/>
      <c r="N1812" s="5"/>
      <c r="O1812" s="28">
        <f>SUM(O1800:O1811)</f>
        <v>45059.72226599999</v>
      </c>
      <c r="P1812" s="28">
        <f>SUM(P1800:P1811)</f>
        <v>8240.5600674999969</v>
      </c>
    </row>
    <row r="1813" spans="1:18" hidden="1">
      <c r="A1813" t="s">
        <v>137</v>
      </c>
      <c r="B1813" t="s">
        <v>2264</v>
      </c>
      <c r="C1813" s="224" t="s">
        <v>7842</v>
      </c>
      <c r="D1813" s="221">
        <v>334.04</v>
      </c>
      <c r="E1813" s="324">
        <v>42947</v>
      </c>
      <c r="F1813" s="9">
        <v>16156295.24</v>
      </c>
      <c r="G1813" s="18">
        <v>3.1899999999999998E-2</v>
      </c>
      <c r="H1813" s="299">
        <v>42948.82</v>
      </c>
      <c r="I1813" s="15">
        <v>16462783.439999999</v>
      </c>
      <c r="J1813" s="11">
        <f t="shared" ref="J1813:J1824" si="819">G1813</f>
        <v>3.1899999999999998E-2</v>
      </c>
      <c r="K1813" s="31">
        <f t="shared" ref="K1813:K1824" si="820">I1813*J1813/12</f>
        <v>43763.565977999999</v>
      </c>
      <c r="L1813" s="289">
        <f t="shared" ref="L1813:L1824" si="821">K1813-H1813</f>
        <v>814.74597799999901</v>
      </c>
      <c r="M1813" s="15">
        <f t="shared" ref="M1813:M1824" si="822">I1813</f>
        <v>16462783.439999999</v>
      </c>
      <c r="N1813" s="5">
        <f>VLOOKUP(CONCATENATE(A1813,"-6"),'Restated Depr'!$B$6:$G$7674,6,0)</f>
        <v>3.4700000000000002E-2</v>
      </c>
      <c r="O1813" s="289">
        <f t="shared" ref="O1813:O1824" si="823">M1813*N1813/12</f>
        <v>47604.882114</v>
      </c>
      <c r="P1813" s="289">
        <f t="shared" ref="P1813:P1824" si="824">O1813-K1813</f>
        <v>3841.3161360000013</v>
      </c>
      <c r="Q1813" t="s">
        <v>7819</v>
      </c>
    </row>
    <row r="1814" spans="1:18" hidden="1">
      <c r="A1814" t="s">
        <v>137</v>
      </c>
      <c r="B1814" t="s">
        <v>2265</v>
      </c>
      <c r="C1814" s="224" t="s">
        <v>7842</v>
      </c>
      <c r="D1814" s="221">
        <v>334.04</v>
      </c>
      <c r="E1814" s="324">
        <v>42978</v>
      </c>
      <c r="F1814" s="1">
        <v>16156295.24</v>
      </c>
      <c r="G1814" s="18">
        <v>3.1899999999999998E-2</v>
      </c>
      <c r="H1814" s="298">
        <v>42948.82</v>
      </c>
      <c r="I1814" s="10">
        <v>16462783.439999999</v>
      </c>
      <c r="J1814" s="11">
        <f t="shared" si="819"/>
        <v>3.1899999999999998E-2</v>
      </c>
      <c r="K1814" s="30">
        <f t="shared" si="820"/>
        <v>43763.565977999999</v>
      </c>
      <c r="L1814" s="29">
        <f t="shared" si="821"/>
        <v>814.74597799999901</v>
      </c>
      <c r="M1814" s="10">
        <f t="shared" si="822"/>
        <v>16462783.439999999</v>
      </c>
      <c r="N1814" s="5">
        <f>VLOOKUP(CONCATENATE(A1814,"-6"),'Restated Depr'!$B$6:$G$7674,6,0)</f>
        <v>3.4700000000000002E-2</v>
      </c>
      <c r="O1814" s="29">
        <f t="shared" si="823"/>
        <v>47604.882114</v>
      </c>
      <c r="P1814" s="29">
        <f t="shared" si="824"/>
        <v>3841.3161360000013</v>
      </c>
      <c r="Q1814" t="s">
        <v>7819</v>
      </c>
    </row>
    <row r="1815" spans="1:18" hidden="1">
      <c r="A1815" t="s">
        <v>137</v>
      </c>
      <c r="B1815" t="s">
        <v>2266</v>
      </c>
      <c r="C1815" s="224" t="s">
        <v>7842</v>
      </c>
      <c r="D1815" s="221">
        <v>334.04</v>
      </c>
      <c r="E1815" s="324">
        <v>43008</v>
      </c>
      <c r="F1815" s="1">
        <v>16309539.34</v>
      </c>
      <c r="G1815" s="18">
        <v>3.1899999999999998E-2</v>
      </c>
      <c r="H1815" s="298">
        <v>43356.19</v>
      </c>
      <c r="I1815" s="10">
        <v>16462783.439999999</v>
      </c>
      <c r="J1815" s="11">
        <f t="shared" si="819"/>
        <v>3.1899999999999998E-2</v>
      </c>
      <c r="K1815" s="30">
        <f t="shared" si="820"/>
        <v>43763.565977999999</v>
      </c>
      <c r="L1815" s="29">
        <f t="shared" si="821"/>
        <v>407.37597799999639</v>
      </c>
      <c r="M1815" s="10">
        <f t="shared" si="822"/>
        <v>16462783.439999999</v>
      </c>
      <c r="N1815" s="5">
        <f>VLOOKUP(CONCATENATE(A1815,"-6"),'Restated Depr'!$B$6:$G$7674,6,0)</f>
        <v>3.4700000000000002E-2</v>
      </c>
      <c r="O1815" s="29">
        <f t="shared" si="823"/>
        <v>47604.882114</v>
      </c>
      <c r="P1815" s="29">
        <f t="shared" si="824"/>
        <v>3841.3161360000013</v>
      </c>
      <c r="Q1815" t="s">
        <v>7819</v>
      </c>
    </row>
    <row r="1816" spans="1:18" hidden="1">
      <c r="A1816" t="s">
        <v>137</v>
      </c>
      <c r="B1816" t="s">
        <v>2267</v>
      </c>
      <c r="C1816" s="224" t="s">
        <v>7842</v>
      </c>
      <c r="D1816" s="221">
        <v>334.04</v>
      </c>
      <c r="E1816" s="324">
        <v>43039</v>
      </c>
      <c r="F1816" s="1">
        <v>16462783.439999999</v>
      </c>
      <c r="G1816" s="18">
        <v>3.1899999999999998E-2</v>
      </c>
      <c r="H1816" s="298">
        <v>43763.57</v>
      </c>
      <c r="I1816" s="10">
        <v>16462783.439999999</v>
      </c>
      <c r="J1816" s="11">
        <f t="shared" si="819"/>
        <v>3.1899999999999998E-2</v>
      </c>
      <c r="K1816" s="30">
        <f t="shared" si="820"/>
        <v>43763.565977999999</v>
      </c>
      <c r="L1816" s="29">
        <f t="shared" si="821"/>
        <v>-4.0220000009867363E-3</v>
      </c>
      <c r="M1816" s="10">
        <f t="shared" si="822"/>
        <v>16462783.439999999</v>
      </c>
      <c r="N1816" s="5">
        <f>VLOOKUP(CONCATENATE(A1816,"-6"),'Restated Depr'!$B$6:$G$7674,6,0)</f>
        <v>3.4700000000000002E-2</v>
      </c>
      <c r="O1816" s="29">
        <f t="shared" si="823"/>
        <v>47604.882114</v>
      </c>
      <c r="P1816" s="29">
        <f t="shared" si="824"/>
        <v>3841.3161360000013</v>
      </c>
      <c r="Q1816" t="s">
        <v>7819</v>
      </c>
    </row>
    <row r="1817" spans="1:18" hidden="1">
      <c r="A1817" t="s">
        <v>137</v>
      </c>
      <c r="B1817" t="s">
        <v>2268</v>
      </c>
      <c r="C1817" s="224" t="s">
        <v>7842</v>
      </c>
      <c r="D1817" s="221">
        <v>334.04</v>
      </c>
      <c r="E1817" s="324">
        <v>43069</v>
      </c>
      <c r="F1817" s="1">
        <v>16462783.439999999</v>
      </c>
      <c r="G1817" s="18">
        <v>3.1899999999999998E-2</v>
      </c>
      <c r="H1817" s="298">
        <v>43763.57</v>
      </c>
      <c r="I1817" s="10">
        <v>16462783.439999999</v>
      </c>
      <c r="J1817" s="11">
        <f t="shared" si="819"/>
        <v>3.1899999999999998E-2</v>
      </c>
      <c r="K1817" s="30">
        <f t="shared" si="820"/>
        <v>43763.565977999999</v>
      </c>
      <c r="L1817" s="29">
        <f t="shared" si="821"/>
        <v>-4.0220000009867363E-3</v>
      </c>
      <c r="M1817" s="10">
        <f t="shared" si="822"/>
        <v>16462783.439999999</v>
      </c>
      <c r="N1817" s="5">
        <f>VLOOKUP(CONCATENATE(A1817,"-6"),'Restated Depr'!$B$6:$G$7674,6,0)</f>
        <v>3.4700000000000002E-2</v>
      </c>
      <c r="O1817" s="29">
        <f t="shared" si="823"/>
        <v>47604.882114</v>
      </c>
      <c r="P1817" s="29">
        <f t="shared" si="824"/>
        <v>3841.3161360000013</v>
      </c>
      <c r="Q1817" t="s">
        <v>7819</v>
      </c>
    </row>
    <row r="1818" spans="1:18" hidden="1">
      <c r="A1818" t="s">
        <v>137</v>
      </c>
      <c r="B1818" t="s">
        <v>2269</v>
      </c>
      <c r="C1818" s="224" t="s">
        <v>7842</v>
      </c>
      <c r="D1818" s="221">
        <v>334.04</v>
      </c>
      <c r="E1818" s="324">
        <v>43100</v>
      </c>
      <c r="F1818" s="1">
        <v>16462783.439999999</v>
      </c>
      <c r="G1818" s="18">
        <v>3.3000000000000002E-2</v>
      </c>
      <c r="H1818" s="298">
        <v>45272.65</v>
      </c>
      <c r="I1818" s="10">
        <v>16462783.439999999</v>
      </c>
      <c r="J1818" s="11">
        <f t="shared" si="819"/>
        <v>3.3000000000000002E-2</v>
      </c>
      <c r="K1818" s="30">
        <f t="shared" si="820"/>
        <v>45272.654459999998</v>
      </c>
      <c r="L1818" s="29">
        <f t="shared" si="821"/>
        <v>4.4599999964702874E-3</v>
      </c>
      <c r="M1818" s="10">
        <f t="shared" si="822"/>
        <v>16462783.439999999</v>
      </c>
      <c r="N1818" s="5">
        <f>VLOOKUP(CONCATENATE(A1818,"-6"),'Restated Depr'!$B$6:$G$7674,6,0)</f>
        <v>3.4700000000000002E-2</v>
      </c>
      <c r="O1818" s="29">
        <f t="shared" si="823"/>
        <v>47604.882114</v>
      </c>
      <c r="P1818" s="29">
        <f t="shared" si="824"/>
        <v>2332.2276540000021</v>
      </c>
      <c r="Q1818" t="s">
        <v>7819</v>
      </c>
    </row>
    <row r="1819" spans="1:18" hidden="1">
      <c r="A1819" t="s">
        <v>137</v>
      </c>
      <c r="B1819" t="s">
        <v>2270</v>
      </c>
      <c r="C1819" s="224" t="s">
        <v>7842</v>
      </c>
      <c r="D1819" s="221">
        <v>334.04</v>
      </c>
      <c r="E1819" s="324">
        <v>43131</v>
      </c>
      <c r="F1819" s="1">
        <v>16462783.439999999</v>
      </c>
      <c r="G1819" s="5">
        <v>3.4700000000000002E-2</v>
      </c>
      <c r="H1819" s="298">
        <v>47604.88</v>
      </c>
      <c r="I1819" s="10">
        <v>16462783.439999999</v>
      </c>
      <c r="J1819" s="11">
        <f t="shared" si="819"/>
        <v>3.4700000000000002E-2</v>
      </c>
      <c r="K1819" s="30">
        <f t="shared" si="820"/>
        <v>47604.882114</v>
      </c>
      <c r="L1819" s="29">
        <f t="shared" si="821"/>
        <v>2.1140000026207417E-3</v>
      </c>
      <c r="M1819" s="10">
        <f t="shared" si="822"/>
        <v>16462783.439999999</v>
      </c>
      <c r="N1819" s="5">
        <f>VLOOKUP(CONCATENATE(A1819,"-6"),'Restated Depr'!$B$6:$G$7674,6,0)</f>
        <v>3.4700000000000002E-2</v>
      </c>
      <c r="O1819" s="29">
        <f t="shared" si="823"/>
        <v>47604.882114</v>
      </c>
      <c r="P1819" s="29">
        <f t="shared" si="824"/>
        <v>0</v>
      </c>
      <c r="Q1819" t="s">
        <v>7819</v>
      </c>
    </row>
    <row r="1820" spans="1:18" hidden="1">
      <c r="A1820" t="s">
        <v>137</v>
      </c>
      <c r="B1820" t="s">
        <v>2271</v>
      </c>
      <c r="C1820" s="224" t="s">
        <v>7842</v>
      </c>
      <c r="D1820" s="221">
        <v>334.04</v>
      </c>
      <c r="E1820" s="324">
        <v>43159</v>
      </c>
      <c r="F1820" s="1">
        <v>16462783.439999999</v>
      </c>
      <c r="G1820" s="5">
        <v>3.4700000000000002E-2</v>
      </c>
      <c r="H1820" s="298">
        <v>47604.88</v>
      </c>
      <c r="I1820" s="10">
        <v>16462783.439999999</v>
      </c>
      <c r="J1820" s="11">
        <f t="shared" si="819"/>
        <v>3.4700000000000002E-2</v>
      </c>
      <c r="K1820" s="30">
        <f t="shared" si="820"/>
        <v>47604.882114</v>
      </c>
      <c r="L1820" s="29">
        <f t="shared" si="821"/>
        <v>2.1140000026207417E-3</v>
      </c>
      <c r="M1820" s="10">
        <f t="shared" si="822"/>
        <v>16462783.439999999</v>
      </c>
      <c r="N1820" s="5">
        <f>VLOOKUP(CONCATENATE(A1820,"-6"),'Restated Depr'!$B$6:$G$7674,6,0)</f>
        <v>3.4700000000000002E-2</v>
      </c>
      <c r="O1820" s="29">
        <f t="shared" si="823"/>
        <v>47604.882114</v>
      </c>
      <c r="P1820" s="29">
        <f t="shared" si="824"/>
        <v>0</v>
      </c>
      <c r="Q1820" t="s">
        <v>7819</v>
      </c>
    </row>
    <row r="1821" spans="1:18" hidden="1">
      <c r="A1821" t="s">
        <v>137</v>
      </c>
      <c r="B1821" t="s">
        <v>2272</v>
      </c>
      <c r="C1821" s="224" t="s">
        <v>7842</v>
      </c>
      <c r="D1821" s="221">
        <v>334.04</v>
      </c>
      <c r="E1821" s="324">
        <v>43190</v>
      </c>
      <c r="F1821" s="1">
        <v>16462783.439999999</v>
      </c>
      <c r="G1821" s="5">
        <v>3.4700000000000002E-2</v>
      </c>
      <c r="H1821" s="298">
        <v>47604.88</v>
      </c>
      <c r="I1821" s="10">
        <v>16462783.439999999</v>
      </c>
      <c r="J1821" s="11">
        <f t="shared" si="819"/>
        <v>3.4700000000000002E-2</v>
      </c>
      <c r="K1821" s="30">
        <f t="shared" si="820"/>
        <v>47604.882114</v>
      </c>
      <c r="L1821" s="29">
        <f t="shared" si="821"/>
        <v>2.1140000026207417E-3</v>
      </c>
      <c r="M1821" s="10">
        <f t="shared" si="822"/>
        <v>16462783.439999999</v>
      </c>
      <c r="N1821" s="5">
        <f>VLOOKUP(CONCATENATE(A1821,"-6"),'Restated Depr'!$B$6:$G$7674,6,0)</f>
        <v>3.4700000000000002E-2</v>
      </c>
      <c r="O1821" s="29">
        <f t="shared" si="823"/>
        <v>47604.882114</v>
      </c>
      <c r="P1821" s="29">
        <f t="shared" si="824"/>
        <v>0</v>
      </c>
      <c r="Q1821" t="s">
        <v>7819</v>
      </c>
    </row>
    <row r="1822" spans="1:18" hidden="1">
      <c r="A1822" t="s">
        <v>137</v>
      </c>
      <c r="B1822" t="s">
        <v>2273</v>
      </c>
      <c r="C1822" s="224" t="s">
        <v>7842</v>
      </c>
      <c r="D1822" s="221">
        <v>334.04</v>
      </c>
      <c r="E1822" s="324">
        <v>43220</v>
      </c>
      <c r="F1822" s="1">
        <v>16462783.439999999</v>
      </c>
      <c r="G1822" s="5">
        <v>3.4700000000000002E-2</v>
      </c>
      <c r="H1822" s="298">
        <v>47604.88</v>
      </c>
      <c r="I1822" s="10">
        <v>16462783.439999999</v>
      </c>
      <c r="J1822" s="11">
        <f t="shared" si="819"/>
        <v>3.4700000000000002E-2</v>
      </c>
      <c r="K1822" s="30">
        <f t="shared" si="820"/>
        <v>47604.882114</v>
      </c>
      <c r="L1822" s="29">
        <f t="shared" si="821"/>
        <v>2.1140000026207417E-3</v>
      </c>
      <c r="M1822" s="10">
        <f t="shared" si="822"/>
        <v>16462783.439999999</v>
      </c>
      <c r="N1822" s="5">
        <f>VLOOKUP(CONCATENATE(A1822,"-6"),'Restated Depr'!$B$6:$G$7674,6,0)</f>
        <v>3.4700000000000002E-2</v>
      </c>
      <c r="O1822" s="29">
        <f t="shared" si="823"/>
        <v>47604.882114</v>
      </c>
      <c r="P1822" s="29">
        <f t="shared" si="824"/>
        <v>0</v>
      </c>
      <c r="Q1822" t="s">
        <v>7819</v>
      </c>
    </row>
    <row r="1823" spans="1:18" hidden="1">
      <c r="A1823" t="s">
        <v>137</v>
      </c>
      <c r="B1823" t="s">
        <v>2274</v>
      </c>
      <c r="C1823" s="224" t="s">
        <v>7842</v>
      </c>
      <c r="D1823" s="221">
        <v>334.04</v>
      </c>
      <c r="E1823" s="324">
        <v>43251</v>
      </c>
      <c r="F1823" s="1">
        <v>16462783.439999999</v>
      </c>
      <c r="G1823" s="5">
        <v>3.4700000000000002E-2</v>
      </c>
      <c r="H1823" s="298">
        <v>47604.88</v>
      </c>
      <c r="I1823" s="10">
        <v>16462783.439999999</v>
      </c>
      <c r="J1823" s="11">
        <f t="shared" si="819"/>
        <v>3.4700000000000002E-2</v>
      </c>
      <c r="K1823" s="30">
        <f t="shared" si="820"/>
        <v>47604.882114</v>
      </c>
      <c r="L1823" s="29">
        <f t="shared" si="821"/>
        <v>2.1140000026207417E-3</v>
      </c>
      <c r="M1823" s="10">
        <f t="shared" si="822"/>
        <v>16462783.439999999</v>
      </c>
      <c r="N1823" s="5">
        <f>VLOOKUP(CONCATENATE(A1823,"-6"),'Restated Depr'!$B$6:$G$7674,6,0)</f>
        <v>3.4700000000000002E-2</v>
      </c>
      <c r="O1823" s="29">
        <f t="shared" si="823"/>
        <v>47604.882114</v>
      </c>
      <c r="P1823" s="29">
        <f t="shared" si="824"/>
        <v>0</v>
      </c>
      <c r="Q1823" t="s">
        <v>7819</v>
      </c>
    </row>
    <row r="1824" spans="1:18" hidden="1">
      <c r="A1824" t="s">
        <v>137</v>
      </c>
      <c r="B1824" t="s">
        <v>2275</v>
      </c>
      <c r="C1824" s="224" t="s">
        <v>7842</v>
      </c>
      <c r="D1824" s="221">
        <v>334.04</v>
      </c>
      <c r="E1824" s="324">
        <v>43281</v>
      </c>
      <c r="F1824" s="1">
        <v>16462783.439999999</v>
      </c>
      <c r="G1824" s="5">
        <v>3.4700000000000002E-2</v>
      </c>
      <c r="H1824" s="298">
        <v>47604.88</v>
      </c>
      <c r="I1824" s="10">
        <v>16462783.439999999</v>
      </c>
      <c r="J1824" s="11">
        <f t="shared" si="819"/>
        <v>3.4700000000000002E-2</v>
      </c>
      <c r="K1824" s="30">
        <f t="shared" si="820"/>
        <v>47604.882114</v>
      </c>
      <c r="L1824" s="29">
        <f t="shared" si="821"/>
        <v>2.1140000026207417E-3</v>
      </c>
      <c r="M1824" s="10">
        <f t="shared" si="822"/>
        <v>16462783.439999999</v>
      </c>
      <c r="N1824" s="5">
        <f>VLOOKUP(CONCATENATE(A1824,"-6"),'Restated Depr'!$B$6:$G$7674,6,0)</f>
        <v>3.4700000000000002E-2</v>
      </c>
      <c r="O1824" s="29">
        <f t="shared" si="823"/>
        <v>47604.882114</v>
      </c>
      <c r="P1824" s="29">
        <f t="shared" si="824"/>
        <v>0</v>
      </c>
      <c r="Q1824" t="s">
        <v>7819</v>
      </c>
      <c r="R1824" s="5"/>
    </row>
    <row r="1825" spans="1:18" ht="15.75" hidden="1" thickBot="1">
      <c r="A1825" t="s">
        <v>137</v>
      </c>
      <c r="C1825" s="224" t="s">
        <v>638</v>
      </c>
      <c r="D1825" s="22"/>
      <c r="E1825" s="323" t="s">
        <v>606</v>
      </c>
      <c r="F1825" s="1"/>
      <c r="G1825" s="5"/>
      <c r="H1825" s="310">
        <f>SUM(H1813:H1824)</f>
        <v>547682.9</v>
      </c>
      <c r="I1825" s="10"/>
      <c r="J1825" s="10"/>
      <c r="K1825" s="32">
        <f>SUM(K1813:K1824)</f>
        <v>549719.77703399991</v>
      </c>
      <c r="L1825" s="28">
        <f>SUM(L1813:L1824)</f>
        <v>2036.8770340000046</v>
      </c>
      <c r="M1825" s="10"/>
      <c r="N1825" s="5"/>
      <c r="O1825" s="28">
        <f>SUM(O1813:O1824)</f>
        <v>571258.58536799985</v>
      </c>
      <c r="P1825" s="28">
        <f>SUM(P1813:P1824)</f>
        <v>21538.808334000008</v>
      </c>
    </row>
    <row r="1826" spans="1:18" hidden="1">
      <c r="A1826" t="s">
        <v>138</v>
      </c>
      <c r="B1826" t="s">
        <v>2276</v>
      </c>
      <c r="C1826" s="224" t="s">
        <v>7842</v>
      </c>
      <c r="D1826" s="221">
        <v>334.05</v>
      </c>
      <c r="E1826" s="324">
        <v>42947</v>
      </c>
      <c r="F1826" s="9">
        <v>11055386.449999999</v>
      </c>
      <c r="G1826" s="18">
        <v>3.1899999999999998E-2</v>
      </c>
      <c r="H1826" s="299">
        <v>29388.900000000005</v>
      </c>
      <c r="I1826" s="15">
        <v>11127611.060000001</v>
      </c>
      <c r="J1826" s="11">
        <f t="shared" ref="J1826:J1837" si="825">G1826</f>
        <v>3.1899999999999998E-2</v>
      </c>
      <c r="K1826" s="31">
        <f t="shared" ref="K1826:K1837" si="826">I1826*J1826/12</f>
        <v>29580.899401166665</v>
      </c>
      <c r="L1826" s="289">
        <f t="shared" ref="L1826:L1837" si="827">K1826-H1826</f>
        <v>191.99940116666039</v>
      </c>
      <c r="M1826" s="15">
        <f t="shared" ref="M1826:M1837" si="828">I1826</f>
        <v>11127611.060000001</v>
      </c>
      <c r="N1826" s="5">
        <f>VLOOKUP(CONCATENATE(A1826,"-6"),'Restated Depr'!$B$6:$G$7674,6,0)</f>
        <v>3.5099999999999999E-2</v>
      </c>
      <c r="O1826" s="289">
        <f t="shared" ref="O1826:O1837" si="829">M1826*N1826/12</f>
        <v>32548.262350499997</v>
      </c>
      <c r="P1826" s="289">
        <f t="shared" ref="P1826:P1837" si="830">O1826-K1826</f>
        <v>2967.3629493333319</v>
      </c>
      <c r="Q1826" t="s">
        <v>7819</v>
      </c>
    </row>
    <row r="1827" spans="1:18" hidden="1">
      <c r="A1827" t="s">
        <v>138</v>
      </c>
      <c r="B1827" t="s">
        <v>2277</v>
      </c>
      <c r="C1827" s="224" t="s">
        <v>7842</v>
      </c>
      <c r="D1827" s="221">
        <v>334.05</v>
      </c>
      <c r="E1827" s="324">
        <v>42978</v>
      </c>
      <c r="F1827" s="1">
        <v>11055386.449999999</v>
      </c>
      <c r="G1827" s="18">
        <v>3.1899999999999998E-2</v>
      </c>
      <c r="H1827" s="298">
        <v>29388.900000000005</v>
      </c>
      <c r="I1827" s="10">
        <v>11127611.060000001</v>
      </c>
      <c r="J1827" s="11">
        <f t="shared" si="825"/>
        <v>3.1899999999999998E-2</v>
      </c>
      <c r="K1827" s="30">
        <f t="shared" si="826"/>
        <v>29580.899401166665</v>
      </c>
      <c r="L1827" s="29">
        <f t="shared" si="827"/>
        <v>191.99940116666039</v>
      </c>
      <c r="M1827" s="10">
        <f t="shared" si="828"/>
        <v>11127611.060000001</v>
      </c>
      <c r="N1827" s="5">
        <f>VLOOKUP(CONCATENATE(A1827,"-6"),'Restated Depr'!$B$6:$G$7674,6,0)</f>
        <v>3.5099999999999999E-2</v>
      </c>
      <c r="O1827" s="29">
        <f t="shared" si="829"/>
        <v>32548.262350499997</v>
      </c>
      <c r="P1827" s="29">
        <f t="shared" si="830"/>
        <v>2967.3629493333319</v>
      </c>
      <c r="Q1827" t="s">
        <v>7819</v>
      </c>
    </row>
    <row r="1828" spans="1:18" hidden="1">
      <c r="A1828" t="s">
        <v>138</v>
      </c>
      <c r="B1828" t="s">
        <v>2278</v>
      </c>
      <c r="C1828" s="224" t="s">
        <v>7842</v>
      </c>
      <c r="D1828" s="221">
        <v>334.05</v>
      </c>
      <c r="E1828" s="324">
        <v>43008</v>
      </c>
      <c r="F1828" s="1">
        <v>11091456.220000001</v>
      </c>
      <c r="G1828" s="18">
        <v>3.1899999999999998E-2</v>
      </c>
      <c r="H1828" s="298">
        <v>29484.789999999994</v>
      </c>
      <c r="I1828" s="10">
        <v>11127611.060000001</v>
      </c>
      <c r="J1828" s="11">
        <f t="shared" si="825"/>
        <v>3.1899999999999998E-2</v>
      </c>
      <c r="K1828" s="30">
        <f t="shared" si="826"/>
        <v>29580.899401166665</v>
      </c>
      <c r="L1828" s="29">
        <f t="shared" si="827"/>
        <v>96.109401166671887</v>
      </c>
      <c r="M1828" s="10">
        <f t="shared" si="828"/>
        <v>11127611.060000001</v>
      </c>
      <c r="N1828" s="5">
        <f>VLOOKUP(CONCATENATE(A1828,"-6"),'Restated Depr'!$B$6:$G$7674,6,0)</f>
        <v>3.5099999999999999E-2</v>
      </c>
      <c r="O1828" s="29">
        <f t="shared" si="829"/>
        <v>32548.262350499997</v>
      </c>
      <c r="P1828" s="29">
        <f t="shared" si="830"/>
        <v>2967.3629493333319</v>
      </c>
      <c r="Q1828" t="s">
        <v>7819</v>
      </c>
    </row>
    <row r="1829" spans="1:18" hidden="1">
      <c r="A1829" t="s">
        <v>138</v>
      </c>
      <c r="B1829" t="s">
        <v>2279</v>
      </c>
      <c r="C1829" s="224" t="s">
        <v>7842</v>
      </c>
      <c r="D1829" s="221">
        <v>334.05</v>
      </c>
      <c r="E1829" s="324">
        <v>43039</v>
      </c>
      <c r="F1829" s="1">
        <v>11127568.529999999</v>
      </c>
      <c r="G1829" s="18">
        <v>3.1899999999999998E-2</v>
      </c>
      <c r="H1829" s="298">
        <v>29580.789999999997</v>
      </c>
      <c r="I1829" s="10">
        <v>11127611.060000001</v>
      </c>
      <c r="J1829" s="11">
        <f t="shared" si="825"/>
        <v>3.1899999999999998E-2</v>
      </c>
      <c r="K1829" s="30">
        <f t="shared" si="826"/>
        <v>29580.899401166665</v>
      </c>
      <c r="L1829" s="29">
        <f t="shared" si="827"/>
        <v>0.10940116666824906</v>
      </c>
      <c r="M1829" s="10">
        <f t="shared" si="828"/>
        <v>11127611.060000001</v>
      </c>
      <c r="N1829" s="5">
        <f>VLOOKUP(CONCATENATE(A1829,"-6"),'Restated Depr'!$B$6:$G$7674,6,0)</f>
        <v>3.5099999999999999E-2</v>
      </c>
      <c r="O1829" s="29">
        <f t="shared" si="829"/>
        <v>32548.262350499997</v>
      </c>
      <c r="P1829" s="29">
        <f t="shared" si="830"/>
        <v>2967.3629493333319</v>
      </c>
      <c r="Q1829" t="s">
        <v>7819</v>
      </c>
    </row>
    <row r="1830" spans="1:18" hidden="1">
      <c r="A1830" t="s">
        <v>138</v>
      </c>
      <c r="B1830" t="s">
        <v>2280</v>
      </c>
      <c r="C1830" s="224" t="s">
        <v>7842</v>
      </c>
      <c r="D1830" s="221">
        <v>334.05</v>
      </c>
      <c r="E1830" s="324">
        <v>43069</v>
      </c>
      <c r="F1830" s="1">
        <v>11127611.060000001</v>
      </c>
      <c r="G1830" s="18">
        <v>3.1899999999999998E-2</v>
      </c>
      <c r="H1830" s="298">
        <v>29580.900000000009</v>
      </c>
      <c r="I1830" s="10">
        <v>11127611.060000001</v>
      </c>
      <c r="J1830" s="11">
        <f t="shared" si="825"/>
        <v>3.1899999999999998E-2</v>
      </c>
      <c r="K1830" s="30">
        <f t="shared" si="826"/>
        <v>29580.899401166665</v>
      </c>
      <c r="L1830" s="29">
        <f t="shared" si="827"/>
        <v>-5.988333432469517E-4</v>
      </c>
      <c r="M1830" s="10">
        <f t="shared" si="828"/>
        <v>11127611.060000001</v>
      </c>
      <c r="N1830" s="5">
        <f>VLOOKUP(CONCATENATE(A1830,"-6"),'Restated Depr'!$B$6:$G$7674,6,0)</f>
        <v>3.5099999999999999E-2</v>
      </c>
      <c r="O1830" s="29">
        <f t="shared" si="829"/>
        <v>32548.262350499997</v>
      </c>
      <c r="P1830" s="29">
        <f t="shared" si="830"/>
        <v>2967.3629493333319</v>
      </c>
      <c r="Q1830" t="s">
        <v>7819</v>
      </c>
    </row>
    <row r="1831" spans="1:18" hidden="1">
      <c r="A1831" t="s">
        <v>138</v>
      </c>
      <c r="B1831" t="s">
        <v>2281</v>
      </c>
      <c r="C1831" s="224" t="s">
        <v>7842</v>
      </c>
      <c r="D1831" s="221">
        <v>334.05</v>
      </c>
      <c r="E1831" s="324">
        <v>43100</v>
      </c>
      <c r="F1831" s="1">
        <v>11127611.060000001</v>
      </c>
      <c r="G1831" s="18">
        <v>3.32E-2</v>
      </c>
      <c r="H1831" s="298">
        <v>30786.39</v>
      </c>
      <c r="I1831" s="10">
        <v>11127611.060000001</v>
      </c>
      <c r="J1831" s="11">
        <f t="shared" si="825"/>
        <v>3.32E-2</v>
      </c>
      <c r="K1831" s="30">
        <f t="shared" si="826"/>
        <v>30786.390599333336</v>
      </c>
      <c r="L1831" s="29">
        <f t="shared" si="827"/>
        <v>5.9933333614026196E-4</v>
      </c>
      <c r="M1831" s="10">
        <f t="shared" si="828"/>
        <v>11127611.060000001</v>
      </c>
      <c r="N1831" s="5">
        <f>VLOOKUP(CONCATENATE(A1831,"-6"),'Restated Depr'!$B$6:$G$7674,6,0)</f>
        <v>3.5099999999999999E-2</v>
      </c>
      <c r="O1831" s="29">
        <f t="shared" si="829"/>
        <v>32548.262350499997</v>
      </c>
      <c r="P1831" s="29">
        <f t="shared" si="830"/>
        <v>1761.8717511666619</v>
      </c>
      <c r="Q1831" t="s">
        <v>7819</v>
      </c>
    </row>
    <row r="1832" spans="1:18" hidden="1">
      <c r="A1832" t="s">
        <v>138</v>
      </c>
      <c r="B1832" t="s">
        <v>2282</v>
      </c>
      <c r="C1832" s="224" t="s">
        <v>7842</v>
      </c>
      <c r="D1832" s="221">
        <v>334.05</v>
      </c>
      <c r="E1832" s="324">
        <v>43131</v>
      </c>
      <c r="F1832" s="1">
        <v>11127611.060000001</v>
      </c>
      <c r="G1832" s="5">
        <v>3.5099999999999999E-2</v>
      </c>
      <c r="H1832" s="298">
        <v>32548.26</v>
      </c>
      <c r="I1832" s="10">
        <v>11127611.060000001</v>
      </c>
      <c r="J1832" s="11">
        <f t="shared" si="825"/>
        <v>3.5099999999999999E-2</v>
      </c>
      <c r="K1832" s="30">
        <f t="shared" si="826"/>
        <v>32548.262350499997</v>
      </c>
      <c r="L1832" s="29">
        <f t="shared" si="827"/>
        <v>2.3504999990109354E-3</v>
      </c>
      <c r="M1832" s="10">
        <f t="shared" si="828"/>
        <v>11127611.060000001</v>
      </c>
      <c r="N1832" s="5">
        <f>VLOOKUP(CONCATENATE(A1832,"-6"),'Restated Depr'!$B$6:$G$7674,6,0)</f>
        <v>3.5099999999999999E-2</v>
      </c>
      <c r="O1832" s="29">
        <f t="shared" si="829"/>
        <v>32548.262350499997</v>
      </c>
      <c r="P1832" s="29">
        <f t="shared" si="830"/>
        <v>0</v>
      </c>
      <c r="Q1832" t="s">
        <v>7819</v>
      </c>
    </row>
    <row r="1833" spans="1:18" hidden="1">
      <c r="A1833" t="s">
        <v>138</v>
      </c>
      <c r="B1833" t="s">
        <v>2283</v>
      </c>
      <c r="C1833" s="224" t="s">
        <v>7842</v>
      </c>
      <c r="D1833" s="221">
        <v>334.05</v>
      </c>
      <c r="E1833" s="324">
        <v>43159</v>
      </c>
      <c r="F1833" s="1">
        <v>11127611.060000001</v>
      </c>
      <c r="G1833" s="5">
        <v>3.5099999999999999E-2</v>
      </c>
      <c r="H1833" s="298">
        <v>32548.26</v>
      </c>
      <c r="I1833" s="10">
        <v>11127611.060000001</v>
      </c>
      <c r="J1833" s="11">
        <f t="shared" si="825"/>
        <v>3.5099999999999999E-2</v>
      </c>
      <c r="K1833" s="30">
        <f t="shared" si="826"/>
        <v>32548.262350499997</v>
      </c>
      <c r="L1833" s="29">
        <f t="shared" si="827"/>
        <v>2.3504999990109354E-3</v>
      </c>
      <c r="M1833" s="10">
        <f t="shared" si="828"/>
        <v>11127611.060000001</v>
      </c>
      <c r="N1833" s="5">
        <f>VLOOKUP(CONCATENATE(A1833,"-6"),'Restated Depr'!$B$6:$G$7674,6,0)</f>
        <v>3.5099999999999999E-2</v>
      </c>
      <c r="O1833" s="29">
        <f t="shared" si="829"/>
        <v>32548.262350499997</v>
      </c>
      <c r="P1833" s="29">
        <f t="shared" si="830"/>
        <v>0</v>
      </c>
      <c r="Q1833" t="s">
        <v>7819</v>
      </c>
    </row>
    <row r="1834" spans="1:18" hidden="1">
      <c r="A1834" t="s">
        <v>138</v>
      </c>
      <c r="B1834" t="s">
        <v>2284</v>
      </c>
      <c r="C1834" s="224" t="s">
        <v>7842</v>
      </c>
      <c r="D1834" s="221">
        <v>334.05</v>
      </c>
      <c r="E1834" s="324">
        <v>43190</v>
      </c>
      <c r="F1834" s="1">
        <v>11127611.060000001</v>
      </c>
      <c r="G1834" s="5">
        <v>3.5099999999999999E-2</v>
      </c>
      <c r="H1834" s="298">
        <v>32548.26</v>
      </c>
      <c r="I1834" s="10">
        <v>11127611.060000001</v>
      </c>
      <c r="J1834" s="11">
        <f t="shared" si="825"/>
        <v>3.5099999999999999E-2</v>
      </c>
      <c r="K1834" s="30">
        <f t="shared" si="826"/>
        <v>32548.262350499997</v>
      </c>
      <c r="L1834" s="29">
        <f t="shared" si="827"/>
        <v>2.3504999990109354E-3</v>
      </c>
      <c r="M1834" s="10">
        <f t="shared" si="828"/>
        <v>11127611.060000001</v>
      </c>
      <c r="N1834" s="5">
        <f>VLOOKUP(CONCATENATE(A1834,"-6"),'Restated Depr'!$B$6:$G$7674,6,0)</f>
        <v>3.5099999999999999E-2</v>
      </c>
      <c r="O1834" s="29">
        <f t="shared" si="829"/>
        <v>32548.262350499997</v>
      </c>
      <c r="P1834" s="29">
        <f t="shared" si="830"/>
        <v>0</v>
      </c>
      <c r="Q1834" t="s">
        <v>7819</v>
      </c>
    </row>
    <row r="1835" spans="1:18" hidden="1">
      <c r="A1835" t="s">
        <v>138</v>
      </c>
      <c r="B1835" t="s">
        <v>2285</v>
      </c>
      <c r="C1835" s="224" t="s">
        <v>7842</v>
      </c>
      <c r="D1835" s="221">
        <v>334.05</v>
      </c>
      <c r="E1835" s="324">
        <v>43220</v>
      </c>
      <c r="F1835" s="1">
        <v>11127611.060000001</v>
      </c>
      <c r="G1835" s="5">
        <v>3.5099999999999999E-2</v>
      </c>
      <c r="H1835" s="298">
        <v>32548.26</v>
      </c>
      <c r="I1835" s="10">
        <v>11127611.060000001</v>
      </c>
      <c r="J1835" s="11">
        <f t="shared" si="825"/>
        <v>3.5099999999999999E-2</v>
      </c>
      <c r="K1835" s="30">
        <f t="shared" si="826"/>
        <v>32548.262350499997</v>
      </c>
      <c r="L1835" s="29">
        <f t="shared" si="827"/>
        <v>2.3504999990109354E-3</v>
      </c>
      <c r="M1835" s="10">
        <f t="shared" si="828"/>
        <v>11127611.060000001</v>
      </c>
      <c r="N1835" s="5">
        <f>VLOOKUP(CONCATENATE(A1835,"-6"),'Restated Depr'!$B$6:$G$7674,6,0)</f>
        <v>3.5099999999999999E-2</v>
      </c>
      <c r="O1835" s="29">
        <f t="shared" si="829"/>
        <v>32548.262350499997</v>
      </c>
      <c r="P1835" s="29">
        <f t="shared" si="830"/>
        <v>0</v>
      </c>
      <c r="Q1835" t="s">
        <v>7819</v>
      </c>
    </row>
    <row r="1836" spans="1:18" hidden="1">
      <c r="A1836" t="s">
        <v>138</v>
      </c>
      <c r="B1836" t="s">
        <v>2286</v>
      </c>
      <c r="C1836" s="224" t="s">
        <v>7842</v>
      </c>
      <c r="D1836" s="221">
        <v>334.05</v>
      </c>
      <c r="E1836" s="324">
        <v>43251</v>
      </c>
      <c r="F1836" s="1">
        <v>11127611.060000001</v>
      </c>
      <c r="G1836" s="5">
        <v>3.5099999999999999E-2</v>
      </c>
      <c r="H1836" s="298">
        <v>32548.26</v>
      </c>
      <c r="I1836" s="10">
        <v>11127611.060000001</v>
      </c>
      <c r="J1836" s="11">
        <f t="shared" si="825"/>
        <v>3.5099999999999999E-2</v>
      </c>
      <c r="K1836" s="30">
        <f t="shared" si="826"/>
        <v>32548.262350499997</v>
      </c>
      <c r="L1836" s="29">
        <f t="shared" si="827"/>
        <v>2.3504999990109354E-3</v>
      </c>
      <c r="M1836" s="10">
        <f t="shared" si="828"/>
        <v>11127611.060000001</v>
      </c>
      <c r="N1836" s="5">
        <f>VLOOKUP(CONCATENATE(A1836,"-6"),'Restated Depr'!$B$6:$G$7674,6,0)</f>
        <v>3.5099999999999999E-2</v>
      </c>
      <c r="O1836" s="29">
        <f t="shared" si="829"/>
        <v>32548.262350499997</v>
      </c>
      <c r="P1836" s="29">
        <f t="shared" si="830"/>
        <v>0</v>
      </c>
      <c r="Q1836" t="s">
        <v>7819</v>
      </c>
    </row>
    <row r="1837" spans="1:18" hidden="1">
      <c r="A1837" t="s">
        <v>138</v>
      </c>
      <c r="B1837" t="s">
        <v>2287</v>
      </c>
      <c r="C1837" s="224" t="s">
        <v>7842</v>
      </c>
      <c r="D1837" s="221">
        <v>334.05</v>
      </c>
      <c r="E1837" s="324">
        <v>43281</v>
      </c>
      <c r="F1837" s="1">
        <v>11127611.060000001</v>
      </c>
      <c r="G1837" s="5">
        <v>3.5099999999999999E-2</v>
      </c>
      <c r="H1837" s="298">
        <v>32548.26</v>
      </c>
      <c r="I1837" s="10">
        <v>11127611.060000001</v>
      </c>
      <c r="J1837" s="11">
        <f t="shared" si="825"/>
        <v>3.5099999999999999E-2</v>
      </c>
      <c r="K1837" s="30">
        <f t="shared" si="826"/>
        <v>32548.262350499997</v>
      </c>
      <c r="L1837" s="29">
        <f t="shared" si="827"/>
        <v>2.3504999990109354E-3</v>
      </c>
      <c r="M1837" s="10">
        <f t="shared" si="828"/>
        <v>11127611.060000001</v>
      </c>
      <c r="N1837" s="5">
        <f>VLOOKUP(CONCATENATE(A1837,"-6"),'Restated Depr'!$B$6:$G$7674,6,0)</f>
        <v>3.5099999999999999E-2</v>
      </c>
      <c r="O1837" s="29">
        <f t="shared" si="829"/>
        <v>32548.262350499997</v>
      </c>
      <c r="P1837" s="29">
        <f t="shared" si="830"/>
        <v>0</v>
      </c>
      <c r="Q1837" t="s">
        <v>7819</v>
      </c>
      <c r="R1837" s="5"/>
    </row>
    <row r="1838" spans="1:18" ht="15.75" hidden="1" thickBot="1">
      <c r="A1838" t="s">
        <v>138</v>
      </c>
      <c r="C1838" s="224" t="s">
        <v>638</v>
      </c>
      <c r="D1838" s="22"/>
      <c r="E1838" s="323" t="s">
        <v>606</v>
      </c>
      <c r="F1838" s="1"/>
      <c r="G1838" s="5"/>
      <c r="H1838" s="310">
        <f>SUM(H1826:H1837)</f>
        <v>373500.23000000004</v>
      </c>
      <c r="I1838" s="10"/>
      <c r="J1838" s="10"/>
      <c r="K1838" s="32">
        <f>SUM(K1826:K1837)</f>
        <v>373980.46170816658</v>
      </c>
      <c r="L1838" s="28">
        <f>SUM(L1826:L1837)</f>
        <v>480.23170816664788</v>
      </c>
      <c r="M1838" s="10"/>
      <c r="N1838" s="5"/>
      <c r="O1838" s="28">
        <f>SUM(O1826:O1837)</f>
        <v>390579.14820599993</v>
      </c>
      <c r="P1838" s="28">
        <f>SUM(P1826:P1837)</f>
        <v>16598.686497833321</v>
      </c>
    </row>
    <row r="1839" spans="1:18" hidden="1">
      <c r="A1839" t="s">
        <v>139</v>
      </c>
      <c r="B1839" t="s">
        <v>2288</v>
      </c>
      <c r="C1839" s="224" t="s">
        <v>7842</v>
      </c>
      <c r="D1839" s="221">
        <v>334.03</v>
      </c>
      <c r="E1839" s="324">
        <v>42947</v>
      </c>
      <c r="F1839" s="9">
        <v>2738077.7</v>
      </c>
      <c r="G1839" s="18">
        <v>1E-4</v>
      </c>
      <c r="H1839" s="299">
        <v>22.820000000000004</v>
      </c>
      <c r="I1839" s="15">
        <v>2738077.7</v>
      </c>
      <c r="J1839" s="11">
        <f t="shared" ref="J1839:J1850" si="831">G1839</f>
        <v>1E-4</v>
      </c>
      <c r="K1839" s="31">
        <f t="shared" ref="K1839:K1850" si="832">I1839*J1839/12</f>
        <v>22.817314166666666</v>
      </c>
      <c r="L1839" s="289">
        <f t="shared" ref="L1839:L1850" si="833">K1839-H1839</f>
        <v>-2.6858333333379392E-3</v>
      </c>
      <c r="M1839" s="15">
        <f t="shared" ref="M1839:M1850" si="834">I1839</f>
        <v>2738077.7</v>
      </c>
      <c r="N1839" s="5">
        <f>VLOOKUP(CONCATENATE(A1839,"-6"),'Restated Depr'!$B$6:$G$7674,6,0)</f>
        <v>1.4E-2</v>
      </c>
      <c r="O1839" s="289">
        <f t="shared" ref="O1839:O1850" si="835">M1839*N1839/12</f>
        <v>3194.4239833333336</v>
      </c>
      <c r="P1839" s="289">
        <f t="shared" ref="P1839:P1850" si="836">O1839-K1839</f>
        <v>3171.606669166667</v>
      </c>
      <c r="Q1839" t="s">
        <v>7819</v>
      </c>
    </row>
    <row r="1840" spans="1:18" hidden="1">
      <c r="A1840" t="s">
        <v>139</v>
      </c>
      <c r="B1840" t="s">
        <v>2289</v>
      </c>
      <c r="C1840" s="224" t="s">
        <v>7842</v>
      </c>
      <c r="D1840" s="221">
        <v>334.03</v>
      </c>
      <c r="E1840" s="324">
        <v>42978</v>
      </c>
      <c r="F1840" s="1">
        <v>2738077.7</v>
      </c>
      <c r="G1840" s="18">
        <v>1E-4</v>
      </c>
      <c r="H1840" s="298">
        <v>22.820000000000004</v>
      </c>
      <c r="I1840" s="10">
        <v>2738077.7</v>
      </c>
      <c r="J1840" s="11">
        <f t="shared" si="831"/>
        <v>1E-4</v>
      </c>
      <c r="K1840" s="30">
        <f t="shared" si="832"/>
        <v>22.817314166666666</v>
      </c>
      <c r="L1840" s="29">
        <f t="shared" si="833"/>
        <v>-2.6858333333379392E-3</v>
      </c>
      <c r="M1840" s="10">
        <f t="shared" si="834"/>
        <v>2738077.7</v>
      </c>
      <c r="N1840" s="5">
        <f>VLOOKUP(CONCATENATE(A1840,"-6"),'Restated Depr'!$B$6:$G$7674,6,0)</f>
        <v>1.4E-2</v>
      </c>
      <c r="O1840" s="29">
        <f t="shared" si="835"/>
        <v>3194.4239833333336</v>
      </c>
      <c r="P1840" s="29">
        <f t="shared" si="836"/>
        <v>3171.606669166667</v>
      </c>
      <c r="Q1840" t="s">
        <v>7819</v>
      </c>
    </row>
    <row r="1841" spans="1:18" hidden="1">
      <c r="A1841" t="s">
        <v>139</v>
      </c>
      <c r="B1841" t="s">
        <v>2290</v>
      </c>
      <c r="C1841" s="224" t="s">
        <v>7842</v>
      </c>
      <c r="D1841" s="221">
        <v>334.03</v>
      </c>
      <c r="E1841" s="324">
        <v>43008</v>
      </c>
      <c r="F1841" s="1">
        <v>2738077.7</v>
      </c>
      <c r="G1841" s="18">
        <v>1E-4</v>
      </c>
      <c r="H1841" s="298">
        <v>22.820000000000004</v>
      </c>
      <c r="I1841" s="10">
        <v>2738077.7</v>
      </c>
      <c r="J1841" s="11">
        <f t="shared" si="831"/>
        <v>1E-4</v>
      </c>
      <c r="K1841" s="30">
        <f t="shared" si="832"/>
        <v>22.817314166666666</v>
      </c>
      <c r="L1841" s="29">
        <f t="shared" si="833"/>
        <v>-2.6858333333379392E-3</v>
      </c>
      <c r="M1841" s="10">
        <f t="shared" si="834"/>
        <v>2738077.7</v>
      </c>
      <c r="N1841" s="5">
        <f>VLOOKUP(CONCATENATE(A1841,"-6"),'Restated Depr'!$B$6:$G$7674,6,0)</f>
        <v>1.4E-2</v>
      </c>
      <c r="O1841" s="29">
        <f t="shared" si="835"/>
        <v>3194.4239833333336</v>
      </c>
      <c r="P1841" s="29">
        <f t="shared" si="836"/>
        <v>3171.606669166667</v>
      </c>
      <c r="Q1841" t="s">
        <v>7819</v>
      </c>
    </row>
    <row r="1842" spans="1:18" hidden="1">
      <c r="A1842" t="s">
        <v>139</v>
      </c>
      <c r="B1842" t="s">
        <v>2291</v>
      </c>
      <c r="C1842" s="224" t="s">
        <v>7842</v>
      </c>
      <c r="D1842" s="221">
        <v>334.03</v>
      </c>
      <c r="E1842" s="324">
        <v>43039</v>
      </c>
      <c r="F1842" s="1">
        <v>2738077.7</v>
      </c>
      <c r="G1842" s="18">
        <v>1E-4</v>
      </c>
      <c r="H1842" s="298">
        <v>22.820000000000004</v>
      </c>
      <c r="I1842" s="10">
        <v>2738077.7</v>
      </c>
      <c r="J1842" s="11">
        <f t="shared" si="831"/>
        <v>1E-4</v>
      </c>
      <c r="K1842" s="30">
        <f t="shared" si="832"/>
        <v>22.817314166666666</v>
      </c>
      <c r="L1842" s="29">
        <f t="shared" si="833"/>
        <v>-2.6858333333379392E-3</v>
      </c>
      <c r="M1842" s="10">
        <f t="shared" si="834"/>
        <v>2738077.7</v>
      </c>
      <c r="N1842" s="5">
        <f>VLOOKUP(CONCATENATE(A1842,"-6"),'Restated Depr'!$B$6:$G$7674,6,0)</f>
        <v>1.4E-2</v>
      </c>
      <c r="O1842" s="29">
        <f t="shared" si="835"/>
        <v>3194.4239833333336</v>
      </c>
      <c r="P1842" s="29">
        <f t="shared" si="836"/>
        <v>3171.606669166667</v>
      </c>
      <c r="Q1842" t="s">
        <v>7819</v>
      </c>
    </row>
    <row r="1843" spans="1:18" hidden="1">
      <c r="A1843" t="s">
        <v>139</v>
      </c>
      <c r="B1843" t="s">
        <v>2292</v>
      </c>
      <c r="C1843" s="224" t="s">
        <v>7842</v>
      </c>
      <c r="D1843" s="221">
        <v>334.03</v>
      </c>
      <c r="E1843" s="324">
        <v>43069</v>
      </c>
      <c r="F1843" s="1">
        <v>2738077.7</v>
      </c>
      <c r="G1843" s="18">
        <v>1E-4</v>
      </c>
      <c r="H1843" s="298">
        <v>22.820000000000004</v>
      </c>
      <c r="I1843" s="10">
        <v>2738077.7</v>
      </c>
      <c r="J1843" s="11">
        <f t="shared" si="831"/>
        <v>1E-4</v>
      </c>
      <c r="K1843" s="30">
        <f t="shared" si="832"/>
        <v>22.817314166666666</v>
      </c>
      <c r="L1843" s="29">
        <f t="shared" si="833"/>
        <v>-2.6858333333379392E-3</v>
      </c>
      <c r="M1843" s="10">
        <f t="shared" si="834"/>
        <v>2738077.7</v>
      </c>
      <c r="N1843" s="5">
        <f>VLOOKUP(CONCATENATE(A1843,"-6"),'Restated Depr'!$B$6:$G$7674,6,0)</f>
        <v>1.4E-2</v>
      </c>
      <c r="O1843" s="29">
        <f t="shared" si="835"/>
        <v>3194.4239833333336</v>
      </c>
      <c r="P1843" s="29">
        <f t="shared" si="836"/>
        <v>3171.606669166667</v>
      </c>
      <c r="Q1843" t="s">
        <v>7819</v>
      </c>
    </row>
    <row r="1844" spans="1:18" hidden="1">
      <c r="A1844" t="s">
        <v>139</v>
      </c>
      <c r="B1844" t="s">
        <v>2293</v>
      </c>
      <c r="C1844" s="224" t="s">
        <v>7842</v>
      </c>
      <c r="D1844" s="221">
        <v>334.03</v>
      </c>
      <c r="E1844" s="324">
        <v>43100</v>
      </c>
      <c r="F1844" s="1">
        <v>2738077.7</v>
      </c>
      <c r="G1844" s="18">
        <v>5.8999999999999999E-3</v>
      </c>
      <c r="H1844" s="298">
        <v>1346.2199999999998</v>
      </c>
      <c r="I1844" s="10">
        <v>2738077.7</v>
      </c>
      <c r="J1844" s="11">
        <f t="shared" si="831"/>
        <v>5.8999999999999999E-3</v>
      </c>
      <c r="K1844" s="30">
        <f t="shared" si="832"/>
        <v>1346.2215358333335</v>
      </c>
      <c r="L1844" s="29">
        <f t="shared" si="833"/>
        <v>1.5358333337189833E-3</v>
      </c>
      <c r="M1844" s="10">
        <f t="shared" si="834"/>
        <v>2738077.7</v>
      </c>
      <c r="N1844" s="5">
        <f>VLOOKUP(CONCATENATE(A1844,"-6"),'Restated Depr'!$B$6:$G$7674,6,0)</f>
        <v>1.4E-2</v>
      </c>
      <c r="O1844" s="29">
        <f t="shared" si="835"/>
        <v>3194.4239833333336</v>
      </c>
      <c r="P1844" s="29">
        <f t="shared" si="836"/>
        <v>1848.2024475000001</v>
      </c>
      <c r="Q1844" t="s">
        <v>7819</v>
      </c>
    </row>
    <row r="1845" spans="1:18" hidden="1">
      <c r="A1845" t="s">
        <v>139</v>
      </c>
      <c r="B1845" t="s">
        <v>2294</v>
      </c>
      <c r="C1845" s="224" t="s">
        <v>7842</v>
      </c>
      <c r="D1845" s="221">
        <v>334.03</v>
      </c>
      <c r="E1845" s="324">
        <v>43131</v>
      </c>
      <c r="F1845" s="1">
        <v>2738077.7</v>
      </c>
      <c r="G1845" s="5">
        <v>1.4E-2</v>
      </c>
      <c r="H1845" s="298">
        <v>3194.4300000000003</v>
      </c>
      <c r="I1845" s="10">
        <v>2738077.7</v>
      </c>
      <c r="J1845" s="11">
        <f t="shared" si="831"/>
        <v>1.4E-2</v>
      </c>
      <c r="K1845" s="30">
        <f t="shared" si="832"/>
        <v>3194.4239833333336</v>
      </c>
      <c r="L1845" s="29">
        <f t="shared" si="833"/>
        <v>-6.0166666667100799E-3</v>
      </c>
      <c r="M1845" s="10">
        <f t="shared" si="834"/>
        <v>2738077.7</v>
      </c>
      <c r="N1845" s="5">
        <f>VLOOKUP(CONCATENATE(A1845,"-6"),'Restated Depr'!$B$6:$G$7674,6,0)</f>
        <v>1.4E-2</v>
      </c>
      <c r="O1845" s="29">
        <f t="shared" si="835"/>
        <v>3194.4239833333336</v>
      </c>
      <c r="P1845" s="29">
        <f t="shared" si="836"/>
        <v>0</v>
      </c>
      <c r="Q1845" t="s">
        <v>7819</v>
      </c>
    </row>
    <row r="1846" spans="1:18" hidden="1">
      <c r="A1846" t="s">
        <v>139</v>
      </c>
      <c r="B1846" t="s">
        <v>2295</v>
      </c>
      <c r="C1846" s="224" t="s">
        <v>7842</v>
      </c>
      <c r="D1846" s="221">
        <v>334.03</v>
      </c>
      <c r="E1846" s="324">
        <v>43159</v>
      </c>
      <c r="F1846" s="1">
        <v>2738077.7</v>
      </c>
      <c r="G1846" s="5">
        <v>1.4E-2</v>
      </c>
      <c r="H1846" s="298">
        <v>3194.4300000000003</v>
      </c>
      <c r="I1846" s="10">
        <v>2738077.7</v>
      </c>
      <c r="J1846" s="11">
        <f t="shared" si="831"/>
        <v>1.4E-2</v>
      </c>
      <c r="K1846" s="30">
        <f t="shared" si="832"/>
        <v>3194.4239833333336</v>
      </c>
      <c r="L1846" s="29">
        <f t="shared" si="833"/>
        <v>-6.0166666667100799E-3</v>
      </c>
      <c r="M1846" s="10">
        <f t="shared" si="834"/>
        <v>2738077.7</v>
      </c>
      <c r="N1846" s="5">
        <f>VLOOKUP(CONCATENATE(A1846,"-6"),'Restated Depr'!$B$6:$G$7674,6,0)</f>
        <v>1.4E-2</v>
      </c>
      <c r="O1846" s="29">
        <f t="shared" si="835"/>
        <v>3194.4239833333336</v>
      </c>
      <c r="P1846" s="29">
        <f t="shared" si="836"/>
        <v>0</v>
      </c>
      <c r="Q1846" t="s">
        <v>7819</v>
      </c>
    </row>
    <row r="1847" spans="1:18" hidden="1">
      <c r="A1847" t="s">
        <v>139</v>
      </c>
      <c r="B1847" t="s">
        <v>2296</v>
      </c>
      <c r="C1847" s="224" t="s">
        <v>7842</v>
      </c>
      <c r="D1847" s="221">
        <v>334.03</v>
      </c>
      <c r="E1847" s="324">
        <v>43190</v>
      </c>
      <c r="F1847" s="1">
        <v>2738077.7</v>
      </c>
      <c r="G1847" s="5">
        <v>1.4E-2</v>
      </c>
      <c r="H1847" s="298">
        <v>3194.4300000000003</v>
      </c>
      <c r="I1847" s="10">
        <v>2738077.7</v>
      </c>
      <c r="J1847" s="11">
        <f t="shared" si="831"/>
        <v>1.4E-2</v>
      </c>
      <c r="K1847" s="30">
        <f t="shared" si="832"/>
        <v>3194.4239833333336</v>
      </c>
      <c r="L1847" s="29">
        <f t="shared" si="833"/>
        <v>-6.0166666667100799E-3</v>
      </c>
      <c r="M1847" s="10">
        <f t="shared" si="834"/>
        <v>2738077.7</v>
      </c>
      <c r="N1847" s="5">
        <f>VLOOKUP(CONCATENATE(A1847,"-6"),'Restated Depr'!$B$6:$G$7674,6,0)</f>
        <v>1.4E-2</v>
      </c>
      <c r="O1847" s="29">
        <f t="shared" si="835"/>
        <v>3194.4239833333336</v>
      </c>
      <c r="P1847" s="29">
        <f t="shared" si="836"/>
        <v>0</v>
      </c>
      <c r="Q1847" t="s">
        <v>7819</v>
      </c>
    </row>
    <row r="1848" spans="1:18" hidden="1">
      <c r="A1848" t="s">
        <v>139</v>
      </c>
      <c r="B1848" t="s">
        <v>2297</v>
      </c>
      <c r="C1848" s="224" t="s">
        <v>7842</v>
      </c>
      <c r="D1848" s="221">
        <v>334.03</v>
      </c>
      <c r="E1848" s="324">
        <v>43220</v>
      </c>
      <c r="F1848" s="1">
        <v>2738077.7</v>
      </c>
      <c r="G1848" s="5">
        <v>1.4E-2</v>
      </c>
      <c r="H1848" s="298">
        <v>3194.4300000000003</v>
      </c>
      <c r="I1848" s="10">
        <v>2738077.7</v>
      </c>
      <c r="J1848" s="11">
        <f t="shared" si="831"/>
        <v>1.4E-2</v>
      </c>
      <c r="K1848" s="30">
        <f t="shared" si="832"/>
        <v>3194.4239833333336</v>
      </c>
      <c r="L1848" s="29">
        <f t="shared" si="833"/>
        <v>-6.0166666667100799E-3</v>
      </c>
      <c r="M1848" s="10">
        <f t="shared" si="834"/>
        <v>2738077.7</v>
      </c>
      <c r="N1848" s="5">
        <f>VLOOKUP(CONCATENATE(A1848,"-6"),'Restated Depr'!$B$6:$G$7674,6,0)</f>
        <v>1.4E-2</v>
      </c>
      <c r="O1848" s="29">
        <f t="shared" si="835"/>
        <v>3194.4239833333336</v>
      </c>
      <c r="P1848" s="29">
        <f t="shared" si="836"/>
        <v>0</v>
      </c>
      <c r="Q1848" t="s">
        <v>7819</v>
      </c>
    </row>
    <row r="1849" spans="1:18" hidden="1">
      <c r="A1849" t="s">
        <v>139</v>
      </c>
      <c r="B1849" t="s">
        <v>2298</v>
      </c>
      <c r="C1849" s="224" t="s">
        <v>7842</v>
      </c>
      <c r="D1849" s="221">
        <v>334.03</v>
      </c>
      <c r="E1849" s="324">
        <v>43251</v>
      </c>
      <c r="F1849" s="1">
        <v>2738077.7</v>
      </c>
      <c r="G1849" s="5">
        <v>1.4E-2</v>
      </c>
      <c r="H1849" s="298">
        <v>3194.4300000000003</v>
      </c>
      <c r="I1849" s="10">
        <v>2738077.7</v>
      </c>
      <c r="J1849" s="11">
        <f t="shared" si="831"/>
        <v>1.4E-2</v>
      </c>
      <c r="K1849" s="30">
        <f t="shared" si="832"/>
        <v>3194.4239833333336</v>
      </c>
      <c r="L1849" s="29">
        <f t="shared" si="833"/>
        <v>-6.0166666667100799E-3</v>
      </c>
      <c r="M1849" s="10">
        <f t="shared" si="834"/>
        <v>2738077.7</v>
      </c>
      <c r="N1849" s="5">
        <f>VLOOKUP(CONCATENATE(A1849,"-6"),'Restated Depr'!$B$6:$G$7674,6,0)</f>
        <v>1.4E-2</v>
      </c>
      <c r="O1849" s="29">
        <f t="shared" si="835"/>
        <v>3194.4239833333336</v>
      </c>
      <c r="P1849" s="29">
        <f t="shared" si="836"/>
        <v>0</v>
      </c>
      <c r="Q1849" t="s">
        <v>7819</v>
      </c>
    </row>
    <row r="1850" spans="1:18" hidden="1">
      <c r="A1850" t="s">
        <v>139</v>
      </c>
      <c r="B1850" t="s">
        <v>2299</v>
      </c>
      <c r="C1850" s="224" t="s">
        <v>7842</v>
      </c>
      <c r="D1850" s="221">
        <v>334.03</v>
      </c>
      <c r="E1850" s="324">
        <v>43281</v>
      </c>
      <c r="F1850" s="1">
        <v>2738077.7</v>
      </c>
      <c r="G1850" s="5">
        <v>1.4E-2</v>
      </c>
      <c r="H1850" s="298">
        <v>3194.4300000000003</v>
      </c>
      <c r="I1850" s="10">
        <v>2738077.7</v>
      </c>
      <c r="J1850" s="11">
        <f t="shared" si="831"/>
        <v>1.4E-2</v>
      </c>
      <c r="K1850" s="30">
        <f t="shared" si="832"/>
        <v>3194.4239833333336</v>
      </c>
      <c r="L1850" s="29">
        <f t="shared" si="833"/>
        <v>-6.0166666667100799E-3</v>
      </c>
      <c r="M1850" s="10">
        <f t="shared" si="834"/>
        <v>2738077.7</v>
      </c>
      <c r="N1850" s="5">
        <f>VLOOKUP(CONCATENATE(A1850,"-6"),'Restated Depr'!$B$6:$G$7674,6,0)</f>
        <v>1.4E-2</v>
      </c>
      <c r="O1850" s="29">
        <f t="shared" si="835"/>
        <v>3194.4239833333336</v>
      </c>
      <c r="P1850" s="29">
        <f t="shared" si="836"/>
        <v>0</v>
      </c>
      <c r="Q1850" t="s">
        <v>7819</v>
      </c>
      <c r="R1850" s="5"/>
    </row>
    <row r="1851" spans="1:18" ht="15.75" hidden="1" thickBot="1">
      <c r="A1851" t="s">
        <v>139</v>
      </c>
      <c r="C1851" s="224" t="s">
        <v>638</v>
      </c>
      <c r="D1851" s="22"/>
      <c r="E1851" s="323" t="s">
        <v>606</v>
      </c>
      <c r="F1851" s="1"/>
      <c r="G1851" s="5"/>
      <c r="H1851" s="310">
        <f>SUM(H1839:H1850)</f>
        <v>20626.900000000001</v>
      </c>
      <c r="I1851" s="10"/>
      <c r="J1851" s="10"/>
      <c r="K1851" s="32">
        <f>SUM(K1839:K1850)</f>
        <v>20626.852006666668</v>
      </c>
      <c r="L1851" s="28">
        <f>SUM(L1839:L1850)</f>
        <v>-4.7993333333231192E-2</v>
      </c>
      <c r="M1851" s="10"/>
      <c r="N1851" s="5"/>
      <c r="O1851" s="28">
        <f>SUM(O1839:O1850)</f>
        <v>38333.087800000001</v>
      </c>
      <c r="P1851" s="28">
        <f>SUM(P1839:P1850)</f>
        <v>17706.235793333337</v>
      </c>
    </row>
    <row r="1852" spans="1:18" hidden="1">
      <c r="A1852" t="s">
        <v>140</v>
      </c>
      <c r="B1852" t="s">
        <v>2300</v>
      </c>
      <c r="C1852" s="224" t="s">
        <v>7842</v>
      </c>
      <c r="D1852" s="221">
        <v>335.02</v>
      </c>
      <c r="E1852" s="324">
        <v>42947</v>
      </c>
      <c r="F1852" s="9">
        <v>288724.38</v>
      </c>
      <c r="G1852" s="18">
        <v>2.1899999999999999E-2</v>
      </c>
      <c r="H1852" s="299">
        <v>526.91999999999996</v>
      </c>
      <c r="I1852" s="15">
        <v>288724.38</v>
      </c>
      <c r="J1852" s="11">
        <f t="shared" ref="J1852:J1863" si="837">G1852</f>
        <v>2.1899999999999999E-2</v>
      </c>
      <c r="K1852" s="31">
        <f t="shared" ref="K1852:K1863" si="838">I1852*J1852/12</f>
        <v>526.92199349999999</v>
      </c>
      <c r="L1852" s="289">
        <f t="shared" ref="L1852:L1863" si="839">K1852-H1852</f>
        <v>1.9935000000259606E-3</v>
      </c>
      <c r="M1852" s="15">
        <f t="shared" ref="M1852:M1863" si="840">I1852</f>
        <v>288724.38</v>
      </c>
      <c r="N1852" s="5">
        <f>VLOOKUP(CONCATENATE(A1852,"-6"),'Restated Depr'!$B$6:$G$7674,6,0)</f>
        <v>2.7E-2</v>
      </c>
      <c r="O1852" s="289">
        <f t="shared" ref="O1852:O1863" si="841">M1852*N1852/12</f>
        <v>649.62985500000002</v>
      </c>
      <c r="P1852" s="289">
        <f t="shared" ref="P1852:P1863" si="842">O1852-K1852</f>
        <v>122.70786150000004</v>
      </c>
      <c r="Q1852" t="s">
        <v>7819</v>
      </c>
    </row>
    <row r="1853" spans="1:18" hidden="1">
      <c r="A1853" t="s">
        <v>140</v>
      </c>
      <c r="B1853" t="s">
        <v>2301</v>
      </c>
      <c r="C1853" s="224" t="s">
        <v>7842</v>
      </c>
      <c r="D1853" s="221">
        <v>335.02</v>
      </c>
      <c r="E1853" s="324">
        <v>42978</v>
      </c>
      <c r="F1853" s="1">
        <v>288724.38</v>
      </c>
      <c r="G1853" s="18">
        <v>2.1899999999999999E-2</v>
      </c>
      <c r="H1853" s="298">
        <v>526.91999999999996</v>
      </c>
      <c r="I1853" s="10">
        <v>288724.38</v>
      </c>
      <c r="J1853" s="11">
        <f t="shared" si="837"/>
        <v>2.1899999999999999E-2</v>
      </c>
      <c r="K1853" s="30">
        <f t="shared" si="838"/>
        <v>526.92199349999999</v>
      </c>
      <c r="L1853" s="29">
        <f t="shared" si="839"/>
        <v>1.9935000000259606E-3</v>
      </c>
      <c r="M1853" s="10">
        <f t="shared" si="840"/>
        <v>288724.38</v>
      </c>
      <c r="N1853" s="5">
        <f>VLOOKUP(CONCATENATE(A1853,"-6"),'Restated Depr'!$B$6:$G$7674,6,0)</f>
        <v>2.7E-2</v>
      </c>
      <c r="O1853" s="29">
        <f t="shared" si="841"/>
        <v>649.62985500000002</v>
      </c>
      <c r="P1853" s="29">
        <f t="shared" si="842"/>
        <v>122.70786150000004</v>
      </c>
      <c r="Q1853" t="s">
        <v>7819</v>
      </c>
    </row>
    <row r="1854" spans="1:18" hidden="1">
      <c r="A1854" t="s">
        <v>140</v>
      </c>
      <c r="B1854" t="s">
        <v>2302</v>
      </c>
      <c r="C1854" s="224" t="s">
        <v>7842</v>
      </c>
      <c r="D1854" s="221">
        <v>335.02</v>
      </c>
      <c r="E1854" s="324">
        <v>43008</v>
      </c>
      <c r="F1854" s="1">
        <v>288724.38</v>
      </c>
      <c r="G1854" s="18">
        <v>2.1899999999999999E-2</v>
      </c>
      <c r="H1854" s="298">
        <v>526.91999999999996</v>
      </c>
      <c r="I1854" s="10">
        <v>288724.38</v>
      </c>
      <c r="J1854" s="11">
        <f t="shared" si="837"/>
        <v>2.1899999999999999E-2</v>
      </c>
      <c r="K1854" s="30">
        <f t="shared" si="838"/>
        <v>526.92199349999999</v>
      </c>
      <c r="L1854" s="29">
        <f t="shared" si="839"/>
        <v>1.9935000000259606E-3</v>
      </c>
      <c r="M1854" s="10">
        <f t="shared" si="840"/>
        <v>288724.38</v>
      </c>
      <c r="N1854" s="5">
        <f>VLOOKUP(CONCATENATE(A1854,"-6"),'Restated Depr'!$B$6:$G$7674,6,0)</f>
        <v>2.7E-2</v>
      </c>
      <c r="O1854" s="29">
        <f t="shared" si="841"/>
        <v>649.62985500000002</v>
      </c>
      <c r="P1854" s="29">
        <f t="shared" si="842"/>
        <v>122.70786150000004</v>
      </c>
      <c r="Q1854" t="s">
        <v>7819</v>
      </c>
    </row>
    <row r="1855" spans="1:18" hidden="1">
      <c r="A1855" t="s">
        <v>140</v>
      </c>
      <c r="B1855" t="s">
        <v>2303</v>
      </c>
      <c r="C1855" s="224" t="s">
        <v>7842</v>
      </c>
      <c r="D1855" s="221">
        <v>335.02</v>
      </c>
      <c r="E1855" s="324">
        <v>43039</v>
      </c>
      <c r="F1855" s="1">
        <v>288724.38</v>
      </c>
      <c r="G1855" s="18">
        <v>2.1899999999999999E-2</v>
      </c>
      <c r="H1855" s="298">
        <v>526.91999999999996</v>
      </c>
      <c r="I1855" s="10">
        <v>288724.38</v>
      </c>
      <c r="J1855" s="11">
        <f t="shared" si="837"/>
        <v>2.1899999999999999E-2</v>
      </c>
      <c r="K1855" s="30">
        <f t="shared" si="838"/>
        <v>526.92199349999999</v>
      </c>
      <c r="L1855" s="29">
        <f t="shared" si="839"/>
        <v>1.9935000000259606E-3</v>
      </c>
      <c r="M1855" s="10">
        <f t="shared" si="840"/>
        <v>288724.38</v>
      </c>
      <c r="N1855" s="5">
        <f>VLOOKUP(CONCATENATE(A1855,"-6"),'Restated Depr'!$B$6:$G$7674,6,0)</f>
        <v>2.7E-2</v>
      </c>
      <c r="O1855" s="29">
        <f t="shared" si="841"/>
        <v>649.62985500000002</v>
      </c>
      <c r="P1855" s="29">
        <f t="shared" si="842"/>
        <v>122.70786150000004</v>
      </c>
      <c r="Q1855" t="s">
        <v>7819</v>
      </c>
    </row>
    <row r="1856" spans="1:18" hidden="1">
      <c r="A1856" t="s">
        <v>140</v>
      </c>
      <c r="B1856" t="s">
        <v>2304</v>
      </c>
      <c r="C1856" s="224" t="s">
        <v>7842</v>
      </c>
      <c r="D1856" s="221">
        <v>335.02</v>
      </c>
      <c r="E1856" s="324">
        <v>43069</v>
      </c>
      <c r="F1856" s="1">
        <v>288724.38</v>
      </c>
      <c r="G1856" s="18">
        <v>2.1899999999999999E-2</v>
      </c>
      <c r="H1856" s="298">
        <v>526.91999999999996</v>
      </c>
      <c r="I1856" s="10">
        <v>288724.38</v>
      </c>
      <c r="J1856" s="11">
        <f t="shared" si="837"/>
        <v>2.1899999999999999E-2</v>
      </c>
      <c r="K1856" s="30">
        <f t="shared" si="838"/>
        <v>526.92199349999999</v>
      </c>
      <c r="L1856" s="29">
        <f t="shared" si="839"/>
        <v>1.9935000000259606E-3</v>
      </c>
      <c r="M1856" s="10">
        <f t="shared" si="840"/>
        <v>288724.38</v>
      </c>
      <c r="N1856" s="5">
        <f>VLOOKUP(CONCATENATE(A1856,"-6"),'Restated Depr'!$B$6:$G$7674,6,0)</f>
        <v>2.7E-2</v>
      </c>
      <c r="O1856" s="29">
        <f t="shared" si="841"/>
        <v>649.62985500000002</v>
      </c>
      <c r="P1856" s="29">
        <f t="shared" si="842"/>
        <v>122.70786150000004</v>
      </c>
      <c r="Q1856" t="s">
        <v>7819</v>
      </c>
    </row>
    <row r="1857" spans="1:18" hidden="1">
      <c r="A1857" t="s">
        <v>140</v>
      </c>
      <c r="B1857" t="s">
        <v>2305</v>
      </c>
      <c r="C1857" s="224" t="s">
        <v>7842</v>
      </c>
      <c r="D1857" s="221">
        <v>335.02</v>
      </c>
      <c r="E1857" s="324">
        <v>43100</v>
      </c>
      <c r="F1857" s="1">
        <v>288724.38</v>
      </c>
      <c r="G1857" s="18">
        <v>2.4E-2</v>
      </c>
      <c r="H1857" s="298">
        <v>577.44000000000005</v>
      </c>
      <c r="I1857" s="10">
        <v>288724.38</v>
      </c>
      <c r="J1857" s="11">
        <f t="shared" si="837"/>
        <v>2.4E-2</v>
      </c>
      <c r="K1857" s="30">
        <f t="shared" si="838"/>
        <v>577.44875999999999</v>
      </c>
      <c r="L1857" s="29">
        <f t="shared" si="839"/>
        <v>8.7599999999383726E-3</v>
      </c>
      <c r="M1857" s="10">
        <f t="shared" si="840"/>
        <v>288724.38</v>
      </c>
      <c r="N1857" s="5">
        <f>VLOOKUP(CONCATENATE(A1857,"-6"),'Restated Depr'!$B$6:$G$7674,6,0)</f>
        <v>2.7E-2</v>
      </c>
      <c r="O1857" s="29">
        <f t="shared" si="841"/>
        <v>649.62985500000002</v>
      </c>
      <c r="P1857" s="29">
        <f t="shared" si="842"/>
        <v>72.181095000000028</v>
      </c>
      <c r="Q1857" t="s">
        <v>7819</v>
      </c>
    </row>
    <row r="1858" spans="1:18" hidden="1">
      <c r="A1858" t="s">
        <v>140</v>
      </c>
      <c r="B1858" t="s">
        <v>2306</v>
      </c>
      <c r="C1858" s="224" t="s">
        <v>7842</v>
      </c>
      <c r="D1858" s="221">
        <v>335.02</v>
      </c>
      <c r="E1858" s="324">
        <v>43131</v>
      </c>
      <c r="F1858" s="1">
        <v>288724.38</v>
      </c>
      <c r="G1858" s="5">
        <v>2.7E-2</v>
      </c>
      <c r="H1858" s="298">
        <v>649.63</v>
      </c>
      <c r="I1858" s="10">
        <v>288724.38</v>
      </c>
      <c r="J1858" s="11">
        <f t="shared" si="837"/>
        <v>2.7E-2</v>
      </c>
      <c r="K1858" s="30">
        <f t="shared" si="838"/>
        <v>649.62985500000002</v>
      </c>
      <c r="L1858" s="29">
        <f t="shared" si="839"/>
        <v>-1.4499999997497071E-4</v>
      </c>
      <c r="M1858" s="10">
        <f t="shared" si="840"/>
        <v>288724.38</v>
      </c>
      <c r="N1858" s="5">
        <f>VLOOKUP(CONCATENATE(A1858,"-6"),'Restated Depr'!$B$6:$G$7674,6,0)</f>
        <v>2.7E-2</v>
      </c>
      <c r="O1858" s="29">
        <f t="shared" si="841"/>
        <v>649.62985500000002</v>
      </c>
      <c r="P1858" s="29">
        <f t="shared" si="842"/>
        <v>0</v>
      </c>
      <c r="Q1858" t="s">
        <v>7819</v>
      </c>
    </row>
    <row r="1859" spans="1:18" hidden="1">
      <c r="A1859" t="s">
        <v>140</v>
      </c>
      <c r="B1859" t="s">
        <v>2307</v>
      </c>
      <c r="C1859" s="224" t="s">
        <v>7842</v>
      </c>
      <c r="D1859" s="221">
        <v>335.02</v>
      </c>
      <c r="E1859" s="324">
        <v>43159</v>
      </c>
      <c r="F1859" s="1">
        <v>288724.38</v>
      </c>
      <c r="G1859" s="5">
        <v>2.7E-2</v>
      </c>
      <c r="H1859" s="298">
        <v>649.63</v>
      </c>
      <c r="I1859" s="10">
        <v>288724.38</v>
      </c>
      <c r="J1859" s="11">
        <f t="shared" si="837"/>
        <v>2.7E-2</v>
      </c>
      <c r="K1859" s="30">
        <f t="shared" si="838"/>
        <v>649.62985500000002</v>
      </c>
      <c r="L1859" s="29">
        <f t="shared" si="839"/>
        <v>-1.4499999997497071E-4</v>
      </c>
      <c r="M1859" s="10">
        <f t="shared" si="840"/>
        <v>288724.38</v>
      </c>
      <c r="N1859" s="5">
        <f>VLOOKUP(CONCATENATE(A1859,"-6"),'Restated Depr'!$B$6:$G$7674,6,0)</f>
        <v>2.7E-2</v>
      </c>
      <c r="O1859" s="29">
        <f t="shared" si="841"/>
        <v>649.62985500000002</v>
      </c>
      <c r="P1859" s="29">
        <f t="shared" si="842"/>
        <v>0</v>
      </c>
      <c r="Q1859" t="s">
        <v>7819</v>
      </c>
    </row>
    <row r="1860" spans="1:18" hidden="1">
      <c r="A1860" t="s">
        <v>140</v>
      </c>
      <c r="B1860" t="s">
        <v>2308</v>
      </c>
      <c r="C1860" s="224" t="s">
        <v>7842</v>
      </c>
      <c r="D1860" s="221">
        <v>335.02</v>
      </c>
      <c r="E1860" s="324">
        <v>43190</v>
      </c>
      <c r="F1860" s="1">
        <v>288724.38</v>
      </c>
      <c r="G1860" s="5">
        <v>2.7E-2</v>
      </c>
      <c r="H1860" s="298">
        <v>649.63</v>
      </c>
      <c r="I1860" s="10">
        <v>288724.38</v>
      </c>
      <c r="J1860" s="11">
        <f t="shared" si="837"/>
        <v>2.7E-2</v>
      </c>
      <c r="K1860" s="30">
        <f t="shared" si="838"/>
        <v>649.62985500000002</v>
      </c>
      <c r="L1860" s="29">
        <f t="shared" si="839"/>
        <v>-1.4499999997497071E-4</v>
      </c>
      <c r="M1860" s="10">
        <f t="shared" si="840"/>
        <v>288724.38</v>
      </c>
      <c r="N1860" s="5">
        <f>VLOOKUP(CONCATENATE(A1860,"-6"),'Restated Depr'!$B$6:$G$7674,6,0)</f>
        <v>2.7E-2</v>
      </c>
      <c r="O1860" s="29">
        <f t="shared" si="841"/>
        <v>649.62985500000002</v>
      </c>
      <c r="P1860" s="29">
        <f t="shared" si="842"/>
        <v>0</v>
      </c>
      <c r="Q1860" t="s">
        <v>7819</v>
      </c>
    </row>
    <row r="1861" spans="1:18" hidden="1">
      <c r="A1861" t="s">
        <v>140</v>
      </c>
      <c r="B1861" t="s">
        <v>2309</v>
      </c>
      <c r="C1861" s="224" t="s">
        <v>7842</v>
      </c>
      <c r="D1861" s="221">
        <v>335.02</v>
      </c>
      <c r="E1861" s="324">
        <v>43220</v>
      </c>
      <c r="F1861" s="1">
        <v>288724.38</v>
      </c>
      <c r="G1861" s="5">
        <v>2.7E-2</v>
      </c>
      <c r="H1861" s="298">
        <v>649.63</v>
      </c>
      <c r="I1861" s="10">
        <v>288724.38</v>
      </c>
      <c r="J1861" s="11">
        <f t="shared" si="837"/>
        <v>2.7E-2</v>
      </c>
      <c r="K1861" s="30">
        <f t="shared" si="838"/>
        <v>649.62985500000002</v>
      </c>
      <c r="L1861" s="29">
        <f t="shared" si="839"/>
        <v>-1.4499999997497071E-4</v>
      </c>
      <c r="M1861" s="10">
        <f t="shared" si="840"/>
        <v>288724.38</v>
      </c>
      <c r="N1861" s="5">
        <f>VLOOKUP(CONCATENATE(A1861,"-6"),'Restated Depr'!$B$6:$G$7674,6,0)</f>
        <v>2.7E-2</v>
      </c>
      <c r="O1861" s="29">
        <f t="shared" si="841"/>
        <v>649.62985500000002</v>
      </c>
      <c r="P1861" s="29">
        <f t="shared" si="842"/>
        <v>0</v>
      </c>
      <c r="Q1861" t="s">
        <v>7819</v>
      </c>
    </row>
    <row r="1862" spans="1:18" hidden="1">
      <c r="A1862" t="s">
        <v>140</v>
      </c>
      <c r="B1862" t="s">
        <v>2310</v>
      </c>
      <c r="C1862" s="224" t="s">
        <v>7842</v>
      </c>
      <c r="D1862" s="221">
        <v>335.02</v>
      </c>
      <c r="E1862" s="324">
        <v>43251</v>
      </c>
      <c r="F1862" s="1">
        <v>288724.38</v>
      </c>
      <c r="G1862" s="5">
        <v>2.7E-2</v>
      </c>
      <c r="H1862" s="298">
        <v>649.63</v>
      </c>
      <c r="I1862" s="10">
        <v>288724.38</v>
      </c>
      <c r="J1862" s="11">
        <f t="shared" si="837"/>
        <v>2.7E-2</v>
      </c>
      <c r="K1862" s="30">
        <f t="shared" si="838"/>
        <v>649.62985500000002</v>
      </c>
      <c r="L1862" s="29">
        <f t="shared" si="839"/>
        <v>-1.4499999997497071E-4</v>
      </c>
      <c r="M1862" s="10">
        <f t="shared" si="840"/>
        <v>288724.38</v>
      </c>
      <c r="N1862" s="5">
        <f>VLOOKUP(CONCATENATE(A1862,"-6"),'Restated Depr'!$B$6:$G$7674,6,0)</f>
        <v>2.7E-2</v>
      </c>
      <c r="O1862" s="29">
        <f t="shared" si="841"/>
        <v>649.62985500000002</v>
      </c>
      <c r="P1862" s="29">
        <f t="shared" si="842"/>
        <v>0</v>
      </c>
      <c r="Q1862" t="s">
        <v>7819</v>
      </c>
    </row>
    <row r="1863" spans="1:18" hidden="1">
      <c r="A1863" t="s">
        <v>140</v>
      </c>
      <c r="B1863" t="s">
        <v>2311</v>
      </c>
      <c r="C1863" s="224" t="s">
        <v>7842</v>
      </c>
      <c r="D1863" s="221">
        <v>335.02</v>
      </c>
      <c r="E1863" s="324">
        <v>43281</v>
      </c>
      <c r="F1863" s="1">
        <v>288724.38</v>
      </c>
      <c r="G1863" s="5">
        <v>2.7E-2</v>
      </c>
      <c r="H1863" s="298">
        <v>649.63</v>
      </c>
      <c r="I1863" s="10">
        <v>288724.38</v>
      </c>
      <c r="J1863" s="11">
        <f t="shared" si="837"/>
        <v>2.7E-2</v>
      </c>
      <c r="K1863" s="30">
        <f t="shared" si="838"/>
        <v>649.62985500000002</v>
      </c>
      <c r="L1863" s="29">
        <f t="shared" si="839"/>
        <v>-1.4499999997497071E-4</v>
      </c>
      <c r="M1863" s="10">
        <f t="shared" si="840"/>
        <v>288724.38</v>
      </c>
      <c r="N1863" s="5">
        <f>VLOOKUP(CONCATENATE(A1863,"-6"),'Restated Depr'!$B$6:$G$7674,6,0)</f>
        <v>2.7E-2</v>
      </c>
      <c r="O1863" s="29">
        <f t="shared" si="841"/>
        <v>649.62985500000002</v>
      </c>
      <c r="P1863" s="29">
        <f t="shared" si="842"/>
        <v>0</v>
      </c>
      <c r="Q1863" t="s">
        <v>7819</v>
      </c>
      <c r="R1863" s="5"/>
    </row>
    <row r="1864" spans="1:18" ht="15.75" hidden="1" thickBot="1">
      <c r="A1864" t="s">
        <v>140</v>
      </c>
      <c r="C1864" s="224" t="s">
        <v>638</v>
      </c>
      <c r="D1864" s="22"/>
      <c r="E1864" s="323" t="s">
        <v>606</v>
      </c>
      <c r="F1864" s="1"/>
      <c r="G1864" s="5"/>
      <c r="H1864" s="310">
        <f>SUM(H1852:H1863)</f>
        <v>7109.8200000000006</v>
      </c>
      <c r="I1864" s="10"/>
      <c r="J1864" s="10"/>
      <c r="K1864" s="32">
        <f>SUM(K1852:K1863)</f>
        <v>7109.8378575000006</v>
      </c>
      <c r="L1864" s="28">
        <f>SUM(L1852:L1863)</f>
        <v>1.7857500000218351E-2</v>
      </c>
      <c r="M1864" s="10"/>
      <c r="N1864" s="5"/>
      <c r="O1864" s="28">
        <f>SUM(O1852:O1863)</f>
        <v>7795.5582600000007</v>
      </c>
      <c r="P1864" s="28">
        <f>SUM(P1852:P1863)</f>
        <v>685.7204025000002</v>
      </c>
    </row>
    <row r="1865" spans="1:18" hidden="1">
      <c r="A1865" t="s">
        <v>141</v>
      </c>
      <c r="B1865" t="s">
        <v>2312</v>
      </c>
      <c r="C1865" s="224" t="s">
        <v>7842</v>
      </c>
      <c r="D1865" s="221" t="s">
        <v>638</v>
      </c>
      <c r="E1865" s="324">
        <v>42947</v>
      </c>
      <c r="F1865" s="9">
        <v>752239.16</v>
      </c>
      <c r="G1865" s="18">
        <v>1.8E-3</v>
      </c>
      <c r="H1865" s="299">
        <v>112.83999999999999</v>
      </c>
      <c r="I1865" s="15">
        <v>752239.16</v>
      </c>
      <c r="J1865" s="11">
        <f t="shared" ref="J1865:J1876" si="843">G1865</f>
        <v>1.8E-3</v>
      </c>
      <c r="K1865" s="31">
        <f t="shared" ref="K1865:K1876" si="844">I1865*J1865/12</f>
        <v>112.835874</v>
      </c>
      <c r="L1865" s="289">
        <f t="shared" ref="L1865:L1876" si="845">K1865-H1865</f>
        <v>-4.1259999999851971E-3</v>
      </c>
      <c r="M1865" s="15">
        <f t="shared" ref="M1865:M1876" si="846">I1865</f>
        <v>752239.16</v>
      </c>
      <c r="N1865" s="5">
        <f>VLOOKUP(CONCATENATE(A1865,"-6"),'Restated Depr'!$B$6:$G$7674,6,0)</f>
        <v>2.7E-2</v>
      </c>
      <c r="O1865" s="289">
        <f t="shared" ref="O1865:O1876" si="847">M1865*N1865/12</f>
        <v>1692.5381100000002</v>
      </c>
      <c r="P1865" s="289">
        <f t="shared" ref="P1865:P1876" si="848">O1865-K1865</f>
        <v>1579.7022360000001</v>
      </c>
      <c r="Q1865" t="s">
        <v>7819</v>
      </c>
    </row>
    <row r="1866" spans="1:18" hidden="1">
      <c r="A1866" t="s">
        <v>141</v>
      </c>
      <c r="B1866" t="s">
        <v>2313</v>
      </c>
      <c r="C1866" s="224" t="s">
        <v>7842</v>
      </c>
      <c r="D1866" s="221" t="s">
        <v>638</v>
      </c>
      <c r="E1866" s="324">
        <v>42978</v>
      </c>
      <c r="F1866" s="1">
        <v>752239.16</v>
      </c>
      <c r="G1866" s="18">
        <v>1.8E-3</v>
      </c>
      <c r="H1866" s="298">
        <v>112.83999999999999</v>
      </c>
      <c r="I1866" s="10">
        <v>752239.16</v>
      </c>
      <c r="J1866" s="11">
        <f t="shared" si="843"/>
        <v>1.8E-3</v>
      </c>
      <c r="K1866" s="30">
        <f t="shared" si="844"/>
        <v>112.835874</v>
      </c>
      <c r="L1866" s="29">
        <f t="shared" si="845"/>
        <v>-4.1259999999851971E-3</v>
      </c>
      <c r="M1866" s="10">
        <f t="shared" si="846"/>
        <v>752239.16</v>
      </c>
      <c r="N1866" s="5">
        <f>VLOOKUP(CONCATENATE(A1866,"-6"),'Restated Depr'!$B$6:$G$7674,6,0)</f>
        <v>2.7E-2</v>
      </c>
      <c r="O1866" s="29">
        <f t="shared" si="847"/>
        <v>1692.5381100000002</v>
      </c>
      <c r="P1866" s="29">
        <f t="shared" si="848"/>
        <v>1579.7022360000001</v>
      </c>
      <c r="Q1866" t="s">
        <v>7819</v>
      </c>
    </row>
    <row r="1867" spans="1:18" hidden="1">
      <c r="A1867" t="s">
        <v>141</v>
      </c>
      <c r="B1867" t="s">
        <v>2314</v>
      </c>
      <c r="C1867" s="224" t="s">
        <v>7842</v>
      </c>
      <c r="D1867" s="221" t="s">
        <v>638</v>
      </c>
      <c r="E1867" s="324">
        <v>43008</v>
      </c>
      <c r="F1867" s="1">
        <v>752239.16</v>
      </c>
      <c r="G1867" s="18">
        <v>1.8E-3</v>
      </c>
      <c r="H1867" s="298">
        <v>112.83999999999999</v>
      </c>
      <c r="I1867" s="10">
        <v>752239.16</v>
      </c>
      <c r="J1867" s="11">
        <f t="shared" si="843"/>
        <v>1.8E-3</v>
      </c>
      <c r="K1867" s="30">
        <f t="shared" si="844"/>
        <v>112.835874</v>
      </c>
      <c r="L1867" s="29">
        <f t="shared" si="845"/>
        <v>-4.1259999999851971E-3</v>
      </c>
      <c r="M1867" s="10">
        <f t="shared" si="846"/>
        <v>752239.16</v>
      </c>
      <c r="N1867" s="5">
        <f>VLOOKUP(CONCATENATE(A1867,"-6"),'Restated Depr'!$B$6:$G$7674,6,0)</f>
        <v>2.7E-2</v>
      </c>
      <c r="O1867" s="29">
        <f t="shared" si="847"/>
        <v>1692.5381100000002</v>
      </c>
      <c r="P1867" s="29">
        <f t="shared" si="848"/>
        <v>1579.7022360000001</v>
      </c>
      <c r="Q1867" t="s">
        <v>7819</v>
      </c>
    </row>
    <row r="1868" spans="1:18" hidden="1">
      <c r="A1868" t="s">
        <v>141</v>
      </c>
      <c r="B1868" t="s">
        <v>2315</v>
      </c>
      <c r="C1868" s="224" t="s">
        <v>7842</v>
      </c>
      <c r="D1868" s="221" t="s">
        <v>638</v>
      </c>
      <c r="E1868" s="324">
        <v>43039</v>
      </c>
      <c r="F1868" s="1">
        <v>752239.16</v>
      </c>
      <c r="G1868" s="18">
        <v>1.8E-3</v>
      </c>
      <c r="H1868" s="298">
        <v>112.83999999999999</v>
      </c>
      <c r="I1868" s="10">
        <v>752239.16</v>
      </c>
      <c r="J1868" s="11">
        <f t="shared" si="843"/>
        <v>1.8E-3</v>
      </c>
      <c r="K1868" s="30">
        <f t="shared" si="844"/>
        <v>112.835874</v>
      </c>
      <c r="L1868" s="29">
        <f t="shared" si="845"/>
        <v>-4.1259999999851971E-3</v>
      </c>
      <c r="M1868" s="10">
        <f t="shared" si="846"/>
        <v>752239.16</v>
      </c>
      <c r="N1868" s="5">
        <f>VLOOKUP(CONCATENATE(A1868,"-6"),'Restated Depr'!$B$6:$G$7674,6,0)</f>
        <v>2.7E-2</v>
      </c>
      <c r="O1868" s="29">
        <f t="shared" si="847"/>
        <v>1692.5381100000002</v>
      </c>
      <c r="P1868" s="29">
        <f t="shared" si="848"/>
        <v>1579.7022360000001</v>
      </c>
      <c r="Q1868" t="s">
        <v>7819</v>
      </c>
    </row>
    <row r="1869" spans="1:18" hidden="1">
      <c r="A1869" t="s">
        <v>141</v>
      </c>
      <c r="B1869" t="s">
        <v>2316</v>
      </c>
      <c r="C1869" s="224" t="s">
        <v>7842</v>
      </c>
      <c r="D1869" s="221" t="s">
        <v>638</v>
      </c>
      <c r="E1869" s="324">
        <v>43069</v>
      </c>
      <c r="F1869" s="1">
        <v>752239.16</v>
      </c>
      <c r="G1869" s="18">
        <v>1.8E-3</v>
      </c>
      <c r="H1869" s="298">
        <v>112.83999999999999</v>
      </c>
      <c r="I1869" s="10">
        <v>752239.16</v>
      </c>
      <c r="J1869" s="11">
        <f t="shared" si="843"/>
        <v>1.8E-3</v>
      </c>
      <c r="K1869" s="30">
        <f t="shared" si="844"/>
        <v>112.835874</v>
      </c>
      <c r="L1869" s="29">
        <f t="shared" si="845"/>
        <v>-4.1259999999851971E-3</v>
      </c>
      <c r="M1869" s="10">
        <f t="shared" si="846"/>
        <v>752239.16</v>
      </c>
      <c r="N1869" s="5">
        <f>VLOOKUP(CONCATENATE(A1869,"-6"),'Restated Depr'!$B$6:$G$7674,6,0)</f>
        <v>2.7E-2</v>
      </c>
      <c r="O1869" s="29">
        <f t="shared" si="847"/>
        <v>1692.5381100000002</v>
      </c>
      <c r="P1869" s="29">
        <f t="shared" si="848"/>
        <v>1579.7022360000001</v>
      </c>
      <c r="Q1869" t="s">
        <v>7819</v>
      </c>
    </row>
    <row r="1870" spans="1:18" hidden="1">
      <c r="A1870" t="s">
        <v>141</v>
      </c>
      <c r="B1870" t="s">
        <v>2317</v>
      </c>
      <c r="C1870" s="224" t="s">
        <v>7842</v>
      </c>
      <c r="D1870" s="221" t="s">
        <v>638</v>
      </c>
      <c r="E1870" s="324">
        <v>43100</v>
      </c>
      <c r="F1870" s="1">
        <v>752239.16</v>
      </c>
      <c r="G1870" s="18">
        <v>1.23E-2</v>
      </c>
      <c r="H1870" s="298">
        <v>771.04000000000008</v>
      </c>
      <c r="I1870" s="10">
        <v>752239.16</v>
      </c>
      <c r="J1870" s="11">
        <f t="shared" si="843"/>
        <v>1.23E-2</v>
      </c>
      <c r="K1870" s="30">
        <f t="shared" si="844"/>
        <v>771.04513899999995</v>
      </c>
      <c r="L1870" s="29">
        <f t="shared" si="845"/>
        <v>5.1389999998718849E-3</v>
      </c>
      <c r="M1870" s="10">
        <f t="shared" si="846"/>
        <v>752239.16</v>
      </c>
      <c r="N1870" s="5">
        <f>VLOOKUP(CONCATENATE(A1870,"-6"),'Restated Depr'!$B$6:$G$7674,6,0)</f>
        <v>2.7E-2</v>
      </c>
      <c r="O1870" s="29">
        <f t="shared" si="847"/>
        <v>1692.5381100000002</v>
      </c>
      <c r="P1870" s="29">
        <f t="shared" si="848"/>
        <v>921.49297100000024</v>
      </c>
      <c r="Q1870" t="s">
        <v>7819</v>
      </c>
    </row>
    <row r="1871" spans="1:18" hidden="1">
      <c r="A1871" t="s">
        <v>141</v>
      </c>
      <c r="B1871" t="s">
        <v>2318</v>
      </c>
      <c r="C1871" s="224" t="s">
        <v>7842</v>
      </c>
      <c r="D1871" s="221" t="s">
        <v>638</v>
      </c>
      <c r="E1871" s="324">
        <v>43131</v>
      </c>
      <c r="F1871" s="1">
        <v>752239.16</v>
      </c>
      <c r="G1871" s="5">
        <v>2.7E-2</v>
      </c>
      <c r="H1871" s="298">
        <v>1692.54</v>
      </c>
      <c r="I1871" s="10">
        <v>752239.16</v>
      </c>
      <c r="J1871" s="11">
        <f t="shared" si="843"/>
        <v>2.7E-2</v>
      </c>
      <c r="K1871" s="30">
        <f t="shared" si="844"/>
        <v>1692.5381100000002</v>
      </c>
      <c r="L1871" s="29">
        <f t="shared" si="845"/>
        <v>-1.8899999997756822E-3</v>
      </c>
      <c r="M1871" s="10">
        <f t="shared" si="846"/>
        <v>752239.16</v>
      </c>
      <c r="N1871" s="5">
        <f>VLOOKUP(CONCATENATE(A1871,"-6"),'Restated Depr'!$B$6:$G$7674,6,0)</f>
        <v>2.7E-2</v>
      </c>
      <c r="O1871" s="29">
        <f t="shared" si="847"/>
        <v>1692.5381100000002</v>
      </c>
      <c r="P1871" s="29">
        <f t="shared" si="848"/>
        <v>0</v>
      </c>
      <c r="Q1871" t="s">
        <v>7819</v>
      </c>
    </row>
    <row r="1872" spans="1:18" hidden="1">
      <c r="A1872" t="s">
        <v>141</v>
      </c>
      <c r="B1872" t="s">
        <v>2319</v>
      </c>
      <c r="C1872" s="224" t="s">
        <v>7842</v>
      </c>
      <c r="D1872" s="221" t="s">
        <v>638</v>
      </c>
      <c r="E1872" s="324">
        <v>43159</v>
      </c>
      <c r="F1872" s="1">
        <v>752239.16</v>
      </c>
      <c r="G1872" s="5">
        <v>2.7E-2</v>
      </c>
      <c r="H1872" s="298">
        <v>1692.54</v>
      </c>
      <c r="I1872" s="10">
        <v>752239.16</v>
      </c>
      <c r="J1872" s="11">
        <f t="shared" si="843"/>
        <v>2.7E-2</v>
      </c>
      <c r="K1872" s="30">
        <f t="shared" si="844"/>
        <v>1692.5381100000002</v>
      </c>
      <c r="L1872" s="29">
        <f t="shared" si="845"/>
        <v>-1.8899999997756822E-3</v>
      </c>
      <c r="M1872" s="10">
        <f t="shared" si="846"/>
        <v>752239.16</v>
      </c>
      <c r="N1872" s="5">
        <f>VLOOKUP(CONCATENATE(A1872,"-6"),'Restated Depr'!$B$6:$G$7674,6,0)</f>
        <v>2.7E-2</v>
      </c>
      <c r="O1872" s="29">
        <f t="shared" si="847"/>
        <v>1692.5381100000002</v>
      </c>
      <c r="P1872" s="29">
        <f t="shared" si="848"/>
        <v>0</v>
      </c>
      <c r="Q1872" t="s">
        <v>7819</v>
      </c>
    </row>
    <row r="1873" spans="1:18" hidden="1">
      <c r="A1873" t="s">
        <v>141</v>
      </c>
      <c r="B1873" t="s">
        <v>2320</v>
      </c>
      <c r="C1873" s="224" t="s">
        <v>7842</v>
      </c>
      <c r="D1873" s="221" t="s">
        <v>638</v>
      </c>
      <c r="E1873" s="324">
        <v>43190</v>
      </c>
      <c r="F1873" s="1">
        <v>752239.16</v>
      </c>
      <c r="G1873" s="5">
        <v>2.7E-2</v>
      </c>
      <c r="H1873" s="298">
        <v>1692.54</v>
      </c>
      <c r="I1873" s="10">
        <v>752239.16</v>
      </c>
      <c r="J1873" s="11">
        <f t="shared" si="843"/>
        <v>2.7E-2</v>
      </c>
      <c r="K1873" s="30">
        <f t="shared" si="844"/>
        <v>1692.5381100000002</v>
      </c>
      <c r="L1873" s="29">
        <f t="shared" si="845"/>
        <v>-1.8899999997756822E-3</v>
      </c>
      <c r="M1873" s="10">
        <f t="shared" si="846"/>
        <v>752239.16</v>
      </c>
      <c r="N1873" s="5">
        <f>VLOOKUP(CONCATENATE(A1873,"-6"),'Restated Depr'!$B$6:$G$7674,6,0)</f>
        <v>2.7E-2</v>
      </c>
      <c r="O1873" s="29">
        <f t="shared" si="847"/>
        <v>1692.5381100000002</v>
      </c>
      <c r="P1873" s="29">
        <f t="shared" si="848"/>
        <v>0</v>
      </c>
      <c r="Q1873" t="s">
        <v>7819</v>
      </c>
    </row>
    <row r="1874" spans="1:18" hidden="1">
      <c r="A1874" t="s">
        <v>141</v>
      </c>
      <c r="B1874" t="s">
        <v>2321</v>
      </c>
      <c r="C1874" s="224" t="s">
        <v>7842</v>
      </c>
      <c r="D1874" s="221" t="s">
        <v>638</v>
      </c>
      <c r="E1874" s="324">
        <v>43220</v>
      </c>
      <c r="F1874" s="1">
        <v>752239.16</v>
      </c>
      <c r="G1874" s="5">
        <v>2.7E-2</v>
      </c>
      <c r="H1874" s="298">
        <v>1692.54</v>
      </c>
      <c r="I1874" s="10">
        <v>752239.16</v>
      </c>
      <c r="J1874" s="11">
        <f t="shared" si="843"/>
        <v>2.7E-2</v>
      </c>
      <c r="K1874" s="30">
        <f t="shared" si="844"/>
        <v>1692.5381100000002</v>
      </c>
      <c r="L1874" s="29">
        <f t="shared" si="845"/>
        <v>-1.8899999997756822E-3</v>
      </c>
      <c r="M1874" s="10">
        <f t="shared" si="846"/>
        <v>752239.16</v>
      </c>
      <c r="N1874" s="5">
        <f>VLOOKUP(CONCATENATE(A1874,"-6"),'Restated Depr'!$B$6:$G$7674,6,0)</f>
        <v>2.7E-2</v>
      </c>
      <c r="O1874" s="29">
        <f t="shared" si="847"/>
        <v>1692.5381100000002</v>
      </c>
      <c r="P1874" s="29">
        <f t="shared" si="848"/>
        <v>0</v>
      </c>
      <c r="Q1874" t="s">
        <v>7819</v>
      </c>
    </row>
    <row r="1875" spans="1:18" hidden="1">
      <c r="A1875" t="s">
        <v>141</v>
      </c>
      <c r="B1875" t="s">
        <v>2322</v>
      </c>
      <c r="C1875" s="224" t="s">
        <v>7842</v>
      </c>
      <c r="D1875" s="221" t="s">
        <v>638</v>
      </c>
      <c r="E1875" s="324">
        <v>43251</v>
      </c>
      <c r="F1875" s="1">
        <v>752239.16</v>
      </c>
      <c r="G1875" s="5">
        <v>2.7E-2</v>
      </c>
      <c r="H1875" s="298">
        <v>1692.54</v>
      </c>
      <c r="I1875" s="10">
        <v>752239.16</v>
      </c>
      <c r="J1875" s="11">
        <f t="shared" si="843"/>
        <v>2.7E-2</v>
      </c>
      <c r="K1875" s="30">
        <f t="shared" si="844"/>
        <v>1692.5381100000002</v>
      </c>
      <c r="L1875" s="29">
        <f t="shared" si="845"/>
        <v>-1.8899999997756822E-3</v>
      </c>
      <c r="M1875" s="10">
        <f t="shared" si="846"/>
        <v>752239.16</v>
      </c>
      <c r="N1875" s="5">
        <f>VLOOKUP(CONCATENATE(A1875,"-6"),'Restated Depr'!$B$6:$G$7674,6,0)</f>
        <v>2.7E-2</v>
      </c>
      <c r="O1875" s="29">
        <f t="shared" si="847"/>
        <v>1692.5381100000002</v>
      </c>
      <c r="P1875" s="29">
        <f t="shared" si="848"/>
        <v>0</v>
      </c>
      <c r="Q1875" t="s">
        <v>7819</v>
      </c>
    </row>
    <row r="1876" spans="1:18" hidden="1">
      <c r="A1876" t="s">
        <v>141</v>
      </c>
      <c r="B1876" t="s">
        <v>2323</v>
      </c>
      <c r="C1876" s="224" t="s">
        <v>7842</v>
      </c>
      <c r="D1876" s="221" t="s">
        <v>638</v>
      </c>
      <c r="E1876" s="324">
        <v>43281</v>
      </c>
      <c r="F1876" s="1">
        <v>752239.16</v>
      </c>
      <c r="G1876" s="5">
        <v>2.7E-2</v>
      </c>
      <c r="H1876" s="298">
        <v>1692.54</v>
      </c>
      <c r="I1876" s="10">
        <v>752239.16</v>
      </c>
      <c r="J1876" s="11">
        <f t="shared" si="843"/>
        <v>2.7E-2</v>
      </c>
      <c r="K1876" s="30">
        <f t="shared" si="844"/>
        <v>1692.5381100000002</v>
      </c>
      <c r="L1876" s="29">
        <f t="shared" si="845"/>
        <v>-1.8899999997756822E-3</v>
      </c>
      <c r="M1876" s="10">
        <f t="shared" si="846"/>
        <v>752239.16</v>
      </c>
      <c r="N1876" s="5">
        <f>VLOOKUP(CONCATENATE(A1876,"-6"),'Restated Depr'!$B$6:$G$7674,6,0)</f>
        <v>2.7E-2</v>
      </c>
      <c r="O1876" s="29">
        <f t="shared" si="847"/>
        <v>1692.5381100000002</v>
      </c>
      <c r="P1876" s="29">
        <f t="shared" si="848"/>
        <v>0</v>
      </c>
      <c r="Q1876" t="s">
        <v>7819</v>
      </c>
      <c r="R1876" s="5"/>
    </row>
    <row r="1877" spans="1:18" ht="15.75" hidden="1" thickBot="1">
      <c r="A1877" t="s">
        <v>141</v>
      </c>
      <c r="C1877" s="224" t="s">
        <v>638</v>
      </c>
      <c r="D1877" s="22"/>
      <c r="E1877" s="323" t="s">
        <v>606</v>
      </c>
      <c r="F1877" s="1"/>
      <c r="G1877" s="5"/>
      <c r="H1877" s="310">
        <f>SUM(H1865:H1876)</f>
        <v>11490.48</v>
      </c>
      <c r="I1877" s="10"/>
      <c r="J1877" s="10"/>
      <c r="K1877" s="32">
        <f>SUM(K1865:K1876)</f>
        <v>11490.453169</v>
      </c>
      <c r="L1877" s="28">
        <f>SUM(L1865:L1876)</f>
        <v>-2.6830999998708194E-2</v>
      </c>
      <c r="M1877" s="10"/>
      <c r="N1877" s="5"/>
      <c r="O1877" s="28">
        <f>SUM(O1865:O1876)</f>
        <v>20310.457320000001</v>
      </c>
      <c r="P1877" s="28">
        <f>SUM(P1865:P1876)</f>
        <v>8820.004151000001</v>
      </c>
    </row>
    <row r="1878" spans="1:18" hidden="1">
      <c r="A1878" t="s">
        <v>142</v>
      </c>
      <c r="B1878" t="s">
        <v>2324</v>
      </c>
      <c r="C1878" s="224" t="s">
        <v>7842</v>
      </c>
      <c r="D1878" s="221" t="s">
        <v>638</v>
      </c>
      <c r="E1878" s="324">
        <v>42947</v>
      </c>
      <c r="F1878" s="9">
        <v>6971816.9199999999</v>
      </c>
      <c r="G1878" s="18">
        <v>2.1899999999999999E-2</v>
      </c>
      <c r="H1878" s="299">
        <v>12723.57</v>
      </c>
      <c r="I1878" s="15">
        <v>6971816.9199999999</v>
      </c>
      <c r="J1878" s="11">
        <f t="shared" ref="J1878:J1889" si="849">G1878</f>
        <v>2.1899999999999999E-2</v>
      </c>
      <c r="K1878" s="31">
        <f t="shared" ref="K1878:K1889" si="850">I1878*J1878/12</f>
        <v>12723.565879</v>
      </c>
      <c r="L1878" s="289">
        <f t="shared" ref="L1878:L1889" si="851">K1878-H1878</f>
        <v>-4.1209999999409774E-3</v>
      </c>
      <c r="M1878" s="15">
        <f t="shared" ref="M1878:M1889" si="852">I1878</f>
        <v>6971816.9199999999</v>
      </c>
      <c r="N1878" s="5">
        <f>VLOOKUP(CONCATENATE(A1878,"-6"),'Restated Depr'!$B$6:$G$7674,6,0)</f>
        <v>2.7E-2</v>
      </c>
      <c r="O1878" s="289">
        <f t="shared" ref="O1878:O1889" si="853">M1878*N1878/12</f>
        <v>15686.58807</v>
      </c>
      <c r="P1878" s="289">
        <f t="shared" ref="P1878:P1889" si="854">O1878-K1878</f>
        <v>2963.022191</v>
      </c>
      <c r="Q1878" t="s">
        <v>7819</v>
      </c>
    </row>
    <row r="1879" spans="1:18" hidden="1">
      <c r="A1879" t="s">
        <v>142</v>
      </c>
      <c r="B1879" t="s">
        <v>2325</v>
      </c>
      <c r="C1879" s="224" t="s">
        <v>7842</v>
      </c>
      <c r="D1879" s="221" t="s">
        <v>638</v>
      </c>
      <c r="E1879" s="324">
        <v>42978</v>
      </c>
      <c r="F1879" s="1">
        <v>6971816.9199999999</v>
      </c>
      <c r="G1879" s="18">
        <v>2.1899999999999999E-2</v>
      </c>
      <c r="H1879" s="298">
        <v>12723.57</v>
      </c>
      <c r="I1879" s="10">
        <v>6971816.9199999999</v>
      </c>
      <c r="J1879" s="11">
        <f t="shared" si="849"/>
        <v>2.1899999999999999E-2</v>
      </c>
      <c r="K1879" s="30">
        <f t="shared" si="850"/>
        <v>12723.565879</v>
      </c>
      <c r="L1879" s="29">
        <f t="shared" si="851"/>
        <v>-4.1209999999409774E-3</v>
      </c>
      <c r="M1879" s="10">
        <f t="shared" si="852"/>
        <v>6971816.9199999999</v>
      </c>
      <c r="N1879" s="5">
        <f>VLOOKUP(CONCATENATE(A1879,"-6"),'Restated Depr'!$B$6:$G$7674,6,0)</f>
        <v>2.7E-2</v>
      </c>
      <c r="O1879" s="29">
        <f t="shared" si="853"/>
        <v>15686.58807</v>
      </c>
      <c r="P1879" s="29">
        <f t="shared" si="854"/>
        <v>2963.022191</v>
      </c>
      <c r="Q1879" t="s">
        <v>7819</v>
      </c>
    </row>
    <row r="1880" spans="1:18" hidden="1">
      <c r="A1880" t="s">
        <v>142</v>
      </c>
      <c r="B1880" t="s">
        <v>2326</v>
      </c>
      <c r="C1880" s="224" t="s">
        <v>7842</v>
      </c>
      <c r="D1880" s="221" t="s">
        <v>638</v>
      </c>
      <c r="E1880" s="324">
        <v>43008</v>
      </c>
      <c r="F1880" s="1">
        <v>6971816.9199999999</v>
      </c>
      <c r="G1880" s="18">
        <v>2.1899999999999999E-2</v>
      </c>
      <c r="H1880" s="298">
        <v>12723.57</v>
      </c>
      <c r="I1880" s="10">
        <v>6971816.9199999999</v>
      </c>
      <c r="J1880" s="11">
        <f t="shared" si="849"/>
        <v>2.1899999999999999E-2</v>
      </c>
      <c r="K1880" s="30">
        <f t="shared" si="850"/>
        <v>12723.565879</v>
      </c>
      <c r="L1880" s="29">
        <f t="shared" si="851"/>
        <v>-4.1209999999409774E-3</v>
      </c>
      <c r="M1880" s="10">
        <f t="shared" si="852"/>
        <v>6971816.9199999999</v>
      </c>
      <c r="N1880" s="5">
        <f>VLOOKUP(CONCATENATE(A1880,"-6"),'Restated Depr'!$B$6:$G$7674,6,0)</f>
        <v>2.7E-2</v>
      </c>
      <c r="O1880" s="29">
        <f t="shared" si="853"/>
        <v>15686.58807</v>
      </c>
      <c r="P1880" s="29">
        <f t="shared" si="854"/>
        <v>2963.022191</v>
      </c>
      <c r="Q1880" t="s">
        <v>7819</v>
      </c>
    </row>
    <row r="1881" spans="1:18" hidden="1">
      <c r="A1881" t="s">
        <v>142</v>
      </c>
      <c r="B1881" t="s">
        <v>2327</v>
      </c>
      <c r="C1881" s="224" t="s">
        <v>7842</v>
      </c>
      <c r="D1881" s="221" t="s">
        <v>638</v>
      </c>
      <c r="E1881" s="324">
        <v>43039</v>
      </c>
      <c r="F1881" s="1">
        <v>6971816.9199999999</v>
      </c>
      <c r="G1881" s="18">
        <v>2.1899999999999999E-2</v>
      </c>
      <c r="H1881" s="298">
        <v>12723.57</v>
      </c>
      <c r="I1881" s="10">
        <v>6971816.9199999999</v>
      </c>
      <c r="J1881" s="11">
        <f t="shared" si="849"/>
        <v>2.1899999999999999E-2</v>
      </c>
      <c r="K1881" s="30">
        <f t="shared" si="850"/>
        <v>12723.565879</v>
      </c>
      <c r="L1881" s="29">
        <f t="shared" si="851"/>
        <v>-4.1209999999409774E-3</v>
      </c>
      <c r="M1881" s="10">
        <f t="shared" si="852"/>
        <v>6971816.9199999999</v>
      </c>
      <c r="N1881" s="5">
        <f>VLOOKUP(CONCATENATE(A1881,"-6"),'Restated Depr'!$B$6:$G$7674,6,0)</f>
        <v>2.7E-2</v>
      </c>
      <c r="O1881" s="29">
        <f t="shared" si="853"/>
        <v>15686.58807</v>
      </c>
      <c r="P1881" s="29">
        <f t="shared" si="854"/>
        <v>2963.022191</v>
      </c>
      <c r="Q1881" t="s">
        <v>7819</v>
      </c>
    </row>
    <row r="1882" spans="1:18" hidden="1">
      <c r="A1882" t="s">
        <v>142</v>
      </c>
      <c r="B1882" t="s">
        <v>2328</v>
      </c>
      <c r="C1882" s="224" t="s">
        <v>7842</v>
      </c>
      <c r="D1882" s="221" t="s">
        <v>638</v>
      </c>
      <c r="E1882" s="324">
        <v>43069</v>
      </c>
      <c r="F1882" s="1">
        <v>6971816.9199999999</v>
      </c>
      <c r="G1882" s="18">
        <v>2.1899999999999999E-2</v>
      </c>
      <c r="H1882" s="298">
        <v>12723.57</v>
      </c>
      <c r="I1882" s="10">
        <v>6971816.9199999999</v>
      </c>
      <c r="J1882" s="11">
        <f t="shared" si="849"/>
        <v>2.1899999999999999E-2</v>
      </c>
      <c r="K1882" s="30">
        <f t="shared" si="850"/>
        <v>12723.565879</v>
      </c>
      <c r="L1882" s="29">
        <f t="shared" si="851"/>
        <v>-4.1209999999409774E-3</v>
      </c>
      <c r="M1882" s="10">
        <f t="shared" si="852"/>
        <v>6971816.9199999999</v>
      </c>
      <c r="N1882" s="5">
        <f>VLOOKUP(CONCATENATE(A1882,"-6"),'Restated Depr'!$B$6:$G$7674,6,0)</f>
        <v>2.7E-2</v>
      </c>
      <c r="O1882" s="29">
        <f t="shared" si="853"/>
        <v>15686.58807</v>
      </c>
      <c r="P1882" s="29">
        <f t="shared" si="854"/>
        <v>2963.022191</v>
      </c>
      <c r="Q1882" t="s">
        <v>7819</v>
      </c>
    </row>
    <row r="1883" spans="1:18" hidden="1">
      <c r="A1883" t="s">
        <v>142</v>
      </c>
      <c r="B1883" t="s">
        <v>2329</v>
      </c>
      <c r="C1883" s="224" t="s">
        <v>7842</v>
      </c>
      <c r="D1883" s="221" t="s">
        <v>638</v>
      </c>
      <c r="E1883" s="324">
        <v>43100</v>
      </c>
      <c r="F1883" s="1">
        <v>6971816.9199999999</v>
      </c>
      <c r="G1883" s="18">
        <v>2.4E-2</v>
      </c>
      <c r="H1883" s="298">
        <v>13943.63</v>
      </c>
      <c r="I1883" s="10">
        <v>6971816.9199999999</v>
      </c>
      <c r="J1883" s="11">
        <f t="shared" si="849"/>
        <v>2.4E-2</v>
      </c>
      <c r="K1883" s="30">
        <f t="shared" si="850"/>
        <v>13943.63384</v>
      </c>
      <c r="L1883" s="29">
        <f t="shared" si="851"/>
        <v>3.8400000012188684E-3</v>
      </c>
      <c r="M1883" s="10">
        <f t="shared" si="852"/>
        <v>6971816.9199999999</v>
      </c>
      <c r="N1883" s="5">
        <f>VLOOKUP(CONCATENATE(A1883,"-6"),'Restated Depr'!$B$6:$G$7674,6,0)</f>
        <v>2.7E-2</v>
      </c>
      <c r="O1883" s="29">
        <f t="shared" si="853"/>
        <v>15686.58807</v>
      </c>
      <c r="P1883" s="29">
        <f t="shared" si="854"/>
        <v>1742.9542299999994</v>
      </c>
      <c r="Q1883" t="s">
        <v>7819</v>
      </c>
    </row>
    <row r="1884" spans="1:18" hidden="1">
      <c r="A1884" t="s">
        <v>142</v>
      </c>
      <c r="B1884" t="s">
        <v>2330</v>
      </c>
      <c r="C1884" s="224" t="s">
        <v>7842</v>
      </c>
      <c r="D1884" s="221" t="s">
        <v>638</v>
      </c>
      <c r="E1884" s="324">
        <v>43131</v>
      </c>
      <c r="F1884" s="1">
        <v>6971816.9199999999</v>
      </c>
      <c r="G1884" s="5">
        <v>2.7E-2</v>
      </c>
      <c r="H1884" s="298">
        <v>15686.58</v>
      </c>
      <c r="I1884" s="10">
        <v>6971816.9199999999</v>
      </c>
      <c r="J1884" s="11">
        <f t="shared" si="849"/>
        <v>2.7E-2</v>
      </c>
      <c r="K1884" s="30">
        <f t="shared" si="850"/>
        <v>15686.58807</v>
      </c>
      <c r="L1884" s="29">
        <f t="shared" si="851"/>
        <v>8.0699999998614658E-3</v>
      </c>
      <c r="M1884" s="10">
        <f t="shared" si="852"/>
        <v>6971816.9199999999</v>
      </c>
      <c r="N1884" s="5">
        <f>VLOOKUP(CONCATENATE(A1884,"-6"),'Restated Depr'!$B$6:$G$7674,6,0)</f>
        <v>2.7E-2</v>
      </c>
      <c r="O1884" s="29">
        <f t="shared" si="853"/>
        <v>15686.58807</v>
      </c>
      <c r="P1884" s="29">
        <f t="shared" si="854"/>
        <v>0</v>
      </c>
      <c r="Q1884" t="s">
        <v>7819</v>
      </c>
    </row>
    <row r="1885" spans="1:18" hidden="1">
      <c r="A1885" t="s">
        <v>142</v>
      </c>
      <c r="B1885" t="s">
        <v>2331</v>
      </c>
      <c r="C1885" s="224" t="s">
        <v>7842</v>
      </c>
      <c r="D1885" s="221" t="s">
        <v>638</v>
      </c>
      <c r="E1885" s="324">
        <v>43159</v>
      </c>
      <c r="F1885" s="1">
        <v>6971816.9199999999</v>
      </c>
      <c r="G1885" s="5">
        <v>2.7E-2</v>
      </c>
      <c r="H1885" s="298">
        <v>15686.58</v>
      </c>
      <c r="I1885" s="10">
        <v>6971816.9199999999</v>
      </c>
      <c r="J1885" s="11">
        <f t="shared" si="849"/>
        <v>2.7E-2</v>
      </c>
      <c r="K1885" s="30">
        <f t="shared" si="850"/>
        <v>15686.58807</v>
      </c>
      <c r="L1885" s="29">
        <f t="shared" si="851"/>
        <v>8.0699999998614658E-3</v>
      </c>
      <c r="M1885" s="10">
        <f t="shared" si="852"/>
        <v>6971816.9199999999</v>
      </c>
      <c r="N1885" s="5">
        <f>VLOOKUP(CONCATENATE(A1885,"-6"),'Restated Depr'!$B$6:$G$7674,6,0)</f>
        <v>2.7E-2</v>
      </c>
      <c r="O1885" s="29">
        <f t="shared" si="853"/>
        <v>15686.58807</v>
      </c>
      <c r="P1885" s="29">
        <f t="shared" si="854"/>
        <v>0</v>
      </c>
      <c r="Q1885" t="s">
        <v>7819</v>
      </c>
    </row>
    <row r="1886" spans="1:18" hidden="1">
      <c r="A1886" t="s">
        <v>142</v>
      </c>
      <c r="B1886" t="s">
        <v>2332</v>
      </c>
      <c r="C1886" s="224" t="s">
        <v>7842</v>
      </c>
      <c r="D1886" s="221" t="s">
        <v>638</v>
      </c>
      <c r="E1886" s="324">
        <v>43190</v>
      </c>
      <c r="F1886" s="1">
        <v>6971816.9199999999</v>
      </c>
      <c r="G1886" s="5">
        <v>2.7E-2</v>
      </c>
      <c r="H1886" s="298">
        <v>15686.58</v>
      </c>
      <c r="I1886" s="10">
        <v>6971816.9199999999</v>
      </c>
      <c r="J1886" s="11">
        <f t="shared" si="849"/>
        <v>2.7E-2</v>
      </c>
      <c r="K1886" s="30">
        <f t="shared" si="850"/>
        <v>15686.58807</v>
      </c>
      <c r="L1886" s="29">
        <f t="shared" si="851"/>
        <v>8.0699999998614658E-3</v>
      </c>
      <c r="M1886" s="10">
        <f t="shared" si="852"/>
        <v>6971816.9199999999</v>
      </c>
      <c r="N1886" s="5">
        <f>VLOOKUP(CONCATENATE(A1886,"-6"),'Restated Depr'!$B$6:$G$7674,6,0)</f>
        <v>2.7E-2</v>
      </c>
      <c r="O1886" s="29">
        <f t="shared" si="853"/>
        <v>15686.58807</v>
      </c>
      <c r="P1886" s="29">
        <f t="shared" si="854"/>
        <v>0</v>
      </c>
      <c r="Q1886" t="s">
        <v>7819</v>
      </c>
    </row>
    <row r="1887" spans="1:18" hidden="1">
      <c r="A1887" t="s">
        <v>142</v>
      </c>
      <c r="B1887" t="s">
        <v>2333</v>
      </c>
      <c r="C1887" s="224" t="s">
        <v>7842</v>
      </c>
      <c r="D1887" s="221" t="s">
        <v>638</v>
      </c>
      <c r="E1887" s="324">
        <v>43220</v>
      </c>
      <c r="F1887" s="1">
        <v>6971816.9199999999</v>
      </c>
      <c r="G1887" s="5">
        <v>2.7E-2</v>
      </c>
      <c r="H1887" s="298">
        <v>15686.58</v>
      </c>
      <c r="I1887" s="10">
        <v>6971816.9199999999</v>
      </c>
      <c r="J1887" s="11">
        <f t="shared" si="849"/>
        <v>2.7E-2</v>
      </c>
      <c r="K1887" s="30">
        <f t="shared" si="850"/>
        <v>15686.58807</v>
      </c>
      <c r="L1887" s="29">
        <f t="shared" si="851"/>
        <v>8.0699999998614658E-3</v>
      </c>
      <c r="M1887" s="10">
        <f t="shared" si="852"/>
        <v>6971816.9199999999</v>
      </c>
      <c r="N1887" s="5">
        <f>VLOOKUP(CONCATENATE(A1887,"-6"),'Restated Depr'!$B$6:$G$7674,6,0)</f>
        <v>2.7E-2</v>
      </c>
      <c r="O1887" s="29">
        <f t="shared" si="853"/>
        <v>15686.58807</v>
      </c>
      <c r="P1887" s="29">
        <f t="shared" si="854"/>
        <v>0</v>
      </c>
      <c r="Q1887" t="s">
        <v>7819</v>
      </c>
    </row>
    <row r="1888" spans="1:18" hidden="1">
      <c r="A1888" t="s">
        <v>142</v>
      </c>
      <c r="B1888" t="s">
        <v>2334</v>
      </c>
      <c r="C1888" s="224" t="s">
        <v>7842</v>
      </c>
      <c r="D1888" s="221" t="s">
        <v>638</v>
      </c>
      <c r="E1888" s="324">
        <v>43251</v>
      </c>
      <c r="F1888" s="1">
        <v>6971816.9199999999</v>
      </c>
      <c r="G1888" s="5">
        <v>2.7E-2</v>
      </c>
      <c r="H1888" s="298">
        <v>15686.58</v>
      </c>
      <c r="I1888" s="10">
        <v>6971816.9199999999</v>
      </c>
      <c r="J1888" s="11">
        <f t="shared" si="849"/>
        <v>2.7E-2</v>
      </c>
      <c r="K1888" s="30">
        <f t="shared" si="850"/>
        <v>15686.58807</v>
      </c>
      <c r="L1888" s="29">
        <f t="shared" si="851"/>
        <v>8.0699999998614658E-3</v>
      </c>
      <c r="M1888" s="10">
        <f t="shared" si="852"/>
        <v>6971816.9199999999</v>
      </c>
      <c r="N1888" s="5">
        <f>VLOOKUP(CONCATENATE(A1888,"-6"),'Restated Depr'!$B$6:$G$7674,6,0)</f>
        <v>2.7E-2</v>
      </c>
      <c r="O1888" s="29">
        <f t="shared" si="853"/>
        <v>15686.58807</v>
      </c>
      <c r="P1888" s="29">
        <f t="shared" si="854"/>
        <v>0</v>
      </c>
      <c r="Q1888" t="s">
        <v>7819</v>
      </c>
    </row>
    <row r="1889" spans="1:18" hidden="1">
      <c r="A1889" t="s">
        <v>142</v>
      </c>
      <c r="B1889" t="s">
        <v>2335</v>
      </c>
      <c r="C1889" s="224" t="s">
        <v>7842</v>
      </c>
      <c r="D1889" s="221" t="s">
        <v>638</v>
      </c>
      <c r="E1889" s="324">
        <v>43281</v>
      </c>
      <c r="F1889" s="1">
        <v>6971816.9199999999</v>
      </c>
      <c r="G1889" s="5">
        <v>2.7E-2</v>
      </c>
      <c r="H1889" s="298">
        <v>15686.58</v>
      </c>
      <c r="I1889" s="10">
        <v>6971816.9199999999</v>
      </c>
      <c r="J1889" s="11">
        <f t="shared" si="849"/>
        <v>2.7E-2</v>
      </c>
      <c r="K1889" s="30">
        <f t="shared" si="850"/>
        <v>15686.58807</v>
      </c>
      <c r="L1889" s="29">
        <f t="shared" si="851"/>
        <v>8.0699999998614658E-3</v>
      </c>
      <c r="M1889" s="10">
        <f t="shared" si="852"/>
        <v>6971816.9199999999</v>
      </c>
      <c r="N1889" s="5">
        <f>VLOOKUP(CONCATENATE(A1889,"-6"),'Restated Depr'!$B$6:$G$7674,6,0)</f>
        <v>2.7E-2</v>
      </c>
      <c r="O1889" s="29">
        <f t="shared" si="853"/>
        <v>15686.58807</v>
      </c>
      <c r="P1889" s="29">
        <f t="shared" si="854"/>
        <v>0</v>
      </c>
      <c r="Q1889" t="s">
        <v>7819</v>
      </c>
      <c r="R1889" s="5"/>
    </row>
    <row r="1890" spans="1:18" ht="15.75" hidden="1" thickBot="1">
      <c r="A1890" t="s">
        <v>142</v>
      </c>
      <c r="C1890" s="224" t="s">
        <v>638</v>
      </c>
      <c r="D1890" s="22"/>
      <c r="E1890" s="323" t="s">
        <v>606</v>
      </c>
      <c r="F1890" s="1"/>
      <c r="G1890" s="5"/>
      <c r="H1890" s="310">
        <f>SUM(H1878:H1889)</f>
        <v>171680.95999999996</v>
      </c>
      <c r="I1890" s="10"/>
      <c r="J1890" s="10"/>
      <c r="K1890" s="32">
        <f>SUM(K1878:K1889)</f>
        <v>171680.99165499999</v>
      </c>
      <c r="L1890" s="28">
        <f>SUM(L1878:L1889)</f>
        <v>3.1655000000682776E-2</v>
      </c>
      <c r="M1890" s="10"/>
      <c r="N1890" s="5"/>
      <c r="O1890" s="28">
        <f>SUM(O1878:O1889)</f>
        <v>188239.05684</v>
      </c>
      <c r="P1890" s="28">
        <f>SUM(P1878:P1889)</f>
        <v>16558.065184999999</v>
      </c>
    </row>
    <row r="1891" spans="1:18" hidden="1">
      <c r="A1891" t="s">
        <v>143</v>
      </c>
      <c r="B1891" t="s">
        <v>2336</v>
      </c>
      <c r="C1891" s="224" t="s">
        <v>7842</v>
      </c>
      <c r="D1891" s="221">
        <v>335.04</v>
      </c>
      <c r="E1891" s="324">
        <v>42947</v>
      </c>
      <c r="F1891" s="9">
        <v>1452358.78</v>
      </c>
      <c r="G1891" s="18">
        <v>3.1899999999999998E-2</v>
      </c>
      <c r="H1891" s="299">
        <v>3860.85</v>
      </c>
      <c r="I1891" s="15">
        <v>1479906.95</v>
      </c>
      <c r="J1891" s="11">
        <f t="shared" ref="J1891:J1902" si="855">G1891</f>
        <v>3.1899999999999998E-2</v>
      </c>
      <c r="K1891" s="31">
        <f t="shared" ref="K1891:K1902" si="856">I1891*J1891/12</f>
        <v>3934.0859754166663</v>
      </c>
      <c r="L1891" s="289">
        <f t="shared" ref="L1891:L1902" si="857">K1891-H1891</f>
        <v>73.235975416666406</v>
      </c>
      <c r="M1891" s="15">
        <f t="shared" ref="M1891:M1902" si="858">I1891</f>
        <v>1479906.95</v>
      </c>
      <c r="N1891" s="5">
        <f>VLOOKUP(CONCATENATE(A1891,"-6"),'Restated Depr'!$B$6:$G$7674,6,0)</f>
        <v>3.6199999999999996E-2</v>
      </c>
      <c r="O1891" s="289">
        <f t="shared" ref="O1891:O1902" si="859">M1891*N1891/12</f>
        <v>4464.3859658333322</v>
      </c>
      <c r="P1891" s="289">
        <f t="shared" ref="P1891:P1902" si="860">O1891-K1891</f>
        <v>530.29999041666588</v>
      </c>
      <c r="Q1891" t="s">
        <v>7819</v>
      </c>
    </row>
    <row r="1892" spans="1:18" hidden="1">
      <c r="A1892" t="s">
        <v>143</v>
      </c>
      <c r="B1892" t="s">
        <v>2337</v>
      </c>
      <c r="C1892" s="224" t="s">
        <v>7842</v>
      </c>
      <c r="D1892" s="221">
        <v>335.04</v>
      </c>
      <c r="E1892" s="324">
        <v>42978</v>
      </c>
      <c r="F1892" s="1">
        <v>1452358.78</v>
      </c>
      <c r="G1892" s="18">
        <v>3.1899999999999998E-2</v>
      </c>
      <c r="H1892" s="298">
        <v>3860.85</v>
      </c>
      <c r="I1892" s="10">
        <v>1479906.95</v>
      </c>
      <c r="J1892" s="11">
        <f t="shared" si="855"/>
        <v>3.1899999999999998E-2</v>
      </c>
      <c r="K1892" s="30">
        <f t="shared" si="856"/>
        <v>3934.0859754166663</v>
      </c>
      <c r="L1892" s="29">
        <f t="shared" si="857"/>
        <v>73.235975416666406</v>
      </c>
      <c r="M1892" s="10">
        <f t="shared" si="858"/>
        <v>1479906.95</v>
      </c>
      <c r="N1892" s="5">
        <f>VLOOKUP(CONCATENATE(A1892,"-6"),'Restated Depr'!$B$6:$G$7674,6,0)</f>
        <v>3.6199999999999996E-2</v>
      </c>
      <c r="O1892" s="29">
        <f t="shared" si="859"/>
        <v>4464.3859658333322</v>
      </c>
      <c r="P1892" s="29">
        <f t="shared" si="860"/>
        <v>530.29999041666588</v>
      </c>
      <c r="Q1892" t="s">
        <v>7819</v>
      </c>
    </row>
    <row r="1893" spans="1:18" hidden="1">
      <c r="A1893" t="s">
        <v>143</v>
      </c>
      <c r="B1893" t="s">
        <v>2338</v>
      </c>
      <c r="C1893" s="224" t="s">
        <v>7842</v>
      </c>
      <c r="D1893" s="221">
        <v>335.04</v>
      </c>
      <c r="E1893" s="324">
        <v>43008</v>
      </c>
      <c r="F1893" s="1">
        <v>1466132.87</v>
      </c>
      <c r="G1893" s="18">
        <v>3.1899999999999998E-2</v>
      </c>
      <c r="H1893" s="298">
        <v>3897.47</v>
      </c>
      <c r="I1893" s="10">
        <v>1479906.95</v>
      </c>
      <c r="J1893" s="11">
        <f t="shared" si="855"/>
        <v>3.1899999999999998E-2</v>
      </c>
      <c r="K1893" s="30">
        <f t="shared" si="856"/>
        <v>3934.0859754166663</v>
      </c>
      <c r="L1893" s="29">
        <f t="shared" si="857"/>
        <v>36.615975416666515</v>
      </c>
      <c r="M1893" s="10">
        <f t="shared" si="858"/>
        <v>1479906.95</v>
      </c>
      <c r="N1893" s="5">
        <f>VLOOKUP(CONCATENATE(A1893,"-6"),'Restated Depr'!$B$6:$G$7674,6,0)</f>
        <v>3.6199999999999996E-2</v>
      </c>
      <c r="O1893" s="29">
        <f t="shared" si="859"/>
        <v>4464.3859658333322</v>
      </c>
      <c r="P1893" s="29">
        <f t="shared" si="860"/>
        <v>530.29999041666588</v>
      </c>
      <c r="Q1893" t="s">
        <v>7819</v>
      </c>
    </row>
    <row r="1894" spans="1:18" hidden="1">
      <c r="A1894" t="s">
        <v>143</v>
      </c>
      <c r="B1894" t="s">
        <v>2339</v>
      </c>
      <c r="C1894" s="224" t="s">
        <v>7842</v>
      </c>
      <c r="D1894" s="221">
        <v>335.04</v>
      </c>
      <c r="E1894" s="324">
        <v>43039</v>
      </c>
      <c r="F1894" s="1">
        <v>1479906.95</v>
      </c>
      <c r="G1894" s="18">
        <v>3.1899999999999998E-2</v>
      </c>
      <c r="H1894" s="298">
        <v>3934.09</v>
      </c>
      <c r="I1894" s="10">
        <v>1479906.95</v>
      </c>
      <c r="J1894" s="11">
        <f t="shared" si="855"/>
        <v>3.1899999999999998E-2</v>
      </c>
      <c r="K1894" s="30">
        <f t="shared" si="856"/>
        <v>3934.0859754166663</v>
      </c>
      <c r="L1894" s="29">
        <f t="shared" si="857"/>
        <v>-4.0245833338303783E-3</v>
      </c>
      <c r="M1894" s="10">
        <f t="shared" si="858"/>
        <v>1479906.95</v>
      </c>
      <c r="N1894" s="5">
        <f>VLOOKUP(CONCATENATE(A1894,"-6"),'Restated Depr'!$B$6:$G$7674,6,0)</f>
        <v>3.6199999999999996E-2</v>
      </c>
      <c r="O1894" s="29">
        <f t="shared" si="859"/>
        <v>4464.3859658333322</v>
      </c>
      <c r="P1894" s="29">
        <f t="shared" si="860"/>
        <v>530.29999041666588</v>
      </c>
      <c r="Q1894" t="s">
        <v>7819</v>
      </c>
    </row>
    <row r="1895" spans="1:18" hidden="1">
      <c r="A1895" t="s">
        <v>143</v>
      </c>
      <c r="B1895" t="s">
        <v>2340</v>
      </c>
      <c r="C1895" s="224" t="s">
        <v>7842</v>
      </c>
      <c r="D1895" s="221">
        <v>335.04</v>
      </c>
      <c r="E1895" s="324">
        <v>43069</v>
      </c>
      <c r="F1895" s="1">
        <v>1479906.95</v>
      </c>
      <c r="G1895" s="18">
        <v>3.1899999999999998E-2</v>
      </c>
      <c r="H1895" s="298">
        <v>3934.09</v>
      </c>
      <c r="I1895" s="10">
        <v>1479906.95</v>
      </c>
      <c r="J1895" s="11">
        <f t="shared" si="855"/>
        <v>3.1899999999999998E-2</v>
      </c>
      <c r="K1895" s="30">
        <f t="shared" si="856"/>
        <v>3934.0859754166663</v>
      </c>
      <c r="L1895" s="29">
        <f t="shared" si="857"/>
        <v>-4.0245833338303783E-3</v>
      </c>
      <c r="M1895" s="10">
        <f t="shared" si="858"/>
        <v>1479906.95</v>
      </c>
      <c r="N1895" s="5">
        <f>VLOOKUP(CONCATENATE(A1895,"-6"),'Restated Depr'!$B$6:$G$7674,6,0)</f>
        <v>3.6199999999999996E-2</v>
      </c>
      <c r="O1895" s="29">
        <f t="shared" si="859"/>
        <v>4464.3859658333322</v>
      </c>
      <c r="P1895" s="29">
        <f t="shared" si="860"/>
        <v>530.29999041666588</v>
      </c>
      <c r="Q1895" t="s">
        <v>7819</v>
      </c>
    </row>
    <row r="1896" spans="1:18" hidden="1">
      <c r="A1896" t="s">
        <v>143</v>
      </c>
      <c r="B1896" t="s">
        <v>2341</v>
      </c>
      <c r="C1896" s="224" t="s">
        <v>7842</v>
      </c>
      <c r="D1896" s="221">
        <v>335.04</v>
      </c>
      <c r="E1896" s="324">
        <v>43100</v>
      </c>
      <c r="F1896" s="1">
        <v>1479906.95</v>
      </c>
      <c r="G1896" s="18">
        <v>3.3799999999999997E-2</v>
      </c>
      <c r="H1896" s="298">
        <v>4168.4100000000008</v>
      </c>
      <c r="I1896" s="10">
        <v>1479906.95</v>
      </c>
      <c r="J1896" s="11">
        <f t="shared" si="855"/>
        <v>3.3799999999999997E-2</v>
      </c>
      <c r="K1896" s="30">
        <f t="shared" si="856"/>
        <v>4168.4045758333332</v>
      </c>
      <c r="L1896" s="29">
        <f t="shared" si="857"/>
        <v>-5.424166667580721E-3</v>
      </c>
      <c r="M1896" s="10">
        <f t="shared" si="858"/>
        <v>1479906.95</v>
      </c>
      <c r="N1896" s="5">
        <f>VLOOKUP(CONCATENATE(A1896,"-6"),'Restated Depr'!$B$6:$G$7674,6,0)</f>
        <v>3.6199999999999996E-2</v>
      </c>
      <c r="O1896" s="29">
        <f t="shared" si="859"/>
        <v>4464.3859658333322</v>
      </c>
      <c r="P1896" s="29">
        <f t="shared" si="860"/>
        <v>295.98138999999901</v>
      </c>
      <c r="Q1896" t="s">
        <v>7819</v>
      </c>
    </row>
    <row r="1897" spans="1:18" hidden="1">
      <c r="A1897" t="s">
        <v>143</v>
      </c>
      <c r="B1897" t="s">
        <v>2342</v>
      </c>
      <c r="C1897" s="224" t="s">
        <v>7842</v>
      </c>
      <c r="D1897" s="221">
        <v>335.04</v>
      </c>
      <c r="E1897" s="324">
        <v>43131</v>
      </c>
      <c r="F1897" s="1">
        <v>1479906.95</v>
      </c>
      <c r="G1897" s="5">
        <v>3.6199999999999996E-2</v>
      </c>
      <c r="H1897" s="298">
        <v>4464.3900000000003</v>
      </c>
      <c r="I1897" s="10">
        <v>1479906.95</v>
      </c>
      <c r="J1897" s="11">
        <f t="shared" si="855"/>
        <v>3.6199999999999996E-2</v>
      </c>
      <c r="K1897" s="30">
        <f t="shared" si="856"/>
        <v>4464.3859658333322</v>
      </c>
      <c r="L1897" s="29">
        <f t="shared" si="857"/>
        <v>-4.0341666681342758E-3</v>
      </c>
      <c r="M1897" s="10">
        <f t="shared" si="858"/>
        <v>1479906.95</v>
      </c>
      <c r="N1897" s="5">
        <f>VLOOKUP(CONCATENATE(A1897,"-6"),'Restated Depr'!$B$6:$G$7674,6,0)</f>
        <v>3.6199999999999996E-2</v>
      </c>
      <c r="O1897" s="29">
        <f t="shared" si="859"/>
        <v>4464.3859658333322</v>
      </c>
      <c r="P1897" s="29">
        <f t="shared" si="860"/>
        <v>0</v>
      </c>
      <c r="Q1897" t="s">
        <v>7819</v>
      </c>
    </row>
    <row r="1898" spans="1:18" hidden="1">
      <c r="A1898" t="s">
        <v>143</v>
      </c>
      <c r="B1898" t="s">
        <v>2343</v>
      </c>
      <c r="C1898" s="224" t="s">
        <v>7842</v>
      </c>
      <c r="D1898" s="221">
        <v>335.04</v>
      </c>
      <c r="E1898" s="324">
        <v>43159</v>
      </c>
      <c r="F1898" s="1">
        <v>1479906.95</v>
      </c>
      <c r="G1898" s="5">
        <v>3.6199999999999996E-2</v>
      </c>
      <c r="H1898" s="298">
        <v>4464.3900000000003</v>
      </c>
      <c r="I1898" s="10">
        <v>1479906.95</v>
      </c>
      <c r="J1898" s="11">
        <f t="shared" si="855"/>
        <v>3.6199999999999996E-2</v>
      </c>
      <c r="K1898" s="30">
        <f t="shared" si="856"/>
        <v>4464.3859658333322</v>
      </c>
      <c r="L1898" s="29">
        <f t="shared" si="857"/>
        <v>-4.0341666681342758E-3</v>
      </c>
      <c r="M1898" s="10">
        <f t="shared" si="858"/>
        <v>1479906.95</v>
      </c>
      <c r="N1898" s="5">
        <f>VLOOKUP(CONCATENATE(A1898,"-6"),'Restated Depr'!$B$6:$G$7674,6,0)</f>
        <v>3.6199999999999996E-2</v>
      </c>
      <c r="O1898" s="29">
        <f t="shared" si="859"/>
        <v>4464.3859658333322</v>
      </c>
      <c r="P1898" s="29">
        <f t="shared" si="860"/>
        <v>0</v>
      </c>
      <c r="Q1898" t="s">
        <v>7819</v>
      </c>
    </row>
    <row r="1899" spans="1:18" hidden="1">
      <c r="A1899" t="s">
        <v>143</v>
      </c>
      <c r="B1899" t="s">
        <v>2344</v>
      </c>
      <c r="C1899" s="224" t="s">
        <v>7842</v>
      </c>
      <c r="D1899" s="221">
        <v>335.04</v>
      </c>
      <c r="E1899" s="324">
        <v>43190</v>
      </c>
      <c r="F1899" s="1">
        <v>1479906.95</v>
      </c>
      <c r="G1899" s="5">
        <v>3.6199999999999996E-2</v>
      </c>
      <c r="H1899" s="298">
        <v>4464.3900000000003</v>
      </c>
      <c r="I1899" s="10">
        <v>1479906.95</v>
      </c>
      <c r="J1899" s="11">
        <f t="shared" si="855"/>
        <v>3.6199999999999996E-2</v>
      </c>
      <c r="K1899" s="30">
        <f t="shared" si="856"/>
        <v>4464.3859658333322</v>
      </c>
      <c r="L1899" s="29">
        <f t="shared" si="857"/>
        <v>-4.0341666681342758E-3</v>
      </c>
      <c r="M1899" s="10">
        <f t="shared" si="858"/>
        <v>1479906.95</v>
      </c>
      <c r="N1899" s="5">
        <f>VLOOKUP(CONCATENATE(A1899,"-6"),'Restated Depr'!$B$6:$G$7674,6,0)</f>
        <v>3.6199999999999996E-2</v>
      </c>
      <c r="O1899" s="29">
        <f t="shared" si="859"/>
        <v>4464.3859658333322</v>
      </c>
      <c r="P1899" s="29">
        <f t="shared" si="860"/>
        <v>0</v>
      </c>
      <c r="Q1899" t="s">
        <v>7819</v>
      </c>
    </row>
    <row r="1900" spans="1:18" hidden="1">
      <c r="A1900" t="s">
        <v>143</v>
      </c>
      <c r="B1900" t="s">
        <v>2345</v>
      </c>
      <c r="C1900" s="224" t="s">
        <v>7842</v>
      </c>
      <c r="D1900" s="221">
        <v>335.04</v>
      </c>
      <c r="E1900" s="324">
        <v>43220</v>
      </c>
      <c r="F1900" s="1">
        <v>1479906.95</v>
      </c>
      <c r="G1900" s="5">
        <v>3.6199999999999996E-2</v>
      </c>
      <c r="H1900" s="298">
        <v>4464.3900000000003</v>
      </c>
      <c r="I1900" s="10">
        <v>1479906.95</v>
      </c>
      <c r="J1900" s="11">
        <f t="shared" si="855"/>
        <v>3.6199999999999996E-2</v>
      </c>
      <c r="K1900" s="30">
        <f t="shared" si="856"/>
        <v>4464.3859658333322</v>
      </c>
      <c r="L1900" s="29">
        <f t="shared" si="857"/>
        <v>-4.0341666681342758E-3</v>
      </c>
      <c r="M1900" s="10">
        <f t="shared" si="858"/>
        <v>1479906.95</v>
      </c>
      <c r="N1900" s="5">
        <f>VLOOKUP(CONCATENATE(A1900,"-6"),'Restated Depr'!$B$6:$G$7674,6,0)</f>
        <v>3.6199999999999996E-2</v>
      </c>
      <c r="O1900" s="29">
        <f t="shared" si="859"/>
        <v>4464.3859658333322</v>
      </c>
      <c r="P1900" s="29">
        <f t="shared" si="860"/>
        <v>0</v>
      </c>
      <c r="Q1900" t="s">
        <v>7819</v>
      </c>
    </row>
    <row r="1901" spans="1:18" hidden="1">
      <c r="A1901" t="s">
        <v>143</v>
      </c>
      <c r="B1901" t="s">
        <v>2346</v>
      </c>
      <c r="C1901" s="224" t="s">
        <v>7842</v>
      </c>
      <c r="D1901" s="221">
        <v>335.04</v>
      </c>
      <c r="E1901" s="324">
        <v>43251</v>
      </c>
      <c r="F1901" s="1">
        <v>1479906.95</v>
      </c>
      <c r="G1901" s="5">
        <v>3.6199999999999996E-2</v>
      </c>
      <c r="H1901" s="298">
        <v>4464.3900000000003</v>
      </c>
      <c r="I1901" s="10">
        <v>1479906.95</v>
      </c>
      <c r="J1901" s="11">
        <f t="shared" si="855"/>
        <v>3.6199999999999996E-2</v>
      </c>
      <c r="K1901" s="30">
        <f t="shared" si="856"/>
        <v>4464.3859658333322</v>
      </c>
      <c r="L1901" s="29">
        <f t="shared" si="857"/>
        <v>-4.0341666681342758E-3</v>
      </c>
      <c r="M1901" s="10">
        <f t="shared" si="858"/>
        <v>1479906.95</v>
      </c>
      <c r="N1901" s="5">
        <f>VLOOKUP(CONCATENATE(A1901,"-6"),'Restated Depr'!$B$6:$G$7674,6,0)</f>
        <v>3.6199999999999996E-2</v>
      </c>
      <c r="O1901" s="29">
        <f t="shared" si="859"/>
        <v>4464.3859658333322</v>
      </c>
      <c r="P1901" s="29">
        <f t="shared" si="860"/>
        <v>0</v>
      </c>
      <c r="Q1901" t="s">
        <v>7819</v>
      </c>
    </row>
    <row r="1902" spans="1:18" hidden="1">
      <c r="A1902" t="s">
        <v>143</v>
      </c>
      <c r="B1902" t="s">
        <v>2347</v>
      </c>
      <c r="C1902" s="224" t="s">
        <v>7842</v>
      </c>
      <c r="D1902" s="221">
        <v>335.04</v>
      </c>
      <c r="E1902" s="324">
        <v>43281</v>
      </c>
      <c r="F1902" s="1">
        <v>1479906.95</v>
      </c>
      <c r="G1902" s="5">
        <v>3.6199999999999996E-2</v>
      </c>
      <c r="H1902" s="298">
        <v>4464.3900000000003</v>
      </c>
      <c r="I1902" s="10">
        <v>1479906.95</v>
      </c>
      <c r="J1902" s="11">
        <f t="shared" si="855"/>
        <v>3.6199999999999996E-2</v>
      </c>
      <c r="K1902" s="30">
        <f t="shared" si="856"/>
        <v>4464.3859658333322</v>
      </c>
      <c r="L1902" s="29">
        <f t="shared" si="857"/>
        <v>-4.0341666681342758E-3</v>
      </c>
      <c r="M1902" s="10">
        <f t="shared" si="858"/>
        <v>1479906.95</v>
      </c>
      <c r="N1902" s="5">
        <f>VLOOKUP(CONCATENATE(A1902,"-6"),'Restated Depr'!$B$6:$G$7674,6,0)</f>
        <v>3.6199999999999996E-2</v>
      </c>
      <c r="O1902" s="29">
        <f t="shared" si="859"/>
        <v>4464.3859658333322</v>
      </c>
      <c r="P1902" s="29">
        <f t="shared" si="860"/>
        <v>0</v>
      </c>
      <c r="Q1902" t="s">
        <v>7819</v>
      </c>
      <c r="R1902" s="5"/>
    </row>
    <row r="1903" spans="1:18" ht="15.75" hidden="1" thickBot="1">
      <c r="A1903" t="s">
        <v>143</v>
      </c>
      <c r="C1903" s="224" t="s">
        <v>638</v>
      </c>
      <c r="D1903" s="22"/>
      <c r="E1903" s="323" t="s">
        <v>606</v>
      </c>
      <c r="F1903" s="1"/>
      <c r="G1903" s="5"/>
      <c r="H1903" s="310">
        <f>SUM(H1891:H1902)</f>
        <v>50442.1</v>
      </c>
      <c r="I1903" s="10"/>
      <c r="J1903" s="10"/>
      <c r="K1903" s="32">
        <f>SUM(K1891:K1902)</f>
        <v>50625.150247916652</v>
      </c>
      <c r="L1903" s="28">
        <f>SUM(L1891:L1902)</f>
        <v>183.05024791665528</v>
      </c>
      <c r="M1903" s="10"/>
      <c r="N1903" s="5"/>
      <c r="O1903" s="28">
        <f>SUM(O1891:O1902)</f>
        <v>53572.631589999983</v>
      </c>
      <c r="P1903" s="28">
        <f>SUM(P1891:P1902)</f>
        <v>2947.4813420833284</v>
      </c>
    </row>
    <row r="1904" spans="1:18" hidden="1">
      <c r="A1904" t="s">
        <v>144</v>
      </c>
      <c r="B1904" t="s">
        <v>2348</v>
      </c>
      <c r="C1904" s="224" t="s">
        <v>7842</v>
      </c>
      <c r="D1904" s="221">
        <v>335.05</v>
      </c>
      <c r="E1904" s="324">
        <v>42947</v>
      </c>
      <c r="F1904" s="9">
        <v>1582727.99</v>
      </c>
      <c r="G1904" s="20">
        <v>3.1899999999999998E-2</v>
      </c>
      <c r="H1904" s="299">
        <v>4207.42</v>
      </c>
      <c r="I1904" s="15">
        <v>1593060.77</v>
      </c>
      <c r="J1904" s="11">
        <f t="shared" ref="J1904:J1915" si="861">G1904</f>
        <v>3.1899999999999998E-2</v>
      </c>
      <c r="K1904" s="31">
        <f t="shared" ref="K1904:K1915" si="862">I1904*J1904/12</f>
        <v>4234.8865469166667</v>
      </c>
      <c r="L1904" s="289">
        <f t="shared" ref="L1904:L1915" si="863">K1904-H1904</f>
        <v>27.46654691666663</v>
      </c>
      <c r="M1904" s="15">
        <f t="shared" ref="M1904:M1915" si="864">I1904</f>
        <v>1593060.77</v>
      </c>
      <c r="N1904" s="5">
        <f>VLOOKUP(CONCATENATE(A1904,"-6"),'Restated Depr'!$B$6:$G$7674,6,0)</f>
        <v>3.56E-2</v>
      </c>
      <c r="O1904" s="289">
        <f t="shared" ref="O1904:O1915" si="865">M1904*N1904/12</f>
        <v>4726.0802843333331</v>
      </c>
      <c r="P1904" s="289">
        <f t="shared" ref="P1904:P1915" si="866">O1904-K1904</f>
        <v>491.19373741666641</v>
      </c>
      <c r="Q1904" t="s">
        <v>7819</v>
      </c>
    </row>
    <row r="1905" spans="1:18" hidden="1">
      <c r="A1905" t="s">
        <v>144</v>
      </c>
      <c r="B1905" t="s">
        <v>2349</v>
      </c>
      <c r="C1905" s="224" t="s">
        <v>7842</v>
      </c>
      <c r="D1905" s="221">
        <v>335.05</v>
      </c>
      <c r="E1905" s="324">
        <v>42978</v>
      </c>
      <c r="F1905" s="1">
        <v>1582727.99</v>
      </c>
      <c r="G1905" s="20">
        <v>3.1899999999999998E-2</v>
      </c>
      <c r="H1905" s="298">
        <v>4207.42</v>
      </c>
      <c r="I1905" s="10">
        <v>1593060.77</v>
      </c>
      <c r="J1905" s="11">
        <f t="shared" si="861"/>
        <v>3.1899999999999998E-2</v>
      </c>
      <c r="K1905" s="30">
        <f t="shared" si="862"/>
        <v>4234.8865469166667</v>
      </c>
      <c r="L1905" s="29">
        <f t="shared" si="863"/>
        <v>27.46654691666663</v>
      </c>
      <c r="M1905" s="10">
        <f t="shared" si="864"/>
        <v>1593060.77</v>
      </c>
      <c r="N1905" s="5">
        <f>VLOOKUP(CONCATENATE(A1905,"-6"),'Restated Depr'!$B$6:$G$7674,6,0)</f>
        <v>3.56E-2</v>
      </c>
      <c r="O1905" s="29">
        <f t="shared" si="865"/>
        <v>4726.0802843333331</v>
      </c>
      <c r="P1905" s="29">
        <f t="shared" si="866"/>
        <v>491.19373741666641</v>
      </c>
      <c r="Q1905" t="s">
        <v>7819</v>
      </c>
    </row>
    <row r="1906" spans="1:18" hidden="1">
      <c r="A1906" t="s">
        <v>144</v>
      </c>
      <c r="B1906" t="s">
        <v>2350</v>
      </c>
      <c r="C1906" s="224" t="s">
        <v>7842</v>
      </c>
      <c r="D1906" s="221">
        <v>335.05</v>
      </c>
      <c r="E1906" s="324">
        <v>43008</v>
      </c>
      <c r="F1906" s="1">
        <v>1587891.87</v>
      </c>
      <c r="G1906" s="20">
        <v>3.1899999999999998E-2</v>
      </c>
      <c r="H1906" s="298">
        <v>4221.1499999999987</v>
      </c>
      <c r="I1906" s="10">
        <v>1593060.77</v>
      </c>
      <c r="J1906" s="11">
        <f t="shared" si="861"/>
        <v>3.1899999999999998E-2</v>
      </c>
      <c r="K1906" s="30">
        <f t="shared" si="862"/>
        <v>4234.8865469166667</v>
      </c>
      <c r="L1906" s="29">
        <f t="shared" si="863"/>
        <v>13.736546916667976</v>
      </c>
      <c r="M1906" s="10">
        <f t="shared" si="864"/>
        <v>1593060.77</v>
      </c>
      <c r="N1906" s="5">
        <f>VLOOKUP(CONCATENATE(A1906,"-6"),'Restated Depr'!$B$6:$G$7674,6,0)</f>
        <v>3.56E-2</v>
      </c>
      <c r="O1906" s="29">
        <f t="shared" si="865"/>
        <v>4726.0802843333331</v>
      </c>
      <c r="P1906" s="29">
        <f t="shared" si="866"/>
        <v>491.19373741666641</v>
      </c>
      <c r="Q1906" t="s">
        <v>7819</v>
      </c>
    </row>
    <row r="1907" spans="1:18" hidden="1">
      <c r="A1907" t="s">
        <v>144</v>
      </c>
      <c r="B1907" t="s">
        <v>2351</v>
      </c>
      <c r="C1907" s="224" t="s">
        <v>7842</v>
      </c>
      <c r="D1907" s="221">
        <v>335.05</v>
      </c>
      <c r="E1907" s="324">
        <v>43039</v>
      </c>
      <c r="F1907" s="1">
        <v>1593058.26</v>
      </c>
      <c r="G1907" s="20">
        <v>3.1899999999999998E-2</v>
      </c>
      <c r="H1907" s="298">
        <v>4234.88</v>
      </c>
      <c r="I1907" s="10">
        <v>1593060.77</v>
      </c>
      <c r="J1907" s="11">
        <f t="shared" si="861"/>
        <v>3.1899999999999998E-2</v>
      </c>
      <c r="K1907" s="30">
        <f t="shared" si="862"/>
        <v>4234.8865469166667</v>
      </c>
      <c r="L1907" s="29">
        <f t="shared" si="863"/>
        <v>6.5469166665934608E-3</v>
      </c>
      <c r="M1907" s="10">
        <f t="shared" si="864"/>
        <v>1593060.77</v>
      </c>
      <c r="N1907" s="5">
        <f>VLOOKUP(CONCATENATE(A1907,"-6"),'Restated Depr'!$B$6:$G$7674,6,0)</f>
        <v>3.56E-2</v>
      </c>
      <c r="O1907" s="29">
        <f t="shared" si="865"/>
        <v>4726.0802843333331</v>
      </c>
      <c r="P1907" s="29">
        <f t="shared" si="866"/>
        <v>491.19373741666641</v>
      </c>
      <c r="Q1907" t="s">
        <v>7819</v>
      </c>
    </row>
    <row r="1908" spans="1:18" hidden="1">
      <c r="A1908" t="s">
        <v>144</v>
      </c>
      <c r="B1908" t="s">
        <v>2352</v>
      </c>
      <c r="C1908" s="224" t="s">
        <v>7842</v>
      </c>
      <c r="D1908" s="221">
        <v>335.05</v>
      </c>
      <c r="E1908" s="324">
        <v>43069</v>
      </c>
      <c r="F1908" s="1">
        <v>1593060.77</v>
      </c>
      <c r="G1908" s="20">
        <v>3.1899999999999998E-2</v>
      </c>
      <c r="H1908" s="298">
        <v>4234.8900000000003</v>
      </c>
      <c r="I1908" s="10">
        <v>1593060.77</v>
      </c>
      <c r="J1908" s="11">
        <f t="shared" si="861"/>
        <v>3.1899999999999998E-2</v>
      </c>
      <c r="K1908" s="30">
        <f t="shared" si="862"/>
        <v>4234.8865469166667</v>
      </c>
      <c r="L1908" s="29">
        <f t="shared" si="863"/>
        <v>-3.4530833336248179E-3</v>
      </c>
      <c r="M1908" s="10">
        <f t="shared" si="864"/>
        <v>1593060.77</v>
      </c>
      <c r="N1908" s="5">
        <f>VLOOKUP(CONCATENATE(A1908,"-6"),'Restated Depr'!$B$6:$G$7674,6,0)</f>
        <v>3.56E-2</v>
      </c>
      <c r="O1908" s="29">
        <f t="shared" si="865"/>
        <v>4726.0802843333331</v>
      </c>
      <c r="P1908" s="29">
        <f t="shared" si="866"/>
        <v>491.19373741666641</v>
      </c>
      <c r="Q1908" t="s">
        <v>7819</v>
      </c>
    </row>
    <row r="1909" spans="1:18" hidden="1">
      <c r="A1909" t="s">
        <v>144</v>
      </c>
      <c r="B1909" t="s">
        <v>2353</v>
      </c>
      <c r="C1909" s="224" t="s">
        <v>7842</v>
      </c>
      <c r="D1909" s="221">
        <v>335.05</v>
      </c>
      <c r="E1909" s="324">
        <v>43100</v>
      </c>
      <c r="F1909" s="1">
        <v>1593060.77</v>
      </c>
      <c r="G1909" s="18">
        <v>3.3500000000000002E-2</v>
      </c>
      <c r="H1909" s="298">
        <v>4447.3</v>
      </c>
      <c r="I1909" s="10">
        <v>1593060.77</v>
      </c>
      <c r="J1909" s="11">
        <f t="shared" si="861"/>
        <v>3.3500000000000002E-2</v>
      </c>
      <c r="K1909" s="30">
        <f t="shared" si="862"/>
        <v>4447.2946495833339</v>
      </c>
      <c r="L1909" s="29">
        <f t="shared" si="863"/>
        <v>-5.3504166662605712E-3</v>
      </c>
      <c r="M1909" s="10">
        <f t="shared" si="864"/>
        <v>1593060.77</v>
      </c>
      <c r="N1909" s="5">
        <f>VLOOKUP(CONCATENATE(A1909,"-6"),'Restated Depr'!$B$6:$G$7674,6,0)</f>
        <v>3.56E-2</v>
      </c>
      <c r="O1909" s="29">
        <f t="shared" si="865"/>
        <v>4726.0802843333331</v>
      </c>
      <c r="P1909" s="29">
        <f t="shared" si="866"/>
        <v>278.78563474999919</v>
      </c>
      <c r="Q1909" t="s">
        <v>7819</v>
      </c>
    </row>
    <row r="1910" spans="1:18" hidden="1">
      <c r="A1910" t="s">
        <v>144</v>
      </c>
      <c r="B1910" t="s">
        <v>2354</v>
      </c>
      <c r="C1910" s="224" t="s">
        <v>7842</v>
      </c>
      <c r="D1910" s="221">
        <v>335.05</v>
      </c>
      <c r="E1910" s="324">
        <v>43131</v>
      </c>
      <c r="F1910" s="1">
        <v>1593060.77</v>
      </c>
      <c r="G1910" s="5">
        <v>3.56E-2</v>
      </c>
      <c r="H1910" s="298">
        <v>4726.079999999999</v>
      </c>
      <c r="I1910" s="10">
        <v>1593060.77</v>
      </c>
      <c r="J1910" s="11">
        <f t="shared" si="861"/>
        <v>3.56E-2</v>
      </c>
      <c r="K1910" s="30">
        <f t="shared" si="862"/>
        <v>4726.0802843333331</v>
      </c>
      <c r="L1910" s="29">
        <f t="shared" si="863"/>
        <v>2.8433333409338957E-4</v>
      </c>
      <c r="M1910" s="10">
        <f t="shared" si="864"/>
        <v>1593060.77</v>
      </c>
      <c r="N1910" s="5">
        <f>VLOOKUP(CONCATENATE(A1910,"-6"),'Restated Depr'!$B$6:$G$7674,6,0)</f>
        <v>3.56E-2</v>
      </c>
      <c r="O1910" s="29">
        <f t="shared" si="865"/>
        <v>4726.0802843333331</v>
      </c>
      <c r="P1910" s="29">
        <f t="shared" si="866"/>
        <v>0</v>
      </c>
      <c r="Q1910" t="s">
        <v>7819</v>
      </c>
    </row>
    <row r="1911" spans="1:18" hidden="1">
      <c r="A1911" t="s">
        <v>144</v>
      </c>
      <c r="B1911" t="s">
        <v>2355</v>
      </c>
      <c r="C1911" s="224" t="s">
        <v>7842</v>
      </c>
      <c r="D1911" s="221">
        <v>335.05</v>
      </c>
      <c r="E1911" s="324">
        <v>43159</v>
      </c>
      <c r="F1911" s="1">
        <v>1593060.77</v>
      </c>
      <c r="G1911" s="5">
        <v>3.56E-2</v>
      </c>
      <c r="H1911" s="298">
        <v>4726.079999999999</v>
      </c>
      <c r="I1911" s="10">
        <v>1593060.77</v>
      </c>
      <c r="J1911" s="11">
        <f t="shared" si="861"/>
        <v>3.56E-2</v>
      </c>
      <c r="K1911" s="30">
        <f t="shared" si="862"/>
        <v>4726.0802843333331</v>
      </c>
      <c r="L1911" s="29">
        <f t="shared" si="863"/>
        <v>2.8433333409338957E-4</v>
      </c>
      <c r="M1911" s="10">
        <f t="shared" si="864"/>
        <v>1593060.77</v>
      </c>
      <c r="N1911" s="5">
        <f>VLOOKUP(CONCATENATE(A1911,"-6"),'Restated Depr'!$B$6:$G$7674,6,0)</f>
        <v>3.56E-2</v>
      </c>
      <c r="O1911" s="29">
        <f t="shared" si="865"/>
        <v>4726.0802843333331</v>
      </c>
      <c r="P1911" s="29">
        <f t="shared" si="866"/>
        <v>0</v>
      </c>
      <c r="Q1911" t="s">
        <v>7819</v>
      </c>
    </row>
    <row r="1912" spans="1:18" hidden="1">
      <c r="A1912" t="s">
        <v>144</v>
      </c>
      <c r="B1912" t="s">
        <v>2356</v>
      </c>
      <c r="C1912" s="224" t="s">
        <v>7842</v>
      </c>
      <c r="D1912" s="221">
        <v>335.05</v>
      </c>
      <c r="E1912" s="324">
        <v>43190</v>
      </c>
      <c r="F1912" s="1">
        <v>1593060.77</v>
      </c>
      <c r="G1912" s="5">
        <v>3.56E-2</v>
      </c>
      <c r="H1912" s="298">
        <v>4726.079999999999</v>
      </c>
      <c r="I1912" s="10">
        <v>1593060.77</v>
      </c>
      <c r="J1912" s="11">
        <f t="shared" si="861"/>
        <v>3.56E-2</v>
      </c>
      <c r="K1912" s="30">
        <f t="shared" si="862"/>
        <v>4726.0802843333331</v>
      </c>
      <c r="L1912" s="29">
        <f t="shared" si="863"/>
        <v>2.8433333409338957E-4</v>
      </c>
      <c r="M1912" s="10">
        <f t="shared" si="864"/>
        <v>1593060.77</v>
      </c>
      <c r="N1912" s="5">
        <f>VLOOKUP(CONCATENATE(A1912,"-6"),'Restated Depr'!$B$6:$G$7674,6,0)</f>
        <v>3.56E-2</v>
      </c>
      <c r="O1912" s="29">
        <f t="shared" si="865"/>
        <v>4726.0802843333331</v>
      </c>
      <c r="P1912" s="29">
        <f t="shared" si="866"/>
        <v>0</v>
      </c>
      <c r="Q1912" t="s">
        <v>7819</v>
      </c>
    </row>
    <row r="1913" spans="1:18" hidden="1">
      <c r="A1913" t="s">
        <v>144</v>
      </c>
      <c r="B1913" t="s">
        <v>2357</v>
      </c>
      <c r="C1913" s="224" t="s">
        <v>7842</v>
      </c>
      <c r="D1913" s="221">
        <v>335.05</v>
      </c>
      <c r="E1913" s="324">
        <v>43220</v>
      </c>
      <c r="F1913" s="1">
        <v>1593060.77</v>
      </c>
      <c r="G1913" s="5">
        <v>3.56E-2</v>
      </c>
      <c r="H1913" s="298">
        <v>4726.079999999999</v>
      </c>
      <c r="I1913" s="10">
        <v>1593060.77</v>
      </c>
      <c r="J1913" s="11">
        <f t="shared" si="861"/>
        <v>3.56E-2</v>
      </c>
      <c r="K1913" s="30">
        <f t="shared" si="862"/>
        <v>4726.0802843333331</v>
      </c>
      <c r="L1913" s="29">
        <f t="shared" si="863"/>
        <v>2.8433333409338957E-4</v>
      </c>
      <c r="M1913" s="10">
        <f t="shared" si="864"/>
        <v>1593060.77</v>
      </c>
      <c r="N1913" s="5">
        <f>VLOOKUP(CONCATENATE(A1913,"-6"),'Restated Depr'!$B$6:$G$7674,6,0)</f>
        <v>3.56E-2</v>
      </c>
      <c r="O1913" s="29">
        <f t="shared" si="865"/>
        <v>4726.0802843333331</v>
      </c>
      <c r="P1913" s="29">
        <f t="shared" si="866"/>
        <v>0</v>
      </c>
      <c r="Q1913" t="s">
        <v>7819</v>
      </c>
    </row>
    <row r="1914" spans="1:18" hidden="1">
      <c r="A1914" t="s">
        <v>144</v>
      </c>
      <c r="B1914" t="s">
        <v>2358</v>
      </c>
      <c r="C1914" s="224" t="s">
        <v>7842</v>
      </c>
      <c r="D1914" s="221">
        <v>335.05</v>
      </c>
      <c r="E1914" s="324">
        <v>43251</v>
      </c>
      <c r="F1914" s="1">
        <v>1593060.77</v>
      </c>
      <c r="G1914" s="5">
        <v>3.56E-2</v>
      </c>
      <c r="H1914" s="298">
        <v>4726.079999999999</v>
      </c>
      <c r="I1914" s="10">
        <v>1593060.77</v>
      </c>
      <c r="J1914" s="11">
        <f t="shared" si="861"/>
        <v>3.56E-2</v>
      </c>
      <c r="K1914" s="30">
        <f t="shared" si="862"/>
        <v>4726.0802843333331</v>
      </c>
      <c r="L1914" s="29">
        <f t="shared" si="863"/>
        <v>2.8433333409338957E-4</v>
      </c>
      <c r="M1914" s="10">
        <f t="shared" si="864"/>
        <v>1593060.77</v>
      </c>
      <c r="N1914" s="5">
        <f>VLOOKUP(CONCATENATE(A1914,"-6"),'Restated Depr'!$B$6:$G$7674,6,0)</f>
        <v>3.56E-2</v>
      </c>
      <c r="O1914" s="29">
        <f t="shared" si="865"/>
        <v>4726.0802843333331</v>
      </c>
      <c r="P1914" s="29">
        <f t="shared" si="866"/>
        <v>0</v>
      </c>
      <c r="Q1914" t="s">
        <v>7819</v>
      </c>
    </row>
    <row r="1915" spans="1:18" hidden="1">
      <c r="A1915" t="s">
        <v>144</v>
      </c>
      <c r="B1915" t="s">
        <v>2359</v>
      </c>
      <c r="C1915" s="224" t="s">
        <v>7842</v>
      </c>
      <c r="D1915" s="221">
        <v>335.05</v>
      </c>
      <c r="E1915" s="324">
        <v>43281</v>
      </c>
      <c r="F1915" s="1">
        <v>1593060.77</v>
      </c>
      <c r="G1915" s="5">
        <v>3.56E-2</v>
      </c>
      <c r="H1915" s="298">
        <v>4726.079999999999</v>
      </c>
      <c r="I1915" s="10">
        <v>1593060.77</v>
      </c>
      <c r="J1915" s="11">
        <f t="shared" si="861"/>
        <v>3.56E-2</v>
      </c>
      <c r="K1915" s="30">
        <f t="shared" si="862"/>
        <v>4726.0802843333331</v>
      </c>
      <c r="L1915" s="29">
        <f t="shared" si="863"/>
        <v>2.8433333409338957E-4</v>
      </c>
      <c r="M1915" s="10">
        <f t="shared" si="864"/>
        <v>1593060.77</v>
      </c>
      <c r="N1915" s="5">
        <f>VLOOKUP(CONCATENATE(A1915,"-6"),'Restated Depr'!$B$6:$G$7674,6,0)</f>
        <v>3.56E-2</v>
      </c>
      <c r="O1915" s="29">
        <f t="shared" si="865"/>
        <v>4726.0802843333331</v>
      </c>
      <c r="P1915" s="29">
        <f t="shared" si="866"/>
        <v>0</v>
      </c>
      <c r="Q1915" t="s">
        <v>7819</v>
      </c>
      <c r="R1915" s="5"/>
    </row>
    <row r="1916" spans="1:18" ht="15.75" hidden="1" thickBot="1">
      <c r="A1916" t="s">
        <v>144</v>
      </c>
      <c r="C1916" s="224" t="s">
        <v>638</v>
      </c>
      <c r="D1916" s="22"/>
      <c r="E1916" s="323" t="s">
        <v>606</v>
      </c>
      <c r="F1916" s="1"/>
      <c r="G1916" s="5"/>
      <c r="H1916" s="310">
        <f>SUM(H1904:H1915)</f>
        <v>53909.54</v>
      </c>
      <c r="I1916" s="10"/>
      <c r="J1916" s="10"/>
      <c r="K1916" s="32">
        <f>SUM(K1904:K1915)</f>
        <v>53978.209090166682</v>
      </c>
      <c r="L1916" s="28">
        <f>SUM(L1904:L1915)</f>
        <v>68.669090166672504</v>
      </c>
      <c r="M1916" s="10"/>
      <c r="N1916" s="5"/>
      <c r="O1916" s="28">
        <f>SUM(O1904:O1915)</f>
        <v>56712.963412000012</v>
      </c>
      <c r="P1916" s="28">
        <f>SUM(P1904:P1915)</f>
        <v>2734.7543218333312</v>
      </c>
    </row>
    <row r="1917" spans="1:18" hidden="1">
      <c r="A1917" t="s">
        <v>145</v>
      </c>
      <c r="B1917" t="s">
        <v>2360</v>
      </c>
      <c r="C1917" s="224" t="s">
        <v>7842</v>
      </c>
      <c r="D1917" s="221">
        <v>335.04</v>
      </c>
      <c r="E1917" s="324">
        <v>42947</v>
      </c>
      <c r="F1917" s="9">
        <v>9082.23</v>
      </c>
      <c r="G1917" s="18">
        <v>3.1899999999999998E-2</v>
      </c>
      <c r="H1917" s="299">
        <v>24.14</v>
      </c>
      <c r="I1917" s="15">
        <v>9082.23</v>
      </c>
      <c r="J1917" s="11">
        <f t="shared" ref="J1917:J1928" si="867">G1917</f>
        <v>3.1899999999999998E-2</v>
      </c>
      <c r="K1917" s="31">
        <f t="shared" ref="K1917:K1928" si="868">I1917*J1917/12</f>
        <v>24.143594749999995</v>
      </c>
      <c r="L1917" s="289">
        <f t="shared" ref="L1917:L1928" si="869">K1917-H1917</f>
        <v>3.5947499999942067E-3</v>
      </c>
      <c r="M1917" s="15">
        <f t="shared" ref="M1917:M1928" si="870">I1917</f>
        <v>9082.23</v>
      </c>
      <c r="N1917" s="5">
        <f>VLOOKUP(CONCATENATE(A1917,"-6"),'Restated Depr'!$B$6:$G$7674,6,0)</f>
        <v>3.56E-2</v>
      </c>
      <c r="O1917" s="289">
        <f t="shared" ref="O1917:O1928" si="871">M1917*N1917/12</f>
        <v>26.943949</v>
      </c>
      <c r="P1917" s="289">
        <f t="shared" ref="P1917:P1928" si="872">O1917-K1917</f>
        <v>2.8003542500000052</v>
      </c>
      <c r="Q1917" t="s">
        <v>7819</v>
      </c>
    </row>
    <row r="1918" spans="1:18" hidden="1">
      <c r="A1918" t="s">
        <v>145</v>
      </c>
      <c r="B1918" t="s">
        <v>2361</v>
      </c>
      <c r="C1918" s="224" t="s">
        <v>7842</v>
      </c>
      <c r="D1918" s="221">
        <v>335.04</v>
      </c>
      <c r="E1918" s="324">
        <v>42978</v>
      </c>
      <c r="F1918" s="1">
        <v>9082.23</v>
      </c>
      <c r="G1918" s="18">
        <v>3.1899999999999998E-2</v>
      </c>
      <c r="H1918" s="298">
        <v>24.14</v>
      </c>
      <c r="I1918" s="10">
        <v>9082.23</v>
      </c>
      <c r="J1918" s="11">
        <f t="shared" si="867"/>
        <v>3.1899999999999998E-2</v>
      </c>
      <c r="K1918" s="30">
        <f t="shared" si="868"/>
        <v>24.143594749999995</v>
      </c>
      <c r="L1918" s="29">
        <f t="shared" si="869"/>
        <v>3.5947499999942067E-3</v>
      </c>
      <c r="M1918" s="10">
        <f t="shared" si="870"/>
        <v>9082.23</v>
      </c>
      <c r="N1918" s="5">
        <f>VLOOKUP(CONCATENATE(A1918,"-6"),'Restated Depr'!$B$6:$G$7674,6,0)</f>
        <v>3.56E-2</v>
      </c>
      <c r="O1918" s="29">
        <f t="shared" si="871"/>
        <v>26.943949</v>
      </c>
      <c r="P1918" s="29">
        <f t="shared" si="872"/>
        <v>2.8003542500000052</v>
      </c>
      <c r="Q1918" t="s">
        <v>7819</v>
      </c>
    </row>
    <row r="1919" spans="1:18" hidden="1">
      <c r="A1919" t="s">
        <v>145</v>
      </c>
      <c r="B1919" t="s">
        <v>2362</v>
      </c>
      <c r="C1919" s="224" t="s">
        <v>7842</v>
      </c>
      <c r="D1919" s="221">
        <v>335.04</v>
      </c>
      <c r="E1919" s="324">
        <v>43008</v>
      </c>
      <c r="F1919" s="1">
        <v>9082.23</v>
      </c>
      <c r="G1919" s="18">
        <v>3.1899999999999998E-2</v>
      </c>
      <c r="H1919" s="298">
        <v>24.14</v>
      </c>
      <c r="I1919" s="10">
        <v>9082.23</v>
      </c>
      <c r="J1919" s="11">
        <f t="shared" si="867"/>
        <v>3.1899999999999998E-2</v>
      </c>
      <c r="K1919" s="30">
        <f t="shared" si="868"/>
        <v>24.143594749999995</v>
      </c>
      <c r="L1919" s="29">
        <f t="shared" si="869"/>
        <v>3.5947499999942067E-3</v>
      </c>
      <c r="M1919" s="10">
        <f t="shared" si="870"/>
        <v>9082.23</v>
      </c>
      <c r="N1919" s="5">
        <f>VLOOKUP(CONCATENATE(A1919,"-6"),'Restated Depr'!$B$6:$G$7674,6,0)</f>
        <v>3.56E-2</v>
      </c>
      <c r="O1919" s="29">
        <f t="shared" si="871"/>
        <v>26.943949</v>
      </c>
      <c r="P1919" s="29">
        <f t="shared" si="872"/>
        <v>2.8003542500000052</v>
      </c>
      <c r="Q1919" t="s">
        <v>7819</v>
      </c>
    </row>
    <row r="1920" spans="1:18" hidden="1">
      <c r="A1920" t="s">
        <v>145</v>
      </c>
      <c r="B1920" t="s">
        <v>2363</v>
      </c>
      <c r="C1920" s="224" t="s">
        <v>7842</v>
      </c>
      <c r="D1920" s="221">
        <v>335.04</v>
      </c>
      <c r="E1920" s="324">
        <v>43039</v>
      </c>
      <c r="F1920" s="1">
        <v>9082.23</v>
      </c>
      <c r="G1920" s="18">
        <v>3.1899999999999998E-2</v>
      </c>
      <c r="H1920" s="298">
        <v>24.14</v>
      </c>
      <c r="I1920" s="10">
        <v>9082.23</v>
      </c>
      <c r="J1920" s="11">
        <f t="shared" si="867"/>
        <v>3.1899999999999998E-2</v>
      </c>
      <c r="K1920" s="30">
        <f t="shared" si="868"/>
        <v>24.143594749999995</v>
      </c>
      <c r="L1920" s="29">
        <f t="shared" si="869"/>
        <v>3.5947499999942067E-3</v>
      </c>
      <c r="M1920" s="10">
        <f t="shared" si="870"/>
        <v>9082.23</v>
      </c>
      <c r="N1920" s="5">
        <f>VLOOKUP(CONCATENATE(A1920,"-6"),'Restated Depr'!$B$6:$G$7674,6,0)</f>
        <v>3.56E-2</v>
      </c>
      <c r="O1920" s="29">
        <f t="shared" si="871"/>
        <v>26.943949</v>
      </c>
      <c r="P1920" s="29">
        <f t="shared" si="872"/>
        <v>2.8003542500000052</v>
      </c>
      <c r="Q1920" t="s">
        <v>7819</v>
      </c>
    </row>
    <row r="1921" spans="1:18" hidden="1">
      <c r="A1921" t="s">
        <v>145</v>
      </c>
      <c r="B1921" t="s">
        <v>2364</v>
      </c>
      <c r="C1921" s="224" t="s">
        <v>7842</v>
      </c>
      <c r="D1921" s="221">
        <v>335.04</v>
      </c>
      <c r="E1921" s="324">
        <v>43069</v>
      </c>
      <c r="F1921" s="1">
        <v>9082.23</v>
      </c>
      <c r="G1921" s="18">
        <v>3.1899999999999998E-2</v>
      </c>
      <c r="H1921" s="298">
        <v>24.14</v>
      </c>
      <c r="I1921" s="10">
        <v>9082.23</v>
      </c>
      <c r="J1921" s="11">
        <f t="shared" si="867"/>
        <v>3.1899999999999998E-2</v>
      </c>
      <c r="K1921" s="30">
        <f t="shared" si="868"/>
        <v>24.143594749999995</v>
      </c>
      <c r="L1921" s="29">
        <f t="shared" si="869"/>
        <v>3.5947499999942067E-3</v>
      </c>
      <c r="M1921" s="10">
        <f t="shared" si="870"/>
        <v>9082.23</v>
      </c>
      <c r="N1921" s="5">
        <f>VLOOKUP(CONCATENATE(A1921,"-6"),'Restated Depr'!$B$6:$G$7674,6,0)</f>
        <v>3.56E-2</v>
      </c>
      <c r="O1921" s="29">
        <f t="shared" si="871"/>
        <v>26.943949</v>
      </c>
      <c r="P1921" s="29">
        <f t="shared" si="872"/>
        <v>2.8003542500000052</v>
      </c>
      <c r="Q1921" t="s">
        <v>7819</v>
      </c>
    </row>
    <row r="1922" spans="1:18" hidden="1">
      <c r="A1922" t="s">
        <v>145</v>
      </c>
      <c r="B1922" t="s">
        <v>2365</v>
      </c>
      <c r="C1922" s="224" t="s">
        <v>7842</v>
      </c>
      <c r="D1922" s="221">
        <v>335.04</v>
      </c>
      <c r="E1922" s="324">
        <v>43100</v>
      </c>
      <c r="F1922" s="1">
        <v>9082.23</v>
      </c>
      <c r="G1922" s="18">
        <v>3.3500000000000002E-2</v>
      </c>
      <c r="H1922" s="298">
        <v>25.36</v>
      </c>
      <c r="I1922" s="10">
        <v>9082.23</v>
      </c>
      <c r="J1922" s="11">
        <f t="shared" si="867"/>
        <v>3.3500000000000002E-2</v>
      </c>
      <c r="K1922" s="30">
        <f t="shared" si="868"/>
        <v>25.354558749999999</v>
      </c>
      <c r="L1922" s="29">
        <f t="shared" si="869"/>
        <v>-5.4412500000005082E-3</v>
      </c>
      <c r="M1922" s="10">
        <f t="shared" si="870"/>
        <v>9082.23</v>
      </c>
      <c r="N1922" s="5">
        <f>VLOOKUP(CONCATENATE(A1922,"-6"),'Restated Depr'!$B$6:$G$7674,6,0)</f>
        <v>3.56E-2</v>
      </c>
      <c r="O1922" s="29">
        <f t="shared" si="871"/>
        <v>26.943949</v>
      </c>
      <c r="P1922" s="29">
        <f t="shared" si="872"/>
        <v>1.589390250000001</v>
      </c>
      <c r="Q1922" t="s">
        <v>7819</v>
      </c>
    </row>
    <row r="1923" spans="1:18" hidden="1">
      <c r="A1923" t="s">
        <v>145</v>
      </c>
      <c r="B1923" t="s">
        <v>2366</v>
      </c>
      <c r="C1923" s="224" t="s">
        <v>7842</v>
      </c>
      <c r="D1923" s="221">
        <v>335.04</v>
      </c>
      <c r="E1923" s="324">
        <v>43131</v>
      </c>
      <c r="F1923" s="1">
        <v>9082.23</v>
      </c>
      <c r="G1923" s="5">
        <v>3.56E-2</v>
      </c>
      <c r="H1923" s="298">
        <v>26.94</v>
      </c>
      <c r="I1923" s="10">
        <v>9082.23</v>
      </c>
      <c r="J1923" s="11">
        <f t="shared" si="867"/>
        <v>3.56E-2</v>
      </c>
      <c r="K1923" s="30">
        <f t="shared" si="868"/>
        <v>26.943949</v>
      </c>
      <c r="L1923" s="29">
        <f t="shared" si="869"/>
        <v>3.948999999998648E-3</v>
      </c>
      <c r="M1923" s="10">
        <f t="shared" si="870"/>
        <v>9082.23</v>
      </c>
      <c r="N1923" s="5">
        <f>VLOOKUP(CONCATENATE(A1923,"-6"),'Restated Depr'!$B$6:$G$7674,6,0)</f>
        <v>3.56E-2</v>
      </c>
      <c r="O1923" s="29">
        <f t="shared" si="871"/>
        <v>26.943949</v>
      </c>
      <c r="P1923" s="29">
        <f t="shared" si="872"/>
        <v>0</v>
      </c>
      <c r="Q1923" t="s">
        <v>7819</v>
      </c>
    </row>
    <row r="1924" spans="1:18" hidden="1">
      <c r="A1924" t="s">
        <v>145</v>
      </c>
      <c r="B1924" t="s">
        <v>2367</v>
      </c>
      <c r="C1924" s="224" t="s">
        <v>7842</v>
      </c>
      <c r="D1924" s="221">
        <v>335.04</v>
      </c>
      <c r="E1924" s="324">
        <v>43159</v>
      </c>
      <c r="F1924" s="1">
        <v>9082.23</v>
      </c>
      <c r="G1924" s="5">
        <v>3.56E-2</v>
      </c>
      <c r="H1924" s="298">
        <v>26.94</v>
      </c>
      <c r="I1924" s="10">
        <v>9082.23</v>
      </c>
      <c r="J1924" s="11">
        <f t="shared" si="867"/>
        <v>3.56E-2</v>
      </c>
      <c r="K1924" s="30">
        <f t="shared" si="868"/>
        <v>26.943949</v>
      </c>
      <c r="L1924" s="29">
        <f t="shared" si="869"/>
        <v>3.948999999998648E-3</v>
      </c>
      <c r="M1924" s="10">
        <f t="shared" si="870"/>
        <v>9082.23</v>
      </c>
      <c r="N1924" s="5">
        <f>VLOOKUP(CONCATENATE(A1924,"-6"),'Restated Depr'!$B$6:$G$7674,6,0)</f>
        <v>3.56E-2</v>
      </c>
      <c r="O1924" s="29">
        <f t="shared" si="871"/>
        <v>26.943949</v>
      </c>
      <c r="P1924" s="29">
        <f t="shared" si="872"/>
        <v>0</v>
      </c>
      <c r="Q1924" t="s">
        <v>7819</v>
      </c>
    </row>
    <row r="1925" spans="1:18" hidden="1">
      <c r="A1925" t="s">
        <v>145</v>
      </c>
      <c r="B1925" t="s">
        <v>2368</v>
      </c>
      <c r="C1925" s="224" t="s">
        <v>7842</v>
      </c>
      <c r="D1925" s="221">
        <v>335.04</v>
      </c>
      <c r="E1925" s="324">
        <v>43190</v>
      </c>
      <c r="F1925" s="1">
        <v>9082.23</v>
      </c>
      <c r="G1925" s="5">
        <v>3.56E-2</v>
      </c>
      <c r="H1925" s="298">
        <v>26.94</v>
      </c>
      <c r="I1925" s="10">
        <v>9082.23</v>
      </c>
      <c r="J1925" s="11">
        <f t="shared" si="867"/>
        <v>3.56E-2</v>
      </c>
      <c r="K1925" s="30">
        <f t="shared" si="868"/>
        <v>26.943949</v>
      </c>
      <c r="L1925" s="29">
        <f t="shared" si="869"/>
        <v>3.948999999998648E-3</v>
      </c>
      <c r="M1925" s="10">
        <f t="shared" si="870"/>
        <v>9082.23</v>
      </c>
      <c r="N1925" s="5">
        <f>VLOOKUP(CONCATENATE(A1925,"-6"),'Restated Depr'!$B$6:$G$7674,6,0)</f>
        <v>3.56E-2</v>
      </c>
      <c r="O1925" s="29">
        <f t="shared" si="871"/>
        <v>26.943949</v>
      </c>
      <c r="P1925" s="29">
        <f t="shared" si="872"/>
        <v>0</v>
      </c>
      <c r="Q1925" t="s">
        <v>7819</v>
      </c>
    </row>
    <row r="1926" spans="1:18" hidden="1">
      <c r="A1926" t="s">
        <v>145</v>
      </c>
      <c r="B1926" t="s">
        <v>2369</v>
      </c>
      <c r="C1926" s="224" t="s">
        <v>7842</v>
      </c>
      <c r="D1926" s="221">
        <v>335.04</v>
      </c>
      <c r="E1926" s="324">
        <v>43220</v>
      </c>
      <c r="F1926" s="1">
        <v>9082.23</v>
      </c>
      <c r="G1926" s="5">
        <v>3.56E-2</v>
      </c>
      <c r="H1926" s="298">
        <v>26.94</v>
      </c>
      <c r="I1926" s="10">
        <v>9082.23</v>
      </c>
      <c r="J1926" s="11">
        <f t="shared" si="867"/>
        <v>3.56E-2</v>
      </c>
      <c r="K1926" s="30">
        <f t="shared" si="868"/>
        <v>26.943949</v>
      </c>
      <c r="L1926" s="29">
        <f t="shared" si="869"/>
        <v>3.948999999998648E-3</v>
      </c>
      <c r="M1926" s="10">
        <f t="shared" si="870"/>
        <v>9082.23</v>
      </c>
      <c r="N1926" s="5">
        <f>VLOOKUP(CONCATENATE(A1926,"-6"),'Restated Depr'!$B$6:$G$7674,6,0)</f>
        <v>3.56E-2</v>
      </c>
      <c r="O1926" s="29">
        <f t="shared" si="871"/>
        <v>26.943949</v>
      </c>
      <c r="P1926" s="29">
        <f t="shared" si="872"/>
        <v>0</v>
      </c>
      <c r="Q1926" t="s">
        <v>7819</v>
      </c>
    </row>
    <row r="1927" spans="1:18" hidden="1">
      <c r="A1927" t="s">
        <v>145</v>
      </c>
      <c r="B1927" t="s">
        <v>2370</v>
      </c>
      <c r="C1927" s="224" t="s">
        <v>7842</v>
      </c>
      <c r="D1927" s="221">
        <v>335.04</v>
      </c>
      <c r="E1927" s="324">
        <v>43251</v>
      </c>
      <c r="F1927" s="1">
        <v>9082.23</v>
      </c>
      <c r="G1927" s="5">
        <v>3.56E-2</v>
      </c>
      <c r="H1927" s="298">
        <v>26.94</v>
      </c>
      <c r="I1927" s="10">
        <v>9082.23</v>
      </c>
      <c r="J1927" s="11">
        <f t="shared" si="867"/>
        <v>3.56E-2</v>
      </c>
      <c r="K1927" s="30">
        <f t="shared" si="868"/>
        <v>26.943949</v>
      </c>
      <c r="L1927" s="29">
        <f t="shared" si="869"/>
        <v>3.948999999998648E-3</v>
      </c>
      <c r="M1927" s="10">
        <f t="shared" si="870"/>
        <v>9082.23</v>
      </c>
      <c r="N1927" s="5">
        <f>VLOOKUP(CONCATENATE(A1927,"-6"),'Restated Depr'!$B$6:$G$7674,6,0)</f>
        <v>3.56E-2</v>
      </c>
      <c r="O1927" s="29">
        <f t="shared" si="871"/>
        <v>26.943949</v>
      </c>
      <c r="P1927" s="29">
        <f t="shared" si="872"/>
        <v>0</v>
      </c>
      <c r="Q1927" t="s">
        <v>7819</v>
      </c>
    </row>
    <row r="1928" spans="1:18" hidden="1">
      <c r="A1928" t="s">
        <v>145</v>
      </c>
      <c r="B1928" t="s">
        <v>2371</v>
      </c>
      <c r="C1928" s="224" t="s">
        <v>7842</v>
      </c>
      <c r="D1928" s="221">
        <v>335.04</v>
      </c>
      <c r="E1928" s="324">
        <v>43281</v>
      </c>
      <c r="F1928" s="1">
        <v>9082.23</v>
      </c>
      <c r="G1928" s="5">
        <v>3.56E-2</v>
      </c>
      <c r="H1928" s="298">
        <v>26.94</v>
      </c>
      <c r="I1928" s="10">
        <v>9082.23</v>
      </c>
      <c r="J1928" s="11">
        <f t="shared" si="867"/>
        <v>3.56E-2</v>
      </c>
      <c r="K1928" s="30">
        <f t="shared" si="868"/>
        <v>26.943949</v>
      </c>
      <c r="L1928" s="29">
        <f t="shared" si="869"/>
        <v>3.948999999998648E-3</v>
      </c>
      <c r="M1928" s="10">
        <f t="shared" si="870"/>
        <v>9082.23</v>
      </c>
      <c r="N1928" s="5">
        <f>VLOOKUP(CONCATENATE(A1928,"-6"),'Restated Depr'!$B$6:$G$7674,6,0)</f>
        <v>3.56E-2</v>
      </c>
      <c r="O1928" s="29">
        <f t="shared" si="871"/>
        <v>26.943949</v>
      </c>
      <c r="P1928" s="29">
        <f t="shared" si="872"/>
        <v>0</v>
      </c>
      <c r="Q1928" t="s">
        <v>7819</v>
      </c>
      <c r="R1928" s="5"/>
    </row>
    <row r="1929" spans="1:18" ht="15.75" hidden="1" thickBot="1">
      <c r="A1929" t="s">
        <v>145</v>
      </c>
      <c r="C1929" s="224" t="s">
        <v>638</v>
      </c>
      <c r="D1929" s="22"/>
      <c r="E1929" s="323" t="s">
        <v>606</v>
      </c>
      <c r="F1929" s="1"/>
      <c r="G1929" s="5"/>
      <c r="H1929" s="310">
        <f>SUM(H1917:H1928)</f>
        <v>307.7</v>
      </c>
      <c r="I1929" s="10"/>
      <c r="J1929" s="10"/>
      <c r="K1929" s="32">
        <f>SUM(K1917:K1928)</f>
        <v>307.73622649999993</v>
      </c>
      <c r="L1929" s="28">
        <f>SUM(L1917:L1928)</f>
        <v>3.6226499999962414E-2</v>
      </c>
      <c r="M1929" s="10"/>
      <c r="N1929" s="5"/>
      <c r="O1929" s="28">
        <f>SUM(O1917:O1928)</f>
        <v>323.32738799999993</v>
      </c>
      <c r="P1929" s="28">
        <f>SUM(P1917:P1928)</f>
        <v>15.591161500000027</v>
      </c>
    </row>
    <row r="1930" spans="1:18" hidden="1">
      <c r="A1930" s="17" t="s">
        <v>146</v>
      </c>
      <c r="B1930" t="s">
        <v>7714</v>
      </c>
      <c r="C1930" s="224" t="s">
        <v>7842</v>
      </c>
      <c r="D1930" s="222">
        <v>335.04</v>
      </c>
      <c r="E1930" s="324">
        <v>42947</v>
      </c>
      <c r="F1930" s="9">
        <v>96289.75</v>
      </c>
      <c r="G1930" s="18">
        <v>0</v>
      </c>
      <c r="H1930" s="299">
        <v>0</v>
      </c>
      <c r="I1930" s="15">
        <v>96289.75</v>
      </c>
      <c r="J1930" s="11">
        <f t="shared" ref="J1930:J1941" si="873">G1930</f>
        <v>0</v>
      </c>
      <c r="K1930" s="31">
        <f t="shared" ref="K1930:K1941" si="874">I1930*J1930/12</f>
        <v>0</v>
      </c>
      <c r="L1930" s="289">
        <f t="shared" ref="L1930:L1941" si="875">K1930-H1930</f>
        <v>0</v>
      </c>
      <c r="M1930" s="15">
        <f t="shared" ref="M1930:M1941" si="876">I1930</f>
        <v>96289.75</v>
      </c>
      <c r="N1930" s="5">
        <f>VLOOKUP(CONCATENATE(A1930,"-6"),'Restated Depr'!$B$6:$G$7674,6,0)</f>
        <v>1.52E-2</v>
      </c>
      <c r="O1930" s="26">
        <f t="shared" ref="O1930:O1941" si="877">M1930*N1930/12</f>
        <v>121.96701666666667</v>
      </c>
      <c r="P1930" s="289">
        <f t="shared" ref="P1930:P1941" si="878">O1930-K1930</f>
        <v>121.96701666666667</v>
      </c>
      <c r="Q1930" t="s">
        <v>7819</v>
      </c>
    </row>
    <row r="1931" spans="1:18" hidden="1">
      <c r="A1931" s="17" t="s">
        <v>146</v>
      </c>
      <c r="B1931" t="s">
        <v>7715</v>
      </c>
      <c r="C1931" s="224" t="s">
        <v>7842</v>
      </c>
      <c r="D1931" s="222">
        <v>335.04</v>
      </c>
      <c r="E1931" s="324">
        <v>42978</v>
      </c>
      <c r="F1931" s="1">
        <v>96289.75</v>
      </c>
      <c r="G1931" s="18">
        <v>0</v>
      </c>
      <c r="H1931" s="298">
        <v>0</v>
      </c>
      <c r="I1931" s="10">
        <v>96289.75</v>
      </c>
      <c r="J1931" s="11">
        <f t="shared" si="873"/>
        <v>0</v>
      </c>
      <c r="K1931" s="30">
        <f t="shared" si="874"/>
        <v>0</v>
      </c>
      <c r="L1931" s="29">
        <f t="shared" si="875"/>
        <v>0</v>
      </c>
      <c r="M1931" s="10">
        <f t="shared" si="876"/>
        <v>96289.75</v>
      </c>
      <c r="N1931" s="5">
        <f>VLOOKUP(CONCATENATE(A1931,"-6"),'Restated Depr'!$B$6:$G$7674,6,0)</f>
        <v>1.52E-2</v>
      </c>
      <c r="O1931" s="27">
        <f t="shared" si="877"/>
        <v>121.96701666666667</v>
      </c>
      <c r="P1931" s="29">
        <f t="shared" si="878"/>
        <v>121.96701666666667</v>
      </c>
      <c r="Q1931" t="s">
        <v>7819</v>
      </c>
    </row>
    <row r="1932" spans="1:18" hidden="1">
      <c r="A1932" s="17" t="s">
        <v>146</v>
      </c>
      <c r="B1932" t="s">
        <v>7716</v>
      </c>
      <c r="C1932" s="224" t="s">
        <v>7842</v>
      </c>
      <c r="D1932" s="222">
        <v>335.04</v>
      </c>
      <c r="E1932" s="324">
        <v>43008</v>
      </c>
      <c r="F1932" s="1">
        <v>96289.75</v>
      </c>
      <c r="G1932" s="18">
        <v>0</v>
      </c>
      <c r="H1932" s="298">
        <v>0</v>
      </c>
      <c r="I1932" s="10">
        <v>96289.75</v>
      </c>
      <c r="J1932" s="11">
        <f t="shared" si="873"/>
        <v>0</v>
      </c>
      <c r="K1932" s="30">
        <f t="shared" si="874"/>
        <v>0</v>
      </c>
      <c r="L1932" s="29">
        <f t="shared" si="875"/>
        <v>0</v>
      </c>
      <c r="M1932" s="10">
        <f t="shared" si="876"/>
        <v>96289.75</v>
      </c>
      <c r="N1932" s="5">
        <f>VLOOKUP(CONCATENATE(A1932,"-6"),'Restated Depr'!$B$6:$G$7674,6,0)</f>
        <v>1.52E-2</v>
      </c>
      <c r="O1932" s="27">
        <f t="shared" si="877"/>
        <v>121.96701666666667</v>
      </c>
      <c r="P1932" s="29">
        <f t="shared" si="878"/>
        <v>121.96701666666667</v>
      </c>
      <c r="Q1932" t="s">
        <v>7819</v>
      </c>
    </row>
    <row r="1933" spans="1:18" hidden="1">
      <c r="A1933" s="17" t="s">
        <v>146</v>
      </c>
      <c r="B1933" t="s">
        <v>7717</v>
      </c>
      <c r="C1933" s="224" t="s">
        <v>7842</v>
      </c>
      <c r="D1933" s="222">
        <v>335.04</v>
      </c>
      <c r="E1933" s="324">
        <v>43039</v>
      </c>
      <c r="F1933" s="1">
        <v>96289.75</v>
      </c>
      <c r="G1933" s="18">
        <v>0</v>
      </c>
      <c r="H1933" s="298">
        <v>0</v>
      </c>
      <c r="I1933" s="10">
        <v>96289.75</v>
      </c>
      <c r="J1933" s="11">
        <f t="shared" si="873"/>
        <v>0</v>
      </c>
      <c r="K1933" s="30">
        <f t="shared" si="874"/>
        <v>0</v>
      </c>
      <c r="L1933" s="29">
        <f t="shared" si="875"/>
        <v>0</v>
      </c>
      <c r="M1933" s="10">
        <f t="shared" si="876"/>
        <v>96289.75</v>
      </c>
      <c r="N1933" s="5">
        <f>VLOOKUP(CONCATENATE(A1933,"-6"),'Restated Depr'!$B$6:$G$7674,6,0)</f>
        <v>1.52E-2</v>
      </c>
      <c r="O1933" s="27">
        <f t="shared" si="877"/>
        <v>121.96701666666667</v>
      </c>
      <c r="P1933" s="29">
        <f t="shared" si="878"/>
        <v>121.96701666666667</v>
      </c>
      <c r="Q1933" t="s">
        <v>7819</v>
      </c>
    </row>
    <row r="1934" spans="1:18" hidden="1">
      <c r="A1934" s="17" t="s">
        <v>146</v>
      </c>
      <c r="B1934" t="s">
        <v>7718</v>
      </c>
      <c r="C1934" s="224" t="s">
        <v>7842</v>
      </c>
      <c r="D1934" s="222">
        <v>335.04</v>
      </c>
      <c r="E1934" s="324">
        <v>43069</v>
      </c>
      <c r="F1934" s="1">
        <v>96289.75</v>
      </c>
      <c r="G1934" s="18">
        <v>0</v>
      </c>
      <c r="H1934" s="298">
        <v>0</v>
      </c>
      <c r="I1934" s="10">
        <v>96289.75</v>
      </c>
      <c r="J1934" s="11">
        <f t="shared" si="873"/>
        <v>0</v>
      </c>
      <c r="K1934" s="30">
        <f t="shared" si="874"/>
        <v>0</v>
      </c>
      <c r="L1934" s="29">
        <f t="shared" si="875"/>
        <v>0</v>
      </c>
      <c r="M1934" s="10">
        <f t="shared" si="876"/>
        <v>96289.75</v>
      </c>
      <c r="N1934" s="5">
        <f>VLOOKUP(CONCATENATE(A1934,"-6"),'Restated Depr'!$B$6:$G$7674,6,0)</f>
        <v>1.52E-2</v>
      </c>
      <c r="O1934" s="27">
        <f t="shared" si="877"/>
        <v>121.96701666666667</v>
      </c>
      <c r="P1934" s="29">
        <f t="shared" si="878"/>
        <v>121.96701666666667</v>
      </c>
      <c r="Q1934" t="s">
        <v>7819</v>
      </c>
    </row>
    <row r="1935" spans="1:18" hidden="1">
      <c r="A1935" s="17" t="s">
        <v>146</v>
      </c>
      <c r="B1935" s="17" t="s">
        <v>2372</v>
      </c>
      <c r="C1935" s="227" t="s">
        <v>7842</v>
      </c>
      <c r="D1935" s="222">
        <v>335.04</v>
      </c>
      <c r="E1935" s="329">
        <v>43100</v>
      </c>
      <c r="F1935" s="1">
        <v>96289.75</v>
      </c>
      <c r="G1935" s="18">
        <v>1.52E-2</v>
      </c>
      <c r="H1935" s="298">
        <v>121.96</v>
      </c>
      <c r="I1935" s="10">
        <v>96289.75</v>
      </c>
      <c r="J1935" s="11">
        <f t="shared" si="873"/>
        <v>1.52E-2</v>
      </c>
      <c r="K1935" s="30">
        <f t="shared" si="874"/>
        <v>121.96701666666667</v>
      </c>
      <c r="L1935" s="29">
        <f t="shared" si="875"/>
        <v>7.0166666666722222E-3</v>
      </c>
      <c r="M1935" s="10">
        <f t="shared" si="876"/>
        <v>96289.75</v>
      </c>
      <c r="N1935" s="5">
        <f>VLOOKUP(CONCATENATE(A1935,"-6"),'Restated Depr'!$B$6:$G$7674,6,0)</f>
        <v>1.52E-2</v>
      </c>
      <c r="O1935" s="29">
        <f t="shared" si="877"/>
        <v>121.96701666666667</v>
      </c>
      <c r="P1935" s="29">
        <f t="shared" si="878"/>
        <v>0</v>
      </c>
      <c r="Q1935" t="s">
        <v>7819</v>
      </c>
    </row>
    <row r="1936" spans="1:18" hidden="1">
      <c r="A1936" s="17" t="s">
        <v>146</v>
      </c>
      <c r="B1936" t="s">
        <v>2373</v>
      </c>
      <c r="C1936" s="227" t="s">
        <v>7842</v>
      </c>
      <c r="D1936" s="221">
        <v>335.04</v>
      </c>
      <c r="E1936" s="324">
        <v>43131</v>
      </c>
      <c r="F1936" s="1">
        <v>96289.75</v>
      </c>
      <c r="G1936" s="5">
        <v>1.52E-2</v>
      </c>
      <c r="H1936" s="298">
        <v>121.96</v>
      </c>
      <c r="I1936" s="10">
        <v>96289.75</v>
      </c>
      <c r="J1936" s="11">
        <f t="shared" si="873"/>
        <v>1.52E-2</v>
      </c>
      <c r="K1936" s="30">
        <f t="shared" si="874"/>
        <v>121.96701666666667</v>
      </c>
      <c r="L1936" s="29">
        <f t="shared" si="875"/>
        <v>7.0166666666722222E-3</v>
      </c>
      <c r="M1936" s="10">
        <f t="shared" si="876"/>
        <v>96289.75</v>
      </c>
      <c r="N1936" s="5">
        <f>VLOOKUP(CONCATENATE(A1936,"-6"),'Restated Depr'!$B$6:$G$7674,6,0)</f>
        <v>1.52E-2</v>
      </c>
      <c r="O1936" s="29">
        <f t="shared" si="877"/>
        <v>121.96701666666667</v>
      </c>
      <c r="P1936" s="29">
        <f t="shared" si="878"/>
        <v>0</v>
      </c>
      <c r="Q1936" t="s">
        <v>7819</v>
      </c>
    </row>
    <row r="1937" spans="1:18" hidden="1">
      <c r="A1937" s="17" t="s">
        <v>146</v>
      </c>
      <c r="B1937" t="s">
        <v>2374</v>
      </c>
      <c r="C1937" s="227" t="s">
        <v>7842</v>
      </c>
      <c r="D1937" s="221">
        <v>335.04</v>
      </c>
      <c r="E1937" s="324">
        <v>43159</v>
      </c>
      <c r="F1937" s="1">
        <v>96289.75</v>
      </c>
      <c r="G1937" s="5">
        <v>1.52E-2</v>
      </c>
      <c r="H1937" s="298">
        <v>121.96</v>
      </c>
      <c r="I1937" s="10">
        <v>96289.75</v>
      </c>
      <c r="J1937" s="11">
        <f t="shared" si="873"/>
        <v>1.52E-2</v>
      </c>
      <c r="K1937" s="30">
        <f t="shared" si="874"/>
        <v>121.96701666666667</v>
      </c>
      <c r="L1937" s="29">
        <f t="shared" si="875"/>
        <v>7.0166666666722222E-3</v>
      </c>
      <c r="M1937" s="10">
        <f t="shared" si="876"/>
        <v>96289.75</v>
      </c>
      <c r="N1937" s="5">
        <f>VLOOKUP(CONCATENATE(A1937,"-6"),'Restated Depr'!$B$6:$G$7674,6,0)</f>
        <v>1.52E-2</v>
      </c>
      <c r="O1937" s="29">
        <f t="shared" si="877"/>
        <v>121.96701666666667</v>
      </c>
      <c r="P1937" s="29">
        <f t="shared" si="878"/>
        <v>0</v>
      </c>
      <c r="Q1937" t="s">
        <v>7819</v>
      </c>
    </row>
    <row r="1938" spans="1:18" hidden="1">
      <c r="A1938" s="17" t="s">
        <v>146</v>
      </c>
      <c r="B1938" t="s">
        <v>2375</v>
      </c>
      <c r="C1938" s="227" t="s">
        <v>7842</v>
      </c>
      <c r="D1938" s="221">
        <v>335.04</v>
      </c>
      <c r="E1938" s="324">
        <v>43190</v>
      </c>
      <c r="F1938" s="1">
        <v>96289.75</v>
      </c>
      <c r="G1938" s="5">
        <v>1.52E-2</v>
      </c>
      <c r="H1938" s="298">
        <v>121.96</v>
      </c>
      <c r="I1938" s="10">
        <v>96289.75</v>
      </c>
      <c r="J1938" s="11">
        <f t="shared" si="873"/>
        <v>1.52E-2</v>
      </c>
      <c r="K1938" s="30">
        <f t="shared" si="874"/>
        <v>121.96701666666667</v>
      </c>
      <c r="L1938" s="29">
        <f t="shared" si="875"/>
        <v>7.0166666666722222E-3</v>
      </c>
      <c r="M1938" s="10">
        <f t="shared" si="876"/>
        <v>96289.75</v>
      </c>
      <c r="N1938" s="5">
        <f>VLOOKUP(CONCATENATE(A1938,"-6"),'Restated Depr'!$B$6:$G$7674,6,0)</f>
        <v>1.52E-2</v>
      </c>
      <c r="O1938" s="29">
        <f t="shared" si="877"/>
        <v>121.96701666666667</v>
      </c>
      <c r="P1938" s="29">
        <f t="shared" si="878"/>
        <v>0</v>
      </c>
      <c r="Q1938" t="s">
        <v>7819</v>
      </c>
    </row>
    <row r="1939" spans="1:18" hidden="1">
      <c r="A1939" s="17" t="s">
        <v>146</v>
      </c>
      <c r="B1939" t="s">
        <v>2376</v>
      </c>
      <c r="C1939" s="227" t="s">
        <v>7842</v>
      </c>
      <c r="D1939" s="221">
        <v>335.04</v>
      </c>
      <c r="E1939" s="324">
        <v>43220</v>
      </c>
      <c r="F1939" s="1">
        <v>96289.75</v>
      </c>
      <c r="G1939" s="5">
        <v>1.52E-2</v>
      </c>
      <c r="H1939" s="298">
        <v>121.96</v>
      </c>
      <c r="I1939" s="10">
        <v>96289.75</v>
      </c>
      <c r="J1939" s="11">
        <f t="shared" si="873"/>
        <v>1.52E-2</v>
      </c>
      <c r="K1939" s="30">
        <f t="shared" si="874"/>
        <v>121.96701666666667</v>
      </c>
      <c r="L1939" s="29">
        <f t="shared" si="875"/>
        <v>7.0166666666722222E-3</v>
      </c>
      <c r="M1939" s="10">
        <f t="shared" si="876"/>
        <v>96289.75</v>
      </c>
      <c r="N1939" s="5">
        <f>VLOOKUP(CONCATENATE(A1939,"-6"),'Restated Depr'!$B$6:$G$7674,6,0)</f>
        <v>1.52E-2</v>
      </c>
      <c r="O1939" s="29">
        <f t="shared" si="877"/>
        <v>121.96701666666667</v>
      </c>
      <c r="P1939" s="29">
        <f t="shared" si="878"/>
        <v>0</v>
      </c>
      <c r="Q1939" t="s">
        <v>7819</v>
      </c>
    </row>
    <row r="1940" spans="1:18" hidden="1">
      <c r="A1940" s="17" t="s">
        <v>146</v>
      </c>
      <c r="B1940" t="s">
        <v>2377</v>
      </c>
      <c r="C1940" s="227" t="s">
        <v>7842</v>
      </c>
      <c r="D1940" s="221">
        <v>335.04</v>
      </c>
      <c r="E1940" s="324">
        <v>43251</v>
      </c>
      <c r="F1940" s="1">
        <v>96289.75</v>
      </c>
      <c r="G1940" s="5">
        <v>1.52E-2</v>
      </c>
      <c r="H1940" s="298">
        <v>121.96</v>
      </c>
      <c r="I1940" s="10">
        <v>96289.75</v>
      </c>
      <c r="J1940" s="11">
        <f t="shared" si="873"/>
        <v>1.52E-2</v>
      </c>
      <c r="K1940" s="30">
        <f t="shared" si="874"/>
        <v>121.96701666666667</v>
      </c>
      <c r="L1940" s="29">
        <f t="shared" si="875"/>
        <v>7.0166666666722222E-3</v>
      </c>
      <c r="M1940" s="10">
        <f t="shared" si="876"/>
        <v>96289.75</v>
      </c>
      <c r="N1940" s="5">
        <f>VLOOKUP(CONCATENATE(A1940,"-6"),'Restated Depr'!$B$6:$G$7674,6,0)</f>
        <v>1.52E-2</v>
      </c>
      <c r="O1940" s="29">
        <f t="shared" si="877"/>
        <v>121.96701666666667</v>
      </c>
      <c r="P1940" s="29">
        <f t="shared" si="878"/>
        <v>0</v>
      </c>
      <c r="Q1940" t="s">
        <v>7819</v>
      </c>
    </row>
    <row r="1941" spans="1:18" hidden="1">
      <c r="A1941" s="17" t="s">
        <v>146</v>
      </c>
      <c r="B1941" t="s">
        <v>2378</v>
      </c>
      <c r="C1941" s="227" t="s">
        <v>7842</v>
      </c>
      <c r="D1941" s="221">
        <v>335.04</v>
      </c>
      <c r="E1941" s="324">
        <v>43281</v>
      </c>
      <c r="F1941" s="1">
        <v>96289.75</v>
      </c>
      <c r="G1941" s="5">
        <v>1.52E-2</v>
      </c>
      <c r="H1941" s="298">
        <v>121.96</v>
      </c>
      <c r="I1941" s="10">
        <v>96289.75</v>
      </c>
      <c r="J1941" s="11">
        <f t="shared" si="873"/>
        <v>1.52E-2</v>
      </c>
      <c r="K1941" s="30">
        <f t="shared" si="874"/>
        <v>121.96701666666667</v>
      </c>
      <c r="L1941" s="29">
        <f t="shared" si="875"/>
        <v>7.0166666666722222E-3</v>
      </c>
      <c r="M1941" s="10">
        <f t="shared" si="876"/>
        <v>96289.75</v>
      </c>
      <c r="N1941" s="5">
        <f>VLOOKUP(CONCATENATE(A1941,"-6"),'Restated Depr'!$B$6:$G$7674,6,0)</f>
        <v>1.52E-2</v>
      </c>
      <c r="O1941" s="29">
        <f t="shared" si="877"/>
        <v>121.96701666666667</v>
      </c>
      <c r="P1941" s="29">
        <f t="shared" si="878"/>
        <v>0</v>
      </c>
      <c r="Q1941" t="s">
        <v>7819</v>
      </c>
      <c r="R1941" s="5"/>
    </row>
    <row r="1942" spans="1:18" ht="15.75" hidden="1" thickBot="1">
      <c r="A1942" s="17" t="s">
        <v>146</v>
      </c>
      <c r="C1942" s="224" t="s">
        <v>638</v>
      </c>
      <c r="D1942" s="22"/>
      <c r="E1942" s="323" t="s">
        <v>606</v>
      </c>
      <c r="F1942" s="1"/>
      <c r="G1942" s="5"/>
      <c r="H1942" s="310">
        <f>SUM(H1930:H1941)</f>
        <v>853.72</v>
      </c>
      <c r="I1942" s="10"/>
      <c r="J1942" s="10"/>
      <c r="K1942" s="32">
        <f>SUM(K1930:K1941)</f>
        <v>853.76911666666683</v>
      </c>
      <c r="L1942" s="28">
        <f>SUM(L1930:L1941)</f>
        <v>4.9116666666705555E-2</v>
      </c>
      <c r="M1942" s="10"/>
      <c r="N1942" s="5"/>
      <c r="O1942" s="28">
        <f>SUM(O1930:O1941)</f>
        <v>1463.6042000000004</v>
      </c>
      <c r="P1942" s="28">
        <f>SUM(P1930:P1941)</f>
        <v>609.83508333333339</v>
      </c>
    </row>
    <row r="1943" spans="1:18" hidden="1">
      <c r="A1943" t="s">
        <v>147</v>
      </c>
      <c r="B1943" t="s">
        <v>2379</v>
      </c>
      <c r="C1943" s="224" t="s">
        <v>7842</v>
      </c>
      <c r="D1943" s="221">
        <v>335.05</v>
      </c>
      <c r="E1943" s="324">
        <v>42947</v>
      </c>
      <c r="F1943" s="9">
        <v>500.63</v>
      </c>
      <c r="G1943" s="18">
        <v>3.4799999999999998E-2</v>
      </c>
      <c r="H1943" s="299">
        <v>1.45</v>
      </c>
      <c r="I1943" s="15">
        <v>500.63</v>
      </c>
      <c r="J1943" s="11">
        <f t="shared" ref="J1943:J1954" si="879">G1943</f>
        <v>3.4799999999999998E-2</v>
      </c>
      <c r="K1943" s="31">
        <f t="shared" ref="K1943:K1954" si="880">I1943*J1943/12</f>
        <v>1.4518269999999998</v>
      </c>
      <c r="L1943" s="289">
        <f t="shared" ref="L1943:L1954" si="881">K1943-H1943</f>
        <v>1.826999999999801E-3</v>
      </c>
      <c r="M1943" s="15">
        <f t="shared" ref="M1943:M1954" si="882">I1943</f>
        <v>500.63</v>
      </c>
      <c r="N1943" s="5">
        <f>VLOOKUP(CONCATENATE(A1943,"-6"),'Restated Depr'!$B$6:$G$7674,6,0)</f>
        <v>3.56E-2</v>
      </c>
      <c r="O1943" s="289">
        <f t="shared" ref="O1943:O1954" si="883">M1943*N1943/12</f>
        <v>1.4852023333333333</v>
      </c>
      <c r="P1943" s="289">
        <f t="shared" ref="P1943:P1954" si="884">O1943-K1943</f>
        <v>3.3375333333333534E-2</v>
      </c>
      <c r="Q1943" t="s">
        <v>7819</v>
      </c>
    </row>
    <row r="1944" spans="1:18" hidden="1">
      <c r="A1944" t="s">
        <v>147</v>
      </c>
      <c r="B1944" t="s">
        <v>2380</v>
      </c>
      <c r="C1944" s="224" t="s">
        <v>7842</v>
      </c>
      <c r="D1944" s="221">
        <v>335.05</v>
      </c>
      <c r="E1944" s="324">
        <v>42978</v>
      </c>
      <c r="F1944" s="1">
        <v>500.63</v>
      </c>
      <c r="G1944" s="18">
        <v>3.4799999999999998E-2</v>
      </c>
      <c r="H1944" s="298">
        <v>1.45</v>
      </c>
      <c r="I1944" s="10">
        <v>500.63</v>
      </c>
      <c r="J1944" s="11">
        <f t="shared" si="879"/>
        <v>3.4799999999999998E-2</v>
      </c>
      <c r="K1944" s="30">
        <f t="shared" si="880"/>
        <v>1.4518269999999998</v>
      </c>
      <c r="L1944" s="29">
        <f t="shared" si="881"/>
        <v>1.826999999999801E-3</v>
      </c>
      <c r="M1944" s="10">
        <f t="shared" si="882"/>
        <v>500.63</v>
      </c>
      <c r="N1944" s="5">
        <f>VLOOKUP(CONCATENATE(A1944,"-6"),'Restated Depr'!$B$6:$G$7674,6,0)</f>
        <v>3.56E-2</v>
      </c>
      <c r="O1944" s="29">
        <f t="shared" si="883"/>
        <v>1.4852023333333333</v>
      </c>
      <c r="P1944" s="29">
        <f t="shared" si="884"/>
        <v>3.3375333333333534E-2</v>
      </c>
      <c r="Q1944" t="s">
        <v>7819</v>
      </c>
    </row>
    <row r="1945" spans="1:18" hidden="1">
      <c r="A1945" t="s">
        <v>147</v>
      </c>
      <c r="B1945" t="s">
        <v>2381</v>
      </c>
      <c r="C1945" s="224" t="s">
        <v>7842</v>
      </c>
      <c r="D1945" s="221">
        <v>335.05</v>
      </c>
      <c r="E1945" s="324">
        <v>43008</v>
      </c>
      <c r="F1945" s="1">
        <v>500.63</v>
      </c>
      <c r="G1945" s="18">
        <v>3.4799999999999998E-2</v>
      </c>
      <c r="H1945" s="298">
        <v>1.45</v>
      </c>
      <c r="I1945" s="10">
        <v>500.63</v>
      </c>
      <c r="J1945" s="11">
        <f t="shared" si="879"/>
        <v>3.4799999999999998E-2</v>
      </c>
      <c r="K1945" s="30">
        <f t="shared" si="880"/>
        <v>1.4518269999999998</v>
      </c>
      <c r="L1945" s="29">
        <f t="shared" si="881"/>
        <v>1.826999999999801E-3</v>
      </c>
      <c r="M1945" s="10">
        <f t="shared" si="882"/>
        <v>500.63</v>
      </c>
      <c r="N1945" s="5">
        <f>VLOOKUP(CONCATENATE(A1945,"-6"),'Restated Depr'!$B$6:$G$7674,6,0)</f>
        <v>3.56E-2</v>
      </c>
      <c r="O1945" s="29">
        <f t="shared" si="883"/>
        <v>1.4852023333333333</v>
      </c>
      <c r="P1945" s="29">
        <f t="shared" si="884"/>
        <v>3.3375333333333534E-2</v>
      </c>
      <c r="Q1945" t="s">
        <v>7819</v>
      </c>
    </row>
    <row r="1946" spans="1:18" hidden="1">
      <c r="A1946" t="s">
        <v>147</v>
      </c>
      <c r="B1946" t="s">
        <v>2382</v>
      </c>
      <c r="C1946" s="224" t="s">
        <v>7842</v>
      </c>
      <c r="D1946" s="221">
        <v>335.05</v>
      </c>
      <c r="E1946" s="324">
        <v>43039</v>
      </c>
      <c r="F1946" s="1">
        <v>500.63</v>
      </c>
      <c r="G1946" s="18">
        <v>3.4799999999999998E-2</v>
      </c>
      <c r="H1946" s="298">
        <v>1.45</v>
      </c>
      <c r="I1946" s="10">
        <v>500.63</v>
      </c>
      <c r="J1946" s="11">
        <f t="shared" si="879"/>
        <v>3.4799999999999998E-2</v>
      </c>
      <c r="K1946" s="30">
        <f t="shared" si="880"/>
        <v>1.4518269999999998</v>
      </c>
      <c r="L1946" s="29">
        <f t="shared" si="881"/>
        <v>1.826999999999801E-3</v>
      </c>
      <c r="M1946" s="10">
        <f t="shared" si="882"/>
        <v>500.63</v>
      </c>
      <c r="N1946" s="5">
        <f>VLOOKUP(CONCATENATE(A1946,"-6"),'Restated Depr'!$B$6:$G$7674,6,0)</f>
        <v>3.56E-2</v>
      </c>
      <c r="O1946" s="29">
        <f t="shared" si="883"/>
        <v>1.4852023333333333</v>
      </c>
      <c r="P1946" s="29">
        <f t="shared" si="884"/>
        <v>3.3375333333333534E-2</v>
      </c>
      <c r="Q1946" t="s">
        <v>7819</v>
      </c>
    </row>
    <row r="1947" spans="1:18" hidden="1">
      <c r="A1947" t="s">
        <v>147</v>
      </c>
      <c r="B1947" t="s">
        <v>2383</v>
      </c>
      <c r="C1947" s="224" t="s">
        <v>7842</v>
      </c>
      <c r="D1947" s="221">
        <v>335.05</v>
      </c>
      <c r="E1947" s="324">
        <v>43069</v>
      </c>
      <c r="F1947" s="1">
        <v>500.63</v>
      </c>
      <c r="G1947" s="18">
        <v>3.4799999999999998E-2</v>
      </c>
      <c r="H1947" s="298">
        <v>1.45</v>
      </c>
      <c r="I1947" s="10">
        <v>500.63</v>
      </c>
      <c r="J1947" s="11">
        <f t="shared" si="879"/>
        <v>3.4799999999999998E-2</v>
      </c>
      <c r="K1947" s="30">
        <f t="shared" si="880"/>
        <v>1.4518269999999998</v>
      </c>
      <c r="L1947" s="29">
        <f t="shared" si="881"/>
        <v>1.826999999999801E-3</v>
      </c>
      <c r="M1947" s="10">
        <f t="shared" si="882"/>
        <v>500.63</v>
      </c>
      <c r="N1947" s="5">
        <f>VLOOKUP(CONCATENATE(A1947,"-6"),'Restated Depr'!$B$6:$G$7674,6,0)</f>
        <v>3.56E-2</v>
      </c>
      <c r="O1947" s="29">
        <f t="shared" si="883"/>
        <v>1.4852023333333333</v>
      </c>
      <c r="P1947" s="29">
        <f t="shared" si="884"/>
        <v>3.3375333333333534E-2</v>
      </c>
      <c r="Q1947" t="s">
        <v>7819</v>
      </c>
    </row>
    <row r="1948" spans="1:18" hidden="1">
      <c r="A1948" t="s">
        <v>147</v>
      </c>
      <c r="B1948" t="s">
        <v>2384</v>
      </c>
      <c r="C1948" s="224" t="s">
        <v>7842</v>
      </c>
      <c r="D1948" s="221">
        <v>335.05</v>
      </c>
      <c r="E1948" s="324">
        <v>43100</v>
      </c>
      <c r="F1948" s="1">
        <v>500.63</v>
      </c>
      <c r="G1948" s="18">
        <v>3.5099999999999999E-2</v>
      </c>
      <c r="H1948" s="298">
        <v>1.46</v>
      </c>
      <c r="I1948" s="10">
        <v>500.63</v>
      </c>
      <c r="J1948" s="11">
        <f t="shared" si="879"/>
        <v>3.5099999999999999E-2</v>
      </c>
      <c r="K1948" s="30">
        <f t="shared" si="880"/>
        <v>1.4643427499999999</v>
      </c>
      <c r="L1948" s="29">
        <f t="shared" si="881"/>
        <v>4.3427499999999508E-3</v>
      </c>
      <c r="M1948" s="10">
        <f t="shared" si="882"/>
        <v>500.63</v>
      </c>
      <c r="N1948" s="5">
        <f>VLOOKUP(CONCATENATE(A1948,"-6"),'Restated Depr'!$B$6:$G$7674,6,0)</f>
        <v>3.56E-2</v>
      </c>
      <c r="O1948" s="29">
        <f t="shared" si="883"/>
        <v>1.4852023333333333</v>
      </c>
      <c r="P1948" s="29">
        <f t="shared" si="884"/>
        <v>2.0859583333333376E-2</v>
      </c>
      <c r="Q1948" t="s">
        <v>7819</v>
      </c>
    </row>
    <row r="1949" spans="1:18" hidden="1">
      <c r="A1949" t="s">
        <v>147</v>
      </c>
      <c r="B1949" t="s">
        <v>2385</v>
      </c>
      <c r="C1949" s="224" t="s">
        <v>7842</v>
      </c>
      <c r="D1949" s="221">
        <v>335.05</v>
      </c>
      <c r="E1949" s="324">
        <v>43131</v>
      </c>
      <c r="F1949" s="1">
        <v>500.63</v>
      </c>
      <c r="G1949" s="5">
        <v>3.56E-2</v>
      </c>
      <c r="H1949" s="298">
        <v>1.49</v>
      </c>
      <c r="I1949" s="10">
        <v>500.63</v>
      </c>
      <c r="J1949" s="11">
        <f t="shared" si="879"/>
        <v>3.56E-2</v>
      </c>
      <c r="K1949" s="30">
        <f t="shared" si="880"/>
        <v>1.4852023333333333</v>
      </c>
      <c r="L1949" s="29">
        <f t="shared" si="881"/>
        <v>-4.7976666666667001E-3</v>
      </c>
      <c r="M1949" s="10">
        <f t="shared" si="882"/>
        <v>500.63</v>
      </c>
      <c r="N1949" s="5">
        <f>VLOOKUP(CONCATENATE(A1949,"-6"),'Restated Depr'!$B$6:$G$7674,6,0)</f>
        <v>3.56E-2</v>
      </c>
      <c r="O1949" s="29">
        <f t="shared" si="883"/>
        <v>1.4852023333333333</v>
      </c>
      <c r="P1949" s="29">
        <f t="shared" si="884"/>
        <v>0</v>
      </c>
      <c r="Q1949" t="s">
        <v>7819</v>
      </c>
    </row>
    <row r="1950" spans="1:18" hidden="1">
      <c r="A1950" t="s">
        <v>147</v>
      </c>
      <c r="B1950" t="s">
        <v>2386</v>
      </c>
      <c r="C1950" s="224" t="s">
        <v>7842</v>
      </c>
      <c r="D1950" s="221">
        <v>335.05</v>
      </c>
      <c r="E1950" s="324">
        <v>43159</v>
      </c>
      <c r="F1950" s="1">
        <v>500.63</v>
      </c>
      <c r="G1950" s="5">
        <v>3.56E-2</v>
      </c>
      <c r="H1950" s="298">
        <v>1.49</v>
      </c>
      <c r="I1950" s="10">
        <v>500.63</v>
      </c>
      <c r="J1950" s="11">
        <f t="shared" si="879"/>
        <v>3.56E-2</v>
      </c>
      <c r="K1950" s="30">
        <f t="shared" si="880"/>
        <v>1.4852023333333333</v>
      </c>
      <c r="L1950" s="29">
        <f t="shared" si="881"/>
        <v>-4.7976666666667001E-3</v>
      </c>
      <c r="M1950" s="10">
        <f t="shared" si="882"/>
        <v>500.63</v>
      </c>
      <c r="N1950" s="5">
        <f>VLOOKUP(CONCATENATE(A1950,"-6"),'Restated Depr'!$B$6:$G$7674,6,0)</f>
        <v>3.56E-2</v>
      </c>
      <c r="O1950" s="29">
        <f t="shared" si="883"/>
        <v>1.4852023333333333</v>
      </c>
      <c r="P1950" s="29">
        <f t="shared" si="884"/>
        <v>0</v>
      </c>
      <c r="Q1950" t="s">
        <v>7819</v>
      </c>
    </row>
    <row r="1951" spans="1:18" hidden="1">
      <c r="A1951" t="s">
        <v>147</v>
      </c>
      <c r="B1951" t="s">
        <v>2387</v>
      </c>
      <c r="C1951" s="224" t="s">
        <v>7842</v>
      </c>
      <c r="D1951" s="221">
        <v>335.05</v>
      </c>
      <c r="E1951" s="324">
        <v>43190</v>
      </c>
      <c r="F1951" s="1">
        <v>500.63</v>
      </c>
      <c r="G1951" s="5">
        <v>3.56E-2</v>
      </c>
      <c r="H1951" s="298">
        <v>1.49</v>
      </c>
      <c r="I1951" s="10">
        <v>500.63</v>
      </c>
      <c r="J1951" s="11">
        <f t="shared" si="879"/>
        <v>3.56E-2</v>
      </c>
      <c r="K1951" s="30">
        <f t="shared" si="880"/>
        <v>1.4852023333333333</v>
      </c>
      <c r="L1951" s="29">
        <f t="shared" si="881"/>
        <v>-4.7976666666667001E-3</v>
      </c>
      <c r="M1951" s="10">
        <f t="shared" si="882"/>
        <v>500.63</v>
      </c>
      <c r="N1951" s="5">
        <f>VLOOKUP(CONCATENATE(A1951,"-6"),'Restated Depr'!$B$6:$G$7674,6,0)</f>
        <v>3.56E-2</v>
      </c>
      <c r="O1951" s="29">
        <f t="shared" si="883"/>
        <v>1.4852023333333333</v>
      </c>
      <c r="P1951" s="29">
        <f t="shared" si="884"/>
        <v>0</v>
      </c>
      <c r="Q1951" t="s">
        <v>7819</v>
      </c>
    </row>
    <row r="1952" spans="1:18" hidden="1">
      <c r="A1952" t="s">
        <v>147</v>
      </c>
      <c r="B1952" t="s">
        <v>2388</v>
      </c>
      <c r="C1952" s="224" t="s">
        <v>7842</v>
      </c>
      <c r="D1952" s="221">
        <v>335.05</v>
      </c>
      <c r="E1952" s="324">
        <v>43220</v>
      </c>
      <c r="F1952" s="1">
        <v>500.63</v>
      </c>
      <c r="G1952" s="5">
        <v>3.56E-2</v>
      </c>
      <c r="H1952" s="298">
        <v>1.49</v>
      </c>
      <c r="I1952" s="10">
        <v>500.63</v>
      </c>
      <c r="J1952" s="11">
        <f t="shared" si="879"/>
        <v>3.56E-2</v>
      </c>
      <c r="K1952" s="30">
        <f t="shared" si="880"/>
        <v>1.4852023333333333</v>
      </c>
      <c r="L1952" s="29">
        <f t="shared" si="881"/>
        <v>-4.7976666666667001E-3</v>
      </c>
      <c r="M1952" s="10">
        <f t="shared" si="882"/>
        <v>500.63</v>
      </c>
      <c r="N1952" s="5">
        <f>VLOOKUP(CONCATENATE(A1952,"-6"),'Restated Depr'!$B$6:$G$7674,6,0)</f>
        <v>3.56E-2</v>
      </c>
      <c r="O1952" s="29">
        <f t="shared" si="883"/>
        <v>1.4852023333333333</v>
      </c>
      <c r="P1952" s="29">
        <f t="shared" si="884"/>
        <v>0</v>
      </c>
      <c r="Q1952" t="s">
        <v>7819</v>
      </c>
    </row>
    <row r="1953" spans="1:18" hidden="1">
      <c r="A1953" t="s">
        <v>147</v>
      </c>
      <c r="B1953" t="s">
        <v>2389</v>
      </c>
      <c r="C1953" s="224" t="s">
        <v>7842</v>
      </c>
      <c r="D1953" s="221">
        <v>335.05</v>
      </c>
      <c r="E1953" s="324">
        <v>43251</v>
      </c>
      <c r="F1953" s="1">
        <v>500.63</v>
      </c>
      <c r="G1953" s="5">
        <v>3.56E-2</v>
      </c>
      <c r="H1953" s="298">
        <v>1.49</v>
      </c>
      <c r="I1953" s="10">
        <v>500.63</v>
      </c>
      <c r="J1953" s="11">
        <f t="shared" si="879"/>
        <v>3.56E-2</v>
      </c>
      <c r="K1953" s="30">
        <f t="shared" si="880"/>
        <v>1.4852023333333333</v>
      </c>
      <c r="L1953" s="29">
        <f t="shared" si="881"/>
        <v>-4.7976666666667001E-3</v>
      </c>
      <c r="M1953" s="10">
        <f t="shared" si="882"/>
        <v>500.63</v>
      </c>
      <c r="N1953" s="5">
        <f>VLOOKUP(CONCATENATE(A1953,"-6"),'Restated Depr'!$B$6:$G$7674,6,0)</f>
        <v>3.56E-2</v>
      </c>
      <c r="O1953" s="29">
        <f t="shared" si="883"/>
        <v>1.4852023333333333</v>
      </c>
      <c r="P1953" s="29">
        <f t="shared" si="884"/>
        <v>0</v>
      </c>
      <c r="Q1953" t="s">
        <v>7819</v>
      </c>
    </row>
    <row r="1954" spans="1:18" hidden="1">
      <c r="A1954" t="s">
        <v>147</v>
      </c>
      <c r="B1954" t="s">
        <v>2390</v>
      </c>
      <c r="C1954" s="224" t="s">
        <v>7842</v>
      </c>
      <c r="D1954" s="221">
        <v>335.05</v>
      </c>
      <c r="E1954" s="324">
        <v>43281</v>
      </c>
      <c r="F1954" s="1">
        <v>500.63</v>
      </c>
      <c r="G1954" s="5">
        <v>3.56E-2</v>
      </c>
      <c r="H1954" s="298">
        <v>1.49</v>
      </c>
      <c r="I1954" s="10">
        <v>500.63</v>
      </c>
      <c r="J1954" s="11">
        <f t="shared" si="879"/>
        <v>3.56E-2</v>
      </c>
      <c r="K1954" s="30">
        <f t="shared" si="880"/>
        <v>1.4852023333333333</v>
      </c>
      <c r="L1954" s="29">
        <f t="shared" si="881"/>
        <v>-4.7976666666667001E-3</v>
      </c>
      <c r="M1954" s="10">
        <f t="shared" si="882"/>
        <v>500.63</v>
      </c>
      <c r="N1954" s="5">
        <f>VLOOKUP(CONCATENATE(A1954,"-6"),'Restated Depr'!$B$6:$G$7674,6,0)</f>
        <v>3.56E-2</v>
      </c>
      <c r="O1954" s="29">
        <f t="shared" si="883"/>
        <v>1.4852023333333333</v>
      </c>
      <c r="P1954" s="29">
        <f t="shared" si="884"/>
        <v>0</v>
      </c>
      <c r="Q1954" t="s">
        <v>7819</v>
      </c>
      <c r="R1954" s="5"/>
    </row>
    <row r="1955" spans="1:18" ht="15.75" hidden="1" thickBot="1">
      <c r="A1955" t="s">
        <v>147</v>
      </c>
      <c r="C1955" s="224" t="s">
        <v>638</v>
      </c>
      <c r="D1955" s="22"/>
      <c r="E1955" s="323" t="s">
        <v>606</v>
      </c>
      <c r="F1955" s="1"/>
      <c r="G1955" s="5"/>
      <c r="H1955" s="310">
        <f>SUM(H1943:H1954)</f>
        <v>17.649999999999999</v>
      </c>
      <c r="I1955" s="10"/>
      <c r="J1955" s="10"/>
      <c r="K1955" s="32">
        <f>SUM(K1943:K1954)</f>
        <v>17.634691749999998</v>
      </c>
      <c r="L1955" s="28">
        <f>SUM(L1943:L1954)</f>
        <v>-1.5308250000001244E-2</v>
      </c>
      <c r="M1955" s="10"/>
      <c r="N1955" s="5"/>
      <c r="O1955" s="28">
        <f>SUM(O1943:O1954)</f>
        <v>17.822427999999999</v>
      </c>
      <c r="P1955" s="28">
        <f>SUM(P1943:P1954)</f>
        <v>0.18773625000000105</v>
      </c>
    </row>
    <row r="1956" spans="1:18" hidden="1">
      <c r="A1956" t="s">
        <v>148</v>
      </c>
      <c r="B1956" t="s">
        <v>2391</v>
      </c>
      <c r="C1956" s="224" t="s">
        <v>7842</v>
      </c>
      <c r="D1956" s="221">
        <v>335.03</v>
      </c>
      <c r="E1956" s="324">
        <v>42947</v>
      </c>
      <c r="F1956" s="9">
        <v>864877.95</v>
      </c>
      <c r="G1956" s="18">
        <v>2.1299999999999999E-2</v>
      </c>
      <c r="H1956" s="299">
        <v>1535.16</v>
      </c>
      <c r="I1956" s="15">
        <v>864877.95</v>
      </c>
      <c r="J1956" s="11">
        <f t="shared" ref="J1956:J1967" si="885">G1956</f>
        <v>2.1299999999999999E-2</v>
      </c>
      <c r="K1956" s="31">
        <f t="shared" ref="K1956:K1967" si="886">I1956*J1956/12</f>
        <v>1535.1583612499999</v>
      </c>
      <c r="L1956" s="289">
        <f t="shared" ref="L1956:L1967" si="887">K1956-H1956</f>
        <v>-1.6387500002110755E-3</v>
      </c>
      <c r="M1956" s="15">
        <f t="shared" ref="M1956:M1967" si="888">I1956</f>
        <v>864877.95</v>
      </c>
      <c r="N1956" s="5">
        <f>VLOOKUP(CONCATENATE(A1956,"-6"),'Restated Depr'!$B$6:$G$7674,6,0)</f>
        <v>1.9699999999999999E-2</v>
      </c>
      <c r="O1956" s="289">
        <f t="shared" ref="O1956:O1967" si="889">M1956*N1956/12</f>
        <v>1419.8413012499998</v>
      </c>
      <c r="P1956" s="289">
        <f t="shared" ref="P1956:P1967" si="890">O1956-K1956</f>
        <v>-115.31706000000008</v>
      </c>
      <c r="Q1956" t="s">
        <v>7819</v>
      </c>
    </row>
    <row r="1957" spans="1:18" hidden="1">
      <c r="A1957" t="s">
        <v>148</v>
      </c>
      <c r="B1957" t="s">
        <v>2392</v>
      </c>
      <c r="C1957" s="224" t="s">
        <v>7842</v>
      </c>
      <c r="D1957" s="221">
        <v>335.03</v>
      </c>
      <c r="E1957" s="324">
        <v>42978</v>
      </c>
      <c r="F1957" s="1">
        <v>864877.95</v>
      </c>
      <c r="G1957" s="18">
        <v>2.1299999999999999E-2</v>
      </c>
      <c r="H1957" s="298">
        <v>1535.16</v>
      </c>
      <c r="I1957" s="10">
        <v>864877.95</v>
      </c>
      <c r="J1957" s="11">
        <f t="shared" si="885"/>
        <v>2.1299999999999999E-2</v>
      </c>
      <c r="K1957" s="30">
        <f t="shared" si="886"/>
        <v>1535.1583612499999</v>
      </c>
      <c r="L1957" s="29">
        <f t="shared" si="887"/>
        <v>-1.6387500002110755E-3</v>
      </c>
      <c r="M1957" s="10">
        <f t="shared" si="888"/>
        <v>864877.95</v>
      </c>
      <c r="N1957" s="5">
        <f>VLOOKUP(CONCATENATE(A1957,"-6"),'Restated Depr'!$B$6:$G$7674,6,0)</f>
        <v>1.9699999999999999E-2</v>
      </c>
      <c r="O1957" s="29">
        <f t="shared" si="889"/>
        <v>1419.8413012499998</v>
      </c>
      <c r="P1957" s="29">
        <f t="shared" si="890"/>
        <v>-115.31706000000008</v>
      </c>
      <c r="Q1957" t="s">
        <v>7819</v>
      </c>
    </row>
    <row r="1958" spans="1:18" hidden="1">
      <c r="A1958" t="s">
        <v>148</v>
      </c>
      <c r="B1958" t="s">
        <v>2393</v>
      </c>
      <c r="C1958" s="224" t="s">
        <v>7842</v>
      </c>
      <c r="D1958" s="221">
        <v>335.03</v>
      </c>
      <c r="E1958" s="324">
        <v>43008</v>
      </c>
      <c r="F1958" s="1">
        <v>864877.95</v>
      </c>
      <c r="G1958" s="18">
        <v>2.1299999999999999E-2</v>
      </c>
      <c r="H1958" s="298">
        <v>1535.16</v>
      </c>
      <c r="I1958" s="10">
        <v>864877.95</v>
      </c>
      <c r="J1958" s="11">
        <f t="shared" si="885"/>
        <v>2.1299999999999999E-2</v>
      </c>
      <c r="K1958" s="30">
        <f t="shared" si="886"/>
        <v>1535.1583612499999</v>
      </c>
      <c r="L1958" s="29">
        <f t="shared" si="887"/>
        <v>-1.6387500002110755E-3</v>
      </c>
      <c r="M1958" s="10">
        <f t="shared" si="888"/>
        <v>864877.95</v>
      </c>
      <c r="N1958" s="5">
        <f>VLOOKUP(CONCATENATE(A1958,"-6"),'Restated Depr'!$B$6:$G$7674,6,0)</f>
        <v>1.9699999999999999E-2</v>
      </c>
      <c r="O1958" s="29">
        <f t="shared" si="889"/>
        <v>1419.8413012499998</v>
      </c>
      <c r="P1958" s="29">
        <f t="shared" si="890"/>
        <v>-115.31706000000008</v>
      </c>
      <c r="Q1958" t="s">
        <v>7819</v>
      </c>
    </row>
    <row r="1959" spans="1:18" hidden="1">
      <c r="A1959" t="s">
        <v>148</v>
      </c>
      <c r="B1959" t="s">
        <v>2394</v>
      </c>
      <c r="C1959" s="224" t="s">
        <v>7842</v>
      </c>
      <c r="D1959" s="221">
        <v>335.03</v>
      </c>
      <c r="E1959" s="324">
        <v>43039</v>
      </c>
      <c r="F1959" s="1">
        <v>864877.95</v>
      </c>
      <c r="G1959" s="18">
        <v>2.1299999999999999E-2</v>
      </c>
      <c r="H1959" s="298">
        <v>1535.16</v>
      </c>
      <c r="I1959" s="10">
        <v>864877.95</v>
      </c>
      <c r="J1959" s="11">
        <f t="shared" si="885"/>
        <v>2.1299999999999999E-2</v>
      </c>
      <c r="K1959" s="30">
        <f t="shared" si="886"/>
        <v>1535.1583612499999</v>
      </c>
      <c r="L1959" s="29">
        <f t="shared" si="887"/>
        <v>-1.6387500002110755E-3</v>
      </c>
      <c r="M1959" s="10">
        <f t="shared" si="888"/>
        <v>864877.95</v>
      </c>
      <c r="N1959" s="5">
        <f>VLOOKUP(CONCATENATE(A1959,"-6"),'Restated Depr'!$B$6:$G$7674,6,0)</f>
        <v>1.9699999999999999E-2</v>
      </c>
      <c r="O1959" s="29">
        <f t="shared" si="889"/>
        <v>1419.8413012499998</v>
      </c>
      <c r="P1959" s="29">
        <f t="shared" si="890"/>
        <v>-115.31706000000008</v>
      </c>
      <c r="Q1959" t="s">
        <v>7819</v>
      </c>
    </row>
    <row r="1960" spans="1:18" hidden="1">
      <c r="A1960" t="s">
        <v>148</v>
      </c>
      <c r="B1960" t="s">
        <v>2395</v>
      </c>
      <c r="C1960" s="224" t="s">
        <v>7842</v>
      </c>
      <c r="D1960" s="221">
        <v>335.03</v>
      </c>
      <c r="E1960" s="324">
        <v>43069</v>
      </c>
      <c r="F1960" s="1">
        <v>864877.95</v>
      </c>
      <c r="G1960" s="18">
        <v>2.1299999999999999E-2</v>
      </c>
      <c r="H1960" s="298">
        <v>1535.16</v>
      </c>
      <c r="I1960" s="10">
        <v>864877.95</v>
      </c>
      <c r="J1960" s="11">
        <f t="shared" si="885"/>
        <v>2.1299999999999999E-2</v>
      </c>
      <c r="K1960" s="30">
        <f t="shared" si="886"/>
        <v>1535.1583612499999</v>
      </c>
      <c r="L1960" s="29">
        <f t="shared" si="887"/>
        <v>-1.6387500002110755E-3</v>
      </c>
      <c r="M1960" s="10">
        <f t="shared" si="888"/>
        <v>864877.95</v>
      </c>
      <c r="N1960" s="5">
        <f>VLOOKUP(CONCATENATE(A1960,"-6"),'Restated Depr'!$B$6:$G$7674,6,0)</f>
        <v>1.9699999999999999E-2</v>
      </c>
      <c r="O1960" s="29">
        <f t="shared" si="889"/>
        <v>1419.8413012499998</v>
      </c>
      <c r="P1960" s="29">
        <f t="shared" si="890"/>
        <v>-115.31706000000008</v>
      </c>
      <c r="Q1960" t="s">
        <v>7819</v>
      </c>
    </row>
    <row r="1961" spans="1:18" hidden="1">
      <c r="A1961" t="s">
        <v>148</v>
      </c>
      <c r="B1961" t="s">
        <v>2396</v>
      </c>
      <c r="C1961" s="224" t="s">
        <v>7842</v>
      </c>
      <c r="D1961" s="221">
        <v>335.03</v>
      </c>
      <c r="E1961" s="324">
        <v>43100</v>
      </c>
      <c r="F1961" s="1">
        <v>864877.95</v>
      </c>
      <c r="G1961" s="18">
        <v>2.06E-2</v>
      </c>
      <c r="H1961" s="298">
        <v>1484.7099999999998</v>
      </c>
      <c r="I1961" s="10">
        <v>864877.95</v>
      </c>
      <c r="J1961" s="11">
        <f t="shared" si="885"/>
        <v>2.06E-2</v>
      </c>
      <c r="K1961" s="30">
        <f t="shared" si="886"/>
        <v>1484.7071475</v>
      </c>
      <c r="L1961" s="29">
        <f t="shared" si="887"/>
        <v>-2.8524999997898703E-3</v>
      </c>
      <c r="M1961" s="10">
        <f t="shared" si="888"/>
        <v>864877.95</v>
      </c>
      <c r="N1961" s="5">
        <f>VLOOKUP(CONCATENATE(A1961,"-6"),'Restated Depr'!$B$6:$G$7674,6,0)</f>
        <v>1.9699999999999999E-2</v>
      </c>
      <c r="O1961" s="29">
        <f t="shared" si="889"/>
        <v>1419.8413012499998</v>
      </c>
      <c r="P1961" s="29">
        <f t="shared" si="890"/>
        <v>-64.865846250000232</v>
      </c>
      <c r="Q1961" t="s">
        <v>7819</v>
      </c>
    </row>
    <row r="1962" spans="1:18" hidden="1">
      <c r="A1962" t="s">
        <v>148</v>
      </c>
      <c r="B1962" t="s">
        <v>2397</v>
      </c>
      <c r="C1962" s="224" t="s">
        <v>7842</v>
      </c>
      <c r="D1962" s="221">
        <v>335.03</v>
      </c>
      <c r="E1962" s="324">
        <v>43131</v>
      </c>
      <c r="F1962" s="1">
        <v>864877.95</v>
      </c>
      <c r="G1962" s="5">
        <v>1.9699999999999999E-2</v>
      </c>
      <c r="H1962" s="298">
        <v>1419.8400000000001</v>
      </c>
      <c r="I1962" s="10">
        <v>864877.95</v>
      </c>
      <c r="J1962" s="11">
        <f t="shared" si="885"/>
        <v>1.9699999999999999E-2</v>
      </c>
      <c r="K1962" s="30">
        <f t="shared" si="886"/>
        <v>1419.8413012499998</v>
      </c>
      <c r="L1962" s="29">
        <f t="shared" si="887"/>
        <v>1.3012499996420956E-3</v>
      </c>
      <c r="M1962" s="10">
        <f t="shared" si="888"/>
        <v>864877.95</v>
      </c>
      <c r="N1962" s="5">
        <f>VLOOKUP(CONCATENATE(A1962,"-6"),'Restated Depr'!$B$6:$G$7674,6,0)</f>
        <v>1.9699999999999999E-2</v>
      </c>
      <c r="O1962" s="29">
        <f t="shared" si="889"/>
        <v>1419.8413012499998</v>
      </c>
      <c r="P1962" s="29">
        <f t="shared" si="890"/>
        <v>0</v>
      </c>
      <c r="Q1962" t="s">
        <v>7819</v>
      </c>
    </row>
    <row r="1963" spans="1:18" hidden="1">
      <c r="A1963" t="s">
        <v>148</v>
      </c>
      <c r="B1963" t="s">
        <v>2398</v>
      </c>
      <c r="C1963" s="224" t="s">
        <v>7842</v>
      </c>
      <c r="D1963" s="221">
        <v>335.03</v>
      </c>
      <c r="E1963" s="324">
        <v>43159</v>
      </c>
      <c r="F1963" s="1">
        <v>864877.95</v>
      </c>
      <c r="G1963" s="5">
        <v>1.9699999999999999E-2</v>
      </c>
      <c r="H1963" s="298">
        <v>1419.8400000000001</v>
      </c>
      <c r="I1963" s="10">
        <v>864877.95</v>
      </c>
      <c r="J1963" s="11">
        <f t="shared" si="885"/>
        <v>1.9699999999999999E-2</v>
      </c>
      <c r="K1963" s="30">
        <f t="shared" si="886"/>
        <v>1419.8413012499998</v>
      </c>
      <c r="L1963" s="29">
        <f t="shared" si="887"/>
        <v>1.3012499996420956E-3</v>
      </c>
      <c r="M1963" s="10">
        <f t="shared" si="888"/>
        <v>864877.95</v>
      </c>
      <c r="N1963" s="5">
        <f>VLOOKUP(CONCATENATE(A1963,"-6"),'Restated Depr'!$B$6:$G$7674,6,0)</f>
        <v>1.9699999999999999E-2</v>
      </c>
      <c r="O1963" s="29">
        <f t="shared" si="889"/>
        <v>1419.8413012499998</v>
      </c>
      <c r="P1963" s="29">
        <f t="shared" si="890"/>
        <v>0</v>
      </c>
      <c r="Q1963" t="s">
        <v>7819</v>
      </c>
    </row>
    <row r="1964" spans="1:18" hidden="1">
      <c r="A1964" t="s">
        <v>148</v>
      </c>
      <c r="B1964" t="s">
        <v>2399</v>
      </c>
      <c r="C1964" s="224" t="s">
        <v>7842</v>
      </c>
      <c r="D1964" s="221">
        <v>335.03</v>
      </c>
      <c r="E1964" s="324">
        <v>43190</v>
      </c>
      <c r="F1964" s="1">
        <v>864877.95</v>
      </c>
      <c r="G1964" s="5">
        <v>1.9699999999999999E-2</v>
      </c>
      <c r="H1964" s="298">
        <v>1419.8400000000001</v>
      </c>
      <c r="I1964" s="10">
        <v>864877.95</v>
      </c>
      <c r="J1964" s="11">
        <f t="shared" si="885"/>
        <v>1.9699999999999999E-2</v>
      </c>
      <c r="K1964" s="30">
        <f t="shared" si="886"/>
        <v>1419.8413012499998</v>
      </c>
      <c r="L1964" s="29">
        <f t="shared" si="887"/>
        <v>1.3012499996420956E-3</v>
      </c>
      <c r="M1964" s="10">
        <f t="shared" si="888"/>
        <v>864877.95</v>
      </c>
      <c r="N1964" s="5">
        <f>VLOOKUP(CONCATENATE(A1964,"-6"),'Restated Depr'!$B$6:$G$7674,6,0)</f>
        <v>1.9699999999999999E-2</v>
      </c>
      <c r="O1964" s="29">
        <f t="shared" si="889"/>
        <v>1419.8413012499998</v>
      </c>
      <c r="P1964" s="29">
        <f t="shared" si="890"/>
        <v>0</v>
      </c>
      <c r="Q1964" t="s">
        <v>7819</v>
      </c>
    </row>
    <row r="1965" spans="1:18" hidden="1">
      <c r="A1965" t="s">
        <v>148</v>
      </c>
      <c r="B1965" t="s">
        <v>2400</v>
      </c>
      <c r="C1965" s="224" t="s">
        <v>7842</v>
      </c>
      <c r="D1965" s="221">
        <v>335.03</v>
      </c>
      <c r="E1965" s="324">
        <v>43220</v>
      </c>
      <c r="F1965" s="1">
        <v>864877.95</v>
      </c>
      <c r="G1965" s="5">
        <v>1.9699999999999999E-2</v>
      </c>
      <c r="H1965" s="298">
        <v>1419.8400000000001</v>
      </c>
      <c r="I1965" s="10">
        <v>864877.95</v>
      </c>
      <c r="J1965" s="11">
        <f t="shared" si="885"/>
        <v>1.9699999999999999E-2</v>
      </c>
      <c r="K1965" s="30">
        <f t="shared" si="886"/>
        <v>1419.8413012499998</v>
      </c>
      <c r="L1965" s="29">
        <f t="shared" si="887"/>
        <v>1.3012499996420956E-3</v>
      </c>
      <c r="M1965" s="10">
        <f t="shared" si="888"/>
        <v>864877.95</v>
      </c>
      <c r="N1965" s="5">
        <f>VLOOKUP(CONCATENATE(A1965,"-6"),'Restated Depr'!$B$6:$G$7674,6,0)</f>
        <v>1.9699999999999999E-2</v>
      </c>
      <c r="O1965" s="29">
        <f t="shared" si="889"/>
        <v>1419.8413012499998</v>
      </c>
      <c r="P1965" s="29">
        <f t="shared" si="890"/>
        <v>0</v>
      </c>
      <c r="Q1965" t="s">
        <v>7819</v>
      </c>
    </row>
    <row r="1966" spans="1:18" hidden="1">
      <c r="A1966" t="s">
        <v>148</v>
      </c>
      <c r="B1966" t="s">
        <v>2401</v>
      </c>
      <c r="C1966" s="224" t="s">
        <v>7842</v>
      </c>
      <c r="D1966" s="221">
        <v>335.03</v>
      </c>
      <c r="E1966" s="324">
        <v>43251</v>
      </c>
      <c r="F1966" s="1">
        <v>864877.95</v>
      </c>
      <c r="G1966" s="5">
        <v>1.9699999999999999E-2</v>
      </c>
      <c r="H1966" s="298">
        <v>1419.8400000000001</v>
      </c>
      <c r="I1966" s="10">
        <v>864877.95</v>
      </c>
      <c r="J1966" s="11">
        <f t="shared" si="885"/>
        <v>1.9699999999999999E-2</v>
      </c>
      <c r="K1966" s="30">
        <f t="shared" si="886"/>
        <v>1419.8413012499998</v>
      </c>
      <c r="L1966" s="29">
        <f t="shared" si="887"/>
        <v>1.3012499996420956E-3</v>
      </c>
      <c r="M1966" s="10">
        <f t="shared" si="888"/>
        <v>864877.95</v>
      </c>
      <c r="N1966" s="5">
        <f>VLOOKUP(CONCATENATE(A1966,"-6"),'Restated Depr'!$B$6:$G$7674,6,0)</f>
        <v>1.9699999999999999E-2</v>
      </c>
      <c r="O1966" s="29">
        <f t="shared" si="889"/>
        <v>1419.8413012499998</v>
      </c>
      <c r="P1966" s="29">
        <f t="shared" si="890"/>
        <v>0</v>
      </c>
      <c r="Q1966" t="s">
        <v>7819</v>
      </c>
    </row>
    <row r="1967" spans="1:18" hidden="1">
      <c r="A1967" t="s">
        <v>148</v>
      </c>
      <c r="B1967" t="s">
        <v>2402</v>
      </c>
      <c r="C1967" s="224" t="s">
        <v>7842</v>
      </c>
      <c r="D1967" s="221">
        <v>335.03</v>
      </c>
      <c r="E1967" s="324">
        <v>43281</v>
      </c>
      <c r="F1967" s="1">
        <v>864877.95</v>
      </c>
      <c r="G1967" s="5">
        <v>1.9699999999999999E-2</v>
      </c>
      <c r="H1967" s="298">
        <v>1419.8400000000001</v>
      </c>
      <c r="I1967" s="10">
        <v>864877.95</v>
      </c>
      <c r="J1967" s="11">
        <f t="shared" si="885"/>
        <v>1.9699999999999999E-2</v>
      </c>
      <c r="K1967" s="30">
        <f t="shared" si="886"/>
        <v>1419.8413012499998</v>
      </c>
      <c r="L1967" s="29">
        <f t="shared" si="887"/>
        <v>1.3012499996420956E-3</v>
      </c>
      <c r="M1967" s="10">
        <f t="shared" si="888"/>
        <v>864877.95</v>
      </c>
      <c r="N1967" s="5">
        <f>VLOOKUP(CONCATENATE(A1967,"-6"),'Restated Depr'!$B$6:$G$7674,6,0)</f>
        <v>1.9699999999999999E-2</v>
      </c>
      <c r="O1967" s="29">
        <f t="shared" si="889"/>
        <v>1419.8413012499998</v>
      </c>
      <c r="P1967" s="29">
        <f t="shared" si="890"/>
        <v>0</v>
      </c>
      <c r="Q1967" t="s">
        <v>7819</v>
      </c>
      <c r="R1967" s="5"/>
    </row>
    <row r="1968" spans="1:18" ht="15.75" hidden="1" thickBot="1">
      <c r="A1968" t="s">
        <v>148</v>
      </c>
      <c r="C1968" s="224" t="s">
        <v>638</v>
      </c>
      <c r="D1968" s="22"/>
      <c r="E1968" s="323" t="s">
        <v>606</v>
      </c>
      <c r="F1968" s="1"/>
      <c r="G1968" s="5"/>
      <c r="H1968" s="310">
        <f>SUM(H1956:H1967)</f>
        <v>17679.550000000003</v>
      </c>
      <c r="I1968" s="10"/>
      <c r="J1968" s="10"/>
      <c r="K1968" s="32">
        <f>SUM(K1956:K1967)</f>
        <v>17679.54676125</v>
      </c>
      <c r="L1968" s="28">
        <f>SUM(L1956:L1967)</f>
        <v>-3.2387500029926741E-3</v>
      </c>
      <c r="M1968" s="10"/>
      <c r="N1968" s="5"/>
      <c r="O1968" s="28">
        <f>SUM(O1956:O1967)</f>
        <v>17038.095615000002</v>
      </c>
      <c r="P1968" s="28">
        <f>SUM(P1956:P1967)</f>
        <v>-641.45114625000065</v>
      </c>
    </row>
    <row r="1969" spans="1:18" hidden="1">
      <c r="A1969" t="s">
        <v>149</v>
      </c>
      <c r="B1969" t="s">
        <v>2403</v>
      </c>
      <c r="C1969" s="224" t="s">
        <v>7842</v>
      </c>
      <c r="D1969" s="221">
        <v>335.03</v>
      </c>
      <c r="E1969" s="324">
        <v>42947</v>
      </c>
      <c r="F1969" s="9">
        <v>27444.45</v>
      </c>
      <c r="G1969" s="18">
        <v>2.1299999999999999E-2</v>
      </c>
      <c r="H1969" s="299">
        <v>48.71</v>
      </c>
      <c r="I1969" s="15">
        <v>27444.45</v>
      </c>
      <c r="J1969" s="11">
        <f t="shared" ref="J1969:J1980" si="891">G1969</f>
        <v>2.1299999999999999E-2</v>
      </c>
      <c r="K1969" s="31">
        <f t="shared" ref="K1969:K1980" si="892">I1969*J1969/12</f>
        <v>48.713898749999998</v>
      </c>
      <c r="L1969" s="289">
        <f t="shared" ref="L1969:L1980" si="893">K1969-H1969</f>
        <v>3.8987499999976194E-3</v>
      </c>
      <c r="M1969" s="15">
        <f t="shared" ref="M1969:M1980" si="894">I1969</f>
        <v>27444.45</v>
      </c>
      <c r="N1969" s="5">
        <f>VLOOKUP(CONCATENATE(A1969,"-6"),'Restated Depr'!$B$6:$G$7674,6,0)</f>
        <v>1.9699999999999999E-2</v>
      </c>
      <c r="O1969" s="289">
        <f t="shared" ref="O1969:O1980" si="895">M1969*N1969/12</f>
        <v>45.054638750000002</v>
      </c>
      <c r="P1969" s="289">
        <f t="shared" ref="P1969:P1980" si="896">O1969-K1969</f>
        <v>-3.6592599999999962</v>
      </c>
      <c r="Q1969" t="s">
        <v>7819</v>
      </c>
    </row>
    <row r="1970" spans="1:18" hidden="1">
      <c r="A1970" t="s">
        <v>149</v>
      </c>
      <c r="B1970" t="s">
        <v>2404</v>
      </c>
      <c r="C1970" s="224" t="s">
        <v>7842</v>
      </c>
      <c r="D1970" s="221">
        <v>335.03</v>
      </c>
      <c r="E1970" s="324">
        <v>42978</v>
      </c>
      <c r="F1970" s="1">
        <v>27444.45</v>
      </c>
      <c r="G1970" s="18">
        <v>2.1299999999999999E-2</v>
      </c>
      <c r="H1970" s="298">
        <v>48.71</v>
      </c>
      <c r="I1970" s="10">
        <v>27444.45</v>
      </c>
      <c r="J1970" s="11">
        <f t="shared" si="891"/>
        <v>2.1299999999999999E-2</v>
      </c>
      <c r="K1970" s="30">
        <f t="shared" si="892"/>
        <v>48.713898749999998</v>
      </c>
      <c r="L1970" s="29">
        <f t="shared" si="893"/>
        <v>3.8987499999976194E-3</v>
      </c>
      <c r="M1970" s="10">
        <f t="shared" si="894"/>
        <v>27444.45</v>
      </c>
      <c r="N1970" s="5">
        <f>VLOOKUP(CONCATENATE(A1970,"-6"),'Restated Depr'!$B$6:$G$7674,6,0)</f>
        <v>1.9699999999999999E-2</v>
      </c>
      <c r="O1970" s="29">
        <f t="shared" si="895"/>
        <v>45.054638750000002</v>
      </c>
      <c r="P1970" s="29">
        <f t="shared" si="896"/>
        <v>-3.6592599999999962</v>
      </c>
      <c r="Q1970" t="s">
        <v>7819</v>
      </c>
    </row>
    <row r="1971" spans="1:18" hidden="1">
      <c r="A1971" t="s">
        <v>149</v>
      </c>
      <c r="B1971" t="s">
        <v>2405</v>
      </c>
      <c r="C1971" s="224" t="s">
        <v>7842</v>
      </c>
      <c r="D1971" s="221">
        <v>335.03</v>
      </c>
      <c r="E1971" s="324">
        <v>43008</v>
      </c>
      <c r="F1971" s="1">
        <v>27444.45</v>
      </c>
      <c r="G1971" s="18">
        <v>2.1299999999999999E-2</v>
      </c>
      <c r="H1971" s="298">
        <v>48.71</v>
      </c>
      <c r="I1971" s="10">
        <v>27444.45</v>
      </c>
      <c r="J1971" s="11">
        <f t="shared" si="891"/>
        <v>2.1299999999999999E-2</v>
      </c>
      <c r="K1971" s="30">
        <f t="shared" si="892"/>
        <v>48.713898749999998</v>
      </c>
      <c r="L1971" s="29">
        <f t="shared" si="893"/>
        <v>3.8987499999976194E-3</v>
      </c>
      <c r="M1971" s="10">
        <f t="shared" si="894"/>
        <v>27444.45</v>
      </c>
      <c r="N1971" s="5">
        <f>VLOOKUP(CONCATENATE(A1971,"-6"),'Restated Depr'!$B$6:$G$7674,6,0)</f>
        <v>1.9699999999999999E-2</v>
      </c>
      <c r="O1971" s="29">
        <f t="shared" si="895"/>
        <v>45.054638750000002</v>
      </c>
      <c r="P1971" s="29">
        <f t="shared" si="896"/>
        <v>-3.6592599999999962</v>
      </c>
      <c r="Q1971" t="s">
        <v>7819</v>
      </c>
    </row>
    <row r="1972" spans="1:18" hidden="1">
      <c r="A1972" t="s">
        <v>149</v>
      </c>
      <c r="B1972" t="s">
        <v>2406</v>
      </c>
      <c r="C1972" s="224" t="s">
        <v>7842</v>
      </c>
      <c r="D1972" s="221">
        <v>335.03</v>
      </c>
      <c r="E1972" s="324">
        <v>43039</v>
      </c>
      <c r="F1972" s="1">
        <v>27444.45</v>
      </c>
      <c r="G1972" s="18">
        <v>2.1299999999999999E-2</v>
      </c>
      <c r="H1972" s="298">
        <v>48.71</v>
      </c>
      <c r="I1972" s="10">
        <v>27444.45</v>
      </c>
      <c r="J1972" s="11">
        <f t="shared" si="891"/>
        <v>2.1299999999999999E-2</v>
      </c>
      <c r="K1972" s="30">
        <f t="shared" si="892"/>
        <v>48.713898749999998</v>
      </c>
      <c r="L1972" s="29">
        <f t="shared" si="893"/>
        <v>3.8987499999976194E-3</v>
      </c>
      <c r="M1972" s="10">
        <f t="shared" si="894"/>
        <v>27444.45</v>
      </c>
      <c r="N1972" s="5">
        <f>VLOOKUP(CONCATENATE(A1972,"-6"),'Restated Depr'!$B$6:$G$7674,6,0)</f>
        <v>1.9699999999999999E-2</v>
      </c>
      <c r="O1972" s="29">
        <f t="shared" si="895"/>
        <v>45.054638750000002</v>
      </c>
      <c r="P1972" s="29">
        <f t="shared" si="896"/>
        <v>-3.6592599999999962</v>
      </c>
      <c r="Q1972" t="s">
        <v>7819</v>
      </c>
    </row>
    <row r="1973" spans="1:18" hidden="1">
      <c r="A1973" t="s">
        <v>149</v>
      </c>
      <c r="B1973" t="s">
        <v>2407</v>
      </c>
      <c r="C1973" s="224" t="s">
        <v>7842</v>
      </c>
      <c r="D1973" s="221">
        <v>335.03</v>
      </c>
      <c r="E1973" s="324">
        <v>43069</v>
      </c>
      <c r="F1973" s="1">
        <v>27444.45</v>
      </c>
      <c r="G1973" s="18">
        <v>2.1299999999999999E-2</v>
      </c>
      <c r="H1973" s="298">
        <v>48.71</v>
      </c>
      <c r="I1973" s="10">
        <v>27444.45</v>
      </c>
      <c r="J1973" s="11">
        <f t="shared" si="891"/>
        <v>2.1299999999999999E-2</v>
      </c>
      <c r="K1973" s="30">
        <f t="shared" si="892"/>
        <v>48.713898749999998</v>
      </c>
      <c r="L1973" s="29">
        <f t="shared" si="893"/>
        <v>3.8987499999976194E-3</v>
      </c>
      <c r="M1973" s="10">
        <f t="shared" si="894"/>
        <v>27444.45</v>
      </c>
      <c r="N1973" s="5">
        <f>VLOOKUP(CONCATENATE(A1973,"-6"),'Restated Depr'!$B$6:$G$7674,6,0)</f>
        <v>1.9699999999999999E-2</v>
      </c>
      <c r="O1973" s="29">
        <f t="shared" si="895"/>
        <v>45.054638750000002</v>
      </c>
      <c r="P1973" s="29">
        <f t="shared" si="896"/>
        <v>-3.6592599999999962</v>
      </c>
      <c r="Q1973" t="s">
        <v>7819</v>
      </c>
    </row>
    <row r="1974" spans="1:18" hidden="1">
      <c r="A1974" t="s">
        <v>149</v>
      </c>
      <c r="B1974" t="s">
        <v>2408</v>
      </c>
      <c r="C1974" s="224" t="s">
        <v>7842</v>
      </c>
      <c r="D1974" s="221">
        <v>335.03</v>
      </c>
      <c r="E1974" s="324">
        <v>43100</v>
      </c>
      <c r="F1974" s="1">
        <v>27444.45</v>
      </c>
      <c r="G1974" s="18">
        <v>2.06E-2</v>
      </c>
      <c r="H1974" s="298">
        <v>47.12</v>
      </c>
      <c r="I1974" s="10">
        <v>27444.45</v>
      </c>
      <c r="J1974" s="11">
        <f t="shared" si="891"/>
        <v>2.06E-2</v>
      </c>
      <c r="K1974" s="30">
        <f t="shared" si="892"/>
        <v>47.112972500000005</v>
      </c>
      <c r="L1974" s="29">
        <f t="shared" si="893"/>
        <v>-7.0274999999924148E-3</v>
      </c>
      <c r="M1974" s="10">
        <f t="shared" si="894"/>
        <v>27444.45</v>
      </c>
      <c r="N1974" s="5">
        <f>VLOOKUP(CONCATENATE(A1974,"-6"),'Restated Depr'!$B$6:$G$7674,6,0)</f>
        <v>1.9699999999999999E-2</v>
      </c>
      <c r="O1974" s="29">
        <f t="shared" si="895"/>
        <v>45.054638750000002</v>
      </c>
      <c r="P1974" s="29">
        <f t="shared" si="896"/>
        <v>-2.0583337500000027</v>
      </c>
      <c r="Q1974" t="s">
        <v>7819</v>
      </c>
    </row>
    <row r="1975" spans="1:18" hidden="1">
      <c r="A1975" t="s">
        <v>149</v>
      </c>
      <c r="B1975" t="s">
        <v>2409</v>
      </c>
      <c r="C1975" s="224" t="s">
        <v>7842</v>
      </c>
      <c r="D1975" s="221">
        <v>335.03</v>
      </c>
      <c r="E1975" s="324">
        <v>43131</v>
      </c>
      <c r="F1975" s="1">
        <v>27444.45</v>
      </c>
      <c r="G1975" s="5">
        <v>1.9699999999999999E-2</v>
      </c>
      <c r="H1975" s="298">
        <v>45.059999999999995</v>
      </c>
      <c r="I1975" s="10">
        <v>27444.45</v>
      </c>
      <c r="J1975" s="11">
        <f t="shared" si="891"/>
        <v>1.9699999999999999E-2</v>
      </c>
      <c r="K1975" s="30">
        <f t="shared" si="892"/>
        <v>45.054638750000002</v>
      </c>
      <c r="L1975" s="29">
        <f t="shared" si="893"/>
        <v>-5.3612499999928787E-3</v>
      </c>
      <c r="M1975" s="10">
        <f t="shared" si="894"/>
        <v>27444.45</v>
      </c>
      <c r="N1975" s="5">
        <f>VLOOKUP(CONCATENATE(A1975,"-6"),'Restated Depr'!$B$6:$G$7674,6,0)</f>
        <v>1.9699999999999999E-2</v>
      </c>
      <c r="O1975" s="29">
        <f t="shared" si="895"/>
        <v>45.054638750000002</v>
      </c>
      <c r="P1975" s="29">
        <f t="shared" si="896"/>
        <v>0</v>
      </c>
      <c r="Q1975" t="s">
        <v>7819</v>
      </c>
    </row>
    <row r="1976" spans="1:18" hidden="1">
      <c r="A1976" t="s">
        <v>149</v>
      </c>
      <c r="B1976" t="s">
        <v>2410</v>
      </c>
      <c r="C1976" s="224" t="s">
        <v>7842</v>
      </c>
      <c r="D1976" s="221">
        <v>335.03</v>
      </c>
      <c r="E1976" s="324">
        <v>43159</v>
      </c>
      <c r="F1976" s="1">
        <v>27444.45</v>
      </c>
      <c r="G1976" s="5">
        <v>1.9699999999999999E-2</v>
      </c>
      <c r="H1976" s="298">
        <v>45.059999999999995</v>
      </c>
      <c r="I1976" s="10">
        <v>27444.45</v>
      </c>
      <c r="J1976" s="11">
        <f t="shared" si="891"/>
        <v>1.9699999999999999E-2</v>
      </c>
      <c r="K1976" s="30">
        <f t="shared" si="892"/>
        <v>45.054638750000002</v>
      </c>
      <c r="L1976" s="29">
        <f t="shared" si="893"/>
        <v>-5.3612499999928787E-3</v>
      </c>
      <c r="M1976" s="10">
        <f t="shared" si="894"/>
        <v>27444.45</v>
      </c>
      <c r="N1976" s="5">
        <f>VLOOKUP(CONCATENATE(A1976,"-6"),'Restated Depr'!$B$6:$G$7674,6,0)</f>
        <v>1.9699999999999999E-2</v>
      </c>
      <c r="O1976" s="29">
        <f t="shared" si="895"/>
        <v>45.054638750000002</v>
      </c>
      <c r="P1976" s="29">
        <f t="shared" si="896"/>
        <v>0</v>
      </c>
      <c r="Q1976" t="s">
        <v>7819</v>
      </c>
    </row>
    <row r="1977" spans="1:18" hidden="1">
      <c r="A1977" t="s">
        <v>149</v>
      </c>
      <c r="B1977" t="s">
        <v>2411</v>
      </c>
      <c r="C1977" s="224" t="s">
        <v>7842</v>
      </c>
      <c r="D1977" s="221">
        <v>335.03</v>
      </c>
      <c r="E1977" s="324">
        <v>43190</v>
      </c>
      <c r="F1977" s="1">
        <v>27444.45</v>
      </c>
      <c r="G1977" s="5">
        <v>1.9699999999999999E-2</v>
      </c>
      <c r="H1977" s="298">
        <v>45.059999999999995</v>
      </c>
      <c r="I1977" s="10">
        <v>27444.45</v>
      </c>
      <c r="J1977" s="11">
        <f t="shared" si="891"/>
        <v>1.9699999999999999E-2</v>
      </c>
      <c r="K1977" s="30">
        <f t="shared" si="892"/>
        <v>45.054638750000002</v>
      </c>
      <c r="L1977" s="29">
        <f t="shared" si="893"/>
        <v>-5.3612499999928787E-3</v>
      </c>
      <c r="M1977" s="10">
        <f t="shared" si="894"/>
        <v>27444.45</v>
      </c>
      <c r="N1977" s="5">
        <f>VLOOKUP(CONCATENATE(A1977,"-6"),'Restated Depr'!$B$6:$G$7674,6,0)</f>
        <v>1.9699999999999999E-2</v>
      </c>
      <c r="O1977" s="29">
        <f t="shared" si="895"/>
        <v>45.054638750000002</v>
      </c>
      <c r="P1977" s="29">
        <f t="shared" si="896"/>
        <v>0</v>
      </c>
      <c r="Q1977" t="s">
        <v>7819</v>
      </c>
    </row>
    <row r="1978" spans="1:18" hidden="1">
      <c r="A1978" t="s">
        <v>149</v>
      </c>
      <c r="B1978" t="s">
        <v>2412</v>
      </c>
      <c r="C1978" s="224" t="s">
        <v>7842</v>
      </c>
      <c r="D1978" s="221">
        <v>335.03</v>
      </c>
      <c r="E1978" s="324">
        <v>43220</v>
      </c>
      <c r="F1978" s="1">
        <v>27444.45</v>
      </c>
      <c r="G1978" s="5">
        <v>1.9699999999999999E-2</v>
      </c>
      <c r="H1978" s="298">
        <v>45.059999999999995</v>
      </c>
      <c r="I1978" s="10">
        <v>27444.45</v>
      </c>
      <c r="J1978" s="11">
        <f t="shared" si="891"/>
        <v>1.9699999999999999E-2</v>
      </c>
      <c r="K1978" s="30">
        <f t="shared" si="892"/>
        <v>45.054638750000002</v>
      </c>
      <c r="L1978" s="29">
        <f t="shared" si="893"/>
        <v>-5.3612499999928787E-3</v>
      </c>
      <c r="M1978" s="10">
        <f t="shared" si="894"/>
        <v>27444.45</v>
      </c>
      <c r="N1978" s="5">
        <f>VLOOKUP(CONCATENATE(A1978,"-6"),'Restated Depr'!$B$6:$G$7674,6,0)</f>
        <v>1.9699999999999999E-2</v>
      </c>
      <c r="O1978" s="29">
        <f t="shared" si="895"/>
        <v>45.054638750000002</v>
      </c>
      <c r="P1978" s="29">
        <f t="shared" si="896"/>
        <v>0</v>
      </c>
      <c r="Q1978" t="s">
        <v>7819</v>
      </c>
    </row>
    <row r="1979" spans="1:18" hidden="1">
      <c r="A1979" t="s">
        <v>149</v>
      </c>
      <c r="B1979" t="s">
        <v>2413</v>
      </c>
      <c r="C1979" s="224" t="s">
        <v>7842</v>
      </c>
      <c r="D1979" s="221">
        <v>335.03</v>
      </c>
      <c r="E1979" s="324">
        <v>43251</v>
      </c>
      <c r="F1979" s="1">
        <v>27444.45</v>
      </c>
      <c r="G1979" s="5">
        <v>1.9699999999999999E-2</v>
      </c>
      <c r="H1979" s="298">
        <v>45.059999999999995</v>
      </c>
      <c r="I1979" s="10">
        <v>27444.45</v>
      </c>
      <c r="J1979" s="11">
        <f t="shared" si="891"/>
        <v>1.9699999999999999E-2</v>
      </c>
      <c r="K1979" s="30">
        <f t="shared" si="892"/>
        <v>45.054638750000002</v>
      </c>
      <c r="L1979" s="29">
        <f t="shared" si="893"/>
        <v>-5.3612499999928787E-3</v>
      </c>
      <c r="M1979" s="10">
        <f t="shared" si="894"/>
        <v>27444.45</v>
      </c>
      <c r="N1979" s="5">
        <f>VLOOKUP(CONCATENATE(A1979,"-6"),'Restated Depr'!$B$6:$G$7674,6,0)</f>
        <v>1.9699999999999999E-2</v>
      </c>
      <c r="O1979" s="29">
        <f t="shared" si="895"/>
        <v>45.054638750000002</v>
      </c>
      <c r="P1979" s="29">
        <f t="shared" si="896"/>
        <v>0</v>
      </c>
      <c r="Q1979" t="s">
        <v>7819</v>
      </c>
    </row>
    <row r="1980" spans="1:18" hidden="1">
      <c r="A1980" t="s">
        <v>149</v>
      </c>
      <c r="B1980" t="s">
        <v>2414</v>
      </c>
      <c r="C1980" s="224" t="s">
        <v>7842</v>
      </c>
      <c r="D1980" s="221">
        <v>335.03</v>
      </c>
      <c r="E1980" s="324">
        <v>43281</v>
      </c>
      <c r="F1980" s="1">
        <v>27444.45</v>
      </c>
      <c r="G1980" s="5">
        <v>1.9699999999999999E-2</v>
      </c>
      <c r="H1980" s="298">
        <v>45.059999999999995</v>
      </c>
      <c r="I1980" s="10">
        <v>27444.45</v>
      </c>
      <c r="J1980" s="11">
        <f t="shared" si="891"/>
        <v>1.9699999999999999E-2</v>
      </c>
      <c r="K1980" s="30">
        <f t="shared" si="892"/>
        <v>45.054638750000002</v>
      </c>
      <c r="L1980" s="29">
        <f t="shared" si="893"/>
        <v>-5.3612499999928787E-3</v>
      </c>
      <c r="M1980" s="10">
        <f t="shared" si="894"/>
        <v>27444.45</v>
      </c>
      <c r="N1980" s="5">
        <f>VLOOKUP(CONCATENATE(A1980,"-6"),'Restated Depr'!$B$6:$G$7674,6,0)</f>
        <v>1.9699999999999999E-2</v>
      </c>
      <c r="O1980" s="29">
        <f t="shared" si="895"/>
        <v>45.054638750000002</v>
      </c>
      <c r="P1980" s="29">
        <f t="shared" si="896"/>
        <v>0</v>
      </c>
      <c r="Q1980" t="s">
        <v>7819</v>
      </c>
      <c r="R1980" s="5"/>
    </row>
    <row r="1981" spans="1:18" ht="15.75" hidden="1" thickBot="1">
      <c r="A1981" t="s">
        <v>149</v>
      </c>
      <c r="C1981" s="224" t="s">
        <v>638</v>
      </c>
      <c r="D1981" s="22"/>
      <c r="E1981" s="323" t="s">
        <v>606</v>
      </c>
      <c r="F1981" s="1"/>
      <c r="G1981" s="5"/>
      <c r="H1981" s="310">
        <f>SUM(H1969:H1980)</f>
        <v>561.03</v>
      </c>
      <c r="I1981" s="10"/>
      <c r="J1981" s="10"/>
      <c r="K1981" s="32">
        <f>SUM(K1969:K1980)</f>
        <v>561.01029874999995</v>
      </c>
      <c r="L1981" s="28">
        <f>SUM(L1969:L1980)</f>
        <v>-1.970124999996159E-2</v>
      </c>
      <c r="M1981" s="10"/>
      <c r="N1981" s="5"/>
      <c r="O1981" s="28">
        <f>SUM(O1969:O1980)</f>
        <v>540.65566499999989</v>
      </c>
      <c r="P1981" s="28">
        <f>SUM(P1969:P1980)</f>
        <v>-20.354633749999984</v>
      </c>
    </row>
    <row r="1982" spans="1:18" hidden="1">
      <c r="A1982" t="s">
        <v>150</v>
      </c>
      <c r="B1982" t="s">
        <v>2415</v>
      </c>
      <c r="C1982" s="224" t="s">
        <v>7842</v>
      </c>
      <c r="D1982" s="221">
        <v>335.03</v>
      </c>
      <c r="E1982" s="324">
        <v>42947</v>
      </c>
      <c r="F1982" s="9">
        <v>1216071.19</v>
      </c>
      <c r="G1982" s="18">
        <v>2.1299999999999999E-2</v>
      </c>
      <c r="H1982" s="299">
        <v>2158.5300000000002</v>
      </c>
      <c r="I1982" s="15">
        <v>1215228.56</v>
      </c>
      <c r="J1982" s="11">
        <f t="shared" ref="J1982:J1993" si="897">G1982</f>
        <v>2.1299999999999999E-2</v>
      </c>
      <c r="K1982" s="31">
        <f t="shared" ref="K1982:K1993" si="898">I1982*J1982/12</f>
        <v>2157.030694</v>
      </c>
      <c r="L1982" s="289">
        <f t="shared" ref="L1982:L1993" si="899">K1982-H1982</f>
        <v>-1.4993060000001606</v>
      </c>
      <c r="M1982" s="15">
        <f t="shared" ref="M1982:M1993" si="900">I1982</f>
        <v>1215228.56</v>
      </c>
      <c r="N1982" s="5">
        <f>VLOOKUP(CONCATENATE(A1982,"-6"),'Restated Depr'!$B$6:$G$7674,6,0)</f>
        <v>1.9699999999999999E-2</v>
      </c>
      <c r="O1982" s="289">
        <f t="shared" ref="O1982:O1993" si="901">M1982*N1982/12</f>
        <v>1995.0002193333332</v>
      </c>
      <c r="P1982" s="289">
        <f t="shared" ref="P1982:P1993" si="902">O1982-K1982</f>
        <v>-162.03047466666681</v>
      </c>
      <c r="Q1982" t="s">
        <v>7819</v>
      </c>
    </row>
    <row r="1983" spans="1:18" hidden="1">
      <c r="A1983" t="s">
        <v>150</v>
      </c>
      <c r="B1983" t="s">
        <v>2416</v>
      </c>
      <c r="C1983" s="224" t="s">
        <v>7842</v>
      </c>
      <c r="D1983" s="221">
        <v>335.03</v>
      </c>
      <c r="E1983" s="324">
        <v>42978</v>
      </c>
      <c r="F1983" s="1">
        <v>1215228.56</v>
      </c>
      <c r="G1983" s="18">
        <v>2.1299999999999999E-2</v>
      </c>
      <c r="H1983" s="298">
        <v>2157.0299999999997</v>
      </c>
      <c r="I1983" s="10">
        <v>1215228.56</v>
      </c>
      <c r="J1983" s="11">
        <f t="shared" si="897"/>
        <v>2.1299999999999999E-2</v>
      </c>
      <c r="K1983" s="30">
        <f t="shared" si="898"/>
        <v>2157.030694</v>
      </c>
      <c r="L1983" s="29">
        <f t="shared" si="899"/>
        <v>6.9400000029418152E-4</v>
      </c>
      <c r="M1983" s="10">
        <f t="shared" si="900"/>
        <v>1215228.56</v>
      </c>
      <c r="N1983" s="5">
        <f>VLOOKUP(CONCATENATE(A1983,"-6"),'Restated Depr'!$B$6:$G$7674,6,0)</f>
        <v>1.9699999999999999E-2</v>
      </c>
      <c r="O1983" s="29">
        <f t="shared" si="901"/>
        <v>1995.0002193333332</v>
      </c>
      <c r="P1983" s="29">
        <f t="shared" si="902"/>
        <v>-162.03047466666681</v>
      </c>
      <c r="Q1983" t="s">
        <v>7819</v>
      </c>
    </row>
    <row r="1984" spans="1:18" hidden="1">
      <c r="A1984" t="s">
        <v>150</v>
      </c>
      <c r="B1984" t="s">
        <v>2417</v>
      </c>
      <c r="C1984" s="224" t="s">
        <v>7842</v>
      </c>
      <c r="D1984" s="221">
        <v>335.03</v>
      </c>
      <c r="E1984" s="324">
        <v>43008</v>
      </c>
      <c r="F1984" s="1">
        <v>1215228.56</v>
      </c>
      <c r="G1984" s="18">
        <v>2.1299999999999999E-2</v>
      </c>
      <c r="H1984" s="298">
        <v>2157.0299999999997</v>
      </c>
      <c r="I1984" s="10">
        <v>1215228.56</v>
      </c>
      <c r="J1984" s="11">
        <f t="shared" si="897"/>
        <v>2.1299999999999999E-2</v>
      </c>
      <c r="K1984" s="30">
        <f t="shared" si="898"/>
        <v>2157.030694</v>
      </c>
      <c r="L1984" s="29">
        <f t="shared" si="899"/>
        <v>6.9400000029418152E-4</v>
      </c>
      <c r="M1984" s="10">
        <f t="shared" si="900"/>
        <v>1215228.56</v>
      </c>
      <c r="N1984" s="5">
        <f>VLOOKUP(CONCATENATE(A1984,"-6"),'Restated Depr'!$B$6:$G$7674,6,0)</f>
        <v>1.9699999999999999E-2</v>
      </c>
      <c r="O1984" s="29">
        <f t="shared" si="901"/>
        <v>1995.0002193333332</v>
      </c>
      <c r="P1984" s="29">
        <f t="shared" si="902"/>
        <v>-162.03047466666681</v>
      </c>
      <c r="Q1984" t="s">
        <v>7819</v>
      </c>
    </row>
    <row r="1985" spans="1:18" hidden="1">
      <c r="A1985" t="s">
        <v>150</v>
      </c>
      <c r="B1985" t="s">
        <v>2418</v>
      </c>
      <c r="C1985" s="224" t="s">
        <v>7842</v>
      </c>
      <c r="D1985" s="221">
        <v>335.03</v>
      </c>
      <c r="E1985" s="324">
        <v>43039</v>
      </c>
      <c r="F1985" s="1">
        <v>1215228.56</v>
      </c>
      <c r="G1985" s="18">
        <v>2.1299999999999999E-2</v>
      </c>
      <c r="H1985" s="298">
        <v>2157.0299999999997</v>
      </c>
      <c r="I1985" s="10">
        <v>1215228.56</v>
      </c>
      <c r="J1985" s="11">
        <f t="shared" si="897"/>
        <v>2.1299999999999999E-2</v>
      </c>
      <c r="K1985" s="30">
        <f t="shared" si="898"/>
        <v>2157.030694</v>
      </c>
      <c r="L1985" s="29">
        <f t="shared" si="899"/>
        <v>6.9400000029418152E-4</v>
      </c>
      <c r="M1985" s="10">
        <f t="shared" si="900"/>
        <v>1215228.56</v>
      </c>
      <c r="N1985" s="5">
        <f>VLOOKUP(CONCATENATE(A1985,"-6"),'Restated Depr'!$B$6:$G$7674,6,0)</f>
        <v>1.9699999999999999E-2</v>
      </c>
      <c r="O1985" s="29">
        <f t="shared" si="901"/>
        <v>1995.0002193333332</v>
      </c>
      <c r="P1985" s="29">
        <f t="shared" si="902"/>
        <v>-162.03047466666681</v>
      </c>
      <c r="Q1985" t="s">
        <v>7819</v>
      </c>
    </row>
    <row r="1986" spans="1:18" hidden="1">
      <c r="A1986" t="s">
        <v>150</v>
      </c>
      <c r="B1986" t="s">
        <v>2419</v>
      </c>
      <c r="C1986" s="224" t="s">
        <v>7842</v>
      </c>
      <c r="D1986" s="221">
        <v>335.03</v>
      </c>
      <c r="E1986" s="324">
        <v>43069</v>
      </c>
      <c r="F1986" s="1">
        <v>1215228.56</v>
      </c>
      <c r="G1986" s="18">
        <v>2.1299999999999999E-2</v>
      </c>
      <c r="H1986" s="298">
        <v>2157.0299999999997</v>
      </c>
      <c r="I1986" s="10">
        <v>1215228.56</v>
      </c>
      <c r="J1986" s="11">
        <f t="shared" si="897"/>
        <v>2.1299999999999999E-2</v>
      </c>
      <c r="K1986" s="30">
        <f t="shared" si="898"/>
        <v>2157.030694</v>
      </c>
      <c r="L1986" s="29">
        <f t="shared" si="899"/>
        <v>6.9400000029418152E-4</v>
      </c>
      <c r="M1986" s="10">
        <f t="shared" si="900"/>
        <v>1215228.56</v>
      </c>
      <c r="N1986" s="5">
        <f>VLOOKUP(CONCATENATE(A1986,"-6"),'Restated Depr'!$B$6:$G$7674,6,0)</f>
        <v>1.9699999999999999E-2</v>
      </c>
      <c r="O1986" s="29">
        <f t="shared" si="901"/>
        <v>1995.0002193333332</v>
      </c>
      <c r="P1986" s="29">
        <f t="shared" si="902"/>
        <v>-162.03047466666681</v>
      </c>
      <c r="Q1986" t="s">
        <v>7819</v>
      </c>
    </row>
    <row r="1987" spans="1:18" hidden="1">
      <c r="A1987" t="s">
        <v>150</v>
      </c>
      <c r="B1987" t="s">
        <v>2420</v>
      </c>
      <c r="C1987" s="224" t="s">
        <v>7842</v>
      </c>
      <c r="D1987" s="221">
        <v>335.03</v>
      </c>
      <c r="E1987" s="324">
        <v>43100</v>
      </c>
      <c r="F1987" s="1">
        <v>1215228.56</v>
      </c>
      <c r="G1987" s="18">
        <v>2.06E-2</v>
      </c>
      <c r="H1987" s="298">
        <v>2086.1400000000003</v>
      </c>
      <c r="I1987" s="10">
        <v>1215228.56</v>
      </c>
      <c r="J1987" s="11">
        <f t="shared" si="897"/>
        <v>2.06E-2</v>
      </c>
      <c r="K1987" s="30">
        <f t="shared" si="898"/>
        <v>2086.1423613333332</v>
      </c>
      <c r="L1987" s="29">
        <f t="shared" si="899"/>
        <v>2.361333332828508E-3</v>
      </c>
      <c r="M1987" s="10">
        <f t="shared" si="900"/>
        <v>1215228.56</v>
      </c>
      <c r="N1987" s="5">
        <f>VLOOKUP(CONCATENATE(A1987,"-6"),'Restated Depr'!$B$6:$G$7674,6,0)</f>
        <v>1.9699999999999999E-2</v>
      </c>
      <c r="O1987" s="29">
        <f t="shared" si="901"/>
        <v>1995.0002193333332</v>
      </c>
      <c r="P1987" s="29">
        <f t="shared" si="902"/>
        <v>-91.142141999999922</v>
      </c>
      <c r="Q1987" t="s">
        <v>7819</v>
      </c>
    </row>
    <row r="1988" spans="1:18" hidden="1">
      <c r="A1988" t="s">
        <v>150</v>
      </c>
      <c r="B1988" t="s">
        <v>2421</v>
      </c>
      <c r="C1988" s="224" t="s">
        <v>7842</v>
      </c>
      <c r="D1988" s="221">
        <v>335.03</v>
      </c>
      <c r="E1988" s="324">
        <v>43131</v>
      </c>
      <c r="F1988" s="1">
        <v>1215228.56</v>
      </c>
      <c r="G1988" s="5">
        <v>1.9699999999999999E-2</v>
      </c>
      <c r="H1988" s="298">
        <v>1994.9999999999998</v>
      </c>
      <c r="I1988" s="10">
        <v>1215228.56</v>
      </c>
      <c r="J1988" s="11">
        <f t="shared" si="897"/>
        <v>1.9699999999999999E-2</v>
      </c>
      <c r="K1988" s="30">
        <f t="shared" si="898"/>
        <v>1995.0002193333332</v>
      </c>
      <c r="L1988" s="29">
        <f t="shared" si="899"/>
        <v>2.1933333346169093E-4</v>
      </c>
      <c r="M1988" s="10">
        <f t="shared" si="900"/>
        <v>1215228.56</v>
      </c>
      <c r="N1988" s="5">
        <f>VLOOKUP(CONCATENATE(A1988,"-6"),'Restated Depr'!$B$6:$G$7674,6,0)</f>
        <v>1.9699999999999999E-2</v>
      </c>
      <c r="O1988" s="29">
        <f t="shared" si="901"/>
        <v>1995.0002193333332</v>
      </c>
      <c r="P1988" s="29">
        <f t="shared" si="902"/>
        <v>0</v>
      </c>
      <c r="Q1988" t="s">
        <v>7819</v>
      </c>
    </row>
    <row r="1989" spans="1:18" hidden="1">
      <c r="A1989" t="s">
        <v>150</v>
      </c>
      <c r="B1989" t="s">
        <v>2422</v>
      </c>
      <c r="C1989" s="224" t="s">
        <v>7842</v>
      </c>
      <c r="D1989" s="221">
        <v>335.03</v>
      </c>
      <c r="E1989" s="324">
        <v>43159</v>
      </c>
      <c r="F1989" s="1">
        <v>1215228.56</v>
      </c>
      <c r="G1989" s="5">
        <v>1.9699999999999999E-2</v>
      </c>
      <c r="H1989" s="298">
        <v>1994.9999999999998</v>
      </c>
      <c r="I1989" s="10">
        <v>1215228.56</v>
      </c>
      <c r="J1989" s="11">
        <f t="shared" si="897"/>
        <v>1.9699999999999999E-2</v>
      </c>
      <c r="K1989" s="30">
        <f t="shared" si="898"/>
        <v>1995.0002193333332</v>
      </c>
      <c r="L1989" s="29">
        <f t="shared" si="899"/>
        <v>2.1933333346169093E-4</v>
      </c>
      <c r="M1989" s="10">
        <f t="shared" si="900"/>
        <v>1215228.56</v>
      </c>
      <c r="N1989" s="5">
        <f>VLOOKUP(CONCATENATE(A1989,"-6"),'Restated Depr'!$B$6:$G$7674,6,0)</f>
        <v>1.9699999999999999E-2</v>
      </c>
      <c r="O1989" s="29">
        <f t="shared" si="901"/>
        <v>1995.0002193333332</v>
      </c>
      <c r="P1989" s="29">
        <f t="shared" si="902"/>
        <v>0</v>
      </c>
      <c r="Q1989" t="s">
        <v>7819</v>
      </c>
    </row>
    <row r="1990" spans="1:18" hidden="1">
      <c r="A1990" t="s">
        <v>150</v>
      </c>
      <c r="B1990" t="s">
        <v>2423</v>
      </c>
      <c r="C1990" s="224" t="s">
        <v>7842</v>
      </c>
      <c r="D1990" s="221">
        <v>335.03</v>
      </c>
      <c r="E1990" s="324">
        <v>43190</v>
      </c>
      <c r="F1990" s="1">
        <v>1215228.56</v>
      </c>
      <c r="G1990" s="5">
        <v>1.9699999999999999E-2</v>
      </c>
      <c r="H1990" s="298">
        <v>1994.9999999999998</v>
      </c>
      <c r="I1990" s="10">
        <v>1215228.56</v>
      </c>
      <c r="J1990" s="11">
        <f t="shared" si="897"/>
        <v>1.9699999999999999E-2</v>
      </c>
      <c r="K1990" s="30">
        <f t="shared" si="898"/>
        <v>1995.0002193333332</v>
      </c>
      <c r="L1990" s="29">
        <f t="shared" si="899"/>
        <v>2.1933333346169093E-4</v>
      </c>
      <c r="M1990" s="10">
        <f t="shared" si="900"/>
        <v>1215228.56</v>
      </c>
      <c r="N1990" s="5">
        <f>VLOOKUP(CONCATENATE(A1990,"-6"),'Restated Depr'!$B$6:$G$7674,6,0)</f>
        <v>1.9699999999999999E-2</v>
      </c>
      <c r="O1990" s="29">
        <f t="shared" si="901"/>
        <v>1995.0002193333332</v>
      </c>
      <c r="P1990" s="29">
        <f t="shared" si="902"/>
        <v>0</v>
      </c>
      <c r="Q1990" t="s">
        <v>7819</v>
      </c>
    </row>
    <row r="1991" spans="1:18" hidden="1">
      <c r="A1991" t="s">
        <v>150</v>
      </c>
      <c r="B1991" t="s">
        <v>2424</v>
      </c>
      <c r="C1991" s="224" t="s">
        <v>7842</v>
      </c>
      <c r="D1991" s="221">
        <v>335.03</v>
      </c>
      <c r="E1991" s="324">
        <v>43220</v>
      </c>
      <c r="F1991" s="1">
        <v>1215228.56</v>
      </c>
      <c r="G1991" s="5">
        <v>1.9699999999999999E-2</v>
      </c>
      <c r="H1991" s="298">
        <v>1994.9999999999998</v>
      </c>
      <c r="I1991" s="10">
        <v>1215228.56</v>
      </c>
      <c r="J1991" s="11">
        <f t="shared" si="897"/>
        <v>1.9699999999999999E-2</v>
      </c>
      <c r="K1991" s="30">
        <f t="shared" si="898"/>
        <v>1995.0002193333332</v>
      </c>
      <c r="L1991" s="29">
        <f t="shared" si="899"/>
        <v>2.1933333346169093E-4</v>
      </c>
      <c r="M1991" s="10">
        <f t="shared" si="900"/>
        <v>1215228.56</v>
      </c>
      <c r="N1991" s="5">
        <f>VLOOKUP(CONCATENATE(A1991,"-6"),'Restated Depr'!$B$6:$G$7674,6,0)</f>
        <v>1.9699999999999999E-2</v>
      </c>
      <c r="O1991" s="29">
        <f t="shared" si="901"/>
        <v>1995.0002193333332</v>
      </c>
      <c r="P1991" s="29">
        <f t="shared" si="902"/>
        <v>0</v>
      </c>
      <c r="Q1991" t="s">
        <v>7819</v>
      </c>
    </row>
    <row r="1992" spans="1:18" hidden="1">
      <c r="A1992" t="s">
        <v>150</v>
      </c>
      <c r="B1992" t="s">
        <v>2425</v>
      </c>
      <c r="C1992" s="224" t="s">
        <v>7842</v>
      </c>
      <c r="D1992" s="221">
        <v>335.03</v>
      </c>
      <c r="E1992" s="324">
        <v>43251</v>
      </c>
      <c r="F1992" s="1">
        <v>1215228.56</v>
      </c>
      <c r="G1992" s="5">
        <v>1.9699999999999999E-2</v>
      </c>
      <c r="H1992" s="298">
        <v>1994.9999999999998</v>
      </c>
      <c r="I1992" s="10">
        <v>1215228.56</v>
      </c>
      <c r="J1992" s="11">
        <f t="shared" si="897"/>
        <v>1.9699999999999999E-2</v>
      </c>
      <c r="K1992" s="30">
        <f t="shared" si="898"/>
        <v>1995.0002193333332</v>
      </c>
      <c r="L1992" s="29">
        <f t="shared" si="899"/>
        <v>2.1933333346169093E-4</v>
      </c>
      <c r="M1992" s="10">
        <f t="shared" si="900"/>
        <v>1215228.56</v>
      </c>
      <c r="N1992" s="5">
        <f>VLOOKUP(CONCATENATE(A1992,"-6"),'Restated Depr'!$B$6:$G$7674,6,0)</f>
        <v>1.9699999999999999E-2</v>
      </c>
      <c r="O1992" s="29">
        <f t="shared" si="901"/>
        <v>1995.0002193333332</v>
      </c>
      <c r="P1992" s="29">
        <f t="shared" si="902"/>
        <v>0</v>
      </c>
      <c r="Q1992" t="s">
        <v>7819</v>
      </c>
    </row>
    <row r="1993" spans="1:18" hidden="1">
      <c r="A1993" t="s">
        <v>150</v>
      </c>
      <c r="B1993" t="s">
        <v>2426</v>
      </c>
      <c r="C1993" s="224" t="s">
        <v>7842</v>
      </c>
      <c r="D1993" s="221">
        <v>335.03</v>
      </c>
      <c r="E1993" s="324">
        <v>43281</v>
      </c>
      <c r="F1993" s="1">
        <v>1215228.56</v>
      </c>
      <c r="G1993" s="5">
        <v>1.9699999999999999E-2</v>
      </c>
      <c r="H1993" s="298">
        <v>1994.9999999999998</v>
      </c>
      <c r="I1993" s="10">
        <v>1215228.56</v>
      </c>
      <c r="J1993" s="11">
        <f t="shared" si="897"/>
        <v>1.9699999999999999E-2</v>
      </c>
      <c r="K1993" s="30">
        <f t="shared" si="898"/>
        <v>1995.0002193333332</v>
      </c>
      <c r="L1993" s="29">
        <f t="shared" si="899"/>
        <v>2.1933333346169093E-4</v>
      </c>
      <c r="M1993" s="10">
        <f t="shared" si="900"/>
        <v>1215228.56</v>
      </c>
      <c r="N1993" s="5">
        <f>VLOOKUP(CONCATENATE(A1993,"-6"),'Restated Depr'!$B$6:$G$7674,6,0)</f>
        <v>1.9699999999999999E-2</v>
      </c>
      <c r="O1993" s="29">
        <f t="shared" si="901"/>
        <v>1995.0002193333332</v>
      </c>
      <c r="P1993" s="29">
        <f t="shared" si="902"/>
        <v>0</v>
      </c>
      <c r="Q1993" t="s">
        <v>7819</v>
      </c>
      <c r="R1993" s="5"/>
    </row>
    <row r="1994" spans="1:18" ht="15.75" hidden="1" thickBot="1">
      <c r="A1994" t="s">
        <v>150</v>
      </c>
      <c r="C1994" s="224" t="s">
        <v>638</v>
      </c>
      <c r="D1994" s="22"/>
      <c r="E1994" s="323" t="s">
        <v>606</v>
      </c>
      <c r="F1994" s="1"/>
      <c r="G1994" s="5"/>
      <c r="H1994" s="310">
        <f>SUM(H1982:H1993)</f>
        <v>24842.789999999997</v>
      </c>
      <c r="I1994" s="10"/>
      <c r="J1994" s="10"/>
      <c r="K1994" s="32">
        <f>SUM(K1982:K1993)</f>
        <v>24841.297147333342</v>
      </c>
      <c r="L1994" s="28">
        <f>SUM(L1982:L1993)</f>
        <v>-1.4928526666653852</v>
      </c>
      <c r="M1994" s="10"/>
      <c r="N1994" s="5"/>
      <c r="O1994" s="28">
        <f>SUM(O1982:O1993)</f>
        <v>23940.002632000003</v>
      </c>
      <c r="P1994" s="28">
        <f>SUM(P1982:P1993)</f>
        <v>-901.29451533333395</v>
      </c>
    </row>
    <row r="1995" spans="1:18" hidden="1">
      <c r="A1995" t="s">
        <v>151</v>
      </c>
      <c r="B1995" t="s">
        <v>2427</v>
      </c>
      <c r="C1995" s="224" t="s">
        <v>7842</v>
      </c>
      <c r="D1995" s="221">
        <v>335.13</v>
      </c>
      <c r="E1995" s="324">
        <v>42947</v>
      </c>
      <c r="F1995" s="9">
        <v>687364.76</v>
      </c>
      <c r="G1995" s="18">
        <v>3.1899999999999998E-2</v>
      </c>
      <c r="H1995" s="299">
        <v>1827.24</v>
      </c>
      <c r="I1995" s="15">
        <v>718101.24</v>
      </c>
      <c r="J1995" s="11">
        <f t="shared" ref="J1995:J2006" si="903">G1995</f>
        <v>3.1899999999999998E-2</v>
      </c>
      <c r="K1995" s="31">
        <f t="shared" ref="K1995:K2006" si="904">I1995*J1995/12</f>
        <v>1908.9524629999999</v>
      </c>
      <c r="L1995" s="289">
        <f t="shared" ref="L1995:L2006" si="905">K1995-H1995</f>
        <v>81.712462999999843</v>
      </c>
      <c r="M1995" s="15">
        <f t="shared" ref="M1995:M2006" si="906">I1995</f>
        <v>718101.24</v>
      </c>
      <c r="N1995" s="5">
        <f>VLOOKUP(CONCATENATE(A1995,"-6"),'Restated Depr'!$B$6:$G$7674,6,0)</f>
        <v>1.32E-2</v>
      </c>
      <c r="O1995" s="289">
        <f t="shared" ref="O1995:O2006" si="907">M1995*N1995/12</f>
        <v>789.91136400000005</v>
      </c>
      <c r="P1995" s="289">
        <f t="shared" ref="P1995:P2006" si="908">O1995-K1995</f>
        <v>-1119.0410989999998</v>
      </c>
      <c r="Q1995" t="s">
        <v>7819</v>
      </c>
    </row>
    <row r="1996" spans="1:18" hidden="1">
      <c r="A1996" t="s">
        <v>151</v>
      </c>
      <c r="B1996" t="s">
        <v>2428</v>
      </c>
      <c r="C1996" s="224" t="s">
        <v>7842</v>
      </c>
      <c r="D1996" s="221">
        <v>335.13</v>
      </c>
      <c r="E1996" s="324">
        <v>42978</v>
      </c>
      <c r="F1996" s="1">
        <v>689494.35</v>
      </c>
      <c r="G1996" s="18">
        <v>3.1899999999999998E-2</v>
      </c>
      <c r="H1996" s="298">
        <v>1832.91</v>
      </c>
      <c r="I1996" s="10">
        <v>718101.24</v>
      </c>
      <c r="J1996" s="11">
        <f t="shared" si="903"/>
        <v>3.1899999999999998E-2</v>
      </c>
      <c r="K1996" s="30">
        <f t="shared" si="904"/>
        <v>1908.9524629999999</v>
      </c>
      <c r="L1996" s="29">
        <f t="shared" si="905"/>
        <v>76.042462999999771</v>
      </c>
      <c r="M1996" s="10">
        <f t="shared" si="906"/>
        <v>718101.24</v>
      </c>
      <c r="N1996" s="5">
        <f>VLOOKUP(CONCATENATE(A1996,"-6"),'Restated Depr'!$B$6:$G$7674,6,0)</f>
        <v>1.32E-2</v>
      </c>
      <c r="O1996" s="29">
        <f t="shared" si="907"/>
        <v>789.91136400000005</v>
      </c>
      <c r="P1996" s="29">
        <f t="shared" si="908"/>
        <v>-1119.0410989999998</v>
      </c>
      <c r="Q1996" t="s">
        <v>7819</v>
      </c>
    </row>
    <row r="1997" spans="1:18" hidden="1">
      <c r="A1997" t="s">
        <v>151</v>
      </c>
      <c r="B1997" t="s">
        <v>2429</v>
      </c>
      <c r="C1997" s="224" t="s">
        <v>7842</v>
      </c>
      <c r="D1997" s="221">
        <v>335.13</v>
      </c>
      <c r="E1997" s="324">
        <v>43008</v>
      </c>
      <c r="F1997" s="1">
        <v>690820.58</v>
      </c>
      <c r="G1997" s="18">
        <v>3.1899999999999998E-2</v>
      </c>
      <c r="H1997" s="298">
        <v>1836.43</v>
      </c>
      <c r="I1997" s="10">
        <v>718101.24</v>
      </c>
      <c r="J1997" s="11">
        <f t="shared" si="903"/>
        <v>3.1899999999999998E-2</v>
      </c>
      <c r="K1997" s="30">
        <f t="shared" si="904"/>
        <v>1908.9524629999999</v>
      </c>
      <c r="L1997" s="29">
        <f t="shared" si="905"/>
        <v>72.522462999999789</v>
      </c>
      <c r="M1997" s="10">
        <f t="shared" si="906"/>
        <v>718101.24</v>
      </c>
      <c r="N1997" s="5">
        <f>VLOOKUP(CONCATENATE(A1997,"-6"),'Restated Depr'!$B$6:$G$7674,6,0)</f>
        <v>1.32E-2</v>
      </c>
      <c r="O1997" s="29">
        <f t="shared" si="907"/>
        <v>789.91136400000005</v>
      </c>
      <c r="P1997" s="29">
        <f t="shared" si="908"/>
        <v>-1119.0410989999998</v>
      </c>
      <c r="Q1997" t="s">
        <v>7819</v>
      </c>
    </row>
    <row r="1998" spans="1:18" hidden="1">
      <c r="A1998" t="s">
        <v>151</v>
      </c>
      <c r="B1998" t="s">
        <v>2430</v>
      </c>
      <c r="C1998" s="224" t="s">
        <v>7842</v>
      </c>
      <c r="D1998" s="221">
        <v>335.13</v>
      </c>
      <c r="E1998" s="324">
        <v>43039</v>
      </c>
      <c r="F1998" s="1">
        <v>691310.97</v>
      </c>
      <c r="G1998" s="18">
        <v>3.1899999999999998E-2</v>
      </c>
      <c r="H1998" s="298">
        <v>1837.7300000000002</v>
      </c>
      <c r="I1998" s="10">
        <v>718101.24</v>
      </c>
      <c r="J1998" s="11">
        <f t="shared" si="903"/>
        <v>3.1899999999999998E-2</v>
      </c>
      <c r="K1998" s="30">
        <f t="shared" si="904"/>
        <v>1908.9524629999999</v>
      </c>
      <c r="L1998" s="29">
        <f t="shared" si="905"/>
        <v>71.222462999999607</v>
      </c>
      <c r="M1998" s="10">
        <f t="shared" si="906"/>
        <v>718101.24</v>
      </c>
      <c r="N1998" s="5">
        <f>VLOOKUP(CONCATENATE(A1998,"-6"),'Restated Depr'!$B$6:$G$7674,6,0)</f>
        <v>1.32E-2</v>
      </c>
      <c r="O1998" s="29">
        <f t="shared" si="907"/>
        <v>789.91136400000005</v>
      </c>
      <c r="P1998" s="29">
        <f t="shared" si="908"/>
        <v>-1119.0410989999998</v>
      </c>
      <c r="Q1998" t="s">
        <v>7819</v>
      </c>
    </row>
    <row r="1999" spans="1:18" hidden="1">
      <c r="A1999" t="s">
        <v>151</v>
      </c>
      <c r="B1999" t="s">
        <v>2431</v>
      </c>
      <c r="C1999" s="224" t="s">
        <v>7842</v>
      </c>
      <c r="D1999" s="221">
        <v>335.13</v>
      </c>
      <c r="E1999" s="324">
        <v>43069</v>
      </c>
      <c r="F1999" s="1">
        <v>699806.08</v>
      </c>
      <c r="G1999" s="18">
        <v>3.1899999999999998E-2</v>
      </c>
      <c r="H1999" s="298">
        <v>1860.3199999999997</v>
      </c>
      <c r="I1999" s="10">
        <v>718101.24</v>
      </c>
      <c r="J1999" s="11">
        <f t="shared" si="903"/>
        <v>3.1899999999999998E-2</v>
      </c>
      <c r="K1999" s="30">
        <f t="shared" si="904"/>
        <v>1908.9524629999999</v>
      </c>
      <c r="L1999" s="29">
        <f t="shared" si="905"/>
        <v>48.632463000000143</v>
      </c>
      <c r="M1999" s="10">
        <f t="shared" si="906"/>
        <v>718101.24</v>
      </c>
      <c r="N1999" s="5">
        <f>VLOOKUP(CONCATENATE(A1999,"-6"),'Restated Depr'!$B$6:$G$7674,6,0)</f>
        <v>1.32E-2</v>
      </c>
      <c r="O1999" s="29">
        <f t="shared" si="907"/>
        <v>789.91136400000005</v>
      </c>
      <c r="P1999" s="29">
        <f t="shared" si="908"/>
        <v>-1119.0410989999998</v>
      </c>
      <c r="Q1999" t="s">
        <v>7819</v>
      </c>
    </row>
    <row r="2000" spans="1:18" hidden="1">
      <c r="A2000" t="s">
        <v>151</v>
      </c>
      <c r="B2000" t="s">
        <v>2432</v>
      </c>
      <c r="C2000" s="224" t="s">
        <v>7842</v>
      </c>
      <c r="D2000" s="221">
        <v>335.13</v>
      </c>
      <c r="E2000" s="324">
        <v>43100</v>
      </c>
      <c r="F2000" s="1">
        <v>713201.22</v>
      </c>
      <c r="G2000" s="18">
        <v>2.41E-2</v>
      </c>
      <c r="H2000" s="298">
        <v>1432.3499999999997</v>
      </c>
      <c r="I2000" s="10">
        <v>718101.24</v>
      </c>
      <c r="J2000" s="11">
        <f t="shared" si="903"/>
        <v>2.41E-2</v>
      </c>
      <c r="K2000" s="30">
        <f t="shared" si="904"/>
        <v>1442.186657</v>
      </c>
      <c r="L2000" s="29">
        <f t="shared" si="905"/>
        <v>9.8366570000002866</v>
      </c>
      <c r="M2000" s="10">
        <f t="shared" si="906"/>
        <v>718101.24</v>
      </c>
      <c r="N2000" s="5">
        <f>VLOOKUP(CONCATENATE(A2000,"-6"),'Restated Depr'!$B$6:$G$7674,6,0)</f>
        <v>1.32E-2</v>
      </c>
      <c r="O2000" s="29">
        <f t="shared" si="907"/>
        <v>789.91136400000005</v>
      </c>
      <c r="P2000" s="29">
        <f t="shared" si="908"/>
        <v>-652.27529299999992</v>
      </c>
      <c r="Q2000" t="s">
        <v>7819</v>
      </c>
    </row>
    <row r="2001" spans="1:18" hidden="1">
      <c r="A2001" t="s">
        <v>151</v>
      </c>
      <c r="B2001" t="s">
        <v>2433</v>
      </c>
      <c r="C2001" s="224" t="s">
        <v>7842</v>
      </c>
      <c r="D2001" s="221">
        <v>335.13</v>
      </c>
      <c r="E2001" s="324">
        <v>43131</v>
      </c>
      <c r="F2001" s="1">
        <v>718101.24</v>
      </c>
      <c r="G2001" s="5">
        <v>1.32E-2</v>
      </c>
      <c r="H2001" s="298">
        <v>789.91</v>
      </c>
      <c r="I2001" s="10">
        <v>718101.24</v>
      </c>
      <c r="J2001" s="11">
        <f t="shared" si="903"/>
        <v>1.32E-2</v>
      </c>
      <c r="K2001" s="30">
        <f t="shared" si="904"/>
        <v>789.91136400000005</v>
      </c>
      <c r="L2001" s="29">
        <f t="shared" si="905"/>
        <v>1.364000000080523E-3</v>
      </c>
      <c r="M2001" s="10">
        <f t="shared" si="906"/>
        <v>718101.24</v>
      </c>
      <c r="N2001" s="5">
        <f>VLOOKUP(CONCATENATE(A2001,"-6"),'Restated Depr'!$B$6:$G$7674,6,0)</f>
        <v>1.32E-2</v>
      </c>
      <c r="O2001" s="29">
        <f t="shared" si="907"/>
        <v>789.91136400000005</v>
      </c>
      <c r="P2001" s="29">
        <f t="shared" si="908"/>
        <v>0</v>
      </c>
      <c r="Q2001" t="s">
        <v>7819</v>
      </c>
    </row>
    <row r="2002" spans="1:18" hidden="1">
      <c r="A2002" t="s">
        <v>151</v>
      </c>
      <c r="B2002" t="s">
        <v>2434</v>
      </c>
      <c r="C2002" s="224" t="s">
        <v>7842</v>
      </c>
      <c r="D2002" s="221">
        <v>335.13</v>
      </c>
      <c r="E2002" s="324">
        <v>43159</v>
      </c>
      <c r="F2002" s="1">
        <v>718101.24</v>
      </c>
      <c r="G2002" s="5">
        <v>1.32E-2</v>
      </c>
      <c r="H2002" s="298">
        <v>789.91</v>
      </c>
      <c r="I2002" s="10">
        <v>718101.24</v>
      </c>
      <c r="J2002" s="11">
        <f t="shared" si="903"/>
        <v>1.32E-2</v>
      </c>
      <c r="K2002" s="30">
        <f t="shared" si="904"/>
        <v>789.91136400000005</v>
      </c>
      <c r="L2002" s="29">
        <f t="shared" si="905"/>
        <v>1.364000000080523E-3</v>
      </c>
      <c r="M2002" s="10">
        <f t="shared" si="906"/>
        <v>718101.24</v>
      </c>
      <c r="N2002" s="5">
        <f>VLOOKUP(CONCATENATE(A2002,"-6"),'Restated Depr'!$B$6:$G$7674,6,0)</f>
        <v>1.32E-2</v>
      </c>
      <c r="O2002" s="29">
        <f t="shared" si="907"/>
        <v>789.91136400000005</v>
      </c>
      <c r="P2002" s="29">
        <f t="shared" si="908"/>
        <v>0</v>
      </c>
      <c r="Q2002" t="s">
        <v>7819</v>
      </c>
    </row>
    <row r="2003" spans="1:18" hidden="1">
      <c r="A2003" t="s">
        <v>151</v>
      </c>
      <c r="B2003" t="s">
        <v>2435</v>
      </c>
      <c r="C2003" s="224" t="s">
        <v>7842</v>
      </c>
      <c r="D2003" s="221">
        <v>335.13</v>
      </c>
      <c r="E2003" s="324">
        <v>43190</v>
      </c>
      <c r="F2003" s="1">
        <v>718101.24</v>
      </c>
      <c r="G2003" s="5">
        <v>1.32E-2</v>
      </c>
      <c r="H2003" s="298">
        <v>789.91</v>
      </c>
      <c r="I2003" s="10">
        <v>718101.24</v>
      </c>
      <c r="J2003" s="11">
        <f t="shared" si="903"/>
        <v>1.32E-2</v>
      </c>
      <c r="K2003" s="30">
        <f t="shared" si="904"/>
        <v>789.91136400000005</v>
      </c>
      <c r="L2003" s="29">
        <f t="shared" si="905"/>
        <v>1.364000000080523E-3</v>
      </c>
      <c r="M2003" s="10">
        <f t="shared" si="906"/>
        <v>718101.24</v>
      </c>
      <c r="N2003" s="5">
        <f>VLOOKUP(CONCATENATE(A2003,"-6"),'Restated Depr'!$B$6:$G$7674,6,0)</f>
        <v>1.32E-2</v>
      </c>
      <c r="O2003" s="29">
        <f t="shared" si="907"/>
        <v>789.91136400000005</v>
      </c>
      <c r="P2003" s="29">
        <f t="shared" si="908"/>
        <v>0</v>
      </c>
      <c r="Q2003" t="s">
        <v>7819</v>
      </c>
    </row>
    <row r="2004" spans="1:18" hidden="1">
      <c r="A2004" t="s">
        <v>151</v>
      </c>
      <c r="B2004" t="s">
        <v>2436</v>
      </c>
      <c r="C2004" s="224" t="s">
        <v>7842</v>
      </c>
      <c r="D2004" s="221">
        <v>335.13</v>
      </c>
      <c r="E2004" s="324">
        <v>43220</v>
      </c>
      <c r="F2004" s="1">
        <v>718101.24</v>
      </c>
      <c r="G2004" s="5">
        <v>1.32E-2</v>
      </c>
      <c r="H2004" s="298">
        <v>789.91</v>
      </c>
      <c r="I2004" s="10">
        <v>718101.24</v>
      </c>
      <c r="J2004" s="11">
        <f t="shared" si="903"/>
        <v>1.32E-2</v>
      </c>
      <c r="K2004" s="30">
        <f t="shared" si="904"/>
        <v>789.91136400000005</v>
      </c>
      <c r="L2004" s="29">
        <f t="shared" si="905"/>
        <v>1.364000000080523E-3</v>
      </c>
      <c r="M2004" s="10">
        <f t="shared" si="906"/>
        <v>718101.24</v>
      </c>
      <c r="N2004" s="5">
        <f>VLOOKUP(CONCATENATE(A2004,"-6"),'Restated Depr'!$B$6:$G$7674,6,0)</f>
        <v>1.32E-2</v>
      </c>
      <c r="O2004" s="29">
        <f t="shared" si="907"/>
        <v>789.91136400000005</v>
      </c>
      <c r="P2004" s="29">
        <f t="shared" si="908"/>
        <v>0</v>
      </c>
      <c r="Q2004" t="s">
        <v>7819</v>
      </c>
    </row>
    <row r="2005" spans="1:18" hidden="1">
      <c r="A2005" t="s">
        <v>151</v>
      </c>
      <c r="B2005" t="s">
        <v>2437</v>
      </c>
      <c r="C2005" s="224" t="s">
        <v>7842</v>
      </c>
      <c r="D2005" s="221">
        <v>335.13</v>
      </c>
      <c r="E2005" s="324">
        <v>43251</v>
      </c>
      <c r="F2005" s="1">
        <v>718101.24</v>
      </c>
      <c r="G2005" s="5">
        <v>1.32E-2</v>
      </c>
      <c r="H2005" s="298">
        <v>789.91</v>
      </c>
      <c r="I2005" s="10">
        <v>718101.24</v>
      </c>
      <c r="J2005" s="11">
        <f t="shared" si="903"/>
        <v>1.32E-2</v>
      </c>
      <c r="K2005" s="30">
        <f t="shared" si="904"/>
        <v>789.91136400000005</v>
      </c>
      <c r="L2005" s="29">
        <f t="shared" si="905"/>
        <v>1.364000000080523E-3</v>
      </c>
      <c r="M2005" s="10">
        <f t="shared" si="906"/>
        <v>718101.24</v>
      </c>
      <c r="N2005" s="5">
        <f>VLOOKUP(CONCATENATE(A2005,"-6"),'Restated Depr'!$B$6:$G$7674,6,0)</f>
        <v>1.32E-2</v>
      </c>
      <c r="O2005" s="29">
        <f t="shared" si="907"/>
        <v>789.91136400000005</v>
      </c>
      <c r="P2005" s="29">
        <f t="shared" si="908"/>
        <v>0</v>
      </c>
      <c r="Q2005" t="s">
        <v>7819</v>
      </c>
    </row>
    <row r="2006" spans="1:18" hidden="1">
      <c r="A2006" t="s">
        <v>151</v>
      </c>
      <c r="B2006" t="s">
        <v>2438</v>
      </c>
      <c r="C2006" s="224" t="s">
        <v>7842</v>
      </c>
      <c r="D2006" s="221">
        <v>335.13</v>
      </c>
      <c r="E2006" s="324">
        <v>43281</v>
      </c>
      <c r="F2006" s="1">
        <v>718101.24</v>
      </c>
      <c r="G2006" s="5">
        <v>1.32E-2</v>
      </c>
      <c r="H2006" s="298">
        <v>789.91</v>
      </c>
      <c r="I2006" s="10">
        <v>718101.24</v>
      </c>
      <c r="J2006" s="11">
        <f t="shared" si="903"/>
        <v>1.32E-2</v>
      </c>
      <c r="K2006" s="30">
        <f t="shared" si="904"/>
        <v>789.91136400000005</v>
      </c>
      <c r="L2006" s="29">
        <f t="shared" si="905"/>
        <v>1.364000000080523E-3</v>
      </c>
      <c r="M2006" s="10">
        <f t="shared" si="906"/>
        <v>718101.24</v>
      </c>
      <c r="N2006" s="5">
        <f>VLOOKUP(CONCATENATE(A2006,"-6"),'Restated Depr'!$B$6:$G$7674,6,0)</f>
        <v>1.32E-2</v>
      </c>
      <c r="O2006" s="29">
        <f t="shared" si="907"/>
        <v>789.91136400000005</v>
      </c>
      <c r="P2006" s="29">
        <f t="shared" si="908"/>
        <v>0</v>
      </c>
      <c r="Q2006" t="s">
        <v>7819</v>
      </c>
      <c r="R2006" s="5"/>
    </row>
    <row r="2007" spans="1:18" ht="15.75" hidden="1" thickBot="1">
      <c r="A2007" t="s">
        <v>151</v>
      </c>
      <c r="C2007" s="224" t="s">
        <v>638</v>
      </c>
      <c r="D2007" s="22"/>
      <c r="E2007" s="323" t="s">
        <v>606</v>
      </c>
      <c r="F2007" s="1"/>
      <c r="G2007" s="5"/>
      <c r="H2007" s="310">
        <f>SUM(H1995:H2006)</f>
        <v>15366.44</v>
      </c>
      <c r="I2007" s="10"/>
      <c r="J2007" s="10"/>
      <c r="K2007" s="32">
        <f>SUM(K1995:K2006)</f>
        <v>15726.417155999998</v>
      </c>
      <c r="L2007" s="28">
        <f>SUM(L1995:L2006)</f>
        <v>359.97715599999992</v>
      </c>
      <c r="M2007" s="10"/>
      <c r="N2007" s="5"/>
      <c r="O2007" s="28">
        <f>SUM(O1995:O2006)</f>
        <v>9478.9363679999988</v>
      </c>
      <c r="P2007" s="28">
        <f>SUM(P1995:P2006)</f>
        <v>-6247.4807879999989</v>
      </c>
    </row>
    <row r="2008" spans="1:18" hidden="1">
      <c r="A2008" t="s">
        <v>152</v>
      </c>
      <c r="B2008" t="s">
        <v>2439</v>
      </c>
      <c r="C2008" s="224" t="s">
        <v>7842</v>
      </c>
      <c r="D2008" s="221">
        <v>335.12</v>
      </c>
      <c r="E2008" s="324">
        <v>42947</v>
      </c>
      <c r="F2008" s="9">
        <v>677441.35</v>
      </c>
      <c r="G2008" s="18">
        <v>1.66E-2</v>
      </c>
      <c r="H2008" s="299">
        <v>937.13</v>
      </c>
      <c r="I2008" s="15">
        <v>733340.27</v>
      </c>
      <c r="J2008" s="11">
        <f t="shared" ref="J2008:J2019" si="909">G2008</f>
        <v>1.66E-2</v>
      </c>
      <c r="K2008" s="31">
        <f t="shared" ref="K2008:K2019" si="910">I2008*J2008/12</f>
        <v>1014.4540401666667</v>
      </c>
      <c r="L2008" s="289">
        <f t="shared" ref="L2008:L2019" si="911">K2008-H2008</f>
        <v>77.324040166666691</v>
      </c>
      <c r="M2008" s="15">
        <f t="shared" ref="M2008:M2019" si="912">I2008</f>
        <v>733340.27</v>
      </c>
      <c r="N2008" s="5">
        <f>VLOOKUP(CONCATENATE(A2008,"-6"),'Restated Depr'!$B$6:$G$7674,6,0)</f>
        <v>0.1036</v>
      </c>
      <c r="O2008" s="289">
        <f t="shared" ref="O2008:O2019" si="913">M2008*N2008/12</f>
        <v>6331.1709976666671</v>
      </c>
      <c r="P2008" s="289">
        <f t="shared" ref="P2008:P2019" si="914">O2008-K2008</f>
        <v>5316.7169575000007</v>
      </c>
      <c r="Q2008" t="s">
        <v>7819</v>
      </c>
    </row>
    <row r="2009" spans="1:18" hidden="1">
      <c r="A2009" t="s">
        <v>152</v>
      </c>
      <c r="B2009" t="s">
        <v>2440</v>
      </c>
      <c r="C2009" s="224" t="s">
        <v>7842</v>
      </c>
      <c r="D2009" s="221">
        <v>335.12</v>
      </c>
      <c r="E2009" s="324">
        <v>42978</v>
      </c>
      <c r="F2009" s="1">
        <v>677441.35</v>
      </c>
      <c r="G2009" s="18">
        <v>1.66E-2</v>
      </c>
      <c r="H2009" s="298">
        <v>937.13</v>
      </c>
      <c r="I2009" s="10">
        <v>733340.27</v>
      </c>
      <c r="J2009" s="11">
        <f t="shared" si="909"/>
        <v>1.66E-2</v>
      </c>
      <c r="K2009" s="30">
        <f t="shared" si="910"/>
        <v>1014.4540401666667</v>
      </c>
      <c r="L2009" s="29">
        <f t="shared" si="911"/>
        <v>77.324040166666691</v>
      </c>
      <c r="M2009" s="10">
        <f t="shared" si="912"/>
        <v>733340.27</v>
      </c>
      <c r="N2009" s="5">
        <f>VLOOKUP(CONCATENATE(A2009,"-6"),'Restated Depr'!$B$6:$G$7674,6,0)</f>
        <v>0.1036</v>
      </c>
      <c r="O2009" s="29">
        <f t="shared" si="913"/>
        <v>6331.1709976666671</v>
      </c>
      <c r="P2009" s="29">
        <f t="shared" si="914"/>
        <v>5316.7169575000007</v>
      </c>
      <c r="Q2009" t="s">
        <v>7819</v>
      </c>
    </row>
    <row r="2010" spans="1:18" hidden="1">
      <c r="A2010" t="s">
        <v>152</v>
      </c>
      <c r="B2010" t="s">
        <v>2441</v>
      </c>
      <c r="C2010" s="224" t="s">
        <v>7842</v>
      </c>
      <c r="D2010" s="221">
        <v>335.12</v>
      </c>
      <c r="E2010" s="324">
        <v>43008</v>
      </c>
      <c r="F2010" s="1">
        <v>677441.35</v>
      </c>
      <c r="G2010" s="18">
        <v>1.66E-2</v>
      </c>
      <c r="H2010" s="298">
        <v>937.13</v>
      </c>
      <c r="I2010" s="10">
        <v>733340.27</v>
      </c>
      <c r="J2010" s="11">
        <f t="shared" si="909"/>
        <v>1.66E-2</v>
      </c>
      <c r="K2010" s="30">
        <f t="shared" si="910"/>
        <v>1014.4540401666667</v>
      </c>
      <c r="L2010" s="29">
        <f t="shared" si="911"/>
        <v>77.324040166666691</v>
      </c>
      <c r="M2010" s="10">
        <f t="shared" si="912"/>
        <v>733340.27</v>
      </c>
      <c r="N2010" s="5">
        <f>VLOOKUP(CONCATENATE(A2010,"-6"),'Restated Depr'!$B$6:$G$7674,6,0)</f>
        <v>0.1036</v>
      </c>
      <c r="O2010" s="29">
        <f t="shared" si="913"/>
        <v>6331.1709976666671</v>
      </c>
      <c r="P2010" s="29">
        <f t="shared" si="914"/>
        <v>5316.7169575000007</v>
      </c>
      <c r="Q2010" t="s">
        <v>7819</v>
      </c>
    </row>
    <row r="2011" spans="1:18" hidden="1">
      <c r="A2011" t="s">
        <v>152</v>
      </c>
      <c r="B2011" t="s">
        <v>2442</v>
      </c>
      <c r="C2011" s="224" t="s">
        <v>7842</v>
      </c>
      <c r="D2011" s="221">
        <v>335.12</v>
      </c>
      <c r="E2011" s="324">
        <v>43039</v>
      </c>
      <c r="F2011" s="1">
        <v>681701.04</v>
      </c>
      <c r="G2011" s="18">
        <v>1.66E-2</v>
      </c>
      <c r="H2011" s="298">
        <v>943.02</v>
      </c>
      <c r="I2011" s="10">
        <v>733340.27</v>
      </c>
      <c r="J2011" s="11">
        <f t="shared" si="909"/>
        <v>1.66E-2</v>
      </c>
      <c r="K2011" s="30">
        <f t="shared" si="910"/>
        <v>1014.4540401666667</v>
      </c>
      <c r="L2011" s="29">
        <f t="shared" si="911"/>
        <v>71.434040166666705</v>
      </c>
      <c r="M2011" s="10">
        <f t="shared" si="912"/>
        <v>733340.27</v>
      </c>
      <c r="N2011" s="5">
        <f>VLOOKUP(CONCATENATE(A2011,"-6"),'Restated Depr'!$B$6:$G$7674,6,0)</f>
        <v>0.1036</v>
      </c>
      <c r="O2011" s="29">
        <f t="shared" si="913"/>
        <v>6331.1709976666671</v>
      </c>
      <c r="P2011" s="29">
        <f t="shared" si="914"/>
        <v>5316.7169575000007</v>
      </c>
      <c r="Q2011" t="s">
        <v>7819</v>
      </c>
    </row>
    <row r="2012" spans="1:18" hidden="1">
      <c r="A2012" t="s">
        <v>152</v>
      </c>
      <c r="B2012" t="s">
        <v>2443</v>
      </c>
      <c r="C2012" s="224" t="s">
        <v>7842</v>
      </c>
      <c r="D2012" s="221">
        <v>335.12</v>
      </c>
      <c r="E2012" s="324">
        <v>43069</v>
      </c>
      <c r="F2012" s="1">
        <v>699156.22</v>
      </c>
      <c r="G2012" s="18">
        <v>1.66E-2</v>
      </c>
      <c r="H2012" s="298">
        <v>967.17</v>
      </c>
      <c r="I2012" s="10">
        <v>733340.27</v>
      </c>
      <c r="J2012" s="11">
        <f t="shared" si="909"/>
        <v>1.66E-2</v>
      </c>
      <c r="K2012" s="30">
        <f t="shared" si="910"/>
        <v>1014.4540401666667</v>
      </c>
      <c r="L2012" s="29">
        <f t="shared" si="911"/>
        <v>47.284040166666728</v>
      </c>
      <c r="M2012" s="10">
        <f t="shared" si="912"/>
        <v>733340.27</v>
      </c>
      <c r="N2012" s="5">
        <f>VLOOKUP(CONCATENATE(A2012,"-6"),'Restated Depr'!$B$6:$G$7674,6,0)</f>
        <v>0.1036</v>
      </c>
      <c r="O2012" s="29">
        <f t="shared" si="913"/>
        <v>6331.1709976666671</v>
      </c>
      <c r="P2012" s="29">
        <f t="shared" si="914"/>
        <v>5316.7169575000007</v>
      </c>
      <c r="Q2012" t="s">
        <v>7819</v>
      </c>
    </row>
    <row r="2013" spans="1:18" hidden="1">
      <c r="A2013" t="s">
        <v>152</v>
      </c>
      <c r="B2013" t="s">
        <v>2444</v>
      </c>
      <c r="C2013" s="224" t="s">
        <v>7842</v>
      </c>
      <c r="D2013" s="221">
        <v>335.12</v>
      </c>
      <c r="E2013" s="324">
        <v>43100</v>
      </c>
      <c r="F2013" s="1">
        <v>712351.7</v>
      </c>
      <c r="G2013" s="18">
        <v>5.3100000000000001E-2</v>
      </c>
      <c r="H2013" s="298">
        <v>3152.16</v>
      </c>
      <c r="I2013" s="10">
        <v>733340.27</v>
      </c>
      <c r="J2013" s="11">
        <f t="shared" si="909"/>
        <v>5.3100000000000001E-2</v>
      </c>
      <c r="K2013" s="30">
        <f t="shared" si="910"/>
        <v>3245.0306947499998</v>
      </c>
      <c r="L2013" s="29">
        <f t="shared" si="911"/>
        <v>92.870694749999984</v>
      </c>
      <c r="M2013" s="10">
        <f t="shared" si="912"/>
        <v>733340.27</v>
      </c>
      <c r="N2013" s="5">
        <f>VLOOKUP(CONCATENATE(A2013,"-6"),'Restated Depr'!$B$6:$G$7674,6,0)</f>
        <v>0.1036</v>
      </c>
      <c r="O2013" s="29">
        <f t="shared" si="913"/>
        <v>6331.1709976666671</v>
      </c>
      <c r="P2013" s="29">
        <f t="shared" si="914"/>
        <v>3086.1403029166672</v>
      </c>
      <c r="Q2013" t="s">
        <v>7819</v>
      </c>
    </row>
    <row r="2014" spans="1:18" hidden="1">
      <c r="A2014" t="s">
        <v>152</v>
      </c>
      <c r="B2014" t="s">
        <v>2445</v>
      </c>
      <c r="C2014" s="224" t="s">
        <v>7842</v>
      </c>
      <c r="D2014" s="221">
        <v>335.12</v>
      </c>
      <c r="E2014" s="324">
        <v>43131</v>
      </c>
      <c r="F2014" s="1">
        <v>712351.7</v>
      </c>
      <c r="G2014" s="5">
        <v>0.1036</v>
      </c>
      <c r="H2014" s="298">
        <v>6149.97</v>
      </c>
      <c r="I2014" s="10">
        <v>733340.27</v>
      </c>
      <c r="J2014" s="11">
        <f t="shared" si="909"/>
        <v>0.1036</v>
      </c>
      <c r="K2014" s="30">
        <f t="shared" si="910"/>
        <v>6331.1709976666671</v>
      </c>
      <c r="L2014" s="29">
        <f t="shared" si="911"/>
        <v>181.20099766666681</v>
      </c>
      <c r="M2014" s="10">
        <f t="shared" si="912"/>
        <v>733340.27</v>
      </c>
      <c r="N2014" s="5">
        <f>VLOOKUP(CONCATENATE(A2014,"-6"),'Restated Depr'!$B$6:$G$7674,6,0)</f>
        <v>0.1036</v>
      </c>
      <c r="O2014" s="29">
        <f t="shared" si="913"/>
        <v>6331.1709976666671</v>
      </c>
      <c r="P2014" s="29">
        <f t="shared" si="914"/>
        <v>0</v>
      </c>
      <c r="Q2014" t="s">
        <v>7819</v>
      </c>
    </row>
    <row r="2015" spans="1:18" hidden="1">
      <c r="A2015" t="s">
        <v>152</v>
      </c>
      <c r="B2015" t="s">
        <v>2446</v>
      </c>
      <c r="C2015" s="224" t="s">
        <v>7842</v>
      </c>
      <c r="D2015" s="221">
        <v>335.12</v>
      </c>
      <c r="E2015" s="324">
        <v>43159</v>
      </c>
      <c r="F2015" s="1">
        <v>712351.7</v>
      </c>
      <c r="G2015" s="5">
        <v>0.1036</v>
      </c>
      <c r="H2015" s="298">
        <v>6149.97</v>
      </c>
      <c r="I2015" s="10">
        <v>733340.27</v>
      </c>
      <c r="J2015" s="11">
        <f t="shared" si="909"/>
        <v>0.1036</v>
      </c>
      <c r="K2015" s="30">
        <f t="shared" si="910"/>
        <v>6331.1709976666671</v>
      </c>
      <c r="L2015" s="29">
        <f t="shared" si="911"/>
        <v>181.20099766666681</v>
      </c>
      <c r="M2015" s="10">
        <f t="shared" si="912"/>
        <v>733340.27</v>
      </c>
      <c r="N2015" s="5">
        <f>VLOOKUP(CONCATENATE(A2015,"-6"),'Restated Depr'!$B$6:$G$7674,6,0)</f>
        <v>0.1036</v>
      </c>
      <c r="O2015" s="29">
        <f t="shared" si="913"/>
        <v>6331.1709976666671</v>
      </c>
      <c r="P2015" s="29">
        <f t="shared" si="914"/>
        <v>0</v>
      </c>
      <c r="Q2015" t="s">
        <v>7819</v>
      </c>
    </row>
    <row r="2016" spans="1:18" hidden="1">
      <c r="A2016" t="s">
        <v>152</v>
      </c>
      <c r="B2016" t="s">
        <v>2447</v>
      </c>
      <c r="C2016" s="224" t="s">
        <v>7842</v>
      </c>
      <c r="D2016" s="221">
        <v>335.12</v>
      </c>
      <c r="E2016" s="324">
        <v>43190</v>
      </c>
      <c r="F2016" s="1">
        <v>716844.32</v>
      </c>
      <c r="G2016" s="5">
        <v>0.1036</v>
      </c>
      <c r="H2016" s="298">
        <v>6188.7599999999993</v>
      </c>
      <c r="I2016" s="10">
        <v>733340.27</v>
      </c>
      <c r="J2016" s="11">
        <f t="shared" si="909"/>
        <v>0.1036</v>
      </c>
      <c r="K2016" s="30">
        <f t="shared" si="910"/>
        <v>6331.1709976666671</v>
      </c>
      <c r="L2016" s="29">
        <f t="shared" si="911"/>
        <v>142.41099766666775</v>
      </c>
      <c r="M2016" s="10">
        <f t="shared" si="912"/>
        <v>733340.27</v>
      </c>
      <c r="N2016" s="5">
        <f>VLOOKUP(CONCATENATE(A2016,"-6"),'Restated Depr'!$B$6:$G$7674,6,0)</f>
        <v>0.1036</v>
      </c>
      <c r="O2016" s="29">
        <f t="shared" si="913"/>
        <v>6331.1709976666671</v>
      </c>
      <c r="P2016" s="29">
        <f t="shared" si="914"/>
        <v>0</v>
      </c>
      <c r="Q2016" t="s">
        <v>7819</v>
      </c>
    </row>
    <row r="2017" spans="1:18" hidden="1">
      <c r="A2017" t="s">
        <v>152</v>
      </c>
      <c r="B2017" t="s">
        <v>2448</v>
      </c>
      <c r="C2017" s="224" t="s">
        <v>7842</v>
      </c>
      <c r="D2017" s="221">
        <v>335.12</v>
      </c>
      <c r="E2017" s="324">
        <v>43220</v>
      </c>
      <c r="F2017" s="1">
        <v>723210.12</v>
      </c>
      <c r="G2017" s="5">
        <v>0.1036</v>
      </c>
      <c r="H2017" s="298">
        <v>6243.71</v>
      </c>
      <c r="I2017" s="10">
        <v>733340.27</v>
      </c>
      <c r="J2017" s="11">
        <f t="shared" si="909"/>
        <v>0.1036</v>
      </c>
      <c r="K2017" s="30">
        <f t="shared" si="910"/>
        <v>6331.1709976666671</v>
      </c>
      <c r="L2017" s="29">
        <f t="shared" si="911"/>
        <v>87.460997666667026</v>
      </c>
      <c r="M2017" s="10">
        <f t="shared" si="912"/>
        <v>733340.27</v>
      </c>
      <c r="N2017" s="5">
        <f>VLOOKUP(CONCATENATE(A2017,"-6"),'Restated Depr'!$B$6:$G$7674,6,0)</f>
        <v>0.1036</v>
      </c>
      <c r="O2017" s="29">
        <f t="shared" si="913"/>
        <v>6331.1709976666671</v>
      </c>
      <c r="P2017" s="29">
        <f t="shared" si="914"/>
        <v>0</v>
      </c>
      <c r="Q2017" t="s">
        <v>7819</v>
      </c>
    </row>
    <row r="2018" spans="1:18" hidden="1">
      <c r="A2018" t="s">
        <v>152</v>
      </c>
      <c r="B2018" t="s">
        <v>2449</v>
      </c>
      <c r="C2018" s="224" t="s">
        <v>7842</v>
      </c>
      <c r="D2018" s="221">
        <v>335.12</v>
      </c>
      <c r="E2018" s="324">
        <v>43251</v>
      </c>
      <c r="F2018" s="1">
        <v>725083.29</v>
      </c>
      <c r="G2018" s="5">
        <v>0.1036</v>
      </c>
      <c r="H2018" s="298">
        <v>6259.89</v>
      </c>
      <c r="I2018" s="10">
        <v>733340.27</v>
      </c>
      <c r="J2018" s="11">
        <f t="shared" si="909"/>
        <v>0.1036</v>
      </c>
      <c r="K2018" s="30">
        <f t="shared" si="910"/>
        <v>6331.1709976666671</v>
      </c>
      <c r="L2018" s="29">
        <f t="shared" si="911"/>
        <v>71.280997666666735</v>
      </c>
      <c r="M2018" s="10">
        <f t="shared" si="912"/>
        <v>733340.27</v>
      </c>
      <c r="N2018" s="5">
        <f>VLOOKUP(CONCATENATE(A2018,"-6"),'Restated Depr'!$B$6:$G$7674,6,0)</f>
        <v>0.1036</v>
      </c>
      <c r="O2018" s="29">
        <f t="shared" si="913"/>
        <v>6331.1709976666671</v>
      </c>
      <c r="P2018" s="29">
        <f t="shared" si="914"/>
        <v>0</v>
      </c>
      <c r="Q2018" t="s">
        <v>7819</v>
      </c>
    </row>
    <row r="2019" spans="1:18" hidden="1">
      <c r="A2019" t="s">
        <v>152</v>
      </c>
      <c r="B2019" t="s">
        <v>2450</v>
      </c>
      <c r="C2019" s="224" t="s">
        <v>7842</v>
      </c>
      <c r="D2019" s="221">
        <v>335.12</v>
      </c>
      <c r="E2019" s="324">
        <v>43281</v>
      </c>
      <c r="F2019" s="1">
        <v>733340.27</v>
      </c>
      <c r="G2019" s="5">
        <v>0.1036</v>
      </c>
      <c r="H2019" s="298">
        <v>6331.170000000001</v>
      </c>
      <c r="I2019" s="10">
        <v>733340.27</v>
      </c>
      <c r="J2019" s="11">
        <f t="shared" si="909"/>
        <v>0.1036</v>
      </c>
      <c r="K2019" s="30">
        <f t="shared" si="910"/>
        <v>6331.1709976666671</v>
      </c>
      <c r="L2019" s="29">
        <f t="shared" si="911"/>
        <v>9.9766666608047672E-4</v>
      </c>
      <c r="M2019" s="10">
        <f t="shared" si="912"/>
        <v>733340.27</v>
      </c>
      <c r="N2019" s="5">
        <f>VLOOKUP(CONCATENATE(A2019,"-6"),'Restated Depr'!$B$6:$G$7674,6,0)</f>
        <v>0.1036</v>
      </c>
      <c r="O2019" s="29">
        <f t="shared" si="913"/>
        <v>6331.1709976666671</v>
      </c>
      <c r="P2019" s="29">
        <f t="shared" si="914"/>
        <v>0</v>
      </c>
      <c r="Q2019" t="s">
        <v>7819</v>
      </c>
      <c r="R2019" s="5"/>
    </row>
    <row r="2020" spans="1:18" ht="15.75" hidden="1" thickBot="1">
      <c r="A2020" t="s">
        <v>152</v>
      </c>
      <c r="C2020" s="224" t="s">
        <v>638</v>
      </c>
      <c r="D2020" s="22"/>
      <c r="E2020" s="323" t="s">
        <v>606</v>
      </c>
      <c r="F2020" s="1"/>
      <c r="G2020" s="5"/>
      <c r="H2020" s="310">
        <f>SUM(H2008:H2019)</f>
        <v>45197.21</v>
      </c>
      <c r="I2020" s="10"/>
      <c r="J2020" s="10"/>
      <c r="K2020" s="32">
        <f>SUM(K2008:K2019)</f>
        <v>46304.326881583336</v>
      </c>
      <c r="L2020" s="28">
        <f>SUM(L2008:L2019)</f>
        <v>1107.1168815833348</v>
      </c>
      <c r="M2020" s="10"/>
      <c r="N2020" s="5"/>
      <c r="O2020" s="28">
        <f>SUM(O2008:O2019)</f>
        <v>75974.051972000001</v>
      </c>
      <c r="P2020" s="28">
        <f>SUM(P2008:P2019)</f>
        <v>29669.725090416672</v>
      </c>
    </row>
    <row r="2021" spans="1:18" hidden="1">
      <c r="A2021" t="s">
        <v>153</v>
      </c>
      <c r="B2021" t="s">
        <v>2451</v>
      </c>
      <c r="C2021" s="224" t="s">
        <v>7842</v>
      </c>
      <c r="D2021" s="221">
        <v>335.1</v>
      </c>
      <c r="E2021" s="324">
        <v>42947</v>
      </c>
      <c r="F2021" s="9">
        <v>66683.86</v>
      </c>
      <c r="G2021" s="18">
        <v>2.1899999999999999E-2</v>
      </c>
      <c r="H2021" s="299">
        <v>121.7</v>
      </c>
      <c r="I2021" s="15">
        <v>66683.86</v>
      </c>
      <c r="J2021" s="11">
        <f t="shared" ref="J2021:J2032" si="915">G2021</f>
        <v>2.1899999999999999E-2</v>
      </c>
      <c r="K2021" s="31">
        <f t="shared" ref="K2021:K2032" si="916">I2021*J2021/12</f>
        <v>121.69804449999999</v>
      </c>
      <c r="L2021" s="289">
        <f t="shared" ref="L2021:L2032" si="917">K2021-H2021</f>
        <v>-1.9555000000082146E-3</v>
      </c>
      <c r="M2021" s="15">
        <f t="shared" ref="M2021:M2032" si="918">I2021</f>
        <v>66683.86</v>
      </c>
      <c r="N2021" s="5">
        <f>VLOOKUP(CONCATENATE(A2021,"-6"),'Restated Depr'!$B$6:$G$7674,6,0)</f>
        <v>1.77E-2</v>
      </c>
      <c r="O2021" s="289">
        <f t="shared" ref="O2021:O2032" si="919">M2021*N2021/12</f>
        <v>98.358693500000001</v>
      </c>
      <c r="P2021" s="289">
        <f t="shared" ref="P2021:P2032" si="920">O2021-K2021</f>
        <v>-23.339350999999994</v>
      </c>
      <c r="Q2021" t="s">
        <v>7819</v>
      </c>
    </row>
    <row r="2022" spans="1:18" hidden="1">
      <c r="A2022" t="s">
        <v>153</v>
      </c>
      <c r="B2022" t="s">
        <v>2452</v>
      </c>
      <c r="C2022" s="224" t="s">
        <v>7842</v>
      </c>
      <c r="D2022" s="221">
        <v>335.1</v>
      </c>
      <c r="E2022" s="324">
        <v>42978</v>
      </c>
      <c r="F2022" s="1">
        <v>66683.86</v>
      </c>
      <c r="G2022" s="18">
        <v>2.1899999999999999E-2</v>
      </c>
      <c r="H2022" s="298">
        <v>121.7</v>
      </c>
      <c r="I2022" s="10">
        <v>66683.86</v>
      </c>
      <c r="J2022" s="11">
        <f t="shared" si="915"/>
        <v>2.1899999999999999E-2</v>
      </c>
      <c r="K2022" s="30">
        <f t="shared" si="916"/>
        <v>121.69804449999999</v>
      </c>
      <c r="L2022" s="29">
        <f t="shared" si="917"/>
        <v>-1.9555000000082146E-3</v>
      </c>
      <c r="M2022" s="10">
        <f t="shared" si="918"/>
        <v>66683.86</v>
      </c>
      <c r="N2022" s="5">
        <f>VLOOKUP(CONCATENATE(A2022,"-6"),'Restated Depr'!$B$6:$G$7674,6,0)</f>
        <v>1.77E-2</v>
      </c>
      <c r="O2022" s="29">
        <f t="shared" si="919"/>
        <v>98.358693500000001</v>
      </c>
      <c r="P2022" s="29">
        <f t="shared" si="920"/>
        <v>-23.339350999999994</v>
      </c>
      <c r="Q2022" t="s">
        <v>7819</v>
      </c>
    </row>
    <row r="2023" spans="1:18" hidden="1">
      <c r="A2023" t="s">
        <v>153</v>
      </c>
      <c r="B2023" t="s">
        <v>2453</v>
      </c>
      <c r="C2023" s="224" t="s">
        <v>7842</v>
      </c>
      <c r="D2023" s="221">
        <v>335.1</v>
      </c>
      <c r="E2023" s="324">
        <v>43008</v>
      </c>
      <c r="F2023" s="1">
        <v>66683.86</v>
      </c>
      <c r="G2023" s="18">
        <v>2.1899999999999999E-2</v>
      </c>
      <c r="H2023" s="298">
        <v>121.7</v>
      </c>
      <c r="I2023" s="10">
        <v>66683.86</v>
      </c>
      <c r="J2023" s="11">
        <f t="shared" si="915"/>
        <v>2.1899999999999999E-2</v>
      </c>
      <c r="K2023" s="30">
        <f t="shared" si="916"/>
        <v>121.69804449999999</v>
      </c>
      <c r="L2023" s="29">
        <f t="shared" si="917"/>
        <v>-1.9555000000082146E-3</v>
      </c>
      <c r="M2023" s="10">
        <f t="shared" si="918"/>
        <v>66683.86</v>
      </c>
      <c r="N2023" s="5">
        <f>VLOOKUP(CONCATENATE(A2023,"-6"),'Restated Depr'!$B$6:$G$7674,6,0)</f>
        <v>1.77E-2</v>
      </c>
      <c r="O2023" s="29">
        <f t="shared" si="919"/>
        <v>98.358693500000001</v>
      </c>
      <c r="P2023" s="29">
        <f t="shared" si="920"/>
        <v>-23.339350999999994</v>
      </c>
      <c r="Q2023" t="s">
        <v>7819</v>
      </c>
    </row>
    <row r="2024" spans="1:18" hidden="1">
      <c r="A2024" t="s">
        <v>153</v>
      </c>
      <c r="B2024" t="s">
        <v>2454</v>
      </c>
      <c r="C2024" s="224" t="s">
        <v>7842</v>
      </c>
      <c r="D2024" s="221">
        <v>335.1</v>
      </c>
      <c r="E2024" s="324">
        <v>43039</v>
      </c>
      <c r="F2024" s="1">
        <v>66683.86</v>
      </c>
      <c r="G2024" s="18">
        <v>2.1899999999999999E-2</v>
      </c>
      <c r="H2024" s="298">
        <v>121.7</v>
      </c>
      <c r="I2024" s="10">
        <v>66683.86</v>
      </c>
      <c r="J2024" s="11">
        <f t="shared" si="915"/>
        <v>2.1899999999999999E-2</v>
      </c>
      <c r="K2024" s="30">
        <f t="shared" si="916"/>
        <v>121.69804449999999</v>
      </c>
      <c r="L2024" s="29">
        <f t="shared" si="917"/>
        <v>-1.9555000000082146E-3</v>
      </c>
      <c r="M2024" s="10">
        <f t="shared" si="918"/>
        <v>66683.86</v>
      </c>
      <c r="N2024" s="5">
        <f>VLOOKUP(CONCATENATE(A2024,"-6"),'Restated Depr'!$B$6:$G$7674,6,0)</f>
        <v>1.77E-2</v>
      </c>
      <c r="O2024" s="29">
        <f t="shared" si="919"/>
        <v>98.358693500000001</v>
      </c>
      <c r="P2024" s="29">
        <f t="shared" si="920"/>
        <v>-23.339350999999994</v>
      </c>
      <c r="Q2024" t="s">
        <v>7819</v>
      </c>
    </row>
    <row r="2025" spans="1:18" hidden="1">
      <c r="A2025" t="s">
        <v>153</v>
      </c>
      <c r="B2025" t="s">
        <v>2455</v>
      </c>
      <c r="C2025" s="224" t="s">
        <v>7842</v>
      </c>
      <c r="D2025" s="221">
        <v>335.1</v>
      </c>
      <c r="E2025" s="324">
        <v>43069</v>
      </c>
      <c r="F2025" s="1">
        <v>66683.86</v>
      </c>
      <c r="G2025" s="18">
        <v>2.1899999999999999E-2</v>
      </c>
      <c r="H2025" s="298">
        <v>121.7</v>
      </c>
      <c r="I2025" s="10">
        <v>66683.86</v>
      </c>
      <c r="J2025" s="11">
        <f t="shared" si="915"/>
        <v>2.1899999999999999E-2</v>
      </c>
      <c r="K2025" s="30">
        <f t="shared" si="916"/>
        <v>121.69804449999999</v>
      </c>
      <c r="L2025" s="29">
        <f t="shared" si="917"/>
        <v>-1.9555000000082146E-3</v>
      </c>
      <c r="M2025" s="10">
        <f t="shared" si="918"/>
        <v>66683.86</v>
      </c>
      <c r="N2025" s="5">
        <f>VLOOKUP(CONCATENATE(A2025,"-6"),'Restated Depr'!$B$6:$G$7674,6,0)</f>
        <v>1.77E-2</v>
      </c>
      <c r="O2025" s="29">
        <f t="shared" si="919"/>
        <v>98.358693500000001</v>
      </c>
      <c r="P2025" s="29">
        <f t="shared" si="920"/>
        <v>-23.339350999999994</v>
      </c>
      <c r="Q2025" t="s">
        <v>7819</v>
      </c>
    </row>
    <row r="2026" spans="1:18" hidden="1">
      <c r="A2026" t="s">
        <v>153</v>
      </c>
      <c r="B2026" t="s">
        <v>2456</v>
      </c>
      <c r="C2026" s="224" t="s">
        <v>7842</v>
      </c>
      <c r="D2026" s="221">
        <v>335.1</v>
      </c>
      <c r="E2026" s="324">
        <v>43100</v>
      </c>
      <c r="F2026" s="1">
        <v>66683.86</v>
      </c>
      <c r="G2026" s="18">
        <v>2.01E-2</v>
      </c>
      <c r="H2026" s="298">
        <v>111.7</v>
      </c>
      <c r="I2026" s="10">
        <v>66683.86</v>
      </c>
      <c r="J2026" s="11">
        <f t="shared" si="915"/>
        <v>2.01E-2</v>
      </c>
      <c r="K2026" s="30">
        <f t="shared" si="916"/>
        <v>111.6954655</v>
      </c>
      <c r="L2026" s="29">
        <f t="shared" si="917"/>
        <v>-4.534500000005437E-3</v>
      </c>
      <c r="M2026" s="10">
        <f t="shared" si="918"/>
        <v>66683.86</v>
      </c>
      <c r="N2026" s="5">
        <f>VLOOKUP(CONCATENATE(A2026,"-6"),'Restated Depr'!$B$6:$G$7674,6,0)</f>
        <v>1.77E-2</v>
      </c>
      <c r="O2026" s="29">
        <f t="shared" si="919"/>
        <v>98.358693500000001</v>
      </c>
      <c r="P2026" s="29">
        <f t="shared" si="920"/>
        <v>-13.336771999999996</v>
      </c>
      <c r="Q2026" t="s">
        <v>7819</v>
      </c>
    </row>
    <row r="2027" spans="1:18" hidden="1">
      <c r="A2027" t="s">
        <v>153</v>
      </c>
      <c r="B2027" t="s">
        <v>2457</v>
      </c>
      <c r="C2027" s="224" t="s">
        <v>7842</v>
      </c>
      <c r="D2027" s="221">
        <v>335.1</v>
      </c>
      <c r="E2027" s="324">
        <v>43131</v>
      </c>
      <c r="F2027" s="1">
        <v>66683.86</v>
      </c>
      <c r="G2027" s="5">
        <v>1.77E-2</v>
      </c>
      <c r="H2027" s="298">
        <v>98.36</v>
      </c>
      <c r="I2027" s="10">
        <v>66683.86</v>
      </c>
      <c r="J2027" s="11">
        <f t="shared" si="915"/>
        <v>1.77E-2</v>
      </c>
      <c r="K2027" s="30">
        <f t="shared" si="916"/>
        <v>98.358693500000001</v>
      </c>
      <c r="L2027" s="29">
        <f t="shared" si="917"/>
        <v>-1.3064999999983229E-3</v>
      </c>
      <c r="M2027" s="10">
        <f t="shared" si="918"/>
        <v>66683.86</v>
      </c>
      <c r="N2027" s="5">
        <f>VLOOKUP(CONCATENATE(A2027,"-6"),'Restated Depr'!$B$6:$G$7674,6,0)</f>
        <v>1.77E-2</v>
      </c>
      <c r="O2027" s="29">
        <f t="shared" si="919"/>
        <v>98.358693500000001</v>
      </c>
      <c r="P2027" s="29">
        <f t="shared" si="920"/>
        <v>0</v>
      </c>
      <c r="Q2027" t="s">
        <v>7819</v>
      </c>
    </row>
    <row r="2028" spans="1:18" hidden="1">
      <c r="A2028" t="s">
        <v>153</v>
      </c>
      <c r="B2028" t="s">
        <v>2458</v>
      </c>
      <c r="C2028" s="224" t="s">
        <v>7842</v>
      </c>
      <c r="D2028" s="221">
        <v>335.1</v>
      </c>
      <c r="E2028" s="324">
        <v>43159</v>
      </c>
      <c r="F2028" s="1">
        <v>66683.86</v>
      </c>
      <c r="G2028" s="5">
        <v>1.77E-2</v>
      </c>
      <c r="H2028" s="298">
        <v>98.36</v>
      </c>
      <c r="I2028" s="10">
        <v>66683.86</v>
      </c>
      <c r="J2028" s="11">
        <f t="shared" si="915"/>
        <v>1.77E-2</v>
      </c>
      <c r="K2028" s="30">
        <f t="shared" si="916"/>
        <v>98.358693500000001</v>
      </c>
      <c r="L2028" s="29">
        <f t="shared" si="917"/>
        <v>-1.3064999999983229E-3</v>
      </c>
      <c r="M2028" s="10">
        <f t="shared" si="918"/>
        <v>66683.86</v>
      </c>
      <c r="N2028" s="5">
        <f>VLOOKUP(CONCATENATE(A2028,"-6"),'Restated Depr'!$B$6:$G$7674,6,0)</f>
        <v>1.77E-2</v>
      </c>
      <c r="O2028" s="29">
        <f t="shared" si="919"/>
        <v>98.358693500000001</v>
      </c>
      <c r="P2028" s="29">
        <f t="shared" si="920"/>
        <v>0</v>
      </c>
      <c r="Q2028" t="s">
        <v>7819</v>
      </c>
    </row>
    <row r="2029" spans="1:18" hidden="1">
      <c r="A2029" t="s">
        <v>153</v>
      </c>
      <c r="B2029" t="s">
        <v>2459</v>
      </c>
      <c r="C2029" s="224" t="s">
        <v>7842</v>
      </c>
      <c r="D2029" s="221">
        <v>335.1</v>
      </c>
      <c r="E2029" s="324">
        <v>43190</v>
      </c>
      <c r="F2029" s="1">
        <v>66683.86</v>
      </c>
      <c r="G2029" s="5">
        <v>1.77E-2</v>
      </c>
      <c r="H2029" s="298">
        <v>98.36</v>
      </c>
      <c r="I2029" s="10">
        <v>66683.86</v>
      </c>
      <c r="J2029" s="11">
        <f t="shared" si="915"/>
        <v>1.77E-2</v>
      </c>
      <c r="K2029" s="30">
        <f t="shared" si="916"/>
        <v>98.358693500000001</v>
      </c>
      <c r="L2029" s="29">
        <f t="shared" si="917"/>
        <v>-1.3064999999983229E-3</v>
      </c>
      <c r="M2029" s="10">
        <f t="shared" si="918"/>
        <v>66683.86</v>
      </c>
      <c r="N2029" s="5">
        <f>VLOOKUP(CONCATENATE(A2029,"-6"),'Restated Depr'!$B$6:$G$7674,6,0)</f>
        <v>1.77E-2</v>
      </c>
      <c r="O2029" s="29">
        <f t="shared" si="919"/>
        <v>98.358693500000001</v>
      </c>
      <c r="P2029" s="29">
        <f t="shared" si="920"/>
        <v>0</v>
      </c>
      <c r="Q2029" t="s">
        <v>7819</v>
      </c>
    </row>
    <row r="2030" spans="1:18" hidden="1">
      <c r="A2030" t="s">
        <v>153</v>
      </c>
      <c r="B2030" t="s">
        <v>2460</v>
      </c>
      <c r="C2030" s="224" t="s">
        <v>7842</v>
      </c>
      <c r="D2030" s="221">
        <v>335.1</v>
      </c>
      <c r="E2030" s="324">
        <v>43220</v>
      </c>
      <c r="F2030" s="1">
        <v>66683.86</v>
      </c>
      <c r="G2030" s="5">
        <v>1.77E-2</v>
      </c>
      <c r="H2030" s="298">
        <v>98.36</v>
      </c>
      <c r="I2030" s="10">
        <v>66683.86</v>
      </c>
      <c r="J2030" s="11">
        <f t="shared" si="915"/>
        <v>1.77E-2</v>
      </c>
      <c r="K2030" s="30">
        <f t="shared" si="916"/>
        <v>98.358693500000001</v>
      </c>
      <c r="L2030" s="29">
        <f t="shared" si="917"/>
        <v>-1.3064999999983229E-3</v>
      </c>
      <c r="M2030" s="10">
        <f t="shared" si="918"/>
        <v>66683.86</v>
      </c>
      <c r="N2030" s="5">
        <f>VLOOKUP(CONCATENATE(A2030,"-6"),'Restated Depr'!$B$6:$G$7674,6,0)</f>
        <v>1.77E-2</v>
      </c>
      <c r="O2030" s="29">
        <f t="shared" si="919"/>
        <v>98.358693500000001</v>
      </c>
      <c r="P2030" s="29">
        <f t="shared" si="920"/>
        <v>0</v>
      </c>
      <c r="Q2030" t="s">
        <v>7819</v>
      </c>
    </row>
    <row r="2031" spans="1:18" hidden="1">
      <c r="A2031" t="s">
        <v>153</v>
      </c>
      <c r="B2031" t="s">
        <v>2461</v>
      </c>
      <c r="C2031" s="224" t="s">
        <v>7842</v>
      </c>
      <c r="D2031" s="221">
        <v>335.1</v>
      </c>
      <c r="E2031" s="324">
        <v>43251</v>
      </c>
      <c r="F2031" s="1">
        <v>66683.86</v>
      </c>
      <c r="G2031" s="5">
        <v>1.77E-2</v>
      </c>
      <c r="H2031" s="298">
        <v>98.36</v>
      </c>
      <c r="I2031" s="10">
        <v>66683.86</v>
      </c>
      <c r="J2031" s="11">
        <f t="shared" si="915"/>
        <v>1.77E-2</v>
      </c>
      <c r="K2031" s="30">
        <f t="shared" si="916"/>
        <v>98.358693500000001</v>
      </c>
      <c r="L2031" s="29">
        <f t="shared" si="917"/>
        <v>-1.3064999999983229E-3</v>
      </c>
      <c r="M2031" s="10">
        <f t="shared" si="918"/>
        <v>66683.86</v>
      </c>
      <c r="N2031" s="5">
        <f>VLOOKUP(CONCATENATE(A2031,"-6"),'Restated Depr'!$B$6:$G$7674,6,0)</f>
        <v>1.77E-2</v>
      </c>
      <c r="O2031" s="29">
        <f t="shared" si="919"/>
        <v>98.358693500000001</v>
      </c>
      <c r="P2031" s="29">
        <f t="shared" si="920"/>
        <v>0</v>
      </c>
      <c r="Q2031" t="s">
        <v>7819</v>
      </c>
    </row>
    <row r="2032" spans="1:18" hidden="1">
      <c r="A2032" t="s">
        <v>153</v>
      </c>
      <c r="B2032" t="s">
        <v>2462</v>
      </c>
      <c r="C2032" s="224" t="s">
        <v>7842</v>
      </c>
      <c r="D2032" s="221">
        <v>335.1</v>
      </c>
      <c r="E2032" s="324">
        <v>43281</v>
      </c>
      <c r="F2032" s="1">
        <v>66683.86</v>
      </c>
      <c r="G2032" s="5">
        <v>1.77E-2</v>
      </c>
      <c r="H2032" s="298">
        <v>98.36</v>
      </c>
      <c r="I2032" s="10">
        <v>66683.86</v>
      </c>
      <c r="J2032" s="11">
        <f t="shared" si="915"/>
        <v>1.77E-2</v>
      </c>
      <c r="K2032" s="30">
        <f t="shared" si="916"/>
        <v>98.358693500000001</v>
      </c>
      <c r="L2032" s="29">
        <f t="shared" si="917"/>
        <v>-1.3064999999983229E-3</v>
      </c>
      <c r="M2032" s="10">
        <f t="shared" si="918"/>
        <v>66683.86</v>
      </c>
      <c r="N2032" s="5">
        <f>VLOOKUP(CONCATENATE(A2032,"-6"),'Restated Depr'!$B$6:$G$7674,6,0)</f>
        <v>1.77E-2</v>
      </c>
      <c r="O2032" s="29">
        <f t="shared" si="919"/>
        <v>98.358693500000001</v>
      </c>
      <c r="P2032" s="29">
        <f t="shared" si="920"/>
        <v>0</v>
      </c>
      <c r="Q2032" t="s">
        <v>7819</v>
      </c>
      <c r="R2032" s="5"/>
    </row>
    <row r="2033" spans="1:18" ht="15.75" hidden="1" thickBot="1">
      <c r="A2033" t="s">
        <v>153</v>
      </c>
      <c r="C2033" s="224" t="s">
        <v>638</v>
      </c>
      <c r="D2033" s="22"/>
      <c r="E2033" s="323" t="s">
        <v>606</v>
      </c>
      <c r="F2033" s="1"/>
      <c r="G2033" s="5"/>
      <c r="H2033" s="310">
        <f>SUM(H2021:H2032)</f>
        <v>1310.3599999999999</v>
      </c>
      <c r="I2033" s="10"/>
      <c r="J2033" s="10"/>
      <c r="K2033" s="32">
        <f>SUM(K2021:K2032)</f>
        <v>1310.337849</v>
      </c>
      <c r="L2033" s="28">
        <f>SUM(L2021:L2032)</f>
        <v>-2.2151000000036447E-2</v>
      </c>
      <c r="M2033" s="10"/>
      <c r="N2033" s="5"/>
      <c r="O2033" s="28">
        <f>SUM(O2021:O2032)</f>
        <v>1180.304322</v>
      </c>
      <c r="P2033" s="28">
        <f>SUM(P2021:P2032)</f>
        <v>-130.03352699999996</v>
      </c>
    </row>
    <row r="2034" spans="1:18" hidden="1">
      <c r="A2034" t="s">
        <v>154</v>
      </c>
      <c r="B2034" t="s">
        <v>2463</v>
      </c>
      <c r="C2034" s="224" t="s">
        <v>7842</v>
      </c>
      <c r="D2034" s="221">
        <v>335.11</v>
      </c>
      <c r="E2034" s="324">
        <v>42947</v>
      </c>
      <c r="F2034" s="9">
        <v>812740.47</v>
      </c>
      <c r="G2034" s="18">
        <v>4.2099999999999999E-2</v>
      </c>
      <c r="H2034" s="299">
        <v>2851.36</v>
      </c>
      <c r="I2034" s="15">
        <v>959539.65</v>
      </c>
      <c r="J2034" s="11">
        <f t="shared" ref="J2034:J2045" si="921">G2034</f>
        <v>4.2099999999999999E-2</v>
      </c>
      <c r="K2034" s="31">
        <f t="shared" ref="K2034:K2045" si="922">I2034*J2034/12</f>
        <v>3366.3849387499999</v>
      </c>
      <c r="L2034" s="289">
        <f t="shared" ref="L2034:L2045" si="923">K2034-H2034</f>
        <v>515.02493874999982</v>
      </c>
      <c r="M2034" s="15">
        <f t="shared" ref="M2034:M2045" si="924">I2034</f>
        <v>959539.65</v>
      </c>
      <c r="N2034" s="5">
        <f>VLOOKUP(CONCATENATE(A2034,"-6"),'Restated Depr'!$B$6:$G$7674,6,0)</f>
        <v>1.77E-2</v>
      </c>
      <c r="O2034" s="289">
        <f t="shared" ref="O2034:O2045" si="925">M2034*N2034/12</f>
        <v>1415.3209837500001</v>
      </c>
      <c r="P2034" s="289">
        <f t="shared" ref="P2034:P2045" si="926">O2034-K2034</f>
        <v>-1951.0639549999999</v>
      </c>
      <c r="Q2034" t="s">
        <v>7819</v>
      </c>
    </row>
    <row r="2035" spans="1:18" hidden="1">
      <c r="A2035" t="s">
        <v>154</v>
      </c>
      <c r="B2035" t="s">
        <v>2464</v>
      </c>
      <c r="C2035" s="224" t="s">
        <v>7842</v>
      </c>
      <c r="D2035" s="221">
        <v>335.11</v>
      </c>
      <c r="E2035" s="324">
        <v>42978</v>
      </c>
      <c r="F2035" s="1">
        <v>812740.47</v>
      </c>
      <c r="G2035" s="18">
        <v>4.2099999999999999E-2</v>
      </c>
      <c r="H2035" s="298">
        <v>2851.36</v>
      </c>
      <c r="I2035" s="10">
        <v>959539.65</v>
      </c>
      <c r="J2035" s="11">
        <f t="shared" si="921"/>
        <v>4.2099999999999999E-2</v>
      </c>
      <c r="K2035" s="30">
        <f t="shared" si="922"/>
        <v>3366.3849387499999</v>
      </c>
      <c r="L2035" s="29">
        <f t="shared" si="923"/>
        <v>515.02493874999982</v>
      </c>
      <c r="M2035" s="10">
        <f t="shared" si="924"/>
        <v>959539.65</v>
      </c>
      <c r="N2035" s="5">
        <f>VLOOKUP(CONCATENATE(A2035,"-6"),'Restated Depr'!$B$6:$G$7674,6,0)</f>
        <v>1.77E-2</v>
      </c>
      <c r="O2035" s="29">
        <f t="shared" si="925"/>
        <v>1415.3209837500001</v>
      </c>
      <c r="P2035" s="29">
        <f t="shared" si="926"/>
        <v>-1951.0639549999999</v>
      </c>
      <c r="Q2035" t="s">
        <v>7819</v>
      </c>
    </row>
    <row r="2036" spans="1:18" hidden="1">
      <c r="A2036" t="s">
        <v>154</v>
      </c>
      <c r="B2036" t="s">
        <v>2465</v>
      </c>
      <c r="C2036" s="224" t="s">
        <v>7842</v>
      </c>
      <c r="D2036" s="221">
        <v>335.11</v>
      </c>
      <c r="E2036" s="324">
        <v>43008</v>
      </c>
      <c r="F2036" s="1">
        <v>812740.47</v>
      </c>
      <c r="G2036" s="18">
        <v>4.2099999999999999E-2</v>
      </c>
      <c r="H2036" s="298">
        <v>2851.36</v>
      </c>
      <c r="I2036" s="10">
        <v>959539.65</v>
      </c>
      <c r="J2036" s="11">
        <f t="shared" si="921"/>
        <v>4.2099999999999999E-2</v>
      </c>
      <c r="K2036" s="30">
        <f t="shared" si="922"/>
        <v>3366.3849387499999</v>
      </c>
      <c r="L2036" s="29">
        <f t="shared" si="923"/>
        <v>515.02493874999982</v>
      </c>
      <c r="M2036" s="10">
        <f t="shared" si="924"/>
        <v>959539.65</v>
      </c>
      <c r="N2036" s="5">
        <f>VLOOKUP(CONCATENATE(A2036,"-6"),'Restated Depr'!$B$6:$G$7674,6,0)</f>
        <v>1.77E-2</v>
      </c>
      <c r="O2036" s="29">
        <f t="shared" si="925"/>
        <v>1415.3209837500001</v>
      </c>
      <c r="P2036" s="29">
        <f t="shared" si="926"/>
        <v>-1951.0639549999999</v>
      </c>
      <c r="Q2036" t="s">
        <v>7819</v>
      </c>
    </row>
    <row r="2037" spans="1:18" hidden="1">
      <c r="A2037" t="s">
        <v>154</v>
      </c>
      <c r="B2037" t="s">
        <v>2466</v>
      </c>
      <c r="C2037" s="224" t="s">
        <v>7842</v>
      </c>
      <c r="D2037" s="221">
        <v>335.11</v>
      </c>
      <c r="E2037" s="324">
        <v>43039</v>
      </c>
      <c r="F2037" s="1">
        <v>812740.47</v>
      </c>
      <c r="G2037" s="18">
        <v>4.2099999999999999E-2</v>
      </c>
      <c r="H2037" s="298">
        <v>2851.36</v>
      </c>
      <c r="I2037" s="10">
        <v>959539.65</v>
      </c>
      <c r="J2037" s="11">
        <f t="shared" si="921"/>
        <v>4.2099999999999999E-2</v>
      </c>
      <c r="K2037" s="30">
        <f t="shared" si="922"/>
        <v>3366.3849387499999</v>
      </c>
      <c r="L2037" s="29">
        <f t="shared" si="923"/>
        <v>515.02493874999982</v>
      </c>
      <c r="M2037" s="10">
        <f t="shared" si="924"/>
        <v>959539.65</v>
      </c>
      <c r="N2037" s="5">
        <f>VLOOKUP(CONCATENATE(A2037,"-6"),'Restated Depr'!$B$6:$G$7674,6,0)</f>
        <v>1.77E-2</v>
      </c>
      <c r="O2037" s="29">
        <f t="shared" si="925"/>
        <v>1415.3209837500001</v>
      </c>
      <c r="P2037" s="29">
        <f t="shared" si="926"/>
        <v>-1951.0639549999999</v>
      </c>
      <c r="Q2037" t="s">
        <v>7819</v>
      </c>
    </row>
    <row r="2038" spans="1:18" hidden="1">
      <c r="A2038" t="s">
        <v>154</v>
      </c>
      <c r="B2038" t="s">
        <v>2467</v>
      </c>
      <c r="C2038" s="224" t="s">
        <v>7842</v>
      </c>
      <c r="D2038" s="221">
        <v>335.11</v>
      </c>
      <c r="E2038" s="324">
        <v>43069</v>
      </c>
      <c r="F2038" s="1">
        <v>812740.47</v>
      </c>
      <c r="G2038" s="18">
        <v>4.2099999999999999E-2</v>
      </c>
      <c r="H2038" s="298">
        <v>2851.36</v>
      </c>
      <c r="I2038" s="10">
        <v>959539.65</v>
      </c>
      <c r="J2038" s="11">
        <f t="shared" si="921"/>
        <v>4.2099999999999999E-2</v>
      </c>
      <c r="K2038" s="30">
        <f t="shared" si="922"/>
        <v>3366.3849387499999</v>
      </c>
      <c r="L2038" s="29">
        <f t="shared" si="923"/>
        <v>515.02493874999982</v>
      </c>
      <c r="M2038" s="10">
        <f t="shared" si="924"/>
        <v>959539.65</v>
      </c>
      <c r="N2038" s="5">
        <f>VLOOKUP(CONCATENATE(A2038,"-6"),'Restated Depr'!$B$6:$G$7674,6,0)</f>
        <v>1.77E-2</v>
      </c>
      <c r="O2038" s="29">
        <f t="shared" si="925"/>
        <v>1415.3209837500001</v>
      </c>
      <c r="P2038" s="29">
        <f t="shared" si="926"/>
        <v>-1951.0639549999999</v>
      </c>
      <c r="Q2038" t="s">
        <v>7819</v>
      </c>
    </row>
    <row r="2039" spans="1:18" hidden="1">
      <c r="A2039" t="s">
        <v>154</v>
      </c>
      <c r="B2039" t="s">
        <v>2468</v>
      </c>
      <c r="C2039" s="224" t="s">
        <v>7842</v>
      </c>
      <c r="D2039" s="221">
        <v>335.11</v>
      </c>
      <c r="E2039" s="324">
        <v>43100</v>
      </c>
      <c r="F2039" s="1">
        <v>855061.73</v>
      </c>
      <c r="G2039" s="18">
        <v>3.1899999999999998E-2</v>
      </c>
      <c r="H2039" s="298">
        <v>2273.0399999999995</v>
      </c>
      <c r="I2039" s="10">
        <v>959539.65</v>
      </c>
      <c r="J2039" s="11">
        <f t="shared" si="921"/>
        <v>3.1899999999999998E-2</v>
      </c>
      <c r="K2039" s="30">
        <f t="shared" si="922"/>
        <v>2550.7762362499998</v>
      </c>
      <c r="L2039" s="29">
        <f t="shared" si="923"/>
        <v>277.73623625000027</v>
      </c>
      <c r="M2039" s="10">
        <f t="shared" si="924"/>
        <v>959539.65</v>
      </c>
      <c r="N2039" s="5">
        <f>VLOOKUP(CONCATENATE(A2039,"-6"),'Restated Depr'!$B$6:$G$7674,6,0)</f>
        <v>1.77E-2</v>
      </c>
      <c r="O2039" s="29">
        <f t="shared" si="925"/>
        <v>1415.3209837500001</v>
      </c>
      <c r="P2039" s="29">
        <f t="shared" si="926"/>
        <v>-1135.4552524999997</v>
      </c>
      <c r="Q2039" t="s">
        <v>7819</v>
      </c>
    </row>
    <row r="2040" spans="1:18" hidden="1">
      <c r="A2040" t="s">
        <v>154</v>
      </c>
      <c r="B2040" t="s">
        <v>2469</v>
      </c>
      <c r="C2040" s="224" t="s">
        <v>7842</v>
      </c>
      <c r="D2040" s="221">
        <v>335.11</v>
      </c>
      <c r="E2040" s="324">
        <v>43131</v>
      </c>
      <c r="F2040" s="1">
        <v>897382.99</v>
      </c>
      <c r="G2040" s="5">
        <v>1.77E-2</v>
      </c>
      <c r="H2040" s="298">
        <v>1323.6399999999999</v>
      </c>
      <c r="I2040" s="10">
        <v>959539.65</v>
      </c>
      <c r="J2040" s="11">
        <f t="shared" si="921"/>
        <v>1.77E-2</v>
      </c>
      <c r="K2040" s="30">
        <f t="shared" si="922"/>
        <v>1415.3209837500001</v>
      </c>
      <c r="L2040" s="29">
        <f t="shared" si="923"/>
        <v>91.680983750000223</v>
      </c>
      <c r="M2040" s="10">
        <f t="shared" si="924"/>
        <v>959539.65</v>
      </c>
      <c r="N2040" s="5">
        <f>VLOOKUP(CONCATENATE(A2040,"-6"),'Restated Depr'!$B$6:$G$7674,6,0)</f>
        <v>1.77E-2</v>
      </c>
      <c r="O2040" s="29">
        <f t="shared" si="925"/>
        <v>1415.3209837500001</v>
      </c>
      <c r="P2040" s="29">
        <f t="shared" si="926"/>
        <v>0</v>
      </c>
      <c r="Q2040" t="s">
        <v>7819</v>
      </c>
    </row>
    <row r="2041" spans="1:18" hidden="1">
      <c r="A2041" t="s">
        <v>154</v>
      </c>
      <c r="B2041" t="s">
        <v>2470</v>
      </c>
      <c r="C2041" s="224" t="s">
        <v>7842</v>
      </c>
      <c r="D2041" s="221">
        <v>335.11</v>
      </c>
      <c r="E2041" s="324">
        <v>43159</v>
      </c>
      <c r="F2041" s="1">
        <v>897382.99</v>
      </c>
      <c r="G2041" s="5">
        <v>1.77E-2</v>
      </c>
      <c r="H2041" s="298">
        <v>1323.6399999999999</v>
      </c>
      <c r="I2041" s="10">
        <v>959539.65</v>
      </c>
      <c r="J2041" s="11">
        <f t="shared" si="921"/>
        <v>1.77E-2</v>
      </c>
      <c r="K2041" s="30">
        <f t="shared" si="922"/>
        <v>1415.3209837500001</v>
      </c>
      <c r="L2041" s="29">
        <f t="shared" si="923"/>
        <v>91.680983750000223</v>
      </c>
      <c r="M2041" s="10">
        <f t="shared" si="924"/>
        <v>959539.65</v>
      </c>
      <c r="N2041" s="5">
        <f>VLOOKUP(CONCATENATE(A2041,"-6"),'Restated Depr'!$B$6:$G$7674,6,0)</f>
        <v>1.77E-2</v>
      </c>
      <c r="O2041" s="29">
        <f t="shared" si="925"/>
        <v>1415.3209837500001</v>
      </c>
      <c r="P2041" s="29">
        <f t="shared" si="926"/>
        <v>0</v>
      </c>
      <c r="Q2041" t="s">
        <v>7819</v>
      </c>
    </row>
    <row r="2042" spans="1:18" hidden="1">
      <c r="A2042" t="s">
        <v>154</v>
      </c>
      <c r="B2042" t="s">
        <v>2471</v>
      </c>
      <c r="C2042" s="224" t="s">
        <v>7842</v>
      </c>
      <c r="D2042" s="221">
        <v>335.11</v>
      </c>
      <c r="E2042" s="324">
        <v>43190</v>
      </c>
      <c r="F2042" s="1">
        <v>905277.42</v>
      </c>
      <c r="G2042" s="5">
        <v>1.77E-2</v>
      </c>
      <c r="H2042" s="298">
        <v>1335.28</v>
      </c>
      <c r="I2042" s="10">
        <v>959539.65</v>
      </c>
      <c r="J2042" s="11">
        <f t="shared" si="921"/>
        <v>1.77E-2</v>
      </c>
      <c r="K2042" s="30">
        <f t="shared" si="922"/>
        <v>1415.3209837500001</v>
      </c>
      <c r="L2042" s="29">
        <f t="shared" si="923"/>
        <v>80.040983750000123</v>
      </c>
      <c r="M2042" s="10">
        <f t="shared" si="924"/>
        <v>959539.65</v>
      </c>
      <c r="N2042" s="5">
        <f>VLOOKUP(CONCATENATE(A2042,"-6"),'Restated Depr'!$B$6:$G$7674,6,0)</f>
        <v>1.77E-2</v>
      </c>
      <c r="O2042" s="29">
        <f t="shared" si="925"/>
        <v>1415.3209837500001</v>
      </c>
      <c r="P2042" s="29">
        <f t="shared" si="926"/>
        <v>0</v>
      </c>
      <c r="Q2042" t="s">
        <v>7819</v>
      </c>
    </row>
    <row r="2043" spans="1:18" hidden="1">
      <c r="A2043" t="s">
        <v>154</v>
      </c>
      <c r="B2043" t="s">
        <v>2472</v>
      </c>
      <c r="C2043" s="224" t="s">
        <v>7842</v>
      </c>
      <c r="D2043" s="221">
        <v>335.11</v>
      </c>
      <c r="E2043" s="324">
        <v>43220</v>
      </c>
      <c r="F2043" s="1">
        <v>912553.39</v>
      </c>
      <c r="G2043" s="5">
        <v>1.77E-2</v>
      </c>
      <c r="H2043" s="298">
        <v>1346.0200000000002</v>
      </c>
      <c r="I2043" s="10">
        <v>959539.65</v>
      </c>
      <c r="J2043" s="11">
        <f t="shared" si="921"/>
        <v>1.77E-2</v>
      </c>
      <c r="K2043" s="30">
        <f t="shared" si="922"/>
        <v>1415.3209837500001</v>
      </c>
      <c r="L2043" s="29">
        <f t="shared" si="923"/>
        <v>69.300983749999887</v>
      </c>
      <c r="M2043" s="10">
        <f t="shared" si="924"/>
        <v>959539.65</v>
      </c>
      <c r="N2043" s="5">
        <f>VLOOKUP(CONCATENATE(A2043,"-6"),'Restated Depr'!$B$6:$G$7674,6,0)</f>
        <v>1.77E-2</v>
      </c>
      <c r="O2043" s="29">
        <f t="shared" si="925"/>
        <v>1415.3209837500001</v>
      </c>
      <c r="P2043" s="29">
        <f t="shared" si="926"/>
        <v>0</v>
      </c>
      <c r="Q2043" t="s">
        <v>7819</v>
      </c>
    </row>
    <row r="2044" spans="1:18" hidden="1">
      <c r="A2044" t="s">
        <v>154</v>
      </c>
      <c r="B2044" t="s">
        <v>2473</v>
      </c>
      <c r="C2044" s="224" t="s">
        <v>7842</v>
      </c>
      <c r="D2044" s="221">
        <v>335.11</v>
      </c>
      <c r="E2044" s="324">
        <v>43251</v>
      </c>
      <c r="F2044" s="1">
        <v>933427.02</v>
      </c>
      <c r="G2044" s="5">
        <v>1.77E-2</v>
      </c>
      <c r="H2044" s="298">
        <v>1376.8</v>
      </c>
      <c r="I2044" s="10">
        <v>959539.65</v>
      </c>
      <c r="J2044" s="11">
        <f t="shared" si="921"/>
        <v>1.77E-2</v>
      </c>
      <c r="K2044" s="30">
        <f t="shared" si="922"/>
        <v>1415.3209837500001</v>
      </c>
      <c r="L2044" s="29">
        <f t="shared" si="923"/>
        <v>38.520983750000141</v>
      </c>
      <c r="M2044" s="10">
        <f t="shared" si="924"/>
        <v>959539.65</v>
      </c>
      <c r="N2044" s="5">
        <f>VLOOKUP(CONCATENATE(A2044,"-6"),'Restated Depr'!$B$6:$G$7674,6,0)</f>
        <v>1.77E-2</v>
      </c>
      <c r="O2044" s="29">
        <f t="shared" si="925"/>
        <v>1415.3209837500001</v>
      </c>
      <c r="P2044" s="29">
        <f t="shared" si="926"/>
        <v>0</v>
      </c>
      <c r="Q2044" t="s">
        <v>7819</v>
      </c>
    </row>
    <row r="2045" spans="1:18" hidden="1">
      <c r="A2045" t="s">
        <v>154</v>
      </c>
      <c r="B2045" t="s">
        <v>2474</v>
      </c>
      <c r="C2045" s="224" t="s">
        <v>7842</v>
      </c>
      <c r="D2045" s="221">
        <v>335.11</v>
      </c>
      <c r="E2045" s="324">
        <v>43281</v>
      </c>
      <c r="F2045" s="1">
        <v>959539.65</v>
      </c>
      <c r="G2045" s="5">
        <v>1.77E-2</v>
      </c>
      <c r="H2045" s="298">
        <v>1415.32</v>
      </c>
      <c r="I2045" s="10">
        <v>959539.65</v>
      </c>
      <c r="J2045" s="11">
        <f t="shared" si="921"/>
        <v>1.77E-2</v>
      </c>
      <c r="K2045" s="30">
        <f t="shared" si="922"/>
        <v>1415.3209837500001</v>
      </c>
      <c r="L2045" s="29">
        <f t="shared" si="923"/>
        <v>9.8375000015948899E-4</v>
      </c>
      <c r="M2045" s="10">
        <f t="shared" si="924"/>
        <v>959539.65</v>
      </c>
      <c r="N2045" s="5">
        <f>VLOOKUP(CONCATENATE(A2045,"-6"),'Restated Depr'!$B$6:$G$7674,6,0)</f>
        <v>1.77E-2</v>
      </c>
      <c r="O2045" s="29">
        <f t="shared" si="925"/>
        <v>1415.3209837500001</v>
      </c>
      <c r="P2045" s="29">
        <f t="shared" si="926"/>
        <v>0</v>
      </c>
      <c r="Q2045" t="s">
        <v>7819</v>
      </c>
      <c r="R2045" s="5"/>
    </row>
    <row r="2046" spans="1:18" ht="15.75" hidden="1" thickBot="1">
      <c r="A2046" t="s">
        <v>154</v>
      </c>
      <c r="C2046" s="224" t="s">
        <v>638</v>
      </c>
      <c r="D2046" s="22"/>
      <c r="E2046" s="323" t="s">
        <v>606</v>
      </c>
      <c r="F2046" s="1"/>
      <c r="G2046" s="5"/>
      <c r="H2046" s="310">
        <f>SUM(H2034:H2045)</f>
        <v>24650.539999999997</v>
      </c>
      <c r="I2046" s="10"/>
      <c r="J2046" s="10"/>
      <c r="K2046" s="32">
        <f>SUM(K2034:K2045)</f>
        <v>27874.626832499998</v>
      </c>
      <c r="L2046" s="28">
        <f>SUM(L2034:L2045)</f>
        <v>3224.0868325000001</v>
      </c>
      <c r="M2046" s="10"/>
      <c r="N2046" s="5"/>
      <c r="O2046" s="28">
        <f>SUM(O2034:O2045)</f>
        <v>16983.851805000002</v>
      </c>
      <c r="P2046" s="28">
        <f>SUM(P2034:P2045)</f>
        <v>-10890.7750275</v>
      </c>
    </row>
    <row r="2047" spans="1:18" hidden="1">
      <c r="A2047" t="s">
        <v>155</v>
      </c>
      <c r="B2047" t="s">
        <v>2475</v>
      </c>
      <c r="C2047" s="224" t="s">
        <v>7842</v>
      </c>
      <c r="D2047" s="221">
        <v>335.14</v>
      </c>
      <c r="E2047" s="324">
        <v>42947</v>
      </c>
      <c r="F2047" s="9">
        <v>80300.259999999995</v>
      </c>
      <c r="G2047" s="18">
        <v>0.1125</v>
      </c>
      <c r="H2047" s="299">
        <v>752.81</v>
      </c>
      <c r="I2047" s="15">
        <v>80300.259999999995</v>
      </c>
      <c r="J2047" s="11">
        <f t="shared" ref="J2047:J2058" si="927">G2047</f>
        <v>0.1125</v>
      </c>
      <c r="K2047" s="31">
        <f t="shared" ref="K2047:K2058" si="928">I2047*J2047/12</f>
        <v>752.81493749999993</v>
      </c>
      <c r="L2047" s="289">
        <f t="shared" ref="L2047:L2058" si="929">K2047-H2047</f>
        <v>4.9374999999827196E-3</v>
      </c>
      <c r="M2047" s="15">
        <f t="shared" ref="M2047:M2058" si="930">I2047</f>
        <v>80300.259999999995</v>
      </c>
      <c r="N2047" s="5">
        <f>VLOOKUP(CONCATENATE(A2047,"-6"),'Restated Depr'!$B$6:$G$7674,6,0)</f>
        <v>2.5999999999999999E-3</v>
      </c>
      <c r="O2047" s="289">
        <f t="shared" ref="O2047:O2058" si="931">M2047*N2047/12</f>
        <v>17.398389666666663</v>
      </c>
      <c r="P2047" s="289">
        <f t="shared" ref="P2047:P2058" si="932">O2047-K2047</f>
        <v>-735.41654783333331</v>
      </c>
      <c r="Q2047" t="s">
        <v>7819</v>
      </c>
    </row>
    <row r="2048" spans="1:18" hidden="1">
      <c r="A2048" t="s">
        <v>155</v>
      </c>
      <c r="B2048" t="s">
        <v>2476</v>
      </c>
      <c r="C2048" s="224" t="s">
        <v>7842</v>
      </c>
      <c r="D2048" s="221">
        <v>335.14</v>
      </c>
      <c r="E2048" s="324">
        <v>42978</v>
      </c>
      <c r="F2048" s="1">
        <v>80300.259999999995</v>
      </c>
      <c r="G2048" s="18">
        <v>0.1125</v>
      </c>
      <c r="H2048" s="298">
        <v>752.81</v>
      </c>
      <c r="I2048" s="10">
        <v>80300.259999999995</v>
      </c>
      <c r="J2048" s="11">
        <f t="shared" si="927"/>
        <v>0.1125</v>
      </c>
      <c r="K2048" s="30">
        <f t="shared" si="928"/>
        <v>752.81493749999993</v>
      </c>
      <c r="L2048" s="29">
        <f t="shared" si="929"/>
        <v>4.9374999999827196E-3</v>
      </c>
      <c r="M2048" s="10">
        <f t="shared" si="930"/>
        <v>80300.259999999995</v>
      </c>
      <c r="N2048" s="5">
        <f>VLOOKUP(CONCATENATE(A2048,"-6"),'Restated Depr'!$B$6:$G$7674,6,0)</f>
        <v>2.5999999999999999E-3</v>
      </c>
      <c r="O2048" s="29">
        <f t="shared" si="931"/>
        <v>17.398389666666663</v>
      </c>
      <c r="P2048" s="29">
        <f t="shared" si="932"/>
        <v>-735.41654783333331</v>
      </c>
      <c r="Q2048" t="s">
        <v>7819</v>
      </c>
    </row>
    <row r="2049" spans="1:18" hidden="1">
      <c r="A2049" t="s">
        <v>155</v>
      </c>
      <c r="B2049" t="s">
        <v>2477</v>
      </c>
      <c r="C2049" s="224" t="s">
        <v>7842</v>
      </c>
      <c r="D2049" s="221">
        <v>335.14</v>
      </c>
      <c r="E2049" s="324">
        <v>43008</v>
      </c>
      <c r="F2049" s="1">
        <v>80300.259999999995</v>
      </c>
      <c r="G2049" s="18">
        <v>0.1125</v>
      </c>
      <c r="H2049" s="298">
        <v>752.81</v>
      </c>
      <c r="I2049" s="10">
        <v>80300.259999999995</v>
      </c>
      <c r="J2049" s="11">
        <f t="shared" si="927"/>
        <v>0.1125</v>
      </c>
      <c r="K2049" s="30">
        <f t="shared" si="928"/>
        <v>752.81493749999993</v>
      </c>
      <c r="L2049" s="29">
        <f t="shared" si="929"/>
        <v>4.9374999999827196E-3</v>
      </c>
      <c r="M2049" s="10">
        <f t="shared" si="930"/>
        <v>80300.259999999995</v>
      </c>
      <c r="N2049" s="5">
        <f>VLOOKUP(CONCATENATE(A2049,"-6"),'Restated Depr'!$B$6:$G$7674,6,0)</f>
        <v>2.5999999999999999E-3</v>
      </c>
      <c r="O2049" s="29">
        <f t="shared" si="931"/>
        <v>17.398389666666663</v>
      </c>
      <c r="P2049" s="29">
        <f t="shared" si="932"/>
        <v>-735.41654783333331</v>
      </c>
      <c r="Q2049" t="s">
        <v>7819</v>
      </c>
    </row>
    <row r="2050" spans="1:18" hidden="1">
      <c r="A2050" t="s">
        <v>155</v>
      </c>
      <c r="B2050" t="s">
        <v>2478</v>
      </c>
      <c r="C2050" s="224" t="s">
        <v>7842</v>
      </c>
      <c r="D2050" s="221">
        <v>335.14</v>
      </c>
      <c r="E2050" s="324">
        <v>43039</v>
      </c>
      <c r="F2050" s="1">
        <v>80300.259999999995</v>
      </c>
      <c r="G2050" s="18">
        <v>0.1125</v>
      </c>
      <c r="H2050" s="298">
        <v>752.81</v>
      </c>
      <c r="I2050" s="10">
        <v>80300.259999999995</v>
      </c>
      <c r="J2050" s="11">
        <f t="shared" si="927"/>
        <v>0.1125</v>
      </c>
      <c r="K2050" s="30">
        <f t="shared" si="928"/>
        <v>752.81493749999993</v>
      </c>
      <c r="L2050" s="29">
        <f t="shared" si="929"/>
        <v>4.9374999999827196E-3</v>
      </c>
      <c r="M2050" s="10">
        <f t="shared" si="930"/>
        <v>80300.259999999995</v>
      </c>
      <c r="N2050" s="5">
        <f>VLOOKUP(CONCATENATE(A2050,"-6"),'Restated Depr'!$B$6:$G$7674,6,0)</f>
        <v>2.5999999999999999E-3</v>
      </c>
      <c r="O2050" s="29">
        <f t="shared" si="931"/>
        <v>17.398389666666663</v>
      </c>
      <c r="P2050" s="29">
        <f t="shared" si="932"/>
        <v>-735.41654783333331</v>
      </c>
      <c r="Q2050" t="s">
        <v>7819</v>
      </c>
    </row>
    <row r="2051" spans="1:18" hidden="1">
      <c r="A2051" t="s">
        <v>155</v>
      </c>
      <c r="B2051" t="s">
        <v>2479</v>
      </c>
      <c r="C2051" s="224" t="s">
        <v>7842</v>
      </c>
      <c r="D2051" s="221">
        <v>335.14</v>
      </c>
      <c r="E2051" s="324">
        <v>43069</v>
      </c>
      <c r="F2051" s="1">
        <v>80300.259999999995</v>
      </c>
      <c r="G2051" s="18">
        <v>0.1125</v>
      </c>
      <c r="H2051" s="298">
        <v>752.81</v>
      </c>
      <c r="I2051" s="10">
        <v>80300.259999999995</v>
      </c>
      <c r="J2051" s="11">
        <f t="shared" si="927"/>
        <v>0.1125</v>
      </c>
      <c r="K2051" s="30">
        <f t="shared" si="928"/>
        <v>752.81493749999993</v>
      </c>
      <c r="L2051" s="29">
        <f t="shared" si="929"/>
        <v>4.9374999999827196E-3</v>
      </c>
      <c r="M2051" s="10">
        <f t="shared" si="930"/>
        <v>80300.259999999995</v>
      </c>
      <c r="N2051" s="5">
        <f>VLOOKUP(CONCATENATE(A2051,"-6"),'Restated Depr'!$B$6:$G$7674,6,0)</f>
        <v>2.5999999999999999E-3</v>
      </c>
      <c r="O2051" s="29">
        <f t="shared" si="931"/>
        <v>17.398389666666663</v>
      </c>
      <c r="P2051" s="29">
        <f t="shared" si="932"/>
        <v>-735.41654783333331</v>
      </c>
      <c r="Q2051" t="s">
        <v>7819</v>
      </c>
    </row>
    <row r="2052" spans="1:18" hidden="1">
      <c r="A2052" t="s">
        <v>155</v>
      </c>
      <c r="B2052" t="s">
        <v>2480</v>
      </c>
      <c r="C2052" s="224" t="s">
        <v>7842</v>
      </c>
      <c r="D2052" s="221">
        <v>335.14</v>
      </c>
      <c r="E2052" s="324">
        <v>43100</v>
      </c>
      <c r="F2052" s="1">
        <v>80300.259999999995</v>
      </c>
      <c r="G2052" s="18">
        <v>6.6400000000000001E-2</v>
      </c>
      <c r="H2052" s="298">
        <v>444.33</v>
      </c>
      <c r="I2052" s="10">
        <v>80300.259999999995</v>
      </c>
      <c r="J2052" s="11">
        <f t="shared" si="927"/>
        <v>6.6400000000000001E-2</v>
      </c>
      <c r="K2052" s="30">
        <f t="shared" si="928"/>
        <v>444.32810533333333</v>
      </c>
      <c r="L2052" s="29">
        <f t="shared" si="929"/>
        <v>-1.8946666666579404E-3</v>
      </c>
      <c r="M2052" s="10">
        <f t="shared" si="930"/>
        <v>80300.259999999995</v>
      </c>
      <c r="N2052" s="5">
        <f>VLOOKUP(CONCATENATE(A2052,"-6"),'Restated Depr'!$B$6:$G$7674,6,0)</f>
        <v>2.5999999999999999E-3</v>
      </c>
      <c r="O2052" s="29">
        <f t="shared" si="931"/>
        <v>17.398389666666663</v>
      </c>
      <c r="P2052" s="29">
        <f t="shared" si="932"/>
        <v>-426.92971566666665</v>
      </c>
      <c r="Q2052" t="s">
        <v>7819</v>
      </c>
    </row>
    <row r="2053" spans="1:18" hidden="1">
      <c r="A2053" t="s">
        <v>155</v>
      </c>
      <c r="B2053" t="s">
        <v>2481</v>
      </c>
      <c r="C2053" s="224" t="s">
        <v>7842</v>
      </c>
      <c r="D2053" s="221">
        <v>335.14</v>
      </c>
      <c r="E2053" s="324">
        <v>43131</v>
      </c>
      <c r="F2053" s="1">
        <v>80300.259999999995</v>
      </c>
      <c r="G2053" s="5">
        <v>2.5999999999999999E-3</v>
      </c>
      <c r="H2053" s="298">
        <v>17.399999999999999</v>
      </c>
      <c r="I2053" s="10">
        <v>80300.259999999995</v>
      </c>
      <c r="J2053" s="11">
        <f t="shared" si="927"/>
        <v>2.5999999999999999E-3</v>
      </c>
      <c r="K2053" s="30">
        <f t="shared" si="928"/>
        <v>17.398389666666663</v>
      </c>
      <c r="L2053" s="29">
        <f t="shared" si="929"/>
        <v>-1.6103333333354897E-3</v>
      </c>
      <c r="M2053" s="10">
        <f t="shared" si="930"/>
        <v>80300.259999999995</v>
      </c>
      <c r="N2053" s="5">
        <f>VLOOKUP(CONCATENATE(A2053,"-6"),'Restated Depr'!$B$6:$G$7674,6,0)</f>
        <v>2.5999999999999999E-3</v>
      </c>
      <c r="O2053" s="29">
        <f t="shared" si="931"/>
        <v>17.398389666666663</v>
      </c>
      <c r="P2053" s="29">
        <f t="shared" si="932"/>
        <v>0</v>
      </c>
      <c r="Q2053" t="s">
        <v>7819</v>
      </c>
    </row>
    <row r="2054" spans="1:18" hidden="1">
      <c r="A2054" t="s">
        <v>155</v>
      </c>
      <c r="B2054" t="s">
        <v>2482</v>
      </c>
      <c r="C2054" s="224" t="s">
        <v>7842</v>
      </c>
      <c r="D2054" s="221">
        <v>335.14</v>
      </c>
      <c r="E2054" s="324">
        <v>43159</v>
      </c>
      <c r="F2054" s="1">
        <v>80300.259999999995</v>
      </c>
      <c r="G2054" s="5">
        <v>2.5999999999999999E-3</v>
      </c>
      <c r="H2054" s="298">
        <v>17.399999999999999</v>
      </c>
      <c r="I2054" s="10">
        <v>80300.259999999995</v>
      </c>
      <c r="J2054" s="11">
        <f t="shared" si="927"/>
        <v>2.5999999999999999E-3</v>
      </c>
      <c r="K2054" s="30">
        <f t="shared" si="928"/>
        <v>17.398389666666663</v>
      </c>
      <c r="L2054" s="29">
        <f t="shared" si="929"/>
        <v>-1.6103333333354897E-3</v>
      </c>
      <c r="M2054" s="10">
        <f t="shared" si="930"/>
        <v>80300.259999999995</v>
      </c>
      <c r="N2054" s="5">
        <f>VLOOKUP(CONCATENATE(A2054,"-6"),'Restated Depr'!$B$6:$G$7674,6,0)</f>
        <v>2.5999999999999999E-3</v>
      </c>
      <c r="O2054" s="29">
        <f t="shared" si="931"/>
        <v>17.398389666666663</v>
      </c>
      <c r="P2054" s="29">
        <f t="shared" si="932"/>
        <v>0</v>
      </c>
      <c r="Q2054" t="s">
        <v>7819</v>
      </c>
    </row>
    <row r="2055" spans="1:18" hidden="1">
      <c r="A2055" t="s">
        <v>155</v>
      </c>
      <c r="B2055" t="s">
        <v>2483</v>
      </c>
      <c r="C2055" s="224" t="s">
        <v>7842</v>
      </c>
      <c r="D2055" s="221">
        <v>335.14</v>
      </c>
      <c r="E2055" s="324">
        <v>43190</v>
      </c>
      <c r="F2055" s="1">
        <v>80300.259999999995</v>
      </c>
      <c r="G2055" s="5">
        <v>2.5999999999999999E-3</v>
      </c>
      <c r="H2055" s="298">
        <v>17.399999999999999</v>
      </c>
      <c r="I2055" s="10">
        <v>80300.259999999995</v>
      </c>
      <c r="J2055" s="11">
        <f t="shared" si="927"/>
        <v>2.5999999999999999E-3</v>
      </c>
      <c r="K2055" s="30">
        <f t="shared" si="928"/>
        <v>17.398389666666663</v>
      </c>
      <c r="L2055" s="29">
        <f t="shared" si="929"/>
        <v>-1.6103333333354897E-3</v>
      </c>
      <c r="M2055" s="10">
        <f t="shared" si="930"/>
        <v>80300.259999999995</v>
      </c>
      <c r="N2055" s="5">
        <f>VLOOKUP(CONCATENATE(A2055,"-6"),'Restated Depr'!$B$6:$G$7674,6,0)</f>
        <v>2.5999999999999999E-3</v>
      </c>
      <c r="O2055" s="29">
        <f t="shared" si="931"/>
        <v>17.398389666666663</v>
      </c>
      <c r="P2055" s="29">
        <f t="shared" si="932"/>
        <v>0</v>
      </c>
      <c r="Q2055" t="s">
        <v>7819</v>
      </c>
    </row>
    <row r="2056" spans="1:18" hidden="1">
      <c r="A2056" t="s">
        <v>155</v>
      </c>
      <c r="B2056" t="s">
        <v>2484</v>
      </c>
      <c r="C2056" s="224" t="s">
        <v>7842</v>
      </c>
      <c r="D2056" s="221">
        <v>335.14</v>
      </c>
      <c r="E2056" s="324">
        <v>43220</v>
      </c>
      <c r="F2056" s="1">
        <v>80300.259999999995</v>
      </c>
      <c r="G2056" s="5">
        <v>2.5999999999999999E-3</v>
      </c>
      <c r="H2056" s="298">
        <v>17.399999999999999</v>
      </c>
      <c r="I2056" s="10">
        <v>80300.259999999995</v>
      </c>
      <c r="J2056" s="11">
        <f t="shared" si="927"/>
        <v>2.5999999999999999E-3</v>
      </c>
      <c r="K2056" s="30">
        <f t="shared" si="928"/>
        <v>17.398389666666663</v>
      </c>
      <c r="L2056" s="29">
        <f t="shared" si="929"/>
        <v>-1.6103333333354897E-3</v>
      </c>
      <c r="M2056" s="10">
        <f t="shared" si="930"/>
        <v>80300.259999999995</v>
      </c>
      <c r="N2056" s="5">
        <f>VLOOKUP(CONCATENATE(A2056,"-6"),'Restated Depr'!$B$6:$G$7674,6,0)</f>
        <v>2.5999999999999999E-3</v>
      </c>
      <c r="O2056" s="29">
        <f t="shared" si="931"/>
        <v>17.398389666666663</v>
      </c>
      <c r="P2056" s="29">
        <f t="shared" si="932"/>
        <v>0</v>
      </c>
      <c r="Q2056" t="s">
        <v>7819</v>
      </c>
    </row>
    <row r="2057" spans="1:18" hidden="1">
      <c r="A2057" t="s">
        <v>155</v>
      </c>
      <c r="B2057" t="s">
        <v>2485</v>
      </c>
      <c r="C2057" s="224" t="s">
        <v>7842</v>
      </c>
      <c r="D2057" s="221">
        <v>335.14</v>
      </c>
      <c r="E2057" s="324">
        <v>43251</v>
      </c>
      <c r="F2057" s="1">
        <v>80300.259999999995</v>
      </c>
      <c r="G2057" s="5">
        <v>2.5999999999999999E-3</v>
      </c>
      <c r="H2057" s="298">
        <v>17.399999999999999</v>
      </c>
      <c r="I2057" s="10">
        <v>80300.259999999995</v>
      </c>
      <c r="J2057" s="11">
        <f t="shared" si="927"/>
        <v>2.5999999999999999E-3</v>
      </c>
      <c r="K2057" s="30">
        <f t="shared" si="928"/>
        <v>17.398389666666663</v>
      </c>
      <c r="L2057" s="29">
        <f t="shared" si="929"/>
        <v>-1.6103333333354897E-3</v>
      </c>
      <c r="M2057" s="10">
        <f t="shared" si="930"/>
        <v>80300.259999999995</v>
      </c>
      <c r="N2057" s="5">
        <f>VLOOKUP(CONCATENATE(A2057,"-6"),'Restated Depr'!$B$6:$G$7674,6,0)</f>
        <v>2.5999999999999999E-3</v>
      </c>
      <c r="O2057" s="29">
        <f t="shared" si="931"/>
        <v>17.398389666666663</v>
      </c>
      <c r="P2057" s="29">
        <f t="shared" si="932"/>
        <v>0</v>
      </c>
      <c r="Q2057" t="s">
        <v>7819</v>
      </c>
    </row>
    <row r="2058" spans="1:18" hidden="1">
      <c r="A2058" t="s">
        <v>155</v>
      </c>
      <c r="B2058" t="s">
        <v>2486</v>
      </c>
      <c r="C2058" s="224" t="s">
        <v>7842</v>
      </c>
      <c r="D2058" s="221">
        <v>335.14</v>
      </c>
      <c r="E2058" s="324">
        <v>43281</v>
      </c>
      <c r="F2058" s="1">
        <v>80300.259999999995</v>
      </c>
      <c r="G2058" s="5">
        <v>2.5999999999999999E-3</v>
      </c>
      <c r="H2058" s="298">
        <v>17.399999999999999</v>
      </c>
      <c r="I2058" s="10">
        <v>80300.259999999995</v>
      </c>
      <c r="J2058" s="11">
        <f t="shared" si="927"/>
        <v>2.5999999999999999E-3</v>
      </c>
      <c r="K2058" s="30">
        <f t="shared" si="928"/>
        <v>17.398389666666663</v>
      </c>
      <c r="L2058" s="29">
        <f t="shared" si="929"/>
        <v>-1.6103333333354897E-3</v>
      </c>
      <c r="M2058" s="10">
        <f t="shared" si="930"/>
        <v>80300.259999999995</v>
      </c>
      <c r="N2058" s="5">
        <f>VLOOKUP(CONCATENATE(A2058,"-6"),'Restated Depr'!$B$6:$G$7674,6,0)</f>
        <v>2.5999999999999999E-3</v>
      </c>
      <c r="O2058" s="29">
        <f t="shared" si="931"/>
        <v>17.398389666666663</v>
      </c>
      <c r="P2058" s="29">
        <f t="shared" si="932"/>
        <v>0</v>
      </c>
      <c r="Q2058" t="s">
        <v>7819</v>
      </c>
      <c r="R2058" s="5"/>
    </row>
    <row r="2059" spans="1:18" ht="15.75" hidden="1" thickBot="1">
      <c r="A2059" t="s">
        <v>155</v>
      </c>
      <c r="C2059" s="224" t="s">
        <v>638</v>
      </c>
      <c r="D2059" s="22"/>
      <c r="E2059" s="323" t="s">
        <v>606</v>
      </c>
      <c r="F2059" s="1"/>
      <c r="G2059" s="5"/>
      <c r="H2059" s="310">
        <f>SUM(H2047:H2058)</f>
        <v>4312.7799999999979</v>
      </c>
      <c r="I2059" s="10"/>
      <c r="J2059" s="10"/>
      <c r="K2059" s="32">
        <f>SUM(K2047:K2058)</f>
        <v>4312.7931308333336</v>
      </c>
      <c r="L2059" s="28">
        <f>SUM(L2047:L2058)</f>
        <v>1.313083333324272E-2</v>
      </c>
      <c r="M2059" s="10"/>
      <c r="N2059" s="5"/>
      <c r="O2059" s="28">
        <f>SUM(O2047:O2058)</f>
        <v>208.780676</v>
      </c>
      <c r="P2059" s="28">
        <f>SUM(P2047:P2058)</f>
        <v>-4104.0124548333333</v>
      </c>
    </row>
    <row r="2060" spans="1:18" hidden="1">
      <c r="A2060" t="s">
        <v>156</v>
      </c>
      <c r="B2060" t="s">
        <v>2487</v>
      </c>
      <c r="C2060" s="224" t="s">
        <v>7842</v>
      </c>
      <c r="D2060" s="221">
        <v>336.11</v>
      </c>
      <c r="E2060" s="324">
        <v>42947</v>
      </c>
      <c r="F2060" s="9">
        <v>1483898.73</v>
      </c>
      <c r="G2060" s="18">
        <v>2.1899999999999999E-2</v>
      </c>
      <c r="H2060" s="299">
        <v>2708.12</v>
      </c>
      <c r="I2060" s="15">
        <v>1483898.73</v>
      </c>
      <c r="J2060" s="11">
        <f t="shared" ref="J2060:J2071" si="933">G2060</f>
        <v>2.1899999999999999E-2</v>
      </c>
      <c r="K2060" s="31">
        <f t="shared" ref="K2060:K2071" si="934">I2060*J2060/12</f>
        <v>2708.1151822500001</v>
      </c>
      <c r="L2060" s="289">
        <f t="shared" ref="L2060:L2071" si="935">K2060-H2060</f>
        <v>-4.8177499998018902E-3</v>
      </c>
      <c r="M2060" s="15">
        <f t="shared" ref="M2060:M2071" si="936">I2060</f>
        <v>1483898.73</v>
      </c>
      <c r="N2060" s="5">
        <f>VLOOKUP(CONCATENATE(A2060,"-6"),'Restated Depr'!$B$6:$G$7674,6,0)</f>
        <v>2.3E-2</v>
      </c>
      <c r="O2060" s="289">
        <f t="shared" ref="O2060:O2071" si="937">M2060*N2060/12</f>
        <v>2844.1392324999997</v>
      </c>
      <c r="P2060" s="289">
        <f t="shared" ref="P2060:P2071" si="938">O2060-K2060</f>
        <v>136.02405024999962</v>
      </c>
      <c r="Q2060" t="s">
        <v>7819</v>
      </c>
    </row>
    <row r="2061" spans="1:18" hidden="1">
      <c r="A2061" t="s">
        <v>156</v>
      </c>
      <c r="B2061" t="s">
        <v>2488</v>
      </c>
      <c r="C2061" s="224" t="s">
        <v>7842</v>
      </c>
      <c r="D2061" s="221">
        <v>336.11</v>
      </c>
      <c r="E2061" s="324">
        <v>42978</v>
      </c>
      <c r="F2061" s="1">
        <v>1483898.73</v>
      </c>
      <c r="G2061" s="18">
        <v>2.1899999999999999E-2</v>
      </c>
      <c r="H2061" s="298">
        <v>2708.12</v>
      </c>
      <c r="I2061" s="10">
        <v>1483898.73</v>
      </c>
      <c r="J2061" s="11">
        <f t="shared" si="933"/>
        <v>2.1899999999999999E-2</v>
      </c>
      <c r="K2061" s="30">
        <f t="shared" si="934"/>
        <v>2708.1151822500001</v>
      </c>
      <c r="L2061" s="29">
        <f t="shared" si="935"/>
        <v>-4.8177499998018902E-3</v>
      </c>
      <c r="M2061" s="10">
        <f t="shared" si="936"/>
        <v>1483898.73</v>
      </c>
      <c r="N2061" s="5">
        <f>VLOOKUP(CONCATENATE(A2061,"-6"),'Restated Depr'!$B$6:$G$7674,6,0)</f>
        <v>2.3E-2</v>
      </c>
      <c r="O2061" s="29">
        <f t="shared" si="937"/>
        <v>2844.1392324999997</v>
      </c>
      <c r="P2061" s="29">
        <f t="shared" si="938"/>
        <v>136.02405024999962</v>
      </c>
      <c r="Q2061" t="s">
        <v>7819</v>
      </c>
    </row>
    <row r="2062" spans="1:18" hidden="1">
      <c r="A2062" t="s">
        <v>156</v>
      </c>
      <c r="B2062" t="s">
        <v>2489</v>
      </c>
      <c r="C2062" s="224" t="s">
        <v>7842</v>
      </c>
      <c r="D2062" s="221">
        <v>336.11</v>
      </c>
      <c r="E2062" s="324">
        <v>43008</v>
      </c>
      <c r="F2062" s="1">
        <v>1483898.73</v>
      </c>
      <c r="G2062" s="18">
        <v>2.1899999999999999E-2</v>
      </c>
      <c r="H2062" s="298">
        <v>2708.12</v>
      </c>
      <c r="I2062" s="10">
        <v>1483898.73</v>
      </c>
      <c r="J2062" s="11">
        <f t="shared" si="933"/>
        <v>2.1899999999999999E-2</v>
      </c>
      <c r="K2062" s="30">
        <f t="shared" si="934"/>
        <v>2708.1151822500001</v>
      </c>
      <c r="L2062" s="29">
        <f t="shared" si="935"/>
        <v>-4.8177499998018902E-3</v>
      </c>
      <c r="M2062" s="10">
        <f t="shared" si="936"/>
        <v>1483898.73</v>
      </c>
      <c r="N2062" s="5">
        <f>VLOOKUP(CONCATENATE(A2062,"-6"),'Restated Depr'!$B$6:$G$7674,6,0)</f>
        <v>2.3E-2</v>
      </c>
      <c r="O2062" s="29">
        <f t="shared" si="937"/>
        <v>2844.1392324999997</v>
      </c>
      <c r="P2062" s="29">
        <f t="shared" si="938"/>
        <v>136.02405024999962</v>
      </c>
      <c r="Q2062" t="s">
        <v>7819</v>
      </c>
    </row>
    <row r="2063" spans="1:18" hidden="1">
      <c r="A2063" t="s">
        <v>156</v>
      </c>
      <c r="B2063" t="s">
        <v>2490</v>
      </c>
      <c r="C2063" s="224" t="s">
        <v>7842</v>
      </c>
      <c r="D2063" s="221">
        <v>336.11</v>
      </c>
      <c r="E2063" s="324">
        <v>43039</v>
      </c>
      <c r="F2063" s="1">
        <v>1483898.73</v>
      </c>
      <c r="G2063" s="18">
        <v>2.1899999999999999E-2</v>
      </c>
      <c r="H2063" s="298">
        <v>2708.12</v>
      </c>
      <c r="I2063" s="10">
        <v>1483898.73</v>
      </c>
      <c r="J2063" s="11">
        <f t="shared" si="933"/>
        <v>2.1899999999999999E-2</v>
      </c>
      <c r="K2063" s="30">
        <f t="shared" si="934"/>
        <v>2708.1151822500001</v>
      </c>
      <c r="L2063" s="29">
        <f t="shared" si="935"/>
        <v>-4.8177499998018902E-3</v>
      </c>
      <c r="M2063" s="10">
        <f t="shared" si="936"/>
        <v>1483898.73</v>
      </c>
      <c r="N2063" s="5">
        <f>VLOOKUP(CONCATENATE(A2063,"-6"),'Restated Depr'!$B$6:$G$7674,6,0)</f>
        <v>2.3E-2</v>
      </c>
      <c r="O2063" s="29">
        <f t="shared" si="937"/>
        <v>2844.1392324999997</v>
      </c>
      <c r="P2063" s="29">
        <f t="shared" si="938"/>
        <v>136.02405024999962</v>
      </c>
      <c r="Q2063" t="s">
        <v>7819</v>
      </c>
    </row>
    <row r="2064" spans="1:18" hidden="1">
      <c r="A2064" t="s">
        <v>156</v>
      </c>
      <c r="B2064" t="s">
        <v>2491</v>
      </c>
      <c r="C2064" s="224" t="s">
        <v>7842</v>
      </c>
      <c r="D2064" s="221">
        <v>336.11</v>
      </c>
      <c r="E2064" s="324">
        <v>43069</v>
      </c>
      <c r="F2064" s="1">
        <v>1483898.73</v>
      </c>
      <c r="G2064" s="18">
        <v>2.1899999999999999E-2</v>
      </c>
      <c r="H2064" s="298">
        <v>2708.12</v>
      </c>
      <c r="I2064" s="10">
        <v>1483898.73</v>
      </c>
      <c r="J2064" s="11">
        <f t="shared" si="933"/>
        <v>2.1899999999999999E-2</v>
      </c>
      <c r="K2064" s="30">
        <f t="shared" si="934"/>
        <v>2708.1151822500001</v>
      </c>
      <c r="L2064" s="29">
        <f t="shared" si="935"/>
        <v>-4.8177499998018902E-3</v>
      </c>
      <c r="M2064" s="10">
        <f t="shared" si="936"/>
        <v>1483898.73</v>
      </c>
      <c r="N2064" s="5">
        <f>VLOOKUP(CONCATENATE(A2064,"-6"),'Restated Depr'!$B$6:$G$7674,6,0)</f>
        <v>2.3E-2</v>
      </c>
      <c r="O2064" s="29">
        <f t="shared" si="937"/>
        <v>2844.1392324999997</v>
      </c>
      <c r="P2064" s="29">
        <f t="shared" si="938"/>
        <v>136.02405024999962</v>
      </c>
      <c r="Q2064" t="s">
        <v>7819</v>
      </c>
    </row>
    <row r="2065" spans="1:18" hidden="1">
      <c r="A2065" t="s">
        <v>156</v>
      </c>
      <c r="B2065" t="s">
        <v>2492</v>
      </c>
      <c r="C2065" s="224" t="s">
        <v>7842</v>
      </c>
      <c r="D2065" s="221">
        <v>336.11</v>
      </c>
      <c r="E2065" s="324">
        <v>43100</v>
      </c>
      <c r="F2065" s="1">
        <v>1483898.73</v>
      </c>
      <c r="G2065" s="18">
        <v>2.24E-2</v>
      </c>
      <c r="H2065" s="298">
        <v>2769.9499999999994</v>
      </c>
      <c r="I2065" s="10">
        <v>1483898.73</v>
      </c>
      <c r="J2065" s="11">
        <f t="shared" si="933"/>
        <v>2.24E-2</v>
      </c>
      <c r="K2065" s="30">
        <f t="shared" si="934"/>
        <v>2769.9442959999997</v>
      </c>
      <c r="L2065" s="29">
        <f t="shared" si="935"/>
        <v>-5.7039999996959523E-3</v>
      </c>
      <c r="M2065" s="10">
        <f t="shared" si="936"/>
        <v>1483898.73</v>
      </c>
      <c r="N2065" s="5">
        <f>VLOOKUP(CONCATENATE(A2065,"-6"),'Restated Depr'!$B$6:$G$7674,6,0)</f>
        <v>2.3E-2</v>
      </c>
      <c r="O2065" s="29">
        <f t="shared" si="937"/>
        <v>2844.1392324999997</v>
      </c>
      <c r="P2065" s="29">
        <f t="shared" si="938"/>
        <v>74.19493650000004</v>
      </c>
      <c r="Q2065" t="s">
        <v>7819</v>
      </c>
    </row>
    <row r="2066" spans="1:18" hidden="1">
      <c r="A2066" t="s">
        <v>156</v>
      </c>
      <c r="B2066" t="s">
        <v>2493</v>
      </c>
      <c r="C2066" s="224" t="s">
        <v>7842</v>
      </c>
      <c r="D2066" s="221">
        <v>336.11</v>
      </c>
      <c r="E2066" s="324">
        <v>43131</v>
      </c>
      <c r="F2066" s="1">
        <v>1483898.73</v>
      </c>
      <c r="G2066" s="5">
        <v>2.3E-2</v>
      </c>
      <c r="H2066" s="298">
        <v>2844.14</v>
      </c>
      <c r="I2066" s="10">
        <v>1483898.73</v>
      </c>
      <c r="J2066" s="11">
        <f t="shared" si="933"/>
        <v>2.3E-2</v>
      </c>
      <c r="K2066" s="30">
        <f t="shared" si="934"/>
        <v>2844.1392324999997</v>
      </c>
      <c r="L2066" s="29">
        <f t="shared" si="935"/>
        <v>-7.6750000016545528E-4</v>
      </c>
      <c r="M2066" s="10">
        <f t="shared" si="936"/>
        <v>1483898.73</v>
      </c>
      <c r="N2066" s="5">
        <f>VLOOKUP(CONCATENATE(A2066,"-6"),'Restated Depr'!$B$6:$G$7674,6,0)</f>
        <v>2.3E-2</v>
      </c>
      <c r="O2066" s="29">
        <f t="shared" si="937"/>
        <v>2844.1392324999997</v>
      </c>
      <c r="P2066" s="29">
        <f t="shared" si="938"/>
        <v>0</v>
      </c>
      <c r="Q2066" t="s">
        <v>7819</v>
      </c>
    </row>
    <row r="2067" spans="1:18" hidden="1">
      <c r="A2067" t="s">
        <v>156</v>
      </c>
      <c r="B2067" t="s">
        <v>2494</v>
      </c>
      <c r="C2067" s="224" t="s">
        <v>7842</v>
      </c>
      <c r="D2067" s="221">
        <v>336.11</v>
      </c>
      <c r="E2067" s="324">
        <v>43159</v>
      </c>
      <c r="F2067" s="1">
        <v>1483898.73</v>
      </c>
      <c r="G2067" s="5">
        <v>2.3E-2</v>
      </c>
      <c r="H2067" s="298">
        <v>2844.14</v>
      </c>
      <c r="I2067" s="10">
        <v>1483898.73</v>
      </c>
      <c r="J2067" s="11">
        <f t="shared" si="933"/>
        <v>2.3E-2</v>
      </c>
      <c r="K2067" s="30">
        <f t="shared" si="934"/>
        <v>2844.1392324999997</v>
      </c>
      <c r="L2067" s="29">
        <f t="shared" si="935"/>
        <v>-7.6750000016545528E-4</v>
      </c>
      <c r="M2067" s="10">
        <f t="shared" si="936"/>
        <v>1483898.73</v>
      </c>
      <c r="N2067" s="5">
        <f>VLOOKUP(CONCATENATE(A2067,"-6"),'Restated Depr'!$B$6:$G$7674,6,0)</f>
        <v>2.3E-2</v>
      </c>
      <c r="O2067" s="29">
        <f t="shared" si="937"/>
        <v>2844.1392324999997</v>
      </c>
      <c r="P2067" s="29">
        <f t="shared" si="938"/>
        <v>0</v>
      </c>
      <c r="Q2067" t="s">
        <v>7819</v>
      </c>
    </row>
    <row r="2068" spans="1:18" hidden="1">
      <c r="A2068" t="s">
        <v>156</v>
      </c>
      <c r="B2068" t="s">
        <v>2495</v>
      </c>
      <c r="C2068" s="224" t="s">
        <v>7842</v>
      </c>
      <c r="D2068" s="221">
        <v>336.11</v>
      </c>
      <c r="E2068" s="324">
        <v>43190</v>
      </c>
      <c r="F2068" s="1">
        <v>1483898.73</v>
      </c>
      <c r="G2068" s="5">
        <v>2.3E-2</v>
      </c>
      <c r="H2068" s="298">
        <v>2844.14</v>
      </c>
      <c r="I2068" s="10">
        <v>1483898.73</v>
      </c>
      <c r="J2068" s="11">
        <f t="shared" si="933"/>
        <v>2.3E-2</v>
      </c>
      <c r="K2068" s="30">
        <f t="shared" si="934"/>
        <v>2844.1392324999997</v>
      </c>
      <c r="L2068" s="29">
        <f t="shared" si="935"/>
        <v>-7.6750000016545528E-4</v>
      </c>
      <c r="M2068" s="10">
        <f t="shared" si="936"/>
        <v>1483898.73</v>
      </c>
      <c r="N2068" s="5">
        <f>VLOOKUP(CONCATENATE(A2068,"-6"),'Restated Depr'!$B$6:$G$7674,6,0)</f>
        <v>2.3E-2</v>
      </c>
      <c r="O2068" s="29">
        <f t="shared" si="937"/>
        <v>2844.1392324999997</v>
      </c>
      <c r="P2068" s="29">
        <f t="shared" si="938"/>
        <v>0</v>
      </c>
      <c r="Q2068" t="s">
        <v>7819</v>
      </c>
    </row>
    <row r="2069" spans="1:18" hidden="1">
      <c r="A2069" t="s">
        <v>156</v>
      </c>
      <c r="B2069" t="s">
        <v>2496</v>
      </c>
      <c r="C2069" s="224" t="s">
        <v>7842</v>
      </c>
      <c r="D2069" s="221">
        <v>336.11</v>
      </c>
      <c r="E2069" s="324">
        <v>43220</v>
      </c>
      <c r="F2069" s="1">
        <v>1483898.73</v>
      </c>
      <c r="G2069" s="5">
        <v>2.3E-2</v>
      </c>
      <c r="H2069" s="298">
        <v>2844.14</v>
      </c>
      <c r="I2069" s="10">
        <v>1483898.73</v>
      </c>
      <c r="J2069" s="11">
        <f t="shared" si="933"/>
        <v>2.3E-2</v>
      </c>
      <c r="K2069" s="30">
        <f t="shared" si="934"/>
        <v>2844.1392324999997</v>
      </c>
      <c r="L2069" s="29">
        <f t="shared" si="935"/>
        <v>-7.6750000016545528E-4</v>
      </c>
      <c r="M2069" s="10">
        <f t="shared" si="936"/>
        <v>1483898.73</v>
      </c>
      <c r="N2069" s="5">
        <f>VLOOKUP(CONCATENATE(A2069,"-6"),'Restated Depr'!$B$6:$G$7674,6,0)</f>
        <v>2.3E-2</v>
      </c>
      <c r="O2069" s="29">
        <f t="shared" si="937"/>
        <v>2844.1392324999997</v>
      </c>
      <c r="P2069" s="29">
        <f t="shared" si="938"/>
        <v>0</v>
      </c>
      <c r="Q2069" t="s">
        <v>7819</v>
      </c>
    </row>
    <row r="2070" spans="1:18" hidden="1">
      <c r="A2070" t="s">
        <v>156</v>
      </c>
      <c r="B2070" t="s">
        <v>2497</v>
      </c>
      <c r="C2070" s="224" t="s">
        <v>7842</v>
      </c>
      <c r="D2070" s="221">
        <v>336.11</v>
      </c>
      <c r="E2070" s="324">
        <v>43251</v>
      </c>
      <c r="F2070" s="1">
        <v>1483898.73</v>
      </c>
      <c r="G2070" s="5">
        <v>2.3E-2</v>
      </c>
      <c r="H2070" s="298">
        <v>2844.14</v>
      </c>
      <c r="I2070" s="10">
        <v>1483898.73</v>
      </c>
      <c r="J2070" s="11">
        <f t="shared" si="933"/>
        <v>2.3E-2</v>
      </c>
      <c r="K2070" s="30">
        <f t="shared" si="934"/>
        <v>2844.1392324999997</v>
      </c>
      <c r="L2070" s="29">
        <f t="shared" si="935"/>
        <v>-7.6750000016545528E-4</v>
      </c>
      <c r="M2070" s="10">
        <f t="shared" si="936"/>
        <v>1483898.73</v>
      </c>
      <c r="N2070" s="5">
        <f>VLOOKUP(CONCATENATE(A2070,"-6"),'Restated Depr'!$B$6:$G$7674,6,0)</f>
        <v>2.3E-2</v>
      </c>
      <c r="O2070" s="29">
        <f t="shared" si="937"/>
        <v>2844.1392324999997</v>
      </c>
      <c r="P2070" s="29">
        <f t="shared" si="938"/>
        <v>0</v>
      </c>
      <c r="Q2070" t="s">
        <v>7819</v>
      </c>
    </row>
    <row r="2071" spans="1:18" hidden="1">
      <c r="A2071" t="s">
        <v>156</v>
      </c>
      <c r="B2071" t="s">
        <v>2498</v>
      </c>
      <c r="C2071" s="224" t="s">
        <v>7842</v>
      </c>
      <c r="D2071" s="221">
        <v>336.11</v>
      </c>
      <c r="E2071" s="324">
        <v>43281</v>
      </c>
      <c r="F2071" s="1">
        <v>1483898.73</v>
      </c>
      <c r="G2071" s="5">
        <v>2.3E-2</v>
      </c>
      <c r="H2071" s="298">
        <v>2844.14</v>
      </c>
      <c r="I2071" s="10">
        <v>1483898.73</v>
      </c>
      <c r="J2071" s="11">
        <f t="shared" si="933"/>
        <v>2.3E-2</v>
      </c>
      <c r="K2071" s="30">
        <f t="shared" si="934"/>
        <v>2844.1392324999997</v>
      </c>
      <c r="L2071" s="29">
        <f t="shared" si="935"/>
        <v>-7.6750000016545528E-4</v>
      </c>
      <c r="M2071" s="10">
        <f t="shared" si="936"/>
        <v>1483898.73</v>
      </c>
      <c r="N2071" s="5">
        <f>VLOOKUP(CONCATENATE(A2071,"-6"),'Restated Depr'!$B$6:$G$7674,6,0)</f>
        <v>2.3E-2</v>
      </c>
      <c r="O2071" s="29">
        <f t="shared" si="937"/>
        <v>2844.1392324999997</v>
      </c>
      <c r="P2071" s="29">
        <f t="shared" si="938"/>
        <v>0</v>
      </c>
      <c r="Q2071" t="s">
        <v>7819</v>
      </c>
      <c r="R2071" s="5"/>
    </row>
    <row r="2072" spans="1:18" ht="15.75" hidden="1" thickBot="1">
      <c r="A2072" t="s">
        <v>156</v>
      </c>
      <c r="C2072" s="224" t="s">
        <v>638</v>
      </c>
      <c r="D2072" s="22"/>
      <c r="E2072" s="323" t="s">
        <v>606</v>
      </c>
      <c r="F2072" s="1"/>
      <c r="G2072" s="5"/>
      <c r="H2072" s="310">
        <f>SUM(H2060:H2071)</f>
        <v>33375.39</v>
      </c>
      <c r="I2072" s="10"/>
      <c r="J2072" s="10"/>
      <c r="K2072" s="32">
        <f>SUM(K2060:K2071)</f>
        <v>33375.355602249991</v>
      </c>
      <c r="L2072" s="28">
        <f>SUM(L2060:L2071)</f>
        <v>-3.4397749999698135E-2</v>
      </c>
      <c r="M2072" s="10"/>
      <c r="N2072" s="5"/>
      <c r="O2072" s="28">
        <f>SUM(O2060:O2071)</f>
        <v>34129.670789999989</v>
      </c>
      <c r="P2072" s="28">
        <f>SUM(P2060:P2071)</f>
        <v>754.31518774999813</v>
      </c>
    </row>
    <row r="2073" spans="1:18" hidden="1">
      <c r="A2073" t="s">
        <v>157</v>
      </c>
      <c r="B2073" t="s">
        <v>2499</v>
      </c>
      <c r="C2073" s="224" t="s">
        <v>7842</v>
      </c>
      <c r="D2073" s="221">
        <v>336.1</v>
      </c>
      <c r="E2073" s="324">
        <v>42947</v>
      </c>
      <c r="F2073" s="9">
        <v>104417.01</v>
      </c>
      <c r="G2073" s="18">
        <v>4.4999999999999997E-3</v>
      </c>
      <c r="H2073" s="299">
        <v>39.159999999999997</v>
      </c>
      <c r="I2073" s="15">
        <v>104417.01</v>
      </c>
      <c r="J2073" s="11">
        <f t="shared" ref="J2073:J2084" si="939">G2073</f>
        <v>4.4999999999999997E-3</v>
      </c>
      <c r="K2073" s="31">
        <f t="shared" ref="K2073:K2084" si="940">I2073*J2073/12</f>
        <v>39.156378749999995</v>
      </c>
      <c r="L2073" s="289">
        <f t="shared" ref="L2073:L2084" si="941">K2073-H2073</f>
        <v>-3.6212500000019077E-3</v>
      </c>
      <c r="M2073" s="15">
        <f t="shared" ref="M2073:M2084" si="942">I2073</f>
        <v>104417.01</v>
      </c>
      <c r="N2073" s="5">
        <f>VLOOKUP(CONCATENATE(A2073,"-6"),'Restated Depr'!$B$6:$G$7674,6,0)</f>
        <v>2.3E-2</v>
      </c>
      <c r="O2073" s="289">
        <f t="shared" ref="O2073:O2084" si="943">M2073*N2073/12</f>
        <v>200.13260249999999</v>
      </c>
      <c r="P2073" s="289">
        <f t="shared" ref="P2073:P2084" si="944">O2073-K2073</f>
        <v>160.97622375</v>
      </c>
      <c r="Q2073" t="s">
        <v>7819</v>
      </c>
    </row>
    <row r="2074" spans="1:18" hidden="1">
      <c r="A2074" t="s">
        <v>157</v>
      </c>
      <c r="B2074" t="s">
        <v>2500</v>
      </c>
      <c r="C2074" s="224" t="s">
        <v>7842</v>
      </c>
      <c r="D2074" s="221">
        <v>336.1</v>
      </c>
      <c r="E2074" s="324">
        <v>42978</v>
      </c>
      <c r="F2074" s="1">
        <v>104417.01</v>
      </c>
      <c r="G2074" s="18">
        <v>4.4999999999999997E-3</v>
      </c>
      <c r="H2074" s="298">
        <v>39.159999999999997</v>
      </c>
      <c r="I2074" s="10">
        <v>104417.01</v>
      </c>
      <c r="J2074" s="11">
        <f t="shared" si="939"/>
        <v>4.4999999999999997E-3</v>
      </c>
      <c r="K2074" s="30">
        <f t="shared" si="940"/>
        <v>39.156378749999995</v>
      </c>
      <c r="L2074" s="29">
        <f t="shared" si="941"/>
        <v>-3.6212500000019077E-3</v>
      </c>
      <c r="M2074" s="10">
        <f t="shared" si="942"/>
        <v>104417.01</v>
      </c>
      <c r="N2074" s="5">
        <f>VLOOKUP(CONCATENATE(A2074,"-6"),'Restated Depr'!$B$6:$G$7674,6,0)</f>
        <v>2.3E-2</v>
      </c>
      <c r="O2074" s="29">
        <f t="shared" si="943"/>
        <v>200.13260249999999</v>
      </c>
      <c r="P2074" s="29">
        <f t="shared" si="944"/>
        <v>160.97622375</v>
      </c>
      <c r="Q2074" t="s">
        <v>7819</v>
      </c>
    </row>
    <row r="2075" spans="1:18" hidden="1">
      <c r="A2075" t="s">
        <v>157</v>
      </c>
      <c r="B2075" t="s">
        <v>2501</v>
      </c>
      <c r="C2075" s="224" t="s">
        <v>7842</v>
      </c>
      <c r="D2075" s="221">
        <v>336.1</v>
      </c>
      <c r="E2075" s="324">
        <v>43008</v>
      </c>
      <c r="F2075" s="1">
        <v>104417.01</v>
      </c>
      <c r="G2075" s="18">
        <v>4.4999999999999997E-3</v>
      </c>
      <c r="H2075" s="298">
        <v>39.159999999999997</v>
      </c>
      <c r="I2075" s="10">
        <v>104417.01</v>
      </c>
      <c r="J2075" s="11">
        <f t="shared" si="939"/>
        <v>4.4999999999999997E-3</v>
      </c>
      <c r="K2075" s="30">
        <f t="shared" si="940"/>
        <v>39.156378749999995</v>
      </c>
      <c r="L2075" s="29">
        <f t="shared" si="941"/>
        <v>-3.6212500000019077E-3</v>
      </c>
      <c r="M2075" s="10">
        <f t="shared" si="942"/>
        <v>104417.01</v>
      </c>
      <c r="N2075" s="5">
        <f>VLOOKUP(CONCATENATE(A2075,"-6"),'Restated Depr'!$B$6:$G$7674,6,0)</f>
        <v>2.3E-2</v>
      </c>
      <c r="O2075" s="29">
        <f t="shared" si="943"/>
        <v>200.13260249999999</v>
      </c>
      <c r="P2075" s="29">
        <f t="shared" si="944"/>
        <v>160.97622375</v>
      </c>
      <c r="Q2075" t="s">
        <v>7819</v>
      </c>
    </row>
    <row r="2076" spans="1:18" hidden="1">
      <c r="A2076" t="s">
        <v>157</v>
      </c>
      <c r="B2076" t="s">
        <v>2502</v>
      </c>
      <c r="C2076" s="224" t="s">
        <v>7842</v>
      </c>
      <c r="D2076" s="221">
        <v>336.1</v>
      </c>
      <c r="E2076" s="324">
        <v>43039</v>
      </c>
      <c r="F2076" s="1">
        <v>104417.01</v>
      </c>
      <c r="G2076" s="18">
        <v>4.4999999999999997E-3</v>
      </c>
      <c r="H2076" s="298">
        <v>39.159999999999997</v>
      </c>
      <c r="I2076" s="10">
        <v>104417.01</v>
      </c>
      <c r="J2076" s="11">
        <f t="shared" si="939"/>
        <v>4.4999999999999997E-3</v>
      </c>
      <c r="K2076" s="30">
        <f t="shared" si="940"/>
        <v>39.156378749999995</v>
      </c>
      <c r="L2076" s="29">
        <f t="shared" si="941"/>
        <v>-3.6212500000019077E-3</v>
      </c>
      <c r="M2076" s="10">
        <f t="shared" si="942"/>
        <v>104417.01</v>
      </c>
      <c r="N2076" s="5">
        <f>VLOOKUP(CONCATENATE(A2076,"-6"),'Restated Depr'!$B$6:$G$7674,6,0)</f>
        <v>2.3E-2</v>
      </c>
      <c r="O2076" s="29">
        <f t="shared" si="943"/>
        <v>200.13260249999999</v>
      </c>
      <c r="P2076" s="29">
        <f t="shared" si="944"/>
        <v>160.97622375</v>
      </c>
      <c r="Q2076" t="s">
        <v>7819</v>
      </c>
    </row>
    <row r="2077" spans="1:18" hidden="1">
      <c r="A2077" t="s">
        <v>157</v>
      </c>
      <c r="B2077" t="s">
        <v>2503</v>
      </c>
      <c r="C2077" s="224" t="s">
        <v>7842</v>
      </c>
      <c r="D2077" s="221">
        <v>336.1</v>
      </c>
      <c r="E2077" s="324">
        <v>43069</v>
      </c>
      <c r="F2077" s="1">
        <v>104417.01</v>
      </c>
      <c r="G2077" s="18">
        <v>4.4999999999999997E-3</v>
      </c>
      <c r="H2077" s="298">
        <v>39.159999999999997</v>
      </c>
      <c r="I2077" s="10">
        <v>104417.01</v>
      </c>
      <c r="J2077" s="11">
        <f t="shared" si="939"/>
        <v>4.4999999999999997E-3</v>
      </c>
      <c r="K2077" s="30">
        <f t="shared" si="940"/>
        <v>39.156378749999995</v>
      </c>
      <c r="L2077" s="29">
        <f t="shared" si="941"/>
        <v>-3.6212500000019077E-3</v>
      </c>
      <c r="M2077" s="10">
        <f t="shared" si="942"/>
        <v>104417.01</v>
      </c>
      <c r="N2077" s="5">
        <f>VLOOKUP(CONCATENATE(A2077,"-6"),'Restated Depr'!$B$6:$G$7674,6,0)</f>
        <v>2.3E-2</v>
      </c>
      <c r="O2077" s="29">
        <f t="shared" si="943"/>
        <v>200.13260249999999</v>
      </c>
      <c r="P2077" s="29">
        <f t="shared" si="944"/>
        <v>160.97622375</v>
      </c>
      <c r="Q2077" t="s">
        <v>7819</v>
      </c>
    </row>
    <row r="2078" spans="1:18" hidden="1">
      <c r="A2078" t="s">
        <v>157</v>
      </c>
      <c r="B2078" t="s">
        <v>2504</v>
      </c>
      <c r="C2078" s="224" t="s">
        <v>7842</v>
      </c>
      <c r="D2078" s="221">
        <v>336.1</v>
      </c>
      <c r="E2078" s="324">
        <v>43100</v>
      </c>
      <c r="F2078" s="1">
        <v>104417.01</v>
      </c>
      <c r="G2078" s="18">
        <v>1.23E-2</v>
      </c>
      <c r="H2078" s="298">
        <v>107.03000000000002</v>
      </c>
      <c r="I2078" s="10">
        <v>104417.01</v>
      </c>
      <c r="J2078" s="11">
        <f t="shared" si="939"/>
        <v>1.23E-2</v>
      </c>
      <c r="K2078" s="30">
        <f t="shared" si="940"/>
        <v>107.02743525</v>
      </c>
      <c r="L2078" s="29">
        <f t="shared" si="941"/>
        <v>-2.5647500000189893E-3</v>
      </c>
      <c r="M2078" s="10">
        <f t="shared" si="942"/>
        <v>104417.01</v>
      </c>
      <c r="N2078" s="5">
        <f>VLOOKUP(CONCATENATE(A2078,"-6"),'Restated Depr'!$B$6:$G$7674,6,0)</f>
        <v>2.3E-2</v>
      </c>
      <c r="O2078" s="29">
        <f t="shared" si="943"/>
        <v>200.13260249999999</v>
      </c>
      <c r="P2078" s="29">
        <f t="shared" si="944"/>
        <v>93.105167249999994</v>
      </c>
      <c r="Q2078" t="s">
        <v>7819</v>
      </c>
    </row>
    <row r="2079" spans="1:18" hidden="1">
      <c r="A2079" t="s">
        <v>157</v>
      </c>
      <c r="B2079" t="s">
        <v>2505</v>
      </c>
      <c r="C2079" s="224" t="s">
        <v>7842</v>
      </c>
      <c r="D2079" s="221">
        <v>336.1</v>
      </c>
      <c r="E2079" s="324">
        <v>43131</v>
      </c>
      <c r="F2079" s="1">
        <v>104417.01</v>
      </c>
      <c r="G2079" s="5">
        <v>2.3E-2</v>
      </c>
      <c r="H2079" s="298">
        <v>200.13</v>
      </c>
      <c r="I2079" s="10">
        <v>104417.01</v>
      </c>
      <c r="J2079" s="11">
        <f t="shared" si="939"/>
        <v>2.3E-2</v>
      </c>
      <c r="K2079" s="30">
        <f t="shared" si="940"/>
        <v>200.13260249999999</v>
      </c>
      <c r="L2079" s="29">
        <f t="shared" si="941"/>
        <v>2.602499999994734E-3</v>
      </c>
      <c r="M2079" s="10">
        <f t="shared" si="942"/>
        <v>104417.01</v>
      </c>
      <c r="N2079" s="5">
        <f>VLOOKUP(CONCATENATE(A2079,"-6"),'Restated Depr'!$B$6:$G$7674,6,0)</f>
        <v>2.3E-2</v>
      </c>
      <c r="O2079" s="29">
        <f t="shared" si="943"/>
        <v>200.13260249999999</v>
      </c>
      <c r="P2079" s="29">
        <f t="shared" si="944"/>
        <v>0</v>
      </c>
      <c r="Q2079" t="s">
        <v>7819</v>
      </c>
    </row>
    <row r="2080" spans="1:18" hidden="1">
      <c r="A2080" t="s">
        <v>157</v>
      </c>
      <c r="B2080" t="s">
        <v>2506</v>
      </c>
      <c r="C2080" s="224" t="s">
        <v>7842</v>
      </c>
      <c r="D2080" s="221">
        <v>336.1</v>
      </c>
      <c r="E2080" s="324">
        <v>43159</v>
      </c>
      <c r="F2080" s="1">
        <v>104417.01</v>
      </c>
      <c r="G2080" s="5">
        <v>2.3E-2</v>
      </c>
      <c r="H2080" s="298">
        <v>200.13</v>
      </c>
      <c r="I2080" s="10">
        <v>104417.01</v>
      </c>
      <c r="J2080" s="11">
        <f t="shared" si="939"/>
        <v>2.3E-2</v>
      </c>
      <c r="K2080" s="30">
        <f t="shared" si="940"/>
        <v>200.13260249999999</v>
      </c>
      <c r="L2080" s="29">
        <f t="shared" si="941"/>
        <v>2.602499999994734E-3</v>
      </c>
      <c r="M2080" s="10">
        <f t="shared" si="942"/>
        <v>104417.01</v>
      </c>
      <c r="N2080" s="5">
        <f>VLOOKUP(CONCATENATE(A2080,"-6"),'Restated Depr'!$B$6:$G$7674,6,0)</f>
        <v>2.3E-2</v>
      </c>
      <c r="O2080" s="29">
        <f t="shared" si="943"/>
        <v>200.13260249999999</v>
      </c>
      <c r="P2080" s="29">
        <f t="shared" si="944"/>
        <v>0</v>
      </c>
      <c r="Q2080" t="s">
        <v>7819</v>
      </c>
    </row>
    <row r="2081" spans="1:18" hidden="1">
      <c r="A2081" t="s">
        <v>157</v>
      </c>
      <c r="B2081" t="s">
        <v>2507</v>
      </c>
      <c r="C2081" s="224" t="s">
        <v>7842</v>
      </c>
      <c r="D2081" s="221">
        <v>336.1</v>
      </c>
      <c r="E2081" s="324">
        <v>43190</v>
      </c>
      <c r="F2081" s="1">
        <v>104417.01</v>
      </c>
      <c r="G2081" s="5">
        <v>2.3E-2</v>
      </c>
      <c r="H2081" s="298">
        <v>200.13</v>
      </c>
      <c r="I2081" s="10">
        <v>104417.01</v>
      </c>
      <c r="J2081" s="11">
        <f t="shared" si="939"/>
        <v>2.3E-2</v>
      </c>
      <c r="K2081" s="30">
        <f t="shared" si="940"/>
        <v>200.13260249999999</v>
      </c>
      <c r="L2081" s="29">
        <f t="shared" si="941"/>
        <v>2.602499999994734E-3</v>
      </c>
      <c r="M2081" s="10">
        <f t="shared" si="942"/>
        <v>104417.01</v>
      </c>
      <c r="N2081" s="5">
        <f>VLOOKUP(CONCATENATE(A2081,"-6"),'Restated Depr'!$B$6:$G$7674,6,0)</f>
        <v>2.3E-2</v>
      </c>
      <c r="O2081" s="29">
        <f t="shared" si="943"/>
        <v>200.13260249999999</v>
      </c>
      <c r="P2081" s="29">
        <f t="shared" si="944"/>
        <v>0</v>
      </c>
      <c r="Q2081" t="s">
        <v>7819</v>
      </c>
    </row>
    <row r="2082" spans="1:18" hidden="1">
      <c r="A2082" t="s">
        <v>157</v>
      </c>
      <c r="B2082" t="s">
        <v>2508</v>
      </c>
      <c r="C2082" s="224" t="s">
        <v>7842</v>
      </c>
      <c r="D2082" s="221">
        <v>336.1</v>
      </c>
      <c r="E2082" s="324">
        <v>43220</v>
      </c>
      <c r="F2082" s="1">
        <v>104417.01</v>
      </c>
      <c r="G2082" s="5">
        <v>2.3E-2</v>
      </c>
      <c r="H2082" s="298">
        <v>200.13</v>
      </c>
      <c r="I2082" s="10">
        <v>104417.01</v>
      </c>
      <c r="J2082" s="11">
        <f t="shared" si="939"/>
        <v>2.3E-2</v>
      </c>
      <c r="K2082" s="30">
        <f t="shared" si="940"/>
        <v>200.13260249999999</v>
      </c>
      <c r="L2082" s="29">
        <f t="shared" si="941"/>
        <v>2.602499999994734E-3</v>
      </c>
      <c r="M2082" s="10">
        <f t="shared" si="942"/>
        <v>104417.01</v>
      </c>
      <c r="N2082" s="5">
        <f>VLOOKUP(CONCATENATE(A2082,"-6"),'Restated Depr'!$B$6:$G$7674,6,0)</f>
        <v>2.3E-2</v>
      </c>
      <c r="O2082" s="29">
        <f t="shared" si="943"/>
        <v>200.13260249999999</v>
      </c>
      <c r="P2082" s="29">
        <f t="shared" si="944"/>
        <v>0</v>
      </c>
      <c r="Q2082" t="s">
        <v>7819</v>
      </c>
    </row>
    <row r="2083" spans="1:18" hidden="1">
      <c r="A2083" t="s">
        <v>157</v>
      </c>
      <c r="B2083" t="s">
        <v>2509</v>
      </c>
      <c r="C2083" s="224" t="s">
        <v>7842</v>
      </c>
      <c r="D2083" s="221">
        <v>336.1</v>
      </c>
      <c r="E2083" s="324">
        <v>43251</v>
      </c>
      <c r="F2083" s="1">
        <v>104417.01</v>
      </c>
      <c r="G2083" s="5">
        <v>2.3E-2</v>
      </c>
      <c r="H2083" s="298">
        <v>200.13</v>
      </c>
      <c r="I2083" s="10">
        <v>104417.01</v>
      </c>
      <c r="J2083" s="11">
        <f t="shared" si="939"/>
        <v>2.3E-2</v>
      </c>
      <c r="K2083" s="30">
        <f t="shared" si="940"/>
        <v>200.13260249999999</v>
      </c>
      <c r="L2083" s="29">
        <f t="shared" si="941"/>
        <v>2.602499999994734E-3</v>
      </c>
      <c r="M2083" s="10">
        <f t="shared" si="942"/>
        <v>104417.01</v>
      </c>
      <c r="N2083" s="5">
        <f>VLOOKUP(CONCATENATE(A2083,"-6"),'Restated Depr'!$B$6:$G$7674,6,0)</f>
        <v>2.3E-2</v>
      </c>
      <c r="O2083" s="29">
        <f t="shared" si="943"/>
        <v>200.13260249999999</v>
      </c>
      <c r="P2083" s="29">
        <f t="shared" si="944"/>
        <v>0</v>
      </c>
      <c r="Q2083" t="s">
        <v>7819</v>
      </c>
    </row>
    <row r="2084" spans="1:18" hidden="1">
      <c r="A2084" t="s">
        <v>157</v>
      </c>
      <c r="B2084" t="s">
        <v>2510</v>
      </c>
      <c r="C2084" s="224" t="s">
        <v>7842</v>
      </c>
      <c r="D2084" s="221">
        <v>336.1</v>
      </c>
      <c r="E2084" s="324">
        <v>43281</v>
      </c>
      <c r="F2084" s="1">
        <v>104417.01</v>
      </c>
      <c r="G2084" s="5">
        <v>2.3E-2</v>
      </c>
      <c r="H2084" s="298">
        <v>200.13</v>
      </c>
      <c r="I2084" s="10">
        <v>104417.01</v>
      </c>
      <c r="J2084" s="11">
        <f t="shared" si="939"/>
        <v>2.3E-2</v>
      </c>
      <c r="K2084" s="30">
        <f t="shared" si="940"/>
        <v>200.13260249999999</v>
      </c>
      <c r="L2084" s="29">
        <f t="shared" si="941"/>
        <v>2.602499999994734E-3</v>
      </c>
      <c r="M2084" s="10">
        <f t="shared" si="942"/>
        <v>104417.01</v>
      </c>
      <c r="N2084" s="5">
        <f>VLOOKUP(CONCATENATE(A2084,"-6"),'Restated Depr'!$B$6:$G$7674,6,0)</f>
        <v>2.3E-2</v>
      </c>
      <c r="O2084" s="29">
        <f t="shared" si="943"/>
        <v>200.13260249999999</v>
      </c>
      <c r="P2084" s="29">
        <f t="shared" si="944"/>
        <v>0</v>
      </c>
      <c r="Q2084" t="s">
        <v>7819</v>
      </c>
      <c r="R2084" s="5"/>
    </row>
    <row r="2085" spans="1:18" ht="15.75" hidden="1" thickBot="1">
      <c r="A2085" t="s">
        <v>157</v>
      </c>
      <c r="C2085" s="224" t="s">
        <v>638</v>
      </c>
      <c r="D2085" s="22"/>
      <c r="E2085" s="323" t="s">
        <v>606</v>
      </c>
      <c r="F2085" s="1"/>
      <c r="G2085" s="5"/>
      <c r="H2085" s="310">
        <f>SUM(H2073:H2084)</f>
        <v>1503.6100000000001</v>
      </c>
      <c r="I2085" s="10"/>
      <c r="J2085" s="10"/>
      <c r="K2085" s="32">
        <f>SUM(K2073:K2084)</f>
        <v>1503.6049439999999</v>
      </c>
      <c r="L2085" s="28">
        <f>SUM(L2073:L2084)</f>
        <v>-5.0560000000601235E-3</v>
      </c>
      <c r="M2085" s="10"/>
      <c r="N2085" s="5"/>
      <c r="O2085" s="28">
        <f>SUM(O2073:O2084)</f>
        <v>2401.59123</v>
      </c>
      <c r="P2085" s="28">
        <f>SUM(P2073:P2084)</f>
        <v>897.98628600000006</v>
      </c>
    </row>
    <row r="2086" spans="1:18" hidden="1">
      <c r="A2086" t="s">
        <v>158</v>
      </c>
      <c r="B2086" t="s">
        <v>2511</v>
      </c>
      <c r="C2086" s="224" t="s">
        <v>7842</v>
      </c>
      <c r="D2086" s="221">
        <v>336.13</v>
      </c>
      <c r="E2086" s="324">
        <v>42947</v>
      </c>
      <c r="F2086" s="9">
        <v>637500.65</v>
      </c>
      <c r="G2086" s="18">
        <v>3.1899999999999998E-2</v>
      </c>
      <c r="H2086" s="299">
        <v>1694.6899999999998</v>
      </c>
      <c r="I2086" s="15">
        <v>649594.13</v>
      </c>
      <c r="J2086" s="11">
        <f t="shared" ref="J2086:J2097" si="945">G2086</f>
        <v>3.1899999999999998E-2</v>
      </c>
      <c r="K2086" s="31">
        <f t="shared" ref="K2086:K2097" si="946">I2086*J2086/12</f>
        <v>1726.8377289166665</v>
      </c>
      <c r="L2086" s="289">
        <f t="shared" ref="L2086:L2097" si="947">K2086-H2086</f>
        <v>32.147728916666665</v>
      </c>
      <c r="M2086" s="15">
        <f t="shared" ref="M2086:M2097" si="948">I2086</f>
        <v>649594.13</v>
      </c>
      <c r="N2086" s="5">
        <f>VLOOKUP(CONCATENATE(A2086,"-6"),'Restated Depr'!$B$6:$G$7674,6,0)</f>
        <v>3.3799999999999997E-2</v>
      </c>
      <c r="O2086" s="289">
        <f t="shared" ref="O2086:O2097" si="949">M2086*N2086/12</f>
        <v>1829.6901328333331</v>
      </c>
      <c r="P2086" s="289">
        <f t="shared" ref="P2086:P2097" si="950">O2086-K2086</f>
        <v>102.85240391666662</v>
      </c>
      <c r="Q2086" t="s">
        <v>7819</v>
      </c>
    </row>
    <row r="2087" spans="1:18" hidden="1">
      <c r="A2087" t="s">
        <v>158</v>
      </c>
      <c r="B2087" t="s">
        <v>2512</v>
      </c>
      <c r="C2087" s="224" t="s">
        <v>7842</v>
      </c>
      <c r="D2087" s="221">
        <v>336.13</v>
      </c>
      <c r="E2087" s="324">
        <v>42978</v>
      </c>
      <c r="F2087" s="1">
        <v>637500.65</v>
      </c>
      <c r="G2087" s="18">
        <v>3.1899999999999998E-2</v>
      </c>
      <c r="H2087" s="298">
        <v>1694.6899999999998</v>
      </c>
      <c r="I2087" s="10">
        <v>649594.13</v>
      </c>
      <c r="J2087" s="11">
        <f t="shared" si="945"/>
        <v>3.1899999999999998E-2</v>
      </c>
      <c r="K2087" s="30">
        <f t="shared" si="946"/>
        <v>1726.8377289166665</v>
      </c>
      <c r="L2087" s="29">
        <f t="shared" si="947"/>
        <v>32.147728916666665</v>
      </c>
      <c r="M2087" s="10">
        <f t="shared" si="948"/>
        <v>649594.13</v>
      </c>
      <c r="N2087" s="5">
        <f>VLOOKUP(CONCATENATE(A2087,"-6"),'Restated Depr'!$B$6:$G$7674,6,0)</f>
        <v>3.3799999999999997E-2</v>
      </c>
      <c r="O2087" s="29">
        <f t="shared" si="949"/>
        <v>1829.6901328333331</v>
      </c>
      <c r="P2087" s="29">
        <f t="shared" si="950"/>
        <v>102.85240391666662</v>
      </c>
      <c r="Q2087" t="s">
        <v>7819</v>
      </c>
    </row>
    <row r="2088" spans="1:18" hidden="1">
      <c r="A2088" t="s">
        <v>158</v>
      </c>
      <c r="B2088" t="s">
        <v>2513</v>
      </c>
      <c r="C2088" s="224" t="s">
        <v>7842</v>
      </c>
      <c r="D2088" s="221">
        <v>336.13</v>
      </c>
      <c r="E2088" s="324">
        <v>43008</v>
      </c>
      <c r="F2088" s="1">
        <v>643547.39</v>
      </c>
      <c r="G2088" s="18">
        <v>3.1899999999999998E-2</v>
      </c>
      <c r="H2088" s="298">
        <v>1710.76</v>
      </c>
      <c r="I2088" s="10">
        <v>649594.13</v>
      </c>
      <c r="J2088" s="11">
        <f t="shared" si="945"/>
        <v>3.1899999999999998E-2</v>
      </c>
      <c r="K2088" s="30">
        <f t="shared" si="946"/>
        <v>1726.8377289166665</v>
      </c>
      <c r="L2088" s="29">
        <f t="shared" si="947"/>
        <v>16.077728916666501</v>
      </c>
      <c r="M2088" s="10">
        <f t="shared" si="948"/>
        <v>649594.13</v>
      </c>
      <c r="N2088" s="5">
        <f>VLOOKUP(CONCATENATE(A2088,"-6"),'Restated Depr'!$B$6:$G$7674,6,0)</f>
        <v>3.3799999999999997E-2</v>
      </c>
      <c r="O2088" s="29">
        <f t="shared" si="949"/>
        <v>1829.6901328333331</v>
      </c>
      <c r="P2088" s="29">
        <f t="shared" si="950"/>
        <v>102.85240391666662</v>
      </c>
      <c r="Q2088" t="s">
        <v>7819</v>
      </c>
    </row>
    <row r="2089" spans="1:18" hidden="1">
      <c r="A2089" t="s">
        <v>158</v>
      </c>
      <c r="B2089" t="s">
        <v>2514</v>
      </c>
      <c r="C2089" s="224" t="s">
        <v>7842</v>
      </c>
      <c r="D2089" s="221">
        <v>336.13</v>
      </c>
      <c r="E2089" s="324">
        <v>43039</v>
      </c>
      <c r="F2089" s="1">
        <v>649594.13</v>
      </c>
      <c r="G2089" s="18">
        <v>3.1899999999999998E-2</v>
      </c>
      <c r="H2089" s="298">
        <v>1726.84</v>
      </c>
      <c r="I2089" s="10">
        <v>649594.13</v>
      </c>
      <c r="J2089" s="11">
        <f t="shared" si="945"/>
        <v>3.1899999999999998E-2</v>
      </c>
      <c r="K2089" s="30">
        <f t="shared" si="946"/>
        <v>1726.8377289166665</v>
      </c>
      <c r="L2089" s="29">
        <f t="shared" si="947"/>
        <v>-2.2710833334258496E-3</v>
      </c>
      <c r="M2089" s="10">
        <f t="shared" si="948"/>
        <v>649594.13</v>
      </c>
      <c r="N2089" s="5">
        <f>VLOOKUP(CONCATENATE(A2089,"-6"),'Restated Depr'!$B$6:$G$7674,6,0)</f>
        <v>3.3799999999999997E-2</v>
      </c>
      <c r="O2089" s="29">
        <f t="shared" si="949"/>
        <v>1829.6901328333331</v>
      </c>
      <c r="P2089" s="29">
        <f t="shared" si="950"/>
        <v>102.85240391666662</v>
      </c>
      <c r="Q2089" t="s">
        <v>7819</v>
      </c>
    </row>
    <row r="2090" spans="1:18" hidden="1">
      <c r="A2090" t="s">
        <v>158</v>
      </c>
      <c r="B2090" t="s">
        <v>2515</v>
      </c>
      <c r="C2090" s="224" t="s">
        <v>7842</v>
      </c>
      <c r="D2090" s="221">
        <v>336.13</v>
      </c>
      <c r="E2090" s="324">
        <v>43069</v>
      </c>
      <c r="F2090" s="1">
        <v>649594.13</v>
      </c>
      <c r="G2090" s="18">
        <v>3.1899999999999998E-2</v>
      </c>
      <c r="H2090" s="298">
        <v>1726.84</v>
      </c>
      <c r="I2090" s="10">
        <v>649594.13</v>
      </c>
      <c r="J2090" s="11">
        <f t="shared" si="945"/>
        <v>3.1899999999999998E-2</v>
      </c>
      <c r="K2090" s="30">
        <f t="shared" si="946"/>
        <v>1726.8377289166665</v>
      </c>
      <c r="L2090" s="29">
        <f t="shared" si="947"/>
        <v>-2.2710833334258496E-3</v>
      </c>
      <c r="M2090" s="10">
        <f t="shared" si="948"/>
        <v>649594.13</v>
      </c>
      <c r="N2090" s="5">
        <f>VLOOKUP(CONCATENATE(A2090,"-6"),'Restated Depr'!$B$6:$G$7674,6,0)</f>
        <v>3.3799999999999997E-2</v>
      </c>
      <c r="O2090" s="29">
        <f t="shared" si="949"/>
        <v>1829.6901328333331</v>
      </c>
      <c r="P2090" s="29">
        <f t="shared" si="950"/>
        <v>102.85240391666662</v>
      </c>
      <c r="Q2090" t="s">
        <v>7819</v>
      </c>
    </row>
    <row r="2091" spans="1:18" hidden="1">
      <c r="A2091" t="s">
        <v>158</v>
      </c>
      <c r="B2091" t="s">
        <v>2516</v>
      </c>
      <c r="C2091" s="224" t="s">
        <v>7842</v>
      </c>
      <c r="D2091" s="221">
        <v>336.13</v>
      </c>
      <c r="E2091" s="324">
        <v>43100</v>
      </c>
      <c r="F2091" s="1">
        <v>649594.13</v>
      </c>
      <c r="G2091" s="18">
        <v>3.27E-2</v>
      </c>
      <c r="H2091" s="298">
        <v>1770.14</v>
      </c>
      <c r="I2091" s="10">
        <v>649594.13</v>
      </c>
      <c r="J2091" s="11">
        <f t="shared" si="945"/>
        <v>3.27E-2</v>
      </c>
      <c r="K2091" s="30">
        <f t="shared" si="946"/>
        <v>1770.1440042500001</v>
      </c>
      <c r="L2091" s="29">
        <f t="shared" si="947"/>
        <v>4.0042499999799475E-3</v>
      </c>
      <c r="M2091" s="10">
        <f t="shared" si="948"/>
        <v>649594.13</v>
      </c>
      <c r="N2091" s="5">
        <f>VLOOKUP(CONCATENATE(A2091,"-6"),'Restated Depr'!$B$6:$G$7674,6,0)</f>
        <v>3.3799999999999997E-2</v>
      </c>
      <c r="O2091" s="29">
        <f t="shared" si="949"/>
        <v>1829.6901328333331</v>
      </c>
      <c r="P2091" s="29">
        <f t="shared" si="950"/>
        <v>59.546128583333029</v>
      </c>
      <c r="Q2091" t="s">
        <v>7819</v>
      </c>
    </row>
    <row r="2092" spans="1:18" hidden="1">
      <c r="A2092" t="s">
        <v>158</v>
      </c>
      <c r="B2092" t="s">
        <v>2517</v>
      </c>
      <c r="C2092" s="224" t="s">
        <v>7842</v>
      </c>
      <c r="D2092" s="221">
        <v>336.13</v>
      </c>
      <c r="E2092" s="324">
        <v>43131</v>
      </c>
      <c r="F2092" s="1">
        <v>649594.13</v>
      </c>
      <c r="G2092" s="5">
        <v>3.3799999999999997E-2</v>
      </c>
      <c r="H2092" s="298">
        <v>1829.6899999999998</v>
      </c>
      <c r="I2092" s="10">
        <v>649594.13</v>
      </c>
      <c r="J2092" s="11">
        <f t="shared" si="945"/>
        <v>3.3799999999999997E-2</v>
      </c>
      <c r="K2092" s="30">
        <f t="shared" si="946"/>
        <v>1829.6901328333331</v>
      </c>
      <c r="L2092" s="29">
        <f t="shared" si="947"/>
        <v>1.328333332821785E-4</v>
      </c>
      <c r="M2092" s="10">
        <f t="shared" si="948"/>
        <v>649594.13</v>
      </c>
      <c r="N2092" s="5">
        <f>VLOOKUP(CONCATENATE(A2092,"-6"),'Restated Depr'!$B$6:$G$7674,6,0)</f>
        <v>3.3799999999999997E-2</v>
      </c>
      <c r="O2092" s="29">
        <f t="shared" si="949"/>
        <v>1829.6901328333331</v>
      </c>
      <c r="P2092" s="29">
        <f t="shared" si="950"/>
        <v>0</v>
      </c>
      <c r="Q2092" t="s">
        <v>7819</v>
      </c>
    </row>
    <row r="2093" spans="1:18" hidden="1">
      <c r="A2093" t="s">
        <v>158</v>
      </c>
      <c r="B2093" t="s">
        <v>2518</v>
      </c>
      <c r="C2093" s="224" t="s">
        <v>7842</v>
      </c>
      <c r="D2093" s="221">
        <v>336.13</v>
      </c>
      <c r="E2093" s="324">
        <v>43159</v>
      </c>
      <c r="F2093" s="1">
        <v>649594.13</v>
      </c>
      <c r="G2093" s="5">
        <v>3.3799999999999997E-2</v>
      </c>
      <c r="H2093" s="298">
        <v>1829.6899999999998</v>
      </c>
      <c r="I2093" s="10">
        <v>649594.13</v>
      </c>
      <c r="J2093" s="11">
        <f t="shared" si="945"/>
        <v>3.3799999999999997E-2</v>
      </c>
      <c r="K2093" s="30">
        <f t="shared" si="946"/>
        <v>1829.6901328333331</v>
      </c>
      <c r="L2093" s="29">
        <f t="shared" si="947"/>
        <v>1.328333332821785E-4</v>
      </c>
      <c r="M2093" s="10">
        <f t="shared" si="948"/>
        <v>649594.13</v>
      </c>
      <c r="N2093" s="5">
        <f>VLOOKUP(CONCATENATE(A2093,"-6"),'Restated Depr'!$B$6:$G$7674,6,0)</f>
        <v>3.3799999999999997E-2</v>
      </c>
      <c r="O2093" s="29">
        <f t="shared" si="949"/>
        <v>1829.6901328333331</v>
      </c>
      <c r="P2093" s="29">
        <f t="shared" si="950"/>
        <v>0</v>
      </c>
      <c r="Q2093" t="s">
        <v>7819</v>
      </c>
    </row>
    <row r="2094" spans="1:18" hidden="1">
      <c r="A2094" t="s">
        <v>158</v>
      </c>
      <c r="B2094" t="s">
        <v>2519</v>
      </c>
      <c r="C2094" s="224" t="s">
        <v>7842</v>
      </c>
      <c r="D2094" s="221">
        <v>336.13</v>
      </c>
      <c r="E2094" s="324">
        <v>43190</v>
      </c>
      <c r="F2094" s="1">
        <v>649594.13</v>
      </c>
      <c r="G2094" s="5">
        <v>3.3799999999999997E-2</v>
      </c>
      <c r="H2094" s="298">
        <v>1829.6899999999998</v>
      </c>
      <c r="I2094" s="10">
        <v>649594.13</v>
      </c>
      <c r="J2094" s="11">
        <f t="shared" si="945"/>
        <v>3.3799999999999997E-2</v>
      </c>
      <c r="K2094" s="30">
        <f t="shared" si="946"/>
        <v>1829.6901328333331</v>
      </c>
      <c r="L2094" s="29">
        <f t="shared" si="947"/>
        <v>1.328333332821785E-4</v>
      </c>
      <c r="M2094" s="10">
        <f t="shared" si="948"/>
        <v>649594.13</v>
      </c>
      <c r="N2094" s="5">
        <f>VLOOKUP(CONCATENATE(A2094,"-6"),'Restated Depr'!$B$6:$G$7674,6,0)</f>
        <v>3.3799999999999997E-2</v>
      </c>
      <c r="O2094" s="29">
        <f t="shared" si="949"/>
        <v>1829.6901328333331</v>
      </c>
      <c r="P2094" s="29">
        <f t="shared" si="950"/>
        <v>0</v>
      </c>
      <c r="Q2094" t="s">
        <v>7819</v>
      </c>
    </row>
    <row r="2095" spans="1:18" hidden="1">
      <c r="A2095" t="s">
        <v>158</v>
      </c>
      <c r="B2095" t="s">
        <v>2520</v>
      </c>
      <c r="C2095" s="224" t="s">
        <v>7842</v>
      </c>
      <c r="D2095" s="221">
        <v>336.13</v>
      </c>
      <c r="E2095" s="324">
        <v>43220</v>
      </c>
      <c r="F2095" s="1">
        <v>649594.13</v>
      </c>
      <c r="G2095" s="5">
        <v>3.3799999999999997E-2</v>
      </c>
      <c r="H2095" s="298">
        <v>1829.6899999999998</v>
      </c>
      <c r="I2095" s="10">
        <v>649594.13</v>
      </c>
      <c r="J2095" s="11">
        <f t="shared" si="945"/>
        <v>3.3799999999999997E-2</v>
      </c>
      <c r="K2095" s="30">
        <f t="shared" si="946"/>
        <v>1829.6901328333331</v>
      </c>
      <c r="L2095" s="29">
        <f t="shared" si="947"/>
        <v>1.328333332821785E-4</v>
      </c>
      <c r="M2095" s="10">
        <f t="shared" si="948"/>
        <v>649594.13</v>
      </c>
      <c r="N2095" s="5">
        <f>VLOOKUP(CONCATENATE(A2095,"-6"),'Restated Depr'!$B$6:$G$7674,6,0)</f>
        <v>3.3799999999999997E-2</v>
      </c>
      <c r="O2095" s="29">
        <f t="shared" si="949"/>
        <v>1829.6901328333331</v>
      </c>
      <c r="P2095" s="29">
        <f t="shared" si="950"/>
        <v>0</v>
      </c>
      <c r="Q2095" t="s">
        <v>7819</v>
      </c>
    </row>
    <row r="2096" spans="1:18" hidden="1">
      <c r="A2096" t="s">
        <v>158</v>
      </c>
      <c r="B2096" t="s">
        <v>2521</v>
      </c>
      <c r="C2096" s="224" t="s">
        <v>7842</v>
      </c>
      <c r="D2096" s="221">
        <v>336.13</v>
      </c>
      <c r="E2096" s="324">
        <v>43251</v>
      </c>
      <c r="F2096" s="1">
        <v>649594.13</v>
      </c>
      <c r="G2096" s="5">
        <v>3.3799999999999997E-2</v>
      </c>
      <c r="H2096" s="298">
        <v>1829.6899999999998</v>
      </c>
      <c r="I2096" s="10">
        <v>649594.13</v>
      </c>
      <c r="J2096" s="11">
        <f t="shared" si="945"/>
        <v>3.3799999999999997E-2</v>
      </c>
      <c r="K2096" s="30">
        <f t="shared" si="946"/>
        <v>1829.6901328333331</v>
      </c>
      <c r="L2096" s="29">
        <f t="shared" si="947"/>
        <v>1.328333332821785E-4</v>
      </c>
      <c r="M2096" s="10">
        <f t="shared" si="948"/>
        <v>649594.13</v>
      </c>
      <c r="N2096" s="5">
        <f>VLOOKUP(CONCATENATE(A2096,"-6"),'Restated Depr'!$B$6:$G$7674,6,0)</f>
        <v>3.3799999999999997E-2</v>
      </c>
      <c r="O2096" s="29">
        <f t="shared" si="949"/>
        <v>1829.6901328333331</v>
      </c>
      <c r="P2096" s="29">
        <f t="shared" si="950"/>
        <v>0</v>
      </c>
      <c r="Q2096" t="s">
        <v>7819</v>
      </c>
    </row>
    <row r="2097" spans="1:18" hidden="1">
      <c r="A2097" t="s">
        <v>158</v>
      </c>
      <c r="B2097" t="s">
        <v>2522</v>
      </c>
      <c r="C2097" s="224" t="s">
        <v>7842</v>
      </c>
      <c r="D2097" s="221">
        <v>336.13</v>
      </c>
      <c r="E2097" s="324">
        <v>43281</v>
      </c>
      <c r="F2097" s="1">
        <v>649594.13</v>
      </c>
      <c r="G2097" s="5">
        <v>3.3799999999999997E-2</v>
      </c>
      <c r="H2097" s="298">
        <v>1829.6899999999998</v>
      </c>
      <c r="I2097" s="10">
        <v>649594.13</v>
      </c>
      <c r="J2097" s="11">
        <f t="shared" si="945"/>
        <v>3.3799999999999997E-2</v>
      </c>
      <c r="K2097" s="30">
        <f t="shared" si="946"/>
        <v>1829.6901328333331</v>
      </c>
      <c r="L2097" s="29">
        <f t="shared" si="947"/>
        <v>1.328333332821785E-4</v>
      </c>
      <c r="M2097" s="10">
        <f t="shared" si="948"/>
        <v>649594.13</v>
      </c>
      <c r="N2097" s="5">
        <f>VLOOKUP(CONCATENATE(A2097,"-6"),'Restated Depr'!$B$6:$G$7674,6,0)</f>
        <v>3.3799999999999997E-2</v>
      </c>
      <c r="O2097" s="29">
        <f t="shared" si="949"/>
        <v>1829.6901328333331</v>
      </c>
      <c r="P2097" s="29">
        <f t="shared" si="950"/>
        <v>0</v>
      </c>
      <c r="Q2097" t="s">
        <v>7819</v>
      </c>
      <c r="R2097" s="5"/>
    </row>
    <row r="2098" spans="1:18" ht="15.75" hidden="1" thickBot="1">
      <c r="A2098" t="s">
        <v>158</v>
      </c>
      <c r="C2098" s="224" t="s">
        <v>638</v>
      </c>
      <c r="D2098" s="22"/>
      <c r="E2098" s="323" t="s">
        <v>606</v>
      </c>
      <c r="F2098" s="1"/>
      <c r="G2098" s="5"/>
      <c r="H2098" s="310">
        <f>SUM(H2086:H2097)</f>
        <v>21302.1</v>
      </c>
      <c r="I2098" s="10"/>
      <c r="J2098" s="10"/>
      <c r="K2098" s="32">
        <f>SUM(K2086:K2097)</f>
        <v>21382.473445833333</v>
      </c>
      <c r="L2098" s="28">
        <f>SUM(L2086:L2097)</f>
        <v>80.373445833332653</v>
      </c>
      <c r="M2098" s="10"/>
      <c r="N2098" s="5"/>
      <c r="O2098" s="28">
        <f>SUM(O2086:O2097)</f>
        <v>21956.281593999996</v>
      </c>
      <c r="P2098" s="28">
        <f>SUM(P2086:P2097)</f>
        <v>573.80814816666611</v>
      </c>
    </row>
    <row r="2099" spans="1:18" hidden="1">
      <c r="A2099" t="s">
        <v>159</v>
      </c>
      <c r="B2099" t="s">
        <v>2523</v>
      </c>
      <c r="C2099" s="224" t="s">
        <v>7842</v>
      </c>
      <c r="D2099" s="221">
        <v>336.14</v>
      </c>
      <c r="E2099" s="324">
        <v>42947</v>
      </c>
      <c r="F2099" s="9">
        <v>157935.07</v>
      </c>
      <c r="G2099" s="18">
        <v>3.1899999999999998E-2</v>
      </c>
      <c r="H2099" s="299">
        <v>419.84</v>
      </c>
      <c r="I2099" s="15">
        <v>158966.87</v>
      </c>
      <c r="J2099" s="11">
        <f t="shared" ref="J2099:J2110" si="951">G2099</f>
        <v>3.1899999999999998E-2</v>
      </c>
      <c r="K2099" s="31">
        <f t="shared" ref="K2099:K2110" si="952">I2099*J2099/12</f>
        <v>422.58692941666664</v>
      </c>
      <c r="L2099" s="289">
        <f t="shared" ref="L2099:L2110" si="953">K2099-H2099</f>
        <v>2.74692941666666</v>
      </c>
      <c r="M2099" s="15">
        <f t="shared" ref="M2099:M2110" si="954">I2099</f>
        <v>158966.87</v>
      </c>
      <c r="N2099" s="5">
        <f>VLOOKUP(CONCATENATE(A2099,"-6"),'Restated Depr'!$B$6:$G$7674,6,0)</f>
        <v>3.3799999999999997E-2</v>
      </c>
      <c r="O2099" s="289">
        <f t="shared" ref="O2099:O2110" si="955">M2099*N2099/12</f>
        <v>447.75668383333328</v>
      </c>
      <c r="P2099" s="289">
        <f t="shared" ref="P2099:P2110" si="956">O2099-K2099</f>
        <v>25.169754416666649</v>
      </c>
      <c r="Q2099" t="s">
        <v>7819</v>
      </c>
    </row>
    <row r="2100" spans="1:18" hidden="1">
      <c r="A2100" t="s">
        <v>159</v>
      </c>
      <c r="B2100" t="s">
        <v>2524</v>
      </c>
      <c r="C2100" s="224" t="s">
        <v>7842</v>
      </c>
      <c r="D2100" s="221">
        <v>336.14</v>
      </c>
      <c r="E2100" s="324">
        <v>42978</v>
      </c>
      <c r="F2100" s="1">
        <v>157935.07</v>
      </c>
      <c r="G2100" s="18">
        <v>3.1899999999999998E-2</v>
      </c>
      <c r="H2100" s="298">
        <v>419.84</v>
      </c>
      <c r="I2100" s="10">
        <v>158966.87</v>
      </c>
      <c r="J2100" s="11">
        <f t="shared" si="951"/>
        <v>3.1899999999999998E-2</v>
      </c>
      <c r="K2100" s="30">
        <f t="shared" si="952"/>
        <v>422.58692941666664</v>
      </c>
      <c r="L2100" s="29">
        <f t="shared" si="953"/>
        <v>2.74692941666666</v>
      </c>
      <c r="M2100" s="10">
        <f t="shared" si="954"/>
        <v>158966.87</v>
      </c>
      <c r="N2100" s="5">
        <f>VLOOKUP(CONCATENATE(A2100,"-6"),'Restated Depr'!$B$6:$G$7674,6,0)</f>
        <v>3.3799999999999997E-2</v>
      </c>
      <c r="O2100" s="29">
        <f t="shared" si="955"/>
        <v>447.75668383333328</v>
      </c>
      <c r="P2100" s="29">
        <f t="shared" si="956"/>
        <v>25.169754416666649</v>
      </c>
      <c r="Q2100" t="s">
        <v>7819</v>
      </c>
    </row>
    <row r="2101" spans="1:18" hidden="1">
      <c r="A2101" t="s">
        <v>159</v>
      </c>
      <c r="B2101" t="s">
        <v>2525</v>
      </c>
      <c r="C2101" s="224" t="s">
        <v>7842</v>
      </c>
      <c r="D2101" s="221">
        <v>336.14</v>
      </c>
      <c r="E2101" s="324">
        <v>43008</v>
      </c>
      <c r="F2101" s="1">
        <v>158450.35999999999</v>
      </c>
      <c r="G2101" s="18">
        <v>3.1899999999999998E-2</v>
      </c>
      <c r="H2101" s="298">
        <v>421.21</v>
      </c>
      <c r="I2101" s="10">
        <v>158966.87</v>
      </c>
      <c r="J2101" s="11">
        <f t="shared" si="951"/>
        <v>3.1899999999999998E-2</v>
      </c>
      <c r="K2101" s="30">
        <f t="shared" si="952"/>
        <v>422.58692941666664</v>
      </c>
      <c r="L2101" s="29">
        <f t="shared" si="953"/>
        <v>1.3769294166666555</v>
      </c>
      <c r="M2101" s="10">
        <f t="shared" si="954"/>
        <v>158966.87</v>
      </c>
      <c r="N2101" s="5">
        <f>VLOOKUP(CONCATENATE(A2101,"-6"),'Restated Depr'!$B$6:$G$7674,6,0)</f>
        <v>3.3799999999999997E-2</v>
      </c>
      <c r="O2101" s="29">
        <f t="shared" si="955"/>
        <v>447.75668383333328</v>
      </c>
      <c r="P2101" s="29">
        <f t="shared" si="956"/>
        <v>25.169754416666649</v>
      </c>
      <c r="Q2101" t="s">
        <v>7819</v>
      </c>
    </row>
    <row r="2102" spans="1:18" hidden="1">
      <c r="A2102" t="s">
        <v>159</v>
      </c>
      <c r="B2102" t="s">
        <v>2526</v>
      </c>
      <c r="C2102" s="224" t="s">
        <v>7842</v>
      </c>
      <c r="D2102" s="221">
        <v>336.14</v>
      </c>
      <c r="E2102" s="324">
        <v>43039</v>
      </c>
      <c r="F2102" s="1">
        <v>158966.26</v>
      </c>
      <c r="G2102" s="18">
        <v>3.1899999999999998E-2</v>
      </c>
      <c r="H2102" s="298">
        <v>422.59</v>
      </c>
      <c r="I2102" s="10">
        <v>158966.87</v>
      </c>
      <c r="J2102" s="11">
        <f t="shared" si="951"/>
        <v>3.1899999999999998E-2</v>
      </c>
      <c r="K2102" s="30">
        <f t="shared" si="952"/>
        <v>422.58692941666664</v>
      </c>
      <c r="L2102" s="29">
        <f t="shared" si="953"/>
        <v>-3.0705833333399823E-3</v>
      </c>
      <c r="M2102" s="10">
        <f t="shared" si="954"/>
        <v>158966.87</v>
      </c>
      <c r="N2102" s="5">
        <f>VLOOKUP(CONCATENATE(A2102,"-6"),'Restated Depr'!$B$6:$G$7674,6,0)</f>
        <v>3.3799999999999997E-2</v>
      </c>
      <c r="O2102" s="29">
        <f t="shared" si="955"/>
        <v>447.75668383333328</v>
      </c>
      <c r="P2102" s="29">
        <f t="shared" si="956"/>
        <v>25.169754416666649</v>
      </c>
      <c r="Q2102" t="s">
        <v>7819</v>
      </c>
    </row>
    <row r="2103" spans="1:18" hidden="1">
      <c r="A2103" t="s">
        <v>159</v>
      </c>
      <c r="B2103" t="s">
        <v>2527</v>
      </c>
      <c r="C2103" s="224" t="s">
        <v>7842</v>
      </c>
      <c r="D2103" s="221">
        <v>336.14</v>
      </c>
      <c r="E2103" s="324">
        <v>43069</v>
      </c>
      <c r="F2103" s="1">
        <v>158966.87</v>
      </c>
      <c r="G2103" s="18">
        <v>3.1899999999999998E-2</v>
      </c>
      <c r="H2103" s="298">
        <v>422.59</v>
      </c>
      <c r="I2103" s="10">
        <v>158966.87</v>
      </c>
      <c r="J2103" s="11">
        <f t="shared" si="951"/>
        <v>3.1899999999999998E-2</v>
      </c>
      <c r="K2103" s="30">
        <f t="shared" si="952"/>
        <v>422.58692941666664</v>
      </c>
      <c r="L2103" s="29">
        <f t="shared" si="953"/>
        <v>-3.0705833333399823E-3</v>
      </c>
      <c r="M2103" s="10">
        <f t="shared" si="954"/>
        <v>158966.87</v>
      </c>
      <c r="N2103" s="5">
        <f>VLOOKUP(CONCATENATE(A2103,"-6"),'Restated Depr'!$B$6:$G$7674,6,0)</f>
        <v>3.3799999999999997E-2</v>
      </c>
      <c r="O2103" s="29">
        <f t="shared" si="955"/>
        <v>447.75668383333328</v>
      </c>
      <c r="P2103" s="29">
        <f t="shared" si="956"/>
        <v>25.169754416666649</v>
      </c>
      <c r="Q2103" t="s">
        <v>7819</v>
      </c>
    </row>
    <row r="2104" spans="1:18" hidden="1">
      <c r="A2104" t="s">
        <v>159</v>
      </c>
      <c r="B2104" t="s">
        <v>2528</v>
      </c>
      <c r="C2104" s="224" t="s">
        <v>7842</v>
      </c>
      <c r="D2104" s="221">
        <v>336.14</v>
      </c>
      <c r="E2104" s="324">
        <v>43100</v>
      </c>
      <c r="F2104" s="1">
        <v>158966.87</v>
      </c>
      <c r="G2104" s="18">
        <v>3.27E-2</v>
      </c>
      <c r="H2104" s="298">
        <v>433.18</v>
      </c>
      <c r="I2104" s="10">
        <v>158966.87</v>
      </c>
      <c r="J2104" s="11">
        <f t="shared" si="951"/>
        <v>3.27E-2</v>
      </c>
      <c r="K2104" s="30">
        <f t="shared" si="952"/>
        <v>433.18472075</v>
      </c>
      <c r="L2104" s="29">
        <f t="shared" si="953"/>
        <v>4.7207499999899483E-3</v>
      </c>
      <c r="M2104" s="10">
        <f t="shared" si="954"/>
        <v>158966.87</v>
      </c>
      <c r="N2104" s="5">
        <f>VLOOKUP(CONCATENATE(A2104,"-6"),'Restated Depr'!$B$6:$G$7674,6,0)</f>
        <v>3.3799999999999997E-2</v>
      </c>
      <c r="O2104" s="29">
        <f t="shared" si="955"/>
        <v>447.75668383333328</v>
      </c>
      <c r="P2104" s="29">
        <f t="shared" si="956"/>
        <v>14.571963083333287</v>
      </c>
      <c r="Q2104" t="s">
        <v>7819</v>
      </c>
    </row>
    <row r="2105" spans="1:18" hidden="1">
      <c r="A2105" t="s">
        <v>159</v>
      </c>
      <c r="B2105" t="s">
        <v>2529</v>
      </c>
      <c r="C2105" s="224" t="s">
        <v>7842</v>
      </c>
      <c r="D2105" s="221">
        <v>336.14</v>
      </c>
      <c r="E2105" s="324">
        <v>43131</v>
      </c>
      <c r="F2105" s="1">
        <v>158966.87</v>
      </c>
      <c r="G2105" s="5">
        <v>3.3799999999999997E-2</v>
      </c>
      <c r="H2105" s="298">
        <v>447.75999999999993</v>
      </c>
      <c r="I2105" s="10">
        <v>158966.87</v>
      </c>
      <c r="J2105" s="11">
        <f t="shared" si="951"/>
        <v>3.3799999999999997E-2</v>
      </c>
      <c r="K2105" s="30">
        <f t="shared" si="952"/>
        <v>447.75668383333328</v>
      </c>
      <c r="L2105" s="29">
        <f t="shared" si="953"/>
        <v>-3.3161666666501333E-3</v>
      </c>
      <c r="M2105" s="10">
        <f t="shared" si="954"/>
        <v>158966.87</v>
      </c>
      <c r="N2105" s="5">
        <f>VLOOKUP(CONCATENATE(A2105,"-6"),'Restated Depr'!$B$6:$G$7674,6,0)</f>
        <v>3.3799999999999997E-2</v>
      </c>
      <c r="O2105" s="29">
        <f t="shared" si="955"/>
        <v>447.75668383333328</v>
      </c>
      <c r="P2105" s="29">
        <f t="shared" si="956"/>
        <v>0</v>
      </c>
      <c r="Q2105" t="s">
        <v>7819</v>
      </c>
    </row>
    <row r="2106" spans="1:18" hidden="1">
      <c r="A2106" t="s">
        <v>159</v>
      </c>
      <c r="B2106" t="s">
        <v>2530</v>
      </c>
      <c r="C2106" s="224" t="s">
        <v>7842</v>
      </c>
      <c r="D2106" s="221">
        <v>336.14</v>
      </c>
      <c r="E2106" s="324">
        <v>43159</v>
      </c>
      <c r="F2106" s="1">
        <v>158966.87</v>
      </c>
      <c r="G2106" s="5">
        <v>3.3799999999999997E-2</v>
      </c>
      <c r="H2106" s="298">
        <v>447.75999999999993</v>
      </c>
      <c r="I2106" s="10">
        <v>158966.87</v>
      </c>
      <c r="J2106" s="11">
        <f t="shared" si="951"/>
        <v>3.3799999999999997E-2</v>
      </c>
      <c r="K2106" s="30">
        <f t="shared" si="952"/>
        <v>447.75668383333328</v>
      </c>
      <c r="L2106" s="29">
        <f t="shared" si="953"/>
        <v>-3.3161666666501333E-3</v>
      </c>
      <c r="M2106" s="10">
        <f t="shared" si="954"/>
        <v>158966.87</v>
      </c>
      <c r="N2106" s="5">
        <f>VLOOKUP(CONCATENATE(A2106,"-6"),'Restated Depr'!$B$6:$G$7674,6,0)</f>
        <v>3.3799999999999997E-2</v>
      </c>
      <c r="O2106" s="29">
        <f t="shared" si="955"/>
        <v>447.75668383333328</v>
      </c>
      <c r="P2106" s="29">
        <f t="shared" si="956"/>
        <v>0</v>
      </c>
      <c r="Q2106" t="s">
        <v>7819</v>
      </c>
    </row>
    <row r="2107" spans="1:18" hidden="1">
      <c r="A2107" t="s">
        <v>159</v>
      </c>
      <c r="B2107" t="s">
        <v>2531</v>
      </c>
      <c r="C2107" s="224" t="s">
        <v>7842</v>
      </c>
      <c r="D2107" s="221">
        <v>336.14</v>
      </c>
      <c r="E2107" s="324">
        <v>43190</v>
      </c>
      <c r="F2107" s="1">
        <v>158966.87</v>
      </c>
      <c r="G2107" s="5">
        <v>3.3799999999999997E-2</v>
      </c>
      <c r="H2107" s="298">
        <v>447.75999999999993</v>
      </c>
      <c r="I2107" s="10">
        <v>158966.87</v>
      </c>
      <c r="J2107" s="11">
        <f t="shared" si="951"/>
        <v>3.3799999999999997E-2</v>
      </c>
      <c r="K2107" s="30">
        <f t="shared" si="952"/>
        <v>447.75668383333328</v>
      </c>
      <c r="L2107" s="29">
        <f t="shared" si="953"/>
        <v>-3.3161666666501333E-3</v>
      </c>
      <c r="M2107" s="10">
        <f t="shared" si="954"/>
        <v>158966.87</v>
      </c>
      <c r="N2107" s="5">
        <f>VLOOKUP(CONCATENATE(A2107,"-6"),'Restated Depr'!$B$6:$G$7674,6,0)</f>
        <v>3.3799999999999997E-2</v>
      </c>
      <c r="O2107" s="29">
        <f t="shared" si="955"/>
        <v>447.75668383333328</v>
      </c>
      <c r="P2107" s="29">
        <f t="shared" si="956"/>
        <v>0</v>
      </c>
      <c r="Q2107" t="s">
        <v>7819</v>
      </c>
    </row>
    <row r="2108" spans="1:18" hidden="1">
      <c r="A2108" t="s">
        <v>159</v>
      </c>
      <c r="B2108" t="s">
        <v>2532</v>
      </c>
      <c r="C2108" s="224" t="s">
        <v>7842</v>
      </c>
      <c r="D2108" s="221">
        <v>336.14</v>
      </c>
      <c r="E2108" s="324">
        <v>43220</v>
      </c>
      <c r="F2108" s="1">
        <v>158966.87</v>
      </c>
      <c r="G2108" s="5">
        <v>3.3799999999999997E-2</v>
      </c>
      <c r="H2108" s="298">
        <v>447.75999999999993</v>
      </c>
      <c r="I2108" s="10">
        <v>158966.87</v>
      </c>
      <c r="J2108" s="11">
        <f t="shared" si="951"/>
        <v>3.3799999999999997E-2</v>
      </c>
      <c r="K2108" s="30">
        <f t="shared" si="952"/>
        <v>447.75668383333328</v>
      </c>
      <c r="L2108" s="29">
        <f t="shared" si="953"/>
        <v>-3.3161666666501333E-3</v>
      </c>
      <c r="M2108" s="10">
        <f t="shared" si="954"/>
        <v>158966.87</v>
      </c>
      <c r="N2108" s="5">
        <f>VLOOKUP(CONCATENATE(A2108,"-6"),'Restated Depr'!$B$6:$G$7674,6,0)</f>
        <v>3.3799999999999997E-2</v>
      </c>
      <c r="O2108" s="29">
        <f t="shared" si="955"/>
        <v>447.75668383333328</v>
      </c>
      <c r="P2108" s="29">
        <f t="shared" si="956"/>
        <v>0</v>
      </c>
      <c r="Q2108" t="s">
        <v>7819</v>
      </c>
    </row>
    <row r="2109" spans="1:18" hidden="1">
      <c r="A2109" t="s">
        <v>159</v>
      </c>
      <c r="B2109" t="s">
        <v>2533</v>
      </c>
      <c r="C2109" s="224" t="s">
        <v>7842</v>
      </c>
      <c r="D2109" s="221">
        <v>336.14</v>
      </c>
      <c r="E2109" s="324">
        <v>43251</v>
      </c>
      <c r="F2109" s="1">
        <v>158966.87</v>
      </c>
      <c r="G2109" s="5">
        <v>3.3799999999999997E-2</v>
      </c>
      <c r="H2109" s="298">
        <v>447.75999999999993</v>
      </c>
      <c r="I2109" s="10">
        <v>158966.87</v>
      </c>
      <c r="J2109" s="11">
        <f t="shared" si="951"/>
        <v>3.3799999999999997E-2</v>
      </c>
      <c r="K2109" s="30">
        <f t="shared" si="952"/>
        <v>447.75668383333328</v>
      </c>
      <c r="L2109" s="29">
        <f t="shared" si="953"/>
        <v>-3.3161666666501333E-3</v>
      </c>
      <c r="M2109" s="10">
        <f t="shared" si="954"/>
        <v>158966.87</v>
      </c>
      <c r="N2109" s="5">
        <f>VLOOKUP(CONCATENATE(A2109,"-6"),'Restated Depr'!$B$6:$G$7674,6,0)</f>
        <v>3.3799999999999997E-2</v>
      </c>
      <c r="O2109" s="29">
        <f t="shared" si="955"/>
        <v>447.75668383333328</v>
      </c>
      <c r="P2109" s="29">
        <f t="shared" si="956"/>
        <v>0</v>
      </c>
      <c r="Q2109" t="s">
        <v>7819</v>
      </c>
    </row>
    <row r="2110" spans="1:18" hidden="1">
      <c r="A2110" t="s">
        <v>159</v>
      </c>
      <c r="B2110" t="s">
        <v>2534</v>
      </c>
      <c r="C2110" s="224" t="s">
        <v>7842</v>
      </c>
      <c r="D2110" s="221">
        <v>336.14</v>
      </c>
      <c r="E2110" s="324">
        <v>43281</v>
      </c>
      <c r="F2110" s="1">
        <v>158966.87</v>
      </c>
      <c r="G2110" s="5">
        <v>3.3799999999999997E-2</v>
      </c>
      <c r="H2110" s="298">
        <v>447.75999999999993</v>
      </c>
      <c r="I2110" s="10">
        <v>158966.87</v>
      </c>
      <c r="J2110" s="11">
        <f t="shared" si="951"/>
        <v>3.3799999999999997E-2</v>
      </c>
      <c r="K2110" s="30">
        <f t="shared" si="952"/>
        <v>447.75668383333328</v>
      </c>
      <c r="L2110" s="29">
        <f t="shared" si="953"/>
        <v>-3.3161666666501333E-3</v>
      </c>
      <c r="M2110" s="10">
        <f t="shared" si="954"/>
        <v>158966.87</v>
      </c>
      <c r="N2110" s="5">
        <f>VLOOKUP(CONCATENATE(A2110,"-6"),'Restated Depr'!$B$6:$G$7674,6,0)</f>
        <v>3.3799999999999997E-2</v>
      </c>
      <c r="O2110" s="29">
        <f t="shared" si="955"/>
        <v>447.75668383333328</v>
      </c>
      <c r="P2110" s="29">
        <f t="shared" si="956"/>
        <v>0</v>
      </c>
      <c r="Q2110" t="s">
        <v>7819</v>
      </c>
      <c r="R2110" s="5"/>
    </row>
    <row r="2111" spans="1:18" ht="15.75" hidden="1" thickBot="1">
      <c r="A2111" t="s">
        <v>159</v>
      </c>
      <c r="C2111" s="224" t="s">
        <v>638</v>
      </c>
      <c r="D2111" s="22"/>
      <c r="E2111" s="323" t="s">
        <v>606</v>
      </c>
      <c r="F2111" s="1"/>
      <c r="G2111" s="5"/>
      <c r="H2111" s="310">
        <f>SUM(H2099:H2110)</f>
        <v>5225.8099999999995</v>
      </c>
      <c r="I2111" s="10"/>
      <c r="J2111" s="10"/>
      <c r="K2111" s="32">
        <f>SUM(K2099:K2110)</f>
        <v>5232.6594708333332</v>
      </c>
      <c r="L2111" s="28">
        <f>SUM(L2099:L2110)</f>
        <v>6.8494708333333847</v>
      </c>
      <c r="M2111" s="10"/>
      <c r="N2111" s="5"/>
      <c r="O2111" s="28">
        <f>SUM(O2099:O2110)</f>
        <v>5373.0802059999996</v>
      </c>
      <c r="P2111" s="28">
        <f>SUM(P2099:P2110)</f>
        <v>140.42073516666653</v>
      </c>
    </row>
    <row r="2112" spans="1:18" hidden="1">
      <c r="A2112" s="17" t="s">
        <v>160</v>
      </c>
      <c r="B2112" t="s">
        <v>7719</v>
      </c>
      <c r="C2112" s="224" t="s">
        <v>7842</v>
      </c>
      <c r="D2112" s="222">
        <v>336.12</v>
      </c>
      <c r="E2112" s="324">
        <v>42947</v>
      </c>
      <c r="F2112" s="9">
        <v>2648181.67</v>
      </c>
      <c r="G2112" s="18">
        <v>0</v>
      </c>
      <c r="H2112" s="299">
        <v>0</v>
      </c>
      <c r="I2112" s="15">
        <v>2648181.67</v>
      </c>
      <c r="J2112" s="11">
        <f t="shared" ref="J2112:J2123" si="957">G2112</f>
        <v>0</v>
      </c>
      <c r="K2112" s="31">
        <f t="shared" ref="K2112:K2123" si="958">I2112*J2112/12</f>
        <v>0</v>
      </c>
      <c r="L2112" s="289">
        <f t="shared" ref="L2112:L2123" si="959">K2112-H2112</f>
        <v>0</v>
      </c>
      <c r="M2112" s="15">
        <f t="shared" ref="M2112:M2123" si="960">I2112</f>
        <v>2648181.67</v>
      </c>
      <c r="N2112" s="5">
        <f>VLOOKUP(CONCATENATE(A2112,"-6"),'Restated Depr'!$B$6:$G$7674,6,0)</f>
        <v>2.53E-2</v>
      </c>
      <c r="O2112" s="289">
        <f t="shared" ref="O2112:O2123" si="961">M2112*N2112/12</f>
        <v>5583.249687583334</v>
      </c>
      <c r="P2112" s="289">
        <f t="shared" ref="P2112:P2123" si="962">O2112-K2112</f>
        <v>5583.249687583334</v>
      </c>
      <c r="Q2112" t="s">
        <v>7819</v>
      </c>
    </row>
    <row r="2113" spans="1:18" hidden="1">
      <c r="A2113" s="17" t="s">
        <v>160</v>
      </c>
      <c r="B2113" t="s">
        <v>7720</v>
      </c>
      <c r="C2113" s="224" t="s">
        <v>7842</v>
      </c>
      <c r="D2113" s="222">
        <v>336.12</v>
      </c>
      <c r="E2113" s="324">
        <v>42978</v>
      </c>
      <c r="F2113" s="1">
        <v>2648181.67</v>
      </c>
      <c r="G2113" s="18">
        <v>0</v>
      </c>
      <c r="H2113" s="298">
        <v>0</v>
      </c>
      <c r="I2113" s="10">
        <v>2648181.67</v>
      </c>
      <c r="J2113" s="11">
        <f t="shared" si="957"/>
        <v>0</v>
      </c>
      <c r="K2113" s="30">
        <f t="shared" si="958"/>
        <v>0</v>
      </c>
      <c r="L2113" s="29">
        <f t="shared" si="959"/>
        <v>0</v>
      </c>
      <c r="M2113" s="10">
        <f t="shared" si="960"/>
        <v>2648181.67</v>
      </c>
      <c r="N2113" s="5">
        <f>VLOOKUP(CONCATENATE(A2113,"-6"),'Restated Depr'!$B$6:$G$7674,6,0)</f>
        <v>2.53E-2</v>
      </c>
      <c r="O2113" s="29">
        <f t="shared" si="961"/>
        <v>5583.249687583334</v>
      </c>
      <c r="P2113" s="29">
        <f t="shared" si="962"/>
        <v>5583.249687583334</v>
      </c>
      <c r="Q2113" t="s">
        <v>7819</v>
      </c>
    </row>
    <row r="2114" spans="1:18" hidden="1">
      <c r="A2114" s="17" t="s">
        <v>160</v>
      </c>
      <c r="B2114" t="s">
        <v>7721</v>
      </c>
      <c r="C2114" s="224" t="s">
        <v>7842</v>
      </c>
      <c r="D2114" s="222">
        <v>336.12</v>
      </c>
      <c r="E2114" s="324">
        <v>43008</v>
      </c>
      <c r="F2114" s="1">
        <v>2648181.67</v>
      </c>
      <c r="G2114" s="18">
        <v>0</v>
      </c>
      <c r="H2114" s="298">
        <v>0</v>
      </c>
      <c r="I2114" s="10">
        <v>2648181.67</v>
      </c>
      <c r="J2114" s="11">
        <f t="shared" si="957"/>
        <v>0</v>
      </c>
      <c r="K2114" s="30">
        <f t="shared" si="958"/>
        <v>0</v>
      </c>
      <c r="L2114" s="29">
        <f t="shared" si="959"/>
        <v>0</v>
      </c>
      <c r="M2114" s="10">
        <f t="shared" si="960"/>
        <v>2648181.67</v>
      </c>
      <c r="N2114" s="5">
        <f>VLOOKUP(CONCATENATE(A2114,"-6"),'Restated Depr'!$B$6:$G$7674,6,0)</f>
        <v>2.53E-2</v>
      </c>
      <c r="O2114" s="29">
        <f t="shared" si="961"/>
        <v>5583.249687583334</v>
      </c>
      <c r="P2114" s="29">
        <f t="shared" si="962"/>
        <v>5583.249687583334</v>
      </c>
      <c r="Q2114" t="s">
        <v>7819</v>
      </c>
    </row>
    <row r="2115" spans="1:18" hidden="1">
      <c r="A2115" s="17" t="s">
        <v>160</v>
      </c>
      <c r="B2115" t="s">
        <v>7722</v>
      </c>
      <c r="C2115" s="224" t="s">
        <v>7842</v>
      </c>
      <c r="D2115" s="222">
        <v>336.12</v>
      </c>
      <c r="E2115" s="324">
        <v>43039</v>
      </c>
      <c r="F2115" s="1">
        <v>2648181.67</v>
      </c>
      <c r="G2115" s="18">
        <v>0</v>
      </c>
      <c r="H2115" s="298">
        <v>0</v>
      </c>
      <c r="I2115" s="10">
        <v>2648181.67</v>
      </c>
      <c r="J2115" s="11">
        <f t="shared" si="957"/>
        <v>0</v>
      </c>
      <c r="K2115" s="30">
        <f t="shared" si="958"/>
        <v>0</v>
      </c>
      <c r="L2115" s="29">
        <f t="shared" si="959"/>
        <v>0</v>
      </c>
      <c r="M2115" s="10">
        <f t="shared" si="960"/>
        <v>2648181.67</v>
      </c>
      <c r="N2115" s="5">
        <f>VLOOKUP(CONCATENATE(A2115,"-6"),'Restated Depr'!$B$6:$G$7674,6,0)</f>
        <v>2.53E-2</v>
      </c>
      <c r="O2115" s="29">
        <f t="shared" si="961"/>
        <v>5583.249687583334</v>
      </c>
      <c r="P2115" s="29">
        <f t="shared" si="962"/>
        <v>5583.249687583334</v>
      </c>
      <c r="Q2115" t="s">
        <v>7819</v>
      </c>
    </row>
    <row r="2116" spans="1:18" hidden="1">
      <c r="A2116" s="17" t="s">
        <v>160</v>
      </c>
      <c r="B2116" t="s">
        <v>7723</v>
      </c>
      <c r="C2116" s="224" t="s">
        <v>7842</v>
      </c>
      <c r="D2116" s="222">
        <v>336.12</v>
      </c>
      <c r="E2116" s="324">
        <v>43069</v>
      </c>
      <c r="F2116" s="1">
        <v>2648181.67</v>
      </c>
      <c r="G2116" s="18">
        <v>0</v>
      </c>
      <c r="H2116" s="298">
        <v>0</v>
      </c>
      <c r="I2116" s="10">
        <v>2648181.67</v>
      </c>
      <c r="J2116" s="11">
        <f t="shared" si="957"/>
        <v>0</v>
      </c>
      <c r="K2116" s="30">
        <f t="shared" si="958"/>
        <v>0</v>
      </c>
      <c r="L2116" s="29">
        <f t="shared" si="959"/>
        <v>0</v>
      </c>
      <c r="M2116" s="10">
        <f t="shared" si="960"/>
        <v>2648181.67</v>
      </c>
      <c r="N2116" s="5">
        <f>VLOOKUP(CONCATENATE(A2116,"-6"),'Restated Depr'!$B$6:$G$7674,6,0)</f>
        <v>2.53E-2</v>
      </c>
      <c r="O2116" s="29">
        <f t="shared" si="961"/>
        <v>5583.249687583334</v>
      </c>
      <c r="P2116" s="29">
        <f t="shared" si="962"/>
        <v>5583.249687583334</v>
      </c>
      <c r="Q2116" t="s">
        <v>7819</v>
      </c>
    </row>
    <row r="2117" spans="1:18" hidden="1">
      <c r="A2117" s="17" t="s">
        <v>160</v>
      </c>
      <c r="B2117" s="17" t="s">
        <v>2535</v>
      </c>
      <c r="C2117" s="227" t="s">
        <v>7842</v>
      </c>
      <c r="D2117" s="222">
        <v>336.12</v>
      </c>
      <c r="E2117" s="329">
        <v>43100</v>
      </c>
      <c r="F2117" s="1">
        <v>2648181.67</v>
      </c>
      <c r="G2117" s="18">
        <v>1.06E-2</v>
      </c>
      <c r="H2117" s="298">
        <v>2339.23</v>
      </c>
      <c r="I2117" s="10">
        <v>2648181.67</v>
      </c>
      <c r="J2117" s="11">
        <f t="shared" si="957"/>
        <v>1.06E-2</v>
      </c>
      <c r="K2117" s="30">
        <f t="shared" si="958"/>
        <v>2339.2271418333335</v>
      </c>
      <c r="L2117" s="29">
        <f t="shared" si="959"/>
        <v>-2.8581666665559169E-3</v>
      </c>
      <c r="M2117" s="10">
        <f t="shared" si="960"/>
        <v>2648181.67</v>
      </c>
      <c r="N2117" s="5">
        <f>VLOOKUP(CONCATENATE(A2117,"-6"),'Restated Depr'!$B$6:$G$7674,6,0)</f>
        <v>2.53E-2</v>
      </c>
      <c r="O2117" s="29">
        <f t="shared" si="961"/>
        <v>5583.249687583334</v>
      </c>
      <c r="P2117" s="29">
        <f t="shared" si="962"/>
        <v>3244.0225457500005</v>
      </c>
      <c r="Q2117" t="s">
        <v>7819</v>
      </c>
    </row>
    <row r="2118" spans="1:18" hidden="1">
      <c r="A2118" s="17" t="s">
        <v>160</v>
      </c>
      <c r="B2118" t="s">
        <v>2536</v>
      </c>
      <c r="C2118" s="227" t="s">
        <v>7842</v>
      </c>
      <c r="D2118" s="221">
        <v>336.12</v>
      </c>
      <c r="E2118" s="324">
        <v>43131</v>
      </c>
      <c r="F2118" s="1">
        <v>2648181.67</v>
      </c>
      <c r="G2118" s="5">
        <v>2.53E-2</v>
      </c>
      <c r="H2118" s="298">
        <v>5583.25</v>
      </c>
      <c r="I2118" s="10">
        <v>2648181.67</v>
      </c>
      <c r="J2118" s="11">
        <f t="shared" si="957"/>
        <v>2.53E-2</v>
      </c>
      <c r="K2118" s="30">
        <f t="shared" si="958"/>
        <v>5583.249687583334</v>
      </c>
      <c r="L2118" s="29">
        <f t="shared" si="959"/>
        <v>-3.1241666601999896E-4</v>
      </c>
      <c r="M2118" s="10">
        <f t="shared" si="960"/>
        <v>2648181.67</v>
      </c>
      <c r="N2118" s="5">
        <f>VLOOKUP(CONCATENATE(A2118,"-6"),'Restated Depr'!$B$6:$G$7674,6,0)</f>
        <v>2.53E-2</v>
      </c>
      <c r="O2118" s="29">
        <f t="shared" si="961"/>
        <v>5583.249687583334</v>
      </c>
      <c r="P2118" s="29">
        <f t="shared" si="962"/>
        <v>0</v>
      </c>
      <c r="Q2118" t="s">
        <v>7819</v>
      </c>
    </row>
    <row r="2119" spans="1:18" hidden="1">
      <c r="A2119" s="17" t="s">
        <v>160</v>
      </c>
      <c r="B2119" t="s">
        <v>2537</v>
      </c>
      <c r="C2119" s="227" t="s">
        <v>7842</v>
      </c>
      <c r="D2119" s="221">
        <v>336.12</v>
      </c>
      <c r="E2119" s="324">
        <v>43159</v>
      </c>
      <c r="F2119" s="1">
        <v>2648181.67</v>
      </c>
      <c r="G2119" s="5">
        <v>2.53E-2</v>
      </c>
      <c r="H2119" s="298">
        <v>5583.25</v>
      </c>
      <c r="I2119" s="10">
        <v>2648181.67</v>
      </c>
      <c r="J2119" s="11">
        <f t="shared" si="957"/>
        <v>2.53E-2</v>
      </c>
      <c r="K2119" s="30">
        <f t="shared" si="958"/>
        <v>5583.249687583334</v>
      </c>
      <c r="L2119" s="29">
        <f t="shared" si="959"/>
        <v>-3.1241666601999896E-4</v>
      </c>
      <c r="M2119" s="10">
        <f t="shared" si="960"/>
        <v>2648181.67</v>
      </c>
      <c r="N2119" s="5">
        <f>VLOOKUP(CONCATENATE(A2119,"-6"),'Restated Depr'!$B$6:$G$7674,6,0)</f>
        <v>2.53E-2</v>
      </c>
      <c r="O2119" s="29">
        <f t="shared" si="961"/>
        <v>5583.249687583334</v>
      </c>
      <c r="P2119" s="29">
        <f t="shared" si="962"/>
        <v>0</v>
      </c>
      <c r="Q2119" t="s">
        <v>7819</v>
      </c>
    </row>
    <row r="2120" spans="1:18" hidden="1">
      <c r="A2120" s="17" t="s">
        <v>160</v>
      </c>
      <c r="B2120" t="s">
        <v>2538</v>
      </c>
      <c r="C2120" s="227" t="s">
        <v>7842</v>
      </c>
      <c r="D2120" s="221">
        <v>336.12</v>
      </c>
      <c r="E2120" s="324">
        <v>43190</v>
      </c>
      <c r="F2120" s="1">
        <v>2648181.67</v>
      </c>
      <c r="G2120" s="5">
        <v>2.53E-2</v>
      </c>
      <c r="H2120" s="298">
        <v>5583.25</v>
      </c>
      <c r="I2120" s="10">
        <v>2648181.67</v>
      </c>
      <c r="J2120" s="11">
        <f t="shared" si="957"/>
        <v>2.53E-2</v>
      </c>
      <c r="K2120" s="30">
        <f t="shared" si="958"/>
        <v>5583.249687583334</v>
      </c>
      <c r="L2120" s="29">
        <f t="shared" si="959"/>
        <v>-3.1241666601999896E-4</v>
      </c>
      <c r="M2120" s="10">
        <f t="shared" si="960"/>
        <v>2648181.67</v>
      </c>
      <c r="N2120" s="5">
        <f>VLOOKUP(CONCATENATE(A2120,"-6"),'Restated Depr'!$B$6:$G$7674,6,0)</f>
        <v>2.53E-2</v>
      </c>
      <c r="O2120" s="29">
        <f t="shared" si="961"/>
        <v>5583.249687583334</v>
      </c>
      <c r="P2120" s="29">
        <f t="shared" si="962"/>
        <v>0</v>
      </c>
      <c r="Q2120" t="s">
        <v>7819</v>
      </c>
    </row>
    <row r="2121" spans="1:18" hidden="1">
      <c r="A2121" s="17" t="s">
        <v>160</v>
      </c>
      <c r="B2121" t="s">
        <v>2539</v>
      </c>
      <c r="C2121" s="227" t="s">
        <v>7842</v>
      </c>
      <c r="D2121" s="221">
        <v>336.12</v>
      </c>
      <c r="E2121" s="324">
        <v>43220</v>
      </c>
      <c r="F2121" s="1">
        <v>2648181.67</v>
      </c>
      <c r="G2121" s="5">
        <v>2.53E-2</v>
      </c>
      <c r="H2121" s="298">
        <v>5583.25</v>
      </c>
      <c r="I2121" s="10">
        <v>2648181.67</v>
      </c>
      <c r="J2121" s="11">
        <f t="shared" si="957"/>
        <v>2.53E-2</v>
      </c>
      <c r="K2121" s="30">
        <f t="shared" si="958"/>
        <v>5583.249687583334</v>
      </c>
      <c r="L2121" s="29">
        <f t="shared" si="959"/>
        <v>-3.1241666601999896E-4</v>
      </c>
      <c r="M2121" s="10">
        <f t="shared" si="960"/>
        <v>2648181.67</v>
      </c>
      <c r="N2121" s="5">
        <f>VLOOKUP(CONCATENATE(A2121,"-6"),'Restated Depr'!$B$6:$G$7674,6,0)</f>
        <v>2.53E-2</v>
      </c>
      <c r="O2121" s="29">
        <f t="shared" si="961"/>
        <v>5583.249687583334</v>
      </c>
      <c r="P2121" s="29">
        <f t="shared" si="962"/>
        <v>0</v>
      </c>
      <c r="Q2121" t="s">
        <v>7819</v>
      </c>
    </row>
    <row r="2122" spans="1:18" hidden="1">
      <c r="A2122" s="17" t="s">
        <v>160</v>
      </c>
      <c r="B2122" t="s">
        <v>2540</v>
      </c>
      <c r="C2122" s="227" t="s">
        <v>7842</v>
      </c>
      <c r="D2122" s="221">
        <v>336.12</v>
      </c>
      <c r="E2122" s="324">
        <v>43251</v>
      </c>
      <c r="F2122" s="1">
        <v>2648181.67</v>
      </c>
      <c r="G2122" s="5">
        <v>2.53E-2</v>
      </c>
      <c r="H2122" s="298">
        <v>5583.25</v>
      </c>
      <c r="I2122" s="10">
        <v>2648181.67</v>
      </c>
      <c r="J2122" s="11">
        <f t="shared" si="957"/>
        <v>2.53E-2</v>
      </c>
      <c r="K2122" s="30">
        <f t="shared" si="958"/>
        <v>5583.249687583334</v>
      </c>
      <c r="L2122" s="29">
        <f t="shared" si="959"/>
        <v>-3.1241666601999896E-4</v>
      </c>
      <c r="M2122" s="10">
        <f t="shared" si="960"/>
        <v>2648181.67</v>
      </c>
      <c r="N2122" s="5">
        <f>VLOOKUP(CONCATENATE(A2122,"-6"),'Restated Depr'!$B$6:$G$7674,6,0)</f>
        <v>2.53E-2</v>
      </c>
      <c r="O2122" s="29">
        <f t="shared" si="961"/>
        <v>5583.249687583334</v>
      </c>
      <c r="P2122" s="29">
        <f t="shared" si="962"/>
        <v>0</v>
      </c>
      <c r="Q2122" t="s">
        <v>7819</v>
      </c>
    </row>
    <row r="2123" spans="1:18" hidden="1">
      <c r="A2123" s="17" t="s">
        <v>160</v>
      </c>
      <c r="B2123" t="s">
        <v>2541</v>
      </c>
      <c r="C2123" s="227" t="s">
        <v>7842</v>
      </c>
      <c r="D2123" s="221">
        <v>336.12</v>
      </c>
      <c r="E2123" s="324">
        <v>43281</v>
      </c>
      <c r="F2123" s="1">
        <v>2648181.67</v>
      </c>
      <c r="G2123" s="5">
        <v>2.53E-2</v>
      </c>
      <c r="H2123" s="298">
        <v>5583.25</v>
      </c>
      <c r="I2123" s="10">
        <v>2648181.67</v>
      </c>
      <c r="J2123" s="11">
        <f t="shared" si="957"/>
        <v>2.53E-2</v>
      </c>
      <c r="K2123" s="30">
        <f t="shared" si="958"/>
        <v>5583.249687583334</v>
      </c>
      <c r="L2123" s="29">
        <f t="shared" si="959"/>
        <v>-3.1241666601999896E-4</v>
      </c>
      <c r="M2123" s="10">
        <f t="shared" si="960"/>
        <v>2648181.67</v>
      </c>
      <c r="N2123" s="5">
        <f>VLOOKUP(CONCATENATE(A2123,"-6"),'Restated Depr'!$B$6:$G$7674,6,0)</f>
        <v>2.53E-2</v>
      </c>
      <c r="O2123" s="29">
        <f t="shared" si="961"/>
        <v>5583.249687583334</v>
      </c>
      <c r="P2123" s="29">
        <f t="shared" si="962"/>
        <v>0</v>
      </c>
      <c r="Q2123" t="s">
        <v>7819</v>
      </c>
      <c r="R2123" s="5"/>
    </row>
    <row r="2124" spans="1:18" ht="15.75" hidden="1" thickBot="1">
      <c r="A2124" s="17" t="s">
        <v>160</v>
      </c>
      <c r="C2124" s="224" t="s">
        <v>638</v>
      </c>
      <c r="D2124" s="22"/>
      <c r="E2124" s="323" t="s">
        <v>606</v>
      </c>
      <c r="F2124" s="1"/>
      <c r="G2124" s="5"/>
      <c r="H2124" s="310">
        <f>SUM(H2112:H2123)</f>
        <v>35838.729999999996</v>
      </c>
      <c r="I2124" s="10"/>
      <c r="J2124" s="10"/>
      <c r="K2124" s="32">
        <f>SUM(K2112:K2123)</f>
        <v>35838.725267333342</v>
      </c>
      <c r="L2124" s="28">
        <f>SUM(L2112:L2123)</f>
        <v>-4.7326666626759106E-3</v>
      </c>
      <c r="M2124" s="10"/>
      <c r="N2124" s="5"/>
      <c r="O2124" s="28">
        <f>SUM(O2112:O2123)</f>
        <v>66998.99625099999</v>
      </c>
      <c r="P2124" s="28">
        <f>SUM(P2112:P2123)</f>
        <v>31160.270983666673</v>
      </c>
    </row>
    <row r="2125" spans="1:18" hidden="1">
      <c r="A2125" t="s">
        <v>161</v>
      </c>
      <c r="B2125" t="s">
        <v>2542</v>
      </c>
      <c r="C2125" s="224" t="s">
        <v>7842</v>
      </c>
      <c r="D2125" s="221">
        <v>340.1</v>
      </c>
      <c r="E2125" s="324">
        <v>42947</v>
      </c>
      <c r="F2125" s="9">
        <v>221928.75</v>
      </c>
      <c r="G2125" s="18">
        <v>3.8199999999999998E-2</v>
      </c>
      <c r="H2125" s="299">
        <v>706.46999999999991</v>
      </c>
      <c r="I2125" s="15">
        <v>221928.75</v>
      </c>
      <c r="J2125" s="11">
        <f t="shared" ref="J2125:J2136" si="963">G2125</f>
        <v>3.8199999999999998E-2</v>
      </c>
      <c r="K2125" s="31">
        <f t="shared" ref="K2125:K2136" si="964">I2125*J2125/12</f>
        <v>706.47318749999988</v>
      </c>
      <c r="L2125" s="289">
        <f t="shared" ref="L2125:L2136" si="965">K2125-H2125</f>
        <v>3.1874999999672582E-3</v>
      </c>
      <c r="M2125" s="15">
        <f t="shared" ref="M2125:M2136" si="966">I2125</f>
        <v>221928.75</v>
      </c>
      <c r="N2125" s="5">
        <f>VLOOKUP(CONCATENATE(A2125,"-6"),'Restated Depr'!$B$6:$G$7674,6,0)</f>
        <v>1.17E-2</v>
      </c>
      <c r="O2125" s="289">
        <f t="shared" ref="O2125:O2136" si="967">M2125*N2125/12</f>
        <v>216.38053124999999</v>
      </c>
      <c r="P2125" s="289">
        <f t="shared" ref="P2125:P2136" si="968">O2125-K2125</f>
        <v>-490.09265624999989</v>
      </c>
      <c r="Q2125" t="s">
        <v>7819</v>
      </c>
    </row>
    <row r="2126" spans="1:18" hidden="1">
      <c r="A2126" t="s">
        <v>161</v>
      </c>
      <c r="B2126" t="s">
        <v>2543</v>
      </c>
      <c r="C2126" s="224" t="s">
        <v>7842</v>
      </c>
      <c r="D2126" s="221">
        <v>340.1</v>
      </c>
      <c r="E2126" s="324">
        <v>42978</v>
      </c>
      <c r="F2126" s="1">
        <v>221928.75</v>
      </c>
      <c r="G2126" s="18">
        <v>3.8199999999999998E-2</v>
      </c>
      <c r="H2126" s="298">
        <v>706.46999999999991</v>
      </c>
      <c r="I2126" s="10">
        <v>221928.75</v>
      </c>
      <c r="J2126" s="11">
        <f t="shared" si="963"/>
        <v>3.8199999999999998E-2</v>
      </c>
      <c r="K2126" s="30">
        <f t="shared" si="964"/>
        <v>706.47318749999988</v>
      </c>
      <c r="L2126" s="29">
        <f t="shared" si="965"/>
        <v>3.1874999999672582E-3</v>
      </c>
      <c r="M2126" s="10">
        <f t="shared" si="966"/>
        <v>221928.75</v>
      </c>
      <c r="N2126" s="5">
        <f>VLOOKUP(CONCATENATE(A2126,"-6"),'Restated Depr'!$B$6:$G$7674,6,0)</f>
        <v>1.17E-2</v>
      </c>
      <c r="O2126" s="29">
        <f t="shared" si="967"/>
        <v>216.38053124999999</v>
      </c>
      <c r="P2126" s="29">
        <f t="shared" si="968"/>
        <v>-490.09265624999989</v>
      </c>
      <c r="Q2126" t="s">
        <v>7819</v>
      </c>
    </row>
    <row r="2127" spans="1:18" hidden="1">
      <c r="A2127" t="s">
        <v>161</v>
      </c>
      <c r="B2127" t="s">
        <v>2544</v>
      </c>
      <c r="C2127" s="224" t="s">
        <v>7842</v>
      </c>
      <c r="D2127" s="221">
        <v>340.1</v>
      </c>
      <c r="E2127" s="324">
        <v>43008</v>
      </c>
      <c r="F2127" s="1">
        <v>221928.75</v>
      </c>
      <c r="G2127" s="18">
        <v>3.8199999999999998E-2</v>
      </c>
      <c r="H2127" s="298">
        <v>706.46999999999991</v>
      </c>
      <c r="I2127" s="10">
        <v>221928.75</v>
      </c>
      <c r="J2127" s="11">
        <f t="shared" si="963"/>
        <v>3.8199999999999998E-2</v>
      </c>
      <c r="K2127" s="30">
        <f t="shared" si="964"/>
        <v>706.47318749999988</v>
      </c>
      <c r="L2127" s="29">
        <f t="shared" si="965"/>
        <v>3.1874999999672582E-3</v>
      </c>
      <c r="M2127" s="10">
        <f t="shared" si="966"/>
        <v>221928.75</v>
      </c>
      <c r="N2127" s="5">
        <f>VLOOKUP(CONCATENATE(A2127,"-6"),'Restated Depr'!$B$6:$G$7674,6,0)</f>
        <v>1.17E-2</v>
      </c>
      <c r="O2127" s="29">
        <f t="shared" si="967"/>
        <v>216.38053124999999</v>
      </c>
      <c r="P2127" s="29">
        <f t="shared" si="968"/>
        <v>-490.09265624999989</v>
      </c>
      <c r="Q2127" t="s">
        <v>7819</v>
      </c>
    </row>
    <row r="2128" spans="1:18" hidden="1">
      <c r="A2128" t="s">
        <v>161</v>
      </c>
      <c r="B2128" t="s">
        <v>2545</v>
      </c>
      <c r="C2128" s="224" t="s">
        <v>7842</v>
      </c>
      <c r="D2128" s="221">
        <v>340.1</v>
      </c>
      <c r="E2128" s="324">
        <v>43039</v>
      </c>
      <c r="F2128" s="1">
        <v>221928.75</v>
      </c>
      <c r="G2128" s="18">
        <v>3.8199999999999998E-2</v>
      </c>
      <c r="H2128" s="298">
        <v>706.46999999999991</v>
      </c>
      <c r="I2128" s="10">
        <v>221928.75</v>
      </c>
      <c r="J2128" s="11">
        <f t="shared" si="963"/>
        <v>3.8199999999999998E-2</v>
      </c>
      <c r="K2128" s="30">
        <f t="shared" si="964"/>
        <v>706.47318749999988</v>
      </c>
      <c r="L2128" s="29">
        <f t="shared" si="965"/>
        <v>3.1874999999672582E-3</v>
      </c>
      <c r="M2128" s="10">
        <f t="shared" si="966"/>
        <v>221928.75</v>
      </c>
      <c r="N2128" s="5">
        <f>VLOOKUP(CONCATENATE(A2128,"-6"),'Restated Depr'!$B$6:$G$7674,6,0)</f>
        <v>1.17E-2</v>
      </c>
      <c r="O2128" s="29">
        <f t="shared" si="967"/>
        <v>216.38053124999999</v>
      </c>
      <c r="P2128" s="29">
        <f t="shared" si="968"/>
        <v>-490.09265624999989</v>
      </c>
      <c r="Q2128" t="s">
        <v>7819</v>
      </c>
    </row>
    <row r="2129" spans="1:18" hidden="1">
      <c r="A2129" t="s">
        <v>161</v>
      </c>
      <c r="B2129" t="s">
        <v>2546</v>
      </c>
      <c r="C2129" s="224" t="s">
        <v>7842</v>
      </c>
      <c r="D2129" s="221">
        <v>340.1</v>
      </c>
      <c r="E2129" s="324">
        <v>43069</v>
      </c>
      <c r="F2129" s="1">
        <v>221928.75</v>
      </c>
      <c r="G2129" s="18">
        <v>3.8199999999999998E-2</v>
      </c>
      <c r="H2129" s="298">
        <v>706.46999999999991</v>
      </c>
      <c r="I2129" s="10">
        <v>221928.75</v>
      </c>
      <c r="J2129" s="11">
        <f t="shared" si="963"/>
        <v>3.8199999999999998E-2</v>
      </c>
      <c r="K2129" s="30">
        <f t="shared" si="964"/>
        <v>706.47318749999988</v>
      </c>
      <c r="L2129" s="29">
        <f t="shared" si="965"/>
        <v>3.1874999999672582E-3</v>
      </c>
      <c r="M2129" s="10">
        <f t="shared" si="966"/>
        <v>221928.75</v>
      </c>
      <c r="N2129" s="5">
        <f>VLOOKUP(CONCATENATE(A2129,"-6"),'Restated Depr'!$B$6:$G$7674,6,0)</f>
        <v>1.17E-2</v>
      </c>
      <c r="O2129" s="29">
        <f t="shared" si="967"/>
        <v>216.38053124999999</v>
      </c>
      <c r="P2129" s="29">
        <f t="shared" si="968"/>
        <v>-490.09265624999989</v>
      </c>
      <c r="Q2129" t="s">
        <v>7819</v>
      </c>
    </row>
    <row r="2130" spans="1:18" hidden="1">
      <c r="A2130" t="s">
        <v>161</v>
      </c>
      <c r="B2130" t="s">
        <v>2547</v>
      </c>
      <c r="C2130" s="224" t="s">
        <v>7842</v>
      </c>
      <c r="D2130" s="221">
        <v>340.1</v>
      </c>
      <c r="E2130" s="324">
        <v>43100</v>
      </c>
      <c r="F2130" s="1">
        <v>221928.75</v>
      </c>
      <c r="G2130" s="18">
        <v>2.7099999999999999E-2</v>
      </c>
      <c r="H2130" s="298">
        <v>501.19</v>
      </c>
      <c r="I2130" s="10">
        <v>221928.75</v>
      </c>
      <c r="J2130" s="11">
        <f t="shared" si="963"/>
        <v>2.7099999999999999E-2</v>
      </c>
      <c r="K2130" s="30">
        <f t="shared" si="964"/>
        <v>501.18909374999998</v>
      </c>
      <c r="L2130" s="29">
        <f t="shared" si="965"/>
        <v>-9.0625000001409717E-4</v>
      </c>
      <c r="M2130" s="10">
        <f t="shared" si="966"/>
        <v>221928.75</v>
      </c>
      <c r="N2130" s="5">
        <f>VLOOKUP(CONCATENATE(A2130,"-6"),'Restated Depr'!$B$6:$G$7674,6,0)</f>
        <v>1.17E-2</v>
      </c>
      <c r="O2130" s="29">
        <f t="shared" si="967"/>
        <v>216.38053124999999</v>
      </c>
      <c r="P2130" s="29">
        <f t="shared" si="968"/>
        <v>-284.80856249999999</v>
      </c>
      <c r="Q2130" t="s">
        <v>7819</v>
      </c>
    </row>
    <row r="2131" spans="1:18" hidden="1">
      <c r="A2131" t="s">
        <v>161</v>
      </c>
      <c r="B2131" t="s">
        <v>2548</v>
      </c>
      <c r="C2131" s="224" t="s">
        <v>7842</v>
      </c>
      <c r="D2131" s="221">
        <v>340.1</v>
      </c>
      <c r="E2131" s="324">
        <v>43131</v>
      </c>
      <c r="F2131" s="1">
        <v>221928.75</v>
      </c>
      <c r="G2131" s="5">
        <v>1.17E-2</v>
      </c>
      <c r="H2131" s="298">
        <v>216.38</v>
      </c>
      <c r="I2131" s="10">
        <v>221928.75</v>
      </c>
      <c r="J2131" s="11">
        <f t="shared" si="963"/>
        <v>1.17E-2</v>
      </c>
      <c r="K2131" s="30">
        <f t="shared" si="964"/>
        <v>216.38053124999999</v>
      </c>
      <c r="L2131" s="29">
        <f t="shared" si="965"/>
        <v>5.3124999999454303E-4</v>
      </c>
      <c r="M2131" s="10">
        <f t="shared" si="966"/>
        <v>221928.75</v>
      </c>
      <c r="N2131" s="5">
        <f>VLOOKUP(CONCATENATE(A2131,"-6"),'Restated Depr'!$B$6:$G$7674,6,0)</f>
        <v>1.17E-2</v>
      </c>
      <c r="O2131" s="29">
        <f t="shared" si="967"/>
        <v>216.38053124999999</v>
      </c>
      <c r="P2131" s="29">
        <f t="shared" si="968"/>
        <v>0</v>
      </c>
      <c r="Q2131" t="s">
        <v>7819</v>
      </c>
    </row>
    <row r="2132" spans="1:18" hidden="1">
      <c r="A2132" t="s">
        <v>161</v>
      </c>
      <c r="B2132" t="s">
        <v>2549</v>
      </c>
      <c r="C2132" s="224" t="s">
        <v>7842</v>
      </c>
      <c r="D2132" s="221">
        <v>340.1</v>
      </c>
      <c r="E2132" s="324">
        <v>43159</v>
      </c>
      <c r="F2132" s="1">
        <v>221928.75</v>
      </c>
      <c r="G2132" s="5">
        <v>1.17E-2</v>
      </c>
      <c r="H2132" s="298">
        <v>216.38</v>
      </c>
      <c r="I2132" s="10">
        <v>221928.75</v>
      </c>
      <c r="J2132" s="11">
        <f t="shared" si="963"/>
        <v>1.17E-2</v>
      </c>
      <c r="K2132" s="30">
        <f t="shared" si="964"/>
        <v>216.38053124999999</v>
      </c>
      <c r="L2132" s="29">
        <f t="shared" si="965"/>
        <v>5.3124999999454303E-4</v>
      </c>
      <c r="M2132" s="10">
        <f t="shared" si="966"/>
        <v>221928.75</v>
      </c>
      <c r="N2132" s="5">
        <f>VLOOKUP(CONCATENATE(A2132,"-6"),'Restated Depr'!$B$6:$G$7674,6,0)</f>
        <v>1.17E-2</v>
      </c>
      <c r="O2132" s="29">
        <f t="shared" si="967"/>
        <v>216.38053124999999</v>
      </c>
      <c r="P2132" s="29">
        <f t="shared" si="968"/>
        <v>0</v>
      </c>
      <c r="Q2132" t="s">
        <v>7819</v>
      </c>
    </row>
    <row r="2133" spans="1:18" hidden="1">
      <c r="A2133" t="s">
        <v>161</v>
      </c>
      <c r="B2133" t="s">
        <v>2550</v>
      </c>
      <c r="C2133" s="224" t="s">
        <v>7842</v>
      </c>
      <c r="D2133" s="221">
        <v>340.1</v>
      </c>
      <c r="E2133" s="324">
        <v>43190</v>
      </c>
      <c r="F2133" s="1">
        <v>221928.75</v>
      </c>
      <c r="G2133" s="5">
        <v>1.17E-2</v>
      </c>
      <c r="H2133" s="298">
        <v>216.38</v>
      </c>
      <c r="I2133" s="10">
        <v>221928.75</v>
      </c>
      <c r="J2133" s="11">
        <f t="shared" si="963"/>
        <v>1.17E-2</v>
      </c>
      <c r="K2133" s="30">
        <f t="shared" si="964"/>
        <v>216.38053124999999</v>
      </c>
      <c r="L2133" s="29">
        <f t="shared" si="965"/>
        <v>5.3124999999454303E-4</v>
      </c>
      <c r="M2133" s="10">
        <f t="shared" si="966"/>
        <v>221928.75</v>
      </c>
      <c r="N2133" s="5">
        <f>VLOOKUP(CONCATENATE(A2133,"-6"),'Restated Depr'!$B$6:$G$7674,6,0)</f>
        <v>1.17E-2</v>
      </c>
      <c r="O2133" s="29">
        <f t="shared" si="967"/>
        <v>216.38053124999999</v>
      </c>
      <c r="P2133" s="29">
        <f t="shared" si="968"/>
        <v>0</v>
      </c>
      <c r="Q2133" t="s">
        <v>7819</v>
      </c>
    </row>
    <row r="2134" spans="1:18" hidden="1">
      <c r="A2134" t="s">
        <v>161</v>
      </c>
      <c r="B2134" t="s">
        <v>2551</v>
      </c>
      <c r="C2134" s="224" t="s">
        <v>7842</v>
      </c>
      <c r="D2134" s="221">
        <v>340.1</v>
      </c>
      <c r="E2134" s="324">
        <v>43220</v>
      </c>
      <c r="F2134" s="1">
        <v>221928.75</v>
      </c>
      <c r="G2134" s="5">
        <v>1.17E-2</v>
      </c>
      <c r="H2134" s="298">
        <v>216.38</v>
      </c>
      <c r="I2134" s="10">
        <v>221928.75</v>
      </c>
      <c r="J2134" s="11">
        <f t="shared" si="963"/>
        <v>1.17E-2</v>
      </c>
      <c r="K2134" s="30">
        <f t="shared" si="964"/>
        <v>216.38053124999999</v>
      </c>
      <c r="L2134" s="29">
        <f t="shared" si="965"/>
        <v>5.3124999999454303E-4</v>
      </c>
      <c r="M2134" s="10">
        <f t="shared" si="966"/>
        <v>221928.75</v>
      </c>
      <c r="N2134" s="5">
        <f>VLOOKUP(CONCATENATE(A2134,"-6"),'Restated Depr'!$B$6:$G$7674,6,0)</f>
        <v>1.17E-2</v>
      </c>
      <c r="O2134" s="29">
        <f t="shared" si="967"/>
        <v>216.38053124999999</v>
      </c>
      <c r="P2134" s="29">
        <f t="shared" si="968"/>
        <v>0</v>
      </c>
      <c r="Q2134" t="s">
        <v>7819</v>
      </c>
    </row>
    <row r="2135" spans="1:18" hidden="1">
      <c r="A2135" t="s">
        <v>161</v>
      </c>
      <c r="B2135" t="s">
        <v>2552</v>
      </c>
      <c r="C2135" s="224" t="s">
        <v>7842</v>
      </c>
      <c r="D2135" s="221">
        <v>340.1</v>
      </c>
      <c r="E2135" s="324">
        <v>43251</v>
      </c>
      <c r="F2135" s="1">
        <v>221928.75</v>
      </c>
      <c r="G2135" s="5">
        <v>1.17E-2</v>
      </c>
      <c r="H2135" s="298">
        <v>216.38</v>
      </c>
      <c r="I2135" s="10">
        <v>221928.75</v>
      </c>
      <c r="J2135" s="11">
        <f t="shared" si="963"/>
        <v>1.17E-2</v>
      </c>
      <c r="K2135" s="30">
        <f t="shared" si="964"/>
        <v>216.38053124999999</v>
      </c>
      <c r="L2135" s="29">
        <f t="shared" si="965"/>
        <v>5.3124999999454303E-4</v>
      </c>
      <c r="M2135" s="10">
        <f t="shared" si="966"/>
        <v>221928.75</v>
      </c>
      <c r="N2135" s="5">
        <f>VLOOKUP(CONCATENATE(A2135,"-6"),'Restated Depr'!$B$6:$G$7674,6,0)</f>
        <v>1.17E-2</v>
      </c>
      <c r="O2135" s="29">
        <f t="shared" si="967"/>
        <v>216.38053124999999</v>
      </c>
      <c r="P2135" s="29">
        <f t="shared" si="968"/>
        <v>0</v>
      </c>
      <c r="Q2135" t="s">
        <v>7819</v>
      </c>
    </row>
    <row r="2136" spans="1:18" hidden="1">
      <c r="A2136" t="s">
        <v>161</v>
      </c>
      <c r="B2136" t="s">
        <v>2553</v>
      </c>
      <c r="C2136" s="224" t="s">
        <v>7842</v>
      </c>
      <c r="D2136" s="221">
        <v>340.1</v>
      </c>
      <c r="E2136" s="324">
        <v>43281</v>
      </c>
      <c r="F2136" s="1">
        <v>221928.75</v>
      </c>
      <c r="G2136" s="5">
        <v>1.17E-2</v>
      </c>
      <c r="H2136" s="298">
        <v>216.38</v>
      </c>
      <c r="I2136" s="10">
        <v>221928.75</v>
      </c>
      <c r="J2136" s="11">
        <f t="shared" si="963"/>
        <v>1.17E-2</v>
      </c>
      <c r="K2136" s="30">
        <f t="shared" si="964"/>
        <v>216.38053124999999</v>
      </c>
      <c r="L2136" s="29">
        <f t="shared" si="965"/>
        <v>5.3124999999454303E-4</v>
      </c>
      <c r="M2136" s="10">
        <f t="shared" si="966"/>
        <v>221928.75</v>
      </c>
      <c r="N2136" s="5">
        <f>VLOOKUP(CONCATENATE(A2136,"-6"),'Restated Depr'!$B$6:$G$7674,6,0)</f>
        <v>1.17E-2</v>
      </c>
      <c r="O2136" s="29">
        <f t="shared" si="967"/>
        <v>216.38053124999999</v>
      </c>
      <c r="P2136" s="29">
        <f t="shared" si="968"/>
        <v>0</v>
      </c>
      <c r="Q2136" t="s">
        <v>7819</v>
      </c>
      <c r="R2136" s="5"/>
    </row>
    <row r="2137" spans="1:18" ht="15.75" hidden="1" thickBot="1">
      <c r="A2137" t="s">
        <v>161</v>
      </c>
      <c r="C2137" s="224" t="s">
        <v>642</v>
      </c>
      <c r="D2137" s="22"/>
      <c r="E2137" s="323" t="s">
        <v>606</v>
      </c>
      <c r="F2137" s="1"/>
      <c r="G2137" s="5"/>
      <c r="H2137" s="310">
        <f>SUM(H2125:H2136)</f>
        <v>5331.82</v>
      </c>
      <c r="I2137" s="10"/>
      <c r="J2137" s="10"/>
      <c r="K2137" s="32">
        <f>SUM(K2125:K2136)</f>
        <v>5331.8382187499983</v>
      </c>
      <c r="L2137" s="28">
        <f>SUM(L2125:L2136)</f>
        <v>1.8218749999789452E-2</v>
      </c>
      <c r="M2137" s="10"/>
      <c r="N2137" s="5"/>
      <c r="O2137" s="28">
        <f>SUM(O2125:O2136)</f>
        <v>2596.566374999999</v>
      </c>
      <c r="P2137" s="28">
        <f>SUM(P2125:P2136)</f>
        <v>-2735.2718437499993</v>
      </c>
    </row>
    <row r="2138" spans="1:18" hidden="1">
      <c r="A2138" s="17" t="s">
        <v>162</v>
      </c>
      <c r="B2138" s="17" t="s">
        <v>2554</v>
      </c>
      <c r="C2138" s="227" t="s">
        <v>7842</v>
      </c>
      <c r="D2138" s="222">
        <v>341.06</v>
      </c>
      <c r="E2138" s="329">
        <v>42947</v>
      </c>
      <c r="F2138" s="48">
        <v>811209.69</v>
      </c>
      <c r="G2138" s="18">
        <v>5.2631999999999998E-2</v>
      </c>
      <c r="H2138" s="299">
        <v>3558</v>
      </c>
      <c r="I2138" s="288">
        <v>811209.69</v>
      </c>
      <c r="J2138" s="212">
        <f t="shared" ref="J2138:J2149" si="969">G2138</f>
        <v>5.2631999999999998E-2</v>
      </c>
      <c r="K2138" s="292">
        <f t="shared" ref="K2138:K2149" si="970">I2138*J2138/12</f>
        <v>3557.9657003399993</v>
      </c>
      <c r="L2138" s="293">
        <f t="shared" ref="L2138:L2149" si="971">K2138-H2138</f>
        <v>-3.4299660000669974E-2</v>
      </c>
      <c r="M2138" s="288">
        <f t="shared" ref="M2138:M2149" si="972">I2138</f>
        <v>811209.69</v>
      </c>
      <c r="N2138" s="18">
        <f>VLOOKUP(CONCATENATE(A2138,"-6"),'Restated Depr'!$B$6:$G$7674,6,0)</f>
        <v>5.0499999999999996E-2</v>
      </c>
      <c r="O2138" s="293">
        <f t="shared" ref="O2138:O2149" si="973">M2138*N2138/12</f>
        <v>3413.8407787499996</v>
      </c>
      <c r="P2138" s="293">
        <f t="shared" ref="P2138:P2149" si="974">O2138-K2138</f>
        <v>-144.12492158999976</v>
      </c>
      <c r="Q2138" t="s">
        <v>7819</v>
      </c>
    </row>
    <row r="2139" spans="1:18" hidden="1">
      <c r="A2139" s="17" t="s">
        <v>162</v>
      </c>
      <c r="B2139" s="17" t="s">
        <v>2555</v>
      </c>
      <c r="C2139" s="227" t="s">
        <v>7842</v>
      </c>
      <c r="D2139" s="222">
        <v>341.06</v>
      </c>
      <c r="E2139" s="329">
        <v>42978</v>
      </c>
      <c r="F2139" s="35">
        <v>811209.69</v>
      </c>
      <c r="G2139" s="18">
        <v>5.2631999999999998E-2</v>
      </c>
      <c r="H2139" s="298">
        <v>3558</v>
      </c>
      <c r="I2139" s="51">
        <v>811209.69</v>
      </c>
      <c r="J2139" s="212">
        <f t="shared" si="969"/>
        <v>5.2631999999999998E-2</v>
      </c>
      <c r="K2139" s="213">
        <f t="shared" si="970"/>
        <v>3557.9657003399993</v>
      </c>
      <c r="L2139" s="214">
        <f t="shared" si="971"/>
        <v>-3.4299660000669974E-2</v>
      </c>
      <c r="M2139" s="51">
        <f t="shared" si="972"/>
        <v>811209.69</v>
      </c>
      <c r="N2139" s="18">
        <f>VLOOKUP(CONCATENATE(A2139,"-6"),'Restated Depr'!$B$6:$G$7674,6,0)</f>
        <v>5.0499999999999996E-2</v>
      </c>
      <c r="O2139" s="214">
        <f t="shared" si="973"/>
        <v>3413.8407787499996</v>
      </c>
      <c r="P2139" s="214">
        <f t="shared" si="974"/>
        <v>-144.12492158999976</v>
      </c>
      <c r="Q2139" t="s">
        <v>7819</v>
      </c>
    </row>
    <row r="2140" spans="1:18" hidden="1">
      <c r="A2140" s="17" t="s">
        <v>162</v>
      </c>
      <c r="B2140" s="17" t="s">
        <v>2556</v>
      </c>
      <c r="C2140" s="227" t="s">
        <v>7842</v>
      </c>
      <c r="D2140" s="222">
        <v>341.06</v>
      </c>
      <c r="E2140" s="329">
        <v>43008</v>
      </c>
      <c r="F2140" s="35">
        <v>811209.69</v>
      </c>
      <c r="G2140" s="18">
        <v>5.2631999999999998E-2</v>
      </c>
      <c r="H2140" s="298">
        <v>3558</v>
      </c>
      <c r="I2140" s="51">
        <v>811209.69</v>
      </c>
      <c r="J2140" s="212">
        <f t="shared" si="969"/>
        <v>5.2631999999999998E-2</v>
      </c>
      <c r="K2140" s="213">
        <f t="shared" si="970"/>
        <v>3557.9657003399993</v>
      </c>
      <c r="L2140" s="214">
        <f t="shared" si="971"/>
        <v>-3.4299660000669974E-2</v>
      </c>
      <c r="M2140" s="51">
        <f t="shared" si="972"/>
        <v>811209.69</v>
      </c>
      <c r="N2140" s="18">
        <f>VLOOKUP(CONCATENATE(A2140,"-6"),'Restated Depr'!$B$6:$G$7674,6,0)</f>
        <v>5.0499999999999996E-2</v>
      </c>
      <c r="O2140" s="214">
        <f t="shared" si="973"/>
        <v>3413.8407787499996</v>
      </c>
      <c r="P2140" s="214">
        <f t="shared" si="974"/>
        <v>-144.12492158999976</v>
      </c>
      <c r="Q2140" t="s">
        <v>7819</v>
      </c>
    </row>
    <row r="2141" spans="1:18" hidden="1">
      <c r="A2141" s="17" t="s">
        <v>162</v>
      </c>
      <c r="B2141" s="17" t="s">
        <v>2557</v>
      </c>
      <c r="C2141" s="227" t="s">
        <v>7842</v>
      </c>
      <c r="D2141" s="222">
        <v>341.06</v>
      </c>
      <c r="E2141" s="329">
        <v>43039</v>
      </c>
      <c r="F2141" s="35">
        <v>811209.69</v>
      </c>
      <c r="G2141" s="18">
        <v>5.2631999999999998E-2</v>
      </c>
      <c r="H2141" s="298">
        <v>3558</v>
      </c>
      <c r="I2141" s="51">
        <v>811209.69</v>
      </c>
      <c r="J2141" s="212">
        <f t="shared" si="969"/>
        <v>5.2631999999999998E-2</v>
      </c>
      <c r="K2141" s="213">
        <f t="shared" si="970"/>
        <v>3557.9657003399993</v>
      </c>
      <c r="L2141" s="214">
        <f t="shared" si="971"/>
        <v>-3.4299660000669974E-2</v>
      </c>
      <c r="M2141" s="51">
        <f t="shared" si="972"/>
        <v>811209.69</v>
      </c>
      <c r="N2141" s="18">
        <f>VLOOKUP(CONCATENATE(A2141,"-6"),'Restated Depr'!$B$6:$G$7674,6,0)</f>
        <v>5.0499999999999996E-2</v>
      </c>
      <c r="O2141" s="214">
        <f t="shared" si="973"/>
        <v>3413.8407787499996</v>
      </c>
      <c r="P2141" s="214">
        <f t="shared" si="974"/>
        <v>-144.12492158999976</v>
      </c>
      <c r="Q2141" t="s">
        <v>7819</v>
      </c>
    </row>
    <row r="2142" spans="1:18" hidden="1">
      <c r="A2142" s="17" t="s">
        <v>162</v>
      </c>
      <c r="B2142" s="17" t="s">
        <v>2558</v>
      </c>
      <c r="C2142" s="227" t="s">
        <v>7842</v>
      </c>
      <c r="D2142" s="222">
        <v>341.06</v>
      </c>
      <c r="E2142" s="329">
        <v>43069</v>
      </c>
      <c r="F2142" s="35">
        <v>811209.69</v>
      </c>
      <c r="G2142" s="18">
        <v>5.2631999999999998E-2</v>
      </c>
      <c r="H2142" s="298">
        <v>3558</v>
      </c>
      <c r="I2142" s="51">
        <v>811209.69</v>
      </c>
      <c r="J2142" s="212">
        <f t="shared" si="969"/>
        <v>5.2631999999999998E-2</v>
      </c>
      <c r="K2142" s="213">
        <f t="shared" si="970"/>
        <v>3557.9657003399993</v>
      </c>
      <c r="L2142" s="214">
        <f t="shared" si="971"/>
        <v>-3.4299660000669974E-2</v>
      </c>
      <c r="M2142" s="51">
        <f t="shared" si="972"/>
        <v>811209.69</v>
      </c>
      <c r="N2142" s="18">
        <f>VLOOKUP(CONCATENATE(A2142,"-6"),'Restated Depr'!$B$6:$G$7674,6,0)</f>
        <v>5.0499999999999996E-2</v>
      </c>
      <c r="O2142" s="214">
        <f t="shared" si="973"/>
        <v>3413.8407787499996</v>
      </c>
      <c r="P2142" s="214">
        <f t="shared" si="974"/>
        <v>-144.12492158999976</v>
      </c>
      <c r="Q2142" t="s">
        <v>7819</v>
      </c>
    </row>
    <row r="2143" spans="1:18" hidden="1">
      <c r="A2143" s="17" t="s">
        <v>162</v>
      </c>
      <c r="B2143" s="17" t="s">
        <v>2559</v>
      </c>
      <c r="C2143" s="227" t="s">
        <v>7842</v>
      </c>
      <c r="D2143" s="222">
        <v>341.06</v>
      </c>
      <c r="E2143" s="329">
        <v>43100</v>
      </c>
      <c r="F2143" s="35">
        <v>811209.69</v>
      </c>
      <c r="G2143" s="18">
        <v>5.1700000000000003E-2</v>
      </c>
      <c r="H2143" s="298">
        <v>3495</v>
      </c>
      <c r="I2143" s="51">
        <v>811209.69</v>
      </c>
      <c r="J2143" s="212">
        <f t="shared" si="969"/>
        <v>5.1700000000000003E-2</v>
      </c>
      <c r="K2143" s="213">
        <f t="shared" si="970"/>
        <v>3494.9617477500001</v>
      </c>
      <c r="L2143" s="214">
        <f t="shared" si="971"/>
        <v>-3.8252249999914056E-2</v>
      </c>
      <c r="M2143" s="51">
        <f t="shared" si="972"/>
        <v>811209.69</v>
      </c>
      <c r="N2143" s="18">
        <f>VLOOKUP(CONCATENATE(A2143,"-6"),'Restated Depr'!$B$6:$G$7674,6,0)</f>
        <v>5.0499999999999996E-2</v>
      </c>
      <c r="O2143" s="214">
        <f t="shared" si="973"/>
        <v>3413.8407787499996</v>
      </c>
      <c r="P2143" s="214">
        <f t="shared" si="974"/>
        <v>-81.120969000000514</v>
      </c>
      <c r="Q2143" t="s">
        <v>7819</v>
      </c>
    </row>
    <row r="2144" spans="1:18" hidden="1">
      <c r="A2144" s="17" t="s">
        <v>162</v>
      </c>
      <c r="B2144" s="17" t="s">
        <v>2560</v>
      </c>
      <c r="C2144" s="227" t="s">
        <v>7842</v>
      </c>
      <c r="D2144" s="222">
        <v>341.06</v>
      </c>
      <c r="E2144" s="329">
        <v>43131</v>
      </c>
      <c r="F2144" s="35">
        <v>811209.69</v>
      </c>
      <c r="G2144" s="18">
        <v>5.0499999999999996E-2</v>
      </c>
      <c r="H2144" s="298">
        <v>-208</v>
      </c>
      <c r="I2144" s="51">
        <v>811209.69</v>
      </c>
      <c r="J2144" s="212">
        <f t="shared" si="969"/>
        <v>5.0499999999999996E-2</v>
      </c>
      <c r="K2144" s="213">
        <f t="shared" si="970"/>
        <v>3413.8407787499996</v>
      </c>
      <c r="L2144" s="214">
        <f t="shared" si="971"/>
        <v>3621.8407787499996</v>
      </c>
      <c r="M2144" s="51">
        <f t="shared" si="972"/>
        <v>811209.69</v>
      </c>
      <c r="N2144" s="18">
        <f>VLOOKUP(CONCATENATE(A2144,"-6"),'Restated Depr'!$B$6:$G$7674,6,0)</f>
        <v>5.0499999999999996E-2</v>
      </c>
      <c r="O2144" s="214">
        <f t="shared" si="973"/>
        <v>3413.8407787499996</v>
      </c>
      <c r="P2144" s="214">
        <f t="shared" si="974"/>
        <v>0</v>
      </c>
      <c r="Q2144" t="s">
        <v>7819</v>
      </c>
    </row>
    <row r="2145" spans="1:18" hidden="1">
      <c r="A2145" s="17" t="s">
        <v>162</v>
      </c>
      <c r="B2145" s="17" t="s">
        <v>2561</v>
      </c>
      <c r="C2145" s="227" t="s">
        <v>7842</v>
      </c>
      <c r="D2145" s="222">
        <v>341.06</v>
      </c>
      <c r="E2145" s="329">
        <v>43159</v>
      </c>
      <c r="F2145" s="35">
        <v>811209.69</v>
      </c>
      <c r="G2145" s="18">
        <v>5.0499999999999996E-2</v>
      </c>
      <c r="H2145" s="298">
        <v>-210</v>
      </c>
      <c r="I2145" s="51">
        <v>811209.69</v>
      </c>
      <c r="J2145" s="212">
        <f t="shared" si="969"/>
        <v>5.0499999999999996E-2</v>
      </c>
      <c r="K2145" s="213">
        <f t="shared" si="970"/>
        <v>3413.8407787499996</v>
      </c>
      <c r="L2145" s="214">
        <f t="shared" si="971"/>
        <v>3623.8407787499996</v>
      </c>
      <c r="M2145" s="51">
        <f t="shared" si="972"/>
        <v>811209.69</v>
      </c>
      <c r="N2145" s="18">
        <f>VLOOKUP(CONCATENATE(A2145,"-6"),'Restated Depr'!$B$6:$G$7674,6,0)</f>
        <v>5.0499999999999996E-2</v>
      </c>
      <c r="O2145" s="214">
        <f t="shared" si="973"/>
        <v>3413.8407787499996</v>
      </c>
      <c r="P2145" s="214">
        <f t="shared" si="974"/>
        <v>0</v>
      </c>
      <c r="Q2145" t="s">
        <v>7819</v>
      </c>
    </row>
    <row r="2146" spans="1:18" hidden="1">
      <c r="A2146" s="17" t="s">
        <v>162</v>
      </c>
      <c r="B2146" s="17" t="s">
        <v>2562</v>
      </c>
      <c r="C2146" s="227" t="s">
        <v>7842</v>
      </c>
      <c r="D2146" s="222">
        <v>341.06</v>
      </c>
      <c r="E2146" s="329">
        <v>43190</v>
      </c>
      <c r="F2146" s="35">
        <v>811209.69</v>
      </c>
      <c r="G2146" s="18">
        <v>5.0499999999999996E-2</v>
      </c>
      <c r="H2146" s="298">
        <v>-211</v>
      </c>
      <c r="I2146" s="51">
        <v>811209.69</v>
      </c>
      <c r="J2146" s="212">
        <f t="shared" si="969"/>
        <v>5.0499999999999996E-2</v>
      </c>
      <c r="K2146" s="213">
        <f t="shared" si="970"/>
        <v>3413.8407787499996</v>
      </c>
      <c r="L2146" s="214">
        <f t="shared" si="971"/>
        <v>3624.8407787499996</v>
      </c>
      <c r="M2146" s="51">
        <f t="shared" si="972"/>
        <v>811209.69</v>
      </c>
      <c r="N2146" s="18">
        <f>VLOOKUP(CONCATENATE(A2146,"-6"),'Restated Depr'!$B$6:$G$7674,6,0)</f>
        <v>5.0499999999999996E-2</v>
      </c>
      <c r="O2146" s="214">
        <f t="shared" si="973"/>
        <v>3413.8407787499996</v>
      </c>
      <c r="P2146" s="214">
        <f t="shared" si="974"/>
        <v>0</v>
      </c>
      <c r="Q2146" t="s">
        <v>7819</v>
      </c>
    </row>
    <row r="2147" spans="1:18" hidden="1">
      <c r="A2147" s="17" t="s">
        <v>162</v>
      </c>
      <c r="B2147" s="17" t="s">
        <v>2563</v>
      </c>
      <c r="C2147" s="227" t="s">
        <v>7842</v>
      </c>
      <c r="D2147" s="222">
        <v>341.06</v>
      </c>
      <c r="E2147" s="329">
        <v>43220</v>
      </c>
      <c r="F2147" s="35">
        <v>811209.69</v>
      </c>
      <c r="G2147" s="18">
        <v>5.0499999999999996E-2</v>
      </c>
      <c r="H2147" s="298">
        <v>-213</v>
      </c>
      <c r="I2147" s="51">
        <v>811209.69</v>
      </c>
      <c r="J2147" s="212">
        <f t="shared" si="969"/>
        <v>5.0499999999999996E-2</v>
      </c>
      <c r="K2147" s="213">
        <f t="shared" si="970"/>
        <v>3413.8407787499996</v>
      </c>
      <c r="L2147" s="214">
        <f t="shared" si="971"/>
        <v>3626.8407787499996</v>
      </c>
      <c r="M2147" s="51">
        <f t="shared" si="972"/>
        <v>811209.69</v>
      </c>
      <c r="N2147" s="18">
        <f>VLOOKUP(CONCATENATE(A2147,"-6"),'Restated Depr'!$B$6:$G$7674,6,0)</f>
        <v>5.0499999999999996E-2</v>
      </c>
      <c r="O2147" s="214">
        <f t="shared" si="973"/>
        <v>3413.8407787499996</v>
      </c>
      <c r="P2147" s="214">
        <f t="shared" si="974"/>
        <v>0</v>
      </c>
      <c r="Q2147" t="s">
        <v>7819</v>
      </c>
    </row>
    <row r="2148" spans="1:18" hidden="1">
      <c r="A2148" s="17" t="s">
        <v>162</v>
      </c>
      <c r="B2148" s="17" t="s">
        <v>2564</v>
      </c>
      <c r="C2148" s="227" t="s">
        <v>7842</v>
      </c>
      <c r="D2148" s="222">
        <v>341.06</v>
      </c>
      <c r="E2148" s="329">
        <v>43251</v>
      </c>
      <c r="F2148" s="35">
        <v>811209.69</v>
      </c>
      <c r="G2148" s="18">
        <v>5.0499999999999996E-2</v>
      </c>
      <c r="H2148" s="298">
        <v>-214</v>
      </c>
      <c r="I2148" s="51">
        <v>811209.69</v>
      </c>
      <c r="J2148" s="212">
        <f t="shared" si="969"/>
        <v>5.0499999999999996E-2</v>
      </c>
      <c r="K2148" s="213">
        <f t="shared" si="970"/>
        <v>3413.8407787499996</v>
      </c>
      <c r="L2148" s="214">
        <f t="shared" si="971"/>
        <v>3627.8407787499996</v>
      </c>
      <c r="M2148" s="51">
        <f t="shared" si="972"/>
        <v>811209.69</v>
      </c>
      <c r="N2148" s="18">
        <f>VLOOKUP(CONCATENATE(A2148,"-6"),'Restated Depr'!$B$6:$G$7674,6,0)</f>
        <v>5.0499999999999996E-2</v>
      </c>
      <c r="O2148" s="214">
        <f t="shared" si="973"/>
        <v>3413.8407787499996</v>
      </c>
      <c r="P2148" s="214">
        <f t="shared" si="974"/>
        <v>0</v>
      </c>
      <c r="Q2148" t="s">
        <v>7819</v>
      </c>
    </row>
    <row r="2149" spans="1:18" hidden="1">
      <c r="A2149" s="17" t="s">
        <v>162</v>
      </c>
      <c r="B2149" s="17" t="s">
        <v>2565</v>
      </c>
      <c r="C2149" s="227" t="s">
        <v>7842</v>
      </c>
      <c r="D2149" s="222">
        <v>341.06</v>
      </c>
      <c r="E2149" s="329">
        <v>43281</v>
      </c>
      <c r="F2149" s="35">
        <v>811209.69</v>
      </c>
      <c r="G2149" s="18">
        <v>5.0499999999999996E-2</v>
      </c>
      <c r="H2149" s="298">
        <v>-216</v>
      </c>
      <c r="I2149" s="51">
        <v>811209.69</v>
      </c>
      <c r="J2149" s="212">
        <f t="shared" si="969"/>
        <v>5.0499999999999996E-2</v>
      </c>
      <c r="K2149" s="213">
        <f t="shared" si="970"/>
        <v>3413.8407787499996</v>
      </c>
      <c r="L2149" s="214">
        <f t="shared" si="971"/>
        <v>3629.8407787499996</v>
      </c>
      <c r="M2149" s="51">
        <f t="shared" si="972"/>
        <v>811209.69</v>
      </c>
      <c r="N2149" s="18">
        <f>VLOOKUP(CONCATENATE(A2149,"-6"),'Restated Depr'!$B$6:$G$7674,6,0)</f>
        <v>5.0499999999999996E-2</v>
      </c>
      <c r="O2149" s="214">
        <f t="shared" si="973"/>
        <v>3413.8407787499996</v>
      </c>
      <c r="P2149" s="214">
        <f t="shared" si="974"/>
        <v>0</v>
      </c>
      <c r="Q2149" t="s">
        <v>7819</v>
      </c>
      <c r="R2149" s="5"/>
    </row>
    <row r="2150" spans="1:18" ht="15.75" hidden="1" thickBot="1">
      <c r="A2150" t="s">
        <v>162</v>
      </c>
      <c r="C2150" s="224" t="s">
        <v>642</v>
      </c>
      <c r="D2150" s="22"/>
      <c r="E2150" s="323" t="s">
        <v>606</v>
      </c>
      <c r="F2150" s="1"/>
      <c r="G2150" s="5"/>
      <c r="H2150" s="310">
        <f>SUM(H2138:H2149)</f>
        <v>20013</v>
      </c>
      <c r="I2150" s="10"/>
      <c r="J2150" s="10"/>
      <c r="K2150" s="32">
        <f>SUM(K2138:K2149)</f>
        <v>41767.834921949987</v>
      </c>
      <c r="L2150" s="28">
        <f>SUM(L2138:L2149)</f>
        <v>21754.834921949994</v>
      </c>
      <c r="M2150" s="10"/>
      <c r="N2150" s="5"/>
      <c r="O2150" s="28">
        <f>SUM(O2138:O2149)</f>
        <v>40966.089344999986</v>
      </c>
      <c r="P2150" s="28">
        <f>SUM(P2138:P2149)</f>
        <v>-801.7455769499993</v>
      </c>
    </row>
    <row r="2151" spans="1:18" hidden="1">
      <c r="A2151" t="s">
        <v>163</v>
      </c>
      <c r="B2151" t="s">
        <v>2566</v>
      </c>
      <c r="C2151" s="224" t="s">
        <v>7842</v>
      </c>
      <c r="D2151" s="221">
        <v>341.01</v>
      </c>
      <c r="E2151" s="324">
        <v>42947</v>
      </c>
      <c r="F2151" s="9">
        <v>9238362.0500000007</v>
      </c>
      <c r="G2151" s="18">
        <v>2.1500000000000002E-2</v>
      </c>
      <c r="H2151" s="299">
        <v>16552.060000000001</v>
      </c>
      <c r="I2151" s="15">
        <v>9506028.5600000005</v>
      </c>
      <c r="J2151" s="11">
        <f t="shared" ref="J2151:J2162" si="975">G2151</f>
        <v>2.1500000000000002E-2</v>
      </c>
      <c r="K2151" s="31">
        <f t="shared" ref="K2151:K2162" si="976">I2151*J2151/12</f>
        <v>17031.634503333335</v>
      </c>
      <c r="L2151" s="289">
        <f t="shared" ref="L2151:L2162" si="977">K2151-H2151</f>
        <v>479.57450333333327</v>
      </c>
      <c r="M2151" s="15">
        <f t="shared" ref="M2151:M2162" si="978">I2151</f>
        <v>9506028.5600000005</v>
      </c>
      <c r="N2151" s="5">
        <f>VLOOKUP(CONCATENATE(A2151,"-6"),'Restated Depr'!$B$6:$G$7674,6,0)</f>
        <v>2.5100000000000001E-2</v>
      </c>
      <c r="O2151" s="289">
        <f t="shared" ref="O2151:O2162" si="979">M2151*N2151/12</f>
        <v>19883.443071333335</v>
      </c>
      <c r="P2151" s="289">
        <f t="shared" ref="P2151:P2162" si="980">O2151-K2151</f>
        <v>2851.8085680000004</v>
      </c>
      <c r="Q2151" t="s">
        <v>7819</v>
      </c>
    </row>
    <row r="2152" spans="1:18" hidden="1">
      <c r="A2152" t="s">
        <v>163</v>
      </c>
      <c r="B2152" t="s">
        <v>2567</v>
      </c>
      <c r="C2152" s="224" t="s">
        <v>7842</v>
      </c>
      <c r="D2152" s="221">
        <v>341.01</v>
      </c>
      <c r="E2152" s="324">
        <v>42978</v>
      </c>
      <c r="F2152" s="1">
        <v>9238362.0500000007</v>
      </c>
      <c r="G2152" s="18">
        <v>2.1500000000000002E-2</v>
      </c>
      <c r="H2152" s="298">
        <v>16552.060000000001</v>
      </c>
      <c r="I2152" s="10">
        <v>9506028.5600000005</v>
      </c>
      <c r="J2152" s="11">
        <f t="shared" si="975"/>
        <v>2.1500000000000002E-2</v>
      </c>
      <c r="K2152" s="30">
        <f t="shared" si="976"/>
        <v>17031.634503333335</v>
      </c>
      <c r="L2152" s="29">
        <f t="shared" si="977"/>
        <v>479.57450333333327</v>
      </c>
      <c r="M2152" s="10">
        <f t="shared" si="978"/>
        <v>9506028.5600000005</v>
      </c>
      <c r="N2152" s="5">
        <f>VLOOKUP(CONCATENATE(A2152,"-6"),'Restated Depr'!$B$6:$G$7674,6,0)</f>
        <v>2.5100000000000001E-2</v>
      </c>
      <c r="O2152" s="29">
        <f t="shared" si="979"/>
        <v>19883.443071333335</v>
      </c>
      <c r="P2152" s="29">
        <f t="shared" si="980"/>
        <v>2851.8085680000004</v>
      </c>
      <c r="Q2152" t="s">
        <v>7819</v>
      </c>
    </row>
    <row r="2153" spans="1:18" hidden="1">
      <c r="A2153" t="s">
        <v>163</v>
      </c>
      <c r="B2153" t="s">
        <v>2568</v>
      </c>
      <c r="C2153" s="224" t="s">
        <v>7842</v>
      </c>
      <c r="D2153" s="221">
        <v>341.01</v>
      </c>
      <c r="E2153" s="324">
        <v>43008</v>
      </c>
      <c r="F2153" s="1">
        <v>9238362.0500000007</v>
      </c>
      <c r="G2153" s="18">
        <v>2.1500000000000002E-2</v>
      </c>
      <c r="H2153" s="298">
        <v>16552.060000000001</v>
      </c>
      <c r="I2153" s="10">
        <v>9506028.5600000005</v>
      </c>
      <c r="J2153" s="11">
        <f t="shared" si="975"/>
        <v>2.1500000000000002E-2</v>
      </c>
      <c r="K2153" s="30">
        <f t="shared" si="976"/>
        <v>17031.634503333335</v>
      </c>
      <c r="L2153" s="29">
        <f t="shared" si="977"/>
        <v>479.57450333333327</v>
      </c>
      <c r="M2153" s="10">
        <f t="shared" si="978"/>
        <v>9506028.5600000005</v>
      </c>
      <c r="N2153" s="5">
        <f>VLOOKUP(CONCATENATE(A2153,"-6"),'Restated Depr'!$B$6:$G$7674,6,0)</f>
        <v>2.5100000000000001E-2</v>
      </c>
      <c r="O2153" s="29">
        <f t="shared" si="979"/>
        <v>19883.443071333335</v>
      </c>
      <c r="P2153" s="29">
        <f t="shared" si="980"/>
        <v>2851.8085680000004</v>
      </c>
      <c r="Q2153" t="s">
        <v>7819</v>
      </c>
    </row>
    <row r="2154" spans="1:18" hidden="1">
      <c r="A2154" t="s">
        <v>163</v>
      </c>
      <c r="B2154" t="s">
        <v>2569</v>
      </c>
      <c r="C2154" s="224" t="s">
        <v>7842</v>
      </c>
      <c r="D2154" s="221">
        <v>341.01</v>
      </c>
      <c r="E2154" s="324">
        <v>43039</v>
      </c>
      <c r="F2154" s="1">
        <v>9238362.0500000007</v>
      </c>
      <c r="G2154" s="18">
        <v>2.1500000000000002E-2</v>
      </c>
      <c r="H2154" s="298">
        <v>16552.060000000001</v>
      </c>
      <c r="I2154" s="10">
        <v>9506028.5600000005</v>
      </c>
      <c r="J2154" s="11">
        <f t="shared" si="975"/>
        <v>2.1500000000000002E-2</v>
      </c>
      <c r="K2154" s="30">
        <f t="shared" si="976"/>
        <v>17031.634503333335</v>
      </c>
      <c r="L2154" s="29">
        <f t="shared" si="977"/>
        <v>479.57450333333327</v>
      </c>
      <c r="M2154" s="10">
        <f t="shared" si="978"/>
        <v>9506028.5600000005</v>
      </c>
      <c r="N2154" s="5">
        <f>VLOOKUP(CONCATENATE(A2154,"-6"),'Restated Depr'!$B$6:$G$7674,6,0)</f>
        <v>2.5100000000000001E-2</v>
      </c>
      <c r="O2154" s="29">
        <f t="shared" si="979"/>
        <v>19883.443071333335</v>
      </c>
      <c r="P2154" s="29">
        <f t="shared" si="980"/>
        <v>2851.8085680000004</v>
      </c>
      <c r="Q2154" t="s">
        <v>7819</v>
      </c>
    </row>
    <row r="2155" spans="1:18" hidden="1">
      <c r="A2155" t="s">
        <v>163</v>
      </c>
      <c r="B2155" t="s">
        <v>2570</v>
      </c>
      <c r="C2155" s="224" t="s">
        <v>7842</v>
      </c>
      <c r="D2155" s="221">
        <v>341.01</v>
      </c>
      <c r="E2155" s="324">
        <v>43069</v>
      </c>
      <c r="F2155" s="1">
        <v>9238362.0500000007</v>
      </c>
      <c r="G2155" s="18">
        <v>2.1500000000000002E-2</v>
      </c>
      <c r="H2155" s="298">
        <v>16552.060000000001</v>
      </c>
      <c r="I2155" s="10">
        <v>9506028.5600000005</v>
      </c>
      <c r="J2155" s="11">
        <f t="shared" si="975"/>
        <v>2.1500000000000002E-2</v>
      </c>
      <c r="K2155" s="30">
        <f t="shared" si="976"/>
        <v>17031.634503333335</v>
      </c>
      <c r="L2155" s="29">
        <f t="shared" si="977"/>
        <v>479.57450333333327</v>
      </c>
      <c r="M2155" s="10">
        <f t="shared" si="978"/>
        <v>9506028.5600000005</v>
      </c>
      <c r="N2155" s="5">
        <f>VLOOKUP(CONCATENATE(A2155,"-6"),'Restated Depr'!$B$6:$G$7674,6,0)</f>
        <v>2.5100000000000001E-2</v>
      </c>
      <c r="O2155" s="29">
        <f t="shared" si="979"/>
        <v>19883.443071333335</v>
      </c>
      <c r="P2155" s="29">
        <f t="shared" si="980"/>
        <v>2851.8085680000004</v>
      </c>
      <c r="Q2155" t="s">
        <v>7819</v>
      </c>
    </row>
    <row r="2156" spans="1:18" hidden="1">
      <c r="A2156" t="s">
        <v>163</v>
      </c>
      <c r="B2156" t="s">
        <v>2571</v>
      </c>
      <c r="C2156" s="224" t="s">
        <v>7842</v>
      </c>
      <c r="D2156" s="221">
        <v>341.01</v>
      </c>
      <c r="E2156" s="324">
        <v>43100</v>
      </c>
      <c r="F2156" s="1">
        <v>9258729.7699999996</v>
      </c>
      <c r="G2156" s="18">
        <v>2.3E-2</v>
      </c>
      <c r="H2156" s="298">
        <v>17745.900000000001</v>
      </c>
      <c r="I2156" s="10">
        <v>9506028.5600000005</v>
      </c>
      <c r="J2156" s="11">
        <f t="shared" si="975"/>
        <v>2.3E-2</v>
      </c>
      <c r="K2156" s="30">
        <f t="shared" si="976"/>
        <v>18219.888073333332</v>
      </c>
      <c r="L2156" s="29">
        <f t="shared" si="977"/>
        <v>473.98807333333025</v>
      </c>
      <c r="M2156" s="10">
        <f t="shared" si="978"/>
        <v>9506028.5600000005</v>
      </c>
      <c r="N2156" s="5">
        <f>VLOOKUP(CONCATENATE(A2156,"-6"),'Restated Depr'!$B$6:$G$7674,6,0)</f>
        <v>2.5100000000000001E-2</v>
      </c>
      <c r="O2156" s="29">
        <f t="shared" si="979"/>
        <v>19883.443071333335</v>
      </c>
      <c r="P2156" s="29">
        <f t="shared" si="980"/>
        <v>1663.5549980000033</v>
      </c>
      <c r="Q2156" t="s">
        <v>7819</v>
      </c>
    </row>
    <row r="2157" spans="1:18" hidden="1">
      <c r="A2157" t="s">
        <v>163</v>
      </c>
      <c r="B2157" t="s">
        <v>2572</v>
      </c>
      <c r="C2157" s="224" t="s">
        <v>7842</v>
      </c>
      <c r="D2157" s="221">
        <v>341.01</v>
      </c>
      <c r="E2157" s="324">
        <v>43131</v>
      </c>
      <c r="F2157" s="1">
        <v>9383040.2300000004</v>
      </c>
      <c r="G2157" s="5">
        <v>2.5100000000000001E-2</v>
      </c>
      <c r="H2157" s="298">
        <v>19626.189999999999</v>
      </c>
      <c r="I2157" s="10">
        <v>9506028.5600000005</v>
      </c>
      <c r="J2157" s="11">
        <f t="shared" si="975"/>
        <v>2.5100000000000001E-2</v>
      </c>
      <c r="K2157" s="30">
        <f t="shared" si="976"/>
        <v>19883.443071333335</v>
      </c>
      <c r="L2157" s="29">
        <f t="shared" si="977"/>
        <v>257.25307133333627</v>
      </c>
      <c r="M2157" s="10">
        <f t="shared" si="978"/>
        <v>9506028.5600000005</v>
      </c>
      <c r="N2157" s="5">
        <f>VLOOKUP(CONCATENATE(A2157,"-6"),'Restated Depr'!$B$6:$G$7674,6,0)</f>
        <v>2.5100000000000001E-2</v>
      </c>
      <c r="O2157" s="29">
        <f t="shared" si="979"/>
        <v>19883.443071333335</v>
      </c>
      <c r="P2157" s="29">
        <f t="shared" si="980"/>
        <v>0</v>
      </c>
      <c r="Q2157" t="s">
        <v>7819</v>
      </c>
    </row>
    <row r="2158" spans="1:18" hidden="1">
      <c r="A2158" t="s">
        <v>163</v>
      </c>
      <c r="B2158" t="s">
        <v>2573</v>
      </c>
      <c r="C2158" s="224" t="s">
        <v>7842</v>
      </c>
      <c r="D2158" s="221">
        <v>341.01</v>
      </c>
      <c r="E2158" s="324">
        <v>43159</v>
      </c>
      <c r="F2158" s="1">
        <v>9508422.0199999996</v>
      </c>
      <c r="G2158" s="5">
        <v>2.5100000000000001E-2</v>
      </c>
      <c r="H2158" s="298">
        <v>19888.45</v>
      </c>
      <c r="I2158" s="10">
        <v>9506028.5600000005</v>
      </c>
      <c r="J2158" s="11">
        <f t="shared" si="975"/>
        <v>2.5100000000000001E-2</v>
      </c>
      <c r="K2158" s="30">
        <f t="shared" si="976"/>
        <v>19883.443071333335</v>
      </c>
      <c r="L2158" s="29">
        <f t="shared" si="977"/>
        <v>-5.0069286666657717</v>
      </c>
      <c r="M2158" s="10">
        <f t="shared" si="978"/>
        <v>9506028.5600000005</v>
      </c>
      <c r="N2158" s="5">
        <f>VLOOKUP(CONCATENATE(A2158,"-6"),'Restated Depr'!$B$6:$G$7674,6,0)</f>
        <v>2.5100000000000001E-2</v>
      </c>
      <c r="O2158" s="29">
        <f t="shared" si="979"/>
        <v>19883.443071333335</v>
      </c>
      <c r="P2158" s="29">
        <f t="shared" si="980"/>
        <v>0</v>
      </c>
      <c r="Q2158" t="s">
        <v>7819</v>
      </c>
    </row>
    <row r="2159" spans="1:18" hidden="1">
      <c r="A2159" t="s">
        <v>163</v>
      </c>
      <c r="B2159" t="s">
        <v>2574</v>
      </c>
      <c r="C2159" s="224" t="s">
        <v>7842</v>
      </c>
      <c r="D2159" s="221">
        <v>341.01</v>
      </c>
      <c r="E2159" s="324">
        <v>43190</v>
      </c>
      <c r="F2159" s="1">
        <v>9523108.9000000004</v>
      </c>
      <c r="G2159" s="5">
        <v>2.5100000000000001E-2</v>
      </c>
      <c r="H2159" s="298">
        <v>19919.170000000002</v>
      </c>
      <c r="I2159" s="10">
        <v>9506028.5600000005</v>
      </c>
      <c r="J2159" s="11">
        <f t="shared" si="975"/>
        <v>2.5100000000000001E-2</v>
      </c>
      <c r="K2159" s="30">
        <f t="shared" si="976"/>
        <v>19883.443071333335</v>
      </c>
      <c r="L2159" s="29">
        <f t="shared" si="977"/>
        <v>-35.726928666666936</v>
      </c>
      <c r="M2159" s="10">
        <f t="shared" si="978"/>
        <v>9506028.5600000005</v>
      </c>
      <c r="N2159" s="5">
        <f>VLOOKUP(CONCATENATE(A2159,"-6"),'Restated Depr'!$B$6:$G$7674,6,0)</f>
        <v>2.5100000000000001E-2</v>
      </c>
      <c r="O2159" s="29">
        <f t="shared" si="979"/>
        <v>19883.443071333335</v>
      </c>
      <c r="P2159" s="29">
        <f t="shared" si="980"/>
        <v>0</v>
      </c>
      <c r="Q2159" t="s">
        <v>7819</v>
      </c>
    </row>
    <row r="2160" spans="1:18" hidden="1">
      <c r="A2160" t="s">
        <v>163</v>
      </c>
      <c r="B2160" t="s">
        <v>2575</v>
      </c>
      <c r="C2160" s="224" t="s">
        <v>7842</v>
      </c>
      <c r="D2160" s="221">
        <v>341.01</v>
      </c>
      <c r="E2160" s="324">
        <v>43220</v>
      </c>
      <c r="F2160" s="1">
        <v>9514231.2200000007</v>
      </c>
      <c r="G2160" s="5">
        <v>2.5100000000000001E-2</v>
      </c>
      <c r="H2160" s="298">
        <v>19900.599999999999</v>
      </c>
      <c r="I2160" s="10">
        <v>9506028.5600000005</v>
      </c>
      <c r="J2160" s="11">
        <f t="shared" si="975"/>
        <v>2.5100000000000001E-2</v>
      </c>
      <c r="K2160" s="30">
        <f t="shared" si="976"/>
        <v>19883.443071333335</v>
      </c>
      <c r="L2160" s="29">
        <f t="shared" si="977"/>
        <v>-17.156928666663589</v>
      </c>
      <c r="M2160" s="10">
        <f t="shared" si="978"/>
        <v>9506028.5600000005</v>
      </c>
      <c r="N2160" s="5">
        <f>VLOOKUP(CONCATENATE(A2160,"-6"),'Restated Depr'!$B$6:$G$7674,6,0)</f>
        <v>2.5100000000000001E-2</v>
      </c>
      <c r="O2160" s="29">
        <f t="shared" si="979"/>
        <v>19883.443071333335</v>
      </c>
      <c r="P2160" s="29">
        <f t="shared" si="980"/>
        <v>0</v>
      </c>
      <c r="Q2160" t="s">
        <v>7819</v>
      </c>
    </row>
    <row r="2161" spans="1:18" hidden="1">
      <c r="A2161" t="s">
        <v>163</v>
      </c>
      <c r="B2161" t="s">
        <v>2576</v>
      </c>
      <c r="C2161" s="224" t="s">
        <v>7842</v>
      </c>
      <c r="D2161" s="221">
        <v>341.01</v>
      </c>
      <c r="E2161" s="324">
        <v>43251</v>
      </c>
      <c r="F2161" s="1">
        <v>9498867.3599999994</v>
      </c>
      <c r="G2161" s="5">
        <v>2.5100000000000001E-2</v>
      </c>
      <c r="H2161" s="298">
        <v>19868.47</v>
      </c>
      <c r="I2161" s="10">
        <v>9506028.5600000005</v>
      </c>
      <c r="J2161" s="11">
        <f t="shared" si="975"/>
        <v>2.5100000000000001E-2</v>
      </c>
      <c r="K2161" s="30">
        <f t="shared" si="976"/>
        <v>19883.443071333335</v>
      </c>
      <c r="L2161" s="29">
        <f t="shared" si="977"/>
        <v>14.973071333333792</v>
      </c>
      <c r="M2161" s="10">
        <f t="shared" si="978"/>
        <v>9506028.5600000005</v>
      </c>
      <c r="N2161" s="5">
        <f>VLOOKUP(CONCATENATE(A2161,"-6"),'Restated Depr'!$B$6:$G$7674,6,0)</f>
        <v>2.5100000000000001E-2</v>
      </c>
      <c r="O2161" s="29">
        <f t="shared" si="979"/>
        <v>19883.443071333335</v>
      </c>
      <c r="P2161" s="29">
        <f t="shared" si="980"/>
        <v>0</v>
      </c>
      <c r="Q2161" t="s">
        <v>7819</v>
      </c>
    </row>
    <row r="2162" spans="1:18" hidden="1">
      <c r="A2162" t="s">
        <v>163</v>
      </c>
      <c r="B2162" t="s">
        <v>2577</v>
      </c>
      <c r="C2162" s="224" t="s">
        <v>7842</v>
      </c>
      <c r="D2162" s="221">
        <v>341.01</v>
      </c>
      <c r="E2162" s="324">
        <v>43281</v>
      </c>
      <c r="F2162" s="1">
        <v>9506028.5600000005</v>
      </c>
      <c r="G2162" s="5">
        <v>2.5100000000000001E-2</v>
      </c>
      <c r="H2162" s="298">
        <v>19883.439999999999</v>
      </c>
      <c r="I2162" s="10">
        <v>9506028.5600000005</v>
      </c>
      <c r="J2162" s="11">
        <f t="shared" si="975"/>
        <v>2.5100000000000001E-2</v>
      </c>
      <c r="K2162" s="30">
        <f t="shared" si="976"/>
        <v>19883.443071333335</v>
      </c>
      <c r="L2162" s="29">
        <f t="shared" si="977"/>
        <v>3.0713333362655248E-3</v>
      </c>
      <c r="M2162" s="10">
        <f t="shared" si="978"/>
        <v>9506028.5600000005</v>
      </c>
      <c r="N2162" s="5">
        <f>VLOOKUP(CONCATENATE(A2162,"-6"),'Restated Depr'!$B$6:$G$7674,6,0)</f>
        <v>2.5100000000000001E-2</v>
      </c>
      <c r="O2162" s="29">
        <f t="shared" si="979"/>
        <v>19883.443071333335</v>
      </c>
      <c r="P2162" s="29">
        <f t="shared" si="980"/>
        <v>0</v>
      </c>
      <c r="Q2162" t="s">
        <v>7819</v>
      </c>
      <c r="R2162" s="5"/>
    </row>
    <row r="2163" spans="1:18" ht="15.75" hidden="1" thickBot="1">
      <c r="A2163" t="s">
        <v>163</v>
      </c>
      <c r="C2163" s="224" t="s">
        <v>642</v>
      </c>
      <c r="D2163" s="22"/>
      <c r="E2163" s="323" t="s">
        <v>606</v>
      </c>
      <c r="F2163" s="1"/>
      <c r="G2163" s="5"/>
      <c r="H2163" s="310">
        <f>SUM(H2151:H2162)</f>
        <v>219592.52000000005</v>
      </c>
      <c r="I2163" s="10"/>
      <c r="J2163" s="10"/>
      <c r="K2163" s="32">
        <f>SUM(K2151:K2162)</f>
        <v>222678.71901800006</v>
      </c>
      <c r="L2163" s="28">
        <f>SUM(L2151:L2162)</f>
        <v>3086.1990180000066</v>
      </c>
      <c r="M2163" s="10"/>
      <c r="N2163" s="5"/>
      <c r="O2163" s="28">
        <f>SUM(O2151:O2162)</f>
        <v>238601.31685600008</v>
      </c>
      <c r="P2163" s="28">
        <f>SUM(P2151:P2162)</f>
        <v>15922.597838000005</v>
      </c>
    </row>
    <row r="2164" spans="1:18" hidden="1">
      <c r="A2164" s="17" t="s">
        <v>164</v>
      </c>
      <c r="B2164" s="17" t="s">
        <v>2578</v>
      </c>
      <c r="C2164" s="227" t="s">
        <v>7842</v>
      </c>
      <c r="D2164" s="222">
        <v>341.11</v>
      </c>
      <c r="E2164" s="329">
        <v>42947</v>
      </c>
      <c r="F2164" s="48">
        <v>5927075</v>
      </c>
      <c r="G2164" s="18">
        <v>1.5044220000000001E-2</v>
      </c>
      <c r="H2164" s="299">
        <v>313</v>
      </c>
      <c r="I2164" s="288">
        <v>5927075</v>
      </c>
      <c r="J2164" s="212">
        <f t="shared" ref="J2164:J2175" si="981">G2164</f>
        <v>1.5044220000000001E-2</v>
      </c>
      <c r="K2164" s="292">
        <f t="shared" ref="K2164:K2175" si="982">I2164*J2164/12</f>
        <v>7430.6850213750004</v>
      </c>
      <c r="L2164" s="293">
        <f t="shared" ref="L2164:L2175" si="983">K2164-H2164</f>
        <v>7117.6850213750004</v>
      </c>
      <c r="M2164" s="288">
        <f t="shared" ref="M2164:M2175" si="984">I2164</f>
        <v>5927075</v>
      </c>
      <c r="N2164" s="18">
        <f>VLOOKUP(CONCATENATE(A2164,"-6"),'Restated Depr'!$B$6:$G$7674,6,0)</f>
        <v>2.2800000000000001E-2</v>
      </c>
      <c r="O2164" s="293">
        <f t="shared" ref="O2164:O2175" si="985">M2164*N2164/12</f>
        <v>11261.442499999999</v>
      </c>
      <c r="P2164" s="293">
        <f t="shared" ref="P2164:P2175" si="986">O2164-K2164</f>
        <v>3830.7574786249988</v>
      </c>
      <c r="Q2164" t="s">
        <v>7819</v>
      </c>
    </row>
    <row r="2165" spans="1:18" hidden="1">
      <c r="A2165" s="17" t="s">
        <v>164</v>
      </c>
      <c r="B2165" s="17" t="s">
        <v>2579</v>
      </c>
      <c r="C2165" s="227" t="s">
        <v>7842</v>
      </c>
      <c r="D2165" s="222">
        <v>341.11</v>
      </c>
      <c r="E2165" s="329">
        <v>42978</v>
      </c>
      <c r="F2165" s="35">
        <v>5927075</v>
      </c>
      <c r="G2165" s="18">
        <v>1.5044220000000001E-2</v>
      </c>
      <c r="H2165" s="298">
        <v>300</v>
      </c>
      <c r="I2165" s="51">
        <v>5927075</v>
      </c>
      <c r="J2165" s="212">
        <f t="shared" si="981"/>
        <v>1.5044220000000001E-2</v>
      </c>
      <c r="K2165" s="213">
        <f t="shared" si="982"/>
        <v>7430.6850213750004</v>
      </c>
      <c r="L2165" s="214">
        <f t="shared" si="983"/>
        <v>7130.6850213750004</v>
      </c>
      <c r="M2165" s="51">
        <f t="shared" si="984"/>
        <v>5927075</v>
      </c>
      <c r="N2165" s="18">
        <f>VLOOKUP(CONCATENATE(A2165,"-6"),'Restated Depr'!$B$6:$G$7674,6,0)</f>
        <v>2.2800000000000001E-2</v>
      </c>
      <c r="O2165" s="214">
        <f t="shared" si="985"/>
        <v>11261.442499999999</v>
      </c>
      <c r="P2165" s="214">
        <f t="shared" si="986"/>
        <v>3830.7574786249988</v>
      </c>
      <c r="Q2165" t="s">
        <v>7819</v>
      </c>
    </row>
    <row r="2166" spans="1:18" hidden="1">
      <c r="A2166" s="17" t="s">
        <v>164</v>
      </c>
      <c r="B2166" s="17" t="s">
        <v>2580</v>
      </c>
      <c r="C2166" s="227" t="s">
        <v>7842</v>
      </c>
      <c r="D2166" s="222">
        <v>341.11</v>
      </c>
      <c r="E2166" s="329">
        <v>43008</v>
      </c>
      <c r="F2166" s="35">
        <v>5927075</v>
      </c>
      <c r="G2166" s="18">
        <v>1.5044220000000001E-2</v>
      </c>
      <c r="H2166" s="298">
        <v>288</v>
      </c>
      <c r="I2166" s="51">
        <v>5927075</v>
      </c>
      <c r="J2166" s="212">
        <f t="shared" si="981"/>
        <v>1.5044220000000001E-2</v>
      </c>
      <c r="K2166" s="213">
        <f t="shared" si="982"/>
        <v>7430.6850213750004</v>
      </c>
      <c r="L2166" s="214">
        <f t="shared" si="983"/>
        <v>7142.6850213750004</v>
      </c>
      <c r="M2166" s="51">
        <f t="shared" si="984"/>
        <v>5927075</v>
      </c>
      <c r="N2166" s="18">
        <f>VLOOKUP(CONCATENATE(A2166,"-6"),'Restated Depr'!$B$6:$G$7674,6,0)</f>
        <v>2.2800000000000001E-2</v>
      </c>
      <c r="O2166" s="214">
        <f t="shared" si="985"/>
        <v>11261.442499999999</v>
      </c>
      <c r="P2166" s="214">
        <f t="shared" si="986"/>
        <v>3830.7574786249988</v>
      </c>
      <c r="Q2166" t="s">
        <v>7819</v>
      </c>
    </row>
    <row r="2167" spans="1:18" hidden="1">
      <c r="A2167" s="17" t="s">
        <v>164</v>
      </c>
      <c r="B2167" s="17" t="s">
        <v>2581</v>
      </c>
      <c r="C2167" s="227" t="s">
        <v>7842</v>
      </c>
      <c r="D2167" s="222">
        <v>341.11</v>
      </c>
      <c r="E2167" s="329">
        <v>43039</v>
      </c>
      <c r="F2167" s="35">
        <v>5927075</v>
      </c>
      <c r="G2167" s="18">
        <v>1.5044220000000001E-2</v>
      </c>
      <c r="H2167" s="298">
        <v>275</v>
      </c>
      <c r="I2167" s="51">
        <v>5927075</v>
      </c>
      <c r="J2167" s="212">
        <f t="shared" si="981"/>
        <v>1.5044220000000001E-2</v>
      </c>
      <c r="K2167" s="213">
        <f t="shared" si="982"/>
        <v>7430.6850213750004</v>
      </c>
      <c r="L2167" s="214">
        <f t="shared" si="983"/>
        <v>7155.6850213750004</v>
      </c>
      <c r="M2167" s="51">
        <f t="shared" si="984"/>
        <v>5927075</v>
      </c>
      <c r="N2167" s="18">
        <f>VLOOKUP(CONCATENATE(A2167,"-6"),'Restated Depr'!$B$6:$G$7674,6,0)</f>
        <v>2.2800000000000001E-2</v>
      </c>
      <c r="O2167" s="214">
        <f t="shared" si="985"/>
        <v>11261.442499999999</v>
      </c>
      <c r="P2167" s="214">
        <f t="shared" si="986"/>
        <v>3830.7574786249988</v>
      </c>
      <c r="Q2167" t="s">
        <v>7819</v>
      </c>
    </row>
    <row r="2168" spans="1:18" hidden="1">
      <c r="A2168" s="17" t="s">
        <v>164</v>
      </c>
      <c r="B2168" s="17" t="s">
        <v>2582</v>
      </c>
      <c r="C2168" s="227" t="s">
        <v>7842</v>
      </c>
      <c r="D2168" s="222">
        <v>341.11</v>
      </c>
      <c r="E2168" s="329">
        <v>43069</v>
      </c>
      <c r="F2168" s="35">
        <v>5927075</v>
      </c>
      <c r="G2168" s="18">
        <v>1.5044220000000001E-2</v>
      </c>
      <c r="H2168" s="298">
        <v>262</v>
      </c>
      <c r="I2168" s="51">
        <v>5927075</v>
      </c>
      <c r="J2168" s="212">
        <f t="shared" si="981"/>
        <v>1.5044220000000001E-2</v>
      </c>
      <c r="K2168" s="213">
        <f t="shared" si="982"/>
        <v>7430.6850213750004</v>
      </c>
      <c r="L2168" s="214">
        <f t="shared" si="983"/>
        <v>7168.6850213750004</v>
      </c>
      <c r="M2168" s="51">
        <f t="shared" si="984"/>
        <v>5927075</v>
      </c>
      <c r="N2168" s="18">
        <f>VLOOKUP(CONCATENATE(A2168,"-6"),'Restated Depr'!$B$6:$G$7674,6,0)</f>
        <v>2.2800000000000001E-2</v>
      </c>
      <c r="O2168" s="214">
        <f t="shared" si="985"/>
        <v>11261.442499999999</v>
      </c>
      <c r="P2168" s="214">
        <f t="shared" si="986"/>
        <v>3830.7574786249988</v>
      </c>
      <c r="Q2168" t="s">
        <v>7819</v>
      </c>
    </row>
    <row r="2169" spans="1:18" hidden="1">
      <c r="A2169" s="17" t="s">
        <v>164</v>
      </c>
      <c r="B2169" s="17" t="s">
        <v>2583</v>
      </c>
      <c r="C2169" s="227" t="s">
        <v>7842</v>
      </c>
      <c r="D2169" s="222">
        <v>341.11</v>
      </c>
      <c r="E2169" s="329">
        <v>43100</v>
      </c>
      <c r="F2169" s="35">
        <v>5927075</v>
      </c>
      <c r="G2169" s="18">
        <v>1.83E-2</v>
      </c>
      <c r="H2169" s="298">
        <v>1858</v>
      </c>
      <c r="I2169" s="51">
        <v>5927075</v>
      </c>
      <c r="J2169" s="212">
        <f t="shared" si="981"/>
        <v>1.83E-2</v>
      </c>
      <c r="K2169" s="213">
        <f t="shared" si="982"/>
        <v>9038.7893750000003</v>
      </c>
      <c r="L2169" s="214">
        <f t="shared" si="983"/>
        <v>7180.7893750000003</v>
      </c>
      <c r="M2169" s="51">
        <f t="shared" si="984"/>
        <v>5927075</v>
      </c>
      <c r="N2169" s="18">
        <f>VLOOKUP(CONCATENATE(A2169,"-6"),'Restated Depr'!$B$6:$G$7674,6,0)</f>
        <v>2.2800000000000001E-2</v>
      </c>
      <c r="O2169" s="214">
        <f t="shared" si="985"/>
        <v>11261.442499999999</v>
      </c>
      <c r="P2169" s="214">
        <f t="shared" si="986"/>
        <v>2222.6531249999989</v>
      </c>
      <c r="Q2169" t="s">
        <v>7819</v>
      </c>
    </row>
    <row r="2170" spans="1:18" hidden="1">
      <c r="A2170" s="17" t="s">
        <v>164</v>
      </c>
      <c r="B2170" s="17" t="s">
        <v>2584</v>
      </c>
      <c r="C2170" s="227" t="s">
        <v>7842</v>
      </c>
      <c r="D2170" s="222">
        <v>341.11</v>
      </c>
      <c r="E2170" s="329">
        <v>43131</v>
      </c>
      <c r="F2170" s="35">
        <v>5927075</v>
      </c>
      <c r="G2170" s="18">
        <v>2.2800000000000001E-2</v>
      </c>
      <c r="H2170" s="298">
        <v>4068</v>
      </c>
      <c r="I2170" s="51">
        <v>5927075</v>
      </c>
      <c r="J2170" s="212">
        <f t="shared" si="981"/>
        <v>2.2800000000000001E-2</v>
      </c>
      <c r="K2170" s="213">
        <f t="shared" si="982"/>
        <v>11261.442499999999</v>
      </c>
      <c r="L2170" s="214">
        <f t="shared" si="983"/>
        <v>7193.4424999999992</v>
      </c>
      <c r="M2170" s="51">
        <f t="shared" si="984"/>
        <v>5927075</v>
      </c>
      <c r="N2170" s="18">
        <f>VLOOKUP(CONCATENATE(A2170,"-6"),'Restated Depr'!$B$6:$G$7674,6,0)</f>
        <v>2.2800000000000001E-2</v>
      </c>
      <c r="O2170" s="214">
        <f t="shared" si="985"/>
        <v>11261.442499999999</v>
      </c>
      <c r="P2170" s="214">
        <f t="shared" si="986"/>
        <v>0</v>
      </c>
      <c r="Q2170" t="s">
        <v>7819</v>
      </c>
    </row>
    <row r="2171" spans="1:18" hidden="1">
      <c r="A2171" s="17" t="s">
        <v>164</v>
      </c>
      <c r="B2171" s="17" t="s">
        <v>2585</v>
      </c>
      <c r="C2171" s="227" t="s">
        <v>7842</v>
      </c>
      <c r="D2171" s="222">
        <v>341.11</v>
      </c>
      <c r="E2171" s="329">
        <v>43159</v>
      </c>
      <c r="F2171" s="35">
        <v>5927075</v>
      </c>
      <c r="G2171" s="18">
        <v>2.2800000000000001E-2</v>
      </c>
      <c r="H2171" s="298">
        <v>4055</v>
      </c>
      <c r="I2171" s="51">
        <v>5927075</v>
      </c>
      <c r="J2171" s="212">
        <f t="shared" si="981"/>
        <v>2.2800000000000001E-2</v>
      </c>
      <c r="K2171" s="213">
        <f t="shared" si="982"/>
        <v>11261.442499999999</v>
      </c>
      <c r="L2171" s="214">
        <f t="shared" si="983"/>
        <v>7206.4424999999992</v>
      </c>
      <c r="M2171" s="51">
        <f t="shared" si="984"/>
        <v>5927075</v>
      </c>
      <c r="N2171" s="18">
        <f>VLOOKUP(CONCATENATE(A2171,"-6"),'Restated Depr'!$B$6:$G$7674,6,0)</f>
        <v>2.2800000000000001E-2</v>
      </c>
      <c r="O2171" s="214">
        <f t="shared" si="985"/>
        <v>11261.442499999999</v>
      </c>
      <c r="P2171" s="214">
        <f t="shared" si="986"/>
        <v>0</v>
      </c>
      <c r="Q2171" t="s">
        <v>7819</v>
      </c>
    </row>
    <row r="2172" spans="1:18" hidden="1">
      <c r="A2172" s="17" t="s">
        <v>164</v>
      </c>
      <c r="B2172" s="17" t="s">
        <v>2586</v>
      </c>
      <c r="C2172" s="227" t="s">
        <v>7842</v>
      </c>
      <c r="D2172" s="222">
        <v>341.11</v>
      </c>
      <c r="E2172" s="329">
        <v>43190</v>
      </c>
      <c r="F2172" s="35">
        <v>5927075</v>
      </c>
      <c r="G2172" s="18">
        <v>2.2800000000000001E-2</v>
      </c>
      <c r="H2172" s="298">
        <v>4042</v>
      </c>
      <c r="I2172" s="51">
        <v>5927075</v>
      </c>
      <c r="J2172" s="212">
        <f t="shared" si="981"/>
        <v>2.2800000000000001E-2</v>
      </c>
      <c r="K2172" s="213">
        <f t="shared" si="982"/>
        <v>11261.442499999999</v>
      </c>
      <c r="L2172" s="214">
        <f t="shared" si="983"/>
        <v>7219.4424999999992</v>
      </c>
      <c r="M2172" s="51">
        <f t="shared" si="984"/>
        <v>5927075</v>
      </c>
      <c r="N2172" s="18">
        <f>VLOOKUP(CONCATENATE(A2172,"-6"),'Restated Depr'!$B$6:$G$7674,6,0)</f>
        <v>2.2800000000000001E-2</v>
      </c>
      <c r="O2172" s="214">
        <f t="shared" si="985"/>
        <v>11261.442499999999</v>
      </c>
      <c r="P2172" s="214">
        <f t="shared" si="986"/>
        <v>0</v>
      </c>
      <c r="Q2172" t="s">
        <v>7819</v>
      </c>
    </row>
    <row r="2173" spans="1:18" hidden="1">
      <c r="A2173" s="17" t="s">
        <v>164</v>
      </c>
      <c r="B2173" s="17" t="s">
        <v>2587</v>
      </c>
      <c r="C2173" s="227" t="s">
        <v>7842</v>
      </c>
      <c r="D2173" s="222">
        <v>341.11</v>
      </c>
      <c r="E2173" s="329">
        <v>43220</v>
      </c>
      <c r="F2173" s="35">
        <v>5927075</v>
      </c>
      <c r="G2173" s="18">
        <v>2.2800000000000001E-2</v>
      </c>
      <c r="H2173" s="298">
        <v>4029</v>
      </c>
      <c r="I2173" s="51">
        <v>5927075</v>
      </c>
      <c r="J2173" s="212">
        <f t="shared" si="981"/>
        <v>2.2800000000000001E-2</v>
      </c>
      <c r="K2173" s="213">
        <f t="shared" si="982"/>
        <v>11261.442499999999</v>
      </c>
      <c r="L2173" s="214">
        <f t="shared" si="983"/>
        <v>7232.4424999999992</v>
      </c>
      <c r="M2173" s="51">
        <f t="shared" si="984"/>
        <v>5927075</v>
      </c>
      <c r="N2173" s="18">
        <f>VLOOKUP(CONCATENATE(A2173,"-6"),'Restated Depr'!$B$6:$G$7674,6,0)</f>
        <v>2.2800000000000001E-2</v>
      </c>
      <c r="O2173" s="214">
        <f t="shared" si="985"/>
        <v>11261.442499999999</v>
      </c>
      <c r="P2173" s="214">
        <f t="shared" si="986"/>
        <v>0</v>
      </c>
      <c r="Q2173" t="s">
        <v>7819</v>
      </c>
    </row>
    <row r="2174" spans="1:18" hidden="1">
      <c r="A2174" s="17" t="s">
        <v>164</v>
      </c>
      <c r="B2174" s="17" t="s">
        <v>2588</v>
      </c>
      <c r="C2174" s="227" t="s">
        <v>7842</v>
      </c>
      <c r="D2174" s="222">
        <v>341.11</v>
      </c>
      <c r="E2174" s="329">
        <v>43251</v>
      </c>
      <c r="F2174" s="35">
        <v>5927075</v>
      </c>
      <c r="G2174" s="18">
        <v>2.2800000000000001E-2</v>
      </c>
      <c r="H2174" s="298">
        <v>4016</v>
      </c>
      <c r="I2174" s="51">
        <v>5927075</v>
      </c>
      <c r="J2174" s="212">
        <f t="shared" si="981"/>
        <v>2.2800000000000001E-2</v>
      </c>
      <c r="K2174" s="213">
        <f t="shared" si="982"/>
        <v>11261.442499999999</v>
      </c>
      <c r="L2174" s="214">
        <f t="shared" si="983"/>
        <v>7245.4424999999992</v>
      </c>
      <c r="M2174" s="51">
        <f t="shared" si="984"/>
        <v>5927075</v>
      </c>
      <c r="N2174" s="18">
        <f>VLOOKUP(CONCATENATE(A2174,"-6"),'Restated Depr'!$B$6:$G$7674,6,0)</f>
        <v>2.2800000000000001E-2</v>
      </c>
      <c r="O2174" s="214">
        <f t="shared" si="985"/>
        <v>11261.442499999999</v>
      </c>
      <c r="P2174" s="214">
        <f t="shared" si="986"/>
        <v>0</v>
      </c>
      <c r="Q2174" t="s">
        <v>7819</v>
      </c>
    </row>
    <row r="2175" spans="1:18" hidden="1">
      <c r="A2175" s="17" t="s">
        <v>164</v>
      </c>
      <c r="B2175" s="17" t="s">
        <v>2589</v>
      </c>
      <c r="C2175" s="227" t="s">
        <v>7842</v>
      </c>
      <c r="D2175" s="222">
        <v>341.11</v>
      </c>
      <c r="E2175" s="329">
        <v>43281</v>
      </c>
      <c r="F2175" s="35">
        <v>5927075</v>
      </c>
      <c r="G2175" s="18">
        <v>2.2800000000000001E-2</v>
      </c>
      <c r="H2175" s="298">
        <v>4004</v>
      </c>
      <c r="I2175" s="51">
        <v>5927075</v>
      </c>
      <c r="J2175" s="212">
        <f t="shared" si="981"/>
        <v>2.2800000000000001E-2</v>
      </c>
      <c r="K2175" s="213">
        <f t="shared" si="982"/>
        <v>11261.442499999999</v>
      </c>
      <c r="L2175" s="214">
        <f t="shared" si="983"/>
        <v>7257.4424999999992</v>
      </c>
      <c r="M2175" s="51">
        <f t="shared" si="984"/>
        <v>5927075</v>
      </c>
      <c r="N2175" s="18">
        <f>VLOOKUP(CONCATENATE(A2175,"-6"),'Restated Depr'!$B$6:$G$7674,6,0)</f>
        <v>2.2800000000000001E-2</v>
      </c>
      <c r="O2175" s="214">
        <f t="shared" si="985"/>
        <v>11261.442499999999</v>
      </c>
      <c r="P2175" s="214">
        <f t="shared" si="986"/>
        <v>0</v>
      </c>
      <c r="Q2175" t="s">
        <v>7819</v>
      </c>
      <c r="R2175" s="5"/>
    </row>
    <row r="2176" spans="1:18" ht="15.75" hidden="1" thickBot="1">
      <c r="A2176" t="s">
        <v>164</v>
      </c>
      <c r="C2176" s="224" t="s">
        <v>642</v>
      </c>
      <c r="D2176" s="22"/>
      <c r="E2176" s="323" t="s">
        <v>606</v>
      </c>
      <c r="F2176" s="1"/>
      <c r="G2176" s="5"/>
      <c r="H2176" s="310">
        <f>SUM(H2164:H2175)</f>
        <v>27510</v>
      </c>
      <c r="I2176" s="10"/>
      <c r="J2176" s="10"/>
      <c r="K2176" s="32">
        <f>SUM(K2164:K2175)</f>
        <v>113760.86948187502</v>
      </c>
      <c r="L2176" s="28">
        <f>SUM(L2164:L2175)</f>
        <v>86250.869481875008</v>
      </c>
      <c r="M2176" s="10"/>
      <c r="N2176" s="5"/>
      <c r="O2176" s="28">
        <f>SUM(O2164:O2175)</f>
        <v>135137.31000000003</v>
      </c>
      <c r="P2176" s="28">
        <f>SUM(P2164:P2175)</f>
        <v>21376.440518124989</v>
      </c>
    </row>
    <row r="2177" spans="1:18" hidden="1">
      <c r="A2177" s="17" t="s">
        <v>165</v>
      </c>
      <c r="B2177" s="17" t="s">
        <v>2590</v>
      </c>
      <c r="C2177" s="227" t="s">
        <v>7842</v>
      </c>
      <c r="D2177" s="222">
        <v>341.02</v>
      </c>
      <c r="E2177" s="329">
        <v>42947</v>
      </c>
      <c r="F2177" s="48">
        <v>5774386.75</v>
      </c>
      <c r="G2177" s="18">
        <v>3.3300000000000003E-2</v>
      </c>
      <c r="H2177" s="299">
        <v>13565</v>
      </c>
      <c r="I2177" s="288">
        <v>5774386.75</v>
      </c>
      <c r="J2177" s="212">
        <f t="shared" ref="J2177:J2188" si="987">G2177</f>
        <v>3.3300000000000003E-2</v>
      </c>
      <c r="K2177" s="292">
        <f t="shared" ref="K2177:K2188" si="988">I2177*J2177/12</f>
        <v>16023.923231250003</v>
      </c>
      <c r="L2177" s="293">
        <f t="shared" ref="L2177:L2188" si="989">K2177-H2177</f>
        <v>2458.9232312500026</v>
      </c>
      <c r="M2177" s="288">
        <f t="shared" ref="M2177:M2188" si="990">I2177</f>
        <v>5774386.75</v>
      </c>
      <c r="N2177" s="18">
        <f>VLOOKUP(CONCATENATE(A2177,"-6"),'Restated Depr'!$B$6:$G$7674,6,0)</f>
        <v>2.47E-2</v>
      </c>
      <c r="O2177" s="293">
        <f t="shared" ref="O2177:O2188" si="991">M2177*N2177/12</f>
        <v>11885.612727083333</v>
      </c>
      <c r="P2177" s="293">
        <f t="shared" ref="P2177:P2188" si="992">O2177-K2177</f>
        <v>-4138.3105041666695</v>
      </c>
      <c r="Q2177" t="s">
        <v>7819</v>
      </c>
    </row>
    <row r="2178" spans="1:18" hidden="1">
      <c r="A2178" s="17" t="s">
        <v>165</v>
      </c>
      <c r="B2178" s="17" t="s">
        <v>2591</v>
      </c>
      <c r="C2178" s="227" t="s">
        <v>7842</v>
      </c>
      <c r="D2178" s="222">
        <v>341.02</v>
      </c>
      <c r="E2178" s="329">
        <v>42978</v>
      </c>
      <c r="F2178" s="35">
        <v>5774386.75</v>
      </c>
      <c r="G2178" s="18">
        <v>3.3300000000000003E-2</v>
      </c>
      <c r="H2178" s="298">
        <v>13555</v>
      </c>
      <c r="I2178" s="51">
        <v>5774386.75</v>
      </c>
      <c r="J2178" s="212">
        <f t="shared" si="987"/>
        <v>3.3300000000000003E-2</v>
      </c>
      <c r="K2178" s="213">
        <f t="shared" si="988"/>
        <v>16023.923231250003</v>
      </c>
      <c r="L2178" s="214">
        <f t="shared" si="989"/>
        <v>2468.9232312500026</v>
      </c>
      <c r="M2178" s="51">
        <f t="shared" si="990"/>
        <v>5774386.75</v>
      </c>
      <c r="N2178" s="18">
        <f>VLOOKUP(CONCATENATE(A2178,"-6"),'Restated Depr'!$B$6:$G$7674,6,0)</f>
        <v>2.47E-2</v>
      </c>
      <c r="O2178" s="214">
        <f t="shared" si="991"/>
        <v>11885.612727083333</v>
      </c>
      <c r="P2178" s="214">
        <f t="shared" si="992"/>
        <v>-4138.3105041666695</v>
      </c>
      <c r="Q2178" t="s">
        <v>7819</v>
      </c>
    </row>
    <row r="2179" spans="1:18" hidden="1">
      <c r="A2179" s="17" t="s">
        <v>165</v>
      </c>
      <c r="B2179" s="17" t="s">
        <v>2592</v>
      </c>
      <c r="C2179" s="227" t="s">
        <v>7842</v>
      </c>
      <c r="D2179" s="222">
        <v>341.02</v>
      </c>
      <c r="E2179" s="329">
        <v>43008</v>
      </c>
      <c r="F2179" s="35">
        <v>5774386.75</v>
      </c>
      <c r="G2179" s="18">
        <v>3.3300000000000003E-2</v>
      </c>
      <c r="H2179" s="298">
        <v>13544</v>
      </c>
      <c r="I2179" s="51">
        <v>5774386.75</v>
      </c>
      <c r="J2179" s="212">
        <f t="shared" si="987"/>
        <v>3.3300000000000003E-2</v>
      </c>
      <c r="K2179" s="213">
        <f t="shared" si="988"/>
        <v>16023.923231250003</v>
      </c>
      <c r="L2179" s="214">
        <f t="shared" si="989"/>
        <v>2479.9232312500026</v>
      </c>
      <c r="M2179" s="51">
        <f t="shared" si="990"/>
        <v>5774386.75</v>
      </c>
      <c r="N2179" s="18">
        <f>VLOOKUP(CONCATENATE(A2179,"-6"),'Restated Depr'!$B$6:$G$7674,6,0)</f>
        <v>2.47E-2</v>
      </c>
      <c r="O2179" s="214">
        <f t="shared" si="991"/>
        <v>11885.612727083333</v>
      </c>
      <c r="P2179" s="214">
        <f t="shared" si="992"/>
        <v>-4138.3105041666695</v>
      </c>
      <c r="Q2179" t="s">
        <v>7819</v>
      </c>
    </row>
    <row r="2180" spans="1:18" hidden="1">
      <c r="A2180" s="17" t="s">
        <v>165</v>
      </c>
      <c r="B2180" s="17" t="s">
        <v>2593</v>
      </c>
      <c r="C2180" s="227" t="s">
        <v>7842</v>
      </c>
      <c r="D2180" s="222">
        <v>341.02</v>
      </c>
      <c r="E2180" s="329">
        <v>43039</v>
      </c>
      <c r="F2180" s="35">
        <v>5774386.75</v>
      </c>
      <c r="G2180" s="18">
        <v>3.3300000000000003E-2</v>
      </c>
      <c r="H2180" s="298">
        <v>13533</v>
      </c>
      <c r="I2180" s="51">
        <v>5774386.75</v>
      </c>
      <c r="J2180" s="212">
        <f t="shared" si="987"/>
        <v>3.3300000000000003E-2</v>
      </c>
      <c r="K2180" s="213">
        <f t="shared" si="988"/>
        <v>16023.923231250003</v>
      </c>
      <c r="L2180" s="214">
        <f t="shared" si="989"/>
        <v>2490.9232312500026</v>
      </c>
      <c r="M2180" s="51">
        <f t="shared" si="990"/>
        <v>5774386.75</v>
      </c>
      <c r="N2180" s="18">
        <f>VLOOKUP(CONCATENATE(A2180,"-6"),'Restated Depr'!$B$6:$G$7674,6,0)</f>
        <v>2.47E-2</v>
      </c>
      <c r="O2180" s="214">
        <f t="shared" si="991"/>
        <v>11885.612727083333</v>
      </c>
      <c r="P2180" s="214">
        <f t="shared" si="992"/>
        <v>-4138.3105041666695</v>
      </c>
      <c r="Q2180" t="s">
        <v>7819</v>
      </c>
    </row>
    <row r="2181" spans="1:18" hidden="1">
      <c r="A2181" s="17" t="s">
        <v>165</v>
      </c>
      <c r="B2181" s="17" t="s">
        <v>2594</v>
      </c>
      <c r="C2181" s="227" t="s">
        <v>7842</v>
      </c>
      <c r="D2181" s="222">
        <v>341.02</v>
      </c>
      <c r="E2181" s="329">
        <v>43069</v>
      </c>
      <c r="F2181" s="35">
        <v>5774386.75</v>
      </c>
      <c r="G2181" s="18">
        <v>3.3300000000000003E-2</v>
      </c>
      <c r="H2181" s="298">
        <v>13522</v>
      </c>
      <c r="I2181" s="51">
        <v>5774386.75</v>
      </c>
      <c r="J2181" s="212">
        <f t="shared" si="987"/>
        <v>3.3300000000000003E-2</v>
      </c>
      <c r="K2181" s="213">
        <f t="shared" si="988"/>
        <v>16023.923231250003</v>
      </c>
      <c r="L2181" s="214">
        <f t="shared" si="989"/>
        <v>2501.9232312500026</v>
      </c>
      <c r="M2181" s="51">
        <f t="shared" si="990"/>
        <v>5774386.75</v>
      </c>
      <c r="N2181" s="18">
        <f>VLOOKUP(CONCATENATE(A2181,"-6"),'Restated Depr'!$B$6:$G$7674,6,0)</f>
        <v>2.47E-2</v>
      </c>
      <c r="O2181" s="214">
        <f t="shared" si="991"/>
        <v>11885.612727083333</v>
      </c>
      <c r="P2181" s="214">
        <f t="shared" si="992"/>
        <v>-4138.3105041666695</v>
      </c>
      <c r="Q2181" t="s">
        <v>7819</v>
      </c>
    </row>
    <row r="2182" spans="1:18" hidden="1">
      <c r="A2182" s="17" t="s">
        <v>165</v>
      </c>
      <c r="B2182" s="17" t="s">
        <v>2595</v>
      </c>
      <c r="C2182" s="227" t="s">
        <v>7842</v>
      </c>
      <c r="D2182" s="222">
        <v>341.02</v>
      </c>
      <c r="E2182" s="329">
        <v>43100</v>
      </c>
      <c r="F2182" s="35">
        <v>5774386.75</v>
      </c>
      <c r="G2182" s="18">
        <v>2.9700000000000001E-2</v>
      </c>
      <c r="H2182" s="298">
        <v>11778</v>
      </c>
      <c r="I2182" s="51">
        <v>5774386.75</v>
      </c>
      <c r="J2182" s="212">
        <f t="shared" si="987"/>
        <v>2.9700000000000001E-2</v>
      </c>
      <c r="K2182" s="213">
        <f t="shared" si="988"/>
        <v>14291.607206250001</v>
      </c>
      <c r="L2182" s="214">
        <f t="shared" si="989"/>
        <v>2513.6072062500007</v>
      </c>
      <c r="M2182" s="51">
        <f t="shared" si="990"/>
        <v>5774386.75</v>
      </c>
      <c r="N2182" s="18">
        <f>VLOOKUP(CONCATENATE(A2182,"-6"),'Restated Depr'!$B$6:$G$7674,6,0)</f>
        <v>2.47E-2</v>
      </c>
      <c r="O2182" s="214">
        <f t="shared" si="991"/>
        <v>11885.612727083333</v>
      </c>
      <c r="P2182" s="214">
        <f t="shared" si="992"/>
        <v>-2405.9944791666676</v>
      </c>
      <c r="Q2182" t="s">
        <v>7819</v>
      </c>
    </row>
    <row r="2183" spans="1:18" hidden="1">
      <c r="A2183" s="17" t="s">
        <v>165</v>
      </c>
      <c r="B2183" s="17" t="s">
        <v>2596</v>
      </c>
      <c r="C2183" s="227" t="s">
        <v>7842</v>
      </c>
      <c r="D2183" s="222">
        <v>341.02</v>
      </c>
      <c r="E2183" s="329">
        <v>43131</v>
      </c>
      <c r="F2183" s="35">
        <v>5774386.75</v>
      </c>
      <c r="G2183" s="18">
        <v>2.47E-2</v>
      </c>
      <c r="H2183" s="298">
        <v>9361</v>
      </c>
      <c r="I2183" s="51">
        <v>5774386.75</v>
      </c>
      <c r="J2183" s="212">
        <f t="shared" si="987"/>
        <v>2.47E-2</v>
      </c>
      <c r="K2183" s="213">
        <f t="shared" si="988"/>
        <v>11885.612727083333</v>
      </c>
      <c r="L2183" s="214">
        <f t="shared" si="989"/>
        <v>2524.6127270833331</v>
      </c>
      <c r="M2183" s="51">
        <f t="shared" si="990"/>
        <v>5774386.75</v>
      </c>
      <c r="N2183" s="18">
        <f>VLOOKUP(CONCATENATE(A2183,"-6"),'Restated Depr'!$B$6:$G$7674,6,0)</f>
        <v>2.47E-2</v>
      </c>
      <c r="O2183" s="214">
        <f t="shared" si="991"/>
        <v>11885.612727083333</v>
      </c>
      <c r="P2183" s="214">
        <f t="shared" si="992"/>
        <v>0</v>
      </c>
      <c r="Q2183" t="s">
        <v>7819</v>
      </c>
    </row>
    <row r="2184" spans="1:18" hidden="1">
      <c r="A2184" s="17" t="s">
        <v>165</v>
      </c>
      <c r="B2184" s="17" t="s">
        <v>2597</v>
      </c>
      <c r="C2184" s="227" t="s">
        <v>7842</v>
      </c>
      <c r="D2184" s="222">
        <v>341.02</v>
      </c>
      <c r="E2184" s="329">
        <v>43159</v>
      </c>
      <c r="F2184" s="35">
        <v>5774386.75</v>
      </c>
      <c r="G2184" s="18">
        <v>2.47E-2</v>
      </c>
      <c r="H2184" s="298">
        <v>9350</v>
      </c>
      <c r="I2184" s="51">
        <v>5774386.75</v>
      </c>
      <c r="J2184" s="212">
        <f t="shared" si="987"/>
        <v>2.47E-2</v>
      </c>
      <c r="K2184" s="213">
        <f t="shared" si="988"/>
        <v>11885.612727083333</v>
      </c>
      <c r="L2184" s="214">
        <f t="shared" si="989"/>
        <v>2535.6127270833331</v>
      </c>
      <c r="M2184" s="51">
        <f t="shared" si="990"/>
        <v>5774386.75</v>
      </c>
      <c r="N2184" s="18">
        <f>VLOOKUP(CONCATENATE(A2184,"-6"),'Restated Depr'!$B$6:$G$7674,6,0)</f>
        <v>2.47E-2</v>
      </c>
      <c r="O2184" s="214">
        <f t="shared" si="991"/>
        <v>11885.612727083333</v>
      </c>
      <c r="P2184" s="214">
        <f t="shared" si="992"/>
        <v>0</v>
      </c>
      <c r="Q2184" t="s">
        <v>7819</v>
      </c>
    </row>
    <row r="2185" spans="1:18" hidden="1">
      <c r="A2185" s="17" t="s">
        <v>165</v>
      </c>
      <c r="B2185" s="17" t="s">
        <v>2598</v>
      </c>
      <c r="C2185" s="227" t="s">
        <v>7842</v>
      </c>
      <c r="D2185" s="222">
        <v>341.02</v>
      </c>
      <c r="E2185" s="329">
        <v>43190</v>
      </c>
      <c r="F2185" s="35">
        <v>5774386.75</v>
      </c>
      <c r="G2185" s="18">
        <v>2.47E-2</v>
      </c>
      <c r="H2185" s="298">
        <v>9338</v>
      </c>
      <c r="I2185" s="51">
        <v>5774386.75</v>
      </c>
      <c r="J2185" s="212">
        <f t="shared" si="987"/>
        <v>2.47E-2</v>
      </c>
      <c r="K2185" s="213">
        <f t="shared" si="988"/>
        <v>11885.612727083333</v>
      </c>
      <c r="L2185" s="214">
        <f t="shared" si="989"/>
        <v>2547.6127270833331</v>
      </c>
      <c r="M2185" s="51">
        <f t="shared" si="990"/>
        <v>5774386.75</v>
      </c>
      <c r="N2185" s="18">
        <f>VLOOKUP(CONCATENATE(A2185,"-6"),'Restated Depr'!$B$6:$G$7674,6,0)</f>
        <v>2.47E-2</v>
      </c>
      <c r="O2185" s="214">
        <f t="shared" si="991"/>
        <v>11885.612727083333</v>
      </c>
      <c r="P2185" s="214">
        <f t="shared" si="992"/>
        <v>0</v>
      </c>
      <c r="Q2185" t="s">
        <v>7819</v>
      </c>
    </row>
    <row r="2186" spans="1:18" hidden="1">
      <c r="A2186" s="17" t="s">
        <v>165</v>
      </c>
      <c r="B2186" s="17" t="s">
        <v>2599</v>
      </c>
      <c r="C2186" s="227" t="s">
        <v>7842</v>
      </c>
      <c r="D2186" s="222">
        <v>341.02</v>
      </c>
      <c r="E2186" s="329">
        <v>43220</v>
      </c>
      <c r="F2186" s="35">
        <v>5774386.75</v>
      </c>
      <c r="G2186" s="18">
        <v>2.47E-2</v>
      </c>
      <c r="H2186" s="298">
        <v>9327</v>
      </c>
      <c r="I2186" s="51">
        <v>5774386.75</v>
      </c>
      <c r="J2186" s="212">
        <f t="shared" si="987"/>
        <v>2.47E-2</v>
      </c>
      <c r="K2186" s="213">
        <f t="shared" si="988"/>
        <v>11885.612727083333</v>
      </c>
      <c r="L2186" s="214">
        <f t="shared" si="989"/>
        <v>2558.6127270833331</v>
      </c>
      <c r="M2186" s="51">
        <f t="shared" si="990"/>
        <v>5774386.75</v>
      </c>
      <c r="N2186" s="18">
        <f>VLOOKUP(CONCATENATE(A2186,"-6"),'Restated Depr'!$B$6:$G$7674,6,0)</f>
        <v>2.47E-2</v>
      </c>
      <c r="O2186" s="214">
        <f t="shared" si="991"/>
        <v>11885.612727083333</v>
      </c>
      <c r="P2186" s="214">
        <f t="shared" si="992"/>
        <v>0</v>
      </c>
      <c r="Q2186" t="s">
        <v>7819</v>
      </c>
    </row>
    <row r="2187" spans="1:18" hidden="1">
      <c r="A2187" s="17" t="s">
        <v>165</v>
      </c>
      <c r="B2187" s="17" t="s">
        <v>2600</v>
      </c>
      <c r="C2187" s="227" t="s">
        <v>7842</v>
      </c>
      <c r="D2187" s="222">
        <v>341.02</v>
      </c>
      <c r="E2187" s="329">
        <v>43251</v>
      </c>
      <c r="F2187" s="35">
        <v>5774386.75</v>
      </c>
      <c r="G2187" s="18">
        <v>2.47E-2</v>
      </c>
      <c r="H2187" s="298">
        <v>9316</v>
      </c>
      <c r="I2187" s="51">
        <v>5774386.75</v>
      </c>
      <c r="J2187" s="212">
        <f t="shared" si="987"/>
        <v>2.47E-2</v>
      </c>
      <c r="K2187" s="213">
        <f t="shared" si="988"/>
        <v>11885.612727083333</v>
      </c>
      <c r="L2187" s="214">
        <f t="shared" si="989"/>
        <v>2569.6127270833331</v>
      </c>
      <c r="M2187" s="51">
        <f t="shared" si="990"/>
        <v>5774386.75</v>
      </c>
      <c r="N2187" s="18">
        <f>VLOOKUP(CONCATENATE(A2187,"-6"),'Restated Depr'!$B$6:$G$7674,6,0)</f>
        <v>2.47E-2</v>
      </c>
      <c r="O2187" s="214">
        <f t="shared" si="991"/>
        <v>11885.612727083333</v>
      </c>
      <c r="P2187" s="214">
        <f t="shared" si="992"/>
        <v>0</v>
      </c>
      <c r="Q2187" t="s">
        <v>7819</v>
      </c>
    </row>
    <row r="2188" spans="1:18" hidden="1">
      <c r="A2188" s="17" t="s">
        <v>165</v>
      </c>
      <c r="B2188" s="17" t="s">
        <v>2601</v>
      </c>
      <c r="C2188" s="227" t="s">
        <v>7842</v>
      </c>
      <c r="D2188" s="222">
        <v>341.02</v>
      </c>
      <c r="E2188" s="329">
        <v>43281</v>
      </c>
      <c r="F2188" s="35">
        <v>5774386.75</v>
      </c>
      <c r="G2188" s="18">
        <v>2.47E-2</v>
      </c>
      <c r="H2188" s="298">
        <v>9304</v>
      </c>
      <c r="I2188" s="51">
        <v>5774386.75</v>
      </c>
      <c r="J2188" s="212">
        <f t="shared" si="987"/>
        <v>2.47E-2</v>
      </c>
      <c r="K2188" s="213">
        <f t="shared" si="988"/>
        <v>11885.612727083333</v>
      </c>
      <c r="L2188" s="214">
        <f t="shared" si="989"/>
        <v>2581.6127270833331</v>
      </c>
      <c r="M2188" s="51">
        <f t="shared" si="990"/>
        <v>5774386.75</v>
      </c>
      <c r="N2188" s="18">
        <f>VLOOKUP(CONCATENATE(A2188,"-6"),'Restated Depr'!$B$6:$G$7674,6,0)</f>
        <v>2.47E-2</v>
      </c>
      <c r="O2188" s="214">
        <f t="shared" si="991"/>
        <v>11885.612727083333</v>
      </c>
      <c r="P2188" s="214">
        <f t="shared" si="992"/>
        <v>0</v>
      </c>
      <c r="Q2188" t="s">
        <v>7819</v>
      </c>
      <c r="R2188" s="5"/>
    </row>
    <row r="2189" spans="1:18" ht="15.75" hidden="1" thickBot="1">
      <c r="A2189" t="s">
        <v>165</v>
      </c>
      <c r="C2189" s="224" t="s">
        <v>642</v>
      </c>
      <c r="D2189" s="22"/>
      <c r="E2189" s="323" t="s">
        <v>606</v>
      </c>
      <c r="F2189" s="1"/>
      <c r="G2189" s="5"/>
      <c r="H2189" s="310">
        <f>SUM(H2177:H2188)</f>
        <v>135493</v>
      </c>
      <c r="I2189" s="10"/>
      <c r="J2189" s="10"/>
      <c r="K2189" s="32">
        <f>SUM(K2177:K2188)</f>
        <v>165724.899725</v>
      </c>
      <c r="L2189" s="28">
        <f>SUM(L2177:L2188)</f>
        <v>30231.899725000003</v>
      </c>
      <c r="M2189" s="10"/>
      <c r="N2189" s="5"/>
      <c r="O2189" s="28">
        <f>SUM(O2177:O2188)</f>
        <v>142627.35272500003</v>
      </c>
      <c r="P2189" s="28">
        <f>SUM(P2177:P2188)</f>
        <v>-23097.547000000017</v>
      </c>
    </row>
    <row r="2190" spans="1:18" hidden="1">
      <c r="A2190" t="s">
        <v>166</v>
      </c>
      <c r="B2190" t="s">
        <v>2602</v>
      </c>
      <c r="C2190" s="224" t="s">
        <v>7842</v>
      </c>
      <c r="D2190" s="221">
        <v>341.09</v>
      </c>
      <c r="E2190" s="324">
        <v>42947</v>
      </c>
      <c r="F2190" s="9">
        <v>2854297.39</v>
      </c>
      <c r="G2190" s="18">
        <v>3.2199999999999999E-2</v>
      </c>
      <c r="H2190" s="299">
        <v>7659.0300000000016</v>
      </c>
      <c r="I2190" s="15">
        <v>2854297.39</v>
      </c>
      <c r="J2190" s="11">
        <f t="shared" ref="J2190:J2201" si="993">G2190</f>
        <v>3.2199999999999999E-2</v>
      </c>
      <c r="K2190" s="31">
        <f t="shared" ref="K2190:K2201" si="994">I2190*J2190/12</f>
        <v>7659.031329833334</v>
      </c>
      <c r="L2190" s="289">
        <f t="shared" ref="L2190:L2201" si="995">K2190-H2190</f>
        <v>1.3298333324200939E-3</v>
      </c>
      <c r="M2190" s="15">
        <f t="shared" ref="M2190:M2201" si="996">I2190</f>
        <v>2854297.39</v>
      </c>
      <c r="N2190" s="5">
        <f>VLOOKUP(CONCATENATE(A2190,"-6"),'Restated Depr'!$B$6:$G$7674,6,0)</f>
        <v>9.0999999999999987E-3</v>
      </c>
      <c r="O2190" s="289">
        <f t="shared" ref="O2190:O2201" si="997">M2190*N2190/12</f>
        <v>2164.5088540833331</v>
      </c>
      <c r="P2190" s="289">
        <f t="shared" ref="P2190:P2201" si="998">O2190-K2190</f>
        <v>-5494.5224757500009</v>
      </c>
      <c r="Q2190" t="s">
        <v>7819</v>
      </c>
    </row>
    <row r="2191" spans="1:18" hidden="1">
      <c r="A2191" t="s">
        <v>166</v>
      </c>
      <c r="B2191" t="s">
        <v>2603</v>
      </c>
      <c r="C2191" s="224" t="s">
        <v>7842</v>
      </c>
      <c r="D2191" s="221">
        <v>341.09</v>
      </c>
      <c r="E2191" s="324">
        <v>42978</v>
      </c>
      <c r="F2191" s="1">
        <v>2854297.39</v>
      </c>
      <c r="G2191" s="18">
        <v>3.2199999999999999E-2</v>
      </c>
      <c r="H2191" s="298">
        <v>7659.0300000000016</v>
      </c>
      <c r="I2191" s="10">
        <v>2854297.39</v>
      </c>
      <c r="J2191" s="11">
        <f t="shared" si="993"/>
        <v>3.2199999999999999E-2</v>
      </c>
      <c r="K2191" s="30">
        <f t="shared" si="994"/>
        <v>7659.031329833334</v>
      </c>
      <c r="L2191" s="29">
        <f t="shared" si="995"/>
        <v>1.3298333324200939E-3</v>
      </c>
      <c r="M2191" s="10">
        <f t="shared" si="996"/>
        <v>2854297.39</v>
      </c>
      <c r="N2191" s="5">
        <f>VLOOKUP(CONCATENATE(A2191,"-6"),'Restated Depr'!$B$6:$G$7674,6,0)</f>
        <v>9.0999999999999987E-3</v>
      </c>
      <c r="O2191" s="29">
        <f t="shared" si="997"/>
        <v>2164.5088540833331</v>
      </c>
      <c r="P2191" s="29">
        <f t="shared" si="998"/>
        <v>-5494.5224757500009</v>
      </c>
      <c r="Q2191" t="s">
        <v>7819</v>
      </c>
    </row>
    <row r="2192" spans="1:18" hidden="1">
      <c r="A2192" t="s">
        <v>166</v>
      </c>
      <c r="B2192" t="s">
        <v>2604</v>
      </c>
      <c r="C2192" s="224" t="s">
        <v>7842</v>
      </c>
      <c r="D2192" s="221">
        <v>341.09</v>
      </c>
      <c r="E2192" s="324">
        <v>43008</v>
      </c>
      <c r="F2192" s="1">
        <v>2854297.39</v>
      </c>
      <c r="G2192" s="18">
        <v>3.2199999999999999E-2</v>
      </c>
      <c r="H2192" s="298">
        <v>7659.0300000000016</v>
      </c>
      <c r="I2192" s="10">
        <v>2854297.39</v>
      </c>
      <c r="J2192" s="11">
        <f t="shared" si="993"/>
        <v>3.2199999999999999E-2</v>
      </c>
      <c r="K2192" s="30">
        <f t="shared" si="994"/>
        <v>7659.031329833334</v>
      </c>
      <c r="L2192" s="29">
        <f t="shared" si="995"/>
        <v>1.3298333324200939E-3</v>
      </c>
      <c r="M2192" s="10">
        <f t="shared" si="996"/>
        <v>2854297.39</v>
      </c>
      <c r="N2192" s="5">
        <f>VLOOKUP(CONCATENATE(A2192,"-6"),'Restated Depr'!$B$6:$G$7674,6,0)</f>
        <v>9.0999999999999987E-3</v>
      </c>
      <c r="O2192" s="29">
        <f t="shared" si="997"/>
        <v>2164.5088540833331</v>
      </c>
      <c r="P2192" s="29">
        <f t="shared" si="998"/>
        <v>-5494.5224757500009</v>
      </c>
      <c r="Q2192" t="s">
        <v>7819</v>
      </c>
    </row>
    <row r="2193" spans="1:18" hidden="1">
      <c r="A2193" t="s">
        <v>166</v>
      </c>
      <c r="B2193" t="s">
        <v>2605</v>
      </c>
      <c r="C2193" s="224" t="s">
        <v>7842</v>
      </c>
      <c r="D2193" s="221">
        <v>341.09</v>
      </c>
      <c r="E2193" s="324">
        <v>43039</v>
      </c>
      <c r="F2193" s="1">
        <v>2854297.39</v>
      </c>
      <c r="G2193" s="18">
        <v>3.2199999999999999E-2</v>
      </c>
      <c r="H2193" s="298">
        <v>7659.0300000000016</v>
      </c>
      <c r="I2193" s="10">
        <v>2854297.39</v>
      </c>
      <c r="J2193" s="11">
        <f t="shared" si="993"/>
        <v>3.2199999999999999E-2</v>
      </c>
      <c r="K2193" s="30">
        <f t="shared" si="994"/>
        <v>7659.031329833334</v>
      </c>
      <c r="L2193" s="29">
        <f t="shared" si="995"/>
        <v>1.3298333324200939E-3</v>
      </c>
      <c r="M2193" s="10">
        <f t="shared" si="996"/>
        <v>2854297.39</v>
      </c>
      <c r="N2193" s="5">
        <f>VLOOKUP(CONCATENATE(A2193,"-6"),'Restated Depr'!$B$6:$G$7674,6,0)</f>
        <v>9.0999999999999987E-3</v>
      </c>
      <c r="O2193" s="29">
        <f t="shared" si="997"/>
        <v>2164.5088540833331</v>
      </c>
      <c r="P2193" s="29">
        <f t="shared" si="998"/>
        <v>-5494.5224757500009</v>
      </c>
      <c r="Q2193" t="s">
        <v>7819</v>
      </c>
    </row>
    <row r="2194" spans="1:18" hidden="1">
      <c r="A2194" t="s">
        <v>166</v>
      </c>
      <c r="B2194" t="s">
        <v>2606</v>
      </c>
      <c r="C2194" s="224" t="s">
        <v>7842</v>
      </c>
      <c r="D2194" s="221">
        <v>341.09</v>
      </c>
      <c r="E2194" s="324">
        <v>43069</v>
      </c>
      <c r="F2194" s="1">
        <v>2854297.39</v>
      </c>
      <c r="G2194" s="18">
        <v>3.2199999999999999E-2</v>
      </c>
      <c r="H2194" s="298">
        <v>7659.0300000000016</v>
      </c>
      <c r="I2194" s="10">
        <v>2854297.39</v>
      </c>
      <c r="J2194" s="11">
        <f t="shared" si="993"/>
        <v>3.2199999999999999E-2</v>
      </c>
      <c r="K2194" s="30">
        <f t="shared" si="994"/>
        <v>7659.031329833334</v>
      </c>
      <c r="L2194" s="29">
        <f t="shared" si="995"/>
        <v>1.3298333324200939E-3</v>
      </c>
      <c r="M2194" s="10">
        <f t="shared" si="996"/>
        <v>2854297.39</v>
      </c>
      <c r="N2194" s="5">
        <f>VLOOKUP(CONCATENATE(A2194,"-6"),'Restated Depr'!$B$6:$G$7674,6,0)</f>
        <v>9.0999999999999987E-3</v>
      </c>
      <c r="O2194" s="29">
        <f t="shared" si="997"/>
        <v>2164.5088540833331</v>
      </c>
      <c r="P2194" s="29">
        <f t="shared" si="998"/>
        <v>-5494.5224757500009</v>
      </c>
      <c r="Q2194" t="s">
        <v>7819</v>
      </c>
    </row>
    <row r="2195" spans="1:18" hidden="1">
      <c r="A2195" t="s">
        <v>166</v>
      </c>
      <c r="B2195" t="s">
        <v>2607</v>
      </c>
      <c r="C2195" s="224" t="s">
        <v>7842</v>
      </c>
      <c r="D2195" s="221">
        <v>341.09</v>
      </c>
      <c r="E2195" s="324">
        <v>43100</v>
      </c>
      <c r="F2195" s="1">
        <v>2854297.39</v>
      </c>
      <c r="G2195" s="18">
        <v>2.2599999999999999E-2</v>
      </c>
      <c r="H2195" s="298">
        <v>5375.5900000000011</v>
      </c>
      <c r="I2195" s="10">
        <v>2854297.39</v>
      </c>
      <c r="J2195" s="11">
        <f t="shared" si="993"/>
        <v>2.2599999999999999E-2</v>
      </c>
      <c r="K2195" s="30">
        <f t="shared" si="994"/>
        <v>5375.5934178333328</v>
      </c>
      <c r="L2195" s="29">
        <f t="shared" si="995"/>
        <v>3.4178333316958742E-3</v>
      </c>
      <c r="M2195" s="10">
        <f t="shared" si="996"/>
        <v>2854297.39</v>
      </c>
      <c r="N2195" s="5">
        <f>VLOOKUP(CONCATENATE(A2195,"-6"),'Restated Depr'!$B$6:$G$7674,6,0)</f>
        <v>9.0999999999999987E-3</v>
      </c>
      <c r="O2195" s="29">
        <f t="shared" si="997"/>
        <v>2164.5088540833331</v>
      </c>
      <c r="P2195" s="29">
        <f t="shared" si="998"/>
        <v>-3211.0845637499997</v>
      </c>
      <c r="Q2195" t="s">
        <v>7819</v>
      </c>
    </row>
    <row r="2196" spans="1:18" hidden="1">
      <c r="A2196" t="s">
        <v>166</v>
      </c>
      <c r="B2196" t="s">
        <v>2608</v>
      </c>
      <c r="C2196" s="224" t="s">
        <v>7842</v>
      </c>
      <c r="D2196" s="221">
        <v>341.09</v>
      </c>
      <c r="E2196" s="324">
        <v>43131</v>
      </c>
      <c r="F2196" s="1">
        <v>2854297.39</v>
      </c>
      <c r="G2196" s="5">
        <v>9.0999999999999987E-3</v>
      </c>
      <c r="H2196" s="298">
        <v>2164.5099999999998</v>
      </c>
      <c r="I2196" s="10">
        <v>2854297.39</v>
      </c>
      <c r="J2196" s="11">
        <f t="shared" si="993"/>
        <v>9.0999999999999987E-3</v>
      </c>
      <c r="K2196" s="30">
        <f t="shared" si="994"/>
        <v>2164.5088540833331</v>
      </c>
      <c r="L2196" s="29">
        <f t="shared" si="995"/>
        <v>-1.1459166667009413E-3</v>
      </c>
      <c r="M2196" s="10">
        <f t="shared" si="996"/>
        <v>2854297.39</v>
      </c>
      <c r="N2196" s="5">
        <f>VLOOKUP(CONCATENATE(A2196,"-6"),'Restated Depr'!$B$6:$G$7674,6,0)</f>
        <v>9.0999999999999987E-3</v>
      </c>
      <c r="O2196" s="29">
        <f t="shared" si="997"/>
        <v>2164.5088540833331</v>
      </c>
      <c r="P2196" s="29">
        <f t="shared" si="998"/>
        <v>0</v>
      </c>
      <c r="Q2196" t="s">
        <v>7819</v>
      </c>
    </row>
    <row r="2197" spans="1:18" hidden="1">
      <c r="A2197" t="s">
        <v>166</v>
      </c>
      <c r="B2197" t="s">
        <v>2609</v>
      </c>
      <c r="C2197" s="224" t="s">
        <v>7842</v>
      </c>
      <c r="D2197" s="221">
        <v>341.09</v>
      </c>
      <c r="E2197" s="324">
        <v>43159</v>
      </c>
      <c r="F2197" s="1">
        <v>2854297.39</v>
      </c>
      <c r="G2197" s="5">
        <v>9.0999999999999987E-3</v>
      </c>
      <c r="H2197" s="298">
        <v>2164.5099999999998</v>
      </c>
      <c r="I2197" s="10">
        <v>2854297.39</v>
      </c>
      <c r="J2197" s="11">
        <f t="shared" si="993"/>
        <v>9.0999999999999987E-3</v>
      </c>
      <c r="K2197" s="30">
        <f t="shared" si="994"/>
        <v>2164.5088540833331</v>
      </c>
      <c r="L2197" s="29">
        <f t="shared" si="995"/>
        <v>-1.1459166667009413E-3</v>
      </c>
      <c r="M2197" s="10">
        <f t="shared" si="996"/>
        <v>2854297.39</v>
      </c>
      <c r="N2197" s="5">
        <f>VLOOKUP(CONCATENATE(A2197,"-6"),'Restated Depr'!$B$6:$G$7674,6,0)</f>
        <v>9.0999999999999987E-3</v>
      </c>
      <c r="O2197" s="29">
        <f t="shared" si="997"/>
        <v>2164.5088540833331</v>
      </c>
      <c r="P2197" s="29">
        <f t="shared" si="998"/>
        <v>0</v>
      </c>
      <c r="Q2197" t="s">
        <v>7819</v>
      </c>
    </row>
    <row r="2198" spans="1:18" hidden="1">
      <c r="A2198" t="s">
        <v>166</v>
      </c>
      <c r="B2198" t="s">
        <v>2610</v>
      </c>
      <c r="C2198" s="224" t="s">
        <v>7842</v>
      </c>
      <c r="D2198" s="221">
        <v>341.09</v>
      </c>
      <c r="E2198" s="324">
        <v>43190</v>
      </c>
      <c r="F2198" s="1">
        <v>2854297.39</v>
      </c>
      <c r="G2198" s="5">
        <v>9.0999999999999987E-3</v>
      </c>
      <c r="H2198" s="298">
        <v>2164.5099999999998</v>
      </c>
      <c r="I2198" s="10">
        <v>2854297.39</v>
      </c>
      <c r="J2198" s="11">
        <f t="shared" si="993"/>
        <v>9.0999999999999987E-3</v>
      </c>
      <c r="K2198" s="30">
        <f t="shared" si="994"/>
        <v>2164.5088540833331</v>
      </c>
      <c r="L2198" s="29">
        <f t="shared" si="995"/>
        <v>-1.1459166667009413E-3</v>
      </c>
      <c r="M2198" s="10">
        <f t="shared" si="996"/>
        <v>2854297.39</v>
      </c>
      <c r="N2198" s="5">
        <f>VLOOKUP(CONCATENATE(A2198,"-6"),'Restated Depr'!$B$6:$G$7674,6,0)</f>
        <v>9.0999999999999987E-3</v>
      </c>
      <c r="O2198" s="29">
        <f t="shared" si="997"/>
        <v>2164.5088540833331</v>
      </c>
      <c r="P2198" s="29">
        <f t="shared" si="998"/>
        <v>0</v>
      </c>
      <c r="Q2198" t="s">
        <v>7819</v>
      </c>
    </row>
    <row r="2199" spans="1:18" hidden="1">
      <c r="A2199" t="s">
        <v>166</v>
      </c>
      <c r="B2199" t="s">
        <v>2611</v>
      </c>
      <c r="C2199" s="224" t="s">
        <v>7842</v>
      </c>
      <c r="D2199" s="221">
        <v>341.09</v>
      </c>
      <c r="E2199" s="324">
        <v>43220</v>
      </c>
      <c r="F2199" s="1">
        <v>2854297.39</v>
      </c>
      <c r="G2199" s="5">
        <v>9.0999999999999987E-3</v>
      </c>
      <c r="H2199" s="298">
        <v>2164.5099999999998</v>
      </c>
      <c r="I2199" s="10">
        <v>2854297.39</v>
      </c>
      <c r="J2199" s="11">
        <f t="shared" si="993"/>
        <v>9.0999999999999987E-3</v>
      </c>
      <c r="K2199" s="30">
        <f t="shared" si="994"/>
        <v>2164.5088540833331</v>
      </c>
      <c r="L2199" s="29">
        <f t="shared" si="995"/>
        <v>-1.1459166667009413E-3</v>
      </c>
      <c r="M2199" s="10">
        <f t="shared" si="996"/>
        <v>2854297.39</v>
      </c>
      <c r="N2199" s="5">
        <f>VLOOKUP(CONCATENATE(A2199,"-6"),'Restated Depr'!$B$6:$G$7674,6,0)</f>
        <v>9.0999999999999987E-3</v>
      </c>
      <c r="O2199" s="29">
        <f t="shared" si="997"/>
        <v>2164.5088540833331</v>
      </c>
      <c r="P2199" s="29">
        <f t="shared" si="998"/>
        <v>0</v>
      </c>
      <c r="Q2199" t="s">
        <v>7819</v>
      </c>
    </row>
    <row r="2200" spans="1:18" hidden="1">
      <c r="A2200" t="s">
        <v>166</v>
      </c>
      <c r="B2200" t="s">
        <v>2612</v>
      </c>
      <c r="C2200" s="224" t="s">
        <v>7842</v>
      </c>
      <c r="D2200" s="221">
        <v>341.09</v>
      </c>
      <c r="E2200" s="324">
        <v>43251</v>
      </c>
      <c r="F2200" s="1">
        <v>2854297.39</v>
      </c>
      <c r="G2200" s="5">
        <v>9.0999999999999987E-3</v>
      </c>
      <c r="H2200" s="298">
        <v>2164.5099999999998</v>
      </c>
      <c r="I2200" s="10">
        <v>2854297.39</v>
      </c>
      <c r="J2200" s="11">
        <f t="shared" si="993"/>
        <v>9.0999999999999987E-3</v>
      </c>
      <c r="K2200" s="30">
        <f t="shared" si="994"/>
        <v>2164.5088540833331</v>
      </c>
      <c r="L2200" s="29">
        <f t="shared" si="995"/>
        <v>-1.1459166667009413E-3</v>
      </c>
      <c r="M2200" s="10">
        <f t="shared" si="996"/>
        <v>2854297.39</v>
      </c>
      <c r="N2200" s="5">
        <f>VLOOKUP(CONCATENATE(A2200,"-6"),'Restated Depr'!$B$6:$G$7674,6,0)</f>
        <v>9.0999999999999987E-3</v>
      </c>
      <c r="O2200" s="29">
        <f t="shared" si="997"/>
        <v>2164.5088540833331</v>
      </c>
      <c r="P2200" s="29">
        <f t="shared" si="998"/>
        <v>0</v>
      </c>
      <c r="Q2200" t="s">
        <v>7819</v>
      </c>
    </row>
    <row r="2201" spans="1:18" hidden="1">
      <c r="A2201" t="s">
        <v>166</v>
      </c>
      <c r="B2201" t="s">
        <v>2613</v>
      </c>
      <c r="C2201" s="224" t="s">
        <v>7842</v>
      </c>
      <c r="D2201" s="221">
        <v>341.09</v>
      </c>
      <c r="E2201" s="324">
        <v>43281</v>
      </c>
      <c r="F2201" s="1">
        <v>2854297.39</v>
      </c>
      <c r="G2201" s="5">
        <v>9.0999999999999987E-3</v>
      </c>
      <c r="H2201" s="298">
        <v>2164.5099999999998</v>
      </c>
      <c r="I2201" s="10">
        <v>2854297.39</v>
      </c>
      <c r="J2201" s="11">
        <f t="shared" si="993"/>
        <v>9.0999999999999987E-3</v>
      </c>
      <c r="K2201" s="30">
        <f t="shared" si="994"/>
        <v>2164.5088540833331</v>
      </c>
      <c r="L2201" s="29">
        <f t="shared" si="995"/>
        <v>-1.1459166667009413E-3</v>
      </c>
      <c r="M2201" s="10">
        <f t="shared" si="996"/>
        <v>2854297.39</v>
      </c>
      <c r="N2201" s="5">
        <f>VLOOKUP(CONCATENATE(A2201,"-6"),'Restated Depr'!$B$6:$G$7674,6,0)</f>
        <v>9.0999999999999987E-3</v>
      </c>
      <c r="O2201" s="29">
        <f t="shared" si="997"/>
        <v>2164.5088540833331</v>
      </c>
      <c r="P2201" s="29">
        <f t="shared" si="998"/>
        <v>0</v>
      </c>
      <c r="Q2201" t="s">
        <v>7819</v>
      </c>
      <c r="R2201" s="5"/>
    </row>
    <row r="2202" spans="1:18" ht="15.75" hidden="1" thickBot="1">
      <c r="A2202" t="s">
        <v>166</v>
      </c>
      <c r="C2202" s="224" t="s">
        <v>642</v>
      </c>
      <c r="D2202" s="22"/>
      <c r="E2202" s="323" t="s">
        <v>606</v>
      </c>
      <c r="F2202" s="1"/>
      <c r="G2202" s="5"/>
      <c r="H2202" s="310">
        <f>SUM(H2190:H2201)</f>
        <v>56657.800000000025</v>
      </c>
      <c r="I2202" s="10"/>
      <c r="J2202" s="10"/>
      <c r="K2202" s="32">
        <f>SUM(K2190:K2201)</f>
        <v>56657.803191499988</v>
      </c>
      <c r="L2202" s="28">
        <f>SUM(L2190:L2201)</f>
        <v>3.1914999935906962E-3</v>
      </c>
      <c r="M2202" s="10"/>
      <c r="N2202" s="5"/>
      <c r="O2202" s="28">
        <f>SUM(O2190:O2201)</f>
        <v>25974.106248999989</v>
      </c>
      <c r="P2202" s="28">
        <f>SUM(P2190:P2201)</f>
        <v>-30683.696942500002</v>
      </c>
    </row>
    <row r="2203" spans="1:18" hidden="1">
      <c r="A2203" t="s">
        <v>167</v>
      </c>
      <c r="B2203" t="s">
        <v>2614</v>
      </c>
      <c r="C2203" s="224" t="s">
        <v>7842</v>
      </c>
      <c r="D2203" s="221">
        <v>341.07</v>
      </c>
      <c r="E2203" s="324">
        <v>42947</v>
      </c>
      <c r="F2203" s="9">
        <v>3782845.56</v>
      </c>
      <c r="G2203" s="18">
        <v>4.1600000000000005E-2</v>
      </c>
      <c r="H2203" s="299">
        <v>13113.859999999999</v>
      </c>
      <c r="I2203" s="15">
        <v>3782845.56</v>
      </c>
      <c r="J2203" s="11">
        <f t="shared" ref="J2203:J2214" si="999">G2203</f>
        <v>4.1600000000000005E-2</v>
      </c>
      <c r="K2203" s="31">
        <f t="shared" ref="K2203:K2214" si="1000">I2203*J2203/12</f>
        <v>13113.864608000002</v>
      </c>
      <c r="L2203" s="289">
        <f t="shared" ref="L2203:L2214" si="1001">K2203-H2203</f>
        <v>4.6080000029178336E-3</v>
      </c>
      <c r="M2203" s="15">
        <f t="shared" ref="M2203:M2214" si="1002">I2203</f>
        <v>3782845.56</v>
      </c>
      <c r="N2203" s="5">
        <f>VLOOKUP(CONCATENATE(A2203,"-6"),'Restated Depr'!$B$6:$G$7674,6,0)</f>
        <v>1.8000000000000002E-2</v>
      </c>
      <c r="O2203" s="289">
        <f t="shared" ref="O2203:O2214" si="1003">M2203*N2203/12</f>
        <v>5674.2683400000014</v>
      </c>
      <c r="P2203" s="289">
        <f t="shared" ref="P2203:P2214" si="1004">O2203-K2203</f>
        <v>-7439.5962680000002</v>
      </c>
      <c r="Q2203" t="s">
        <v>7819</v>
      </c>
    </row>
    <row r="2204" spans="1:18" hidden="1">
      <c r="A2204" t="s">
        <v>167</v>
      </c>
      <c r="B2204" t="s">
        <v>2615</v>
      </c>
      <c r="C2204" s="224" t="s">
        <v>7842</v>
      </c>
      <c r="D2204" s="221">
        <v>341.07</v>
      </c>
      <c r="E2204" s="324">
        <v>42978</v>
      </c>
      <c r="F2204" s="1">
        <v>3782845.56</v>
      </c>
      <c r="G2204" s="18">
        <v>4.1600000000000005E-2</v>
      </c>
      <c r="H2204" s="298">
        <v>13113.859999999999</v>
      </c>
      <c r="I2204" s="10">
        <v>3782845.56</v>
      </c>
      <c r="J2204" s="11">
        <f t="shared" si="999"/>
        <v>4.1600000000000005E-2</v>
      </c>
      <c r="K2204" s="30">
        <f t="shared" si="1000"/>
        <v>13113.864608000002</v>
      </c>
      <c r="L2204" s="29">
        <f t="shared" si="1001"/>
        <v>4.6080000029178336E-3</v>
      </c>
      <c r="M2204" s="10">
        <f t="shared" si="1002"/>
        <v>3782845.56</v>
      </c>
      <c r="N2204" s="5">
        <f>VLOOKUP(CONCATENATE(A2204,"-6"),'Restated Depr'!$B$6:$G$7674,6,0)</f>
        <v>1.8000000000000002E-2</v>
      </c>
      <c r="O2204" s="29">
        <f t="shared" si="1003"/>
        <v>5674.2683400000014</v>
      </c>
      <c r="P2204" s="29">
        <f t="shared" si="1004"/>
        <v>-7439.5962680000002</v>
      </c>
      <c r="Q2204" t="s">
        <v>7819</v>
      </c>
    </row>
    <row r="2205" spans="1:18" hidden="1">
      <c r="A2205" t="s">
        <v>167</v>
      </c>
      <c r="B2205" t="s">
        <v>2616</v>
      </c>
      <c r="C2205" s="224" t="s">
        <v>7842</v>
      </c>
      <c r="D2205" s="221">
        <v>341.07</v>
      </c>
      <c r="E2205" s="324">
        <v>43008</v>
      </c>
      <c r="F2205" s="1">
        <v>3782845.56</v>
      </c>
      <c r="G2205" s="18">
        <v>4.1600000000000005E-2</v>
      </c>
      <c r="H2205" s="298">
        <v>13113.859999999999</v>
      </c>
      <c r="I2205" s="10">
        <v>3782845.56</v>
      </c>
      <c r="J2205" s="11">
        <f t="shared" si="999"/>
        <v>4.1600000000000005E-2</v>
      </c>
      <c r="K2205" s="30">
        <f t="shared" si="1000"/>
        <v>13113.864608000002</v>
      </c>
      <c r="L2205" s="29">
        <f t="shared" si="1001"/>
        <v>4.6080000029178336E-3</v>
      </c>
      <c r="M2205" s="10">
        <f t="shared" si="1002"/>
        <v>3782845.56</v>
      </c>
      <c r="N2205" s="5">
        <f>VLOOKUP(CONCATENATE(A2205,"-6"),'Restated Depr'!$B$6:$G$7674,6,0)</f>
        <v>1.8000000000000002E-2</v>
      </c>
      <c r="O2205" s="29">
        <f t="shared" si="1003"/>
        <v>5674.2683400000014</v>
      </c>
      <c r="P2205" s="29">
        <f t="shared" si="1004"/>
        <v>-7439.5962680000002</v>
      </c>
      <c r="Q2205" t="s">
        <v>7819</v>
      </c>
    </row>
    <row r="2206" spans="1:18" hidden="1">
      <c r="A2206" t="s">
        <v>167</v>
      </c>
      <c r="B2206" t="s">
        <v>2617</v>
      </c>
      <c r="C2206" s="224" t="s">
        <v>7842</v>
      </c>
      <c r="D2206" s="221">
        <v>341.07</v>
      </c>
      <c r="E2206" s="324">
        <v>43039</v>
      </c>
      <c r="F2206" s="1">
        <v>3782845.56</v>
      </c>
      <c r="G2206" s="18">
        <v>4.1600000000000005E-2</v>
      </c>
      <c r="H2206" s="298">
        <v>13113.859999999999</v>
      </c>
      <c r="I2206" s="10">
        <v>3782845.56</v>
      </c>
      <c r="J2206" s="11">
        <f t="shared" si="999"/>
        <v>4.1600000000000005E-2</v>
      </c>
      <c r="K2206" s="30">
        <f t="shared" si="1000"/>
        <v>13113.864608000002</v>
      </c>
      <c r="L2206" s="29">
        <f t="shared" si="1001"/>
        <v>4.6080000029178336E-3</v>
      </c>
      <c r="M2206" s="10">
        <f t="shared" si="1002"/>
        <v>3782845.56</v>
      </c>
      <c r="N2206" s="5">
        <f>VLOOKUP(CONCATENATE(A2206,"-6"),'Restated Depr'!$B$6:$G$7674,6,0)</f>
        <v>1.8000000000000002E-2</v>
      </c>
      <c r="O2206" s="29">
        <f t="shared" si="1003"/>
        <v>5674.2683400000014</v>
      </c>
      <c r="P2206" s="29">
        <f t="shared" si="1004"/>
        <v>-7439.5962680000002</v>
      </c>
      <c r="Q2206" t="s">
        <v>7819</v>
      </c>
    </row>
    <row r="2207" spans="1:18" hidden="1">
      <c r="A2207" t="s">
        <v>167</v>
      </c>
      <c r="B2207" t="s">
        <v>2618</v>
      </c>
      <c r="C2207" s="224" t="s">
        <v>7842</v>
      </c>
      <c r="D2207" s="221">
        <v>341.07</v>
      </c>
      <c r="E2207" s="324">
        <v>43069</v>
      </c>
      <c r="F2207" s="1">
        <v>3782845.56</v>
      </c>
      <c r="G2207" s="18">
        <v>4.1600000000000005E-2</v>
      </c>
      <c r="H2207" s="298">
        <v>13113.859999999999</v>
      </c>
      <c r="I2207" s="10">
        <v>3782845.56</v>
      </c>
      <c r="J2207" s="11">
        <f t="shared" si="999"/>
        <v>4.1600000000000005E-2</v>
      </c>
      <c r="K2207" s="30">
        <f t="shared" si="1000"/>
        <v>13113.864608000002</v>
      </c>
      <c r="L2207" s="29">
        <f t="shared" si="1001"/>
        <v>4.6080000029178336E-3</v>
      </c>
      <c r="M2207" s="10">
        <f t="shared" si="1002"/>
        <v>3782845.56</v>
      </c>
      <c r="N2207" s="5">
        <f>VLOOKUP(CONCATENATE(A2207,"-6"),'Restated Depr'!$B$6:$G$7674,6,0)</f>
        <v>1.8000000000000002E-2</v>
      </c>
      <c r="O2207" s="29">
        <f t="shared" si="1003"/>
        <v>5674.2683400000014</v>
      </c>
      <c r="P2207" s="29">
        <f t="shared" si="1004"/>
        <v>-7439.5962680000002</v>
      </c>
      <c r="Q2207" t="s">
        <v>7819</v>
      </c>
    </row>
    <row r="2208" spans="1:18" hidden="1">
      <c r="A2208" t="s">
        <v>167</v>
      </c>
      <c r="B2208" t="s">
        <v>2619</v>
      </c>
      <c r="C2208" s="224" t="s">
        <v>7842</v>
      </c>
      <c r="D2208" s="221">
        <v>341.07</v>
      </c>
      <c r="E2208" s="324">
        <v>43100</v>
      </c>
      <c r="F2208" s="1">
        <v>3782845.56</v>
      </c>
      <c r="G2208" s="18">
        <v>3.1699999999999999E-2</v>
      </c>
      <c r="H2208" s="298">
        <v>9993.0200000000023</v>
      </c>
      <c r="I2208" s="10">
        <v>3782845.56</v>
      </c>
      <c r="J2208" s="11">
        <f t="shared" si="999"/>
        <v>3.1699999999999999E-2</v>
      </c>
      <c r="K2208" s="30">
        <f t="shared" si="1000"/>
        <v>9993.0170209999997</v>
      </c>
      <c r="L2208" s="29">
        <f t="shared" si="1001"/>
        <v>-2.9790000025968766E-3</v>
      </c>
      <c r="M2208" s="10">
        <f t="shared" si="1002"/>
        <v>3782845.56</v>
      </c>
      <c r="N2208" s="5">
        <f>VLOOKUP(CONCATENATE(A2208,"-6"),'Restated Depr'!$B$6:$G$7674,6,0)</f>
        <v>1.8000000000000002E-2</v>
      </c>
      <c r="O2208" s="29">
        <f t="shared" si="1003"/>
        <v>5674.2683400000014</v>
      </c>
      <c r="P2208" s="29">
        <f t="shared" si="1004"/>
        <v>-4318.7486809999982</v>
      </c>
      <c r="Q2208" t="s">
        <v>7819</v>
      </c>
    </row>
    <row r="2209" spans="1:18" hidden="1">
      <c r="A2209" t="s">
        <v>167</v>
      </c>
      <c r="B2209" t="s">
        <v>2620</v>
      </c>
      <c r="C2209" s="224" t="s">
        <v>7842</v>
      </c>
      <c r="D2209" s="221">
        <v>341.07</v>
      </c>
      <c r="E2209" s="324">
        <v>43131</v>
      </c>
      <c r="F2209" s="1">
        <v>3782845.56</v>
      </c>
      <c r="G2209" s="5">
        <v>1.8000000000000002E-2</v>
      </c>
      <c r="H2209" s="298">
        <v>5674.2599999999993</v>
      </c>
      <c r="I2209" s="10">
        <v>3782845.56</v>
      </c>
      <c r="J2209" s="11">
        <f t="shared" si="999"/>
        <v>1.8000000000000002E-2</v>
      </c>
      <c r="K2209" s="30">
        <f t="shared" si="1000"/>
        <v>5674.2683400000014</v>
      </c>
      <c r="L2209" s="29">
        <f t="shared" si="1001"/>
        <v>8.3400000021356391E-3</v>
      </c>
      <c r="M2209" s="10">
        <f t="shared" si="1002"/>
        <v>3782845.56</v>
      </c>
      <c r="N2209" s="5">
        <f>VLOOKUP(CONCATENATE(A2209,"-6"),'Restated Depr'!$B$6:$G$7674,6,0)</f>
        <v>1.8000000000000002E-2</v>
      </c>
      <c r="O2209" s="29">
        <f t="shared" si="1003"/>
        <v>5674.2683400000014</v>
      </c>
      <c r="P2209" s="29">
        <f t="shared" si="1004"/>
        <v>0</v>
      </c>
      <c r="Q2209" t="s">
        <v>7819</v>
      </c>
    </row>
    <row r="2210" spans="1:18" hidden="1">
      <c r="A2210" t="s">
        <v>167</v>
      </c>
      <c r="B2210" t="s">
        <v>2621</v>
      </c>
      <c r="C2210" s="224" t="s">
        <v>7842</v>
      </c>
      <c r="D2210" s="221">
        <v>341.07</v>
      </c>
      <c r="E2210" s="324">
        <v>43159</v>
      </c>
      <c r="F2210" s="1">
        <v>3782845.56</v>
      </c>
      <c r="G2210" s="5">
        <v>1.8000000000000002E-2</v>
      </c>
      <c r="H2210" s="298">
        <v>5674.2599999999993</v>
      </c>
      <c r="I2210" s="10">
        <v>3782845.56</v>
      </c>
      <c r="J2210" s="11">
        <f t="shared" si="999"/>
        <v>1.8000000000000002E-2</v>
      </c>
      <c r="K2210" s="30">
        <f t="shared" si="1000"/>
        <v>5674.2683400000014</v>
      </c>
      <c r="L2210" s="29">
        <f t="shared" si="1001"/>
        <v>8.3400000021356391E-3</v>
      </c>
      <c r="M2210" s="10">
        <f t="shared" si="1002"/>
        <v>3782845.56</v>
      </c>
      <c r="N2210" s="5">
        <f>VLOOKUP(CONCATENATE(A2210,"-6"),'Restated Depr'!$B$6:$G$7674,6,0)</f>
        <v>1.8000000000000002E-2</v>
      </c>
      <c r="O2210" s="29">
        <f t="shared" si="1003"/>
        <v>5674.2683400000014</v>
      </c>
      <c r="P2210" s="29">
        <f t="shared" si="1004"/>
        <v>0</v>
      </c>
      <c r="Q2210" t="s">
        <v>7819</v>
      </c>
    </row>
    <row r="2211" spans="1:18" hidden="1">
      <c r="A2211" t="s">
        <v>167</v>
      </c>
      <c r="B2211" t="s">
        <v>2622</v>
      </c>
      <c r="C2211" s="224" t="s">
        <v>7842</v>
      </c>
      <c r="D2211" s="221">
        <v>341.07</v>
      </c>
      <c r="E2211" s="324">
        <v>43190</v>
      </c>
      <c r="F2211" s="1">
        <v>3782845.56</v>
      </c>
      <c r="G2211" s="5">
        <v>1.8000000000000002E-2</v>
      </c>
      <c r="H2211" s="298">
        <v>5674.2599999999993</v>
      </c>
      <c r="I2211" s="10">
        <v>3782845.56</v>
      </c>
      <c r="J2211" s="11">
        <f t="shared" si="999"/>
        <v>1.8000000000000002E-2</v>
      </c>
      <c r="K2211" s="30">
        <f t="shared" si="1000"/>
        <v>5674.2683400000014</v>
      </c>
      <c r="L2211" s="29">
        <f t="shared" si="1001"/>
        <v>8.3400000021356391E-3</v>
      </c>
      <c r="M2211" s="10">
        <f t="shared" si="1002"/>
        <v>3782845.56</v>
      </c>
      <c r="N2211" s="5">
        <f>VLOOKUP(CONCATENATE(A2211,"-6"),'Restated Depr'!$B$6:$G$7674,6,0)</f>
        <v>1.8000000000000002E-2</v>
      </c>
      <c r="O2211" s="29">
        <f t="shared" si="1003"/>
        <v>5674.2683400000014</v>
      </c>
      <c r="P2211" s="29">
        <f t="shared" si="1004"/>
        <v>0</v>
      </c>
      <c r="Q2211" t="s">
        <v>7819</v>
      </c>
    </row>
    <row r="2212" spans="1:18" hidden="1">
      <c r="A2212" t="s">
        <v>167</v>
      </c>
      <c r="B2212" t="s">
        <v>2623</v>
      </c>
      <c r="C2212" s="224" t="s">
        <v>7842</v>
      </c>
      <c r="D2212" s="221">
        <v>341.07</v>
      </c>
      <c r="E2212" s="324">
        <v>43220</v>
      </c>
      <c r="F2212" s="1">
        <v>3782845.56</v>
      </c>
      <c r="G2212" s="5">
        <v>1.8000000000000002E-2</v>
      </c>
      <c r="H2212" s="298">
        <v>5674.2599999999993</v>
      </c>
      <c r="I2212" s="10">
        <v>3782845.56</v>
      </c>
      <c r="J2212" s="11">
        <f t="shared" si="999"/>
        <v>1.8000000000000002E-2</v>
      </c>
      <c r="K2212" s="30">
        <f t="shared" si="1000"/>
        <v>5674.2683400000014</v>
      </c>
      <c r="L2212" s="29">
        <f t="shared" si="1001"/>
        <v>8.3400000021356391E-3</v>
      </c>
      <c r="M2212" s="10">
        <f t="shared" si="1002"/>
        <v>3782845.56</v>
      </c>
      <c r="N2212" s="5">
        <f>VLOOKUP(CONCATENATE(A2212,"-6"),'Restated Depr'!$B$6:$G$7674,6,0)</f>
        <v>1.8000000000000002E-2</v>
      </c>
      <c r="O2212" s="29">
        <f t="shared" si="1003"/>
        <v>5674.2683400000014</v>
      </c>
      <c r="P2212" s="29">
        <f t="shared" si="1004"/>
        <v>0</v>
      </c>
      <c r="Q2212" t="s">
        <v>7819</v>
      </c>
    </row>
    <row r="2213" spans="1:18" hidden="1">
      <c r="A2213" t="s">
        <v>167</v>
      </c>
      <c r="B2213" t="s">
        <v>2624</v>
      </c>
      <c r="C2213" s="224" t="s">
        <v>7842</v>
      </c>
      <c r="D2213" s="221">
        <v>341.07</v>
      </c>
      <c r="E2213" s="324">
        <v>43251</v>
      </c>
      <c r="F2213" s="1">
        <v>3782845.56</v>
      </c>
      <c r="G2213" s="5">
        <v>1.8000000000000002E-2</v>
      </c>
      <c r="H2213" s="298">
        <v>5674.2599999999993</v>
      </c>
      <c r="I2213" s="10">
        <v>3782845.56</v>
      </c>
      <c r="J2213" s="11">
        <f t="shared" si="999"/>
        <v>1.8000000000000002E-2</v>
      </c>
      <c r="K2213" s="30">
        <f t="shared" si="1000"/>
        <v>5674.2683400000014</v>
      </c>
      <c r="L2213" s="29">
        <f t="shared" si="1001"/>
        <v>8.3400000021356391E-3</v>
      </c>
      <c r="M2213" s="10">
        <f t="shared" si="1002"/>
        <v>3782845.56</v>
      </c>
      <c r="N2213" s="5">
        <f>VLOOKUP(CONCATENATE(A2213,"-6"),'Restated Depr'!$B$6:$G$7674,6,0)</f>
        <v>1.8000000000000002E-2</v>
      </c>
      <c r="O2213" s="29">
        <f t="shared" si="1003"/>
        <v>5674.2683400000014</v>
      </c>
      <c r="P2213" s="29">
        <f t="shared" si="1004"/>
        <v>0</v>
      </c>
      <c r="Q2213" t="s">
        <v>7819</v>
      </c>
    </row>
    <row r="2214" spans="1:18" hidden="1">
      <c r="A2214" t="s">
        <v>167</v>
      </c>
      <c r="B2214" t="s">
        <v>2625</v>
      </c>
      <c r="C2214" s="224" t="s">
        <v>7842</v>
      </c>
      <c r="D2214" s="221">
        <v>341.07</v>
      </c>
      <c r="E2214" s="324">
        <v>43281</v>
      </c>
      <c r="F2214" s="1">
        <v>3782845.56</v>
      </c>
      <c r="G2214" s="5">
        <v>1.8000000000000002E-2</v>
      </c>
      <c r="H2214" s="298">
        <v>5674.2599999999993</v>
      </c>
      <c r="I2214" s="10">
        <v>3782845.56</v>
      </c>
      <c r="J2214" s="11">
        <f t="shared" si="999"/>
        <v>1.8000000000000002E-2</v>
      </c>
      <c r="K2214" s="30">
        <f t="shared" si="1000"/>
        <v>5674.2683400000014</v>
      </c>
      <c r="L2214" s="29">
        <f t="shared" si="1001"/>
        <v>8.3400000021356391E-3</v>
      </c>
      <c r="M2214" s="10">
        <f t="shared" si="1002"/>
        <v>3782845.56</v>
      </c>
      <c r="N2214" s="5">
        <f>VLOOKUP(CONCATENATE(A2214,"-6"),'Restated Depr'!$B$6:$G$7674,6,0)</f>
        <v>1.8000000000000002E-2</v>
      </c>
      <c r="O2214" s="29">
        <f t="shared" si="1003"/>
        <v>5674.2683400000014</v>
      </c>
      <c r="P2214" s="29">
        <f t="shared" si="1004"/>
        <v>0</v>
      </c>
      <c r="Q2214" t="s">
        <v>7819</v>
      </c>
      <c r="R2214" s="5"/>
    </row>
    <row r="2215" spans="1:18" ht="15.75" hidden="1" thickBot="1">
      <c r="A2215" t="s">
        <v>167</v>
      </c>
      <c r="C2215" s="224" t="s">
        <v>642</v>
      </c>
      <c r="D2215" s="22"/>
      <c r="E2215" s="323" t="s">
        <v>606</v>
      </c>
      <c r="F2215" s="1"/>
      <c r="G2215" s="5"/>
      <c r="H2215" s="310">
        <f>SUM(H2203:H2214)</f>
        <v>109607.87999999996</v>
      </c>
      <c r="I2215" s="10"/>
      <c r="J2215" s="10"/>
      <c r="K2215" s="32">
        <f>SUM(K2203:K2214)</f>
        <v>109607.95010099997</v>
      </c>
      <c r="L2215" s="28">
        <f>SUM(L2203:L2214)</f>
        <v>7.0101000024806126E-2</v>
      </c>
      <c r="M2215" s="10"/>
      <c r="N2215" s="5"/>
      <c r="O2215" s="28">
        <f>SUM(O2203:O2214)</f>
        <v>68091.220080000014</v>
      </c>
      <c r="P2215" s="28">
        <f>SUM(P2203:P2214)</f>
        <v>-41516.730020999996</v>
      </c>
    </row>
    <row r="2216" spans="1:18" hidden="1">
      <c r="A2216" t="s">
        <v>168</v>
      </c>
      <c r="B2216" t="s">
        <v>2626</v>
      </c>
      <c r="C2216" s="224" t="s">
        <v>7842</v>
      </c>
      <c r="D2216" s="221">
        <v>341.08</v>
      </c>
      <c r="E2216" s="324">
        <v>42947</v>
      </c>
      <c r="F2216" s="9">
        <v>1252681.2</v>
      </c>
      <c r="G2216" s="18">
        <v>2.3061999999999999E-2</v>
      </c>
      <c r="H2216" s="299">
        <v>2407.44</v>
      </c>
      <c r="I2216" s="15">
        <v>1252681.2</v>
      </c>
      <c r="J2216" s="11">
        <f t="shared" ref="J2216:J2227" si="1005">G2216</f>
        <v>2.3061999999999999E-2</v>
      </c>
      <c r="K2216" s="31">
        <f t="shared" ref="K2216:K2227" si="1006">I2216*J2216/12</f>
        <v>2407.4444861999996</v>
      </c>
      <c r="L2216" s="289">
        <f t="shared" ref="L2216:L2227" si="1007">K2216-H2216</f>
        <v>4.4861999995191582E-3</v>
      </c>
      <c r="M2216" s="15">
        <f t="shared" ref="M2216:M2227" si="1008">I2216</f>
        <v>1252681.2</v>
      </c>
      <c r="N2216" s="5">
        <f>VLOOKUP(CONCATENATE(A2216,"-6"),'Restated Depr'!$B$6:$G$7674,6,0)</f>
        <v>1.8000000000000002E-2</v>
      </c>
      <c r="O2216" s="289">
        <f t="shared" ref="O2216:O2227" si="1009">M2216*N2216/12</f>
        <v>1879.0218000000002</v>
      </c>
      <c r="P2216" s="289">
        <f t="shared" ref="P2216:P2227" si="1010">O2216-K2216</f>
        <v>-528.42268619999936</v>
      </c>
      <c r="Q2216" t="s">
        <v>7819</v>
      </c>
    </row>
    <row r="2217" spans="1:18" hidden="1">
      <c r="A2217" t="s">
        <v>168</v>
      </c>
      <c r="B2217" t="s">
        <v>2627</v>
      </c>
      <c r="C2217" s="224" t="s">
        <v>7842</v>
      </c>
      <c r="D2217" s="221">
        <v>341.08</v>
      </c>
      <c r="E2217" s="324">
        <v>42978</v>
      </c>
      <c r="F2217" s="1">
        <v>1252681.2</v>
      </c>
      <c r="G2217" s="18">
        <v>2.3061999999999999E-2</v>
      </c>
      <c r="H2217" s="298">
        <v>2407.44</v>
      </c>
      <c r="I2217" s="10">
        <v>1252681.2</v>
      </c>
      <c r="J2217" s="11">
        <f t="shared" si="1005"/>
        <v>2.3061999999999999E-2</v>
      </c>
      <c r="K2217" s="30">
        <f t="shared" si="1006"/>
        <v>2407.4444861999996</v>
      </c>
      <c r="L2217" s="29">
        <f t="shared" si="1007"/>
        <v>4.4861999995191582E-3</v>
      </c>
      <c r="M2217" s="10">
        <f t="shared" si="1008"/>
        <v>1252681.2</v>
      </c>
      <c r="N2217" s="5">
        <f>VLOOKUP(CONCATENATE(A2217,"-6"),'Restated Depr'!$B$6:$G$7674,6,0)</f>
        <v>1.8000000000000002E-2</v>
      </c>
      <c r="O2217" s="29">
        <f t="shared" si="1009"/>
        <v>1879.0218000000002</v>
      </c>
      <c r="P2217" s="29">
        <f t="shared" si="1010"/>
        <v>-528.42268619999936</v>
      </c>
      <c r="Q2217" t="s">
        <v>7819</v>
      </c>
    </row>
    <row r="2218" spans="1:18" hidden="1">
      <c r="A2218" t="s">
        <v>168</v>
      </c>
      <c r="B2218" t="s">
        <v>2628</v>
      </c>
      <c r="C2218" s="224" t="s">
        <v>7842</v>
      </c>
      <c r="D2218" s="221">
        <v>341.08</v>
      </c>
      <c r="E2218" s="324">
        <v>43008</v>
      </c>
      <c r="F2218" s="1">
        <v>1252681.2</v>
      </c>
      <c r="G2218" s="18">
        <v>2.3061999999999999E-2</v>
      </c>
      <c r="H2218" s="298">
        <v>2407.44</v>
      </c>
      <c r="I2218" s="10">
        <v>1252681.2</v>
      </c>
      <c r="J2218" s="11">
        <f t="shared" si="1005"/>
        <v>2.3061999999999999E-2</v>
      </c>
      <c r="K2218" s="30">
        <f t="shared" si="1006"/>
        <v>2407.4444861999996</v>
      </c>
      <c r="L2218" s="29">
        <f t="shared" si="1007"/>
        <v>4.4861999995191582E-3</v>
      </c>
      <c r="M2218" s="10">
        <f t="shared" si="1008"/>
        <v>1252681.2</v>
      </c>
      <c r="N2218" s="5">
        <f>VLOOKUP(CONCATENATE(A2218,"-6"),'Restated Depr'!$B$6:$G$7674,6,0)</f>
        <v>1.8000000000000002E-2</v>
      </c>
      <c r="O2218" s="29">
        <f t="shared" si="1009"/>
        <v>1879.0218000000002</v>
      </c>
      <c r="P2218" s="29">
        <f t="shared" si="1010"/>
        <v>-528.42268619999936</v>
      </c>
      <c r="Q2218" t="s">
        <v>7819</v>
      </c>
    </row>
    <row r="2219" spans="1:18" hidden="1">
      <c r="A2219" t="s">
        <v>168</v>
      </c>
      <c r="B2219" t="s">
        <v>2629</v>
      </c>
      <c r="C2219" s="224" t="s">
        <v>7842</v>
      </c>
      <c r="D2219" s="221">
        <v>341.08</v>
      </c>
      <c r="E2219" s="324">
        <v>43039</v>
      </c>
      <c r="F2219" s="1">
        <v>1252681.2</v>
      </c>
      <c r="G2219" s="18">
        <v>2.3061999999999999E-2</v>
      </c>
      <c r="H2219" s="298">
        <v>2407.44</v>
      </c>
      <c r="I2219" s="10">
        <v>1252681.2</v>
      </c>
      <c r="J2219" s="11">
        <f t="shared" si="1005"/>
        <v>2.3061999999999999E-2</v>
      </c>
      <c r="K2219" s="30">
        <f t="shared" si="1006"/>
        <v>2407.4444861999996</v>
      </c>
      <c r="L2219" s="29">
        <f t="shared" si="1007"/>
        <v>4.4861999995191582E-3</v>
      </c>
      <c r="M2219" s="10">
        <f t="shared" si="1008"/>
        <v>1252681.2</v>
      </c>
      <c r="N2219" s="5">
        <f>VLOOKUP(CONCATENATE(A2219,"-6"),'Restated Depr'!$B$6:$G$7674,6,0)</f>
        <v>1.8000000000000002E-2</v>
      </c>
      <c r="O2219" s="29">
        <f t="shared" si="1009"/>
        <v>1879.0218000000002</v>
      </c>
      <c r="P2219" s="29">
        <f t="shared" si="1010"/>
        <v>-528.42268619999936</v>
      </c>
      <c r="Q2219" t="s">
        <v>7819</v>
      </c>
    </row>
    <row r="2220" spans="1:18" hidden="1">
      <c r="A2220" t="s">
        <v>168</v>
      </c>
      <c r="B2220" t="s">
        <v>2630</v>
      </c>
      <c r="C2220" s="224" t="s">
        <v>7842</v>
      </c>
      <c r="D2220" s="221">
        <v>341.08</v>
      </c>
      <c r="E2220" s="324">
        <v>43069</v>
      </c>
      <c r="F2220" s="1">
        <v>1252681.2</v>
      </c>
      <c r="G2220" s="18">
        <v>2.3061999999999999E-2</v>
      </c>
      <c r="H2220" s="298">
        <v>2407.44</v>
      </c>
      <c r="I2220" s="10">
        <v>1252681.2</v>
      </c>
      <c r="J2220" s="11">
        <f t="shared" si="1005"/>
        <v>2.3061999999999999E-2</v>
      </c>
      <c r="K2220" s="30">
        <f t="shared" si="1006"/>
        <v>2407.4444861999996</v>
      </c>
      <c r="L2220" s="29">
        <f t="shared" si="1007"/>
        <v>4.4861999995191582E-3</v>
      </c>
      <c r="M2220" s="10">
        <f t="shared" si="1008"/>
        <v>1252681.2</v>
      </c>
      <c r="N2220" s="5">
        <f>VLOOKUP(CONCATENATE(A2220,"-6"),'Restated Depr'!$B$6:$G$7674,6,0)</f>
        <v>1.8000000000000002E-2</v>
      </c>
      <c r="O2220" s="29">
        <f t="shared" si="1009"/>
        <v>1879.0218000000002</v>
      </c>
      <c r="P2220" s="29">
        <f t="shared" si="1010"/>
        <v>-528.42268619999936</v>
      </c>
      <c r="Q2220" t="s">
        <v>7819</v>
      </c>
    </row>
    <row r="2221" spans="1:18" hidden="1">
      <c r="A2221" t="s">
        <v>168</v>
      </c>
      <c r="B2221" t="s">
        <v>2631</v>
      </c>
      <c r="C2221" s="224" t="s">
        <v>7842</v>
      </c>
      <c r="D2221" s="221">
        <v>341.08</v>
      </c>
      <c r="E2221" s="324">
        <v>43100</v>
      </c>
      <c r="F2221" s="1">
        <v>1252681.2</v>
      </c>
      <c r="G2221" s="18">
        <v>2.1000000000000001E-2</v>
      </c>
      <c r="H2221" s="298">
        <v>2192.2000000000003</v>
      </c>
      <c r="I2221" s="10">
        <v>1252681.2</v>
      </c>
      <c r="J2221" s="11">
        <f t="shared" si="1005"/>
        <v>2.1000000000000001E-2</v>
      </c>
      <c r="K2221" s="30">
        <f t="shared" si="1006"/>
        <v>2192.1920999999998</v>
      </c>
      <c r="L2221" s="29">
        <f t="shared" si="1007"/>
        <v>-7.9000000005180482E-3</v>
      </c>
      <c r="M2221" s="10">
        <f t="shared" si="1008"/>
        <v>1252681.2</v>
      </c>
      <c r="N2221" s="5">
        <f>VLOOKUP(CONCATENATE(A2221,"-6"),'Restated Depr'!$B$6:$G$7674,6,0)</f>
        <v>1.8000000000000002E-2</v>
      </c>
      <c r="O2221" s="29">
        <f t="shared" si="1009"/>
        <v>1879.0218000000002</v>
      </c>
      <c r="P2221" s="29">
        <f t="shared" si="1010"/>
        <v>-313.17029999999954</v>
      </c>
      <c r="Q2221" t="s">
        <v>7819</v>
      </c>
    </row>
    <row r="2222" spans="1:18" hidden="1">
      <c r="A2222" t="s">
        <v>168</v>
      </c>
      <c r="B2222" t="s">
        <v>2632</v>
      </c>
      <c r="C2222" s="224" t="s">
        <v>7842</v>
      </c>
      <c r="D2222" s="221">
        <v>341.08</v>
      </c>
      <c r="E2222" s="324">
        <v>43131</v>
      </c>
      <c r="F2222" s="1">
        <v>1252681.2</v>
      </c>
      <c r="G2222" s="5">
        <v>1.8000000000000002E-2</v>
      </c>
      <c r="H2222" s="298">
        <v>1879.0199999999998</v>
      </c>
      <c r="I2222" s="10">
        <v>1252681.2</v>
      </c>
      <c r="J2222" s="11">
        <f t="shared" si="1005"/>
        <v>1.8000000000000002E-2</v>
      </c>
      <c r="K2222" s="30">
        <f t="shared" si="1006"/>
        <v>1879.0218000000002</v>
      </c>
      <c r="L2222" s="29">
        <f t="shared" si="1007"/>
        <v>1.8000000004576577E-3</v>
      </c>
      <c r="M2222" s="10">
        <f t="shared" si="1008"/>
        <v>1252681.2</v>
      </c>
      <c r="N2222" s="5">
        <f>VLOOKUP(CONCATENATE(A2222,"-6"),'Restated Depr'!$B$6:$G$7674,6,0)</f>
        <v>1.8000000000000002E-2</v>
      </c>
      <c r="O2222" s="29">
        <f t="shared" si="1009"/>
        <v>1879.0218000000002</v>
      </c>
      <c r="P2222" s="29">
        <f t="shared" si="1010"/>
        <v>0</v>
      </c>
      <c r="Q2222" t="s">
        <v>7819</v>
      </c>
    </row>
    <row r="2223" spans="1:18" hidden="1">
      <c r="A2223" t="s">
        <v>168</v>
      </c>
      <c r="B2223" t="s">
        <v>2633</v>
      </c>
      <c r="C2223" s="224" t="s">
        <v>7842</v>
      </c>
      <c r="D2223" s="221">
        <v>341.08</v>
      </c>
      <c r="E2223" s="324">
        <v>43159</v>
      </c>
      <c r="F2223" s="1">
        <v>1252681.2</v>
      </c>
      <c r="G2223" s="5">
        <v>1.8000000000000002E-2</v>
      </c>
      <c r="H2223" s="298">
        <v>1879.0199999999998</v>
      </c>
      <c r="I2223" s="10">
        <v>1252681.2</v>
      </c>
      <c r="J2223" s="11">
        <f t="shared" si="1005"/>
        <v>1.8000000000000002E-2</v>
      </c>
      <c r="K2223" s="30">
        <f t="shared" si="1006"/>
        <v>1879.0218000000002</v>
      </c>
      <c r="L2223" s="29">
        <f t="shared" si="1007"/>
        <v>1.8000000004576577E-3</v>
      </c>
      <c r="M2223" s="10">
        <f t="shared" si="1008"/>
        <v>1252681.2</v>
      </c>
      <c r="N2223" s="5">
        <f>VLOOKUP(CONCATENATE(A2223,"-6"),'Restated Depr'!$B$6:$G$7674,6,0)</f>
        <v>1.8000000000000002E-2</v>
      </c>
      <c r="O2223" s="29">
        <f t="shared" si="1009"/>
        <v>1879.0218000000002</v>
      </c>
      <c r="P2223" s="29">
        <f t="shared" si="1010"/>
        <v>0</v>
      </c>
      <c r="Q2223" t="s">
        <v>7819</v>
      </c>
    </row>
    <row r="2224" spans="1:18" hidden="1">
      <c r="A2224" t="s">
        <v>168</v>
      </c>
      <c r="B2224" t="s">
        <v>2634</v>
      </c>
      <c r="C2224" s="224" t="s">
        <v>7842</v>
      </c>
      <c r="D2224" s="221">
        <v>341.08</v>
      </c>
      <c r="E2224" s="324">
        <v>43190</v>
      </c>
      <c r="F2224" s="1">
        <v>1252681.2</v>
      </c>
      <c r="G2224" s="5">
        <v>1.8000000000000002E-2</v>
      </c>
      <c r="H2224" s="298">
        <v>1879.0199999999998</v>
      </c>
      <c r="I2224" s="10">
        <v>1252681.2</v>
      </c>
      <c r="J2224" s="11">
        <f t="shared" si="1005"/>
        <v>1.8000000000000002E-2</v>
      </c>
      <c r="K2224" s="30">
        <f t="shared" si="1006"/>
        <v>1879.0218000000002</v>
      </c>
      <c r="L2224" s="29">
        <f t="shared" si="1007"/>
        <v>1.8000000004576577E-3</v>
      </c>
      <c r="M2224" s="10">
        <f t="shared" si="1008"/>
        <v>1252681.2</v>
      </c>
      <c r="N2224" s="5">
        <f>VLOOKUP(CONCATENATE(A2224,"-6"),'Restated Depr'!$B$6:$G$7674,6,0)</f>
        <v>1.8000000000000002E-2</v>
      </c>
      <c r="O2224" s="29">
        <f t="shared" si="1009"/>
        <v>1879.0218000000002</v>
      </c>
      <c r="P2224" s="29">
        <f t="shared" si="1010"/>
        <v>0</v>
      </c>
      <c r="Q2224" t="s">
        <v>7819</v>
      </c>
    </row>
    <row r="2225" spans="1:18" hidden="1">
      <c r="A2225" t="s">
        <v>168</v>
      </c>
      <c r="B2225" t="s">
        <v>2635</v>
      </c>
      <c r="C2225" s="224" t="s">
        <v>7842</v>
      </c>
      <c r="D2225" s="221">
        <v>341.08</v>
      </c>
      <c r="E2225" s="324">
        <v>43220</v>
      </c>
      <c r="F2225" s="1">
        <v>1252681.2</v>
      </c>
      <c r="G2225" s="5">
        <v>1.8000000000000002E-2</v>
      </c>
      <c r="H2225" s="298">
        <v>1879.0199999999998</v>
      </c>
      <c r="I2225" s="10">
        <v>1252681.2</v>
      </c>
      <c r="J2225" s="11">
        <f t="shared" si="1005"/>
        <v>1.8000000000000002E-2</v>
      </c>
      <c r="K2225" s="30">
        <f t="shared" si="1006"/>
        <v>1879.0218000000002</v>
      </c>
      <c r="L2225" s="29">
        <f t="shared" si="1007"/>
        <v>1.8000000004576577E-3</v>
      </c>
      <c r="M2225" s="10">
        <f t="shared" si="1008"/>
        <v>1252681.2</v>
      </c>
      <c r="N2225" s="5">
        <f>VLOOKUP(CONCATENATE(A2225,"-6"),'Restated Depr'!$B$6:$G$7674,6,0)</f>
        <v>1.8000000000000002E-2</v>
      </c>
      <c r="O2225" s="29">
        <f t="shared" si="1009"/>
        <v>1879.0218000000002</v>
      </c>
      <c r="P2225" s="29">
        <f t="shared" si="1010"/>
        <v>0</v>
      </c>
      <c r="Q2225" t="s">
        <v>7819</v>
      </c>
    </row>
    <row r="2226" spans="1:18" hidden="1">
      <c r="A2226" t="s">
        <v>168</v>
      </c>
      <c r="B2226" t="s">
        <v>2636</v>
      </c>
      <c r="C2226" s="224" t="s">
        <v>7842</v>
      </c>
      <c r="D2226" s="221">
        <v>341.08</v>
      </c>
      <c r="E2226" s="324">
        <v>43251</v>
      </c>
      <c r="F2226" s="1">
        <v>1252681.2</v>
      </c>
      <c r="G2226" s="5">
        <v>1.8000000000000002E-2</v>
      </c>
      <c r="H2226" s="298">
        <v>1879.0199999999998</v>
      </c>
      <c r="I2226" s="10">
        <v>1252681.2</v>
      </c>
      <c r="J2226" s="11">
        <f t="shared" si="1005"/>
        <v>1.8000000000000002E-2</v>
      </c>
      <c r="K2226" s="30">
        <f t="shared" si="1006"/>
        <v>1879.0218000000002</v>
      </c>
      <c r="L2226" s="29">
        <f t="shared" si="1007"/>
        <v>1.8000000004576577E-3</v>
      </c>
      <c r="M2226" s="10">
        <f t="shared" si="1008"/>
        <v>1252681.2</v>
      </c>
      <c r="N2226" s="5">
        <f>VLOOKUP(CONCATENATE(A2226,"-6"),'Restated Depr'!$B$6:$G$7674,6,0)</f>
        <v>1.8000000000000002E-2</v>
      </c>
      <c r="O2226" s="29">
        <f t="shared" si="1009"/>
        <v>1879.0218000000002</v>
      </c>
      <c r="P2226" s="29">
        <f t="shared" si="1010"/>
        <v>0</v>
      </c>
      <c r="Q2226" t="s">
        <v>7819</v>
      </c>
    </row>
    <row r="2227" spans="1:18" hidden="1">
      <c r="A2227" t="s">
        <v>168</v>
      </c>
      <c r="B2227" t="s">
        <v>2637</v>
      </c>
      <c r="C2227" s="224" t="s">
        <v>7842</v>
      </c>
      <c r="D2227" s="221">
        <v>341.08</v>
      </c>
      <c r="E2227" s="324">
        <v>43281</v>
      </c>
      <c r="F2227" s="1">
        <v>1252681.2</v>
      </c>
      <c r="G2227" s="5">
        <v>1.8000000000000002E-2</v>
      </c>
      <c r="H2227" s="298">
        <v>1879.0199999999998</v>
      </c>
      <c r="I2227" s="10">
        <v>1252681.2</v>
      </c>
      <c r="J2227" s="11">
        <f t="shared" si="1005"/>
        <v>1.8000000000000002E-2</v>
      </c>
      <c r="K2227" s="30">
        <f t="shared" si="1006"/>
        <v>1879.0218000000002</v>
      </c>
      <c r="L2227" s="29">
        <f t="shared" si="1007"/>
        <v>1.8000000004576577E-3</v>
      </c>
      <c r="M2227" s="10">
        <f t="shared" si="1008"/>
        <v>1252681.2</v>
      </c>
      <c r="N2227" s="5">
        <f>VLOOKUP(CONCATENATE(A2227,"-6"),'Restated Depr'!$B$6:$G$7674,6,0)</f>
        <v>1.8000000000000002E-2</v>
      </c>
      <c r="O2227" s="29">
        <f t="shared" si="1009"/>
        <v>1879.0218000000002</v>
      </c>
      <c r="P2227" s="29">
        <f t="shared" si="1010"/>
        <v>0</v>
      </c>
      <c r="Q2227" t="s">
        <v>7819</v>
      </c>
      <c r="R2227" s="5"/>
    </row>
    <row r="2228" spans="1:18" ht="15.75" hidden="1" thickBot="1">
      <c r="A2228" t="s">
        <v>168</v>
      </c>
      <c r="C2228" s="224" t="s">
        <v>642</v>
      </c>
      <c r="D2228" s="22"/>
      <c r="E2228" s="323" t="s">
        <v>606</v>
      </c>
      <c r="F2228" s="1"/>
      <c r="G2228" s="5"/>
      <c r="H2228" s="310">
        <f>SUM(H2216:H2227)</f>
        <v>25503.520000000004</v>
      </c>
      <c r="I2228" s="10"/>
      <c r="J2228" s="10"/>
      <c r="K2228" s="32">
        <f>SUM(K2216:K2227)</f>
        <v>25503.545330999994</v>
      </c>
      <c r="L2228" s="28">
        <f>SUM(L2216:L2227)</f>
        <v>2.5330999999823689E-2</v>
      </c>
      <c r="M2228" s="10"/>
      <c r="N2228" s="5"/>
      <c r="O2228" s="28">
        <f>SUM(O2216:O2227)</f>
        <v>22548.261599999998</v>
      </c>
      <c r="P2228" s="28">
        <f>SUM(P2216:P2227)</f>
        <v>-2955.2837309999968</v>
      </c>
    </row>
    <row r="2229" spans="1:18" hidden="1">
      <c r="A2229" t="s">
        <v>169</v>
      </c>
      <c r="B2229" t="s">
        <v>2638</v>
      </c>
      <c r="C2229" s="224" t="s">
        <v>7842</v>
      </c>
      <c r="D2229" s="221">
        <v>341.03</v>
      </c>
      <c r="E2229" s="324">
        <v>42947</v>
      </c>
      <c r="F2229" s="9">
        <v>457760.72</v>
      </c>
      <c r="G2229" s="18">
        <v>1.55E-2</v>
      </c>
      <c r="H2229" s="299">
        <v>591.27</v>
      </c>
      <c r="I2229" s="15">
        <v>457760.72</v>
      </c>
      <c r="J2229" s="11">
        <f t="shared" ref="J2229:J2240" si="1011">G2229</f>
        <v>1.55E-2</v>
      </c>
      <c r="K2229" s="31">
        <f t="shared" ref="K2229:K2240" si="1012">I2229*J2229/12</f>
        <v>591.27426333333335</v>
      </c>
      <c r="L2229" s="289">
        <f t="shared" ref="L2229:L2240" si="1013">K2229-H2229</f>
        <v>4.263333333369701E-3</v>
      </c>
      <c r="M2229" s="15">
        <f t="shared" ref="M2229:M2240" si="1014">I2229</f>
        <v>457760.72</v>
      </c>
      <c r="N2229" s="5">
        <f>VLOOKUP(CONCATENATE(A2229,"-6"),'Restated Depr'!$B$6:$G$7674,6,0)</f>
        <v>1.01E-2</v>
      </c>
      <c r="O2229" s="289">
        <f t="shared" ref="O2229:O2240" si="1015">M2229*N2229/12</f>
        <v>385.28193933333324</v>
      </c>
      <c r="P2229" s="289">
        <f t="shared" ref="P2229:P2240" si="1016">O2229-K2229</f>
        <v>-205.99232400000011</v>
      </c>
      <c r="Q2229" t="s">
        <v>7819</v>
      </c>
    </row>
    <row r="2230" spans="1:18" hidden="1">
      <c r="A2230" t="s">
        <v>169</v>
      </c>
      <c r="B2230" t="s">
        <v>2639</v>
      </c>
      <c r="C2230" s="224" t="s">
        <v>7842</v>
      </c>
      <c r="D2230" s="221">
        <v>341.03</v>
      </c>
      <c r="E2230" s="324">
        <v>42978</v>
      </c>
      <c r="F2230" s="1">
        <v>457760.72</v>
      </c>
      <c r="G2230" s="18">
        <v>1.55E-2</v>
      </c>
      <c r="H2230" s="298">
        <v>591.27</v>
      </c>
      <c r="I2230" s="10">
        <v>457760.72</v>
      </c>
      <c r="J2230" s="11">
        <f t="shared" si="1011"/>
        <v>1.55E-2</v>
      </c>
      <c r="K2230" s="30">
        <f t="shared" si="1012"/>
        <v>591.27426333333335</v>
      </c>
      <c r="L2230" s="29">
        <f t="shared" si="1013"/>
        <v>4.263333333369701E-3</v>
      </c>
      <c r="M2230" s="10">
        <f t="shared" si="1014"/>
        <v>457760.72</v>
      </c>
      <c r="N2230" s="5">
        <f>VLOOKUP(CONCATENATE(A2230,"-6"),'Restated Depr'!$B$6:$G$7674,6,0)</f>
        <v>1.01E-2</v>
      </c>
      <c r="O2230" s="29">
        <f t="shared" si="1015"/>
        <v>385.28193933333324</v>
      </c>
      <c r="P2230" s="29">
        <f t="shared" si="1016"/>
        <v>-205.99232400000011</v>
      </c>
      <c r="Q2230" t="s">
        <v>7819</v>
      </c>
    </row>
    <row r="2231" spans="1:18" hidden="1">
      <c r="A2231" t="s">
        <v>169</v>
      </c>
      <c r="B2231" t="s">
        <v>2640</v>
      </c>
      <c r="C2231" s="224" t="s">
        <v>7842</v>
      </c>
      <c r="D2231" s="221">
        <v>341.03</v>
      </c>
      <c r="E2231" s="324">
        <v>43008</v>
      </c>
      <c r="F2231" s="1">
        <v>457760.72</v>
      </c>
      <c r="G2231" s="18">
        <v>1.55E-2</v>
      </c>
      <c r="H2231" s="298">
        <v>591.27</v>
      </c>
      <c r="I2231" s="10">
        <v>457760.72</v>
      </c>
      <c r="J2231" s="11">
        <f t="shared" si="1011"/>
        <v>1.55E-2</v>
      </c>
      <c r="K2231" s="30">
        <f t="shared" si="1012"/>
        <v>591.27426333333335</v>
      </c>
      <c r="L2231" s="29">
        <f t="shared" si="1013"/>
        <v>4.263333333369701E-3</v>
      </c>
      <c r="M2231" s="10">
        <f t="shared" si="1014"/>
        <v>457760.72</v>
      </c>
      <c r="N2231" s="5">
        <f>VLOOKUP(CONCATENATE(A2231,"-6"),'Restated Depr'!$B$6:$G$7674,6,0)</f>
        <v>1.01E-2</v>
      </c>
      <c r="O2231" s="29">
        <f t="shared" si="1015"/>
        <v>385.28193933333324</v>
      </c>
      <c r="P2231" s="29">
        <f t="shared" si="1016"/>
        <v>-205.99232400000011</v>
      </c>
      <c r="Q2231" t="s">
        <v>7819</v>
      </c>
    </row>
    <row r="2232" spans="1:18" hidden="1">
      <c r="A2232" t="s">
        <v>169</v>
      </c>
      <c r="B2232" t="s">
        <v>2641</v>
      </c>
      <c r="C2232" s="224" t="s">
        <v>7842</v>
      </c>
      <c r="D2232" s="221">
        <v>341.03</v>
      </c>
      <c r="E2232" s="324">
        <v>43039</v>
      </c>
      <c r="F2232" s="1">
        <v>457760.72</v>
      </c>
      <c r="G2232" s="18">
        <v>1.55E-2</v>
      </c>
      <c r="H2232" s="298">
        <v>591.27</v>
      </c>
      <c r="I2232" s="10">
        <v>457760.72</v>
      </c>
      <c r="J2232" s="11">
        <f t="shared" si="1011"/>
        <v>1.55E-2</v>
      </c>
      <c r="K2232" s="30">
        <f t="shared" si="1012"/>
        <v>591.27426333333335</v>
      </c>
      <c r="L2232" s="29">
        <f t="shared" si="1013"/>
        <v>4.263333333369701E-3</v>
      </c>
      <c r="M2232" s="10">
        <f t="shared" si="1014"/>
        <v>457760.72</v>
      </c>
      <c r="N2232" s="5">
        <f>VLOOKUP(CONCATENATE(A2232,"-6"),'Restated Depr'!$B$6:$G$7674,6,0)</f>
        <v>1.01E-2</v>
      </c>
      <c r="O2232" s="29">
        <f t="shared" si="1015"/>
        <v>385.28193933333324</v>
      </c>
      <c r="P2232" s="29">
        <f t="shared" si="1016"/>
        <v>-205.99232400000011</v>
      </c>
      <c r="Q2232" t="s">
        <v>7819</v>
      </c>
    </row>
    <row r="2233" spans="1:18" hidden="1">
      <c r="A2233" t="s">
        <v>169</v>
      </c>
      <c r="B2233" t="s">
        <v>2642</v>
      </c>
      <c r="C2233" s="224" t="s">
        <v>7842</v>
      </c>
      <c r="D2233" s="221">
        <v>341.03</v>
      </c>
      <c r="E2233" s="324">
        <v>43069</v>
      </c>
      <c r="F2233" s="1">
        <v>457760.72</v>
      </c>
      <c r="G2233" s="18">
        <v>1.55E-2</v>
      </c>
      <c r="H2233" s="298">
        <v>591.27</v>
      </c>
      <c r="I2233" s="10">
        <v>457760.72</v>
      </c>
      <c r="J2233" s="11">
        <f t="shared" si="1011"/>
        <v>1.55E-2</v>
      </c>
      <c r="K2233" s="30">
        <f t="shared" si="1012"/>
        <v>591.27426333333335</v>
      </c>
      <c r="L2233" s="29">
        <f t="shared" si="1013"/>
        <v>4.263333333369701E-3</v>
      </c>
      <c r="M2233" s="10">
        <f t="shared" si="1014"/>
        <v>457760.72</v>
      </c>
      <c r="N2233" s="5">
        <f>VLOOKUP(CONCATENATE(A2233,"-6"),'Restated Depr'!$B$6:$G$7674,6,0)</f>
        <v>1.01E-2</v>
      </c>
      <c r="O2233" s="29">
        <f t="shared" si="1015"/>
        <v>385.28193933333324</v>
      </c>
      <c r="P2233" s="29">
        <f t="shared" si="1016"/>
        <v>-205.99232400000011</v>
      </c>
      <c r="Q2233" t="s">
        <v>7819</v>
      </c>
    </row>
    <row r="2234" spans="1:18" hidden="1">
      <c r="A2234" t="s">
        <v>169</v>
      </c>
      <c r="B2234" t="s">
        <v>2643</v>
      </c>
      <c r="C2234" s="224" t="s">
        <v>7842</v>
      </c>
      <c r="D2234" s="221">
        <v>341.03</v>
      </c>
      <c r="E2234" s="324">
        <v>43100</v>
      </c>
      <c r="F2234" s="1">
        <v>457760.72</v>
      </c>
      <c r="G2234" s="18">
        <v>1.32E-2</v>
      </c>
      <c r="H2234" s="298">
        <v>503.54</v>
      </c>
      <c r="I2234" s="10">
        <v>457760.72</v>
      </c>
      <c r="J2234" s="11">
        <f t="shared" si="1011"/>
        <v>1.32E-2</v>
      </c>
      <c r="K2234" s="30">
        <f t="shared" si="1012"/>
        <v>503.53679199999993</v>
      </c>
      <c r="L2234" s="29">
        <f t="shared" si="1013"/>
        <v>-3.2080000000860309E-3</v>
      </c>
      <c r="M2234" s="10">
        <f t="shared" si="1014"/>
        <v>457760.72</v>
      </c>
      <c r="N2234" s="5">
        <f>VLOOKUP(CONCATENATE(A2234,"-6"),'Restated Depr'!$B$6:$G$7674,6,0)</f>
        <v>1.01E-2</v>
      </c>
      <c r="O2234" s="29">
        <f t="shared" si="1015"/>
        <v>385.28193933333324</v>
      </c>
      <c r="P2234" s="29">
        <f t="shared" si="1016"/>
        <v>-118.25485266666669</v>
      </c>
      <c r="Q2234" t="s">
        <v>7819</v>
      </c>
    </row>
    <row r="2235" spans="1:18" hidden="1">
      <c r="A2235" t="s">
        <v>169</v>
      </c>
      <c r="B2235" t="s">
        <v>2644</v>
      </c>
      <c r="C2235" s="224" t="s">
        <v>7842</v>
      </c>
      <c r="D2235" s="221">
        <v>341.03</v>
      </c>
      <c r="E2235" s="324">
        <v>43131</v>
      </c>
      <c r="F2235" s="1">
        <v>457760.72</v>
      </c>
      <c r="G2235" s="5">
        <v>1.01E-2</v>
      </c>
      <c r="H2235" s="298">
        <v>385.28</v>
      </c>
      <c r="I2235" s="10">
        <v>457760.72</v>
      </c>
      <c r="J2235" s="11">
        <f t="shared" si="1011"/>
        <v>1.01E-2</v>
      </c>
      <c r="K2235" s="30">
        <f t="shared" si="1012"/>
        <v>385.28193933333324</v>
      </c>
      <c r="L2235" s="29">
        <f t="shared" si="1013"/>
        <v>1.939333333268678E-3</v>
      </c>
      <c r="M2235" s="10">
        <f t="shared" si="1014"/>
        <v>457760.72</v>
      </c>
      <c r="N2235" s="5">
        <f>VLOOKUP(CONCATENATE(A2235,"-6"),'Restated Depr'!$B$6:$G$7674,6,0)</f>
        <v>1.01E-2</v>
      </c>
      <c r="O2235" s="29">
        <f t="shared" si="1015"/>
        <v>385.28193933333324</v>
      </c>
      <c r="P2235" s="29">
        <f t="shared" si="1016"/>
        <v>0</v>
      </c>
      <c r="Q2235" t="s">
        <v>7819</v>
      </c>
    </row>
    <row r="2236" spans="1:18" hidden="1">
      <c r="A2236" t="s">
        <v>169</v>
      </c>
      <c r="B2236" t="s">
        <v>2645</v>
      </c>
      <c r="C2236" s="224" t="s">
        <v>7842</v>
      </c>
      <c r="D2236" s="221">
        <v>341.03</v>
      </c>
      <c r="E2236" s="324">
        <v>43159</v>
      </c>
      <c r="F2236" s="1">
        <v>457760.72</v>
      </c>
      <c r="G2236" s="5">
        <v>1.01E-2</v>
      </c>
      <c r="H2236" s="298">
        <v>385.28</v>
      </c>
      <c r="I2236" s="10">
        <v>457760.72</v>
      </c>
      <c r="J2236" s="11">
        <f t="shared" si="1011"/>
        <v>1.01E-2</v>
      </c>
      <c r="K2236" s="30">
        <f t="shared" si="1012"/>
        <v>385.28193933333324</v>
      </c>
      <c r="L2236" s="29">
        <f t="shared" si="1013"/>
        <v>1.939333333268678E-3</v>
      </c>
      <c r="M2236" s="10">
        <f t="shared" si="1014"/>
        <v>457760.72</v>
      </c>
      <c r="N2236" s="5">
        <f>VLOOKUP(CONCATENATE(A2236,"-6"),'Restated Depr'!$B$6:$G$7674,6,0)</f>
        <v>1.01E-2</v>
      </c>
      <c r="O2236" s="29">
        <f t="shared" si="1015"/>
        <v>385.28193933333324</v>
      </c>
      <c r="P2236" s="29">
        <f t="shared" si="1016"/>
        <v>0</v>
      </c>
      <c r="Q2236" t="s">
        <v>7819</v>
      </c>
    </row>
    <row r="2237" spans="1:18" hidden="1">
      <c r="A2237" t="s">
        <v>169</v>
      </c>
      <c r="B2237" t="s">
        <v>2646</v>
      </c>
      <c r="C2237" s="224" t="s">
        <v>7842</v>
      </c>
      <c r="D2237" s="221">
        <v>341.03</v>
      </c>
      <c r="E2237" s="324">
        <v>43190</v>
      </c>
      <c r="F2237" s="1">
        <v>457760.72</v>
      </c>
      <c r="G2237" s="5">
        <v>1.01E-2</v>
      </c>
      <c r="H2237" s="298">
        <v>385.28</v>
      </c>
      <c r="I2237" s="10">
        <v>457760.72</v>
      </c>
      <c r="J2237" s="11">
        <f t="shared" si="1011"/>
        <v>1.01E-2</v>
      </c>
      <c r="K2237" s="30">
        <f t="shared" si="1012"/>
        <v>385.28193933333324</v>
      </c>
      <c r="L2237" s="29">
        <f t="shared" si="1013"/>
        <v>1.939333333268678E-3</v>
      </c>
      <c r="M2237" s="10">
        <f t="shared" si="1014"/>
        <v>457760.72</v>
      </c>
      <c r="N2237" s="5">
        <f>VLOOKUP(CONCATENATE(A2237,"-6"),'Restated Depr'!$B$6:$G$7674,6,0)</f>
        <v>1.01E-2</v>
      </c>
      <c r="O2237" s="29">
        <f t="shared" si="1015"/>
        <v>385.28193933333324</v>
      </c>
      <c r="P2237" s="29">
        <f t="shared" si="1016"/>
        <v>0</v>
      </c>
      <c r="Q2237" t="s">
        <v>7819</v>
      </c>
    </row>
    <row r="2238" spans="1:18" hidden="1">
      <c r="A2238" t="s">
        <v>169</v>
      </c>
      <c r="B2238" t="s">
        <v>2647</v>
      </c>
      <c r="C2238" s="224" t="s">
        <v>7842</v>
      </c>
      <c r="D2238" s="221">
        <v>341.03</v>
      </c>
      <c r="E2238" s="324">
        <v>43220</v>
      </c>
      <c r="F2238" s="1">
        <v>457760.72</v>
      </c>
      <c r="G2238" s="5">
        <v>1.01E-2</v>
      </c>
      <c r="H2238" s="298">
        <v>385.28</v>
      </c>
      <c r="I2238" s="10">
        <v>457760.72</v>
      </c>
      <c r="J2238" s="11">
        <f t="shared" si="1011"/>
        <v>1.01E-2</v>
      </c>
      <c r="K2238" s="30">
        <f t="shared" si="1012"/>
        <v>385.28193933333324</v>
      </c>
      <c r="L2238" s="29">
        <f t="shared" si="1013"/>
        <v>1.939333333268678E-3</v>
      </c>
      <c r="M2238" s="10">
        <f t="shared" si="1014"/>
        <v>457760.72</v>
      </c>
      <c r="N2238" s="5">
        <f>VLOOKUP(CONCATENATE(A2238,"-6"),'Restated Depr'!$B$6:$G$7674,6,0)</f>
        <v>1.01E-2</v>
      </c>
      <c r="O2238" s="29">
        <f t="shared" si="1015"/>
        <v>385.28193933333324</v>
      </c>
      <c r="P2238" s="29">
        <f t="shared" si="1016"/>
        <v>0</v>
      </c>
      <c r="Q2238" t="s">
        <v>7819</v>
      </c>
    </row>
    <row r="2239" spans="1:18" hidden="1">
      <c r="A2239" t="s">
        <v>169</v>
      </c>
      <c r="B2239" t="s">
        <v>2648</v>
      </c>
      <c r="C2239" s="224" t="s">
        <v>7842</v>
      </c>
      <c r="D2239" s="221">
        <v>341.03</v>
      </c>
      <c r="E2239" s="324">
        <v>43251</v>
      </c>
      <c r="F2239" s="1">
        <v>457760.72</v>
      </c>
      <c r="G2239" s="5">
        <v>1.01E-2</v>
      </c>
      <c r="H2239" s="298">
        <v>385.28</v>
      </c>
      <c r="I2239" s="10">
        <v>457760.72</v>
      </c>
      <c r="J2239" s="11">
        <f t="shared" si="1011"/>
        <v>1.01E-2</v>
      </c>
      <c r="K2239" s="30">
        <f t="shared" si="1012"/>
        <v>385.28193933333324</v>
      </c>
      <c r="L2239" s="29">
        <f t="shared" si="1013"/>
        <v>1.939333333268678E-3</v>
      </c>
      <c r="M2239" s="10">
        <f t="shared" si="1014"/>
        <v>457760.72</v>
      </c>
      <c r="N2239" s="5">
        <f>VLOOKUP(CONCATENATE(A2239,"-6"),'Restated Depr'!$B$6:$G$7674,6,0)</f>
        <v>1.01E-2</v>
      </c>
      <c r="O2239" s="29">
        <f t="shared" si="1015"/>
        <v>385.28193933333324</v>
      </c>
      <c r="P2239" s="29">
        <f t="shared" si="1016"/>
        <v>0</v>
      </c>
      <c r="Q2239" t="s">
        <v>7819</v>
      </c>
    </row>
    <row r="2240" spans="1:18" hidden="1">
      <c r="A2240" t="s">
        <v>169</v>
      </c>
      <c r="B2240" t="s">
        <v>2649</v>
      </c>
      <c r="C2240" s="224" t="s">
        <v>7842</v>
      </c>
      <c r="D2240" s="221">
        <v>341.03</v>
      </c>
      <c r="E2240" s="324">
        <v>43281</v>
      </c>
      <c r="F2240" s="1">
        <v>457760.72</v>
      </c>
      <c r="G2240" s="5">
        <v>1.01E-2</v>
      </c>
      <c r="H2240" s="298">
        <v>385.28</v>
      </c>
      <c r="I2240" s="10">
        <v>457760.72</v>
      </c>
      <c r="J2240" s="11">
        <f t="shared" si="1011"/>
        <v>1.01E-2</v>
      </c>
      <c r="K2240" s="30">
        <f t="shared" si="1012"/>
        <v>385.28193933333324</v>
      </c>
      <c r="L2240" s="29">
        <f t="shared" si="1013"/>
        <v>1.939333333268678E-3</v>
      </c>
      <c r="M2240" s="10">
        <f t="shared" si="1014"/>
        <v>457760.72</v>
      </c>
      <c r="N2240" s="5">
        <f>VLOOKUP(CONCATENATE(A2240,"-6"),'Restated Depr'!$B$6:$G$7674,6,0)</f>
        <v>1.01E-2</v>
      </c>
      <c r="O2240" s="29">
        <f t="shared" si="1015"/>
        <v>385.28193933333324</v>
      </c>
      <c r="P2240" s="29">
        <f t="shared" si="1016"/>
        <v>0</v>
      </c>
      <c r="Q2240" t="s">
        <v>7819</v>
      </c>
      <c r="R2240" s="5"/>
    </row>
    <row r="2241" spans="1:18" ht="15.75" hidden="1" thickBot="1">
      <c r="A2241" t="s">
        <v>169</v>
      </c>
      <c r="C2241" s="224" t="s">
        <v>642</v>
      </c>
      <c r="D2241" s="22"/>
      <c r="E2241" s="323" t="s">
        <v>606</v>
      </c>
      <c r="F2241" s="1"/>
      <c r="G2241" s="5"/>
      <c r="H2241" s="310">
        <f>SUM(H2229:H2240)</f>
        <v>5771.5699999999988</v>
      </c>
      <c r="I2241" s="10"/>
      <c r="J2241" s="10"/>
      <c r="K2241" s="32">
        <f>SUM(K2229:K2240)</f>
        <v>5771.5997446666652</v>
      </c>
      <c r="L2241" s="28">
        <f>SUM(L2229:L2240)</f>
        <v>2.9744666666374542E-2</v>
      </c>
      <c r="M2241" s="10"/>
      <c r="N2241" s="5"/>
      <c r="O2241" s="28">
        <f>SUM(O2229:O2240)</f>
        <v>4623.3832719999991</v>
      </c>
      <c r="P2241" s="28">
        <f>SUM(P2229:P2240)</f>
        <v>-1148.2164726666672</v>
      </c>
    </row>
    <row r="2242" spans="1:18" hidden="1">
      <c r="A2242" t="s">
        <v>170</v>
      </c>
      <c r="B2242" t="s">
        <v>2650</v>
      </c>
      <c r="C2242" s="224" t="s">
        <v>7842</v>
      </c>
      <c r="D2242" s="221">
        <v>341.03</v>
      </c>
      <c r="E2242" s="324">
        <v>42947</v>
      </c>
      <c r="F2242" s="9">
        <v>33993049</v>
      </c>
      <c r="G2242" s="18">
        <v>1.55E-2</v>
      </c>
      <c r="H2242" s="299">
        <v>43907.69</v>
      </c>
      <c r="I2242" s="15">
        <v>33993049</v>
      </c>
      <c r="J2242" s="11">
        <f t="shared" ref="J2242:J2253" si="1017">G2242</f>
        <v>1.55E-2</v>
      </c>
      <c r="K2242" s="31">
        <f t="shared" ref="K2242:K2253" si="1018">I2242*J2242/12</f>
        <v>43907.688291666673</v>
      </c>
      <c r="L2242" s="289">
        <f t="shared" ref="L2242:L2253" si="1019">K2242-H2242</f>
        <v>-1.7083333295886405E-3</v>
      </c>
      <c r="M2242" s="15">
        <f t="shared" ref="M2242:M2253" si="1020">I2242</f>
        <v>33993049</v>
      </c>
      <c r="N2242" s="5">
        <f>VLOOKUP(CONCATENATE(A2242,"-6"),'Restated Depr'!$B$6:$G$7674,6,0)</f>
        <v>1.01E-2</v>
      </c>
      <c r="O2242" s="289">
        <f t="shared" ref="O2242:O2253" si="1021">M2242*N2242/12</f>
        <v>28610.816241666664</v>
      </c>
      <c r="P2242" s="289">
        <f t="shared" ref="P2242:P2253" si="1022">O2242-K2242</f>
        <v>-15296.872050000009</v>
      </c>
      <c r="Q2242" t="s">
        <v>7819</v>
      </c>
    </row>
    <row r="2243" spans="1:18" hidden="1">
      <c r="A2243" t="s">
        <v>170</v>
      </c>
      <c r="B2243" t="s">
        <v>2651</v>
      </c>
      <c r="C2243" s="224" t="s">
        <v>7842</v>
      </c>
      <c r="D2243" s="221">
        <v>341.03</v>
      </c>
      <c r="E2243" s="324">
        <v>42978</v>
      </c>
      <c r="F2243" s="1">
        <v>33993049</v>
      </c>
      <c r="G2243" s="18">
        <v>1.55E-2</v>
      </c>
      <c r="H2243" s="298">
        <v>43907.69</v>
      </c>
      <c r="I2243" s="10">
        <v>33993049</v>
      </c>
      <c r="J2243" s="11">
        <f t="shared" si="1017"/>
        <v>1.55E-2</v>
      </c>
      <c r="K2243" s="30">
        <f t="shared" si="1018"/>
        <v>43907.688291666673</v>
      </c>
      <c r="L2243" s="29">
        <f t="shared" si="1019"/>
        <v>-1.7083333295886405E-3</v>
      </c>
      <c r="M2243" s="10">
        <f t="shared" si="1020"/>
        <v>33993049</v>
      </c>
      <c r="N2243" s="5">
        <f>VLOOKUP(CONCATENATE(A2243,"-6"),'Restated Depr'!$B$6:$G$7674,6,0)</f>
        <v>1.01E-2</v>
      </c>
      <c r="O2243" s="29">
        <f t="shared" si="1021"/>
        <v>28610.816241666664</v>
      </c>
      <c r="P2243" s="29">
        <f t="shared" si="1022"/>
        <v>-15296.872050000009</v>
      </c>
      <c r="Q2243" t="s">
        <v>7819</v>
      </c>
    </row>
    <row r="2244" spans="1:18" hidden="1">
      <c r="A2244" t="s">
        <v>170</v>
      </c>
      <c r="B2244" t="s">
        <v>2652</v>
      </c>
      <c r="C2244" s="224" t="s">
        <v>7842</v>
      </c>
      <c r="D2244" s="221">
        <v>341.03</v>
      </c>
      <c r="E2244" s="324">
        <v>43008</v>
      </c>
      <c r="F2244" s="1">
        <v>33993049</v>
      </c>
      <c r="G2244" s="18">
        <v>1.55E-2</v>
      </c>
      <c r="H2244" s="298">
        <v>43907.69</v>
      </c>
      <c r="I2244" s="10">
        <v>33993049</v>
      </c>
      <c r="J2244" s="11">
        <f t="shared" si="1017"/>
        <v>1.55E-2</v>
      </c>
      <c r="K2244" s="30">
        <f t="shared" si="1018"/>
        <v>43907.688291666673</v>
      </c>
      <c r="L2244" s="29">
        <f t="shared" si="1019"/>
        <v>-1.7083333295886405E-3</v>
      </c>
      <c r="M2244" s="10">
        <f t="shared" si="1020"/>
        <v>33993049</v>
      </c>
      <c r="N2244" s="5">
        <f>VLOOKUP(CONCATENATE(A2244,"-6"),'Restated Depr'!$B$6:$G$7674,6,0)</f>
        <v>1.01E-2</v>
      </c>
      <c r="O2244" s="29">
        <f t="shared" si="1021"/>
        <v>28610.816241666664</v>
      </c>
      <c r="P2244" s="29">
        <f t="shared" si="1022"/>
        <v>-15296.872050000009</v>
      </c>
      <c r="Q2244" t="s">
        <v>7819</v>
      </c>
    </row>
    <row r="2245" spans="1:18" hidden="1">
      <c r="A2245" t="s">
        <v>170</v>
      </c>
      <c r="B2245" t="s">
        <v>2653</v>
      </c>
      <c r="C2245" s="224" t="s">
        <v>7842</v>
      </c>
      <c r="D2245" s="221">
        <v>341.03</v>
      </c>
      <c r="E2245" s="324">
        <v>43039</v>
      </c>
      <c r="F2245" s="1">
        <v>33993049</v>
      </c>
      <c r="G2245" s="18">
        <v>1.55E-2</v>
      </c>
      <c r="H2245" s="298">
        <v>43907.69</v>
      </c>
      <c r="I2245" s="10">
        <v>33993049</v>
      </c>
      <c r="J2245" s="11">
        <f t="shared" si="1017"/>
        <v>1.55E-2</v>
      </c>
      <c r="K2245" s="30">
        <f t="shared" si="1018"/>
        <v>43907.688291666673</v>
      </c>
      <c r="L2245" s="29">
        <f t="shared" si="1019"/>
        <v>-1.7083333295886405E-3</v>
      </c>
      <c r="M2245" s="10">
        <f t="shared" si="1020"/>
        <v>33993049</v>
      </c>
      <c r="N2245" s="5">
        <f>VLOOKUP(CONCATENATE(A2245,"-6"),'Restated Depr'!$B$6:$G$7674,6,0)</f>
        <v>1.01E-2</v>
      </c>
      <c r="O2245" s="29">
        <f t="shared" si="1021"/>
        <v>28610.816241666664</v>
      </c>
      <c r="P2245" s="29">
        <f t="shared" si="1022"/>
        <v>-15296.872050000009</v>
      </c>
      <c r="Q2245" t="s">
        <v>7819</v>
      </c>
    </row>
    <row r="2246" spans="1:18" hidden="1">
      <c r="A2246" t="s">
        <v>170</v>
      </c>
      <c r="B2246" t="s">
        <v>2654</v>
      </c>
      <c r="C2246" s="224" t="s">
        <v>7842</v>
      </c>
      <c r="D2246" s="221">
        <v>341.03</v>
      </c>
      <c r="E2246" s="324">
        <v>43069</v>
      </c>
      <c r="F2246" s="1">
        <v>33993049</v>
      </c>
      <c r="G2246" s="18">
        <v>1.55E-2</v>
      </c>
      <c r="H2246" s="298">
        <v>43907.69</v>
      </c>
      <c r="I2246" s="10">
        <v>33993049</v>
      </c>
      <c r="J2246" s="11">
        <f t="shared" si="1017"/>
        <v>1.55E-2</v>
      </c>
      <c r="K2246" s="30">
        <f t="shared" si="1018"/>
        <v>43907.688291666673</v>
      </c>
      <c r="L2246" s="29">
        <f t="shared" si="1019"/>
        <v>-1.7083333295886405E-3</v>
      </c>
      <c r="M2246" s="10">
        <f t="shared" si="1020"/>
        <v>33993049</v>
      </c>
      <c r="N2246" s="5">
        <f>VLOOKUP(CONCATENATE(A2246,"-6"),'Restated Depr'!$B$6:$G$7674,6,0)</f>
        <v>1.01E-2</v>
      </c>
      <c r="O2246" s="29">
        <f t="shared" si="1021"/>
        <v>28610.816241666664</v>
      </c>
      <c r="P2246" s="29">
        <f t="shared" si="1022"/>
        <v>-15296.872050000009</v>
      </c>
      <c r="Q2246" t="s">
        <v>7819</v>
      </c>
    </row>
    <row r="2247" spans="1:18" hidden="1">
      <c r="A2247" t="s">
        <v>170</v>
      </c>
      <c r="B2247" t="s">
        <v>2655</v>
      </c>
      <c r="C2247" s="224" t="s">
        <v>7842</v>
      </c>
      <c r="D2247" s="221">
        <v>341.03</v>
      </c>
      <c r="E2247" s="324">
        <v>43100</v>
      </c>
      <c r="F2247" s="1">
        <v>33993049</v>
      </c>
      <c r="G2247" s="18">
        <v>1.32E-2</v>
      </c>
      <c r="H2247" s="298">
        <v>37392.350000000006</v>
      </c>
      <c r="I2247" s="10">
        <v>33993049</v>
      </c>
      <c r="J2247" s="11">
        <f t="shared" si="1017"/>
        <v>1.32E-2</v>
      </c>
      <c r="K2247" s="30">
        <f t="shared" si="1018"/>
        <v>37392.353900000002</v>
      </c>
      <c r="L2247" s="29">
        <f t="shared" si="1019"/>
        <v>3.8999999960651621E-3</v>
      </c>
      <c r="M2247" s="10">
        <f t="shared" si="1020"/>
        <v>33993049</v>
      </c>
      <c r="N2247" s="5">
        <f>VLOOKUP(CONCATENATE(A2247,"-6"),'Restated Depr'!$B$6:$G$7674,6,0)</f>
        <v>1.01E-2</v>
      </c>
      <c r="O2247" s="29">
        <f t="shared" si="1021"/>
        <v>28610.816241666664</v>
      </c>
      <c r="P2247" s="29">
        <f t="shared" si="1022"/>
        <v>-8781.5376583333382</v>
      </c>
      <c r="Q2247" t="s">
        <v>7819</v>
      </c>
    </row>
    <row r="2248" spans="1:18" hidden="1">
      <c r="A2248" t="s">
        <v>170</v>
      </c>
      <c r="B2248" t="s">
        <v>2656</v>
      </c>
      <c r="C2248" s="224" t="s">
        <v>7842</v>
      </c>
      <c r="D2248" s="221">
        <v>341.03</v>
      </c>
      <c r="E2248" s="324">
        <v>43131</v>
      </c>
      <c r="F2248" s="1">
        <v>33993049</v>
      </c>
      <c r="G2248" s="5">
        <v>1.01E-2</v>
      </c>
      <c r="H2248" s="298">
        <v>28610.819999999996</v>
      </c>
      <c r="I2248" s="10">
        <v>33993049</v>
      </c>
      <c r="J2248" s="11">
        <f t="shared" si="1017"/>
        <v>1.01E-2</v>
      </c>
      <c r="K2248" s="30">
        <f t="shared" si="1018"/>
        <v>28610.816241666664</v>
      </c>
      <c r="L2248" s="29">
        <f t="shared" si="1019"/>
        <v>-3.7583333323709667E-3</v>
      </c>
      <c r="M2248" s="10">
        <f t="shared" si="1020"/>
        <v>33993049</v>
      </c>
      <c r="N2248" s="5">
        <f>VLOOKUP(CONCATENATE(A2248,"-6"),'Restated Depr'!$B$6:$G$7674,6,0)</f>
        <v>1.01E-2</v>
      </c>
      <c r="O2248" s="29">
        <f t="shared" si="1021"/>
        <v>28610.816241666664</v>
      </c>
      <c r="P2248" s="29">
        <f t="shared" si="1022"/>
        <v>0</v>
      </c>
      <c r="Q2248" t="s">
        <v>7819</v>
      </c>
    </row>
    <row r="2249" spans="1:18" hidden="1">
      <c r="A2249" t="s">
        <v>170</v>
      </c>
      <c r="B2249" t="s">
        <v>2657</v>
      </c>
      <c r="C2249" s="224" t="s">
        <v>7842</v>
      </c>
      <c r="D2249" s="221">
        <v>341.03</v>
      </c>
      <c r="E2249" s="324">
        <v>43159</v>
      </c>
      <c r="F2249" s="1">
        <v>33993049</v>
      </c>
      <c r="G2249" s="5">
        <v>1.01E-2</v>
      </c>
      <c r="H2249" s="298">
        <v>28610.819999999996</v>
      </c>
      <c r="I2249" s="10">
        <v>33993049</v>
      </c>
      <c r="J2249" s="11">
        <f t="shared" si="1017"/>
        <v>1.01E-2</v>
      </c>
      <c r="K2249" s="30">
        <f t="shared" si="1018"/>
        <v>28610.816241666664</v>
      </c>
      <c r="L2249" s="29">
        <f t="shared" si="1019"/>
        <v>-3.7583333323709667E-3</v>
      </c>
      <c r="M2249" s="10">
        <f t="shared" si="1020"/>
        <v>33993049</v>
      </c>
      <c r="N2249" s="5">
        <f>VLOOKUP(CONCATENATE(A2249,"-6"),'Restated Depr'!$B$6:$G$7674,6,0)</f>
        <v>1.01E-2</v>
      </c>
      <c r="O2249" s="29">
        <f t="shared" si="1021"/>
        <v>28610.816241666664</v>
      </c>
      <c r="P2249" s="29">
        <f t="shared" si="1022"/>
        <v>0</v>
      </c>
      <c r="Q2249" t="s">
        <v>7819</v>
      </c>
    </row>
    <row r="2250" spans="1:18" hidden="1">
      <c r="A2250" t="s">
        <v>170</v>
      </c>
      <c r="B2250" t="s">
        <v>2658</v>
      </c>
      <c r="C2250" s="224" t="s">
        <v>7842</v>
      </c>
      <c r="D2250" s="221">
        <v>341.03</v>
      </c>
      <c r="E2250" s="324">
        <v>43190</v>
      </c>
      <c r="F2250" s="1">
        <v>33993049</v>
      </c>
      <c r="G2250" s="5">
        <v>1.01E-2</v>
      </c>
      <c r="H2250" s="298">
        <v>28610.819999999996</v>
      </c>
      <c r="I2250" s="10">
        <v>33993049</v>
      </c>
      <c r="J2250" s="11">
        <f t="shared" si="1017"/>
        <v>1.01E-2</v>
      </c>
      <c r="K2250" s="30">
        <f t="shared" si="1018"/>
        <v>28610.816241666664</v>
      </c>
      <c r="L2250" s="29">
        <f t="shared" si="1019"/>
        <v>-3.7583333323709667E-3</v>
      </c>
      <c r="M2250" s="10">
        <f t="shared" si="1020"/>
        <v>33993049</v>
      </c>
      <c r="N2250" s="5">
        <f>VLOOKUP(CONCATENATE(A2250,"-6"),'Restated Depr'!$B$6:$G$7674,6,0)</f>
        <v>1.01E-2</v>
      </c>
      <c r="O2250" s="29">
        <f t="shared" si="1021"/>
        <v>28610.816241666664</v>
      </c>
      <c r="P2250" s="29">
        <f t="shared" si="1022"/>
        <v>0</v>
      </c>
      <c r="Q2250" t="s">
        <v>7819</v>
      </c>
    </row>
    <row r="2251" spans="1:18" hidden="1">
      <c r="A2251" t="s">
        <v>170</v>
      </c>
      <c r="B2251" t="s">
        <v>2659</v>
      </c>
      <c r="C2251" s="224" t="s">
        <v>7842</v>
      </c>
      <c r="D2251" s="221">
        <v>341.03</v>
      </c>
      <c r="E2251" s="324">
        <v>43220</v>
      </c>
      <c r="F2251" s="1">
        <v>33993049</v>
      </c>
      <c r="G2251" s="5">
        <v>1.01E-2</v>
      </c>
      <c r="H2251" s="298">
        <v>28610.819999999996</v>
      </c>
      <c r="I2251" s="10">
        <v>33993049</v>
      </c>
      <c r="J2251" s="11">
        <f t="shared" si="1017"/>
        <v>1.01E-2</v>
      </c>
      <c r="K2251" s="30">
        <f t="shared" si="1018"/>
        <v>28610.816241666664</v>
      </c>
      <c r="L2251" s="29">
        <f t="shared" si="1019"/>
        <v>-3.7583333323709667E-3</v>
      </c>
      <c r="M2251" s="10">
        <f t="shared" si="1020"/>
        <v>33993049</v>
      </c>
      <c r="N2251" s="5">
        <f>VLOOKUP(CONCATENATE(A2251,"-6"),'Restated Depr'!$B$6:$G$7674,6,0)</f>
        <v>1.01E-2</v>
      </c>
      <c r="O2251" s="29">
        <f t="shared" si="1021"/>
        <v>28610.816241666664</v>
      </c>
      <c r="P2251" s="29">
        <f t="shared" si="1022"/>
        <v>0</v>
      </c>
      <c r="Q2251" t="s">
        <v>7819</v>
      </c>
    </row>
    <row r="2252" spans="1:18" hidden="1">
      <c r="A2252" t="s">
        <v>170</v>
      </c>
      <c r="B2252" t="s">
        <v>2660</v>
      </c>
      <c r="C2252" s="224" t="s">
        <v>7842</v>
      </c>
      <c r="D2252" s="221">
        <v>341.03</v>
      </c>
      <c r="E2252" s="324">
        <v>43251</v>
      </c>
      <c r="F2252" s="1">
        <v>33993049</v>
      </c>
      <c r="G2252" s="5">
        <v>1.01E-2</v>
      </c>
      <c r="H2252" s="298">
        <v>28610.819999999996</v>
      </c>
      <c r="I2252" s="10">
        <v>33993049</v>
      </c>
      <c r="J2252" s="11">
        <f t="shared" si="1017"/>
        <v>1.01E-2</v>
      </c>
      <c r="K2252" s="30">
        <f t="shared" si="1018"/>
        <v>28610.816241666664</v>
      </c>
      <c r="L2252" s="29">
        <f t="shared" si="1019"/>
        <v>-3.7583333323709667E-3</v>
      </c>
      <c r="M2252" s="10">
        <f t="shared" si="1020"/>
        <v>33993049</v>
      </c>
      <c r="N2252" s="5">
        <f>VLOOKUP(CONCATENATE(A2252,"-6"),'Restated Depr'!$B$6:$G$7674,6,0)</f>
        <v>1.01E-2</v>
      </c>
      <c r="O2252" s="29">
        <f t="shared" si="1021"/>
        <v>28610.816241666664</v>
      </c>
      <c r="P2252" s="29">
        <f t="shared" si="1022"/>
        <v>0</v>
      </c>
      <c r="Q2252" t="s">
        <v>7819</v>
      </c>
    </row>
    <row r="2253" spans="1:18" hidden="1">
      <c r="A2253" t="s">
        <v>170</v>
      </c>
      <c r="B2253" t="s">
        <v>2661</v>
      </c>
      <c r="C2253" s="224" t="s">
        <v>7842</v>
      </c>
      <c r="D2253" s="221">
        <v>341.03</v>
      </c>
      <c r="E2253" s="324">
        <v>43281</v>
      </c>
      <c r="F2253" s="1">
        <v>33993049</v>
      </c>
      <c r="G2253" s="5">
        <v>1.01E-2</v>
      </c>
      <c r="H2253" s="298">
        <v>28610.819999999996</v>
      </c>
      <c r="I2253" s="10">
        <v>33993049</v>
      </c>
      <c r="J2253" s="11">
        <f t="shared" si="1017"/>
        <v>1.01E-2</v>
      </c>
      <c r="K2253" s="30">
        <f t="shared" si="1018"/>
        <v>28610.816241666664</v>
      </c>
      <c r="L2253" s="29">
        <f t="shared" si="1019"/>
        <v>-3.7583333323709667E-3</v>
      </c>
      <c r="M2253" s="10">
        <f t="shared" si="1020"/>
        <v>33993049</v>
      </c>
      <c r="N2253" s="5">
        <f>VLOOKUP(CONCATENATE(A2253,"-6"),'Restated Depr'!$B$6:$G$7674,6,0)</f>
        <v>1.01E-2</v>
      </c>
      <c r="O2253" s="29">
        <f t="shared" si="1021"/>
        <v>28610.816241666664</v>
      </c>
      <c r="P2253" s="29">
        <f t="shared" si="1022"/>
        <v>0</v>
      </c>
      <c r="Q2253" t="s">
        <v>7819</v>
      </c>
      <c r="R2253" s="5"/>
    </row>
    <row r="2254" spans="1:18" ht="15.75" hidden="1" thickBot="1">
      <c r="A2254" t="s">
        <v>170</v>
      </c>
      <c r="C2254" s="224" t="s">
        <v>642</v>
      </c>
      <c r="D2254" s="22"/>
      <c r="E2254" s="323" t="s">
        <v>606</v>
      </c>
      <c r="F2254" s="1"/>
      <c r="G2254" s="5"/>
      <c r="H2254" s="310">
        <f>SUM(H2242:H2253)</f>
        <v>428595.72000000003</v>
      </c>
      <c r="I2254" s="10"/>
      <c r="J2254" s="10"/>
      <c r="K2254" s="32">
        <f>SUM(K2242:K2253)</f>
        <v>428595.69280833344</v>
      </c>
      <c r="L2254" s="28">
        <f>SUM(L2242:L2253)</f>
        <v>-2.719166664610384E-2</v>
      </c>
      <c r="M2254" s="10"/>
      <c r="N2254" s="5"/>
      <c r="O2254" s="28">
        <f>SUM(O2242:O2253)</f>
        <v>343329.79490000004</v>
      </c>
      <c r="P2254" s="28">
        <f>SUM(P2242:P2253)</f>
        <v>-85265.897908333383</v>
      </c>
    </row>
    <row r="2255" spans="1:18" hidden="1">
      <c r="A2255" t="s">
        <v>171</v>
      </c>
      <c r="B2255" t="s">
        <v>2662</v>
      </c>
      <c r="C2255" s="224" t="s">
        <v>7842</v>
      </c>
      <c r="D2255" s="221">
        <v>341.04</v>
      </c>
      <c r="E2255" s="324">
        <v>42947</v>
      </c>
      <c r="F2255" s="9">
        <v>977713.17</v>
      </c>
      <c r="G2255" s="18">
        <v>2.7987100000000001E-2</v>
      </c>
      <c r="H2255" s="299">
        <v>2280.2800000000002</v>
      </c>
      <c r="I2255" s="15">
        <v>1211276.7</v>
      </c>
      <c r="J2255" s="11">
        <f t="shared" ref="J2255:J2266" si="1023">G2255</f>
        <v>2.7987100000000001E-2</v>
      </c>
      <c r="K2255" s="31">
        <f t="shared" ref="K2255:K2266" si="1024">I2255*J2255/12</f>
        <v>2825.0101775475</v>
      </c>
      <c r="L2255" s="289">
        <f t="shared" ref="L2255:L2266" si="1025">K2255-H2255</f>
        <v>544.73017754749981</v>
      </c>
      <c r="M2255" s="15">
        <f t="shared" ref="M2255:M2266" si="1026">I2255</f>
        <v>1211276.7</v>
      </c>
      <c r="N2255" s="5">
        <f>VLOOKUP(CONCATENATE(A2255,"-6"),'Restated Depr'!$B$6:$G$7674,6,0)</f>
        <v>2.5899999999999999E-2</v>
      </c>
      <c r="O2255" s="289">
        <f t="shared" ref="O2255:O2266" si="1027">M2255*N2255/12</f>
        <v>2614.3388774999999</v>
      </c>
      <c r="P2255" s="289">
        <f t="shared" ref="P2255:P2266" si="1028">O2255-K2255</f>
        <v>-210.67130004750015</v>
      </c>
      <c r="Q2255" t="s">
        <v>7819</v>
      </c>
    </row>
    <row r="2256" spans="1:18" hidden="1">
      <c r="A2256" t="s">
        <v>171</v>
      </c>
      <c r="B2256" t="s">
        <v>2663</v>
      </c>
      <c r="C2256" s="224" t="s">
        <v>7842</v>
      </c>
      <c r="D2256" s="221">
        <v>341.04</v>
      </c>
      <c r="E2256" s="324">
        <v>42978</v>
      </c>
      <c r="F2256" s="1">
        <v>977713.17</v>
      </c>
      <c r="G2256" s="18">
        <v>2.7987100000000001E-2</v>
      </c>
      <c r="H2256" s="298">
        <v>2280.2800000000002</v>
      </c>
      <c r="I2256" s="10">
        <v>1211276.7</v>
      </c>
      <c r="J2256" s="11">
        <f t="shared" si="1023"/>
        <v>2.7987100000000001E-2</v>
      </c>
      <c r="K2256" s="30">
        <f t="shared" si="1024"/>
        <v>2825.0101775475</v>
      </c>
      <c r="L2256" s="29">
        <f t="shared" si="1025"/>
        <v>544.73017754749981</v>
      </c>
      <c r="M2256" s="10">
        <f t="shared" si="1026"/>
        <v>1211276.7</v>
      </c>
      <c r="N2256" s="5">
        <f>VLOOKUP(CONCATENATE(A2256,"-6"),'Restated Depr'!$B$6:$G$7674,6,0)</f>
        <v>2.5899999999999999E-2</v>
      </c>
      <c r="O2256" s="29">
        <f t="shared" si="1027"/>
        <v>2614.3388774999999</v>
      </c>
      <c r="P2256" s="29">
        <f t="shared" si="1028"/>
        <v>-210.67130004750015</v>
      </c>
      <c r="Q2256" t="s">
        <v>7819</v>
      </c>
    </row>
    <row r="2257" spans="1:18" hidden="1">
      <c r="A2257" t="s">
        <v>171</v>
      </c>
      <c r="B2257" t="s">
        <v>2664</v>
      </c>
      <c r="C2257" s="224" t="s">
        <v>7842</v>
      </c>
      <c r="D2257" s="221">
        <v>341.04</v>
      </c>
      <c r="E2257" s="324">
        <v>43008</v>
      </c>
      <c r="F2257" s="1">
        <v>977713.17</v>
      </c>
      <c r="G2257" s="18">
        <v>2.7987100000000001E-2</v>
      </c>
      <c r="H2257" s="298">
        <v>2280.2800000000002</v>
      </c>
      <c r="I2257" s="10">
        <v>1211276.7</v>
      </c>
      <c r="J2257" s="11">
        <f t="shared" si="1023"/>
        <v>2.7987100000000001E-2</v>
      </c>
      <c r="K2257" s="30">
        <f t="shared" si="1024"/>
        <v>2825.0101775475</v>
      </c>
      <c r="L2257" s="29">
        <f t="shared" si="1025"/>
        <v>544.73017754749981</v>
      </c>
      <c r="M2257" s="10">
        <f t="shared" si="1026"/>
        <v>1211276.7</v>
      </c>
      <c r="N2257" s="5">
        <f>VLOOKUP(CONCATENATE(A2257,"-6"),'Restated Depr'!$B$6:$G$7674,6,0)</f>
        <v>2.5899999999999999E-2</v>
      </c>
      <c r="O2257" s="29">
        <f t="shared" si="1027"/>
        <v>2614.3388774999999</v>
      </c>
      <c r="P2257" s="29">
        <f t="shared" si="1028"/>
        <v>-210.67130004750015</v>
      </c>
      <c r="Q2257" t="s">
        <v>7819</v>
      </c>
    </row>
    <row r="2258" spans="1:18" hidden="1">
      <c r="A2258" t="s">
        <v>171</v>
      </c>
      <c r="B2258" t="s">
        <v>2665</v>
      </c>
      <c r="C2258" s="224" t="s">
        <v>7842</v>
      </c>
      <c r="D2258" s="221">
        <v>341.04</v>
      </c>
      <c r="E2258" s="324">
        <v>43039</v>
      </c>
      <c r="F2258" s="1">
        <v>977713.17</v>
      </c>
      <c r="G2258" s="18">
        <v>2.7987100000000001E-2</v>
      </c>
      <c r="H2258" s="298">
        <v>2280.2800000000002</v>
      </c>
      <c r="I2258" s="10">
        <v>1211276.7</v>
      </c>
      <c r="J2258" s="11">
        <f t="shared" si="1023"/>
        <v>2.7987100000000001E-2</v>
      </c>
      <c r="K2258" s="30">
        <f t="shared" si="1024"/>
        <v>2825.0101775475</v>
      </c>
      <c r="L2258" s="29">
        <f t="shared" si="1025"/>
        <v>544.73017754749981</v>
      </c>
      <c r="M2258" s="10">
        <f t="shared" si="1026"/>
        <v>1211276.7</v>
      </c>
      <c r="N2258" s="5">
        <f>VLOOKUP(CONCATENATE(A2258,"-6"),'Restated Depr'!$B$6:$G$7674,6,0)</f>
        <v>2.5899999999999999E-2</v>
      </c>
      <c r="O2258" s="29">
        <f t="shared" si="1027"/>
        <v>2614.3388774999999</v>
      </c>
      <c r="P2258" s="29">
        <f t="shared" si="1028"/>
        <v>-210.67130004750015</v>
      </c>
      <c r="Q2258" t="s">
        <v>7819</v>
      </c>
    </row>
    <row r="2259" spans="1:18" hidden="1">
      <c r="A2259" t="s">
        <v>171</v>
      </c>
      <c r="B2259" t="s">
        <v>2666</v>
      </c>
      <c r="C2259" s="224" t="s">
        <v>7842</v>
      </c>
      <c r="D2259" s="221">
        <v>341.04</v>
      </c>
      <c r="E2259" s="324">
        <v>43069</v>
      </c>
      <c r="F2259" s="1">
        <v>977713.17</v>
      </c>
      <c r="G2259" s="18">
        <v>2.7987100000000001E-2</v>
      </c>
      <c r="H2259" s="298">
        <v>2280.2800000000002</v>
      </c>
      <c r="I2259" s="10">
        <v>1211276.7</v>
      </c>
      <c r="J2259" s="11">
        <f t="shared" si="1023"/>
        <v>2.7987100000000001E-2</v>
      </c>
      <c r="K2259" s="30">
        <f t="shared" si="1024"/>
        <v>2825.0101775475</v>
      </c>
      <c r="L2259" s="29">
        <f t="shared" si="1025"/>
        <v>544.73017754749981</v>
      </c>
      <c r="M2259" s="10">
        <f t="shared" si="1026"/>
        <v>1211276.7</v>
      </c>
      <c r="N2259" s="5">
        <f>VLOOKUP(CONCATENATE(A2259,"-6"),'Restated Depr'!$B$6:$G$7674,6,0)</f>
        <v>2.5899999999999999E-2</v>
      </c>
      <c r="O2259" s="29">
        <f t="shared" si="1027"/>
        <v>2614.3388774999999</v>
      </c>
      <c r="P2259" s="29">
        <f t="shared" si="1028"/>
        <v>-210.67130004750015</v>
      </c>
      <c r="Q2259" t="s">
        <v>7819</v>
      </c>
    </row>
    <row r="2260" spans="1:18" hidden="1">
      <c r="A2260" t="s">
        <v>171</v>
      </c>
      <c r="B2260" t="s">
        <v>2667</v>
      </c>
      <c r="C2260" s="224" t="s">
        <v>7842</v>
      </c>
      <c r="D2260" s="221">
        <v>341.04</v>
      </c>
      <c r="E2260" s="324">
        <v>43100</v>
      </c>
      <c r="F2260" s="1">
        <v>977713.17</v>
      </c>
      <c r="G2260" s="18">
        <v>2.7099999999999999E-2</v>
      </c>
      <c r="H2260" s="298">
        <v>2208</v>
      </c>
      <c r="I2260" s="10">
        <v>1211276.7</v>
      </c>
      <c r="J2260" s="11">
        <f t="shared" si="1023"/>
        <v>2.7099999999999999E-2</v>
      </c>
      <c r="K2260" s="30">
        <f t="shared" si="1024"/>
        <v>2735.4665474999997</v>
      </c>
      <c r="L2260" s="29">
        <f t="shared" si="1025"/>
        <v>527.46654749999971</v>
      </c>
      <c r="M2260" s="10">
        <f t="shared" si="1026"/>
        <v>1211276.7</v>
      </c>
      <c r="N2260" s="5">
        <f>VLOOKUP(CONCATENATE(A2260,"-6"),'Restated Depr'!$B$6:$G$7674,6,0)</f>
        <v>2.5899999999999999E-2</v>
      </c>
      <c r="O2260" s="29">
        <f t="shared" si="1027"/>
        <v>2614.3388774999999</v>
      </c>
      <c r="P2260" s="29">
        <f t="shared" si="1028"/>
        <v>-121.12766999999985</v>
      </c>
      <c r="Q2260" t="s">
        <v>7819</v>
      </c>
    </row>
    <row r="2261" spans="1:18" hidden="1">
      <c r="A2261" t="s">
        <v>171</v>
      </c>
      <c r="B2261" t="s">
        <v>2668</v>
      </c>
      <c r="C2261" s="224" t="s">
        <v>7842</v>
      </c>
      <c r="D2261" s="221">
        <v>341.04</v>
      </c>
      <c r="E2261" s="324">
        <v>43131</v>
      </c>
      <c r="F2261" s="1">
        <v>1083013.78</v>
      </c>
      <c r="G2261" s="5">
        <v>2.5899999999999999E-2</v>
      </c>
      <c r="H2261" s="298">
        <v>2337.5</v>
      </c>
      <c r="I2261" s="10">
        <v>1211276.7</v>
      </c>
      <c r="J2261" s="11">
        <f t="shared" si="1023"/>
        <v>2.5899999999999999E-2</v>
      </c>
      <c r="K2261" s="30">
        <f t="shared" si="1024"/>
        <v>2614.3388774999999</v>
      </c>
      <c r="L2261" s="29">
        <f t="shared" si="1025"/>
        <v>276.83887749999985</v>
      </c>
      <c r="M2261" s="10">
        <f t="shared" si="1026"/>
        <v>1211276.7</v>
      </c>
      <c r="N2261" s="5">
        <f>VLOOKUP(CONCATENATE(A2261,"-6"),'Restated Depr'!$B$6:$G$7674,6,0)</f>
        <v>2.5899999999999999E-2</v>
      </c>
      <c r="O2261" s="29">
        <f t="shared" si="1027"/>
        <v>2614.3388774999999</v>
      </c>
      <c r="P2261" s="29">
        <f t="shared" si="1028"/>
        <v>0</v>
      </c>
      <c r="Q2261" t="s">
        <v>7819</v>
      </c>
    </row>
    <row r="2262" spans="1:18" hidden="1">
      <c r="A2262" t="s">
        <v>171</v>
      </c>
      <c r="B2262" t="s">
        <v>2669</v>
      </c>
      <c r="C2262" s="224" t="s">
        <v>7842</v>
      </c>
      <c r="D2262" s="221">
        <v>341.04</v>
      </c>
      <c r="E2262" s="324">
        <v>43159</v>
      </c>
      <c r="F2262" s="1">
        <v>1188596.7</v>
      </c>
      <c r="G2262" s="5">
        <v>2.5899999999999999E-2</v>
      </c>
      <c r="H2262" s="298">
        <v>2565.3900000000003</v>
      </c>
      <c r="I2262" s="10">
        <v>1211276.7</v>
      </c>
      <c r="J2262" s="11">
        <f t="shared" si="1023"/>
        <v>2.5899999999999999E-2</v>
      </c>
      <c r="K2262" s="30">
        <f t="shared" si="1024"/>
        <v>2614.3388774999999</v>
      </c>
      <c r="L2262" s="29">
        <f t="shared" si="1025"/>
        <v>48.948877499999526</v>
      </c>
      <c r="M2262" s="10">
        <f t="shared" si="1026"/>
        <v>1211276.7</v>
      </c>
      <c r="N2262" s="5">
        <f>VLOOKUP(CONCATENATE(A2262,"-6"),'Restated Depr'!$B$6:$G$7674,6,0)</f>
        <v>2.5899999999999999E-2</v>
      </c>
      <c r="O2262" s="29">
        <f t="shared" si="1027"/>
        <v>2614.3388774999999</v>
      </c>
      <c r="P2262" s="29">
        <f t="shared" si="1028"/>
        <v>0</v>
      </c>
      <c r="Q2262" t="s">
        <v>7819</v>
      </c>
    </row>
    <row r="2263" spans="1:18" hidden="1">
      <c r="A2263" t="s">
        <v>171</v>
      </c>
      <c r="B2263" t="s">
        <v>2670</v>
      </c>
      <c r="C2263" s="224" t="s">
        <v>7842</v>
      </c>
      <c r="D2263" s="221">
        <v>341.04</v>
      </c>
      <c r="E2263" s="324">
        <v>43190</v>
      </c>
      <c r="F2263" s="1">
        <v>1188879.02</v>
      </c>
      <c r="G2263" s="5">
        <v>2.5899999999999999E-2</v>
      </c>
      <c r="H2263" s="298">
        <v>2566</v>
      </c>
      <c r="I2263" s="10">
        <v>1211276.7</v>
      </c>
      <c r="J2263" s="11">
        <f t="shared" si="1023"/>
        <v>2.5899999999999999E-2</v>
      </c>
      <c r="K2263" s="30">
        <f t="shared" si="1024"/>
        <v>2614.3388774999999</v>
      </c>
      <c r="L2263" s="29">
        <f t="shared" si="1025"/>
        <v>48.338877499999853</v>
      </c>
      <c r="M2263" s="10">
        <f t="shared" si="1026"/>
        <v>1211276.7</v>
      </c>
      <c r="N2263" s="5">
        <f>VLOOKUP(CONCATENATE(A2263,"-6"),'Restated Depr'!$B$6:$G$7674,6,0)</f>
        <v>2.5899999999999999E-2</v>
      </c>
      <c r="O2263" s="29">
        <f t="shared" si="1027"/>
        <v>2614.3388774999999</v>
      </c>
      <c r="P2263" s="29">
        <f t="shared" si="1028"/>
        <v>0</v>
      </c>
      <c r="Q2263" t="s">
        <v>7819</v>
      </c>
    </row>
    <row r="2264" spans="1:18" hidden="1">
      <c r="A2264" t="s">
        <v>171</v>
      </c>
      <c r="B2264" t="s">
        <v>2671</v>
      </c>
      <c r="C2264" s="224" t="s">
        <v>7842</v>
      </c>
      <c r="D2264" s="221">
        <v>341.04</v>
      </c>
      <c r="E2264" s="324">
        <v>43220</v>
      </c>
      <c r="F2264" s="1">
        <v>1200072.31</v>
      </c>
      <c r="G2264" s="5">
        <v>2.5899999999999999E-2</v>
      </c>
      <c r="H2264" s="298">
        <v>2590.1600000000003</v>
      </c>
      <c r="I2264" s="10">
        <v>1211276.7</v>
      </c>
      <c r="J2264" s="11">
        <f t="shared" si="1023"/>
        <v>2.5899999999999999E-2</v>
      </c>
      <c r="K2264" s="30">
        <f t="shared" si="1024"/>
        <v>2614.3388774999999</v>
      </c>
      <c r="L2264" s="29">
        <f t="shared" si="1025"/>
        <v>24.178877499999544</v>
      </c>
      <c r="M2264" s="10">
        <f t="shared" si="1026"/>
        <v>1211276.7</v>
      </c>
      <c r="N2264" s="5">
        <f>VLOOKUP(CONCATENATE(A2264,"-6"),'Restated Depr'!$B$6:$G$7674,6,0)</f>
        <v>2.5899999999999999E-2</v>
      </c>
      <c r="O2264" s="29">
        <f t="shared" si="1027"/>
        <v>2614.3388774999999</v>
      </c>
      <c r="P2264" s="29">
        <f t="shared" si="1028"/>
        <v>0</v>
      </c>
      <c r="Q2264" t="s">
        <v>7819</v>
      </c>
    </row>
    <row r="2265" spans="1:18" hidden="1">
      <c r="A2265" t="s">
        <v>171</v>
      </c>
      <c r="B2265" t="s">
        <v>2672</v>
      </c>
      <c r="C2265" s="224" t="s">
        <v>7842</v>
      </c>
      <c r="D2265" s="221">
        <v>341.04</v>
      </c>
      <c r="E2265" s="324">
        <v>43251</v>
      </c>
      <c r="F2265" s="1">
        <v>1211271.1499999999</v>
      </c>
      <c r="G2265" s="5">
        <v>2.5899999999999999E-2</v>
      </c>
      <c r="H2265" s="298">
        <v>2614.33</v>
      </c>
      <c r="I2265" s="10">
        <v>1211276.7</v>
      </c>
      <c r="J2265" s="11">
        <f t="shared" si="1023"/>
        <v>2.5899999999999999E-2</v>
      </c>
      <c r="K2265" s="30">
        <f t="shared" si="1024"/>
        <v>2614.3388774999999</v>
      </c>
      <c r="L2265" s="29">
        <f t="shared" si="1025"/>
        <v>8.8774999999259308E-3</v>
      </c>
      <c r="M2265" s="10">
        <f t="shared" si="1026"/>
        <v>1211276.7</v>
      </c>
      <c r="N2265" s="5">
        <f>VLOOKUP(CONCATENATE(A2265,"-6"),'Restated Depr'!$B$6:$G$7674,6,0)</f>
        <v>2.5899999999999999E-2</v>
      </c>
      <c r="O2265" s="29">
        <f t="shared" si="1027"/>
        <v>2614.3388774999999</v>
      </c>
      <c r="P2265" s="29">
        <f t="shared" si="1028"/>
        <v>0</v>
      </c>
      <c r="Q2265" t="s">
        <v>7819</v>
      </c>
    </row>
    <row r="2266" spans="1:18" hidden="1">
      <c r="A2266" t="s">
        <v>171</v>
      </c>
      <c r="B2266" t="s">
        <v>2673</v>
      </c>
      <c r="C2266" s="224" t="s">
        <v>7842</v>
      </c>
      <c r="D2266" s="221">
        <v>341.04</v>
      </c>
      <c r="E2266" s="324">
        <v>43281</v>
      </c>
      <c r="F2266" s="1">
        <v>1211276.7</v>
      </c>
      <c r="G2266" s="5">
        <v>2.5899999999999999E-2</v>
      </c>
      <c r="H2266" s="298">
        <v>2614.34</v>
      </c>
      <c r="I2266" s="10">
        <v>1211276.7</v>
      </c>
      <c r="J2266" s="11">
        <f t="shared" si="1023"/>
        <v>2.5899999999999999E-2</v>
      </c>
      <c r="K2266" s="30">
        <f t="shared" si="1024"/>
        <v>2614.3388774999999</v>
      </c>
      <c r="L2266" s="29">
        <f t="shared" si="1025"/>
        <v>-1.122500000292348E-3</v>
      </c>
      <c r="M2266" s="10">
        <f t="shared" si="1026"/>
        <v>1211276.7</v>
      </c>
      <c r="N2266" s="5">
        <f>VLOOKUP(CONCATENATE(A2266,"-6"),'Restated Depr'!$B$6:$G$7674,6,0)</f>
        <v>2.5899999999999999E-2</v>
      </c>
      <c r="O2266" s="29">
        <f t="shared" si="1027"/>
        <v>2614.3388774999999</v>
      </c>
      <c r="P2266" s="29">
        <f t="shared" si="1028"/>
        <v>0</v>
      </c>
      <c r="Q2266" t="s">
        <v>7819</v>
      </c>
      <c r="R2266" s="5"/>
    </row>
    <row r="2267" spans="1:18" ht="15.75" hidden="1" thickBot="1">
      <c r="A2267" t="s">
        <v>171</v>
      </c>
      <c r="C2267" s="224" t="s">
        <v>642</v>
      </c>
      <c r="D2267" s="22"/>
      <c r="E2267" s="323" t="s">
        <v>606</v>
      </c>
      <c r="F2267" s="1"/>
      <c r="G2267" s="5"/>
      <c r="H2267" s="310">
        <f>SUM(H2255:H2266)</f>
        <v>28897.119999999999</v>
      </c>
      <c r="I2267" s="10"/>
      <c r="J2267" s="10"/>
      <c r="K2267" s="32">
        <f>SUM(K2255:K2266)</f>
        <v>32546.550700237491</v>
      </c>
      <c r="L2267" s="28">
        <f>SUM(L2255:L2266)</f>
        <v>3649.4307002374971</v>
      </c>
      <c r="M2267" s="10"/>
      <c r="N2267" s="5"/>
      <c r="O2267" s="28">
        <f>SUM(O2255:O2266)</f>
        <v>31372.066529999993</v>
      </c>
      <c r="P2267" s="28">
        <f>SUM(P2255:P2266)</f>
        <v>-1174.4841702375006</v>
      </c>
    </row>
    <row r="2268" spans="1:18" hidden="1">
      <c r="A2268" t="s">
        <v>172</v>
      </c>
      <c r="B2268" t="s">
        <v>2674</v>
      </c>
      <c r="C2268" s="224" t="s">
        <v>7842</v>
      </c>
      <c r="D2268" s="221">
        <v>341.04</v>
      </c>
      <c r="E2268" s="324">
        <v>42947</v>
      </c>
      <c r="F2268" s="9">
        <v>10211670</v>
      </c>
      <c r="G2268" s="18">
        <v>2.7987100000000001E-2</v>
      </c>
      <c r="H2268" s="299">
        <v>23816.25</v>
      </c>
      <c r="I2268" s="15">
        <v>10211670</v>
      </c>
      <c r="J2268" s="11">
        <f t="shared" ref="J2268:J2279" si="1029">G2268</f>
        <v>2.7987100000000001E-2</v>
      </c>
      <c r="K2268" s="31">
        <f t="shared" ref="K2268:K2279" si="1030">I2268*J2268/12</f>
        <v>23816.252454750003</v>
      </c>
      <c r="L2268" s="289">
        <f t="shared" ref="L2268:L2279" si="1031">K2268-H2268</f>
        <v>2.4547500033804681E-3</v>
      </c>
      <c r="M2268" s="15">
        <f t="shared" ref="M2268:M2279" si="1032">I2268</f>
        <v>10211670</v>
      </c>
      <c r="N2268" s="5">
        <f>VLOOKUP(CONCATENATE(A2268,"-6"),'Restated Depr'!$B$6:$G$7674,6,0)</f>
        <v>2.5899999999999999E-2</v>
      </c>
      <c r="O2268" s="289">
        <f t="shared" ref="O2268:O2279" si="1033">M2268*N2268/12</f>
        <v>22040.187749999997</v>
      </c>
      <c r="P2268" s="289">
        <f t="shared" ref="P2268:P2279" si="1034">O2268-K2268</f>
        <v>-1776.0647047500061</v>
      </c>
      <c r="Q2268" t="s">
        <v>7819</v>
      </c>
    </row>
    <row r="2269" spans="1:18" hidden="1">
      <c r="A2269" t="s">
        <v>172</v>
      </c>
      <c r="B2269" t="s">
        <v>2675</v>
      </c>
      <c r="C2269" s="224" t="s">
        <v>7842</v>
      </c>
      <c r="D2269" s="221">
        <v>341.04</v>
      </c>
      <c r="E2269" s="324">
        <v>42978</v>
      </c>
      <c r="F2269" s="1">
        <v>10211670</v>
      </c>
      <c r="G2269" s="18">
        <v>2.7987100000000001E-2</v>
      </c>
      <c r="H2269" s="298">
        <v>23816.25</v>
      </c>
      <c r="I2269" s="10">
        <v>10211670</v>
      </c>
      <c r="J2269" s="11">
        <f t="shared" si="1029"/>
        <v>2.7987100000000001E-2</v>
      </c>
      <c r="K2269" s="30">
        <f t="shared" si="1030"/>
        <v>23816.252454750003</v>
      </c>
      <c r="L2269" s="29">
        <f t="shared" si="1031"/>
        <v>2.4547500033804681E-3</v>
      </c>
      <c r="M2269" s="10">
        <f t="shared" si="1032"/>
        <v>10211670</v>
      </c>
      <c r="N2269" s="5">
        <f>VLOOKUP(CONCATENATE(A2269,"-6"),'Restated Depr'!$B$6:$G$7674,6,0)</f>
        <v>2.5899999999999999E-2</v>
      </c>
      <c r="O2269" s="29">
        <f t="shared" si="1033"/>
        <v>22040.187749999997</v>
      </c>
      <c r="P2269" s="29">
        <f t="shared" si="1034"/>
        <v>-1776.0647047500061</v>
      </c>
      <c r="Q2269" t="s">
        <v>7819</v>
      </c>
    </row>
    <row r="2270" spans="1:18" hidden="1">
      <c r="A2270" t="s">
        <v>172</v>
      </c>
      <c r="B2270" t="s">
        <v>2676</v>
      </c>
      <c r="C2270" s="224" t="s">
        <v>7842</v>
      </c>
      <c r="D2270" s="221">
        <v>341.04</v>
      </c>
      <c r="E2270" s="324">
        <v>43008</v>
      </c>
      <c r="F2270" s="1">
        <v>10211670</v>
      </c>
      <c r="G2270" s="18">
        <v>2.7987100000000001E-2</v>
      </c>
      <c r="H2270" s="298">
        <v>23816.25</v>
      </c>
      <c r="I2270" s="10">
        <v>10211670</v>
      </c>
      <c r="J2270" s="11">
        <f t="shared" si="1029"/>
        <v>2.7987100000000001E-2</v>
      </c>
      <c r="K2270" s="30">
        <f t="shared" si="1030"/>
        <v>23816.252454750003</v>
      </c>
      <c r="L2270" s="29">
        <f t="shared" si="1031"/>
        <v>2.4547500033804681E-3</v>
      </c>
      <c r="M2270" s="10">
        <f t="shared" si="1032"/>
        <v>10211670</v>
      </c>
      <c r="N2270" s="5">
        <f>VLOOKUP(CONCATENATE(A2270,"-6"),'Restated Depr'!$B$6:$G$7674,6,0)</f>
        <v>2.5899999999999999E-2</v>
      </c>
      <c r="O2270" s="29">
        <f t="shared" si="1033"/>
        <v>22040.187749999997</v>
      </c>
      <c r="P2270" s="29">
        <f t="shared" si="1034"/>
        <v>-1776.0647047500061</v>
      </c>
      <c r="Q2270" t="s">
        <v>7819</v>
      </c>
    </row>
    <row r="2271" spans="1:18" hidden="1">
      <c r="A2271" t="s">
        <v>172</v>
      </c>
      <c r="B2271" t="s">
        <v>2677</v>
      </c>
      <c r="C2271" s="224" t="s">
        <v>7842</v>
      </c>
      <c r="D2271" s="221">
        <v>341.04</v>
      </c>
      <c r="E2271" s="324">
        <v>43039</v>
      </c>
      <c r="F2271" s="1">
        <v>10211670</v>
      </c>
      <c r="G2271" s="18">
        <v>2.7987100000000001E-2</v>
      </c>
      <c r="H2271" s="298">
        <v>23816.25</v>
      </c>
      <c r="I2271" s="10">
        <v>10211670</v>
      </c>
      <c r="J2271" s="11">
        <f t="shared" si="1029"/>
        <v>2.7987100000000001E-2</v>
      </c>
      <c r="K2271" s="30">
        <f t="shared" si="1030"/>
        <v>23816.252454750003</v>
      </c>
      <c r="L2271" s="29">
        <f t="shared" si="1031"/>
        <v>2.4547500033804681E-3</v>
      </c>
      <c r="M2271" s="10">
        <f t="shared" si="1032"/>
        <v>10211670</v>
      </c>
      <c r="N2271" s="5">
        <f>VLOOKUP(CONCATENATE(A2271,"-6"),'Restated Depr'!$B$6:$G$7674,6,0)</f>
        <v>2.5899999999999999E-2</v>
      </c>
      <c r="O2271" s="29">
        <f t="shared" si="1033"/>
        <v>22040.187749999997</v>
      </c>
      <c r="P2271" s="29">
        <f t="shared" si="1034"/>
        <v>-1776.0647047500061</v>
      </c>
      <c r="Q2271" t="s">
        <v>7819</v>
      </c>
    </row>
    <row r="2272" spans="1:18" hidden="1">
      <c r="A2272" t="s">
        <v>172</v>
      </c>
      <c r="B2272" t="s">
        <v>2678</v>
      </c>
      <c r="C2272" s="224" t="s">
        <v>7842</v>
      </c>
      <c r="D2272" s="221">
        <v>341.04</v>
      </c>
      <c r="E2272" s="324">
        <v>43069</v>
      </c>
      <c r="F2272" s="1">
        <v>10211670</v>
      </c>
      <c r="G2272" s="18">
        <v>2.7987100000000001E-2</v>
      </c>
      <c r="H2272" s="298">
        <v>23816.25</v>
      </c>
      <c r="I2272" s="10">
        <v>10211670</v>
      </c>
      <c r="J2272" s="11">
        <f t="shared" si="1029"/>
        <v>2.7987100000000001E-2</v>
      </c>
      <c r="K2272" s="30">
        <f t="shared" si="1030"/>
        <v>23816.252454750003</v>
      </c>
      <c r="L2272" s="29">
        <f t="shared" si="1031"/>
        <v>2.4547500033804681E-3</v>
      </c>
      <c r="M2272" s="10">
        <f t="shared" si="1032"/>
        <v>10211670</v>
      </c>
      <c r="N2272" s="5">
        <f>VLOOKUP(CONCATENATE(A2272,"-6"),'Restated Depr'!$B$6:$G$7674,6,0)</f>
        <v>2.5899999999999999E-2</v>
      </c>
      <c r="O2272" s="29">
        <f t="shared" si="1033"/>
        <v>22040.187749999997</v>
      </c>
      <c r="P2272" s="29">
        <f t="shared" si="1034"/>
        <v>-1776.0647047500061</v>
      </c>
      <c r="Q2272" t="s">
        <v>7819</v>
      </c>
    </row>
    <row r="2273" spans="1:18" hidden="1">
      <c r="A2273" t="s">
        <v>172</v>
      </c>
      <c r="B2273" t="s">
        <v>2679</v>
      </c>
      <c r="C2273" s="224" t="s">
        <v>7842</v>
      </c>
      <c r="D2273" s="221">
        <v>341.04</v>
      </c>
      <c r="E2273" s="324">
        <v>43100</v>
      </c>
      <c r="F2273" s="1">
        <v>10211670</v>
      </c>
      <c r="G2273" s="18">
        <v>2.7099999999999999E-2</v>
      </c>
      <c r="H2273" s="298">
        <v>23061.360000000001</v>
      </c>
      <c r="I2273" s="10">
        <v>10211670</v>
      </c>
      <c r="J2273" s="11">
        <f t="shared" si="1029"/>
        <v>2.7099999999999999E-2</v>
      </c>
      <c r="K2273" s="30">
        <f t="shared" si="1030"/>
        <v>23061.354749999999</v>
      </c>
      <c r="L2273" s="29">
        <f t="shared" si="1031"/>
        <v>-5.2500000019790605E-3</v>
      </c>
      <c r="M2273" s="10">
        <f t="shared" si="1032"/>
        <v>10211670</v>
      </c>
      <c r="N2273" s="5">
        <f>VLOOKUP(CONCATENATE(A2273,"-6"),'Restated Depr'!$B$6:$G$7674,6,0)</f>
        <v>2.5899999999999999E-2</v>
      </c>
      <c r="O2273" s="29">
        <f t="shared" si="1033"/>
        <v>22040.187749999997</v>
      </c>
      <c r="P2273" s="29">
        <f t="shared" si="1034"/>
        <v>-1021.1670000000013</v>
      </c>
      <c r="Q2273" t="s">
        <v>7819</v>
      </c>
    </row>
    <row r="2274" spans="1:18" hidden="1">
      <c r="A2274" t="s">
        <v>172</v>
      </c>
      <c r="B2274" t="s">
        <v>2680</v>
      </c>
      <c r="C2274" s="224" t="s">
        <v>7842</v>
      </c>
      <c r="D2274" s="221">
        <v>341.04</v>
      </c>
      <c r="E2274" s="324">
        <v>43131</v>
      </c>
      <c r="F2274" s="1">
        <v>10211670</v>
      </c>
      <c r="G2274" s="5">
        <v>2.5899999999999999E-2</v>
      </c>
      <c r="H2274" s="298">
        <v>22040.19</v>
      </c>
      <c r="I2274" s="10">
        <v>10211670</v>
      </c>
      <c r="J2274" s="11">
        <f t="shared" si="1029"/>
        <v>2.5899999999999999E-2</v>
      </c>
      <c r="K2274" s="30">
        <f t="shared" si="1030"/>
        <v>22040.187749999997</v>
      </c>
      <c r="L2274" s="29">
        <f t="shared" si="1031"/>
        <v>-2.25000000136788E-3</v>
      </c>
      <c r="M2274" s="10">
        <f t="shared" si="1032"/>
        <v>10211670</v>
      </c>
      <c r="N2274" s="5">
        <f>VLOOKUP(CONCATENATE(A2274,"-6"),'Restated Depr'!$B$6:$G$7674,6,0)</f>
        <v>2.5899999999999999E-2</v>
      </c>
      <c r="O2274" s="29">
        <f t="shared" si="1033"/>
        <v>22040.187749999997</v>
      </c>
      <c r="P2274" s="29">
        <f t="shared" si="1034"/>
        <v>0</v>
      </c>
      <c r="Q2274" t="s">
        <v>7819</v>
      </c>
    </row>
    <row r="2275" spans="1:18" hidden="1">
      <c r="A2275" t="s">
        <v>172</v>
      </c>
      <c r="B2275" t="s">
        <v>2681</v>
      </c>
      <c r="C2275" s="224" t="s">
        <v>7842</v>
      </c>
      <c r="D2275" s="221">
        <v>341.04</v>
      </c>
      <c r="E2275" s="324">
        <v>43159</v>
      </c>
      <c r="F2275" s="1">
        <v>10211670</v>
      </c>
      <c r="G2275" s="5">
        <v>2.5899999999999999E-2</v>
      </c>
      <c r="H2275" s="298">
        <v>22040.19</v>
      </c>
      <c r="I2275" s="10">
        <v>10211670</v>
      </c>
      <c r="J2275" s="11">
        <f t="shared" si="1029"/>
        <v>2.5899999999999999E-2</v>
      </c>
      <c r="K2275" s="30">
        <f t="shared" si="1030"/>
        <v>22040.187749999997</v>
      </c>
      <c r="L2275" s="29">
        <f t="shared" si="1031"/>
        <v>-2.25000000136788E-3</v>
      </c>
      <c r="M2275" s="10">
        <f t="shared" si="1032"/>
        <v>10211670</v>
      </c>
      <c r="N2275" s="5">
        <f>VLOOKUP(CONCATENATE(A2275,"-6"),'Restated Depr'!$B$6:$G$7674,6,0)</f>
        <v>2.5899999999999999E-2</v>
      </c>
      <c r="O2275" s="29">
        <f t="shared" si="1033"/>
        <v>22040.187749999997</v>
      </c>
      <c r="P2275" s="29">
        <f t="shared" si="1034"/>
        <v>0</v>
      </c>
      <c r="Q2275" t="s">
        <v>7819</v>
      </c>
    </row>
    <row r="2276" spans="1:18" hidden="1">
      <c r="A2276" t="s">
        <v>172</v>
      </c>
      <c r="B2276" t="s">
        <v>2682</v>
      </c>
      <c r="C2276" s="224" t="s">
        <v>7842</v>
      </c>
      <c r="D2276" s="221">
        <v>341.04</v>
      </c>
      <c r="E2276" s="324">
        <v>43190</v>
      </c>
      <c r="F2276" s="1">
        <v>10211670</v>
      </c>
      <c r="G2276" s="5">
        <v>2.5899999999999999E-2</v>
      </c>
      <c r="H2276" s="298">
        <v>22040.19</v>
      </c>
      <c r="I2276" s="10">
        <v>10211670</v>
      </c>
      <c r="J2276" s="11">
        <f t="shared" si="1029"/>
        <v>2.5899999999999999E-2</v>
      </c>
      <c r="K2276" s="30">
        <f t="shared" si="1030"/>
        <v>22040.187749999997</v>
      </c>
      <c r="L2276" s="29">
        <f t="shared" si="1031"/>
        <v>-2.25000000136788E-3</v>
      </c>
      <c r="M2276" s="10">
        <f t="shared" si="1032"/>
        <v>10211670</v>
      </c>
      <c r="N2276" s="5">
        <f>VLOOKUP(CONCATENATE(A2276,"-6"),'Restated Depr'!$B$6:$G$7674,6,0)</f>
        <v>2.5899999999999999E-2</v>
      </c>
      <c r="O2276" s="29">
        <f t="shared" si="1033"/>
        <v>22040.187749999997</v>
      </c>
      <c r="P2276" s="29">
        <f t="shared" si="1034"/>
        <v>0</v>
      </c>
      <c r="Q2276" t="s">
        <v>7819</v>
      </c>
    </row>
    <row r="2277" spans="1:18" hidden="1">
      <c r="A2277" t="s">
        <v>172</v>
      </c>
      <c r="B2277" t="s">
        <v>2683</v>
      </c>
      <c r="C2277" s="224" t="s">
        <v>7842</v>
      </c>
      <c r="D2277" s="221">
        <v>341.04</v>
      </c>
      <c r="E2277" s="324">
        <v>43220</v>
      </c>
      <c r="F2277" s="1">
        <v>10211670</v>
      </c>
      <c r="G2277" s="5">
        <v>2.5899999999999999E-2</v>
      </c>
      <c r="H2277" s="298">
        <v>22040.19</v>
      </c>
      <c r="I2277" s="10">
        <v>10211670</v>
      </c>
      <c r="J2277" s="11">
        <f t="shared" si="1029"/>
        <v>2.5899999999999999E-2</v>
      </c>
      <c r="K2277" s="30">
        <f t="shared" si="1030"/>
        <v>22040.187749999997</v>
      </c>
      <c r="L2277" s="29">
        <f t="shared" si="1031"/>
        <v>-2.25000000136788E-3</v>
      </c>
      <c r="M2277" s="10">
        <f t="shared" si="1032"/>
        <v>10211670</v>
      </c>
      <c r="N2277" s="5">
        <f>VLOOKUP(CONCATENATE(A2277,"-6"),'Restated Depr'!$B$6:$G$7674,6,0)</f>
        <v>2.5899999999999999E-2</v>
      </c>
      <c r="O2277" s="29">
        <f t="shared" si="1033"/>
        <v>22040.187749999997</v>
      </c>
      <c r="P2277" s="29">
        <f t="shared" si="1034"/>
        <v>0</v>
      </c>
      <c r="Q2277" t="s">
        <v>7819</v>
      </c>
    </row>
    <row r="2278" spans="1:18" hidden="1">
      <c r="A2278" t="s">
        <v>172</v>
      </c>
      <c r="B2278" t="s">
        <v>2684</v>
      </c>
      <c r="C2278" s="224" t="s">
        <v>7842</v>
      </c>
      <c r="D2278" s="221">
        <v>341.04</v>
      </c>
      <c r="E2278" s="324">
        <v>43251</v>
      </c>
      <c r="F2278" s="1">
        <v>10211670</v>
      </c>
      <c r="G2278" s="5">
        <v>2.5899999999999999E-2</v>
      </c>
      <c r="H2278" s="298">
        <v>22040.19</v>
      </c>
      <c r="I2278" s="10">
        <v>10211670</v>
      </c>
      <c r="J2278" s="11">
        <f t="shared" si="1029"/>
        <v>2.5899999999999999E-2</v>
      </c>
      <c r="K2278" s="30">
        <f t="shared" si="1030"/>
        <v>22040.187749999997</v>
      </c>
      <c r="L2278" s="29">
        <f t="shared" si="1031"/>
        <v>-2.25000000136788E-3</v>
      </c>
      <c r="M2278" s="10">
        <f t="shared" si="1032"/>
        <v>10211670</v>
      </c>
      <c r="N2278" s="5">
        <f>VLOOKUP(CONCATENATE(A2278,"-6"),'Restated Depr'!$B$6:$G$7674,6,0)</f>
        <v>2.5899999999999999E-2</v>
      </c>
      <c r="O2278" s="29">
        <f t="shared" si="1033"/>
        <v>22040.187749999997</v>
      </c>
      <c r="P2278" s="29">
        <f t="shared" si="1034"/>
        <v>0</v>
      </c>
      <c r="Q2278" t="s">
        <v>7819</v>
      </c>
    </row>
    <row r="2279" spans="1:18" hidden="1">
      <c r="A2279" t="s">
        <v>172</v>
      </c>
      <c r="B2279" t="s">
        <v>2685</v>
      </c>
      <c r="C2279" s="224" t="s">
        <v>7842</v>
      </c>
      <c r="D2279" s="221">
        <v>341.04</v>
      </c>
      <c r="E2279" s="324">
        <v>43281</v>
      </c>
      <c r="F2279" s="1">
        <v>10211670</v>
      </c>
      <c r="G2279" s="5">
        <v>2.5899999999999999E-2</v>
      </c>
      <c r="H2279" s="298">
        <v>22040.19</v>
      </c>
      <c r="I2279" s="10">
        <v>10211670</v>
      </c>
      <c r="J2279" s="11">
        <f t="shared" si="1029"/>
        <v>2.5899999999999999E-2</v>
      </c>
      <c r="K2279" s="30">
        <f t="shared" si="1030"/>
        <v>22040.187749999997</v>
      </c>
      <c r="L2279" s="29">
        <f t="shared" si="1031"/>
        <v>-2.25000000136788E-3</v>
      </c>
      <c r="M2279" s="10">
        <f t="shared" si="1032"/>
        <v>10211670</v>
      </c>
      <c r="N2279" s="5">
        <f>VLOOKUP(CONCATENATE(A2279,"-6"),'Restated Depr'!$B$6:$G$7674,6,0)</f>
        <v>2.5899999999999999E-2</v>
      </c>
      <c r="O2279" s="29">
        <f t="shared" si="1033"/>
        <v>22040.187749999997</v>
      </c>
      <c r="P2279" s="29">
        <f t="shared" si="1034"/>
        <v>0</v>
      </c>
      <c r="Q2279" t="s">
        <v>7819</v>
      </c>
      <c r="R2279" s="5"/>
    </row>
    <row r="2280" spans="1:18" ht="15.75" hidden="1" thickBot="1">
      <c r="A2280" t="s">
        <v>172</v>
      </c>
      <c r="C2280" s="224" t="s">
        <v>642</v>
      </c>
      <c r="D2280" s="22"/>
      <c r="E2280" s="323" t="s">
        <v>606</v>
      </c>
      <c r="F2280" s="1"/>
      <c r="G2280" s="5"/>
      <c r="H2280" s="310">
        <f>SUM(H2268:H2279)</f>
        <v>274383.75</v>
      </c>
      <c r="I2280" s="10"/>
      <c r="J2280" s="10"/>
      <c r="K2280" s="32">
        <f>SUM(K2268:K2279)</f>
        <v>274383.74352374993</v>
      </c>
      <c r="L2280" s="28">
        <f>SUM(L2268:L2279)</f>
        <v>-6.4762499932840001E-3</v>
      </c>
      <c r="M2280" s="10"/>
      <c r="N2280" s="5"/>
      <c r="O2280" s="28">
        <f>SUM(O2268:O2279)</f>
        <v>264482.25299999991</v>
      </c>
      <c r="P2280" s="28">
        <f>SUM(P2268:P2279)</f>
        <v>-9901.4905237500316</v>
      </c>
    </row>
    <row r="2281" spans="1:18" hidden="1">
      <c r="A2281" t="s">
        <v>173</v>
      </c>
      <c r="B2281" t="s">
        <v>2686</v>
      </c>
      <c r="C2281" s="224" t="s">
        <v>7842</v>
      </c>
      <c r="D2281" s="221">
        <v>341.05</v>
      </c>
      <c r="E2281" s="324">
        <v>42947</v>
      </c>
      <c r="F2281" s="9">
        <v>1133739.78</v>
      </c>
      <c r="G2281" s="18">
        <v>1.7399999999999999E-2</v>
      </c>
      <c r="H2281" s="299">
        <v>1643.92</v>
      </c>
      <c r="I2281" s="15">
        <v>1133739.78</v>
      </c>
      <c r="J2281" s="11">
        <f t="shared" ref="J2281:J2292" si="1035">G2281</f>
        <v>1.7399999999999999E-2</v>
      </c>
      <c r="K2281" s="31">
        <f t="shared" ref="K2281:K2292" si="1036">I2281*J2281/12</f>
        <v>1643.922681</v>
      </c>
      <c r="L2281" s="289">
        <f t="shared" ref="L2281:L2292" si="1037">K2281-H2281</f>
        <v>2.6809999999386491E-3</v>
      </c>
      <c r="M2281" s="15">
        <f t="shared" ref="M2281:M2292" si="1038">I2281</f>
        <v>1133739.78</v>
      </c>
      <c r="N2281" s="5">
        <f>VLOOKUP(CONCATENATE(A2281,"-6"),'Restated Depr'!$B$6:$G$7674,6,0)</f>
        <v>1.49E-2</v>
      </c>
      <c r="O2281" s="289">
        <f t="shared" ref="O2281:O2292" si="1039">M2281*N2281/12</f>
        <v>1407.7268935000002</v>
      </c>
      <c r="P2281" s="289">
        <f t="shared" ref="P2281:P2292" si="1040">O2281-K2281</f>
        <v>-236.19578749999982</v>
      </c>
      <c r="Q2281" t="s">
        <v>7819</v>
      </c>
    </row>
    <row r="2282" spans="1:18" hidden="1">
      <c r="A2282" t="s">
        <v>173</v>
      </c>
      <c r="B2282" t="s">
        <v>2687</v>
      </c>
      <c r="C2282" s="224" t="s">
        <v>7842</v>
      </c>
      <c r="D2282" s="221">
        <v>341.05</v>
      </c>
      <c r="E2282" s="324">
        <v>42978</v>
      </c>
      <c r="F2282" s="1">
        <v>1133739.78</v>
      </c>
      <c r="G2282" s="18">
        <v>1.7399999999999999E-2</v>
      </c>
      <c r="H2282" s="298">
        <v>1643.92</v>
      </c>
      <c r="I2282" s="10">
        <v>1133739.78</v>
      </c>
      <c r="J2282" s="11">
        <f t="shared" si="1035"/>
        <v>1.7399999999999999E-2</v>
      </c>
      <c r="K2282" s="30">
        <f t="shared" si="1036"/>
        <v>1643.922681</v>
      </c>
      <c r="L2282" s="29">
        <f t="shared" si="1037"/>
        <v>2.6809999999386491E-3</v>
      </c>
      <c r="M2282" s="10">
        <f t="shared" si="1038"/>
        <v>1133739.78</v>
      </c>
      <c r="N2282" s="5">
        <f>VLOOKUP(CONCATENATE(A2282,"-6"),'Restated Depr'!$B$6:$G$7674,6,0)</f>
        <v>1.49E-2</v>
      </c>
      <c r="O2282" s="29">
        <f t="shared" si="1039"/>
        <v>1407.7268935000002</v>
      </c>
      <c r="P2282" s="29">
        <f t="shared" si="1040"/>
        <v>-236.19578749999982</v>
      </c>
      <c r="Q2282" t="s">
        <v>7819</v>
      </c>
    </row>
    <row r="2283" spans="1:18" hidden="1">
      <c r="A2283" t="s">
        <v>173</v>
      </c>
      <c r="B2283" t="s">
        <v>2688</v>
      </c>
      <c r="C2283" s="224" t="s">
        <v>7842</v>
      </c>
      <c r="D2283" s="221">
        <v>341.05</v>
      </c>
      <c r="E2283" s="324">
        <v>43008</v>
      </c>
      <c r="F2283" s="1">
        <v>1133739.78</v>
      </c>
      <c r="G2283" s="18">
        <v>1.7399999999999999E-2</v>
      </c>
      <c r="H2283" s="298">
        <v>1643.92</v>
      </c>
      <c r="I2283" s="10">
        <v>1133739.78</v>
      </c>
      <c r="J2283" s="11">
        <f t="shared" si="1035"/>
        <v>1.7399999999999999E-2</v>
      </c>
      <c r="K2283" s="30">
        <f t="shared" si="1036"/>
        <v>1643.922681</v>
      </c>
      <c r="L2283" s="29">
        <f t="shared" si="1037"/>
        <v>2.6809999999386491E-3</v>
      </c>
      <c r="M2283" s="10">
        <f t="shared" si="1038"/>
        <v>1133739.78</v>
      </c>
      <c r="N2283" s="5">
        <f>VLOOKUP(CONCATENATE(A2283,"-6"),'Restated Depr'!$B$6:$G$7674,6,0)</f>
        <v>1.49E-2</v>
      </c>
      <c r="O2283" s="29">
        <f t="shared" si="1039"/>
        <v>1407.7268935000002</v>
      </c>
      <c r="P2283" s="29">
        <f t="shared" si="1040"/>
        <v>-236.19578749999982</v>
      </c>
      <c r="Q2283" t="s">
        <v>7819</v>
      </c>
    </row>
    <row r="2284" spans="1:18" hidden="1">
      <c r="A2284" t="s">
        <v>173</v>
      </c>
      <c r="B2284" t="s">
        <v>2689</v>
      </c>
      <c r="C2284" s="224" t="s">
        <v>7842</v>
      </c>
      <c r="D2284" s="221">
        <v>341.05</v>
      </c>
      <c r="E2284" s="324">
        <v>43039</v>
      </c>
      <c r="F2284" s="1">
        <v>1133739.78</v>
      </c>
      <c r="G2284" s="18">
        <v>1.7399999999999999E-2</v>
      </c>
      <c r="H2284" s="298">
        <v>1643.92</v>
      </c>
      <c r="I2284" s="10">
        <v>1133739.78</v>
      </c>
      <c r="J2284" s="11">
        <f t="shared" si="1035"/>
        <v>1.7399999999999999E-2</v>
      </c>
      <c r="K2284" s="30">
        <f t="shared" si="1036"/>
        <v>1643.922681</v>
      </c>
      <c r="L2284" s="29">
        <f t="shared" si="1037"/>
        <v>2.6809999999386491E-3</v>
      </c>
      <c r="M2284" s="10">
        <f t="shared" si="1038"/>
        <v>1133739.78</v>
      </c>
      <c r="N2284" s="5">
        <f>VLOOKUP(CONCATENATE(A2284,"-6"),'Restated Depr'!$B$6:$G$7674,6,0)</f>
        <v>1.49E-2</v>
      </c>
      <c r="O2284" s="29">
        <f t="shared" si="1039"/>
        <v>1407.7268935000002</v>
      </c>
      <c r="P2284" s="29">
        <f t="shared" si="1040"/>
        <v>-236.19578749999982</v>
      </c>
      <c r="Q2284" t="s">
        <v>7819</v>
      </c>
    </row>
    <row r="2285" spans="1:18" hidden="1">
      <c r="A2285" t="s">
        <v>173</v>
      </c>
      <c r="B2285" t="s">
        <v>2690</v>
      </c>
      <c r="C2285" s="224" t="s">
        <v>7842</v>
      </c>
      <c r="D2285" s="221">
        <v>341.05</v>
      </c>
      <c r="E2285" s="324">
        <v>43069</v>
      </c>
      <c r="F2285" s="1">
        <v>1133739.78</v>
      </c>
      <c r="G2285" s="18">
        <v>1.7399999999999999E-2</v>
      </c>
      <c r="H2285" s="298">
        <v>1643.92</v>
      </c>
      <c r="I2285" s="10">
        <v>1133739.78</v>
      </c>
      <c r="J2285" s="11">
        <f t="shared" si="1035"/>
        <v>1.7399999999999999E-2</v>
      </c>
      <c r="K2285" s="30">
        <f t="shared" si="1036"/>
        <v>1643.922681</v>
      </c>
      <c r="L2285" s="29">
        <f t="shared" si="1037"/>
        <v>2.6809999999386491E-3</v>
      </c>
      <c r="M2285" s="10">
        <f t="shared" si="1038"/>
        <v>1133739.78</v>
      </c>
      <c r="N2285" s="5">
        <f>VLOOKUP(CONCATENATE(A2285,"-6"),'Restated Depr'!$B$6:$G$7674,6,0)</f>
        <v>1.49E-2</v>
      </c>
      <c r="O2285" s="29">
        <f t="shared" si="1039"/>
        <v>1407.7268935000002</v>
      </c>
      <c r="P2285" s="29">
        <f t="shared" si="1040"/>
        <v>-236.19578749999982</v>
      </c>
      <c r="Q2285" t="s">
        <v>7819</v>
      </c>
    </row>
    <row r="2286" spans="1:18" hidden="1">
      <c r="A2286" t="s">
        <v>173</v>
      </c>
      <c r="B2286" t="s">
        <v>2691</v>
      </c>
      <c r="C2286" s="224" t="s">
        <v>7842</v>
      </c>
      <c r="D2286" s="221">
        <v>341.05</v>
      </c>
      <c r="E2286" s="324">
        <v>43100</v>
      </c>
      <c r="F2286" s="1">
        <v>1133739.78</v>
      </c>
      <c r="G2286" s="18">
        <v>1.6400000000000001E-2</v>
      </c>
      <c r="H2286" s="298">
        <v>1549.4399999999998</v>
      </c>
      <c r="I2286" s="10">
        <v>1133739.78</v>
      </c>
      <c r="J2286" s="11">
        <f t="shared" si="1035"/>
        <v>1.6400000000000001E-2</v>
      </c>
      <c r="K2286" s="30">
        <f t="shared" si="1036"/>
        <v>1549.4443659999999</v>
      </c>
      <c r="L2286" s="29">
        <f t="shared" si="1037"/>
        <v>4.3660000001182198E-3</v>
      </c>
      <c r="M2286" s="10">
        <f t="shared" si="1038"/>
        <v>1133739.78</v>
      </c>
      <c r="N2286" s="5">
        <f>VLOOKUP(CONCATENATE(A2286,"-6"),'Restated Depr'!$B$6:$G$7674,6,0)</f>
        <v>1.49E-2</v>
      </c>
      <c r="O2286" s="29">
        <f t="shared" si="1039"/>
        <v>1407.7268935000002</v>
      </c>
      <c r="P2286" s="29">
        <f t="shared" si="1040"/>
        <v>-141.71747249999976</v>
      </c>
      <c r="Q2286" t="s">
        <v>7819</v>
      </c>
    </row>
    <row r="2287" spans="1:18" hidden="1">
      <c r="A2287" t="s">
        <v>173</v>
      </c>
      <c r="B2287" t="s">
        <v>2692</v>
      </c>
      <c r="C2287" s="224" t="s">
        <v>7842</v>
      </c>
      <c r="D2287" s="221">
        <v>341.05</v>
      </c>
      <c r="E2287" s="324">
        <v>43131</v>
      </c>
      <c r="F2287" s="1">
        <v>1133739.78</v>
      </c>
      <c r="G2287" s="5">
        <v>1.49E-2</v>
      </c>
      <c r="H2287" s="298">
        <v>1407.72</v>
      </c>
      <c r="I2287" s="10">
        <v>1133739.78</v>
      </c>
      <c r="J2287" s="11">
        <f t="shared" si="1035"/>
        <v>1.49E-2</v>
      </c>
      <c r="K2287" s="30">
        <f t="shared" si="1036"/>
        <v>1407.7268935000002</v>
      </c>
      <c r="L2287" s="29">
        <f t="shared" si="1037"/>
        <v>6.893500000160202E-3</v>
      </c>
      <c r="M2287" s="10">
        <f t="shared" si="1038"/>
        <v>1133739.78</v>
      </c>
      <c r="N2287" s="5">
        <f>VLOOKUP(CONCATENATE(A2287,"-6"),'Restated Depr'!$B$6:$G$7674,6,0)</f>
        <v>1.49E-2</v>
      </c>
      <c r="O2287" s="29">
        <f t="shared" si="1039"/>
        <v>1407.7268935000002</v>
      </c>
      <c r="P2287" s="29">
        <f t="shared" si="1040"/>
        <v>0</v>
      </c>
      <c r="Q2287" t="s">
        <v>7819</v>
      </c>
    </row>
    <row r="2288" spans="1:18" hidden="1">
      <c r="A2288" t="s">
        <v>173</v>
      </c>
      <c r="B2288" t="s">
        <v>2693</v>
      </c>
      <c r="C2288" s="224" t="s">
        <v>7842</v>
      </c>
      <c r="D2288" s="221">
        <v>341.05</v>
      </c>
      <c r="E2288" s="324">
        <v>43159</v>
      </c>
      <c r="F2288" s="1">
        <v>1133739.78</v>
      </c>
      <c r="G2288" s="5">
        <v>1.49E-2</v>
      </c>
      <c r="H2288" s="298">
        <v>1407.72</v>
      </c>
      <c r="I2288" s="10">
        <v>1133739.78</v>
      </c>
      <c r="J2288" s="11">
        <f t="shared" si="1035"/>
        <v>1.49E-2</v>
      </c>
      <c r="K2288" s="30">
        <f t="shared" si="1036"/>
        <v>1407.7268935000002</v>
      </c>
      <c r="L2288" s="29">
        <f t="shared" si="1037"/>
        <v>6.893500000160202E-3</v>
      </c>
      <c r="M2288" s="10">
        <f t="shared" si="1038"/>
        <v>1133739.78</v>
      </c>
      <c r="N2288" s="5">
        <f>VLOOKUP(CONCATENATE(A2288,"-6"),'Restated Depr'!$B$6:$G$7674,6,0)</f>
        <v>1.49E-2</v>
      </c>
      <c r="O2288" s="29">
        <f t="shared" si="1039"/>
        <v>1407.7268935000002</v>
      </c>
      <c r="P2288" s="29">
        <f t="shared" si="1040"/>
        <v>0</v>
      </c>
      <c r="Q2288" t="s">
        <v>7819</v>
      </c>
    </row>
    <row r="2289" spans="1:18" hidden="1">
      <c r="A2289" t="s">
        <v>173</v>
      </c>
      <c r="B2289" t="s">
        <v>2694</v>
      </c>
      <c r="C2289" s="224" t="s">
        <v>7842</v>
      </c>
      <c r="D2289" s="221">
        <v>341.05</v>
      </c>
      <c r="E2289" s="324">
        <v>43190</v>
      </c>
      <c r="F2289" s="1">
        <v>1133739.78</v>
      </c>
      <c r="G2289" s="5">
        <v>1.49E-2</v>
      </c>
      <c r="H2289" s="298">
        <v>1407.72</v>
      </c>
      <c r="I2289" s="10">
        <v>1133739.78</v>
      </c>
      <c r="J2289" s="11">
        <f t="shared" si="1035"/>
        <v>1.49E-2</v>
      </c>
      <c r="K2289" s="30">
        <f t="shared" si="1036"/>
        <v>1407.7268935000002</v>
      </c>
      <c r="L2289" s="29">
        <f t="shared" si="1037"/>
        <v>6.893500000160202E-3</v>
      </c>
      <c r="M2289" s="10">
        <f t="shared" si="1038"/>
        <v>1133739.78</v>
      </c>
      <c r="N2289" s="5">
        <f>VLOOKUP(CONCATENATE(A2289,"-6"),'Restated Depr'!$B$6:$G$7674,6,0)</f>
        <v>1.49E-2</v>
      </c>
      <c r="O2289" s="29">
        <f t="shared" si="1039"/>
        <v>1407.7268935000002</v>
      </c>
      <c r="P2289" s="29">
        <f t="shared" si="1040"/>
        <v>0</v>
      </c>
      <c r="Q2289" t="s">
        <v>7819</v>
      </c>
    </row>
    <row r="2290" spans="1:18" hidden="1">
      <c r="A2290" t="s">
        <v>173</v>
      </c>
      <c r="B2290" t="s">
        <v>2695</v>
      </c>
      <c r="C2290" s="224" t="s">
        <v>7842</v>
      </c>
      <c r="D2290" s="221">
        <v>341.05</v>
      </c>
      <c r="E2290" s="324">
        <v>43220</v>
      </c>
      <c r="F2290" s="1">
        <v>1133739.78</v>
      </c>
      <c r="G2290" s="5">
        <v>1.49E-2</v>
      </c>
      <c r="H2290" s="298">
        <v>1407.72</v>
      </c>
      <c r="I2290" s="10">
        <v>1133739.78</v>
      </c>
      <c r="J2290" s="11">
        <f t="shared" si="1035"/>
        <v>1.49E-2</v>
      </c>
      <c r="K2290" s="30">
        <f t="shared" si="1036"/>
        <v>1407.7268935000002</v>
      </c>
      <c r="L2290" s="29">
        <f t="shared" si="1037"/>
        <v>6.893500000160202E-3</v>
      </c>
      <c r="M2290" s="10">
        <f t="shared" si="1038"/>
        <v>1133739.78</v>
      </c>
      <c r="N2290" s="5">
        <f>VLOOKUP(CONCATENATE(A2290,"-6"),'Restated Depr'!$B$6:$G$7674,6,0)</f>
        <v>1.49E-2</v>
      </c>
      <c r="O2290" s="29">
        <f t="shared" si="1039"/>
        <v>1407.7268935000002</v>
      </c>
      <c r="P2290" s="29">
        <f t="shared" si="1040"/>
        <v>0</v>
      </c>
      <c r="Q2290" t="s">
        <v>7819</v>
      </c>
    </row>
    <row r="2291" spans="1:18" hidden="1">
      <c r="A2291" t="s">
        <v>173</v>
      </c>
      <c r="B2291" t="s">
        <v>2696</v>
      </c>
      <c r="C2291" s="224" t="s">
        <v>7842</v>
      </c>
      <c r="D2291" s="221">
        <v>341.05</v>
      </c>
      <c r="E2291" s="324">
        <v>43251</v>
      </c>
      <c r="F2291" s="1">
        <v>1133739.78</v>
      </c>
      <c r="G2291" s="5">
        <v>1.49E-2</v>
      </c>
      <c r="H2291" s="298">
        <v>1407.72</v>
      </c>
      <c r="I2291" s="10">
        <v>1133739.78</v>
      </c>
      <c r="J2291" s="11">
        <f t="shared" si="1035"/>
        <v>1.49E-2</v>
      </c>
      <c r="K2291" s="30">
        <f t="shared" si="1036"/>
        <v>1407.7268935000002</v>
      </c>
      <c r="L2291" s="29">
        <f t="shared" si="1037"/>
        <v>6.893500000160202E-3</v>
      </c>
      <c r="M2291" s="10">
        <f t="shared" si="1038"/>
        <v>1133739.78</v>
      </c>
      <c r="N2291" s="5">
        <f>VLOOKUP(CONCATENATE(A2291,"-6"),'Restated Depr'!$B$6:$G$7674,6,0)</f>
        <v>1.49E-2</v>
      </c>
      <c r="O2291" s="29">
        <f t="shared" si="1039"/>
        <v>1407.7268935000002</v>
      </c>
      <c r="P2291" s="29">
        <f t="shared" si="1040"/>
        <v>0</v>
      </c>
      <c r="Q2291" t="s">
        <v>7819</v>
      </c>
    </row>
    <row r="2292" spans="1:18" hidden="1">
      <c r="A2292" t="s">
        <v>173</v>
      </c>
      <c r="B2292" t="s">
        <v>2697</v>
      </c>
      <c r="C2292" s="224" t="s">
        <v>7842</v>
      </c>
      <c r="D2292" s="221">
        <v>341.05</v>
      </c>
      <c r="E2292" s="324">
        <v>43281</v>
      </c>
      <c r="F2292" s="1">
        <v>1133739.78</v>
      </c>
      <c r="G2292" s="5">
        <v>1.49E-2</v>
      </c>
      <c r="H2292" s="298">
        <v>1407.72</v>
      </c>
      <c r="I2292" s="10">
        <v>1133739.78</v>
      </c>
      <c r="J2292" s="11">
        <f t="shared" si="1035"/>
        <v>1.49E-2</v>
      </c>
      <c r="K2292" s="30">
        <f t="shared" si="1036"/>
        <v>1407.7268935000002</v>
      </c>
      <c r="L2292" s="29">
        <f t="shared" si="1037"/>
        <v>6.893500000160202E-3</v>
      </c>
      <c r="M2292" s="10">
        <f t="shared" si="1038"/>
        <v>1133739.78</v>
      </c>
      <c r="N2292" s="5">
        <f>VLOOKUP(CONCATENATE(A2292,"-6"),'Restated Depr'!$B$6:$G$7674,6,0)</f>
        <v>1.49E-2</v>
      </c>
      <c r="O2292" s="29">
        <f t="shared" si="1039"/>
        <v>1407.7268935000002</v>
      </c>
      <c r="P2292" s="29">
        <f t="shared" si="1040"/>
        <v>0</v>
      </c>
      <c r="Q2292" t="s">
        <v>7819</v>
      </c>
      <c r="R2292" s="5"/>
    </row>
    <row r="2293" spans="1:18" ht="15.75" hidden="1" thickBot="1">
      <c r="A2293" t="s">
        <v>173</v>
      </c>
      <c r="C2293" s="224" t="s">
        <v>642</v>
      </c>
      <c r="D2293" s="22"/>
      <c r="E2293" s="323" t="s">
        <v>606</v>
      </c>
      <c r="F2293" s="1"/>
      <c r="G2293" s="5"/>
      <c r="H2293" s="310">
        <f>SUM(H2281:H2292)</f>
        <v>18215.36</v>
      </c>
      <c r="I2293" s="10"/>
      <c r="J2293" s="10"/>
      <c r="K2293" s="32">
        <f>SUM(K2281:K2292)</f>
        <v>18215.419131999995</v>
      </c>
      <c r="L2293" s="28">
        <f>SUM(L2281:L2292)</f>
        <v>5.9132000000772678E-2</v>
      </c>
      <c r="M2293" s="10"/>
      <c r="N2293" s="5"/>
      <c r="O2293" s="28">
        <f>SUM(O2281:O2292)</f>
        <v>16892.722721999999</v>
      </c>
      <c r="P2293" s="28">
        <f>SUM(P2281:P2292)</f>
        <v>-1322.6964099999989</v>
      </c>
    </row>
    <row r="2294" spans="1:18" hidden="1">
      <c r="A2294" t="s">
        <v>174</v>
      </c>
      <c r="B2294" t="s">
        <v>2698</v>
      </c>
      <c r="C2294" s="224" t="s">
        <v>7842</v>
      </c>
      <c r="D2294" s="221">
        <v>341.05</v>
      </c>
      <c r="E2294" s="324">
        <v>42947</v>
      </c>
      <c r="F2294" s="9">
        <v>2585068.23</v>
      </c>
      <c r="G2294" s="18">
        <v>1.7399999999999999E-2</v>
      </c>
      <c r="H2294" s="299">
        <v>3748.35</v>
      </c>
      <c r="I2294" s="15">
        <v>2585068.23</v>
      </c>
      <c r="J2294" s="11">
        <f t="shared" ref="J2294:J2305" si="1041">G2294</f>
        <v>1.7399999999999999E-2</v>
      </c>
      <c r="K2294" s="31">
        <f t="shared" ref="K2294:K2305" si="1042">I2294*J2294/12</f>
        <v>3748.3489334999995</v>
      </c>
      <c r="L2294" s="289">
        <f t="shared" ref="L2294:L2305" si="1043">K2294-H2294</f>
        <v>-1.0665000004337344E-3</v>
      </c>
      <c r="M2294" s="15">
        <f t="shared" ref="M2294:M2305" si="1044">I2294</f>
        <v>2585068.23</v>
      </c>
      <c r="N2294" s="5">
        <f>VLOOKUP(CONCATENATE(A2294,"-6"),'Restated Depr'!$B$6:$G$7674,6,0)</f>
        <v>1.49E-2</v>
      </c>
      <c r="O2294" s="289">
        <f t="shared" ref="O2294:O2305" si="1045">M2294*N2294/12</f>
        <v>3209.7930522499996</v>
      </c>
      <c r="P2294" s="289">
        <f t="shared" ref="P2294:P2305" si="1046">O2294-K2294</f>
        <v>-538.55588124999986</v>
      </c>
      <c r="Q2294" t="s">
        <v>7819</v>
      </c>
    </row>
    <row r="2295" spans="1:18" hidden="1">
      <c r="A2295" t="s">
        <v>174</v>
      </c>
      <c r="B2295" t="s">
        <v>2699</v>
      </c>
      <c r="C2295" s="224" t="s">
        <v>7842</v>
      </c>
      <c r="D2295" s="221">
        <v>341.05</v>
      </c>
      <c r="E2295" s="324">
        <v>42978</v>
      </c>
      <c r="F2295" s="1">
        <v>2585068.23</v>
      </c>
      <c r="G2295" s="18">
        <v>1.7399999999999999E-2</v>
      </c>
      <c r="H2295" s="298">
        <v>3748.35</v>
      </c>
      <c r="I2295" s="10">
        <v>2585068.23</v>
      </c>
      <c r="J2295" s="11">
        <f t="shared" si="1041"/>
        <v>1.7399999999999999E-2</v>
      </c>
      <c r="K2295" s="30">
        <f t="shared" si="1042"/>
        <v>3748.3489334999995</v>
      </c>
      <c r="L2295" s="29">
        <f t="shared" si="1043"/>
        <v>-1.0665000004337344E-3</v>
      </c>
      <c r="M2295" s="10">
        <f t="shared" si="1044"/>
        <v>2585068.23</v>
      </c>
      <c r="N2295" s="5">
        <f>VLOOKUP(CONCATENATE(A2295,"-6"),'Restated Depr'!$B$6:$G$7674,6,0)</f>
        <v>1.49E-2</v>
      </c>
      <c r="O2295" s="29">
        <f t="shared" si="1045"/>
        <v>3209.7930522499996</v>
      </c>
      <c r="P2295" s="29">
        <f t="shared" si="1046"/>
        <v>-538.55588124999986</v>
      </c>
      <c r="Q2295" t="s">
        <v>7819</v>
      </c>
    </row>
    <row r="2296" spans="1:18" hidden="1">
      <c r="A2296" t="s">
        <v>174</v>
      </c>
      <c r="B2296" t="s">
        <v>2700</v>
      </c>
      <c r="C2296" s="224" t="s">
        <v>7842</v>
      </c>
      <c r="D2296" s="221">
        <v>341.05</v>
      </c>
      <c r="E2296" s="324">
        <v>43008</v>
      </c>
      <c r="F2296" s="1">
        <v>2585068.23</v>
      </c>
      <c r="G2296" s="18">
        <v>1.7399999999999999E-2</v>
      </c>
      <c r="H2296" s="298">
        <v>3748.35</v>
      </c>
      <c r="I2296" s="10">
        <v>2585068.23</v>
      </c>
      <c r="J2296" s="11">
        <f t="shared" si="1041"/>
        <v>1.7399999999999999E-2</v>
      </c>
      <c r="K2296" s="30">
        <f t="shared" si="1042"/>
        <v>3748.3489334999995</v>
      </c>
      <c r="L2296" s="29">
        <f t="shared" si="1043"/>
        <v>-1.0665000004337344E-3</v>
      </c>
      <c r="M2296" s="10">
        <f t="shared" si="1044"/>
        <v>2585068.23</v>
      </c>
      <c r="N2296" s="5">
        <f>VLOOKUP(CONCATENATE(A2296,"-6"),'Restated Depr'!$B$6:$G$7674,6,0)</f>
        <v>1.49E-2</v>
      </c>
      <c r="O2296" s="29">
        <f t="shared" si="1045"/>
        <v>3209.7930522499996</v>
      </c>
      <c r="P2296" s="29">
        <f t="shared" si="1046"/>
        <v>-538.55588124999986</v>
      </c>
      <c r="Q2296" t="s">
        <v>7819</v>
      </c>
    </row>
    <row r="2297" spans="1:18" hidden="1">
      <c r="A2297" t="s">
        <v>174</v>
      </c>
      <c r="B2297" t="s">
        <v>2701</v>
      </c>
      <c r="C2297" s="224" t="s">
        <v>7842</v>
      </c>
      <c r="D2297" s="221">
        <v>341.05</v>
      </c>
      <c r="E2297" s="324">
        <v>43039</v>
      </c>
      <c r="F2297" s="1">
        <v>2585068.23</v>
      </c>
      <c r="G2297" s="18">
        <v>1.7399999999999999E-2</v>
      </c>
      <c r="H2297" s="298">
        <v>3748.35</v>
      </c>
      <c r="I2297" s="10">
        <v>2585068.23</v>
      </c>
      <c r="J2297" s="11">
        <f t="shared" si="1041"/>
        <v>1.7399999999999999E-2</v>
      </c>
      <c r="K2297" s="30">
        <f t="shared" si="1042"/>
        <v>3748.3489334999995</v>
      </c>
      <c r="L2297" s="29">
        <f t="shared" si="1043"/>
        <v>-1.0665000004337344E-3</v>
      </c>
      <c r="M2297" s="10">
        <f t="shared" si="1044"/>
        <v>2585068.23</v>
      </c>
      <c r="N2297" s="5">
        <f>VLOOKUP(CONCATENATE(A2297,"-6"),'Restated Depr'!$B$6:$G$7674,6,0)</f>
        <v>1.49E-2</v>
      </c>
      <c r="O2297" s="29">
        <f t="shared" si="1045"/>
        <v>3209.7930522499996</v>
      </c>
      <c r="P2297" s="29">
        <f t="shared" si="1046"/>
        <v>-538.55588124999986</v>
      </c>
      <c r="Q2297" t="s">
        <v>7819</v>
      </c>
    </row>
    <row r="2298" spans="1:18" hidden="1">
      <c r="A2298" t="s">
        <v>174</v>
      </c>
      <c r="B2298" t="s">
        <v>2702</v>
      </c>
      <c r="C2298" s="224" t="s">
        <v>7842</v>
      </c>
      <c r="D2298" s="221">
        <v>341.05</v>
      </c>
      <c r="E2298" s="324">
        <v>43069</v>
      </c>
      <c r="F2298" s="1">
        <v>2585068.23</v>
      </c>
      <c r="G2298" s="18">
        <v>1.7399999999999999E-2</v>
      </c>
      <c r="H2298" s="298">
        <v>3748.35</v>
      </c>
      <c r="I2298" s="10">
        <v>2585068.23</v>
      </c>
      <c r="J2298" s="11">
        <f t="shared" si="1041"/>
        <v>1.7399999999999999E-2</v>
      </c>
      <c r="K2298" s="30">
        <f t="shared" si="1042"/>
        <v>3748.3489334999995</v>
      </c>
      <c r="L2298" s="29">
        <f t="shared" si="1043"/>
        <v>-1.0665000004337344E-3</v>
      </c>
      <c r="M2298" s="10">
        <f t="shared" si="1044"/>
        <v>2585068.23</v>
      </c>
      <c r="N2298" s="5">
        <f>VLOOKUP(CONCATENATE(A2298,"-6"),'Restated Depr'!$B$6:$G$7674,6,0)</f>
        <v>1.49E-2</v>
      </c>
      <c r="O2298" s="29">
        <f t="shared" si="1045"/>
        <v>3209.7930522499996</v>
      </c>
      <c r="P2298" s="29">
        <f t="shared" si="1046"/>
        <v>-538.55588124999986</v>
      </c>
      <c r="Q2298" t="s">
        <v>7819</v>
      </c>
    </row>
    <row r="2299" spans="1:18" hidden="1">
      <c r="A2299" t="s">
        <v>174</v>
      </c>
      <c r="B2299" t="s">
        <v>2703</v>
      </c>
      <c r="C2299" s="224" t="s">
        <v>7842</v>
      </c>
      <c r="D2299" s="221">
        <v>341.05</v>
      </c>
      <c r="E2299" s="324">
        <v>43100</v>
      </c>
      <c r="F2299" s="1">
        <v>2585068.23</v>
      </c>
      <c r="G2299" s="18">
        <v>1.6400000000000001E-2</v>
      </c>
      <c r="H2299" s="298">
        <v>3532.9300000000003</v>
      </c>
      <c r="I2299" s="10">
        <v>2585068.23</v>
      </c>
      <c r="J2299" s="11">
        <f t="shared" si="1041"/>
        <v>1.6400000000000001E-2</v>
      </c>
      <c r="K2299" s="30">
        <f t="shared" si="1042"/>
        <v>3532.9265810000002</v>
      </c>
      <c r="L2299" s="29">
        <f t="shared" si="1043"/>
        <v>-3.4190000001217413E-3</v>
      </c>
      <c r="M2299" s="10">
        <f t="shared" si="1044"/>
        <v>2585068.23</v>
      </c>
      <c r="N2299" s="5">
        <f>VLOOKUP(CONCATENATE(A2299,"-6"),'Restated Depr'!$B$6:$G$7674,6,0)</f>
        <v>1.49E-2</v>
      </c>
      <c r="O2299" s="29">
        <f t="shared" si="1045"/>
        <v>3209.7930522499996</v>
      </c>
      <c r="P2299" s="29">
        <f t="shared" si="1046"/>
        <v>-323.13352875000055</v>
      </c>
      <c r="Q2299" t="s">
        <v>7819</v>
      </c>
    </row>
    <row r="2300" spans="1:18" hidden="1">
      <c r="A2300" t="s">
        <v>174</v>
      </c>
      <c r="B2300" t="s">
        <v>2704</v>
      </c>
      <c r="C2300" s="224" t="s">
        <v>7842</v>
      </c>
      <c r="D2300" s="221">
        <v>341.05</v>
      </c>
      <c r="E2300" s="324">
        <v>43131</v>
      </c>
      <c r="F2300" s="1">
        <v>2585068.23</v>
      </c>
      <c r="G2300" s="5">
        <v>1.49E-2</v>
      </c>
      <c r="H2300" s="298">
        <v>3209.8000000000006</v>
      </c>
      <c r="I2300" s="10">
        <v>2585068.23</v>
      </c>
      <c r="J2300" s="11">
        <f t="shared" si="1041"/>
        <v>1.49E-2</v>
      </c>
      <c r="K2300" s="30">
        <f t="shared" si="1042"/>
        <v>3209.7930522499996</v>
      </c>
      <c r="L2300" s="29">
        <f t="shared" si="1043"/>
        <v>-6.9477500010179938E-3</v>
      </c>
      <c r="M2300" s="10">
        <f t="shared" si="1044"/>
        <v>2585068.23</v>
      </c>
      <c r="N2300" s="5">
        <f>VLOOKUP(CONCATENATE(A2300,"-6"),'Restated Depr'!$B$6:$G$7674,6,0)</f>
        <v>1.49E-2</v>
      </c>
      <c r="O2300" s="29">
        <f t="shared" si="1045"/>
        <v>3209.7930522499996</v>
      </c>
      <c r="P2300" s="29">
        <f t="shared" si="1046"/>
        <v>0</v>
      </c>
      <c r="Q2300" t="s">
        <v>7819</v>
      </c>
    </row>
    <row r="2301" spans="1:18" hidden="1">
      <c r="A2301" t="s">
        <v>174</v>
      </c>
      <c r="B2301" t="s">
        <v>2705</v>
      </c>
      <c r="C2301" s="224" t="s">
        <v>7842</v>
      </c>
      <c r="D2301" s="221">
        <v>341.05</v>
      </c>
      <c r="E2301" s="324">
        <v>43159</v>
      </c>
      <c r="F2301" s="1">
        <v>2585068.23</v>
      </c>
      <c r="G2301" s="5">
        <v>1.49E-2</v>
      </c>
      <c r="H2301" s="298">
        <v>3209.8000000000006</v>
      </c>
      <c r="I2301" s="10">
        <v>2585068.23</v>
      </c>
      <c r="J2301" s="11">
        <f t="shared" si="1041"/>
        <v>1.49E-2</v>
      </c>
      <c r="K2301" s="30">
        <f t="shared" si="1042"/>
        <v>3209.7930522499996</v>
      </c>
      <c r="L2301" s="29">
        <f t="shared" si="1043"/>
        <v>-6.9477500010179938E-3</v>
      </c>
      <c r="M2301" s="10">
        <f t="shared" si="1044"/>
        <v>2585068.23</v>
      </c>
      <c r="N2301" s="5">
        <f>VLOOKUP(CONCATENATE(A2301,"-6"),'Restated Depr'!$B$6:$G$7674,6,0)</f>
        <v>1.49E-2</v>
      </c>
      <c r="O2301" s="29">
        <f t="shared" si="1045"/>
        <v>3209.7930522499996</v>
      </c>
      <c r="P2301" s="29">
        <f t="shared" si="1046"/>
        <v>0</v>
      </c>
      <c r="Q2301" t="s">
        <v>7819</v>
      </c>
    </row>
    <row r="2302" spans="1:18" hidden="1">
      <c r="A2302" t="s">
        <v>174</v>
      </c>
      <c r="B2302" t="s">
        <v>2706</v>
      </c>
      <c r="C2302" s="224" t="s">
        <v>7842</v>
      </c>
      <c r="D2302" s="221">
        <v>341.05</v>
      </c>
      <c r="E2302" s="324">
        <v>43190</v>
      </c>
      <c r="F2302" s="1">
        <v>2585068.23</v>
      </c>
      <c r="G2302" s="5">
        <v>1.49E-2</v>
      </c>
      <c r="H2302" s="298">
        <v>3209.8000000000006</v>
      </c>
      <c r="I2302" s="10">
        <v>2585068.23</v>
      </c>
      <c r="J2302" s="11">
        <f t="shared" si="1041"/>
        <v>1.49E-2</v>
      </c>
      <c r="K2302" s="30">
        <f t="shared" si="1042"/>
        <v>3209.7930522499996</v>
      </c>
      <c r="L2302" s="29">
        <f t="shared" si="1043"/>
        <v>-6.9477500010179938E-3</v>
      </c>
      <c r="M2302" s="10">
        <f t="shared" si="1044"/>
        <v>2585068.23</v>
      </c>
      <c r="N2302" s="5">
        <f>VLOOKUP(CONCATENATE(A2302,"-6"),'Restated Depr'!$B$6:$G$7674,6,0)</f>
        <v>1.49E-2</v>
      </c>
      <c r="O2302" s="29">
        <f t="shared" si="1045"/>
        <v>3209.7930522499996</v>
      </c>
      <c r="P2302" s="29">
        <f t="shared" si="1046"/>
        <v>0</v>
      </c>
      <c r="Q2302" t="s">
        <v>7819</v>
      </c>
    </row>
    <row r="2303" spans="1:18" hidden="1">
      <c r="A2303" t="s">
        <v>174</v>
      </c>
      <c r="B2303" t="s">
        <v>2707</v>
      </c>
      <c r="C2303" s="224" t="s">
        <v>7842</v>
      </c>
      <c r="D2303" s="221">
        <v>341.05</v>
      </c>
      <c r="E2303" s="324">
        <v>43220</v>
      </c>
      <c r="F2303" s="1">
        <v>2585068.23</v>
      </c>
      <c r="G2303" s="5">
        <v>1.49E-2</v>
      </c>
      <c r="H2303" s="298">
        <v>3209.8000000000006</v>
      </c>
      <c r="I2303" s="10">
        <v>2585068.23</v>
      </c>
      <c r="J2303" s="11">
        <f t="shared" si="1041"/>
        <v>1.49E-2</v>
      </c>
      <c r="K2303" s="30">
        <f t="shared" si="1042"/>
        <v>3209.7930522499996</v>
      </c>
      <c r="L2303" s="29">
        <f t="shared" si="1043"/>
        <v>-6.9477500010179938E-3</v>
      </c>
      <c r="M2303" s="10">
        <f t="shared" si="1044"/>
        <v>2585068.23</v>
      </c>
      <c r="N2303" s="5">
        <f>VLOOKUP(CONCATENATE(A2303,"-6"),'Restated Depr'!$B$6:$G$7674,6,0)</f>
        <v>1.49E-2</v>
      </c>
      <c r="O2303" s="29">
        <f t="shared" si="1045"/>
        <v>3209.7930522499996</v>
      </c>
      <c r="P2303" s="29">
        <f t="shared" si="1046"/>
        <v>0</v>
      </c>
      <c r="Q2303" t="s">
        <v>7819</v>
      </c>
    </row>
    <row r="2304" spans="1:18" hidden="1">
      <c r="A2304" t="s">
        <v>174</v>
      </c>
      <c r="B2304" t="s">
        <v>2708</v>
      </c>
      <c r="C2304" s="224" t="s">
        <v>7842</v>
      </c>
      <c r="D2304" s="221">
        <v>341.05</v>
      </c>
      <c r="E2304" s="324">
        <v>43251</v>
      </c>
      <c r="F2304" s="1">
        <v>2585068.23</v>
      </c>
      <c r="G2304" s="5">
        <v>1.49E-2</v>
      </c>
      <c r="H2304" s="298">
        <v>3209.8000000000006</v>
      </c>
      <c r="I2304" s="10">
        <v>2585068.23</v>
      </c>
      <c r="J2304" s="11">
        <f t="shared" si="1041"/>
        <v>1.49E-2</v>
      </c>
      <c r="K2304" s="30">
        <f t="shared" si="1042"/>
        <v>3209.7930522499996</v>
      </c>
      <c r="L2304" s="29">
        <f t="shared" si="1043"/>
        <v>-6.9477500010179938E-3</v>
      </c>
      <c r="M2304" s="10">
        <f t="shared" si="1044"/>
        <v>2585068.23</v>
      </c>
      <c r="N2304" s="5">
        <f>VLOOKUP(CONCATENATE(A2304,"-6"),'Restated Depr'!$B$6:$G$7674,6,0)</f>
        <v>1.49E-2</v>
      </c>
      <c r="O2304" s="29">
        <f t="shared" si="1045"/>
        <v>3209.7930522499996</v>
      </c>
      <c r="P2304" s="29">
        <f t="shared" si="1046"/>
        <v>0</v>
      </c>
      <c r="Q2304" t="s">
        <v>7819</v>
      </c>
    </row>
    <row r="2305" spans="1:18" hidden="1">
      <c r="A2305" t="s">
        <v>174</v>
      </c>
      <c r="B2305" t="s">
        <v>2709</v>
      </c>
      <c r="C2305" s="224" t="s">
        <v>7842</v>
      </c>
      <c r="D2305" s="221">
        <v>341.05</v>
      </c>
      <c r="E2305" s="324">
        <v>43281</v>
      </c>
      <c r="F2305" s="1">
        <v>2585068.23</v>
      </c>
      <c r="G2305" s="5">
        <v>1.49E-2</v>
      </c>
      <c r="H2305" s="298">
        <v>3209.8000000000006</v>
      </c>
      <c r="I2305" s="10">
        <v>2585068.23</v>
      </c>
      <c r="J2305" s="11">
        <f t="shared" si="1041"/>
        <v>1.49E-2</v>
      </c>
      <c r="K2305" s="30">
        <f t="shared" si="1042"/>
        <v>3209.7930522499996</v>
      </c>
      <c r="L2305" s="29">
        <f t="shared" si="1043"/>
        <v>-6.9477500010179938E-3</v>
      </c>
      <c r="M2305" s="10">
        <f t="shared" si="1044"/>
        <v>2585068.23</v>
      </c>
      <c r="N2305" s="5">
        <f>VLOOKUP(CONCATENATE(A2305,"-6"),'Restated Depr'!$B$6:$G$7674,6,0)</f>
        <v>1.49E-2</v>
      </c>
      <c r="O2305" s="29">
        <f t="shared" si="1045"/>
        <v>3209.7930522499996</v>
      </c>
      <c r="P2305" s="29">
        <f t="shared" si="1046"/>
        <v>0</v>
      </c>
      <c r="Q2305" t="s">
        <v>7819</v>
      </c>
      <c r="R2305" s="5"/>
    </row>
    <row r="2306" spans="1:18" ht="15.75" hidden="1" thickBot="1">
      <c r="A2306" t="s">
        <v>174</v>
      </c>
      <c r="C2306" s="224" t="s">
        <v>642</v>
      </c>
      <c r="D2306" s="22"/>
      <c r="E2306" s="323" t="s">
        <v>606</v>
      </c>
      <c r="F2306" s="1"/>
      <c r="G2306" s="5"/>
      <c r="H2306" s="310">
        <f>SUM(H2294:H2305)</f>
        <v>41533.480000000003</v>
      </c>
      <c r="I2306" s="10"/>
      <c r="J2306" s="10"/>
      <c r="K2306" s="32">
        <f>SUM(K2294:K2305)</f>
        <v>41533.429561999998</v>
      </c>
      <c r="L2306" s="28">
        <f>SUM(L2294:L2305)</f>
        <v>-5.0438000008398376E-2</v>
      </c>
      <c r="M2306" s="10"/>
      <c r="N2306" s="5"/>
      <c r="O2306" s="28">
        <f>SUM(O2294:O2305)</f>
        <v>38517.516626999997</v>
      </c>
      <c r="P2306" s="28">
        <f>SUM(P2294:P2305)</f>
        <v>-3015.9129349999998</v>
      </c>
    </row>
    <row r="2307" spans="1:18" hidden="1">
      <c r="A2307" t="s">
        <v>175</v>
      </c>
      <c r="B2307" t="s">
        <v>2710</v>
      </c>
      <c r="C2307" s="224" t="s">
        <v>7842</v>
      </c>
      <c r="D2307" s="221">
        <v>341.1</v>
      </c>
      <c r="E2307" s="324">
        <v>42947</v>
      </c>
      <c r="F2307" s="9">
        <v>1161347.56</v>
      </c>
      <c r="G2307" s="18">
        <v>7.6899999999999996E-2</v>
      </c>
      <c r="H2307" s="299">
        <v>7442.3</v>
      </c>
      <c r="I2307" s="15">
        <v>1161347.56</v>
      </c>
      <c r="J2307" s="11">
        <f t="shared" ref="J2307:J2318" si="1047">G2307</f>
        <v>7.6899999999999996E-2</v>
      </c>
      <c r="K2307" s="31">
        <f t="shared" ref="K2307:K2318" si="1048">I2307*J2307/12</f>
        <v>7442.3022803333333</v>
      </c>
      <c r="L2307" s="289">
        <f t="shared" ref="L2307:L2318" si="1049">K2307-H2307</f>
        <v>2.2803333331467002E-3</v>
      </c>
      <c r="M2307" s="15">
        <f t="shared" ref="M2307:M2318" si="1050">I2307</f>
        <v>1161347.56</v>
      </c>
      <c r="N2307" s="5">
        <f>VLOOKUP(CONCATENATE(A2307,"-6"),'Restated Depr'!$B$6:$G$7674,6,0)</f>
        <v>2.8299999999999999E-2</v>
      </c>
      <c r="O2307" s="289">
        <f t="shared" ref="O2307:O2318" si="1051">M2307*N2307/12</f>
        <v>2738.8446623333334</v>
      </c>
      <c r="P2307" s="289">
        <f t="shared" ref="P2307:P2318" si="1052">O2307-K2307</f>
        <v>-4703.4576180000004</v>
      </c>
      <c r="Q2307" t="s">
        <v>7819</v>
      </c>
    </row>
    <row r="2308" spans="1:18" hidden="1">
      <c r="A2308" t="s">
        <v>175</v>
      </c>
      <c r="B2308" t="s">
        <v>2711</v>
      </c>
      <c r="C2308" s="224" t="s">
        <v>7842</v>
      </c>
      <c r="D2308" s="221">
        <v>341.1</v>
      </c>
      <c r="E2308" s="324">
        <v>42978</v>
      </c>
      <c r="F2308" s="1">
        <v>1161347.56</v>
      </c>
      <c r="G2308" s="18">
        <v>7.6899999999999996E-2</v>
      </c>
      <c r="H2308" s="298">
        <v>7442.3</v>
      </c>
      <c r="I2308" s="10">
        <v>1161347.56</v>
      </c>
      <c r="J2308" s="11">
        <f t="shared" si="1047"/>
        <v>7.6899999999999996E-2</v>
      </c>
      <c r="K2308" s="30">
        <f t="shared" si="1048"/>
        <v>7442.3022803333333</v>
      </c>
      <c r="L2308" s="29">
        <f t="shared" si="1049"/>
        <v>2.2803333331467002E-3</v>
      </c>
      <c r="M2308" s="10">
        <f t="shared" si="1050"/>
        <v>1161347.56</v>
      </c>
      <c r="N2308" s="5">
        <f>VLOOKUP(CONCATENATE(A2308,"-6"),'Restated Depr'!$B$6:$G$7674,6,0)</f>
        <v>2.8299999999999999E-2</v>
      </c>
      <c r="O2308" s="29">
        <f t="shared" si="1051"/>
        <v>2738.8446623333334</v>
      </c>
      <c r="P2308" s="29">
        <f t="shared" si="1052"/>
        <v>-4703.4576180000004</v>
      </c>
      <c r="Q2308" t="s">
        <v>7819</v>
      </c>
    </row>
    <row r="2309" spans="1:18" hidden="1">
      <c r="A2309" t="s">
        <v>175</v>
      </c>
      <c r="B2309" t="s">
        <v>2712</v>
      </c>
      <c r="C2309" s="224" t="s">
        <v>7842</v>
      </c>
      <c r="D2309" s="221">
        <v>341.1</v>
      </c>
      <c r="E2309" s="324">
        <v>43008</v>
      </c>
      <c r="F2309" s="1">
        <v>1161347.56</v>
      </c>
      <c r="G2309" s="18">
        <v>7.6899999999999996E-2</v>
      </c>
      <c r="H2309" s="298">
        <v>7442.3</v>
      </c>
      <c r="I2309" s="10">
        <v>1161347.56</v>
      </c>
      <c r="J2309" s="11">
        <f t="shared" si="1047"/>
        <v>7.6899999999999996E-2</v>
      </c>
      <c r="K2309" s="30">
        <f t="shared" si="1048"/>
        <v>7442.3022803333333</v>
      </c>
      <c r="L2309" s="29">
        <f t="shared" si="1049"/>
        <v>2.2803333331467002E-3</v>
      </c>
      <c r="M2309" s="10">
        <f t="shared" si="1050"/>
        <v>1161347.56</v>
      </c>
      <c r="N2309" s="5">
        <f>VLOOKUP(CONCATENATE(A2309,"-6"),'Restated Depr'!$B$6:$G$7674,6,0)</f>
        <v>2.8299999999999999E-2</v>
      </c>
      <c r="O2309" s="29">
        <f t="shared" si="1051"/>
        <v>2738.8446623333334</v>
      </c>
      <c r="P2309" s="29">
        <f t="shared" si="1052"/>
        <v>-4703.4576180000004</v>
      </c>
      <c r="Q2309" t="s">
        <v>7819</v>
      </c>
    </row>
    <row r="2310" spans="1:18" hidden="1">
      <c r="A2310" t="s">
        <v>175</v>
      </c>
      <c r="B2310" t="s">
        <v>2713</v>
      </c>
      <c r="C2310" s="224" t="s">
        <v>7842</v>
      </c>
      <c r="D2310" s="221">
        <v>341.1</v>
      </c>
      <c r="E2310" s="324">
        <v>43039</v>
      </c>
      <c r="F2310" s="1">
        <v>1161347.56</v>
      </c>
      <c r="G2310" s="18">
        <v>7.6899999999999996E-2</v>
      </c>
      <c r="H2310" s="298">
        <v>7442.3</v>
      </c>
      <c r="I2310" s="10">
        <v>1161347.56</v>
      </c>
      <c r="J2310" s="11">
        <f t="shared" si="1047"/>
        <v>7.6899999999999996E-2</v>
      </c>
      <c r="K2310" s="30">
        <f t="shared" si="1048"/>
        <v>7442.3022803333333</v>
      </c>
      <c r="L2310" s="29">
        <f t="shared" si="1049"/>
        <v>2.2803333331467002E-3</v>
      </c>
      <c r="M2310" s="10">
        <f t="shared" si="1050"/>
        <v>1161347.56</v>
      </c>
      <c r="N2310" s="5">
        <f>VLOOKUP(CONCATENATE(A2310,"-6"),'Restated Depr'!$B$6:$G$7674,6,0)</f>
        <v>2.8299999999999999E-2</v>
      </c>
      <c r="O2310" s="29">
        <f t="shared" si="1051"/>
        <v>2738.8446623333334</v>
      </c>
      <c r="P2310" s="29">
        <f t="shared" si="1052"/>
        <v>-4703.4576180000004</v>
      </c>
      <c r="Q2310" t="s">
        <v>7819</v>
      </c>
    </row>
    <row r="2311" spans="1:18" hidden="1">
      <c r="A2311" t="s">
        <v>175</v>
      </c>
      <c r="B2311" t="s">
        <v>2714</v>
      </c>
      <c r="C2311" s="224" t="s">
        <v>7842</v>
      </c>
      <c r="D2311" s="221">
        <v>341.1</v>
      </c>
      <c r="E2311" s="324">
        <v>43069</v>
      </c>
      <c r="F2311" s="1">
        <v>1161347.56</v>
      </c>
      <c r="G2311" s="18">
        <v>7.6899999999999996E-2</v>
      </c>
      <c r="H2311" s="298">
        <v>7442.3</v>
      </c>
      <c r="I2311" s="10">
        <v>1161347.56</v>
      </c>
      <c r="J2311" s="11">
        <f t="shared" si="1047"/>
        <v>7.6899999999999996E-2</v>
      </c>
      <c r="K2311" s="30">
        <f t="shared" si="1048"/>
        <v>7442.3022803333333</v>
      </c>
      <c r="L2311" s="29">
        <f t="shared" si="1049"/>
        <v>2.2803333331467002E-3</v>
      </c>
      <c r="M2311" s="10">
        <f t="shared" si="1050"/>
        <v>1161347.56</v>
      </c>
      <c r="N2311" s="5">
        <f>VLOOKUP(CONCATENATE(A2311,"-6"),'Restated Depr'!$B$6:$G$7674,6,0)</f>
        <v>2.8299999999999999E-2</v>
      </c>
      <c r="O2311" s="29">
        <f t="shared" si="1051"/>
        <v>2738.8446623333334</v>
      </c>
      <c r="P2311" s="29">
        <f t="shared" si="1052"/>
        <v>-4703.4576180000004</v>
      </c>
      <c r="Q2311" t="s">
        <v>7819</v>
      </c>
    </row>
    <row r="2312" spans="1:18" hidden="1">
      <c r="A2312" t="s">
        <v>175</v>
      </c>
      <c r="B2312" t="s">
        <v>2715</v>
      </c>
      <c r="C2312" s="224" t="s">
        <v>7842</v>
      </c>
      <c r="D2312" s="221">
        <v>341.1</v>
      </c>
      <c r="E2312" s="324">
        <v>43100</v>
      </c>
      <c r="F2312" s="1">
        <v>1161347.56</v>
      </c>
      <c r="G2312" s="18">
        <v>5.6500000000000002E-2</v>
      </c>
      <c r="H2312" s="298">
        <v>5468.0099999999993</v>
      </c>
      <c r="I2312" s="10">
        <v>1161347.56</v>
      </c>
      <c r="J2312" s="11">
        <f t="shared" si="1047"/>
        <v>5.6500000000000002E-2</v>
      </c>
      <c r="K2312" s="30">
        <f t="shared" si="1048"/>
        <v>5468.0114283333342</v>
      </c>
      <c r="L2312" s="29">
        <f t="shared" si="1049"/>
        <v>1.428333334843046E-3</v>
      </c>
      <c r="M2312" s="10">
        <f t="shared" si="1050"/>
        <v>1161347.56</v>
      </c>
      <c r="N2312" s="5">
        <f>VLOOKUP(CONCATENATE(A2312,"-6"),'Restated Depr'!$B$6:$G$7674,6,0)</f>
        <v>2.8299999999999999E-2</v>
      </c>
      <c r="O2312" s="29">
        <f t="shared" si="1051"/>
        <v>2738.8446623333334</v>
      </c>
      <c r="P2312" s="29">
        <f t="shared" si="1052"/>
        <v>-2729.1667660000007</v>
      </c>
      <c r="Q2312" t="s">
        <v>7819</v>
      </c>
    </row>
    <row r="2313" spans="1:18" hidden="1">
      <c r="A2313" t="s">
        <v>175</v>
      </c>
      <c r="B2313" t="s">
        <v>2716</v>
      </c>
      <c r="C2313" s="224" t="s">
        <v>7842</v>
      </c>
      <c r="D2313" s="221">
        <v>341.1</v>
      </c>
      <c r="E2313" s="324">
        <v>43131</v>
      </c>
      <c r="F2313" s="1">
        <v>1161347.56</v>
      </c>
      <c r="G2313" s="5">
        <v>2.8299999999999999E-2</v>
      </c>
      <c r="H2313" s="298">
        <v>2738.84</v>
      </c>
      <c r="I2313" s="10">
        <v>1161347.56</v>
      </c>
      <c r="J2313" s="11">
        <f t="shared" si="1047"/>
        <v>2.8299999999999999E-2</v>
      </c>
      <c r="K2313" s="30">
        <f t="shared" si="1048"/>
        <v>2738.8446623333334</v>
      </c>
      <c r="L2313" s="29">
        <f t="shared" si="1049"/>
        <v>4.6623333332718175E-3</v>
      </c>
      <c r="M2313" s="10">
        <f t="shared" si="1050"/>
        <v>1161347.56</v>
      </c>
      <c r="N2313" s="5">
        <f>VLOOKUP(CONCATENATE(A2313,"-6"),'Restated Depr'!$B$6:$G$7674,6,0)</f>
        <v>2.8299999999999999E-2</v>
      </c>
      <c r="O2313" s="29">
        <f t="shared" si="1051"/>
        <v>2738.8446623333334</v>
      </c>
      <c r="P2313" s="29">
        <f t="shared" si="1052"/>
        <v>0</v>
      </c>
      <c r="Q2313" t="s">
        <v>7819</v>
      </c>
    </row>
    <row r="2314" spans="1:18" hidden="1">
      <c r="A2314" t="s">
        <v>175</v>
      </c>
      <c r="B2314" t="s">
        <v>2717</v>
      </c>
      <c r="C2314" s="224" t="s">
        <v>7842</v>
      </c>
      <c r="D2314" s="221">
        <v>341.1</v>
      </c>
      <c r="E2314" s="324">
        <v>43159</v>
      </c>
      <c r="F2314" s="1">
        <v>1161347.56</v>
      </c>
      <c r="G2314" s="5">
        <v>2.8299999999999999E-2</v>
      </c>
      <c r="H2314" s="298">
        <v>2738.84</v>
      </c>
      <c r="I2314" s="10">
        <v>1161347.56</v>
      </c>
      <c r="J2314" s="11">
        <f t="shared" si="1047"/>
        <v>2.8299999999999999E-2</v>
      </c>
      <c r="K2314" s="30">
        <f t="shared" si="1048"/>
        <v>2738.8446623333334</v>
      </c>
      <c r="L2314" s="29">
        <f t="shared" si="1049"/>
        <v>4.6623333332718175E-3</v>
      </c>
      <c r="M2314" s="10">
        <f t="shared" si="1050"/>
        <v>1161347.56</v>
      </c>
      <c r="N2314" s="5">
        <f>VLOOKUP(CONCATENATE(A2314,"-6"),'Restated Depr'!$B$6:$G$7674,6,0)</f>
        <v>2.8299999999999999E-2</v>
      </c>
      <c r="O2314" s="29">
        <f t="shared" si="1051"/>
        <v>2738.8446623333334</v>
      </c>
      <c r="P2314" s="29">
        <f t="shared" si="1052"/>
        <v>0</v>
      </c>
      <c r="Q2314" t="s">
        <v>7819</v>
      </c>
    </row>
    <row r="2315" spans="1:18" hidden="1">
      <c r="A2315" t="s">
        <v>175</v>
      </c>
      <c r="B2315" t="s">
        <v>2718</v>
      </c>
      <c r="C2315" s="224" t="s">
        <v>7842</v>
      </c>
      <c r="D2315" s="221">
        <v>341.1</v>
      </c>
      <c r="E2315" s="324">
        <v>43190</v>
      </c>
      <c r="F2315" s="1">
        <v>1161347.56</v>
      </c>
      <c r="G2315" s="5">
        <v>2.8299999999999999E-2</v>
      </c>
      <c r="H2315" s="298">
        <v>2738.84</v>
      </c>
      <c r="I2315" s="10">
        <v>1161347.56</v>
      </c>
      <c r="J2315" s="11">
        <f t="shared" si="1047"/>
        <v>2.8299999999999999E-2</v>
      </c>
      <c r="K2315" s="30">
        <f t="shared" si="1048"/>
        <v>2738.8446623333334</v>
      </c>
      <c r="L2315" s="29">
        <f t="shared" si="1049"/>
        <v>4.6623333332718175E-3</v>
      </c>
      <c r="M2315" s="10">
        <f t="shared" si="1050"/>
        <v>1161347.56</v>
      </c>
      <c r="N2315" s="5">
        <f>VLOOKUP(CONCATENATE(A2315,"-6"),'Restated Depr'!$B$6:$G$7674,6,0)</f>
        <v>2.8299999999999999E-2</v>
      </c>
      <c r="O2315" s="29">
        <f t="shared" si="1051"/>
        <v>2738.8446623333334</v>
      </c>
      <c r="P2315" s="29">
        <f t="shared" si="1052"/>
        <v>0</v>
      </c>
      <c r="Q2315" t="s">
        <v>7819</v>
      </c>
    </row>
    <row r="2316" spans="1:18" hidden="1">
      <c r="A2316" t="s">
        <v>175</v>
      </c>
      <c r="B2316" t="s">
        <v>2719</v>
      </c>
      <c r="C2316" s="224" t="s">
        <v>7842</v>
      </c>
      <c r="D2316" s="221">
        <v>341.1</v>
      </c>
      <c r="E2316" s="324">
        <v>43220</v>
      </c>
      <c r="F2316" s="1">
        <v>1161347.56</v>
      </c>
      <c r="G2316" s="5">
        <v>2.8299999999999999E-2</v>
      </c>
      <c r="H2316" s="298">
        <v>2738.84</v>
      </c>
      <c r="I2316" s="10">
        <v>1161347.56</v>
      </c>
      <c r="J2316" s="11">
        <f t="shared" si="1047"/>
        <v>2.8299999999999999E-2</v>
      </c>
      <c r="K2316" s="30">
        <f t="shared" si="1048"/>
        <v>2738.8446623333334</v>
      </c>
      <c r="L2316" s="29">
        <f t="shared" si="1049"/>
        <v>4.6623333332718175E-3</v>
      </c>
      <c r="M2316" s="10">
        <f t="shared" si="1050"/>
        <v>1161347.56</v>
      </c>
      <c r="N2316" s="5">
        <f>VLOOKUP(CONCATENATE(A2316,"-6"),'Restated Depr'!$B$6:$G$7674,6,0)</f>
        <v>2.8299999999999999E-2</v>
      </c>
      <c r="O2316" s="29">
        <f t="shared" si="1051"/>
        <v>2738.8446623333334</v>
      </c>
      <c r="P2316" s="29">
        <f t="shared" si="1052"/>
        <v>0</v>
      </c>
      <c r="Q2316" t="s">
        <v>7819</v>
      </c>
    </row>
    <row r="2317" spans="1:18" hidden="1">
      <c r="A2317" t="s">
        <v>175</v>
      </c>
      <c r="B2317" t="s">
        <v>2720</v>
      </c>
      <c r="C2317" s="224" t="s">
        <v>7842</v>
      </c>
      <c r="D2317" s="221">
        <v>341.1</v>
      </c>
      <c r="E2317" s="324">
        <v>43251</v>
      </c>
      <c r="F2317" s="1">
        <v>1161347.56</v>
      </c>
      <c r="G2317" s="5">
        <v>2.8299999999999999E-2</v>
      </c>
      <c r="H2317" s="298">
        <v>2738.84</v>
      </c>
      <c r="I2317" s="10">
        <v>1161347.56</v>
      </c>
      <c r="J2317" s="11">
        <f t="shared" si="1047"/>
        <v>2.8299999999999999E-2</v>
      </c>
      <c r="K2317" s="30">
        <f t="shared" si="1048"/>
        <v>2738.8446623333334</v>
      </c>
      <c r="L2317" s="29">
        <f t="shared" si="1049"/>
        <v>4.6623333332718175E-3</v>
      </c>
      <c r="M2317" s="10">
        <f t="shared" si="1050"/>
        <v>1161347.56</v>
      </c>
      <c r="N2317" s="5">
        <f>VLOOKUP(CONCATENATE(A2317,"-6"),'Restated Depr'!$B$6:$G$7674,6,0)</f>
        <v>2.8299999999999999E-2</v>
      </c>
      <c r="O2317" s="29">
        <f t="shared" si="1051"/>
        <v>2738.8446623333334</v>
      </c>
      <c r="P2317" s="29">
        <f t="shared" si="1052"/>
        <v>0</v>
      </c>
      <c r="Q2317" t="s">
        <v>7819</v>
      </c>
    </row>
    <row r="2318" spans="1:18" hidden="1">
      <c r="A2318" t="s">
        <v>175</v>
      </c>
      <c r="B2318" t="s">
        <v>2721</v>
      </c>
      <c r="C2318" s="224" t="s">
        <v>7842</v>
      </c>
      <c r="D2318" s="221">
        <v>341.1</v>
      </c>
      <c r="E2318" s="324">
        <v>43281</v>
      </c>
      <c r="F2318" s="1">
        <v>1161347.56</v>
      </c>
      <c r="G2318" s="5">
        <v>2.8299999999999999E-2</v>
      </c>
      <c r="H2318" s="298">
        <v>2738.84</v>
      </c>
      <c r="I2318" s="10">
        <v>1161347.56</v>
      </c>
      <c r="J2318" s="11">
        <f t="shared" si="1047"/>
        <v>2.8299999999999999E-2</v>
      </c>
      <c r="K2318" s="30">
        <f t="shared" si="1048"/>
        <v>2738.8446623333334</v>
      </c>
      <c r="L2318" s="29">
        <f t="shared" si="1049"/>
        <v>4.6623333332718175E-3</v>
      </c>
      <c r="M2318" s="10">
        <f t="shared" si="1050"/>
        <v>1161347.56</v>
      </c>
      <c r="N2318" s="5">
        <f>VLOOKUP(CONCATENATE(A2318,"-6"),'Restated Depr'!$B$6:$G$7674,6,0)</f>
        <v>2.8299999999999999E-2</v>
      </c>
      <c r="O2318" s="29">
        <f t="shared" si="1051"/>
        <v>2738.8446623333334</v>
      </c>
      <c r="P2318" s="29">
        <f t="shared" si="1052"/>
        <v>0</v>
      </c>
      <c r="Q2318" t="s">
        <v>7819</v>
      </c>
      <c r="R2318" s="5"/>
    </row>
    <row r="2319" spans="1:18" ht="15.75" hidden="1" thickBot="1">
      <c r="A2319" t="s">
        <v>175</v>
      </c>
      <c r="C2319" s="224" t="s">
        <v>642</v>
      </c>
      <c r="D2319" s="22"/>
      <c r="E2319" s="323" t="s">
        <v>606</v>
      </c>
      <c r="F2319" s="1"/>
      <c r="G2319" s="5"/>
      <c r="H2319" s="310">
        <f>SUM(H2307:H2318)</f>
        <v>59112.549999999988</v>
      </c>
      <c r="I2319" s="10"/>
      <c r="J2319" s="10"/>
      <c r="K2319" s="32">
        <f>SUM(K2307:K2318)</f>
        <v>59112.590804000014</v>
      </c>
      <c r="L2319" s="28">
        <f>SUM(L2307:L2318)</f>
        <v>4.0804000000207452E-2</v>
      </c>
      <c r="M2319" s="10"/>
      <c r="N2319" s="5"/>
      <c r="O2319" s="28">
        <f>SUM(O2307:O2318)</f>
        <v>32866.135948000003</v>
      </c>
      <c r="P2319" s="28">
        <f>SUM(P2307:P2318)</f>
        <v>-26246.454856000004</v>
      </c>
    </row>
    <row r="2320" spans="1:18" hidden="1">
      <c r="A2320" t="s">
        <v>176</v>
      </c>
      <c r="B2320" t="s">
        <v>2722</v>
      </c>
      <c r="C2320" s="224" t="s">
        <v>7842</v>
      </c>
      <c r="D2320" s="221">
        <v>341.13</v>
      </c>
      <c r="E2320" s="324">
        <v>42947</v>
      </c>
      <c r="F2320" s="9">
        <v>3413471.97</v>
      </c>
      <c r="G2320" s="18">
        <v>4.24E-2</v>
      </c>
      <c r="H2320" s="299">
        <v>12060.93</v>
      </c>
      <c r="I2320" s="15">
        <v>3413471.97</v>
      </c>
      <c r="J2320" s="11">
        <f t="shared" ref="J2320:J2331" si="1053">G2320</f>
        <v>4.24E-2</v>
      </c>
      <c r="K2320" s="31">
        <f t="shared" ref="K2320:K2331" si="1054">I2320*J2320/12</f>
        <v>12060.934294000001</v>
      </c>
      <c r="L2320" s="289">
        <f t="shared" ref="L2320:L2331" si="1055">K2320-H2320</f>
        <v>4.2940000003000023E-3</v>
      </c>
      <c r="M2320" s="15">
        <f t="shared" ref="M2320:M2331" si="1056">I2320</f>
        <v>3413471.97</v>
      </c>
      <c r="N2320" s="5">
        <f>VLOOKUP(CONCATENATE(A2320,"-6"),'Restated Depr'!$B$6:$G$7674,6,0)</f>
        <v>6.88E-2</v>
      </c>
      <c r="O2320" s="289">
        <f t="shared" ref="O2320:O2331" si="1057">M2320*N2320/12</f>
        <v>19570.572628000002</v>
      </c>
      <c r="P2320" s="289">
        <f t="shared" ref="P2320:P2331" si="1058">O2320-K2320</f>
        <v>7509.6383340000011</v>
      </c>
      <c r="Q2320" t="s">
        <v>7819</v>
      </c>
    </row>
    <row r="2321" spans="1:18" hidden="1">
      <c r="A2321" t="s">
        <v>176</v>
      </c>
      <c r="B2321" t="s">
        <v>2723</v>
      </c>
      <c r="C2321" s="224" t="s">
        <v>7842</v>
      </c>
      <c r="D2321" s="221">
        <v>341.13</v>
      </c>
      <c r="E2321" s="324">
        <v>42978</v>
      </c>
      <c r="F2321" s="1">
        <v>3413471.97</v>
      </c>
      <c r="G2321" s="18">
        <v>4.24E-2</v>
      </c>
      <c r="H2321" s="298">
        <v>12060.93</v>
      </c>
      <c r="I2321" s="10">
        <v>3413471.97</v>
      </c>
      <c r="J2321" s="11">
        <f t="shared" si="1053"/>
        <v>4.24E-2</v>
      </c>
      <c r="K2321" s="30">
        <f t="shared" si="1054"/>
        <v>12060.934294000001</v>
      </c>
      <c r="L2321" s="29">
        <f t="shared" si="1055"/>
        <v>4.2940000003000023E-3</v>
      </c>
      <c r="M2321" s="10">
        <f t="shared" si="1056"/>
        <v>3413471.97</v>
      </c>
      <c r="N2321" s="5">
        <f>VLOOKUP(CONCATENATE(A2321,"-6"),'Restated Depr'!$B$6:$G$7674,6,0)</f>
        <v>6.88E-2</v>
      </c>
      <c r="O2321" s="29">
        <f t="shared" si="1057"/>
        <v>19570.572628000002</v>
      </c>
      <c r="P2321" s="29">
        <f t="shared" si="1058"/>
        <v>7509.6383340000011</v>
      </c>
      <c r="Q2321" t="s">
        <v>7819</v>
      </c>
    </row>
    <row r="2322" spans="1:18" hidden="1">
      <c r="A2322" t="s">
        <v>176</v>
      </c>
      <c r="B2322" t="s">
        <v>2724</v>
      </c>
      <c r="C2322" s="224" t="s">
        <v>7842</v>
      </c>
      <c r="D2322" s="221">
        <v>341.13</v>
      </c>
      <c r="E2322" s="324">
        <v>43008</v>
      </c>
      <c r="F2322" s="1">
        <v>3413471.97</v>
      </c>
      <c r="G2322" s="18">
        <v>4.24E-2</v>
      </c>
      <c r="H2322" s="298">
        <v>12060.93</v>
      </c>
      <c r="I2322" s="10">
        <v>3413471.97</v>
      </c>
      <c r="J2322" s="11">
        <f t="shared" si="1053"/>
        <v>4.24E-2</v>
      </c>
      <c r="K2322" s="30">
        <f t="shared" si="1054"/>
        <v>12060.934294000001</v>
      </c>
      <c r="L2322" s="29">
        <f t="shared" si="1055"/>
        <v>4.2940000003000023E-3</v>
      </c>
      <c r="M2322" s="10">
        <f t="shared" si="1056"/>
        <v>3413471.97</v>
      </c>
      <c r="N2322" s="5">
        <f>VLOOKUP(CONCATENATE(A2322,"-6"),'Restated Depr'!$B$6:$G$7674,6,0)</f>
        <v>6.88E-2</v>
      </c>
      <c r="O2322" s="29">
        <f t="shared" si="1057"/>
        <v>19570.572628000002</v>
      </c>
      <c r="P2322" s="29">
        <f t="shared" si="1058"/>
        <v>7509.6383340000011</v>
      </c>
      <c r="Q2322" t="s">
        <v>7819</v>
      </c>
    </row>
    <row r="2323" spans="1:18" hidden="1">
      <c r="A2323" t="s">
        <v>176</v>
      </c>
      <c r="B2323" t="s">
        <v>2725</v>
      </c>
      <c r="C2323" s="224" t="s">
        <v>7842</v>
      </c>
      <c r="D2323" s="221">
        <v>341.13</v>
      </c>
      <c r="E2323" s="324">
        <v>43039</v>
      </c>
      <c r="F2323" s="1">
        <v>3413471.97</v>
      </c>
      <c r="G2323" s="18">
        <v>4.24E-2</v>
      </c>
      <c r="H2323" s="298">
        <v>12060.93</v>
      </c>
      <c r="I2323" s="10">
        <v>3413471.97</v>
      </c>
      <c r="J2323" s="11">
        <f t="shared" si="1053"/>
        <v>4.24E-2</v>
      </c>
      <c r="K2323" s="30">
        <f t="shared" si="1054"/>
        <v>12060.934294000001</v>
      </c>
      <c r="L2323" s="29">
        <f t="shared" si="1055"/>
        <v>4.2940000003000023E-3</v>
      </c>
      <c r="M2323" s="10">
        <f t="shared" si="1056"/>
        <v>3413471.97</v>
      </c>
      <c r="N2323" s="5">
        <f>VLOOKUP(CONCATENATE(A2323,"-6"),'Restated Depr'!$B$6:$G$7674,6,0)</f>
        <v>6.88E-2</v>
      </c>
      <c r="O2323" s="29">
        <f t="shared" si="1057"/>
        <v>19570.572628000002</v>
      </c>
      <c r="P2323" s="29">
        <f t="shared" si="1058"/>
        <v>7509.6383340000011</v>
      </c>
      <c r="Q2323" t="s">
        <v>7819</v>
      </c>
    </row>
    <row r="2324" spans="1:18" hidden="1">
      <c r="A2324" t="s">
        <v>176</v>
      </c>
      <c r="B2324" t="s">
        <v>2726</v>
      </c>
      <c r="C2324" s="224" t="s">
        <v>7842</v>
      </c>
      <c r="D2324" s="221">
        <v>341.13</v>
      </c>
      <c r="E2324" s="324">
        <v>43069</v>
      </c>
      <c r="F2324" s="1">
        <v>3413471.97</v>
      </c>
      <c r="G2324" s="18">
        <v>4.24E-2</v>
      </c>
      <c r="H2324" s="298">
        <v>12060.93</v>
      </c>
      <c r="I2324" s="10">
        <v>3413471.97</v>
      </c>
      <c r="J2324" s="11">
        <f t="shared" si="1053"/>
        <v>4.24E-2</v>
      </c>
      <c r="K2324" s="30">
        <f t="shared" si="1054"/>
        <v>12060.934294000001</v>
      </c>
      <c r="L2324" s="29">
        <f t="shared" si="1055"/>
        <v>4.2940000003000023E-3</v>
      </c>
      <c r="M2324" s="10">
        <f t="shared" si="1056"/>
        <v>3413471.97</v>
      </c>
      <c r="N2324" s="5">
        <f>VLOOKUP(CONCATENATE(A2324,"-6"),'Restated Depr'!$B$6:$G$7674,6,0)</f>
        <v>6.88E-2</v>
      </c>
      <c r="O2324" s="29">
        <f t="shared" si="1057"/>
        <v>19570.572628000002</v>
      </c>
      <c r="P2324" s="29">
        <f t="shared" si="1058"/>
        <v>7509.6383340000011</v>
      </c>
      <c r="Q2324" t="s">
        <v>7819</v>
      </c>
    </row>
    <row r="2325" spans="1:18" hidden="1">
      <c r="A2325" t="s">
        <v>176</v>
      </c>
      <c r="B2325" t="s">
        <v>2727</v>
      </c>
      <c r="C2325" s="224" t="s">
        <v>7842</v>
      </c>
      <c r="D2325" s="221">
        <v>341.13</v>
      </c>
      <c r="E2325" s="324">
        <v>43100</v>
      </c>
      <c r="F2325" s="1">
        <v>3413471.97</v>
      </c>
      <c r="G2325" s="18">
        <v>5.3400000000000003E-2</v>
      </c>
      <c r="H2325" s="298">
        <v>15189.949999999999</v>
      </c>
      <c r="I2325" s="10">
        <v>3413471.97</v>
      </c>
      <c r="J2325" s="11">
        <f t="shared" si="1053"/>
        <v>5.3400000000000003E-2</v>
      </c>
      <c r="K2325" s="30">
        <f t="shared" si="1054"/>
        <v>15189.950266500002</v>
      </c>
      <c r="L2325" s="29">
        <f t="shared" si="1055"/>
        <v>2.6650000290828757E-4</v>
      </c>
      <c r="M2325" s="10">
        <f t="shared" si="1056"/>
        <v>3413471.97</v>
      </c>
      <c r="N2325" s="5">
        <f>VLOOKUP(CONCATENATE(A2325,"-6"),'Restated Depr'!$B$6:$G$7674,6,0)</f>
        <v>6.88E-2</v>
      </c>
      <c r="O2325" s="29">
        <f t="shared" si="1057"/>
        <v>19570.572628000002</v>
      </c>
      <c r="P2325" s="29">
        <f t="shared" si="1058"/>
        <v>4380.6223614999999</v>
      </c>
      <c r="Q2325" t="s">
        <v>7819</v>
      </c>
    </row>
    <row r="2326" spans="1:18" hidden="1">
      <c r="A2326" t="s">
        <v>176</v>
      </c>
      <c r="B2326" t="s">
        <v>2728</v>
      </c>
      <c r="C2326" s="224" t="s">
        <v>7842</v>
      </c>
      <c r="D2326" s="221">
        <v>341.13</v>
      </c>
      <c r="E2326" s="324">
        <v>43131</v>
      </c>
      <c r="F2326" s="1">
        <v>3413471.97</v>
      </c>
      <c r="G2326" s="5">
        <v>6.88E-2</v>
      </c>
      <c r="H2326" s="298">
        <v>19570.570000000003</v>
      </c>
      <c r="I2326" s="10">
        <v>3413471.97</v>
      </c>
      <c r="J2326" s="11">
        <f t="shared" si="1053"/>
        <v>6.88E-2</v>
      </c>
      <c r="K2326" s="30">
        <f t="shared" si="1054"/>
        <v>19570.572628000002</v>
      </c>
      <c r="L2326" s="29">
        <f t="shared" si="1055"/>
        <v>2.6279999983671587E-3</v>
      </c>
      <c r="M2326" s="10">
        <f t="shared" si="1056"/>
        <v>3413471.97</v>
      </c>
      <c r="N2326" s="5">
        <f>VLOOKUP(CONCATENATE(A2326,"-6"),'Restated Depr'!$B$6:$G$7674,6,0)</f>
        <v>6.88E-2</v>
      </c>
      <c r="O2326" s="29">
        <f t="shared" si="1057"/>
        <v>19570.572628000002</v>
      </c>
      <c r="P2326" s="29">
        <f t="shared" si="1058"/>
        <v>0</v>
      </c>
      <c r="Q2326" t="s">
        <v>7819</v>
      </c>
    </row>
    <row r="2327" spans="1:18" hidden="1">
      <c r="A2327" t="s">
        <v>176</v>
      </c>
      <c r="B2327" t="s">
        <v>2729</v>
      </c>
      <c r="C2327" s="224" t="s">
        <v>7842</v>
      </c>
      <c r="D2327" s="221">
        <v>341.13</v>
      </c>
      <c r="E2327" s="324">
        <v>43159</v>
      </c>
      <c r="F2327" s="1">
        <v>3413471.97</v>
      </c>
      <c r="G2327" s="5">
        <v>6.88E-2</v>
      </c>
      <c r="H2327" s="298">
        <v>19570.570000000003</v>
      </c>
      <c r="I2327" s="10">
        <v>3413471.97</v>
      </c>
      <c r="J2327" s="11">
        <f t="shared" si="1053"/>
        <v>6.88E-2</v>
      </c>
      <c r="K2327" s="30">
        <f t="shared" si="1054"/>
        <v>19570.572628000002</v>
      </c>
      <c r="L2327" s="29">
        <f t="shared" si="1055"/>
        <v>2.6279999983671587E-3</v>
      </c>
      <c r="M2327" s="10">
        <f t="shared" si="1056"/>
        <v>3413471.97</v>
      </c>
      <c r="N2327" s="5">
        <f>VLOOKUP(CONCATENATE(A2327,"-6"),'Restated Depr'!$B$6:$G$7674,6,0)</f>
        <v>6.88E-2</v>
      </c>
      <c r="O2327" s="29">
        <f t="shared" si="1057"/>
        <v>19570.572628000002</v>
      </c>
      <c r="P2327" s="29">
        <f t="shared" si="1058"/>
        <v>0</v>
      </c>
      <c r="Q2327" t="s">
        <v>7819</v>
      </c>
    </row>
    <row r="2328" spans="1:18" hidden="1">
      <c r="A2328" t="s">
        <v>176</v>
      </c>
      <c r="B2328" t="s">
        <v>2730</v>
      </c>
      <c r="C2328" s="224" t="s">
        <v>7842</v>
      </c>
      <c r="D2328" s="221">
        <v>341.13</v>
      </c>
      <c r="E2328" s="324">
        <v>43190</v>
      </c>
      <c r="F2328" s="1">
        <v>3413471.97</v>
      </c>
      <c r="G2328" s="5">
        <v>6.88E-2</v>
      </c>
      <c r="H2328" s="298">
        <v>19570.570000000003</v>
      </c>
      <c r="I2328" s="10">
        <v>3413471.97</v>
      </c>
      <c r="J2328" s="11">
        <f t="shared" si="1053"/>
        <v>6.88E-2</v>
      </c>
      <c r="K2328" s="30">
        <f t="shared" si="1054"/>
        <v>19570.572628000002</v>
      </c>
      <c r="L2328" s="29">
        <f t="shared" si="1055"/>
        <v>2.6279999983671587E-3</v>
      </c>
      <c r="M2328" s="10">
        <f t="shared" si="1056"/>
        <v>3413471.97</v>
      </c>
      <c r="N2328" s="5">
        <f>VLOOKUP(CONCATENATE(A2328,"-6"),'Restated Depr'!$B$6:$G$7674,6,0)</f>
        <v>6.88E-2</v>
      </c>
      <c r="O2328" s="29">
        <f t="shared" si="1057"/>
        <v>19570.572628000002</v>
      </c>
      <c r="P2328" s="29">
        <f t="shared" si="1058"/>
        <v>0</v>
      </c>
      <c r="Q2328" t="s">
        <v>7819</v>
      </c>
    </row>
    <row r="2329" spans="1:18" hidden="1">
      <c r="A2329" t="s">
        <v>176</v>
      </c>
      <c r="B2329" t="s">
        <v>2731</v>
      </c>
      <c r="C2329" s="224" t="s">
        <v>7842</v>
      </c>
      <c r="D2329" s="221">
        <v>341.13</v>
      </c>
      <c r="E2329" s="324">
        <v>43220</v>
      </c>
      <c r="F2329" s="1">
        <v>3413471.97</v>
      </c>
      <c r="G2329" s="5">
        <v>6.88E-2</v>
      </c>
      <c r="H2329" s="298">
        <v>19570.570000000003</v>
      </c>
      <c r="I2329" s="10">
        <v>3413471.97</v>
      </c>
      <c r="J2329" s="11">
        <f t="shared" si="1053"/>
        <v>6.88E-2</v>
      </c>
      <c r="K2329" s="30">
        <f t="shared" si="1054"/>
        <v>19570.572628000002</v>
      </c>
      <c r="L2329" s="29">
        <f t="shared" si="1055"/>
        <v>2.6279999983671587E-3</v>
      </c>
      <c r="M2329" s="10">
        <f t="shared" si="1056"/>
        <v>3413471.97</v>
      </c>
      <c r="N2329" s="5">
        <f>VLOOKUP(CONCATENATE(A2329,"-6"),'Restated Depr'!$B$6:$G$7674,6,0)</f>
        <v>6.88E-2</v>
      </c>
      <c r="O2329" s="29">
        <f t="shared" si="1057"/>
        <v>19570.572628000002</v>
      </c>
      <c r="P2329" s="29">
        <f t="shared" si="1058"/>
        <v>0</v>
      </c>
      <c r="Q2329" t="s">
        <v>7819</v>
      </c>
    </row>
    <row r="2330" spans="1:18" hidden="1">
      <c r="A2330" t="s">
        <v>176</v>
      </c>
      <c r="B2330" t="s">
        <v>2732</v>
      </c>
      <c r="C2330" s="224" t="s">
        <v>7842</v>
      </c>
      <c r="D2330" s="221">
        <v>341.13</v>
      </c>
      <c r="E2330" s="324">
        <v>43251</v>
      </c>
      <c r="F2330" s="1">
        <v>3413471.97</v>
      </c>
      <c r="G2330" s="5">
        <v>6.88E-2</v>
      </c>
      <c r="H2330" s="298">
        <v>19570.570000000003</v>
      </c>
      <c r="I2330" s="10">
        <v>3413471.97</v>
      </c>
      <c r="J2330" s="11">
        <f t="shared" si="1053"/>
        <v>6.88E-2</v>
      </c>
      <c r="K2330" s="30">
        <f t="shared" si="1054"/>
        <v>19570.572628000002</v>
      </c>
      <c r="L2330" s="29">
        <f t="shared" si="1055"/>
        <v>2.6279999983671587E-3</v>
      </c>
      <c r="M2330" s="10">
        <f t="shared" si="1056"/>
        <v>3413471.97</v>
      </c>
      <c r="N2330" s="5">
        <f>VLOOKUP(CONCATENATE(A2330,"-6"),'Restated Depr'!$B$6:$G$7674,6,0)</f>
        <v>6.88E-2</v>
      </c>
      <c r="O2330" s="29">
        <f t="shared" si="1057"/>
        <v>19570.572628000002</v>
      </c>
      <c r="P2330" s="29">
        <f t="shared" si="1058"/>
        <v>0</v>
      </c>
      <c r="Q2330" t="s">
        <v>7819</v>
      </c>
    </row>
    <row r="2331" spans="1:18" hidden="1">
      <c r="A2331" t="s">
        <v>176</v>
      </c>
      <c r="B2331" t="s">
        <v>2733</v>
      </c>
      <c r="C2331" s="224" t="s">
        <v>7842</v>
      </c>
      <c r="D2331" s="221">
        <v>341.13</v>
      </c>
      <c r="E2331" s="324">
        <v>43281</v>
      </c>
      <c r="F2331" s="1">
        <v>3413471.97</v>
      </c>
      <c r="G2331" s="5">
        <v>6.88E-2</v>
      </c>
      <c r="H2331" s="298">
        <v>19570.570000000003</v>
      </c>
      <c r="I2331" s="10">
        <v>3413471.97</v>
      </c>
      <c r="J2331" s="11">
        <f t="shared" si="1053"/>
        <v>6.88E-2</v>
      </c>
      <c r="K2331" s="30">
        <f t="shared" si="1054"/>
        <v>19570.572628000002</v>
      </c>
      <c r="L2331" s="29">
        <f t="shared" si="1055"/>
        <v>2.6279999983671587E-3</v>
      </c>
      <c r="M2331" s="10">
        <f t="shared" si="1056"/>
        <v>3413471.97</v>
      </c>
      <c r="N2331" s="5">
        <f>VLOOKUP(CONCATENATE(A2331,"-6"),'Restated Depr'!$B$6:$G$7674,6,0)</f>
        <v>6.88E-2</v>
      </c>
      <c r="O2331" s="29">
        <f t="shared" si="1057"/>
        <v>19570.572628000002</v>
      </c>
      <c r="P2331" s="29">
        <f t="shared" si="1058"/>
        <v>0</v>
      </c>
      <c r="Q2331" t="s">
        <v>7819</v>
      </c>
      <c r="R2331" s="5"/>
    </row>
    <row r="2332" spans="1:18" ht="15.75" hidden="1" thickBot="1">
      <c r="A2332" t="s">
        <v>176</v>
      </c>
      <c r="C2332" s="224" t="s">
        <v>642</v>
      </c>
      <c r="D2332" s="22"/>
      <c r="E2332" s="323" t="s">
        <v>606</v>
      </c>
      <c r="F2332" s="1"/>
      <c r="G2332" s="5"/>
      <c r="H2332" s="310">
        <f>SUM(H2320:H2331)</f>
        <v>192918.02000000005</v>
      </c>
      <c r="I2332" s="10"/>
      <c r="J2332" s="10"/>
      <c r="K2332" s="32">
        <f>SUM(K2320:K2331)</f>
        <v>192918.05750449997</v>
      </c>
      <c r="L2332" s="28">
        <f>SUM(L2320:L2331)</f>
        <v>3.7504499994611251E-2</v>
      </c>
      <c r="M2332" s="10"/>
      <c r="N2332" s="5"/>
      <c r="O2332" s="28">
        <f>SUM(O2320:O2331)</f>
        <v>234846.87153599996</v>
      </c>
      <c r="P2332" s="28">
        <f>SUM(P2320:P2331)</f>
        <v>41928.814031500006</v>
      </c>
    </row>
    <row r="2333" spans="1:18" hidden="1">
      <c r="A2333" s="17" t="s">
        <v>177</v>
      </c>
      <c r="B2333" s="17" t="s">
        <v>2734</v>
      </c>
      <c r="C2333" s="227" t="s">
        <v>7842</v>
      </c>
      <c r="D2333" s="222">
        <v>341.12</v>
      </c>
      <c r="E2333" s="329">
        <v>42947</v>
      </c>
      <c r="F2333" s="48">
        <v>31393616.66</v>
      </c>
      <c r="G2333" s="18">
        <v>4.24E-2</v>
      </c>
      <c r="H2333" s="299">
        <v>110600</v>
      </c>
      <c r="I2333" s="288">
        <v>31393616.66</v>
      </c>
      <c r="J2333" s="212">
        <f t="shared" ref="J2333:J2344" si="1059">G2333</f>
        <v>4.24E-2</v>
      </c>
      <c r="K2333" s="292">
        <f t="shared" ref="K2333:K2344" si="1060">I2333*J2333/12</f>
        <v>110924.11219866667</v>
      </c>
      <c r="L2333" s="293">
        <f t="shared" ref="L2333:L2344" si="1061">K2333-H2333</f>
        <v>324.11219866666943</v>
      </c>
      <c r="M2333" s="288">
        <f t="shared" ref="M2333:M2344" si="1062">I2333</f>
        <v>31393616.66</v>
      </c>
      <c r="N2333" s="18">
        <f>VLOOKUP(CONCATENATE(A2333,"-6"),'Restated Depr'!$B$6:$G$7674,6,0)</f>
        <v>4.3699999999999996E-2</v>
      </c>
      <c r="O2333" s="293">
        <f t="shared" ref="O2333:O2344" si="1063">M2333*N2333/12</f>
        <v>114325.08733683331</v>
      </c>
      <c r="P2333" s="293">
        <f t="shared" ref="P2333:P2344" si="1064">O2333-K2333</f>
        <v>3400.9751381666429</v>
      </c>
      <c r="Q2333" t="s">
        <v>7819</v>
      </c>
    </row>
    <row r="2334" spans="1:18" hidden="1">
      <c r="A2334" s="17" t="s">
        <v>177</v>
      </c>
      <c r="B2334" s="17" t="s">
        <v>2735</v>
      </c>
      <c r="C2334" s="227" t="s">
        <v>7842</v>
      </c>
      <c r="D2334" s="222">
        <v>341.12</v>
      </c>
      <c r="E2334" s="329">
        <v>42978</v>
      </c>
      <c r="F2334" s="35">
        <v>31393616.66</v>
      </c>
      <c r="G2334" s="18">
        <v>4.24E-2</v>
      </c>
      <c r="H2334" s="298">
        <v>110599</v>
      </c>
      <c r="I2334" s="51">
        <v>31393616.66</v>
      </c>
      <c r="J2334" s="212">
        <f t="shared" si="1059"/>
        <v>4.24E-2</v>
      </c>
      <c r="K2334" s="213">
        <f t="shared" si="1060"/>
        <v>110924.11219866667</v>
      </c>
      <c r="L2334" s="214">
        <f t="shared" si="1061"/>
        <v>325.11219866666943</v>
      </c>
      <c r="M2334" s="51">
        <f t="shared" si="1062"/>
        <v>31393616.66</v>
      </c>
      <c r="N2334" s="18">
        <f>VLOOKUP(CONCATENATE(A2334,"-6"),'Restated Depr'!$B$6:$G$7674,6,0)</f>
        <v>4.3699999999999996E-2</v>
      </c>
      <c r="O2334" s="214">
        <f t="shared" si="1063"/>
        <v>114325.08733683331</v>
      </c>
      <c r="P2334" s="214">
        <f t="shared" si="1064"/>
        <v>3400.9751381666429</v>
      </c>
      <c r="Q2334" t="s">
        <v>7819</v>
      </c>
    </row>
    <row r="2335" spans="1:18" hidden="1">
      <c r="A2335" s="17" t="s">
        <v>177</v>
      </c>
      <c r="B2335" s="17" t="s">
        <v>2736</v>
      </c>
      <c r="C2335" s="227" t="s">
        <v>7842</v>
      </c>
      <c r="D2335" s="222">
        <v>341.12</v>
      </c>
      <c r="E2335" s="329">
        <v>43008</v>
      </c>
      <c r="F2335" s="35">
        <v>31393616.66</v>
      </c>
      <c r="G2335" s="18">
        <v>4.24E-2</v>
      </c>
      <c r="H2335" s="298">
        <v>110599</v>
      </c>
      <c r="I2335" s="51">
        <v>31393616.66</v>
      </c>
      <c r="J2335" s="212">
        <f t="shared" si="1059"/>
        <v>4.24E-2</v>
      </c>
      <c r="K2335" s="213">
        <f t="shared" si="1060"/>
        <v>110924.11219866667</v>
      </c>
      <c r="L2335" s="214">
        <f t="shared" si="1061"/>
        <v>325.11219866666943</v>
      </c>
      <c r="M2335" s="51">
        <f t="shared" si="1062"/>
        <v>31393616.66</v>
      </c>
      <c r="N2335" s="18">
        <f>VLOOKUP(CONCATENATE(A2335,"-6"),'Restated Depr'!$B$6:$G$7674,6,0)</f>
        <v>4.3699999999999996E-2</v>
      </c>
      <c r="O2335" s="214">
        <f t="shared" si="1063"/>
        <v>114325.08733683331</v>
      </c>
      <c r="P2335" s="214">
        <f t="shared" si="1064"/>
        <v>3400.9751381666429</v>
      </c>
      <c r="Q2335" t="s">
        <v>7819</v>
      </c>
    </row>
    <row r="2336" spans="1:18" hidden="1">
      <c r="A2336" s="17" t="s">
        <v>177</v>
      </c>
      <c r="B2336" s="17" t="s">
        <v>2737</v>
      </c>
      <c r="C2336" s="227" t="s">
        <v>7842</v>
      </c>
      <c r="D2336" s="222">
        <v>341.12</v>
      </c>
      <c r="E2336" s="329">
        <v>43039</v>
      </c>
      <c r="F2336" s="35">
        <v>31393616.66</v>
      </c>
      <c r="G2336" s="18">
        <v>4.24E-2</v>
      </c>
      <c r="H2336" s="298">
        <v>110599</v>
      </c>
      <c r="I2336" s="51">
        <v>31393616.66</v>
      </c>
      <c r="J2336" s="212">
        <f t="shared" si="1059"/>
        <v>4.24E-2</v>
      </c>
      <c r="K2336" s="213">
        <f t="shared" si="1060"/>
        <v>110924.11219866667</v>
      </c>
      <c r="L2336" s="214">
        <f t="shared" si="1061"/>
        <v>325.11219866666943</v>
      </c>
      <c r="M2336" s="51">
        <f t="shared" si="1062"/>
        <v>31393616.66</v>
      </c>
      <c r="N2336" s="18">
        <f>VLOOKUP(CONCATENATE(A2336,"-6"),'Restated Depr'!$B$6:$G$7674,6,0)</f>
        <v>4.3699999999999996E-2</v>
      </c>
      <c r="O2336" s="214">
        <f t="shared" si="1063"/>
        <v>114325.08733683331</v>
      </c>
      <c r="P2336" s="214">
        <f t="shared" si="1064"/>
        <v>3400.9751381666429</v>
      </c>
      <c r="Q2336" t="s">
        <v>7819</v>
      </c>
    </row>
    <row r="2337" spans="1:18" hidden="1">
      <c r="A2337" s="17" t="s">
        <v>177</v>
      </c>
      <c r="B2337" s="17" t="s">
        <v>2738</v>
      </c>
      <c r="C2337" s="227" t="s">
        <v>7842</v>
      </c>
      <c r="D2337" s="222">
        <v>341.12</v>
      </c>
      <c r="E2337" s="329">
        <v>43069</v>
      </c>
      <c r="F2337" s="35">
        <v>31393616.66</v>
      </c>
      <c r="G2337" s="18">
        <v>4.24E-2</v>
      </c>
      <c r="H2337" s="298">
        <v>110598</v>
      </c>
      <c r="I2337" s="51">
        <v>31393616.66</v>
      </c>
      <c r="J2337" s="212">
        <f t="shared" si="1059"/>
        <v>4.24E-2</v>
      </c>
      <c r="K2337" s="213">
        <f t="shared" si="1060"/>
        <v>110924.11219866667</v>
      </c>
      <c r="L2337" s="214">
        <f t="shared" si="1061"/>
        <v>326.11219866666943</v>
      </c>
      <c r="M2337" s="51">
        <f t="shared" si="1062"/>
        <v>31393616.66</v>
      </c>
      <c r="N2337" s="18">
        <f>VLOOKUP(CONCATENATE(A2337,"-6"),'Restated Depr'!$B$6:$G$7674,6,0)</f>
        <v>4.3699999999999996E-2</v>
      </c>
      <c r="O2337" s="214">
        <f t="shared" si="1063"/>
        <v>114325.08733683331</v>
      </c>
      <c r="P2337" s="214">
        <f t="shared" si="1064"/>
        <v>3400.9751381666429</v>
      </c>
      <c r="Q2337" t="s">
        <v>7819</v>
      </c>
    </row>
    <row r="2338" spans="1:18" hidden="1">
      <c r="A2338" s="17" t="s">
        <v>177</v>
      </c>
      <c r="B2338" s="17" t="s">
        <v>2739</v>
      </c>
      <c r="C2338" s="227" t="s">
        <v>7842</v>
      </c>
      <c r="D2338" s="222">
        <v>341.12</v>
      </c>
      <c r="E2338" s="329">
        <v>43100</v>
      </c>
      <c r="F2338" s="35">
        <v>31393616.66</v>
      </c>
      <c r="G2338" s="18">
        <v>4.2900000000000001E-2</v>
      </c>
      <c r="H2338" s="298">
        <v>111906</v>
      </c>
      <c r="I2338" s="51">
        <v>31393616.66</v>
      </c>
      <c r="J2338" s="212">
        <f t="shared" si="1059"/>
        <v>4.2900000000000001E-2</v>
      </c>
      <c r="K2338" s="213">
        <f t="shared" si="1060"/>
        <v>112232.1795595</v>
      </c>
      <c r="L2338" s="214">
        <f t="shared" si="1061"/>
        <v>326.17955950000032</v>
      </c>
      <c r="M2338" s="51">
        <f t="shared" si="1062"/>
        <v>31393616.66</v>
      </c>
      <c r="N2338" s="18">
        <f>VLOOKUP(CONCATENATE(A2338,"-6"),'Restated Depr'!$B$6:$G$7674,6,0)</f>
        <v>4.3699999999999996E-2</v>
      </c>
      <c r="O2338" s="214">
        <f t="shared" si="1063"/>
        <v>114325.08733683331</v>
      </c>
      <c r="P2338" s="214">
        <f t="shared" si="1064"/>
        <v>2092.907777333312</v>
      </c>
      <c r="Q2338" t="s">
        <v>7819</v>
      </c>
    </row>
    <row r="2339" spans="1:18" hidden="1">
      <c r="A2339" s="17" t="s">
        <v>177</v>
      </c>
      <c r="B2339" s="17" t="s">
        <v>2740</v>
      </c>
      <c r="C2339" s="227" t="s">
        <v>7842</v>
      </c>
      <c r="D2339" s="222">
        <v>341.12</v>
      </c>
      <c r="E2339" s="329">
        <v>43131</v>
      </c>
      <c r="F2339" s="35">
        <v>31393616.66</v>
      </c>
      <c r="G2339" s="18">
        <v>4.3699999999999996E-2</v>
      </c>
      <c r="H2339" s="298">
        <v>113999</v>
      </c>
      <c r="I2339" s="51">
        <v>31393616.66</v>
      </c>
      <c r="J2339" s="212">
        <f t="shared" si="1059"/>
        <v>4.3699999999999996E-2</v>
      </c>
      <c r="K2339" s="213">
        <f t="shared" si="1060"/>
        <v>114325.08733683331</v>
      </c>
      <c r="L2339" s="214">
        <f t="shared" si="1061"/>
        <v>326.08733683331229</v>
      </c>
      <c r="M2339" s="51">
        <f t="shared" si="1062"/>
        <v>31393616.66</v>
      </c>
      <c r="N2339" s="18">
        <f>VLOOKUP(CONCATENATE(A2339,"-6"),'Restated Depr'!$B$6:$G$7674,6,0)</f>
        <v>4.3699999999999996E-2</v>
      </c>
      <c r="O2339" s="214">
        <f t="shared" si="1063"/>
        <v>114325.08733683331</v>
      </c>
      <c r="P2339" s="214">
        <f t="shared" si="1064"/>
        <v>0</v>
      </c>
      <c r="Q2339" t="s">
        <v>7819</v>
      </c>
    </row>
    <row r="2340" spans="1:18" hidden="1">
      <c r="A2340" s="17" t="s">
        <v>177</v>
      </c>
      <c r="B2340" s="17" t="s">
        <v>2741</v>
      </c>
      <c r="C2340" s="227" t="s">
        <v>7842</v>
      </c>
      <c r="D2340" s="222">
        <v>341.12</v>
      </c>
      <c r="E2340" s="329">
        <v>43159</v>
      </c>
      <c r="F2340" s="35">
        <v>31393616.66</v>
      </c>
      <c r="G2340" s="18">
        <v>4.3699999999999996E-2</v>
      </c>
      <c r="H2340" s="298">
        <v>113998</v>
      </c>
      <c r="I2340" s="51">
        <v>31393616.66</v>
      </c>
      <c r="J2340" s="212">
        <f t="shared" si="1059"/>
        <v>4.3699999999999996E-2</v>
      </c>
      <c r="K2340" s="213">
        <f t="shared" si="1060"/>
        <v>114325.08733683331</v>
      </c>
      <c r="L2340" s="214">
        <f t="shared" si="1061"/>
        <v>327.08733683331229</v>
      </c>
      <c r="M2340" s="51">
        <f t="shared" si="1062"/>
        <v>31393616.66</v>
      </c>
      <c r="N2340" s="18">
        <f>VLOOKUP(CONCATENATE(A2340,"-6"),'Restated Depr'!$B$6:$G$7674,6,0)</f>
        <v>4.3699999999999996E-2</v>
      </c>
      <c r="O2340" s="214">
        <f t="shared" si="1063"/>
        <v>114325.08733683331</v>
      </c>
      <c r="P2340" s="214">
        <f t="shared" si="1064"/>
        <v>0</v>
      </c>
      <c r="Q2340" t="s">
        <v>7819</v>
      </c>
    </row>
    <row r="2341" spans="1:18" hidden="1">
      <c r="A2341" s="17" t="s">
        <v>177</v>
      </c>
      <c r="B2341" s="17" t="s">
        <v>2742</v>
      </c>
      <c r="C2341" s="227" t="s">
        <v>7842</v>
      </c>
      <c r="D2341" s="222">
        <v>341.12</v>
      </c>
      <c r="E2341" s="329">
        <v>43190</v>
      </c>
      <c r="F2341" s="35">
        <v>31393616.66</v>
      </c>
      <c r="G2341" s="18">
        <v>4.3699999999999996E-2</v>
      </c>
      <c r="H2341" s="298">
        <v>113998</v>
      </c>
      <c r="I2341" s="51">
        <v>31393616.66</v>
      </c>
      <c r="J2341" s="212">
        <f t="shared" si="1059"/>
        <v>4.3699999999999996E-2</v>
      </c>
      <c r="K2341" s="213">
        <f t="shared" si="1060"/>
        <v>114325.08733683331</v>
      </c>
      <c r="L2341" s="214">
        <f t="shared" si="1061"/>
        <v>327.08733683331229</v>
      </c>
      <c r="M2341" s="51">
        <f t="shared" si="1062"/>
        <v>31393616.66</v>
      </c>
      <c r="N2341" s="18">
        <f>VLOOKUP(CONCATENATE(A2341,"-6"),'Restated Depr'!$B$6:$G$7674,6,0)</f>
        <v>4.3699999999999996E-2</v>
      </c>
      <c r="O2341" s="214">
        <f t="shared" si="1063"/>
        <v>114325.08733683331</v>
      </c>
      <c r="P2341" s="214">
        <f t="shared" si="1064"/>
        <v>0</v>
      </c>
      <c r="Q2341" t="s">
        <v>7819</v>
      </c>
    </row>
    <row r="2342" spans="1:18" hidden="1">
      <c r="A2342" s="17" t="s">
        <v>177</v>
      </c>
      <c r="B2342" s="17" t="s">
        <v>2743</v>
      </c>
      <c r="C2342" s="227" t="s">
        <v>7842</v>
      </c>
      <c r="D2342" s="222">
        <v>341.12</v>
      </c>
      <c r="E2342" s="329">
        <v>43220</v>
      </c>
      <c r="F2342" s="35">
        <v>31393616.66</v>
      </c>
      <c r="G2342" s="18">
        <v>4.3699999999999996E-2</v>
      </c>
      <c r="H2342" s="298">
        <v>113998</v>
      </c>
      <c r="I2342" s="51">
        <v>31393616.66</v>
      </c>
      <c r="J2342" s="212">
        <f t="shared" si="1059"/>
        <v>4.3699999999999996E-2</v>
      </c>
      <c r="K2342" s="213">
        <f t="shared" si="1060"/>
        <v>114325.08733683331</v>
      </c>
      <c r="L2342" s="214">
        <f t="shared" si="1061"/>
        <v>327.08733683331229</v>
      </c>
      <c r="M2342" s="51">
        <f t="shared" si="1062"/>
        <v>31393616.66</v>
      </c>
      <c r="N2342" s="18">
        <f>VLOOKUP(CONCATENATE(A2342,"-6"),'Restated Depr'!$B$6:$G$7674,6,0)</f>
        <v>4.3699999999999996E-2</v>
      </c>
      <c r="O2342" s="214">
        <f t="shared" si="1063"/>
        <v>114325.08733683331</v>
      </c>
      <c r="P2342" s="214">
        <f t="shared" si="1064"/>
        <v>0</v>
      </c>
      <c r="Q2342" t="s">
        <v>7819</v>
      </c>
    </row>
    <row r="2343" spans="1:18" hidden="1">
      <c r="A2343" s="17" t="s">
        <v>177</v>
      </c>
      <c r="B2343" s="17" t="s">
        <v>2744</v>
      </c>
      <c r="C2343" s="227" t="s">
        <v>7842</v>
      </c>
      <c r="D2343" s="222">
        <v>341.12</v>
      </c>
      <c r="E2343" s="329">
        <v>43251</v>
      </c>
      <c r="F2343" s="35">
        <v>31393616.66</v>
      </c>
      <c r="G2343" s="18">
        <v>4.3699999999999996E-2</v>
      </c>
      <c r="H2343" s="298">
        <v>113997</v>
      </c>
      <c r="I2343" s="51">
        <v>31393616.66</v>
      </c>
      <c r="J2343" s="212">
        <f t="shared" si="1059"/>
        <v>4.3699999999999996E-2</v>
      </c>
      <c r="K2343" s="213">
        <f t="shared" si="1060"/>
        <v>114325.08733683331</v>
      </c>
      <c r="L2343" s="214">
        <f t="shared" si="1061"/>
        <v>328.08733683331229</v>
      </c>
      <c r="M2343" s="51">
        <f t="shared" si="1062"/>
        <v>31393616.66</v>
      </c>
      <c r="N2343" s="18">
        <f>VLOOKUP(CONCATENATE(A2343,"-6"),'Restated Depr'!$B$6:$G$7674,6,0)</f>
        <v>4.3699999999999996E-2</v>
      </c>
      <c r="O2343" s="214">
        <f t="shared" si="1063"/>
        <v>114325.08733683331</v>
      </c>
      <c r="P2343" s="214">
        <f t="shared" si="1064"/>
        <v>0</v>
      </c>
      <c r="Q2343" t="s">
        <v>7819</v>
      </c>
    </row>
    <row r="2344" spans="1:18" hidden="1">
      <c r="A2344" s="17" t="s">
        <v>177</v>
      </c>
      <c r="B2344" s="17" t="s">
        <v>2745</v>
      </c>
      <c r="C2344" s="227" t="s">
        <v>7842</v>
      </c>
      <c r="D2344" s="222">
        <v>341.12</v>
      </c>
      <c r="E2344" s="329">
        <v>43281</v>
      </c>
      <c r="F2344" s="35">
        <v>31393616.66</v>
      </c>
      <c r="G2344" s="18">
        <v>4.3699999999999996E-2</v>
      </c>
      <c r="H2344" s="298">
        <v>113997</v>
      </c>
      <c r="I2344" s="51">
        <v>31393616.66</v>
      </c>
      <c r="J2344" s="212">
        <f t="shared" si="1059"/>
        <v>4.3699999999999996E-2</v>
      </c>
      <c r="K2344" s="213">
        <f t="shared" si="1060"/>
        <v>114325.08733683331</v>
      </c>
      <c r="L2344" s="214">
        <f t="shared" si="1061"/>
        <v>328.08733683331229</v>
      </c>
      <c r="M2344" s="51">
        <f t="shared" si="1062"/>
        <v>31393616.66</v>
      </c>
      <c r="N2344" s="18">
        <f>VLOOKUP(CONCATENATE(A2344,"-6"),'Restated Depr'!$B$6:$G$7674,6,0)</f>
        <v>4.3699999999999996E-2</v>
      </c>
      <c r="O2344" s="214">
        <f t="shared" si="1063"/>
        <v>114325.08733683331</v>
      </c>
      <c r="P2344" s="214">
        <f t="shared" si="1064"/>
        <v>0</v>
      </c>
      <c r="Q2344" t="s">
        <v>7819</v>
      </c>
      <c r="R2344" s="5"/>
    </row>
    <row r="2345" spans="1:18" ht="15.75" hidden="1" thickBot="1">
      <c r="A2345" t="s">
        <v>177</v>
      </c>
      <c r="C2345" s="224" t="s">
        <v>642</v>
      </c>
      <c r="D2345" s="22"/>
      <c r="E2345" s="323" t="s">
        <v>606</v>
      </c>
      <c r="F2345" s="1"/>
      <c r="G2345" s="5"/>
      <c r="H2345" s="310">
        <f>SUM(H2333:H2344)</f>
        <v>1348888</v>
      </c>
      <c r="I2345" s="10"/>
      <c r="J2345" s="10"/>
      <c r="K2345" s="32">
        <f>SUM(K2333:K2344)</f>
        <v>1352803.2645738334</v>
      </c>
      <c r="L2345" s="28">
        <f>SUM(L2333:L2344)</f>
        <v>3915.2645738332212</v>
      </c>
      <c r="M2345" s="10"/>
      <c r="N2345" s="5"/>
      <c r="O2345" s="28">
        <f>SUM(O2333:O2344)</f>
        <v>1371901.048042</v>
      </c>
      <c r="P2345" s="28">
        <f>SUM(P2333:P2344)</f>
        <v>19097.783468166526</v>
      </c>
    </row>
    <row r="2346" spans="1:18" hidden="1">
      <c r="A2346" t="s">
        <v>178</v>
      </c>
      <c r="B2346" t="s">
        <v>2746</v>
      </c>
      <c r="C2346" s="224" t="s">
        <v>7842</v>
      </c>
      <c r="D2346" s="221">
        <v>341.14</v>
      </c>
      <c r="E2346" s="324">
        <v>42947</v>
      </c>
      <c r="F2346" s="9">
        <v>11884554.949999999</v>
      </c>
      <c r="G2346" s="18">
        <v>4.2800000000000005E-2</v>
      </c>
      <c r="H2346" s="299">
        <v>42388.249999999993</v>
      </c>
      <c r="I2346" s="15">
        <v>11884554.949999999</v>
      </c>
      <c r="J2346" s="11">
        <f t="shared" ref="J2346:J2357" si="1065">G2346</f>
        <v>4.2800000000000005E-2</v>
      </c>
      <c r="K2346" s="31">
        <f t="shared" ref="K2346:K2357" si="1066">I2346*J2346/12</f>
        <v>42388.245988333336</v>
      </c>
      <c r="L2346" s="289">
        <f t="shared" ref="L2346:L2357" si="1067">K2346-H2346</f>
        <v>-4.0116666568792425E-3</v>
      </c>
      <c r="M2346" s="15">
        <f t="shared" ref="M2346:M2357" si="1068">I2346</f>
        <v>11884554.949999999</v>
      </c>
      <c r="N2346" s="5">
        <f>VLOOKUP(CONCATENATE(A2346,"-6"),'Restated Depr'!$B$6:$G$7674,6,0)</f>
        <v>5.7000000000000002E-2</v>
      </c>
      <c r="O2346" s="289">
        <f t="shared" ref="O2346:O2357" si="1069">M2346*N2346/12</f>
        <v>56451.636012499999</v>
      </c>
      <c r="P2346" s="289">
        <f t="shared" ref="P2346:P2357" si="1070">O2346-K2346</f>
        <v>14063.390024166663</v>
      </c>
      <c r="Q2346" t="s">
        <v>7819</v>
      </c>
    </row>
    <row r="2347" spans="1:18" hidden="1">
      <c r="A2347" t="s">
        <v>178</v>
      </c>
      <c r="B2347" t="s">
        <v>2747</v>
      </c>
      <c r="C2347" s="224" t="s">
        <v>7842</v>
      </c>
      <c r="D2347" s="221">
        <v>341.14</v>
      </c>
      <c r="E2347" s="324">
        <v>42978</v>
      </c>
      <c r="F2347" s="1">
        <v>11884554.949999999</v>
      </c>
      <c r="G2347" s="18">
        <v>4.2800000000000005E-2</v>
      </c>
      <c r="H2347" s="298">
        <v>42388.249999999993</v>
      </c>
      <c r="I2347" s="10">
        <v>11884554.949999999</v>
      </c>
      <c r="J2347" s="11">
        <f t="shared" si="1065"/>
        <v>4.2800000000000005E-2</v>
      </c>
      <c r="K2347" s="30">
        <f t="shared" si="1066"/>
        <v>42388.245988333336</v>
      </c>
      <c r="L2347" s="29">
        <f t="shared" si="1067"/>
        <v>-4.0116666568792425E-3</v>
      </c>
      <c r="M2347" s="10">
        <f t="shared" si="1068"/>
        <v>11884554.949999999</v>
      </c>
      <c r="N2347" s="5">
        <f>VLOOKUP(CONCATENATE(A2347,"-6"),'Restated Depr'!$B$6:$G$7674,6,0)</f>
        <v>5.7000000000000002E-2</v>
      </c>
      <c r="O2347" s="29">
        <f t="shared" si="1069"/>
        <v>56451.636012499999</v>
      </c>
      <c r="P2347" s="29">
        <f t="shared" si="1070"/>
        <v>14063.390024166663</v>
      </c>
      <c r="Q2347" t="s">
        <v>7819</v>
      </c>
    </row>
    <row r="2348" spans="1:18" hidden="1">
      <c r="A2348" t="s">
        <v>178</v>
      </c>
      <c r="B2348" t="s">
        <v>2748</v>
      </c>
      <c r="C2348" s="224" t="s">
        <v>7842</v>
      </c>
      <c r="D2348" s="221">
        <v>341.14</v>
      </c>
      <c r="E2348" s="324">
        <v>43008</v>
      </c>
      <c r="F2348" s="1">
        <v>11884554.949999999</v>
      </c>
      <c r="G2348" s="18">
        <v>4.2800000000000005E-2</v>
      </c>
      <c r="H2348" s="298">
        <v>42388.249999999993</v>
      </c>
      <c r="I2348" s="10">
        <v>11884554.949999999</v>
      </c>
      <c r="J2348" s="11">
        <f t="shared" si="1065"/>
        <v>4.2800000000000005E-2</v>
      </c>
      <c r="K2348" s="30">
        <f t="shared" si="1066"/>
        <v>42388.245988333336</v>
      </c>
      <c r="L2348" s="29">
        <f t="shared" si="1067"/>
        <v>-4.0116666568792425E-3</v>
      </c>
      <c r="M2348" s="10">
        <f t="shared" si="1068"/>
        <v>11884554.949999999</v>
      </c>
      <c r="N2348" s="5">
        <f>VLOOKUP(CONCATENATE(A2348,"-6"),'Restated Depr'!$B$6:$G$7674,6,0)</f>
        <v>5.7000000000000002E-2</v>
      </c>
      <c r="O2348" s="29">
        <f t="shared" si="1069"/>
        <v>56451.636012499999</v>
      </c>
      <c r="P2348" s="29">
        <f t="shared" si="1070"/>
        <v>14063.390024166663</v>
      </c>
      <c r="Q2348" t="s">
        <v>7819</v>
      </c>
    </row>
    <row r="2349" spans="1:18" hidden="1">
      <c r="A2349" t="s">
        <v>178</v>
      </c>
      <c r="B2349" t="s">
        <v>2749</v>
      </c>
      <c r="C2349" s="224" t="s">
        <v>7842</v>
      </c>
      <c r="D2349" s="221">
        <v>341.14</v>
      </c>
      <c r="E2349" s="324">
        <v>43039</v>
      </c>
      <c r="F2349" s="1">
        <v>11884554.949999999</v>
      </c>
      <c r="G2349" s="18">
        <v>4.2800000000000005E-2</v>
      </c>
      <c r="H2349" s="298">
        <v>42388.249999999993</v>
      </c>
      <c r="I2349" s="10">
        <v>11884554.949999999</v>
      </c>
      <c r="J2349" s="11">
        <f t="shared" si="1065"/>
        <v>4.2800000000000005E-2</v>
      </c>
      <c r="K2349" s="30">
        <f t="shared" si="1066"/>
        <v>42388.245988333336</v>
      </c>
      <c r="L2349" s="29">
        <f t="shared" si="1067"/>
        <v>-4.0116666568792425E-3</v>
      </c>
      <c r="M2349" s="10">
        <f t="shared" si="1068"/>
        <v>11884554.949999999</v>
      </c>
      <c r="N2349" s="5">
        <f>VLOOKUP(CONCATENATE(A2349,"-6"),'Restated Depr'!$B$6:$G$7674,6,0)</f>
        <v>5.7000000000000002E-2</v>
      </c>
      <c r="O2349" s="29">
        <f t="shared" si="1069"/>
        <v>56451.636012499999</v>
      </c>
      <c r="P2349" s="29">
        <f t="shared" si="1070"/>
        <v>14063.390024166663</v>
      </c>
      <c r="Q2349" t="s">
        <v>7819</v>
      </c>
    </row>
    <row r="2350" spans="1:18" hidden="1">
      <c r="A2350" t="s">
        <v>178</v>
      </c>
      <c r="B2350" t="s">
        <v>2750</v>
      </c>
      <c r="C2350" s="224" t="s">
        <v>7842</v>
      </c>
      <c r="D2350" s="221">
        <v>341.14</v>
      </c>
      <c r="E2350" s="324">
        <v>43069</v>
      </c>
      <c r="F2350" s="1">
        <v>11884554.949999999</v>
      </c>
      <c r="G2350" s="18">
        <v>4.2800000000000005E-2</v>
      </c>
      <c r="H2350" s="298">
        <v>42388.249999999993</v>
      </c>
      <c r="I2350" s="10">
        <v>11884554.949999999</v>
      </c>
      <c r="J2350" s="11">
        <f t="shared" si="1065"/>
        <v>4.2800000000000005E-2</v>
      </c>
      <c r="K2350" s="30">
        <f t="shared" si="1066"/>
        <v>42388.245988333336</v>
      </c>
      <c r="L2350" s="29">
        <f t="shared" si="1067"/>
        <v>-4.0116666568792425E-3</v>
      </c>
      <c r="M2350" s="10">
        <f t="shared" si="1068"/>
        <v>11884554.949999999</v>
      </c>
      <c r="N2350" s="5">
        <f>VLOOKUP(CONCATENATE(A2350,"-6"),'Restated Depr'!$B$6:$G$7674,6,0)</f>
        <v>5.7000000000000002E-2</v>
      </c>
      <c r="O2350" s="29">
        <f t="shared" si="1069"/>
        <v>56451.636012499999</v>
      </c>
      <c r="P2350" s="29">
        <f t="shared" si="1070"/>
        <v>14063.390024166663</v>
      </c>
      <c r="Q2350" t="s">
        <v>7819</v>
      </c>
    </row>
    <row r="2351" spans="1:18" hidden="1">
      <c r="A2351" t="s">
        <v>178</v>
      </c>
      <c r="B2351" t="s">
        <v>2751</v>
      </c>
      <c r="C2351" s="224" t="s">
        <v>7842</v>
      </c>
      <c r="D2351" s="221">
        <v>341.14</v>
      </c>
      <c r="E2351" s="324">
        <v>43100</v>
      </c>
      <c r="F2351" s="1">
        <v>11884554.949999999</v>
      </c>
      <c r="G2351" s="18">
        <v>4.8799999999999996E-2</v>
      </c>
      <c r="H2351" s="298">
        <v>48330.52</v>
      </c>
      <c r="I2351" s="10">
        <v>11884554.949999999</v>
      </c>
      <c r="J2351" s="11">
        <f t="shared" si="1065"/>
        <v>4.8799999999999996E-2</v>
      </c>
      <c r="K2351" s="30">
        <f t="shared" si="1066"/>
        <v>48330.523463333324</v>
      </c>
      <c r="L2351" s="29">
        <f t="shared" si="1067"/>
        <v>3.4633333270903677E-3</v>
      </c>
      <c r="M2351" s="10">
        <f t="shared" si="1068"/>
        <v>11884554.949999999</v>
      </c>
      <c r="N2351" s="5">
        <f>VLOOKUP(CONCATENATE(A2351,"-6"),'Restated Depr'!$B$6:$G$7674,6,0)</f>
        <v>5.7000000000000002E-2</v>
      </c>
      <c r="O2351" s="29">
        <f t="shared" si="1069"/>
        <v>56451.636012499999</v>
      </c>
      <c r="P2351" s="29">
        <f t="shared" si="1070"/>
        <v>8121.1125491666753</v>
      </c>
      <c r="Q2351" t="s">
        <v>7819</v>
      </c>
    </row>
    <row r="2352" spans="1:18" hidden="1">
      <c r="A2352" t="s">
        <v>178</v>
      </c>
      <c r="B2352" t="s">
        <v>2752</v>
      </c>
      <c r="C2352" s="224" t="s">
        <v>7842</v>
      </c>
      <c r="D2352" s="221">
        <v>341.14</v>
      </c>
      <c r="E2352" s="324">
        <v>43131</v>
      </c>
      <c r="F2352" s="1">
        <v>11884554.949999999</v>
      </c>
      <c r="G2352" s="5">
        <v>5.7000000000000002E-2</v>
      </c>
      <c r="H2352" s="298">
        <v>56451.63</v>
      </c>
      <c r="I2352" s="10">
        <v>11884554.949999999</v>
      </c>
      <c r="J2352" s="11">
        <f t="shared" si="1065"/>
        <v>5.7000000000000002E-2</v>
      </c>
      <c r="K2352" s="30">
        <f t="shared" si="1066"/>
        <v>56451.636012499999</v>
      </c>
      <c r="L2352" s="29">
        <f t="shared" si="1067"/>
        <v>6.012500001816079E-3</v>
      </c>
      <c r="M2352" s="10">
        <f t="shared" si="1068"/>
        <v>11884554.949999999</v>
      </c>
      <c r="N2352" s="5">
        <f>VLOOKUP(CONCATENATE(A2352,"-6"),'Restated Depr'!$B$6:$G$7674,6,0)</f>
        <v>5.7000000000000002E-2</v>
      </c>
      <c r="O2352" s="29">
        <f t="shared" si="1069"/>
        <v>56451.636012499999</v>
      </c>
      <c r="P2352" s="29">
        <f t="shared" si="1070"/>
        <v>0</v>
      </c>
      <c r="Q2352" t="s">
        <v>7819</v>
      </c>
    </row>
    <row r="2353" spans="1:18" hidden="1">
      <c r="A2353" t="s">
        <v>178</v>
      </c>
      <c r="B2353" t="s">
        <v>2753</v>
      </c>
      <c r="C2353" s="224" t="s">
        <v>7842</v>
      </c>
      <c r="D2353" s="221">
        <v>341.14</v>
      </c>
      <c r="E2353" s="324">
        <v>43159</v>
      </c>
      <c r="F2353" s="1">
        <v>11884554.949999999</v>
      </c>
      <c r="G2353" s="5">
        <v>5.7000000000000002E-2</v>
      </c>
      <c r="H2353" s="298">
        <v>56451.63</v>
      </c>
      <c r="I2353" s="10">
        <v>11884554.949999999</v>
      </c>
      <c r="J2353" s="11">
        <f t="shared" si="1065"/>
        <v>5.7000000000000002E-2</v>
      </c>
      <c r="K2353" s="30">
        <f t="shared" si="1066"/>
        <v>56451.636012499999</v>
      </c>
      <c r="L2353" s="29">
        <f t="shared" si="1067"/>
        <v>6.012500001816079E-3</v>
      </c>
      <c r="M2353" s="10">
        <f t="shared" si="1068"/>
        <v>11884554.949999999</v>
      </c>
      <c r="N2353" s="5">
        <f>VLOOKUP(CONCATENATE(A2353,"-6"),'Restated Depr'!$B$6:$G$7674,6,0)</f>
        <v>5.7000000000000002E-2</v>
      </c>
      <c r="O2353" s="29">
        <f t="shared" si="1069"/>
        <v>56451.636012499999</v>
      </c>
      <c r="P2353" s="29">
        <f t="shared" si="1070"/>
        <v>0</v>
      </c>
      <c r="Q2353" t="s">
        <v>7819</v>
      </c>
    </row>
    <row r="2354" spans="1:18" hidden="1">
      <c r="A2354" t="s">
        <v>178</v>
      </c>
      <c r="B2354" t="s">
        <v>2754</v>
      </c>
      <c r="C2354" s="224" t="s">
        <v>7842</v>
      </c>
      <c r="D2354" s="221">
        <v>341.14</v>
      </c>
      <c r="E2354" s="324">
        <v>43190</v>
      </c>
      <c r="F2354" s="1">
        <v>11884554.949999999</v>
      </c>
      <c r="G2354" s="5">
        <v>5.7000000000000002E-2</v>
      </c>
      <c r="H2354" s="298">
        <v>56451.63</v>
      </c>
      <c r="I2354" s="10">
        <v>11884554.949999999</v>
      </c>
      <c r="J2354" s="11">
        <f t="shared" si="1065"/>
        <v>5.7000000000000002E-2</v>
      </c>
      <c r="K2354" s="30">
        <f t="shared" si="1066"/>
        <v>56451.636012499999</v>
      </c>
      <c r="L2354" s="29">
        <f t="shared" si="1067"/>
        <v>6.012500001816079E-3</v>
      </c>
      <c r="M2354" s="10">
        <f t="shared" si="1068"/>
        <v>11884554.949999999</v>
      </c>
      <c r="N2354" s="5">
        <f>VLOOKUP(CONCATENATE(A2354,"-6"),'Restated Depr'!$B$6:$G$7674,6,0)</f>
        <v>5.7000000000000002E-2</v>
      </c>
      <c r="O2354" s="29">
        <f t="shared" si="1069"/>
        <v>56451.636012499999</v>
      </c>
      <c r="P2354" s="29">
        <f t="shared" si="1070"/>
        <v>0</v>
      </c>
      <c r="Q2354" t="s">
        <v>7819</v>
      </c>
    </row>
    <row r="2355" spans="1:18" hidden="1">
      <c r="A2355" t="s">
        <v>178</v>
      </c>
      <c r="B2355" t="s">
        <v>2755</v>
      </c>
      <c r="C2355" s="224" t="s">
        <v>7842</v>
      </c>
      <c r="D2355" s="221">
        <v>341.14</v>
      </c>
      <c r="E2355" s="324">
        <v>43220</v>
      </c>
      <c r="F2355" s="1">
        <v>11884554.949999999</v>
      </c>
      <c r="G2355" s="5">
        <v>5.7000000000000002E-2</v>
      </c>
      <c r="H2355" s="298">
        <v>56451.63</v>
      </c>
      <c r="I2355" s="10">
        <v>11884554.949999999</v>
      </c>
      <c r="J2355" s="11">
        <f t="shared" si="1065"/>
        <v>5.7000000000000002E-2</v>
      </c>
      <c r="K2355" s="30">
        <f t="shared" si="1066"/>
        <v>56451.636012499999</v>
      </c>
      <c r="L2355" s="29">
        <f t="shared" si="1067"/>
        <v>6.012500001816079E-3</v>
      </c>
      <c r="M2355" s="10">
        <f t="shared" si="1068"/>
        <v>11884554.949999999</v>
      </c>
      <c r="N2355" s="5">
        <f>VLOOKUP(CONCATENATE(A2355,"-6"),'Restated Depr'!$B$6:$G$7674,6,0)</f>
        <v>5.7000000000000002E-2</v>
      </c>
      <c r="O2355" s="29">
        <f t="shared" si="1069"/>
        <v>56451.636012499999</v>
      </c>
      <c r="P2355" s="29">
        <f t="shared" si="1070"/>
        <v>0</v>
      </c>
      <c r="Q2355" t="s">
        <v>7819</v>
      </c>
    </row>
    <row r="2356" spans="1:18" hidden="1">
      <c r="A2356" t="s">
        <v>178</v>
      </c>
      <c r="B2356" t="s">
        <v>2756</v>
      </c>
      <c r="C2356" s="224" t="s">
        <v>7842</v>
      </c>
      <c r="D2356" s="221">
        <v>341.14</v>
      </c>
      <c r="E2356" s="324">
        <v>43251</v>
      </c>
      <c r="F2356" s="1">
        <v>11884554.949999999</v>
      </c>
      <c r="G2356" s="5">
        <v>5.7000000000000002E-2</v>
      </c>
      <c r="H2356" s="298">
        <v>56451.63</v>
      </c>
      <c r="I2356" s="10">
        <v>11884554.949999999</v>
      </c>
      <c r="J2356" s="11">
        <f t="shared" si="1065"/>
        <v>5.7000000000000002E-2</v>
      </c>
      <c r="K2356" s="30">
        <f t="shared" si="1066"/>
        <v>56451.636012499999</v>
      </c>
      <c r="L2356" s="29">
        <f t="shared" si="1067"/>
        <v>6.012500001816079E-3</v>
      </c>
      <c r="M2356" s="10">
        <f t="shared" si="1068"/>
        <v>11884554.949999999</v>
      </c>
      <c r="N2356" s="5">
        <f>VLOOKUP(CONCATENATE(A2356,"-6"),'Restated Depr'!$B$6:$G$7674,6,0)</f>
        <v>5.7000000000000002E-2</v>
      </c>
      <c r="O2356" s="29">
        <f t="shared" si="1069"/>
        <v>56451.636012499999</v>
      </c>
      <c r="P2356" s="29">
        <f t="shared" si="1070"/>
        <v>0</v>
      </c>
      <c r="Q2356" t="s">
        <v>7819</v>
      </c>
    </row>
    <row r="2357" spans="1:18" hidden="1">
      <c r="A2357" t="s">
        <v>178</v>
      </c>
      <c r="B2357" t="s">
        <v>2757</v>
      </c>
      <c r="C2357" s="224" t="s">
        <v>7842</v>
      </c>
      <c r="D2357" s="221">
        <v>341.14</v>
      </c>
      <c r="E2357" s="324">
        <v>43281</v>
      </c>
      <c r="F2357" s="1">
        <v>11884554.949999999</v>
      </c>
      <c r="G2357" s="5">
        <v>5.7000000000000002E-2</v>
      </c>
      <c r="H2357" s="298">
        <v>56451.63</v>
      </c>
      <c r="I2357" s="10">
        <v>11884554.949999999</v>
      </c>
      <c r="J2357" s="11">
        <f t="shared" si="1065"/>
        <v>5.7000000000000002E-2</v>
      </c>
      <c r="K2357" s="30">
        <f t="shared" si="1066"/>
        <v>56451.636012499999</v>
      </c>
      <c r="L2357" s="29">
        <f t="shared" si="1067"/>
        <v>6.012500001816079E-3</v>
      </c>
      <c r="M2357" s="10">
        <f t="shared" si="1068"/>
        <v>11884554.949999999</v>
      </c>
      <c r="N2357" s="5">
        <f>VLOOKUP(CONCATENATE(A2357,"-6"),'Restated Depr'!$B$6:$G$7674,6,0)</f>
        <v>5.7000000000000002E-2</v>
      </c>
      <c r="O2357" s="29">
        <f t="shared" si="1069"/>
        <v>56451.636012499999</v>
      </c>
      <c r="P2357" s="29">
        <f t="shared" si="1070"/>
        <v>0</v>
      </c>
      <c r="Q2357" t="s">
        <v>7819</v>
      </c>
      <c r="R2357" s="5"/>
    </row>
    <row r="2358" spans="1:18" ht="15.75" hidden="1" thickBot="1">
      <c r="A2358" t="s">
        <v>178</v>
      </c>
      <c r="C2358" s="224" t="s">
        <v>642</v>
      </c>
      <c r="D2358" s="22"/>
      <c r="E2358" s="323" t="s">
        <v>606</v>
      </c>
      <c r="F2358" s="1"/>
      <c r="G2358" s="5"/>
      <c r="H2358" s="310">
        <f>SUM(H2346:H2357)</f>
        <v>598981.54999999993</v>
      </c>
      <c r="I2358" s="10"/>
      <c r="J2358" s="10"/>
      <c r="K2358" s="32">
        <f>SUM(K2346:K2357)</f>
        <v>598981.56947999995</v>
      </c>
      <c r="L2358" s="28">
        <f>SUM(L2346:L2357)</f>
        <v>1.9480000053590629E-2</v>
      </c>
      <c r="M2358" s="10"/>
      <c r="N2358" s="5"/>
      <c r="O2358" s="28">
        <f>SUM(O2346:O2357)</f>
        <v>677419.63214999996</v>
      </c>
      <c r="P2358" s="28">
        <f>SUM(P2346:P2357)</f>
        <v>78438.062669999999</v>
      </c>
    </row>
    <row r="2359" spans="1:18" hidden="1">
      <c r="A2359" t="s">
        <v>179</v>
      </c>
      <c r="B2359" t="s">
        <v>2758</v>
      </c>
      <c r="C2359" s="224" t="s">
        <v>7842</v>
      </c>
      <c r="D2359" s="221">
        <v>341.14</v>
      </c>
      <c r="E2359" s="324">
        <v>42947</v>
      </c>
      <c r="F2359" s="9">
        <v>3235517.14</v>
      </c>
      <c r="G2359" s="18">
        <v>4.2800000000000005E-2</v>
      </c>
      <c r="H2359" s="299">
        <v>11540.01</v>
      </c>
      <c r="I2359" s="15">
        <v>3235517.14</v>
      </c>
      <c r="J2359" s="11">
        <f t="shared" ref="J2359:J2370" si="1071">G2359</f>
        <v>4.2800000000000005E-2</v>
      </c>
      <c r="K2359" s="31">
        <f t="shared" ref="K2359:K2370" si="1072">I2359*J2359/12</f>
        <v>11540.011132666668</v>
      </c>
      <c r="L2359" s="289">
        <f t="shared" ref="L2359:L2370" si="1073">K2359-H2359</f>
        <v>1.1326666681270581E-3</v>
      </c>
      <c r="M2359" s="15">
        <f t="shared" ref="M2359:M2370" si="1074">I2359</f>
        <v>3235517.14</v>
      </c>
      <c r="N2359" s="5">
        <f>VLOOKUP(CONCATENATE(A2359,"-6"),'Restated Depr'!$B$6:$G$7674,6,0)</f>
        <v>5.7000000000000002E-2</v>
      </c>
      <c r="O2359" s="289">
        <f t="shared" ref="O2359:O2370" si="1075">M2359*N2359/12</f>
        <v>15368.706415000001</v>
      </c>
      <c r="P2359" s="289">
        <f t="shared" ref="P2359:P2370" si="1076">O2359-K2359</f>
        <v>3828.6952823333322</v>
      </c>
      <c r="Q2359" t="s">
        <v>7819</v>
      </c>
    </row>
    <row r="2360" spans="1:18" hidden="1">
      <c r="A2360" t="s">
        <v>179</v>
      </c>
      <c r="B2360" t="s">
        <v>2759</v>
      </c>
      <c r="C2360" s="224" t="s">
        <v>7842</v>
      </c>
      <c r="D2360" s="221">
        <v>341.14</v>
      </c>
      <c r="E2360" s="324">
        <v>42978</v>
      </c>
      <c r="F2360" s="1">
        <v>3235517.14</v>
      </c>
      <c r="G2360" s="18">
        <v>4.2800000000000005E-2</v>
      </c>
      <c r="H2360" s="298">
        <v>11540.01</v>
      </c>
      <c r="I2360" s="10">
        <v>3235517.14</v>
      </c>
      <c r="J2360" s="11">
        <f t="shared" si="1071"/>
        <v>4.2800000000000005E-2</v>
      </c>
      <c r="K2360" s="30">
        <f t="shared" si="1072"/>
        <v>11540.011132666668</v>
      </c>
      <c r="L2360" s="29">
        <f t="shared" si="1073"/>
        <v>1.1326666681270581E-3</v>
      </c>
      <c r="M2360" s="10">
        <f t="shared" si="1074"/>
        <v>3235517.14</v>
      </c>
      <c r="N2360" s="5">
        <f>VLOOKUP(CONCATENATE(A2360,"-6"),'Restated Depr'!$B$6:$G$7674,6,0)</f>
        <v>5.7000000000000002E-2</v>
      </c>
      <c r="O2360" s="29">
        <f t="shared" si="1075"/>
        <v>15368.706415000001</v>
      </c>
      <c r="P2360" s="29">
        <f t="shared" si="1076"/>
        <v>3828.6952823333322</v>
      </c>
      <c r="Q2360" t="s">
        <v>7819</v>
      </c>
    </row>
    <row r="2361" spans="1:18" hidden="1">
      <c r="A2361" t="s">
        <v>179</v>
      </c>
      <c r="B2361" t="s">
        <v>2760</v>
      </c>
      <c r="C2361" s="224" t="s">
        <v>7842</v>
      </c>
      <c r="D2361" s="221">
        <v>341.14</v>
      </c>
      <c r="E2361" s="324">
        <v>43008</v>
      </c>
      <c r="F2361" s="1">
        <v>3235517.14</v>
      </c>
      <c r="G2361" s="18">
        <v>4.2800000000000005E-2</v>
      </c>
      <c r="H2361" s="298">
        <v>11540.01</v>
      </c>
      <c r="I2361" s="10">
        <v>3235517.14</v>
      </c>
      <c r="J2361" s="11">
        <f t="shared" si="1071"/>
        <v>4.2800000000000005E-2</v>
      </c>
      <c r="K2361" s="30">
        <f t="shared" si="1072"/>
        <v>11540.011132666668</v>
      </c>
      <c r="L2361" s="29">
        <f t="shared" si="1073"/>
        <v>1.1326666681270581E-3</v>
      </c>
      <c r="M2361" s="10">
        <f t="shared" si="1074"/>
        <v>3235517.14</v>
      </c>
      <c r="N2361" s="5">
        <f>VLOOKUP(CONCATENATE(A2361,"-6"),'Restated Depr'!$B$6:$G$7674,6,0)</f>
        <v>5.7000000000000002E-2</v>
      </c>
      <c r="O2361" s="29">
        <f t="shared" si="1075"/>
        <v>15368.706415000001</v>
      </c>
      <c r="P2361" s="29">
        <f t="shared" si="1076"/>
        <v>3828.6952823333322</v>
      </c>
      <c r="Q2361" t="s">
        <v>7819</v>
      </c>
    </row>
    <row r="2362" spans="1:18" hidden="1">
      <c r="A2362" t="s">
        <v>179</v>
      </c>
      <c r="B2362" t="s">
        <v>2761</v>
      </c>
      <c r="C2362" s="224" t="s">
        <v>7842</v>
      </c>
      <c r="D2362" s="221">
        <v>341.14</v>
      </c>
      <c r="E2362" s="324">
        <v>43039</v>
      </c>
      <c r="F2362" s="1">
        <v>3235517.14</v>
      </c>
      <c r="G2362" s="18">
        <v>4.2800000000000005E-2</v>
      </c>
      <c r="H2362" s="298">
        <v>11540.01</v>
      </c>
      <c r="I2362" s="10">
        <v>3235517.14</v>
      </c>
      <c r="J2362" s="11">
        <f t="shared" si="1071"/>
        <v>4.2800000000000005E-2</v>
      </c>
      <c r="K2362" s="30">
        <f t="shared" si="1072"/>
        <v>11540.011132666668</v>
      </c>
      <c r="L2362" s="29">
        <f t="shared" si="1073"/>
        <v>1.1326666681270581E-3</v>
      </c>
      <c r="M2362" s="10">
        <f t="shared" si="1074"/>
        <v>3235517.14</v>
      </c>
      <c r="N2362" s="5">
        <f>VLOOKUP(CONCATENATE(A2362,"-6"),'Restated Depr'!$B$6:$G$7674,6,0)</f>
        <v>5.7000000000000002E-2</v>
      </c>
      <c r="O2362" s="29">
        <f t="shared" si="1075"/>
        <v>15368.706415000001</v>
      </c>
      <c r="P2362" s="29">
        <f t="shared" si="1076"/>
        <v>3828.6952823333322</v>
      </c>
      <c r="Q2362" t="s">
        <v>7819</v>
      </c>
    </row>
    <row r="2363" spans="1:18" hidden="1">
      <c r="A2363" t="s">
        <v>179</v>
      </c>
      <c r="B2363" t="s">
        <v>2762</v>
      </c>
      <c r="C2363" s="224" t="s">
        <v>7842</v>
      </c>
      <c r="D2363" s="221">
        <v>341.14</v>
      </c>
      <c r="E2363" s="324">
        <v>43069</v>
      </c>
      <c r="F2363" s="1">
        <v>3235517.14</v>
      </c>
      <c r="G2363" s="18">
        <v>4.2800000000000005E-2</v>
      </c>
      <c r="H2363" s="298">
        <v>11540.01</v>
      </c>
      <c r="I2363" s="10">
        <v>3235517.14</v>
      </c>
      <c r="J2363" s="11">
        <f t="shared" si="1071"/>
        <v>4.2800000000000005E-2</v>
      </c>
      <c r="K2363" s="30">
        <f t="shared" si="1072"/>
        <v>11540.011132666668</v>
      </c>
      <c r="L2363" s="29">
        <f t="shared" si="1073"/>
        <v>1.1326666681270581E-3</v>
      </c>
      <c r="M2363" s="10">
        <f t="shared" si="1074"/>
        <v>3235517.14</v>
      </c>
      <c r="N2363" s="5">
        <f>VLOOKUP(CONCATENATE(A2363,"-6"),'Restated Depr'!$B$6:$G$7674,6,0)</f>
        <v>5.7000000000000002E-2</v>
      </c>
      <c r="O2363" s="29">
        <f t="shared" si="1075"/>
        <v>15368.706415000001</v>
      </c>
      <c r="P2363" s="29">
        <f t="shared" si="1076"/>
        <v>3828.6952823333322</v>
      </c>
      <c r="Q2363" t="s">
        <v>7819</v>
      </c>
    </row>
    <row r="2364" spans="1:18" hidden="1">
      <c r="A2364" t="s">
        <v>179</v>
      </c>
      <c r="B2364" t="s">
        <v>2763</v>
      </c>
      <c r="C2364" s="224" t="s">
        <v>7842</v>
      </c>
      <c r="D2364" s="221">
        <v>341.14</v>
      </c>
      <c r="E2364" s="324">
        <v>43100</v>
      </c>
      <c r="F2364" s="1">
        <v>3235517.14</v>
      </c>
      <c r="G2364" s="18">
        <v>4.8799999999999996E-2</v>
      </c>
      <c r="H2364" s="298">
        <v>13157.769999999999</v>
      </c>
      <c r="I2364" s="10">
        <v>3235517.14</v>
      </c>
      <c r="J2364" s="11">
        <f t="shared" si="1071"/>
        <v>4.8799999999999996E-2</v>
      </c>
      <c r="K2364" s="30">
        <f t="shared" si="1072"/>
        <v>13157.769702666666</v>
      </c>
      <c r="L2364" s="29">
        <f t="shared" si="1073"/>
        <v>-2.9733333212789148E-4</v>
      </c>
      <c r="M2364" s="10">
        <f t="shared" si="1074"/>
        <v>3235517.14</v>
      </c>
      <c r="N2364" s="5">
        <f>VLOOKUP(CONCATENATE(A2364,"-6"),'Restated Depr'!$B$6:$G$7674,6,0)</f>
        <v>5.7000000000000002E-2</v>
      </c>
      <c r="O2364" s="29">
        <f t="shared" si="1075"/>
        <v>15368.706415000001</v>
      </c>
      <c r="P2364" s="29">
        <f t="shared" si="1076"/>
        <v>2210.9367123333341</v>
      </c>
      <c r="Q2364" t="s">
        <v>7819</v>
      </c>
    </row>
    <row r="2365" spans="1:18" hidden="1">
      <c r="A2365" t="s">
        <v>179</v>
      </c>
      <c r="B2365" t="s">
        <v>2764</v>
      </c>
      <c r="C2365" s="224" t="s">
        <v>7842</v>
      </c>
      <c r="D2365" s="221">
        <v>341.14</v>
      </c>
      <c r="E2365" s="324">
        <v>43131</v>
      </c>
      <c r="F2365" s="1">
        <v>3235517.14</v>
      </c>
      <c r="G2365" s="5">
        <v>5.7000000000000002E-2</v>
      </c>
      <c r="H2365" s="298">
        <v>15368.71</v>
      </c>
      <c r="I2365" s="10">
        <v>3235517.14</v>
      </c>
      <c r="J2365" s="11">
        <f t="shared" si="1071"/>
        <v>5.7000000000000002E-2</v>
      </c>
      <c r="K2365" s="30">
        <f t="shared" si="1072"/>
        <v>15368.706415000001</v>
      </c>
      <c r="L2365" s="29">
        <f t="shared" si="1073"/>
        <v>-3.5849999985657632E-3</v>
      </c>
      <c r="M2365" s="10">
        <f t="shared" si="1074"/>
        <v>3235517.14</v>
      </c>
      <c r="N2365" s="5">
        <f>VLOOKUP(CONCATENATE(A2365,"-6"),'Restated Depr'!$B$6:$G$7674,6,0)</f>
        <v>5.7000000000000002E-2</v>
      </c>
      <c r="O2365" s="29">
        <f t="shared" si="1075"/>
        <v>15368.706415000001</v>
      </c>
      <c r="P2365" s="29">
        <f t="shared" si="1076"/>
        <v>0</v>
      </c>
      <c r="Q2365" t="s">
        <v>7819</v>
      </c>
    </row>
    <row r="2366" spans="1:18" hidden="1">
      <c r="A2366" t="s">
        <v>179</v>
      </c>
      <c r="B2366" t="s">
        <v>2765</v>
      </c>
      <c r="C2366" s="224" t="s">
        <v>7842</v>
      </c>
      <c r="D2366" s="221">
        <v>341.14</v>
      </c>
      <c r="E2366" s="324">
        <v>43159</v>
      </c>
      <c r="F2366" s="1">
        <v>3235517.14</v>
      </c>
      <c r="G2366" s="5">
        <v>5.7000000000000002E-2</v>
      </c>
      <c r="H2366" s="298">
        <v>15368.71</v>
      </c>
      <c r="I2366" s="10">
        <v>3235517.14</v>
      </c>
      <c r="J2366" s="11">
        <f t="shared" si="1071"/>
        <v>5.7000000000000002E-2</v>
      </c>
      <c r="K2366" s="30">
        <f t="shared" si="1072"/>
        <v>15368.706415000001</v>
      </c>
      <c r="L2366" s="29">
        <f t="shared" si="1073"/>
        <v>-3.5849999985657632E-3</v>
      </c>
      <c r="M2366" s="10">
        <f t="shared" si="1074"/>
        <v>3235517.14</v>
      </c>
      <c r="N2366" s="5">
        <f>VLOOKUP(CONCATENATE(A2366,"-6"),'Restated Depr'!$B$6:$G$7674,6,0)</f>
        <v>5.7000000000000002E-2</v>
      </c>
      <c r="O2366" s="29">
        <f t="shared" si="1075"/>
        <v>15368.706415000001</v>
      </c>
      <c r="P2366" s="29">
        <f t="shared" si="1076"/>
        <v>0</v>
      </c>
      <c r="Q2366" t="s">
        <v>7819</v>
      </c>
    </row>
    <row r="2367" spans="1:18" hidden="1">
      <c r="A2367" t="s">
        <v>179</v>
      </c>
      <c r="B2367" t="s">
        <v>2766</v>
      </c>
      <c r="C2367" s="224" t="s">
        <v>7842</v>
      </c>
      <c r="D2367" s="221">
        <v>341.14</v>
      </c>
      <c r="E2367" s="324">
        <v>43190</v>
      </c>
      <c r="F2367" s="1">
        <v>3235517.14</v>
      </c>
      <c r="G2367" s="5">
        <v>5.7000000000000002E-2</v>
      </c>
      <c r="H2367" s="298">
        <v>15368.71</v>
      </c>
      <c r="I2367" s="10">
        <v>3235517.14</v>
      </c>
      <c r="J2367" s="11">
        <f t="shared" si="1071"/>
        <v>5.7000000000000002E-2</v>
      </c>
      <c r="K2367" s="30">
        <f t="shared" si="1072"/>
        <v>15368.706415000001</v>
      </c>
      <c r="L2367" s="29">
        <f t="shared" si="1073"/>
        <v>-3.5849999985657632E-3</v>
      </c>
      <c r="M2367" s="10">
        <f t="shared" si="1074"/>
        <v>3235517.14</v>
      </c>
      <c r="N2367" s="5">
        <f>VLOOKUP(CONCATENATE(A2367,"-6"),'Restated Depr'!$B$6:$G$7674,6,0)</f>
        <v>5.7000000000000002E-2</v>
      </c>
      <c r="O2367" s="29">
        <f t="shared" si="1075"/>
        <v>15368.706415000001</v>
      </c>
      <c r="P2367" s="29">
        <f t="shared" si="1076"/>
        <v>0</v>
      </c>
      <c r="Q2367" t="s">
        <v>7819</v>
      </c>
    </row>
    <row r="2368" spans="1:18" hidden="1">
      <c r="A2368" t="s">
        <v>179</v>
      </c>
      <c r="B2368" t="s">
        <v>2767</v>
      </c>
      <c r="C2368" s="224" t="s">
        <v>7842</v>
      </c>
      <c r="D2368" s="221">
        <v>341.14</v>
      </c>
      <c r="E2368" s="324">
        <v>43220</v>
      </c>
      <c r="F2368" s="1">
        <v>3235517.14</v>
      </c>
      <c r="G2368" s="5">
        <v>5.7000000000000002E-2</v>
      </c>
      <c r="H2368" s="298">
        <v>15368.71</v>
      </c>
      <c r="I2368" s="10">
        <v>3235517.14</v>
      </c>
      <c r="J2368" s="11">
        <f t="shared" si="1071"/>
        <v>5.7000000000000002E-2</v>
      </c>
      <c r="K2368" s="30">
        <f t="shared" si="1072"/>
        <v>15368.706415000001</v>
      </c>
      <c r="L2368" s="29">
        <f t="shared" si="1073"/>
        <v>-3.5849999985657632E-3</v>
      </c>
      <c r="M2368" s="10">
        <f t="shared" si="1074"/>
        <v>3235517.14</v>
      </c>
      <c r="N2368" s="5">
        <f>VLOOKUP(CONCATENATE(A2368,"-6"),'Restated Depr'!$B$6:$G$7674,6,0)</f>
        <v>5.7000000000000002E-2</v>
      </c>
      <c r="O2368" s="29">
        <f t="shared" si="1075"/>
        <v>15368.706415000001</v>
      </c>
      <c r="P2368" s="29">
        <f t="shared" si="1076"/>
        <v>0</v>
      </c>
      <c r="Q2368" t="s">
        <v>7819</v>
      </c>
    </row>
    <row r="2369" spans="1:18" hidden="1">
      <c r="A2369" t="s">
        <v>179</v>
      </c>
      <c r="B2369" t="s">
        <v>2768</v>
      </c>
      <c r="C2369" s="224" t="s">
        <v>7842</v>
      </c>
      <c r="D2369" s="221">
        <v>341.14</v>
      </c>
      <c r="E2369" s="324">
        <v>43251</v>
      </c>
      <c r="F2369" s="1">
        <v>3235517.14</v>
      </c>
      <c r="G2369" s="5">
        <v>5.7000000000000002E-2</v>
      </c>
      <c r="H2369" s="298">
        <v>15368.71</v>
      </c>
      <c r="I2369" s="10">
        <v>3235517.14</v>
      </c>
      <c r="J2369" s="11">
        <f t="shared" si="1071"/>
        <v>5.7000000000000002E-2</v>
      </c>
      <c r="K2369" s="30">
        <f t="shared" si="1072"/>
        <v>15368.706415000001</v>
      </c>
      <c r="L2369" s="29">
        <f t="shared" si="1073"/>
        <v>-3.5849999985657632E-3</v>
      </c>
      <c r="M2369" s="10">
        <f t="shared" si="1074"/>
        <v>3235517.14</v>
      </c>
      <c r="N2369" s="5">
        <f>VLOOKUP(CONCATENATE(A2369,"-6"),'Restated Depr'!$B$6:$G$7674,6,0)</f>
        <v>5.7000000000000002E-2</v>
      </c>
      <c r="O2369" s="29">
        <f t="shared" si="1075"/>
        <v>15368.706415000001</v>
      </c>
      <c r="P2369" s="29">
        <f t="shared" si="1076"/>
        <v>0</v>
      </c>
      <c r="Q2369" t="s">
        <v>7819</v>
      </c>
    </row>
    <row r="2370" spans="1:18" hidden="1">
      <c r="A2370" t="s">
        <v>179</v>
      </c>
      <c r="B2370" t="s">
        <v>2769</v>
      </c>
      <c r="C2370" s="224" t="s">
        <v>7842</v>
      </c>
      <c r="D2370" s="221">
        <v>341.14</v>
      </c>
      <c r="E2370" s="324">
        <v>43281</v>
      </c>
      <c r="F2370" s="1">
        <v>3235517.14</v>
      </c>
      <c r="G2370" s="5">
        <v>5.7000000000000002E-2</v>
      </c>
      <c r="H2370" s="298">
        <v>15368.71</v>
      </c>
      <c r="I2370" s="10">
        <v>3235517.14</v>
      </c>
      <c r="J2370" s="11">
        <f t="shared" si="1071"/>
        <v>5.7000000000000002E-2</v>
      </c>
      <c r="K2370" s="30">
        <f t="shared" si="1072"/>
        <v>15368.706415000001</v>
      </c>
      <c r="L2370" s="29">
        <f t="shared" si="1073"/>
        <v>-3.5849999985657632E-3</v>
      </c>
      <c r="M2370" s="10">
        <f t="shared" si="1074"/>
        <v>3235517.14</v>
      </c>
      <c r="N2370" s="5">
        <f>VLOOKUP(CONCATENATE(A2370,"-6"),'Restated Depr'!$B$6:$G$7674,6,0)</f>
        <v>5.7000000000000002E-2</v>
      </c>
      <c r="O2370" s="29">
        <f t="shared" si="1075"/>
        <v>15368.706415000001</v>
      </c>
      <c r="P2370" s="29">
        <f t="shared" si="1076"/>
        <v>0</v>
      </c>
      <c r="Q2370" t="s">
        <v>7819</v>
      </c>
      <c r="R2370" s="5"/>
    </row>
    <row r="2371" spans="1:18" ht="15.75" hidden="1" thickBot="1">
      <c r="A2371" t="s">
        <v>179</v>
      </c>
      <c r="C2371" s="224" t="s">
        <v>642</v>
      </c>
      <c r="D2371" s="22"/>
      <c r="E2371" s="323" t="s">
        <v>606</v>
      </c>
      <c r="F2371" s="1"/>
      <c r="G2371" s="5"/>
      <c r="H2371" s="310">
        <f>SUM(H2359:H2370)</f>
        <v>163070.07999999996</v>
      </c>
      <c r="I2371" s="10"/>
      <c r="J2371" s="10"/>
      <c r="K2371" s="32">
        <f>SUM(K2359:K2370)</f>
        <v>163070.06385599996</v>
      </c>
      <c r="L2371" s="28">
        <f>SUM(L2359:L2370)</f>
        <v>-1.6143999982887181E-2</v>
      </c>
      <c r="M2371" s="10"/>
      <c r="N2371" s="5"/>
      <c r="O2371" s="28">
        <f>SUM(O2359:O2370)</f>
        <v>184424.47697999995</v>
      </c>
      <c r="P2371" s="28">
        <f>SUM(P2359:P2370)</f>
        <v>21354.413123999999</v>
      </c>
    </row>
    <row r="2372" spans="1:18" hidden="1">
      <c r="A2372" t="s">
        <v>180</v>
      </c>
      <c r="B2372" t="s">
        <v>2770</v>
      </c>
      <c r="C2372" s="224" t="s">
        <v>7842</v>
      </c>
      <c r="D2372" s="221">
        <v>342.07</v>
      </c>
      <c r="E2372" s="324">
        <v>42947</v>
      </c>
      <c r="F2372" s="9">
        <v>1014306.89</v>
      </c>
      <c r="G2372" s="18">
        <v>2.3061999999999999E-2</v>
      </c>
      <c r="H2372" s="299">
        <v>1949.33</v>
      </c>
      <c r="I2372" s="15">
        <v>1014306.89</v>
      </c>
      <c r="J2372" s="11">
        <f t="shared" ref="J2372:J2383" si="1077">G2372</f>
        <v>2.3061999999999999E-2</v>
      </c>
      <c r="K2372" s="31">
        <f t="shared" ref="K2372:K2383" si="1078">I2372*J2372/12</f>
        <v>1949.3287914316668</v>
      </c>
      <c r="L2372" s="289">
        <f t="shared" ref="L2372:L2383" si="1079">K2372-H2372</f>
        <v>-1.2085683331406472E-3</v>
      </c>
      <c r="M2372" s="15">
        <f t="shared" ref="M2372:M2383" si="1080">I2372</f>
        <v>1014306.89</v>
      </c>
      <c r="N2372" s="5">
        <f>VLOOKUP(CONCATENATE(A2372,"-6"),'Restated Depr'!$B$6:$G$7674,6,0)</f>
        <v>3.27E-2</v>
      </c>
      <c r="O2372" s="289">
        <f t="shared" ref="O2372:O2383" si="1081">M2372*N2372/12</f>
        <v>2763.9862752499998</v>
      </c>
      <c r="P2372" s="289">
        <f t="shared" ref="P2372:P2383" si="1082">O2372-K2372</f>
        <v>814.65748381833305</v>
      </c>
      <c r="Q2372" t="s">
        <v>7819</v>
      </c>
    </row>
    <row r="2373" spans="1:18" hidden="1">
      <c r="A2373" t="s">
        <v>180</v>
      </c>
      <c r="B2373" t="s">
        <v>2771</v>
      </c>
      <c r="C2373" s="224" t="s">
        <v>7842</v>
      </c>
      <c r="D2373" s="221">
        <v>342.07</v>
      </c>
      <c r="E2373" s="324">
        <v>42978</v>
      </c>
      <c r="F2373" s="1">
        <v>1014306.89</v>
      </c>
      <c r="G2373" s="18">
        <v>2.3061999999999999E-2</v>
      </c>
      <c r="H2373" s="298">
        <v>1949.33</v>
      </c>
      <c r="I2373" s="10">
        <v>1014306.89</v>
      </c>
      <c r="J2373" s="11">
        <f t="shared" si="1077"/>
        <v>2.3061999999999999E-2</v>
      </c>
      <c r="K2373" s="30">
        <f t="shared" si="1078"/>
        <v>1949.3287914316668</v>
      </c>
      <c r="L2373" s="29">
        <f t="shared" si="1079"/>
        <v>-1.2085683331406472E-3</v>
      </c>
      <c r="M2373" s="10">
        <f t="shared" si="1080"/>
        <v>1014306.89</v>
      </c>
      <c r="N2373" s="5">
        <f>VLOOKUP(CONCATENATE(A2373,"-6"),'Restated Depr'!$B$6:$G$7674,6,0)</f>
        <v>3.27E-2</v>
      </c>
      <c r="O2373" s="29">
        <f t="shared" si="1081"/>
        <v>2763.9862752499998</v>
      </c>
      <c r="P2373" s="29">
        <f t="shared" si="1082"/>
        <v>814.65748381833305</v>
      </c>
      <c r="Q2373" t="s">
        <v>7819</v>
      </c>
    </row>
    <row r="2374" spans="1:18" hidden="1">
      <c r="A2374" t="s">
        <v>180</v>
      </c>
      <c r="B2374" t="s">
        <v>2772</v>
      </c>
      <c r="C2374" s="224" t="s">
        <v>7842</v>
      </c>
      <c r="D2374" s="221">
        <v>342.07</v>
      </c>
      <c r="E2374" s="324">
        <v>43008</v>
      </c>
      <c r="F2374" s="1">
        <v>1014306.89</v>
      </c>
      <c r="G2374" s="18">
        <v>2.3061999999999999E-2</v>
      </c>
      <c r="H2374" s="298">
        <v>1949.33</v>
      </c>
      <c r="I2374" s="10">
        <v>1014306.89</v>
      </c>
      <c r="J2374" s="11">
        <f t="shared" si="1077"/>
        <v>2.3061999999999999E-2</v>
      </c>
      <c r="K2374" s="30">
        <f t="shared" si="1078"/>
        <v>1949.3287914316668</v>
      </c>
      <c r="L2374" s="29">
        <f t="shared" si="1079"/>
        <v>-1.2085683331406472E-3</v>
      </c>
      <c r="M2374" s="10">
        <f t="shared" si="1080"/>
        <v>1014306.89</v>
      </c>
      <c r="N2374" s="5">
        <f>VLOOKUP(CONCATENATE(A2374,"-6"),'Restated Depr'!$B$6:$G$7674,6,0)</f>
        <v>3.27E-2</v>
      </c>
      <c r="O2374" s="29">
        <f t="shared" si="1081"/>
        <v>2763.9862752499998</v>
      </c>
      <c r="P2374" s="29">
        <f t="shared" si="1082"/>
        <v>814.65748381833305</v>
      </c>
      <c r="Q2374" t="s">
        <v>7819</v>
      </c>
    </row>
    <row r="2375" spans="1:18" hidden="1">
      <c r="A2375" t="s">
        <v>180</v>
      </c>
      <c r="B2375" t="s">
        <v>2773</v>
      </c>
      <c r="C2375" s="224" t="s">
        <v>7842</v>
      </c>
      <c r="D2375" s="221">
        <v>342.07</v>
      </c>
      <c r="E2375" s="324">
        <v>43039</v>
      </c>
      <c r="F2375" s="1">
        <v>1014306.89</v>
      </c>
      <c r="G2375" s="18">
        <v>2.3061999999999999E-2</v>
      </c>
      <c r="H2375" s="298">
        <v>1949.33</v>
      </c>
      <c r="I2375" s="10">
        <v>1014306.89</v>
      </c>
      <c r="J2375" s="11">
        <f t="shared" si="1077"/>
        <v>2.3061999999999999E-2</v>
      </c>
      <c r="K2375" s="30">
        <f t="shared" si="1078"/>
        <v>1949.3287914316668</v>
      </c>
      <c r="L2375" s="29">
        <f t="shared" si="1079"/>
        <v>-1.2085683331406472E-3</v>
      </c>
      <c r="M2375" s="10">
        <f t="shared" si="1080"/>
        <v>1014306.89</v>
      </c>
      <c r="N2375" s="5">
        <f>VLOOKUP(CONCATENATE(A2375,"-6"),'Restated Depr'!$B$6:$G$7674,6,0)</f>
        <v>3.27E-2</v>
      </c>
      <c r="O2375" s="29">
        <f t="shared" si="1081"/>
        <v>2763.9862752499998</v>
      </c>
      <c r="P2375" s="29">
        <f t="shared" si="1082"/>
        <v>814.65748381833305</v>
      </c>
      <c r="Q2375" t="s">
        <v>7819</v>
      </c>
    </row>
    <row r="2376" spans="1:18" hidden="1">
      <c r="A2376" t="s">
        <v>180</v>
      </c>
      <c r="B2376" t="s">
        <v>2774</v>
      </c>
      <c r="C2376" s="224" t="s">
        <v>7842</v>
      </c>
      <c r="D2376" s="221">
        <v>342.07</v>
      </c>
      <c r="E2376" s="324">
        <v>43069</v>
      </c>
      <c r="F2376" s="1">
        <v>1014306.89</v>
      </c>
      <c r="G2376" s="18">
        <v>2.3061999999999999E-2</v>
      </c>
      <c r="H2376" s="298">
        <v>1949.33</v>
      </c>
      <c r="I2376" s="10">
        <v>1014306.89</v>
      </c>
      <c r="J2376" s="11">
        <f t="shared" si="1077"/>
        <v>2.3061999999999999E-2</v>
      </c>
      <c r="K2376" s="30">
        <f t="shared" si="1078"/>
        <v>1949.3287914316668</v>
      </c>
      <c r="L2376" s="29">
        <f t="shared" si="1079"/>
        <v>-1.2085683331406472E-3</v>
      </c>
      <c r="M2376" s="10">
        <f t="shared" si="1080"/>
        <v>1014306.89</v>
      </c>
      <c r="N2376" s="5">
        <f>VLOOKUP(CONCATENATE(A2376,"-6"),'Restated Depr'!$B$6:$G$7674,6,0)</f>
        <v>3.27E-2</v>
      </c>
      <c r="O2376" s="29">
        <f t="shared" si="1081"/>
        <v>2763.9862752499998</v>
      </c>
      <c r="P2376" s="29">
        <f t="shared" si="1082"/>
        <v>814.65748381833305</v>
      </c>
      <c r="Q2376" t="s">
        <v>7819</v>
      </c>
    </row>
    <row r="2377" spans="1:18" hidden="1">
      <c r="A2377" t="s">
        <v>180</v>
      </c>
      <c r="B2377" t="s">
        <v>2775</v>
      </c>
      <c r="C2377" s="224" t="s">
        <v>7842</v>
      </c>
      <c r="D2377" s="221">
        <v>342.07</v>
      </c>
      <c r="E2377" s="324">
        <v>43100</v>
      </c>
      <c r="F2377" s="1">
        <v>1014306.89</v>
      </c>
      <c r="G2377" s="18">
        <v>2.7199999999999998E-2</v>
      </c>
      <c r="H2377" s="298">
        <v>2299.1</v>
      </c>
      <c r="I2377" s="10">
        <v>1014306.89</v>
      </c>
      <c r="J2377" s="11">
        <f t="shared" si="1077"/>
        <v>2.7199999999999998E-2</v>
      </c>
      <c r="K2377" s="30">
        <f t="shared" si="1078"/>
        <v>2299.0956173333329</v>
      </c>
      <c r="L2377" s="29">
        <f t="shared" si="1079"/>
        <v>-4.3826666669701808E-3</v>
      </c>
      <c r="M2377" s="10">
        <f t="shared" si="1080"/>
        <v>1014306.89</v>
      </c>
      <c r="N2377" s="5">
        <f>VLOOKUP(CONCATENATE(A2377,"-6"),'Restated Depr'!$B$6:$G$7674,6,0)</f>
        <v>3.27E-2</v>
      </c>
      <c r="O2377" s="29">
        <f t="shared" si="1081"/>
        <v>2763.9862752499998</v>
      </c>
      <c r="P2377" s="29">
        <f t="shared" si="1082"/>
        <v>464.8906579166669</v>
      </c>
      <c r="Q2377" t="s">
        <v>7819</v>
      </c>
    </row>
    <row r="2378" spans="1:18" hidden="1">
      <c r="A2378" t="s">
        <v>180</v>
      </c>
      <c r="B2378" t="s">
        <v>2776</v>
      </c>
      <c r="C2378" s="224" t="s">
        <v>7842</v>
      </c>
      <c r="D2378" s="221">
        <v>342.07</v>
      </c>
      <c r="E2378" s="324">
        <v>43131</v>
      </c>
      <c r="F2378" s="1">
        <v>1014306.89</v>
      </c>
      <c r="G2378" s="5">
        <v>3.27E-2</v>
      </c>
      <c r="H2378" s="298">
        <v>2763.99</v>
      </c>
      <c r="I2378" s="10">
        <v>1014306.89</v>
      </c>
      <c r="J2378" s="11">
        <f t="shared" si="1077"/>
        <v>3.27E-2</v>
      </c>
      <c r="K2378" s="30">
        <f t="shared" si="1078"/>
        <v>2763.9862752499998</v>
      </c>
      <c r="L2378" s="29">
        <f t="shared" si="1079"/>
        <v>-3.7247499999466527E-3</v>
      </c>
      <c r="M2378" s="10">
        <f t="shared" si="1080"/>
        <v>1014306.89</v>
      </c>
      <c r="N2378" s="5">
        <f>VLOOKUP(CONCATENATE(A2378,"-6"),'Restated Depr'!$B$6:$G$7674,6,0)</f>
        <v>3.27E-2</v>
      </c>
      <c r="O2378" s="29">
        <f t="shared" si="1081"/>
        <v>2763.9862752499998</v>
      </c>
      <c r="P2378" s="29">
        <f t="shared" si="1082"/>
        <v>0</v>
      </c>
      <c r="Q2378" t="s">
        <v>7819</v>
      </c>
    </row>
    <row r="2379" spans="1:18" hidden="1">
      <c r="A2379" t="s">
        <v>180</v>
      </c>
      <c r="B2379" t="s">
        <v>2777</v>
      </c>
      <c r="C2379" s="224" t="s">
        <v>7842</v>
      </c>
      <c r="D2379" s="221">
        <v>342.07</v>
      </c>
      <c r="E2379" s="324">
        <v>43159</v>
      </c>
      <c r="F2379" s="1">
        <v>1014306.89</v>
      </c>
      <c r="G2379" s="5">
        <v>3.27E-2</v>
      </c>
      <c r="H2379" s="298">
        <v>2763.99</v>
      </c>
      <c r="I2379" s="10">
        <v>1014306.89</v>
      </c>
      <c r="J2379" s="11">
        <f t="shared" si="1077"/>
        <v>3.27E-2</v>
      </c>
      <c r="K2379" s="30">
        <f t="shared" si="1078"/>
        <v>2763.9862752499998</v>
      </c>
      <c r="L2379" s="29">
        <f t="shared" si="1079"/>
        <v>-3.7247499999466527E-3</v>
      </c>
      <c r="M2379" s="10">
        <f t="shared" si="1080"/>
        <v>1014306.89</v>
      </c>
      <c r="N2379" s="5">
        <f>VLOOKUP(CONCATENATE(A2379,"-6"),'Restated Depr'!$B$6:$G$7674,6,0)</f>
        <v>3.27E-2</v>
      </c>
      <c r="O2379" s="29">
        <f t="shared" si="1081"/>
        <v>2763.9862752499998</v>
      </c>
      <c r="P2379" s="29">
        <f t="shared" si="1082"/>
        <v>0</v>
      </c>
      <c r="Q2379" t="s">
        <v>7819</v>
      </c>
    </row>
    <row r="2380" spans="1:18" hidden="1">
      <c r="A2380" t="s">
        <v>180</v>
      </c>
      <c r="B2380" t="s">
        <v>2778</v>
      </c>
      <c r="C2380" s="224" t="s">
        <v>7842</v>
      </c>
      <c r="D2380" s="221">
        <v>342.07</v>
      </c>
      <c r="E2380" s="324">
        <v>43190</v>
      </c>
      <c r="F2380" s="1">
        <v>1014306.89</v>
      </c>
      <c r="G2380" s="5">
        <v>3.27E-2</v>
      </c>
      <c r="H2380" s="298">
        <v>2763.99</v>
      </c>
      <c r="I2380" s="10">
        <v>1014306.89</v>
      </c>
      <c r="J2380" s="11">
        <f t="shared" si="1077"/>
        <v>3.27E-2</v>
      </c>
      <c r="K2380" s="30">
        <f t="shared" si="1078"/>
        <v>2763.9862752499998</v>
      </c>
      <c r="L2380" s="29">
        <f t="shared" si="1079"/>
        <v>-3.7247499999466527E-3</v>
      </c>
      <c r="M2380" s="10">
        <f t="shared" si="1080"/>
        <v>1014306.89</v>
      </c>
      <c r="N2380" s="5">
        <f>VLOOKUP(CONCATENATE(A2380,"-6"),'Restated Depr'!$B$6:$G$7674,6,0)</f>
        <v>3.27E-2</v>
      </c>
      <c r="O2380" s="29">
        <f t="shared" si="1081"/>
        <v>2763.9862752499998</v>
      </c>
      <c r="P2380" s="29">
        <f t="shared" si="1082"/>
        <v>0</v>
      </c>
      <c r="Q2380" t="s">
        <v>7819</v>
      </c>
    </row>
    <row r="2381" spans="1:18" hidden="1">
      <c r="A2381" t="s">
        <v>180</v>
      </c>
      <c r="B2381" t="s">
        <v>2779</v>
      </c>
      <c r="C2381" s="224" t="s">
        <v>7842</v>
      </c>
      <c r="D2381" s="221">
        <v>342.07</v>
      </c>
      <c r="E2381" s="324">
        <v>43220</v>
      </c>
      <c r="F2381" s="1">
        <v>1014306.89</v>
      </c>
      <c r="G2381" s="5">
        <v>3.27E-2</v>
      </c>
      <c r="H2381" s="298">
        <v>2763.99</v>
      </c>
      <c r="I2381" s="10">
        <v>1014306.89</v>
      </c>
      <c r="J2381" s="11">
        <f t="shared" si="1077"/>
        <v>3.27E-2</v>
      </c>
      <c r="K2381" s="30">
        <f t="shared" si="1078"/>
        <v>2763.9862752499998</v>
      </c>
      <c r="L2381" s="29">
        <f t="shared" si="1079"/>
        <v>-3.7247499999466527E-3</v>
      </c>
      <c r="M2381" s="10">
        <f t="shared" si="1080"/>
        <v>1014306.89</v>
      </c>
      <c r="N2381" s="5">
        <f>VLOOKUP(CONCATENATE(A2381,"-6"),'Restated Depr'!$B$6:$G$7674,6,0)</f>
        <v>3.27E-2</v>
      </c>
      <c r="O2381" s="29">
        <f t="shared" si="1081"/>
        <v>2763.9862752499998</v>
      </c>
      <c r="P2381" s="29">
        <f t="shared" si="1082"/>
        <v>0</v>
      </c>
      <c r="Q2381" t="s">
        <v>7819</v>
      </c>
    </row>
    <row r="2382" spans="1:18" hidden="1">
      <c r="A2382" t="s">
        <v>180</v>
      </c>
      <c r="B2382" t="s">
        <v>2780</v>
      </c>
      <c r="C2382" s="224" t="s">
        <v>7842</v>
      </c>
      <c r="D2382" s="221">
        <v>342.07</v>
      </c>
      <c r="E2382" s="324">
        <v>43251</v>
      </c>
      <c r="F2382" s="1">
        <v>1014306.89</v>
      </c>
      <c r="G2382" s="5">
        <v>3.27E-2</v>
      </c>
      <c r="H2382" s="298">
        <v>2763.99</v>
      </c>
      <c r="I2382" s="10">
        <v>1014306.89</v>
      </c>
      <c r="J2382" s="11">
        <f t="shared" si="1077"/>
        <v>3.27E-2</v>
      </c>
      <c r="K2382" s="30">
        <f t="shared" si="1078"/>
        <v>2763.9862752499998</v>
      </c>
      <c r="L2382" s="29">
        <f t="shared" si="1079"/>
        <v>-3.7247499999466527E-3</v>
      </c>
      <c r="M2382" s="10">
        <f t="shared" si="1080"/>
        <v>1014306.89</v>
      </c>
      <c r="N2382" s="5">
        <f>VLOOKUP(CONCATENATE(A2382,"-6"),'Restated Depr'!$B$6:$G$7674,6,0)</f>
        <v>3.27E-2</v>
      </c>
      <c r="O2382" s="29">
        <f t="shared" si="1081"/>
        <v>2763.9862752499998</v>
      </c>
      <c r="P2382" s="29">
        <f t="shared" si="1082"/>
        <v>0</v>
      </c>
      <c r="Q2382" t="s">
        <v>7819</v>
      </c>
    </row>
    <row r="2383" spans="1:18" hidden="1">
      <c r="A2383" t="s">
        <v>180</v>
      </c>
      <c r="B2383" t="s">
        <v>2781</v>
      </c>
      <c r="C2383" s="224" t="s">
        <v>7842</v>
      </c>
      <c r="D2383" s="221">
        <v>342.07</v>
      </c>
      <c r="E2383" s="324">
        <v>43281</v>
      </c>
      <c r="F2383" s="1">
        <v>1014306.89</v>
      </c>
      <c r="G2383" s="5">
        <v>3.27E-2</v>
      </c>
      <c r="H2383" s="298">
        <v>2763.99</v>
      </c>
      <c r="I2383" s="10">
        <v>1014306.89</v>
      </c>
      <c r="J2383" s="11">
        <f t="shared" si="1077"/>
        <v>3.27E-2</v>
      </c>
      <c r="K2383" s="30">
        <f t="shared" si="1078"/>
        <v>2763.9862752499998</v>
      </c>
      <c r="L2383" s="29">
        <f t="shared" si="1079"/>
        <v>-3.7247499999466527E-3</v>
      </c>
      <c r="M2383" s="10">
        <f t="shared" si="1080"/>
        <v>1014306.89</v>
      </c>
      <c r="N2383" s="5">
        <f>VLOOKUP(CONCATENATE(A2383,"-6"),'Restated Depr'!$B$6:$G$7674,6,0)</f>
        <v>3.27E-2</v>
      </c>
      <c r="O2383" s="29">
        <f t="shared" si="1081"/>
        <v>2763.9862752499998</v>
      </c>
      <c r="P2383" s="29">
        <f t="shared" si="1082"/>
        <v>0</v>
      </c>
      <c r="Q2383" t="s">
        <v>7819</v>
      </c>
      <c r="R2383" s="5"/>
    </row>
    <row r="2384" spans="1:18" ht="15.75" hidden="1" thickBot="1">
      <c r="A2384" t="s">
        <v>180</v>
      </c>
      <c r="C2384" s="224" t="s">
        <v>642</v>
      </c>
      <c r="D2384" s="22"/>
      <c r="E2384" s="323" t="s">
        <v>606</v>
      </c>
      <c r="F2384" s="1"/>
      <c r="G2384" s="5"/>
      <c r="H2384" s="310">
        <f>SUM(H2372:H2383)</f>
        <v>28629.689999999995</v>
      </c>
      <c r="I2384" s="10"/>
      <c r="J2384" s="10"/>
      <c r="K2384" s="32">
        <f>SUM(K2372:K2383)</f>
        <v>28629.657225991672</v>
      </c>
      <c r="L2384" s="28">
        <f>SUM(L2372:L2383)</f>
        <v>-3.2774008332353333E-2</v>
      </c>
      <c r="M2384" s="10"/>
      <c r="N2384" s="5"/>
      <c r="O2384" s="28">
        <f>SUM(O2372:O2383)</f>
        <v>33167.835303000007</v>
      </c>
      <c r="P2384" s="28">
        <f>SUM(P2372:P2383)</f>
        <v>4538.1780770083324</v>
      </c>
    </row>
    <row r="2385" spans="1:18" hidden="1">
      <c r="A2385" t="s">
        <v>181</v>
      </c>
      <c r="B2385" t="s">
        <v>2782</v>
      </c>
      <c r="C2385" s="224" t="s">
        <v>7842</v>
      </c>
      <c r="D2385" s="221">
        <v>342.06</v>
      </c>
      <c r="E2385" s="324">
        <v>42947</v>
      </c>
      <c r="F2385" s="9">
        <v>476309.45</v>
      </c>
      <c r="G2385" s="18">
        <v>4.3199999999999995E-2</v>
      </c>
      <c r="H2385" s="299">
        <v>1714.7099999999998</v>
      </c>
      <c r="I2385" s="15">
        <v>476309.45</v>
      </c>
      <c r="J2385" s="11">
        <f t="shared" ref="J2385:J2396" si="1083">G2385</f>
        <v>4.3199999999999995E-2</v>
      </c>
      <c r="K2385" s="31">
        <f t="shared" ref="K2385:K2396" si="1084">I2385*J2385/12</f>
        <v>1714.7140199999997</v>
      </c>
      <c r="L2385" s="289">
        <f t="shared" ref="L2385:L2396" si="1085">K2385-H2385</f>
        <v>4.0199999998549174E-3</v>
      </c>
      <c r="M2385" s="15">
        <f t="shared" ref="M2385:M2396" si="1086">I2385</f>
        <v>476309.45</v>
      </c>
      <c r="N2385" s="5">
        <f>VLOOKUP(CONCATENATE(A2385,"-6"),'Restated Depr'!$B$6:$G$7674,6,0)</f>
        <v>7.8399999999999997E-2</v>
      </c>
      <c r="O2385" s="289">
        <f t="shared" ref="O2385:O2396" si="1087">M2385*N2385/12</f>
        <v>3111.8884066666669</v>
      </c>
      <c r="P2385" s="289">
        <f t="shared" ref="P2385:P2396" si="1088">O2385-K2385</f>
        <v>1397.1743866666673</v>
      </c>
      <c r="Q2385" t="s">
        <v>7819</v>
      </c>
    </row>
    <row r="2386" spans="1:18" hidden="1">
      <c r="A2386" t="s">
        <v>181</v>
      </c>
      <c r="B2386" t="s">
        <v>2783</v>
      </c>
      <c r="C2386" s="224" t="s">
        <v>7842</v>
      </c>
      <c r="D2386" s="221">
        <v>342.06</v>
      </c>
      <c r="E2386" s="324">
        <v>42978</v>
      </c>
      <c r="F2386" s="1">
        <v>476309.45</v>
      </c>
      <c r="G2386" s="18">
        <v>4.3199999999999995E-2</v>
      </c>
      <c r="H2386" s="298">
        <v>1714.7099999999998</v>
      </c>
      <c r="I2386" s="10">
        <v>476309.45</v>
      </c>
      <c r="J2386" s="11">
        <f t="shared" si="1083"/>
        <v>4.3199999999999995E-2</v>
      </c>
      <c r="K2386" s="30">
        <f t="shared" si="1084"/>
        <v>1714.7140199999997</v>
      </c>
      <c r="L2386" s="29">
        <f t="shared" si="1085"/>
        <v>4.0199999998549174E-3</v>
      </c>
      <c r="M2386" s="10">
        <f t="shared" si="1086"/>
        <v>476309.45</v>
      </c>
      <c r="N2386" s="5">
        <f>VLOOKUP(CONCATENATE(A2386,"-6"),'Restated Depr'!$B$6:$G$7674,6,0)</f>
        <v>7.8399999999999997E-2</v>
      </c>
      <c r="O2386" s="29">
        <f t="shared" si="1087"/>
        <v>3111.8884066666669</v>
      </c>
      <c r="P2386" s="29">
        <f t="shared" si="1088"/>
        <v>1397.1743866666673</v>
      </c>
      <c r="Q2386" t="s">
        <v>7819</v>
      </c>
    </row>
    <row r="2387" spans="1:18" hidden="1">
      <c r="A2387" t="s">
        <v>181</v>
      </c>
      <c r="B2387" t="s">
        <v>2784</v>
      </c>
      <c r="C2387" s="224" t="s">
        <v>7842</v>
      </c>
      <c r="D2387" s="221">
        <v>342.06</v>
      </c>
      <c r="E2387" s="324">
        <v>43008</v>
      </c>
      <c r="F2387" s="1">
        <v>476309.45</v>
      </c>
      <c r="G2387" s="18">
        <v>4.3199999999999995E-2</v>
      </c>
      <c r="H2387" s="298">
        <v>1714.7099999999998</v>
      </c>
      <c r="I2387" s="10">
        <v>476309.45</v>
      </c>
      <c r="J2387" s="11">
        <f t="shared" si="1083"/>
        <v>4.3199999999999995E-2</v>
      </c>
      <c r="K2387" s="30">
        <f t="shared" si="1084"/>
        <v>1714.7140199999997</v>
      </c>
      <c r="L2387" s="29">
        <f t="shared" si="1085"/>
        <v>4.0199999998549174E-3</v>
      </c>
      <c r="M2387" s="10">
        <f t="shared" si="1086"/>
        <v>476309.45</v>
      </c>
      <c r="N2387" s="5">
        <f>VLOOKUP(CONCATENATE(A2387,"-6"),'Restated Depr'!$B$6:$G$7674,6,0)</f>
        <v>7.8399999999999997E-2</v>
      </c>
      <c r="O2387" s="29">
        <f t="shared" si="1087"/>
        <v>3111.8884066666669</v>
      </c>
      <c r="P2387" s="29">
        <f t="shared" si="1088"/>
        <v>1397.1743866666673</v>
      </c>
      <c r="Q2387" t="s">
        <v>7819</v>
      </c>
    </row>
    <row r="2388" spans="1:18" hidden="1">
      <c r="A2388" t="s">
        <v>181</v>
      </c>
      <c r="B2388" t="s">
        <v>2785</v>
      </c>
      <c r="C2388" s="224" t="s">
        <v>7842</v>
      </c>
      <c r="D2388" s="221">
        <v>342.06</v>
      </c>
      <c r="E2388" s="324">
        <v>43039</v>
      </c>
      <c r="F2388" s="1">
        <v>476309.45</v>
      </c>
      <c r="G2388" s="18">
        <v>4.3199999999999995E-2</v>
      </c>
      <c r="H2388" s="298">
        <v>1714.7099999999998</v>
      </c>
      <c r="I2388" s="10">
        <v>476309.45</v>
      </c>
      <c r="J2388" s="11">
        <f t="shared" si="1083"/>
        <v>4.3199999999999995E-2</v>
      </c>
      <c r="K2388" s="30">
        <f t="shared" si="1084"/>
        <v>1714.7140199999997</v>
      </c>
      <c r="L2388" s="29">
        <f t="shared" si="1085"/>
        <v>4.0199999998549174E-3</v>
      </c>
      <c r="M2388" s="10">
        <f t="shared" si="1086"/>
        <v>476309.45</v>
      </c>
      <c r="N2388" s="5">
        <f>VLOOKUP(CONCATENATE(A2388,"-6"),'Restated Depr'!$B$6:$G$7674,6,0)</f>
        <v>7.8399999999999997E-2</v>
      </c>
      <c r="O2388" s="29">
        <f t="shared" si="1087"/>
        <v>3111.8884066666669</v>
      </c>
      <c r="P2388" s="29">
        <f t="shared" si="1088"/>
        <v>1397.1743866666673</v>
      </c>
      <c r="Q2388" t="s">
        <v>7819</v>
      </c>
    </row>
    <row r="2389" spans="1:18" hidden="1">
      <c r="A2389" t="s">
        <v>181</v>
      </c>
      <c r="B2389" t="s">
        <v>2786</v>
      </c>
      <c r="C2389" s="224" t="s">
        <v>7842</v>
      </c>
      <c r="D2389" s="221">
        <v>342.06</v>
      </c>
      <c r="E2389" s="324">
        <v>43069</v>
      </c>
      <c r="F2389" s="1">
        <v>476309.45</v>
      </c>
      <c r="G2389" s="18">
        <v>4.3199999999999995E-2</v>
      </c>
      <c r="H2389" s="298">
        <v>1714.7099999999998</v>
      </c>
      <c r="I2389" s="10">
        <v>476309.45</v>
      </c>
      <c r="J2389" s="11">
        <f t="shared" si="1083"/>
        <v>4.3199999999999995E-2</v>
      </c>
      <c r="K2389" s="30">
        <f t="shared" si="1084"/>
        <v>1714.7140199999997</v>
      </c>
      <c r="L2389" s="29">
        <f t="shared" si="1085"/>
        <v>4.0199999998549174E-3</v>
      </c>
      <c r="M2389" s="10">
        <f t="shared" si="1086"/>
        <v>476309.45</v>
      </c>
      <c r="N2389" s="5">
        <f>VLOOKUP(CONCATENATE(A2389,"-6"),'Restated Depr'!$B$6:$G$7674,6,0)</f>
        <v>7.8399999999999997E-2</v>
      </c>
      <c r="O2389" s="29">
        <f t="shared" si="1087"/>
        <v>3111.8884066666669</v>
      </c>
      <c r="P2389" s="29">
        <f t="shared" si="1088"/>
        <v>1397.1743866666673</v>
      </c>
      <c r="Q2389" t="s">
        <v>7819</v>
      </c>
    </row>
    <row r="2390" spans="1:18" hidden="1">
      <c r="A2390" t="s">
        <v>181</v>
      </c>
      <c r="B2390" t="s">
        <v>2787</v>
      </c>
      <c r="C2390" s="224" t="s">
        <v>7842</v>
      </c>
      <c r="D2390" s="221">
        <v>342.06</v>
      </c>
      <c r="E2390" s="324">
        <v>43100</v>
      </c>
      <c r="F2390" s="1">
        <v>476309.45</v>
      </c>
      <c r="G2390" s="18">
        <v>5.7999999999999996E-2</v>
      </c>
      <c r="H2390" s="298">
        <v>2302.16</v>
      </c>
      <c r="I2390" s="10">
        <v>476309.45</v>
      </c>
      <c r="J2390" s="11">
        <f t="shared" si="1083"/>
        <v>5.7999999999999996E-2</v>
      </c>
      <c r="K2390" s="30">
        <f t="shared" si="1084"/>
        <v>2302.1623416666666</v>
      </c>
      <c r="L2390" s="29">
        <f t="shared" si="1085"/>
        <v>2.3416666667799291E-3</v>
      </c>
      <c r="M2390" s="10">
        <f t="shared" si="1086"/>
        <v>476309.45</v>
      </c>
      <c r="N2390" s="5">
        <f>VLOOKUP(CONCATENATE(A2390,"-6"),'Restated Depr'!$B$6:$G$7674,6,0)</f>
        <v>7.8399999999999997E-2</v>
      </c>
      <c r="O2390" s="29">
        <f t="shared" si="1087"/>
        <v>3111.8884066666669</v>
      </c>
      <c r="P2390" s="29">
        <f t="shared" si="1088"/>
        <v>809.72606500000029</v>
      </c>
      <c r="Q2390" t="s">
        <v>7819</v>
      </c>
    </row>
    <row r="2391" spans="1:18" hidden="1">
      <c r="A2391" t="s">
        <v>181</v>
      </c>
      <c r="B2391" t="s">
        <v>2788</v>
      </c>
      <c r="C2391" s="224" t="s">
        <v>7842</v>
      </c>
      <c r="D2391" s="221">
        <v>342.06</v>
      </c>
      <c r="E2391" s="324">
        <v>43131</v>
      </c>
      <c r="F2391" s="1">
        <v>476309.45</v>
      </c>
      <c r="G2391" s="5">
        <v>7.8399999999999997E-2</v>
      </c>
      <c r="H2391" s="298">
        <v>3111.8900000000008</v>
      </c>
      <c r="I2391" s="10">
        <v>476309.45</v>
      </c>
      <c r="J2391" s="11">
        <f t="shared" si="1083"/>
        <v>7.8399999999999997E-2</v>
      </c>
      <c r="K2391" s="30">
        <f t="shared" si="1084"/>
        <v>3111.8884066666669</v>
      </c>
      <c r="L2391" s="29">
        <f t="shared" si="1085"/>
        <v>-1.5933333338580269E-3</v>
      </c>
      <c r="M2391" s="10">
        <f t="shared" si="1086"/>
        <v>476309.45</v>
      </c>
      <c r="N2391" s="5">
        <f>VLOOKUP(CONCATENATE(A2391,"-6"),'Restated Depr'!$B$6:$G$7674,6,0)</f>
        <v>7.8399999999999997E-2</v>
      </c>
      <c r="O2391" s="29">
        <f t="shared" si="1087"/>
        <v>3111.8884066666669</v>
      </c>
      <c r="P2391" s="29">
        <f t="shared" si="1088"/>
        <v>0</v>
      </c>
      <c r="Q2391" t="s">
        <v>7819</v>
      </c>
    </row>
    <row r="2392" spans="1:18" hidden="1">
      <c r="A2392" t="s">
        <v>181</v>
      </c>
      <c r="B2392" t="s">
        <v>2789</v>
      </c>
      <c r="C2392" s="224" t="s">
        <v>7842</v>
      </c>
      <c r="D2392" s="221">
        <v>342.06</v>
      </c>
      <c r="E2392" s="324">
        <v>43159</v>
      </c>
      <c r="F2392" s="1">
        <v>476309.45</v>
      </c>
      <c r="G2392" s="5">
        <v>7.8399999999999997E-2</v>
      </c>
      <c r="H2392" s="298">
        <v>3111.8900000000008</v>
      </c>
      <c r="I2392" s="10">
        <v>476309.45</v>
      </c>
      <c r="J2392" s="11">
        <f t="shared" si="1083"/>
        <v>7.8399999999999997E-2</v>
      </c>
      <c r="K2392" s="30">
        <f t="shared" si="1084"/>
        <v>3111.8884066666669</v>
      </c>
      <c r="L2392" s="29">
        <f t="shared" si="1085"/>
        <v>-1.5933333338580269E-3</v>
      </c>
      <c r="M2392" s="10">
        <f t="shared" si="1086"/>
        <v>476309.45</v>
      </c>
      <c r="N2392" s="5">
        <f>VLOOKUP(CONCATENATE(A2392,"-6"),'Restated Depr'!$B$6:$G$7674,6,0)</f>
        <v>7.8399999999999997E-2</v>
      </c>
      <c r="O2392" s="29">
        <f t="shared" si="1087"/>
        <v>3111.8884066666669</v>
      </c>
      <c r="P2392" s="29">
        <f t="shared" si="1088"/>
        <v>0</v>
      </c>
      <c r="Q2392" t="s">
        <v>7819</v>
      </c>
    </row>
    <row r="2393" spans="1:18" hidden="1">
      <c r="A2393" t="s">
        <v>181</v>
      </c>
      <c r="B2393" t="s">
        <v>2790</v>
      </c>
      <c r="C2393" s="224" t="s">
        <v>7842</v>
      </c>
      <c r="D2393" s="221">
        <v>342.06</v>
      </c>
      <c r="E2393" s="324">
        <v>43190</v>
      </c>
      <c r="F2393" s="1">
        <v>476309.45</v>
      </c>
      <c r="G2393" s="5">
        <v>7.8399999999999997E-2</v>
      </c>
      <c r="H2393" s="298">
        <v>3111.8900000000008</v>
      </c>
      <c r="I2393" s="10">
        <v>476309.45</v>
      </c>
      <c r="J2393" s="11">
        <f t="shared" si="1083"/>
        <v>7.8399999999999997E-2</v>
      </c>
      <c r="K2393" s="30">
        <f t="shared" si="1084"/>
        <v>3111.8884066666669</v>
      </c>
      <c r="L2393" s="29">
        <f t="shared" si="1085"/>
        <v>-1.5933333338580269E-3</v>
      </c>
      <c r="M2393" s="10">
        <f t="shared" si="1086"/>
        <v>476309.45</v>
      </c>
      <c r="N2393" s="5">
        <f>VLOOKUP(CONCATENATE(A2393,"-6"),'Restated Depr'!$B$6:$G$7674,6,0)</f>
        <v>7.8399999999999997E-2</v>
      </c>
      <c r="O2393" s="29">
        <f t="shared" si="1087"/>
        <v>3111.8884066666669</v>
      </c>
      <c r="P2393" s="29">
        <f t="shared" si="1088"/>
        <v>0</v>
      </c>
      <c r="Q2393" t="s">
        <v>7819</v>
      </c>
    </row>
    <row r="2394" spans="1:18" hidden="1">
      <c r="A2394" t="s">
        <v>181</v>
      </c>
      <c r="B2394" t="s">
        <v>2791</v>
      </c>
      <c r="C2394" s="224" t="s">
        <v>7842</v>
      </c>
      <c r="D2394" s="221">
        <v>342.06</v>
      </c>
      <c r="E2394" s="324">
        <v>43220</v>
      </c>
      <c r="F2394" s="1">
        <v>476309.45</v>
      </c>
      <c r="G2394" s="5">
        <v>7.8399999999999997E-2</v>
      </c>
      <c r="H2394" s="298">
        <v>3111.8900000000008</v>
      </c>
      <c r="I2394" s="10">
        <v>476309.45</v>
      </c>
      <c r="J2394" s="11">
        <f t="shared" si="1083"/>
        <v>7.8399999999999997E-2</v>
      </c>
      <c r="K2394" s="30">
        <f t="shared" si="1084"/>
        <v>3111.8884066666669</v>
      </c>
      <c r="L2394" s="29">
        <f t="shared" si="1085"/>
        <v>-1.5933333338580269E-3</v>
      </c>
      <c r="M2394" s="10">
        <f t="shared" si="1086"/>
        <v>476309.45</v>
      </c>
      <c r="N2394" s="5">
        <f>VLOOKUP(CONCATENATE(A2394,"-6"),'Restated Depr'!$B$6:$G$7674,6,0)</f>
        <v>7.8399999999999997E-2</v>
      </c>
      <c r="O2394" s="29">
        <f t="shared" si="1087"/>
        <v>3111.8884066666669</v>
      </c>
      <c r="P2394" s="29">
        <f t="shared" si="1088"/>
        <v>0</v>
      </c>
      <c r="Q2394" t="s">
        <v>7819</v>
      </c>
    </row>
    <row r="2395" spans="1:18" hidden="1">
      <c r="A2395" t="s">
        <v>181</v>
      </c>
      <c r="B2395" t="s">
        <v>2792</v>
      </c>
      <c r="C2395" s="224" t="s">
        <v>7842</v>
      </c>
      <c r="D2395" s="221">
        <v>342.06</v>
      </c>
      <c r="E2395" s="324">
        <v>43251</v>
      </c>
      <c r="F2395" s="1">
        <v>476309.45</v>
      </c>
      <c r="G2395" s="5">
        <v>7.8399999999999997E-2</v>
      </c>
      <c r="H2395" s="298">
        <v>3111.8900000000008</v>
      </c>
      <c r="I2395" s="10">
        <v>476309.45</v>
      </c>
      <c r="J2395" s="11">
        <f t="shared" si="1083"/>
        <v>7.8399999999999997E-2</v>
      </c>
      <c r="K2395" s="30">
        <f t="shared" si="1084"/>
        <v>3111.8884066666669</v>
      </c>
      <c r="L2395" s="29">
        <f t="shared" si="1085"/>
        <v>-1.5933333338580269E-3</v>
      </c>
      <c r="M2395" s="10">
        <f t="shared" si="1086"/>
        <v>476309.45</v>
      </c>
      <c r="N2395" s="5">
        <f>VLOOKUP(CONCATENATE(A2395,"-6"),'Restated Depr'!$B$6:$G$7674,6,0)</f>
        <v>7.8399999999999997E-2</v>
      </c>
      <c r="O2395" s="29">
        <f t="shared" si="1087"/>
        <v>3111.8884066666669</v>
      </c>
      <c r="P2395" s="29">
        <f t="shared" si="1088"/>
        <v>0</v>
      </c>
      <c r="Q2395" t="s">
        <v>7819</v>
      </c>
    </row>
    <row r="2396" spans="1:18" hidden="1">
      <c r="A2396" t="s">
        <v>181</v>
      </c>
      <c r="B2396" t="s">
        <v>2793</v>
      </c>
      <c r="C2396" s="224" t="s">
        <v>7842</v>
      </c>
      <c r="D2396" s="221">
        <v>342.06</v>
      </c>
      <c r="E2396" s="324">
        <v>43281</v>
      </c>
      <c r="F2396" s="1">
        <v>476309.45</v>
      </c>
      <c r="G2396" s="5">
        <v>7.8399999999999997E-2</v>
      </c>
      <c r="H2396" s="298">
        <v>3111.8900000000008</v>
      </c>
      <c r="I2396" s="10">
        <v>476309.45</v>
      </c>
      <c r="J2396" s="11">
        <f t="shared" si="1083"/>
        <v>7.8399999999999997E-2</v>
      </c>
      <c r="K2396" s="30">
        <f t="shared" si="1084"/>
        <v>3111.8884066666669</v>
      </c>
      <c r="L2396" s="29">
        <f t="shared" si="1085"/>
        <v>-1.5933333338580269E-3</v>
      </c>
      <c r="M2396" s="10">
        <f t="shared" si="1086"/>
        <v>476309.45</v>
      </c>
      <c r="N2396" s="5">
        <f>VLOOKUP(CONCATENATE(A2396,"-6"),'Restated Depr'!$B$6:$G$7674,6,0)</f>
        <v>7.8399999999999997E-2</v>
      </c>
      <c r="O2396" s="29">
        <f t="shared" si="1087"/>
        <v>3111.8884066666669</v>
      </c>
      <c r="P2396" s="29">
        <f t="shared" si="1088"/>
        <v>0</v>
      </c>
      <c r="Q2396" t="s">
        <v>7819</v>
      </c>
      <c r="R2396" s="5"/>
    </row>
    <row r="2397" spans="1:18" ht="15.75" hidden="1" thickBot="1">
      <c r="A2397" t="s">
        <v>181</v>
      </c>
      <c r="C2397" s="224" t="s">
        <v>642</v>
      </c>
      <c r="D2397" s="22"/>
      <c r="E2397" s="323" t="s">
        <v>606</v>
      </c>
      <c r="F2397" s="1"/>
      <c r="G2397" s="5"/>
      <c r="H2397" s="310">
        <f>SUM(H2385:H2396)</f>
        <v>29547.05</v>
      </c>
      <c r="I2397" s="10"/>
      <c r="J2397" s="10"/>
      <c r="K2397" s="32">
        <f>SUM(K2385:K2396)</f>
        <v>29547.062881666658</v>
      </c>
      <c r="L2397" s="28">
        <f>SUM(L2385:L2396)</f>
        <v>1.2881666662906355E-2</v>
      </c>
      <c r="M2397" s="10"/>
      <c r="N2397" s="5"/>
      <c r="O2397" s="28">
        <f>SUM(O2385:O2396)</f>
        <v>37342.660879999996</v>
      </c>
      <c r="P2397" s="28">
        <f>SUM(P2385:P2396)</f>
        <v>7795.5979983333364</v>
      </c>
    </row>
    <row r="2398" spans="1:18" hidden="1">
      <c r="A2398" t="s">
        <v>182</v>
      </c>
      <c r="B2398" t="s">
        <v>2794</v>
      </c>
      <c r="C2398" s="224" t="s">
        <v>7842</v>
      </c>
      <c r="D2398" s="221">
        <v>342.01</v>
      </c>
      <c r="E2398" s="324">
        <v>42947</v>
      </c>
      <c r="F2398" s="9">
        <v>8121641.0800000001</v>
      </c>
      <c r="G2398" s="18">
        <v>2.0800000000000003E-2</v>
      </c>
      <c r="H2398" s="299">
        <v>14077.51</v>
      </c>
      <c r="I2398" s="15">
        <v>8121641.0800000001</v>
      </c>
      <c r="J2398" s="11">
        <f t="shared" ref="J2398:J2409" si="1089">G2398</f>
        <v>2.0800000000000003E-2</v>
      </c>
      <c r="K2398" s="31">
        <f t="shared" ref="K2398:K2409" si="1090">I2398*J2398/12</f>
        <v>14077.511205333336</v>
      </c>
      <c r="L2398" s="289">
        <f t="shared" ref="L2398:L2409" si="1091">K2398-H2398</f>
        <v>1.2053333357471274E-3</v>
      </c>
      <c r="M2398" s="15">
        <f t="shared" ref="M2398:M2409" si="1092">I2398</f>
        <v>8121641.0800000001</v>
      </c>
      <c r="N2398" s="5">
        <f>VLOOKUP(CONCATENATE(A2398,"-6"),'Restated Depr'!$B$6:$G$7674,6,0)</f>
        <v>1.5399999999999999E-2</v>
      </c>
      <c r="O2398" s="289">
        <f t="shared" ref="O2398:O2409" si="1093">M2398*N2398/12</f>
        <v>10422.772719333332</v>
      </c>
      <c r="P2398" s="289">
        <f t="shared" ref="P2398:P2409" si="1094">O2398-K2398</f>
        <v>-3654.7384860000038</v>
      </c>
      <c r="Q2398" t="s">
        <v>7819</v>
      </c>
    </row>
    <row r="2399" spans="1:18" hidden="1">
      <c r="A2399" t="s">
        <v>182</v>
      </c>
      <c r="B2399" t="s">
        <v>2795</v>
      </c>
      <c r="C2399" s="224" t="s">
        <v>7842</v>
      </c>
      <c r="D2399" s="221">
        <v>342.01</v>
      </c>
      <c r="E2399" s="324">
        <v>42978</v>
      </c>
      <c r="F2399" s="1">
        <v>8121641.0800000001</v>
      </c>
      <c r="G2399" s="18">
        <v>2.0800000000000003E-2</v>
      </c>
      <c r="H2399" s="298">
        <v>14077.51</v>
      </c>
      <c r="I2399" s="10">
        <v>8121641.0800000001</v>
      </c>
      <c r="J2399" s="11">
        <f t="shared" si="1089"/>
        <v>2.0800000000000003E-2</v>
      </c>
      <c r="K2399" s="30">
        <f t="shared" si="1090"/>
        <v>14077.511205333336</v>
      </c>
      <c r="L2399" s="29">
        <f t="shared" si="1091"/>
        <v>1.2053333357471274E-3</v>
      </c>
      <c r="M2399" s="10">
        <f t="shared" si="1092"/>
        <v>8121641.0800000001</v>
      </c>
      <c r="N2399" s="5">
        <f>VLOOKUP(CONCATENATE(A2399,"-6"),'Restated Depr'!$B$6:$G$7674,6,0)</f>
        <v>1.5399999999999999E-2</v>
      </c>
      <c r="O2399" s="29">
        <f t="shared" si="1093"/>
        <v>10422.772719333332</v>
      </c>
      <c r="P2399" s="29">
        <f t="shared" si="1094"/>
        <v>-3654.7384860000038</v>
      </c>
      <c r="Q2399" t="s">
        <v>7819</v>
      </c>
    </row>
    <row r="2400" spans="1:18" hidden="1">
      <c r="A2400" t="s">
        <v>182</v>
      </c>
      <c r="B2400" t="s">
        <v>2796</v>
      </c>
      <c r="C2400" s="224" t="s">
        <v>7842</v>
      </c>
      <c r="D2400" s="221">
        <v>342.01</v>
      </c>
      <c r="E2400" s="324">
        <v>43008</v>
      </c>
      <c r="F2400" s="1">
        <v>8121641.0800000001</v>
      </c>
      <c r="G2400" s="18">
        <v>2.0800000000000003E-2</v>
      </c>
      <c r="H2400" s="298">
        <v>14077.51</v>
      </c>
      <c r="I2400" s="10">
        <v>8121641.0800000001</v>
      </c>
      <c r="J2400" s="11">
        <f t="shared" si="1089"/>
        <v>2.0800000000000003E-2</v>
      </c>
      <c r="K2400" s="30">
        <f t="shared" si="1090"/>
        <v>14077.511205333336</v>
      </c>
      <c r="L2400" s="29">
        <f t="shared" si="1091"/>
        <v>1.2053333357471274E-3</v>
      </c>
      <c r="M2400" s="10">
        <f t="shared" si="1092"/>
        <v>8121641.0800000001</v>
      </c>
      <c r="N2400" s="5">
        <f>VLOOKUP(CONCATENATE(A2400,"-6"),'Restated Depr'!$B$6:$G$7674,6,0)</f>
        <v>1.5399999999999999E-2</v>
      </c>
      <c r="O2400" s="29">
        <f t="shared" si="1093"/>
        <v>10422.772719333332</v>
      </c>
      <c r="P2400" s="29">
        <f t="shared" si="1094"/>
        <v>-3654.7384860000038</v>
      </c>
      <c r="Q2400" t="s">
        <v>7819</v>
      </c>
    </row>
    <row r="2401" spans="1:18" hidden="1">
      <c r="A2401" t="s">
        <v>182</v>
      </c>
      <c r="B2401" t="s">
        <v>2797</v>
      </c>
      <c r="C2401" s="224" t="s">
        <v>7842</v>
      </c>
      <c r="D2401" s="221">
        <v>342.01</v>
      </c>
      <c r="E2401" s="324">
        <v>43039</v>
      </c>
      <c r="F2401" s="1">
        <v>8121641.0800000001</v>
      </c>
      <c r="G2401" s="18">
        <v>2.0800000000000003E-2</v>
      </c>
      <c r="H2401" s="298">
        <v>14077.51</v>
      </c>
      <c r="I2401" s="10">
        <v>8121641.0800000001</v>
      </c>
      <c r="J2401" s="11">
        <f t="shared" si="1089"/>
        <v>2.0800000000000003E-2</v>
      </c>
      <c r="K2401" s="30">
        <f t="shared" si="1090"/>
        <v>14077.511205333336</v>
      </c>
      <c r="L2401" s="29">
        <f t="shared" si="1091"/>
        <v>1.2053333357471274E-3</v>
      </c>
      <c r="M2401" s="10">
        <f t="shared" si="1092"/>
        <v>8121641.0800000001</v>
      </c>
      <c r="N2401" s="5">
        <f>VLOOKUP(CONCATENATE(A2401,"-6"),'Restated Depr'!$B$6:$G$7674,6,0)</f>
        <v>1.5399999999999999E-2</v>
      </c>
      <c r="O2401" s="29">
        <f t="shared" si="1093"/>
        <v>10422.772719333332</v>
      </c>
      <c r="P2401" s="29">
        <f t="shared" si="1094"/>
        <v>-3654.7384860000038</v>
      </c>
      <c r="Q2401" t="s">
        <v>7819</v>
      </c>
    </row>
    <row r="2402" spans="1:18" hidden="1">
      <c r="A2402" t="s">
        <v>182</v>
      </c>
      <c r="B2402" t="s">
        <v>2798</v>
      </c>
      <c r="C2402" s="224" t="s">
        <v>7842</v>
      </c>
      <c r="D2402" s="221">
        <v>342.01</v>
      </c>
      <c r="E2402" s="324">
        <v>43069</v>
      </c>
      <c r="F2402" s="1">
        <v>8121641.0800000001</v>
      </c>
      <c r="G2402" s="18">
        <v>2.0800000000000003E-2</v>
      </c>
      <c r="H2402" s="298">
        <v>14077.51</v>
      </c>
      <c r="I2402" s="10">
        <v>8121641.0800000001</v>
      </c>
      <c r="J2402" s="11">
        <f t="shared" si="1089"/>
        <v>2.0800000000000003E-2</v>
      </c>
      <c r="K2402" s="30">
        <f t="shared" si="1090"/>
        <v>14077.511205333336</v>
      </c>
      <c r="L2402" s="29">
        <f t="shared" si="1091"/>
        <v>1.2053333357471274E-3</v>
      </c>
      <c r="M2402" s="10">
        <f t="shared" si="1092"/>
        <v>8121641.0800000001</v>
      </c>
      <c r="N2402" s="5">
        <f>VLOOKUP(CONCATENATE(A2402,"-6"),'Restated Depr'!$B$6:$G$7674,6,0)</f>
        <v>1.5399999999999999E-2</v>
      </c>
      <c r="O2402" s="29">
        <f t="shared" si="1093"/>
        <v>10422.772719333332</v>
      </c>
      <c r="P2402" s="29">
        <f t="shared" si="1094"/>
        <v>-3654.7384860000038</v>
      </c>
      <c r="Q2402" t="s">
        <v>7819</v>
      </c>
    </row>
    <row r="2403" spans="1:18" hidden="1">
      <c r="A2403" t="s">
        <v>182</v>
      </c>
      <c r="B2403" t="s">
        <v>2799</v>
      </c>
      <c r="C2403" s="224" t="s">
        <v>7842</v>
      </c>
      <c r="D2403" s="221">
        <v>342.01</v>
      </c>
      <c r="E2403" s="324">
        <v>43100</v>
      </c>
      <c r="F2403" s="1">
        <v>8121641.0800000001</v>
      </c>
      <c r="G2403" s="18">
        <v>1.8500000000000003E-2</v>
      </c>
      <c r="H2403" s="298">
        <v>12520.86</v>
      </c>
      <c r="I2403" s="10">
        <v>8121641.0800000001</v>
      </c>
      <c r="J2403" s="11">
        <f t="shared" si="1089"/>
        <v>1.8500000000000003E-2</v>
      </c>
      <c r="K2403" s="30">
        <f t="shared" si="1090"/>
        <v>12520.863331666667</v>
      </c>
      <c r="L2403" s="29">
        <f t="shared" si="1091"/>
        <v>3.3316666667815298E-3</v>
      </c>
      <c r="M2403" s="10">
        <f t="shared" si="1092"/>
        <v>8121641.0800000001</v>
      </c>
      <c r="N2403" s="5">
        <f>VLOOKUP(CONCATENATE(A2403,"-6"),'Restated Depr'!$B$6:$G$7674,6,0)</f>
        <v>1.5399999999999999E-2</v>
      </c>
      <c r="O2403" s="29">
        <f t="shared" si="1093"/>
        <v>10422.772719333332</v>
      </c>
      <c r="P2403" s="29">
        <f t="shared" si="1094"/>
        <v>-2098.0906123333352</v>
      </c>
      <c r="Q2403" t="s">
        <v>7819</v>
      </c>
    </row>
    <row r="2404" spans="1:18" hidden="1">
      <c r="A2404" t="s">
        <v>182</v>
      </c>
      <c r="B2404" t="s">
        <v>2800</v>
      </c>
      <c r="C2404" s="224" t="s">
        <v>7842</v>
      </c>
      <c r="D2404" s="221">
        <v>342.01</v>
      </c>
      <c r="E2404" s="324">
        <v>43131</v>
      </c>
      <c r="F2404" s="1">
        <v>8121641.0800000001</v>
      </c>
      <c r="G2404" s="5">
        <v>1.5399999999999999E-2</v>
      </c>
      <c r="H2404" s="298">
        <v>10422.77</v>
      </c>
      <c r="I2404" s="10">
        <v>8121641.0800000001</v>
      </c>
      <c r="J2404" s="11">
        <f t="shared" si="1089"/>
        <v>1.5399999999999999E-2</v>
      </c>
      <c r="K2404" s="30">
        <f t="shared" si="1090"/>
        <v>10422.772719333332</v>
      </c>
      <c r="L2404" s="29">
        <f t="shared" si="1091"/>
        <v>2.7193333316972712E-3</v>
      </c>
      <c r="M2404" s="10">
        <f t="shared" si="1092"/>
        <v>8121641.0800000001</v>
      </c>
      <c r="N2404" s="5">
        <f>VLOOKUP(CONCATENATE(A2404,"-6"),'Restated Depr'!$B$6:$G$7674,6,0)</f>
        <v>1.5399999999999999E-2</v>
      </c>
      <c r="O2404" s="29">
        <f t="shared" si="1093"/>
        <v>10422.772719333332</v>
      </c>
      <c r="P2404" s="29">
        <f t="shared" si="1094"/>
        <v>0</v>
      </c>
      <c r="Q2404" t="s">
        <v>7819</v>
      </c>
    </row>
    <row r="2405" spans="1:18" hidden="1">
      <c r="A2405" t="s">
        <v>182</v>
      </c>
      <c r="B2405" t="s">
        <v>2801</v>
      </c>
      <c r="C2405" s="224" t="s">
        <v>7842</v>
      </c>
      <c r="D2405" s="221">
        <v>342.01</v>
      </c>
      <c r="E2405" s="324">
        <v>43159</v>
      </c>
      <c r="F2405" s="1">
        <v>8121641.0800000001</v>
      </c>
      <c r="G2405" s="5">
        <v>1.5399999999999999E-2</v>
      </c>
      <c r="H2405" s="298">
        <v>10422.77</v>
      </c>
      <c r="I2405" s="10">
        <v>8121641.0800000001</v>
      </c>
      <c r="J2405" s="11">
        <f t="shared" si="1089"/>
        <v>1.5399999999999999E-2</v>
      </c>
      <c r="K2405" s="30">
        <f t="shared" si="1090"/>
        <v>10422.772719333332</v>
      </c>
      <c r="L2405" s="29">
        <f t="shared" si="1091"/>
        <v>2.7193333316972712E-3</v>
      </c>
      <c r="M2405" s="10">
        <f t="shared" si="1092"/>
        <v>8121641.0800000001</v>
      </c>
      <c r="N2405" s="5">
        <f>VLOOKUP(CONCATENATE(A2405,"-6"),'Restated Depr'!$B$6:$G$7674,6,0)</f>
        <v>1.5399999999999999E-2</v>
      </c>
      <c r="O2405" s="29">
        <f t="shared" si="1093"/>
        <v>10422.772719333332</v>
      </c>
      <c r="P2405" s="29">
        <f t="shared" si="1094"/>
        <v>0</v>
      </c>
      <c r="Q2405" t="s">
        <v>7819</v>
      </c>
    </row>
    <row r="2406" spans="1:18" hidden="1">
      <c r="A2406" t="s">
        <v>182</v>
      </c>
      <c r="B2406" t="s">
        <v>2802</v>
      </c>
      <c r="C2406" s="224" t="s">
        <v>7842</v>
      </c>
      <c r="D2406" s="221">
        <v>342.01</v>
      </c>
      <c r="E2406" s="324">
        <v>43190</v>
      </c>
      <c r="F2406" s="1">
        <v>8121641.0800000001</v>
      </c>
      <c r="G2406" s="5">
        <v>1.5399999999999999E-2</v>
      </c>
      <c r="H2406" s="298">
        <v>10422.77</v>
      </c>
      <c r="I2406" s="10">
        <v>8121641.0800000001</v>
      </c>
      <c r="J2406" s="11">
        <f t="shared" si="1089"/>
        <v>1.5399999999999999E-2</v>
      </c>
      <c r="K2406" s="30">
        <f t="shared" si="1090"/>
        <v>10422.772719333332</v>
      </c>
      <c r="L2406" s="29">
        <f t="shared" si="1091"/>
        <v>2.7193333316972712E-3</v>
      </c>
      <c r="M2406" s="10">
        <f t="shared" si="1092"/>
        <v>8121641.0800000001</v>
      </c>
      <c r="N2406" s="5">
        <f>VLOOKUP(CONCATENATE(A2406,"-6"),'Restated Depr'!$B$6:$G$7674,6,0)</f>
        <v>1.5399999999999999E-2</v>
      </c>
      <c r="O2406" s="29">
        <f t="shared" si="1093"/>
        <v>10422.772719333332</v>
      </c>
      <c r="P2406" s="29">
        <f t="shared" si="1094"/>
        <v>0</v>
      </c>
      <c r="Q2406" t="s">
        <v>7819</v>
      </c>
    </row>
    <row r="2407" spans="1:18" hidden="1">
      <c r="A2407" t="s">
        <v>182</v>
      </c>
      <c r="B2407" t="s">
        <v>2803</v>
      </c>
      <c r="C2407" s="224" t="s">
        <v>7842</v>
      </c>
      <c r="D2407" s="221">
        <v>342.01</v>
      </c>
      <c r="E2407" s="324">
        <v>43220</v>
      </c>
      <c r="F2407" s="1">
        <v>8121641.0800000001</v>
      </c>
      <c r="G2407" s="5">
        <v>1.5399999999999999E-2</v>
      </c>
      <c r="H2407" s="298">
        <v>10422.77</v>
      </c>
      <c r="I2407" s="10">
        <v>8121641.0800000001</v>
      </c>
      <c r="J2407" s="11">
        <f t="shared" si="1089"/>
        <v>1.5399999999999999E-2</v>
      </c>
      <c r="K2407" s="30">
        <f t="shared" si="1090"/>
        <v>10422.772719333332</v>
      </c>
      <c r="L2407" s="29">
        <f t="shared" si="1091"/>
        <v>2.7193333316972712E-3</v>
      </c>
      <c r="M2407" s="10">
        <f t="shared" si="1092"/>
        <v>8121641.0800000001</v>
      </c>
      <c r="N2407" s="5">
        <f>VLOOKUP(CONCATENATE(A2407,"-6"),'Restated Depr'!$B$6:$G$7674,6,0)</f>
        <v>1.5399999999999999E-2</v>
      </c>
      <c r="O2407" s="29">
        <f t="shared" si="1093"/>
        <v>10422.772719333332</v>
      </c>
      <c r="P2407" s="29">
        <f t="shared" si="1094"/>
        <v>0</v>
      </c>
      <c r="Q2407" t="s">
        <v>7819</v>
      </c>
    </row>
    <row r="2408" spans="1:18" hidden="1">
      <c r="A2408" t="s">
        <v>182</v>
      </c>
      <c r="B2408" t="s">
        <v>2804</v>
      </c>
      <c r="C2408" s="224" t="s">
        <v>7842</v>
      </c>
      <c r="D2408" s="221">
        <v>342.01</v>
      </c>
      <c r="E2408" s="324">
        <v>43251</v>
      </c>
      <c r="F2408" s="1">
        <v>8121641.0800000001</v>
      </c>
      <c r="G2408" s="5">
        <v>1.5399999999999999E-2</v>
      </c>
      <c r="H2408" s="298">
        <v>10422.77</v>
      </c>
      <c r="I2408" s="10">
        <v>8121641.0800000001</v>
      </c>
      <c r="J2408" s="11">
        <f t="shared" si="1089"/>
        <v>1.5399999999999999E-2</v>
      </c>
      <c r="K2408" s="30">
        <f t="shared" si="1090"/>
        <v>10422.772719333332</v>
      </c>
      <c r="L2408" s="29">
        <f t="shared" si="1091"/>
        <v>2.7193333316972712E-3</v>
      </c>
      <c r="M2408" s="10">
        <f t="shared" si="1092"/>
        <v>8121641.0800000001</v>
      </c>
      <c r="N2408" s="5">
        <f>VLOOKUP(CONCATENATE(A2408,"-6"),'Restated Depr'!$B$6:$G$7674,6,0)</f>
        <v>1.5399999999999999E-2</v>
      </c>
      <c r="O2408" s="29">
        <f t="shared" si="1093"/>
        <v>10422.772719333332</v>
      </c>
      <c r="P2408" s="29">
        <f t="shared" si="1094"/>
        <v>0</v>
      </c>
      <c r="Q2408" t="s">
        <v>7819</v>
      </c>
    </row>
    <row r="2409" spans="1:18" hidden="1">
      <c r="A2409" t="s">
        <v>182</v>
      </c>
      <c r="B2409" t="s">
        <v>2805</v>
      </c>
      <c r="C2409" s="224" t="s">
        <v>7842</v>
      </c>
      <c r="D2409" s="221">
        <v>342.01</v>
      </c>
      <c r="E2409" s="324">
        <v>43281</v>
      </c>
      <c r="F2409" s="1">
        <v>8121641.0800000001</v>
      </c>
      <c r="G2409" s="5">
        <v>1.5399999999999999E-2</v>
      </c>
      <c r="H2409" s="298">
        <v>10422.77</v>
      </c>
      <c r="I2409" s="10">
        <v>8121641.0800000001</v>
      </c>
      <c r="J2409" s="11">
        <f t="shared" si="1089"/>
        <v>1.5399999999999999E-2</v>
      </c>
      <c r="K2409" s="30">
        <f t="shared" si="1090"/>
        <v>10422.772719333332</v>
      </c>
      <c r="L2409" s="29">
        <f t="shared" si="1091"/>
        <v>2.7193333316972712E-3</v>
      </c>
      <c r="M2409" s="10">
        <f t="shared" si="1092"/>
        <v>8121641.0800000001</v>
      </c>
      <c r="N2409" s="5">
        <f>VLOOKUP(CONCATENATE(A2409,"-6"),'Restated Depr'!$B$6:$G$7674,6,0)</f>
        <v>1.5399999999999999E-2</v>
      </c>
      <c r="O2409" s="29">
        <f t="shared" si="1093"/>
        <v>10422.772719333332</v>
      </c>
      <c r="P2409" s="29">
        <f t="shared" si="1094"/>
        <v>0</v>
      </c>
      <c r="Q2409" t="s">
        <v>7819</v>
      </c>
      <c r="R2409" s="5"/>
    </row>
    <row r="2410" spans="1:18" ht="15.75" hidden="1" thickBot="1">
      <c r="A2410" t="s">
        <v>182</v>
      </c>
      <c r="C2410" s="224" t="s">
        <v>642</v>
      </c>
      <c r="D2410" s="22"/>
      <c r="E2410" s="323" t="s">
        <v>606</v>
      </c>
      <c r="F2410" s="1"/>
      <c r="G2410" s="5"/>
      <c r="H2410" s="310">
        <f>SUM(H2398:H2409)</f>
        <v>145445.03</v>
      </c>
      <c r="I2410" s="10"/>
      <c r="J2410" s="10"/>
      <c r="K2410" s="32">
        <f>SUM(K2398:K2409)</f>
        <v>145445.05567433333</v>
      </c>
      <c r="L2410" s="28">
        <f>SUM(L2398:L2409)</f>
        <v>2.5674333335700794E-2</v>
      </c>
      <c r="M2410" s="10"/>
      <c r="N2410" s="5"/>
      <c r="O2410" s="28">
        <f>SUM(O2398:O2409)</f>
        <v>125073.27263199996</v>
      </c>
      <c r="P2410" s="28">
        <f>SUM(P2398:P2409)</f>
        <v>-20371.783042333351</v>
      </c>
    </row>
    <row r="2411" spans="1:18" hidden="1">
      <c r="A2411" t="s">
        <v>183</v>
      </c>
      <c r="B2411" t="s">
        <v>2806</v>
      </c>
      <c r="C2411" s="224" t="s">
        <v>7842</v>
      </c>
      <c r="D2411" s="221">
        <v>342.11</v>
      </c>
      <c r="E2411" s="324">
        <v>42947</v>
      </c>
      <c r="F2411" s="9">
        <v>418443</v>
      </c>
      <c r="G2411" s="18">
        <v>1.5044220000000001E-2</v>
      </c>
      <c r="H2411" s="299">
        <v>524.59</v>
      </c>
      <c r="I2411" s="15">
        <v>418443</v>
      </c>
      <c r="J2411" s="11">
        <f t="shared" ref="J2411:J2422" si="1095">G2411</f>
        <v>1.5044220000000001E-2</v>
      </c>
      <c r="K2411" s="31">
        <f t="shared" ref="K2411:K2422" si="1096">I2411*J2411/12</f>
        <v>524.59571245500001</v>
      </c>
      <c r="L2411" s="289">
        <f t="shared" ref="L2411:L2422" si="1097">K2411-H2411</f>
        <v>5.7124549999798546E-3</v>
      </c>
      <c r="M2411" s="15">
        <f t="shared" ref="M2411:M2422" si="1098">I2411</f>
        <v>418443</v>
      </c>
      <c r="N2411" s="5">
        <f>VLOOKUP(CONCATENATE(A2411,"-6"),'Restated Depr'!$B$6:$G$7674,6,0)</f>
        <v>2.0900000000000002E-2</v>
      </c>
      <c r="O2411" s="289">
        <f t="shared" ref="O2411:O2422" si="1099">M2411*N2411/12</f>
        <v>728.78822500000012</v>
      </c>
      <c r="P2411" s="289">
        <f t="shared" ref="P2411:P2422" si="1100">O2411-K2411</f>
        <v>204.19251254500011</v>
      </c>
      <c r="Q2411" t="s">
        <v>7819</v>
      </c>
    </row>
    <row r="2412" spans="1:18" hidden="1">
      <c r="A2412" t="s">
        <v>183</v>
      </c>
      <c r="B2412" t="s">
        <v>2807</v>
      </c>
      <c r="C2412" s="224" t="s">
        <v>7842</v>
      </c>
      <c r="D2412" s="221">
        <v>342.11</v>
      </c>
      <c r="E2412" s="324">
        <v>42978</v>
      </c>
      <c r="F2412" s="1">
        <v>418443</v>
      </c>
      <c r="G2412" s="18">
        <v>1.5044220000000001E-2</v>
      </c>
      <c r="H2412" s="298">
        <v>524.59</v>
      </c>
      <c r="I2412" s="10">
        <v>418443</v>
      </c>
      <c r="J2412" s="11">
        <f t="shared" si="1095"/>
        <v>1.5044220000000001E-2</v>
      </c>
      <c r="K2412" s="30">
        <f t="shared" si="1096"/>
        <v>524.59571245500001</v>
      </c>
      <c r="L2412" s="29">
        <f t="shared" si="1097"/>
        <v>5.7124549999798546E-3</v>
      </c>
      <c r="M2412" s="10">
        <f t="shared" si="1098"/>
        <v>418443</v>
      </c>
      <c r="N2412" s="5">
        <f>VLOOKUP(CONCATENATE(A2412,"-6"),'Restated Depr'!$B$6:$G$7674,6,0)</f>
        <v>2.0900000000000002E-2</v>
      </c>
      <c r="O2412" s="29">
        <f t="shared" si="1099"/>
        <v>728.78822500000012</v>
      </c>
      <c r="P2412" s="29">
        <f t="shared" si="1100"/>
        <v>204.19251254500011</v>
      </c>
      <c r="Q2412" t="s">
        <v>7819</v>
      </c>
    </row>
    <row r="2413" spans="1:18" hidden="1">
      <c r="A2413" t="s">
        <v>183</v>
      </c>
      <c r="B2413" t="s">
        <v>2808</v>
      </c>
      <c r="C2413" s="224" t="s">
        <v>7842</v>
      </c>
      <c r="D2413" s="221">
        <v>342.11</v>
      </c>
      <c r="E2413" s="324">
        <v>43008</v>
      </c>
      <c r="F2413" s="1">
        <v>418443</v>
      </c>
      <c r="G2413" s="18">
        <v>1.5044220000000001E-2</v>
      </c>
      <c r="H2413" s="298">
        <v>524.59</v>
      </c>
      <c r="I2413" s="10">
        <v>418443</v>
      </c>
      <c r="J2413" s="11">
        <f t="shared" si="1095"/>
        <v>1.5044220000000001E-2</v>
      </c>
      <c r="K2413" s="30">
        <f t="shared" si="1096"/>
        <v>524.59571245500001</v>
      </c>
      <c r="L2413" s="29">
        <f t="shared" si="1097"/>
        <v>5.7124549999798546E-3</v>
      </c>
      <c r="M2413" s="10">
        <f t="shared" si="1098"/>
        <v>418443</v>
      </c>
      <c r="N2413" s="5">
        <f>VLOOKUP(CONCATENATE(A2413,"-6"),'Restated Depr'!$B$6:$G$7674,6,0)</f>
        <v>2.0900000000000002E-2</v>
      </c>
      <c r="O2413" s="29">
        <f t="shared" si="1099"/>
        <v>728.78822500000012</v>
      </c>
      <c r="P2413" s="29">
        <f t="shared" si="1100"/>
        <v>204.19251254500011</v>
      </c>
      <c r="Q2413" t="s">
        <v>7819</v>
      </c>
    </row>
    <row r="2414" spans="1:18" hidden="1">
      <c r="A2414" t="s">
        <v>183</v>
      </c>
      <c r="B2414" t="s">
        <v>2809</v>
      </c>
      <c r="C2414" s="224" t="s">
        <v>7842</v>
      </c>
      <c r="D2414" s="221">
        <v>342.11</v>
      </c>
      <c r="E2414" s="324">
        <v>43039</v>
      </c>
      <c r="F2414" s="1">
        <v>418443</v>
      </c>
      <c r="G2414" s="18">
        <v>1.5044220000000001E-2</v>
      </c>
      <c r="H2414" s="298">
        <v>524.59</v>
      </c>
      <c r="I2414" s="10">
        <v>418443</v>
      </c>
      <c r="J2414" s="11">
        <f t="shared" si="1095"/>
        <v>1.5044220000000001E-2</v>
      </c>
      <c r="K2414" s="30">
        <f t="shared" si="1096"/>
        <v>524.59571245500001</v>
      </c>
      <c r="L2414" s="29">
        <f t="shared" si="1097"/>
        <v>5.7124549999798546E-3</v>
      </c>
      <c r="M2414" s="10">
        <f t="shared" si="1098"/>
        <v>418443</v>
      </c>
      <c r="N2414" s="5">
        <f>VLOOKUP(CONCATENATE(A2414,"-6"),'Restated Depr'!$B$6:$G$7674,6,0)</f>
        <v>2.0900000000000002E-2</v>
      </c>
      <c r="O2414" s="29">
        <f t="shared" si="1099"/>
        <v>728.78822500000012</v>
      </c>
      <c r="P2414" s="29">
        <f t="shared" si="1100"/>
        <v>204.19251254500011</v>
      </c>
      <c r="Q2414" t="s">
        <v>7819</v>
      </c>
    </row>
    <row r="2415" spans="1:18" hidden="1">
      <c r="A2415" t="s">
        <v>183</v>
      </c>
      <c r="B2415" t="s">
        <v>2810</v>
      </c>
      <c r="C2415" s="224" t="s">
        <v>7842</v>
      </c>
      <c r="D2415" s="221">
        <v>342.11</v>
      </c>
      <c r="E2415" s="324">
        <v>43069</v>
      </c>
      <c r="F2415" s="1">
        <v>418443</v>
      </c>
      <c r="G2415" s="18">
        <v>1.5044220000000001E-2</v>
      </c>
      <c r="H2415" s="298">
        <v>524.59</v>
      </c>
      <c r="I2415" s="10">
        <v>418443</v>
      </c>
      <c r="J2415" s="11">
        <f t="shared" si="1095"/>
        <v>1.5044220000000001E-2</v>
      </c>
      <c r="K2415" s="30">
        <f t="shared" si="1096"/>
        <v>524.59571245500001</v>
      </c>
      <c r="L2415" s="29">
        <f t="shared" si="1097"/>
        <v>5.7124549999798546E-3</v>
      </c>
      <c r="M2415" s="10">
        <f t="shared" si="1098"/>
        <v>418443</v>
      </c>
      <c r="N2415" s="5">
        <f>VLOOKUP(CONCATENATE(A2415,"-6"),'Restated Depr'!$B$6:$G$7674,6,0)</f>
        <v>2.0900000000000002E-2</v>
      </c>
      <c r="O2415" s="29">
        <f t="shared" si="1099"/>
        <v>728.78822500000012</v>
      </c>
      <c r="P2415" s="29">
        <f t="shared" si="1100"/>
        <v>204.19251254500011</v>
      </c>
      <c r="Q2415" t="s">
        <v>7819</v>
      </c>
    </row>
    <row r="2416" spans="1:18" hidden="1">
      <c r="A2416" t="s">
        <v>183</v>
      </c>
      <c r="B2416" t="s">
        <v>2811</v>
      </c>
      <c r="C2416" s="224" t="s">
        <v>7842</v>
      </c>
      <c r="D2416" s="221">
        <v>342.11</v>
      </c>
      <c r="E2416" s="324">
        <v>43100</v>
      </c>
      <c r="F2416" s="1">
        <v>418443</v>
      </c>
      <c r="G2416" s="18">
        <v>1.7499999999999998E-2</v>
      </c>
      <c r="H2416" s="298">
        <v>610.23</v>
      </c>
      <c r="I2416" s="10">
        <v>418443</v>
      </c>
      <c r="J2416" s="11">
        <f t="shared" si="1095"/>
        <v>1.7499999999999998E-2</v>
      </c>
      <c r="K2416" s="30">
        <f t="shared" si="1096"/>
        <v>610.229375</v>
      </c>
      <c r="L2416" s="29">
        <f t="shared" si="1097"/>
        <v>-6.2500000001364242E-4</v>
      </c>
      <c r="M2416" s="10">
        <f t="shared" si="1098"/>
        <v>418443</v>
      </c>
      <c r="N2416" s="5">
        <f>VLOOKUP(CONCATENATE(A2416,"-6"),'Restated Depr'!$B$6:$G$7674,6,0)</f>
        <v>2.0900000000000002E-2</v>
      </c>
      <c r="O2416" s="29">
        <f t="shared" si="1099"/>
        <v>728.78822500000012</v>
      </c>
      <c r="P2416" s="29">
        <f t="shared" si="1100"/>
        <v>118.55885000000012</v>
      </c>
      <c r="Q2416" t="s">
        <v>7819</v>
      </c>
    </row>
    <row r="2417" spans="1:18" hidden="1">
      <c r="A2417" t="s">
        <v>183</v>
      </c>
      <c r="B2417" t="s">
        <v>2812</v>
      </c>
      <c r="C2417" s="224" t="s">
        <v>7842</v>
      </c>
      <c r="D2417" s="221">
        <v>342.11</v>
      </c>
      <c r="E2417" s="324">
        <v>43131</v>
      </c>
      <c r="F2417" s="1">
        <v>418443</v>
      </c>
      <c r="G2417" s="5">
        <v>2.0900000000000002E-2</v>
      </c>
      <c r="H2417" s="298">
        <v>728.79</v>
      </c>
      <c r="I2417" s="10">
        <v>418443</v>
      </c>
      <c r="J2417" s="11">
        <f t="shared" si="1095"/>
        <v>2.0900000000000002E-2</v>
      </c>
      <c r="K2417" s="30">
        <f t="shared" si="1096"/>
        <v>728.78822500000012</v>
      </c>
      <c r="L2417" s="29">
        <f t="shared" si="1097"/>
        <v>-1.7749999998386556E-3</v>
      </c>
      <c r="M2417" s="10">
        <f t="shared" si="1098"/>
        <v>418443</v>
      </c>
      <c r="N2417" s="5">
        <f>VLOOKUP(CONCATENATE(A2417,"-6"),'Restated Depr'!$B$6:$G$7674,6,0)</f>
        <v>2.0900000000000002E-2</v>
      </c>
      <c r="O2417" s="29">
        <f t="shared" si="1099"/>
        <v>728.78822500000012</v>
      </c>
      <c r="P2417" s="29">
        <f t="shared" si="1100"/>
        <v>0</v>
      </c>
      <c r="Q2417" t="s">
        <v>7819</v>
      </c>
    </row>
    <row r="2418" spans="1:18" hidden="1">
      <c r="A2418" t="s">
        <v>183</v>
      </c>
      <c r="B2418" t="s">
        <v>2813</v>
      </c>
      <c r="C2418" s="224" t="s">
        <v>7842</v>
      </c>
      <c r="D2418" s="221">
        <v>342.11</v>
      </c>
      <c r="E2418" s="324">
        <v>43159</v>
      </c>
      <c r="F2418" s="1">
        <v>418443</v>
      </c>
      <c r="G2418" s="5">
        <v>2.0900000000000002E-2</v>
      </c>
      <c r="H2418" s="298">
        <v>728.79</v>
      </c>
      <c r="I2418" s="10">
        <v>418443</v>
      </c>
      <c r="J2418" s="11">
        <f t="shared" si="1095"/>
        <v>2.0900000000000002E-2</v>
      </c>
      <c r="K2418" s="30">
        <f t="shared" si="1096"/>
        <v>728.78822500000012</v>
      </c>
      <c r="L2418" s="29">
        <f t="shared" si="1097"/>
        <v>-1.7749999998386556E-3</v>
      </c>
      <c r="M2418" s="10">
        <f t="shared" si="1098"/>
        <v>418443</v>
      </c>
      <c r="N2418" s="5">
        <f>VLOOKUP(CONCATENATE(A2418,"-6"),'Restated Depr'!$B$6:$G$7674,6,0)</f>
        <v>2.0900000000000002E-2</v>
      </c>
      <c r="O2418" s="29">
        <f t="shared" si="1099"/>
        <v>728.78822500000012</v>
      </c>
      <c r="P2418" s="29">
        <f t="shared" si="1100"/>
        <v>0</v>
      </c>
      <c r="Q2418" t="s">
        <v>7819</v>
      </c>
    </row>
    <row r="2419" spans="1:18" hidden="1">
      <c r="A2419" t="s">
        <v>183</v>
      </c>
      <c r="B2419" t="s">
        <v>2814</v>
      </c>
      <c r="C2419" s="224" t="s">
        <v>7842</v>
      </c>
      <c r="D2419" s="221">
        <v>342.11</v>
      </c>
      <c r="E2419" s="324">
        <v>43190</v>
      </c>
      <c r="F2419" s="1">
        <v>418443</v>
      </c>
      <c r="G2419" s="5">
        <v>2.0900000000000002E-2</v>
      </c>
      <c r="H2419" s="298">
        <v>728.79</v>
      </c>
      <c r="I2419" s="10">
        <v>418443</v>
      </c>
      <c r="J2419" s="11">
        <f t="shared" si="1095"/>
        <v>2.0900000000000002E-2</v>
      </c>
      <c r="K2419" s="30">
        <f t="shared" si="1096"/>
        <v>728.78822500000012</v>
      </c>
      <c r="L2419" s="29">
        <f t="shared" si="1097"/>
        <v>-1.7749999998386556E-3</v>
      </c>
      <c r="M2419" s="10">
        <f t="shared" si="1098"/>
        <v>418443</v>
      </c>
      <c r="N2419" s="5">
        <f>VLOOKUP(CONCATENATE(A2419,"-6"),'Restated Depr'!$B$6:$G$7674,6,0)</f>
        <v>2.0900000000000002E-2</v>
      </c>
      <c r="O2419" s="29">
        <f t="shared" si="1099"/>
        <v>728.78822500000012</v>
      </c>
      <c r="P2419" s="29">
        <f t="shared" si="1100"/>
        <v>0</v>
      </c>
      <c r="Q2419" t="s">
        <v>7819</v>
      </c>
    </row>
    <row r="2420" spans="1:18" hidden="1">
      <c r="A2420" t="s">
        <v>183</v>
      </c>
      <c r="B2420" t="s">
        <v>2815</v>
      </c>
      <c r="C2420" s="224" t="s">
        <v>7842</v>
      </c>
      <c r="D2420" s="221">
        <v>342.11</v>
      </c>
      <c r="E2420" s="324">
        <v>43220</v>
      </c>
      <c r="F2420" s="1">
        <v>418443</v>
      </c>
      <c r="G2420" s="5">
        <v>2.0900000000000002E-2</v>
      </c>
      <c r="H2420" s="298">
        <v>728.79</v>
      </c>
      <c r="I2420" s="10">
        <v>418443</v>
      </c>
      <c r="J2420" s="11">
        <f t="shared" si="1095"/>
        <v>2.0900000000000002E-2</v>
      </c>
      <c r="K2420" s="30">
        <f t="shared" si="1096"/>
        <v>728.78822500000012</v>
      </c>
      <c r="L2420" s="29">
        <f t="shared" si="1097"/>
        <v>-1.7749999998386556E-3</v>
      </c>
      <c r="M2420" s="10">
        <f t="shared" si="1098"/>
        <v>418443</v>
      </c>
      <c r="N2420" s="5">
        <f>VLOOKUP(CONCATENATE(A2420,"-6"),'Restated Depr'!$B$6:$G$7674,6,0)</f>
        <v>2.0900000000000002E-2</v>
      </c>
      <c r="O2420" s="29">
        <f t="shared" si="1099"/>
        <v>728.78822500000012</v>
      </c>
      <c r="P2420" s="29">
        <f t="shared" si="1100"/>
        <v>0</v>
      </c>
      <c r="Q2420" t="s">
        <v>7819</v>
      </c>
    </row>
    <row r="2421" spans="1:18" hidden="1">
      <c r="A2421" t="s">
        <v>183</v>
      </c>
      <c r="B2421" t="s">
        <v>2816</v>
      </c>
      <c r="C2421" s="224" t="s">
        <v>7842</v>
      </c>
      <c r="D2421" s="221">
        <v>342.11</v>
      </c>
      <c r="E2421" s="324">
        <v>43251</v>
      </c>
      <c r="F2421" s="1">
        <v>418443</v>
      </c>
      <c r="G2421" s="5">
        <v>2.0900000000000002E-2</v>
      </c>
      <c r="H2421" s="298">
        <v>728.79</v>
      </c>
      <c r="I2421" s="10">
        <v>418443</v>
      </c>
      <c r="J2421" s="11">
        <f t="shared" si="1095"/>
        <v>2.0900000000000002E-2</v>
      </c>
      <c r="K2421" s="30">
        <f t="shared" si="1096"/>
        <v>728.78822500000012</v>
      </c>
      <c r="L2421" s="29">
        <f t="shared" si="1097"/>
        <v>-1.7749999998386556E-3</v>
      </c>
      <c r="M2421" s="10">
        <f t="shared" si="1098"/>
        <v>418443</v>
      </c>
      <c r="N2421" s="5">
        <f>VLOOKUP(CONCATENATE(A2421,"-6"),'Restated Depr'!$B$6:$G$7674,6,0)</f>
        <v>2.0900000000000002E-2</v>
      </c>
      <c r="O2421" s="29">
        <f t="shared" si="1099"/>
        <v>728.78822500000012</v>
      </c>
      <c r="P2421" s="29">
        <f t="shared" si="1100"/>
        <v>0</v>
      </c>
      <c r="Q2421" t="s">
        <v>7819</v>
      </c>
    </row>
    <row r="2422" spans="1:18" hidden="1">
      <c r="A2422" t="s">
        <v>183</v>
      </c>
      <c r="B2422" t="s">
        <v>2817</v>
      </c>
      <c r="C2422" s="224" t="s">
        <v>7842</v>
      </c>
      <c r="D2422" s="221">
        <v>342.11</v>
      </c>
      <c r="E2422" s="324">
        <v>43281</v>
      </c>
      <c r="F2422" s="1">
        <v>418443</v>
      </c>
      <c r="G2422" s="5">
        <v>2.0900000000000002E-2</v>
      </c>
      <c r="H2422" s="298">
        <v>728.79</v>
      </c>
      <c r="I2422" s="10">
        <v>418443</v>
      </c>
      <c r="J2422" s="11">
        <f t="shared" si="1095"/>
        <v>2.0900000000000002E-2</v>
      </c>
      <c r="K2422" s="30">
        <f t="shared" si="1096"/>
        <v>728.78822500000012</v>
      </c>
      <c r="L2422" s="29">
        <f t="shared" si="1097"/>
        <v>-1.7749999998386556E-3</v>
      </c>
      <c r="M2422" s="10">
        <f t="shared" si="1098"/>
        <v>418443</v>
      </c>
      <c r="N2422" s="5">
        <f>VLOOKUP(CONCATENATE(A2422,"-6"),'Restated Depr'!$B$6:$G$7674,6,0)</f>
        <v>2.0900000000000002E-2</v>
      </c>
      <c r="O2422" s="29">
        <f t="shared" si="1099"/>
        <v>728.78822500000012</v>
      </c>
      <c r="P2422" s="29">
        <f t="shared" si="1100"/>
        <v>0</v>
      </c>
      <c r="Q2422" t="s">
        <v>7819</v>
      </c>
      <c r="R2422" s="5"/>
    </row>
    <row r="2423" spans="1:18" ht="15.75" hidden="1" thickBot="1">
      <c r="A2423" t="s">
        <v>183</v>
      </c>
      <c r="C2423" s="224" t="s">
        <v>642</v>
      </c>
      <c r="D2423" s="22"/>
      <c r="E2423" s="323" t="s">
        <v>606</v>
      </c>
      <c r="F2423" s="1"/>
      <c r="G2423" s="5"/>
      <c r="H2423" s="310">
        <f>SUM(H2411:H2422)</f>
        <v>7605.92</v>
      </c>
      <c r="I2423" s="10"/>
      <c r="J2423" s="10"/>
      <c r="K2423" s="32">
        <f>SUM(K2411:K2422)</f>
        <v>7605.9372872750009</v>
      </c>
      <c r="L2423" s="28">
        <f>SUM(L2411:L2422)</f>
        <v>1.7287275000853697E-2</v>
      </c>
      <c r="M2423" s="10"/>
      <c r="N2423" s="5"/>
      <c r="O2423" s="28">
        <f>SUM(O2411:O2422)</f>
        <v>8745.458700000001</v>
      </c>
      <c r="P2423" s="28">
        <f>SUM(P2411:P2422)</f>
        <v>1139.5214127250006</v>
      </c>
    </row>
    <row r="2424" spans="1:18" hidden="1">
      <c r="A2424" t="s">
        <v>184</v>
      </c>
      <c r="B2424" t="s">
        <v>2818</v>
      </c>
      <c r="C2424" s="224" t="s">
        <v>7842</v>
      </c>
      <c r="D2424" s="221">
        <v>342.02</v>
      </c>
      <c r="E2424" s="324">
        <v>42947</v>
      </c>
      <c r="F2424" s="9">
        <v>1804662.8</v>
      </c>
      <c r="G2424" s="18">
        <v>3.0199999999999998E-2</v>
      </c>
      <c r="H2424" s="299">
        <v>4541.7299999999996</v>
      </c>
      <c r="I2424" s="15">
        <v>1804662.8</v>
      </c>
      <c r="J2424" s="11">
        <f t="shared" ref="J2424:J2435" si="1101">G2424</f>
        <v>3.0199999999999998E-2</v>
      </c>
      <c r="K2424" s="31">
        <f t="shared" ref="K2424:K2435" si="1102">I2424*J2424/12</f>
        <v>4541.7347133333333</v>
      </c>
      <c r="L2424" s="289">
        <f t="shared" ref="L2424:L2435" si="1103">K2424-H2424</f>
        <v>4.7133333337114891E-3</v>
      </c>
      <c r="M2424" s="15">
        <f t="shared" ref="M2424:M2435" si="1104">I2424</f>
        <v>1804662.8</v>
      </c>
      <c r="N2424" s="5">
        <f>VLOOKUP(CONCATENATE(A2424,"-6"),'Restated Depr'!$B$6:$G$7674,6,0)</f>
        <v>2.81E-2</v>
      </c>
      <c r="O2424" s="289">
        <f t="shared" ref="O2424:O2435" si="1105">M2424*N2424/12</f>
        <v>4225.9187233333332</v>
      </c>
      <c r="P2424" s="289">
        <f t="shared" ref="P2424:P2435" si="1106">O2424-K2424</f>
        <v>-315.81599000000006</v>
      </c>
      <c r="Q2424" t="s">
        <v>7819</v>
      </c>
    </row>
    <row r="2425" spans="1:18" hidden="1">
      <c r="A2425" t="s">
        <v>184</v>
      </c>
      <c r="B2425" t="s">
        <v>2819</v>
      </c>
      <c r="C2425" s="224" t="s">
        <v>7842</v>
      </c>
      <c r="D2425" s="221">
        <v>342.02</v>
      </c>
      <c r="E2425" s="324">
        <v>42978</v>
      </c>
      <c r="F2425" s="1">
        <v>1804662.8</v>
      </c>
      <c r="G2425" s="18">
        <v>3.0199999999999998E-2</v>
      </c>
      <c r="H2425" s="298">
        <v>4541.7299999999996</v>
      </c>
      <c r="I2425" s="10">
        <v>1804662.8</v>
      </c>
      <c r="J2425" s="11">
        <f t="shared" si="1101"/>
        <v>3.0199999999999998E-2</v>
      </c>
      <c r="K2425" s="30">
        <f t="shared" si="1102"/>
        <v>4541.7347133333333</v>
      </c>
      <c r="L2425" s="29">
        <f t="shared" si="1103"/>
        <v>4.7133333337114891E-3</v>
      </c>
      <c r="M2425" s="10">
        <f t="shared" si="1104"/>
        <v>1804662.8</v>
      </c>
      <c r="N2425" s="5">
        <f>VLOOKUP(CONCATENATE(A2425,"-6"),'Restated Depr'!$B$6:$G$7674,6,0)</f>
        <v>2.81E-2</v>
      </c>
      <c r="O2425" s="29">
        <f t="shared" si="1105"/>
        <v>4225.9187233333332</v>
      </c>
      <c r="P2425" s="29">
        <f t="shared" si="1106"/>
        <v>-315.81599000000006</v>
      </c>
      <c r="Q2425" t="s">
        <v>7819</v>
      </c>
    </row>
    <row r="2426" spans="1:18" hidden="1">
      <c r="A2426" t="s">
        <v>184</v>
      </c>
      <c r="B2426" t="s">
        <v>2820</v>
      </c>
      <c r="C2426" s="224" t="s">
        <v>7842</v>
      </c>
      <c r="D2426" s="221">
        <v>342.02</v>
      </c>
      <c r="E2426" s="324">
        <v>43008</v>
      </c>
      <c r="F2426" s="1">
        <v>1804662.8</v>
      </c>
      <c r="G2426" s="18">
        <v>3.0199999999999998E-2</v>
      </c>
      <c r="H2426" s="298">
        <v>4541.7299999999996</v>
      </c>
      <c r="I2426" s="10">
        <v>1804662.8</v>
      </c>
      <c r="J2426" s="11">
        <f t="shared" si="1101"/>
        <v>3.0199999999999998E-2</v>
      </c>
      <c r="K2426" s="30">
        <f t="shared" si="1102"/>
        <v>4541.7347133333333</v>
      </c>
      <c r="L2426" s="29">
        <f t="shared" si="1103"/>
        <v>4.7133333337114891E-3</v>
      </c>
      <c r="M2426" s="10">
        <f t="shared" si="1104"/>
        <v>1804662.8</v>
      </c>
      <c r="N2426" s="5">
        <f>VLOOKUP(CONCATENATE(A2426,"-6"),'Restated Depr'!$B$6:$G$7674,6,0)</f>
        <v>2.81E-2</v>
      </c>
      <c r="O2426" s="29">
        <f t="shared" si="1105"/>
        <v>4225.9187233333332</v>
      </c>
      <c r="P2426" s="29">
        <f t="shared" si="1106"/>
        <v>-315.81599000000006</v>
      </c>
      <c r="Q2426" t="s">
        <v>7819</v>
      </c>
    </row>
    <row r="2427" spans="1:18" hidden="1">
      <c r="A2427" t="s">
        <v>184</v>
      </c>
      <c r="B2427" t="s">
        <v>2821</v>
      </c>
      <c r="C2427" s="224" t="s">
        <v>7842</v>
      </c>
      <c r="D2427" s="221">
        <v>342.02</v>
      </c>
      <c r="E2427" s="324">
        <v>43039</v>
      </c>
      <c r="F2427" s="1">
        <v>1804662.8</v>
      </c>
      <c r="G2427" s="18">
        <v>3.0199999999999998E-2</v>
      </c>
      <c r="H2427" s="298">
        <v>4541.7299999999996</v>
      </c>
      <c r="I2427" s="10">
        <v>1804662.8</v>
      </c>
      <c r="J2427" s="11">
        <f t="shared" si="1101"/>
        <v>3.0199999999999998E-2</v>
      </c>
      <c r="K2427" s="30">
        <f t="shared" si="1102"/>
        <v>4541.7347133333333</v>
      </c>
      <c r="L2427" s="29">
        <f t="shared" si="1103"/>
        <v>4.7133333337114891E-3</v>
      </c>
      <c r="M2427" s="10">
        <f t="shared" si="1104"/>
        <v>1804662.8</v>
      </c>
      <c r="N2427" s="5">
        <f>VLOOKUP(CONCATENATE(A2427,"-6"),'Restated Depr'!$B$6:$G$7674,6,0)</f>
        <v>2.81E-2</v>
      </c>
      <c r="O2427" s="29">
        <f t="shared" si="1105"/>
        <v>4225.9187233333332</v>
      </c>
      <c r="P2427" s="29">
        <f t="shared" si="1106"/>
        <v>-315.81599000000006</v>
      </c>
      <c r="Q2427" t="s">
        <v>7819</v>
      </c>
    </row>
    <row r="2428" spans="1:18" hidden="1">
      <c r="A2428" t="s">
        <v>184</v>
      </c>
      <c r="B2428" t="s">
        <v>2822</v>
      </c>
      <c r="C2428" s="224" t="s">
        <v>7842</v>
      </c>
      <c r="D2428" s="221">
        <v>342.02</v>
      </c>
      <c r="E2428" s="324">
        <v>43069</v>
      </c>
      <c r="F2428" s="1">
        <v>1804662.8</v>
      </c>
      <c r="G2428" s="18">
        <v>3.0199999999999998E-2</v>
      </c>
      <c r="H2428" s="298">
        <v>4541.7299999999996</v>
      </c>
      <c r="I2428" s="10">
        <v>1804662.8</v>
      </c>
      <c r="J2428" s="11">
        <f t="shared" si="1101"/>
        <v>3.0199999999999998E-2</v>
      </c>
      <c r="K2428" s="30">
        <f t="shared" si="1102"/>
        <v>4541.7347133333333</v>
      </c>
      <c r="L2428" s="29">
        <f t="shared" si="1103"/>
        <v>4.7133333337114891E-3</v>
      </c>
      <c r="M2428" s="10">
        <f t="shared" si="1104"/>
        <v>1804662.8</v>
      </c>
      <c r="N2428" s="5">
        <f>VLOOKUP(CONCATENATE(A2428,"-6"),'Restated Depr'!$B$6:$G$7674,6,0)</f>
        <v>2.81E-2</v>
      </c>
      <c r="O2428" s="29">
        <f t="shared" si="1105"/>
        <v>4225.9187233333332</v>
      </c>
      <c r="P2428" s="29">
        <f t="shared" si="1106"/>
        <v>-315.81599000000006</v>
      </c>
      <c r="Q2428" t="s">
        <v>7819</v>
      </c>
    </row>
    <row r="2429" spans="1:18" hidden="1">
      <c r="A2429" t="s">
        <v>184</v>
      </c>
      <c r="B2429" t="s">
        <v>2823</v>
      </c>
      <c r="C2429" s="224" t="s">
        <v>7842</v>
      </c>
      <c r="D2429" s="221">
        <v>342.02</v>
      </c>
      <c r="E2429" s="324">
        <v>43100</v>
      </c>
      <c r="F2429" s="1">
        <v>1804662.8</v>
      </c>
      <c r="G2429" s="18">
        <v>2.93E-2</v>
      </c>
      <c r="H2429" s="298">
        <v>4406.38</v>
      </c>
      <c r="I2429" s="10">
        <v>1804662.8</v>
      </c>
      <c r="J2429" s="11">
        <f t="shared" si="1101"/>
        <v>2.93E-2</v>
      </c>
      <c r="K2429" s="30">
        <f t="shared" si="1102"/>
        <v>4406.3850033333338</v>
      </c>
      <c r="L2429" s="29">
        <f t="shared" si="1103"/>
        <v>5.0033333336614305E-3</v>
      </c>
      <c r="M2429" s="10">
        <f t="shared" si="1104"/>
        <v>1804662.8</v>
      </c>
      <c r="N2429" s="5">
        <f>VLOOKUP(CONCATENATE(A2429,"-6"),'Restated Depr'!$B$6:$G$7674,6,0)</f>
        <v>2.81E-2</v>
      </c>
      <c r="O2429" s="29">
        <f t="shared" si="1105"/>
        <v>4225.9187233333332</v>
      </c>
      <c r="P2429" s="29">
        <f t="shared" si="1106"/>
        <v>-180.46628000000055</v>
      </c>
      <c r="Q2429" t="s">
        <v>7819</v>
      </c>
    </row>
    <row r="2430" spans="1:18" hidden="1">
      <c r="A2430" t="s">
        <v>184</v>
      </c>
      <c r="B2430" t="s">
        <v>2824</v>
      </c>
      <c r="C2430" s="224" t="s">
        <v>7842</v>
      </c>
      <c r="D2430" s="221">
        <v>342.02</v>
      </c>
      <c r="E2430" s="324">
        <v>43131</v>
      </c>
      <c r="F2430" s="1">
        <v>1804662.8</v>
      </c>
      <c r="G2430" s="5">
        <v>2.81E-2</v>
      </c>
      <c r="H2430" s="298">
        <v>4225.92</v>
      </c>
      <c r="I2430" s="10">
        <v>1804662.8</v>
      </c>
      <c r="J2430" s="11">
        <f t="shared" si="1101"/>
        <v>2.81E-2</v>
      </c>
      <c r="K2430" s="30">
        <f t="shared" si="1102"/>
        <v>4225.9187233333332</v>
      </c>
      <c r="L2430" s="29">
        <f t="shared" si="1103"/>
        <v>-1.2766666668539983E-3</v>
      </c>
      <c r="M2430" s="10">
        <f t="shared" si="1104"/>
        <v>1804662.8</v>
      </c>
      <c r="N2430" s="5">
        <f>VLOOKUP(CONCATENATE(A2430,"-6"),'Restated Depr'!$B$6:$G$7674,6,0)</f>
        <v>2.81E-2</v>
      </c>
      <c r="O2430" s="29">
        <f t="shared" si="1105"/>
        <v>4225.9187233333332</v>
      </c>
      <c r="P2430" s="29">
        <f t="shared" si="1106"/>
        <v>0</v>
      </c>
      <c r="Q2430" t="s">
        <v>7819</v>
      </c>
    </row>
    <row r="2431" spans="1:18" hidden="1">
      <c r="A2431" t="s">
        <v>184</v>
      </c>
      <c r="B2431" t="s">
        <v>2825</v>
      </c>
      <c r="C2431" s="224" t="s">
        <v>7842</v>
      </c>
      <c r="D2431" s="221">
        <v>342.02</v>
      </c>
      <c r="E2431" s="324">
        <v>43159</v>
      </c>
      <c r="F2431" s="1">
        <v>1804662.8</v>
      </c>
      <c r="G2431" s="5">
        <v>2.81E-2</v>
      </c>
      <c r="H2431" s="298">
        <v>4225.92</v>
      </c>
      <c r="I2431" s="10">
        <v>1804662.8</v>
      </c>
      <c r="J2431" s="11">
        <f t="shared" si="1101"/>
        <v>2.81E-2</v>
      </c>
      <c r="K2431" s="30">
        <f t="shared" si="1102"/>
        <v>4225.9187233333332</v>
      </c>
      <c r="L2431" s="29">
        <f t="shared" si="1103"/>
        <v>-1.2766666668539983E-3</v>
      </c>
      <c r="M2431" s="10">
        <f t="shared" si="1104"/>
        <v>1804662.8</v>
      </c>
      <c r="N2431" s="5">
        <f>VLOOKUP(CONCATENATE(A2431,"-6"),'Restated Depr'!$B$6:$G$7674,6,0)</f>
        <v>2.81E-2</v>
      </c>
      <c r="O2431" s="29">
        <f t="shared" si="1105"/>
        <v>4225.9187233333332</v>
      </c>
      <c r="P2431" s="29">
        <f t="shared" si="1106"/>
        <v>0</v>
      </c>
      <c r="Q2431" t="s">
        <v>7819</v>
      </c>
    </row>
    <row r="2432" spans="1:18" hidden="1">
      <c r="A2432" t="s">
        <v>184</v>
      </c>
      <c r="B2432" t="s">
        <v>2826</v>
      </c>
      <c r="C2432" s="224" t="s">
        <v>7842</v>
      </c>
      <c r="D2432" s="221">
        <v>342.02</v>
      </c>
      <c r="E2432" s="324">
        <v>43190</v>
      </c>
      <c r="F2432" s="1">
        <v>1804662.8</v>
      </c>
      <c r="G2432" s="5">
        <v>2.81E-2</v>
      </c>
      <c r="H2432" s="298">
        <v>4225.92</v>
      </c>
      <c r="I2432" s="10">
        <v>1804662.8</v>
      </c>
      <c r="J2432" s="11">
        <f t="shared" si="1101"/>
        <v>2.81E-2</v>
      </c>
      <c r="K2432" s="30">
        <f t="shared" si="1102"/>
        <v>4225.9187233333332</v>
      </c>
      <c r="L2432" s="29">
        <f t="shared" si="1103"/>
        <v>-1.2766666668539983E-3</v>
      </c>
      <c r="M2432" s="10">
        <f t="shared" si="1104"/>
        <v>1804662.8</v>
      </c>
      <c r="N2432" s="5">
        <f>VLOOKUP(CONCATENATE(A2432,"-6"),'Restated Depr'!$B$6:$G$7674,6,0)</f>
        <v>2.81E-2</v>
      </c>
      <c r="O2432" s="29">
        <f t="shared" si="1105"/>
        <v>4225.9187233333332</v>
      </c>
      <c r="P2432" s="29">
        <f t="shared" si="1106"/>
        <v>0</v>
      </c>
      <c r="Q2432" t="s">
        <v>7819</v>
      </c>
    </row>
    <row r="2433" spans="1:18" hidden="1">
      <c r="A2433" t="s">
        <v>184</v>
      </c>
      <c r="B2433" t="s">
        <v>2827</v>
      </c>
      <c r="C2433" s="224" t="s">
        <v>7842</v>
      </c>
      <c r="D2433" s="221">
        <v>342.02</v>
      </c>
      <c r="E2433" s="324">
        <v>43220</v>
      </c>
      <c r="F2433" s="1">
        <v>1804662.8</v>
      </c>
      <c r="G2433" s="5">
        <v>2.81E-2</v>
      </c>
      <c r="H2433" s="298">
        <v>4225.92</v>
      </c>
      <c r="I2433" s="10">
        <v>1804662.8</v>
      </c>
      <c r="J2433" s="11">
        <f t="shared" si="1101"/>
        <v>2.81E-2</v>
      </c>
      <c r="K2433" s="30">
        <f t="shared" si="1102"/>
        <v>4225.9187233333332</v>
      </c>
      <c r="L2433" s="29">
        <f t="shared" si="1103"/>
        <v>-1.2766666668539983E-3</v>
      </c>
      <c r="M2433" s="10">
        <f t="shared" si="1104"/>
        <v>1804662.8</v>
      </c>
      <c r="N2433" s="5">
        <f>VLOOKUP(CONCATENATE(A2433,"-6"),'Restated Depr'!$B$6:$G$7674,6,0)</f>
        <v>2.81E-2</v>
      </c>
      <c r="O2433" s="29">
        <f t="shared" si="1105"/>
        <v>4225.9187233333332</v>
      </c>
      <c r="P2433" s="29">
        <f t="shared" si="1106"/>
        <v>0</v>
      </c>
      <c r="Q2433" t="s">
        <v>7819</v>
      </c>
    </row>
    <row r="2434" spans="1:18" hidden="1">
      <c r="A2434" t="s">
        <v>184</v>
      </c>
      <c r="B2434" t="s">
        <v>2828</v>
      </c>
      <c r="C2434" s="224" t="s">
        <v>7842</v>
      </c>
      <c r="D2434" s="221">
        <v>342.02</v>
      </c>
      <c r="E2434" s="324">
        <v>43251</v>
      </c>
      <c r="F2434" s="1">
        <v>1804662.8</v>
      </c>
      <c r="G2434" s="5">
        <v>2.81E-2</v>
      </c>
      <c r="H2434" s="298">
        <v>4225.92</v>
      </c>
      <c r="I2434" s="10">
        <v>1804662.8</v>
      </c>
      <c r="J2434" s="11">
        <f t="shared" si="1101"/>
        <v>2.81E-2</v>
      </c>
      <c r="K2434" s="30">
        <f t="shared" si="1102"/>
        <v>4225.9187233333332</v>
      </c>
      <c r="L2434" s="29">
        <f t="shared" si="1103"/>
        <v>-1.2766666668539983E-3</v>
      </c>
      <c r="M2434" s="10">
        <f t="shared" si="1104"/>
        <v>1804662.8</v>
      </c>
      <c r="N2434" s="5">
        <f>VLOOKUP(CONCATENATE(A2434,"-6"),'Restated Depr'!$B$6:$G$7674,6,0)</f>
        <v>2.81E-2</v>
      </c>
      <c r="O2434" s="29">
        <f t="shared" si="1105"/>
        <v>4225.9187233333332</v>
      </c>
      <c r="P2434" s="29">
        <f t="shared" si="1106"/>
        <v>0</v>
      </c>
      <c r="Q2434" t="s">
        <v>7819</v>
      </c>
    </row>
    <row r="2435" spans="1:18" hidden="1">
      <c r="A2435" t="s">
        <v>184</v>
      </c>
      <c r="B2435" t="s">
        <v>2829</v>
      </c>
      <c r="C2435" s="224" t="s">
        <v>7842</v>
      </c>
      <c r="D2435" s="221">
        <v>342.02</v>
      </c>
      <c r="E2435" s="324">
        <v>43281</v>
      </c>
      <c r="F2435" s="1">
        <v>1804662.8</v>
      </c>
      <c r="G2435" s="5">
        <v>2.81E-2</v>
      </c>
      <c r="H2435" s="298">
        <v>4225.92</v>
      </c>
      <c r="I2435" s="10">
        <v>1804662.8</v>
      </c>
      <c r="J2435" s="11">
        <f t="shared" si="1101"/>
        <v>2.81E-2</v>
      </c>
      <c r="K2435" s="30">
        <f t="shared" si="1102"/>
        <v>4225.9187233333332</v>
      </c>
      <c r="L2435" s="29">
        <f t="shared" si="1103"/>
        <v>-1.2766666668539983E-3</v>
      </c>
      <c r="M2435" s="10">
        <f t="shared" si="1104"/>
        <v>1804662.8</v>
      </c>
      <c r="N2435" s="5">
        <f>VLOOKUP(CONCATENATE(A2435,"-6"),'Restated Depr'!$B$6:$G$7674,6,0)</f>
        <v>2.81E-2</v>
      </c>
      <c r="O2435" s="29">
        <f t="shared" si="1105"/>
        <v>4225.9187233333332</v>
      </c>
      <c r="P2435" s="29">
        <f t="shared" si="1106"/>
        <v>0</v>
      </c>
      <c r="Q2435" t="s">
        <v>7819</v>
      </c>
      <c r="R2435" s="5"/>
    </row>
    <row r="2436" spans="1:18" ht="15.75" hidden="1" thickBot="1">
      <c r="A2436" t="s">
        <v>184</v>
      </c>
      <c r="C2436" s="224" t="s">
        <v>642</v>
      </c>
      <c r="D2436" s="22"/>
      <c r="E2436" s="323" t="s">
        <v>606</v>
      </c>
      <c r="F2436" s="1"/>
      <c r="G2436" s="5"/>
      <c r="H2436" s="310">
        <f>SUM(H2424:H2435)</f>
        <v>52470.549999999988</v>
      </c>
      <c r="I2436" s="10"/>
      <c r="J2436" s="10"/>
      <c r="K2436" s="32">
        <f>SUM(K2424:K2435)</f>
        <v>52470.570910000009</v>
      </c>
      <c r="L2436" s="28">
        <f>SUM(L2424:L2435)</f>
        <v>2.0910000001094886E-2</v>
      </c>
      <c r="M2436" s="10"/>
      <c r="N2436" s="5"/>
      <c r="O2436" s="28">
        <f>SUM(O2424:O2435)</f>
        <v>50711.02468000001</v>
      </c>
      <c r="P2436" s="28">
        <f>SUM(P2424:P2435)</f>
        <v>-1759.5462300000008</v>
      </c>
    </row>
    <row r="2437" spans="1:18" hidden="1">
      <c r="A2437" t="s">
        <v>185</v>
      </c>
      <c r="B2437" t="s">
        <v>2830</v>
      </c>
      <c r="C2437" s="224" t="s">
        <v>7842</v>
      </c>
      <c r="D2437" s="221">
        <v>342.09</v>
      </c>
      <c r="E2437" s="324">
        <v>42947</v>
      </c>
      <c r="F2437" s="9">
        <v>3702107.48</v>
      </c>
      <c r="G2437" s="18">
        <v>1.9300000000000001E-2</v>
      </c>
      <c r="H2437" s="299">
        <v>5954.22</v>
      </c>
      <c r="I2437" s="15">
        <v>3702107.48</v>
      </c>
      <c r="J2437" s="11">
        <f t="shared" ref="J2437:J2448" si="1107">G2437</f>
        <v>1.9300000000000001E-2</v>
      </c>
      <c r="K2437" s="31">
        <f t="shared" ref="K2437:K2448" si="1108">I2437*J2437/12</f>
        <v>5954.2228636666669</v>
      </c>
      <c r="L2437" s="289">
        <f t="shared" ref="L2437:L2448" si="1109">K2437-H2437</f>
        <v>2.8636666665988741E-3</v>
      </c>
      <c r="M2437" s="15">
        <f t="shared" ref="M2437:M2448" si="1110">I2437</f>
        <v>3702107.48</v>
      </c>
      <c r="N2437" s="5">
        <f>VLOOKUP(CONCATENATE(A2437,"-6"),'Restated Depr'!$B$6:$G$7674,6,0)</f>
        <v>5.5999999999999999E-3</v>
      </c>
      <c r="O2437" s="289">
        <f t="shared" ref="O2437:O2448" si="1111">M2437*N2437/12</f>
        <v>1727.6501573333333</v>
      </c>
      <c r="P2437" s="289">
        <f t="shared" ref="P2437:P2448" si="1112">O2437-K2437</f>
        <v>-4226.5727063333334</v>
      </c>
      <c r="Q2437" t="s">
        <v>7819</v>
      </c>
    </row>
    <row r="2438" spans="1:18" hidden="1">
      <c r="A2438" t="s">
        <v>185</v>
      </c>
      <c r="B2438" t="s">
        <v>2831</v>
      </c>
      <c r="C2438" s="224" t="s">
        <v>7842</v>
      </c>
      <c r="D2438" s="221">
        <v>342.09</v>
      </c>
      <c r="E2438" s="324">
        <v>42978</v>
      </c>
      <c r="F2438" s="1">
        <v>3702107.48</v>
      </c>
      <c r="G2438" s="18">
        <v>1.9300000000000001E-2</v>
      </c>
      <c r="H2438" s="298">
        <v>5954.22</v>
      </c>
      <c r="I2438" s="10">
        <v>3702107.48</v>
      </c>
      <c r="J2438" s="11">
        <f t="shared" si="1107"/>
        <v>1.9300000000000001E-2</v>
      </c>
      <c r="K2438" s="30">
        <f t="shared" si="1108"/>
        <v>5954.2228636666669</v>
      </c>
      <c r="L2438" s="29">
        <f t="shared" si="1109"/>
        <v>2.8636666665988741E-3</v>
      </c>
      <c r="M2438" s="10">
        <f t="shared" si="1110"/>
        <v>3702107.48</v>
      </c>
      <c r="N2438" s="5">
        <f>VLOOKUP(CONCATENATE(A2438,"-6"),'Restated Depr'!$B$6:$G$7674,6,0)</f>
        <v>5.5999999999999999E-3</v>
      </c>
      <c r="O2438" s="29">
        <f t="shared" si="1111"/>
        <v>1727.6501573333333</v>
      </c>
      <c r="P2438" s="29">
        <f t="shared" si="1112"/>
        <v>-4226.5727063333334</v>
      </c>
      <c r="Q2438" t="s">
        <v>7819</v>
      </c>
    </row>
    <row r="2439" spans="1:18" hidden="1">
      <c r="A2439" t="s">
        <v>185</v>
      </c>
      <c r="B2439" t="s">
        <v>2832</v>
      </c>
      <c r="C2439" s="224" t="s">
        <v>7842</v>
      </c>
      <c r="D2439" s="221">
        <v>342.09</v>
      </c>
      <c r="E2439" s="324">
        <v>43008</v>
      </c>
      <c r="F2439" s="1">
        <v>3702107.48</v>
      </c>
      <c r="G2439" s="18">
        <v>1.9300000000000001E-2</v>
      </c>
      <c r="H2439" s="298">
        <v>5954.22</v>
      </c>
      <c r="I2439" s="10">
        <v>3702107.48</v>
      </c>
      <c r="J2439" s="11">
        <f t="shared" si="1107"/>
        <v>1.9300000000000001E-2</v>
      </c>
      <c r="K2439" s="30">
        <f t="shared" si="1108"/>
        <v>5954.2228636666669</v>
      </c>
      <c r="L2439" s="29">
        <f t="shared" si="1109"/>
        <v>2.8636666665988741E-3</v>
      </c>
      <c r="M2439" s="10">
        <f t="shared" si="1110"/>
        <v>3702107.48</v>
      </c>
      <c r="N2439" s="5">
        <f>VLOOKUP(CONCATENATE(A2439,"-6"),'Restated Depr'!$B$6:$G$7674,6,0)</f>
        <v>5.5999999999999999E-3</v>
      </c>
      <c r="O2439" s="29">
        <f t="shared" si="1111"/>
        <v>1727.6501573333333</v>
      </c>
      <c r="P2439" s="29">
        <f t="shared" si="1112"/>
        <v>-4226.5727063333334</v>
      </c>
      <c r="Q2439" t="s">
        <v>7819</v>
      </c>
    </row>
    <row r="2440" spans="1:18" hidden="1">
      <c r="A2440" t="s">
        <v>185</v>
      </c>
      <c r="B2440" t="s">
        <v>2833</v>
      </c>
      <c r="C2440" s="224" t="s">
        <v>7842</v>
      </c>
      <c r="D2440" s="221">
        <v>342.09</v>
      </c>
      <c r="E2440" s="324">
        <v>43039</v>
      </c>
      <c r="F2440" s="1">
        <v>3702107.48</v>
      </c>
      <c r="G2440" s="18">
        <v>1.9300000000000001E-2</v>
      </c>
      <c r="H2440" s="298">
        <v>5954.22</v>
      </c>
      <c r="I2440" s="10">
        <v>3702107.48</v>
      </c>
      <c r="J2440" s="11">
        <f t="shared" si="1107"/>
        <v>1.9300000000000001E-2</v>
      </c>
      <c r="K2440" s="30">
        <f t="shared" si="1108"/>
        <v>5954.2228636666669</v>
      </c>
      <c r="L2440" s="29">
        <f t="shared" si="1109"/>
        <v>2.8636666665988741E-3</v>
      </c>
      <c r="M2440" s="10">
        <f t="shared" si="1110"/>
        <v>3702107.48</v>
      </c>
      <c r="N2440" s="5">
        <f>VLOOKUP(CONCATENATE(A2440,"-6"),'Restated Depr'!$B$6:$G$7674,6,0)</f>
        <v>5.5999999999999999E-3</v>
      </c>
      <c r="O2440" s="29">
        <f t="shared" si="1111"/>
        <v>1727.6501573333333</v>
      </c>
      <c r="P2440" s="29">
        <f t="shared" si="1112"/>
        <v>-4226.5727063333334</v>
      </c>
      <c r="Q2440" t="s">
        <v>7819</v>
      </c>
    </row>
    <row r="2441" spans="1:18" hidden="1">
      <c r="A2441" t="s">
        <v>185</v>
      </c>
      <c r="B2441" t="s">
        <v>2834</v>
      </c>
      <c r="C2441" s="224" t="s">
        <v>7842</v>
      </c>
      <c r="D2441" s="221">
        <v>342.09</v>
      </c>
      <c r="E2441" s="324">
        <v>43069</v>
      </c>
      <c r="F2441" s="1">
        <v>3702107.48</v>
      </c>
      <c r="G2441" s="18">
        <v>1.9300000000000001E-2</v>
      </c>
      <c r="H2441" s="298">
        <v>5954.22</v>
      </c>
      <c r="I2441" s="10">
        <v>3702107.48</v>
      </c>
      <c r="J2441" s="11">
        <f t="shared" si="1107"/>
        <v>1.9300000000000001E-2</v>
      </c>
      <c r="K2441" s="30">
        <f t="shared" si="1108"/>
        <v>5954.2228636666669</v>
      </c>
      <c r="L2441" s="29">
        <f t="shared" si="1109"/>
        <v>2.8636666665988741E-3</v>
      </c>
      <c r="M2441" s="10">
        <f t="shared" si="1110"/>
        <v>3702107.48</v>
      </c>
      <c r="N2441" s="5">
        <f>VLOOKUP(CONCATENATE(A2441,"-6"),'Restated Depr'!$B$6:$G$7674,6,0)</f>
        <v>5.5999999999999999E-3</v>
      </c>
      <c r="O2441" s="29">
        <f t="shared" si="1111"/>
        <v>1727.6501573333333</v>
      </c>
      <c r="P2441" s="29">
        <f t="shared" si="1112"/>
        <v>-4226.5727063333334</v>
      </c>
      <c r="Q2441" t="s">
        <v>7819</v>
      </c>
    </row>
    <row r="2442" spans="1:18" hidden="1">
      <c r="A2442" t="s">
        <v>185</v>
      </c>
      <c r="B2442" t="s">
        <v>2835</v>
      </c>
      <c r="C2442" s="224" t="s">
        <v>7842</v>
      </c>
      <c r="D2442" s="221">
        <v>342.09</v>
      </c>
      <c r="E2442" s="324">
        <v>43100</v>
      </c>
      <c r="F2442" s="1">
        <v>3702107.48</v>
      </c>
      <c r="G2442" s="18">
        <v>1.35E-2</v>
      </c>
      <c r="H2442" s="298">
        <v>4164.88</v>
      </c>
      <c r="I2442" s="10">
        <v>3702107.48</v>
      </c>
      <c r="J2442" s="11">
        <f t="shared" si="1107"/>
        <v>1.35E-2</v>
      </c>
      <c r="K2442" s="30">
        <f t="shared" si="1108"/>
        <v>4164.8709150000004</v>
      </c>
      <c r="L2442" s="29">
        <f t="shared" si="1109"/>
        <v>-9.0849999996862607E-3</v>
      </c>
      <c r="M2442" s="10">
        <f t="shared" si="1110"/>
        <v>3702107.48</v>
      </c>
      <c r="N2442" s="5">
        <f>VLOOKUP(CONCATENATE(A2442,"-6"),'Restated Depr'!$B$6:$G$7674,6,0)</f>
        <v>5.5999999999999999E-3</v>
      </c>
      <c r="O2442" s="29">
        <f t="shared" si="1111"/>
        <v>1727.6501573333333</v>
      </c>
      <c r="P2442" s="29">
        <f t="shared" si="1112"/>
        <v>-2437.2207576666669</v>
      </c>
      <c r="Q2442" t="s">
        <v>7819</v>
      </c>
    </row>
    <row r="2443" spans="1:18" hidden="1">
      <c r="A2443" t="s">
        <v>185</v>
      </c>
      <c r="B2443" t="s">
        <v>2836</v>
      </c>
      <c r="C2443" s="224" t="s">
        <v>7842</v>
      </c>
      <c r="D2443" s="221">
        <v>342.09</v>
      </c>
      <c r="E2443" s="324">
        <v>43131</v>
      </c>
      <c r="F2443" s="1">
        <v>3702107.48</v>
      </c>
      <c r="G2443" s="5">
        <v>5.5999999999999999E-3</v>
      </c>
      <c r="H2443" s="298">
        <v>1727.6499999999999</v>
      </c>
      <c r="I2443" s="10">
        <v>3702107.48</v>
      </c>
      <c r="J2443" s="11">
        <f t="shared" si="1107"/>
        <v>5.5999999999999999E-3</v>
      </c>
      <c r="K2443" s="30">
        <f t="shared" si="1108"/>
        <v>1727.6501573333333</v>
      </c>
      <c r="L2443" s="29">
        <f t="shared" si="1109"/>
        <v>1.573333333908522E-4</v>
      </c>
      <c r="M2443" s="10">
        <f t="shared" si="1110"/>
        <v>3702107.48</v>
      </c>
      <c r="N2443" s="5">
        <f>VLOOKUP(CONCATENATE(A2443,"-6"),'Restated Depr'!$B$6:$G$7674,6,0)</f>
        <v>5.5999999999999999E-3</v>
      </c>
      <c r="O2443" s="29">
        <f t="shared" si="1111"/>
        <v>1727.6501573333333</v>
      </c>
      <c r="P2443" s="29">
        <f t="shared" si="1112"/>
        <v>0</v>
      </c>
      <c r="Q2443" t="s">
        <v>7819</v>
      </c>
    </row>
    <row r="2444" spans="1:18" hidden="1">
      <c r="A2444" t="s">
        <v>185</v>
      </c>
      <c r="B2444" t="s">
        <v>2837</v>
      </c>
      <c r="C2444" s="224" t="s">
        <v>7842</v>
      </c>
      <c r="D2444" s="221">
        <v>342.09</v>
      </c>
      <c r="E2444" s="324">
        <v>43159</v>
      </c>
      <c r="F2444" s="1">
        <v>3702107.48</v>
      </c>
      <c r="G2444" s="5">
        <v>5.5999999999999999E-3</v>
      </c>
      <c r="H2444" s="298">
        <v>1727.6499999999999</v>
      </c>
      <c r="I2444" s="10">
        <v>3702107.48</v>
      </c>
      <c r="J2444" s="11">
        <f t="shared" si="1107"/>
        <v>5.5999999999999999E-3</v>
      </c>
      <c r="K2444" s="30">
        <f t="shared" si="1108"/>
        <v>1727.6501573333333</v>
      </c>
      <c r="L2444" s="29">
        <f t="shared" si="1109"/>
        <v>1.573333333908522E-4</v>
      </c>
      <c r="M2444" s="10">
        <f t="shared" si="1110"/>
        <v>3702107.48</v>
      </c>
      <c r="N2444" s="5">
        <f>VLOOKUP(CONCATENATE(A2444,"-6"),'Restated Depr'!$B$6:$G$7674,6,0)</f>
        <v>5.5999999999999999E-3</v>
      </c>
      <c r="O2444" s="29">
        <f t="shared" si="1111"/>
        <v>1727.6501573333333</v>
      </c>
      <c r="P2444" s="29">
        <f t="shared" si="1112"/>
        <v>0</v>
      </c>
      <c r="Q2444" t="s">
        <v>7819</v>
      </c>
    </row>
    <row r="2445" spans="1:18" hidden="1">
      <c r="A2445" t="s">
        <v>185</v>
      </c>
      <c r="B2445" t="s">
        <v>2838</v>
      </c>
      <c r="C2445" s="224" t="s">
        <v>7842</v>
      </c>
      <c r="D2445" s="221">
        <v>342.09</v>
      </c>
      <c r="E2445" s="324">
        <v>43190</v>
      </c>
      <c r="F2445" s="1">
        <v>3702107.48</v>
      </c>
      <c r="G2445" s="5">
        <v>5.5999999999999999E-3</v>
      </c>
      <c r="H2445" s="298">
        <v>1727.6499999999999</v>
      </c>
      <c r="I2445" s="10">
        <v>3702107.48</v>
      </c>
      <c r="J2445" s="11">
        <f t="shared" si="1107"/>
        <v>5.5999999999999999E-3</v>
      </c>
      <c r="K2445" s="30">
        <f t="shared" si="1108"/>
        <v>1727.6501573333333</v>
      </c>
      <c r="L2445" s="29">
        <f t="shared" si="1109"/>
        <v>1.573333333908522E-4</v>
      </c>
      <c r="M2445" s="10">
        <f t="shared" si="1110"/>
        <v>3702107.48</v>
      </c>
      <c r="N2445" s="5">
        <f>VLOOKUP(CONCATENATE(A2445,"-6"),'Restated Depr'!$B$6:$G$7674,6,0)</f>
        <v>5.5999999999999999E-3</v>
      </c>
      <c r="O2445" s="29">
        <f t="shared" si="1111"/>
        <v>1727.6501573333333</v>
      </c>
      <c r="P2445" s="29">
        <f t="shared" si="1112"/>
        <v>0</v>
      </c>
      <c r="Q2445" t="s">
        <v>7819</v>
      </c>
    </row>
    <row r="2446" spans="1:18" hidden="1">
      <c r="A2446" t="s">
        <v>185</v>
      </c>
      <c r="B2446" t="s">
        <v>2839</v>
      </c>
      <c r="C2446" s="224" t="s">
        <v>7842</v>
      </c>
      <c r="D2446" s="221">
        <v>342.09</v>
      </c>
      <c r="E2446" s="324">
        <v>43220</v>
      </c>
      <c r="F2446" s="1">
        <v>3702107.48</v>
      </c>
      <c r="G2446" s="5">
        <v>5.5999999999999999E-3</v>
      </c>
      <c r="H2446" s="298">
        <v>1727.6499999999999</v>
      </c>
      <c r="I2446" s="10">
        <v>3702107.48</v>
      </c>
      <c r="J2446" s="11">
        <f t="shared" si="1107"/>
        <v>5.5999999999999999E-3</v>
      </c>
      <c r="K2446" s="30">
        <f t="shared" si="1108"/>
        <v>1727.6501573333333</v>
      </c>
      <c r="L2446" s="29">
        <f t="shared" si="1109"/>
        <v>1.573333333908522E-4</v>
      </c>
      <c r="M2446" s="10">
        <f t="shared" si="1110"/>
        <v>3702107.48</v>
      </c>
      <c r="N2446" s="5">
        <f>VLOOKUP(CONCATENATE(A2446,"-6"),'Restated Depr'!$B$6:$G$7674,6,0)</f>
        <v>5.5999999999999999E-3</v>
      </c>
      <c r="O2446" s="29">
        <f t="shared" si="1111"/>
        <v>1727.6501573333333</v>
      </c>
      <c r="P2446" s="29">
        <f t="shared" si="1112"/>
        <v>0</v>
      </c>
      <c r="Q2446" t="s">
        <v>7819</v>
      </c>
    </row>
    <row r="2447" spans="1:18" hidden="1">
      <c r="A2447" t="s">
        <v>185</v>
      </c>
      <c r="B2447" t="s">
        <v>2840</v>
      </c>
      <c r="C2447" s="224" t="s">
        <v>7842</v>
      </c>
      <c r="D2447" s="221">
        <v>342.09</v>
      </c>
      <c r="E2447" s="324">
        <v>43251</v>
      </c>
      <c r="F2447" s="1">
        <v>3702107.48</v>
      </c>
      <c r="G2447" s="5">
        <v>5.5999999999999999E-3</v>
      </c>
      <c r="H2447" s="298">
        <v>1727.6499999999999</v>
      </c>
      <c r="I2447" s="10">
        <v>3702107.48</v>
      </c>
      <c r="J2447" s="11">
        <f t="shared" si="1107"/>
        <v>5.5999999999999999E-3</v>
      </c>
      <c r="K2447" s="30">
        <f t="shared" si="1108"/>
        <v>1727.6501573333333</v>
      </c>
      <c r="L2447" s="29">
        <f t="shared" si="1109"/>
        <v>1.573333333908522E-4</v>
      </c>
      <c r="M2447" s="10">
        <f t="shared" si="1110"/>
        <v>3702107.48</v>
      </c>
      <c r="N2447" s="5">
        <f>VLOOKUP(CONCATENATE(A2447,"-6"),'Restated Depr'!$B$6:$G$7674,6,0)</f>
        <v>5.5999999999999999E-3</v>
      </c>
      <c r="O2447" s="29">
        <f t="shared" si="1111"/>
        <v>1727.6501573333333</v>
      </c>
      <c r="P2447" s="29">
        <f t="shared" si="1112"/>
        <v>0</v>
      </c>
      <c r="Q2447" t="s">
        <v>7819</v>
      </c>
    </row>
    <row r="2448" spans="1:18" hidden="1">
      <c r="A2448" t="s">
        <v>185</v>
      </c>
      <c r="B2448" t="s">
        <v>2841</v>
      </c>
      <c r="C2448" s="224" t="s">
        <v>7842</v>
      </c>
      <c r="D2448" s="221">
        <v>342.09</v>
      </c>
      <c r="E2448" s="324">
        <v>43281</v>
      </c>
      <c r="F2448" s="1">
        <v>3702107.48</v>
      </c>
      <c r="G2448" s="5">
        <v>5.5999999999999999E-3</v>
      </c>
      <c r="H2448" s="298">
        <v>1727.6499999999999</v>
      </c>
      <c r="I2448" s="10">
        <v>3702107.48</v>
      </c>
      <c r="J2448" s="11">
        <f t="shared" si="1107"/>
        <v>5.5999999999999999E-3</v>
      </c>
      <c r="K2448" s="30">
        <f t="shared" si="1108"/>
        <v>1727.6501573333333</v>
      </c>
      <c r="L2448" s="29">
        <f t="shared" si="1109"/>
        <v>1.573333333908522E-4</v>
      </c>
      <c r="M2448" s="10">
        <f t="shared" si="1110"/>
        <v>3702107.48</v>
      </c>
      <c r="N2448" s="5">
        <f>VLOOKUP(CONCATENATE(A2448,"-6"),'Restated Depr'!$B$6:$G$7674,6,0)</f>
        <v>5.5999999999999999E-3</v>
      </c>
      <c r="O2448" s="29">
        <f t="shared" si="1111"/>
        <v>1727.6501573333333</v>
      </c>
      <c r="P2448" s="29">
        <f t="shared" si="1112"/>
        <v>0</v>
      </c>
      <c r="Q2448" t="s">
        <v>7819</v>
      </c>
      <c r="R2448" s="5"/>
    </row>
    <row r="2449" spans="1:18" ht="15.75" hidden="1" thickBot="1">
      <c r="A2449" t="s">
        <v>185</v>
      </c>
      <c r="C2449" s="224" t="s">
        <v>642</v>
      </c>
      <c r="D2449" s="22"/>
      <c r="E2449" s="323" t="s">
        <v>606</v>
      </c>
      <c r="F2449" s="1"/>
      <c r="G2449" s="5"/>
      <c r="H2449" s="310">
        <f>SUM(H2437:H2448)</f>
        <v>44301.880000000012</v>
      </c>
      <c r="I2449" s="10"/>
      <c r="J2449" s="10"/>
      <c r="K2449" s="32">
        <f>SUM(K2437:K2448)</f>
        <v>44301.886177333312</v>
      </c>
      <c r="L2449" s="28">
        <f>SUM(L2437:L2448)</f>
        <v>6.1773333336532232E-3</v>
      </c>
      <c r="M2449" s="10"/>
      <c r="N2449" s="5"/>
      <c r="O2449" s="28">
        <f>SUM(O2437:O2448)</f>
        <v>20731.801887999998</v>
      </c>
      <c r="P2449" s="28">
        <f>SUM(P2437:P2448)</f>
        <v>-23570.084289333332</v>
      </c>
    </row>
    <row r="2450" spans="1:18" hidden="1">
      <c r="A2450" t="s">
        <v>186</v>
      </c>
      <c r="B2450" t="s">
        <v>2842</v>
      </c>
      <c r="C2450" s="224" t="s">
        <v>7842</v>
      </c>
      <c r="D2450" s="221">
        <v>342.08</v>
      </c>
      <c r="E2450" s="324">
        <v>42947</v>
      </c>
      <c r="F2450" s="9">
        <v>2725684.73</v>
      </c>
      <c r="G2450" s="18">
        <v>4.7500000000000001E-2</v>
      </c>
      <c r="H2450" s="299">
        <v>10789.17</v>
      </c>
      <c r="I2450" s="15">
        <v>2725684.73</v>
      </c>
      <c r="J2450" s="11">
        <f t="shared" ref="J2450:J2461" si="1113">G2450</f>
        <v>4.7500000000000001E-2</v>
      </c>
      <c r="K2450" s="31">
        <f t="shared" ref="K2450:K2461" si="1114">I2450*J2450/12</f>
        <v>10789.168722916667</v>
      </c>
      <c r="L2450" s="289">
        <f t="shared" ref="L2450:L2461" si="1115">K2450-H2450</f>
        <v>-1.2770833327522269E-3</v>
      </c>
      <c r="M2450" s="15">
        <f t="shared" ref="M2450:M2461" si="1116">I2450</f>
        <v>2725684.73</v>
      </c>
      <c r="N2450" s="5">
        <f>VLOOKUP(CONCATENATE(A2450,"-6"),'Restated Depr'!$B$6:$G$7674,6,0)</f>
        <v>3.27E-2</v>
      </c>
      <c r="O2450" s="289">
        <f t="shared" ref="O2450:O2461" si="1117">M2450*N2450/12</f>
        <v>7427.4908892499998</v>
      </c>
      <c r="P2450" s="289">
        <f t="shared" ref="P2450:P2461" si="1118">O2450-K2450</f>
        <v>-3361.6778336666675</v>
      </c>
      <c r="Q2450" t="s">
        <v>7819</v>
      </c>
    </row>
    <row r="2451" spans="1:18" hidden="1">
      <c r="A2451" t="s">
        <v>186</v>
      </c>
      <c r="B2451" t="s">
        <v>2843</v>
      </c>
      <c r="C2451" s="224" t="s">
        <v>7842</v>
      </c>
      <c r="D2451" s="221">
        <v>342.08</v>
      </c>
      <c r="E2451" s="324">
        <v>42978</v>
      </c>
      <c r="F2451" s="1">
        <v>2725684.73</v>
      </c>
      <c r="G2451" s="18">
        <v>4.7500000000000001E-2</v>
      </c>
      <c r="H2451" s="298">
        <v>10789.17</v>
      </c>
      <c r="I2451" s="10">
        <v>2725684.73</v>
      </c>
      <c r="J2451" s="11">
        <f t="shared" si="1113"/>
        <v>4.7500000000000001E-2</v>
      </c>
      <c r="K2451" s="30">
        <f t="shared" si="1114"/>
        <v>10789.168722916667</v>
      </c>
      <c r="L2451" s="29">
        <f t="shared" si="1115"/>
        <v>-1.2770833327522269E-3</v>
      </c>
      <c r="M2451" s="10">
        <f t="shared" si="1116"/>
        <v>2725684.73</v>
      </c>
      <c r="N2451" s="5">
        <f>VLOOKUP(CONCATENATE(A2451,"-6"),'Restated Depr'!$B$6:$G$7674,6,0)</f>
        <v>3.27E-2</v>
      </c>
      <c r="O2451" s="29">
        <f t="shared" si="1117"/>
        <v>7427.4908892499998</v>
      </c>
      <c r="P2451" s="29">
        <f t="shared" si="1118"/>
        <v>-3361.6778336666675</v>
      </c>
      <c r="Q2451" t="s">
        <v>7819</v>
      </c>
    </row>
    <row r="2452" spans="1:18" hidden="1">
      <c r="A2452" t="s">
        <v>186</v>
      </c>
      <c r="B2452" t="s">
        <v>2844</v>
      </c>
      <c r="C2452" s="224" t="s">
        <v>7842</v>
      </c>
      <c r="D2452" s="221">
        <v>342.08</v>
      </c>
      <c r="E2452" s="324">
        <v>43008</v>
      </c>
      <c r="F2452" s="1">
        <v>2725684.73</v>
      </c>
      <c r="G2452" s="18">
        <v>4.7500000000000001E-2</v>
      </c>
      <c r="H2452" s="298">
        <v>10789.17</v>
      </c>
      <c r="I2452" s="10">
        <v>2725684.73</v>
      </c>
      <c r="J2452" s="11">
        <f t="shared" si="1113"/>
        <v>4.7500000000000001E-2</v>
      </c>
      <c r="K2452" s="30">
        <f t="shared" si="1114"/>
        <v>10789.168722916667</v>
      </c>
      <c r="L2452" s="29">
        <f t="shared" si="1115"/>
        <v>-1.2770833327522269E-3</v>
      </c>
      <c r="M2452" s="10">
        <f t="shared" si="1116"/>
        <v>2725684.73</v>
      </c>
      <c r="N2452" s="5">
        <f>VLOOKUP(CONCATENATE(A2452,"-6"),'Restated Depr'!$B$6:$G$7674,6,0)</f>
        <v>3.27E-2</v>
      </c>
      <c r="O2452" s="29">
        <f t="shared" si="1117"/>
        <v>7427.4908892499998</v>
      </c>
      <c r="P2452" s="29">
        <f t="shared" si="1118"/>
        <v>-3361.6778336666675</v>
      </c>
      <c r="Q2452" t="s">
        <v>7819</v>
      </c>
    </row>
    <row r="2453" spans="1:18" hidden="1">
      <c r="A2453" t="s">
        <v>186</v>
      </c>
      <c r="B2453" t="s">
        <v>2845</v>
      </c>
      <c r="C2453" s="224" t="s">
        <v>7842</v>
      </c>
      <c r="D2453" s="221">
        <v>342.08</v>
      </c>
      <c r="E2453" s="324">
        <v>43039</v>
      </c>
      <c r="F2453" s="1">
        <v>2725684.73</v>
      </c>
      <c r="G2453" s="18">
        <v>4.7500000000000001E-2</v>
      </c>
      <c r="H2453" s="298">
        <v>10789.17</v>
      </c>
      <c r="I2453" s="10">
        <v>2725684.73</v>
      </c>
      <c r="J2453" s="11">
        <f t="shared" si="1113"/>
        <v>4.7500000000000001E-2</v>
      </c>
      <c r="K2453" s="30">
        <f t="shared" si="1114"/>
        <v>10789.168722916667</v>
      </c>
      <c r="L2453" s="29">
        <f t="shared" si="1115"/>
        <v>-1.2770833327522269E-3</v>
      </c>
      <c r="M2453" s="10">
        <f t="shared" si="1116"/>
        <v>2725684.73</v>
      </c>
      <c r="N2453" s="5">
        <f>VLOOKUP(CONCATENATE(A2453,"-6"),'Restated Depr'!$B$6:$G$7674,6,0)</f>
        <v>3.27E-2</v>
      </c>
      <c r="O2453" s="29">
        <f t="shared" si="1117"/>
        <v>7427.4908892499998</v>
      </c>
      <c r="P2453" s="29">
        <f t="shared" si="1118"/>
        <v>-3361.6778336666675</v>
      </c>
      <c r="Q2453" t="s">
        <v>7819</v>
      </c>
    </row>
    <row r="2454" spans="1:18" hidden="1">
      <c r="A2454" t="s">
        <v>186</v>
      </c>
      <c r="B2454" t="s">
        <v>2846</v>
      </c>
      <c r="C2454" s="224" t="s">
        <v>7842</v>
      </c>
      <c r="D2454" s="221">
        <v>342.08</v>
      </c>
      <c r="E2454" s="324">
        <v>43069</v>
      </c>
      <c r="F2454" s="1">
        <v>2725684.73</v>
      </c>
      <c r="G2454" s="18">
        <v>4.7500000000000001E-2</v>
      </c>
      <c r="H2454" s="298">
        <v>10789.17</v>
      </c>
      <c r="I2454" s="10">
        <v>2725684.73</v>
      </c>
      <c r="J2454" s="11">
        <f t="shared" si="1113"/>
        <v>4.7500000000000001E-2</v>
      </c>
      <c r="K2454" s="30">
        <f t="shared" si="1114"/>
        <v>10789.168722916667</v>
      </c>
      <c r="L2454" s="29">
        <f t="shared" si="1115"/>
        <v>-1.2770833327522269E-3</v>
      </c>
      <c r="M2454" s="10">
        <f t="shared" si="1116"/>
        <v>2725684.73</v>
      </c>
      <c r="N2454" s="5">
        <f>VLOOKUP(CONCATENATE(A2454,"-6"),'Restated Depr'!$B$6:$G$7674,6,0)</f>
        <v>3.27E-2</v>
      </c>
      <c r="O2454" s="29">
        <f t="shared" si="1117"/>
        <v>7427.4908892499998</v>
      </c>
      <c r="P2454" s="29">
        <f t="shared" si="1118"/>
        <v>-3361.6778336666675</v>
      </c>
      <c r="Q2454" t="s">
        <v>7819</v>
      </c>
    </row>
    <row r="2455" spans="1:18" hidden="1">
      <c r="A2455" t="s">
        <v>186</v>
      </c>
      <c r="B2455" t="s">
        <v>2847</v>
      </c>
      <c r="C2455" s="224" t="s">
        <v>7842</v>
      </c>
      <c r="D2455" s="221">
        <v>342.08</v>
      </c>
      <c r="E2455" s="324">
        <v>43100</v>
      </c>
      <c r="F2455" s="1">
        <v>2725684.73</v>
      </c>
      <c r="G2455" s="18">
        <v>4.1300000000000003E-2</v>
      </c>
      <c r="H2455" s="298">
        <v>9380.9000000000015</v>
      </c>
      <c r="I2455" s="10">
        <v>2725684.73</v>
      </c>
      <c r="J2455" s="11">
        <f t="shared" si="1113"/>
        <v>4.1300000000000003E-2</v>
      </c>
      <c r="K2455" s="30">
        <f t="shared" si="1114"/>
        <v>9380.8982790833343</v>
      </c>
      <c r="L2455" s="29">
        <f t="shared" si="1115"/>
        <v>-1.7209166671818821E-3</v>
      </c>
      <c r="M2455" s="10">
        <f t="shared" si="1116"/>
        <v>2725684.73</v>
      </c>
      <c r="N2455" s="5">
        <f>VLOOKUP(CONCATENATE(A2455,"-6"),'Restated Depr'!$B$6:$G$7674,6,0)</f>
        <v>3.27E-2</v>
      </c>
      <c r="O2455" s="29">
        <f t="shared" si="1117"/>
        <v>7427.4908892499998</v>
      </c>
      <c r="P2455" s="29">
        <f t="shared" si="1118"/>
        <v>-1953.4073898333345</v>
      </c>
      <c r="Q2455" t="s">
        <v>7819</v>
      </c>
    </row>
    <row r="2456" spans="1:18" hidden="1">
      <c r="A2456" t="s">
        <v>186</v>
      </c>
      <c r="B2456" t="s">
        <v>2848</v>
      </c>
      <c r="C2456" s="224" t="s">
        <v>7842</v>
      </c>
      <c r="D2456" s="221">
        <v>342.08</v>
      </c>
      <c r="E2456" s="324">
        <v>43131</v>
      </c>
      <c r="F2456" s="1">
        <v>2725684.73</v>
      </c>
      <c r="G2456" s="5">
        <v>3.27E-2</v>
      </c>
      <c r="H2456" s="298">
        <v>7427.4900000000007</v>
      </c>
      <c r="I2456" s="10">
        <v>2725684.73</v>
      </c>
      <c r="J2456" s="11">
        <f t="shared" si="1113"/>
        <v>3.27E-2</v>
      </c>
      <c r="K2456" s="30">
        <f t="shared" si="1114"/>
        <v>7427.4908892499998</v>
      </c>
      <c r="L2456" s="29">
        <f t="shared" si="1115"/>
        <v>8.8924999909067992E-4</v>
      </c>
      <c r="M2456" s="10">
        <f t="shared" si="1116"/>
        <v>2725684.73</v>
      </c>
      <c r="N2456" s="5">
        <f>VLOOKUP(CONCATENATE(A2456,"-6"),'Restated Depr'!$B$6:$G$7674,6,0)</f>
        <v>3.27E-2</v>
      </c>
      <c r="O2456" s="29">
        <f t="shared" si="1117"/>
        <v>7427.4908892499998</v>
      </c>
      <c r="P2456" s="29">
        <f t="shared" si="1118"/>
        <v>0</v>
      </c>
      <c r="Q2456" t="s">
        <v>7819</v>
      </c>
    </row>
    <row r="2457" spans="1:18" hidden="1">
      <c r="A2457" t="s">
        <v>186</v>
      </c>
      <c r="B2457" t="s">
        <v>2849</v>
      </c>
      <c r="C2457" s="224" t="s">
        <v>7842</v>
      </c>
      <c r="D2457" s="221">
        <v>342.08</v>
      </c>
      <c r="E2457" s="324">
        <v>43159</v>
      </c>
      <c r="F2457" s="1">
        <v>2725684.73</v>
      </c>
      <c r="G2457" s="5">
        <v>3.27E-2</v>
      </c>
      <c r="H2457" s="298">
        <v>7427.4900000000007</v>
      </c>
      <c r="I2457" s="10">
        <v>2725684.73</v>
      </c>
      <c r="J2457" s="11">
        <f t="shared" si="1113"/>
        <v>3.27E-2</v>
      </c>
      <c r="K2457" s="30">
        <f t="shared" si="1114"/>
        <v>7427.4908892499998</v>
      </c>
      <c r="L2457" s="29">
        <f t="shared" si="1115"/>
        <v>8.8924999909067992E-4</v>
      </c>
      <c r="M2457" s="10">
        <f t="shared" si="1116"/>
        <v>2725684.73</v>
      </c>
      <c r="N2457" s="5">
        <f>VLOOKUP(CONCATENATE(A2457,"-6"),'Restated Depr'!$B$6:$G$7674,6,0)</f>
        <v>3.27E-2</v>
      </c>
      <c r="O2457" s="29">
        <f t="shared" si="1117"/>
        <v>7427.4908892499998</v>
      </c>
      <c r="P2457" s="29">
        <f t="shared" si="1118"/>
        <v>0</v>
      </c>
      <c r="Q2457" t="s">
        <v>7819</v>
      </c>
    </row>
    <row r="2458" spans="1:18" hidden="1">
      <c r="A2458" t="s">
        <v>186</v>
      </c>
      <c r="B2458" t="s">
        <v>2850</v>
      </c>
      <c r="C2458" s="224" t="s">
        <v>7842</v>
      </c>
      <c r="D2458" s="221">
        <v>342.08</v>
      </c>
      <c r="E2458" s="324">
        <v>43190</v>
      </c>
      <c r="F2458" s="1">
        <v>2725684.73</v>
      </c>
      <c r="G2458" s="5">
        <v>3.27E-2</v>
      </c>
      <c r="H2458" s="298">
        <v>7427.4900000000007</v>
      </c>
      <c r="I2458" s="10">
        <v>2725684.73</v>
      </c>
      <c r="J2458" s="11">
        <f t="shared" si="1113"/>
        <v>3.27E-2</v>
      </c>
      <c r="K2458" s="30">
        <f t="shared" si="1114"/>
        <v>7427.4908892499998</v>
      </c>
      <c r="L2458" s="29">
        <f t="shared" si="1115"/>
        <v>8.8924999909067992E-4</v>
      </c>
      <c r="M2458" s="10">
        <f t="shared" si="1116"/>
        <v>2725684.73</v>
      </c>
      <c r="N2458" s="5">
        <f>VLOOKUP(CONCATENATE(A2458,"-6"),'Restated Depr'!$B$6:$G$7674,6,0)</f>
        <v>3.27E-2</v>
      </c>
      <c r="O2458" s="29">
        <f t="shared" si="1117"/>
        <v>7427.4908892499998</v>
      </c>
      <c r="P2458" s="29">
        <f t="shared" si="1118"/>
        <v>0</v>
      </c>
      <c r="Q2458" t="s">
        <v>7819</v>
      </c>
    </row>
    <row r="2459" spans="1:18" hidden="1">
      <c r="A2459" t="s">
        <v>186</v>
      </c>
      <c r="B2459" t="s">
        <v>2851</v>
      </c>
      <c r="C2459" s="224" t="s">
        <v>7842</v>
      </c>
      <c r="D2459" s="221">
        <v>342.08</v>
      </c>
      <c r="E2459" s="324">
        <v>43220</v>
      </c>
      <c r="F2459" s="1">
        <v>2725684.73</v>
      </c>
      <c r="G2459" s="5">
        <v>3.27E-2</v>
      </c>
      <c r="H2459" s="298">
        <v>7427.4900000000007</v>
      </c>
      <c r="I2459" s="10">
        <v>2725684.73</v>
      </c>
      <c r="J2459" s="11">
        <f t="shared" si="1113"/>
        <v>3.27E-2</v>
      </c>
      <c r="K2459" s="30">
        <f t="shared" si="1114"/>
        <v>7427.4908892499998</v>
      </c>
      <c r="L2459" s="29">
        <f t="shared" si="1115"/>
        <v>8.8924999909067992E-4</v>
      </c>
      <c r="M2459" s="10">
        <f t="shared" si="1116"/>
        <v>2725684.73</v>
      </c>
      <c r="N2459" s="5">
        <f>VLOOKUP(CONCATENATE(A2459,"-6"),'Restated Depr'!$B$6:$G$7674,6,0)</f>
        <v>3.27E-2</v>
      </c>
      <c r="O2459" s="29">
        <f t="shared" si="1117"/>
        <v>7427.4908892499998</v>
      </c>
      <c r="P2459" s="29">
        <f t="shared" si="1118"/>
        <v>0</v>
      </c>
      <c r="Q2459" t="s">
        <v>7819</v>
      </c>
    </row>
    <row r="2460" spans="1:18" hidden="1">
      <c r="A2460" t="s">
        <v>186</v>
      </c>
      <c r="B2460" t="s">
        <v>2852</v>
      </c>
      <c r="C2460" s="224" t="s">
        <v>7842</v>
      </c>
      <c r="D2460" s="221">
        <v>342.08</v>
      </c>
      <c r="E2460" s="324">
        <v>43251</v>
      </c>
      <c r="F2460" s="1">
        <v>2725684.73</v>
      </c>
      <c r="G2460" s="5">
        <v>3.27E-2</v>
      </c>
      <c r="H2460" s="298">
        <v>7427.4900000000007</v>
      </c>
      <c r="I2460" s="10">
        <v>2725684.73</v>
      </c>
      <c r="J2460" s="11">
        <f t="shared" si="1113"/>
        <v>3.27E-2</v>
      </c>
      <c r="K2460" s="30">
        <f t="shared" si="1114"/>
        <v>7427.4908892499998</v>
      </c>
      <c r="L2460" s="29">
        <f t="shared" si="1115"/>
        <v>8.8924999909067992E-4</v>
      </c>
      <c r="M2460" s="10">
        <f t="shared" si="1116"/>
        <v>2725684.73</v>
      </c>
      <c r="N2460" s="5">
        <f>VLOOKUP(CONCATENATE(A2460,"-6"),'Restated Depr'!$B$6:$G$7674,6,0)</f>
        <v>3.27E-2</v>
      </c>
      <c r="O2460" s="29">
        <f t="shared" si="1117"/>
        <v>7427.4908892499998</v>
      </c>
      <c r="P2460" s="29">
        <f t="shared" si="1118"/>
        <v>0</v>
      </c>
      <c r="Q2460" t="s">
        <v>7819</v>
      </c>
    </row>
    <row r="2461" spans="1:18" hidden="1">
      <c r="A2461" t="s">
        <v>186</v>
      </c>
      <c r="B2461" t="s">
        <v>2853</v>
      </c>
      <c r="C2461" s="224" t="s">
        <v>7842</v>
      </c>
      <c r="D2461" s="221">
        <v>342.08</v>
      </c>
      <c r="E2461" s="324">
        <v>43281</v>
      </c>
      <c r="F2461" s="1">
        <v>2725684.73</v>
      </c>
      <c r="G2461" s="5">
        <v>3.27E-2</v>
      </c>
      <c r="H2461" s="298">
        <v>7427.4900000000007</v>
      </c>
      <c r="I2461" s="10">
        <v>2725684.73</v>
      </c>
      <c r="J2461" s="11">
        <f t="shared" si="1113"/>
        <v>3.27E-2</v>
      </c>
      <c r="K2461" s="30">
        <f t="shared" si="1114"/>
        <v>7427.4908892499998</v>
      </c>
      <c r="L2461" s="29">
        <f t="shared" si="1115"/>
        <v>8.8924999909067992E-4</v>
      </c>
      <c r="M2461" s="10">
        <f t="shared" si="1116"/>
        <v>2725684.73</v>
      </c>
      <c r="N2461" s="5">
        <f>VLOOKUP(CONCATENATE(A2461,"-6"),'Restated Depr'!$B$6:$G$7674,6,0)</f>
        <v>3.27E-2</v>
      </c>
      <c r="O2461" s="29">
        <f t="shared" si="1117"/>
        <v>7427.4908892499998</v>
      </c>
      <c r="P2461" s="29">
        <f t="shared" si="1118"/>
        <v>0</v>
      </c>
      <c r="Q2461" t="s">
        <v>7819</v>
      </c>
      <c r="R2461" s="5"/>
    </row>
    <row r="2462" spans="1:18" ht="15.75" hidden="1" thickBot="1">
      <c r="A2462" t="s">
        <v>186</v>
      </c>
      <c r="C2462" s="224" t="s">
        <v>642</v>
      </c>
      <c r="D2462" s="22"/>
      <c r="E2462" s="323" t="s">
        <v>606</v>
      </c>
      <c r="F2462" s="1"/>
      <c r="G2462" s="5"/>
      <c r="H2462" s="310">
        <f>SUM(H2450:H2461)</f>
        <v>107891.69000000003</v>
      </c>
      <c r="I2462" s="10"/>
      <c r="J2462" s="10"/>
      <c r="K2462" s="32">
        <f>SUM(K2450:K2461)</f>
        <v>107891.68722916665</v>
      </c>
      <c r="L2462" s="28">
        <f>SUM(L2450:L2461)</f>
        <v>-2.7708333363989368E-3</v>
      </c>
      <c r="M2462" s="10"/>
      <c r="N2462" s="5"/>
      <c r="O2462" s="28">
        <f>SUM(O2450:O2461)</f>
        <v>89129.890670999986</v>
      </c>
      <c r="P2462" s="28">
        <f>SUM(P2450:P2461)</f>
        <v>-18761.796558166672</v>
      </c>
    </row>
    <row r="2463" spans="1:18" hidden="1">
      <c r="A2463" t="s">
        <v>187</v>
      </c>
      <c r="B2463" t="s">
        <v>2854</v>
      </c>
      <c r="C2463" s="224" t="s">
        <v>7842</v>
      </c>
      <c r="D2463" s="221">
        <v>342.03</v>
      </c>
      <c r="E2463" s="324">
        <v>42947</v>
      </c>
      <c r="F2463" s="9">
        <v>1887875</v>
      </c>
      <c r="G2463" s="18">
        <v>1.55E-2</v>
      </c>
      <c r="H2463" s="299">
        <v>2438.5100000000002</v>
      </c>
      <c r="I2463" s="15">
        <v>1887875</v>
      </c>
      <c r="J2463" s="11">
        <f t="shared" ref="J2463:J2474" si="1119">G2463</f>
        <v>1.55E-2</v>
      </c>
      <c r="K2463" s="31">
        <f t="shared" ref="K2463:K2474" si="1120">I2463*J2463/12</f>
        <v>2438.5052083333335</v>
      </c>
      <c r="L2463" s="289">
        <f t="shared" ref="L2463:L2474" si="1121">K2463-H2463</f>
        <v>-4.7916666667333629E-3</v>
      </c>
      <c r="M2463" s="15">
        <f t="shared" ref="M2463:M2474" si="1122">I2463</f>
        <v>1887875</v>
      </c>
      <c r="N2463" s="5">
        <f>VLOOKUP(CONCATENATE(A2463,"-6"),'Restated Depr'!$B$6:$G$7674,6,0)</f>
        <v>1.0400000000000001E-2</v>
      </c>
      <c r="O2463" s="289">
        <f t="shared" ref="O2463:O2474" si="1123">M2463*N2463/12</f>
        <v>1636.1583333333335</v>
      </c>
      <c r="P2463" s="289">
        <f t="shared" ref="P2463:P2474" si="1124">O2463-K2463</f>
        <v>-802.34687499999995</v>
      </c>
      <c r="Q2463" t="s">
        <v>7819</v>
      </c>
    </row>
    <row r="2464" spans="1:18" hidden="1">
      <c r="A2464" t="s">
        <v>187</v>
      </c>
      <c r="B2464" t="s">
        <v>2855</v>
      </c>
      <c r="C2464" s="224" t="s">
        <v>7842</v>
      </c>
      <c r="D2464" s="221">
        <v>342.03</v>
      </c>
      <c r="E2464" s="324">
        <v>42978</v>
      </c>
      <c r="F2464" s="1">
        <v>1887875</v>
      </c>
      <c r="G2464" s="18">
        <v>1.55E-2</v>
      </c>
      <c r="H2464" s="298">
        <v>2438.5100000000002</v>
      </c>
      <c r="I2464" s="10">
        <v>1887875</v>
      </c>
      <c r="J2464" s="11">
        <f t="shared" si="1119"/>
        <v>1.55E-2</v>
      </c>
      <c r="K2464" s="30">
        <f t="shared" si="1120"/>
        <v>2438.5052083333335</v>
      </c>
      <c r="L2464" s="29">
        <f t="shared" si="1121"/>
        <v>-4.7916666667333629E-3</v>
      </c>
      <c r="M2464" s="10">
        <f t="shared" si="1122"/>
        <v>1887875</v>
      </c>
      <c r="N2464" s="5">
        <f>VLOOKUP(CONCATENATE(A2464,"-6"),'Restated Depr'!$B$6:$G$7674,6,0)</f>
        <v>1.0400000000000001E-2</v>
      </c>
      <c r="O2464" s="29">
        <f t="shared" si="1123"/>
        <v>1636.1583333333335</v>
      </c>
      <c r="P2464" s="29">
        <f t="shared" si="1124"/>
        <v>-802.34687499999995</v>
      </c>
      <c r="Q2464" t="s">
        <v>7819</v>
      </c>
    </row>
    <row r="2465" spans="1:18" hidden="1">
      <c r="A2465" t="s">
        <v>187</v>
      </c>
      <c r="B2465" t="s">
        <v>2856</v>
      </c>
      <c r="C2465" s="224" t="s">
        <v>7842</v>
      </c>
      <c r="D2465" s="221">
        <v>342.03</v>
      </c>
      <c r="E2465" s="324">
        <v>43008</v>
      </c>
      <c r="F2465" s="1">
        <v>1887875</v>
      </c>
      <c r="G2465" s="18">
        <v>1.55E-2</v>
      </c>
      <c r="H2465" s="298">
        <v>2438.5100000000002</v>
      </c>
      <c r="I2465" s="10">
        <v>1887875</v>
      </c>
      <c r="J2465" s="11">
        <f t="shared" si="1119"/>
        <v>1.55E-2</v>
      </c>
      <c r="K2465" s="30">
        <f t="shared" si="1120"/>
        <v>2438.5052083333335</v>
      </c>
      <c r="L2465" s="29">
        <f t="shared" si="1121"/>
        <v>-4.7916666667333629E-3</v>
      </c>
      <c r="M2465" s="10">
        <f t="shared" si="1122"/>
        <v>1887875</v>
      </c>
      <c r="N2465" s="5">
        <f>VLOOKUP(CONCATENATE(A2465,"-6"),'Restated Depr'!$B$6:$G$7674,6,0)</f>
        <v>1.0400000000000001E-2</v>
      </c>
      <c r="O2465" s="29">
        <f t="shared" si="1123"/>
        <v>1636.1583333333335</v>
      </c>
      <c r="P2465" s="29">
        <f t="shared" si="1124"/>
        <v>-802.34687499999995</v>
      </c>
      <c r="Q2465" t="s">
        <v>7819</v>
      </c>
    </row>
    <row r="2466" spans="1:18" hidden="1">
      <c r="A2466" t="s">
        <v>187</v>
      </c>
      <c r="B2466" t="s">
        <v>2857</v>
      </c>
      <c r="C2466" s="224" t="s">
        <v>7842</v>
      </c>
      <c r="D2466" s="221">
        <v>342.03</v>
      </c>
      <c r="E2466" s="324">
        <v>43039</v>
      </c>
      <c r="F2466" s="1">
        <v>1887875</v>
      </c>
      <c r="G2466" s="18">
        <v>1.55E-2</v>
      </c>
      <c r="H2466" s="298">
        <v>2438.5100000000002</v>
      </c>
      <c r="I2466" s="10">
        <v>1887875</v>
      </c>
      <c r="J2466" s="11">
        <f t="shared" si="1119"/>
        <v>1.55E-2</v>
      </c>
      <c r="K2466" s="30">
        <f t="shared" si="1120"/>
        <v>2438.5052083333335</v>
      </c>
      <c r="L2466" s="29">
        <f t="shared" si="1121"/>
        <v>-4.7916666667333629E-3</v>
      </c>
      <c r="M2466" s="10">
        <f t="shared" si="1122"/>
        <v>1887875</v>
      </c>
      <c r="N2466" s="5">
        <f>VLOOKUP(CONCATENATE(A2466,"-6"),'Restated Depr'!$B$6:$G$7674,6,0)</f>
        <v>1.0400000000000001E-2</v>
      </c>
      <c r="O2466" s="29">
        <f t="shared" si="1123"/>
        <v>1636.1583333333335</v>
      </c>
      <c r="P2466" s="29">
        <f t="shared" si="1124"/>
        <v>-802.34687499999995</v>
      </c>
      <c r="Q2466" t="s">
        <v>7819</v>
      </c>
    </row>
    <row r="2467" spans="1:18" hidden="1">
      <c r="A2467" t="s">
        <v>187</v>
      </c>
      <c r="B2467" t="s">
        <v>2858</v>
      </c>
      <c r="C2467" s="224" t="s">
        <v>7842</v>
      </c>
      <c r="D2467" s="221">
        <v>342.03</v>
      </c>
      <c r="E2467" s="324">
        <v>43069</v>
      </c>
      <c r="F2467" s="1">
        <v>1887875</v>
      </c>
      <c r="G2467" s="18">
        <v>1.55E-2</v>
      </c>
      <c r="H2467" s="298">
        <v>2438.5100000000002</v>
      </c>
      <c r="I2467" s="10">
        <v>1887875</v>
      </c>
      <c r="J2467" s="11">
        <f t="shared" si="1119"/>
        <v>1.55E-2</v>
      </c>
      <c r="K2467" s="30">
        <f t="shared" si="1120"/>
        <v>2438.5052083333335</v>
      </c>
      <c r="L2467" s="29">
        <f t="shared" si="1121"/>
        <v>-4.7916666667333629E-3</v>
      </c>
      <c r="M2467" s="10">
        <f t="shared" si="1122"/>
        <v>1887875</v>
      </c>
      <c r="N2467" s="5">
        <f>VLOOKUP(CONCATENATE(A2467,"-6"),'Restated Depr'!$B$6:$G$7674,6,0)</f>
        <v>1.0400000000000001E-2</v>
      </c>
      <c r="O2467" s="29">
        <f t="shared" si="1123"/>
        <v>1636.1583333333335</v>
      </c>
      <c r="P2467" s="29">
        <f t="shared" si="1124"/>
        <v>-802.34687499999995</v>
      </c>
      <c r="Q2467" t="s">
        <v>7819</v>
      </c>
    </row>
    <row r="2468" spans="1:18" hidden="1">
      <c r="A2468" t="s">
        <v>187</v>
      </c>
      <c r="B2468" t="s">
        <v>2859</v>
      </c>
      <c r="C2468" s="224" t="s">
        <v>7842</v>
      </c>
      <c r="D2468" s="221">
        <v>342.03</v>
      </c>
      <c r="E2468" s="324">
        <v>43100</v>
      </c>
      <c r="F2468" s="1">
        <v>1887875</v>
      </c>
      <c r="G2468" s="18">
        <v>1.34E-2</v>
      </c>
      <c r="H2468" s="298">
        <v>2108.12</v>
      </c>
      <c r="I2468" s="10">
        <v>1887875</v>
      </c>
      <c r="J2468" s="11">
        <f t="shared" si="1119"/>
        <v>1.34E-2</v>
      </c>
      <c r="K2468" s="30">
        <f t="shared" si="1120"/>
        <v>2108.1270833333333</v>
      </c>
      <c r="L2468" s="29">
        <f t="shared" si="1121"/>
        <v>7.0833333334121562E-3</v>
      </c>
      <c r="M2468" s="10">
        <f t="shared" si="1122"/>
        <v>1887875</v>
      </c>
      <c r="N2468" s="5">
        <f>VLOOKUP(CONCATENATE(A2468,"-6"),'Restated Depr'!$B$6:$G$7674,6,0)</f>
        <v>1.0400000000000001E-2</v>
      </c>
      <c r="O2468" s="29">
        <f t="shared" si="1123"/>
        <v>1636.1583333333335</v>
      </c>
      <c r="P2468" s="29">
        <f t="shared" si="1124"/>
        <v>-471.96874999999977</v>
      </c>
      <c r="Q2468" t="s">
        <v>7819</v>
      </c>
    </row>
    <row r="2469" spans="1:18" hidden="1">
      <c r="A2469" t="s">
        <v>187</v>
      </c>
      <c r="B2469" t="s">
        <v>2860</v>
      </c>
      <c r="C2469" s="224" t="s">
        <v>7842</v>
      </c>
      <c r="D2469" s="221">
        <v>342.03</v>
      </c>
      <c r="E2469" s="324">
        <v>43131</v>
      </c>
      <c r="F2469" s="1">
        <v>1887875</v>
      </c>
      <c r="G2469" s="5">
        <v>1.0400000000000001E-2</v>
      </c>
      <c r="H2469" s="298">
        <v>1636.16</v>
      </c>
      <c r="I2469" s="10">
        <v>1887875</v>
      </c>
      <c r="J2469" s="11">
        <f t="shared" si="1119"/>
        <v>1.0400000000000001E-2</v>
      </c>
      <c r="K2469" s="30">
        <f t="shared" si="1120"/>
        <v>1636.1583333333335</v>
      </c>
      <c r="L2469" s="29">
        <f t="shared" si="1121"/>
        <v>-1.666666666551464E-3</v>
      </c>
      <c r="M2469" s="10">
        <f t="shared" si="1122"/>
        <v>1887875</v>
      </c>
      <c r="N2469" s="5">
        <f>VLOOKUP(CONCATENATE(A2469,"-6"),'Restated Depr'!$B$6:$G$7674,6,0)</f>
        <v>1.0400000000000001E-2</v>
      </c>
      <c r="O2469" s="29">
        <f t="shared" si="1123"/>
        <v>1636.1583333333335</v>
      </c>
      <c r="P2469" s="29">
        <f t="shared" si="1124"/>
        <v>0</v>
      </c>
      <c r="Q2469" t="s">
        <v>7819</v>
      </c>
    </row>
    <row r="2470" spans="1:18" hidden="1">
      <c r="A2470" t="s">
        <v>187</v>
      </c>
      <c r="B2470" t="s">
        <v>2861</v>
      </c>
      <c r="C2470" s="224" t="s">
        <v>7842</v>
      </c>
      <c r="D2470" s="221">
        <v>342.03</v>
      </c>
      <c r="E2470" s="324">
        <v>43159</v>
      </c>
      <c r="F2470" s="1">
        <v>1887875</v>
      </c>
      <c r="G2470" s="5">
        <v>1.0400000000000001E-2</v>
      </c>
      <c r="H2470" s="298">
        <v>1636.16</v>
      </c>
      <c r="I2470" s="10">
        <v>1887875</v>
      </c>
      <c r="J2470" s="11">
        <f t="shared" si="1119"/>
        <v>1.0400000000000001E-2</v>
      </c>
      <c r="K2470" s="30">
        <f t="shared" si="1120"/>
        <v>1636.1583333333335</v>
      </c>
      <c r="L2470" s="29">
        <f t="shared" si="1121"/>
        <v>-1.666666666551464E-3</v>
      </c>
      <c r="M2470" s="10">
        <f t="shared" si="1122"/>
        <v>1887875</v>
      </c>
      <c r="N2470" s="5">
        <f>VLOOKUP(CONCATENATE(A2470,"-6"),'Restated Depr'!$B$6:$G$7674,6,0)</f>
        <v>1.0400000000000001E-2</v>
      </c>
      <c r="O2470" s="29">
        <f t="shared" si="1123"/>
        <v>1636.1583333333335</v>
      </c>
      <c r="P2470" s="29">
        <f t="shared" si="1124"/>
        <v>0</v>
      </c>
      <c r="Q2470" t="s">
        <v>7819</v>
      </c>
    </row>
    <row r="2471" spans="1:18" hidden="1">
      <c r="A2471" t="s">
        <v>187</v>
      </c>
      <c r="B2471" t="s">
        <v>2862</v>
      </c>
      <c r="C2471" s="224" t="s">
        <v>7842</v>
      </c>
      <c r="D2471" s="221">
        <v>342.03</v>
      </c>
      <c r="E2471" s="324">
        <v>43190</v>
      </c>
      <c r="F2471" s="1">
        <v>1887875</v>
      </c>
      <c r="G2471" s="5">
        <v>1.0400000000000001E-2</v>
      </c>
      <c r="H2471" s="298">
        <v>1636.16</v>
      </c>
      <c r="I2471" s="10">
        <v>1887875</v>
      </c>
      <c r="J2471" s="11">
        <f t="shared" si="1119"/>
        <v>1.0400000000000001E-2</v>
      </c>
      <c r="K2471" s="30">
        <f t="shared" si="1120"/>
        <v>1636.1583333333335</v>
      </c>
      <c r="L2471" s="29">
        <f t="shared" si="1121"/>
        <v>-1.666666666551464E-3</v>
      </c>
      <c r="M2471" s="10">
        <f t="shared" si="1122"/>
        <v>1887875</v>
      </c>
      <c r="N2471" s="5">
        <f>VLOOKUP(CONCATENATE(A2471,"-6"),'Restated Depr'!$B$6:$G$7674,6,0)</f>
        <v>1.0400000000000001E-2</v>
      </c>
      <c r="O2471" s="29">
        <f t="shared" si="1123"/>
        <v>1636.1583333333335</v>
      </c>
      <c r="P2471" s="29">
        <f t="shared" si="1124"/>
        <v>0</v>
      </c>
      <c r="Q2471" t="s">
        <v>7819</v>
      </c>
    </row>
    <row r="2472" spans="1:18" hidden="1">
      <c r="A2472" t="s">
        <v>187</v>
      </c>
      <c r="B2472" t="s">
        <v>2863</v>
      </c>
      <c r="C2472" s="224" t="s">
        <v>7842</v>
      </c>
      <c r="D2472" s="221">
        <v>342.03</v>
      </c>
      <c r="E2472" s="324">
        <v>43220</v>
      </c>
      <c r="F2472" s="1">
        <v>1887875</v>
      </c>
      <c r="G2472" s="5">
        <v>1.0400000000000001E-2</v>
      </c>
      <c r="H2472" s="298">
        <v>1636.16</v>
      </c>
      <c r="I2472" s="10">
        <v>1887875</v>
      </c>
      <c r="J2472" s="11">
        <f t="shared" si="1119"/>
        <v>1.0400000000000001E-2</v>
      </c>
      <c r="K2472" s="30">
        <f t="shared" si="1120"/>
        <v>1636.1583333333335</v>
      </c>
      <c r="L2472" s="29">
        <f t="shared" si="1121"/>
        <v>-1.666666666551464E-3</v>
      </c>
      <c r="M2472" s="10">
        <f t="shared" si="1122"/>
        <v>1887875</v>
      </c>
      <c r="N2472" s="5">
        <f>VLOOKUP(CONCATENATE(A2472,"-6"),'Restated Depr'!$B$6:$G$7674,6,0)</f>
        <v>1.0400000000000001E-2</v>
      </c>
      <c r="O2472" s="29">
        <f t="shared" si="1123"/>
        <v>1636.1583333333335</v>
      </c>
      <c r="P2472" s="29">
        <f t="shared" si="1124"/>
        <v>0</v>
      </c>
      <c r="Q2472" t="s">
        <v>7819</v>
      </c>
    </row>
    <row r="2473" spans="1:18" hidden="1">
      <c r="A2473" t="s">
        <v>187</v>
      </c>
      <c r="B2473" t="s">
        <v>2864</v>
      </c>
      <c r="C2473" s="224" t="s">
        <v>7842</v>
      </c>
      <c r="D2473" s="221">
        <v>342.03</v>
      </c>
      <c r="E2473" s="324">
        <v>43251</v>
      </c>
      <c r="F2473" s="1">
        <v>1887875</v>
      </c>
      <c r="G2473" s="5">
        <v>1.0400000000000001E-2</v>
      </c>
      <c r="H2473" s="298">
        <v>1636.16</v>
      </c>
      <c r="I2473" s="10">
        <v>1887875</v>
      </c>
      <c r="J2473" s="11">
        <f t="shared" si="1119"/>
        <v>1.0400000000000001E-2</v>
      </c>
      <c r="K2473" s="30">
        <f t="shared" si="1120"/>
        <v>1636.1583333333335</v>
      </c>
      <c r="L2473" s="29">
        <f t="shared" si="1121"/>
        <v>-1.666666666551464E-3</v>
      </c>
      <c r="M2473" s="10">
        <f t="shared" si="1122"/>
        <v>1887875</v>
      </c>
      <c r="N2473" s="5">
        <f>VLOOKUP(CONCATENATE(A2473,"-6"),'Restated Depr'!$B$6:$G$7674,6,0)</f>
        <v>1.0400000000000001E-2</v>
      </c>
      <c r="O2473" s="29">
        <f t="shared" si="1123"/>
        <v>1636.1583333333335</v>
      </c>
      <c r="P2473" s="29">
        <f t="shared" si="1124"/>
        <v>0</v>
      </c>
      <c r="Q2473" t="s">
        <v>7819</v>
      </c>
    </row>
    <row r="2474" spans="1:18" hidden="1">
      <c r="A2474" t="s">
        <v>187</v>
      </c>
      <c r="B2474" t="s">
        <v>2865</v>
      </c>
      <c r="C2474" s="224" t="s">
        <v>7842</v>
      </c>
      <c r="D2474" s="221">
        <v>342.03</v>
      </c>
      <c r="E2474" s="324">
        <v>43281</v>
      </c>
      <c r="F2474" s="1">
        <v>1887875</v>
      </c>
      <c r="G2474" s="5">
        <v>1.0400000000000001E-2</v>
      </c>
      <c r="H2474" s="298">
        <v>1636.16</v>
      </c>
      <c r="I2474" s="10">
        <v>1887875</v>
      </c>
      <c r="J2474" s="11">
        <f t="shared" si="1119"/>
        <v>1.0400000000000001E-2</v>
      </c>
      <c r="K2474" s="30">
        <f t="shared" si="1120"/>
        <v>1636.1583333333335</v>
      </c>
      <c r="L2474" s="29">
        <f t="shared" si="1121"/>
        <v>-1.666666666551464E-3</v>
      </c>
      <c r="M2474" s="10">
        <f t="shared" si="1122"/>
        <v>1887875</v>
      </c>
      <c r="N2474" s="5">
        <f>VLOOKUP(CONCATENATE(A2474,"-6"),'Restated Depr'!$B$6:$G$7674,6,0)</f>
        <v>1.0400000000000001E-2</v>
      </c>
      <c r="O2474" s="29">
        <f t="shared" si="1123"/>
        <v>1636.1583333333335</v>
      </c>
      <c r="P2474" s="29">
        <f t="shared" si="1124"/>
        <v>0</v>
      </c>
      <c r="Q2474" t="s">
        <v>7819</v>
      </c>
      <c r="R2474" s="5"/>
    </row>
    <row r="2475" spans="1:18" ht="15.75" hidden="1" thickBot="1">
      <c r="A2475" t="s">
        <v>187</v>
      </c>
      <c r="C2475" s="224" t="s">
        <v>642</v>
      </c>
      <c r="D2475" s="22"/>
      <c r="E2475" s="323" t="s">
        <v>606</v>
      </c>
      <c r="F2475" s="1"/>
      <c r="G2475" s="5"/>
      <c r="H2475" s="310">
        <f>SUM(H2463:H2474)</f>
        <v>24117.63</v>
      </c>
      <c r="I2475" s="10"/>
      <c r="J2475" s="10"/>
      <c r="K2475" s="32">
        <f>SUM(K2463:K2474)</f>
        <v>24117.603124999998</v>
      </c>
      <c r="L2475" s="28">
        <f>SUM(L2463:L2474)</f>
        <v>-2.6874999999563443E-2</v>
      </c>
      <c r="M2475" s="10"/>
      <c r="N2475" s="5"/>
      <c r="O2475" s="28">
        <f>SUM(O2463:O2474)</f>
        <v>19633.899999999998</v>
      </c>
      <c r="P2475" s="28">
        <f>SUM(P2463:P2474)</f>
        <v>-4483.703125</v>
      </c>
    </row>
    <row r="2476" spans="1:18" hidden="1">
      <c r="A2476" t="s">
        <v>188</v>
      </c>
      <c r="B2476" t="s">
        <v>2866</v>
      </c>
      <c r="C2476" s="224" t="s">
        <v>7842</v>
      </c>
      <c r="D2476" s="221">
        <v>342.04</v>
      </c>
      <c r="E2476" s="324">
        <v>42947</v>
      </c>
      <c r="F2476" s="9">
        <v>1457862</v>
      </c>
      <c r="G2476" s="18">
        <v>2.7987100000000001E-2</v>
      </c>
      <c r="H2476" s="299">
        <v>3400.11</v>
      </c>
      <c r="I2476" s="15">
        <v>1457862</v>
      </c>
      <c r="J2476" s="11">
        <f t="shared" ref="J2476:J2487" si="1125">G2476</f>
        <v>2.7987100000000001E-2</v>
      </c>
      <c r="K2476" s="31">
        <f t="shared" ref="K2476:K2487" si="1126">I2476*J2476/12</f>
        <v>3400.1107983500001</v>
      </c>
      <c r="L2476" s="289">
        <f t="shared" ref="L2476:L2487" si="1127">K2476-H2476</f>
        <v>7.9834999996819533E-4</v>
      </c>
      <c r="M2476" s="15">
        <f t="shared" ref="M2476:M2487" si="1128">I2476</f>
        <v>1457862</v>
      </c>
      <c r="N2476" s="5">
        <f>VLOOKUP(CONCATENATE(A2476,"-6"),'Restated Depr'!$B$6:$G$7674,6,0)</f>
        <v>2.7099999999999999E-2</v>
      </c>
      <c r="O2476" s="289">
        <f t="shared" ref="O2476:O2487" si="1129">M2476*N2476/12</f>
        <v>3292.33835</v>
      </c>
      <c r="P2476" s="289">
        <f t="shared" ref="P2476:P2487" si="1130">O2476-K2476</f>
        <v>-107.7724483500001</v>
      </c>
      <c r="Q2476" t="s">
        <v>7819</v>
      </c>
    </row>
    <row r="2477" spans="1:18" hidden="1">
      <c r="A2477" t="s">
        <v>188</v>
      </c>
      <c r="B2477" t="s">
        <v>2867</v>
      </c>
      <c r="C2477" s="224" t="s">
        <v>7842</v>
      </c>
      <c r="D2477" s="221">
        <v>342.04</v>
      </c>
      <c r="E2477" s="324">
        <v>42978</v>
      </c>
      <c r="F2477" s="1">
        <v>1457862</v>
      </c>
      <c r="G2477" s="18">
        <v>2.7987100000000001E-2</v>
      </c>
      <c r="H2477" s="298">
        <v>3400.11</v>
      </c>
      <c r="I2477" s="10">
        <v>1457862</v>
      </c>
      <c r="J2477" s="11">
        <f t="shared" si="1125"/>
        <v>2.7987100000000001E-2</v>
      </c>
      <c r="K2477" s="30">
        <f t="shared" si="1126"/>
        <v>3400.1107983500001</v>
      </c>
      <c r="L2477" s="29">
        <f t="shared" si="1127"/>
        <v>7.9834999996819533E-4</v>
      </c>
      <c r="M2477" s="10">
        <f t="shared" si="1128"/>
        <v>1457862</v>
      </c>
      <c r="N2477" s="5">
        <f>VLOOKUP(CONCATENATE(A2477,"-6"),'Restated Depr'!$B$6:$G$7674,6,0)</f>
        <v>2.7099999999999999E-2</v>
      </c>
      <c r="O2477" s="29">
        <f t="shared" si="1129"/>
        <v>3292.33835</v>
      </c>
      <c r="P2477" s="29">
        <f t="shared" si="1130"/>
        <v>-107.7724483500001</v>
      </c>
      <c r="Q2477" t="s">
        <v>7819</v>
      </c>
    </row>
    <row r="2478" spans="1:18" hidden="1">
      <c r="A2478" t="s">
        <v>188</v>
      </c>
      <c r="B2478" t="s">
        <v>2868</v>
      </c>
      <c r="C2478" s="224" t="s">
        <v>7842</v>
      </c>
      <c r="D2478" s="221">
        <v>342.04</v>
      </c>
      <c r="E2478" s="324">
        <v>43008</v>
      </c>
      <c r="F2478" s="1">
        <v>1457862</v>
      </c>
      <c r="G2478" s="18">
        <v>2.7987100000000001E-2</v>
      </c>
      <c r="H2478" s="298">
        <v>3400.11</v>
      </c>
      <c r="I2478" s="10">
        <v>1457862</v>
      </c>
      <c r="J2478" s="11">
        <f t="shared" si="1125"/>
        <v>2.7987100000000001E-2</v>
      </c>
      <c r="K2478" s="30">
        <f t="shared" si="1126"/>
        <v>3400.1107983500001</v>
      </c>
      <c r="L2478" s="29">
        <f t="shared" si="1127"/>
        <v>7.9834999996819533E-4</v>
      </c>
      <c r="M2478" s="10">
        <f t="shared" si="1128"/>
        <v>1457862</v>
      </c>
      <c r="N2478" s="5">
        <f>VLOOKUP(CONCATENATE(A2478,"-6"),'Restated Depr'!$B$6:$G$7674,6,0)</f>
        <v>2.7099999999999999E-2</v>
      </c>
      <c r="O2478" s="29">
        <f t="shared" si="1129"/>
        <v>3292.33835</v>
      </c>
      <c r="P2478" s="29">
        <f t="shared" si="1130"/>
        <v>-107.7724483500001</v>
      </c>
      <c r="Q2478" t="s">
        <v>7819</v>
      </c>
    </row>
    <row r="2479" spans="1:18" hidden="1">
      <c r="A2479" t="s">
        <v>188</v>
      </c>
      <c r="B2479" t="s">
        <v>2869</v>
      </c>
      <c r="C2479" s="224" t="s">
        <v>7842</v>
      </c>
      <c r="D2479" s="221">
        <v>342.04</v>
      </c>
      <c r="E2479" s="324">
        <v>43039</v>
      </c>
      <c r="F2479" s="1">
        <v>1457862</v>
      </c>
      <c r="G2479" s="18">
        <v>2.7987100000000001E-2</v>
      </c>
      <c r="H2479" s="298">
        <v>3400.11</v>
      </c>
      <c r="I2479" s="10">
        <v>1457862</v>
      </c>
      <c r="J2479" s="11">
        <f t="shared" si="1125"/>
        <v>2.7987100000000001E-2</v>
      </c>
      <c r="K2479" s="30">
        <f t="shared" si="1126"/>
        <v>3400.1107983500001</v>
      </c>
      <c r="L2479" s="29">
        <f t="shared" si="1127"/>
        <v>7.9834999996819533E-4</v>
      </c>
      <c r="M2479" s="10">
        <f t="shared" si="1128"/>
        <v>1457862</v>
      </c>
      <c r="N2479" s="5">
        <f>VLOOKUP(CONCATENATE(A2479,"-6"),'Restated Depr'!$B$6:$G$7674,6,0)</f>
        <v>2.7099999999999999E-2</v>
      </c>
      <c r="O2479" s="29">
        <f t="shared" si="1129"/>
        <v>3292.33835</v>
      </c>
      <c r="P2479" s="29">
        <f t="shared" si="1130"/>
        <v>-107.7724483500001</v>
      </c>
      <c r="Q2479" t="s">
        <v>7819</v>
      </c>
    </row>
    <row r="2480" spans="1:18" hidden="1">
      <c r="A2480" t="s">
        <v>188</v>
      </c>
      <c r="B2480" t="s">
        <v>2870</v>
      </c>
      <c r="C2480" s="224" t="s">
        <v>7842</v>
      </c>
      <c r="D2480" s="221">
        <v>342.04</v>
      </c>
      <c r="E2480" s="324">
        <v>43069</v>
      </c>
      <c r="F2480" s="1">
        <v>1457862</v>
      </c>
      <c r="G2480" s="18">
        <v>2.7987100000000001E-2</v>
      </c>
      <c r="H2480" s="298">
        <v>3400.11</v>
      </c>
      <c r="I2480" s="10">
        <v>1457862</v>
      </c>
      <c r="J2480" s="11">
        <f t="shared" si="1125"/>
        <v>2.7987100000000001E-2</v>
      </c>
      <c r="K2480" s="30">
        <f t="shared" si="1126"/>
        <v>3400.1107983500001</v>
      </c>
      <c r="L2480" s="29">
        <f t="shared" si="1127"/>
        <v>7.9834999996819533E-4</v>
      </c>
      <c r="M2480" s="10">
        <f t="shared" si="1128"/>
        <v>1457862</v>
      </c>
      <c r="N2480" s="5">
        <f>VLOOKUP(CONCATENATE(A2480,"-6"),'Restated Depr'!$B$6:$G$7674,6,0)</f>
        <v>2.7099999999999999E-2</v>
      </c>
      <c r="O2480" s="29">
        <f t="shared" si="1129"/>
        <v>3292.33835</v>
      </c>
      <c r="P2480" s="29">
        <f t="shared" si="1130"/>
        <v>-107.7724483500001</v>
      </c>
      <c r="Q2480" t="s">
        <v>7819</v>
      </c>
    </row>
    <row r="2481" spans="1:18" hidden="1">
      <c r="A2481" t="s">
        <v>188</v>
      </c>
      <c r="B2481" t="s">
        <v>2871</v>
      </c>
      <c r="C2481" s="224" t="s">
        <v>7842</v>
      </c>
      <c r="D2481" s="221">
        <v>342.04</v>
      </c>
      <c r="E2481" s="324">
        <v>43100</v>
      </c>
      <c r="F2481" s="1">
        <v>1457862</v>
      </c>
      <c r="G2481" s="18">
        <v>2.76E-2</v>
      </c>
      <c r="H2481" s="298">
        <v>3353.08</v>
      </c>
      <c r="I2481" s="10">
        <v>1457862</v>
      </c>
      <c r="J2481" s="11">
        <f t="shared" si="1125"/>
        <v>2.76E-2</v>
      </c>
      <c r="K2481" s="30">
        <f t="shared" si="1126"/>
        <v>3353.0825999999997</v>
      </c>
      <c r="L2481" s="29">
        <f t="shared" si="1127"/>
        <v>2.599999999802094E-3</v>
      </c>
      <c r="M2481" s="10">
        <f t="shared" si="1128"/>
        <v>1457862</v>
      </c>
      <c r="N2481" s="5">
        <f>VLOOKUP(CONCATENATE(A2481,"-6"),'Restated Depr'!$B$6:$G$7674,6,0)</f>
        <v>2.7099999999999999E-2</v>
      </c>
      <c r="O2481" s="29">
        <f t="shared" si="1129"/>
        <v>3292.33835</v>
      </c>
      <c r="P2481" s="29">
        <f t="shared" si="1130"/>
        <v>-60.744249999999738</v>
      </c>
      <c r="Q2481" t="s">
        <v>7819</v>
      </c>
    </row>
    <row r="2482" spans="1:18" hidden="1">
      <c r="A2482" t="s">
        <v>188</v>
      </c>
      <c r="B2482" t="s">
        <v>2872</v>
      </c>
      <c r="C2482" s="224" t="s">
        <v>7842</v>
      </c>
      <c r="D2482" s="221">
        <v>342.04</v>
      </c>
      <c r="E2482" s="324">
        <v>43131</v>
      </c>
      <c r="F2482" s="1">
        <v>1457862</v>
      </c>
      <c r="G2482" s="5">
        <v>2.7099999999999999E-2</v>
      </c>
      <c r="H2482" s="298">
        <v>3292.34</v>
      </c>
      <c r="I2482" s="10">
        <v>1457862</v>
      </c>
      <c r="J2482" s="11">
        <f t="shared" si="1125"/>
        <v>2.7099999999999999E-2</v>
      </c>
      <c r="K2482" s="30">
        <f t="shared" si="1126"/>
        <v>3292.33835</v>
      </c>
      <c r="L2482" s="29">
        <f t="shared" si="1127"/>
        <v>-1.6500000001542503E-3</v>
      </c>
      <c r="M2482" s="10">
        <f t="shared" si="1128"/>
        <v>1457862</v>
      </c>
      <c r="N2482" s="5">
        <f>VLOOKUP(CONCATENATE(A2482,"-6"),'Restated Depr'!$B$6:$G$7674,6,0)</f>
        <v>2.7099999999999999E-2</v>
      </c>
      <c r="O2482" s="29">
        <f t="shared" si="1129"/>
        <v>3292.33835</v>
      </c>
      <c r="P2482" s="29">
        <f t="shared" si="1130"/>
        <v>0</v>
      </c>
      <c r="Q2482" t="s">
        <v>7819</v>
      </c>
    </row>
    <row r="2483" spans="1:18" hidden="1">
      <c r="A2483" t="s">
        <v>188</v>
      </c>
      <c r="B2483" t="s">
        <v>2873</v>
      </c>
      <c r="C2483" s="224" t="s">
        <v>7842</v>
      </c>
      <c r="D2483" s="221">
        <v>342.04</v>
      </c>
      <c r="E2483" s="324">
        <v>43159</v>
      </c>
      <c r="F2483" s="1">
        <v>1457862</v>
      </c>
      <c r="G2483" s="5">
        <v>2.7099999999999999E-2</v>
      </c>
      <c r="H2483" s="298">
        <v>3292.34</v>
      </c>
      <c r="I2483" s="10">
        <v>1457862</v>
      </c>
      <c r="J2483" s="11">
        <f t="shared" si="1125"/>
        <v>2.7099999999999999E-2</v>
      </c>
      <c r="K2483" s="30">
        <f t="shared" si="1126"/>
        <v>3292.33835</v>
      </c>
      <c r="L2483" s="29">
        <f t="shared" si="1127"/>
        <v>-1.6500000001542503E-3</v>
      </c>
      <c r="M2483" s="10">
        <f t="shared" si="1128"/>
        <v>1457862</v>
      </c>
      <c r="N2483" s="5">
        <f>VLOOKUP(CONCATENATE(A2483,"-6"),'Restated Depr'!$B$6:$G$7674,6,0)</f>
        <v>2.7099999999999999E-2</v>
      </c>
      <c r="O2483" s="29">
        <f t="shared" si="1129"/>
        <v>3292.33835</v>
      </c>
      <c r="P2483" s="29">
        <f t="shared" si="1130"/>
        <v>0</v>
      </c>
      <c r="Q2483" t="s">
        <v>7819</v>
      </c>
    </row>
    <row r="2484" spans="1:18" hidden="1">
      <c r="A2484" t="s">
        <v>188</v>
      </c>
      <c r="B2484" t="s">
        <v>2874</v>
      </c>
      <c r="C2484" s="224" t="s">
        <v>7842</v>
      </c>
      <c r="D2484" s="221">
        <v>342.04</v>
      </c>
      <c r="E2484" s="324">
        <v>43190</v>
      </c>
      <c r="F2484" s="1">
        <v>1457862</v>
      </c>
      <c r="G2484" s="5">
        <v>2.7099999999999999E-2</v>
      </c>
      <c r="H2484" s="298">
        <v>3292.34</v>
      </c>
      <c r="I2484" s="10">
        <v>1457862</v>
      </c>
      <c r="J2484" s="11">
        <f t="shared" si="1125"/>
        <v>2.7099999999999999E-2</v>
      </c>
      <c r="K2484" s="30">
        <f t="shared" si="1126"/>
        <v>3292.33835</v>
      </c>
      <c r="L2484" s="29">
        <f t="shared" si="1127"/>
        <v>-1.6500000001542503E-3</v>
      </c>
      <c r="M2484" s="10">
        <f t="shared" si="1128"/>
        <v>1457862</v>
      </c>
      <c r="N2484" s="5">
        <f>VLOOKUP(CONCATENATE(A2484,"-6"),'Restated Depr'!$B$6:$G$7674,6,0)</f>
        <v>2.7099999999999999E-2</v>
      </c>
      <c r="O2484" s="29">
        <f t="shared" si="1129"/>
        <v>3292.33835</v>
      </c>
      <c r="P2484" s="29">
        <f t="shared" si="1130"/>
        <v>0</v>
      </c>
      <c r="Q2484" t="s">
        <v>7819</v>
      </c>
    </row>
    <row r="2485" spans="1:18" hidden="1">
      <c r="A2485" t="s">
        <v>188</v>
      </c>
      <c r="B2485" t="s">
        <v>2875</v>
      </c>
      <c r="C2485" s="224" t="s">
        <v>7842</v>
      </c>
      <c r="D2485" s="221">
        <v>342.04</v>
      </c>
      <c r="E2485" s="324">
        <v>43220</v>
      </c>
      <c r="F2485" s="1">
        <v>1457862</v>
      </c>
      <c r="G2485" s="5">
        <v>2.7099999999999999E-2</v>
      </c>
      <c r="H2485" s="298">
        <v>3292.34</v>
      </c>
      <c r="I2485" s="10">
        <v>1457862</v>
      </c>
      <c r="J2485" s="11">
        <f t="shared" si="1125"/>
        <v>2.7099999999999999E-2</v>
      </c>
      <c r="K2485" s="30">
        <f t="shared" si="1126"/>
        <v>3292.33835</v>
      </c>
      <c r="L2485" s="29">
        <f t="shared" si="1127"/>
        <v>-1.6500000001542503E-3</v>
      </c>
      <c r="M2485" s="10">
        <f t="shared" si="1128"/>
        <v>1457862</v>
      </c>
      <c r="N2485" s="5">
        <f>VLOOKUP(CONCATENATE(A2485,"-6"),'Restated Depr'!$B$6:$G$7674,6,0)</f>
        <v>2.7099999999999999E-2</v>
      </c>
      <c r="O2485" s="29">
        <f t="shared" si="1129"/>
        <v>3292.33835</v>
      </c>
      <c r="P2485" s="29">
        <f t="shared" si="1130"/>
        <v>0</v>
      </c>
      <c r="Q2485" t="s">
        <v>7819</v>
      </c>
    </row>
    <row r="2486" spans="1:18" hidden="1">
      <c r="A2486" t="s">
        <v>188</v>
      </c>
      <c r="B2486" t="s">
        <v>2876</v>
      </c>
      <c r="C2486" s="224" t="s">
        <v>7842</v>
      </c>
      <c r="D2486" s="221">
        <v>342.04</v>
      </c>
      <c r="E2486" s="324">
        <v>43251</v>
      </c>
      <c r="F2486" s="1">
        <v>1457862</v>
      </c>
      <c r="G2486" s="5">
        <v>2.7099999999999999E-2</v>
      </c>
      <c r="H2486" s="298">
        <v>3292.34</v>
      </c>
      <c r="I2486" s="10">
        <v>1457862</v>
      </c>
      <c r="J2486" s="11">
        <f t="shared" si="1125"/>
        <v>2.7099999999999999E-2</v>
      </c>
      <c r="K2486" s="30">
        <f t="shared" si="1126"/>
        <v>3292.33835</v>
      </c>
      <c r="L2486" s="29">
        <f t="shared" si="1127"/>
        <v>-1.6500000001542503E-3</v>
      </c>
      <c r="M2486" s="10">
        <f t="shared" si="1128"/>
        <v>1457862</v>
      </c>
      <c r="N2486" s="5">
        <f>VLOOKUP(CONCATENATE(A2486,"-6"),'Restated Depr'!$B$6:$G$7674,6,0)</f>
        <v>2.7099999999999999E-2</v>
      </c>
      <c r="O2486" s="29">
        <f t="shared" si="1129"/>
        <v>3292.33835</v>
      </c>
      <c r="P2486" s="29">
        <f t="shared" si="1130"/>
        <v>0</v>
      </c>
      <c r="Q2486" t="s">
        <v>7819</v>
      </c>
    </row>
    <row r="2487" spans="1:18" hidden="1">
      <c r="A2487" t="s">
        <v>188</v>
      </c>
      <c r="B2487" t="s">
        <v>2877</v>
      </c>
      <c r="C2487" s="224" t="s">
        <v>7842</v>
      </c>
      <c r="D2487" s="221">
        <v>342.04</v>
      </c>
      <c r="E2487" s="324">
        <v>43281</v>
      </c>
      <c r="F2487" s="1">
        <v>1457862</v>
      </c>
      <c r="G2487" s="5">
        <v>2.7099999999999999E-2</v>
      </c>
      <c r="H2487" s="298">
        <v>3292.34</v>
      </c>
      <c r="I2487" s="10">
        <v>1457862</v>
      </c>
      <c r="J2487" s="11">
        <f t="shared" si="1125"/>
        <v>2.7099999999999999E-2</v>
      </c>
      <c r="K2487" s="30">
        <f t="shared" si="1126"/>
        <v>3292.33835</v>
      </c>
      <c r="L2487" s="29">
        <f t="shared" si="1127"/>
        <v>-1.6500000001542503E-3</v>
      </c>
      <c r="M2487" s="10">
        <f t="shared" si="1128"/>
        <v>1457862</v>
      </c>
      <c r="N2487" s="5">
        <f>VLOOKUP(CONCATENATE(A2487,"-6"),'Restated Depr'!$B$6:$G$7674,6,0)</f>
        <v>2.7099999999999999E-2</v>
      </c>
      <c r="O2487" s="29">
        <f t="shared" si="1129"/>
        <v>3292.33835</v>
      </c>
      <c r="P2487" s="29">
        <f t="shared" si="1130"/>
        <v>0</v>
      </c>
      <c r="Q2487" t="s">
        <v>7819</v>
      </c>
      <c r="R2487" s="5"/>
    </row>
    <row r="2488" spans="1:18" ht="15.75" hidden="1" thickBot="1">
      <c r="A2488" t="s">
        <v>188</v>
      </c>
      <c r="C2488" s="224" t="s">
        <v>642</v>
      </c>
      <c r="D2488" s="22"/>
      <c r="E2488" s="323" t="s">
        <v>606</v>
      </c>
      <c r="F2488" s="1"/>
      <c r="G2488" s="5"/>
      <c r="H2488" s="310">
        <f>SUM(H2476:H2487)</f>
        <v>40107.67</v>
      </c>
      <c r="I2488" s="10"/>
      <c r="J2488" s="10"/>
      <c r="K2488" s="32">
        <f>SUM(K2476:K2487)</f>
        <v>40107.66669174999</v>
      </c>
      <c r="L2488" s="28">
        <f>SUM(L2476:L2487)</f>
        <v>-3.3082500012824312E-3</v>
      </c>
      <c r="M2488" s="10"/>
      <c r="N2488" s="5"/>
      <c r="O2488" s="28">
        <f>SUM(O2476:O2487)</f>
        <v>39508.060199999985</v>
      </c>
      <c r="P2488" s="28">
        <f>SUM(P2476:P2487)</f>
        <v>-599.60649175000026</v>
      </c>
    </row>
    <row r="2489" spans="1:18" hidden="1">
      <c r="A2489" t="s">
        <v>189</v>
      </c>
      <c r="B2489" t="s">
        <v>2878</v>
      </c>
      <c r="C2489" s="224" t="s">
        <v>7842</v>
      </c>
      <c r="D2489" s="221">
        <v>342.05</v>
      </c>
      <c r="E2489" s="324">
        <v>42947</v>
      </c>
      <c r="F2489" s="9">
        <v>3889943.37</v>
      </c>
      <c r="G2489" s="18">
        <v>1.7399999999999999E-2</v>
      </c>
      <c r="H2489" s="299">
        <v>5640.420000000001</v>
      </c>
      <c r="I2489" s="15">
        <v>3889943.37</v>
      </c>
      <c r="J2489" s="11">
        <f t="shared" ref="J2489:J2500" si="1131">G2489</f>
        <v>1.7399999999999999E-2</v>
      </c>
      <c r="K2489" s="31">
        <f t="shared" ref="K2489:K2500" si="1132">I2489*J2489/12</f>
        <v>5640.4178864999994</v>
      </c>
      <c r="L2489" s="289">
        <f t="shared" ref="L2489:L2500" si="1133">K2489-H2489</f>
        <v>-2.1135000015419791E-3</v>
      </c>
      <c r="M2489" s="15">
        <f t="shared" ref="M2489:M2500" si="1134">I2489</f>
        <v>3889943.37</v>
      </c>
      <c r="N2489" s="5">
        <f>VLOOKUP(CONCATENATE(A2489,"-6"),'Restated Depr'!$B$6:$G$7674,6,0)</f>
        <v>9.9000000000000008E-3</v>
      </c>
      <c r="O2489" s="289">
        <f t="shared" ref="O2489:O2500" si="1135">M2489*N2489/12</f>
        <v>3209.2032802500003</v>
      </c>
      <c r="P2489" s="289">
        <f t="shared" ref="P2489:P2500" si="1136">O2489-K2489</f>
        <v>-2431.2146062499992</v>
      </c>
      <c r="Q2489" t="s">
        <v>7819</v>
      </c>
    </row>
    <row r="2490" spans="1:18" hidden="1">
      <c r="A2490" t="s">
        <v>189</v>
      </c>
      <c r="B2490" t="s">
        <v>2879</v>
      </c>
      <c r="C2490" s="224" t="s">
        <v>7842</v>
      </c>
      <c r="D2490" s="221">
        <v>342.05</v>
      </c>
      <c r="E2490" s="324">
        <v>42978</v>
      </c>
      <c r="F2490" s="1">
        <v>3889943.37</v>
      </c>
      <c r="G2490" s="18">
        <v>1.7399999999999999E-2</v>
      </c>
      <c r="H2490" s="298">
        <v>5640.420000000001</v>
      </c>
      <c r="I2490" s="10">
        <v>3889943.37</v>
      </c>
      <c r="J2490" s="11">
        <f t="shared" si="1131"/>
        <v>1.7399999999999999E-2</v>
      </c>
      <c r="K2490" s="30">
        <f t="shared" si="1132"/>
        <v>5640.4178864999994</v>
      </c>
      <c r="L2490" s="29">
        <f t="shared" si="1133"/>
        <v>-2.1135000015419791E-3</v>
      </c>
      <c r="M2490" s="10">
        <f t="shared" si="1134"/>
        <v>3889943.37</v>
      </c>
      <c r="N2490" s="5">
        <f>VLOOKUP(CONCATENATE(A2490,"-6"),'Restated Depr'!$B$6:$G$7674,6,0)</f>
        <v>9.9000000000000008E-3</v>
      </c>
      <c r="O2490" s="29">
        <f t="shared" si="1135"/>
        <v>3209.2032802500003</v>
      </c>
      <c r="P2490" s="29">
        <f t="shared" si="1136"/>
        <v>-2431.2146062499992</v>
      </c>
      <c r="Q2490" t="s">
        <v>7819</v>
      </c>
    </row>
    <row r="2491" spans="1:18" hidden="1">
      <c r="A2491" t="s">
        <v>189</v>
      </c>
      <c r="B2491" t="s">
        <v>2880</v>
      </c>
      <c r="C2491" s="224" t="s">
        <v>7842</v>
      </c>
      <c r="D2491" s="221">
        <v>342.05</v>
      </c>
      <c r="E2491" s="324">
        <v>43008</v>
      </c>
      <c r="F2491" s="1">
        <v>3889943.37</v>
      </c>
      <c r="G2491" s="18">
        <v>1.7399999999999999E-2</v>
      </c>
      <c r="H2491" s="298">
        <v>5640.420000000001</v>
      </c>
      <c r="I2491" s="10">
        <v>3889943.37</v>
      </c>
      <c r="J2491" s="11">
        <f t="shared" si="1131"/>
        <v>1.7399999999999999E-2</v>
      </c>
      <c r="K2491" s="30">
        <f t="shared" si="1132"/>
        <v>5640.4178864999994</v>
      </c>
      <c r="L2491" s="29">
        <f t="shared" si="1133"/>
        <v>-2.1135000015419791E-3</v>
      </c>
      <c r="M2491" s="10">
        <f t="shared" si="1134"/>
        <v>3889943.37</v>
      </c>
      <c r="N2491" s="5">
        <f>VLOOKUP(CONCATENATE(A2491,"-6"),'Restated Depr'!$B$6:$G$7674,6,0)</f>
        <v>9.9000000000000008E-3</v>
      </c>
      <c r="O2491" s="29">
        <f t="shared" si="1135"/>
        <v>3209.2032802500003</v>
      </c>
      <c r="P2491" s="29">
        <f t="shared" si="1136"/>
        <v>-2431.2146062499992</v>
      </c>
      <c r="Q2491" t="s">
        <v>7819</v>
      </c>
    </row>
    <row r="2492" spans="1:18" hidden="1">
      <c r="A2492" t="s">
        <v>189</v>
      </c>
      <c r="B2492" t="s">
        <v>2881</v>
      </c>
      <c r="C2492" s="224" t="s">
        <v>7842</v>
      </c>
      <c r="D2492" s="221">
        <v>342.05</v>
      </c>
      <c r="E2492" s="324">
        <v>43039</v>
      </c>
      <c r="F2492" s="1">
        <v>3889943.37</v>
      </c>
      <c r="G2492" s="18">
        <v>1.7399999999999999E-2</v>
      </c>
      <c r="H2492" s="298">
        <v>5640.420000000001</v>
      </c>
      <c r="I2492" s="10">
        <v>3889943.37</v>
      </c>
      <c r="J2492" s="11">
        <f t="shared" si="1131"/>
        <v>1.7399999999999999E-2</v>
      </c>
      <c r="K2492" s="30">
        <f t="shared" si="1132"/>
        <v>5640.4178864999994</v>
      </c>
      <c r="L2492" s="29">
        <f t="shared" si="1133"/>
        <v>-2.1135000015419791E-3</v>
      </c>
      <c r="M2492" s="10">
        <f t="shared" si="1134"/>
        <v>3889943.37</v>
      </c>
      <c r="N2492" s="5">
        <f>VLOOKUP(CONCATENATE(A2492,"-6"),'Restated Depr'!$B$6:$G$7674,6,0)</f>
        <v>9.9000000000000008E-3</v>
      </c>
      <c r="O2492" s="29">
        <f t="shared" si="1135"/>
        <v>3209.2032802500003</v>
      </c>
      <c r="P2492" s="29">
        <f t="shared" si="1136"/>
        <v>-2431.2146062499992</v>
      </c>
      <c r="Q2492" t="s">
        <v>7819</v>
      </c>
    </row>
    <row r="2493" spans="1:18" hidden="1">
      <c r="A2493" t="s">
        <v>189</v>
      </c>
      <c r="B2493" t="s">
        <v>2882</v>
      </c>
      <c r="C2493" s="224" t="s">
        <v>7842</v>
      </c>
      <c r="D2493" s="221">
        <v>342.05</v>
      </c>
      <c r="E2493" s="324">
        <v>43069</v>
      </c>
      <c r="F2493" s="1">
        <v>3889943.37</v>
      </c>
      <c r="G2493" s="18">
        <v>1.7399999999999999E-2</v>
      </c>
      <c r="H2493" s="298">
        <v>5640.420000000001</v>
      </c>
      <c r="I2493" s="10">
        <v>3889943.37</v>
      </c>
      <c r="J2493" s="11">
        <f t="shared" si="1131"/>
        <v>1.7399999999999999E-2</v>
      </c>
      <c r="K2493" s="30">
        <f t="shared" si="1132"/>
        <v>5640.4178864999994</v>
      </c>
      <c r="L2493" s="29">
        <f t="shared" si="1133"/>
        <v>-2.1135000015419791E-3</v>
      </c>
      <c r="M2493" s="10">
        <f t="shared" si="1134"/>
        <v>3889943.37</v>
      </c>
      <c r="N2493" s="5">
        <f>VLOOKUP(CONCATENATE(A2493,"-6"),'Restated Depr'!$B$6:$G$7674,6,0)</f>
        <v>9.9000000000000008E-3</v>
      </c>
      <c r="O2493" s="29">
        <f t="shared" si="1135"/>
        <v>3209.2032802500003</v>
      </c>
      <c r="P2493" s="29">
        <f t="shared" si="1136"/>
        <v>-2431.2146062499992</v>
      </c>
      <c r="Q2493" t="s">
        <v>7819</v>
      </c>
    </row>
    <row r="2494" spans="1:18" hidden="1">
      <c r="A2494" t="s">
        <v>189</v>
      </c>
      <c r="B2494" t="s">
        <v>2883</v>
      </c>
      <c r="C2494" s="224" t="s">
        <v>7842</v>
      </c>
      <c r="D2494" s="221">
        <v>342.05</v>
      </c>
      <c r="E2494" s="324">
        <v>43100</v>
      </c>
      <c r="F2494" s="1">
        <v>3889943.37</v>
      </c>
      <c r="G2494" s="18">
        <v>1.43E-2</v>
      </c>
      <c r="H2494" s="298">
        <v>4635.51</v>
      </c>
      <c r="I2494" s="10">
        <v>3889943.37</v>
      </c>
      <c r="J2494" s="11">
        <f t="shared" si="1131"/>
        <v>1.43E-2</v>
      </c>
      <c r="K2494" s="30">
        <f t="shared" si="1132"/>
        <v>4635.5158492500004</v>
      </c>
      <c r="L2494" s="29">
        <f t="shared" si="1133"/>
        <v>5.8492500002103043E-3</v>
      </c>
      <c r="M2494" s="10">
        <f t="shared" si="1134"/>
        <v>3889943.37</v>
      </c>
      <c r="N2494" s="5">
        <f>VLOOKUP(CONCATENATE(A2494,"-6"),'Restated Depr'!$B$6:$G$7674,6,0)</f>
        <v>9.9000000000000008E-3</v>
      </c>
      <c r="O2494" s="29">
        <f t="shared" si="1135"/>
        <v>3209.2032802500003</v>
      </c>
      <c r="P2494" s="29">
        <f t="shared" si="1136"/>
        <v>-1426.3125690000002</v>
      </c>
      <c r="Q2494" t="s">
        <v>7819</v>
      </c>
    </row>
    <row r="2495" spans="1:18" hidden="1">
      <c r="A2495" t="s">
        <v>189</v>
      </c>
      <c r="B2495" t="s">
        <v>2884</v>
      </c>
      <c r="C2495" s="224" t="s">
        <v>7842</v>
      </c>
      <c r="D2495" s="221">
        <v>342.05</v>
      </c>
      <c r="E2495" s="324">
        <v>43131</v>
      </c>
      <c r="F2495" s="1">
        <v>3889943.37</v>
      </c>
      <c r="G2495" s="5">
        <v>9.9000000000000008E-3</v>
      </c>
      <c r="H2495" s="298">
        <v>3209.1999999999994</v>
      </c>
      <c r="I2495" s="10">
        <v>3889943.37</v>
      </c>
      <c r="J2495" s="11">
        <f t="shared" si="1131"/>
        <v>9.9000000000000008E-3</v>
      </c>
      <c r="K2495" s="30">
        <f t="shared" si="1132"/>
        <v>3209.2032802500003</v>
      </c>
      <c r="L2495" s="29">
        <f t="shared" si="1133"/>
        <v>3.280250000898377E-3</v>
      </c>
      <c r="M2495" s="10">
        <f t="shared" si="1134"/>
        <v>3889943.37</v>
      </c>
      <c r="N2495" s="5">
        <f>VLOOKUP(CONCATENATE(A2495,"-6"),'Restated Depr'!$B$6:$G$7674,6,0)</f>
        <v>9.9000000000000008E-3</v>
      </c>
      <c r="O2495" s="29">
        <f t="shared" si="1135"/>
        <v>3209.2032802500003</v>
      </c>
      <c r="P2495" s="29">
        <f t="shared" si="1136"/>
        <v>0</v>
      </c>
      <c r="Q2495" t="s">
        <v>7819</v>
      </c>
    </row>
    <row r="2496" spans="1:18" hidden="1">
      <c r="A2496" t="s">
        <v>189</v>
      </c>
      <c r="B2496" t="s">
        <v>2885</v>
      </c>
      <c r="C2496" s="224" t="s">
        <v>7842</v>
      </c>
      <c r="D2496" s="221">
        <v>342.05</v>
      </c>
      <c r="E2496" s="324">
        <v>43159</v>
      </c>
      <c r="F2496" s="1">
        <v>3889943.37</v>
      </c>
      <c r="G2496" s="5">
        <v>9.9000000000000008E-3</v>
      </c>
      <c r="H2496" s="298">
        <v>3209.1999999999994</v>
      </c>
      <c r="I2496" s="10">
        <v>3889943.37</v>
      </c>
      <c r="J2496" s="11">
        <f t="shared" si="1131"/>
        <v>9.9000000000000008E-3</v>
      </c>
      <c r="K2496" s="30">
        <f t="shared" si="1132"/>
        <v>3209.2032802500003</v>
      </c>
      <c r="L2496" s="29">
        <f t="shared" si="1133"/>
        <v>3.280250000898377E-3</v>
      </c>
      <c r="M2496" s="10">
        <f t="shared" si="1134"/>
        <v>3889943.37</v>
      </c>
      <c r="N2496" s="5">
        <f>VLOOKUP(CONCATENATE(A2496,"-6"),'Restated Depr'!$B$6:$G$7674,6,0)</f>
        <v>9.9000000000000008E-3</v>
      </c>
      <c r="O2496" s="29">
        <f t="shared" si="1135"/>
        <v>3209.2032802500003</v>
      </c>
      <c r="P2496" s="29">
        <f t="shared" si="1136"/>
        <v>0</v>
      </c>
      <c r="Q2496" t="s">
        <v>7819</v>
      </c>
    </row>
    <row r="2497" spans="1:18" hidden="1">
      <c r="A2497" t="s">
        <v>189</v>
      </c>
      <c r="B2497" t="s">
        <v>2886</v>
      </c>
      <c r="C2497" s="224" t="s">
        <v>7842</v>
      </c>
      <c r="D2497" s="221">
        <v>342.05</v>
      </c>
      <c r="E2497" s="324">
        <v>43190</v>
      </c>
      <c r="F2497" s="1">
        <v>3889943.37</v>
      </c>
      <c r="G2497" s="5">
        <v>9.9000000000000008E-3</v>
      </c>
      <c r="H2497" s="298">
        <v>3209.1999999999994</v>
      </c>
      <c r="I2497" s="10">
        <v>3889943.37</v>
      </c>
      <c r="J2497" s="11">
        <f t="shared" si="1131"/>
        <v>9.9000000000000008E-3</v>
      </c>
      <c r="K2497" s="30">
        <f t="shared" si="1132"/>
        <v>3209.2032802500003</v>
      </c>
      <c r="L2497" s="29">
        <f t="shared" si="1133"/>
        <v>3.280250000898377E-3</v>
      </c>
      <c r="M2497" s="10">
        <f t="shared" si="1134"/>
        <v>3889943.37</v>
      </c>
      <c r="N2497" s="5">
        <f>VLOOKUP(CONCATENATE(A2497,"-6"),'Restated Depr'!$B$6:$G$7674,6,0)</f>
        <v>9.9000000000000008E-3</v>
      </c>
      <c r="O2497" s="29">
        <f t="shared" si="1135"/>
        <v>3209.2032802500003</v>
      </c>
      <c r="P2497" s="29">
        <f t="shared" si="1136"/>
        <v>0</v>
      </c>
      <c r="Q2497" t="s">
        <v>7819</v>
      </c>
    </row>
    <row r="2498" spans="1:18" hidden="1">
      <c r="A2498" t="s">
        <v>189</v>
      </c>
      <c r="B2498" t="s">
        <v>2887</v>
      </c>
      <c r="C2498" s="224" t="s">
        <v>7842</v>
      </c>
      <c r="D2498" s="221">
        <v>342.05</v>
      </c>
      <c r="E2498" s="324">
        <v>43220</v>
      </c>
      <c r="F2498" s="1">
        <v>3889943.37</v>
      </c>
      <c r="G2498" s="5">
        <v>9.9000000000000008E-3</v>
      </c>
      <c r="H2498" s="298">
        <v>3209.1999999999994</v>
      </c>
      <c r="I2498" s="10">
        <v>3889943.37</v>
      </c>
      <c r="J2498" s="11">
        <f t="shared" si="1131"/>
        <v>9.9000000000000008E-3</v>
      </c>
      <c r="K2498" s="30">
        <f t="shared" si="1132"/>
        <v>3209.2032802500003</v>
      </c>
      <c r="L2498" s="29">
        <f t="shared" si="1133"/>
        <v>3.280250000898377E-3</v>
      </c>
      <c r="M2498" s="10">
        <f t="shared" si="1134"/>
        <v>3889943.37</v>
      </c>
      <c r="N2498" s="5">
        <f>VLOOKUP(CONCATENATE(A2498,"-6"),'Restated Depr'!$B$6:$G$7674,6,0)</f>
        <v>9.9000000000000008E-3</v>
      </c>
      <c r="O2498" s="29">
        <f t="shared" si="1135"/>
        <v>3209.2032802500003</v>
      </c>
      <c r="P2498" s="29">
        <f t="shared" si="1136"/>
        <v>0</v>
      </c>
      <c r="Q2498" t="s">
        <v>7819</v>
      </c>
    </row>
    <row r="2499" spans="1:18" hidden="1">
      <c r="A2499" t="s">
        <v>189</v>
      </c>
      <c r="B2499" t="s">
        <v>2888</v>
      </c>
      <c r="C2499" s="224" t="s">
        <v>7842</v>
      </c>
      <c r="D2499" s="221">
        <v>342.05</v>
      </c>
      <c r="E2499" s="324">
        <v>43251</v>
      </c>
      <c r="F2499" s="1">
        <v>3889943.37</v>
      </c>
      <c r="G2499" s="5">
        <v>9.9000000000000008E-3</v>
      </c>
      <c r="H2499" s="298">
        <v>3209.1999999999994</v>
      </c>
      <c r="I2499" s="10">
        <v>3889943.37</v>
      </c>
      <c r="J2499" s="11">
        <f t="shared" si="1131"/>
        <v>9.9000000000000008E-3</v>
      </c>
      <c r="K2499" s="30">
        <f t="shared" si="1132"/>
        <v>3209.2032802500003</v>
      </c>
      <c r="L2499" s="29">
        <f t="shared" si="1133"/>
        <v>3.280250000898377E-3</v>
      </c>
      <c r="M2499" s="10">
        <f t="shared" si="1134"/>
        <v>3889943.37</v>
      </c>
      <c r="N2499" s="5">
        <f>VLOOKUP(CONCATENATE(A2499,"-6"),'Restated Depr'!$B$6:$G$7674,6,0)</f>
        <v>9.9000000000000008E-3</v>
      </c>
      <c r="O2499" s="29">
        <f t="shared" si="1135"/>
        <v>3209.2032802500003</v>
      </c>
      <c r="P2499" s="29">
        <f t="shared" si="1136"/>
        <v>0</v>
      </c>
      <c r="Q2499" t="s">
        <v>7819</v>
      </c>
    </row>
    <row r="2500" spans="1:18" hidden="1">
      <c r="A2500" t="s">
        <v>189</v>
      </c>
      <c r="B2500" t="s">
        <v>2889</v>
      </c>
      <c r="C2500" s="224" t="s">
        <v>7842</v>
      </c>
      <c r="D2500" s="221">
        <v>342.05</v>
      </c>
      <c r="E2500" s="324">
        <v>43281</v>
      </c>
      <c r="F2500" s="1">
        <v>3889943.37</v>
      </c>
      <c r="G2500" s="5">
        <v>9.9000000000000008E-3</v>
      </c>
      <c r="H2500" s="298">
        <v>3209.1999999999994</v>
      </c>
      <c r="I2500" s="10">
        <v>3889943.37</v>
      </c>
      <c r="J2500" s="11">
        <f t="shared" si="1131"/>
        <v>9.9000000000000008E-3</v>
      </c>
      <c r="K2500" s="30">
        <f t="shared" si="1132"/>
        <v>3209.2032802500003</v>
      </c>
      <c r="L2500" s="29">
        <f t="shared" si="1133"/>
        <v>3.280250000898377E-3</v>
      </c>
      <c r="M2500" s="10">
        <f t="shared" si="1134"/>
        <v>3889943.37</v>
      </c>
      <c r="N2500" s="5">
        <f>VLOOKUP(CONCATENATE(A2500,"-6"),'Restated Depr'!$B$6:$G$7674,6,0)</f>
        <v>9.9000000000000008E-3</v>
      </c>
      <c r="O2500" s="29">
        <f t="shared" si="1135"/>
        <v>3209.2032802500003</v>
      </c>
      <c r="P2500" s="29">
        <f t="shared" si="1136"/>
        <v>0</v>
      </c>
      <c r="Q2500" t="s">
        <v>7819</v>
      </c>
      <c r="R2500" s="5"/>
    </row>
    <row r="2501" spans="1:18" ht="15.75" hidden="1" thickBot="1">
      <c r="A2501" t="s">
        <v>189</v>
      </c>
      <c r="C2501" s="224" t="s">
        <v>642</v>
      </c>
      <c r="D2501" s="22"/>
      <c r="E2501" s="323" t="s">
        <v>606</v>
      </c>
      <c r="F2501" s="1"/>
      <c r="G2501" s="5"/>
      <c r="H2501" s="310">
        <f>SUM(H2489:H2500)</f>
        <v>52092.80999999999</v>
      </c>
      <c r="I2501" s="10"/>
      <c r="J2501" s="10"/>
      <c r="K2501" s="32">
        <f>SUM(K2489:K2500)</f>
        <v>52092.824963250016</v>
      </c>
      <c r="L2501" s="28">
        <f>SUM(L2489:L2500)</f>
        <v>1.4963249997890671E-2</v>
      </c>
      <c r="M2501" s="10"/>
      <c r="N2501" s="5"/>
      <c r="O2501" s="28">
        <f>SUM(O2489:O2500)</f>
        <v>38510.439363000005</v>
      </c>
      <c r="P2501" s="28">
        <f>SUM(P2489:P2500)</f>
        <v>-13582.385600249996</v>
      </c>
    </row>
    <row r="2502" spans="1:18" hidden="1">
      <c r="A2502" t="s">
        <v>190</v>
      </c>
      <c r="B2502" t="s">
        <v>2890</v>
      </c>
      <c r="C2502" s="224" t="s">
        <v>7842</v>
      </c>
      <c r="D2502" s="221">
        <v>342.1</v>
      </c>
      <c r="E2502" s="324">
        <v>42947</v>
      </c>
      <c r="F2502" s="9">
        <v>134194.70000000001</v>
      </c>
      <c r="G2502" s="18">
        <v>5.8299999999999998E-2</v>
      </c>
      <c r="H2502" s="299">
        <v>651.95999999999992</v>
      </c>
      <c r="I2502" s="15">
        <v>134194.70000000001</v>
      </c>
      <c r="J2502" s="11">
        <f t="shared" ref="J2502:J2513" si="1137">G2502</f>
        <v>5.8299999999999998E-2</v>
      </c>
      <c r="K2502" s="31">
        <f t="shared" ref="K2502:K2513" si="1138">I2502*J2502/12</f>
        <v>651.96258416666672</v>
      </c>
      <c r="L2502" s="289">
        <f t="shared" ref="L2502:L2513" si="1139">K2502-H2502</f>
        <v>2.584166666792953E-3</v>
      </c>
      <c r="M2502" s="15">
        <f t="shared" ref="M2502:M2513" si="1140">I2502</f>
        <v>134194.70000000001</v>
      </c>
      <c r="N2502" s="5">
        <f>VLOOKUP(CONCATENATE(A2502,"-6"),'Restated Depr'!$B$6:$G$7674,6,0)</f>
        <v>1E-3</v>
      </c>
      <c r="O2502" s="289">
        <f t="shared" ref="O2502:O2513" si="1141">M2502*N2502/12</f>
        <v>11.182891666666668</v>
      </c>
      <c r="P2502" s="289">
        <f t="shared" ref="P2502:P2513" si="1142">O2502-K2502</f>
        <v>-640.77969250000001</v>
      </c>
      <c r="Q2502" t="s">
        <v>7819</v>
      </c>
    </row>
    <row r="2503" spans="1:18" hidden="1">
      <c r="A2503" t="s">
        <v>190</v>
      </c>
      <c r="B2503" t="s">
        <v>2891</v>
      </c>
      <c r="C2503" s="224" t="s">
        <v>7842</v>
      </c>
      <c r="D2503" s="221">
        <v>342.1</v>
      </c>
      <c r="E2503" s="324">
        <v>42978</v>
      </c>
      <c r="F2503" s="1">
        <v>134194.70000000001</v>
      </c>
      <c r="G2503" s="18">
        <v>5.8299999999999998E-2</v>
      </c>
      <c r="H2503" s="298">
        <v>651.95999999999992</v>
      </c>
      <c r="I2503" s="10">
        <v>134194.70000000001</v>
      </c>
      <c r="J2503" s="11">
        <f t="shared" si="1137"/>
        <v>5.8299999999999998E-2</v>
      </c>
      <c r="K2503" s="30">
        <f t="shared" si="1138"/>
        <v>651.96258416666672</v>
      </c>
      <c r="L2503" s="29">
        <f t="shared" si="1139"/>
        <v>2.584166666792953E-3</v>
      </c>
      <c r="M2503" s="10">
        <f t="shared" si="1140"/>
        <v>134194.70000000001</v>
      </c>
      <c r="N2503" s="5">
        <f>VLOOKUP(CONCATENATE(A2503,"-6"),'Restated Depr'!$B$6:$G$7674,6,0)</f>
        <v>1E-3</v>
      </c>
      <c r="O2503" s="29">
        <f t="shared" si="1141"/>
        <v>11.182891666666668</v>
      </c>
      <c r="P2503" s="29">
        <f t="shared" si="1142"/>
        <v>-640.77969250000001</v>
      </c>
      <c r="Q2503" t="s">
        <v>7819</v>
      </c>
    </row>
    <row r="2504" spans="1:18" hidden="1">
      <c r="A2504" t="s">
        <v>190</v>
      </c>
      <c r="B2504" t="s">
        <v>2892</v>
      </c>
      <c r="C2504" s="224" t="s">
        <v>7842</v>
      </c>
      <c r="D2504" s="221">
        <v>342.1</v>
      </c>
      <c r="E2504" s="324">
        <v>43008</v>
      </c>
      <c r="F2504" s="1">
        <v>134194.70000000001</v>
      </c>
      <c r="G2504" s="18">
        <v>5.8299999999999998E-2</v>
      </c>
      <c r="H2504" s="298">
        <v>651.95999999999992</v>
      </c>
      <c r="I2504" s="10">
        <v>134194.70000000001</v>
      </c>
      <c r="J2504" s="11">
        <f t="shared" si="1137"/>
        <v>5.8299999999999998E-2</v>
      </c>
      <c r="K2504" s="30">
        <f t="shared" si="1138"/>
        <v>651.96258416666672</v>
      </c>
      <c r="L2504" s="29">
        <f t="shared" si="1139"/>
        <v>2.584166666792953E-3</v>
      </c>
      <c r="M2504" s="10">
        <f t="shared" si="1140"/>
        <v>134194.70000000001</v>
      </c>
      <c r="N2504" s="5">
        <f>VLOOKUP(CONCATENATE(A2504,"-6"),'Restated Depr'!$B$6:$G$7674,6,0)</f>
        <v>1E-3</v>
      </c>
      <c r="O2504" s="29">
        <f t="shared" si="1141"/>
        <v>11.182891666666668</v>
      </c>
      <c r="P2504" s="29">
        <f t="shared" si="1142"/>
        <v>-640.77969250000001</v>
      </c>
      <c r="Q2504" t="s">
        <v>7819</v>
      </c>
    </row>
    <row r="2505" spans="1:18" hidden="1">
      <c r="A2505" t="s">
        <v>190</v>
      </c>
      <c r="B2505" t="s">
        <v>2893</v>
      </c>
      <c r="C2505" s="224" t="s">
        <v>7842</v>
      </c>
      <c r="D2505" s="221">
        <v>342.1</v>
      </c>
      <c r="E2505" s="324">
        <v>43039</v>
      </c>
      <c r="F2505" s="1">
        <v>134194.70000000001</v>
      </c>
      <c r="G2505" s="18">
        <v>5.8299999999999998E-2</v>
      </c>
      <c r="H2505" s="298">
        <v>651.95999999999992</v>
      </c>
      <c r="I2505" s="10">
        <v>134194.70000000001</v>
      </c>
      <c r="J2505" s="11">
        <f t="shared" si="1137"/>
        <v>5.8299999999999998E-2</v>
      </c>
      <c r="K2505" s="30">
        <f t="shared" si="1138"/>
        <v>651.96258416666672</v>
      </c>
      <c r="L2505" s="29">
        <f t="shared" si="1139"/>
        <v>2.584166666792953E-3</v>
      </c>
      <c r="M2505" s="10">
        <f t="shared" si="1140"/>
        <v>134194.70000000001</v>
      </c>
      <c r="N2505" s="5">
        <f>VLOOKUP(CONCATENATE(A2505,"-6"),'Restated Depr'!$B$6:$G$7674,6,0)</f>
        <v>1E-3</v>
      </c>
      <c r="O2505" s="29">
        <f t="shared" si="1141"/>
        <v>11.182891666666668</v>
      </c>
      <c r="P2505" s="29">
        <f t="shared" si="1142"/>
        <v>-640.77969250000001</v>
      </c>
      <c r="Q2505" t="s">
        <v>7819</v>
      </c>
    </row>
    <row r="2506" spans="1:18" hidden="1">
      <c r="A2506" t="s">
        <v>190</v>
      </c>
      <c r="B2506" t="s">
        <v>2894</v>
      </c>
      <c r="C2506" s="224" t="s">
        <v>7842</v>
      </c>
      <c r="D2506" s="221">
        <v>342.1</v>
      </c>
      <c r="E2506" s="324">
        <v>43069</v>
      </c>
      <c r="F2506" s="1">
        <v>134194.70000000001</v>
      </c>
      <c r="G2506" s="18">
        <v>5.8299999999999998E-2</v>
      </c>
      <c r="H2506" s="298">
        <v>651.95999999999992</v>
      </c>
      <c r="I2506" s="10">
        <v>134194.70000000001</v>
      </c>
      <c r="J2506" s="11">
        <f t="shared" si="1137"/>
        <v>5.8299999999999998E-2</v>
      </c>
      <c r="K2506" s="30">
        <f t="shared" si="1138"/>
        <v>651.96258416666672</v>
      </c>
      <c r="L2506" s="29">
        <f t="shared" si="1139"/>
        <v>2.584166666792953E-3</v>
      </c>
      <c r="M2506" s="10">
        <f t="shared" si="1140"/>
        <v>134194.70000000001</v>
      </c>
      <c r="N2506" s="5">
        <f>VLOOKUP(CONCATENATE(A2506,"-6"),'Restated Depr'!$B$6:$G$7674,6,0)</f>
        <v>1E-3</v>
      </c>
      <c r="O2506" s="29">
        <f t="shared" si="1141"/>
        <v>11.182891666666668</v>
      </c>
      <c r="P2506" s="29">
        <f t="shared" si="1142"/>
        <v>-640.77969250000001</v>
      </c>
      <c r="Q2506" t="s">
        <v>7819</v>
      </c>
    </row>
    <row r="2507" spans="1:18" hidden="1">
      <c r="A2507" t="s">
        <v>190</v>
      </c>
      <c r="B2507" t="s">
        <v>2895</v>
      </c>
      <c r="C2507" s="224" t="s">
        <v>7842</v>
      </c>
      <c r="D2507" s="221">
        <v>342.1</v>
      </c>
      <c r="E2507" s="324">
        <v>43100</v>
      </c>
      <c r="F2507" s="1">
        <v>134194.70000000001</v>
      </c>
      <c r="G2507" s="18">
        <v>3.4199999999999994E-2</v>
      </c>
      <c r="H2507" s="298">
        <v>382.45</v>
      </c>
      <c r="I2507" s="10">
        <v>134194.70000000001</v>
      </c>
      <c r="J2507" s="11">
        <f t="shared" si="1137"/>
        <v>3.4199999999999994E-2</v>
      </c>
      <c r="K2507" s="30">
        <f t="shared" si="1138"/>
        <v>382.45489500000002</v>
      </c>
      <c r="L2507" s="29">
        <f t="shared" si="1139"/>
        <v>4.8950000000331784E-3</v>
      </c>
      <c r="M2507" s="10">
        <f t="shared" si="1140"/>
        <v>134194.70000000001</v>
      </c>
      <c r="N2507" s="5">
        <f>VLOOKUP(CONCATENATE(A2507,"-6"),'Restated Depr'!$B$6:$G$7674,6,0)</f>
        <v>1E-3</v>
      </c>
      <c r="O2507" s="29">
        <f t="shared" si="1141"/>
        <v>11.182891666666668</v>
      </c>
      <c r="P2507" s="29">
        <f t="shared" si="1142"/>
        <v>-371.27200333333337</v>
      </c>
      <c r="Q2507" t="s">
        <v>7819</v>
      </c>
    </row>
    <row r="2508" spans="1:18" hidden="1">
      <c r="A2508" t="s">
        <v>190</v>
      </c>
      <c r="B2508" t="s">
        <v>2896</v>
      </c>
      <c r="C2508" s="224" t="s">
        <v>7842</v>
      </c>
      <c r="D2508" s="221">
        <v>342.1</v>
      </c>
      <c r="E2508" s="324">
        <v>43131</v>
      </c>
      <c r="F2508" s="1">
        <v>134194.70000000001</v>
      </c>
      <c r="G2508" s="5">
        <v>1E-3</v>
      </c>
      <c r="H2508" s="298">
        <v>11.18</v>
      </c>
      <c r="I2508" s="10">
        <v>134194.70000000001</v>
      </c>
      <c r="J2508" s="11">
        <f t="shared" si="1137"/>
        <v>1E-3</v>
      </c>
      <c r="K2508" s="30">
        <f t="shared" si="1138"/>
        <v>11.182891666666668</v>
      </c>
      <c r="L2508" s="29">
        <f t="shared" si="1139"/>
        <v>2.8916666666685131E-3</v>
      </c>
      <c r="M2508" s="10">
        <f t="shared" si="1140"/>
        <v>134194.70000000001</v>
      </c>
      <c r="N2508" s="5">
        <f>VLOOKUP(CONCATENATE(A2508,"-6"),'Restated Depr'!$B$6:$G$7674,6,0)</f>
        <v>1E-3</v>
      </c>
      <c r="O2508" s="29">
        <f t="shared" si="1141"/>
        <v>11.182891666666668</v>
      </c>
      <c r="P2508" s="29">
        <f t="shared" si="1142"/>
        <v>0</v>
      </c>
      <c r="Q2508" t="s">
        <v>7819</v>
      </c>
    </row>
    <row r="2509" spans="1:18" hidden="1">
      <c r="A2509" t="s">
        <v>190</v>
      </c>
      <c r="B2509" t="s">
        <v>2897</v>
      </c>
      <c r="C2509" s="224" t="s">
        <v>7842</v>
      </c>
      <c r="D2509" s="221">
        <v>342.1</v>
      </c>
      <c r="E2509" s="324">
        <v>43159</v>
      </c>
      <c r="F2509" s="1">
        <v>134194.70000000001</v>
      </c>
      <c r="G2509" s="5">
        <v>1E-3</v>
      </c>
      <c r="H2509" s="298">
        <v>11.18</v>
      </c>
      <c r="I2509" s="10">
        <v>134194.70000000001</v>
      </c>
      <c r="J2509" s="11">
        <f t="shared" si="1137"/>
        <v>1E-3</v>
      </c>
      <c r="K2509" s="30">
        <f t="shared" si="1138"/>
        <v>11.182891666666668</v>
      </c>
      <c r="L2509" s="29">
        <f t="shared" si="1139"/>
        <v>2.8916666666685131E-3</v>
      </c>
      <c r="M2509" s="10">
        <f t="shared" si="1140"/>
        <v>134194.70000000001</v>
      </c>
      <c r="N2509" s="5">
        <f>VLOOKUP(CONCATENATE(A2509,"-6"),'Restated Depr'!$B$6:$G$7674,6,0)</f>
        <v>1E-3</v>
      </c>
      <c r="O2509" s="29">
        <f t="shared" si="1141"/>
        <v>11.182891666666668</v>
      </c>
      <c r="P2509" s="29">
        <f t="shared" si="1142"/>
        <v>0</v>
      </c>
      <c r="Q2509" t="s">
        <v>7819</v>
      </c>
    </row>
    <row r="2510" spans="1:18" hidden="1">
      <c r="A2510" t="s">
        <v>190</v>
      </c>
      <c r="B2510" t="s">
        <v>2898</v>
      </c>
      <c r="C2510" s="224" t="s">
        <v>7842</v>
      </c>
      <c r="D2510" s="221">
        <v>342.1</v>
      </c>
      <c r="E2510" s="324">
        <v>43190</v>
      </c>
      <c r="F2510" s="1">
        <v>134194.70000000001</v>
      </c>
      <c r="G2510" s="5">
        <v>1E-3</v>
      </c>
      <c r="H2510" s="298">
        <v>11.18</v>
      </c>
      <c r="I2510" s="10">
        <v>134194.70000000001</v>
      </c>
      <c r="J2510" s="11">
        <f t="shared" si="1137"/>
        <v>1E-3</v>
      </c>
      <c r="K2510" s="30">
        <f t="shared" si="1138"/>
        <v>11.182891666666668</v>
      </c>
      <c r="L2510" s="29">
        <f t="shared" si="1139"/>
        <v>2.8916666666685131E-3</v>
      </c>
      <c r="M2510" s="10">
        <f t="shared" si="1140"/>
        <v>134194.70000000001</v>
      </c>
      <c r="N2510" s="5">
        <f>VLOOKUP(CONCATENATE(A2510,"-6"),'Restated Depr'!$B$6:$G$7674,6,0)</f>
        <v>1E-3</v>
      </c>
      <c r="O2510" s="29">
        <f t="shared" si="1141"/>
        <v>11.182891666666668</v>
      </c>
      <c r="P2510" s="29">
        <f t="shared" si="1142"/>
        <v>0</v>
      </c>
      <c r="Q2510" t="s">
        <v>7819</v>
      </c>
    </row>
    <row r="2511" spans="1:18" hidden="1">
      <c r="A2511" t="s">
        <v>190</v>
      </c>
      <c r="B2511" t="s">
        <v>2899</v>
      </c>
      <c r="C2511" s="224" t="s">
        <v>7842</v>
      </c>
      <c r="D2511" s="221">
        <v>342.1</v>
      </c>
      <c r="E2511" s="324">
        <v>43220</v>
      </c>
      <c r="F2511" s="1">
        <v>134194.70000000001</v>
      </c>
      <c r="G2511" s="5">
        <v>1E-3</v>
      </c>
      <c r="H2511" s="298">
        <v>11.18</v>
      </c>
      <c r="I2511" s="10">
        <v>134194.70000000001</v>
      </c>
      <c r="J2511" s="11">
        <f t="shared" si="1137"/>
        <v>1E-3</v>
      </c>
      <c r="K2511" s="30">
        <f t="shared" si="1138"/>
        <v>11.182891666666668</v>
      </c>
      <c r="L2511" s="29">
        <f t="shared" si="1139"/>
        <v>2.8916666666685131E-3</v>
      </c>
      <c r="M2511" s="10">
        <f t="shared" si="1140"/>
        <v>134194.70000000001</v>
      </c>
      <c r="N2511" s="5">
        <f>VLOOKUP(CONCATENATE(A2511,"-6"),'Restated Depr'!$B$6:$G$7674,6,0)</f>
        <v>1E-3</v>
      </c>
      <c r="O2511" s="29">
        <f t="shared" si="1141"/>
        <v>11.182891666666668</v>
      </c>
      <c r="P2511" s="29">
        <f t="shared" si="1142"/>
        <v>0</v>
      </c>
      <c r="Q2511" t="s">
        <v>7819</v>
      </c>
    </row>
    <row r="2512" spans="1:18" hidden="1">
      <c r="A2512" t="s">
        <v>190</v>
      </c>
      <c r="B2512" t="s">
        <v>2900</v>
      </c>
      <c r="C2512" s="224" t="s">
        <v>7842</v>
      </c>
      <c r="D2512" s="221">
        <v>342.1</v>
      </c>
      <c r="E2512" s="324">
        <v>43251</v>
      </c>
      <c r="F2512" s="1">
        <v>134194.70000000001</v>
      </c>
      <c r="G2512" s="5">
        <v>1E-3</v>
      </c>
      <c r="H2512" s="298">
        <v>11.18</v>
      </c>
      <c r="I2512" s="10">
        <v>134194.70000000001</v>
      </c>
      <c r="J2512" s="11">
        <f t="shared" si="1137"/>
        <v>1E-3</v>
      </c>
      <c r="K2512" s="30">
        <f t="shared" si="1138"/>
        <v>11.182891666666668</v>
      </c>
      <c r="L2512" s="29">
        <f t="shared" si="1139"/>
        <v>2.8916666666685131E-3</v>
      </c>
      <c r="M2512" s="10">
        <f t="shared" si="1140"/>
        <v>134194.70000000001</v>
      </c>
      <c r="N2512" s="5">
        <f>VLOOKUP(CONCATENATE(A2512,"-6"),'Restated Depr'!$B$6:$G$7674,6,0)</f>
        <v>1E-3</v>
      </c>
      <c r="O2512" s="29">
        <f t="shared" si="1141"/>
        <v>11.182891666666668</v>
      </c>
      <c r="P2512" s="29">
        <f t="shared" si="1142"/>
        <v>0</v>
      </c>
      <c r="Q2512" t="s">
        <v>7819</v>
      </c>
    </row>
    <row r="2513" spans="1:18" hidden="1">
      <c r="A2513" t="s">
        <v>190</v>
      </c>
      <c r="B2513" t="s">
        <v>2901</v>
      </c>
      <c r="C2513" s="224" t="s">
        <v>7842</v>
      </c>
      <c r="D2513" s="221">
        <v>342.1</v>
      </c>
      <c r="E2513" s="324">
        <v>43281</v>
      </c>
      <c r="F2513" s="1">
        <v>134194.70000000001</v>
      </c>
      <c r="G2513" s="5">
        <v>1E-3</v>
      </c>
      <c r="H2513" s="298">
        <v>11.18</v>
      </c>
      <c r="I2513" s="10">
        <v>134194.70000000001</v>
      </c>
      <c r="J2513" s="11">
        <f t="shared" si="1137"/>
        <v>1E-3</v>
      </c>
      <c r="K2513" s="30">
        <f t="shared" si="1138"/>
        <v>11.182891666666668</v>
      </c>
      <c r="L2513" s="29">
        <f t="shared" si="1139"/>
        <v>2.8916666666685131E-3</v>
      </c>
      <c r="M2513" s="10">
        <f t="shared" si="1140"/>
        <v>134194.70000000001</v>
      </c>
      <c r="N2513" s="5">
        <f>VLOOKUP(CONCATENATE(A2513,"-6"),'Restated Depr'!$B$6:$G$7674,6,0)</f>
        <v>1E-3</v>
      </c>
      <c r="O2513" s="29">
        <f t="shared" si="1141"/>
        <v>11.182891666666668</v>
      </c>
      <c r="P2513" s="29">
        <f t="shared" si="1142"/>
        <v>0</v>
      </c>
      <c r="Q2513" t="s">
        <v>7819</v>
      </c>
      <c r="R2513" s="5"/>
    </row>
    <row r="2514" spans="1:18" ht="15.75" hidden="1" thickBot="1">
      <c r="A2514" t="s">
        <v>190</v>
      </c>
      <c r="C2514" s="224" t="s">
        <v>642</v>
      </c>
      <c r="D2514" s="22"/>
      <c r="E2514" s="323" t="s">
        <v>606</v>
      </c>
      <c r="F2514" s="1"/>
      <c r="G2514" s="5"/>
      <c r="H2514" s="310">
        <f>SUM(H2502:H2513)</f>
        <v>3709.3299999999986</v>
      </c>
      <c r="I2514" s="10"/>
      <c r="J2514" s="10"/>
      <c r="K2514" s="32">
        <f>SUM(K2502:K2513)</f>
        <v>3709.3651658333342</v>
      </c>
      <c r="L2514" s="28">
        <f>SUM(L2502:L2513)</f>
        <v>3.5165833334009022E-2</v>
      </c>
      <c r="M2514" s="10"/>
      <c r="N2514" s="5"/>
      <c r="O2514" s="28">
        <f>SUM(O2502:O2513)</f>
        <v>134.19469999999998</v>
      </c>
      <c r="P2514" s="28">
        <f>SUM(P2502:P2513)</f>
        <v>-3575.1704658333338</v>
      </c>
    </row>
    <row r="2515" spans="1:18" hidden="1">
      <c r="A2515" t="s">
        <v>191</v>
      </c>
      <c r="B2515" t="s">
        <v>2902</v>
      </c>
      <c r="C2515" s="224" t="s">
        <v>7842</v>
      </c>
      <c r="D2515" s="221">
        <v>344.1</v>
      </c>
      <c r="E2515" s="324">
        <v>42947</v>
      </c>
      <c r="F2515" s="9">
        <v>575842.91</v>
      </c>
      <c r="G2515" s="18">
        <v>4.4699999999999997E-2</v>
      </c>
      <c r="H2515" s="299">
        <v>2145.0100000000002</v>
      </c>
      <c r="I2515" s="15">
        <v>575842.91</v>
      </c>
      <c r="J2515" s="11">
        <f t="shared" ref="J2515:J2526" si="1143">G2515</f>
        <v>4.4699999999999997E-2</v>
      </c>
      <c r="K2515" s="31">
        <f t="shared" ref="K2515:K2526" si="1144">I2515*J2515/12</f>
        <v>2145.0148397500002</v>
      </c>
      <c r="L2515" s="289">
        <f t="shared" ref="L2515:L2526" si="1145">K2515-H2515</f>
        <v>4.8397499999737192E-3</v>
      </c>
      <c r="M2515" s="15">
        <f t="shared" ref="M2515:M2526" si="1146">I2515</f>
        <v>575842.91</v>
      </c>
      <c r="N2515" s="5">
        <f>VLOOKUP(CONCATENATE(A2515,"-6"),'Restated Depr'!$B$6:$G$7674,6,0)</f>
        <v>0.03</v>
      </c>
      <c r="O2515" s="289">
        <f t="shared" ref="O2515:O2526" si="1147">M2515*N2515/12</f>
        <v>1439.6072750000001</v>
      </c>
      <c r="P2515" s="289">
        <f t="shared" ref="P2515:P2526" si="1148">O2515-K2515</f>
        <v>-705.40756475000012</v>
      </c>
      <c r="Q2515" t="s">
        <v>7819</v>
      </c>
    </row>
    <row r="2516" spans="1:18" hidden="1">
      <c r="A2516" t="s">
        <v>191</v>
      </c>
      <c r="B2516" t="s">
        <v>2903</v>
      </c>
      <c r="C2516" s="224" t="s">
        <v>7842</v>
      </c>
      <c r="D2516" s="221">
        <v>344.1</v>
      </c>
      <c r="E2516" s="324">
        <v>42978</v>
      </c>
      <c r="F2516" s="1">
        <v>575842.91</v>
      </c>
      <c r="G2516" s="18">
        <v>4.4699999999999997E-2</v>
      </c>
      <c r="H2516" s="298">
        <v>2145.0100000000002</v>
      </c>
      <c r="I2516" s="10">
        <v>575842.91</v>
      </c>
      <c r="J2516" s="11">
        <f t="shared" si="1143"/>
        <v>4.4699999999999997E-2</v>
      </c>
      <c r="K2516" s="30">
        <f t="shared" si="1144"/>
        <v>2145.0148397500002</v>
      </c>
      <c r="L2516" s="29">
        <f t="shared" si="1145"/>
        <v>4.8397499999737192E-3</v>
      </c>
      <c r="M2516" s="10">
        <f t="shared" si="1146"/>
        <v>575842.91</v>
      </c>
      <c r="N2516" s="5">
        <f>VLOOKUP(CONCATENATE(A2516,"-6"),'Restated Depr'!$B$6:$G$7674,6,0)</f>
        <v>0.03</v>
      </c>
      <c r="O2516" s="29">
        <f t="shared" si="1147"/>
        <v>1439.6072750000001</v>
      </c>
      <c r="P2516" s="29">
        <f t="shared" si="1148"/>
        <v>-705.40756475000012</v>
      </c>
      <c r="Q2516" t="s">
        <v>7819</v>
      </c>
    </row>
    <row r="2517" spans="1:18" hidden="1">
      <c r="A2517" t="s">
        <v>191</v>
      </c>
      <c r="B2517" t="s">
        <v>2904</v>
      </c>
      <c r="C2517" s="224" t="s">
        <v>7842</v>
      </c>
      <c r="D2517" s="221">
        <v>344.1</v>
      </c>
      <c r="E2517" s="324">
        <v>43008</v>
      </c>
      <c r="F2517" s="1">
        <v>575842.91</v>
      </c>
      <c r="G2517" s="18">
        <v>4.4699999999999997E-2</v>
      </c>
      <c r="H2517" s="298">
        <v>2145.0100000000002</v>
      </c>
      <c r="I2517" s="10">
        <v>575842.91</v>
      </c>
      <c r="J2517" s="11">
        <f t="shared" si="1143"/>
        <v>4.4699999999999997E-2</v>
      </c>
      <c r="K2517" s="30">
        <f t="shared" si="1144"/>
        <v>2145.0148397500002</v>
      </c>
      <c r="L2517" s="29">
        <f t="shared" si="1145"/>
        <v>4.8397499999737192E-3</v>
      </c>
      <c r="M2517" s="10">
        <f t="shared" si="1146"/>
        <v>575842.91</v>
      </c>
      <c r="N2517" s="5">
        <f>VLOOKUP(CONCATENATE(A2517,"-6"),'Restated Depr'!$B$6:$G$7674,6,0)</f>
        <v>0.03</v>
      </c>
      <c r="O2517" s="29">
        <f t="shared" si="1147"/>
        <v>1439.6072750000001</v>
      </c>
      <c r="P2517" s="29">
        <f t="shared" si="1148"/>
        <v>-705.40756475000012</v>
      </c>
      <c r="Q2517" t="s">
        <v>7819</v>
      </c>
    </row>
    <row r="2518" spans="1:18" hidden="1">
      <c r="A2518" t="s">
        <v>191</v>
      </c>
      <c r="B2518" t="s">
        <v>2905</v>
      </c>
      <c r="C2518" s="224" t="s">
        <v>7842</v>
      </c>
      <c r="D2518" s="221">
        <v>344.1</v>
      </c>
      <c r="E2518" s="324">
        <v>43039</v>
      </c>
      <c r="F2518" s="1">
        <v>575842.91</v>
      </c>
      <c r="G2518" s="18">
        <v>4.4699999999999997E-2</v>
      </c>
      <c r="H2518" s="298">
        <v>2145.0100000000002</v>
      </c>
      <c r="I2518" s="10">
        <v>575842.91</v>
      </c>
      <c r="J2518" s="11">
        <f t="shared" si="1143"/>
        <v>4.4699999999999997E-2</v>
      </c>
      <c r="K2518" s="30">
        <f t="shared" si="1144"/>
        <v>2145.0148397500002</v>
      </c>
      <c r="L2518" s="29">
        <f t="shared" si="1145"/>
        <v>4.8397499999737192E-3</v>
      </c>
      <c r="M2518" s="10">
        <f t="shared" si="1146"/>
        <v>575842.91</v>
      </c>
      <c r="N2518" s="5">
        <f>VLOOKUP(CONCATENATE(A2518,"-6"),'Restated Depr'!$B$6:$G$7674,6,0)</f>
        <v>0.03</v>
      </c>
      <c r="O2518" s="29">
        <f t="shared" si="1147"/>
        <v>1439.6072750000001</v>
      </c>
      <c r="P2518" s="29">
        <f t="shared" si="1148"/>
        <v>-705.40756475000012</v>
      </c>
      <c r="Q2518" t="s">
        <v>7819</v>
      </c>
    </row>
    <row r="2519" spans="1:18" hidden="1">
      <c r="A2519" t="s">
        <v>191</v>
      </c>
      <c r="B2519" t="s">
        <v>2906</v>
      </c>
      <c r="C2519" s="224" t="s">
        <v>7842</v>
      </c>
      <c r="D2519" s="221">
        <v>344.1</v>
      </c>
      <c r="E2519" s="324">
        <v>43069</v>
      </c>
      <c r="F2519" s="1">
        <v>575842.91</v>
      </c>
      <c r="G2519" s="18">
        <v>4.4699999999999997E-2</v>
      </c>
      <c r="H2519" s="298">
        <v>2145.0100000000002</v>
      </c>
      <c r="I2519" s="10">
        <v>575842.91</v>
      </c>
      <c r="J2519" s="11">
        <f t="shared" si="1143"/>
        <v>4.4699999999999997E-2</v>
      </c>
      <c r="K2519" s="30">
        <f t="shared" si="1144"/>
        <v>2145.0148397500002</v>
      </c>
      <c r="L2519" s="29">
        <f t="shared" si="1145"/>
        <v>4.8397499999737192E-3</v>
      </c>
      <c r="M2519" s="10">
        <f t="shared" si="1146"/>
        <v>575842.91</v>
      </c>
      <c r="N2519" s="5">
        <f>VLOOKUP(CONCATENATE(A2519,"-6"),'Restated Depr'!$B$6:$G$7674,6,0)</f>
        <v>0.03</v>
      </c>
      <c r="O2519" s="29">
        <f t="shared" si="1147"/>
        <v>1439.6072750000001</v>
      </c>
      <c r="P2519" s="29">
        <f t="shared" si="1148"/>
        <v>-705.40756475000012</v>
      </c>
      <c r="Q2519" t="s">
        <v>7819</v>
      </c>
    </row>
    <row r="2520" spans="1:18" hidden="1">
      <c r="A2520" t="s">
        <v>191</v>
      </c>
      <c r="B2520" t="s">
        <v>2907</v>
      </c>
      <c r="C2520" s="224" t="s">
        <v>7842</v>
      </c>
      <c r="D2520" s="221">
        <v>344.1</v>
      </c>
      <c r="E2520" s="324">
        <v>43100</v>
      </c>
      <c r="F2520" s="1">
        <v>575842.91</v>
      </c>
      <c r="G2520" s="18">
        <v>3.8500000000000006E-2</v>
      </c>
      <c r="H2520" s="298">
        <v>1847.49</v>
      </c>
      <c r="I2520" s="10">
        <v>575842.91</v>
      </c>
      <c r="J2520" s="11">
        <f t="shared" si="1143"/>
        <v>3.8500000000000006E-2</v>
      </c>
      <c r="K2520" s="30">
        <f t="shared" si="1144"/>
        <v>1847.4960029166671</v>
      </c>
      <c r="L2520" s="29">
        <f t="shared" si="1145"/>
        <v>6.0029166670574341E-3</v>
      </c>
      <c r="M2520" s="10">
        <f t="shared" si="1146"/>
        <v>575842.91</v>
      </c>
      <c r="N2520" s="5">
        <f>VLOOKUP(CONCATENATE(A2520,"-6"),'Restated Depr'!$B$6:$G$7674,6,0)</f>
        <v>0.03</v>
      </c>
      <c r="O2520" s="29">
        <f t="shared" si="1147"/>
        <v>1439.6072750000001</v>
      </c>
      <c r="P2520" s="29">
        <f t="shared" si="1148"/>
        <v>-407.88872791666699</v>
      </c>
      <c r="Q2520" t="s">
        <v>7819</v>
      </c>
    </row>
    <row r="2521" spans="1:18" hidden="1">
      <c r="A2521" t="s">
        <v>191</v>
      </c>
      <c r="B2521" t="s">
        <v>2908</v>
      </c>
      <c r="C2521" s="224" t="s">
        <v>7842</v>
      </c>
      <c r="D2521" s="221">
        <v>344.1</v>
      </c>
      <c r="E2521" s="324">
        <v>43131</v>
      </c>
      <c r="F2521" s="1">
        <v>575842.91</v>
      </c>
      <c r="G2521" s="5">
        <v>0.03</v>
      </c>
      <c r="H2521" s="298">
        <v>1439.61</v>
      </c>
      <c r="I2521" s="10">
        <v>575842.91</v>
      </c>
      <c r="J2521" s="11">
        <f t="shared" si="1143"/>
        <v>0.03</v>
      </c>
      <c r="K2521" s="30">
        <f t="shared" si="1144"/>
        <v>1439.6072750000001</v>
      </c>
      <c r="L2521" s="29">
        <f t="shared" si="1145"/>
        <v>-2.7249999998275598E-3</v>
      </c>
      <c r="M2521" s="10">
        <f t="shared" si="1146"/>
        <v>575842.91</v>
      </c>
      <c r="N2521" s="5">
        <f>VLOOKUP(CONCATENATE(A2521,"-6"),'Restated Depr'!$B$6:$G$7674,6,0)</f>
        <v>0.03</v>
      </c>
      <c r="O2521" s="29">
        <f t="shared" si="1147"/>
        <v>1439.6072750000001</v>
      </c>
      <c r="P2521" s="29">
        <f t="shared" si="1148"/>
        <v>0</v>
      </c>
      <c r="Q2521" t="s">
        <v>7819</v>
      </c>
    </row>
    <row r="2522" spans="1:18" hidden="1">
      <c r="A2522" t="s">
        <v>191</v>
      </c>
      <c r="B2522" t="s">
        <v>2909</v>
      </c>
      <c r="C2522" s="224" t="s">
        <v>7842</v>
      </c>
      <c r="D2522" s="221">
        <v>344.1</v>
      </c>
      <c r="E2522" s="324">
        <v>43159</v>
      </c>
      <c r="F2522" s="1">
        <v>575842.91</v>
      </c>
      <c r="G2522" s="5">
        <v>0.03</v>
      </c>
      <c r="H2522" s="298">
        <v>1439.61</v>
      </c>
      <c r="I2522" s="10">
        <v>575842.91</v>
      </c>
      <c r="J2522" s="11">
        <f t="shared" si="1143"/>
        <v>0.03</v>
      </c>
      <c r="K2522" s="30">
        <f t="shared" si="1144"/>
        <v>1439.6072750000001</v>
      </c>
      <c r="L2522" s="29">
        <f t="shared" si="1145"/>
        <v>-2.7249999998275598E-3</v>
      </c>
      <c r="M2522" s="10">
        <f t="shared" si="1146"/>
        <v>575842.91</v>
      </c>
      <c r="N2522" s="5">
        <f>VLOOKUP(CONCATENATE(A2522,"-6"),'Restated Depr'!$B$6:$G$7674,6,0)</f>
        <v>0.03</v>
      </c>
      <c r="O2522" s="29">
        <f t="shared" si="1147"/>
        <v>1439.6072750000001</v>
      </c>
      <c r="P2522" s="29">
        <f t="shared" si="1148"/>
        <v>0</v>
      </c>
      <c r="Q2522" t="s">
        <v>7819</v>
      </c>
    </row>
    <row r="2523" spans="1:18" hidden="1">
      <c r="A2523" t="s">
        <v>191</v>
      </c>
      <c r="B2523" t="s">
        <v>2910</v>
      </c>
      <c r="C2523" s="224" t="s">
        <v>7842</v>
      </c>
      <c r="D2523" s="221">
        <v>344.1</v>
      </c>
      <c r="E2523" s="324">
        <v>43190</v>
      </c>
      <c r="F2523" s="1">
        <v>575842.91</v>
      </c>
      <c r="G2523" s="5">
        <v>0.03</v>
      </c>
      <c r="H2523" s="298">
        <v>1439.61</v>
      </c>
      <c r="I2523" s="10">
        <v>575842.91</v>
      </c>
      <c r="J2523" s="11">
        <f t="shared" si="1143"/>
        <v>0.03</v>
      </c>
      <c r="K2523" s="30">
        <f t="shared" si="1144"/>
        <v>1439.6072750000001</v>
      </c>
      <c r="L2523" s="29">
        <f t="shared" si="1145"/>
        <v>-2.7249999998275598E-3</v>
      </c>
      <c r="M2523" s="10">
        <f t="shared" si="1146"/>
        <v>575842.91</v>
      </c>
      <c r="N2523" s="5">
        <f>VLOOKUP(CONCATENATE(A2523,"-6"),'Restated Depr'!$B$6:$G$7674,6,0)</f>
        <v>0.03</v>
      </c>
      <c r="O2523" s="29">
        <f t="shared" si="1147"/>
        <v>1439.6072750000001</v>
      </c>
      <c r="P2523" s="29">
        <f t="shared" si="1148"/>
        <v>0</v>
      </c>
      <c r="Q2523" t="s">
        <v>7819</v>
      </c>
    </row>
    <row r="2524" spans="1:18" hidden="1">
      <c r="A2524" t="s">
        <v>191</v>
      </c>
      <c r="B2524" t="s">
        <v>2911</v>
      </c>
      <c r="C2524" s="224" t="s">
        <v>7842</v>
      </c>
      <c r="D2524" s="221">
        <v>344.1</v>
      </c>
      <c r="E2524" s="324">
        <v>43220</v>
      </c>
      <c r="F2524" s="1">
        <v>575842.91</v>
      </c>
      <c r="G2524" s="5">
        <v>0.03</v>
      </c>
      <c r="H2524" s="298">
        <v>1439.61</v>
      </c>
      <c r="I2524" s="10">
        <v>575842.91</v>
      </c>
      <c r="J2524" s="11">
        <f t="shared" si="1143"/>
        <v>0.03</v>
      </c>
      <c r="K2524" s="30">
        <f t="shared" si="1144"/>
        <v>1439.6072750000001</v>
      </c>
      <c r="L2524" s="29">
        <f t="shared" si="1145"/>
        <v>-2.7249999998275598E-3</v>
      </c>
      <c r="M2524" s="10">
        <f t="shared" si="1146"/>
        <v>575842.91</v>
      </c>
      <c r="N2524" s="5">
        <f>VLOOKUP(CONCATENATE(A2524,"-6"),'Restated Depr'!$B$6:$G$7674,6,0)</f>
        <v>0.03</v>
      </c>
      <c r="O2524" s="29">
        <f t="shared" si="1147"/>
        <v>1439.6072750000001</v>
      </c>
      <c r="P2524" s="29">
        <f t="shared" si="1148"/>
        <v>0</v>
      </c>
      <c r="Q2524" t="s">
        <v>7819</v>
      </c>
    </row>
    <row r="2525" spans="1:18" hidden="1">
      <c r="A2525" t="s">
        <v>191</v>
      </c>
      <c r="B2525" t="s">
        <v>2912</v>
      </c>
      <c r="C2525" s="224" t="s">
        <v>7842</v>
      </c>
      <c r="D2525" s="221">
        <v>344.1</v>
      </c>
      <c r="E2525" s="324">
        <v>43251</v>
      </c>
      <c r="F2525" s="1">
        <v>575842.91</v>
      </c>
      <c r="G2525" s="5">
        <v>0.03</v>
      </c>
      <c r="H2525" s="298">
        <v>1439.61</v>
      </c>
      <c r="I2525" s="10">
        <v>575842.91</v>
      </c>
      <c r="J2525" s="11">
        <f t="shared" si="1143"/>
        <v>0.03</v>
      </c>
      <c r="K2525" s="30">
        <f t="shared" si="1144"/>
        <v>1439.6072750000001</v>
      </c>
      <c r="L2525" s="29">
        <f t="shared" si="1145"/>
        <v>-2.7249999998275598E-3</v>
      </c>
      <c r="M2525" s="10">
        <f t="shared" si="1146"/>
        <v>575842.91</v>
      </c>
      <c r="N2525" s="5">
        <f>VLOOKUP(CONCATENATE(A2525,"-6"),'Restated Depr'!$B$6:$G$7674,6,0)</f>
        <v>0.03</v>
      </c>
      <c r="O2525" s="29">
        <f t="shared" si="1147"/>
        <v>1439.6072750000001</v>
      </c>
      <c r="P2525" s="29">
        <f t="shared" si="1148"/>
        <v>0</v>
      </c>
      <c r="Q2525" t="s">
        <v>7819</v>
      </c>
    </row>
    <row r="2526" spans="1:18" hidden="1">
      <c r="A2526" t="s">
        <v>191</v>
      </c>
      <c r="B2526" t="s">
        <v>2913</v>
      </c>
      <c r="C2526" s="224" t="s">
        <v>7842</v>
      </c>
      <c r="D2526" s="221">
        <v>344.1</v>
      </c>
      <c r="E2526" s="324">
        <v>43281</v>
      </c>
      <c r="F2526" s="1">
        <v>575842.91</v>
      </c>
      <c r="G2526" s="5">
        <v>0.03</v>
      </c>
      <c r="H2526" s="298">
        <v>1439.61</v>
      </c>
      <c r="I2526" s="10">
        <v>575842.91</v>
      </c>
      <c r="J2526" s="11">
        <f t="shared" si="1143"/>
        <v>0.03</v>
      </c>
      <c r="K2526" s="30">
        <f t="shared" si="1144"/>
        <v>1439.6072750000001</v>
      </c>
      <c r="L2526" s="29">
        <f t="shared" si="1145"/>
        <v>-2.7249999998275598E-3</v>
      </c>
      <c r="M2526" s="10">
        <f t="shared" si="1146"/>
        <v>575842.91</v>
      </c>
      <c r="N2526" s="5">
        <f>VLOOKUP(CONCATENATE(A2526,"-6"),'Restated Depr'!$B$6:$G$7674,6,0)</f>
        <v>0.03</v>
      </c>
      <c r="O2526" s="29">
        <f t="shared" si="1147"/>
        <v>1439.6072750000001</v>
      </c>
      <c r="P2526" s="29">
        <f t="shared" si="1148"/>
        <v>0</v>
      </c>
      <c r="Q2526" t="s">
        <v>7819</v>
      </c>
      <c r="R2526" s="5"/>
    </row>
    <row r="2527" spans="1:18" ht="15.75" hidden="1" thickBot="1">
      <c r="A2527" t="s">
        <v>191</v>
      </c>
      <c r="C2527" s="224" t="s">
        <v>642</v>
      </c>
      <c r="D2527" s="22"/>
      <c r="E2527" s="323" t="s">
        <v>606</v>
      </c>
      <c r="F2527" s="1"/>
      <c r="G2527" s="5"/>
      <c r="H2527" s="310">
        <f>SUM(H2515:H2526)</f>
        <v>21210.200000000004</v>
      </c>
      <c r="I2527" s="10"/>
      <c r="J2527" s="10"/>
      <c r="K2527" s="32">
        <f>SUM(K2515:K2526)</f>
        <v>21210.213851666664</v>
      </c>
      <c r="L2527" s="28">
        <f>SUM(L2515:L2526)</f>
        <v>1.3851666667960671E-2</v>
      </c>
      <c r="M2527" s="10"/>
      <c r="N2527" s="5"/>
      <c r="O2527" s="28">
        <f>SUM(O2515:O2526)</f>
        <v>17275.2873</v>
      </c>
      <c r="P2527" s="28">
        <f>SUM(P2515:P2526)</f>
        <v>-3934.9265516666678</v>
      </c>
    </row>
    <row r="2528" spans="1:18" hidden="1">
      <c r="A2528" t="s">
        <v>192</v>
      </c>
      <c r="B2528" t="s">
        <v>2914</v>
      </c>
      <c r="C2528" s="224" t="s">
        <v>7842</v>
      </c>
      <c r="D2528" s="221">
        <v>344.04</v>
      </c>
      <c r="E2528" s="324">
        <v>42947</v>
      </c>
      <c r="F2528" s="9">
        <v>29990554.129999999</v>
      </c>
      <c r="G2528" s="18">
        <v>2.4799999999999999E-2</v>
      </c>
      <c r="H2528" s="299">
        <v>61980.480000000003</v>
      </c>
      <c r="I2528" s="15">
        <v>30464528.34</v>
      </c>
      <c r="J2528" s="11">
        <f t="shared" ref="J2528:J2539" si="1149">G2528</f>
        <v>2.4799999999999999E-2</v>
      </c>
      <c r="K2528" s="31">
        <f t="shared" ref="K2528:K2539" si="1150">I2528*J2528/12</f>
        <v>62960.025235999994</v>
      </c>
      <c r="L2528" s="289">
        <f t="shared" ref="L2528:L2539" si="1151">K2528-H2528</f>
        <v>979.54523599999084</v>
      </c>
      <c r="M2528" s="15">
        <f t="shared" ref="M2528:M2539" si="1152">I2528</f>
        <v>30464528.34</v>
      </c>
      <c r="N2528" s="5">
        <f>VLOOKUP(CONCATENATE(A2528,"-6"),'Restated Depr'!$B$6:$G$7674,6,0)</f>
        <v>1.6899999999999998E-2</v>
      </c>
      <c r="O2528" s="289">
        <f t="shared" ref="O2528:O2539" si="1153">M2528*N2528/12</f>
        <v>42904.210745499993</v>
      </c>
      <c r="P2528" s="289">
        <f t="shared" ref="P2528:P2539" si="1154">O2528-K2528</f>
        <v>-20055.814490500001</v>
      </c>
      <c r="Q2528" t="s">
        <v>7819</v>
      </c>
    </row>
    <row r="2529" spans="1:18" hidden="1">
      <c r="A2529" t="s">
        <v>192</v>
      </c>
      <c r="B2529" t="s">
        <v>2915</v>
      </c>
      <c r="C2529" s="224" t="s">
        <v>7842</v>
      </c>
      <c r="D2529" s="221">
        <v>344.04</v>
      </c>
      <c r="E2529" s="324">
        <v>42978</v>
      </c>
      <c r="F2529" s="1">
        <v>29932661.27</v>
      </c>
      <c r="G2529" s="18">
        <v>2.4799999999999999E-2</v>
      </c>
      <c r="H2529" s="298">
        <v>61860.829999999994</v>
      </c>
      <c r="I2529" s="10">
        <v>30464528.34</v>
      </c>
      <c r="J2529" s="11">
        <f t="shared" si="1149"/>
        <v>2.4799999999999999E-2</v>
      </c>
      <c r="K2529" s="30">
        <f t="shared" si="1150"/>
        <v>62960.025235999994</v>
      </c>
      <c r="L2529" s="29">
        <f t="shared" si="1151"/>
        <v>1099.1952359999996</v>
      </c>
      <c r="M2529" s="10">
        <f t="shared" si="1152"/>
        <v>30464528.34</v>
      </c>
      <c r="N2529" s="5">
        <f>VLOOKUP(CONCATENATE(A2529,"-6"),'Restated Depr'!$B$6:$G$7674,6,0)</f>
        <v>1.6899999999999998E-2</v>
      </c>
      <c r="O2529" s="29">
        <f t="shared" si="1153"/>
        <v>42904.210745499993</v>
      </c>
      <c r="P2529" s="29">
        <f t="shared" si="1154"/>
        <v>-20055.814490500001</v>
      </c>
      <c r="Q2529" t="s">
        <v>7819</v>
      </c>
    </row>
    <row r="2530" spans="1:18" hidden="1">
      <c r="A2530" t="s">
        <v>192</v>
      </c>
      <c r="B2530" t="s">
        <v>2916</v>
      </c>
      <c r="C2530" s="224" t="s">
        <v>7842</v>
      </c>
      <c r="D2530" s="221">
        <v>344.04</v>
      </c>
      <c r="E2530" s="324">
        <v>43008</v>
      </c>
      <c r="F2530" s="1">
        <v>29933678.07</v>
      </c>
      <c r="G2530" s="18">
        <v>2.4799999999999999E-2</v>
      </c>
      <c r="H2530" s="298">
        <v>61862.93</v>
      </c>
      <c r="I2530" s="10">
        <v>30464528.34</v>
      </c>
      <c r="J2530" s="11">
        <f t="shared" si="1149"/>
        <v>2.4799999999999999E-2</v>
      </c>
      <c r="K2530" s="30">
        <f t="shared" si="1150"/>
        <v>62960.025235999994</v>
      </c>
      <c r="L2530" s="29">
        <f t="shared" si="1151"/>
        <v>1097.0952359999937</v>
      </c>
      <c r="M2530" s="10">
        <f t="shared" si="1152"/>
        <v>30464528.34</v>
      </c>
      <c r="N2530" s="5">
        <f>VLOOKUP(CONCATENATE(A2530,"-6"),'Restated Depr'!$B$6:$G$7674,6,0)</f>
        <v>1.6899999999999998E-2</v>
      </c>
      <c r="O2530" s="29">
        <f t="shared" si="1153"/>
        <v>42904.210745499993</v>
      </c>
      <c r="P2530" s="29">
        <f t="shared" si="1154"/>
        <v>-20055.814490500001</v>
      </c>
      <c r="Q2530" t="s">
        <v>7819</v>
      </c>
    </row>
    <row r="2531" spans="1:18" hidden="1">
      <c r="A2531" t="s">
        <v>192</v>
      </c>
      <c r="B2531" t="s">
        <v>2917</v>
      </c>
      <c r="C2531" s="224" t="s">
        <v>7842</v>
      </c>
      <c r="D2531" s="221">
        <v>344.04</v>
      </c>
      <c r="E2531" s="324">
        <v>43039</v>
      </c>
      <c r="F2531" s="1">
        <v>29934322.68</v>
      </c>
      <c r="G2531" s="18">
        <v>2.4799999999999999E-2</v>
      </c>
      <c r="H2531" s="298">
        <v>61864.27</v>
      </c>
      <c r="I2531" s="10">
        <v>30464528.34</v>
      </c>
      <c r="J2531" s="11">
        <f t="shared" si="1149"/>
        <v>2.4799999999999999E-2</v>
      </c>
      <c r="K2531" s="30">
        <f t="shared" si="1150"/>
        <v>62960.025235999994</v>
      </c>
      <c r="L2531" s="29">
        <f t="shared" si="1151"/>
        <v>1095.7552359999972</v>
      </c>
      <c r="M2531" s="10">
        <f t="shared" si="1152"/>
        <v>30464528.34</v>
      </c>
      <c r="N2531" s="5">
        <f>VLOOKUP(CONCATENATE(A2531,"-6"),'Restated Depr'!$B$6:$G$7674,6,0)</f>
        <v>1.6899999999999998E-2</v>
      </c>
      <c r="O2531" s="29">
        <f t="shared" si="1153"/>
        <v>42904.210745499993</v>
      </c>
      <c r="P2531" s="29">
        <f t="shared" si="1154"/>
        <v>-20055.814490500001</v>
      </c>
      <c r="Q2531" t="s">
        <v>7819</v>
      </c>
    </row>
    <row r="2532" spans="1:18" hidden="1">
      <c r="A2532" t="s">
        <v>192</v>
      </c>
      <c r="B2532" t="s">
        <v>2918</v>
      </c>
      <c r="C2532" s="224" t="s">
        <v>7842</v>
      </c>
      <c r="D2532" s="221">
        <v>344.04</v>
      </c>
      <c r="E2532" s="324">
        <v>43069</v>
      </c>
      <c r="F2532" s="1">
        <v>29936782.800000001</v>
      </c>
      <c r="G2532" s="18">
        <v>2.4799999999999999E-2</v>
      </c>
      <c r="H2532" s="298">
        <v>61869.35</v>
      </c>
      <c r="I2532" s="10">
        <v>30464528.34</v>
      </c>
      <c r="J2532" s="11">
        <f t="shared" si="1149"/>
        <v>2.4799999999999999E-2</v>
      </c>
      <c r="K2532" s="30">
        <f t="shared" si="1150"/>
        <v>62960.025235999994</v>
      </c>
      <c r="L2532" s="29">
        <f t="shared" si="1151"/>
        <v>1090.6752359999955</v>
      </c>
      <c r="M2532" s="10">
        <f t="shared" si="1152"/>
        <v>30464528.34</v>
      </c>
      <c r="N2532" s="5">
        <f>VLOOKUP(CONCATENATE(A2532,"-6"),'Restated Depr'!$B$6:$G$7674,6,0)</f>
        <v>1.6899999999999998E-2</v>
      </c>
      <c r="O2532" s="29">
        <f t="shared" si="1153"/>
        <v>42904.210745499993</v>
      </c>
      <c r="P2532" s="29">
        <f t="shared" si="1154"/>
        <v>-20055.814490500001</v>
      </c>
      <c r="Q2532" t="s">
        <v>7819</v>
      </c>
    </row>
    <row r="2533" spans="1:18" hidden="1">
      <c r="A2533" t="s">
        <v>192</v>
      </c>
      <c r="B2533" t="s">
        <v>2919</v>
      </c>
      <c r="C2533" s="224" t="s">
        <v>7842</v>
      </c>
      <c r="D2533" s="221">
        <v>344.04</v>
      </c>
      <c r="E2533" s="324">
        <v>43100</v>
      </c>
      <c r="F2533" s="1">
        <v>29939909.370000001</v>
      </c>
      <c r="G2533" s="18">
        <v>2.1400000000000002E-2</v>
      </c>
      <c r="H2533" s="298">
        <v>53392.84</v>
      </c>
      <c r="I2533" s="10">
        <v>30464528.34</v>
      </c>
      <c r="J2533" s="11">
        <f t="shared" si="1149"/>
        <v>2.1400000000000002E-2</v>
      </c>
      <c r="K2533" s="30">
        <f t="shared" si="1150"/>
        <v>54328.408873000008</v>
      </c>
      <c r="L2533" s="29">
        <f t="shared" si="1151"/>
        <v>935.56887300001108</v>
      </c>
      <c r="M2533" s="10">
        <f t="shared" si="1152"/>
        <v>30464528.34</v>
      </c>
      <c r="N2533" s="5">
        <f>VLOOKUP(CONCATENATE(A2533,"-6"),'Restated Depr'!$B$6:$G$7674,6,0)</f>
        <v>1.6899999999999998E-2</v>
      </c>
      <c r="O2533" s="29">
        <f t="shared" si="1153"/>
        <v>42904.210745499993</v>
      </c>
      <c r="P2533" s="29">
        <f t="shared" si="1154"/>
        <v>-11424.198127500014</v>
      </c>
      <c r="Q2533" t="s">
        <v>7819</v>
      </c>
    </row>
    <row r="2534" spans="1:18" hidden="1">
      <c r="A2534" t="s">
        <v>192</v>
      </c>
      <c r="B2534" t="s">
        <v>2920</v>
      </c>
      <c r="C2534" s="224" t="s">
        <v>7842</v>
      </c>
      <c r="D2534" s="221">
        <v>344.04</v>
      </c>
      <c r="E2534" s="324">
        <v>43131</v>
      </c>
      <c r="F2534" s="1">
        <v>29940685.359999999</v>
      </c>
      <c r="G2534" s="5">
        <v>1.6899999999999998E-2</v>
      </c>
      <c r="H2534" s="298">
        <v>42166.469999999994</v>
      </c>
      <c r="I2534" s="10">
        <v>30464528.34</v>
      </c>
      <c r="J2534" s="11">
        <f t="shared" si="1149"/>
        <v>1.6899999999999998E-2</v>
      </c>
      <c r="K2534" s="30">
        <f t="shared" si="1150"/>
        <v>42904.210745499993</v>
      </c>
      <c r="L2534" s="29">
        <f t="shared" si="1151"/>
        <v>737.74074549999932</v>
      </c>
      <c r="M2534" s="10">
        <f t="shared" si="1152"/>
        <v>30464528.34</v>
      </c>
      <c r="N2534" s="5">
        <f>VLOOKUP(CONCATENATE(A2534,"-6"),'Restated Depr'!$B$6:$G$7674,6,0)</f>
        <v>1.6899999999999998E-2</v>
      </c>
      <c r="O2534" s="29">
        <f t="shared" si="1153"/>
        <v>42904.210745499993</v>
      </c>
      <c r="P2534" s="29">
        <f t="shared" si="1154"/>
        <v>0</v>
      </c>
      <c r="Q2534" t="s">
        <v>7819</v>
      </c>
    </row>
    <row r="2535" spans="1:18" hidden="1">
      <c r="A2535" t="s">
        <v>192</v>
      </c>
      <c r="B2535" t="s">
        <v>2921</v>
      </c>
      <c r="C2535" s="224" t="s">
        <v>7842</v>
      </c>
      <c r="D2535" s="221">
        <v>344.04</v>
      </c>
      <c r="E2535" s="324">
        <v>43159</v>
      </c>
      <c r="F2535" s="1">
        <v>29940685.359999999</v>
      </c>
      <c r="G2535" s="5">
        <v>1.6899999999999998E-2</v>
      </c>
      <c r="H2535" s="298">
        <v>42166.469999999994</v>
      </c>
      <c r="I2535" s="10">
        <v>30464528.34</v>
      </c>
      <c r="J2535" s="11">
        <f t="shared" si="1149"/>
        <v>1.6899999999999998E-2</v>
      </c>
      <c r="K2535" s="30">
        <f t="shared" si="1150"/>
        <v>42904.210745499993</v>
      </c>
      <c r="L2535" s="29">
        <f t="shared" si="1151"/>
        <v>737.74074549999932</v>
      </c>
      <c r="M2535" s="10">
        <f t="shared" si="1152"/>
        <v>30464528.34</v>
      </c>
      <c r="N2535" s="5">
        <f>VLOOKUP(CONCATENATE(A2535,"-6"),'Restated Depr'!$B$6:$G$7674,6,0)</f>
        <v>1.6899999999999998E-2</v>
      </c>
      <c r="O2535" s="29">
        <f t="shared" si="1153"/>
        <v>42904.210745499993</v>
      </c>
      <c r="P2535" s="29">
        <f t="shared" si="1154"/>
        <v>0</v>
      </c>
      <c r="Q2535" t="s">
        <v>7819</v>
      </c>
    </row>
    <row r="2536" spans="1:18" hidden="1">
      <c r="A2536" t="s">
        <v>192</v>
      </c>
      <c r="B2536" t="s">
        <v>2922</v>
      </c>
      <c r="C2536" s="224" t="s">
        <v>7842</v>
      </c>
      <c r="D2536" s="221">
        <v>344.04</v>
      </c>
      <c r="E2536" s="324">
        <v>43190</v>
      </c>
      <c r="F2536" s="1">
        <v>29940685.359999999</v>
      </c>
      <c r="G2536" s="5">
        <v>1.6899999999999998E-2</v>
      </c>
      <c r="H2536" s="298">
        <v>42166.469999999994</v>
      </c>
      <c r="I2536" s="10">
        <v>30464528.34</v>
      </c>
      <c r="J2536" s="11">
        <f t="shared" si="1149"/>
        <v>1.6899999999999998E-2</v>
      </c>
      <c r="K2536" s="30">
        <f t="shared" si="1150"/>
        <v>42904.210745499993</v>
      </c>
      <c r="L2536" s="29">
        <f t="shared" si="1151"/>
        <v>737.74074549999932</v>
      </c>
      <c r="M2536" s="10">
        <f t="shared" si="1152"/>
        <v>30464528.34</v>
      </c>
      <c r="N2536" s="5">
        <f>VLOOKUP(CONCATENATE(A2536,"-6"),'Restated Depr'!$B$6:$G$7674,6,0)</f>
        <v>1.6899999999999998E-2</v>
      </c>
      <c r="O2536" s="29">
        <f t="shared" si="1153"/>
        <v>42904.210745499993</v>
      </c>
      <c r="P2536" s="29">
        <f t="shared" si="1154"/>
        <v>0</v>
      </c>
      <c r="Q2536" t="s">
        <v>7819</v>
      </c>
    </row>
    <row r="2537" spans="1:18" hidden="1">
      <c r="A2537" t="s">
        <v>192</v>
      </c>
      <c r="B2537" t="s">
        <v>2923</v>
      </c>
      <c r="C2537" s="224" t="s">
        <v>7842</v>
      </c>
      <c r="D2537" s="221">
        <v>344.04</v>
      </c>
      <c r="E2537" s="324">
        <v>43220</v>
      </c>
      <c r="F2537" s="1">
        <v>29940685.359999999</v>
      </c>
      <c r="G2537" s="5">
        <v>1.6899999999999998E-2</v>
      </c>
      <c r="H2537" s="298">
        <v>42166.469999999994</v>
      </c>
      <c r="I2537" s="10">
        <v>30464528.34</v>
      </c>
      <c r="J2537" s="11">
        <f t="shared" si="1149"/>
        <v>1.6899999999999998E-2</v>
      </c>
      <c r="K2537" s="30">
        <f t="shared" si="1150"/>
        <v>42904.210745499993</v>
      </c>
      <c r="L2537" s="29">
        <f t="shared" si="1151"/>
        <v>737.74074549999932</v>
      </c>
      <c r="M2537" s="10">
        <f t="shared" si="1152"/>
        <v>30464528.34</v>
      </c>
      <c r="N2537" s="5">
        <f>VLOOKUP(CONCATENATE(A2537,"-6"),'Restated Depr'!$B$6:$G$7674,6,0)</f>
        <v>1.6899999999999998E-2</v>
      </c>
      <c r="O2537" s="29">
        <f t="shared" si="1153"/>
        <v>42904.210745499993</v>
      </c>
      <c r="P2537" s="29">
        <f t="shared" si="1154"/>
        <v>0</v>
      </c>
      <c r="Q2537" t="s">
        <v>7819</v>
      </c>
    </row>
    <row r="2538" spans="1:18" hidden="1">
      <c r="A2538" t="s">
        <v>192</v>
      </c>
      <c r="B2538" t="s">
        <v>2924</v>
      </c>
      <c r="C2538" s="224" t="s">
        <v>7842</v>
      </c>
      <c r="D2538" s="221">
        <v>344.04</v>
      </c>
      <c r="E2538" s="324">
        <v>43251</v>
      </c>
      <c r="F2538" s="1">
        <v>30202285.140000001</v>
      </c>
      <c r="G2538" s="5">
        <v>1.6899999999999998E-2</v>
      </c>
      <c r="H2538" s="298">
        <v>42534.89</v>
      </c>
      <c r="I2538" s="10">
        <v>30464528.34</v>
      </c>
      <c r="J2538" s="11">
        <f t="shared" si="1149"/>
        <v>1.6899999999999998E-2</v>
      </c>
      <c r="K2538" s="30">
        <f t="shared" si="1150"/>
        <v>42904.210745499993</v>
      </c>
      <c r="L2538" s="29">
        <f t="shared" si="1151"/>
        <v>369.32074549999379</v>
      </c>
      <c r="M2538" s="10">
        <f t="shared" si="1152"/>
        <v>30464528.34</v>
      </c>
      <c r="N2538" s="5">
        <f>VLOOKUP(CONCATENATE(A2538,"-6"),'Restated Depr'!$B$6:$G$7674,6,0)</f>
        <v>1.6899999999999998E-2</v>
      </c>
      <c r="O2538" s="29">
        <f t="shared" si="1153"/>
        <v>42904.210745499993</v>
      </c>
      <c r="P2538" s="29">
        <f t="shared" si="1154"/>
        <v>0</v>
      </c>
      <c r="Q2538" t="s">
        <v>7819</v>
      </c>
    </row>
    <row r="2539" spans="1:18" hidden="1">
      <c r="A2539" t="s">
        <v>192</v>
      </c>
      <c r="B2539" t="s">
        <v>2925</v>
      </c>
      <c r="C2539" s="224" t="s">
        <v>7842</v>
      </c>
      <c r="D2539" s="221">
        <v>344.04</v>
      </c>
      <c r="E2539" s="324">
        <v>43281</v>
      </c>
      <c r="F2539" s="1">
        <v>30464528.34</v>
      </c>
      <c r="G2539" s="5">
        <v>1.6899999999999998E-2</v>
      </c>
      <c r="H2539" s="298">
        <v>42904.21</v>
      </c>
      <c r="I2539" s="10">
        <v>30464528.34</v>
      </c>
      <c r="J2539" s="11">
        <f t="shared" si="1149"/>
        <v>1.6899999999999998E-2</v>
      </c>
      <c r="K2539" s="30">
        <f t="shared" si="1150"/>
        <v>42904.210745499993</v>
      </c>
      <c r="L2539" s="29">
        <f t="shared" si="1151"/>
        <v>7.454999940819107E-4</v>
      </c>
      <c r="M2539" s="10">
        <f t="shared" si="1152"/>
        <v>30464528.34</v>
      </c>
      <c r="N2539" s="5">
        <f>VLOOKUP(CONCATENATE(A2539,"-6"),'Restated Depr'!$B$6:$G$7674,6,0)</f>
        <v>1.6899999999999998E-2</v>
      </c>
      <c r="O2539" s="29">
        <f t="shared" si="1153"/>
        <v>42904.210745499993</v>
      </c>
      <c r="P2539" s="29">
        <f t="shared" si="1154"/>
        <v>0</v>
      </c>
      <c r="Q2539" t="s">
        <v>7819</v>
      </c>
      <c r="R2539" s="5"/>
    </row>
    <row r="2540" spans="1:18" ht="15.75" hidden="1" thickBot="1">
      <c r="A2540" t="s">
        <v>192</v>
      </c>
      <c r="C2540" s="224" t="s">
        <v>642</v>
      </c>
      <c r="D2540" s="22"/>
      <c r="E2540" s="323" t="s">
        <v>606</v>
      </c>
      <c r="F2540" s="1"/>
      <c r="G2540" s="5"/>
      <c r="H2540" s="310">
        <f>SUM(H2528:H2539)</f>
        <v>616935.67999999982</v>
      </c>
      <c r="I2540" s="10"/>
      <c r="J2540" s="10"/>
      <c r="K2540" s="32">
        <f>SUM(K2528:K2539)</f>
        <v>626553.79952599993</v>
      </c>
      <c r="L2540" s="28">
        <f>SUM(L2528:L2539)</f>
        <v>9618.1195259999731</v>
      </c>
      <c r="M2540" s="10"/>
      <c r="N2540" s="5"/>
      <c r="O2540" s="28">
        <f>SUM(O2528:O2539)</f>
        <v>514850.52894599992</v>
      </c>
      <c r="P2540" s="28">
        <f>SUM(P2528:P2539)</f>
        <v>-111703.27058000001</v>
      </c>
    </row>
    <row r="2541" spans="1:18" hidden="1">
      <c r="A2541" t="s">
        <v>193</v>
      </c>
      <c r="B2541" t="s">
        <v>2926</v>
      </c>
      <c r="C2541" s="224" t="s">
        <v>7842</v>
      </c>
      <c r="D2541" s="221">
        <v>344.02</v>
      </c>
      <c r="E2541" s="324">
        <v>42947</v>
      </c>
      <c r="F2541" s="9">
        <v>45398326.630000003</v>
      </c>
      <c r="G2541" s="18">
        <v>2.06E-2</v>
      </c>
      <c r="H2541" s="299">
        <v>77933.789999999994</v>
      </c>
      <c r="I2541" s="15">
        <v>45571350.649999999</v>
      </c>
      <c r="J2541" s="11">
        <f t="shared" ref="J2541:J2552" si="1155">G2541</f>
        <v>2.06E-2</v>
      </c>
      <c r="K2541" s="31">
        <f t="shared" ref="K2541:K2552" si="1156">I2541*J2541/12</f>
        <v>78230.818615833341</v>
      </c>
      <c r="L2541" s="289">
        <f t="shared" ref="L2541:L2552" si="1157">K2541-H2541</f>
        <v>297.02861583334743</v>
      </c>
      <c r="M2541" s="15">
        <f t="shared" ref="M2541:M2552" si="1158">I2541</f>
        <v>45571350.649999999</v>
      </c>
      <c r="N2541" s="5">
        <f>VLOOKUP(CONCATENATE(A2541,"-6"),'Restated Depr'!$B$6:$G$7674,6,0)</f>
        <v>2.7699999999999999E-2</v>
      </c>
      <c r="O2541" s="289">
        <f t="shared" ref="O2541:O2552" si="1159">M2541*N2541/12</f>
        <v>105193.86775041667</v>
      </c>
      <c r="P2541" s="289">
        <f t="shared" ref="P2541:P2552" si="1160">O2541-K2541</f>
        <v>26963.049134583329</v>
      </c>
      <c r="Q2541" t="s">
        <v>7819</v>
      </c>
    </row>
    <row r="2542" spans="1:18" hidden="1">
      <c r="A2542" t="s">
        <v>193</v>
      </c>
      <c r="B2542" t="s">
        <v>2927</v>
      </c>
      <c r="C2542" s="224" t="s">
        <v>7842</v>
      </c>
      <c r="D2542" s="221">
        <v>344.02</v>
      </c>
      <c r="E2542" s="324">
        <v>42978</v>
      </c>
      <c r="F2542" s="1">
        <v>45398326.630000003</v>
      </c>
      <c r="G2542" s="18">
        <v>2.06E-2</v>
      </c>
      <c r="H2542" s="298">
        <v>77933.789999999994</v>
      </c>
      <c r="I2542" s="10">
        <v>45571350.649999999</v>
      </c>
      <c r="J2542" s="11">
        <f t="shared" si="1155"/>
        <v>2.06E-2</v>
      </c>
      <c r="K2542" s="30">
        <f t="shared" si="1156"/>
        <v>78230.818615833341</v>
      </c>
      <c r="L2542" s="29">
        <f t="shared" si="1157"/>
        <v>297.02861583334743</v>
      </c>
      <c r="M2542" s="10">
        <f t="shared" si="1158"/>
        <v>45571350.649999999</v>
      </c>
      <c r="N2542" s="5">
        <f>VLOOKUP(CONCATENATE(A2542,"-6"),'Restated Depr'!$B$6:$G$7674,6,0)</f>
        <v>2.7699999999999999E-2</v>
      </c>
      <c r="O2542" s="29">
        <f t="shared" si="1159"/>
        <v>105193.86775041667</v>
      </c>
      <c r="P2542" s="29">
        <f t="shared" si="1160"/>
        <v>26963.049134583329</v>
      </c>
      <c r="Q2542" t="s">
        <v>7819</v>
      </c>
    </row>
    <row r="2543" spans="1:18" hidden="1">
      <c r="A2543" t="s">
        <v>193</v>
      </c>
      <c r="B2543" t="s">
        <v>2928</v>
      </c>
      <c r="C2543" s="224" t="s">
        <v>7842</v>
      </c>
      <c r="D2543" s="221">
        <v>344.02</v>
      </c>
      <c r="E2543" s="324">
        <v>43008</v>
      </c>
      <c r="F2543" s="1">
        <v>45398326.630000003</v>
      </c>
      <c r="G2543" s="18">
        <v>2.06E-2</v>
      </c>
      <c r="H2543" s="298">
        <v>77933.789999999994</v>
      </c>
      <c r="I2543" s="10">
        <v>45571350.649999999</v>
      </c>
      <c r="J2543" s="11">
        <f t="shared" si="1155"/>
        <v>2.06E-2</v>
      </c>
      <c r="K2543" s="30">
        <f t="shared" si="1156"/>
        <v>78230.818615833341</v>
      </c>
      <c r="L2543" s="29">
        <f t="shared" si="1157"/>
        <v>297.02861583334743</v>
      </c>
      <c r="M2543" s="10">
        <f t="shared" si="1158"/>
        <v>45571350.649999999</v>
      </c>
      <c r="N2543" s="5">
        <f>VLOOKUP(CONCATENATE(A2543,"-6"),'Restated Depr'!$B$6:$G$7674,6,0)</f>
        <v>2.7699999999999999E-2</v>
      </c>
      <c r="O2543" s="29">
        <f t="shared" si="1159"/>
        <v>105193.86775041667</v>
      </c>
      <c r="P2543" s="29">
        <f t="shared" si="1160"/>
        <v>26963.049134583329</v>
      </c>
      <c r="Q2543" t="s">
        <v>7819</v>
      </c>
    </row>
    <row r="2544" spans="1:18" hidden="1">
      <c r="A2544" t="s">
        <v>193</v>
      </c>
      <c r="B2544" t="s">
        <v>2929</v>
      </c>
      <c r="C2544" s="224" t="s">
        <v>7842</v>
      </c>
      <c r="D2544" s="221">
        <v>344.02</v>
      </c>
      <c r="E2544" s="324">
        <v>43039</v>
      </c>
      <c r="F2544" s="1">
        <v>45398326.630000003</v>
      </c>
      <c r="G2544" s="18">
        <v>2.06E-2</v>
      </c>
      <c r="H2544" s="298">
        <v>77933.789999999994</v>
      </c>
      <c r="I2544" s="10">
        <v>45571350.649999999</v>
      </c>
      <c r="J2544" s="11">
        <f t="shared" si="1155"/>
        <v>2.06E-2</v>
      </c>
      <c r="K2544" s="30">
        <f t="shared" si="1156"/>
        <v>78230.818615833341</v>
      </c>
      <c r="L2544" s="29">
        <f t="shared" si="1157"/>
        <v>297.02861583334743</v>
      </c>
      <c r="M2544" s="10">
        <f t="shared" si="1158"/>
        <v>45571350.649999999</v>
      </c>
      <c r="N2544" s="5">
        <f>VLOOKUP(CONCATENATE(A2544,"-6"),'Restated Depr'!$B$6:$G$7674,6,0)</f>
        <v>2.7699999999999999E-2</v>
      </c>
      <c r="O2544" s="29">
        <f t="shared" si="1159"/>
        <v>105193.86775041667</v>
      </c>
      <c r="P2544" s="29">
        <f t="shared" si="1160"/>
        <v>26963.049134583329</v>
      </c>
      <c r="Q2544" t="s">
        <v>7819</v>
      </c>
    </row>
    <row r="2545" spans="1:18" hidden="1">
      <c r="A2545" t="s">
        <v>193</v>
      </c>
      <c r="B2545" t="s">
        <v>2930</v>
      </c>
      <c r="C2545" s="224" t="s">
        <v>7842</v>
      </c>
      <c r="D2545" s="221">
        <v>344.02</v>
      </c>
      <c r="E2545" s="324">
        <v>43069</v>
      </c>
      <c r="F2545" s="1">
        <v>45398326.630000003</v>
      </c>
      <c r="G2545" s="18">
        <v>2.06E-2</v>
      </c>
      <c r="H2545" s="298">
        <v>77933.789999999994</v>
      </c>
      <c r="I2545" s="10">
        <v>45571350.649999999</v>
      </c>
      <c r="J2545" s="11">
        <f t="shared" si="1155"/>
        <v>2.06E-2</v>
      </c>
      <c r="K2545" s="30">
        <f t="shared" si="1156"/>
        <v>78230.818615833341</v>
      </c>
      <c r="L2545" s="29">
        <f t="shared" si="1157"/>
        <v>297.02861583334743</v>
      </c>
      <c r="M2545" s="10">
        <f t="shared" si="1158"/>
        <v>45571350.649999999</v>
      </c>
      <c r="N2545" s="5">
        <f>VLOOKUP(CONCATENATE(A2545,"-6"),'Restated Depr'!$B$6:$G$7674,6,0)</f>
        <v>2.7699999999999999E-2</v>
      </c>
      <c r="O2545" s="29">
        <f t="shared" si="1159"/>
        <v>105193.86775041667</v>
      </c>
      <c r="P2545" s="29">
        <f t="shared" si="1160"/>
        <v>26963.049134583329</v>
      </c>
      <c r="Q2545" t="s">
        <v>7819</v>
      </c>
    </row>
    <row r="2546" spans="1:18" hidden="1">
      <c r="A2546" t="s">
        <v>193</v>
      </c>
      <c r="B2546" t="s">
        <v>2931</v>
      </c>
      <c r="C2546" s="224" t="s">
        <v>7842</v>
      </c>
      <c r="D2546" s="221">
        <v>344.02</v>
      </c>
      <c r="E2546" s="324">
        <v>43100</v>
      </c>
      <c r="F2546" s="1">
        <v>45398326.630000003</v>
      </c>
      <c r="G2546" s="18">
        <v>2.3599999999999999E-2</v>
      </c>
      <c r="H2546" s="298">
        <v>89283.38</v>
      </c>
      <c r="I2546" s="10">
        <v>45571350.649999999</v>
      </c>
      <c r="J2546" s="11">
        <f t="shared" si="1155"/>
        <v>2.3599999999999999E-2</v>
      </c>
      <c r="K2546" s="30">
        <f t="shared" si="1156"/>
        <v>89623.656278333336</v>
      </c>
      <c r="L2546" s="29">
        <f t="shared" si="1157"/>
        <v>340.27627833333099</v>
      </c>
      <c r="M2546" s="10">
        <f t="shared" si="1158"/>
        <v>45571350.649999999</v>
      </c>
      <c r="N2546" s="5">
        <f>VLOOKUP(CONCATENATE(A2546,"-6"),'Restated Depr'!$B$6:$G$7674,6,0)</f>
        <v>2.7699999999999999E-2</v>
      </c>
      <c r="O2546" s="29">
        <f t="shared" si="1159"/>
        <v>105193.86775041667</v>
      </c>
      <c r="P2546" s="29">
        <f t="shared" si="1160"/>
        <v>15570.211472083334</v>
      </c>
      <c r="Q2546" t="s">
        <v>7819</v>
      </c>
    </row>
    <row r="2547" spans="1:18" hidden="1">
      <c r="A2547" t="s">
        <v>193</v>
      </c>
      <c r="B2547" t="s">
        <v>2932</v>
      </c>
      <c r="C2547" s="224" t="s">
        <v>7842</v>
      </c>
      <c r="D2547" s="221">
        <v>344.02</v>
      </c>
      <c r="E2547" s="324">
        <v>43131</v>
      </c>
      <c r="F2547" s="1">
        <v>45398326.630000003</v>
      </c>
      <c r="G2547" s="5">
        <v>2.7699999999999999E-2</v>
      </c>
      <c r="H2547" s="298">
        <v>104794.47000000002</v>
      </c>
      <c r="I2547" s="10">
        <v>45571350.649999999</v>
      </c>
      <c r="J2547" s="11">
        <f t="shared" si="1155"/>
        <v>2.7699999999999999E-2</v>
      </c>
      <c r="K2547" s="30">
        <f t="shared" si="1156"/>
        <v>105193.86775041667</v>
      </c>
      <c r="L2547" s="29">
        <f t="shared" si="1157"/>
        <v>399.39775041665416</v>
      </c>
      <c r="M2547" s="10">
        <f t="shared" si="1158"/>
        <v>45571350.649999999</v>
      </c>
      <c r="N2547" s="5">
        <f>VLOOKUP(CONCATENATE(A2547,"-6"),'Restated Depr'!$B$6:$G$7674,6,0)</f>
        <v>2.7699999999999999E-2</v>
      </c>
      <c r="O2547" s="29">
        <f t="shared" si="1159"/>
        <v>105193.86775041667</v>
      </c>
      <c r="P2547" s="29">
        <f t="shared" si="1160"/>
        <v>0</v>
      </c>
      <c r="Q2547" t="s">
        <v>7819</v>
      </c>
    </row>
    <row r="2548" spans="1:18" hidden="1">
      <c r="A2548" t="s">
        <v>193</v>
      </c>
      <c r="B2548" t="s">
        <v>2933</v>
      </c>
      <c r="C2548" s="224" t="s">
        <v>7842</v>
      </c>
      <c r="D2548" s="221">
        <v>344.02</v>
      </c>
      <c r="E2548" s="324">
        <v>43159</v>
      </c>
      <c r="F2548" s="1">
        <v>45398326.630000003</v>
      </c>
      <c r="G2548" s="5">
        <v>2.7699999999999999E-2</v>
      </c>
      <c r="H2548" s="298">
        <v>104794.47000000002</v>
      </c>
      <c r="I2548" s="10">
        <v>45571350.649999999</v>
      </c>
      <c r="J2548" s="11">
        <f t="shared" si="1155"/>
        <v>2.7699999999999999E-2</v>
      </c>
      <c r="K2548" s="30">
        <f t="shared" si="1156"/>
        <v>105193.86775041667</v>
      </c>
      <c r="L2548" s="29">
        <f t="shared" si="1157"/>
        <v>399.39775041665416</v>
      </c>
      <c r="M2548" s="10">
        <f t="shared" si="1158"/>
        <v>45571350.649999999</v>
      </c>
      <c r="N2548" s="5">
        <f>VLOOKUP(CONCATENATE(A2548,"-6"),'Restated Depr'!$B$6:$G$7674,6,0)</f>
        <v>2.7699999999999999E-2</v>
      </c>
      <c r="O2548" s="29">
        <f t="shared" si="1159"/>
        <v>105193.86775041667</v>
      </c>
      <c r="P2548" s="29">
        <f t="shared" si="1160"/>
        <v>0</v>
      </c>
      <c r="Q2548" t="s">
        <v>7819</v>
      </c>
    </row>
    <row r="2549" spans="1:18" hidden="1">
      <c r="A2549" t="s">
        <v>193</v>
      </c>
      <c r="B2549" t="s">
        <v>2934</v>
      </c>
      <c r="C2549" s="224" t="s">
        <v>7842</v>
      </c>
      <c r="D2549" s="221">
        <v>344.02</v>
      </c>
      <c r="E2549" s="324">
        <v>43190</v>
      </c>
      <c r="F2549" s="1">
        <v>45398326.630000003</v>
      </c>
      <c r="G2549" s="5">
        <v>2.7699999999999999E-2</v>
      </c>
      <c r="H2549" s="298">
        <v>104794.47000000002</v>
      </c>
      <c r="I2549" s="10">
        <v>45571350.649999999</v>
      </c>
      <c r="J2549" s="11">
        <f t="shared" si="1155"/>
        <v>2.7699999999999999E-2</v>
      </c>
      <c r="K2549" s="30">
        <f t="shared" si="1156"/>
        <v>105193.86775041667</v>
      </c>
      <c r="L2549" s="29">
        <f t="shared" si="1157"/>
        <v>399.39775041665416</v>
      </c>
      <c r="M2549" s="10">
        <f t="shared" si="1158"/>
        <v>45571350.649999999</v>
      </c>
      <c r="N2549" s="5">
        <f>VLOOKUP(CONCATENATE(A2549,"-6"),'Restated Depr'!$B$6:$G$7674,6,0)</f>
        <v>2.7699999999999999E-2</v>
      </c>
      <c r="O2549" s="29">
        <f t="shared" si="1159"/>
        <v>105193.86775041667</v>
      </c>
      <c r="P2549" s="29">
        <f t="shared" si="1160"/>
        <v>0</v>
      </c>
      <c r="Q2549" t="s">
        <v>7819</v>
      </c>
    </row>
    <row r="2550" spans="1:18" hidden="1">
      <c r="A2550" t="s">
        <v>193</v>
      </c>
      <c r="B2550" t="s">
        <v>2935</v>
      </c>
      <c r="C2550" s="224" t="s">
        <v>7842</v>
      </c>
      <c r="D2550" s="221">
        <v>344.02</v>
      </c>
      <c r="E2550" s="324">
        <v>43220</v>
      </c>
      <c r="F2550" s="1">
        <v>45398326.630000003</v>
      </c>
      <c r="G2550" s="5">
        <v>2.7699999999999999E-2</v>
      </c>
      <c r="H2550" s="298">
        <v>104794.47000000002</v>
      </c>
      <c r="I2550" s="10">
        <v>45571350.649999999</v>
      </c>
      <c r="J2550" s="11">
        <f t="shared" si="1155"/>
        <v>2.7699999999999999E-2</v>
      </c>
      <c r="K2550" s="30">
        <f t="shared" si="1156"/>
        <v>105193.86775041667</v>
      </c>
      <c r="L2550" s="29">
        <f t="shared" si="1157"/>
        <v>399.39775041665416</v>
      </c>
      <c r="M2550" s="10">
        <f t="shared" si="1158"/>
        <v>45571350.649999999</v>
      </c>
      <c r="N2550" s="5">
        <f>VLOOKUP(CONCATENATE(A2550,"-6"),'Restated Depr'!$B$6:$G$7674,6,0)</f>
        <v>2.7699999999999999E-2</v>
      </c>
      <c r="O2550" s="29">
        <f t="shared" si="1159"/>
        <v>105193.86775041667</v>
      </c>
      <c r="P2550" s="29">
        <f t="shared" si="1160"/>
        <v>0</v>
      </c>
      <c r="Q2550" t="s">
        <v>7819</v>
      </c>
    </row>
    <row r="2551" spans="1:18" hidden="1">
      <c r="A2551" t="s">
        <v>193</v>
      </c>
      <c r="B2551" t="s">
        <v>2936</v>
      </c>
      <c r="C2551" s="224" t="s">
        <v>7842</v>
      </c>
      <c r="D2551" s="221">
        <v>344.02</v>
      </c>
      <c r="E2551" s="324">
        <v>43251</v>
      </c>
      <c r="F2551" s="1">
        <v>45484200.229999997</v>
      </c>
      <c r="G2551" s="5">
        <v>2.7699999999999999E-2</v>
      </c>
      <c r="H2551" s="298">
        <v>104992.70000000001</v>
      </c>
      <c r="I2551" s="10">
        <v>45571350.649999999</v>
      </c>
      <c r="J2551" s="11">
        <f t="shared" si="1155"/>
        <v>2.7699999999999999E-2</v>
      </c>
      <c r="K2551" s="30">
        <f t="shared" si="1156"/>
        <v>105193.86775041667</v>
      </c>
      <c r="L2551" s="29">
        <f t="shared" si="1157"/>
        <v>201.16775041665824</v>
      </c>
      <c r="M2551" s="10">
        <f t="shared" si="1158"/>
        <v>45571350.649999999</v>
      </c>
      <c r="N2551" s="5">
        <f>VLOOKUP(CONCATENATE(A2551,"-6"),'Restated Depr'!$B$6:$G$7674,6,0)</f>
        <v>2.7699999999999999E-2</v>
      </c>
      <c r="O2551" s="29">
        <f t="shared" si="1159"/>
        <v>105193.86775041667</v>
      </c>
      <c r="P2551" s="29">
        <f t="shared" si="1160"/>
        <v>0</v>
      </c>
      <c r="Q2551" t="s">
        <v>7819</v>
      </c>
    </row>
    <row r="2552" spans="1:18" hidden="1">
      <c r="A2552" t="s">
        <v>193</v>
      </c>
      <c r="B2552" t="s">
        <v>2937</v>
      </c>
      <c r="C2552" s="224" t="s">
        <v>7842</v>
      </c>
      <c r="D2552" s="221">
        <v>344.02</v>
      </c>
      <c r="E2552" s="324">
        <v>43281</v>
      </c>
      <c r="F2552" s="1">
        <v>45571350.649999999</v>
      </c>
      <c r="G2552" s="5">
        <v>2.7699999999999999E-2</v>
      </c>
      <c r="H2552" s="298">
        <v>105193.87</v>
      </c>
      <c r="I2552" s="10">
        <v>45571350.649999999</v>
      </c>
      <c r="J2552" s="11">
        <f t="shared" si="1155"/>
        <v>2.7699999999999999E-2</v>
      </c>
      <c r="K2552" s="30">
        <f t="shared" si="1156"/>
        <v>105193.86775041667</v>
      </c>
      <c r="L2552" s="29">
        <f t="shared" si="1157"/>
        <v>-2.2495833254652098E-3</v>
      </c>
      <c r="M2552" s="10">
        <f t="shared" si="1158"/>
        <v>45571350.649999999</v>
      </c>
      <c r="N2552" s="5">
        <f>VLOOKUP(CONCATENATE(A2552,"-6"),'Restated Depr'!$B$6:$G$7674,6,0)</f>
        <v>2.7699999999999999E-2</v>
      </c>
      <c r="O2552" s="29">
        <f t="shared" si="1159"/>
        <v>105193.86775041667</v>
      </c>
      <c r="P2552" s="29">
        <f t="shared" si="1160"/>
        <v>0</v>
      </c>
      <c r="Q2552" t="s">
        <v>7819</v>
      </c>
      <c r="R2552" s="5"/>
    </row>
    <row r="2553" spans="1:18" ht="15.75" hidden="1" thickBot="1">
      <c r="A2553" t="s">
        <v>193</v>
      </c>
      <c r="C2553" s="224" t="s">
        <v>642</v>
      </c>
      <c r="D2553" s="22"/>
      <c r="E2553" s="323" t="s">
        <v>606</v>
      </c>
      <c r="F2553" s="1"/>
      <c r="G2553" s="5"/>
      <c r="H2553" s="310">
        <f>SUM(H2541:H2552)</f>
        <v>1108316.7799999998</v>
      </c>
      <c r="I2553" s="10"/>
      <c r="J2553" s="10"/>
      <c r="K2553" s="32">
        <f>SUM(K2541:K2552)</f>
        <v>1111940.9558599999</v>
      </c>
      <c r="L2553" s="28">
        <f>SUM(L2541:L2552)</f>
        <v>3624.1758600000176</v>
      </c>
      <c r="M2553" s="10"/>
      <c r="N2553" s="5"/>
      <c r="O2553" s="28">
        <f>SUM(O2541:O2552)</f>
        <v>1262326.413005</v>
      </c>
      <c r="P2553" s="28">
        <f>SUM(P2541:P2552)</f>
        <v>150385.45714499999</v>
      </c>
    </row>
    <row r="2554" spans="1:18" hidden="1">
      <c r="A2554" t="s">
        <v>194</v>
      </c>
      <c r="B2554" t="s">
        <v>2938</v>
      </c>
      <c r="C2554" s="224" t="s">
        <v>7842</v>
      </c>
      <c r="D2554" s="221">
        <v>344.03</v>
      </c>
      <c r="E2554" s="324">
        <v>42947</v>
      </c>
      <c r="F2554" s="9">
        <v>53612276.030000001</v>
      </c>
      <c r="G2554" s="18">
        <v>2.3061999999999999E-2</v>
      </c>
      <c r="H2554" s="299">
        <v>103033.86</v>
      </c>
      <c r="I2554" s="15">
        <v>54568966.189999998</v>
      </c>
      <c r="J2554" s="11">
        <f t="shared" ref="J2554:J2565" si="1161">G2554</f>
        <v>2.3061999999999999E-2</v>
      </c>
      <c r="K2554" s="31">
        <f t="shared" ref="K2554:K2565" si="1162">I2554*J2554/12</f>
        <v>104872.45818948165</v>
      </c>
      <c r="L2554" s="289">
        <f t="shared" ref="L2554:L2565" si="1163">K2554-H2554</f>
        <v>1838.5981894816505</v>
      </c>
      <c r="M2554" s="15">
        <f t="shared" ref="M2554:M2565" si="1164">I2554</f>
        <v>54568966.189999998</v>
      </c>
      <c r="N2554" s="5">
        <f>VLOOKUP(CONCATENATE(A2554,"-6"),'Restated Depr'!$B$6:$G$7674,6,0)</f>
        <v>2.7699999999999999E-2</v>
      </c>
      <c r="O2554" s="289">
        <f t="shared" ref="O2554:O2565" si="1165">M2554*N2554/12</f>
        <v>125963.36362191667</v>
      </c>
      <c r="P2554" s="289">
        <f t="shared" ref="P2554:P2565" si="1166">O2554-K2554</f>
        <v>21090.905432435015</v>
      </c>
      <c r="Q2554" t="s">
        <v>7819</v>
      </c>
    </row>
    <row r="2555" spans="1:18" hidden="1">
      <c r="A2555" t="s">
        <v>194</v>
      </c>
      <c r="B2555" t="s">
        <v>2939</v>
      </c>
      <c r="C2555" s="224" t="s">
        <v>7842</v>
      </c>
      <c r="D2555" s="221">
        <v>344.03</v>
      </c>
      <c r="E2555" s="324">
        <v>42978</v>
      </c>
      <c r="F2555" s="1">
        <v>53612276.030000001</v>
      </c>
      <c r="G2555" s="18">
        <v>2.3061999999999999E-2</v>
      </c>
      <c r="H2555" s="298">
        <v>103033.86</v>
      </c>
      <c r="I2555" s="10">
        <v>54568966.189999998</v>
      </c>
      <c r="J2555" s="11">
        <f t="shared" si="1161"/>
        <v>2.3061999999999999E-2</v>
      </c>
      <c r="K2555" s="30">
        <f t="shared" si="1162"/>
        <v>104872.45818948165</v>
      </c>
      <c r="L2555" s="29">
        <f t="shared" si="1163"/>
        <v>1838.5981894816505</v>
      </c>
      <c r="M2555" s="10">
        <f t="shared" si="1164"/>
        <v>54568966.189999998</v>
      </c>
      <c r="N2555" s="5">
        <f>VLOOKUP(CONCATENATE(A2555,"-6"),'Restated Depr'!$B$6:$G$7674,6,0)</f>
        <v>2.7699999999999999E-2</v>
      </c>
      <c r="O2555" s="29">
        <f t="shared" si="1165"/>
        <v>125963.36362191667</v>
      </c>
      <c r="P2555" s="29">
        <f t="shared" si="1166"/>
        <v>21090.905432435015</v>
      </c>
      <c r="Q2555" t="s">
        <v>7819</v>
      </c>
    </row>
    <row r="2556" spans="1:18" hidden="1">
      <c r="A2556" t="s">
        <v>194</v>
      </c>
      <c r="B2556" t="s">
        <v>2940</v>
      </c>
      <c r="C2556" s="224" t="s">
        <v>7842</v>
      </c>
      <c r="D2556" s="221">
        <v>344.03</v>
      </c>
      <c r="E2556" s="324">
        <v>43008</v>
      </c>
      <c r="F2556" s="1">
        <v>53612276.030000001</v>
      </c>
      <c r="G2556" s="18">
        <v>2.3061999999999999E-2</v>
      </c>
      <c r="H2556" s="298">
        <v>103033.86</v>
      </c>
      <c r="I2556" s="10">
        <v>54568966.189999998</v>
      </c>
      <c r="J2556" s="11">
        <f t="shared" si="1161"/>
        <v>2.3061999999999999E-2</v>
      </c>
      <c r="K2556" s="30">
        <f t="shared" si="1162"/>
        <v>104872.45818948165</v>
      </c>
      <c r="L2556" s="29">
        <f t="shared" si="1163"/>
        <v>1838.5981894816505</v>
      </c>
      <c r="M2556" s="10">
        <f t="shared" si="1164"/>
        <v>54568966.189999998</v>
      </c>
      <c r="N2556" s="5">
        <f>VLOOKUP(CONCATENATE(A2556,"-6"),'Restated Depr'!$B$6:$G$7674,6,0)</f>
        <v>2.7699999999999999E-2</v>
      </c>
      <c r="O2556" s="29">
        <f t="shared" si="1165"/>
        <v>125963.36362191667</v>
      </c>
      <c r="P2556" s="29">
        <f t="shared" si="1166"/>
        <v>21090.905432435015</v>
      </c>
      <c r="Q2556" t="s">
        <v>7819</v>
      </c>
    </row>
    <row r="2557" spans="1:18" hidden="1">
      <c r="A2557" t="s">
        <v>194</v>
      </c>
      <c r="B2557" t="s">
        <v>2941</v>
      </c>
      <c r="C2557" s="224" t="s">
        <v>7842</v>
      </c>
      <c r="D2557" s="221">
        <v>344.03</v>
      </c>
      <c r="E2557" s="324">
        <v>43039</v>
      </c>
      <c r="F2557" s="1">
        <v>54016810.200000003</v>
      </c>
      <c r="G2557" s="18">
        <v>2.3061999999999999E-2</v>
      </c>
      <c r="H2557" s="298">
        <v>103811.31</v>
      </c>
      <c r="I2557" s="10">
        <v>54568966.189999998</v>
      </c>
      <c r="J2557" s="11">
        <f t="shared" si="1161"/>
        <v>2.3061999999999999E-2</v>
      </c>
      <c r="K2557" s="30">
        <f t="shared" si="1162"/>
        <v>104872.45818948165</v>
      </c>
      <c r="L2557" s="29">
        <f t="shared" si="1163"/>
        <v>1061.1481894816534</v>
      </c>
      <c r="M2557" s="10">
        <f t="shared" si="1164"/>
        <v>54568966.189999998</v>
      </c>
      <c r="N2557" s="5">
        <f>VLOOKUP(CONCATENATE(A2557,"-6"),'Restated Depr'!$B$6:$G$7674,6,0)</f>
        <v>2.7699999999999999E-2</v>
      </c>
      <c r="O2557" s="29">
        <f t="shared" si="1165"/>
        <v>125963.36362191667</v>
      </c>
      <c r="P2557" s="29">
        <f t="shared" si="1166"/>
        <v>21090.905432435015</v>
      </c>
      <c r="Q2557" t="s">
        <v>7819</v>
      </c>
    </row>
    <row r="2558" spans="1:18" hidden="1">
      <c r="A2558" t="s">
        <v>194</v>
      </c>
      <c r="B2558" t="s">
        <v>2942</v>
      </c>
      <c r="C2558" s="224" t="s">
        <v>7842</v>
      </c>
      <c r="D2558" s="221">
        <v>344.03</v>
      </c>
      <c r="E2558" s="324">
        <v>43069</v>
      </c>
      <c r="F2558" s="1">
        <v>54421344.359999999</v>
      </c>
      <c r="G2558" s="18">
        <v>2.3061999999999999E-2</v>
      </c>
      <c r="H2558" s="298">
        <v>104588.75</v>
      </c>
      <c r="I2558" s="10">
        <v>54568966.189999998</v>
      </c>
      <c r="J2558" s="11">
        <f t="shared" si="1161"/>
        <v>2.3061999999999999E-2</v>
      </c>
      <c r="K2558" s="30">
        <f t="shared" si="1162"/>
        <v>104872.45818948165</v>
      </c>
      <c r="L2558" s="29">
        <f t="shared" si="1163"/>
        <v>283.70818948165106</v>
      </c>
      <c r="M2558" s="10">
        <f t="shared" si="1164"/>
        <v>54568966.189999998</v>
      </c>
      <c r="N2558" s="5">
        <f>VLOOKUP(CONCATENATE(A2558,"-6"),'Restated Depr'!$B$6:$G$7674,6,0)</f>
        <v>2.7699999999999999E-2</v>
      </c>
      <c r="O2558" s="29">
        <f t="shared" si="1165"/>
        <v>125963.36362191667</v>
      </c>
      <c r="P2558" s="29">
        <f t="shared" si="1166"/>
        <v>21090.905432435015</v>
      </c>
      <c r="Q2558" t="s">
        <v>7819</v>
      </c>
    </row>
    <row r="2559" spans="1:18" hidden="1">
      <c r="A2559" t="s">
        <v>194</v>
      </c>
      <c r="B2559" t="s">
        <v>2943</v>
      </c>
      <c r="C2559" s="224" t="s">
        <v>7842</v>
      </c>
      <c r="D2559" s="221">
        <v>344.03</v>
      </c>
      <c r="E2559" s="324">
        <v>43100</v>
      </c>
      <c r="F2559" s="1">
        <v>54421344.359999999</v>
      </c>
      <c r="G2559" s="18">
        <v>2.5100000000000001E-2</v>
      </c>
      <c r="H2559" s="298">
        <v>113831.31000000001</v>
      </c>
      <c r="I2559" s="10">
        <v>54568966.189999998</v>
      </c>
      <c r="J2559" s="11">
        <f t="shared" si="1161"/>
        <v>2.5100000000000001E-2</v>
      </c>
      <c r="K2559" s="30">
        <f t="shared" si="1162"/>
        <v>114140.08761408333</v>
      </c>
      <c r="L2559" s="29">
        <f t="shared" si="1163"/>
        <v>308.77761408331571</v>
      </c>
      <c r="M2559" s="10">
        <f t="shared" si="1164"/>
        <v>54568966.189999998</v>
      </c>
      <c r="N2559" s="5">
        <f>VLOOKUP(CONCATENATE(A2559,"-6"),'Restated Depr'!$B$6:$G$7674,6,0)</f>
        <v>2.7699999999999999E-2</v>
      </c>
      <c r="O2559" s="29">
        <f t="shared" si="1165"/>
        <v>125963.36362191667</v>
      </c>
      <c r="P2559" s="29">
        <f t="shared" si="1166"/>
        <v>11823.276007833338</v>
      </c>
      <c r="Q2559" t="s">
        <v>7819</v>
      </c>
    </row>
    <row r="2560" spans="1:18" hidden="1">
      <c r="A2560" t="s">
        <v>194</v>
      </c>
      <c r="B2560" t="s">
        <v>2944</v>
      </c>
      <c r="C2560" s="224" t="s">
        <v>7842</v>
      </c>
      <c r="D2560" s="221">
        <v>344.03</v>
      </c>
      <c r="E2560" s="324">
        <v>43131</v>
      </c>
      <c r="F2560" s="1">
        <v>54487440.109999999</v>
      </c>
      <c r="G2560" s="5">
        <v>2.7699999999999999E-2</v>
      </c>
      <c r="H2560" s="298">
        <v>125775.18</v>
      </c>
      <c r="I2560" s="10">
        <v>54568966.189999998</v>
      </c>
      <c r="J2560" s="11">
        <f t="shared" si="1161"/>
        <v>2.7699999999999999E-2</v>
      </c>
      <c r="K2560" s="30">
        <f t="shared" si="1162"/>
        <v>125963.36362191667</v>
      </c>
      <c r="L2560" s="29">
        <f t="shared" si="1163"/>
        <v>188.18362191667256</v>
      </c>
      <c r="M2560" s="10">
        <f t="shared" si="1164"/>
        <v>54568966.189999998</v>
      </c>
      <c r="N2560" s="5">
        <f>VLOOKUP(CONCATENATE(A2560,"-6"),'Restated Depr'!$B$6:$G$7674,6,0)</f>
        <v>2.7699999999999999E-2</v>
      </c>
      <c r="O2560" s="29">
        <f t="shared" si="1165"/>
        <v>125963.36362191667</v>
      </c>
      <c r="P2560" s="29">
        <f t="shared" si="1166"/>
        <v>0</v>
      </c>
      <c r="Q2560" t="s">
        <v>7819</v>
      </c>
    </row>
    <row r="2561" spans="1:18" hidden="1">
      <c r="A2561" t="s">
        <v>194</v>
      </c>
      <c r="B2561" t="s">
        <v>2945</v>
      </c>
      <c r="C2561" s="224" t="s">
        <v>7842</v>
      </c>
      <c r="D2561" s="221">
        <v>344.03</v>
      </c>
      <c r="E2561" s="324">
        <v>43159</v>
      </c>
      <c r="F2561" s="1">
        <v>54561251.020000003</v>
      </c>
      <c r="G2561" s="5">
        <v>2.7699999999999999E-2</v>
      </c>
      <c r="H2561" s="298">
        <v>125945.55</v>
      </c>
      <c r="I2561" s="10">
        <v>54568966.189999998</v>
      </c>
      <c r="J2561" s="11">
        <f t="shared" si="1161"/>
        <v>2.7699999999999999E-2</v>
      </c>
      <c r="K2561" s="30">
        <f t="shared" si="1162"/>
        <v>125963.36362191667</v>
      </c>
      <c r="L2561" s="29">
        <f t="shared" si="1163"/>
        <v>17.813621916662669</v>
      </c>
      <c r="M2561" s="10">
        <f t="shared" si="1164"/>
        <v>54568966.189999998</v>
      </c>
      <c r="N2561" s="5">
        <f>VLOOKUP(CONCATENATE(A2561,"-6"),'Restated Depr'!$B$6:$G$7674,6,0)</f>
        <v>2.7699999999999999E-2</v>
      </c>
      <c r="O2561" s="29">
        <f t="shared" si="1165"/>
        <v>125963.36362191667</v>
      </c>
      <c r="P2561" s="29">
        <f t="shared" si="1166"/>
        <v>0</v>
      </c>
      <c r="Q2561" t="s">
        <v>7819</v>
      </c>
    </row>
    <row r="2562" spans="1:18" hidden="1">
      <c r="A2562" t="s">
        <v>194</v>
      </c>
      <c r="B2562" t="s">
        <v>2946</v>
      </c>
      <c r="C2562" s="224" t="s">
        <v>7842</v>
      </c>
      <c r="D2562" s="221">
        <v>344.03</v>
      </c>
      <c r="E2562" s="324">
        <v>43190</v>
      </c>
      <c r="F2562" s="1">
        <v>54568966.189999998</v>
      </c>
      <c r="G2562" s="5">
        <v>2.7699999999999999E-2</v>
      </c>
      <c r="H2562" s="298">
        <v>125963.37</v>
      </c>
      <c r="I2562" s="10">
        <v>54568966.189999998</v>
      </c>
      <c r="J2562" s="11">
        <f t="shared" si="1161"/>
        <v>2.7699999999999999E-2</v>
      </c>
      <c r="K2562" s="30">
        <f t="shared" si="1162"/>
        <v>125963.36362191667</v>
      </c>
      <c r="L2562" s="29">
        <f t="shared" si="1163"/>
        <v>-6.3780833297641948E-3</v>
      </c>
      <c r="M2562" s="10">
        <f t="shared" si="1164"/>
        <v>54568966.189999998</v>
      </c>
      <c r="N2562" s="5">
        <f>VLOOKUP(CONCATENATE(A2562,"-6"),'Restated Depr'!$B$6:$G$7674,6,0)</f>
        <v>2.7699999999999999E-2</v>
      </c>
      <c r="O2562" s="29">
        <f t="shared" si="1165"/>
        <v>125963.36362191667</v>
      </c>
      <c r="P2562" s="29">
        <f t="shared" si="1166"/>
        <v>0</v>
      </c>
      <c r="Q2562" t="s">
        <v>7819</v>
      </c>
    </row>
    <row r="2563" spans="1:18" hidden="1">
      <c r="A2563" t="s">
        <v>194</v>
      </c>
      <c r="B2563" t="s">
        <v>2947</v>
      </c>
      <c r="C2563" s="224" t="s">
        <v>7842</v>
      </c>
      <c r="D2563" s="221">
        <v>344.03</v>
      </c>
      <c r="E2563" s="324">
        <v>43220</v>
      </c>
      <c r="F2563" s="1">
        <v>54568966.189999998</v>
      </c>
      <c r="G2563" s="5">
        <v>2.7699999999999999E-2</v>
      </c>
      <c r="H2563" s="298">
        <v>125963.37</v>
      </c>
      <c r="I2563" s="10">
        <v>54568966.189999998</v>
      </c>
      <c r="J2563" s="11">
        <f t="shared" si="1161"/>
        <v>2.7699999999999999E-2</v>
      </c>
      <c r="K2563" s="30">
        <f t="shared" si="1162"/>
        <v>125963.36362191667</v>
      </c>
      <c r="L2563" s="29">
        <f t="shared" si="1163"/>
        <v>-6.3780833297641948E-3</v>
      </c>
      <c r="M2563" s="10">
        <f t="shared" si="1164"/>
        <v>54568966.189999998</v>
      </c>
      <c r="N2563" s="5">
        <f>VLOOKUP(CONCATENATE(A2563,"-6"),'Restated Depr'!$B$6:$G$7674,6,0)</f>
        <v>2.7699999999999999E-2</v>
      </c>
      <c r="O2563" s="29">
        <f t="shared" si="1165"/>
        <v>125963.36362191667</v>
      </c>
      <c r="P2563" s="29">
        <f t="shared" si="1166"/>
        <v>0</v>
      </c>
      <c r="Q2563" t="s">
        <v>7819</v>
      </c>
    </row>
    <row r="2564" spans="1:18" hidden="1">
      <c r="A2564" t="s">
        <v>194</v>
      </c>
      <c r="B2564" t="s">
        <v>2948</v>
      </c>
      <c r="C2564" s="224" t="s">
        <v>7842</v>
      </c>
      <c r="D2564" s="221">
        <v>344.03</v>
      </c>
      <c r="E2564" s="324">
        <v>43251</v>
      </c>
      <c r="F2564" s="1">
        <v>54568966.189999998</v>
      </c>
      <c r="G2564" s="5">
        <v>2.7699999999999999E-2</v>
      </c>
      <c r="H2564" s="298">
        <v>125963.37</v>
      </c>
      <c r="I2564" s="10">
        <v>54568966.189999998</v>
      </c>
      <c r="J2564" s="11">
        <f t="shared" si="1161"/>
        <v>2.7699999999999999E-2</v>
      </c>
      <c r="K2564" s="30">
        <f t="shared" si="1162"/>
        <v>125963.36362191667</v>
      </c>
      <c r="L2564" s="29">
        <f t="shared" si="1163"/>
        <v>-6.3780833297641948E-3</v>
      </c>
      <c r="M2564" s="10">
        <f t="shared" si="1164"/>
        <v>54568966.189999998</v>
      </c>
      <c r="N2564" s="5">
        <f>VLOOKUP(CONCATENATE(A2564,"-6"),'Restated Depr'!$B$6:$G$7674,6,0)</f>
        <v>2.7699999999999999E-2</v>
      </c>
      <c r="O2564" s="29">
        <f t="shared" si="1165"/>
        <v>125963.36362191667</v>
      </c>
      <c r="P2564" s="29">
        <f t="shared" si="1166"/>
        <v>0</v>
      </c>
      <c r="Q2564" t="s">
        <v>7819</v>
      </c>
    </row>
    <row r="2565" spans="1:18" hidden="1">
      <c r="A2565" t="s">
        <v>194</v>
      </c>
      <c r="B2565" t="s">
        <v>2949</v>
      </c>
      <c r="C2565" s="224" t="s">
        <v>7842</v>
      </c>
      <c r="D2565" s="221">
        <v>344.03</v>
      </c>
      <c r="E2565" s="324">
        <v>43281</v>
      </c>
      <c r="F2565" s="1">
        <v>54568966.189999998</v>
      </c>
      <c r="G2565" s="5">
        <v>2.7699999999999999E-2</v>
      </c>
      <c r="H2565" s="298">
        <v>125963.37</v>
      </c>
      <c r="I2565" s="10">
        <v>54568966.189999998</v>
      </c>
      <c r="J2565" s="11">
        <f t="shared" si="1161"/>
        <v>2.7699999999999999E-2</v>
      </c>
      <c r="K2565" s="30">
        <f t="shared" si="1162"/>
        <v>125963.36362191667</v>
      </c>
      <c r="L2565" s="29">
        <f t="shared" si="1163"/>
        <v>-6.3780833297641948E-3</v>
      </c>
      <c r="M2565" s="10">
        <f t="shared" si="1164"/>
        <v>54568966.189999998</v>
      </c>
      <c r="N2565" s="5">
        <f>VLOOKUP(CONCATENATE(A2565,"-6"),'Restated Depr'!$B$6:$G$7674,6,0)</f>
        <v>2.7699999999999999E-2</v>
      </c>
      <c r="O2565" s="29">
        <f t="shared" si="1165"/>
        <v>125963.36362191667</v>
      </c>
      <c r="P2565" s="29">
        <f t="shared" si="1166"/>
        <v>0</v>
      </c>
      <c r="Q2565" t="s">
        <v>7819</v>
      </c>
      <c r="R2565" s="5"/>
    </row>
    <row r="2566" spans="1:18" ht="15.75" hidden="1" thickBot="1">
      <c r="A2566" t="s">
        <v>194</v>
      </c>
      <c r="C2566" s="224" t="s">
        <v>642</v>
      </c>
      <c r="D2566" s="22"/>
      <c r="E2566" s="323" t="s">
        <v>606</v>
      </c>
      <c r="F2566" s="1"/>
      <c r="G2566" s="5"/>
      <c r="H2566" s="310">
        <f>SUM(H2554:H2565)</f>
        <v>1386907.1600000001</v>
      </c>
      <c r="I2566" s="10"/>
      <c r="J2566" s="10"/>
      <c r="K2566" s="32">
        <f>SUM(K2554:K2565)</f>
        <v>1394282.5602929913</v>
      </c>
      <c r="L2566" s="28">
        <f>SUM(L2554:L2565)</f>
        <v>7375.4002929915878</v>
      </c>
      <c r="M2566" s="10"/>
      <c r="N2566" s="5"/>
      <c r="O2566" s="28">
        <f>SUM(O2554:O2565)</f>
        <v>1511560.3634629997</v>
      </c>
      <c r="P2566" s="28">
        <f>SUM(P2554:P2565)</f>
        <v>117277.80317000841</v>
      </c>
    </row>
    <row r="2567" spans="1:18" hidden="1">
      <c r="A2567" t="s">
        <v>195</v>
      </c>
      <c r="B2567" t="s">
        <v>2950</v>
      </c>
      <c r="C2567" s="224" t="s">
        <v>7842</v>
      </c>
      <c r="D2567" s="221">
        <v>344.05</v>
      </c>
      <c r="E2567" s="324">
        <v>42947</v>
      </c>
      <c r="F2567" s="9">
        <v>28235000</v>
      </c>
      <c r="G2567" s="18">
        <v>2.8500000000000001E-2</v>
      </c>
      <c r="H2567" s="299">
        <v>67058.13</v>
      </c>
      <c r="I2567" s="15">
        <v>28235000</v>
      </c>
      <c r="J2567" s="11">
        <f t="shared" ref="J2567:J2578" si="1167">G2567</f>
        <v>2.8500000000000001E-2</v>
      </c>
      <c r="K2567" s="31">
        <f t="shared" ref="K2567:K2578" si="1168">I2567*J2567/12</f>
        <v>67058.125</v>
      </c>
      <c r="L2567" s="289">
        <f t="shared" ref="L2567:L2578" si="1169">K2567-H2567</f>
        <v>-5.0000000046566129E-3</v>
      </c>
      <c r="M2567" s="15">
        <f t="shared" ref="M2567:M2578" si="1170">I2567</f>
        <v>28235000</v>
      </c>
      <c r="N2567" s="5">
        <f>VLOOKUP(CONCATENATE(A2567,"-6"),'Restated Depr'!$B$6:$G$7674,6,0)</f>
        <v>6.4999999999999997E-3</v>
      </c>
      <c r="O2567" s="289">
        <f t="shared" ref="O2567:O2578" si="1171">M2567*N2567/12</f>
        <v>15293.958333333334</v>
      </c>
      <c r="P2567" s="289">
        <f t="shared" ref="P2567:P2578" si="1172">O2567-K2567</f>
        <v>-51764.166666666664</v>
      </c>
      <c r="Q2567" t="s">
        <v>7819</v>
      </c>
    </row>
    <row r="2568" spans="1:18" hidden="1">
      <c r="A2568" t="s">
        <v>195</v>
      </c>
      <c r="B2568" t="s">
        <v>2951</v>
      </c>
      <c r="C2568" s="224" t="s">
        <v>7842</v>
      </c>
      <c r="D2568" s="221">
        <v>344.05</v>
      </c>
      <c r="E2568" s="324">
        <v>42978</v>
      </c>
      <c r="F2568" s="1">
        <v>28235000</v>
      </c>
      <c r="G2568" s="18">
        <v>2.8500000000000001E-2</v>
      </c>
      <c r="H2568" s="298">
        <v>67058.13</v>
      </c>
      <c r="I2568" s="10">
        <v>28235000</v>
      </c>
      <c r="J2568" s="11">
        <f t="shared" si="1167"/>
        <v>2.8500000000000001E-2</v>
      </c>
      <c r="K2568" s="30">
        <f t="shared" si="1168"/>
        <v>67058.125</v>
      </c>
      <c r="L2568" s="29">
        <f t="shared" si="1169"/>
        <v>-5.0000000046566129E-3</v>
      </c>
      <c r="M2568" s="10">
        <f t="shared" si="1170"/>
        <v>28235000</v>
      </c>
      <c r="N2568" s="5">
        <f>VLOOKUP(CONCATENATE(A2568,"-6"),'Restated Depr'!$B$6:$G$7674,6,0)</f>
        <v>6.4999999999999997E-3</v>
      </c>
      <c r="O2568" s="29">
        <f t="shared" si="1171"/>
        <v>15293.958333333334</v>
      </c>
      <c r="P2568" s="29">
        <f t="shared" si="1172"/>
        <v>-51764.166666666664</v>
      </c>
      <c r="Q2568" t="s">
        <v>7819</v>
      </c>
    </row>
    <row r="2569" spans="1:18" hidden="1">
      <c r="A2569" t="s">
        <v>195</v>
      </c>
      <c r="B2569" t="s">
        <v>2952</v>
      </c>
      <c r="C2569" s="224" t="s">
        <v>7842</v>
      </c>
      <c r="D2569" s="221">
        <v>344.05</v>
      </c>
      <c r="E2569" s="324">
        <v>43008</v>
      </c>
      <c r="F2569" s="1">
        <v>28235000</v>
      </c>
      <c r="G2569" s="18">
        <v>2.8500000000000001E-2</v>
      </c>
      <c r="H2569" s="298">
        <v>67058.13</v>
      </c>
      <c r="I2569" s="10">
        <v>28235000</v>
      </c>
      <c r="J2569" s="11">
        <f t="shared" si="1167"/>
        <v>2.8500000000000001E-2</v>
      </c>
      <c r="K2569" s="30">
        <f t="shared" si="1168"/>
        <v>67058.125</v>
      </c>
      <c r="L2569" s="29">
        <f t="shared" si="1169"/>
        <v>-5.0000000046566129E-3</v>
      </c>
      <c r="M2569" s="10">
        <f t="shared" si="1170"/>
        <v>28235000</v>
      </c>
      <c r="N2569" s="5">
        <f>VLOOKUP(CONCATENATE(A2569,"-6"),'Restated Depr'!$B$6:$G$7674,6,0)</f>
        <v>6.4999999999999997E-3</v>
      </c>
      <c r="O2569" s="29">
        <f t="shared" si="1171"/>
        <v>15293.958333333334</v>
      </c>
      <c r="P2569" s="29">
        <f t="shared" si="1172"/>
        <v>-51764.166666666664</v>
      </c>
      <c r="Q2569" t="s">
        <v>7819</v>
      </c>
    </row>
    <row r="2570" spans="1:18" hidden="1">
      <c r="A2570" t="s">
        <v>195</v>
      </c>
      <c r="B2570" t="s">
        <v>2953</v>
      </c>
      <c r="C2570" s="224" t="s">
        <v>7842</v>
      </c>
      <c r="D2570" s="221">
        <v>344.05</v>
      </c>
      <c r="E2570" s="324">
        <v>43039</v>
      </c>
      <c r="F2570" s="1">
        <v>28235000</v>
      </c>
      <c r="G2570" s="18">
        <v>2.8500000000000001E-2</v>
      </c>
      <c r="H2570" s="298">
        <v>67058.13</v>
      </c>
      <c r="I2570" s="10">
        <v>28235000</v>
      </c>
      <c r="J2570" s="11">
        <f t="shared" si="1167"/>
        <v>2.8500000000000001E-2</v>
      </c>
      <c r="K2570" s="30">
        <f t="shared" si="1168"/>
        <v>67058.125</v>
      </c>
      <c r="L2570" s="29">
        <f t="shared" si="1169"/>
        <v>-5.0000000046566129E-3</v>
      </c>
      <c r="M2570" s="10">
        <f t="shared" si="1170"/>
        <v>28235000</v>
      </c>
      <c r="N2570" s="5">
        <f>VLOOKUP(CONCATENATE(A2570,"-6"),'Restated Depr'!$B$6:$G$7674,6,0)</f>
        <v>6.4999999999999997E-3</v>
      </c>
      <c r="O2570" s="29">
        <f t="shared" si="1171"/>
        <v>15293.958333333334</v>
      </c>
      <c r="P2570" s="29">
        <f t="shared" si="1172"/>
        <v>-51764.166666666664</v>
      </c>
      <c r="Q2570" t="s">
        <v>7819</v>
      </c>
    </row>
    <row r="2571" spans="1:18" hidden="1">
      <c r="A2571" t="s">
        <v>195</v>
      </c>
      <c r="B2571" t="s">
        <v>2954</v>
      </c>
      <c r="C2571" s="224" t="s">
        <v>7842</v>
      </c>
      <c r="D2571" s="221">
        <v>344.05</v>
      </c>
      <c r="E2571" s="324">
        <v>43069</v>
      </c>
      <c r="F2571" s="1">
        <v>28235000</v>
      </c>
      <c r="G2571" s="18">
        <v>2.8500000000000001E-2</v>
      </c>
      <c r="H2571" s="298">
        <v>67058.13</v>
      </c>
      <c r="I2571" s="10">
        <v>28235000</v>
      </c>
      <c r="J2571" s="11">
        <f t="shared" si="1167"/>
        <v>2.8500000000000001E-2</v>
      </c>
      <c r="K2571" s="30">
        <f t="shared" si="1168"/>
        <v>67058.125</v>
      </c>
      <c r="L2571" s="29">
        <f t="shared" si="1169"/>
        <v>-5.0000000046566129E-3</v>
      </c>
      <c r="M2571" s="10">
        <f t="shared" si="1170"/>
        <v>28235000</v>
      </c>
      <c r="N2571" s="5">
        <f>VLOOKUP(CONCATENATE(A2571,"-6"),'Restated Depr'!$B$6:$G$7674,6,0)</f>
        <v>6.4999999999999997E-3</v>
      </c>
      <c r="O2571" s="29">
        <f t="shared" si="1171"/>
        <v>15293.958333333334</v>
      </c>
      <c r="P2571" s="29">
        <f t="shared" si="1172"/>
        <v>-51764.166666666664</v>
      </c>
      <c r="Q2571" t="s">
        <v>7819</v>
      </c>
    </row>
    <row r="2572" spans="1:18" hidden="1">
      <c r="A2572" t="s">
        <v>195</v>
      </c>
      <c r="B2572" t="s">
        <v>2955</v>
      </c>
      <c r="C2572" s="224" t="s">
        <v>7842</v>
      </c>
      <c r="D2572" s="221">
        <v>344.05</v>
      </c>
      <c r="E2572" s="324">
        <v>43100</v>
      </c>
      <c r="F2572" s="1">
        <v>28235000</v>
      </c>
      <c r="G2572" s="18">
        <v>1.9199999999999998E-2</v>
      </c>
      <c r="H2572" s="298">
        <v>45176</v>
      </c>
      <c r="I2572" s="10">
        <v>28235000</v>
      </c>
      <c r="J2572" s="11">
        <f t="shared" si="1167"/>
        <v>1.9199999999999998E-2</v>
      </c>
      <c r="K2572" s="30">
        <f t="shared" si="1168"/>
        <v>45176</v>
      </c>
      <c r="L2572" s="29">
        <f t="shared" si="1169"/>
        <v>0</v>
      </c>
      <c r="M2572" s="10">
        <f t="shared" si="1170"/>
        <v>28235000</v>
      </c>
      <c r="N2572" s="5">
        <f>VLOOKUP(CONCATENATE(A2572,"-6"),'Restated Depr'!$B$6:$G$7674,6,0)</f>
        <v>6.4999999999999997E-3</v>
      </c>
      <c r="O2572" s="29">
        <f t="shared" si="1171"/>
        <v>15293.958333333334</v>
      </c>
      <c r="P2572" s="29">
        <f t="shared" si="1172"/>
        <v>-29882.041666666664</v>
      </c>
      <c r="Q2572" t="s">
        <v>7819</v>
      </c>
    </row>
    <row r="2573" spans="1:18" hidden="1">
      <c r="A2573" t="s">
        <v>195</v>
      </c>
      <c r="B2573" t="s">
        <v>2956</v>
      </c>
      <c r="C2573" s="224" t="s">
        <v>7842</v>
      </c>
      <c r="D2573" s="221">
        <v>344.05</v>
      </c>
      <c r="E2573" s="324">
        <v>43131</v>
      </c>
      <c r="F2573" s="1">
        <v>28235000</v>
      </c>
      <c r="G2573" s="5">
        <v>6.4999999999999997E-3</v>
      </c>
      <c r="H2573" s="298">
        <v>15293.96</v>
      </c>
      <c r="I2573" s="10">
        <v>28235000</v>
      </c>
      <c r="J2573" s="11">
        <f t="shared" si="1167"/>
        <v>6.4999999999999997E-3</v>
      </c>
      <c r="K2573" s="30">
        <f t="shared" si="1168"/>
        <v>15293.958333333334</v>
      </c>
      <c r="L2573" s="29">
        <f t="shared" si="1169"/>
        <v>-1.666666665187222E-3</v>
      </c>
      <c r="M2573" s="10">
        <f t="shared" si="1170"/>
        <v>28235000</v>
      </c>
      <c r="N2573" s="5">
        <f>VLOOKUP(CONCATENATE(A2573,"-6"),'Restated Depr'!$B$6:$G$7674,6,0)</f>
        <v>6.4999999999999997E-3</v>
      </c>
      <c r="O2573" s="29">
        <f t="shared" si="1171"/>
        <v>15293.958333333334</v>
      </c>
      <c r="P2573" s="29">
        <f t="shared" si="1172"/>
        <v>0</v>
      </c>
      <c r="Q2573" t="s">
        <v>7819</v>
      </c>
    </row>
    <row r="2574" spans="1:18" hidden="1">
      <c r="A2574" t="s">
        <v>195</v>
      </c>
      <c r="B2574" t="s">
        <v>2957</v>
      </c>
      <c r="C2574" s="224" t="s">
        <v>7842</v>
      </c>
      <c r="D2574" s="221">
        <v>344.05</v>
      </c>
      <c r="E2574" s="324">
        <v>43159</v>
      </c>
      <c r="F2574" s="1">
        <v>28235000</v>
      </c>
      <c r="G2574" s="5">
        <v>6.4999999999999997E-3</v>
      </c>
      <c r="H2574" s="298">
        <v>15293.96</v>
      </c>
      <c r="I2574" s="10">
        <v>28235000</v>
      </c>
      <c r="J2574" s="11">
        <f t="shared" si="1167"/>
        <v>6.4999999999999997E-3</v>
      </c>
      <c r="K2574" s="30">
        <f t="shared" si="1168"/>
        <v>15293.958333333334</v>
      </c>
      <c r="L2574" s="29">
        <f t="shared" si="1169"/>
        <v>-1.666666665187222E-3</v>
      </c>
      <c r="M2574" s="10">
        <f t="shared" si="1170"/>
        <v>28235000</v>
      </c>
      <c r="N2574" s="5">
        <f>VLOOKUP(CONCATENATE(A2574,"-6"),'Restated Depr'!$B$6:$G$7674,6,0)</f>
        <v>6.4999999999999997E-3</v>
      </c>
      <c r="O2574" s="29">
        <f t="shared" si="1171"/>
        <v>15293.958333333334</v>
      </c>
      <c r="P2574" s="29">
        <f t="shared" si="1172"/>
        <v>0</v>
      </c>
      <c r="Q2574" t="s">
        <v>7819</v>
      </c>
    </row>
    <row r="2575" spans="1:18" hidden="1">
      <c r="A2575" t="s">
        <v>195</v>
      </c>
      <c r="B2575" t="s">
        <v>2958</v>
      </c>
      <c r="C2575" s="224" t="s">
        <v>7842</v>
      </c>
      <c r="D2575" s="221">
        <v>344.05</v>
      </c>
      <c r="E2575" s="324">
        <v>43190</v>
      </c>
      <c r="F2575" s="1">
        <v>28235000</v>
      </c>
      <c r="G2575" s="5">
        <v>6.4999999999999997E-3</v>
      </c>
      <c r="H2575" s="298">
        <v>15293.96</v>
      </c>
      <c r="I2575" s="10">
        <v>28235000</v>
      </c>
      <c r="J2575" s="11">
        <f t="shared" si="1167"/>
        <v>6.4999999999999997E-3</v>
      </c>
      <c r="K2575" s="30">
        <f t="shared" si="1168"/>
        <v>15293.958333333334</v>
      </c>
      <c r="L2575" s="29">
        <f t="shared" si="1169"/>
        <v>-1.666666665187222E-3</v>
      </c>
      <c r="M2575" s="10">
        <f t="shared" si="1170"/>
        <v>28235000</v>
      </c>
      <c r="N2575" s="5">
        <f>VLOOKUP(CONCATENATE(A2575,"-6"),'Restated Depr'!$B$6:$G$7674,6,0)</f>
        <v>6.4999999999999997E-3</v>
      </c>
      <c r="O2575" s="29">
        <f t="shared" si="1171"/>
        <v>15293.958333333334</v>
      </c>
      <c r="P2575" s="29">
        <f t="shared" si="1172"/>
        <v>0</v>
      </c>
      <c r="Q2575" t="s">
        <v>7819</v>
      </c>
    </row>
    <row r="2576" spans="1:18" hidden="1">
      <c r="A2576" t="s">
        <v>195</v>
      </c>
      <c r="B2576" t="s">
        <v>2959</v>
      </c>
      <c r="C2576" s="224" t="s">
        <v>7842</v>
      </c>
      <c r="D2576" s="221">
        <v>344.05</v>
      </c>
      <c r="E2576" s="324">
        <v>43220</v>
      </c>
      <c r="F2576" s="1">
        <v>28235000</v>
      </c>
      <c r="G2576" s="5">
        <v>6.4999999999999997E-3</v>
      </c>
      <c r="H2576" s="298">
        <v>15293.96</v>
      </c>
      <c r="I2576" s="10">
        <v>28235000</v>
      </c>
      <c r="J2576" s="11">
        <f t="shared" si="1167"/>
        <v>6.4999999999999997E-3</v>
      </c>
      <c r="K2576" s="30">
        <f t="shared" si="1168"/>
        <v>15293.958333333334</v>
      </c>
      <c r="L2576" s="29">
        <f t="shared" si="1169"/>
        <v>-1.666666665187222E-3</v>
      </c>
      <c r="M2576" s="10">
        <f t="shared" si="1170"/>
        <v>28235000</v>
      </c>
      <c r="N2576" s="5">
        <f>VLOOKUP(CONCATENATE(A2576,"-6"),'Restated Depr'!$B$6:$G$7674,6,0)</f>
        <v>6.4999999999999997E-3</v>
      </c>
      <c r="O2576" s="29">
        <f t="shared" si="1171"/>
        <v>15293.958333333334</v>
      </c>
      <c r="P2576" s="29">
        <f t="shared" si="1172"/>
        <v>0</v>
      </c>
      <c r="Q2576" t="s">
        <v>7819</v>
      </c>
    </row>
    <row r="2577" spans="1:18" hidden="1">
      <c r="A2577" t="s">
        <v>195</v>
      </c>
      <c r="B2577" t="s">
        <v>2960</v>
      </c>
      <c r="C2577" s="224" t="s">
        <v>7842</v>
      </c>
      <c r="D2577" s="221">
        <v>344.05</v>
      </c>
      <c r="E2577" s="324">
        <v>43251</v>
      </c>
      <c r="F2577" s="1">
        <v>28235000</v>
      </c>
      <c r="G2577" s="5">
        <v>6.4999999999999997E-3</v>
      </c>
      <c r="H2577" s="298">
        <v>15293.96</v>
      </c>
      <c r="I2577" s="10">
        <v>28235000</v>
      </c>
      <c r="J2577" s="11">
        <f t="shared" si="1167"/>
        <v>6.4999999999999997E-3</v>
      </c>
      <c r="K2577" s="30">
        <f t="shared" si="1168"/>
        <v>15293.958333333334</v>
      </c>
      <c r="L2577" s="29">
        <f t="shared" si="1169"/>
        <v>-1.666666665187222E-3</v>
      </c>
      <c r="M2577" s="10">
        <f t="shared" si="1170"/>
        <v>28235000</v>
      </c>
      <c r="N2577" s="5">
        <f>VLOOKUP(CONCATENATE(A2577,"-6"),'Restated Depr'!$B$6:$G$7674,6,0)</f>
        <v>6.4999999999999997E-3</v>
      </c>
      <c r="O2577" s="29">
        <f t="shared" si="1171"/>
        <v>15293.958333333334</v>
      </c>
      <c r="P2577" s="29">
        <f t="shared" si="1172"/>
        <v>0</v>
      </c>
      <c r="Q2577" t="s">
        <v>7819</v>
      </c>
    </row>
    <row r="2578" spans="1:18" hidden="1">
      <c r="A2578" t="s">
        <v>195</v>
      </c>
      <c r="B2578" t="s">
        <v>2961</v>
      </c>
      <c r="C2578" s="224" t="s">
        <v>7842</v>
      </c>
      <c r="D2578" s="221">
        <v>344.05</v>
      </c>
      <c r="E2578" s="324">
        <v>43281</v>
      </c>
      <c r="F2578" s="1">
        <v>28235000</v>
      </c>
      <c r="G2578" s="5">
        <v>6.4999999999999997E-3</v>
      </c>
      <c r="H2578" s="298">
        <v>15293.96</v>
      </c>
      <c r="I2578" s="10">
        <v>28235000</v>
      </c>
      <c r="J2578" s="11">
        <f t="shared" si="1167"/>
        <v>6.4999999999999997E-3</v>
      </c>
      <c r="K2578" s="30">
        <f t="shared" si="1168"/>
        <v>15293.958333333334</v>
      </c>
      <c r="L2578" s="29">
        <f t="shared" si="1169"/>
        <v>-1.666666665187222E-3</v>
      </c>
      <c r="M2578" s="10">
        <f t="shared" si="1170"/>
        <v>28235000</v>
      </c>
      <c r="N2578" s="5">
        <f>VLOOKUP(CONCATENATE(A2578,"-6"),'Restated Depr'!$B$6:$G$7674,6,0)</f>
        <v>6.4999999999999997E-3</v>
      </c>
      <c r="O2578" s="29">
        <f t="shared" si="1171"/>
        <v>15293.958333333334</v>
      </c>
      <c r="P2578" s="29">
        <f t="shared" si="1172"/>
        <v>0</v>
      </c>
      <c r="Q2578" t="s">
        <v>7819</v>
      </c>
      <c r="R2578" s="5"/>
    </row>
    <row r="2579" spans="1:18" ht="15.75" hidden="1" thickBot="1">
      <c r="A2579" t="s">
        <v>195</v>
      </c>
      <c r="C2579" s="224" t="s">
        <v>642</v>
      </c>
      <c r="D2579" s="22"/>
      <c r="E2579" s="323" t="s">
        <v>606</v>
      </c>
      <c r="F2579" s="1"/>
      <c r="G2579" s="5"/>
      <c r="H2579" s="310">
        <f>SUM(H2567:H2578)</f>
        <v>472230.41000000015</v>
      </c>
      <c r="I2579" s="10"/>
      <c r="J2579" s="10"/>
      <c r="K2579" s="32">
        <f>SUM(K2567:K2578)</f>
        <v>472230.37499999988</v>
      </c>
      <c r="L2579" s="28">
        <f>SUM(L2567:L2578)</f>
        <v>-3.5000000014406396E-2</v>
      </c>
      <c r="M2579" s="10"/>
      <c r="N2579" s="5"/>
      <c r="O2579" s="28">
        <f>SUM(O2567:O2578)</f>
        <v>183527.50000000003</v>
      </c>
      <c r="P2579" s="28">
        <f>SUM(P2567:P2578)</f>
        <v>-288702.875</v>
      </c>
    </row>
    <row r="2580" spans="1:18" hidden="1">
      <c r="A2580" t="s">
        <v>196</v>
      </c>
      <c r="B2580" t="s">
        <v>2962</v>
      </c>
      <c r="C2580" s="224" t="s">
        <v>7842</v>
      </c>
      <c r="D2580" s="221">
        <v>344.06</v>
      </c>
      <c r="E2580" s="324">
        <v>42947</v>
      </c>
      <c r="F2580" s="9">
        <v>5815403.0599999996</v>
      </c>
      <c r="G2580" s="18">
        <v>7.0999999999999994E-2</v>
      </c>
      <c r="H2580" s="299">
        <v>34407.800000000003</v>
      </c>
      <c r="I2580" s="15">
        <v>5878381.4699999997</v>
      </c>
      <c r="J2580" s="11">
        <f t="shared" ref="J2580:J2591" si="1173">G2580</f>
        <v>7.0999999999999994E-2</v>
      </c>
      <c r="K2580" s="31">
        <f t="shared" ref="K2580:K2591" si="1174">I2580*J2580/12</f>
        <v>34780.423697499995</v>
      </c>
      <c r="L2580" s="289">
        <f t="shared" ref="L2580:L2591" si="1175">K2580-H2580</f>
        <v>372.62369749999198</v>
      </c>
      <c r="M2580" s="15">
        <f t="shared" ref="M2580:M2591" si="1176">I2580</f>
        <v>5878381.4699999997</v>
      </c>
      <c r="N2580" s="5">
        <f>VLOOKUP(CONCATENATE(A2580,"-6"),'Restated Depr'!$B$6:$G$7674,6,0)</f>
        <v>6.4999999999999997E-3</v>
      </c>
      <c r="O2580" s="289">
        <f t="shared" ref="O2580:O2591" si="1177">M2580*N2580/12</f>
        <v>3184.1232962499998</v>
      </c>
      <c r="P2580" s="289">
        <f t="shared" ref="P2580:P2591" si="1178">O2580-K2580</f>
        <v>-31596.300401249995</v>
      </c>
      <c r="Q2580" t="s">
        <v>7819</v>
      </c>
    </row>
    <row r="2581" spans="1:18" hidden="1">
      <c r="A2581" t="s">
        <v>196</v>
      </c>
      <c r="B2581" t="s">
        <v>2963</v>
      </c>
      <c r="C2581" s="224" t="s">
        <v>7842</v>
      </c>
      <c r="D2581" s="221">
        <v>344.06</v>
      </c>
      <c r="E2581" s="324">
        <v>42978</v>
      </c>
      <c r="F2581" s="1">
        <v>5815403.0599999996</v>
      </c>
      <c r="G2581" s="18">
        <v>7.0999999999999994E-2</v>
      </c>
      <c r="H2581" s="298">
        <v>34407.800000000003</v>
      </c>
      <c r="I2581" s="10">
        <v>5878381.4699999997</v>
      </c>
      <c r="J2581" s="11">
        <f t="shared" si="1173"/>
        <v>7.0999999999999994E-2</v>
      </c>
      <c r="K2581" s="30">
        <f t="shared" si="1174"/>
        <v>34780.423697499995</v>
      </c>
      <c r="L2581" s="29">
        <f t="shared" si="1175"/>
        <v>372.62369749999198</v>
      </c>
      <c r="M2581" s="10">
        <f t="shared" si="1176"/>
        <v>5878381.4699999997</v>
      </c>
      <c r="N2581" s="5">
        <f>VLOOKUP(CONCATENATE(A2581,"-6"),'Restated Depr'!$B$6:$G$7674,6,0)</f>
        <v>6.4999999999999997E-3</v>
      </c>
      <c r="O2581" s="29">
        <f t="shared" si="1177"/>
        <v>3184.1232962499998</v>
      </c>
      <c r="P2581" s="29">
        <f t="shared" si="1178"/>
        <v>-31596.300401249995</v>
      </c>
      <c r="Q2581" t="s">
        <v>7819</v>
      </c>
    </row>
    <row r="2582" spans="1:18" hidden="1">
      <c r="A2582" t="s">
        <v>196</v>
      </c>
      <c r="B2582" t="s">
        <v>2964</v>
      </c>
      <c r="C2582" s="224" t="s">
        <v>7842</v>
      </c>
      <c r="D2582" s="221">
        <v>344.06</v>
      </c>
      <c r="E2582" s="324">
        <v>43008</v>
      </c>
      <c r="F2582" s="1">
        <v>5815403.0599999996</v>
      </c>
      <c r="G2582" s="18">
        <v>7.0999999999999994E-2</v>
      </c>
      <c r="H2582" s="298">
        <v>34407.800000000003</v>
      </c>
      <c r="I2582" s="10">
        <v>5878381.4699999997</v>
      </c>
      <c r="J2582" s="11">
        <f t="shared" si="1173"/>
        <v>7.0999999999999994E-2</v>
      </c>
      <c r="K2582" s="30">
        <f t="shared" si="1174"/>
        <v>34780.423697499995</v>
      </c>
      <c r="L2582" s="29">
        <f t="shared" si="1175"/>
        <v>372.62369749999198</v>
      </c>
      <c r="M2582" s="10">
        <f t="shared" si="1176"/>
        <v>5878381.4699999997</v>
      </c>
      <c r="N2582" s="5">
        <f>VLOOKUP(CONCATENATE(A2582,"-6"),'Restated Depr'!$B$6:$G$7674,6,0)</f>
        <v>6.4999999999999997E-3</v>
      </c>
      <c r="O2582" s="29">
        <f t="shared" si="1177"/>
        <v>3184.1232962499998</v>
      </c>
      <c r="P2582" s="29">
        <f t="shared" si="1178"/>
        <v>-31596.300401249995</v>
      </c>
      <c r="Q2582" t="s">
        <v>7819</v>
      </c>
    </row>
    <row r="2583" spans="1:18" hidden="1">
      <c r="A2583" t="s">
        <v>196</v>
      </c>
      <c r="B2583" t="s">
        <v>2965</v>
      </c>
      <c r="C2583" s="224" t="s">
        <v>7842</v>
      </c>
      <c r="D2583" s="221">
        <v>344.06</v>
      </c>
      <c r="E2583" s="324">
        <v>43039</v>
      </c>
      <c r="F2583" s="1">
        <v>5815403.0599999996</v>
      </c>
      <c r="G2583" s="18">
        <v>7.0999999999999994E-2</v>
      </c>
      <c r="H2583" s="298">
        <v>34407.800000000003</v>
      </c>
      <c r="I2583" s="10">
        <v>5878381.4699999997</v>
      </c>
      <c r="J2583" s="11">
        <f t="shared" si="1173"/>
        <v>7.0999999999999994E-2</v>
      </c>
      <c r="K2583" s="30">
        <f t="shared" si="1174"/>
        <v>34780.423697499995</v>
      </c>
      <c r="L2583" s="29">
        <f t="shared" si="1175"/>
        <v>372.62369749999198</v>
      </c>
      <c r="M2583" s="10">
        <f t="shared" si="1176"/>
        <v>5878381.4699999997</v>
      </c>
      <c r="N2583" s="5">
        <f>VLOOKUP(CONCATENATE(A2583,"-6"),'Restated Depr'!$B$6:$G$7674,6,0)</f>
        <v>6.4999999999999997E-3</v>
      </c>
      <c r="O2583" s="29">
        <f t="shared" si="1177"/>
        <v>3184.1232962499998</v>
      </c>
      <c r="P2583" s="29">
        <f t="shared" si="1178"/>
        <v>-31596.300401249995</v>
      </c>
      <c r="Q2583" t="s">
        <v>7819</v>
      </c>
    </row>
    <row r="2584" spans="1:18" hidden="1">
      <c r="A2584" t="s">
        <v>196</v>
      </c>
      <c r="B2584" t="s">
        <v>2966</v>
      </c>
      <c r="C2584" s="224" t="s">
        <v>7842</v>
      </c>
      <c r="D2584" s="221">
        <v>344.06</v>
      </c>
      <c r="E2584" s="324">
        <v>43069</v>
      </c>
      <c r="F2584" s="1">
        <v>5815403.0599999996</v>
      </c>
      <c r="G2584" s="18">
        <v>7.0999999999999994E-2</v>
      </c>
      <c r="H2584" s="298">
        <v>34407.800000000003</v>
      </c>
      <c r="I2584" s="10">
        <v>5878381.4699999997</v>
      </c>
      <c r="J2584" s="11">
        <f t="shared" si="1173"/>
        <v>7.0999999999999994E-2</v>
      </c>
      <c r="K2584" s="30">
        <f t="shared" si="1174"/>
        <v>34780.423697499995</v>
      </c>
      <c r="L2584" s="29">
        <f t="shared" si="1175"/>
        <v>372.62369749999198</v>
      </c>
      <c r="M2584" s="10">
        <f t="shared" si="1176"/>
        <v>5878381.4699999997</v>
      </c>
      <c r="N2584" s="5">
        <f>VLOOKUP(CONCATENATE(A2584,"-6"),'Restated Depr'!$B$6:$G$7674,6,0)</f>
        <v>6.4999999999999997E-3</v>
      </c>
      <c r="O2584" s="29">
        <f t="shared" si="1177"/>
        <v>3184.1232962499998</v>
      </c>
      <c r="P2584" s="29">
        <f t="shared" si="1178"/>
        <v>-31596.300401249995</v>
      </c>
      <c r="Q2584" t="s">
        <v>7819</v>
      </c>
    </row>
    <row r="2585" spans="1:18" hidden="1">
      <c r="A2585" t="s">
        <v>196</v>
      </c>
      <c r="B2585" t="s">
        <v>2967</v>
      </c>
      <c r="C2585" s="224" t="s">
        <v>7842</v>
      </c>
      <c r="D2585" s="221">
        <v>344.06</v>
      </c>
      <c r="E2585" s="324">
        <v>43100</v>
      </c>
      <c r="F2585" s="1">
        <v>5815403.0599999996</v>
      </c>
      <c r="G2585" s="18">
        <v>4.3900000000000002E-2</v>
      </c>
      <c r="H2585" s="298">
        <v>21274.68</v>
      </c>
      <c r="I2585" s="10">
        <v>5878381.4699999997</v>
      </c>
      <c r="J2585" s="11">
        <f t="shared" si="1173"/>
        <v>4.3900000000000002E-2</v>
      </c>
      <c r="K2585" s="30">
        <f t="shared" si="1174"/>
        <v>21505.078877750002</v>
      </c>
      <c r="L2585" s="29">
        <f t="shared" si="1175"/>
        <v>230.3988777500017</v>
      </c>
      <c r="M2585" s="10">
        <f t="shared" si="1176"/>
        <v>5878381.4699999997</v>
      </c>
      <c r="N2585" s="5">
        <f>VLOOKUP(CONCATENATE(A2585,"-6"),'Restated Depr'!$B$6:$G$7674,6,0)</f>
        <v>6.4999999999999997E-3</v>
      </c>
      <c r="O2585" s="29">
        <f t="shared" si="1177"/>
        <v>3184.1232962499998</v>
      </c>
      <c r="P2585" s="29">
        <f t="shared" si="1178"/>
        <v>-18320.955581500002</v>
      </c>
      <c r="Q2585" t="s">
        <v>7819</v>
      </c>
    </row>
    <row r="2586" spans="1:18" hidden="1">
      <c r="A2586" t="s">
        <v>196</v>
      </c>
      <c r="B2586" t="s">
        <v>2968</v>
      </c>
      <c r="C2586" s="224" t="s">
        <v>7842</v>
      </c>
      <c r="D2586" s="221">
        <v>344.06</v>
      </c>
      <c r="E2586" s="324">
        <v>43131</v>
      </c>
      <c r="F2586" s="1">
        <v>5815403.0599999996</v>
      </c>
      <c r="G2586" s="5">
        <v>6.4999999999999997E-3</v>
      </c>
      <c r="H2586" s="298">
        <v>3150.0099999999998</v>
      </c>
      <c r="I2586" s="10">
        <v>5878381.4699999997</v>
      </c>
      <c r="J2586" s="11">
        <f t="shared" si="1173"/>
        <v>6.4999999999999997E-3</v>
      </c>
      <c r="K2586" s="30">
        <f t="shared" si="1174"/>
        <v>3184.1232962499998</v>
      </c>
      <c r="L2586" s="29">
        <f t="shared" si="1175"/>
        <v>34.113296250000076</v>
      </c>
      <c r="M2586" s="10">
        <f t="shared" si="1176"/>
        <v>5878381.4699999997</v>
      </c>
      <c r="N2586" s="5">
        <f>VLOOKUP(CONCATENATE(A2586,"-6"),'Restated Depr'!$B$6:$G$7674,6,0)</f>
        <v>6.4999999999999997E-3</v>
      </c>
      <c r="O2586" s="29">
        <f t="shared" si="1177"/>
        <v>3184.1232962499998</v>
      </c>
      <c r="P2586" s="29">
        <f t="shared" si="1178"/>
        <v>0</v>
      </c>
      <c r="Q2586" t="s">
        <v>7819</v>
      </c>
    </row>
    <row r="2587" spans="1:18" hidden="1">
      <c r="A2587" t="s">
        <v>196</v>
      </c>
      <c r="B2587" t="s">
        <v>2969</v>
      </c>
      <c r="C2587" s="224" t="s">
        <v>7842</v>
      </c>
      <c r="D2587" s="221">
        <v>344.06</v>
      </c>
      <c r="E2587" s="324">
        <v>43159</v>
      </c>
      <c r="F2587" s="1">
        <v>5815403.0599999996</v>
      </c>
      <c r="G2587" s="5">
        <v>6.4999999999999997E-3</v>
      </c>
      <c r="H2587" s="298">
        <v>3150.0099999999998</v>
      </c>
      <c r="I2587" s="10">
        <v>5878381.4699999997</v>
      </c>
      <c r="J2587" s="11">
        <f t="shared" si="1173"/>
        <v>6.4999999999999997E-3</v>
      </c>
      <c r="K2587" s="30">
        <f t="shared" si="1174"/>
        <v>3184.1232962499998</v>
      </c>
      <c r="L2587" s="29">
        <f t="shared" si="1175"/>
        <v>34.113296250000076</v>
      </c>
      <c r="M2587" s="10">
        <f t="shared" si="1176"/>
        <v>5878381.4699999997</v>
      </c>
      <c r="N2587" s="5">
        <f>VLOOKUP(CONCATENATE(A2587,"-6"),'Restated Depr'!$B$6:$G$7674,6,0)</f>
        <v>6.4999999999999997E-3</v>
      </c>
      <c r="O2587" s="29">
        <f t="shared" si="1177"/>
        <v>3184.1232962499998</v>
      </c>
      <c r="P2587" s="29">
        <f t="shared" si="1178"/>
        <v>0</v>
      </c>
      <c r="Q2587" t="s">
        <v>7819</v>
      </c>
    </row>
    <row r="2588" spans="1:18" hidden="1">
      <c r="A2588" t="s">
        <v>196</v>
      </c>
      <c r="B2588" t="s">
        <v>2970</v>
      </c>
      <c r="C2588" s="224" t="s">
        <v>7842</v>
      </c>
      <c r="D2588" s="221">
        <v>344.06</v>
      </c>
      <c r="E2588" s="324">
        <v>43190</v>
      </c>
      <c r="F2588" s="1">
        <v>5815403.0599999996</v>
      </c>
      <c r="G2588" s="5">
        <v>6.4999999999999997E-3</v>
      </c>
      <c r="H2588" s="298">
        <v>3150.0099999999998</v>
      </c>
      <c r="I2588" s="10">
        <v>5878381.4699999997</v>
      </c>
      <c r="J2588" s="11">
        <f t="shared" si="1173"/>
        <v>6.4999999999999997E-3</v>
      </c>
      <c r="K2588" s="30">
        <f t="shared" si="1174"/>
        <v>3184.1232962499998</v>
      </c>
      <c r="L2588" s="29">
        <f t="shared" si="1175"/>
        <v>34.113296250000076</v>
      </c>
      <c r="M2588" s="10">
        <f t="shared" si="1176"/>
        <v>5878381.4699999997</v>
      </c>
      <c r="N2588" s="5">
        <f>VLOOKUP(CONCATENATE(A2588,"-6"),'Restated Depr'!$B$6:$G$7674,6,0)</f>
        <v>6.4999999999999997E-3</v>
      </c>
      <c r="O2588" s="29">
        <f t="shared" si="1177"/>
        <v>3184.1232962499998</v>
      </c>
      <c r="P2588" s="29">
        <f t="shared" si="1178"/>
        <v>0</v>
      </c>
      <c r="Q2588" t="s">
        <v>7819</v>
      </c>
    </row>
    <row r="2589" spans="1:18" hidden="1">
      <c r="A2589" t="s">
        <v>196</v>
      </c>
      <c r="B2589" t="s">
        <v>2971</v>
      </c>
      <c r="C2589" s="224" t="s">
        <v>7842</v>
      </c>
      <c r="D2589" s="221">
        <v>344.06</v>
      </c>
      <c r="E2589" s="324">
        <v>43220</v>
      </c>
      <c r="F2589" s="1">
        <v>5815403.0599999996</v>
      </c>
      <c r="G2589" s="5">
        <v>6.4999999999999997E-3</v>
      </c>
      <c r="H2589" s="298">
        <v>3150.0099999999998</v>
      </c>
      <c r="I2589" s="10">
        <v>5878381.4699999997</v>
      </c>
      <c r="J2589" s="11">
        <f t="shared" si="1173"/>
        <v>6.4999999999999997E-3</v>
      </c>
      <c r="K2589" s="30">
        <f t="shared" si="1174"/>
        <v>3184.1232962499998</v>
      </c>
      <c r="L2589" s="29">
        <f t="shared" si="1175"/>
        <v>34.113296250000076</v>
      </c>
      <c r="M2589" s="10">
        <f t="shared" si="1176"/>
        <v>5878381.4699999997</v>
      </c>
      <c r="N2589" s="5">
        <f>VLOOKUP(CONCATENATE(A2589,"-6"),'Restated Depr'!$B$6:$G$7674,6,0)</f>
        <v>6.4999999999999997E-3</v>
      </c>
      <c r="O2589" s="29">
        <f t="shared" si="1177"/>
        <v>3184.1232962499998</v>
      </c>
      <c r="P2589" s="29">
        <f t="shared" si="1178"/>
        <v>0</v>
      </c>
      <c r="Q2589" t="s">
        <v>7819</v>
      </c>
    </row>
    <row r="2590" spans="1:18" hidden="1">
      <c r="A2590" t="s">
        <v>196</v>
      </c>
      <c r="B2590" t="s">
        <v>2972</v>
      </c>
      <c r="C2590" s="224" t="s">
        <v>7842</v>
      </c>
      <c r="D2590" s="221">
        <v>344.06</v>
      </c>
      <c r="E2590" s="324">
        <v>43251</v>
      </c>
      <c r="F2590" s="1">
        <v>5846892.2699999996</v>
      </c>
      <c r="G2590" s="5">
        <v>6.4999999999999997E-3</v>
      </c>
      <c r="H2590" s="298">
        <v>3167.06</v>
      </c>
      <c r="I2590" s="10">
        <v>5878381.4699999997</v>
      </c>
      <c r="J2590" s="11">
        <f t="shared" si="1173"/>
        <v>6.4999999999999997E-3</v>
      </c>
      <c r="K2590" s="30">
        <f t="shared" si="1174"/>
        <v>3184.1232962499998</v>
      </c>
      <c r="L2590" s="29">
        <f t="shared" si="1175"/>
        <v>17.063296249999894</v>
      </c>
      <c r="M2590" s="10">
        <f t="shared" si="1176"/>
        <v>5878381.4699999997</v>
      </c>
      <c r="N2590" s="5">
        <f>VLOOKUP(CONCATENATE(A2590,"-6"),'Restated Depr'!$B$6:$G$7674,6,0)</f>
        <v>6.4999999999999997E-3</v>
      </c>
      <c r="O2590" s="29">
        <f t="shared" si="1177"/>
        <v>3184.1232962499998</v>
      </c>
      <c r="P2590" s="29">
        <f t="shared" si="1178"/>
        <v>0</v>
      </c>
      <c r="Q2590" t="s">
        <v>7819</v>
      </c>
    </row>
    <row r="2591" spans="1:18" hidden="1">
      <c r="A2591" t="s">
        <v>196</v>
      </c>
      <c r="B2591" t="s">
        <v>2973</v>
      </c>
      <c r="C2591" s="224" t="s">
        <v>7842</v>
      </c>
      <c r="D2591" s="221">
        <v>344.06</v>
      </c>
      <c r="E2591" s="324">
        <v>43281</v>
      </c>
      <c r="F2591" s="1">
        <v>5878381.4699999997</v>
      </c>
      <c r="G2591" s="5">
        <v>6.4999999999999997E-3</v>
      </c>
      <c r="H2591" s="298">
        <v>3184.1200000000003</v>
      </c>
      <c r="I2591" s="10">
        <v>5878381.4699999997</v>
      </c>
      <c r="J2591" s="11">
        <f t="shared" si="1173"/>
        <v>6.4999999999999997E-3</v>
      </c>
      <c r="K2591" s="30">
        <f t="shared" si="1174"/>
        <v>3184.1232962499998</v>
      </c>
      <c r="L2591" s="29">
        <f t="shared" si="1175"/>
        <v>3.2962499994937389E-3</v>
      </c>
      <c r="M2591" s="10">
        <f t="shared" si="1176"/>
        <v>5878381.4699999997</v>
      </c>
      <c r="N2591" s="5">
        <f>VLOOKUP(CONCATENATE(A2591,"-6"),'Restated Depr'!$B$6:$G$7674,6,0)</f>
        <v>6.4999999999999997E-3</v>
      </c>
      <c r="O2591" s="29">
        <f t="shared" si="1177"/>
        <v>3184.1232962499998</v>
      </c>
      <c r="P2591" s="29">
        <f t="shared" si="1178"/>
        <v>0</v>
      </c>
      <c r="Q2591" t="s">
        <v>7819</v>
      </c>
      <c r="R2591" s="5"/>
    </row>
    <row r="2592" spans="1:18" ht="15.75" hidden="1" thickBot="1">
      <c r="A2592" t="s">
        <v>196</v>
      </c>
      <c r="C2592" s="224" t="s">
        <v>642</v>
      </c>
      <c r="D2592" s="22"/>
      <c r="E2592" s="323" t="s">
        <v>606</v>
      </c>
      <c r="F2592" s="1"/>
      <c r="G2592" s="5"/>
      <c r="H2592" s="310">
        <f>SUM(H2580:H2591)</f>
        <v>212264.90000000002</v>
      </c>
      <c r="I2592" s="10"/>
      <c r="J2592" s="10"/>
      <c r="K2592" s="32">
        <f>SUM(K2580:K2591)</f>
        <v>214511.93714275002</v>
      </c>
      <c r="L2592" s="28">
        <f>SUM(L2580:L2591)</f>
        <v>2247.0371427499613</v>
      </c>
      <c r="M2592" s="10"/>
      <c r="N2592" s="5"/>
      <c r="O2592" s="28">
        <f>SUM(O2580:O2591)</f>
        <v>38209.479554999998</v>
      </c>
      <c r="P2592" s="28">
        <f>SUM(P2580:P2591)</f>
        <v>-176302.45758774996</v>
      </c>
    </row>
    <row r="2593" spans="1:18" hidden="1">
      <c r="A2593" t="s">
        <v>197</v>
      </c>
      <c r="B2593" t="s">
        <v>2974</v>
      </c>
      <c r="C2593" s="224" t="s">
        <v>7842</v>
      </c>
      <c r="D2593" s="221">
        <v>344.08</v>
      </c>
      <c r="E2593" s="324">
        <v>42947</v>
      </c>
      <c r="F2593" s="9">
        <v>10727825.529999999</v>
      </c>
      <c r="G2593" s="18">
        <v>4.24E-2</v>
      </c>
      <c r="H2593" s="299">
        <v>37904.980000000003</v>
      </c>
      <c r="I2593" s="15">
        <v>10718135.869999999</v>
      </c>
      <c r="J2593" s="11">
        <f t="shared" ref="J2593:J2604" si="1179">G2593</f>
        <v>4.24E-2</v>
      </c>
      <c r="K2593" s="31">
        <f t="shared" ref="K2593:K2604" si="1180">I2593*J2593/12</f>
        <v>37870.746740666662</v>
      </c>
      <c r="L2593" s="289">
        <f t="shared" ref="L2593:L2604" si="1181">K2593-H2593</f>
        <v>-34.233259333341266</v>
      </c>
      <c r="M2593" s="15">
        <f t="shared" ref="M2593:M2604" si="1182">I2593</f>
        <v>10718135.869999999</v>
      </c>
      <c r="N2593" s="5">
        <f>VLOOKUP(CONCATENATE(A2593,"-6"),'Restated Depr'!$B$6:$G$7674,6,0)</f>
        <v>4.8799999999999996E-2</v>
      </c>
      <c r="O2593" s="289">
        <f t="shared" ref="O2593:O2604" si="1183">M2593*N2593/12</f>
        <v>43587.085871333322</v>
      </c>
      <c r="P2593" s="289">
        <f t="shared" ref="P2593:P2604" si="1184">O2593-K2593</f>
        <v>5716.3391306666599</v>
      </c>
      <c r="Q2593" t="s">
        <v>7819</v>
      </c>
    </row>
    <row r="2594" spans="1:18" hidden="1">
      <c r="A2594" t="s">
        <v>197</v>
      </c>
      <c r="B2594" t="s">
        <v>2975</v>
      </c>
      <c r="C2594" s="224" t="s">
        <v>7842</v>
      </c>
      <c r="D2594" s="221">
        <v>344.08</v>
      </c>
      <c r="E2594" s="324">
        <v>42978</v>
      </c>
      <c r="F2594" s="1">
        <v>10727825.529999999</v>
      </c>
      <c r="G2594" s="18">
        <v>4.24E-2</v>
      </c>
      <c r="H2594" s="298">
        <v>37904.980000000003</v>
      </c>
      <c r="I2594" s="10">
        <v>10718135.869999999</v>
      </c>
      <c r="J2594" s="11">
        <f t="shared" si="1179"/>
        <v>4.24E-2</v>
      </c>
      <c r="K2594" s="30">
        <f t="shared" si="1180"/>
        <v>37870.746740666662</v>
      </c>
      <c r="L2594" s="29">
        <f t="shared" si="1181"/>
        <v>-34.233259333341266</v>
      </c>
      <c r="M2594" s="10">
        <f t="shared" si="1182"/>
        <v>10718135.869999999</v>
      </c>
      <c r="N2594" s="5">
        <f>VLOOKUP(CONCATENATE(A2594,"-6"),'Restated Depr'!$B$6:$G$7674,6,0)</f>
        <v>4.8799999999999996E-2</v>
      </c>
      <c r="O2594" s="29">
        <f t="shared" si="1183"/>
        <v>43587.085871333322</v>
      </c>
      <c r="P2594" s="29">
        <f t="shared" si="1184"/>
        <v>5716.3391306666599</v>
      </c>
      <c r="Q2594" t="s">
        <v>7819</v>
      </c>
    </row>
    <row r="2595" spans="1:18" hidden="1">
      <c r="A2595" t="s">
        <v>197</v>
      </c>
      <c r="B2595" t="s">
        <v>2976</v>
      </c>
      <c r="C2595" s="224" t="s">
        <v>7842</v>
      </c>
      <c r="D2595" s="221">
        <v>344.08</v>
      </c>
      <c r="E2595" s="324">
        <v>43008</v>
      </c>
      <c r="F2595" s="1">
        <v>10727825.529999999</v>
      </c>
      <c r="G2595" s="18">
        <v>4.24E-2</v>
      </c>
      <c r="H2595" s="298">
        <v>37904.980000000003</v>
      </c>
      <c r="I2595" s="10">
        <v>10718135.869999999</v>
      </c>
      <c r="J2595" s="11">
        <f t="shared" si="1179"/>
        <v>4.24E-2</v>
      </c>
      <c r="K2595" s="30">
        <f t="shared" si="1180"/>
        <v>37870.746740666662</v>
      </c>
      <c r="L2595" s="29">
        <f t="shared" si="1181"/>
        <v>-34.233259333341266</v>
      </c>
      <c r="M2595" s="10">
        <f t="shared" si="1182"/>
        <v>10718135.869999999</v>
      </c>
      <c r="N2595" s="5">
        <f>VLOOKUP(CONCATENATE(A2595,"-6"),'Restated Depr'!$B$6:$G$7674,6,0)</f>
        <v>4.8799999999999996E-2</v>
      </c>
      <c r="O2595" s="29">
        <f t="shared" si="1183"/>
        <v>43587.085871333322</v>
      </c>
      <c r="P2595" s="29">
        <f t="shared" si="1184"/>
        <v>5716.3391306666599</v>
      </c>
      <c r="Q2595" t="s">
        <v>7819</v>
      </c>
    </row>
    <row r="2596" spans="1:18" hidden="1">
      <c r="A2596" t="s">
        <v>197</v>
      </c>
      <c r="B2596" t="s">
        <v>2977</v>
      </c>
      <c r="C2596" s="224" t="s">
        <v>7842</v>
      </c>
      <c r="D2596" s="221">
        <v>344.08</v>
      </c>
      <c r="E2596" s="324">
        <v>43039</v>
      </c>
      <c r="F2596" s="1">
        <v>10727825.529999999</v>
      </c>
      <c r="G2596" s="18">
        <v>4.24E-2</v>
      </c>
      <c r="H2596" s="298">
        <v>37904.980000000003</v>
      </c>
      <c r="I2596" s="10">
        <v>10718135.869999999</v>
      </c>
      <c r="J2596" s="11">
        <f t="shared" si="1179"/>
        <v>4.24E-2</v>
      </c>
      <c r="K2596" s="30">
        <f t="shared" si="1180"/>
        <v>37870.746740666662</v>
      </c>
      <c r="L2596" s="29">
        <f t="shared" si="1181"/>
        <v>-34.233259333341266</v>
      </c>
      <c r="M2596" s="10">
        <f t="shared" si="1182"/>
        <v>10718135.869999999</v>
      </c>
      <c r="N2596" s="5">
        <f>VLOOKUP(CONCATENATE(A2596,"-6"),'Restated Depr'!$B$6:$G$7674,6,0)</f>
        <v>4.8799999999999996E-2</v>
      </c>
      <c r="O2596" s="29">
        <f t="shared" si="1183"/>
        <v>43587.085871333322</v>
      </c>
      <c r="P2596" s="29">
        <f t="shared" si="1184"/>
        <v>5716.3391306666599</v>
      </c>
      <c r="Q2596" t="s">
        <v>7819</v>
      </c>
    </row>
    <row r="2597" spans="1:18" hidden="1">
      <c r="A2597" t="s">
        <v>197</v>
      </c>
      <c r="B2597" t="s">
        <v>2978</v>
      </c>
      <c r="C2597" s="224" t="s">
        <v>7842</v>
      </c>
      <c r="D2597" s="221">
        <v>344.08</v>
      </c>
      <c r="E2597" s="324">
        <v>43069</v>
      </c>
      <c r="F2597" s="1">
        <v>10727825.529999999</v>
      </c>
      <c r="G2597" s="18">
        <v>4.24E-2</v>
      </c>
      <c r="H2597" s="298">
        <v>37904.980000000003</v>
      </c>
      <c r="I2597" s="10">
        <v>10718135.869999999</v>
      </c>
      <c r="J2597" s="11">
        <f t="shared" si="1179"/>
        <v>4.24E-2</v>
      </c>
      <c r="K2597" s="30">
        <f t="shared" si="1180"/>
        <v>37870.746740666662</v>
      </c>
      <c r="L2597" s="29">
        <f t="shared" si="1181"/>
        <v>-34.233259333341266</v>
      </c>
      <c r="M2597" s="10">
        <f t="shared" si="1182"/>
        <v>10718135.869999999</v>
      </c>
      <c r="N2597" s="5">
        <f>VLOOKUP(CONCATENATE(A2597,"-6"),'Restated Depr'!$B$6:$G$7674,6,0)</f>
        <v>4.8799999999999996E-2</v>
      </c>
      <c r="O2597" s="29">
        <f t="shared" si="1183"/>
        <v>43587.085871333322</v>
      </c>
      <c r="P2597" s="29">
        <f t="shared" si="1184"/>
        <v>5716.3391306666599</v>
      </c>
      <c r="Q2597" t="s">
        <v>7819</v>
      </c>
    </row>
    <row r="2598" spans="1:18" hidden="1">
      <c r="A2598" t="s">
        <v>197</v>
      </c>
      <c r="B2598" t="s">
        <v>2979</v>
      </c>
      <c r="C2598" s="224" t="s">
        <v>7842</v>
      </c>
      <c r="D2598" s="221">
        <v>344.08</v>
      </c>
      <c r="E2598" s="324">
        <v>43100</v>
      </c>
      <c r="F2598" s="1">
        <v>10727825.529999999</v>
      </c>
      <c r="G2598" s="18">
        <v>4.4999999999999998E-2</v>
      </c>
      <c r="H2598" s="298">
        <v>40229.350000000006</v>
      </c>
      <c r="I2598" s="10">
        <v>10718135.869999999</v>
      </c>
      <c r="J2598" s="11">
        <f t="shared" si="1179"/>
        <v>4.4999999999999998E-2</v>
      </c>
      <c r="K2598" s="30">
        <f t="shared" si="1180"/>
        <v>40193.009512499993</v>
      </c>
      <c r="L2598" s="29">
        <f t="shared" si="1181"/>
        <v>-36.340487500012387</v>
      </c>
      <c r="M2598" s="10">
        <f t="shared" si="1182"/>
        <v>10718135.869999999</v>
      </c>
      <c r="N2598" s="5">
        <f>VLOOKUP(CONCATENATE(A2598,"-6"),'Restated Depr'!$B$6:$G$7674,6,0)</f>
        <v>4.8799999999999996E-2</v>
      </c>
      <c r="O2598" s="29">
        <f t="shared" si="1183"/>
        <v>43587.085871333322</v>
      </c>
      <c r="P2598" s="29">
        <f t="shared" si="1184"/>
        <v>3394.0763588333284</v>
      </c>
      <c r="Q2598" t="s">
        <v>7819</v>
      </c>
    </row>
    <row r="2599" spans="1:18" hidden="1">
      <c r="A2599" t="s">
        <v>197</v>
      </c>
      <c r="B2599" t="s">
        <v>2980</v>
      </c>
      <c r="C2599" s="224" t="s">
        <v>7842</v>
      </c>
      <c r="D2599" s="221">
        <v>344.08</v>
      </c>
      <c r="E2599" s="324">
        <v>43131</v>
      </c>
      <c r="F2599" s="1">
        <v>10727825.529999999</v>
      </c>
      <c r="G2599" s="5">
        <v>4.8799999999999996E-2</v>
      </c>
      <c r="H2599" s="298">
        <v>43626.49</v>
      </c>
      <c r="I2599" s="10">
        <v>10718135.869999999</v>
      </c>
      <c r="J2599" s="11">
        <f t="shared" si="1179"/>
        <v>4.8799999999999996E-2</v>
      </c>
      <c r="K2599" s="30">
        <f t="shared" si="1180"/>
        <v>43587.085871333322</v>
      </c>
      <c r="L2599" s="29">
        <f t="shared" si="1181"/>
        <v>-39.404128666676115</v>
      </c>
      <c r="M2599" s="10">
        <f t="shared" si="1182"/>
        <v>10718135.869999999</v>
      </c>
      <c r="N2599" s="5">
        <f>VLOOKUP(CONCATENATE(A2599,"-6"),'Restated Depr'!$B$6:$G$7674,6,0)</f>
        <v>4.8799999999999996E-2</v>
      </c>
      <c r="O2599" s="29">
        <f t="shared" si="1183"/>
        <v>43587.085871333322</v>
      </c>
      <c r="P2599" s="29">
        <f t="shared" si="1184"/>
        <v>0</v>
      </c>
      <c r="Q2599" t="s">
        <v>7819</v>
      </c>
    </row>
    <row r="2600" spans="1:18" hidden="1">
      <c r="A2600" t="s">
        <v>197</v>
      </c>
      <c r="B2600" t="s">
        <v>2981</v>
      </c>
      <c r="C2600" s="224" t="s">
        <v>7842</v>
      </c>
      <c r="D2600" s="221">
        <v>344.08</v>
      </c>
      <c r="E2600" s="324">
        <v>43159</v>
      </c>
      <c r="F2600" s="1">
        <v>10727825.529999999</v>
      </c>
      <c r="G2600" s="5">
        <v>4.8799999999999996E-2</v>
      </c>
      <c r="H2600" s="298">
        <v>43626.49</v>
      </c>
      <c r="I2600" s="10">
        <v>10718135.869999999</v>
      </c>
      <c r="J2600" s="11">
        <f t="shared" si="1179"/>
        <v>4.8799999999999996E-2</v>
      </c>
      <c r="K2600" s="30">
        <f t="shared" si="1180"/>
        <v>43587.085871333322</v>
      </c>
      <c r="L2600" s="29">
        <f t="shared" si="1181"/>
        <v>-39.404128666676115</v>
      </c>
      <c r="M2600" s="10">
        <f t="shared" si="1182"/>
        <v>10718135.869999999</v>
      </c>
      <c r="N2600" s="5">
        <f>VLOOKUP(CONCATENATE(A2600,"-6"),'Restated Depr'!$B$6:$G$7674,6,0)</f>
        <v>4.8799999999999996E-2</v>
      </c>
      <c r="O2600" s="29">
        <f t="shared" si="1183"/>
        <v>43587.085871333322</v>
      </c>
      <c r="P2600" s="29">
        <f t="shared" si="1184"/>
        <v>0</v>
      </c>
      <c r="Q2600" t="s">
        <v>7819</v>
      </c>
    </row>
    <row r="2601" spans="1:18" hidden="1">
      <c r="A2601" t="s">
        <v>197</v>
      </c>
      <c r="B2601" t="s">
        <v>2982</v>
      </c>
      <c r="C2601" s="224" t="s">
        <v>7842</v>
      </c>
      <c r="D2601" s="221">
        <v>344.08</v>
      </c>
      <c r="E2601" s="324">
        <v>43190</v>
      </c>
      <c r="F2601" s="1">
        <v>10727825.529999999</v>
      </c>
      <c r="G2601" s="5">
        <v>4.8799999999999996E-2</v>
      </c>
      <c r="H2601" s="298">
        <v>43626.49</v>
      </c>
      <c r="I2601" s="10">
        <v>10718135.869999999</v>
      </c>
      <c r="J2601" s="11">
        <f t="shared" si="1179"/>
        <v>4.8799999999999996E-2</v>
      </c>
      <c r="K2601" s="30">
        <f t="shared" si="1180"/>
        <v>43587.085871333322</v>
      </c>
      <c r="L2601" s="29">
        <f t="shared" si="1181"/>
        <v>-39.404128666676115</v>
      </c>
      <c r="M2601" s="10">
        <f t="shared" si="1182"/>
        <v>10718135.869999999</v>
      </c>
      <c r="N2601" s="5">
        <f>VLOOKUP(CONCATENATE(A2601,"-6"),'Restated Depr'!$B$6:$G$7674,6,0)</f>
        <v>4.8799999999999996E-2</v>
      </c>
      <c r="O2601" s="29">
        <f t="shared" si="1183"/>
        <v>43587.085871333322</v>
      </c>
      <c r="P2601" s="29">
        <f t="shared" si="1184"/>
        <v>0</v>
      </c>
      <c r="Q2601" t="s">
        <v>7819</v>
      </c>
    </row>
    <row r="2602" spans="1:18" hidden="1">
      <c r="A2602" t="s">
        <v>197</v>
      </c>
      <c r="B2602" t="s">
        <v>2983</v>
      </c>
      <c r="C2602" s="224" t="s">
        <v>7842</v>
      </c>
      <c r="D2602" s="221">
        <v>344.08</v>
      </c>
      <c r="E2602" s="324">
        <v>43220</v>
      </c>
      <c r="F2602" s="1">
        <v>10727825.529999999</v>
      </c>
      <c r="G2602" s="5">
        <v>4.8799999999999996E-2</v>
      </c>
      <c r="H2602" s="298">
        <v>43626.49</v>
      </c>
      <c r="I2602" s="10">
        <v>10718135.869999999</v>
      </c>
      <c r="J2602" s="11">
        <f t="shared" si="1179"/>
        <v>4.8799999999999996E-2</v>
      </c>
      <c r="K2602" s="30">
        <f t="shared" si="1180"/>
        <v>43587.085871333322</v>
      </c>
      <c r="L2602" s="29">
        <f t="shared" si="1181"/>
        <v>-39.404128666676115</v>
      </c>
      <c r="M2602" s="10">
        <f t="shared" si="1182"/>
        <v>10718135.869999999</v>
      </c>
      <c r="N2602" s="5">
        <f>VLOOKUP(CONCATENATE(A2602,"-6"),'Restated Depr'!$B$6:$G$7674,6,0)</f>
        <v>4.8799999999999996E-2</v>
      </c>
      <c r="O2602" s="29">
        <f t="shared" si="1183"/>
        <v>43587.085871333322</v>
      </c>
      <c r="P2602" s="29">
        <f t="shared" si="1184"/>
        <v>0</v>
      </c>
      <c r="Q2602" t="s">
        <v>7819</v>
      </c>
    </row>
    <row r="2603" spans="1:18" hidden="1">
      <c r="A2603" t="s">
        <v>197</v>
      </c>
      <c r="B2603" t="s">
        <v>2984</v>
      </c>
      <c r="C2603" s="224" t="s">
        <v>7842</v>
      </c>
      <c r="D2603" s="221">
        <v>344.08</v>
      </c>
      <c r="E2603" s="324">
        <v>43251</v>
      </c>
      <c r="F2603" s="1">
        <v>10722980.699999999</v>
      </c>
      <c r="G2603" s="5">
        <v>4.8799999999999996E-2</v>
      </c>
      <c r="H2603" s="298">
        <v>43606.79</v>
      </c>
      <c r="I2603" s="10">
        <v>10718135.869999999</v>
      </c>
      <c r="J2603" s="11">
        <f t="shared" si="1179"/>
        <v>4.8799999999999996E-2</v>
      </c>
      <c r="K2603" s="30">
        <f t="shared" si="1180"/>
        <v>43587.085871333322</v>
      </c>
      <c r="L2603" s="29">
        <f t="shared" si="1181"/>
        <v>-19.704128666679026</v>
      </c>
      <c r="M2603" s="10">
        <f t="shared" si="1182"/>
        <v>10718135.869999999</v>
      </c>
      <c r="N2603" s="5">
        <f>VLOOKUP(CONCATENATE(A2603,"-6"),'Restated Depr'!$B$6:$G$7674,6,0)</f>
        <v>4.8799999999999996E-2</v>
      </c>
      <c r="O2603" s="29">
        <f t="shared" si="1183"/>
        <v>43587.085871333322</v>
      </c>
      <c r="P2603" s="29">
        <f t="shared" si="1184"/>
        <v>0</v>
      </c>
      <c r="Q2603" t="s">
        <v>7819</v>
      </c>
    </row>
    <row r="2604" spans="1:18" hidden="1">
      <c r="A2604" t="s">
        <v>197</v>
      </c>
      <c r="B2604" t="s">
        <v>2985</v>
      </c>
      <c r="C2604" s="224" t="s">
        <v>7842</v>
      </c>
      <c r="D2604" s="221">
        <v>344.08</v>
      </c>
      <c r="E2604" s="324">
        <v>43281</v>
      </c>
      <c r="F2604" s="1">
        <v>10718135.869999999</v>
      </c>
      <c r="G2604" s="5">
        <v>4.8799999999999996E-2</v>
      </c>
      <c r="H2604" s="298">
        <v>43587.09</v>
      </c>
      <c r="I2604" s="10">
        <v>10718135.869999999</v>
      </c>
      <c r="J2604" s="11">
        <f t="shared" si="1179"/>
        <v>4.8799999999999996E-2</v>
      </c>
      <c r="K2604" s="30">
        <f t="shared" si="1180"/>
        <v>43587.085871333322</v>
      </c>
      <c r="L2604" s="29">
        <f t="shared" si="1181"/>
        <v>-4.1286666746600531E-3</v>
      </c>
      <c r="M2604" s="10">
        <f t="shared" si="1182"/>
        <v>10718135.869999999</v>
      </c>
      <c r="N2604" s="5">
        <f>VLOOKUP(CONCATENATE(A2604,"-6"),'Restated Depr'!$B$6:$G$7674,6,0)</f>
        <v>4.8799999999999996E-2</v>
      </c>
      <c r="O2604" s="29">
        <f t="shared" si="1183"/>
        <v>43587.085871333322</v>
      </c>
      <c r="P2604" s="29">
        <f t="shared" si="1184"/>
        <v>0</v>
      </c>
      <c r="Q2604" t="s">
        <v>7819</v>
      </c>
      <c r="R2604" s="5"/>
    </row>
    <row r="2605" spans="1:18" ht="15.75" hidden="1" thickBot="1">
      <c r="A2605" t="s">
        <v>197</v>
      </c>
      <c r="C2605" s="224" t="s">
        <v>642</v>
      </c>
      <c r="D2605" s="22"/>
      <c r="E2605" s="323" t="s">
        <v>606</v>
      </c>
      <c r="F2605" s="1"/>
      <c r="G2605" s="5"/>
      <c r="H2605" s="310">
        <f>SUM(H2593:H2604)</f>
        <v>491454.08999999997</v>
      </c>
      <c r="I2605" s="10"/>
      <c r="J2605" s="10"/>
      <c r="K2605" s="32">
        <f>SUM(K2593:K2604)</f>
        <v>491069.25844383321</v>
      </c>
      <c r="L2605" s="28">
        <f>SUM(L2593:L2604)</f>
        <v>-384.83155616677686</v>
      </c>
      <c r="M2605" s="10"/>
      <c r="N2605" s="5"/>
      <c r="O2605" s="28">
        <f>SUM(O2593:O2604)</f>
        <v>523045.03045599983</v>
      </c>
      <c r="P2605" s="28">
        <f>SUM(P2593:P2604)</f>
        <v>31975.772012166628</v>
      </c>
    </row>
    <row r="2606" spans="1:18" hidden="1">
      <c r="A2606" s="17" t="s">
        <v>198</v>
      </c>
      <c r="B2606" s="17" t="s">
        <v>2986</v>
      </c>
      <c r="C2606" s="227" t="s">
        <v>7842</v>
      </c>
      <c r="D2606" s="222">
        <v>344.08</v>
      </c>
      <c r="E2606" s="329">
        <v>42947</v>
      </c>
      <c r="F2606" s="48">
        <v>142956310.74000001</v>
      </c>
      <c r="G2606" s="18">
        <v>4.24E-2</v>
      </c>
      <c r="H2606" s="299">
        <v>402722</v>
      </c>
      <c r="I2606" s="288">
        <v>142694411.37</v>
      </c>
      <c r="J2606" s="212">
        <f t="shared" ref="J2606:J2617" si="1185">G2606</f>
        <v>4.24E-2</v>
      </c>
      <c r="K2606" s="292">
        <f t="shared" ref="K2606:K2617" si="1186">I2606*J2606/12</f>
        <v>504186.92017400003</v>
      </c>
      <c r="L2606" s="293">
        <f t="shared" ref="L2606:L2617" si="1187">K2606-H2606</f>
        <v>101464.92017400003</v>
      </c>
      <c r="M2606" s="288">
        <f t="shared" ref="M2606:M2617" si="1188">I2606</f>
        <v>142694411.37</v>
      </c>
      <c r="N2606" s="18">
        <f>VLOOKUP(CONCATENATE(A2606,"-6"),'Restated Depr'!$B$6:$G$7674,6,0)</f>
        <v>4.8799999999999996E-2</v>
      </c>
      <c r="O2606" s="293">
        <f t="shared" ref="O2606:O2617" si="1189">M2606*N2606/12</f>
        <v>580290.60623799998</v>
      </c>
      <c r="P2606" s="293">
        <f t="shared" ref="P2606:P2617" si="1190">O2606-K2606</f>
        <v>76103.68606399995</v>
      </c>
      <c r="Q2606" t="s">
        <v>7819</v>
      </c>
    </row>
    <row r="2607" spans="1:18" hidden="1">
      <c r="A2607" s="17" t="s">
        <v>198</v>
      </c>
      <c r="B2607" s="17" t="s">
        <v>2987</v>
      </c>
      <c r="C2607" s="227" t="s">
        <v>7842</v>
      </c>
      <c r="D2607" s="222">
        <v>344.08</v>
      </c>
      <c r="E2607" s="329">
        <v>42978</v>
      </c>
      <c r="F2607" s="35">
        <v>142900442.18000001</v>
      </c>
      <c r="G2607" s="18">
        <v>4.24E-2</v>
      </c>
      <c r="H2607" s="298">
        <v>402420</v>
      </c>
      <c r="I2607" s="51">
        <v>142694411.37</v>
      </c>
      <c r="J2607" s="212">
        <f t="shared" si="1185"/>
        <v>4.24E-2</v>
      </c>
      <c r="K2607" s="213">
        <f t="shared" si="1186"/>
        <v>504186.92017400003</v>
      </c>
      <c r="L2607" s="214">
        <f t="shared" si="1187"/>
        <v>101766.92017400003</v>
      </c>
      <c r="M2607" s="51">
        <f t="shared" si="1188"/>
        <v>142694411.37</v>
      </c>
      <c r="N2607" s="18">
        <f>VLOOKUP(CONCATENATE(A2607,"-6"),'Restated Depr'!$B$6:$G$7674,6,0)</f>
        <v>4.8799999999999996E-2</v>
      </c>
      <c r="O2607" s="214">
        <f t="shared" si="1189"/>
        <v>580290.60623799998</v>
      </c>
      <c r="P2607" s="214">
        <f t="shared" si="1190"/>
        <v>76103.68606399995</v>
      </c>
      <c r="Q2607" t="s">
        <v>7819</v>
      </c>
    </row>
    <row r="2608" spans="1:18" hidden="1">
      <c r="A2608" s="17" t="s">
        <v>198</v>
      </c>
      <c r="B2608" s="17" t="s">
        <v>2988</v>
      </c>
      <c r="C2608" s="227" t="s">
        <v>7842</v>
      </c>
      <c r="D2608" s="222">
        <v>344.08</v>
      </c>
      <c r="E2608" s="329">
        <v>43008</v>
      </c>
      <c r="F2608" s="35">
        <v>143246883.90000001</v>
      </c>
      <c r="G2608" s="18">
        <v>4.24E-2</v>
      </c>
      <c r="H2608" s="298">
        <v>403540</v>
      </c>
      <c r="I2608" s="51">
        <v>142694411.37</v>
      </c>
      <c r="J2608" s="212">
        <f t="shared" si="1185"/>
        <v>4.24E-2</v>
      </c>
      <c r="K2608" s="213">
        <f t="shared" si="1186"/>
        <v>504186.92017400003</v>
      </c>
      <c r="L2608" s="214">
        <f t="shared" si="1187"/>
        <v>100646.92017400003</v>
      </c>
      <c r="M2608" s="51">
        <f t="shared" si="1188"/>
        <v>142694411.37</v>
      </c>
      <c r="N2608" s="18">
        <f>VLOOKUP(CONCATENATE(A2608,"-6"),'Restated Depr'!$B$6:$G$7674,6,0)</f>
        <v>4.8799999999999996E-2</v>
      </c>
      <c r="O2608" s="214">
        <f t="shared" si="1189"/>
        <v>580290.60623799998</v>
      </c>
      <c r="P2608" s="214">
        <f t="shared" si="1190"/>
        <v>76103.68606399995</v>
      </c>
      <c r="Q2608" t="s">
        <v>7819</v>
      </c>
    </row>
    <row r="2609" spans="1:18" hidden="1">
      <c r="A2609" s="17" t="s">
        <v>198</v>
      </c>
      <c r="B2609" s="17" t="s">
        <v>2989</v>
      </c>
      <c r="C2609" s="227" t="s">
        <v>7842</v>
      </c>
      <c r="D2609" s="222">
        <v>344.08</v>
      </c>
      <c r="E2609" s="329">
        <v>43039</v>
      </c>
      <c r="F2609" s="35">
        <v>143383229.84999999</v>
      </c>
      <c r="G2609" s="18">
        <v>4.24E-2</v>
      </c>
      <c r="H2609" s="298">
        <v>403918</v>
      </c>
      <c r="I2609" s="51">
        <v>142694411.37</v>
      </c>
      <c r="J2609" s="212">
        <f t="shared" si="1185"/>
        <v>4.24E-2</v>
      </c>
      <c r="K2609" s="213">
        <f t="shared" si="1186"/>
        <v>504186.92017400003</v>
      </c>
      <c r="L2609" s="214">
        <f t="shared" si="1187"/>
        <v>100268.92017400003</v>
      </c>
      <c r="M2609" s="51">
        <f t="shared" si="1188"/>
        <v>142694411.37</v>
      </c>
      <c r="N2609" s="18">
        <f>VLOOKUP(CONCATENATE(A2609,"-6"),'Restated Depr'!$B$6:$G$7674,6,0)</f>
        <v>4.8799999999999996E-2</v>
      </c>
      <c r="O2609" s="214">
        <f t="shared" si="1189"/>
        <v>580290.60623799998</v>
      </c>
      <c r="P2609" s="214">
        <f t="shared" si="1190"/>
        <v>76103.68606399995</v>
      </c>
      <c r="Q2609" t="s">
        <v>7819</v>
      </c>
    </row>
    <row r="2610" spans="1:18" hidden="1">
      <c r="A2610" s="17" t="s">
        <v>198</v>
      </c>
      <c r="B2610" s="17" t="s">
        <v>2990</v>
      </c>
      <c r="C2610" s="227" t="s">
        <v>7842</v>
      </c>
      <c r="D2610" s="222">
        <v>344.08</v>
      </c>
      <c r="E2610" s="329">
        <v>43069</v>
      </c>
      <c r="F2610" s="35">
        <v>142998624.59</v>
      </c>
      <c r="G2610" s="18">
        <v>4.24E-2</v>
      </c>
      <c r="H2610" s="298">
        <v>402454</v>
      </c>
      <c r="I2610" s="51">
        <v>142694411.37</v>
      </c>
      <c r="J2610" s="212">
        <f t="shared" si="1185"/>
        <v>4.24E-2</v>
      </c>
      <c r="K2610" s="213">
        <f t="shared" si="1186"/>
        <v>504186.92017400003</v>
      </c>
      <c r="L2610" s="214">
        <f t="shared" si="1187"/>
        <v>101732.92017400003</v>
      </c>
      <c r="M2610" s="51">
        <f t="shared" si="1188"/>
        <v>142694411.37</v>
      </c>
      <c r="N2610" s="18">
        <f>VLOOKUP(CONCATENATE(A2610,"-6"),'Restated Depr'!$B$6:$G$7674,6,0)</f>
        <v>4.8799999999999996E-2</v>
      </c>
      <c r="O2610" s="214">
        <f t="shared" si="1189"/>
        <v>580290.60623799998</v>
      </c>
      <c r="P2610" s="214">
        <f t="shared" si="1190"/>
        <v>76103.68606399995</v>
      </c>
      <c r="Q2610" t="s">
        <v>7819</v>
      </c>
    </row>
    <row r="2611" spans="1:18" hidden="1">
      <c r="A2611" s="17" t="s">
        <v>198</v>
      </c>
      <c r="B2611" s="17" t="s">
        <v>2991</v>
      </c>
      <c r="C2611" s="227" t="s">
        <v>7842</v>
      </c>
      <c r="D2611" s="222">
        <v>344.08</v>
      </c>
      <c r="E2611" s="329">
        <v>43100</v>
      </c>
      <c r="F2611" s="35">
        <v>142992224.81999999</v>
      </c>
      <c r="G2611" s="18">
        <v>4.4999999999999998E-2</v>
      </c>
      <c r="H2611" s="298">
        <v>428983</v>
      </c>
      <c r="I2611" s="51">
        <v>142694411.37</v>
      </c>
      <c r="J2611" s="212">
        <f t="shared" si="1185"/>
        <v>4.4999999999999998E-2</v>
      </c>
      <c r="K2611" s="213">
        <f t="shared" si="1186"/>
        <v>535104.04263749998</v>
      </c>
      <c r="L2611" s="214">
        <f t="shared" si="1187"/>
        <v>106121.04263749998</v>
      </c>
      <c r="M2611" s="51">
        <f t="shared" si="1188"/>
        <v>142694411.37</v>
      </c>
      <c r="N2611" s="18">
        <f>VLOOKUP(CONCATENATE(A2611,"-6"),'Restated Depr'!$B$6:$G$7674,6,0)</f>
        <v>4.8799999999999996E-2</v>
      </c>
      <c r="O2611" s="214">
        <f t="shared" si="1189"/>
        <v>580290.60623799998</v>
      </c>
      <c r="P2611" s="214">
        <f t="shared" si="1190"/>
        <v>45186.563600499998</v>
      </c>
      <c r="Q2611" t="s">
        <v>7819</v>
      </c>
    </row>
    <row r="2612" spans="1:18" hidden="1">
      <c r="A2612" s="17" t="s">
        <v>198</v>
      </c>
      <c r="B2612" s="17" t="s">
        <v>2992</v>
      </c>
      <c r="C2612" s="227" t="s">
        <v>7842</v>
      </c>
      <c r="D2612" s="222">
        <v>344.08</v>
      </c>
      <c r="E2612" s="329">
        <v>43131</v>
      </c>
      <c r="F2612" s="35">
        <v>142923808.83000001</v>
      </c>
      <c r="G2612" s="18">
        <v>4.8799999999999996E-2</v>
      </c>
      <c r="H2612" s="298">
        <v>468609</v>
      </c>
      <c r="I2612" s="51">
        <v>142694411.37</v>
      </c>
      <c r="J2612" s="212">
        <f t="shared" si="1185"/>
        <v>4.8799999999999996E-2</v>
      </c>
      <c r="K2612" s="213">
        <f t="shared" si="1186"/>
        <v>580290.60623799998</v>
      </c>
      <c r="L2612" s="214">
        <f t="shared" si="1187"/>
        <v>111681.60623799998</v>
      </c>
      <c r="M2612" s="51">
        <f t="shared" si="1188"/>
        <v>142694411.37</v>
      </c>
      <c r="N2612" s="18">
        <f>VLOOKUP(CONCATENATE(A2612,"-6"),'Restated Depr'!$B$6:$G$7674,6,0)</f>
        <v>4.8799999999999996E-2</v>
      </c>
      <c r="O2612" s="214">
        <f t="shared" si="1189"/>
        <v>580290.60623799998</v>
      </c>
      <c r="P2612" s="214">
        <f t="shared" si="1190"/>
        <v>0</v>
      </c>
      <c r="Q2612" t="s">
        <v>7819</v>
      </c>
    </row>
    <row r="2613" spans="1:18" hidden="1">
      <c r="A2613" s="17" t="s">
        <v>198</v>
      </c>
      <c r="B2613" s="17" t="s">
        <v>2993</v>
      </c>
      <c r="C2613" s="227" t="s">
        <v>7842</v>
      </c>
      <c r="D2613" s="222">
        <v>344.08</v>
      </c>
      <c r="E2613" s="329">
        <v>43159</v>
      </c>
      <c r="F2613" s="35">
        <v>142855392.83000001</v>
      </c>
      <c r="G2613" s="18">
        <v>4.8799999999999996E-2</v>
      </c>
      <c r="H2613" s="298">
        <v>469042</v>
      </c>
      <c r="I2613" s="51">
        <v>142694411.37</v>
      </c>
      <c r="J2613" s="212">
        <f t="shared" si="1185"/>
        <v>4.8799999999999996E-2</v>
      </c>
      <c r="K2613" s="213">
        <f t="shared" si="1186"/>
        <v>580290.60623799998</v>
      </c>
      <c r="L2613" s="214">
        <f t="shared" si="1187"/>
        <v>111248.60623799998</v>
      </c>
      <c r="M2613" s="51">
        <f t="shared" si="1188"/>
        <v>142694411.37</v>
      </c>
      <c r="N2613" s="18">
        <f>VLOOKUP(CONCATENATE(A2613,"-6"),'Restated Depr'!$B$6:$G$7674,6,0)</f>
        <v>4.8799999999999996E-2</v>
      </c>
      <c r="O2613" s="214">
        <f t="shared" si="1189"/>
        <v>580290.60623799998</v>
      </c>
      <c r="P2613" s="214">
        <f t="shared" si="1190"/>
        <v>0</v>
      </c>
      <c r="Q2613" t="s">
        <v>7819</v>
      </c>
    </row>
    <row r="2614" spans="1:18" hidden="1">
      <c r="A2614" s="17" t="s">
        <v>198</v>
      </c>
      <c r="B2614" s="17" t="s">
        <v>2994</v>
      </c>
      <c r="C2614" s="227" t="s">
        <v>7842</v>
      </c>
      <c r="D2614" s="222">
        <v>344.08</v>
      </c>
      <c r="E2614" s="329">
        <v>43190</v>
      </c>
      <c r="F2614" s="35">
        <v>142735981.65000001</v>
      </c>
      <c r="G2614" s="18">
        <v>4.8799999999999996E-2</v>
      </c>
      <c r="H2614" s="298">
        <v>468896</v>
      </c>
      <c r="I2614" s="51">
        <v>142694411.37</v>
      </c>
      <c r="J2614" s="212">
        <f t="shared" si="1185"/>
        <v>4.8799999999999996E-2</v>
      </c>
      <c r="K2614" s="213">
        <f t="shared" si="1186"/>
        <v>580290.60623799998</v>
      </c>
      <c r="L2614" s="214">
        <f t="shared" si="1187"/>
        <v>111394.60623799998</v>
      </c>
      <c r="M2614" s="51">
        <f t="shared" si="1188"/>
        <v>142694411.37</v>
      </c>
      <c r="N2614" s="18">
        <f>VLOOKUP(CONCATENATE(A2614,"-6"),'Restated Depr'!$B$6:$G$7674,6,0)</f>
        <v>4.8799999999999996E-2</v>
      </c>
      <c r="O2614" s="214">
        <f t="shared" si="1189"/>
        <v>580290.60623799998</v>
      </c>
      <c r="P2614" s="214">
        <f t="shared" si="1190"/>
        <v>0</v>
      </c>
      <c r="Q2614" t="s">
        <v>7819</v>
      </c>
    </row>
    <row r="2615" spans="1:18" hidden="1">
      <c r="A2615" s="17" t="s">
        <v>198</v>
      </c>
      <c r="B2615" s="17" t="s">
        <v>2995</v>
      </c>
      <c r="C2615" s="227" t="s">
        <v>7842</v>
      </c>
      <c r="D2615" s="222">
        <v>344.08</v>
      </c>
      <c r="E2615" s="329">
        <v>43220</v>
      </c>
      <c r="F2615" s="35">
        <v>142737729.71000001</v>
      </c>
      <c r="G2615" s="18">
        <v>4.8799999999999996E-2</v>
      </c>
      <c r="H2615" s="298">
        <v>468793</v>
      </c>
      <c r="I2615" s="51">
        <v>142694411.37</v>
      </c>
      <c r="J2615" s="212">
        <f t="shared" si="1185"/>
        <v>4.8799999999999996E-2</v>
      </c>
      <c r="K2615" s="213">
        <f t="shared" si="1186"/>
        <v>580290.60623799998</v>
      </c>
      <c r="L2615" s="214">
        <f t="shared" si="1187"/>
        <v>111497.60623799998</v>
      </c>
      <c r="M2615" s="51">
        <f t="shared" si="1188"/>
        <v>142694411.37</v>
      </c>
      <c r="N2615" s="18">
        <f>VLOOKUP(CONCATENATE(A2615,"-6"),'Restated Depr'!$B$6:$G$7674,6,0)</f>
        <v>4.8799999999999996E-2</v>
      </c>
      <c r="O2615" s="214">
        <f t="shared" si="1189"/>
        <v>580290.60623799998</v>
      </c>
      <c r="P2615" s="214">
        <f t="shared" si="1190"/>
        <v>0</v>
      </c>
      <c r="Q2615" t="s">
        <v>7819</v>
      </c>
    </row>
    <row r="2616" spans="1:18" hidden="1">
      <c r="A2616" s="17" t="s">
        <v>198</v>
      </c>
      <c r="B2616" s="17" t="s">
        <v>2996</v>
      </c>
      <c r="C2616" s="227" t="s">
        <v>7842</v>
      </c>
      <c r="D2616" s="222">
        <v>344.08</v>
      </c>
      <c r="E2616" s="329">
        <v>43251</v>
      </c>
      <c r="F2616" s="35">
        <v>142793596.33000001</v>
      </c>
      <c r="G2616" s="18">
        <v>4.8799999999999996E-2</v>
      </c>
      <c r="H2616" s="298">
        <v>468909</v>
      </c>
      <c r="I2616" s="51">
        <v>142694411.37</v>
      </c>
      <c r="J2616" s="212">
        <f t="shared" si="1185"/>
        <v>4.8799999999999996E-2</v>
      </c>
      <c r="K2616" s="213">
        <f t="shared" si="1186"/>
        <v>580290.60623799998</v>
      </c>
      <c r="L2616" s="214">
        <f t="shared" si="1187"/>
        <v>111381.60623799998</v>
      </c>
      <c r="M2616" s="51">
        <f t="shared" si="1188"/>
        <v>142694411.37</v>
      </c>
      <c r="N2616" s="18">
        <f>VLOOKUP(CONCATENATE(A2616,"-6"),'Restated Depr'!$B$6:$G$7674,6,0)</f>
        <v>4.8799999999999996E-2</v>
      </c>
      <c r="O2616" s="214">
        <f t="shared" si="1189"/>
        <v>580290.60623799998</v>
      </c>
      <c r="P2616" s="214">
        <f t="shared" si="1190"/>
        <v>0</v>
      </c>
      <c r="Q2616" t="s">
        <v>7819</v>
      </c>
    </row>
    <row r="2617" spans="1:18" hidden="1">
      <c r="A2617" s="17" t="s">
        <v>198</v>
      </c>
      <c r="B2617" s="17" t="s">
        <v>2997</v>
      </c>
      <c r="C2617" s="227" t="s">
        <v>7842</v>
      </c>
      <c r="D2617" s="222">
        <v>344.08</v>
      </c>
      <c r="E2617" s="329">
        <v>43281</v>
      </c>
      <c r="F2617" s="35">
        <v>142694411.37</v>
      </c>
      <c r="G2617" s="18">
        <v>4.8799999999999996E-2</v>
      </c>
      <c r="H2617" s="298">
        <v>468395</v>
      </c>
      <c r="I2617" s="51">
        <v>142694411.37</v>
      </c>
      <c r="J2617" s="212">
        <f t="shared" si="1185"/>
        <v>4.8799999999999996E-2</v>
      </c>
      <c r="K2617" s="213">
        <f t="shared" si="1186"/>
        <v>580290.60623799998</v>
      </c>
      <c r="L2617" s="214">
        <f t="shared" si="1187"/>
        <v>111895.60623799998</v>
      </c>
      <c r="M2617" s="51">
        <f t="shared" si="1188"/>
        <v>142694411.37</v>
      </c>
      <c r="N2617" s="18">
        <f>VLOOKUP(CONCATENATE(A2617,"-6"),'Restated Depr'!$B$6:$G$7674,6,0)</f>
        <v>4.8799999999999996E-2</v>
      </c>
      <c r="O2617" s="214">
        <f t="shared" si="1189"/>
        <v>580290.60623799998</v>
      </c>
      <c r="P2617" s="214">
        <f t="shared" si="1190"/>
        <v>0</v>
      </c>
      <c r="Q2617" t="s">
        <v>7819</v>
      </c>
      <c r="R2617" s="5"/>
    </row>
    <row r="2618" spans="1:18" ht="15.75" hidden="1" thickBot="1">
      <c r="A2618" t="s">
        <v>198</v>
      </c>
      <c r="C2618" s="224" t="s">
        <v>642</v>
      </c>
      <c r="D2618" s="22"/>
      <c r="E2618" s="323" t="s">
        <v>606</v>
      </c>
      <c r="F2618" s="1"/>
      <c r="G2618" s="5"/>
      <c r="H2618" s="310">
        <f>SUM(H2606:H2617)</f>
        <v>5256681</v>
      </c>
      <c r="I2618" s="10"/>
      <c r="J2618" s="10"/>
      <c r="K2618" s="32">
        <f>SUM(K2606:K2617)</f>
        <v>6537782.2809355007</v>
      </c>
      <c r="L2618" s="28">
        <f>SUM(L2606:L2617)</f>
        <v>1281101.2809355003</v>
      </c>
      <c r="M2618" s="10"/>
      <c r="N2618" s="5"/>
      <c r="O2618" s="28">
        <f>SUM(O2606:O2617)</f>
        <v>6963487.2748560002</v>
      </c>
      <c r="P2618" s="28">
        <f>SUM(P2606:P2617)</f>
        <v>425704.99392049975</v>
      </c>
    </row>
    <row r="2619" spans="1:18" hidden="1">
      <c r="A2619" s="17" t="s">
        <v>199</v>
      </c>
      <c r="B2619" s="17" t="s">
        <v>2998</v>
      </c>
      <c r="C2619" s="227" t="s">
        <v>7842</v>
      </c>
      <c r="D2619" s="222">
        <v>344.07</v>
      </c>
      <c r="E2619" s="329">
        <v>42947</v>
      </c>
      <c r="F2619" s="48">
        <v>583597198.17999995</v>
      </c>
      <c r="G2619" s="18">
        <v>4.24E-2</v>
      </c>
      <c r="H2619" s="299">
        <v>1928462</v>
      </c>
      <c r="I2619" s="288">
        <v>583323195.09000003</v>
      </c>
      <c r="J2619" s="212">
        <f t="shared" ref="J2619:J2630" si="1191">G2619</f>
        <v>4.24E-2</v>
      </c>
      <c r="K2619" s="292">
        <f t="shared" ref="K2619:K2630" si="1192">I2619*J2619/12</f>
        <v>2061075.2893180002</v>
      </c>
      <c r="L2619" s="293">
        <f t="shared" ref="L2619:L2630" si="1193">K2619-H2619</f>
        <v>132613.2893180002</v>
      </c>
      <c r="M2619" s="288">
        <f t="shared" ref="M2619:M2630" si="1194">I2619</f>
        <v>583323195.09000003</v>
      </c>
      <c r="N2619" s="18">
        <f>VLOOKUP(CONCATENATE(A2619,"-6"),'Restated Depr'!$B$6:$G$7674,6,0)</f>
        <v>4.3299999999999998E-2</v>
      </c>
      <c r="O2619" s="293">
        <f t="shared" ref="O2619:O2630" si="1195">M2619*N2619/12</f>
        <v>2104824.5289497501</v>
      </c>
      <c r="P2619" s="293">
        <f t="shared" ref="P2619:P2630" si="1196">O2619-K2619</f>
        <v>43749.239631749922</v>
      </c>
      <c r="Q2619" t="s">
        <v>7819</v>
      </c>
    </row>
    <row r="2620" spans="1:18" hidden="1">
      <c r="A2620" s="17" t="s">
        <v>199</v>
      </c>
      <c r="B2620" s="17" t="s">
        <v>2999</v>
      </c>
      <c r="C2620" s="227" t="s">
        <v>7842</v>
      </c>
      <c r="D2620" s="222">
        <v>344.07</v>
      </c>
      <c r="E2620" s="329">
        <v>42978</v>
      </c>
      <c r="F2620" s="35">
        <v>583607370.13999999</v>
      </c>
      <c r="G2620" s="18">
        <v>4.24E-2</v>
      </c>
      <c r="H2620" s="298">
        <v>1928287</v>
      </c>
      <c r="I2620" s="51">
        <v>583323195.09000003</v>
      </c>
      <c r="J2620" s="212">
        <f t="shared" si="1191"/>
        <v>4.24E-2</v>
      </c>
      <c r="K2620" s="213">
        <f t="shared" si="1192"/>
        <v>2061075.2893180002</v>
      </c>
      <c r="L2620" s="214">
        <f t="shared" si="1193"/>
        <v>132788.2893180002</v>
      </c>
      <c r="M2620" s="51">
        <f t="shared" si="1194"/>
        <v>583323195.09000003</v>
      </c>
      <c r="N2620" s="18">
        <f>VLOOKUP(CONCATENATE(A2620,"-6"),'Restated Depr'!$B$6:$G$7674,6,0)</f>
        <v>4.3299999999999998E-2</v>
      </c>
      <c r="O2620" s="214">
        <f t="shared" si="1195"/>
        <v>2104824.5289497501</v>
      </c>
      <c r="P2620" s="214">
        <f t="shared" si="1196"/>
        <v>43749.239631749922</v>
      </c>
      <c r="Q2620" t="s">
        <v>7819</v>
      </c>
    </row>
    <row r="2621" spans="1:18" hidden="1">
      <c r="A2621" s="17" t="s">
        <v>199</v>
      </c>
      <c r="B2621" s="17" t="s">
        <v>3000</v>
      </c>
      <c r="C2621" s="227" t="s">
        <v>7842</v>
      </c>
      <c r="D2621" s="222">
        <v>344.07</v>
      </c>
      <c r="E2621" s="329">
        <v>43008</v>
      </c>
      <c r="F2621" s="35">
        <v>583609325.25999999</v>
      </c>
      <c r="G2621" s="18">
        <v>4.24E-2</v>
      </c>
      <c r="H2621" s="298">
        <v>1928083</v>
      </c>
      <c r="I2621" s="51">
        <v>583323195.09000003</v>
      </c>
      <c r="J2621" s="212">
        <f t="shared" si="1191"/>
        <v>4.24E-2</v>
      </c>
      <c r="K2621" s="213">
        <f t="shared" si="1192"/>
        <v>2061075.2893180002</v>
      </c>
      <c r="L2621" s="214">
        <f t="shared" si="1193"/>
        <v>132992.2893180002</v>
      </c>
      <c r="M2621" s="51">
        <f t="shared" si="1194"/>
        <v>583323195.09000003</v>
      </c>
      <c r="N2621" s="18">
        <f>VLOOKUP(CONCATENATE(A2621,"-6"),'Restated Depr'!$B$6:$G$7674,6,0)</f>
        <v>4.3299999999999998E-2</v>
      </c>
      <c r="O2621" s="214">
        <f t="shared" si="1195"/>
        <v>2104824.5289497501</v>
      </c>
      <c r="P2621" s="214">
        <f t="shared" si="1196"/>
        <v>43749.239631749922</v>
      </c>
      <c r="Q2621" t="s">
        <v>7819</v>
      </c>
    </row>
    <row r="2622" spans="1:18" hidden="1">
      <c r="A2622" s="17" t="s">
        <v>199</v>
      </c>
      <c r="B2622" s="17" t="s">
        <v>3001</v>
      </c>
      <c r="C2622" s="227" t="s">
        <v>7842</v>
      </c>
      <c r="D2622" s="222">
        <v>344.07</v>
      </c>
      <c r="E2622" s="329">
        <v>43039</v>
      </c>
      <c r="F2622" s="35">
        <v>583686555.33000004</v>
      </c>
      <c r="G2622" s="18">
        <v>4.24E-2</v>
      </c>
      <c r="H2622" s="298">
        <v>1928145</v>
      </c>
      <c r="I2622" s="51">
        <v>583323195.09000003</v>
      </c>
      <c r="J2622" s="212">
        <f t="shared" si="1191"/>
        <v>4.24E-2</v>
      </c>
      <c r="K2622" s="213">
        <f t="shared" si="1192"/>
        <v>2061075.2893180002</v>
      </c>
      <c r="L2622" s="214">
        <f t="shared" si="1193"/>
        <v>132930.2893180002</v>
      </c>
      <c r="M2622" s="51">
        <f t="shared" si="1194"/>
        <v>583323195.09000003</v>
      </c>
      <c r="N2622" s="18">
        <f>VLOOKUP(CONCATENATE(A2622,"-6"),'Restated Depr'!$B$6:$G$7674,6,0)</f>
        <v>4.3299999999999998E-2</v>
      </c>
      <c r="O2622" s="214">
        <f t="shared" si="1195"/>
        <v>2104824.5289497501</v>
      </c>
      <c r="P2622" s="214">
        <f t="shared" si="1196"/>
        <v>43749.239631749922</v>
      </c>
      <c r="Q2622" t="s">
        <v>7819</v>
      </c>
    </row>
    <row r="2623" spans="1:18" hidden="1">
      <c r="A2623" s="17" t="s">
        <v>199</v>
      </c>
      <c r="B2623" s="17" t="s">
        <v>3002</v>
      </c>
      <c r="C2623" s="227" t="s">
        <v>7842</v>
      </c>
      <c r="D2623" s="222">
        <v>344.07</v>
      </c>
      <c r="E2623" s="329">
        <v>43069</v>
      </c>
      <c r="F2623" s="35">
        <v>583607481.02999997</v>
      </c>
      <c r="G2623" s="18">
        <v>4.24E-2</v>
      </c>
      <c r="H2623" s="298">
        <v>1927653</v>
      </c>
      <c r="I2623" s="51">
        <v>583323195.09000003</v>
      </c>
      <c r="J2623" s="212">
        <f t="shared" si="1191"/>
        <v>4.24E-2</v>
      </c>
      <c r="K2623" s="213">
        <f t="shared" si="1192"/>
        <v>2061075.2893180002</v>
      </c>
      <c r="L2623" s="214">
        <f t="shared" si="1193"/>
        <v>133422.2893180002</v>
      </c>
      <c r="M2623" s="51">
        <f t="shared" si="1194"/>
        <v>583323195.09000003</v>
      </c>
      <c r="N2623" s="18">
        <f>VLOOKUP(CONCATENATE(A2623,"-6"),'Restated Depr'!$B$6:$G$7674,6,0)</f>
        <v>4.3299999999999998E-2</v>
      </c>
      <c r="O2623" s="214">
        <f t="shared" si="1195"/>
        <v>2104824.5289497501</v>
      </c>
      <c r="P2623" s="214">
        <f t="shared" si="1196"/>
        <v>43749.239631749922</v>
      </c>
      <c r="Q2623" t="s">
        <v>7819</v>
      </c>
    </row>
    <row r="2624" spans="1:18" hidden="1">
      <c r="A2624" s="17" t="s">
        <v>199</v>
      </c>
      <c r="B2624" s="17" t="s">
        <v>3003</v>
      </c>
      <c r="C2624" s="227" t="s">
        <v>7842</v>
      </c>
      <c r="D2624" s="222">
        <v>344.07</v>
      </c>
      <c r="E2624" s="329">
        <v>43100</v>
      </c>
      <c r="F2624" s="35">
        <v>583463700.23000002</v>
      </c>
      <c r="G2624" s="18">
        <v>4.2800000000000005E-2</v>
      </c>
      <c r="H2624" s="298">
        <v>1948465</v>
      </c>
      <c r="I2624" s="51">
        <v>583323195.09000003</v>
      </c>
      <c r="J2624" s="212">
        <f t="shared" si="1191"/>
        <v>4.2800000000000005E-2</v>
      </c>
      <c r="K2624" s="213">
        <f t="shared" si="1192"/>
        <v>2080519.3958210004</v>
      </c>
      <c r="L2624" s="214">
        <f t="shared" si="1193"/>
        <v>132054.39582100045</v>
      </c>
      <c r="M2624" s="51">
        <f t="shared" si="1194"/>
        <v>583323195.09000003</v>
      </c>
      <c r="N2624" s="18">
        <f>VLOOKUP(CONCATENATE(A2624,"-6"),'Restated Depr'!$B$6:$G$7674,6,0)</f>
        <v>4.3299999999999998E-2</v>
      </c>
      <c r="O2624" s="214">
        <f t="shared" si="1195"/>
        <v>2104824.5289497501</v>
      </c>
      <c r="P2624" s="214">
        <f t="shared" si="1196"/>
        <v>24305.133128749672</v>
      </c>
      <c r="Q2624" t="s">
        <v>7819</v>
      </c>
    </row>
    <row r="2625" spans="1:18" hidden="1">
      <c r="A2625" s="17" t="s">
        <v>199</v>
      </c>
      <c r="B2625" s="17" t="s">
        <v>3004</v>
      </c>
      <c r="C2625" s="227" t="s">
        <v>7842</v>
      </c>
      <c r="D2625" s="222">
        <v>344.07</v>
      </c>
      <c r="E2625" s="329">
        <v>43131</v>
      </c>
      <c r="F2625" s="35">
        <v>583474734.25</v>
      </c>
      <c r="G2625" s="18">
        <v>4.3299999999999998E-2</v>
      </c>
      <c r="H2625" s="298">
        <v>1975071</v>
      </c>
      <c r="I2625" s="51">
        <v>583323195.09000003</v>
      </c>
      <c r="J2625" s="212">
        <f t="shared" si="1191"/>
        <v>4.3299999999999998E-2</v>
      </c>
      <c r="K2625" s="213">
        <f t="shared" si="1192"/>
        <v>2104824.5289497501</v>
      </c>
      <c r="L2625" s="214">
        <f t="shared" si="1193"/>
        <v>129753.52894975012</v>
      </c>
      <c r="M2625" s="51">
        <f t="shared" si="1194"/>
        <v>583323195.09000003</v>
      </c>
      <c r="N2625" s="18">
        <f>VLOOKUP(CONCATENATE(A2625,"-6"),'Restated Depr'!$B$6:$G$7674,6,0)</f>
        <v>4.3299999999999998E-2</v>
      </c>
      <c r="O2625" s="214">
        <f t="shared" si="1195"/>
        <v>2104824.5289497501</v>
      </c>
      <c r="P2625" s="214">
        <f t="shared" si="1196"/>
        <v>0</v>
      </c>
      <c r="Q2625" t="s">
        <v>7819</v>
      </c>
    </row>
    <row r="2626" spans="1:18" hidden="1">
      <c r="A2626" s="17" t="s">
        <v>199</v>
      </c>
      <c r="B2626" s="17" t="s">
        <v>3005</v>
      </c>
      <c r="C2626" s="227" t="s">
        <v>7842</v>
      </c>
      <c r="D2626" s="222">
        <v>344.07</v>
      </c>
      <c r="E2626" s="329">
        <v>43159</v>
      </c>
      <c r="F2626" s="35">
        <v>583482915.38</v>
      </c>
      <c r="G2626" s="18">
        <v>4.3299999999999998E-2</v>
      </c>
      <c r="H2626" s="298">
        <v>1977107</v>
      </c>
      <c r="I2626" s="51">
        <v>583323195.09000003</v>
      </c>
      <c r="J2626" s="212">
        <f t="shared" si="1191"/>
        <v>4.3299999999999998E-2</v>
      </c>
      <c r="K2626" s="213">
        <f t="shared" si="1192"/>
        <v>2104824.5289497501</v>
      </c>
      <c r="L2626" s="214">
        <f t="shared" si="1193"/>
        <v>127717.52894975012</v>
      </c>
      <c r="M2626" s="51">
        <f t="shared" si="1194"/>
        <v>583323195.09000003</v>
      </c>
      <c r="N2626" s="18">
        <f>VLOOKUP(CONCATENATE(A2626,"-6"),'Restated Depr'!$B$6:$G$7674,6,0)</f>
        <v>4.3299999999999998E-2</v>
      </c>
      <c r="O2626" s="214">
        <f t="shared" si="1195"/>
        <v>2104824.5289497501</v>
      </c>
      <c r="P2626" s="214">
        <f t="shared" si="1196"/>
        <v>0</v>
      </c>
      <c r="Q2626" t="s">
        <v>7819</v>
      </c>
    </row>
    <row r="2627" spans="1:18" hidden="1">
      <c r="A2627" s="17" t="s">
        <v>199</v>
      </c>
      <c r="B2627" s="17" t="s">
        <v>3006</v>
      </c>
      <c r="C2627" s="227" t="s">
        <v>7842</v>
      </c>
      <c r="D2627" s="222">
        <v>344.07</v>
      </c>
      <c r="E2627" s="329">
        <v>43190</v>
      </c>
      <c r="F2627" s="35">
        <v>583472151.10000002</v>
      </c>
      <c r="G2627" s="18">
        <v>4.3299999999999998E-2</v>
      </c>
      <c r="H2627" s="298">
        <v>1977748</v>
      </c>
      <c r="I2627" s="51">
        <v>583323195.09000003</v>
      </c>
      <c r="J2627" s="212">
        <f t="shared" si="1191"/>
        <v>4.3299999999999998E-2</v>
      </c>
      <c r="K2627" s="213">
        <f t="shared" si="1192"/>
        <v>2104824.5289497501</v>
      </c>
      <c r="L2627" s="214">
        <f t="shared" si="1193"/>
        <v>127076.52894975012</v>
      </c>
      <c r="M2627" s="51">
        <f t="shared" si="1194"/>
        <v>583323195.09000003</v>
      </c>
      <c r="N2627" s="18">
        <f>VLOOKUP(CONCATENATE(A2627,"-6"),'Restated Depr'!$B$6:$G$7674,6,0)</f>
        <v>4.3299999999999998E-2</v>
      </c>
      <c r="O2627" s="214">
        <f t="shared" si="1195"/>
        <v>2104824.5289497501</v>
      </c>
      <c r="P2627" s="214">
        <f t="shared" si="1196"/>
        <v>0</v>
      </c>
      <c r="Q2627" t="s">
        <v>7819</v>
      </c>
    </row>
    <row r="2628" spans="1:18" hidden="1">
      <c r="A2628" s="17" t="s">
        <v>199</v>
      </c>
      <c r="B2628" s="17" t="s">
        <v>3007</v>
      </c>
      <c r="C2628" s="227" t="s">
        <v>7842</v>
      </c>
      <c r="D2628" s="222">
        <v>344.07</v>
      </c>
      <c r="E2628" s="329">
        <v>43220</v>
      </c>
      <c r="F2628" s="35">
        <v>583476494.74000001</v>
      </c>
      <c r="G2628" s="18">
        <v>4.3299999999999998E-2</v>
      </c>
      <c r="H2628" s="298">
        <v>1977558</v>
      </c>
      <c r="I2628" s="51">
        <v>583323195.09000003</v>
      </c>
      <c r="J2628" s="212">
        <f t="shared" si="1191"/>
        <v>4.3299999999999998E-2</v>
      </c>
      <c r="K2628" s="213">
        <f t="shared" si="1192"/>
        <v>2104824.5289497501</v>
      </c>
      <c r="L2628" s="214">
        <f t="shared" si="1193"/>
        <v>127266.52894975012</v>
      </c>
      <c r="M2628" s="51">
        <f t="shared" si="1194"/>
        <v>583323195.09000003</v>
      </c>
      <c r="N2628" s="18">
        <f>VLOOKUP(CONCATENATE(A2628,"-6"),'Restated Depr'!$B$6:$G$7674,6,0)</f>
        <v>4.3299999999999998E-2</v>
      </c>
      <c r="O2628" s="214">
        <f t="shared" si="1195"/>
        <v>2104824.5289497501</v>
      </c>
      <c r="P2628" s="214">
        <f t="shared" si="1196"/>
        <v>0</v>
      </c>
      <c r="Q2628" t="s">
        <v>7819</v>
      </c>
    </row>
    <row r="2629" spans="1:18" hidden="1">
      <c r="A2629" s="17" t="s">
        <v>199</v>
      </c>
      <c r="B2629" s="17" t="s">
        <v>3008</v>
      </c>
      <c r="C2629" s="227" t="s">
        <v>7842</v>
      </c>
      <c r="D2629" s="222">
        <v>344.07</v>
      </c>
      <c r="E2629" s="329">
        <v>43251</v>
      </c>
      <c r="F2629" s="35">
        <v>583464877.41999996</v>
      </c>
      <c r="G2629" s="18">
        <v>4.3299999999999998E-2</v>
      </c>
      <c r="H2629" s="298">
        <v>1977310</v>
      </c>
      <c r="I2629" s="51">
        <v>583323195.09000003</v>
      </c>
      <c r="J2629" s="212">
        <f t="shared" si="1191"/>
        <v>4.3299999999999998E-2</v>
      </c>
      <c r="K2629" s="213">
        <f t="shared" si="1192"/>
        <v>2104824.5289497501</v>
      </c>
      <c r="L2629" s="214">
        <f t="shared" si="1193"/>
        <v>127514.52894975012</v>
      </c>
      <c r="M2629" s="51">
        <f t="shared" si="1194"/>
        <v>583323195.09000003</v>
      </c>
      <c r="N2629" s="18">
        <f>VLOOKUP(CONCATENATE(A2629,"-6"),'Restated Depr'!$B$6:$G$7674,6,0)</f>
        <v>4.3299999999999998E-2</v>
      </c>
      <c r="O2629" s="214">
        <f t="shared" si="1195"/>
        <v>2104824.5289497501</v>
      </c>
      <c r="P2629" s="214">
        <f t="shared" si="1196"/>
        <v>0</v>
      </c>
      <c r="Q2629" t="s">
        <v>7819</v>
      </c>
    </row>
    <row r="2630" spans="1:18" hidden="1">
      <c r="A2630" s="17" t="s">
        <v>199</v>
      </c>
      <c r="B2630" s="17" t="s">
        <v>3009</v>
      </c>
      <c r="C2630" s="227" t="s">
        <v>7842</v>
      </c>
      <c r="D2630" s="222">
        <v>344.07</v>
      </c>
      <c r="E2630" s="329">
        <v>43281</v>
      </c>
      <c r="F2630" s="35">
        <v>583323195.09000003</v>
      </c>
      <c r="G2630" s="18">
        <v>4.3299999999999998E-2</v>
      </c>
      <c r="H2630" s="298">
        <v>1976591</v>
      </c>
      <c r="I2630" s="51">
        <v>583323195.09000003</v>
      </c>
      <c r="J2630" s="212">
        <f t="shared" si="1191"/>
        <v>4.3299999999999998E-2</v>
      </c>
      <c r="K2630" s="213">
        <f t="shared" si="1192"/>
        <v>2104824.5289497501</v>
      </c>
      <c r="L2630" s="214">
        <f t="shared" si="1193"/>
        <v>128233.52894975012</v>
      </c>
      <c r="M2630" s="51">
        <f t="shared" si="1194"/>
        <v>583323195.09000003</v>
      </c>
      <c r="N2630" s="18">
        <f>VLOOKUP(CONCATENATE(A2630,"-6"),'Restated Depr'!$B$6:$G$7674,6,0)</f>
        <v>4.3299999999999998E-2</v>
      </c>
      <c r="O2630" s="214">
        <f t="shared" si="1195"/>
        <v>2104824.5289497501</v>
      </c>
      <c r="P2630" s="214">
        <f t="shared" si="1196"/>
        <v>0</v>
      </c>
      <c r="Q2630" t="s">
        <v>7819</v>
      </c>
      <c r="R2630" s="5"/>
    </row>
    <row r="2631" spans="1:18" ht="15.75" hidden="1" thickBot="1">
      <c r="A2631" t="s">
        <v>199</v>
      </c>
      <c r="C2631" s="224" t="s">
        <v>642</v>
      </c>
      <c r="D2631" s="22"/>
      <c r="E2631" s="323" t="s">
        <v>606</v>
      </c>
      <c r="F2631" s="1"/>
      <c r="G2631" s="5"/>
      <c r="H2631" s="310">
        <f>SUM(H2619:H2630)</f>
        <v>23450480</v>
      </c>
      <c r="I2631" s="10"/>
      <c r="J2631" s="10"/>
      <c r="K2631" s="32">
        <f>SUM(K2619:K2630)</f>
        <v>25014843.016109496</v>
      </c>
      <c r="L2631" s="28">
        <f>SUM(L2619:L2630)</f>
        <v>1564363.0161095022</v>
      </c>
      <c r="M2631" s="10"/>
      <c r="N2631" s="5"/>
      <c r="O2631" s="28">
        <f>SUM(O2619:O2630)</f>
        <v>25257894.347396996</v>
      </c>
      <c r="P2631" s="28">
        <f>SUM(P2619:P2630)</f>
        <v>243051.33128749928</v>
      </c>
    </row>
    <row r="2632" spans="1:18" hidden="1">
      <c r="A2632" t="s">
        <v>200</v>
      </c>
      <c r="B2632" t="s">
        <v>3010</v>
      </c>
      <c r="C2632" s="224" t="s">
        <v>7842</v>
      </c>
      <c r="D2632" s="221">
        <v>344.09</v>
      </c>
      <c r="E2632" s="324">
        <v>42947</v>
      </c>
      <c r="F2632" s="9">
        <v>3130665.64</v>
      </c>
      <c r="G2632" s="18">
        <v>4.2800000000000005E-2</v>
      </c>
      <c r="H2632" s="299"/>
      <c r="I2632" s="15">
        <v>3130665.64</v>
      </c>
      <c r="J2632" s="11">
        <f t="shared" ref="J2632:J2643" si="1197">G2632</f>
        <v>4.2800000000000005E-2</v>
      </c>
      <c r="K2632" s="31"/>
      <c r="L2632" s="289">
        <f t="shared" ref="L2632:L2643" si="1198">K2632-H2632</f>
        <v>0</v>
      </c>
      <c r="M2632" s="15">
        <f t="shared" ref="M2632:M2643" si="1199">I2632</f>
        <v>3130665.64</v>
      </c>
      <c r="N2632" s="5">
        <f>VLOOKUP(CONCATENATE(A2632,"-6"),'Restated Depr'!$B$6:$G$7674,6,0)</f>
        <v>4.8399999999999999E-2</v>
      </c>
      <c r="O2632" s="289"/>
      <c r="P2632" s="289">
        <f t="shared" ref="P2632:P2643" si="1200">O2632-K2632</f>
        <v>0</v>
      </c>
      <c r="Q2632" t="s">
        <v>7819</v>
      </c>
    </row>
    <row r="2633" spans="1:18" hidden="1">
      <c r="A2633" t="s">
        <v>200</v>
      </c>
      <c r="B2633" t="s">
        <v>3011</v>
      </c>
      <c r="C2633" s="224" t="s">
        <v>7842</v>
      </c>
      <c r="D2633" s="221">
        <v>344.09</v>
      </c>
      <c r="E2633" s="324">
        <v>42978</v>
      </c>
      <c r="F2633" s="1">
        <v>3130665.64</v>
      </c>
      <c r="G2633" s="18">
        <v>4.2800000000000005E-2</v>
      </c>
      <c r="H2633" s="298"/>
      <c r="I2633" s="10">
        <v>3130665.64</v>
      </c>
      <c r="J2633" s="11">
        <f t="shared" si="1197"/>
        <v>4.2800000000000005E-2</v>
      </c>
      <c r="K2633" s="30"/>
      <c r="L2633" s="29">
        <f t="shared" si="1198"/>
        <v>0</v>
      </c>
      <c r="M2633" s="10">
        <f t="shared" si="1199"/>
        <v>3130665.64</v>
      </c>
      <c r="N2633" s="5">
        <f>VLOOKUP(CONCATENATE(A2633,"-6"),'Restated Depr'!$B$6:$G$7674,6,0)</f>
        <v>4.8399999999999999E-2</v>
      </c>
      <c r="O2633" s="29"/>
      <c r="P2633" s="29">
        <f t="shared" si="1200"/>
        <v>0</v>
      </c>
      <c r="Q2633" t="s">
        <v>7819</v>
      </c>
    </row>
    <row r="2634" spans="1:18" hidden="1">
      <c r="A2634" t="s">
        <v>200</v>
      </c>
      <c r="B2634" t="s">
        <v>3012</v>
      </c>
      <c r="C2634" s="224" t="s">
        <v>7842</v>
      </c>
      <c r="D2634" s="221">
        <v>344.09</v>
      </c>
      <c r="E2634" s="324">
        <v>43008</v>
      </c>
      <c r="F2634" s="1">
        <v>3130665.64</v>
      </c>
      <c r="G2634" s="18">
        <v>4.2800000000000005E-2</v>
      </c>
      <c r="H2634" s="298"/>
      <c r="I2634" s="10">
        <v>3130665.64</v>
      </c>
      <c r="J2634" s="11">
        <f t="shared" si="1197"/>
        <v>4.2800000000000005E-2</v>
      </c>
      <c r="K2634" s="30"/>
      <c r="L2634" s="29">
        <f t="shared" si="1198"/>
        <v>0</v>
      </c>
      <c r="M2634" s="10">
        <f t="shared" si="1199"/>
        <v>3130665.64</v>
      </c>
      <c r="N2634" s="5">
        <f>VLOOKUP(CONCATENATE(A2634,"-6"),'Restated Depr'!$B$6:$G$7674,6,0)</f>
        <v>4.8399999999999999E-2</v>
      </c>
      <c r="O2634" s="29"/>
      <c r="P2634" s="29">
        <f t="shared" si="1200"/>
        <v>0</v>
      </c>
      <c r="Q2634" t="s">
        <v>7819</v>
      </c>
    </row>
    <row r="2635" spans="1:18" hidden="1">
      <c r="A2635" t="s">
        <v>200</v>
      </c>
      <c r="B2635" t="s">
        <v>3013</v>
      </c>
      <c r="C2635" s="224" t="s">
        <v>7842</v>
      </c>
      <c r="D2635" s="221">
        <v>344.09</v>
      </c>
      <c r="E2635" s="324">
        <v>43039</v>
      </c>
      <c r="F2635" s="1">
        <v>3130665.64</v>
      </c>
      <c r="G2635" s="18">
        <v>4.2800000000000005E-2</v>
      </c>
      <c r="H2635" s="298"/>
      <c r="I2635" s="10">
        <v>3130665.64</v>
      </c>
      <c r="J2635" s="11">
        <f t="shared" si="1197"/>
        <v>4.2800000000000005E-2</v>
      </c>
      <c r="K2635" s="30"/>
      <c r="L2635" s="29">
        <f t="shared" si="1198"/>
        <v>0</v>
      </c>
      <c r="M2635" s="10">
        <f t="shared" si="1199"/>
        <v>3130665.64</v>
      </c>
      <c r="N2635" s="5">
        <f>VLOOKUP(CONCATENATE(A2635,"-6"),'Restated Depr'!$B$6:$G$7674,6,0)</f>
        <v>4.8399999999999999E-2</v>
      </c>
      <c r="O2635" s="29"/>
      <c r="P2635" s="29">
        <f t="shared" si="1200"/>
        <v>0</v>
      </c>
      <c r="Q2635" t="s">
        <v>7819</v>
      </c>
    </row>
    <row r="2636" spans="1:18" hidden="1">
      <c r="A2636" t="s">
        <v>200</v>
      </c>
      <c r="B2636" t="s">
        <v>3014</v>
      </c>
      <c r="C2636" s="224" t="s">
        <v>7842</v>
      </c>
      <c r="D2636" s="221">
        <v>344.09</v>
      </c>
      <c r="E2636" s="324">
        <v>43069</v>
      </c>
      <c r="F2636" s="1">
        <v>3130665.64</v>
      </c>
      <c r="G2636" s="18">
        <v>4.2800000000000005E-2</v>
      </c>
      <c r="H2636" s="298"/>
      <c r="I2636" s="10">
        <v>3130665.64</v>
      </c>
      <c r="J2636" s="11">
        <f t="shared" si="1197"/>
        <v>4.2800000000000005E-2</v>
      </c>
      <c r="K2636" s="30"/>
      <c r="L2636" s="29">
        <f t="shared" si="1198"/>
        <v>0</v>
      </c>
      <c r="M2636" s="10">
        <f t="shared" si="1199"/>
        <v>3130665.64</v>
      </c>
      <c r="N2636" s="5">
        <f>VLOOKUP(CONCATENATE(A2636,"-6"),'Restated Depr'!$B$6:$G$7674,6,0)</f>
        <v>4.8399999999999999E-2</v>
      </c>
      <c r="O2636" s="29"/>
      <c r="P2636" s="29">
        <f t="shared" si="1200"/>
        <v>0</v>
      </c>
      <c r="Q2636" t="s">
        <v>7819</v>
      </c>
    </row>
    <row r="2637" spans="1:18" hidden="1">
      <c r="A2637" t="s">
        <v>200</v>
      </c>
      <c r="B2637" t="s">
        <v>3015</v>
      </c>
      <c r="C2637" s="224" t="s">
        <v>7842</v>
      </c>
      <c r="D2637" s="221">
        <v>344.09</v>
      </c>
      <c r="E2637" s="324">
        <v>43100</v>
      </c>
      <c r="F2637" s="1">
        <v>3130665.64</v>
      </c>
      <c r="G2637" s="18">
        <v>4.5099999999999994E-2</v>
      </c>
      <c r="H2637" s="298"/>
      <c r="I2637" s="10">
        <v>3130665.64</v>
      </c>
      <c r="J2637" s="11">
        <f t="shared" si="1197"/>
        <v>4.5099999999999994E-2</v>
      </c>
      <c r="K2637" s="30"/>
      <c r="L2637" s="29">
        <f t="shared" si="1198"/>
        <v>0</v>
      </c>
      <c r="M2637" s="10">
        <f t="shared" si="1199"/>
        <v>3130665.64</v>
      </c>
      <c r="N2637" s="5">
        <f>VLOOKUP(CONCATENATE(A2637,"-6"),'Restated Depr'!$B$6:$G$7674,6,0)</f>
        <v>4.8399999999999999E-2</v>
      </c>
      <c r="O2637" s="29"/>
      <c r="P2637" s="29">
        <f t="shared" si="1200"/>
        <v>0</v>
      </c>
      <c r="Q2637" t="s">
        <v>7819</v>
      </c>
    </row>
    <row r="2638" spans="1:18" hidden="1">
      <c r="A2638" t="s">
        <v>200</v>
      </c>
      <c r="B2638" t="s">
        <v>3016</v>
      </c>
      <c r="C2638" s="224" t="s">
        <v>7842</v>
      </c>
      <c r="D2638" s="221">
        <v>344.09</v>
      </c>
      <c r="E2638" s="324">
        <v>43131</v>
      </c>
      <c r="F2638" s="1">
        <v>3130665.64</v>
      </c>
      <c r="G2638" s="5">
        <v>4.8399999999999999E-2</v>
      </c>
      <c r="H2638" s="298"/>
      <c r="I2638" s="10">
        <v>3130665.64</v>
      </c>
      <c r="J2638" s="11">
        <f t="shared" si="1197"/>
        <v>4.8399999999999999E-2</v>
      </c>
      <c r="K2638" s="30"/>
      <c r="L2638" s="29">
        <f t="shared" si="1198"/>
        <v>0</v>
      </c>
      <c r="M2638" s="10">
        <f t="shared" si="1199"/>
        <v>3130665.64</v>
      </c>
      <c r="N2638" s="5">
        <f>VLOOKUP(CONCATENATE(A2638,"-6"),'Restated Depr'!$B$6:$G$7674,6,0)</f>
        <v>4.8399999999999999E-2</v>
      </c>
      <c r="O2638" s="29"/>
      <c r="P2638" s="29">
        <f t="shared" si="1200"/>
        <v>0</v>
      </c>
      <c r="Q2638" t="s">
        <v>7819</v>
      </c>
    </row>
    <row r="2639" spans="1:18" hidden="1">
      <c r="A2639" t="s">
        <v>200</v>
      </c>
      <c r="B2639" t="s">
        <v>3017</v>
      </c>
      <c r="C2639" s="224" t="s">
        <v>7842</v>
      </c>
      <c r="D2639" s="221">
        <v>344.09</v>
      </c>
      <c r="E2639" s="324">
        <v>43159</v>
      </c>
      <c r="F2639" s="1">
        <v>3130665.64</v>
      </c>
      <c r="G2639" s="5">
        <v>4.8399999999999999E-2</v>
      </c>
      <c r="H2639" s="298"/>
      <c r="I2639" s="10">
        <v>3130665.64</v>
      </c>
      <c r="J2639" s="11">
        <f t="shared" si="1197"/>
        <v>4.8399999999999999E-2</v>
      </c>
      <c r="K2639" s="30"/>
      <c r="L2639" s="29">
        <f t="shared" si="1198"/>
        <v>0</v>
      </c>
      <c r="M2639" s="10">
        <f t="shared" si="1199"/>
        <v>3130665.64</v>
      </c>
      <c r="N2639" s="5">
        <f>VLOOKUP(CONCATENATE(A2639,"-6"),'Restated Depr'!$B$6:$G$7674,6,0)</f>
        <v>4.8399999999999999E-2</v>
      </c>
      <c r="O2639" s="29"/>
      <c r="P2639" s="29">
        <f t="shared" si="1200"/>
        <v>0</v>
      </c>
      <c r="Q2639" t="s">
        <v>7819</v>
      </c>
    </row>
    <row r="2640" spans="1:18" hidden="1">
      <c r="A2640" t="s">
        <v>200</v>
      </c>
      <c r="B2640" t="s">
        <v>3018</v>
      </c>
      <c r="C2640" s="224" t="s">
        <v>7842</v>
      </c>
      <c r="D2640" s="221">
        <v>344.09</v>
      </c>
      <c r="E2640" s="324">
        <v>43190</v>
      </c>
      <c r="F2640" s="1">
        <v>3130665.64</v>
      </c>
      <c r="G2640" s="5">
        <v>4.8399999999999999E-2</v>
      </c>
      <c r="H2640" s="298"/>
      <c r="I2640" s="10">
        <v>3130665.64</v>
      </c>
      <c r="J2640" s="11">
        <f t="shared" si="1197"/>
        <v>4.8399999999999999E-2</v>
      </c>
      <c r="K2640" s="30"/>
      <c r="L2640" s="29">
        <f t="shared" si="1198"/>
        <v>0</v>
      </c>
      <c r="M2640" s="10">
        <f t="shared" si="1199"/>
        <v>3130665.64</v>
      </c>
      <c r="N2640" s="5">
        <f>VLOOKUP(CONCATENATE(A2640,"-6"),'Restated Depr'!$B$6:$G$7674,6,0)</f>
        <v>4.8399999999999999E-2</v>
      </c>
      <c r="O2640" s="29"/>
      <c r="P2640" s="29">
        <f t="shared" si="1200"/>
        <v>0</v>
      </c>
      <c r="Q2640" t="s">
        <v>7819</v>
      </c>
    </row>
    <row r="2641" spans="1:18" hidden="1">
      <c r="A2641" t="s">
        <v>200</v>
      </c>
      <c r="B2641" t="s">
        <v>3019</v>
      </c>
      <c r="C2641" s="224" t="s">
        <v>7842</v>
      </c>
      <c r="D2641" s="221">
        <v>344.09</v>
      </c>
      <c r="E2641" s="324">
        <v>43220</v>
      </c>
      <c r="F2641" s="1">
        <v>3130665.64</v>
      </c>
      <c r="G2641" s="5">
        <v>4.8399999999999999E-2</v>
      </c>
      <c r="H2641" s="298"/>
      <c r="I2641" s="10">
        <v>3130665.64</v>
      </c>
      <c r="J2641" s="11">
        <f t="shared" si="1197"/>
        <v>4.8399999999999999E-2</v>
      </c>
      <c r="K2641" s="30"/>
      <c r="L2641" s="29">
        <f t="shared" si="1198"/>
        <v>0</v>
      </c>
      <c r="M2641" s="10">
        <f t="shared" si="1199"/>
        <v>3130665.64</v>
      </c>
      <c r="N2641" s="5">
        <f>VLOOKUP(CONCATENATE(A2641,"-6"),'Restated Depr'!$B$6:$G$7674,6,0)</f>
        <v>4.8399999999999999E-2</v>
      </c>
      <c r="O2641" s="29"/>
      <c r="P2641" s="29">
        <f t="shared" si="1200"/>
        <v>0</v>
      </c>
      <c r="Q2641" t="s">
        <v>7819</v>
      </c>
    </row>
    <row r="2642" spans="1:18" hidden="1">
      <c r="A2642" t="s">
        <v>200</v>
      </c>
      <c r="B2642" t="s">
        <v>3020</v>
      </c>
      <c r="C2642" s="224" t="s">
        <v>7842</v>
      </c>
      <c r="D2642" s="221">
        <v>344.09</v>
      </c>
      <c r="E2642" s="324">
        <v>43251</v>
      </c>
      <c r="F2642" s="1">
        <v>3130665.64</v>
      </c>
      <c r="G2642" s="5">
        <v>4.8399999999999999E-2</v>
      </c>
      <c r="H2642" s="298"/>
      <c r="I2642" s="10">
        <v>3130665.64</v>
      </c>
      <c r="J2642" s="11">
        <f t="shared" si="1197"/>
        <v>4.8399999999999999E-2</v>
      </c>
      <c r="K2642" s="30"/>
      <c r="L2642" s="29">
        <f t="shared" si="1198"/>
        <v>0</v>
      </c>
      <c r="M2642" s="10">
        <f t="shared" si="1199"/>
        <v>3130665.64</v>
      </c>
      <c r="N2642" s="5">
        <f>VLOOKUP(CONCATENATE(A2642,"-6"),'Restated Depr'!$B$6:$G$7674,6,0)</f>
        <v>4.8399999999999999E-2</v>
      </c>
      <c r="O2642" s="29"/>
      <c r="P2642" s="29">
        <f t="shared" si="1200"/>
        <v>0</v>
      </c>
      <c r="Q2642" t="s">
        <v>7819</v>
      </c>
    </row>
    <row r="2643" spans="1:18" hidden="1">
      <c r="A2643" t="s">
        <v>200</v>
      </c>
      <c r="B2643" t="s">
        <v>3021</v>
      </c>
      <c r="C2643" s="224" t="s">
        <v>7842</v>
      </c>
      <c r="D2643" s="221">
        <v>344.09</v>
      </c>
      <c r="E2643" s="324">
        <v>43281</v>
      </c>
      <c r="F2643" s="1">
        <v>3130665.64</v>
      </c>
      <c r="G2643" s="5">
        <v>4.8399999999999999E-2</v>
      </c>
      <c r="H2643" s="298"/>
      <c r="I2643" s="10">
        <v>3130665.64</v>
      </c>
      <c r="J2643" s="11">
        <f t="shared" si="1197"/>
        <v>4.8399999999999999E-2</v>
      </c>
      <c r="K2643" s="30"/>
      <c r="L2643" s="29">
        <f t="shared" si="1198"/>
        <v>0</v>
      </c>
      <c r="M2643" s="10">
        <f t="shared" si="1199"/>
        <v>3130665.64</v>
      </c>
      <c r="N2643" s="5">
        <f>VLOOKUP(CONCATENATE(A2643,"-6"),'Restated Depr'!$B$6:$G$7674,6,0)</f>
        <v>4.8399999999999999E-2</v>
      </c>
      <c r="O2643" s="29"/>
      <c r="P2643" s="29">
        <f t="shared" si="1200"/>
        <v>0</v>
      </c>
      <c r="Q2643" t="s">
        <v>7819</v>
      </c>
      <c r="R2643" s="5"/>
    </row>
    <row r="2644" spans="1:18" ht="15.75" hidden="1" thickBot="1">
      <c r="A2644" t="s">
        <v>200</v>
      </c>
      <c r="C2644" s="224" t="s">
        <v>642</v>
      </c>
      <c r="D2644" s="22"/>
      <c r="E2644" s="323" t="s">
        <v>606</v>
      </c>
      <c r="F2644" s="1"/>
      <c r="G2644" s="5"/>
      <c r="H2644" s="310">
        <f>SUM(H2632:H2643)</f>
        <v>0</v>
      </c>
      <c r="I2644" s="10"/>
      <c r="J2644" s="10"/>
      <c r="K2644" s="32">
        <f>SUM(K2632:K2643)</f>
        <v>0</v>
      </c>
      <c r="L2644" s="28">
        <f>SUM(L2632:L2643)</f>
        <v>0</v>
      </c>
      <c r="M2644" s="10"/>
      <c r="N2644" s="5"/>
      <c r="O2644" s="28">
        <f>SUM(O2632:O2643)</f>
        <v>0</v>
      </c>
      <c r="P2644" s="28">
        <f>SUM(P2632:P2643)</f>
        <v>0</v>
      </c>
    </row>
    <row r="2645" spans="1:18" ht="13.9" hidden="1" customHeight="1" thickTop="1">
      <c r="A2645" s="17" t="s">
        <v>201</v>
      </c>
      <c r="B2645" s="17" t="s">
        <v>3022</v>
      </c>
      <c r="C2645" s="227" t="s">
        <v>7842</v>
      </c>
      <c r="D2645" s="222">
        <v>344.09</v>
      </c>
      <c r="E2645" s="329">
        <v>42947</v>
      </c>
      <c r="F2645" s="48">
        <v>299666826.92000002</v>
      </c>
      <c r="G2645" s="18">
        <v>4.2800000000000005E-2</v>
      </c>
      <c r="H2645" s="299">
        <v>896900</v>
      </c>
      <c r="I2645" s="288">
        <v>299592183.69</v>
      </c>
      <c r="J2645" s="212">
        <f t="shared" ref="J2645:J2656" si="1201">G2645</f>
        <v>4.2800000000000005E-2</v>
      </c>
      <c r="K2645" s="292">
        <f t="shared" ref="K2645:K2656" si="1202">I2645*J2645/12</f>
        <v>1068545.4551610001</v>
      </c>
      <c r="L2645" s="293">
        <f t="shared" ref="L2645:L2656" si="1203">K2645-H2645</f>
        <v>171645.45516100014</v>
      </c>
      <c r="M2645" s="288">
        <f t="shared" ref="M2645:M2656" si="1204">I2645</f>
        <v>299592183.69</v>
      </c>
      <c r="N2645" s="18">
        <f>VLOOKUP(CONCATENATE(A2645,"-6"),'Restated Depr'!$B$6:$G$7674,6,0)</f>
        <v>4.8399999999999999E-2</v>
      </c>
      <c r="O2645" s="293">
        <f t="shared" ref="O2645:O2656" si="1205">M2645*N2645/12</f>
        <v>1208355.1408829999</v>
      </c>
      <c r="P2645" s="293">
        <f t="shared" ref="P2645:P2656" si="1206">O2645-K2645</f>
        <v>139809.68572199973</v>
      </c>
      <c r="Q2645" t="s">
        <v>7819</v>
      </c>
    </row>
    <row r="2646" spans="1:18" hidden="1">
      <c r="A2646" s="17" t="s">
        <v>201</v>
      </c>
      <c r="B2646" s="17" t="s">
        <v>3023</v>
      </c>
      <c r="C2646" s="227" t="s">
        <v>7842</v>
      </c>
      <c r="D2646" s="222">
        <v>344.09</v>
      </c>
      <c r="E2646" s="329">
        <v>42978</v>
      </c>
      <c r="F2646" s="35">
        <v>299671447.25999999</v>
      </c>
      <c r="G2646" s="18">
        <v>4.2800000000000005E-2</v>
      </c>
      <c r="H2646" s="298">
        <v>896737</v>
      </c>
      <c r="I2646" s="51">
        <v>299592183.69</v>
      </c>
      <c r="J2646" s="212">
        <f t="shared" si="1201"/>
        <v>4.2800000000000005E-2</v>
      </c>
      <c r="K2646" s="213">
        <f t="shared" si="1202"/>
        <v>1068545.4551610001</v>
      </c>
      <c r="L2646" s="214">
        <f t="shared" si="1203"/>
        <v>171808.45516100014</v>
      </c>
      <c r="M2646" s="51">
        <f t="shared" si="1204"/>
        <v>299592183.69</v>
      </c>
      <c r="N2646" s="18">
        <f>VLOOKUP(CONCATENATE(A2646,"-6"),'Restated Depr'!$B$6:$G$7674,6,0)</f>
        <v>4.8399999999999999E-2</v>
      </c>
      <c r="O2646" s="214">
        <f t="shared" si="1205"/>
        <v>1208355.1408829999</v>
      </c>
      <c r="P2646" s="214">
        <f t="shared" si="1206"/>
        <v>139809.68572199973</v>
      </c>
      <c r="Q2646" t="s">
        <v>7819</v>
      </c>
    </row>
    <row r="2647" spans="1:18" hidden="1">
      <c r="A2647" s="17" t="s">
        <v>201</v>
      </c>
      <c r="B2647" s="17" t="s">
        <v>3024</v>
      </c>
      <c r="C2647" s="227" t="s">
        <v>7842</v>
      </c>
      <c r="D2647" s="222">
        <v>344.09</v>
      </c>
      <c r="E2647" s="329">
        <v>43008</v>
      </c>
      <c r="F2647" s="35">
        <v>299763142.75</v>
      </c>
      <c r="G2647" s="18">
        <v>4.2800000000000005E-2</v>
      </c>
      <c r="H2647" s="298">
        <v>889384</v>
      </c>
      <c r="I2647" s="51">
        <v>299592183.69</v>
      </c>
      <c r="J2647" s="212">
        <f t="shared" si="1201"/>
        <v>4.2800000000000005E-2</v>
      </c>
      <c r="K2647" s="213">
        <f t="shared" si="1202"/>
        <v>1068545.4551610001</v>
      </c>
      <c r="L2647" s="214">
        <f t="shared" si="1203"/>
        <v>179161.45516100014</v>
      </c>
      <c r="M2647" s="51">
        <f t="shared" si="1204"/>
        <v>299592183.69</v>
      </c>
      <c r="N2647" s="18">
        <f>VLOOKUP(CONCATENATE(A2647,"-6"),'Restated Depr'!$B$6:$G$7674,6,0)</f>
        <v>4.8399999999999999E-2</v>
      </c>
      <c r="O2647" s="214">
        <f t="shared" si="1205"/>
        <v>1208355.1408829999</v>
      </c>
      <c r="P2647" s="214">
        <f t="shared" si="1206"/>
        <v>139809.68572199973</v>
      </c>
      <c r="Q2647" t="s">
        <v>7819</v>
      </c>
    </row>
    <row r="2648" spans="1:18" hidden="1">
      <c r="A2648" s="17" t="s">
        <v>201</v>
      </c>
      <c r="B2648" s="17" t="s">
        <v>3025</v>
      </c>
      <c r="C2648" s="227" t="s">
        <v>7842</v>
      </c>
      <c r="D2648" s="222">
        <v>344.09</v>
      </c>
      <c r="E2648" s="329">
        <v>43039</v>
      </c>
      <c r="F2648" s="35">
        <v>299915887.48000002</v>
      </c>
      <c r="G2648" s="18">
        <v>4.2800000000000005E-2</v>
      </c>
      <c r="H2648" s="298">
        <v>891412</v>
      </c>
      <c r="I2648" s="51">
        <v>299592183.69</v>
      </c>
      <c r="J2648" s="212">
        <f t="shared" si="1201"/>
        <v>4.2800000000000005E-2</v>
      </c>
      <c r="K2648" s="213">
        <f t="shared" si="1202"/>
        <v>1068545.4551610001</v>
      </c>
      <c r="L2648" s="214">
        <f t="shared" si="1203"/>
        <v>177133.45516100014</v>
      </c>
      <c r="M2648" s="51">
        <f t="shared" si="1204"/>
        <v>299592183.69</v>
      </c>
      <c r="N2648" s="18">
        <f>VLOOKUP(CONCATENATE(A2648,"-6"),'Restated Depr'!$B$6:$G$7674,6,0)</f>
        <v>4.8399999999999999E-2</v>
      </c>
      <c r="O2648" s="214">
        <f t="shared" si="1205"/>
        <v>1208355.1408829999</v>
      </c>
      <c r="P2648" s="214">
        <f t="shared" si="1206"/>
        <v>139809.68572199973</v>
      </c>
      <c r="Q2648" t="s">
        <v>7819</v>
      </c>
    </row>
    <row r="2649" spans="1:18" hidden="1">
      <c r="A2649" s="17" t="s">
        <v>201</v>
      </c>
      <c r="B2649" s="17" t="s">
        <v>3026</v>
      </c>
      <c r="C2649" s="227" t="s">
        <v>7842</v>
      </c>
      <c r="D2649" s="222">
        <v>344.09</v>
      </c>
      <c r="E2649" s="329">
        <v>43069</v>
      </c>
      <c r="F2649" s="35">
        <v>300074844.19</v>
      </c>
      <c r="G2649" s="18">
        <v>4.2800000000000005E-2</v>
      </c>
      <c r="H2649" s="298">
        <v>891036</v>
      </c>
      <c r="I2649" s="51">
        <v>299592183.69</v>
      </c>
      <c r="J2649" s="212">
        <f t="shared" si="1201"/>
        <v>4.2800000000000005E-2</v>
      </c>
      <c r="K2649" s="213">
        <f t="shared" si="1202"/>
        <v>1068545.4551610001</v>
      </c>
      <c r="L2649" s="214">
        <f t="shared" si="1203"/>
        <v>177509.45516100014</v>
      </c>
      <c r="M2649" s="51">
        <f t="shared" si="1204"/>
        <v>299592183.69</v>
      </c>
      <c r="N2649" s="18">
        <f>VLOOKUP(CONCATENATE(A2649,"-6"),'Restated Depr'!$B$6:$G$7674,6,0)</f>
        <v>4.8399999999999999E-2</v>
      </c>
      <c r="O2649" s="214">
        <f t="shared" si="1205"/>
        <v>1208355.1408829999</v>
      </c>
      <c r="P2649" s="214">
        <f t="shared" si="1206"/>
        <v>139809.68572199973</v>
      </c>
      <c r="Q2649" t="s">
        <v>7819</v>
      </c>
    </row>
    <row r="2650" spans="1:18" hidden="1">
      <c r="A2650" s="17" t="s">
        <v>201</v>
      </c>
      <c r="B2650" s="17" t="s">
        <v>3027</v>
      </c>
      <c r="C2650" s="227" t="s">
        <v>7842</v>
      </c>
      <c r="D2650" s="222">
        <v>344.09</v>
      </c>
      <c r="E2650" s="329">
        <v>43100</v>
      </c>
      <c r="F2650" s="35">
        <v>299865468.27999997</v>
      </c>
      <c r="G2650" s="18">
        <v>4.5099999999999994E-2</v>
      </c>
      <c r="H2650" s="298">
        <v>941344</v>
      </c>
      <c r="I2650" s="51">
        <v>299592183.69</v>
      </c>
      <c r="J2650" s="212">
        <f t="shared" si="1201"/>
        <v>4.5099999999999994E-2</v>
      </c>
      <c r="K2650" s="213">
        <f t="shared" si="1202"/>
        <v>1125967.2903682499</v>
      </c>
      <c r="L2650" s="214">
        <f t="shared" si="1203"/>
        <v>184623.29036824987</v>
      </c>
      <c r="M2650" s="51">
        <f t="shared" si="1204"/>
        <v>299592183.69</v>
      </c>
      <c r="N2650" s="18">
        <f>VLOOKUP(CONCATENATE(A2650,"-6"),'Restated Depr'!$B$6:$G$7674,6,0)</f>
        <v>4.8399999999999999E-2</v>
      </c>
      <c r="O2650" s="214">
        <f t="shared" si="1205"/>
        <v>1208355.1408829999</v>
      </c>
      <c r="P2650" s="214">
        <f t="shared" si="1206"/>
        <v>82387.850514749996</v>
      </c>
      <c r="Q2650" t="s">
        <v>7819</v>
      </c>
    </row>
    <row r="2651" spans="1:18" hidden="1">
      <c r="A2651" s="17" t="s">
        <v>201</v>
      </c>
      <c r="B2651" s="17" t="s">
        <v>3028</v>
      </c>
      <c r="C2651" s="227" t="s">
        <v>7842</v>
      </c>
      <c r="D2651" s="222">
        <v>344.09</v>
      </c>
      <c r="E2651" s="329">
        <v>43131</v>
      </c>
      <c r="F2651" s="35">
        <v>299554249.41000003</v>
      </c>
      <c r="G2651" s="18">
        <v>4.8399999999999999E-2</v>
      </c>
      <c r="H2651" s="298">
        <v>1013331</v>
      </c>
      <c r="I2651" s="51">
        <v>299592183.69</v>
      </c>
      <c r="J2651" s="212">
        <f t="shared" si="1201"/>
        <v>4.8399999999999999E-2</v>
      </c>
      <c r="K2651" s="213">
        <f t="shared" si="1202"/>
        <v>1208355.1408829999</v>
      </c>
      <c r="L2651" s="214">
        <f t="shared" si="1203"/>
        <v>195024.14088299987</v>
      </c>
      <c r="M2651" s="51">
        <f t="shared" si="1204"/>
        <v>299592183.69</v>
      </c>
      <c r="N2651" s="18">
        <f>VLOOKUP(CONCATENATE(A2651,"-6"),'Restated Depr'!$B$6:$G$7674,6,0)</f>
        <v>4.8399999999999999E-2</v>
      </c>
      <c r="O2651" s="214">
        <f t="shared" si="1205"/>
        <v>1208355.1408829999</v>
      </c>
      <c r="P2651" s="214">
        <f t="shared" si="1206"/>
        <v>0</v>
      </c>
      <c r="Q2651" t="s">
        <v>7819</v>
      </c>
    </row>
    <row r="2652" spans="1:18" hidden="1">
      <c r="A2652" s="17" t="s">
        <v>201</v>
      </c>
      <c r="B2652" s="17" t="s">
        <v>3029</v>
      </c>
      <c r="C2652" s="227" t="s">
        <v>7842</v>
      </c>
      <c r="D2652" s="222">
        <v>344.09</v>
      </c>
      <c r="E2652" s="329">
        <v>43159</v>
      </c>
      <c r="F2652" s="35">
        <v>299555824.87</v>
      </c>
      <c r="G2652" s="18">
        <v>4.8399999999999999E-2</v>
      </c>
      <c r="H2652" s="298">
        <v>1014615</v>
      </c>
      <c r="I2652" s="51">
        <v>299592183.69</v>
      </c>
      <c r="J2652" s="212">
        <f t="shared" si="1201"/>
        <v>4.8399999999999999E-2</v>
      </c>
      <c r="K2652" s="213">
        <f t="shared" si="1202"/>
        <v>1208355.1408829999</v>
      </c>
      <c r="L2652" s="214">
        <f t="shared" si="1203"/>
        <v>193740.14088299987</v>
      </c>
      <c r="M2652" s="51">
        <f t="shared" si="1204"/>
        <v>299592183.69</v>
      </c>
      <c r="N2652" s="18">
        <f>VLOOKUP(CONCATENATE(A2652,"-6"),'Restated Depr'!$B$6:$G$7674,6,0)</f>
        <v>4.8399999999999999E-2</v>
      </c>
      <c r="O2652" s="214">
        <f t="shared" si="1205"/>
        <v>1208355.1408829999</v>
      </c>
      <c r="P2652" s="214">
        <f t="shared" si="1206"/>
        <v>0</v>
      </c>
      <c r="Q2652" t="s">
        <v>7819</v>
      </c>
    </row>
    <row r="2653" spans="1:18" hidden="1">
      <c r="A2653" s="17" t="s">
        <v>201</v>
      </c>
      <c r="B2653" s="17" t="s">
        <v>3030</v>
      </c>
      <c r="C2653" s="227" t="s">
        <v>7842</v>
      </c>
      <c r="D2653" s="222">
        <v>344.09</v>
      </c>
      <c r="E2653" s="329">
        <v>43190</v>
      </c>
      <c r="F2653" s="35">
        <v>299580812.16000003</v>
      </c>
      <c r="G2653" s="18">
        <v>4.8399999999999999E-2</v>
      </c>
      <c r="H2653" s="298">
        <v>1015315</v>
      </c>
      <c r="I2653" s="51">
        <v>299592183.69</v>
      </c>
      <c r="J2653" s="212">
        <f t="shared" si="1201"/>
        <v>4.8399999999999999E-2</v>
      </c>
      <c r="K2653" s="213">
        <f t="shared" si="1202"/>
        <v>1208355.1408829999</v>
      </c>
      <c r="L2653" s="214">
        <f t="shared" si="1203"/>
        <v>193040.14088299987</v>
      </c>
      <c r="M2653" s="51">
        <f t="shared" si="1204"/>
        <v>299592183.69</v>
      </c>
      <c r="N2653" s="18">
        <f>VLOOKUP(CONCATENATE(A2653,"-6"),'Restated Depr'!$B$6:$G$7674,6,0)</f>
        <v>4.8399999999999999E-2</v>
      </c>
      <c r="O2653" s="214">
        <f t="shared" si="1205"/>
        <v>1208355.1408829999</v>
      </c>
      <c r="P2653" s="214">
        <f t="shared" si="1206"/>
        <v>0</v>
      </c>
      <c r="Q2653" t="s">
        <v>7819</v>
      </c>
    </row>
    <row r="2654" spans="1:18" hidden="1">
      <c r="A2654" s="17" t="s">
        <v>201</v>
      </c>
      <c r="B2654" s="17" t="s">
        <v>3031</v>
      </c>
      <c r="C2654" s="227" t="s">
        <v>7842</v>
      </c>
      <c r="D2654" s="222">
        <v>344.09</v>
      </c>
      <c r="E2654" s="329">
        <v>43220</v>
      </c>
      <c r="F2654" s="35">
        <v>299912508.62</v>
      </c>
      <c r="G2654" s="18">
        <v>4.8399999999999999E-2</v>
      </c>
      <c r="H2654" s="298">
        <v>1016462</v>
      </c>
      <c r="I2654" s="51">
        <v>299592183.69</v>
      </c>
      <c r="J2654" s="212">
        <f t="shared" si="1201"/>
        <v>4.8399999999999999E-2</v>
      </c>
      <c r="K2654" s="213">
        <f t="shared" si="1202"/>
        <v>1208355.1408829999</v>
      </c>
      <c r="L2654" s="214">
        <f t="shared" si="1203"/>
        <v>191893.14088299987</v>
      </c>
      <c r="M2654" s="51">
        <f t="shared" si="1204"/>
        <v>299592183.69</v>
      </c>
      <c r="N2654" s="18">
        <f>VLOOKUP(CONCATENATE(A2654,"-6"),'Restated Depr'!$B$6:$G$7674,6,0)</f>
        <v>4.8399999999999999E-2</v>
      </c>
      <c r="O2654" s="214">
        <f t="shared" si="1205"/>
        <v>1208355.1408829999</v>
      </c>
      <c r="P2654" s="214">
        <f t="shared" si="1206"/>
        <v>0</v>
      </c>
      <c r="Q2654" t="s">
        <v>7819</v>
      </c>
    </row>
    <row r="2655" spans="1:18" hidden="1">
      <c r="A2655" s="17" t="s">
        <v>201</v>
      </c>
      <c r="B2655" s="17" t="s">
        <v>3032</v>
      </c>
      <c r="C2655" s="227" t="s">
        <v>7842</v>
      </c>
      <c r="D2655" s="222">
        <v>344.09</v>
      </c>
      <c r="E2655" s="329">
        <v>43251</v>
      </c>
      <c r="F2655" s="35">
        <v>299901250.63999999</v>
      </c>
      <c r="G2655" s="18">
        <v>4.8399999999999999E-2</v>
      </c>
      <c r="H2655" s="298">
        <v>1016224</v>
      </c>
      <c r="I2655" s="51">
        <v>299592183.69</v>
      </c>
      <c r="J2655" s="212">
        <f t="shared" si="1201"/>
        <v>4.8399999999999999E-2</v>
      </c>
      <c r="K2655" s="213">
        <f t="shared" si="1202"/>
        <v>1208355.1408829999</v>
      </c>
      <c r="L2655" s="214">
        <f t="shared" si="1203"/>
        <v>192131.14088299987</v>
      </c>
      <c r="M2655" s="51">
        <f t="shared" si="1204"/>
        <v>299592183.69</v>
      </c>
      <c r="N2655" s="18">
        <f>VLOOKUP(CONCATENATE(A2655,"-6"),'Restated Depr'!$B$6:$G$7674,6,0)</f>
        <v>4.8399999999999999E-2</v>
      </c>
      <c r="O2655" s="214">
        <f t="shared" si="1205"/>
        <v>1208355.1408829999</v>
      </c>
      <c r="P2655" s="214">
        <f t="shared" si="1206"/>
        <v>0</v>
      </c>
      <c r="Q2655" t="s">
        <v>7819</v>
      </c>
    </row>
    <row r="2656" spans="1:18" hidden="1">
      <c r="A2656" s="17" t="s">
        <v>201</v>
      </c>
      <c r="B2656" s="17" t="s">
        <v>3033</v>
      </c>
      <c r="C2656" s="227" t="s">
        <v>7842</v>
      </c>
      <c r="D2656" s="222">
        <v>344.09</v>
      </c>
      <c r="E2656" s="329">
        <v>43281</v>
      </c>
      <c r="F2656" s="35">
        <v>299592183.69</v>
      </c>
      <c r="G2656" s="18">
        <v>4.8399999999999999E-2</v>
      </c>
      <c r="H2656" s="298">
        <v>1014785</v>
      </c>
      <c r="I2656" s="51">
        <v>299592183.69</v>
      </c>
      <c r="J2656" s="212">
        <f t="shared" si="1201"/>
        <v>4.8399999999999999E-2</v>
      </c>
      <c r="K2656" s="213">
        <f t="shared" si="1202"/>
        <v>1208355.1408829999</v>
      </c>
      <c r="L2656" s="214">
        <f t="shared" si="1203"/>
        <v>193570.14088299987</v>
      </c>
      <c r="M2656" s="51">
        <f t="shared" si="1204"/>
        <v>299592183.69</v>
      </c>
      <c r="N2656" s="18">
        <f>VLOOKUP(CONCATENATE(A2656,"-6"),'Restated Depr'!$B$6:$G$7674,6,0)</f>
        <v>4.8399999999999999E-2</v>
      </c>
      <c r="O2656" s="214">
        <f t="shared" si="1205"/>
        <v>1208355.1408829999</v>
      </c>
      <c r="P2656" s="214">
        <f t="shared" si="1206"/>
        <v>0</v>
      </c>
      <c r="Q2656" t="s">
        <v>7819</v>
      </c>
      <c r="R2656" s="5"/>
    </row>
    <row r="2657" spans="1:18" ht="15.75" hidden="1" thickBot="1">
      <c r="A2657" t="s">
        <v>201</v>
      </c>
      <c r="C2657" s="224" t="s">
        <v>642</v>
      </c>
      <c r="D2657" s="22"/>
      <c r="E2657" s="323" t="s">
        <v>606</v>
      </c>
      <c r="F2657" s="1"/>
      <c r="G2657" s="5"/>
      <c r="H2657" s="310">
        <f>SUM(H2645:H2656)</f>
        <v>11497545</v>
      </c>
      <c r="I2657" s="10"/>
      <c r="J2657" s="10"/>
      <c r="K2657" s="32">
        <f>SUM(K2645:K2656)</f>
        <v>13718825.411471251</v>
      </c>
      <c r="L2657" s="28">
        <f>SUM(L2645:L2656)</f>
        <v>2221280.4114712495</v>
      </c>
      <c r="M2657" s="10"/>
      <c r="N2657" s="5"/>
      <c r="O2657" s="28">
        <f>SUM(O2645:O2656)</f>
        <v>14500261.690596001</v>
      </c>
      <c r="P2657" s="28">
        <f>SUM(P2645:P2656)</f>
        <v>781436.27912474866</v>
      </c>
    </row>
    <row r="2658" spans="1:18" hidden="1">
      <c r="A2658" t="s">
        <v>202</v>
      </c>
      <c r="B2658" t="s">
        <v>3034</v>
      </c>
      <c r="C2658" s="224" t="s">
        <v>7842</v>
      </c>
      <c r="D2658" s="221">
        <v>344.09</v>
      </c>
      <c r="E2658" s="324">
        <v>42947</v>
      </c>
      <c r="F2658" s="9">
        <v>67666150.810000002</v>
      </c>
      <c r="G2658" s="18">
        <v>4.2800000000000005E-2</v>
      </c>
      <c r="H2658" s="299">
        <v>241342.6</v>
      </c>
      <c r="I2658" s="15">
        <v>67593452.659999996</v>
      </c>
      <c r="J2658" s="11">
        <f t="shared" ref="J2658:J2669" si="1207">G2658</f>
        <v>4.2800000000000005E-2</v>
      </c>
      <c r="K2658" s="31">
        <f t="shared" ref="K2658:K2669" si="1208">I2658*J2658/12</f>
        <v>241083.31448733332</v>
      </c>
      <c r="L2658" s="289">
        <f t="shared" ref="L2658:L2669" si="1209">K2658-H2658</f>
        <v>-259.28551266668364</v>
      </c>
      <c r="M2658" s="15">
        <f t="shared" ref="M2658:M2669" si="1210">I2658</f>
        <v>67593452.659999996</v>
      </c>
      <c r="N2658" s="5">
        <f>VLOOKUP(CONCATENATE(A2658,"-6"),'Restated Depr'!$B$6:$G$7674,6,0)</f>
        <v>4.8399999999999999E-2</v>
      </c>
      <c r="O2658" s="289">
        <f t="shared" ref="O2658:O2669" si="1211">M2658*N2658/12</f>
        <v>272626.92572866665</v>
      </c>
      <c r="P2658" s="289">
        <f t="shared" ref="P2658:P2669" si="1212">O2658-K2658</f>
        <v>31543.611241333332</v>
      </c>
      <c r="Q2658" t="s">
        <v>7819</v>
      </c>
    </row>
    <row r="2659" spans="1:18" hidden="1">
      <c r="A2659" t="s">
        <v>202</v>
      </c>
      <c r="B2659" t="s">
        <v>3035</v>
      </c>
      <c r="C2659" s="224" t="s">
        <v>7842</v>
      </c>
      <c r="D2659" s="221">
        <v>344.09</v>
      </c>
      <c r="E2659" s="324">
        <v>42978</v>
      </c>
      <c r="F2659" s="1">
        <v>67666150.810000002</v>
      </c>
      <c r="G2659" s="18">
        <v>4.2800000000000005E-2</v>
      </c>
      <c r="H2659" s="298">
        <v>241342.6</v>
      </c>
      <c r="I2659" s="10">
        <v>67593452.659999996</v>
      </c>
      <c r="J2659" s="11">
        <f t="shared" si="1207"/>
        <v>4.2800000000000005E-2</v>
      </c>
      <c r="K2659" s="30">
        <f t="shared" si="1208"/>
        <v>241083.31448733332</v>
      </c>
      <c r="L2659" s="29">
        <f t="shared" si="1209"/>
        <v>-259.28551266668364</v>
      </c>
      <c r="M2659" s="10">
        <f t="shared" si="1210"/>
        <v>67593452.659999996</v>
      </c>
      <c r="N2659" s="5">
        <f>VLOOKUP(CONCATENATE(A2659,"-6"),'Restated Depr'!$B$6:$G$7674,6,0)</f>
        <v>4.8399999999999999E-2</v>
      </c>
      <c r="O2659" s="29">
        <f t="shared" si="1211"/>
        <v>272626.92572866665</v>
      </c>
      <c r="P2659" s="29">
        <f t="shared" si="1212"/>
        <v>31543.611241333332</v>
      </c>
      <c r="Q2659" t="s">
        <v>7819</v>
      </c>
    </row>
    <row r="2660" spans="1:18" hidden="1">
      <c r="A2660" t="s">
        <v>202</v>
      </c>
      <c r="B2660" t="s">
        <v>3036</v>
      </c>
      <c r="C2660" s="224" t="s">
        <v>7842</v>
      </c>
      <c r="D2660" s="221">
        <v>344.09</v>
      </c>
      <c r="E2660" s="324">
        <v>43008</v>
      </c>
      <c r="F2660" s="1">
        <v>67666150.810000002</v>
      </c>
      <c r="G2660" s="18">
        <v>4.2800000000000005E-2</v>
      </c>
      <c r="H2660" s="298">
        <v>241342.6</v>
      </c>
      <c r="I2660" s="10">
        <v>67593452.659999996</v>
      </c>
      <c r="J2660" s="11">
        <f t="shared" si="1207"/>
        <v>4.2800000000000005E-2</v>
      </c>
      <c r="K2660" s="30">
        <f t="shared" si="1208"/>
        <v>241083.31448733332</v>
      </c>
      <c r="L2660" s="29">
        <f t="shared" si="1209"/>
        <v>-259.28551266668364</v>
      </c>
      <c r="M2660" s="10">
        <f t="shared" si="1210"/>
        <v>67593452.659999996</v>
      </c>
      <c r="N2660" s="5">
        <f>VLOOKUP(CONCATENATE(A2660,"-6"),'Restated Depr'!$B$6:$G$7674,6,0)</f>
        <v>4.8399999999999999E-2</v>
      </c>
      <c r="O2660" s="29">
        <f t="shared" si="1211"/>
        <v>272626.92572866665</v>
      </c>
      <c r="P2660" s="29">
        <f t="shared" si="1212"/>
        <v>31543.611241333332</v>
      </c>
      <c r="Q2660" t="s">
        <v>7819</v>
      </c>
    </row>
    <row r="2661" spans="1:18" hidden="1">
      <c r="A2661" t="s">
        <v>202</v>
      </c>
      <c r="B2661" t="s">
        <v>3037</v>
      </c>
      <c r="C2661" s="224" t="s">
        <v>7842</v>
      </c>
      <c r="D2661" s="221">
        <v>344.09</v>
      </c>
      <c r="E2661" s="324">
        <v>43039</v>
      </c>
      <c r="F2661" s="1">
        <v>67667462.519999996</v>
      </c>
      <c r="G2661" s="18">
        <v>4.2800000000000005E-2</v>
      </c>
      <c r="H2661" s="298">
        <v>241347.28</v>
      </c>
      <c r="I2661" s="10">
        <v>67593452.659999996</v>
      </c>
      <c r="J2661" s="11">
        <f t="shared" si="1207"/>
        <v>4.2800000000000005E-2</v>
      </c>
      <c r="K2661" s="30">
        <f t="shared" si="1208"/>
        <v>241083.31448733332</v>
      </c>
      <c r="L2661" s="29">
        <f t="shared" si="1209"/>
        <v>-263.96551266667666</v>
      </c>
      <c r="M2661" s="10">
        <f t="shared" si="1210"/>
        <v>67593452.659999996</v>
      </c>
      <c r="N2661" s="5">
        <f>VLOOKUP(CONCATENATE(A2661,"-6"),'Restated Depr'!$B$6:$G$7674,6,0)</f>
        <v>4.8399999999999999E-2</v>
      </c>
      <c r="O2661" s="29">
        <f t="shared" si="1211"/>
        <v>272626.92572866665</v>
      </c>
      <c r="P2661" s="29">
        <f t="shared" si="1212"/>
        <v>31543.611241333332</v>
      </c>
      <c r="Q2661" t="s">
        <v>7819</v>
      </c>
    </row>
    <row r="2662" spans="1:18" hidden="1">
      <c r="A2662" t="s">
        <v>202</v>
      </c>
      <c r="B2662" t="s">
        <v>3038</v>
      </c>
      <c r="C2662" s="224" t="s">
        <v>7842</v>
      </c>
      <c r="D2662" s="221">
        <v>344.09</v>
      </c>
      <c r="E2662" s="324">
        <v>43069</v>
      </c>
      <c r="F2662" s="1">
        <v>67667542.939999998</v>
      </c>
      <c r="G2662" s="18">
        <v>4.2800000000000005E-2</v>
      </c>
      <c r="H2662" s="298">
        <v>241347.56999999998</v>
      </c>
      <c r="I2662" s="10">
        <v>67593452.659999996</v>
      </c>
      <c r="J2662" s="11">
        <f t="shared" si="1207"/>
        <v>4.2800000000000005E-2</v>
      </c>
      <c r="K2662" s="30">
        <f t="shared" si="1208"/>
        <v>241083.31448733332</v>
      </c>
      <c r="L2662" s="29">
        <f t="shared" si="1209"/>
        <v>-264.2555126666557</v>
      </c>
      <c r="M2662" s="10">
        <f t="shared" si="1210"/>
        <v>67593452.659999996</v>
      </c>
      <c r="N2662" s="5">
        <f>VLOOKUP(CONCATENATE(A2662,"-6"),'Restated Depr'!$B$6:$G$7674,6,0)</f>
        <v>4.8399999999999999E-2</v>
      </c>
      <c r="O2662" s="29">
        <f t="shared" si="1211"/>
        <v>272626.92572866665</v>
      </c>
      <c r="P2662" s="29">
        <f t="shared" si="1212"/>
        <v>31543.611241333332</v>
      </c>
      <c r="Q2662" t="s">
        <v>7819</v>
      </c>
    </row>
    <row r="2663" spans="1:18" hidden="1">
      <c r="A2663" t="s">
        <v>202</v>
      </c>
      <c r="B2663" t="s">
        <v>3039</v>
      </c>
      <c r="C2663" s="224" t="s">
        <v>7842</v>
      </c>
      <c r="D2663" s="221">
        <v>344.09</v>
      </c>
      <c r="E2663" s="324">
        <v>43100</v>
      </c>
      <c r="F2663" s="1">
        <v>67666311.659999996</v>
      </c>
      <c r="G2663" s="18">
        <v>4.5099999999999994E-2</v>
      </c>
      <c r="H2663" s="298">
        <v>254312.55000000002</v>
      </c>
      <c r="I2663" s="10">
        <v>67593452.659999996</v>
      </c>
      <c r="J2663" s="11">
        <f t="shared" si="1207"/>
        <v>4.5099999999999994E-2</v>
      </c>
      <c r="K2663" s="30">
        <f t="shared" si="1208"/>
        <v>254038.72624716663</v>
      </c>
      <c r="L2663" s="29">
        <f t="shared" si="1209"/>
        <v>-273.82375283338479</v>
      </c>
      <c r="M2663" s="10">
        <f t="shared" si="1210"/>
        <v>67593452.659999996</v>
      </c>
      <c r="N2663" s="5">
        <f>VLOOKUP(CONCATENATE(A2663,"-6"),'Restated Depr'!$B$6:$G$7674,6,0)</f>
        <v>4.8399999999999999E-2</v>
      </c>
      <c r="O2663" s="29">
        <f t="shared" si="1211"/>
        <v>272626.92572866665</v>
      </c>
      <c r="P2663" s="29">
        <f t="shared" si="1212"/>
        <v>18588.199481500022</v>
      </c>
      <c r="Q2663" t="s">
        <v>7819</v>
      </c>
    </row>
    <row r="2664" spans="1:18" hidden="1">
      <c r="A2664" t="s">
        <v>202</v>
      </c>
      <c r="B2664" t="s">
        <v>3040</v>
      </c>
      <c r="C2664" s="224" t="s">
        <v>7842</v>
      </c>
      <c r="D2664" s="221">
        <v>344.09</v>
      </c>
      <c r="E2664" s="324">
        <v>43131</v>
      </c>
      <c r="F2664" s="1">
        <v>67666311.659999996</v>
      </c>
      <c r="G2664" s="5">
        <v>4.8399999999999999E-2</v>
      </c>
      <c r="H2664" s="298">
        <v>272920.78999999998</v>
      </c>
      <c r="I2664" s="10">
        <v>67593452.659999996</v>
      </c>
      <c r="J2664" s="11">
        <f t="shared" si="1207"/>
        <v>4.8399999999999999E-2</v>
      </c>
      <c r="K2664" s="30">
        <f t="shared" si="1208"/>
        <v>272626.92572866665</v>
      </c>
      <c r="L2664" s="29">
        <f t="shared" si="1209"/>
        <v>-293.86427133332472</v>
      </c>
      <c r="M2664" s="10">
        <f t="shared" si="1210"/>
        <v>67593452.659999996</v>
      </c>
      <c r="N2664" s="5">
        <f>VLOOKUP(CONCATENATE(A2664,"-6"),'Restated Depr'!$B$6:$G$7674,6,0)</f>
        <v>4.8399999999999999E-2</v>
      </c>
      <c r="O2664" s="29">
        <f t="shared" si="1211"/>
        <v>272626.92572866665</v>
      </c>
      <c r="P2664" s="29">
        <f t="shared" si="1212"/>
        <v>0</v>
      </c>
      <c r="Q2664" t="s">
        <v>7819</v>
      </c>
    </row>
    <row r="2665" spans="1:18" hidden="1">
      <c r="A2665" t="s">
        <v>202</v>
      </c>
      <c r="B2665" t="s">
        <v>3041</v>
      </c>
      <c r="C2665" s="224" t="s">
        <v>7842</v>
      </c>
      <c r="D2665" s="221">
        <v>344.09</v>
      </c>
      <c r="E2665" s="324">
        <v>43159</v>
      </c>
      <c r="F2665" s="1">
        <v>67666311.659999996</v>
      </c>
      <c r="G2665" s="5">
        <v>4.8399999999999999E-2</v>
      </c>
      <c r="H2665" s="298">
        <v>272920.78999999998</v>
      </c>
      <c r="I2665" s="10">
        <v>67593452.659999996</v>
      </c>
      <c r="J2665" s="11">
        <f t="shared" si="1207"/>
        <v>4.8399999999999999E-2</v>
      </c>
      <c r="K2665" s="30">
        <f t="shared" si="1208"/>
        <v>272626.92572866665</v>
      </c>
      <c r="L2665" s="29">
        <f t="shared" si="1209"/>
        <v>-293.86427133332472</v>
      </c>
      <c r="M2665" s="10">
        <f t="shared" si="1210"/>
        <v>67593452.659999996</v>
      </c>
      <c r="N2665" s="5">
        <f>VLOOKUP(CONCATENATE(A2665,"-6"),'Restated Depr'!$B$6:$G$7674,6,0)</f>
        <v>4.8399999999999999E-2</v>
      </c>
      <c r="O2665" s="29">
        <f t="shared" si="1211"/>
        <v>272626.92572866665</v>
      </c>
      <c r="P2665" s="29">
        <f t="shared" si="1212"/>
        <v>0</v>
      </c>
      <c r="Q2665" t="s">
        <v>7819</v>
      </c>
    </row>
    <row r="2666" spans="1:18" hidden="1">
      <c r="A2666" t="s">
        <v>202</v>
      </c>
      <c r="B2666" t="s">
        <v>3042</v>
      </c>
      <c r="C2666" s="224" t="s">
        <v>7842</v>
      </c>
      <c r="D2666" s="221">
        <v>344.09</v>
      </c>
      <c r="E2666" s="324">
        <v>43190</v>
      </c>
      <c r="F2666" s="1">
        <v>67665697.129999995</v>
      </c>
      <c r="G2666" s="5">
        <v>4.8399999999999999E-2</v>
      </c>
      <c r="H2666" s="298">
        <v>272918.31</v>
      </c>
      <c r="I2666" s="10">
        <v>67593452.659999996</v>
      </c>
      <c r="J2666" s="11">
        <f t="shared" si="1207"/>
        <v>4.8399999999999999E-2</v>
      </c>
      <c r="K2666" s="30">
        <f t="shared" si="1208"/>
        <v>272626.92572866665</v>
      </c>
      <c r="L2666" s="29">
        <f t="shared" si="1209"/>
        <v>-291.38427133334335</v>
      </c>
      <c r="M2666" s="10">
        <f t="shared" si="1210"/>
        <v>67593452.659999996</v>
      </c>
      <c r="N2666" s="5">
        <f>VLOOKUP(CONCATENATE(A2666,"-6"),'Restated Depr'!$B$6:$G$7674,6,0)</f>
        <v>4.8399999999999999E-2</v>
      </c>
      <c r="O2666" s="29">
        <f t="shared" si="1211"/>
        <v>272626.92572866665</v>
      </c>
      <c r="P2666" s="29">
        <f t="shared" si="1212"/>
        <v>0</v>
      </c>
      <c r="Q2666" t="s">
        <v>7819</v>
      </c>
    </row>
    <row r="2667" spans="1:18" hidden="1">
      <c r="A2667" t="s">
        <v>202</v>
      </c>
      <c r="B2667" t="s">
        <v>3043</v>
      </c>
      <c r="C2667" s="224" t="s">
        <v>7842</v>
      </c>
      <c r="D2667" s="221">
        <v>344.09</v>
      </c>
      <c r="E2667" s="324">
        <v>43220</v>
      </c>
      <c r="F2667" s="1">
        <v>67665082.599999994</v>
      </c>
      <c r="G2667" s="5">
        <v>4.8399999999999999E-2</v>
      </c>
      <c r="H2667" s="298">
        <v>272915.83</v>
      </c>
      <c r="I2667" s="10">
        <v>67593452.659999996</v>
      </c>
      <c r="J2667" s="11">
        <f t="shared" si="1207"/>
        <v>4.8399999999999999E-2</v>
      </c>
      <c r="K2667" s="30">
        <f t="shared" si="1208"/>
        <v>272626.92572866665</v>
      </c>
      <c r="L2667" s="29">
        <f t="shared" si="1209"/>
        <v>-288.90427133336198</v>
      </c>
      <c r="M2667" s="10">
        <f t="shared" si="1210"/>
        <v>67593452.659999996</v>
      </c>
      <c r="N2667" s="5">
        <f>VLOOKUP(CONCATENATE(A2667,"-6"),'Restated Depr'!$B$6:$G$7674,6,0)</f>
        <v>4.8399999999999999E-2</v>
      </c>
      <c r="O2667" s="29">
        <f t="shared" si="1211"/>
        <v>272626.92572866665</v>
      </c>
      <c r="P2667" s="29">
        <f t="shared" si="1212"/>
        <v>0</v>
      </c>
      <c r="Q2667" t="s">
        <v>7819</v>
      </c>
    </row>
    <row r="2668" spans="1:18" hidden="1">
      <c r="A2668" t="s">
        <v>202</v>
      </c>
      <c r="B2668" t="s">
        <v>3044</v>
      </c>
      <c r="C2668" s="224" t="s">
        <v>7842</v>
      </c>
      <c r="D2668" s="221">
        <v>344.09</v>
      </c>
      <c r="E2668" s="324">
        <v>43251</v>
      </c>
      <c r="F2668" s="1">
        <v>67629267.629999995</v>
      </c>
      <c r="G2668" s="5">
        <v>4.8399999999999999E-2</v>
      </c>
      <c r="H2668" s="298">
        <v>272771.38</v>
      </c>
      <c r="I2668" s="10">
        <v>67593452.659999996</v>
      </c>
      <c r="J2668" s="11">
        <f t="shared" si="1207"/>
        <v>4.8399999999999999E-2</v>
      </c>
      <c r="K2668" s="30">
        <f t="shared" si="1208"/>
        <v>272626.92572866665</v>
      </c>
      <c r="L2668" s="29">
        <f t="shared" si="1209"/>
        <v>-144.45427133335033</v>
      </c>
      <c r="M2668" s="10">
        <f t="shared" si="1210"/>
        <v>67593452.659999996</v>
      </c>
      <c r="N2668" s="5">
        <f>VLOOKUP(CONCATENATE(A2668,"-6"),'Restated Depr'!$B$6:$G$7674,6,0)</f>
        <v>4.8399999999999999E-2</v>
      </c>
      <c r="O2668" s="29">
        <f t="shared" si="1211"/>
        <v>272626.92572866665</v>
      </c>
      <c r="P2668" s="29">
        <f t="shared" si="1212"/>
        <v>0</v>
      </c>
      <c r="Q2668" t="s">
        <v>7819</v>
      </c>
    </row>
    <row r="2669" spans="1:18" hidden="1">
      <c r="A2669" t="s">
        <v>202</v>
      </c>
      <c r="B2669" t="s">
        <v>3045</v>
      </c>
      <c r="C2669" s="224" t="s">
        <v>7842</v>
      </c>
      <c r="D2669" s="221">
        <v>344.09</v>
      </c>
      <c r="E2669" s="324">
        <v>43281</v>
      </c>
      <c r="F2669" s="1">
        <v>67593452.659999996</v>
      </c>
      <c r="G2669" s="5">
        <v>4.8399999999999999E-2</v>
      </c>
      <c r="H2669" s="298">
        <v>272626.92</v>
      </c>
      <c r="I2669" s="10">
        <v>67593452.659999996</v>
      </c>
      <c r="J2669" s="11">
        <f t="shared" si="1207"/>
        <v>4.8399999999999999E-2</v>
      </c>
      <c r="K2669" s="30">
        <f t="shared" si="1208"/>
        <v>272626.92572866665</v>
      </c>
      <c r="L2669" s="29">
        <f t="shared" si="1209"/>
        <v>5.7286666706204414E-3</v>
      </c>
      <c r="M2669" s="10">
        <f t="shared" si="1210"/>
        <v>67593452.659999996</v>
      </c>
      <c r="N2669" s="5">
        <f>VLOOKUP(CONCATENATE(A2669,"-6"),'Restated Depr'!$B$6:$G$7674,6,0)</f>
        <v>4.8399999999999999E-2</v>
      </c>
      <c r="O2669" s="29">
        <f t="shared" si="1211"/>
        <v>272626.92572866665</v>
      </c>
      <c r="P2669" s="29">
        <f t="shared" si="1212"/>
        <v>0</v>
      </c>
      <c r="Q2669" t="s">
        <v>7819</v>
      </c>
      <c r="R2669" s="5"/>
    </row>
    <row r="2670" spans="1:18" ht="15.75" hidden="1" thickBot="1">
      <c r="A2670" t="s">
        <v>202</v>
      </c>
      <c r="C2670" s="224" t="s">
        <v>642</v>
      </c>
      <c r="D2670" s="22"/>
      <c r="E2670" s="323" t="s">
        <v>606</v>
      </c>
      <c r="F2670" s="1"/>
      <c r="G2670" s="5"/>
      <c r="H2670" s="310">
        <f>SUM(H2658:H2669)</f>
        <v>3098109.22</v>
      </c>
      <c r="I2670" s="10"/>
      <c r="J2670" s="10"/>
      <c r="K2670" s="32">
        <f>SUM(K2658:K2669)</f>
        <v>3095216.8530558329</v>
      </c>
      <c r="L2670" s="28">
        <f>SUM(L2658:L2669)</f>
        <v>-2892.3669441668026</v>
      </c>
      <c r="M2670" s="10"/>
      <c r="N2670" s="5"/>
      <c r="O2670" s="28">
        <f>SUM(O2658:O2669)</f>
        <v>3271523.1087439996</v>
      </c>
      <c r="P2670" s="28">
        <f>SUM(P2658:P2669)</f>
        <v>176306.25568816668</v>
      </c>
    </row>
    <row r="2671" spans="1:18" hidden="1">
      <c r="A2671" t="s">
        <v>203</v>
      </c>
      <c r="B2671" t="s">
        <v>3046</v>
      </c>
      <c r="C2671" s="224" t="s">
        <v>7842</v>
      </c>
      <c r="D2671" s="221">
        <v>344.1</v>
      </c>
      <c r="E2671" s="324">
        <v>42947</v>
      </c>
      <c r="F2671" s="9">
        <v>74375981.069999993</v>
      </c>
      <c r="G2671" s="18">
        <v>1.84E-2</v>
      </c>
      <c r="H2671" s="299">
        <v>114043.17</v>
      </c>
      <c r="I2671" s="15">
        <v>74375981.069999993</v>
      </c>
      <c r="J2671" s="11">
        <f t="shared" ref="J2671:J2682" si="1213">G2671</f>
        <v>1.84E-2</v>
      </c>
      <c r="K2671" s="31">
        <f t="shared" ref="K2671:K2682" si="1214">I2671*J2671/12</f>
        <v>114043.17097399999</v>
      </c>
      <c r="L2671" s="289">
        <f t="shared" ref="L2671:L2682" si="1215">K2671-H2671</f>
        <v>9.7399999503977597E-4</v>
      </c>
      <c r="M2671" s="15">
        <f t="shared" ref="M2671:M2682" si="1216">I2671</f>
        <v>74375981.069999993</v>
      </c>
      <c r="N2671" s="5">
        <f>VLOOKUP(CONCATENATE(A2671,"-6"),'Restated Depr'!$B$6:$G$7674,6,0)</f>
        <v>7.2999999999999992E-3</v>
      </c>
      <c r="O2671" s="289">
        <f t="shared" ref="O2671:O2682" si="1217">M2671*N2671/12</f>
        <v>45245.38848424999</v>
      </c>
      <c r="P2671" s="289">
        <f t="shared" ref="P2671:P2682" si="1218">O2671-K2671</f>
        <v>-68797.78248975001</v>
      </c>
      <c r="Q2671" t="s">
        <v>7819</v>
      </c>
    </row>
    <row r="2672" spans="1:18" hidden="1">
      <c r="A2672" t="s">
        <v>203</v>
      </c>
      <c r="B2672" t="s">
        <v>3047</v>
      </c>
      <c r="C2672" s="224" t="s">
        <v>7842</v>
      </c>
      <c r="D2672" s="221">
        <v>344.1</v>
      </c>
      <c r="E2672" s="324">
        <v>42978</v>
      </c>
      <c r="F2672" s="1">
        <v>74375981.069999993</v>
      </c>
      <c r="G2672" s="18">
        <v>1.84E-2</v>
      </c>
      <c r="H2672" s="298">
        <v>114043.17</v>
      </c>
      <c r="I2672" s="10">
        <v>74375981.069999993</v>
      </c>
      <c r="J2672" s="11">
        <f t="shared" si="1213"/>
        <v>1.84E-2</v>
      </c>
      <c r="K2672" s="30">
        <f t="shared" si="1214"/>
        <v>114043.17097399999</v>
      </c>
      <c r="L2672" s="29">
        <f t="shared" si="1215"/>
        <v>9.7399999503977597E-4</v>
      </c>
      <c r="M2672" s="10">
        <f t="shared" si="1216"/>
        <v>74375981.069999993</v>
      </c>
      <c r="N2672" s="5">
        <f>VLOOKUP(CONCATENATE(A2672,"-6"),'Restated Depr'!$B$6:$G$7674,6,0)</f>
        <v>7.2999999999999992E-3</v>
      </c>
      <c r="O2672" s="29">
        <f t="shared" si="1217"/>
        <v>45245.38848424999</v>
      </c>
      <c r="P2672" s="29">
        <f t="shared" si="1218"/>
        <v>-68797.78248975001</v>
      </c>
      <c r="Q2672" t="s">
        <v>7819</v>
      </c>
    </row>
    <row r="2673" spans="1:18" hidden="1">
      <c r="A2673" t="s">
        <v>203</v>
      </c>
      <c r="B2673" t="s">
        <v>3048</v>
      </c>
      <c r="C2673" s="224" t="s">
        <v>7842</v>
      </c>
      <c r="D2673" s="221">
        <v>344.1</v>
      </c>
      <c r="E2673" s="324">
        <v>43008</v>
      </c>
      <c r="F2673" s="1">
        <v>74375981.069999993</v>
      </c>
      <c r="G2673" s="18">
        <v>1.84E-2</v>
      </c>
      <c r="H2673" s="298">
        <v>114043.17</v>
      </c>
      <c r="I2673" s="10">
        <v>74375981.069999993</v>
      </c>
      <c r="J2673" s="11">
        <f t="shared" si="1213"/>
        <v>1.84E-2</v>
      </c>
      <c r="K2673" s="30">
        <f t="shared" si="1214"/>
        <v>114043.17097399999</v>
      </c>
      <c r="L2673" s="29">
        <f t="shared" si="1215"/>
        <v>9.7399999503977597E-4</v>
      </c>
      <c r="M2673" s="10">
        <f t="shared" si="1216"/>
        <v>74375981.069999993</v>
      </c>
      <c r="N2673" s="5">
        <f>VLOOKUP(CONCATENATE(A2673,"-6"),'Restated Depr'!$B$6:$G$7674,6,0)</f>
        <v>7.2999999999999992E-3</v>
      </c>
      <c r="O2673" s="29">
        <f t="shared" si="1217"/>
        <v>45245.38848424999</v>
      </c>
      <c r="P2673" s="29">
        <f t="shared" si="1218"/>
        <v>-68797.78248975001</v>
      </c>
      <c r="Q2673" t="s">
        <v>7819</v>
      </c>
    </row>
    <row r="2674" spans="1:18" hidden="1">
      <c r="A2674" t="s">
        <v>203</v>
      </c>
      <c r="B2674" t="s">
        <v>3049</v>
      </c>
      <c r="C2674" s="224" t="s">
        <v>7842</v>
      </c>
      <c r="D2674" s="221">
        <v>344.1</v>
      </c>
      <c r="E2674" s="324">
        <v>43039</v>
      </c>
      <c r="F2674" s="1">
        <v>74375981.069999993</v>
      </c>
      <c r="G2674" s="18">
        <v>1.84E-2</v>
      </c>
      <c r="H2674" s="298">
        <v>114043.17</v>
      </c>
      <c r="I2674" s="10">
        <v>74375981.069999993</v>
      </c>
      <c r="J2674" s="11">
        <f t="shared" si="1213"/>
        <v>1.84E-2</v>
      </c>
      <c r="K2674" s="30">
        <f t="shared" si="1214"/>
        <v>114043.17097399999</v>
      </c>
      <c r="L2674" s="29">
        <f t="shared" si="1215"/>
        <v>9.7399999503977597E-4</v>
      </c>
      <c r="M2674" s="10">
        <f t="shared" si="1216"/>
        <v>74375981.069999993</v>
      </c>
      <c r="N2674" s="5">
        <f>VLOOKUP(CONCATENATE(A2674,"-6"),'Restated Depr'!$B$6:$G$7674,6,0)</f>
        <v>7.2999999999999992E-3</v>
      </c>
      <c r="O2674" s="29">
        <f t="shared" si="1217"/>
        <v>45245.38848424999</v>
      </c>
      <c r="P2674" s="29">
        <f t="shared" si="1218"/>
        <v>-68797.78248975001</v>
      </c>
      <c r="Q2674" t="s">
        <v>7819</v>
      </c>
    </row>
    <row r="2675" spans="1:18" hidden="1">
      <c r="A2675" t="s">
        <v>203</v>
      </c>
      <c r="B2675" t="s">
        <v>3050</v>
      </c>
      <c r="C2675" s="224" t="s">
        <v>7842</v>
      </c>
      <c r="D2675" s="221">
        <v>344.1</v>
      </c>
      <c r="E2675" s="324">
        <v>43069</v>
      </c>
      <c r="F2675" s="1">
        <v>74375981.069999993</v>
      </c>
      <c r="G2675" s="18">
        <v>1.84E-2</v>
      </c>
      <c r="H2675" s="298">
        <v>114043.17</v>
      </c>
      <c r="I2675" s="10">
        <v>74375981.069999993</v>
      </c>
      <c r="J2675" s="11">
        <f t="shared" si="1213"/>
        <v>1.84E-2</v>
      </c>
      <c r="K2675" s="30">
        <f t="shared" si="1214"/>
        <v>114043.17097399999</v>
      </c>
      <c r="L2675" s="29">
        <f t="shared" si="1215"/>
        <v>9.7399999503977597E-4</v>
      </c>
      <c r="M2675" s="10">
        <f t="shared" si="1216"/>
        <v>74375981.069999993</v>
      </c>
      <c r="N2675" s="5">
        <f>VLOOKUP(CONCATENATE(A2675,"-6"),'Restated Depr'!$B$6:$G$7674,6,0)</f>
        <v>7.2999999999999992E-3</v>
      </c>
      <c r="O2675" s="29">
        <f t="shared" si="1217"/>
        <v>45245.38848424999</v>
      </c>
      <c r="P2675" s="29">
        <f t="shared" si="1218"/>
        <v>-68797.78248975001</v>
      </c>
      <c r="Q2675" t="s">
        <v>7819</v>
      </c>
    </row>
    <row r="2676" spans="1:18" hidden="1">
      <c r="A2676" t="s">
        <v>203</v>
      </c>
      <c r="B2676" t="s">
        <v>3051</v>
      </c>
      <c r="C2676" s="224" t="s">
        <v>7842</v>
      </c>
      <c r="D2676" s="221">
        <v>344.1</v>
      </c>
      <c r="E2676" s="324">
        <v>43100</v>
      </c>
      <c r="F2676" s="1">
        <v>74375981.069999993</v>
      </c>
      <c r="G2676" s="18">
        <v>1.37E-2</v>
      </c>
      <c r="H2676" s="298">
        <v>84912.58</v>
      </c>
      <c r="I2676" s="10">
        <v>74375981.069999993</v>
      </c>
      <c r="J2676" s="11">
        <f t="shared" si="1213"/>
        <v>1.37E-2</v>
      </c>
      <c r="K2676" s="30">
        <f t="shared" si="1214"/>
        <v>84912.578388249996</v>
      </c>
      <c r="L2676" s="29">
        <f t="shared" si="1215"/>
        <v>-1.6117500053951517E-3</v>
      </c>
      <c r="M2676" s="10">
        <f t="shared" si="1216"/>
        <v>74375981.069999993</v>
      </c>
      <c r="N2676" s="5">
        <f>VLOOKUP(CONCATENATE(A2676,"-6"),'Restated Depr'!$B$6:$G$7674,6,0)</f>
        <v>7.2999999999999992E-3</v>
      </c>
      <c r="O2676" s="29">
        <f t="shared" si="1217"/>
        <v>45245.38848424999</v>
      </c>
      <c r="P2676" s="29">
        <f t="shared" si="1218"/>
        <v>-39667.189904000006</v>
      </c>
      <c r="Q2676" t="s">
        <v>7819</v>
      </c>
    </row>
    <row r="2677" spans="1:18" hidden="1">
      <c r="A2677" t="s">
        <v>203</v>
      </c>
      <c r="B2677" t="s">
        <v>3052</v>
      </c>
      <c r="C2677" s="224" t="s">
        <v>7842</v>
      </c>
      <c r="D2677" s="221">
        <v>344.1</v>
      </c>
      <c r="E2677" s="324">
        <v>43131</v>
      </c>
      <c r="F2677" s="1">
        <v>74375981.069999993</v>
      </c>
      <c r="G2677" s="5">
        <v>7.2999999999999992E-3</v>
      </c>
      <c r="H2677" s="298">
        <v>45245.389999999992</v>
      </c>
      <c r="I2677" s="10">
        <v>74375981.069999993</v>
      </c>
      <c r="J2677" s="11">
        <f t="shared" si="1213"/>
        <v>7.2999999999999992E-3</v>
      </c>
      <c r="K2677" s="30">
        <f t="shared" si="1214"/>
        <v>45245.38848424999</v>
      </c>
      <c r="L2677" s="29">
        <f t="shared" si="1215"/>
        <v>-1.5157500019995496E-3</v>
      </c>
      <c r="M2677" s="10">
        <f t="shared" si="1216"/>
        <v>74375981.069999993</v>
      </c>
      <c r="N2677" s="5">
        <f>VLOOKUP(CONCATENATE(A2677,"-6"),'Restated Depr'!$B$6:$G$7674,6,0)</f>
        <v>7.2999999999999992E-3</v>
      </c>
      <c r="O2677" s="29">
        <f t="shared" si="1217"/>
        <v>45245.38848424999</v>
      </c>
      <c r="P2677" s="29">
        <f t="shared" si="1218"/>
        <v>0</v>
      </c>
      <c r="Q2677" t="s">
        <v>7819</v>
      </c>
    </row>
    <row r="2678" spans="1:18" hidden="1">
      <c r="A2678" t="s">
        <v>203</v>
      </c>
      <c r="B2678" t="s">
        <v>3053</v>
      </c>
      <c r="C2678" s="224" t="s">
        <v>7842</v>
      </c>
      <c r="D2678" s="221">
        <v>344.1</v>
      </c>
      <c r="E2678" s="324">
        <v>43159</v>
      </c>
      <c r="F2678" s="1">
        <v>74375981.069999993</v>
      </c>
      <c r="G2678" s="5">
        <v>7.2999999999999992E-3</v>
      </c>
      <c r="H2678" s="298">
        <v>45245.389999999992</v>
      </c>
      <c r="I2678" s="10">
        <v>74375981.069999993</v>
      </c>
      <c r="J2678" s="11">
        <f t="shared" si="1213"/>
        <v>7.2999999999999992E-3</v>
      </c>
      <c r="K2678" s="30">
        <f t="shared" si="1214"/>
        <v>45245.38848424999</v>
      </c>
      <c r="L2678" s="29">
        <f t="shared" si="1215"/>
        <v>-1.5157500019995496E-3</v>
      </c>
      <c r="M2678" s="10">
        <f t="shared" si="1216"/>
        <v>74375981.069999993</v>
      </c>
      <c r="N2678" s="5">
        <f>VLOOKUP(CONCATENATE(A2678,"-6"),'Restated Depr'!$B$6:$G$7674,6,0)</f>
        <v>7.2999999999999992E-3</v>
      </c>
      <c r="O2678" s="29">
        <f t="shared" si="1217"/>
        <v>45245.38848424999</v>
      </c>
      <c r="P2678" s="29">
        <f t="shared" si="1218"/>
        <v>0</v>
      </c>
      <c r="Q2678" t="s">
        <v>7819</v>
      </c>
    </row>
    <row r="2679" spans="1:18" hidden="1">
      <c r="A2679" t="s">
        <v>203</v>
      </c>
      <c r="B2679" t="s">
        <v>3054</v>
      </c>
      <c r="C2679" s="224" t="s">
        <v>7842</v>
      </c>
      <c r="D2679" s="221">
        <v>344.1</v>
      </c>
      <c r="E2679" s="324">
        <v>43190</v>
      </c>
      <c r="F2679" s="1">
        <v>74375981.069999993</v>
      </c>
      <c r="G2679" s="5">
        <v>7.2999999999999992E-3</v>
      </c>
      <c r="H2679" s="298">
        <v>45245.389999999992</v>
      </c>
      <c r="I2679" s="10">
        <v>74375981.069999993</v>
      </c>
      <c r="J2679" s="11">
        <f t="shared" si="1213"/>
        <v>7.2999999999999992E-3</v>
      </c>
      <c r="K2679" s="30">
        <f t="shared" si="1214"/>
        <v>45245.38848424999</v>
      </c>
      <c r="L2679" s="29">
        <f t="shared" si="1215"/>
        <v>-1.5157500019995496E-3</v>
      </c>
      <c r="M2679" s="10">
        <f t="shared" si="1216"/>
        <v>74375981.069999993</v>
      </c>
      <c r="N2679" s="5">
        <f>VLOOKUP(CONCATENATE(A2679,"-6"),'Restated Depr'!$B$6:$G$7674,6,0)</f>
        <v>7.2999999999999992E-3</v>
      </c>
      <c r="O2679" s="29">
        <f t="shared" si="1217"/>
        <v>45245.38848424999</v>
      </c>
      <c r="P2679" s="29">
        <f t="shared" si="1218"/>
        <v>0</v>
      </c>
      <c r="Q2679" t="s">
        <v>7819</v>
      </c>
    </row>
    <row r="2680" spans="1:18" hidden="1">
      <c r="A2680" t="s">
        <v>203</v>
      </c>
      <c r="B2680" t="s">
        <v>3055</v>
      </c>
      <c r="C2680" s="224" t="s">
        <v>7842</v>
      </c>
      <c r="D2680" s="221">
        <v>344.1</v>
      </c>
      <c r="E2680" s="324">
        <v>43220</v>
      </c>
      <c r="F2680" s="1">
        <v>74375981.069999993</v>
      </c>
      <c r="G2680" s="5">
        <v>7.2999999999999992E-3</v>
      </c>
      <c r="H2680" s="298">
        <v>45245.389999999992</v>
      </c>
      <c r="I2680" s="10">
        <v>74375981.069999993</v>
      </c>
      <c r="J2680" s="11">
        <f t="shared" si="1213"/>
        <v>7.2999999999999992E-3</v>
      </c>
      <c r="K2680" s="30">
        <f t="shared" si="1214"/>
        <v>45245.38848424999</v>
      </c>
      <c r="L2680" s="29">
        <f t="shared" si="1215"/>
        <v>-1.5157500019995496E-3</v>
      </c>
      <c r="M2680" s="10">
        <f t="shared" si="1216"/>
        <v>74375981.069999993</v>
      </c>
      <c r="N2680" s="5">
        <f>VLOOKUP(CONCATENATE(A2680,"-6"),'Restated Depr'!$B$6:$G$7674,6,0)</f>
        <v>7.2999999999999992E-3</v>
      </c>
      <c r="O2680" s="29">
        <f t="shared" si="1217"/>
        <v>45245.38848424999</v>
      </c>
      <c r="P2680" s="29">
        <f t="shared" si="1218"/>
        <v>0</v>
      </c>
      <c r="Q2680" t="s">
        <v>7819</v>
      </c>
    </row>
    <row r="2681" spans="1:18" hidden="1">
      <c r="A2681" t="s">
        <v>203</v>
      </c>
      <c r="B2681" t="s">
        <v>3056</v>
      </c>
      <c r="C2681" s="224" t="s">
        <v>7842</v>
      </c>
      <c r="D2681" s="221">
        <v>344.1</v>
      </c>
      <c r="E2681" s="324">
        <v>43251</v>
      </c>
      <c r="F2681" s="1">
        <v>74375981.069999993</v>
      </c>
      <c r="G2681" s="5">
        <v>7.2999999999999992E-3</v>
      </c>
      <c r="H2681" s="298">
        <v>45245.389999999992</v>
      </c>
      <c r="I2681" s="10">
        <v>74375981.069999993</v>
      </c>
      <c r="J2681" s="11">
        <f t="shared" si="1213"/>
        <v>7.2999999999999992E-3</v>
      </c>
      <c r="K2681" s="30">
        <f t="shared" si="1214"/>
        <v>45245.38848424999</v>
      </c>
      <c r="L2681" s="29">
        <f t="shared" si="1215"/>
        <v>-1.5157500019995496E-3</v>
      </c>
      <c r="M2681" s="10">
        <f t="shared" si="1216"/>
        <v>74375981.069999993</v>
      </c>
      <c r="N2681" s="5">
        <f>VLOOKUP(CONCATENATE(A2681,"-6"),'Restated Depr'!$B$6:$G$7674,6,0)</f>
        <v>7.2999999999999992E-3</v>
      </c>
      <c r="O2681" s="29">
        <f t="shared" si="1217"/>
        <v>45245.38848424999</v>
      </c>
      <c r="P2681" s="29">
        <f t="shared" si="1218"/>
        <v>0</v>
      </c>
      <c r="Q2681" t="s">
        <v>7819</v>
      </c>
    </row>
    <row r="2682" spans="1:18" hidden="1">
      <c r="A2682" t="s">
        <v>203</v>
      </c>
      <c r="B2682" t="s">
        <v>3057</v>
      </c>
      <c r="C2682" s="224" t="s">
        <v>7842</v>
      </c>
      <c r="D2682" s="221">
        <v>344.1</v>
      </c>
      <c r="E2682" s="324">
        <v>43281</v>
      </c>
      <c r="F2682" s="1">
        <v>74375981.069999993</v>
      </c>
      <c r="G2682" s="5">
        <v>7.2999999999999992E-3</v>
      </c>
      <c r="H2682" s="298">
        <v>45245.389999999992</v>
      </c>
      <c r="I2682" s="10">
        <v>74375981.069999993</v>
      </c>
      <c r="J2682" s="11">
        <f t="shared" si="1213"/>
        <v>7.2999999999999992E-3</v>
      </c>
      <c r="K2682" s="30">
        <f t="shared" si="1214"/>
        <v>45245.38848424999</v>
      </c>
      <c r="L2682" s="29">
        <f t="shared" si="1215"/>
        <v>-1.5157500019995496E-3</v>
      </c>
      <c r="M2682" s="10">
        <f t="shared" si="1216"/>
        <v>74375981.069999993</v>
      </c>
      <c r="N2682" s="5">
        <f>VLOOKUP(CONCATENATE(A2682,"-6"),'Restated Depr'!$B$6:$G$7674,6,0)</f>
        <v>7.2999999999999992E-3</v>
      </c>
      <c r="O2682" s="29">
        <f t="shared" si="1217"/>
        <v>45245.38848424999</v>
      </c>
      <c r="P2682" s="29">
        <f t="shared" si="1218"/>
        <v>0</v>
      </c>
      <c r="Q2682" t="s">
        <v>7819</v>
      </c>
      <c r="R2682" s="5"/>
    </row>
    <row r="2683" spans="1:18" ht="15.75" hidden="1" thickBot="1">
      <c r="A2683" t="s">
        <v>203</v>
      </c>
      <c r="C2683" s="224" t="s">
        <v>642</v>
      </c>
      <c r="D2683" s="22"/>
      <c r="E2683" s="323" t="s">
        <v>606</v>
      </c>
      <c r="F2683" s="1"/>
      <c r="G2683" s="5"/>
      <c r="H2683" s="310">
        <f>SUM(H2671:H2682)</f>
        <v>926600.77</v>
      </c>
      <c r="I2683" s="10"/>
      <c r="J2683" s="10"/>
      <c r="K2683" s="32">
        <f>SUM(K2671:K2682)</f>
        <v>926600.76416374953</v>
      </c>
      <c r="L2683" s="28">
        <f>SUM(L2671:L2682)</f>
        <v>-5.8362500421935692E-3</v>
      </c>
      <c r="M2683" s="10"/>
      <c r="N2683" s="5"/>
      <c r="O2683" s="28">
        <f>SUM(O2671:O2682)</f>
        <v>542944.66181099985</v>
      </c>
      <c r="P2683" s="28">
        <f>SUM(P2671:P2682)</f>
        <v>-383656.10235275008</v>
      </c>
    </row>
    <row r="2684" spans="1:18" hidden="1">
      <c r="A2684" t="s">
        <v>204</v>
      </c>
      <c r="B2684" t="s">
        <v>3058</v>
      </c>
      <c r="C2684" s="224" t="s">
        <v>7842</v>
      </c>
      <c r="D2684" s="221">
        <v>344.15</v>
      </c>
      <c r="E2684" s="324">
        <v>42947</v>
      </c>
      <c r="F2684" s="9">
        <v>57663299.960000001</v>
      </c>
      <c r="G2684" s="18">
        <v>1.5044220000000001E-2</v>
      </c>
      <c r="H2684" s="299">
        <v>72291.61</v>
      </c>
      <c r="I2684" s="15">
        <v>48636568.18</v>
      </c>
      <c r="J2684" s="11">
        <f t="shared" ref="J2684:J2695" si="1219">G2684</f>
        <v>1.5044220000000001E-2</v>
      </c>
      <c r="K2684" s="31">
        <f t="shared" ref="K2684:K2695" si="1220">I2684*J2684/12</f>
        <v>60974.935978743306</v>
      </c>
      <c r="L2684" s="289">
        <f t="shared" ref="L2684:L2695" si="1221">K2684-H2684</f>
        <v>-11316.674021256695</v>
      </c>
      <c r="M2684" s="15">
        <f t="shared" ref="M2684:M2695" si="1222">I2684</f>
        <v>48636568.18</v>
      </c>
      <c r="N2684" s="5">
        <f>VLOOKUP(CONCATENATE(A2684,"-6"),'Restated Depr'!$B$6:$G$7674,6,0)</f>
        <v>1.5900000000000001E-2</v>
      </c>
      <c r="O2684" s="289">
        <f t="shared" ref="O2684:O2695" si="1223">M2684*N2684/12</f>
        <v>64443.452838500001</v>
      </c>
      <c r="P2684" s="289">
        <f t="shared" ref="P2684:P2695" si="1224">O2684-K2684</f>
        <v>3468.5168597566953</v>
      </c>
      <c r="Q2684" t="s">
        <v>7819</v>
      </c>
    </row>
    <row r="2685" spans="1:18" hidden="1">
      <c r="A2685" t="s">
        <v>204</v>
      </c>
      <c r="B2685" t="s">
        <v>3059</v>
      </c>
      <c r="C2685" s="224" t="s">
        <v>7842</v>
      </c>
      <c r="D2685" s="221">
        <v>344.15</v>
      </c>
      <c r="E2685" s="324">
        <v>42978</v>
      </c>
      <c r="F2685" s="1">
        <v>55062220.780000001</v>
      </c>
      <c r="G2685" s="18">
        <v>1.5044220000000001E-2</v>
      </c>
      <c r="H2685" s="298">
        <v>69030.680000000008</v>
      </c>
      <c r="I2685" s="10">
        <v>48636568.18</v>
      </c>
      <c r="J2685" s="11">
        <f t="shared" si="1219"/>
        <v>1.5044220000000001E-2</v>
      </c>
      <c r="K2685" s="30">
        <f t="shared" si="1220"/>
        <v>60974.935978743306</v>
      </c>
      <c r="L2685" s="29">
        <f t="shared" si="1221"/>
        <v>-8055.7440212567017</v>
      </c>
      <c r="M2685" s="10">
        <f t="shared" si="1222"/>
        <v>48636568.18</v>
      </c>
      <c r="N2685" s="5">
        <f>VLOOKUP(CONCATENATE(A2685,"-6"),'Restated Depr'!$B$6:$G$7674,6,0)</f>
        <v>1.5900000000000001E-2</v>
      </c>
      <c r="O2685" s="29">
        <f t="shared" si="1223"/>
        <v>64443.452838500001</v>
      </c>
      <c r="P2685" s="29">
        <f t="shared" si="1224"/>
        <v>3468.5168597566953</v>
      </c>
      <c r="Q2685" t="s">
        <v>7819</v>
      </c>
    </row>
    <row r="2686" spans="1:18" hidden="1">
      <c r="A2686" t="s">
        <v>204</v>
      </c>
      <c r="B2686" t="s">
        <v>3060</v>
      </c>
      <c r="C2686" s="224" t="s">
        <v>7842</v>
      </c>
      <c r="D2686" s="221">
        <v>344.15</v>
      </c>
      <c r="E2686" s="324">
        <v>43008</v>
      </c>
      <c r="F2686" s="1">
        <v>48427261.240000002</v>
      </c>
      <c r="G2686" s="18">
        <v>1.5044220000000001E-2</v>
      </c>
      <c r="H2686" s="298">
        <v>60712.53</v>
      </c>
      <c r="I2686" s="10">
        <v>48636568.18</v>
      </c>
      <c r="J2686" s="11">
        <f t="shared" si="1219"/>
        <v>1.5044220000000001E-2</v>
      </c>
      <c r="K2686" s="30">
        <f t="shared" si="1220"/>
        <v>60974.935978743306</v>
      </c>
      <c r="L2686" s="29">
        <f t="shared" si="1221"/>
        <v>262.40597874330706</v>
      </c>
      <c r="M2686" s="10">
        <f t="shared" si="1222"/>
        <v>48636568.18</v>
      </c>
      <c r="N2686" s="5">
        <f>VLOOKUP(CONCATENATE(A2686,"-6"),'Restated Depr'!$B$6:$G$7674,6,0)</f>
        <v>1.5900000000000001E-2</v>
      </c>
      <c r="O2686" s="29">
        <f t="shared" si="1223"/>
        <v>64443.452838500001</v>
      </c>
      <c r="P2686" s="29">
        <f t="shared" si="1224"/>
        <v>3468.5168597566953</v>
      </c>
      <c r="Q2686" t="s">
        <v>7819</v>
      </c>
    </row>
    <row r="2687" spans="1:18" hidden="1">
      <c r="A2687" t="s">
        <v>204</v>
      </c>
      <c r="B2687" t="s">
        <v>3061</v>
      </c>
      <c r="C2687" s="224" t="s">
        <v>7842</v>
      </c>
      <c r="D2687" s="221">
        <v>344.15</v>
      </c>
      <c r="E2687" s="324">
        <v>43039</v>
      </c>
      <c r="F2687" s="1">
        <v>48540894.670000002</v>
      </c>
      <c r="G2687" s="18">
        <v>1.5044220000000001E-2</v>
      </c>
      <c r="H2687" s="298">
        <v>60854.990000000013</v>
      </c>
      <c r="I2687" s="10">
        <v>48636568.18</v>
      </c>
      <c r="J2687" s="11">
        <f t="shared" si="1219"/>
        <v>1.5044220000000001E-2</v>
      </c>
      <c r="K2687" s="30">
        <f t="shared" si="1220"/>
        <v>60974.935978743306</v>
      </c>
      <c r="L2687" s="29">
        <f t="shared" si="1221"/>
        <v>119.94597874329338</v>
      </c>
      <c r="M2687" s="10">
        <f t="shared" si="1222"/>
        <v>48636568.18</v>
      </c>
      <c r="N2687" s="5">
        <f>VLOOKUP(CONCATENATE(A2687,"-6"),'Restated Depr'!$B$6:$G$7674,6,0)</f>
        <v>1.5900000000000001E-2</v>
      </c>
      <c r="O2687" s="29">
        <f t="shared" si="1223"/>
        <v>64443.452838500001</v>
      </c>
      <c r="P2687" s="29">
        <f t="shared" si="1224"/>
        <v>3468.5168597566953</v>
      </c>
      <c r="Q2687" t="s">
        <v>7819</v>
      </c>
    </row>
    <row r="2688" spans="1:18" hidden="1">
      <c r="A2688" t="s">
        <v>204</v>
      </c>
      <c r="B2688" t="s">
        <v>3062</v>
      </c>
      <c r="C2688" s="224" t="s">
        <v>7842</v>
      </c>
      <c r="D2688" s="221">
        <v>344.15</v>
      </c>
      <c r="E2688" s="324">
        <v>43069</v>
      </c>
      <c r="F2688" s="1">
        <v>48640612.390000001</v>
      </c>
      <c r="G2688" s="18">
        <v>1.5044220000000001E-2</v>
      </c>
      <c r="H2688" s="298">
        <v>60980</v>
      </c>
      <c r="I2688" s="10">
        <v>48636568.18</v>
      </c>
      <c r="J2688" s="11">
        <f t="shared" si="1219"/>
        <v>1.5044220000000001E-2</v>
      </c>
      <c r="K2688" s="30">
        <f t="shared" si="1220"/>
        <v>60974.935978743306</v>
      </c>
      <c r="L2688" s="29">
        <f t="shared" si="1221"/>
        <v>-5.0640212566941045</v>
      </c>
      <c r="M2688" s="10">
        <f t="shared" si="1222"/>
        <v>48636568.18</v>
      </c>
      <c r="N2688" s="5">
        <f>VLOOKUP(CONCATENATE(A2688,"-6"),'Restated Depr'!$B$6:$G$7674,6,0)</f>
        <v>1.5900000000000001E-2</v>
      </c>
      <c r="O2688" s="29">
        <f t="shared" si="1223"/>
        <v>64443.452838500001</v>
      </c>
      <c r="P2688" s="29">
        <f t="shared" si="1224"/>
        <v>3468.5168597566953</v>
      </c>
      <c r="Q2688" t="s">
        <v>7819</v>
      </c>
    </row>
    <row r="2689" spans="1:18" hidden="1">
      <c r="A2689" t="s">
        <v>204</v>
      </c>
      <c r="B2689" t="s">
        <v>3063</v>
      </c>
      <c r="C2689" s="224" t="s">
        <v>7842</v>
      </c>
      <c r="D2689" s="221">
        <v>344.15</v>
      </c>
      <c r="E2689" s="324">
        <v>43100</v>
      </c>
      <c r="F2689" s="1">
        <v>48650715.5</v>
      </c>
      <c r="G2689" s="18">
        <v>1.5399999999999999E-2</v>
      </c>
      <c r="H2689" s="298">
        <v>62435.09</v>
      </c>
      <c r="I2689" s="10">
        <v>48636568.18</v>
      </c>
      <c r="J2689" s="11">
        <f t="shared" si="1219"/>
        <v>1.5399999999999999E-2</v>
      </c>
      <c r="K2689" s="30">
        <f t="shared" si="1220"/>
        <v>62416.929164333327</v>
      </c>
      <c r="L2689" s="29">
        <f t="shared" si="1221"/>
        <v>-18.1608356666693</v>
      </c>
      <c r="M2689" s="10">
        <f t="shared" si="1222"/>
        <v>48636568.18</v>
      </c>
      <c r="N2689" s="5">
        <f>VLOOKUP(CONCATENATE(A2689,"-6"),'Restated Depr'!$B$6:$G$7674,6,0)</f>
        <v>1.5900000000000001E-2</v>
      </c>
      <c r="O2689" s="29">
        <f t="shared" si="1223"/>
        <v>64443.452838500001</v>
      </c>
      <c r="P2689" s="29">
        <f t="shared" si="1224"/>
        <v>2026.523674166674</v>
      </c>
      <c r="Q2689" t="s">
        <v>7819</v>
      </c>
    </row>
    <row r="2690" spans="1:18" hidden="1">
      <c r="A2690" t="s">
        <v>204</v>
      </c>
      <c r="B2690" t="s">
        <v>3064</v>
      </c>
      <c r="C2690" s="224" t="s">
        <v>7842</v>
      </c>
      <c r="D2690" s="221">
        <v>344.15</v>
      </c>
      <c r="E2690" s="324">
        <v>43131</v>
      </c>
      <c r="F2690" s="1">
        <v>48646143.310000002</v>
      </c>
      <c r="G2690" s="5">
        <v>1.5900000000000001E-2</v>
      </c>
      <c r="H2690" s="298">
        <v>64456.139999999992</v>
      </c>
      <c r="I2690" s="10">
        <v>48636568.18</v>
      </c>
      <c r="J2690" s="11">
        <f t="shared" si="1219"/>
        <v>1.5900000000000001E-2</v>
      </c>
      <c r="K2690" s="30">
        <f t="shared" si="1220"/>
        <v>64443.452838500001</v>
      </c>
      <c r="L2690" s="29">
        <f t="shared" si="1221"/>
        <v>-12.687161499990907</v>
      </c>
      <c r="M2690" s="10">
        <f t="shared" si="1222"/>
        <v>48636568.18</v>
      </c>
      <c r="N2690" s="5">
        <f>VLOOKUP(CONCATENATE(A2690,"-6"),'Restated Depr'!$B$6:$G$7674,6,0)</f>
        <v>1.5900000000000001E-2</v>
      </c>
      <c r="O2690" s="29">
        <f t="shared" si="1223"/>
        <v>64443.452838500001</v>
      </c>
      <c r="P2690" s="29">
        <f t="shared" si="1224"/>
        <v>0</v>
      </c>
      <c r="Q2690" t="s">
        <v>7819</v>
      </c>
    </row>
    <row r="2691" spans="1:18" hidden="1">
      <c r="A2691" t="s">
        <v>204</v>
      </c>
      <c r="B2691" t="s">
        <v>3065</v>
      </c>
      <c r="C2691" s="224" t="s">
        <v>7842</v>
      </c>
      <c r="D2691" s="221">
        <v>344.15</v>
      </c>
      <c r="E2691" s="324">
        <v>43159</v>
      </c>
      <c r="F2691" s="1">
        <v>48636568.18</v>
      </c>
      <c r="G2691" s="5">
        <v>1.5900000000000001E-2</v>
      </c>
      <c r="H2691" s="298">
        <v>64443.459999999992</v>
      </c>
      <c r="I2691" s="10">
        <v>48636568.18</v>
      </c>
      <c r="J2691" s="11">
        <f t="shared" si="1219"/>
        <v>1.5900000000000001E-2</v>
      </c>
      <c r="K2691" s="30">
        <f t="shared" si="1220"/>
        <v>64443.452838500001</v>
      </c>
      <c r="L2691" s="29">
        <f t="shared" si="1221"/>
        <v>-7.1614999906159937E-3</v>
      </c>
      <c r="M2691" s="10">
        <f t="shared" si="1222"/>
        <v>48636568.18</v>
      </c>
      <c r="N2691" s="5">
        <f>VLOOKUP(CONCATENATE(A2691,"-6"),'Restated Depr'!$B$6:$G$7674,6,0)</f>
        <v>1.5900000000000001E-2</v>
      </c>
      <c r="O2691" s="29">
        <f t="shared" si="1223"/>
        <v>64443.452838500001</v>
      </c>
      <c r="P2691" s="29">
        <f t="shared" si="1224"/>
        <v>0</v>
      </c>
      <c r="Q2691" t="s">
        <v>7819</v>
      </c>
    </row>
    <row r="2692" spans="1:18" hidden="1">
      <c r="A2692" t="s">
        <v>204</v>
      </c>
      <c r="B2692" t="s">
        <v>3066</v>
      </c>
      <c r="C2692" s="224" t="s">
        <v>7842</v>
      </c>
      <c r="D2692" s="221">
        <v>344.15</v>
      </c>
      <c r="E2692" s="324">
        <v>43190</v>
      </c>
      <c r="F2692" s="1">
        <v>48636568.18</v>
      </c>
      <c r="G2692" s="5">
        <v>1.5900000000000001E-2</v>
      </c>
      <c r="H2692" s="298">
        <v>64443.459999999992</v>
      </c>
      <c r="I2692" s="10">
        <v>48636568.18</v>
      </c>
      <c r="J2692" s="11">
        <f t="shared" si="1219"/>
        <v>1.5900000000000001E-2</v>
      </c>
      <c r="K2692" s="30">
        <f t="shared" si="1220"/>
        <v>64443.452838500001</v>
      </c>
      <c r="L2692" s="29">
        <f t="shared" si="1221"/>
        <v>-7.1614999906159937E-3</v>
      </c>
      <c r="M2692" s="10">
        <f t="shared" si="1222"/>
        <v>48636568.18</v>
      </c>
      <c r="N2692" s="5">
        <f>VLOOKUP(CONCATENATE(A2692,"-6"),'Restated Depr'!$B$6:$G$7674,6,0)</f>
        <v>1.5900000000000001E-2</v>
      </c>
      <c r="O2692" s="29">
        <f t="shared" si="1223"/>
        <v>64443.452838500001</v>
      </c>
      <c r="P2692" s="29">
        <f t="shared" si="1224"/>
        <v>0</v>
      </c>
      <c r="Q2692" t="s">
        <v>7819</v>
      </c>
    </row>
    <row r="2693" spans="1:18" hidden="1">
      <c r="A2693" t="s">
        <v>204</v>
      </c>
      <c r="B2693" t="s">
        <v>3067</v>
      </c>
      <c r="C2693" s="224" t="s">
        <v>7842</v>
      </c>
      <c r="D2693" s="221">
        <v>344.15</v>
      </c>
      <c r="E2693" s="324">
        <v>43220</v>
      </c>
      <c r="F2693" s="1">
        <v>48636568.18</v>
      </c>
      <c r="G2693" s="5">
        <v>1.5900000000000001E-2</v>
      </c>
      <c r="H2693" s="298">
        <v>64443.459999999992</v>
      </c>
      <c r="I2693" s="10">
        <v>48636568.18</v>
      </c>
      <c r="J2693" s="11">
        <f t="shared" si="1219"/>
        <v>1.5900000000000001E-2</v>
      </c>
      <c r="K2693" s="30">
        <f t="shared" si="1220"/>
        <v>64443.452838500001</v>
      </c>
      <c r="L2693" s="29">
        <f t="shared" si="1221"/>
        <v>-7.1614999906159937E-3</v>
      </c>
      <c r="M2693" s="10">
        <f t="shared" si="1222"/>
        <v>48636568.18</v>
      </c>
      <c r="N2693" s="5">
        <f>VLOOKUP(CONCATENATE(A2693,"-6"),'Restated Depr'!$B$6:$G$7674,6,0)</f>
        <v>1.5900000000000001E-2</v>
      </c>
      <c r="O2693" s="29">
        <f t="shared" si="1223"/>
        <v>64443.452838500001</v>
      </c>
      <c r="P2693" s="29">
        <f t="shared" si="1224"/>
        <v>0</v>
      </c>
      <c r="Q2693" t="s">
        <v>7819</v>
      </c>
    </row>
    <row r="2694" spans="1:18" hidden="1">
      <c r="A2694" t="s">
        <v>204</v>
      </c>
      <c r="B2694" t="s">
        <v>3068</v>
      </c>
      <c r="C2694" s="224" t="s">
        <v>7842</v>
      </c>
      <c r="D2694" s="221">
        <v>344.15</v>
      </c>
      <c r="E2694" s="324">
        <v>43251</v>
      </c>
      <c r="F2694" s="1">
        <v>48636568.18</v>
      </c>
      <c r="G2694" s="5">
        <v>1.5900000000000001E-2</v>
      </c>
      <c r="H2694" s="298">
        <v>64443.459999999992</v>
      </c>
      <c r="I2694" s="10">
        <v>48636568.18</v>
      </c>
      <c r="J2694" s="11">
        <f t="shared" si="1219"/>
        <v>1.5900000000000001E-2</v>
      </c>
      <c r="K2694" s="30">
        <f t="shared" si="1220"/>
        <v>64443.452838500001</v>
      </c>
      <c r="L2694" s="29">
        <f t="shared" si="1221"/>
        <v>-7.1614999906159937E-3</v>
      </c>
      <c r="M2694" s="10">
        <f t="shared" si="1222"/>
        <v>48636568.18</v>
      </c>
      <c r="N2694" s="5">
        <f>VLOOKUP(CONCATENATE(A2694,"-6"),'Restated Depr'!$B$6:$G$7674,6,0)</f>
        <v>1.5900000000000001E-2</v>
      </c>
      <c r="O2694" s="29">
        <f t="shared" si="1223"/>
        <v>64443.452838500001</v>
      </c>
      <c r="P2694" s="29">
        <f t="shared" si="1224"/>
        <v>0</v>
      </c>
      <c r="Q2694" t="s">
        <v>7819</v>
      </c>
    </row>
    <row r="2695" spans="1:18" hidden="1">
      <c r="A2695" t="s">
        <v>204</v>
      </c>
      <c r="B2695" t="s">
        <v>3069</v>
      </c>
      <c r="C2695" s="224" t="s">
        <v>7842</v>
      </c>
      <c r="D2695" s="221">
        <v>344.15</v>
      </c>
      <c r="E2695" s="324">
        <v>43281</v>
      </c>
      <c r="F2695" s="1">
        <v>48636568.18</v>
      </c>
      <c r="G2695" s="5">
        <v>1.5900000000000001E-2</v>
      </c>
      <c r="H2695" s="298">
        <v>64443.459999999992</v>
      </c>
      <c r="I2695" s="10">
        <v>48636568.18</v>
      </c>
      <c r="J2695" s="11">
        <f t="shared" si="1219"/>
        <v>1.5900000000000001E-2</v>
      </c>
      <c r="K2695" s="30">
        <f t="shared" si="1220"/>
        <v>64443.452838500001</v>
      </c>
      <c r="L2695" s="29">
        <f t="shared" si="1221"/>
        <v>-7.1614999906159937E-3</v>
      </c>
      <c r="M2695" s="10">
        <f t="shared" si="1222"/>
        <v>48636568.18</v>
      </c>
      <c r="N2695" s="5">
        <f>VLOOKUP(CONCATENATE(A2695,"-6"),'Restated Depr'!$B$6:$G$7674,6,0)</f>
        <v>1.5900000000000001E-2</v>
      </c>
      <c r="O2695" s="29">
        <f t="shared" si="1223"/>
        <v>64443.452838500001</v>
      </c>
      <c r="P2695" s="29">
        <f t="shared" si="1224"/>
        <v>0</v>
      </c>
      <c r="Q2695" t="s">
        <v>7819</v>
      </c>
      <c r="R2695" s="5"/>
    </row>
    <row r="2696" spans="1:18" ht="15.75" hidden="1" thickBot="1">
      <c r="A2696" t="s">
        <v>204</v>
      </c>
      <c r="C2696" s="224" t="s">
        <v>642</v>
      </c>
      <c r="D2696" s="22"/>
      <c r="E2696" s="323" t="s">
        <v>606</v>
      </c>
      <c r="F2696" s="1"/>
      <c r="G2696" s="5"/>
      <c r="H2696" s="310">
        <f>SUM(H2684:H2695)</f>
        <v>772978.33999999985</v>
      </c>
      <c r="I2696" s="10"/>
      <c r="J2696" s="10"/>
      <c r="K2696" s="32">
        <f>SUM(K2684:K2695)</f>
        <v>753952.32608905004</v>
      </c>
      <c r="L2696" s="28">
        <f>SUM(L2684:L2695)</f>
        <v>-19026.013910950103</v>
      </c>
      <c r="M2696" s="10"/>
      <c r="N2696" s="5"/>
      <c r="O2696" s="28">
        <f>SUM(O2684:O2695)</f>
        <v>773321.43406200025</v>
      </c>
      <c r="P2696" s="28">
        <f>SUM(P2684:P2695)</f>
        <v>19369.107972950151</v>
      </c>
    </row>
    <row r="2697" spans="1:18" hidden="1">
      <c r="A2697" t="s">
        <v>205</v>
      </c>
      <c r="B2697" t="s">
        <v>3070</v>
      </c>
      <c r="C2697" s="224" t="s">
        <v>7842</v>
      </c>
      <c r="D2697" s="221">
        <v>344.11</v>
      </c>
      <c r="E2697" s="324">
        <v>42947</v>
      </c>
      <c r="F2697" s="9">
        <v>29694470.899999999</v>
      </c>
      <c r="G2697" s="18">
        <v>2.87E-2</v>
      </c>
      <c r="H2697" s="299">
        <v>71019.28</v>
      </c>
      <c r="I2697" s="15">
        <v>22762893.399999999</v>
      </c>
      <c r="J2697" s="11">
        <f t="shared" ref="J2697:J2708" si="1225">G2697</f>
        <v>2.87E-2</v>
      </c>
      <c r="K2697" s="31">
        <f t="shared" ref="K2697:K2708" si="1226">I2697*J2697/12</f>
        <v>54441.253381666662</v>
      </c>
      <c r="L2697" s="289">
        <f t="shared" ref="L2697:L2708" si="1227">K2697-H2697</f>
        <v>-16578.026618333337</v>
      </c>
      <c r="M2697" s="15">
        <f t="shared" ref="M2697:M2708" si="1228">I2697</f>
        <v>22762893.399999999</v>
      </c>
      <c r="N2697" s="5">
        <f>VLOOKUP(CONCATENATE(A2697,"-6"),'Restated Depr'!$B$6:$G$7674,6,0)</f>
        <v>0.1153</v>
      </c>
      <c r="O2697" s="289">
        <f t="shared" ref="O2697:O2708" si="1229">M2697*N2697/12</f>
        <v>218713.46741833331</v>
      </c>
      <c r="P2697" s="289">
        <f t="shared" ref="P2697:P2708" si="1230">O2697-K2697</f>
        <v>164272.21403666664</v>
      </c>
      <c r="Q2697" t="s">
        <v>7819</v>
      </c>
    </row>
    <row r="2698" spans="1:18" hidden="1">
      <c r="A2698" t="s">
        <v>205</v>
      </c>
      <c r="B2698" t="s">
        <v>3071</v>
      </c>
      <c r="C2698" s="224" t="s">
        <v>7842</v>
      </c>
      <c r="D2698" s="221">
        <v>344.11</v>
      </c>
      <c r="E2698" s="324">
        <v>42978</v>
      </c>
      <c r="F2698" s="1">
        <v>28204467.93</v>
      </c>
      <c r="G2698" s="18">
        <v>2.87E-2</v>
      </c>
      <c r="H2698" s="298">
        <v>67455.69</v>
      </c>
      <c r="I2698" s="10">
        <v>22762893.399999999</v>
      </c>
      <c r="J2698" s="11">
        <f t="shared" si="1225"/>
        <v>2.87E-2</v>
      </c>
      <c r="K2698" s="30">
        <f t="shared" si="1226"/>
        <v>54441.253381666662</v>
      </c>
      <c r="L2698" s="29">
        <f t="shared" si="1227"/>
        <v>-13014.43661833334</v>
      </c>
      <c r="M2698" s="10">
        <f t="shared" si="1228"/>
        <v>22762893.399999999</v>
      </c>
      <c r="N2698" s="5">
        <f>VLOOKUP(CONCATENATE(A2698,"-6"),'Restated Depr'!$B$6:$G$7674,6,0)</f>
        <v>0.1153</v>
      </c>
      <c r="O2698" s="29">
        <f t="shared" si="1229"/>
        <v>218713.46741833331</v>
      </c>
      <c r="P2698" s="29">
        <f t="shared" si="1230"/>
        <v>164272.21403666664</v>
      </c>
      <c r="Q2698" t="s">
        <v>7819</v>
      </c>
    </row>
    <row r="2699" spans="1:18" hidden="1">
      <c r="A2699" t="s">
        <v>205</v>
      </c>
      <c r="B2699" t="s">
        <v>3072</v>
      </c>
      <c r="C2699" s="224" t="s">
        <v>7842</v>
      </c>
      <c r="D2699" s="221">
        <v>344.11</v>
      </c>
      <c r="E2699" s="324">
        <v>43008</v>
      </c>
      <c r="F2699" s="1">
        <v>22755458.48</v>
      </c>
      <c r="G2699" s="18">
        <v>2.87E-2</v>
      </c>
      <c r="H2699" s="298">
        <v>54423.47</v>
      </c>
      <c r="I2699" s="10">
        <v>22762893.399999999</v>
      </c>
      <c r="J2699" s="11">
        <f t="shared" si="1225"/>
        <v>2.87E-2</v>
      </c>
      <c r="K2699" s="30">
        <f t="shared" si="1226"/>
        <v>54441.253381666662</v>
      </c>
      <c r="L2699" s="29">
        <f t="shared" si="1227"/>
        <v>17.783381666660716</v>
      </c>
      <c r="M2699" s="10">
        <f t="shared" si="1228"/>
        <v>22762893.399999999</v>
      </c>
      <c r="N2699" s="5">
        <f>VLOOKUP(CONCATENATE(A2699,"-6"),'Restated Depr'!$B$6:$G$7674,6,0)</f>
        <v>0.1153</v>
      </c>
      <c r="O2699" s="29">
        <f t="shared" si="1229"/>
        <v>218713.46741833331</v>
      </c>
      <c r="P2699" s="29">
        <f t="shared" si="1230"/>
        <v>164272.21403666664</v>
      </c>
      <c r="Q2699" t="s">
        <v>7819</v>
      </c>
    </row>
    <row r="2700" spans="1:18" hidden="1">
      <c r="A2700" t="s">
        <v>205</v>
      </c>
      <c r="B2700" t="s">
        <v>3073</v>
      </c>
      <c r="C2700" s="224" t="s">
        <v>7842</v>
      </c>
      <c r="D2700" s="221">
        <v>344.11</v>
      </c>
      <c r="E2700" s="324">
        <v>43039</v>
      </c>
      <c r="F2700" s="1">
        <v>22755520.699999999</v>
      </c>
      <c r="G2700" s="18">
        <v>2.87E-2</v>
      </c>
      <c r="H2700" s="298">
        <v>54423.62</v>
      </c>
      <c r="I2700" s="10">
        <v>22762893.399999999</v>
      </c>
      <c r="J2700" s="11">
        <f t="shared" si="1225"/>
        <v>2.87E-2</v>
      </c>
      <c r="K2700" s="30">
        <f t="shared" si="1226"/>
        <v>54441.253381666662</v>
      </c>
      <c r="L2700" s="29">
        <f t="shared" si="1227"/>
        <v>17.633381666659261</v>
      </c>
      <c r="M2700" s="10">
        <f t="shared" si="1228"/>
        <v>22762893.399999999</v>
      </c>
      <c r="N2700" s="5">
        <f>VLOOKUP(CONCATENATE(A2700,"-6"),'Restated Depr'!$B$6:$G$7674,6,0)</f>
        <v>0.1153</v>
      </c>
      <c r="O2700" s="29">
        <f t="shared" si="1229"/>
        <v>218713.46741833331</v>
      </c>
      <c r="P2700" s="29">
        <f t="shared" si="1230"/>
        <v>164272.21403666664</v>
      </c>
      <c r="Q2700" t="s">
        <v>7819</v>
      </c>
    </row>
    <row r="2701" spans="1:18" hidden="1">
      <c r="A2701" t="s">
        <v>205</v>
      </c>
      <c r="B2701" t="s">
        <v>3074</v>
      </c>
      <c r="C2701" s="224" t="s">
        <v>7842</v>
      </c>
      <c r="D2701" s="221">
        <v>344.11</v>
      </c>
      <c r="E2701" s="324">
        <v>43069</v>
      </c>
      <c r="F2701" s="1">
        <v>22755520.699999999</v>
      </c>
      <c r="G2701" s="18">
        <v>2.87E-2</v>
      </c>
      <c r="H2701" s="298">
        <v>54423.62</v>
      </c>
      <c r="I2701" s="10">
        <v>22762893.399999999</v>
      </c>
      <c r="J2701" s="11">
        <f t="shared" si="1225"/>
        <v>2.87E-2</v>
      </c>
      <c r="K2701" s="30">
        <f t="shared" si="1226"/>
        <v>54441.253381666662</v>
      </c>
      <c r="L2701" s="29">
        <f t="shared" si="1227"/>
        <v>17.633381666659261</v>
      </c>
      <c r="M2701" s="10">
        <f t="shared" si="1228"/>
        <v>22762893.399999999</v>
      </c>
      <c r="N2701" s="5">
        <f>VLOOKUP(CONCATENATE(A2701,"-6"),'Restated Depr'!$B$6:$G$7674,6,0)</f>
        <v>0.1153</v>
      </c>
      <c r="O2701" s="29">
        <f t="shared" si="1229"/>
        <v>218713.46741833331</v>
      </c>
      <c r="P2701" s="29">
        <f t="shared" si="1230"/>
        <v>164272.21403666664</v>
      </c>
      <c r="Q2701" t="s">
        <v>7819</v>
      </c>
    </row>
    <row r="2702" spans="1:18" hidden="1">
      <c r="A2702" t="s">
        <v>205</v>
      </c>
      <c r="B2702" t="s">
        <v>3075</v>
      </c>
      <c r="C2702" s="224" t="s">
        <v>7842</v>
      </c>
      <c r="D2702" s="221">
        <v>344.11</v>
      </c>
      <c r="E2702" s="324">
        <v>43100</v>
      </c>
      <c r="F2702" s="1">
        <v>22755520.699999999</v>
      </c>
      <c r="G2702" s="18">
        <v>6.5000000000000002E-2</v>
      </c>
      <c r="H2702" s="298">
        <v>123259.06999999999</v>
      </c>
      <c r="I2702" s="10">
        <v>22762893.399999999</v>
      </c>
      <c r="J2702" s="11">
        <f t="shared" si="1225"/>
        <v>6.5000000000000002E-2</v>
      </c>
      <c r="K2702" s="30">
        <f t="shared" si="1226"/>
        <v>123299.00591666666</v>
      </c>
      <c r="L2702" s="29">
        <f t="shared" si="1227"/>
        <v>39.935916666669073</v>
      </c>
      <c r="M2702" s="10">
        <f t="shared" si="1228"/>
        <v>22762893.399999999</v>
      </c>
      <c r="N2702" s="5">
        <f>VLOOKUP(CONCATENATE(A2702,"-6"),'Restated Depr'!$B$6:$G$7674,6,0)</f>
        <v>0.1153</v>
      </c>
      <c r="O2702" s="29">
        <f t="shared" si="1229"/>
        <v>218713.46741833331</v>
      </c>
      <c r="P2702" s="29">
        <f t="shared" si="1230"/>
        <v>95414.46150166665</v>
      </c>
      <c r="Q2702" t="s">
        <v>7819</v>
      </c>
    </row>
    <row r="2703" spans="1:18" hidden="1">
      <c r="A2703" t="s">
        <v>205</v>
      </c>
      <c r="B2703" t="s">
        <v>3076</v>
      </c>
      <c r="C2703" s="224" t="s">
        <v>7842</v>
      </c>
      <c r="D2703" s="221">
        <v>344.11</v>
      </c>
      <c r="E2703" s="324">
        <v>43131</v>
      </c>
      <c r="F2703" s="1">
        <v>22755520.699999999</v>
      </c>
      <c r="G2703" s="5">
        <v>0.1153</v>
      </c>
      <c r="H2703" s="298">
        <v>218642.63</v>
      </c>
      <c r="I2703" s="10">
        <v>22762893.399999999</v>
      </c>
      <c r="J2703" s="11">
        <f t="shared" si="1225"/>
        <v>0.1153</v>
      </c>
      <c r="K2703" s="30">
        <f t="shared" si="1226"/>
        <v>218713.46741833331</v>
      </c>
      <c r="L2703" s="29">
        <f t="shared" si="1227"/>
        <v>70.837418333307141</v>
      </c>
      <c r="M2703" s="10">
        <f t="shared" si="1228"/>
        <v>22762893.399999999</v>
      </c>
      <c r="N2703" s="5">
        <f>VLOOKUP(CONCATENATE(A2703,"-6"),'Restated Depr'!$B$6:$G$7674,6,0)</f>
        <v>0.1153</v>
      </c>
      <c r="O2703" s="29">
        <f t="shared" si="1229"/>
        <v>218713.46741833331</v>
      </c>
      <c r="P2703" s="29">
        <f t="shared" si="1230"/>
        <v>0</v>
      </c>
      <c r="Q2703" t="s">
        <v>7819</v>
      </c>
    </row>
    <row r="2704" spans="1:18" hidden="1">
      <c r="A2704" t="s">
        <v>205</v>
      </c>
      <c r="B2704" t="s">
        <v>3077</v>
      </c>
      <c r="C2704" s="224" t="s">
        <v>7842</v>
      </c>
      <c r="D2704" s="221">
        <v>344.11</v>
      </c>
      <c r="E2704" s="324">
        <v>43159</v>
      </c>
      <c r="F2704" s="1">
        <v>22759207.050000001</v>
      </c>
      <c r="G2704" s="5">
        <v>0.1153</v>
      </c>
      <c r="H2704" s="298">
        <v>218678.03999999995</v>
      </c>
      <c r="I2704" s="10">
        <v>22762893.399999999</v>
      </c>
      <c r="J2704" s="11">
        <f t="shared" si="1225"/>
        <v>0.1153</v>
      </c>
      <c r="K2704" s="30">
        <f t="shared" si="1226"/>
        <v>218713.46741833331</v>
      </c>
      <c r="L2704" s="29">
        <f t="shared" si="1227"/>
        <v>35.427418333361857</v>
      </c>
      <c r="M2704" s="10">
        <f t="shared" si="1228"/>
        <v>22762893.399999999</v>
      </c>
      <c r="N2704" s="5">
        <f>VLOOKUP(CONCATENATE(A2704,"-6"),'Restated Depr'!$B$6:$G$7674,6,0)</f>
        <v>0.1153</v>
      </c>
      <c r="O2704" s="29">
        <f t="shared" si="1229"/>
        <v>218713.46741833331</v>
      </c>
      <c r="P2704" s="29">
        <f t="shared" si="1230"/>
        <v>0</v>
      </c>
      <c r="Q2704" t="s">
        <v>7819</v>
      </c>
    </row>
    <row r="2705" spans="1:18" hidden="1">
      <c r="A2705" t="s">
        <v>205</v>
      </c>
      <c r="B2705" t="s">
        <v>3078</v>
      </c>
      <c r="C2705" s="224" t="s">
        <v>7842</v>
      </c>
      <c r="D2705" s="221">
        <v>344.11</v>
      </c>
      <c r="E2705" s="324">
        <v>43190</v>
      </c>
      <c r="F2705" s="1">
        <v>22762893.399999999</v>
      </c>
      <c r="G2705" s="5">
        <v>0.1153</v>
      </c>
      <c r="H2705" s="298">
        <v>218713.47</v>
      </c>
      <c r="I2705" s="10">
        <v>22762893.399999999</v>
      </c>
      <c r="J2705" s="11">
        <f t="shared" si="1225"/>
        <v>0.1153</v>
      </c>
      <c r="K2705" s="30">
        <f t="shared" si="1226"/>
        <v>218713.46741833331</v>
      </c>
      <c r="L2705" s="29">
        <f t="shared" si="1227"/>
        <v>-2.5816666893661022E-3</v>
      </c>
      <c r="M2705" s="10">
        <f t="shared" si="1228"/>
        <v>22762893.399999999</v>
      </c>
      <c r="N2705" s="5">
        <f>VLOOKUP(CONCATENATE(A2705,"-6"),'Restated Depr'!$B$6:$G$7674,6,0)</f>
        <v>0.1153</v>
      </c>
      <c r="O2705" s="29">
        <f t="shared" si="1229"/>
        <v>218713.46741833331</v>
      </c>
      <c r="P2705" s="29">
        <f t="shared" si="1230"/>
        <v>0</v>
      </c>
      <c r="Q2705" t="s">
        <v>7819</v>
      </c>
    </row>
    <row r="2706" spans="1:18" hidden="1">
      <c r="A2706" t="s">
        <v>205</v>
      </c>
      <c r="B2706" t="s">
        <v>3079</v>
      </c>
      <c r="C2706" s="224" t="s">
        <v>7842</v>
      </c>
      <c r="D2706" s="221">
        <v>344.11</v>
      </c>
      <c r="E2706" s="324">
        <v>43220</v>
      </c>
      <c r="F2706" s="1">
        <v>22762893.399999999</v>
      </c>
      <c r="G2706" s="5">
        <v>0.1153</v>
      </c>
      <c r="H2706" s="298">
        <v>218713.47</v>
      </c>
      <c r="I2706" s="10">
        <v>22762893.399999999</v>
      </c>
      <c r="J2706" s="11">
        <f t="shared" si="1225"/>
        <v>0.1153</v>
      </c>
      <c r="K2706" s="30">
        <f t="shared" si="1226"/>
        <v>218713.46741833331</v>
      </c>
      <c r="L2706" s="29">
        <f t="shared" si="1227"/>
        <v>-2.5816666893661022E-3</v>
      </c>
      <c r="M2706" s="10">
        <f t="shared" si="1228"/>
        <v>22762893.399999999</v>
      </c>
      <c r="N2706" s="5">
        <f>VLOOKUP(CONCATENATE(A2706,"-6"),'Restated Depr'!$B$6:$G$7674,6,0)</f>
        <v>0.1153</v>
      </c>
      <c r="O2706" s="29">
        <f t="shared" si="1229"/>
        <v>218713.46741833331</v>
      </c>
      <c r="P2706" s="29">
        <f t="shared" si="1230"/>
        <v>0</v>
      </c>
      <c r="Q2706" t="s">
        <v>7819</v>
      </c>
    </row>
    <row r="2707" spans="1:18" hidden="1">
      <c r="A2707" t="s">
        <v>205</v>
      </c>
      <c r="B2707" t="s">
        <v>3080</v>
      </c>
      <c r="C2707" s="224" t="s">
        <v>7842</v>
      </c>
      <c r="D2707" s="221">
        <v>344.11</v>
      </c>
      <c r="E2707" s="324">
        <v>43251</v>
      </c>
      <c r="F2707" s="1">
        <v>22762893.399999999</v>
      </c>
      <c r="G2707" s="5">
        <v>0.1153</v>
      </c>
      <c r="H2707" s="298">
        <v>218713.47</v>
      </c>
      <c r="I2707" s="10">
        <v>22762893.399999999</v>
      </c>
      <c r="J2707" s="11">
        <f t="shared" si="1225"/>
        <v>0.1153</v>
      </c>
      <c r="K2707" s="30">
        <f t="shared" si="1226"/>
        <v>218713.46741833331</v>
      </c>
      <c r="L2707" s="29">
        <f t="shared" si="1227"/>
        <v>-2.5816666893661022E-3</v>
      </c>
      <c r="M2707" s="10">
        <f t="shared" si="1228"/>
        <v>22762893.399999999</v>
      </c>
      <c r="N2707" s="5">
        <f>VLOOKUP(CONCATENATE(A2707,"-6"),'Restated Depr'!$B$6:$G$7674,6,0)</f>
        <v>0.1153</v>
      </c>
      <c r="O2707" s="29">
        <f t="shared" si="1229"/>
        <v>218713.46741833331</v>
      </c>
      <c r="P2707" s="29">
        <f t="shared" si="1230"/>
        <v>0</v>
      </c>
      <c r="Q2707" t="s">
        <v>7819</v>
      </c>
    </row>
    <row r="2708" spans="1:18" hidden="1">
      <c r="A2708" t="s">
        <v>205</v>
      </c>
      <c r="B2708" t="s">
        <v>3081</v>
      </c>
      <c r="C2708" s="224" t="s">
        <v>7842</v>
      </c>
      <c r="D2708" s="221">
        <v>344.11</v>
      </c>
      <c r="E2708" s="324">
        <v>43281</v>
      </c>
      <c r="F2708" s="1">
        <v>22762893.399999999</v>
      </c>
      <c r="G2708" s="5">
        <v>0.1153</v>
      </c>
      <c r="H2708" s="298">
        <v>218713.47</v>
      </c>
      <c r="I2708" s="10">
        <v>22762893.399999999</v>
      </c>
      <c r="J2708" s="11">
        <f t="shared" si="1225"/>
        <v>0.1153</v>
      </c>
      <c r="K2708" s="30">
        <f t="shared" si="1226"/>
        <v>218713.46741833331</v>
      </c>
      <c r="L2708" s="29">
        <f t="shared" si="1227"/>
        <v>-2.5816666893661022E-3</v>
      </c>
      <c r="M2708" s="10">
        <f t="shared" si="1228"/>
        <v>22762893.399999999</v>
      </c>
      <c r="N2708" s="5">
        <f>VLOOKUP(CONCATENATE(A2708,"-6"),'Restated Depr'!$B$6:$G$7674,6,0)</f>
        <v>0.1153</v>
      </c>
      <c r="O2708" s="29">
        <f t="shared" si="1229"/>
        <v>218713.46741833331</v>
      </c>
      <c r="P2708" s="29">
        <f t="shared" si="1230"/>
        <v>0</v>
      </c>
      <c r="Q2708" t="s">
        <v>7819</v>
      </c>
      <c r="R2708" s="5"/>
    </row>
    <row r="2709" spans="1:18" ht="15.75" hidden="1" thickBot="1">
      <c r="A2709" t="s">
        <v>205</v>
      </c>
      <c r="C2709" s="224" t="s">
        <v>642</v>
      </c>
      <c r="D2709" s="22"/>
      <c r="E2709" s="323" t="s">
        <v>606</v>
      </c>
      <c r="F2709" s="1"/>
      <c r="G2709" s="5"/>
      <c r="H2709" s="310">
        <f>SUM(H2697:H2708)</f>
        <v>1737179.2999999998</v>
      </c>
      <c r="I2709" s="10"/>
      <c r="J2709" s="10"/>
      <c r="K2709" s="32">
        <f>SUM(K2697:K2708)</f>
        <v>1707786.0773349998</v>
      </c>
      <c r="L2709" s="28">
        <f>SUM(L2697:L2708)</f>
        <v>-29393.222665000118</v>
      </c>
      <c r="M2709" s="10"/>
      <c r="N2709" s="5"/>
      <c r="O2709" s="28">
        <f>SUM(O2697:O2708)</f>
        <v>2624561.6090200003</v>
      </c>
      <c r="P2709" s="28">
        <f>SUM(P2697:P2708)</f>
        <v>916775.53168499994</v>
      </c>
    </row>
    <row r="2710" spans="1:18" hidden="1">
      <c r="A2710" t="s">
        <v>206</v>
      </c>
      <c r="B2710" t="s">
        <v>3082</v>
      </c>
      <c r="C2710" s="224" t="s">
        <v>7842</v>
      </c>
      <c r="D2710" s="221">
        <v>344.12</v>
      </c>
      <c r="E2710" s="324">
        <v>42947</v>
      </c>
      <c r="F2710" s="9">
        <v>39371058.789999999</v>
      </c>
      <c r="G2710" s="18">
        <v>1.55E-2</v>
      </c>
      <c r="H2710" s="299">
        <v>50854.28</v>
      </c>
      <c r="I2710" s="15">
        <v>39485983.020000003</v>
      </c>
      <c r="J2710" s="11">
        <f t="shared" ref="J2710:J2721" si="1231">G2710</f>
        <v>1.55E-2</v>
      </c>
      <c r="K2710" s="31">
        <f t="shared" ref="K2710:K2721" si="1232">I2710*J2710/12</f>
        <v>51002.7280675</v>
      </c>
      <c r="L2710" s="289">
        <f t="shared" ref="L2710:L2721" si="1233">K2710-H2710</f>
        <v>148.44806750000134</v>
      </c>
      <c r="M2710" s="15">
        <f t="shared" ref="M2710:M2721" si="1234">I2710</f>
        <v>39485983.020000003</v>
      </c>
      <c r="N2710" s="5">
        <f>VLOOKUP(CONCATENATE(A2710,"-6"),'Restated Depr'!$B$6:$G$7674,6,0)</f>
        <v>8.5599999999999996E-2</v>
      </c>
      <c r="O2710" s="289">
        <f t="shared" ref="O2710:O2721" si="1235">M2710*N2710/12</f>
        <v>281666.67887599999</v>
      </c>
      <c r="P2710" s="289">
        <f t="shared" ref="P2710:P2721" si="1236">O2710-K2710</f>
        <v>230663.9508085</v>
      </c>
      <c r="Q2710" t="s">
        <v>7819</v>
      </c>
    </row>
    <row r="2711" spans="1:18" hidden="1">
      <c r="A2711" t="s">
        <v>206</v>
      </c>
      <c r="B2711" t="s">
        <v>3083</v>
      </c>
      <c r="C2711" s="224" t="s">
        <v>7842</v>
      </c>
      <c r="D2711" s="221">
        <v>344.12</v>
      </c>
      <c r="E2711" s="324">
        <v>42978</v>
      </c>
      <c r="F2711" s="1">
        <v>39371058.789999999</v>
      </c>
      <c r="G2711" s="18">
        <v>1.55E-2</v>
      </c>
      <c r="H2711" s="298">
        <v>50854.28</v>
      </c>
      <c r="I2711" s="10">
        <v>39485983.020000003</v>
      </c>
      <c r="J2711" s="11">
        <f t="shared" si="1231"/>
        <v>1.55E-2</v>
      </c>
      <c r="K2711" s="30">
        <f t="shared" si="1232"/>
        <v>51002.7280675</v>
      </c>
      <c r="L2711" s="29">
        <f t="shared" si="1233"/>
        <v>148.44806750000134</v>
      </c>
      <c r="M2711" s="10">
        <f t="shared" si="1234"/>
        <v>39485983.020000003</v>
      </c>
      <c r="N2711" s="5">
        <f>VLOOKUP(CONCATENATE(A2711,"-6"),'Restated Depr'!$B$6:$G$7674,6,0)</f>
        <v>8.5599999999999996E-2</v>
      </c>
      <c r="O2711" s="29">
        <f t="shared" si="1235"/>
        <v>281666.67887599999</v>
      </c>
      <c r="P2711" s="29">
        <f t="shared" si="1236"/>
        <v>230663.9508085</v>
      </c>
      <c r="Q2711" t="s">
        <v>7819</v>
      </c>
    </row>
    <row r="2712" spans="1:18" hidden="1">
      <c r="A2712" t="s">
        <v>206</v>
      </c>
      <c r="B2712" t="s">
        <v>3084</v>
      </c>
      <c r="C2712" s="224" t="s">
        <v>7842</v>
      </c>
      <c r="D2712" s="221">
        <v>344.12</v>
      </c>
      <c r="E2712" s="324">
        <v>43008</v>
      </c>
      <c r="F2712" s="1">
        <v>39371058.789999999</v>
      </c>
      <c r="G2712" s="18">
        <v>1.55E-2</v>
      </c>
      <c r="H2712" s="298">
        <v>50854.28</v>
      </c>
      <c r="I2712" s="10">
        <v>39485983.020000003</v>
      </c>
      <c r="J2712" s="11">
        <f t="shared" si="1231"/>
        <v>1.55E-2</v>
      </c>
      <c r="K2712" s="30">
        <f t="shared" si="1232"/>
        <v>51002.7280675</v>
      </c>
      <c r="L2712" s="29">
        <f t="shared" si="1233"/>
        <v>148.44806750000134</v>
      </c>
      <c r="M2712" s="10">
        <f t="shared" si="1234"/>
        <v>39485983.020000003</v>
      </c>
      <c r="N2712" s="5">
        <f>VLOOKUP(CONCATENATE(A2712,"-6"),'Restated Depr'!$B$6:$G$7674,6,0)</f>
        <v>8.5599999999999996E-2</v>
      </c>
      <c r="O2712" s="29">
        <f t="shared" si="1235"/>
        <v>281666.67887599999</v>
      </c>
      <c r="P2712" s="29">
        <f t="shared" si="1236"/>
        <v>230663.9508085</v>
      </c>
      <c r="Q2712" t="s">
        <v>7819</v>
      </c>
    </row>
    <row r="2713" spans="1:18" hidden="1">
      <c r="A2713" t="s">
        <v>206</v>
      </c>
      <c r="B2713" t="s">
        <v>3085</v>
      </c>
      <c r="C2713" s="224" t="s">
        <v>7842</v>
      </c>
      <c r="D2713" s="221">
        <v>344.12</v>
      </c>
      <c r="E2713" s="324">
        <v>43039</v>
      </c>
      <c r="F2713" s="1">
        <v>39371058.789999999</v>
      </c>
      <c r="G2713" s="18">
        <v>1.55E-2</v>
      </c>
      <c r="H2713" s="298">
        <v>50854.28</v>
      </c>
      <c r="I2713" s="10">
        <v>39485983.020000003</v>
      </c>
      <c r="J2713" s="11">
        <f t="shared" si="1231"/>
        <v>1.55E-2</v>
      </c>
      <c r="K2713" s="30">
        <f t="shared" si="1232"/>
        <v>51002.7280675</v>
      </c>
      <c r="L2713" s="29">
        <f t="shared" si="1233"/>
        <v>148.44806750000134</v>
      </c>
      <c r="M2713" s="10">
        <f t="shared" si="1234"/>
        <v>39485983.020000003</v>
      </c>
      <c r="N2713" s="5">
        <f>VLOOKUP(CONCATENATE(A2713,"-6"),'Restated Depr'!$B$6:$G$7674,6,0)</f>
        <v>8.5599999999999996E-2</v>
      </c>
      <c r="O2713" s="29">
        <f t="shared" si="1235"/>
        <v>281666.67887599999</v>
      </c>
      <c r="P2713" s="29">
        <f t="shared" si="1236"/>
        <v>230663.9508085</v>
      </c>
      <c r="Q2713" t="s">
        <v>7819</v>
      </c>
    </row>
    <row r="2714" spans="1:18" hidden="1">
      <c r="A2714" t="s">
        <v>206</v>
      </c>
      <c r="B2714" t="s">
        <v>3086</v>
      </c>
      <c r="C2714" s="224" t="s">
        <v>7842</v>
      </c>
      <c r="D2714" s="221">
        <v>344.12</v>
      </c>
      <c r="E2714" s="324">
        <v>43069</v>
      </c>
      <c r="F2714" s="1">
        <v>39371058.789999999</v>
      </c>
      <c r="G2714" s="18">
        <v>1.55E-2</v>
      </c>
      <c r="H2714" s="298">
        <v>50854.28</v>
      </c>
      <c r="I2714" s="10">
        <v>39485983.020000003</v>
      </c>
      <c r="J2714" s="11">
        <f t="shared" si="1231"/>
        <v>1.55E-2</v>
      </c>
      <c r="K2714" s="30">
        <f t="shared" si="1232"/>
        <v>51002.7280675</v>
      </c>
      <c r="L2714" s="29">
        <f t="shared" si="1233"/>
        <v>148.44806750000134</v>
      </c>
      <c r="M2714" s="10">
        <f t="shared" si="1234"/>
        <v>39485983.020000003</v>
      </c>
      <c r="N2714" s="5">
        <f>VLOOKUP(CONCATENATE(A2714,"-6"),'Restated Depr'!$B$6:$G$7674,6,0)</f>
        <v>8.5599999999999996E-2</v>
      </c>
      <c r="O2714" s="29">
        <f t="shared" si="1235"/>
        <v>281666.67887599999</v>
      </c>
      <c r="P2714" s="29">
        <f t="shared" si="1236"/>
        <v>230663.9508085</v>
      </c>
      <c r="Q2714" t="s">
        <v>7819</v>
      </c>
    </row>
    <row r="2715" spans="1:18" hidden="1">
      <c r="A2715" t="s">
        <v>206</v>
      </c>
      <c r="B2715" t="s">
        <v>3087</v>
      </c>
      <c r="C2715" s="224" t="s">
        <v>7842</v>
      </c>
      <c r="D2715" s="221">
        <v>344.12</v>
      </c>
      <c r="E2715" s="324">
        <v>43100</v>
      </c>
      <c r="F2715" s="1">
        <v>39371058.789999999</v>
      </c>
      <c r="G2715" s="18">
        <v>4.4900000000000002E-2</v>
      </c>
      <c r="H2715" s="298">
        <v>147313.38</v>
      </c>
      <c r="I2715" s="10">
        <v>39485983.020000003</v>
      </c>
      <c r="J2715" s="11">
        <f t="shared" si="1231"/>
        <v>4.4900000000000002E-2</v>
      </c>
      <c r="K2715" s="30">
        <f t="shared" si="1232"/>
        <v>147743.38646650003</v>
      </c>
      <c r="L2715" s="29">
        <f t="shared" si="1233"/>
        <v>430.00646650002454</v>
      </c>
      <c r="M2715" s="10">
        <f t="shared" si="1234"/>
        <v>39485983.020000003</v>
      </c>
      <c r="N2715" s="5">
        <f>VLOOKUP(CONCATENATE(A2715,"-6"),'Restated Depr'!$B$6:$G$7674,6,0)</f>
        <v>8.5599999999999996E-2</v>
      </c>
      <c r="O2715" s="29">
        <f t="shared" si="1235"/>
        <v>281666.67887599999</v>
      </c>
      <c r="P2715" s="29">
        <f t="shared" si="1236"/>
        <v>133923.29240949996</v>
      </c>
      <c r="Q2715" t="s">
        <v>7819</v>
      </c>
    </row>
    <row r="2716" spans="1:18" hidden="1">
      <c r="A2716" t="s">
        <v>206</v>
      </c>
      <c r="B2716" t="s">
        <v>3088</v>
      </c>
      <c r="C2716" s="224" t="s">
        <v>7842</v>
      </c>
      <c r="D2716" s="221">
        <v>344.12</v>
      </c>
      <c r="E2716" s="324">
        <v>43131</v>
      </c>
      <c r="F2716" s="1">
        <v>39371058.789999999</v>
      </c>
      <c r="G2716" s="5">
        <v>8.5599999999999996E-2</v>
      </c>
      <c r="H2716" s="298">
        <v>280846.89</v>
      </c>
      <c r="I2716" s="10">
        <v>39485983.020000003</v>
      </c>
      <c r="J2716" s="11">
        <f t="shared" si="1231"/>
        <v>8.5599999999999996E-2</v>
      </c>
      <c r="K2716" s="30">
        <f t="shared" si="1232"/>
        <v>281666.67887599999</v>
      </c>
      <c r="L2716" s="29">
        <f t="shared" si="1233"/>
        <v>819.78887599997688</v>
      </c>
      <c r="M2716" s="10">
        <f t="shared" si="1234"/>
        <v>39485983.020000003</v>
      </c>
      <c r="N2716" s="5">
        <f>VLOOKUP(CONCATENATE(A2716,"-6"),'Restated Depr'!$B$6:$G$7674,6,0)</f>
        <v>8.5599999999999996E-2</v>
      </c>
      <c r="O2716" s="29">
        <f t="shared" si="1235"/>
        <v>281666.67887599999</v>
      </c>
      <c r="P2716" s="29">
        <f t="shared" si="1236"/>
        <v>0</v>
      </c>
      <c r="Q2716" t="s">
        <v>7819</v>
      </c>
    </row>
    <row r="2717" spans="1:18" hidden="1">
      <c r="A2717" t="s">
        <v>206</v>
      </c>
      <c r="B2717" t="s">
        <v>3089</v>
      </c>
      <c r="C2717" s="224" t="s">
        <v>7842</v>
      </c>
      <c r="D2717" s="221">
        <v>344.12</v>
      </c>
      <c r="E2717" s="324">
        <v>43159</v>
      </c>
      <c r="F2717" s="1">
        <v>39371058.789999999</v>
      </c>
      <c r="G2717" s="5">
        <v>8.5599999999999996E-2</v>
      </c>
      <c r="H2717" s="298">
        <v>280846.89</v>
      </c>
      <c r="I2717" s="10">
        <v>39485983.020000003</v>
      </c>
      <c r="J2717" s="11">
        <f t="shared" si="1231"/>
        <v>8.5599999999999996E-2</v>
      </c>
      <c r="K2717" s="30">
        <f t="shared" si="1232"/>
        <v>281666.67887599999</v>
      </c>
      <c r="L2717" s="29">
        <f t="shared" si="1233"/>
        <v>819.78887599997688</v>
      </c>
      <c r="M2717" s="10">
        <f t="shared" si="1234"/>
        <v>39485983.020000003</v>
      </c>
      <c r="N2717" s="5">
        <f>VLOOKUP(CONCATENATE(A2717,"-6"),'Restated Depr'!$B$6:$G$7674,6,0)</f>
        <v>8.5599999999999996E-2</v>
      </c>
      <c r="O2717" s="29">
        <f t="shared" si="1235"/>
        <v>281666.67887599999</v>
      </c>
      <c r="P2717" s="29">
        <f t="shared" si="1236"/>
        <v>0</v>
      </c>
      <c r="Q2717" t="s">
        <v>7819</v>
      </c>
    </row>
    <row r="2718" spans="1:18" hidden="1">
      <c r="A2718" t="s">
        <v>206</v>
      </c>
      <c r="B2718" t="s">
        <v>3090</v>
      </c>
      <c r="C2718" s="224" t="s">
        <v>7842</v>
      </c>
      <c r="D2718" s="221">
        <v>344.12</v>
      </c>
      <c r="E2718" s="324">
        <v>43190</v>
      </c>
      <c r="F2718" s="1">
        <v>39371058.789999999</v>
      </c>
      <c r="G2718" s="5">
        <v>8.5599999999999996E-2</v>
      </c>
      <c r="H2718" s="298">
        <v>280846.89</v>
      </c>
      <c r="I2718" s="10">
        <v>39485983.020000003</v>
      </c>
      <c r="J2718" s="11">
        <f t="shared" si="1231"/>
        <v>8.5599999999999996E-2</v>
      </c>
      <c r="K2718" s="30">
        <f t="shared" si="1232"/>
        <v>281666.67887599999</v>
      </c>
      <c r="L2718" s="29">
        <f t="shared" si="1233"/>
        <v>819.78887599997688</v>
      </c>
      <c r="M2718" s="10">
        <f t="shared" si="1234"/>
        <v>39485983.020000003</v>
      </c>
      <c r="N2718" s="5">
        <f>VLOOKUP(CONCATENATE(A2718,"-6"),'Restated Depr'!$B$6:$G$7674,6,0)</f>
        <v>8.5599999999999996E-2</v>
      </c>
      <c r="O2718" s="29">
        <f t="shared" si="1235"/>
        <v>281666.67887599999</v>
      </c>
      <c r="P2718" s="29">
        <f t="shared" si="1236"/>
        <v>0</v>
      </c>
      <c r="Q2718" t="s">
        <v>7819</v>
      </c>
    </row>
    <row r="2719" spans="1:18" hidden="1">
      <c r="A2719" t="s">
        <v>206</v>
      </c>
      <c r="B2719" t="s">
        <v>3091</v>
      </c>
      <c r="C2719" s="224" t="s">
        <v>7842</v>
      </c>
      <c r="D2719" s="221">
        <v>344.12</v>
      </c>
      <c r="E2719" s="324">
        <v>43220</v>
      </c>
      <c r="F2719" s="1">
        <v>39371058.789999999</v>
      </c>
      <c r="G2719" s="5">
        <v>8.5599999999999996E-2</v>
      </c>
      <c r="H2719" s="298">
        <v>280846.89</v>
      </c>
      <c r="I2719" s="10">
        <v>39485983.020000003</v>
      </c>
      <c r="J2719" s="11">
        <f t="shared" si="1231"/>
        <v>8.5599999999999996E-2</v>
      </c>
      <c r="K2719" s="30">
        <f t="shared" si="1232"/>
        <v>281666.67887599999</v>
      </c>
      <c r="L2719" s="29">
        <f t="shared" si="1233"/>
        <v>819.78887599997688</v>
      </c>
      <c r="M2719" s="10">
        <f t="shared" si="1234"/>
        <v>39485983.020000003</v>
      </c>
      <c r="N2719" s="5">
        <f>VLOOKUP(CONCATENATE(A2719,"-6"),'Restated Depr'!$B$6:$G$7674,6,0)</f>
        <v>8.5599999999999996E-2</v>
      </c>
      <c r="O2719" s="29">
        <f t="shared" si="1235"/>
        <v>281666.67887599999</v>
      </c>
      <c r="P2719" s="29">
        <f t="shared" si="1236"/>
        <v>0</v>
      </c>
      <c r="Q2719" t="s">
        <v>7819</v>
      </c>
    </row>
    <row r="2720" spans="1:18" hidden="1">
      <c r="A2720" t="s">
        <v>206</v>
      </c>
      <c r="B2720" t="s">
        <v>3092</v>
      </c>
      <c r="C2720" s="224" t="s">
        <v>7842</v>
      </c>
      <c r="D2720" s="221">
        <v>344.12</v>
      </c>
      <c r="E2720" s="324">
        <v>43251</v>
      </c>
      <c r="F2720" s="1">
        <v>39371058.789999999</v>
      </c>
      <c r="G2720" s="5">
        <v>8.5599999999999996E-2</v>
      </c>
      <c r="H2720" s="298">
        <v>280846.89</v>
      </c>
      <c r="I2720" s="10">
        <v>39485983.020000003</v>
      </c>
      <c r="J2720" s="11">
        <f t="shared" si="1231"/>
        <v>8.5599999999999996E-2</v>
      </c>
      <c r="K2720" s="30">
        <f t="shared" si="1232"/>
        <v>281666.67887599999</v>
      </c>
      <c r="L2720" s="29">
        <f t="shared" si="1233"/>
        <v>819.78887599997688</v>
      </c>
      <c r="M2720" s="10">
        <f t="shared" si="1234"/>
        <v>39485983.020000003</v>
      </c>
      <c r="N2720" s="5">
        <f>VLOOKUP(CONCATENATE(A2720,"-6"),'Restated Depr'!$B$6:$G$7674,6,0)</f>
        <v>8.5599999999999996E-2</v>
      </c>
      <c r="O2720" s="29">
        <f t="shared" si="1235"/>
        <v>281666.67887599999</v>
      </c>
      <c r="P2720" s="29">
        <f t="shared" si="1236"/>
        <v>0</v>
      </c>
      <c r="Q2720" t="s">
        <v>7819</v>
      </c>
    </row>
    <row r="2721" spans="1:18" hidden="1">
      <c r="A2721" t="s">
        <v>206</v>
      </c>
      <c r="B2721" t="s">
        <v>3093</v>
      </c>
      <c r="C2721" s="224" t="s">
        <v>7842</v>
      </c>
      <c r="D2721" s="221">
        <v>344.12</v>
      </c>
      <c r="E2721" s="324">
        <v>43281</v>
      </c>
      <c r="F2721" s="1">
        <v>39485983.020000003</v>
      </c>
      <c r="G2721" s="5">
        <v>8.5599999999999996E-2</v>
      </c>
      <c r="H2721" s="298">
        <v>281666.68</v>
      </c>
      <c r="I2721" s="10">
        <v>39485983.020000003</v>
      </c>
      <c r="J2721" s="11">
        <f t="shared" si="1231"/>
        <v>8.5599999999999996E-2</v>
      </c>
      <c r="K2721" s="30">
        <f t="shared" si="1232"/>
        <v>281666.67887599999</v>
      </c>
      <c r="L2721" s="29">
        <f t="shared" si="1233"/>
        <v>-1.1240000021643937E-3</v>
      </c>
      <c r="M2721" s="10">
        <f t="shared" si="1234"/>
        <v>39485983.020000003</v>
      </c>
      <c r="N2721" s="5">
        <f>VLOOKUP(CONCATENATE(A2721,"-6"),'Restated Depr'!$B$6:$G$7674,6,0)</f>
        <v>8.5599999999999996E-2</v>
      </c>
      <c r="O2721" s="29">
        <f t="shared" si="1235"/>
        <v>281666.67887599999</v>
      </c>
      <c r="P2721" s="29">
        <f t="shared" si="1236"/>
        <v>0</v>
      </c>
      <c r="Q2721" t="s">
        <v>7819</v>
      </c>
      <c r="R2721" s="5"/>
    </row>
    <row r="2722" spans="1:18" ht="15.75" hidden="1" thickBot="1">
      <c r="A2722" t="s">
        <v>206</v>
      </c>
      <c r="C2722" s="224" t="s">
        <v>642</v>
      </c>
      <c r="D2722" s="22"/>
      <c r="E2722" s="323" t="s">
        <v>606</v>
      </c>
      <c r="F2722" s="1"/>
      <c r="G2722" s="5"/>
      <c r="H2722" s="310">
        <f>SUM(H2710:H2721)</f>
        <v>2087485.9100000004</v>
      </c>
      <c r="I2722" s="10"/>
      <c r="J2722" s="10"/>
      <c r="K2722" s="32">
        <f>SUM(K2710:K2721)</f>
        <v>2092757.1000600001</v>
      </c>
      <c r="L2722" s="28">
        <f>SUM(L2710:L2721)</f>
        <v>5271.1900599999135</v>
      </c>
      <c r="M2722" s="10"/>
      <c r="N2722" s="5"/>
      <c r="O2722" s="28">
        <f>SUM(O2710:O2721)</f>
        <v>3380000.1465119999</v>
      </c>
      <c r="P2722" s="28">
        <f>SUM(P2710:P2721)</f>
        <v>1287243.0464519998</v>
      </c>
    </row>
    <row r="2723" spans="1:18" hidden="1">
      <c r="A2723" t="s">
        <v>207</v>
      </c>
      <c r="B2723" t="s">
        <v>3094</v>
      </c>
      <c r="C2723" s="224" t="s">
        <v>7842</v>
      </c>
      <c r="D2723" s="221">
        <v>344.12</v>
      </c>
      <c r="E2723" s="324">
        <v>42947</v>
      </c>
      <c r="F2723" s="9">
        <v>44242345.189999998</v>
      </c>
      <c r="G2723" s="18">
        <v>1.55E-2</v>
      </c>
      <c r="H2723" s="299">
        <v>57146.360000000008</v>
      </c>
      <c r="I2723" s="15">
        <v>43985561.32</v>
      </c>
      <c r="J2723" s="11">
        <f t="shared" ref="J2723:J2734" si="1237">G2723</f>
        <v>1.55E-2</v>
      </c>
      <c r="K2723" s="31">
        <f t="shared" ref="K2723:K2734" si="1238">I2723*J2723/12</f>
        <v>56814.683371666666</v>
      </c>
      <c r="L2723" s="289">
        <f t="shared" ref="L2723:L2734" si="1239">K2723-H2723</f>
        <v>-331.6766283333418</v>
      </c>
      <c r="M2723" s="15">
        <f t="shared" ref="M2723:M2734" si="1240">I2723</f>
        <v>43985561.32</v>
      </c>
      <c r="N2723" s="5">
        <f>VLOOKUP(CONCATENATE(A2723,"-6"),'Restated Depr'!$B$6:$G$7674,6,0)</f>
        <v>8.5599999999999996E-2</v>
      </c>
      <c r="O2723" s="289">
        <f t="shared" ref="O2723:O2734" si="1241">M2723*N2723/12</f>
        <v>313763.67074933334</v>
      </c>
      <c r="P2723" s="289">
        <f t="shared" ref="P2723:P2734" si="1242">O2723-K2723</f>
        <v>256948.98737766666</v>
      </c>
      <c r="Q2723" t="s">
        <v>7819</v>
      </c>
    </row>
    <row r="2724" spans="1:18" hidden="1">
      <c r="A2724" t="s">
        <v>207</v>
      </c>
      <c r="B2724" t="s">
        <v>3095</v>
      </c>
      <c r="C2724" s="224" t="s">
        <v>7842</v>
      </c>
      <c r="D2724" s="221">
        <v>344.12</v>
      </c>
      <c r="E2724" s="324">
        <v>42978</v>
      </c>
      <c r="F2724" s="1">
        <v>44242345.189999998</v>
      </c>
      <c r="G2724" s="18">
        <v>1.55E-2</v>
      </c>
      <c r="H2724" s="298">
        <v>57146.360000000008</v>
      </c>
      <c r="I2724" s="10">
        <v>43985561.32</v>
      </c>
      <c r="J2724" s="11">
        <f t="shared" si="1237"/>
        <v>1.55E-2</v>
      </c>
      <c r="K2724" s="30">
        <f t="shared" si="1238"/>
        <v>56814.683371666666</v>
      </c>
      <c r="L2724" s="29">
        <f t="shared" si="1239"/>
        <v>-331.6766283333418</v>
      </c>
      <c r="M2724" s="10">
        <f t="shared" si="1240"/>
        <v>43985561.32</v>
      </c>
      <c r="N2724" s="5">
        <f>VLOOKUP(CONCATENATE(A2724,"-6"),'Restated Depr'!$B$6:$G$7674,6,0)</f>
        <v>8.5599999999999996E-2</v>
      </c>
      <c r="O2724" s="29">
        <f t="shared" si="1241"/>
        <v>313763.67074933334</v>
      </c>
      <c r="P2724" s="29">
        <f t="shared" si="1242"/>
        <v>256948.98737766666</v>
      </c>
      <c r="Q2724" t="s">
        <v>7819</v>
      </c>
    </row>
    <row r="2725" spans="1:18" hidden="1">
      <c r="A2725" t="s">
        <v>207</v>
      </c>
      <c r="B2725" t="s">
        <v>3096</v>
      </c>
      <c r="C2725" s="224" t="s">
        <v>7842</v>
      </c>
      <c r="D2725" s="221">
        <v>344.12</v>
      </c>
      <c r="E2725" s="324">
        <v>43008</v>
      </c>
      <c r="F2725" s="1">
        <v>44242345.189999998</v>
      </c>
      <c r="G2725" s="18">
        <v>1.55E-2</v>
      </c>
      <c r="H2725" s="298">
        <v>57146.360000000008</v>
      </c>
      <c r="I2725" s="10">
        <v>43985561.32</v>
      </c>
      <c r="J2725" s="11">
        <f t="shared" si="1237"/>
        <v>1.55E-2</v>
      </c>
      <c r="K2725" s="30">
        <f t="shared" si="1238"/>
        <v>56814.683371666666</v>
      </c>
      <c r="L2725" s="29">
        <f t="shared" si="1239"/>
        <v>-331.6766283333418</v>
      </c>
      <c r="M2725" s="10">
        <f t="shared" si="1240"/>
        <v>43985561.32</v>
      </c>
      <c r="N2725" s="5">
        <f>VLOOKUP(CONCATENATE(A2725,"-6"),'Restated Depr'!$B$6:$G$7674,6,0)</f>
        <v>8.5599999999999996E-2</v>
      </c>
      <c r="O2725" s="29">
        <f t="shared" si="1241"/>
        <v>313763.67074933334</v>
      </c>
      <c r="P2725" s="29">
        <f t="shared" si="1242"/>
        <v>256948.98737766666</v>
      </c>
      <c r="Q2725" t="s">
        <v>7819</v>
      </c>
    </row>
    <row r="2726" spans="1:18" hidden="1">
      <c r="A2726" t="s">
        <v>207</v>
      </c>
      <c r="B2726" t="s">
        <v>3097</v>
      </c>
      <c r="C2726" s="224" t="s">
        <v>7842</v>
      </c>
      <c r="D2726" s="221">
        <v>344.12</v>
      </c>
      <c r="E2726" s="324">
        <v>43039</v>
      </c>
      <c r="F2726" s="1">
        <v>44242345.189999998</v>
      </c>
      <c r="G2726" s="18">
        <v>1.55E-2</v>
      </c>
      <c r="H2726" s="298">
        <v>57146.360000000008</v>
      </c>
      <c r="I2726" s="10">
        <v>43985561.32</v>
      </c>
      <c r="J2726" s="11">
        <f t="shared" si="1237"/>
        <v>1.55E-2</v>
      </c>
      <c r="K2726" s="30">
        <f t="shared" si="1238"/>
        <v>56814.683371666666</v>
      </c>
      <c r="L2726" s="29">
        <f t="shared" si="1239"/>
        <v>-331.6766283333418</v>
      </c>
      <c r="M2726" s="10">
        <f t="shared" si="1240"/>
        <v>43985561.32</v>
      </c>
      <c r="N2726" s="5">
        <f>VLOOKUP(CONCATENATE(A2726,"-6"),'Restated Depr'!$B$6:$G$7674,6,0)</f>
        <v>8.5599999999999996E-2</v>
      </c>
      <c r="O2726" s="29">
        <f t="shared" si="1241"/>
        <v>313763.67074933334</v>
      </c>
      <c r="P2726" s="29">
        <f t="shared" si="1242"/>
        <v>256948.98737766666</v>
      </c>
      <c r="Q2726" t="s">
        <v>7819</v>
      </c>
    </row>
    <row r="2727" spans="1:18" hidden="1">
      <c r="A2727" t="s">
        <v>207</v>
      </c>
      <c r="B2727" t="s">
        <v>3098</v>
      </c>
      <c r="C2727" s="224" t="s">
        <v>7842</v>
      </c>
      <c r="D2727" s="221">
        <v>344.12</v>
      </c>
      <c r="E2727" s="324">
        <v>43069</v>
      </c>
      <c r="F2727" s="1">
        <v>44242345.189999998</v>
      </c>
      <c r="G2727" s="18">
        <v>1.55E-2</v>
      </c>
      <c r="H2727" s="298">
        <v>57146.360000000008</v>
      </c>
      <c r="I2727" s="10">
        <v>43985561.32</v>
      </c>
      <c r="J2727" s="11">
        <f t="shared" si="1237"/>
        <v>1.55E-2</v>
      </c>
      <c r="K2727" s="30">
        <f t="shared" si="1238"/>
        <v>56814.683371666666</v>
      </c>
      <c r="L2727" s="29">
        <f t="shared" si="1239"/>
        <v>-331.6766283333418</v>
      </c>
      <c r="M2727" s="10">
        <f t="shared" si="1240"/>
        <v>43985561.32</v>
      </c>
      <c r="N2727" s="5">
        <f>VLOOKUP(CONCATENATE(A2727,"-6"),'Restated Depr'!$B$6:$G$7674,6,0)</f>
        <v>8.5599999999999996E-2</v>
      </c>
      <c r="O2727" s="29">
        <f t="shared" si="1241"/>
        <v>313763.67074933334</v>
      </c>
      <c r="P2727" s="29">
        <f t="shared" si="1242"/>
        <v>256948.98737766666</v>
      </c>
      <c r="Q2727" t="s">
        <v>7819</v>
      </c>
    </row>
    <row r="2728" spans="1:18" hidden="1">
      <c r="A2728" t="s">
        <v>207</v>
      </c>
      <c r="B2728" t="s">
        <v>3099</v>
      </c>
      <c r="C2728" s="224" t="s">
        <v>7842</v>
      </c>
      <c r="D2728" s="221">
        <v>344.12</v>
      </c>
      <c r="E2728" s="324">
        <v>43100</v>
      </c>
      <c r="F2728" s="1">
        <v>44242345.189999998</v>
      </c>
      <c r="G2728" s="18">
        <v>4.4900000000000002E-2</v>
      </c>
      <c r="H2728" s="298">
        <v>165540.10999999999</v>
      </c>
      <c r="I2728" s="10">
        <v>43985561.32</v>
      </c>
      <c r="J2728" s="11">
        <f t="shared" si="1237"/>
        <v>4.4900000000000002E-2</v>
      </c>
      <c r="K2728" s="30">
        <f t="shared" si="1238"/>
        <v>164579.30860566668</v>
      </c>
      <c r="L2728" s="29">
        <f t="shared" si="1239"/>
        <v>-960.80139433330623</v>
      </c>
      <c r="M2728" s="10">
        <f t="shared" si="1240"/>
        <v>43985561.32</v>
      </c>
      <c r="N2728" s="5">
        <f>VLOOKUP(CONCATENATE(A2728,"-6"),'Restated Depr'!$B$6:$G$7674,6,0)</f>
        <v>8.5599999999999996E-2</v>
      </c>
      <c r="O2728" s="29">
        <f t="shared" si="1241"/>
        <v>313763.67074933334</v>
      </c>
      <c r="P2728" s="29">
        <f t="shared" si="1242"/>
        <v>149184.36214366666</v>
      </c>
      <c r="Q2728" t="s">
        <v>7819</v>
      </c>
    </row>
    <row r="2729" spans="1:18" hidden="1">
      <c r="A2729" t="s">
        <v>207</v>
      </c>
      <c r="B2729" t="s">
        <v>3100</v>
      </c>
      <c r="C2729" s="224" t="s">
        <v>7842</v>
      </c>
      <c r="D2729" s="221">
        <v>344.12</v>
      </c>
      <c r="E2729" s="324">
        <v>43131</v>
      </c>
      <c r="F2729" s="1">
        <v>44242345.189999998</v>
      </c>
      <c r="G2729" s="5">
        <v>8.5599999999999996E-2</v>
      </c>
      <c r="H2729" s="298">
        <v>315595.40000000002</v>
      </c>
      <c r="I2729" s="10">
        <v>43985561.32</v>
      </c>
      <c r="J2729" s="11">
        <f t="shared" si="1237"/>
        <v>8.5599999999999996E-2</v>
      </c>
      <c r="K2729" s="30">
        <f t="shared" si="1238"/>
        <v>313763.67074933334</v>
      </c>
      <c r="L2729" s="29">
        <f t="shared" si="1239"/>
        <v>-1831.7292506666854</v>
      </c>
      <c r="M2729" s="10">
        <f t="shared" si="1240"/>
        <v>43985561.32</v>
      </c>
      <c r="N2729" s="5">
        <f>VLOOKUP(CONCATENATE(A2729,"-6"),'Restated Depr'!$B$6:$G$7674,6,0)</f>
        <v>8.5599999999999996E-2</v>
      </c>
      <c r="O2729" s="29">
        <f t="shared" si="1241"/>
        <v>313763.67074933334</v>
      </c>
      <c r="P2729" s="29">
        <f t="shared" si="1242"/>
        <v>0</v>
      </c>
      <c r="Q2729" t="s">
        <v>7819</v>
      </c>
    </row>
    <row r="2730" spans="1:18" hidden="1">
      <c r="A2730" t="s">
        <v>207</v>
      </c>
      <c r="B2730" t="s">
        <v>3101</v>
      </c>
      <c r="C2730" s="224" t="s">
        <v>7842</v>
      </c>
      <c r="D2730" s="221">
        <v>344.12</v>
      </c>
      <c r="E2730" s="324">
        <v>43159</v>
      </c>
      <c r="F2730" s="1">
        <v>44242345.189999998</v>
      </c>
      <c r="G2730" s="5">
        <v>8.5599999999999996E-2</v>
      </c>
      <c r="H2730" s="298">
        <v>315595.40000000002</v>
      </c>
      <c r="I2730" s="10">
        <v>43985561.32</v>
      </c>
      <c r="J2730" s="11">
        <f t="shared" si="1237"/>
        <v>8.5599999999999996E-2</v>
      </c>
      <c r="K2730" s="30">
        <f t="shared" si="1238"/>
        <v>313763.67074933334</v>
      </c>
      <c r="L2730" s="29">
        <f t="shared" si="1239"/>
        <v>-1831.7292506666854</v>
      </c>
      <c r="M2730" s="10">
        <f t="shared" si="1240"/>
        <v>43985561.32</v>
      </c>
      <c r="N2730" s="5">
        <f>VLOOKUP(CONCATENATE(A2730,"-6"),'Restated Depr'!$B$6:$G$7674,6,0)</f>
        <v>8.5599999999999996E-2</v>
      </c>
      <c r="O2730" s="29">
        <f t="shared" si="1241"/>
        <v>313763.67074933334</v>
      </c>
      <c r="P2730" s="29">
        <f t="shared" si="1242"/>
        <v>0</v>
      </c>
      <c r="Q2730" t="s">
        <v>7819</v>
      </c>
    </row>
    <row r="2731" spans="1:18" hidden="1">
      <c r="A2731" t="s">
        <v>207</v>
      </c>
      <c r="B2731" t="s">
        <v>3102</v>
      </c>
      <c r="C2731" s="224" t="s">
        <v>7842</v>
      </c>
      <c r="D2731" s="221">
        <v>344.12</v>
      </c>
      <c r="E2731" s="324">
        <v>43190</v>
      </c>
      <c r="F2731" s="1">
        <v>44242345.189999998</v>
      </c>
      <c r="G2731" s="5">
        <v>8.5599999999999996E-2</v>
      </c>
      <c r="H2731" s="298">
        <v>315595.40000000002</v>
      </c>
      <c r="I2731" s="10">
        <v>43985561.32</v>
      </c>
      <c r="J2731" s="11">
        <f t="shared" si="1237"/>
        <v>8.5599999999999996E-2</v>
      </c>
      <c r="K2731" s="30">
        <f t="shared" si="1238"/>
        <v>313763.67074933334</v>
      </c>
      <c r="L2731" s="29">
        <f t="shared" si="1239"/>
        <v>-1831.7292506666854</v>
      </c>
      <c r="M2731" s="10">
        <f t="shared" si="1240"/>
        <v>43985561.32</v>
      </c>
      <c r="N2731" s="5">
        <f>VLOOKUP(CONCATENATE(A2731,"-6"),'Restated Depr'!$B$6:$G$7674,6,0)</f>
        <v>8.5599999999999996E-2</v>
      </c>
      <c r="O2731" s="29">
        <f t="shared" si="1241"/>
        <v>313763.67074933334</v>
      </c>
      <c r="P2731" s="29">
        <f t="shared" si="1242"/>
        <v>0</v>
      </c>
      <c r="Q2731" t="s">
        <v>7819</v>
      </c>
    </row>
    <row r="2732" spans="1:18" hidden="1">
      <c r="A2732" t="s">
        <v>207</v>
      </c>
      <c r="B2732" t="s">
        <v>3103</v>
      </c>
      <c r="C2732" s="224" t="s">
        <v>7842</v>
      </c>
      <c r="D2732" s="221">
        <v>344.12</v>
      </c>
      <c r="E2732" s="324">
        <v>43220</v>
      </c>
      <c r="F2732" s="1">
        <v>44242345.189999998</v>
      </c>
      <c r="G2732" s="5">
        <v>8.5599999999999996E-2</v>
      </c>
      <c r="H2732" s="298">
        <v>315595.40000000002</v>
      </c>
      <c r="I2732" s="10">
        <v>43985561.32</v>
      </c>
      <c r="J2732" s="11">
        <f t="shared" si="1237"/>
        <v>8.5599999999999996E-2</v>
      </c>
      <c r="K2732" s="30">
        <f t="shared" si="1238"/>
        <v>313763.67074933334</v>
      </c>
      <c r="L2732" s="29">
        <f t="shared" si="1239"/>
        <v>-1831.7292506666854</v>
      </c>
      <c r="M2732" s="10">
        <f t="shared" si="1240"/>
        <v>43985561.32</v>
      </c>
      <c r="N2732" s="5">
        <f>VLOOKUP(CONCATENATE(A2732,"-6"),'Restated Depr'!$B$6:$G$7674,6,0)</f>
        <v>8.5599999999999996E-2</v>
      </c>
      <c r="O2732" s="29">
        <f t="shared" si="1241"/>
        <v>313763.67074933334</v>
      </c>
      <c r="P2732" s="29">
        <f t="shared" si="1242"/>
        <v>0</v>
      </c>
      <c r="Q2732" t="s">
        <v>7819</v>
      </c>
    </row>
    <row r="2733" spans="1:18" hidden="1">
      <c r="A2733" t="s">
        <v>207</v>
      </c>
      <c r="B2733" t="s">
        <v>3104</v>
      </c>
      <c r="C2733" s="224" t="s">
        <v>7842</v>
      </c>
      <c r="D2733" s="221">
        <v>344.12</v>
      </c>
      <c r="E2733" s="324">
        <v>43251</v>
      </c>
      <c r="F2733" s="1">
        <v>44242345.189999998</v>
      </c>
      <c r="G2733" s="5">
        <v>8.5599999999999996E-2</v>
      </c>
      <c r="H2733" s="298">
        <v>315595.40000000002</v>
      </c>
      <c r="I2733" s="10">
        <v>43985561.32</v>
      </c>
      <c r="J2733" s="11">
        <f t="shared" si="1237"/>
        <v>8.5599999999999996E-2</v>
      </c>
      <c r="K2733" s="30">
        <f t="shared" si="1238"/>
        <v>313763.67074933334</v>
      </c>
      <c r="L2733" s="29">
        <f t="shared" si="1239"/>
        <v>-1831.7292506666854</v>
      </c>
      <c r="M2733" s="10">
        <f t="shared" si="1240"/>
        <v>43985561.32</v>
      </c>
      <c r="N2733" s="5">
        <f>VLOOKUP(CONCATENATE(A2733,"-6"),'Restated Depr'!$B$6:$G$7674,6,0)</f>
        <v>8.5599999999999996E-2</v>
      </c>
      <c r="O2733" s="29">
        <f t="shared" si="1241"/>
        <v>313763.67074933334</v>
      </c>
      <c r="P2733" s="29">
        <f t="shared" si="1242"/>
        <v>0</v>
      </c>
      <c r="Q2733" t="s">
        <v>7819</v>
      </c>
    </row>
    <row r="2734" spans="1:18" hidden="1">
      <c r="A2734" t="s">
        <v>207</v>
      </c>
      <c r="B2734" t="s">
        <v>3105</v>
      </c>
      <c r="C2734" s="224" t="s">
        <v>7842</v>
      </c>
      <c r="D2734" s="221">
        <v>344.12</v>
      </c>
      <c r="E2734" s="324">
        <v>43281</v>
      </c>
      <c r="F2734" s="1">
        <v>43985561.32</v>
      </c>
      <c r="G2734" s="5">
        <v>8.5599999999999996E-2</v>
      </c>
      <c r="H2734" s="298">
        <v>313763.67</v>
      </c>
      <c r="I2734" s="10">
        <v>43985561.32</v>
      </c>
      <c r="J2734" s="11">
        <f t="shared" si="1237"/>
        <v>8.5599999999999996E-2</v>
      </c>
      <c r="K2734" s="30">
        <f t="shared" si="1238"/>
        <v>313763.67074933334</v>
      </c>
      <c r="L2734" s="29">
        <f t="shared" si="1239"/>
        <v>7.4933335417881608E-4</v>
      </c>
      <c r="M2734" s="10">
        <f t="shared" si="1240"/>
        <v>43985561.32</v>
      </c>
      <c r="N2734" s="5">
        <f>VLOOKUP(CONCATENATE(A2734,"-6"),'Restated Depr'!$B$6:$G$7674,6,0)</f>
        <v>8.5599999999999996E-2</v>
      </c>
      <c r="O2734" s="29">
        <f t="shared" si="1241"/>
        <v>313763.67074933334</v>
      </c>
      <c r="P2734" s="29">
        <f t="shared" si="1242"/>
        <v>0</v>
      </c>
      <c r="Q2734" t="s">
        <v>7819</v>
      </c>
      <c r="R2734" s="5"/>
    </row>
    <row r="2735" spans="1:18" ht="15.75" hidden="1" thickBot="1">
      <c r="A2735" t="s">
        <v>207</v>
      </c>
      <c r="C2735" s="224" t="s">
        <v>642</v>
      </c>
      <c r="D2735" s="22"/>
      <c r="E2735" s="323" t="s">
        <v>606</v>
      </c>
      <c r="F2735" s="1"/>
      <c r="G2735" s="5"/>
      <c r="H2735" s="310">
        <f>SUM(H2723:H2734)</f>
        <v>2343012.5799999996</v>
      </c>
      <c r="I2735" s="10"/>
      <c r="J2735" s="10"/>
      <c r="K2735" s="32">
        <f>SUM(K2723:K2734)</f>
        <v>2331234.7499599997</v>
      </c>
      <c r="L2735" s="28">
        <f>SUM(L2723:L2734)</f>
        <v>-11777.830040000088</v>
      </c>
      <c r="M2735" s="10"/>
      <c r="N2735" s="5"/>
      <c r="O2735" s="28">
        <f>SUM(O2723:O2734)</f>
        <v>3765164.0489919991</v>
      </c>
      <c r="P2735" s="28">
        <f>SUM(P2723:P2734)</f>
        <v>1433929.2990320001</v>
      </c>
    </row>
    <row r="2736" spans="1:18" hidden="1">
      <c r="A2736" t="s">
        <v>208</v>
      </c>
      <c r="B2736" t="s">
        <v>3106</v>
      </c>
      <c r="C2736" s="224" t="s">
        <v>7842</v>
      </c>
      <c r="D2736" s="221">
        <v>344.13</v>
      </c>
      <c r="E2736" s="324">
        <v>42947</v>
      </c>
      <c r="F2736" s="9">
        <v>23110879.239999998</v>
      </c>
      <c r="G2736" s="18">
        <v>2.7987100000000001E-2</v>
      </c>
      <c r="H2736" s="299">
        <v>53900.54</v>
      </c>
      <c r="I2736" s="15">
        <v>23303182.93</v>
      </c>
      <c r="J2736" s="11">
        <f t="shared" ref="J2736:J2747" si="1243">G2736</f>
        <v>2.7987100000000001E-2</v>
      </c>
      <c r="K2736" s="31">
        <f t="shared" ref="K2736:K2747" si="1244">I2736*J2736/12</f>
        <v>54349.042581683585</v>
      </c>
      <c r="L2736" s="289">
        <f t="shared" ref="L2736:L2747" si="1245">K2736-H2736</f>
        <v>448.50258168358414</v>
      </c>
      <c r="M2736" s="15">
        <f t="shared" ref="M2736:M2747" si="1246">I2736</f>
        <v>23303182.93</v>
      </c>
      <c r="N2736" s="5">
        <f>VLOOKUP(CONCATENATE(A2736,"-6"),'Restated Depr'!$B$6:$G$7674,6,0)</f>
        <v>8.9599999999999999E-2</v>
      </c>
      <c r="O2736" s="289">
        <f t="shared" ref="O2736:O2747" si="1247">M2736*N2736/12</f>
        <v>173997.09921066667</v>
      </c>
      <c r="P2736" s="289">
        <f t="shared" ref="P2736:P2747" si="1248">O2736-K2736</f>
        <v>119648.05662898309</v>
      </c>
      <c r="Q2736" t="s">
        <v>7819</v>
      </c>
    </row>
    <row r="2737" spans="1:18" hidden="1">
      <c r="A2737" t="s">
        <v>208</v>
      </c>
      <c r="B2737" t="s">
        <v>3107</v>
      </c>
      <c r="C2737" s="224" t="s">
        <v>7842</v>
      </c>
      <c r="D2737" s="221">
        <v>344.13</v>
      </c>
      <c r="E2737" s="324">
        <v>42978</v>
      </c>
      <c r="F2737" s="1">
        <v>23142969.379999999</v>
      </c>
      <c r="G2737" s="18">
        <v>2.7987100000000001E-2</v>
      </c>
      <c r="H2737" s="298">
        <v>53975.38</v>
      </c>
      <c r="I2737" s="10">
        <v>23303182.93</v>
      </c>
      <c r="J2737" s="11">
        <f t="shared" si="1243"/>
        <v>2.7987100000000001E-2</v>
      </c>
      <c r="K2737" s="30">
        <f t="shared" si="1244"/>
        <v>54349.042581683585</v>
      </c>
      <c r="L2737" s="29">
        <f t="shared" si="1245"/>
        <v>373.66258168358763</v>
      </c>
      <c r="M2737" s="10">
        <f t="shared" si="1246"/>
        <v>23303182.93</v>
      </c>
      <c r="N2737" s="5">
        <f>VLOOKUP(CONCATENATE(A2737,"-6"),'Restated Depr'!$B$6:$G$7674,6,0)</f>
        <v>8.9599999999999999E-2</v>
      </c>
      <c r="O2737" s="29">
        <f t="shared" si="1247"/>
        <v>173997.09921066667</v>
      </c>
      <c r="P2737" s="29">
        <f t="shared" si="1248"/>
        <v>119648.05662898309</v>
      </c>
      <c r="Q2737" t="s">
        <v>7819</v>
      </c>
    </row>
    <row r="2738" spans="1:18" hidden="1">
      <c r="A2738" t="s">
        <v>208</v>
      </c>
      <c r="B2738" t="s">
        <v>3108</v>
      </c>
      <c r="C2738" s="224" t="s">
        <v>7842</v>
      </c>
      <c r="D2738" s="221">
        <v>344.13</v>
      </c>
      <c r="E2738" s="324">
        <v>43008</v>
      </c>
      <c r="F2738" s="1">
        <v>23194108.120000001</v>
      </c>
      <c r="G2738" s="18">
        <v>2.7987100000000001E-2</v>
      </c>
      <c r="H2738" s="298">
        <v>54094.65</v>
      </c>
      <c r="I2738" s="10">
        <v>23303182.93</v>
      </c>
      <c r="J2738" s="11">
        <f t="shared" si="1243"/>
        <v>2.7987100000000001E-2</v>
      </c>
      <c r="K2738" s="30">
        <f t="shared" si="1244"/>
        <v>54349.042581683585</v>
      </c>
      <c r="L2738" s="29">
        <f t="shared" si="1245"/>
        <v>254.39258168358356</v>
      </c>
      <c r="M2738" s="10">
        <f t="shared" si="1246"/>
        <v>23303182.93</v>
      </c>
      <c r="N2738" s="5">
        <f>VLOOKUP(CONCATENATE(A2738,"-6"),'Restated Depr'!$B$6:$G$7674,6,0)</f>
        <v>8.9599999999999999E-2</v>
      </c>
      <c r="O2738" s="29">
        <f t="shared" si="1247"/>
        <v>173997.09921066667</v>
      </c>
      <c r="P2738" s="29">
        <f t="shared" si="1248"/>
        <v>119648.05662898309</v>
      </c>
      <c r="Q2738" t="s">
        <v>7819</v>
      </c>
    </row>
    <row r="2739" spans="1:18" hidden="1">
      <c r="A2739" t="s">
        <v>208</v>
      </c>
      <c r="B2739" t="s">
        <v>3109</v>
      </c>
      <c r="C2739" s="224" t="s">
        <v>7842</v>
      </c>
      <c r="D2739" s="221">
        <v>344.13</v>
      </c>
      <c r="E2739" s="324">
        <v>43039</v>
      </c>
      <c r="F2739" s="1">
        <v>23243716.52</v>
      </c>
      <c r="G2739" s="18">
        <v>2.7987100000000001E-2</v>
      </c>
      <c r="H2739" s="298">
        <v>54210.35</v>
      </c>
      <c r="I2739" s="10">
        <v>23303182.93</v>
      </c>
      <c r="J2739" s="11">
        <f t="shared" si="1243"/>
        <v>2.7987100000000001E-2</v>
      </c>
      <c r="K2739" s="30">
        <f t="shared" si="1244"/>
        <v>54349.042581683585</v>
      </c>
      <c r="L2739" s="29">
        <f t="shared" si="1245"/>
        <v>138.69258168358647</v>
      </c>
      <c r="M2739" s="10">
        <f t="shared" si="1246"/>
        <v>23303182.93</v>
      </c>
      <c r="N2739" s="5">
        <f>VLOOKUP(CONCATENATE(A2739,"-6"),'Restated Depr'!$B$6:$G$7674,6,0)</f>
        <v>8.9599999999999999E-2</v>
      </c>
      <c r="O2739" s="29">
        <f t="shared" si="1247"/>
        <v>173997.09921066667</v>
      </c>
      <c r="P2739" s="29">
        <f t="shared" si="1248"/>
        <v>119648.05662898309</v>
      </c>
      <c r="Q2739" t="s">
        <v>7819</v>
      </c>
    </row>
    <row r="2740" spans="1:18" hidden="1">
      <c r="A2740" t="s">
        <v>208</v>
      </c>
      <c r="B2740" t="s">
        <v>3110</v>
      </c>
      <c r="C2740" s="224" t="s">
        <v>7842</v>
      </c>
      <c r="D2740" s="221">
        <v>344.13</v>
      </c>
      <c r="E2740" s="324">
        <v>43069</v>
      </c>
      <c r="F2740" s="1">
        <v>23250266.77</v>
      </c>
      <c r="G2740" s="18">
        <v>2.7987100000000001E-2</v>
      </c>
      <c r="H2740" s="298">
        <v>54225.63</v>
      </c>
      <c r="I2740" s="10">
        <v>23303182.93</v>
      </c>
      <c r="J2740" s="11">
        <f t="shared" si="1243"/>
        <v>2.7987100000000001E-2</v>
      </c>
      <c r="K2740" s="30">
        <f t="shared" si="1244"/>
        <v>54349.042581683585</v>
      </c>
      <c r="L2740" s="29">
        <f t="shared" si="1245"/>
        <v>123.41258168358763</v>
      </c>
      <c r="M2740" s="10">
        <f t="shared" si="1246"/>
        <v>23303182.93</v>
      </c>
      <c r="N2740" s="5">
        <f>VLOOKUP(CONCATENATE(A2740,"-6"),'Restated Depr'!$B$6:$G$7674,6,0)</f>
        <v>8.9599999999999999E-2</v>
      </c>
      <c r="O2740" s="29">
        <f t="shared" si="1247"/>
        <v>173997.09921066667</v>
      </c>
      <c r="P2740" s="29">
        <f t="shared" si="1248"/>
        <v>119648.05662898309</v>
      </c>
      <c r="Q2740" t="s">
        <v>7819</v>
      </c>
    </row>
    <row r="2741" spans="1:18" hidden="1">
      <c r="A2741" t="s">
        <v>208</v>
      </c>
      <c r="B2741" t="s">
        <v>3111</v>
      </c>
      <c r="C2741" s="224" t="s">
        <v>7842</v>
      </c>
      <c r="D2741" s="221">
        <v>344.13</v>
      </c>
      <c r="E2741" s="324">
        <v>43100</v>
      </c>
      <c r="F2741" s="1">
        <v>23250530.809999999</v>
      </c>
      <c r="G2741" s="18">
        <v>5.3800000000000008E-2</v>
      </c>
      <c r="H2741" s="298">
        <v>104239.88</v>
      </c>
      <c r="I2741" s="10">
        <v>23303182.93</v>
      </c>
      <c r="J2741" s="11">
        <f t="shared" si="1243"/>
        <v>5.3800000000000008E-2</v>
      </c>
      <c r="K2741" s="30">
        <f t="shared" si="1244"/>
        <v>104475.93680283334</v>
      </c>
      <c r="L2741" s="29">
        <f t="shared" si="1245"/>
        <v>236.05680283333641</v>
      </c>
      <c r="M2741" s="10">
        <f t="shared" si="1246"/>
        <v>23303182.93</v>
      </c>
      <c r="N2741" s="5">
        <f>VLOOKUP(CONCATENATE(A2741,"-6"),'Restated Depr'!$B$6:$G$7674,6,0)</f>
        <v>8.9599999999999999E-2</v>
      </c>
      <c r="O2741" s="29">
        <f t="shared" si="1247"/>
        <v>173997.09921066667</v>
      </c>
      <c r="P2741" s="29">
        <f t="shared" si="1248"/>
        <v>69521.162407833326</v>
      </c>
      <c r="Q2741" t="s">
        <v>7819</v>
      </c>
    </row>
    <row r="2742" spans="1:18" hidden="1">
      <c r="A2742" t="s">
        <v>208</v>
      </c>
      <c r="B2742" t="s">
        <v>3112</v>
      </c>
      <c r="C2742" s="224" t="s">
        <v>7842</v>
      </c>
      <c r="D2742" s="221">
        <v>344.13</v>
      </c>
      <c r="E2742" s="324">
        <v>43131</v>
      </c>
      <c r="F2742" s="1">
        <v>23266196.809999999</v>
      </c>
      <c r="G2742" s="5">
        <v>8.9599999999999999E-2</v>
      </c>
      <c r="H2742" s="298">
        <v>173720.94</v>
      </c>
      <c r="I2742" s="10">
        <v>23303182.93</v>
      </c>
      <c r="J2742" s="11">
        <f t="shared" si="1243"/>
        <v>8.9599999999999999E-2</v>
      </c>
      <c r="K2742" s="30">
        <f t="shared" si="1244"/>
        <v>173997.09921066667</v>
      </c>
      <c r="L2742" s="29">
        <f t="shared" si="1245"/>
        <v>276.15921066666488</v>
      </c>
      <c r="M2742" s="10">
        <f t="shared" si="1246"/>
        <v>23303182.93</v>
      </c>
      <c r="N2742" s="5">
        <f>VLOOKUP(CONCATENATE(A2742,"-6"),'Restated Depr'!$B$6:$G$7674,6,0)</f>
        <v>8.9599999999999999E-2</v>
      </c>
      <c r="O2742" s="29">
        <f t="shared" si="1247"/>
        <v>173997.09921066667</v>
      </c>
      <c r="P2742" s="29">
        <f t="shared" si="1248"/>
        <v>0</v>
      </c>
      <c r="Q2742" t="s">
        <v>7819</v>
      </c>
    </row>
    <row r="2743" spans="1:18" hidden="1">
      <c r="A2743" t="s">
        <v>208</v>
      </c>
      <c r="B2743" t="s">
        <v>3113</v>
      </c>
      <c r="C2743" s="224" t="s">
        <v>7842</v>
      </c>
      <c r="D2743" s="221">
        <v>344.13</v>
      </c>
      <c r="E2743" s="324">
        <v>43159</v>
      </c>
      <c r="F2743" s="1">
        <v>23281960.75</v>
      </c>
      <c r="G2743" s="5">
        <v>8.9599999999999999E-2</v>
      </c>
      <c r="H2743" s="298">
        <v>173838.65000000002</v>
      </c>
      <c r="I2743" s="10">
        <v>23303182.93</v>
      </c>
      <c r="J2743" s="11">
        <f t="shared" si="1243"/>
        <v>8.9599999999999999E-2</v>
      </c>
      <c r="K2743" s="30">
        <f t="shared" si="1244"/>
        <v>173997.09921066667</v>
      </c>
      <c r="L2743" s="29">
        <f t="shared" si="1245"/>
        <v>158.44921066664392</v>
      </c>
      <c r="M2743" s="10">
        <f t="shared" si="1246"/>
        <v>23303182.93</v>
      </c>
      <c r="N2743" s="5">
        <f>VLOOKUP(CONCATENATE(A2743,"-6"),'Restated Depr'!$B$6:$G$7674,6,0)</f>
        <v>8.9599999999999999E-2</v>
      </c>
      <c r="O2743" s="29">
        <f t="shared" si="1247"/>
        <v>173997.09921066667</v>
      </c>
      <c r="P2743" s="29">
        <f t="shared" si="1248"/>
        <v>0</v>
      </c>
      <c r="Q2743" t="s">
        <v>7819</v>
      </c>
    </row>
    <row r="2744" spans="1:18" hidden="1">
      <c r="A2744" t="s">
        <v>208</v>
      </c>
      <c r="B2744" t="s">
        <v>3114</v>
      </c>
      <c r="C2744" s="224" t="s">
        <v>7842</v>
      </c>
      <c r="D2744" s="221">
        <v>344.13</v>
      </c>
      <c r="E2744" s="324">
        <v>43190</v>
      </c>
      <c r="F2744" s="1">
        <v>23291540.890000001</v>
      </c>
      <c r="G2744" s="5">
        <v>8.9599999999999999E-2</v>
      </c>
      <c r="H2744" s="298">
        <v>173910.18</v>
      </c>
      <c r="I2744" s="10">
        <v>23303182.93</v>
      </c>
      <c r="J2744" s="11">
        <f t="shared" si="1243"/>
        <v>8.9599999999999999E-2</v>
      </c>
      <c r="K2744" s="30">
        <f t="shared" si="1244"/>
        <v>173997.09921066667</v>
      </c>
      <c r="L2744" s="29">
        <f t="shared" si="1245"/>
        <v>86.919210666674189</v>
      </c>
      <c r="M2744" s="10">
        <f t="shared" si="1246"/>
        <v>23303182.93</v>
      </c>
      <c r="N2744" s="5">
        <f>VLOOKUP(CONCATENATE(A2744,"-6"),'Restated Depr'!$B$6:$G$7674,6,0)</f>
        <v>8.9599999999999999E-2</v>
      </c>
      <c r="O2744" s="29">
        <f t="shared" si="1247"/>
        <v>173997.09921066667</v>
      </c>
      <c r="P2744" s="29">
        <f t="shared" si="1248"/>
        <v>0</v>
      </c>
      <c r="Q2744" t="s">
        <v>7819</v>
      </c>
    </row>
    <row r="2745" spans="1:18" hidden="1">
      <c r="A2745" t="s">
        <v>208</v>
      </c>
      <c r="B2745" t="s">
        <v>3115</v>
      </c>
      <c r="C2745" s="224" t="s">
        <v>7842</v>
      </c>
      <c r="D2745" s="221">
        <v>344.13</v>
      </c>
      <c r="E2745" s="324">
        <v>43220</v>
      </c>
      <c r="F2745" s="1">
        <v>23301485.789999999</v>
      </c>
      <c r="G2745" s="5">
        <v>8.9599999999999999E-2</v>
      </c>
      <c r="H2745" s="298">
        <v>173984.43000000002</v>
      </c>
      <c r="I2745" s="10">
        <v>23303182.93</v>
      </c>
      <c r="J2745" s="11">
        <f t="shared" si="1243"/>
        <v>8.9599999999999999E-2</v>
      </c>
      <c r="K2745" s="30">
        <f t="shared" si="1244"/>
        <v>173997.09921066667</v>
      </c>
      <c r="L2745" s="29">
        <f t="shared" si="1245"/>
        <v>12.669210666645085</v>
      </c>
      <c r="M2745" s="10">
        <f t="shared" si="1246"/>
        <v>23303182.93</v>
      </c>
      <c r="N2745" s="5">
        <f>VLOOKUP(CONCATENATE(A2745,"-6"),'Restated Depr'!$B$6:$G$7674,6,0)</f>
        <v>8.9599999999999999E-2</v>
      </c>
      <c r="O2745" s="29">
        <f t="shared" si="1247"/>
        <v>173997.09921066667</v>
      </c>
      <c r="P2745" s="29">
        <f t="shared" si="1248"/>
        <v>0</v>
      </c>
      <c r="Q2745" t="s">
        <v>7819</v>
      </c>
    </row>
    <row r="2746" spans="1:18" hidden="1">
      <c r="A2746" t="s">
        <v>208</v>
      </c>
      <c r="B2746" t="s">
        <v>3116</v>
      </c>
      <c r="C2746" s="224" t="s">
        <v>7842</v>
      </c>
      <c r="D2746" s="221">
        <v>344.13</v>
      </c>
      <c r="E2746" s="324">
        <v>43251</v>
      </c>
      <c r="F2746" s="1">
        <v>23301917.84</v>
      </c>
      <c r="G2746" s="5">
        <v>8.9599999999999999E-2</v>
      </c>
      <c r="H2746" s="298">
        <v>173987.65000000002</v>
      </c>
      <c r="I2746" s="10">
        <v>23303182.93</v>
      </c>
      <c r="J2746" s="11">
        <f t="shared" si="1243"/>
        <v>8.9599999999999999E-2</v>
      </c>
      <c r="K2746" s="30">
        <f t="shared" si="1244"/>
        <v>173997.09921066667</v>
      </c>
      <c r="L2746" s="29">
        <f t="shared" si="1245"/>
        <v>9.4492106666439213</v>
      </c>
      <c r="M2746" s="10">
        <f t="shared" si="1246"/>
        <v>23303182.93</v>
      </c>
      <c r="N2746" s="5">
        <f>VLOOKUP(CONCATENATE(A2746,"-6"),'Restated Depr'!$B$6:$G$7674,6,0)</f>
        <v>8.9599999999999999E-2</v>
      </c>
      <c r="O2746" s="29">
        <f t="shared" si="1247"/>
        <v>173997.09921066667</v>
      </c>
      <c r="P2746" s="29">
        <f t="shared" si="1248"/>
        <v>0</v>
      </c>
      <c r="Q2746" t="s">
        <v>7819</v>
      </c>
    </row>
    <row r="2747" spans="1:18" hidden="1">
      <c r="A2747" t="s">
        <v>208</v>
      </c>
      <c r="B2747" t="s">
        <v>3117</v>
      </c>
      <c r="C2747" s="224" t="s">
        <v>7842</v>
      </c>
      <c r="D2747" s="221">
        <v>344.13</v>
      </c>
      <c r="E2747" s="324">
        <v>43281</v>
      </c>
      <c r="F2747" s="1">
        <v>23303182.93</v>
      </c>
      <c r="G2747" s="5">
        <v>8.9599999999999999E-2</v>
      </c>
      <c r="H2747" s="298">
        <v>173997.10000000003</v>
      </c>
      <c r="I2747" s="10">
        <v>23303182.93</v>
      </c>
      <c r="J2747" s="11">
        <f t="shared" si="1243"/>
        <v>8.9599999999999999E-2</v>
      </c>
      <c r="K2747" s="30">
        <f t="shared" si="1244"/>
        <v>173997.09921066667</v>
      </c>
      <c r="L2747" s="29">
        <f t="shared" si="1245"/>
        <v>-7.8933336772024632E-4</v>
      </c>
      <c r="M2747" s="10">
        <f t="shared" si="1246"/>
        <v>23303182.93</v>
      </c>
      <c r="N2747" s="5">
        <f>VLOOKUP(CONCATENATE(A2747,"-6"),'Restated Depr'!$B$6:$G$7674,6,0)</f>
        <v>8.9599999999999999E-2</v>
      </c>
      <c r="O2747" s="29">
        <f t="shared" si="1247"/>
        <v>173997.09921066667</v>
      </c>
      <c r="P2747" s="29">
        <f t="shared" si="1248"/>
        <v>0</v>
      </c>
      <c r="Q2747" t="s">
        <v>7819</v>
      </c>
      <c r="R2747" s="5"/>
    </row>
    <row r="2748" spans="1:18" ht="15.75" hidden="1" thickBot="1">
      <c r="A2748" t="s">
        <v>208</v>
      </c>
      <c r="C2748" s="224" t="s">
        <v>642</v>
      </c>
      <c r="D2748" s="22"/>
      <c r="E2748" s="323" t="s">
        <v>606</v>
      </c>
      <c r="F2748" s="1"/>
      <c r="G2748" s="5"/>
      <c r="H2748" s="310">
        <f>SUM(H2736:H2747)</f>
        <v>1418085.38</v>
      </c>
      <c r="I2748" s="10"/>
      <c r="J2748" s="10"/>
      <c r="K2748" s="32">
        <f>SUM(K2736:K2747)</f>
        <v>1420203.7449752516</v>
      </c>
      <c r="L2748" s="28">
        <f>SUM(L2736:L2747)</f>
        <v>2118.3649752511701</v>
      </c>
      <c r="M2748" s="10"/>
      <c r="N2748" s="5"/>
      <c r="O2748" s="28">
        <f>SUM(O2736:O2747)</f>
        <v>2087965.1905280005</v>
      </c>
      <c r="P2748" s="28">
        <f>SUM(P2736:P2747)</f>
        <v>667761.44555274886</v>
      </c>
    </row>
    <row r="2749" spans="1:18" hidden="1">
      <c r="A2749" t="s">
        <v>209</v>
      </c>
      <c r="B2749" t="s">
        <v>3118</v>
      </c>
      <c r="C2749" s="224" t="s">
        <v>7842</v>
      </c>
      <c r="D2749" s="221">
        <v>344.13</v>
      </c>
      <c r="E2749" s="324">
        <v>42947</v>
      </c>
      <c r="F2749" s="9">
        <v>14781296.82</v>
      </c>
      <c r="G2749" s="18">
        <v>2.7987100000000001E-2</v>
      </c>
      <c r="H2749" s="299">
        <v>34473.800000000003</v>
      </c>
      <c r="I2749" s="15">
        <v>14821371.52</v>
      </c>
      <c r="J2749" s="11">
        <f t="shared" ref="J2749:J2760" si="1249">G2749</f>
        <v>2.7987100000000001E-2</v>
      </c>
      <c r="K2749" s="31">
        <f t="shared" ref="K2749:K2760" si="1250">I2749*J2749/12</f>
        <v>34567.267238949331</v>
      </c>
      <c r="L2749" s="289">
        <f t="shared" ref="L2749:L2760" si="1251">K2749-H2749</f>
        <v>93.467238949328021</v>
      </c>
      <c r="M2749" s="15">
        <f t="shared" ref="M2749:M2760" si="1252">I2749</f>
        <v>14821371.52</v>
      </c>
      <c r="N2749" s="5">
        <f>VLOOKUP(CONCATENATE(A2749,"-6"),'Restated Depr'!$B$6:$G$7674,6,0)</f>
        <v>8.9599999999999999E-2</v>
      </c>
      <c r="O2749" s="289">
        <f t="shared" ref="O2749:O2760" si="1253">M2749*N2749/12</f>
        <v>110666.24068266666</v>
      </c>
      <c r="P2749" s="289">
        <f t="shared" ref="P2749:P2760" si="1254">O2749-K2749</f>
        <v>76098.973443717317</v>
      </c>
      <c r="Q2749" t="s">
        <v>7819</v>
      </c>
    </row>
    <row r="2750" spans="1:18" hidden="1">
      <c r="A2750" t="s">
        <v>209</v>
      </c>
      <c r="B2750" t="s">
        <v>3119</v>
      </c>
      <c r="C2750" s="224" t="s">
        <v>7842</v>
      </c>
      <c r="D2750" s="221">
        <v>344.13</v>
      </c>
      <c r="E2750" s="324">
        <v>42978</v>
      </c>
      <c r="F2750" s="1">
        <v>14781296.82</v>
      </c>
      <c r="G2750" s="18">
        <v>2.7987100000000001E-2</v>
      </c>
      <c r="H2750" s="298">
        <v>34473.800000000003</v>
      </c>
      <c r="I2750" s="10">
        <v>14821371.52</v>
      </c>
      <c r="J2750" s="11">
        <f t="shared" si="1249"/>
        <v>2.7987100000000001E-2</v>
      </c>
      <c r="K2750" s="30">
        <f t="shared" si="1250"/>
        <v>34567.267238949331</v>
      </c>
      <c r="L2750" s="29">
        <f t="shared" si="1251"/>
        <v>93.467238949328021</v>
      </c>
      <c r="M2750" s="10">
        <f t="shared" si="1252"/>
        <v>14821371.52</v>
      </c>
      <c r="N2750" s="5">
        <f>VLOOKUP(CONCATENATE(A2750,"-6"),'Restated Depr'!$B$6:$G$7674,6,0)</f>
        <v>8.9599999999999999E-2</v>
      </c>
      <c r="O2750" s="29">
        <f t="shared" si="1253"/>
        <v>110666.24068266666</v>
      </c>
      <c r="P2750" s="29">
        <f t="shared" si="1254"/>
        <v>76098.973443717317</v>
      </c>
      <c r="Q2750" t="s">
        <v>7819</v>
      </c>
    </row>
    <row r="2751" spans="1:18" hidden="1">
      <c r="A2751" t="s">
        <v>209</v>
      </c>
      <c r="B2751" t="s">
        <v>3120</v>
      </c>
      <c r="C2751" s="224" t="s">
        <v>7842</v>
      </c>
      <c r="D2751" s="221">
        <v>344.13</v>
      </c>
      <c r="E2751" s="324">
        <v>43008</v>
      </c>
      <c r="F2751" s="1">
        <v>14781296.82</v>
      </c>
      <c r="G2751" s="18">
        <v>2.7987100000000001E-2</v>
      </c>
      <c r="H2751" s="298">
        <v>34473.800000000003</v>
      </c>
      <c r="I2751" s="10">
        <v>14821371.52</v>
      </c>
      <c r="J2751" s="11">
        <f t="shared" si="1249"/>
        <v>2.7987100000000001E-2</v>
      </c>
      <c r="K2751" s="30">
        <f t="shared" si="1250"/>
        <v>34567.267238949331</v>
      </c>
      <c r="L2751" s="29">
        <f t="shared" si="1251"/>
        <v>93.467238949328021</v>
      </c>
      <c r="M2751" s="10">
        <f t="shared" si="1252"/>
        <v>14821371.52</v>
      </c>
      <c r="N2751" s="5">
        <f>VLOOKUP(CONCATENATE(A2751,"-6"),'Restated Depr'!$B$6:$G$7674,6,0)</f>
        <v>8.9599999999999999E-2</v>
      </c>
      <c r="O2751" s="29">
        <f t="shared" si="1253"/>
        <v>110666.24068266666</v>
      </c>
      <c r="P2751" s="29">
        <f t="shared" si="1254"/>
        <v>76098.973443717317</v>
      </c>
      <c r="Q2751" t="s">
        <v>7819</v>
      </c>
    </row>
    <row r="2752" spans="1:18" hidden="1">
      <c r="A2752" t="s">
        <v>209</v>
      </c>
      <c r="B2752" t="s">
        <v>3121</v>
      </c>
      <c r="C2752" s="224" t="s">
        <v>7842</v>
      </c>
      <c r="D2752" s="221">
        <v>344.13</v>
      </c>
      <c r="E2752" s="324">
        <v>43039</v>
      </c>
      <c r="F2752" s="1">
        <v>14781296.82</v>
      </c>
      <c r="G2752" s="18">
        <v>2.7987100000000001E-2</v>
      </c>
      <c r="H2752" s="298">
        <v>34473.800000000003</v>
      </c>
      <c r="I2752" s="10">
        <v>14821371.52</v>
      </c>
      <c r="J2752" s="11">
        <f t="shared" si="1249"/>
        <v>2.7987100000000001E-2</v>
      </c>
      <c r="K2752" s="30">
        <f t="shared" si="1250"/>
        <v>34567.267238949331</v>
      </c>
      <c r="L2752" s="29">
        <f t="shared" si="1251"/>
        <v>93.467238949328021</v>
      </c>
      <c r="M2752" s="10">
        <f t="shared" si="1252"/>
        <v>14821371.52</v>
      </c>
      <c r="N2752" s="5">
        <f>VLOOKUP(CONCATENATE(A2752,"-6"),'Restated Depr'!$B$6:$G$7674,6,0)</f>
        <v>8.9599999999999999E-2</v>
      </c>
      <c r="O2752" s="29">
        <f t="shared" si="1253"/>
        <v>110666.24068266666</v>
      </c>
      <c r="P2752" s="29">
        <f t="shared" si="1254"/>
        <v>76098.973443717317</v>
      </c>
      <c r="Q2752" t="s">
        <v>7819</v>
      </c>
    </row>
    <row r="2753" spans="1:18" hidden="1">
      <c r="A2753" t="s">
        <v>209</v>
      </c>
      <c r="B2753" t="s">
        <v>3122</v>
      </c>
      <c r="C2753" s="224" t="s">
        <v>7842</v>
      </c>
      <c r="D2753" s="221">
        <v>344.13</v>
      </c>
      <c r="E2753" s="324">
        <v>43069</v>
      </c>
      <c r="F2753" s="1">
        <v>14781296.82</v>
      </c>
      <c r="G2753" s="18">
        <v>2.7987100000000001E-2</v>
      </c>
      <c r="H2753" s="298">
        <v>34473.800000000003</v>
      </c>
      <c r="I2753" s="10">
        <v>14821371.52</v>
      </c>
      <c r="J2753" s="11">
        <f t="shared" si="1249"/>
        <v>2.7987100000000001E-2</v>
      </c>
      <c r="K2753" s="30">
        <f t="shared" si="1250"/>
        <v>34567.267238949331</v>
      </c>
      <c r="L2753" s="29">
        <f t="shared" si="1251"/>
        <v>93.467238949328021</v>
      </c>
      <c r="M2753" s="10">
        <f t="shared" si="1252"/>
        <v>14821371.52</v>
      </c>
      <c r="N2753" s="5">
        <f>VLOOKUP(CONCATENATE(A2753,"-6"),'Restated Depr'!$B$6:$G$7674,6,0)</f>
        <v>8.9599999999999999E-2</v>
      </c>
      <c r="O2753" s="29">
        <f t="shared" si="1253"/>
        <v>110666.24068266666</v>
      </c>
      <c r="P2753" s="29">
        <f t="shared" si="1254"/>
        <v>76098.973443717317</v>
      </c>
      <c r="Q2753" t="s">
        <v>7819</v>
      </c>
    </row>
    <row r="2754" spans="1:18" hidden="1">
      <c r="A2754" t="s">
        <v>209</v>
      </c>
      <c r="B2754" t="s">
        <v>3123</v>
      </c>
      <c r="C2754" s="224" t="s">
        <v>7842</v>
      </c>
      <c r="D2754" s="221">
        <v>344.13</v>
      </c>
      <c r="E2754" s="324">
        <v>43100</v>
      </c>
      <c r="F2754" s="1">
        <v>14781296.82</v>
      </c>
      <c r="G2754" s="18">
        <v>5.3800000000000008E-2</v>
      </c>
      <c r="H2754" s="298">
        <v>66269.48000000001</v>
      </c>
      <c r="I2754" s="10">
        <v>14821371.52</v>
      </c>
      <c r="J2754" s="11">
        <f t="shared" si="1249"/>
        <v>5.3800000000000008E-2</v>
      </c>
      <c r="K2754" s="30">
        <f t="shared" si="1250"/>
        <v>66449.148981333346</v>
      </c>
      <c r="L2754" s="29">
        <f t="shared" si="1251"/>
        <v>179.66898133333598</v>
      </c>
      <c r="M2754" s="10">
        <f t="shared" si="1252"/>
        <v>14821371.52</v>
      </c>
      <c r="N2754" s="5">
        <f>VLOOKUP(CONCATENATE(A2754,"-6"),'Restated Depr'!$B$6:$G$7674,6,0)</f>
        <v>8.9599999999999999E-2</v>
      </c>
      <c r="O2754" s="29">
        <f t="shared" si="1253"/>
        <v>110666.24068266666</v>
      </c>
      <c r="P2754" s="29">
        <f t="shared" si="1254"/>
        <v>44217.091701333309</v>
      </c>
      <c r="Q2754" t="s">
        <v>7819</v>
      </c>
    </row>
    <row r="2755" spans="1:18" hidden="1">
      <c r="A2755" t="s">
        <v>209</v>
      </c>
      <c r="B2755" t="s">
        <v>3124</v>
      </c>
      <c r="C2755" s="224" t="s">
        <v>7842</v>
      </c>
      <c r="D2755" s="221">
        <v>344.13</v>
      </c>
      <c r="E2755" s="324">
        <v>43131</v>
      </c>
      <c r="F2755" s="1">
        <v>14781296.82</v>
      </c>
      <c r="G2755" s="5">
        <v>8.9599999999999999E-2</v>
      </c>
      <c r="H2755" s="298">
        <v>110367.02</v>
      </c>
      <c r="I2755" s="10">
        <v>14821371.52</v>
      </c>
      <c r="J2755" s="11">
        <f t="shared" si="1249"/>
        <v>8.9599999999999999E-2</v>
      </c>
      <c r="K2755" s="30">
        <f t="shared" si="1250"/>
        <v>110666.24068266666</v>
      </c>
      <c r="L2755" s="29">
        <f t="shared" si="1251"/>
        <v>299.22068266665156</v>
      </c>
      <c r="M2755" s="10">
        <f t="shared" si="1252"/>
        <v>14821371.52</v>
      </c>
      <c r="N2755" s="5">
        <f>VLOOKUP(CONCATENATE(A2755,"-6"),'Restated Depr'!$B$6:$G$7674,6,0)</f>
        <v>8.9599999999999999E-2</v>
      </c>
      <c r="O2755" s="29">
        <f t="shared" si="1253"/>
        <v>110666.24068266666</v>
      </c>
      <c r="P2755" s="29">
        <f t="shared" si="1254"/>
        <v>0</v>
      </c>
      <c r="Q2755" t="s">
        <v>7819</v>
      </c>
    </row>
    <row r="2756" spans="1:18" hidden="1">
      <c r="A2756" t="s">
        <v>209</v>
      </c>
      <c r="B2756" t="s">
        <v>3125</v>
      </c>
      <c r="C2756" s="224" t="s">
        <v>7842</v>
      </c>
      <c r="D2756" s="221">
        <v>344.13</v>
      </c>
      <c r="E2756" s="324">
        <v>43159</v>
      </c>
      <c r="F2756" s="1">
        <v>14781296.82</v>
      </c>
      <c r="G2756" s="5">
        <v>8.9599999999999999E-2</v>
      </c>
      <c r="H2756" s="298">
        <v>110367.02</v>
      </c>
      <c r="I2756" s="10">
        <v>14821371.52</v>
      </c>
      <c r="J2756" s="11">
        <f t="shared" si="1249"/>
        <v>8.9599999999999999E-2</v>
      </c>
      <c r="K2756" s="30">
        <f t="shared" si="1250"/>
        <v>110666.24068266666</v>
      </c>
      <c r="L2756" s="29">
        <f t="shared" si="1251"/>
        <v>299.22068266665156</v>
      </c>
      <c r="M2756" s="10">
        <f t="shared" si="1252"/>
        <v>14821371.52</v>
      </c>
      <c r="N2756" s="5">
        <f>VLOOKUP(CONCATENATE(A2756,"-6"),'Restated Depr'!$B$6:$G$7674,6,0)</f>
        <v>8.9599999999999999E-2</v>
      </c>
      <c r="O2756" s="29">
        <f t="shared" si="1253"/>
        <v>110666.24068266666</v>
      </c>
      <c r="P2756" s="29">
        <f t="shared" si="1254"/>
        <v>0</v>
      </c>
      <c r="Q2756" t="s">
        <v>7819</v>
      </c>
    </row>
    <row r="2757" spans="1:18" hidden="1">
      <c r="A2757" t="s">
        <v>209</v>
      </c>
      <c r="B2757" t="s">
        <v>3126</v>
      </c>
      <c r="C2757" s="224" t="s">
        <v>7842</v>
      </c>
      <c r="D2757" s="221">
        <v>344.13</v>
      </c>
      <c r="E2757" s="324">
        <v>43190</v>
      </c>
      <c r="F2757" s="1">
        <v>14781296.82</v>
      </c>
      <c r="G2757" s="5">
        <v>8.9599999999999999E-2</v>
      </c>
      <c r="H2757" s="298">
        <v>110367.02</v>
      </c>
      <c r="I2757" s="10">
        <v>14821371.52</v>
      </c>
      <c r="J2757" s="11">
        <f t="shared" si="1249"/>
        <v>8.9599999999999999E-2</v>
      </c>
      <c r="K2757" s="30">
        <f t="shared" si="1250"/>
        <v>110666.24068266666</v>
      </c>
      <c r="L2757" s="29">
        <f t="shared" si="1251"/>
        <v>299.22068266665156</v>
      </c>
      <c r="M2757" s="10">
        <f t="shared" si="1252"/>
        <v>14821371.52</v>
      </c>
      <c r="N2757" s="5">
        <f>VLOOKUP(CONCATENATE(A2757,"-6"),'Restated Depr'!$B$6:$G$7674,6,0)</f>
        <v>8.9599999999999999E-2</v>
      </c>
      <c r="O2757" s="29">
        <f t="shared" si="1253"/>
        <v>110666.24068266666</v>
      </c>
      <c r="P2757" s="29">
        <f t="shared" si="1254"/>
        <v>0</v>
      </c>
      <c r="Q2757" t="s">
        <v>7819</v>
      </c>
    </row>
    <row r="2758" spans="1:18" hidden="1">
      <c r="A2758" t="s">
        <v>209</v>
      </c>
      <c r="B2758" t="s">
        <v>3127</v>
      </c>
      <c r="C2758" s="224" t="s">
        <v>7842</v>
      </c>
      <c r="D2758" s="221">
        <v>344.13</v>
      </c>
      <c r="E2758" s="324">
        <v>43220</v>
      </c>
      <c r="F2758" s="1">
        <v>14781296.82</v>
      </c>
      <c r="G2758" s="5">
        <v>8.9599999999999999E-2</v>
      </c>
      <c r="H2758" s="298">
        <v>110367.02</v>
      </c>
      <c r="I2758" s="10">
        <v>14821371.52</v>
      </c>
      <c r="J2758" s="11">
        <f t="shared" si="1249"/>
        <v>8.9599999999999999E-2</v>
      </c>
      <c r="K2758" s="30">
        <f t="shared" si="1250"/>
        <v>110666.24068266666</v>
      </c>
      <c r="L2758" s="29">
        <f t="shared" si="1251"/>
        <v>299.22068266665156</v>
      </c>
      <c r="M2758" s="10">
        <f t="shared" si="1252"/>
        <v>14821371.52</v>
      </c>
      <c r="N2758" s="5">
        <f>VLOOKUP(CONCATENATE(A2758,"-6"),'Restated Depr'!$B$6:$G$7674,6,0)</f>
        <v>8.9599999999999999E-2</v>
      </c>
      <c r="O2758" s="29">
        <f t="shared" si="1253"/>
        <v>110666.24068266666</v>
      </c>
      <c r="P2758" s="29">
        <f t="shared" si="1254"/>
        <v>0</v>
      </c>
      <c r="Q2758" t="s">
        <v>7819</v>
      </c>
    </row>
    <row r="2759" spans="1:18" hidden="1">
      <c r="A2759" t="s">
        <v>209</v>
      </c>
      <c r="B2759" t="s">
        <v>3128</v>
      </c>
      <c r="C2759" s="224" t="s">
        <v>7842</v>
      </c>
      <c r="D2759" s="221">
        <v>344.13</v>
      </c>
      <c r="E2759" s="324">
        <v>43251</v>
      </c>
      <c r="F2759" s="1">
        <v>14781296.82</v>
      </c>
      <c r="G2759" s="5">
        <v>8.9599999999999999E-2</v>
      </c>
      <c r="H2759" s="298">
        <v>110367.02</v>
      </c>
      <c r="I2759" s="10">
        <v>14821371.52</v>
      </c>
      <c r="J2759" s="11">
        <f t="shared" si="1249"/>
        <v>8.9599999999999999E-2</v>
      </c>
      <c r="K2759" s="30">
        <f t="shared" si="1250"/>
        <v>110666.24068266666</v>
      </c>
      <c r="L2759" s="29">
        <f t="shared" si="1251"/>
        <v>299.22068266665156</v>
      </c>
      <c r="M2759" s="10">
        <f t="shared" si="1252"/>
        <v>14821371.52</v>
      </c>
      <c r="N2759" s="5">
        <f>VLOOKUP(CONCATENATE(A2759,"-6"),'Restated Depr'!$B$6:$G$7674,6,0)</f>
        <v>8.9599999999999999E-2</v>
      </c>
      <c r="O2759" s="29">
        <f t="shared" si="1253"/>
        <v>110666.24068266666</v>
      </c>
      <c r="P2759" s="29">
        <f t="shared" si="1254"/>
        <v>0</v>
      </c>
      <c r="Q2759" t="s">
        <v>7819</v>
      </c>
    </row>
    <row r="2760" spans="1:18" hidden="1">
      <c r="A2760" t="s">
        <v>209</v>
      </c>
      <c r="B2760" t="s">
        <v>3129</v>
      </c>
      <c r="C2760" s="224" t="s">
        <v>7842</v>
      </c>
      <c r="D2760" s="221">
        <v>344.13</v>
      </c>
      <c r="E2760" s="324">
        <v>43281</v>
      </c>
      <c r="F2760" s="1">
        <v>14821371.52</v>
      </c>
      <c r="G2760" s="5">
        <v>8.9599999999999999E-2</v>
      </c>
      <c r="H2760" s="298">
        <v>110666.24000000001</v>
      </c>
      <c r="I2760" s="10">
        <v>14821371.52</v>
      </c>
      <c r="J2760" s="11">
        <f t="shared" si="1249"/>
        <v>8.9599999999999999E-2</v>
      </c>
      <c r="K2760" s="30">
        <f t="shared" si="1250"/>
        <v>110666.24068266666</v>
      </c>
      <c r="L2760" s="29">
        <f t="shared" si="1251"/>
        <v>6.8266665039118379E-4</v>
      </c>
      <c r="M2760" s="10">
        <f t="shared" si="1252"/>
        <v>14821371.52</v>
      </c>
      <c r="N2760" s="5">
        <f>VLOOKUP(CONCATENATE(A2760,"-6"),'Restated Depr'!$B$6:$G$7674,6,0)</f>
        <v>8.9599999999999999E-2</v>
      </c>
      <c r="O2760" s="29">
        <f t="shared" si="1253"/>
        <v>110666.24068266666</v>
      </c>
      <c r="P2760" s="29">
        <f t="shared" si="1254"/>
        <v>0</v>
      </c>
      <c r="Q2760" t="s">
        <v>7819</v>
      </c>
      <c r="R2760" s="5"/>
    </row>
    <row r="2761" spans="1:18" ht="15.75" hidden="1" thickBot="1">
      <c r="A2761" t="s">
        <v>209</v>
      </c>
      <c r="C2761" s="224" t="s">
        <v>642</v>
      </c>
      <c r="D2761" s="22"/>
      <c r="E2761" s="323" t="s">
        <v>606</v>
      </c>
      <c r="F2761" s="1"/>
      <c r="G2761" s="5"/>
      <c r="H2761" s="310">
        <f>SUM(H2749:H2760)</f>
        <v>901139.82000000007</v>
      </c>
      <c r="I2761" s="10"/>
      <c r="J2761" s="10"/>
      <c r="K2761" s="32">
        <f>SUM(K2749:K2760)</f>
        <v>903282.92927207996</v>
      </c>
      <c r="L2761" s="28">
        <f>SUM(L2749:L2760)</f>
        <v>2143.1092720798842</v>
      </c>
      <c r="M2761" s="10"/>
      <c r="N2761" s="5"/>
      <c r="O2761" s="28">
        <f>SUM(O2749:O2760)</f>
        <v>1327994.8881919999</v>
      </c>
      <c r="P2761" s="28">
        <f>SUM(P2749:P2760)</f>
        <v>424711.95891991991</v>
      </c>
    </row>
    <row r="2762" spans="1:18" hidden="1">
      <c r="A2762" t="s">
        <v>210</v>
      </c>
      <c r="B2762" t="s">
        <v>3130</v>
      </c>
      <c r="C2762" s="224" t="s">
        <v>7842</v>
      </c>
      <c r="D2762" s="221">
        <v>344.14</v>
      </c>
      <c r="E2762" s="324">
        <v>42947</v>
      </c>
      <c r="F2762" s="9">
        <v>3516055.09</v>
      </c>
      <c r="G2762" s="18">
        <v>1.7399999999999999E-2</v>
      </c>
      <c r="H2762" s="299">
        <v>5098.28</v>
      </c>
      <c r="I2762" s="15">
        <v>8312964.2000000002</v>
      </c>
      <c r="J2762" s="11">
        <f t="shared" ref="J2762:J2773" si="1255">G2762</f>
        <v>1.7399999999999999E-2</v>
      </c>
      <c r="K2762" s="31">
        <f t="shared" ref="K2762:K2773" si="1256">I2762*J2762/12</f>
        <v>12053.798089999998</v>
      </c>
      <c r="L2762" s="289">
        <f t="shared" ref="L2762:L2773" si="1257">K2762-H2762</f>
        <v>6955.5180899999987</v>
      </c>
      <c r="M2762" s="15">
        <f t="shared" ref="M2762:M2773" si="1258">I2762</f>
        <v>8312964.2000000002</v>
      </c>
      <c r="N2762" s="5">
        <f>VLOOKUP(CONCATENATE(A2762,"-6"),'Restated Depr'!$B$6:$G$7674,6,0)</f>
        <v>9.5999999999999992E-3</v>
      </c>
      <c r="O2762" s="289">
        <f t="shared" ref="O2762:O2773" si="1259">M2762*N2762/12</f>
        <v>6650.3713600000001</v>
      </c>
      <c r="P2762" s="289">
        <f t="shared" ref="P2762:P2773" si="1260">O2762-K2762</f>
        <v>-5403.4267299999983</v>
      </c>
      <c r="Q2762" t="s">
        <v>7819</v>
      </c>
    </row>
    <row r="2763" spans="1:18" hidden="1">
      <c r="A2763" t="s">
        <v>210</v>
      </c>
      <c r="B2763" t="s">
        <v>3131</v>
      </c>
      <c r="C2763" s="224" t="s">
        <v>7842</v>
      </c>
      <c r="D2763" s="221">
        <v>344.14</v>
      </c>
      <c r="E2763" s="324">
        <v>42978</v>
      </c>
      <c r="F2763" s="1">
        <v>3516055.09</v>
      </c>
      <c r="G2763" s="18">
        <v>1.7399999999999999E-2</v>
      </c>
      <c r="H2763" s="298">
        <v>5098.28</v>
      </c>
      <c r="I2763" s="10">
        <v>8312964.2000000002</v>
      </c>
      <c r="J2763" s="11">
        <f t="shared" si="1255"/>
        <v>1.7399999999999999E-2</v>
      </c>
      <c r="K2763" s="30">
        <f t="shared" si="1256"/>
        <v>12053.798089999998</v>
      </c>
      <c r="L2763" s="29">
        <f t="shared" si="1257"/>
        <v>6955.5180899999987</v>
      </c>
      <c r="M2763" s="10">
        <f t="shared" si="1258"/>
        <v>8312964.2000000002</v>
      </c>
      <c r="N2763" s="5">
        <f>VLOOKUP(CONCATENATE(A2763,"-6"),'Restated Depr'!$B$6:$G$7674,6,0)</f>
        <v>9.5999999999999992E-3</v>
      </c>
      <c r="O2763" s="29">
        <f t="shared" si="1259"/>
        <v>6650.3713600000001</v>
      </c>
      <c r="P2763" s="29">
        <f t="shared" si="1260"/>
        <v>-5403.4267299999983</v>
      </c>
      <c r="Q2763" t="s">
        <v>7819</v>
      </c>
    </row>
    <row r="2764" spans="1:18" hidden="1">
      <c r="A2764" t="s">
        <v>210</v>
      </c>
      <c r="B2764" t="s">
        <v>3132</v>
      </c>
      <c r="C2764" s="224" t="s">
        <v>7842</v>
      </c>
      <c r="D2764" s="221">
        <v>344.14</v>
      </c>
      <c r="E2764" s="324">
        <v>43008</v>
      </c>
      <c r="F2764" s="1">
        <v>6716859.2000000002</v>
      </c>
      <c r="G2764" s="18">
        <v>1.7399999999999999E-2</v>
      </c>
      <c r="H2764" s="298">
        <v>9739.4500000000025</v>
      </c>
      <c r="I2764" s="10">
        <v>8312964.2000000002</v>
      </c>
      <c r="J2764" s="11">
        <f t="shared" si="1255"/>
        <v>1.7399999999999999E-2</v>
      </c>
      <c r="K2764" s="30">
        <f t="shared" si="1256"/>
        <v>12053.798089999998</v>
      </c>
      <c r="L2764" s="29">
        <f t="shared" si="1257"/>
        <v>2314.3480899999959</v>
      </c>
      <c r="M2764" s="10">
        <f t="shared" si="1258"/>
        <v>8312964.2000000002</v>
      </c>
      <c r="N2764" s="5">
        <f>VLOOKUP(CONCATENATE(A2764,"-6"),'Restated Depr'!$B$6:$G$7674,6,0)</f>
        <v>9.5999999999999992E-3</v>
      </c>
      <c r="O2764" s="29">
        <f t="shared" si="1259"/>
        <v>6650.3713600000001</v>
      </c>
      <c r="P2764" s="29">
        <f t="shared" si="1260"/>
        <v>-5403.4267299999983</v>
      </c>
      <c r="Q2764" t="s">
        <v>7819</v>
      </c>
    </row>
    <row r="2765" spans="1:18" hidden="1">
      <c r="A2765" t="s">
        <v>210</v>
      </c>
      <c r="B2765" t="s">
        <v>3133</v>
      </c>
      <c r="C2765" s="224" t="s">
        <v>7842</v>
      </c>
      <c r="D2765" s="221">
        <v>344.14</v>
      </c>
      <c r="E2765" s="324">
        <v>43039</v>
      </c>
      <c r="F2765" s="1">
        <v>9917194.0500000007</v>
      </c>
      <c r="G2765" s="18">
        <v>1.7399999999999999E-2</v>
      </c>
      <c r="H2765" s="298">
        <v>14379.93</v>
      </c>
      <c r="I2765" s="10">
        <v>8312964.2000000002</v>
      </c>
      <c r="J2765" s="11">
        <f t="shared" si="1255"/>
        <v>1.7399999999999999E-2</v>
      </c>
      <c r="K2765" s="30">
        <f t="shared" si="1256"/>
        <v>12053.798089999998</v>
      </c>
      <c r="L2765" s="29">
        <f t="shared" si="1257"/>
        <v>-2326.1319100000019</v>
      </c>
      <c r="M2765" s="10">
        <f t="shared" si="1258"/>
        <v>8312964.2000000002</v>
      </c>
      <c r="N2765" s="5">
        <f>VLOOKUP(CONCATENATE(A2765,"-6"),'Restated Depr'!$B$6:$G$7674,6,0)</f>
        <v>9.5999999999999992E-3</v>
      </c>
      <c r="O2765" s="29">
        <f t="shared" si="1259"/>
        <v>6650.3713600000001</v>
      </c>
      <c r="P2765" s="29">
        <f t="shared" si="1260"/>
        <v>-5403.4267299999983</v>
      </c>
      <c r="Q2765" t="s">
        <v>7819</v>
      </c>
    </row>
    <row r="2766" spans="1:18" hidden="1">
      <c r="A2766" t="s">
        <v>210</v>
      </c>
      <c r="B2766" t="s">
        <v>3134</v>
      </c>
      <c r="C2766" s="224" t="s">
        <v>7842</v>
      </c>
      <c r="D2766" s="221">
        <v>344.14</v>
      </c>
      <c r="E2766" s="324">
        <v>43069</v>
      </c>
      <c r="F2766" s="1">
        <v>8816219.6600000001</v>
      </c>
      <c r="G2766" s="18">
        <v>1.7399999999999999E-2</v>
      </c>
      <c r="H2766" s="298">
        <v>12783.519999999999</v>
      </c>
      <c r="I2766" s="10">
        <v>8312964.2000000002</v>
      </c>
      <c r="J2766" s="11">
        <f t="shared" si="1255"/>
        <v>1.7399999999999999E-2</v>
      </c>
      <c r="K2766" s="30">
        <f t="shared" si="1256"/>
        <v>12053.798089999998</v>
      </c>
      <c r="L2766" s="29">
        <f t="shared" si="1257"/>
        <v>-729.72191000000021</v>
      </c>
      <c r="M2766" s="10">
        <f t="shared" si="1258"/>
        <v>8312964.2000000002</v>
      </c>
      <c r="N2766" s="5">
        <f>VLOOKUP(CONCATENATE(A2766,"-6"),'Restated Depr'!$B$6:$G$7674,6,0)</f>
        <v>9.5999999999999992E-3</v>
      </c>
      <c r="O2766" s="29">
        <f t="shared" si="1259"/>
        <v>6650.3713600000001</v>
      </c>
      <c r="P2766" s="29">
        <f t="shared" si="1260"/>
        <v>-5403.4267299999983</v>
      </c>
      <c r="Q2766" t="s">
        <v>7819</v>
      </c>
    </row>
    <row r="2767" spans="1:18" hidden="1">
      <c r="A2767" t="s">
        <v>210</v>
      </c>
      <c r="B2767" t="s">
        <v>3135</v>
      </c>
      <c r="C2767" s="224" t="s">
        <v>7842</v>
      </c>
      <c r="D2767" s="221">
        <v>344.14</v>
      </c>
      <c r="E2767" s="324">
        <v>43100</v>
      </c>
      <c r="F2767" s="1">
        <v>7742315.9400000004</v>
      </c>
      <c r="G2767" s="18">
        <v>1.4100000000000001E-2</v>
      </c>
      <c r="H2767" s="298">
        <v>9097.2199999999993</v>
      </c>
      <c r="I2767" s="10">
        <v>8312964.2000000002</v>
      </c>
      <c r="J2767" s="11">
        <f t="shared" si="1255"/>
        <v>1.4100000000000001E-2</v>
      </c>
      <c r="K2767" s="30">
        <f t="shared" si="1256"/>
        <v>9767.7329350000018</v>
      </c>
      <c r="L2767" s="29">
        <f t="shared" si="1257"/>
        <v>670.51293500000247</v>
      </c>
      <c r="M2767" s="10">
        <f t="shared" si="1258"/>
        <v>8312964.2000000002</v>
      </c>
      <c r="N2767" s="5">
        <f>VLOOKUP(CONCATENATE(A2767,"-6"),'Restated Depr'!$B$6:$G$7674,6,0)</f>
        <v>9.5999999999999992E-3</v>
      </c>
      <c r="O2767" s="29">
        <f t="shared" si="1259"/>
        <v>6650.3713600000001</v>
      </c>
      <c r="P2767" s="29">
        <f t="shared" si="1260"/>
        <v>-3117.3615750000017</v>
      </c>
      <c r="Q2767" t="s">
        <v>7819</v>
      </c>
    </row>
    <row r="2768" spans="1:18" hidden="1">
      <c r="A2768" t="s">
        <v>210</v>
      </c>
      <c r="B2768" t="s">
        <v>3136</v>
      </c>
      <c r="C2768" s="224" t="s">
        <v>7842</v>
      </c>
      <c r="D2768" s="221">
        <v>344.14</v>
      </c>
      <c r="E2768" s="324">
        <v>43131</v>
      </c>
      <c r="F2768" s="1">
        <v>7769061.3399999999</v>
      </c>
      <c r="G2768" s="5">
        <v>9.5999999999999992E-3</v>
      </c>
      <c r="H2768" s="298">
        <v>6215.25</v>
      </c>
      <c r="I2768" s="10">
        <v>8312964.2000000002</v>
      </c>
      <c r="J2768" s="11">
        <f t="shared" si="1255"/>
        <v>9.5999999999999992E-3</v>
      </c>
      <c r="K2768" s="30">
        <f t="shared" si="1256"/>
        <v>6650.3713600000001</v>
      </c>
      <c r="L2768" s="29">
        <f t="shared" si="1257"/>
        <v>435.1213600000001</v>
      </c>
      <c r="M2768" s="10">
        <f t="shared" si="1258"/>
        <v>8312964.2000000002</v>
      </c>
      <c r="N2768" s="5">
        <f>VLOOKUP(CONCATENATE(A2768,"-6"),'Restated Depr'!$B$6:$G$7674,6,0)</f>
        <v>9.5999999999999992E-3</v>
      </c>
      <c r="O2768" s="29">
        <f t="shared" si="1259"/>
        <v>6650.3713600000001</v>
      </c>
      <c r="P2768" s="29">
        <f t="shared" si="1260"/>
        <v>0</v>
      </c>
      <c r="Q2768" t="s">
        <v>7819</v>
      </c>
    </row>
    <row r="2769" spans="1:18" hidden="1">
      <c r="A2769" t="s">
        <v>210</v>
      </c>
      <c r="B2769" t="s">
        <v>3137</v>
      </c>
      <c r="C2769" s="224" t="s">
        <v>7842</v>
      </c>
      <c r="D2769" s="221">
        <v>344.14</v>
      </c>
      <c r="E2769" s="324">
        <v>43159</v>
      </c>
      <c r="F2769" s="1">
        <v>7769294.0999999996</v>
      </c>
      <c r="G2769" s="5">
        <v>9.5999999999999992E-3</v>
      </c>
      <c r="H2769" s="298">
        <v>6215.43</v>
      </c>
      <c r="I2769" s="10">
        <v>8312964.2000000002</v>
      </c>
      <c r="J2769" s="11">
        <f t="shared" si="1255"/>
        <v>9.5999999999999992E-3</v>
      </c>
      <c r="K2769" s="30">
        <f t="shared" si="1256"/>
        <v>6650.3713600000001</v>
      </c>
      <c r="L2769" s="29">
        <f t="shared" si="1257"/>
        <v>434.9413599999998</v>
      </c>
      <c r="M2769" s="10">
        <f t="shared" si="1258"/>
        <v>8312964.2000000002</v>
      </c>
      <c r="N2769" s="5">
        <f>VLOOKUP(CONCATENATE(A2769,"-6"),'Restated Depr'!$B$6:$G$7674,6,0)</f>
        <v>9.5999999999999992E-3</v>
      </c>
      <c r="O2769" s="29">
        <f t="shared" si="1259"/>
        <v>6650.3713600000001</v>
      </c>
      <c r="P2769" s="29">
        <f t="shared" si="1260"/>
        <v>0</v>
      </c>
      <c r="Q2769" t="s">
        <v>7819</v>
      </c>
    </row>
    <row r="2770" spans="1:18" hidden="1">
      <c r="A2770" t="s">
        <v>210</v>
      </c>
      <c r="B2770" t="s">
        <v>3138</v>
      </c>
      <c r="C2770" s="224" t="s">
        <v>7842</v>
      </c>
      <c r="D2770" s="221">
        <v>344.14</v>
      </c>
      <c r="E2770" s="324">
        <v>43190</v>
      </c>
      <c r="F2770" s="1">
        <v>7769621.71</v>
      </c>
      <c r="G2770" s="5">
        <v>9.5999999999999992E-3</v>
      </c>
      <c r="H2770" s="298">
        <v>6215.7000000000007</v>
      </c>
      <c r="I2770" s="10">
        <v>8312964.2000000002</v>
      </c>
      <c r="J2770" s="11">
        <f t="shared" si="1255"/>
        <v>9.5999999999999992E-3</v>
      </c>
      <c r="K2770" s="30">
        <f t="shared" si="1256"/>
        <v>6650.3713600000001</v>
      </c>
      <c r="L2770" s="29">
        <f t="shared" si="1257"/>
        <v>434.67135999999937</v>
      </c>
      <c r="M2770" s="10">
        <f t="shared" si="1258"/>
        <v>8312964.2000000002</v>
      </c>
      <c r="N2770" s="5">
        <f>VLOOKUP(CONCATENATE(A2770,"-6"),'Restated Depr'!$B$6:$G$7674,6,0)</f>
        <v>9.5999999999999992E-3</v>
      </c>
      <c r="O2770" s="29">
        <f t="shared" si="1259"/>
        <v>6650.3713600000001</v>
      </c>
      <c r="P2770" s="29">
        <f t="shared" si="1260"/>
        <v>0</v>
      </c>
      <c r="Q2770" t="s">
        <v>7819</v>
      </c>
    </row>
    <row r="2771" spans="1:18" hidden="1">
      <c r="A2771" t="s">
        <v>210</v>
      </c>
      <c r="B2771" t="s">
        <v>3139</v>
      </c>
      <c r="C2771" s="224" t="s">
        <v>7842</v>
      </c>
      <c r="D2771" s="221">
        <v>344.14</v>
      </c>
      <c r="E2771" s="324">
        <v>43220</v>
      </c>
      <c r="F2771" s="1">
        <v>7770143.2599999998</v>
      </c>
      <c r="G2771" s="5">
        <v>9.5999999999999992E-3</v>
      </c>
      <c r="H2771" s="298">
        <v>6216.12</v>
      </c>
      <c r="I2771" s="10">
        <v>8312964.2000000002</v>
      </c>
      <c r="J2771" s="11">
        <f t="shared" si="1255"/>
        <v>9.5999999999999992E-3</v>
      </c>
      <c r="K2771" s="30">
        <f t="shared" si="1256"/>
        <v>6650.3713600000001</v>
      </c>
      <c r="L2771" s="29">
        <f t="shared" si="1257"/>
        <v>434.2513600000002</v>
      </c>
      <c r="M2771" s="10">
        <f t="shared" si="1258"/>
        <v>8312964.2000000002</v>
      </c>
      <c r="N2771" s="5">
        <f>VLOOKUP(CONCATENATE(A2771,"-6"),'Restated Depr'!$B$6:$G$7674,6,0)</f>
        <v>9.5999999999999992E-3</v>
      </c>
      <c r="O2771" s="29">
        <f t="shared" si="1259"/>
        <v>6650.3713600000001</v>
      </c>
      <c r="P2771" s="29">
        <f t="shared" si="1260"/>
        <v>0</v>
      </c>
      <c r="Q2771" t="s">
        <v>7819</v>
      </c>
    </row>
    <row r="2772" spans="1:18" hidden="1">
      <c r="A2772" t="s">
        <v>210</v>
      </c>
      <c r="B2772" t="s">
        <v>3140</v>
      </c>
      <c r="C2772" s="224" t="s">
        <v>7842</v>
      </c>
      <c r="D2772" s="221">
        <v>344.14</v>
      </c>
      <c r="E2772" s="324">
        <v>43251</v>
      </c>
      <c r="F2772" s="1">
        <v>8040004.6299999999</v>
      </c>
      <c r="G2772" s="5">
        <v>9.5999999999999992E-3</v>
      </c>
      <c r="H2772" s="298">
        <v>6432</v>
      </c>
      <c r="I2772" s="10">
        <v>8312964.2000000002</v>
      </c>
      <c r="J2772" s="11">
        <f t="shared" si="1255"/>
        <v>9.5999999999999992E-3</v>
      </c>
      <c r="K2772" s="30">
        <f t="shared" si="1256"/>
        <v>6650.3713600000001</v>
      </c>
      <c r="L2772" s="29">
        <f t="shared" si="1257"/>
        <v>218.3713600000001</v>
      </c>
      <c r="M2772" s="10">
        <f t="shared" si="1258"/>
        <v>8312964.2000000002</v>
      </c>
      <c r="N2772" s="5">
        <f>VLOOKUP(CONCATENATE(A2772,"-6"),'Restated Depr'!$B$6:$G$7674,6,0)</f>
        <v>9.5999999999999992E-3</v>
      </c>
      <c r="O2772" s="29">
        <f t="shared" si="1259"/>
        <v>6650.3713600000001</v>
      </c>
      <c r="P2772" s="29">
        <f t="shared" si="1260"/>
        <v>0</v>
      </c>
      <c r="Q2772" t="s">
        <v>7819</v>
      </c>
    </row>
    <row r="2773" spans="1:18" hidden="1">
      <c r="A2773" t="s">
        <v>210</v>
      </c>
      <c r="B2773" t="s">
        <v>3141</v>
      </c>
      <c r="C2773" s="224" t="s">
        <v>7842</v>
      </c>
      <c r="D2773" s="221">
        <v>344.14</v>
      </c>
      <c r="E2773" s="324">
        <v>43281</v>
      </c>
      <c r="F2773" s="1">
        <v>8312964.2000000002</v>
      </c>
      <c r="G2773" s="5">
        <v>9.5999999999999992E-3</v>
      </c>
      <c r="H2773" s="298">
        <v>6650.37</v>
      </c>
      <c r="I2773" s="10">
        <v>8312964.2000000002</v>
      </c>
      <c r="J2773" s="11">
        <f t="shared" si="1255"/>
        <v>9.5999999999999992E-3</v>
      </c>
      <c r="K2773" s="30">
        <f t="shared" si="1256"/>
        <v>6650.3713600000001</v>
      </c>
      <c r="L2773" s="29">
        <f t="shared" si="1257"/>
        <v>1.3600000002043089E-3</v>
      </c>
      <c r="M2773" s="10">
        <f t="shared" si="1258"/>
        <v>8312964.2000000002</v>
      </c>
      <c r="N2773" s="5">
        <f>VLOOKUP(CONCATENATE(A2773,"-6"),'Restated Depr'!$B$6:$G$7674,6,0)</f>
        <v>9.5999999999999992E-3</v>
      </c>
      <c r="O2773" s="29">
        <f t="shared" si="1259"/>
        <v>6650.3713600000001</v>
      </c>
      <c r="P2773" s="29">
        <f t="shared" si="1260"/>
        <v>0</v>
      </c>
      <c r="Q2773" t="s">
        <v>7819</v>
      </c>
      <c r="R2773" s="5"/>
    </row>
    <row r="2774" spans="1:18" ht="15.75" hidden="1" thickBot="1">
      <c r="A2774" t="s">
        <v>210</v>
      </c>
      <c r="C2774" s="224" t="s">
        <v>642</v>
      </c>
      <c r="D2774" s="22"/>
      <c r="E2774" s="323" t="s">
        <v>606</v>
      </c>
      <c r="F2774" s="1"/>
      <c r="G2774" s="5"/>
      <c r="H2774" s="310">
        <f>SUM(H2762:H2773)</f>
        <v>94141.549999999988</v>
      </c>
      <c r="I2774" s="10"/>
      <c r="J2774" s="10"/>
      <c r="K2774" s="32">
        <f>SUM(K2762:K2773)</f>
        <v>109938.95154500002</v>
      </c>
      <c r="L2774" s="28">
        <f>SUM(L2762:L2773)</f>
        <v>15797.401544999995</v>
      </c>
      <c r="M2774" s="10"/>
      <c r="N2774" s="5"/>
      <c r="O2774" s="28">
        <f>SUM(O2762:O2773)</f>
        <v>79804.456319999998</v>
      </c>
      <c r="P2774" s="28">
        <f>SUM(P2762:P2773)</f>
        <v>-30134.495224999995</v>
      </c>
    </row>
    <row r="2775" spans="1:18" hidden="1">
      <c r="A2775" t="s">
        <v>211</v>
      </c>
      <c r="B2775" t="s">
        <v>3142</v>
      </c>
      <c r="C2775" s="224" t="s">
        <v>7842</v>
      </c>
      <c r="D2775" s="221">
        <v>344.14</v>
      </c>
      <c r="E2775" s="324">
        <v>42947</v>
      </c>
      <c r="F2775" s="9">
        <v>24457515.370000001</v>
      </c>
      <c r="G2775" s="18">
        <v>1.7399999999999999E-2</v>
      </c>
      <c r="H2775" s="299">
        <v>35463.4</v>
      </c>
      <c r="I2775" s="15">
        <v>18514397.780000001</v>
      </c>
      <c r="J2775" s="11">
        <f t="shared" ref="J2775:J2786" si="1261">G2775</f>
        <v>1.7399999999999999E-2</v>
      </c>
      <c r="K2775" s="31">
        <f t="shared" ref="K2775:K2786" si="1262">I2775*J2775/12</f>
        <v>26845.876780999999</v>
      </c>
      <c r="L2775" s="289">
        <f t="shared" ref="L2775:L2786" si="1263">K2775-H2775</f>
        <v>-8617.5232190000024</v>
      </c>
      <c r="M2775" s="15">
        <f t="shared" ref="M2775:M2786" si="1264">I2775</f>
        <v>18514397.780000001</v>
      </c>
      <c r="N2775" s="5">
        <f>VLOOKUP(CONCATENATE(A2775,"-6"),'Restated Depr'!$B$6:$G$7674,6,0)</f>
        <v>9.5999999999999992E-3</v>
      </c>
      <c r="O2775" s="289">
        <f t="shared" ref="O2775:O2786" si="1265">M2775*N2775/12</f>
        <v>14811.518223999999</v>
      </c>
      <c r="P2775" s="289">
        <f t="shared" ref="P2775:P2786" si="1266">O2775-K2775</f>
        <v>-12034.358557</v>
      </c>
      <c r="Q2775" t="s">
        <v>7819</v>
      </c>
    </row>
    <row r="2776" spans="1:18" hidden="1">
      <c r="A2776" t="s">
        <v>211</v>
      </c>
      <c r="B2776" t="s">
        <v>3143</v>
      </c>
      <c r="C2776" s="224" t="s">
        <v>7842</v>
      </c>
      <c r="D2776" s="221">
        <v>344.14</v>
      </c>
      <c r="E2776" s="324">
        <v>42978</v>
      </c>
      <c r="F2776" s="1">
        <v>24457515.370000001</v>
      </c>
      <c r="G2776" s="18">
        <v>1.7399999999999999E-2</v>
      </c>
      <c r="H2776" s="298">
        <v>35463.4</v>
      </c>
      <c r="I2776" s="10">
        <v>18514397.780000001</v>
      </c>
      <c r="J2776" s="11">
        <f t="shared" si="1261"/>
        <v>1.7399999999999999E-2</v>
      </c>
      <c r="K2776" s="30">
        <f t="shared" si="1262"/>
        <v>26845.876780999999</v>
      </c>
      <c r="L2776" s="29">
        <f t="shared" si="1263"/>
        <v>-8617.5232190000024</v>
      </c>
      <c r="M2776" s="10">
        <f t="shared" si="1264"/>
        <v>18514397.780000001</v>
      </c>
      <c r="N2776" s="5">
        <f>VLOOKUP(CONCATENATE(A2776,"-6"),'Restated Depr'!$B$6:$G$7674,6,0)</f>
        <v>9.5999999999999992E-3</v>
      </c>
      <c r="O2776" s="29">
        <f t="shared" si="1265"/>
        <v>14811.518223999999</v>
      </c>
      <c r="P2776" s="29">
        <f t="shared" si="1266"/>
        <v>-12034.358557</v>
      </c>
      <c r="Q2776" t="s">
        <v>7819</v>
      </c>
    </row>
    <row r="2777" spans="1:18" hidden="1">
      <c r="A2777" t="s">
        <v>211</v>
      </c>
      <c r="B2777" t="s">
        <v>3144</v>
      </c>
      <c r="C2777" s="224" t="s">
        <v>7842</v>
      </c>
      <c r="D2777" s="221">
        <v>344.14</v>
      </c>
      <c r="E2777" s="324">
        <v>43008</v>
      </c>
      <c r="F2777" s="1">
        <v>24457515.370000001</v>
      </c>
      <c r="G2777" s="18">
        <v>1.7399999999999999E-2</v>
      </c>
      <c r="H2777" s="298">
        <v>35463.4</v>
      </c>
      <c r="I2777" s="10">
        <v>18514397.780000001</v>
      </c>
      <c r="J2777" s="11">
        <f t="shared" si="1261"/>
        <v>1.7399999999999999E-2</v>
      </c>
      <c r="K2777" s="30">
        <f t="shared" si="1262"/>
        <v>26845.876780999999</v>
      </c>
      <c r="L2777" s="29">
        <f t="shared" si="1263"/>
        <v>-8617.5232190000024</v>
      </c>
      <c r="M2777" s="10">
        <f t="shared" si="1264"/>
        <v>18514397.780000001</v>
      </c>
      <c r="N2777" s="5">
        <f>VLOOKUP(CONCATENATE(A2777,"-6"),'Restated Depr'!$B$6:$G$7674,6,0)</f>
        <v>9.5999999999999992E-3</v>
      </c>
      <c r="O2777" s="29">
        <f t="shared" si="1265"/>
        <v>14811.518223999999</v>
      </c>
      <c r="P2777" s="29">
        <f t="shared" si="1266"/>
        <v>-12034.358557</v>
      </c>
      <c r="Q2777" t="s">
        <v>7819</v>
      </c>
    </row>
    <row r="2778" spans="1:18" hidden="1">
      <c r="A2778" t="s">
        <v>211</v>
      </c>
      <c r="B2778" t="s">
        <v>3145</v>
      </c>
      <c r="C2778" s="224" t="s">
        <v>7842</v>
      </c>
      <c r="D2778" s="221">
        <v>344.14</v>
      </c>
      <c r="E2778" s="324">
        <v>43039</v>
      </c>
      <c r="F2778" s="1">
        <v>24457515.370000001</v>
      </c>
      <c r="G2778" s="18">
        <v>1.7399999999999999E-2</v>
      </c>
      <c r="H2778" s="298">
        <v>35463.4</v>
      </c>
      <c r="I2778" s="10">
        <v>18514397.780000001</v>
      </c>
      <c r="J2778" s="11">
        <f t="shared" si="1261"/>
        <v>1.7399999999999999E-2</v>
      </c>
      <c r="K2778" s="30">
        <f t="shared" si="1262"/>
        <v>26845.876780999999</v>
      </c>
      <c r="L2778" s="29">
        <f t="shared" si="1263"/>
        <v>-8617.5232190000024</v>
      </c>
      <c r="M2778" s="10">
        <f t="shared" si="1264"/>
        <v>18514397.780000001</v>
      </c>
      <c r="N2778" s="5">
        <f>VLOOKUP(CONCATENATE(A2778,"-6"),'Restated Depr'!$B$6:$G$7674,6,0)</f>
        <v>9.5999999999999992E-3</v>
      </c>
      <c r="O2778" s="29">
        <f t="shared" si="1265"/>
        <v>14811.518223999999</v>
      </c>
      <c r="P2778" s="29">
        <f t="shared" si="1266"/>
        <v>-12034.358557</v>
      </c>
      <c r="Q2778" t="s">
        <v>7819</v>
      </c>
    </row>
    <row r="2779" spans="1:18" hidden="1">
      <c r="A2779" t="s">
        <v>211</v>
      </c>
      <c r="B2779" t="s">
        <v>3146</v>
      </c>
      <c r="C2779" s="224" t="s">
        <v>7842</v>
      </c>
      <c r="D2779" s="221">
        <v>344.14</v>
      </c>
      <c r="E2779" s="324">
        <v>43069</v>
      </c>
      <c r="F2779" s="1">
        <v>21485956.579999998</v>
      </c>
      <c r="G2779" s="18">
        <v>1.7399999999999999E-2</v>
      </c>
      <c r="H2779" s="298">
        <v>31154.639999999999</v>
      </c>
      <c r="I2779" s="10">
        <v>18514397.780000001</v>
      </c>
      <c r="J2779" s="11">
        <f t="shared" si="1261"/>
        <v>1.7399999999999999E-2</v>
      </c>
      <c r="K2779" s="30">
        <f t="shared" si="1262"/>
        <v>26845.876780999999</v>
      </c>
      <c r="L2779" s="29">
        <f t="shared" si="1263"/>
        <v>-4308.7632190000004</v>
      </c>
      <c r="M2779" s="10">
        <f t="shared" si="1264"/>
        <v>18514397.780000001</v>
      </c>
      <c r="N2779" s="5">
        <f>VLOOKUP(CONCATENATE(A2779,"-6"),'Restated Depr'!$B$6:$G$7674,6,0)</f>
        <v>9.5999999999999992E-3</v>
      </c>
      <c r="O2779" s="29">
        <f t="shared" si="1265"/>
        <v>14811.518223999999</v>
      </c>
      <c r="P2779" s="29">
        <f t="shared" si="1266"/>
        <v>-12034.358557</v>
      </c>
      <c r="Q2779" t="s">
        <v>7819</v>
      </c>
    </row>
    <row r="2780" spans="1:18" hidden="1">
      <c r="A2780" t="s">
        <v>211</v>
      </c>
      <c r="B2780" t="s">
        <v>3147</v>
      </c>
      <c r="C2780" s="224" t="s">
        <v>7842</v>
      </c>
      <c r="D2780" s="221">
        <v>344.14</v>
      </c>
      <c r="E2780" s="324">
        <v>43100</v>
      </c>
      <c r="F2780" s="1">
        <v>18514397.780000001</v>
      </c>
      <c r="G2780" s="18">
        <v>1.4100000000000001E-2</v>
      </c>
      <c r="H2780" s="298">
        <v>21754.41</v>
      </c>
      <c r="I2780" s="10">
        <v>18514397.780000001</v>
      </c>
      <c r="J2780" s="11">
        <f t="shared" si="1261"/>
        <v>1.4100000000000001E-2</v>
      </c>
      <c r="K2780" s="30">
        <f t="shared" si="1262"/>
        <v>21754.417391500003</v>
      </c>
      <c r="L2780" s="29">
        <f t="shared" si="1263"/>
        <v>7.3915000029955991E-3</v>
      </c>
      <c r="M2780" s="10">
        <f t="shared" si="1264"/>
        <v>18514397.780000001</v>
      </c>
      <c r="N2780" s="5">
        <f>VLOOKUP(CONCATENATE(A2780,"-6"),'Restated Depr'!$B$6:$G$7674,6,0)</f>
        <v>9.5999999999999992E-3</v>
      </c>
      <c r="O2780" s="29">
        <f t="shared" si="1265"/>
        <v>14811.518223999999</v>
      </c>
      <c r="P2780" s="29">
        <f t="shared" si="1266"/>
        <v>-6942.8991675000034</v>
      </c>
      <c r="Q2780" t="s">
        <v>7819</v>
      </c>
    </row>
    <row r="2781" spans="1:18" hidden="1">
      <c r="A2781" t="s">
        <v>211</v>
      </c>
      <c r="B2781" t="s">
        <v>3148</v>
      </c>
      <c r="C2781" s="224" t="s">
        <v>7842</v>
      </c>
      <c r="D2781" s="221">
        <v>344.14</v>
      </c>
      <c r="E2781" s="324">
        <v>43131</v>
      </c>
      <c r="F2781" s="1">
        <v>18514397.780000001</v>
      </c>
      <c r="G2781" s="5">
        <v>9.5999999999999992E-3</v>
      </c>
      <c r="H2781" s="298">
        <v>14811.519999999999</v>
      </c>
      <c r="I2781" s="10">
        <v>18514397.780000001</v>
      </c>
      <c r="J2781" s="11">
        <f t="shared" si="1261"/>
        <v>9.5999999999999992E-3</v>
      </c>
      <c r="K2781" s="30">
        <f t="shared" si="1262"/>
        <v>14811.518223999999</v>
      </c>
      <c r="L2781" s="29">
        <f t="shared" si="1263"/>
        <v>-1.7759999991540099E-3</v>
      </c>
      <c r="M2781" s="10">
        <f t="shared" si="1264"/>
        <v>18514397.780000001</v>
      </c>
      <c r="N2781" s="5">
        <f>VLOOKUP(CONCATENATE(A2781,"-6"),'Restated Depr'!$B$6:$G$7674,6,0)</f>
        <v>9.5999999999999992E-3</v>
      </c>
      <c r="O2781" s="29">
        <f t="shared" si="1265"/>
        <v>14811.518223999999</v>
      </c>
      <c r="P2781" s="29">
        <f t="shared" si="1266"/>
        <v>0</v>
      </c>
      <c r="Q2781" t="s">
        <v>7819</v>
      </c>
    </row>
    <row r="2782" spans="1:18" hidden="1">
      <c r="A2782" t="s">
        <v>211</v>
      </c>
      <c r="B2782" t="s">
        <v>3149</v>
      </c>
      <c r="C2782" s="224" t="s">
        <v>7842</v>
      </c>
      <c r="D2782" s="221">
        <v>344.14</v>
      </c>
      <c r="E2782" s="324">
        <v>43159</v>
      </c>
      <c r="F2782" s="1">
        <v>18514397.780000001</v>
      </c>
      <c r="G2782" s="5">
        <v>9.5999999999999992E-3</v>
      </c>
      <c r="H2782" s="298">
        <v>14811.519999999999</v>
      </c>
      <c r="I2782" s="10">
        <v>18514397.780000001</v>
      </c>
      <c r="J2782" s="11">
        <f t="shared" si="1261"/>
        <v>9.5999999999999992E-3</v>
      </c>
      <c r="K2782" s="30">
        <f t="shared" si="1262"/>
        <v>14811.518223999999</v>
      </c>
      <c r="L2782" s="29">
        <f t="shared" si="1263"/>
        <v>-1.7759999991540099E-3</v>
      </c>
      <c r="M2782" s="10">
        <f t="shared" si="1264"/>
        <v>18514397.780000001</v>
      </c>
      <c r="N2782" s="5">
        <f>VLOOKUP(CONCATENATE(A2782,"-6"),'Restated Depr'!$B$6:$G$7674,6,0)</f>
        <v>9.5999999999999992E-3</v>
      </c>
      <c r="O2782" s="29">
        <f t="shared" si="1265"/>
        <v>14811.518223999999</v>
      </c>
      <c r="P2782" s="29">
        <f t="shared" si="1266"/>
        <v>0</v>
      </c>
      <c r="Q2782" t="s">
        <v>7819</v>
      </c>
    </row>
    <row r="2783" spans="1:18" hidden="1">
      <c r="A2783" t="s">
        <v>211</v>
      </c>
      <c r="B2783" t="s">
        <v>3150</v>
      </c>
      <c r="C2783" s="224" t="s">
        <v>7842</v>
      </c>
      <c r="D2783" s="221">
        <v>344.14</v>
      </c>
      <c r="E2783" s="324">
        <v>43190</v>
      </c>
      <c r="F2783" s="1">
        <v>18514397.780000001</v>
      </c>
      <c r="G2783" s="5">
        <v>9.5999999999999992E-3</v>
      </c>
      <c r="H2783" s="298">
        <v>14811.519999999999</v>
      </c>
      <c r="I2783" s="10">
        <v>18514397.780000001</v>
      </c>
      <c r="J2783" s="11">
        <f t="shared" si="1261"/>
        <v>9.5999999999999992E-3</v>
      </c>
      <c r="K2783" s="30">
        <f t="shared" si="1262"/>
        <v>14811.518223999999</v>
      </c>
      <c r="L2783" s="29">
        <f t="shared" si="1263"/>
        <v>-1.7759999991540099E-3</v>
      </c>
      <c r="M2783" s="10">
        <f t="shared" si="1264"/>
        <v>18514397.780000001</v>
      </c>
      <c r="N2783" s="5">
        <f>VLOOKUP(CONCATENATE(A2783,"-6"),'Restated Depr'!$B$6:$G$7674,6,0)</f>
        <v>9.5999999999999992E-3</v>
      </c>
      <c r="O2783" s="29">
        <f t="shared" si="1265"/>
        <v>14811.518223999999</v>
      </c>
      <c r="P2783" s="29">
        <f t="shared" si="1266"/>
        <v>0</v>
      </c>
      <c r="Q2783" t="s">
        <v>7819</v>
      </c>
    </row>
    <row r="2784" spans="1:18" hidden="1">
      <c r="A2784" t="s">
        <v>211</v>
      </c>
      <c r="B2784" t="s">
        <v>3151</v>
      </c>
      <c r="C2784" s="224" t="s">
        <v>7842</v>
      </c>
      <c r="D2784" s="221">
        <v>344.14</v>
      </c>
      <c r="E2784" s="324">
        <v>43220</v>
      </c>
      <c r="F2784" s="1">
        <v>18514397.780000001</v>
      </c>
      <c r="G2784" s="5">
        <v>9.5999999999999992E-3</v>
      </c>
      <c r="H2784" s="298">
        <v>14811.519999999999</v>
      </c>
      <c r="I2784" s="10">
        <v>18514397.780000001</v>
      </c>
      <c r="J2784" s="11">
        <f t="shared" si="1261"/>
        <v>9.5999999999999992E-3</v>
      </c>
      <c r="K2784" s="30">
        <f t="shared" si="1262"/>
        <v>14811.518223999999</v>
      </c>
      <c r="L2784" s="29">
        <f t="shared" si="1263"/>
        <v>-1.7759999991540099E-3</v>
      </c>
      <c r="M2784" s="10">
        <f t="shared" si="1264"/>
        <v>18514397.780000001</v>
      </c>
      <c r="N2784" s="5">
        <f>VLOOKUP(CONCATENATE(A2784,"-6"),'Restated Depr'!$B$6:$G$7674,6,0)</f>
        <v>9.5999999999999992E-3</v>
      </c>
      <c r="O2784" s="29">
        <f t="shared" si="1265"/>
        <v>14811.518223999999</v>
      </c>
      <c r="P2784" s="29">
        <f t="shared" si="1266"/>
        <v>0</v>
      </c>
      <c r="Q2784" t="s">
        <v>7819</v>
      </c>
    </row>
    <row r="2785" spans="1:18" hidden="1">
      <c r="A2785" t="s">
        <v>211</v>
      </c>
      <c r="B2785" t="s">
        <v>3152</v>
      </c>
      <c r="C2785" s="224" t="s">
        <v>7842</v>
      </c>
      <c r="D2785" s="221">
        <v>344.14</v>
      </c>
      <c r="E2785" s="324">
        <v>43251</v>
      </c>
      <c r="F2785" s="1">
        <v>18514397.780000001</v>
      </c>
      <c r="G2785" s="5">
        <v>9.5999999999999992E-3</v>
      </c>
      <c r="H2785" s="298">
        <v>14811.519999999999</v>
      </c>
      <c r="I2785" s="10">
        <v>18514397.780000001</v>
      </c>
      <c r="J2785" s="11">
        <f t="shared" si="1261"/>
        <v>9.5999999999999992E-3</v>
      </c>
      <c r="K2785" s="30">
        <f t="shared" si="1262"/>
        <v>14811.518223999999</v>
      </c>
      <c r="L2785" s="29">
        <f t="shared" si="1263"/>
        <v>-1.7759999991540099E-3</v>
      </c>
      <c r="M2785" s="10">
        <f t="shared" si="1264"/>
        <v>18514397.780000001</v>
      </c>
      <c r="N2785" s="5">
        <f>VLOOKUP(CONCATENATE(A2785,"-6"),'Restated Depr'!$B$6:$G$7674,6,0)</f>
        <v>9.5999999999999992E-3</v>
      </c>
      <c r="O2785" s="29">
        <f t="shared" si="1265"/>
        <v>14811.518223999999</v>
      </c>
      <c r="P2785" s="29">
        <f t="shared" si="1266"/>
        <v>0</v>
      </c>
      <c r="Q2785" t="s">
        <v>7819</v>
      </c>
    </row>
    <row r="2786" spans="1:18" hidden="1">
      <c r="A2786" t="s">
        <v>211</v>
      </c>
      <c r="B2786" t="s">
        <v>3153</v>
      </c>
      <c r="C2786" s="224" t="s">
        <v>7842</v>
      </c>
      <c r="D2786" s="221">
        <v>344.14</v>
      </c>
      <c r="E2786" s="324">
        <v>43281</v>
      </c>
      <c r="F2786" s="1">
        <v>18514397.780000001</v>
      </c>
      <c r="G2786" s="5">
        <v>9.5999999999999992E-3</v>
      </c>
      <c r="H2786" s="298">
        <v>14811.519999999999</v>
      </c>
      <c r="I2786" s="10">
        <v>18514397.780000001</v>
      </c>
      <c r="J2786" s="11">
        <f t="shared" si="1261"/>
        <v>9.5999999999999992E-3</v>
      </c>
      <c r="K2786" s="30">
        <f t="shared" si="1262"/>
        <v>14811.518223999999</v>
      </c>
      <c r="L2786" s="29">
        <f t="shared" si="1263"/>
        <v>-1.7759999991540099E-3</v>
      </c>
      <c r="M2786" s="10">
        <f t="shared" si="1264"/>
        <v>18514397.780000001</v>
      </c>
      <c r="N2786" s="5">
        <f>VLOOKUP(CONCATENATE(A2786,"-6"),'Restated Depr'!$B$6:$G$7674,6,0)</f>
        <v>9.5999999999999992E-3</v>
      </c>
      <c r="O2786" s="29">
        <f t="shared" si="1265"/>
        <v>14811.518223999999</v>
      </c>
      <c r="P2786" s="29">
        <f t="shared" si="1266"/>
        <v>0</v>
      </c>
      <c r="Q2786" t="s">
        <v>7819</v>
      </c>
      <c r="R2786" s="5"/>
    </row>
    <row r="2787" spans="1:18" ht="15.75" hidden="1" thickBot="1">
      <c r="A2787" t="s">
        <v>211</v>
      </c>
      <c r="C2787" s="224" t="s">
        <v>642</v>
      </c>
      <c r="D2787" s="22"/>
      <c r="E2787" s="323" t="s">
        <v>606</v>
      </c>
      <c r="F2787" s="1"/>
      <c r="G2787" s="5"/>
      <c r="H2787" s="310">
        <f>SUM(H2775:H2786)</f>
        <v>283631.76999999996</v>
      </c>
      <c r="I2787" s="10"/>
      <c r="J2787" s="10"/>
      <c r="K2787" s="32">
        <f>SUM(K2775:K2786)</f>
        <v>244852.91064049999</v>
      </c>
      <c r="L2787" s="28">
        <f>SUM(L2775:L2786)</f>
        <v>-38778.859359499991</v>
      </c>
      <c r="M2787" s="10"/>
      <c r="N2787" s="5"/>
      <c r="O2787" s="28">
        <f>SUM(O2775:O2786)</f>
        <v>177738.21868799999</v>
      </c>
      <c r="P2787" s="28">
        <f>SUM(P2775:P2786)</f>
        <v>-67114.691952499998</v>
      </c>
    </row>
    <row r="2788" spans="1:18" hidden="1">
      <c r="A2788" t="s">
        <v>212</v>
      </c>
      <c r="B2788" t="s">
        <v>3154</v>
      </c>
      <c r="C2788" s="224" t="s">
        <v>7842</v>
      </c>
      <c r="D2788" s="221">
        <v>345.06</v>
      </c>
      <c r="E2788" s="324">
        <v>42947</v>
      </c>
      <c r="F2788" s="9">
        <v>406679.71</v>
      </c>
      <c r="G2788" s="18">
        <v>5.0700000000000002E-2</v>
      </c>
      <c r="H2788" s="299">
        <v>1718.22</v>
      </c>
      <c r="I2788" s="15">
        <v>427409.45</v>
      </c>
      <c r="J2788" s="11">
        <f t="shared" ref="J2788:J2799" si="1267">G2788</f>
        <v>5.0700000000000002E-2</v>
      </c>
      <c r="K2788" s="31">
        <f t="shared" ref="K2788:K2799" si="1268">I2788*J2788/12</f>
        <v>1805.8049262500001</v>
      </c>
      <c r="L2788" s="289">
        <f t="shared" ref="L2788:L2799" si="1269">K2788-H2788</f>
        <v>87.58492625000008</v>
      </c>
      <c r="M2788" s="15">
        <f t="shared" ref="M2788:M2799" si="1270">I2788</f>
        <v>427409.45</v>
      </c>
      <c r="N2788" s="5">
        <f>VLOOKUP(CONCATENATE(A2788,"-6"),'Restated Depr'!$B$6:$G$7674,6,0)</f>
        <v>5.1200000000000002E-2</v>
      </c>
      <c r="O2788" s="289">
        <f t="shared" ref="O2788:O2799" si="1271">M2788*N2788/12</f>
        <v>1823.6136533333336</v>
      </c>
      <c r="P2788" s="289">
        <f t="shared" ref="P2788:P2799" si="1272">O2788-K2788</f>
        <v>17.808727083333451</v>
      </c>
      <c r="Q2788" t="s">
        <v>7819</v>
      </c>
    </row>
    <row r="2789" spans="1:18" hidden="1">
      <c r="A2789" t="s">
        <v>212</v>
      </c>
      <c r="B2789" t="s">
        <v>3155</v>
      </c>
      <c r="C2789" s="224" t="s">
        <v>7842</v>
      </c>
      <c r="D2789" s="221">
        <v>345.06</v>
      </c>
      <c r="E2789" s="324">
        <v>42978</v>
      </c>
      <c r="F2789" s="1">
        <v>406679.71</v>
      </c>
      <c r="G2789" s="18">
        <v>5.0700000000000002E-2</v>
      </c>
      <c r="H2789" s="298">
        <v>1718.22</v>
      </c>
      <c r="I2789" s="10">
        <v>427409.45</v>
      </c>
      <c r="J2789" s="11">
        <f t="shared" si="1267"/>
        <v>5.0700000000000002E-2</v>
      </c>
      <c r="K2789" s="30">
        <f t="shared" si="1268"/>
        <v>1805.8049262500001</v>
      </c>
      <c r="L2789" s="29">
        <f t="shared" si="1269"/>
        <v>87.58492625000008</v>
      </c>
      <c r="M2789" s="10">
        <f t="shared" si="1270"/>
        <v>427409.45</v>
      </c>
      <c r="N2789" s="5">
        <f>VLOOKUP(CONCATENATE(A2789,"-6"),'Restated Depr'!$B$6:$G$7674,6,0)</f>
        <v>5.1200000000000002E-2</v>
      </c>
      <c r="O2789" s="29">
        <f t="shared" si="1271"/>
        <v>1823.6136533333336</v>
      </c>
      <c r="P2789" s="29">
        <f t="shared" si="1272"/>
        <v>17.808727083333451</v>
      </c>
      <c r="Q2789" t="s">
        <v>7819</v>
      </c>
    </row>
    <row r="2790" spans="1:18" hidden="1">
      <c r="A2790" t="s">
        <v>212</v>
      </c>
      <c r="B2790" t="s">
        <v>3156</v>
      </c>
      <c r="C2790" s="224" t="s">
        <v>7842</v>
      </c>
      <c r="D2790" s="221">
        <v>345.06</v>
      </c>
      <c r="E2790" s="324">
        <v>43008</v>
      </c>
      <c r="F2790" s="1">
        <v>406679.71</v>
      </c>
      <c r="G2790" s="18">
        <v>5.0700000000000002E-2</v>
      </c>
      <c r="H2790" s="298">
        <v>1718.22</v>
      </c>
      <c r="I2790" s="10">
        <v>427409.45</v>
      </c>
      <c r="J2790" s="11">
        <f t="shared" si="1267"/>
        <v>5.0700000000000002E-2</v>
      </c>
      <c r="K2790" s="30">
        <f t="shared" si="1268"/>
        <v>1805.8049262500001</v>
      </c>
      <c r="L2790" s="29">
        <f t="shared" si="1269"/>
        <v>87.58492625000008</v>
      </c>
      <c r="M2790" s="10">
        <f t="shared" si="1270"/>
        <v>427409.45</v>
      </c>
      <c r="N2790" s="5">
        <f>VLOOKUP(CONCATENATE(A2790,"-6"),'Restated Depr'!$B$6:$G$7674,6,0)</f>
        <v>5.1200000000000002E-2</v>
      </c>
      <c r="O2790" s="29">
        <f t="shared" si="1271"/>
        <v>1823.6136533333336</v>
      </c>
      <c r="P2790" s="29">
        <f t="shared" si="1272"/>
        <v>17.808727083333451</v>
      </c>
      <c r="Q2790" t="s">
        <v>7819</v>
      </c>
    </row>
    <row r="2791" spans="1:18" hidden="1">
      <c r="A2791" t="s">
        <v>212</v>
      </c>
      <c r="B2791" t="s">
        <v>3157</v>
      </c>
      <c r="C2791" s="224" t="s">
        <v>7842</v>
      </c>
      <c r="D2791" s="221">
        <v>345.06</v>
      </c>
      <c r="E2791" s="324">
        <v>43039</v>
      </c>
      <c r="F2791" s="1">
        <v>406679.71</v>
      </c>
      <c r="G2791" s="18">
        <v>5.0700000000000002E-2</v>
      </c>
      <c r="H2791" s="298">
        <v>1718.22</v>
      </c>
      <c r="I2791" s="10">
        <v>427409.45</v>
      </c>
      <c r="J2791" s="11">
        <f t="shared" si="1267"/>
        <v>5.0700000000000002E-2</v>
      </c>
      <c r="K2791" s="30">
        <f t="shared" si="1268"/>
        <v>1805.8049262500001</v>
      </c>
      <c r="L2791" s="29">
        <f t="shared" si="1269"/>
        <v>87.58492625000008</v>
      </c>
      <c r="M2791" s="10">
        <f t="shared" si="1270"/>
        <v>427409.45</v>
      </c>
      <c r="N2791" s="5">
        <f>VLOOKUP(CONCATENATE(A2791,"-6"),'Restated Depr'!$B$6:$G$7674,6,0)</f>
        <v>5.1200000000000002E-2</v>
      </c>
      <c r="O2791" s="29">
        <f t="shared" si="1271"/>
        <v>1823.6136533333336</v>
      </c>
      <c r="P2791" s="29">
        <f t="shared" si="1272"/>
        <v>17.808727083333451</v>
      </c>
      <c r="Q2791" t="s">
        <v>7819</v>
      </c>
    </row>
    <row r="2792" spans="1:18" hidden="1">
      <c r="A2792" t="s">
        <v>212</v>
      </c>
      <c r="B2792" t="s">
        <v>3158</v>
      </c>
      <c r="C2792" s="224" t="s">
        <v>7842</v>
      </c>
      <c r="D2792" s="221">
        <v>345.06</v>
      </c>
      <c r="E2792" s="324">
        <v>43069</v>
      </c>
      <c r="F2792" s="1">
        <v>406679.71</v>
      </c>
      <c r="G2792" s="18">
        <v>5.0700000000000002E-2</v>
      </c>
      <c r="H2792" s="298">
        <v>1718.22</v>
      </c>
      <c r="I2792" s="10">
        <v>427409.45</v>
      </c>
      <c r="J2792" s="11">
        <f t="shared" si="1267"/>
        <v>5.0700000000000002E-2</v>
      </c>
      <c r="K2792" s="30">
        <f t="shared" si="1268"/>
        <v>1805.8049262500001</v>
      </c>
      <c r="L2792" s="29">
        <f t="shared" si="1269"/>
        <v>87.58492625000008</v>
      </c>
      <c r="M2792" s="10">
        <f t="shared" si="1270"/>
        <v>427409.45</v>
      </c>
      <c r="N2792" s="5">
        <f>VLOOKUP(CONCATENATE(A2792,"-6"),'Restated Depr'!$B$6:$G$7674,6,0)</f>
        <v>5.1200000000000002E-2</v>
      </c>
      <c r="O2792" s="29">
        <f t="shared" si="1271"/>
        <v>1823.6136533333336</v>
      </c>
      <c r="P2792" s="29">
        <f t="shared" si="1272"/>
        <v>17.808727083333451</v>
      </c>
      <c r="Q2792" t="s">
        <v>7819</v>
      </c>
    </row>
    <row r="2793" spans="1:18" hidden="1">
      <c r="A2793" t="s">
        <v>212</v>
      </c>
      <c r="B2793" t="s">
        <v>3159</v>
      </c>
      <c r="C2793" s="224" t="s">
        <v>7842</v>
      </c>
      <c r="D2793" s="221">
        <v>345.06</v>
      </c>
      <c r="E2793" s="324">
        <v>43100</v>
      </c>
      <c r="F2793" s="1">
        <v>406679.71</v>
      </c>
      <c r="G2793" s="18">
        <v>5.0900000000000001E-2</v>
      </c>
      <c r="H2793" s="298">
        <v>1725</v>
      </c>
      <c r="I2793" s="10">
        <v>427409.45</v>
      </c>
      <c r="J2793" s="11">
        <f t="shared" si="1267"/>
        <v>5.0900000000000001E-2</v>
      </c>
      <c r="K2793" s="30">
        <f t="shared" si="1268"/>
        <v>1812.9284170833334</v>
      </c>
      <c r="L2793" s="29">
        <f t="shared" si="1269"/>
        <v>87.928417083333443</v>
      </c>
      <c r="M2793" s="10">
        <f t="shared" si="1270"/>
        <v>427409.45</v>
      </c>
      <c r="N2793" s="5">
        <f>VLOOKUP(CONCATENATE(A2793,"-6"),'Restated Depr'!$B$6:$G$7674,6,0)</f>
        <v>5.1200000000000002E-2</v>
      </c>
      <c r="O2793" s="29">
        <f t="shared" si="1271"/>
        <v>1823.6136533333336</v>
      </c>
      <c r="P2793" s="29">
        <f t="shared" si="1272"/>
        <v>10.685236250000116</v>
      </c>
      <c r="Q2793" t="s">
        <v>7819</v>
      </c>
    </row>
    <row r="2794" spans="1:18" hidden="1">
      <c r="A2794" t="s">
        <v>212</v>
      </c>
      <c r="B2794" t="s">
        <v>3160</v>
      </c>
      <c r="C2794" s="224" t="s">
        <v>7842</v>
      </c>
      <c r="D2794" s="221">
        <v>345.06</v>
      </c>
      <c r="E2794" s="324">
        <v>43131</v>
      </c>
      <c r="F2794" s="1">
        <v>406679.71</v>
      </c>
      <c r="G2794" s="5">
        <v>5.1200000000000002E-2</v>
      </c>
      <c r="H2794" s="298">
        <v>1735.1699999999998</v>
      </c>
      <c r="I2794" s="10">
        <v>427409.45</v>
      </c>
      <c r="J2794" s="11">
        <f t="shared" si="1267"/>
        <v>5.1200000000000002E-2</v>
      </c>
      <c r="K2794" s="30">
        <f t="shared" si="1268"/>
        <v>1823.6136533333336</v>
      </c>
      <c r="L2794" s="29">
        <f t="shared" si="1269"/>
        <v>88.443653333333714</v>
      </c>
      <c r="M2794" s="10">
        <f t="shared" si="1270"/>
        <v>427409.45</v>
      </c>
      <c r="N2794" s="5">
        <f>VLOOKUP(CONCATENATE(A2794,"-6"),'Restated Depr'!$B$6:$G$7674,6,0)</f>
        <v>5.1200000000000002E-2</v>
      </c>
      <c r="O2794" s="29">
        <f t="shared" si="1271"/>
        <v>1823.6136533333336</v>
      </c>
      <c r="P2794" s="29">
        <f t="shared" si="1272"/>
        <v>0</v>
      </c>
      <c r="Q2794" t="s">
        <v>7819</v>
      </c>
    </row>
    <row r="2795" spans="1:18" hidden="1">
      <c r="A2795" t="s">
        <v>212</v>
      </c>
      <c r="B2795" t="s">
        <v>3161</v>
      </c>
      <c r="C2795" s="224" t="s">
        <v>7842</v>
      </c>
      <c r="D2795" s="221">
        <v>345.06</v>
      </c>
      <c r="E2795" s="324">
        <v>43159</v>
      </c>
      <c r="F2795" s="1">
        <v>406679.71</v>
      </c>
      <c r="G2795" s="5">
        <v>5.1200000000000002E-2</v>
      </c>
      <c r="H2795" s="298">
        <v>1735.1699999999998</v>
      </c>
      <c r="I2795" s="10">
        <v>427409.45</v>
      </c>
      <c r="J2795" s="11">
        <f t="shared" si="1267"/>
        <v>5.1200000000000002E-2</v>
      </c>
      <c r="K2795" s="30">
        <f t="shared" si="1268"/>
        <v>1823.6136533333336</v>
      </c>
      <c r="L2795" s="29">
        <f t="shared" si="1269"/>
        <v>88.443653333333714</v>
      </c>
      <c r="M2795" s="10">
        <f t="shared" si="1270"/>
        <v>427409.45</v>
      </c>
      <c r="N2795" s="5">
        <f>VLOOKUP(CONCATENATE(A2795,"-6"),'Restated Depr'!$B$6:$G$7674,6,0)</f>
        <v>5.1200000000000002E-2</v>
      </c>
      <c r="O2795" s="29">
        <f t="shared" si="1271"/>
        <v>1823.6136533333336</v>
      </c>
      <c r="P2795" s="29">
        <f t="shared" si="1272"/>
        <v>0</v>
      </c>
      <c r="Q2795" t="s">
        <v>7819</v>
      </c>
    </row>
    <row r="2796" spans="1:18" hidden="1">
      <c r="A2796" t="s">
        <v>212</v>
      </c>
      <c r="B2796" t="s">
        <v>3162</v>
      </c>
      <c r="C2796" s="224" t="s">
        <v>7842</v>
      </c>
      <c r="D2796" s="221">
        <v>345.06</v>
      </c>
      <c r="E2796" s="324">
        <v>43190</v>
      </c>
      <c r="F2796" s="1">
        <v>417044.58</v>
      </c>
      <c r="G2796" s="5">
        <v>5.1200000000000002E-2</v>
      </c>
      <c r="H2796" s="298">
        <v>1779.39</v>
      </c>
      <c r="I2796" s="10">
        <v>427409.45</v>
      </c>
      <c r="J2796" s="11">
        <f t="shared" si="1267"/>
        <v>5.1200000000000002E-2</v>
      </c>
      <c r="K2796" s="30">
        <f t="shared" si="1268"/>
        <v>1823.6136533333336</v>
      </c>
      <c r="L2796" s="29">
        <f t="shared" si="1269"/>
        <v>44.223653333333459</v>
      </c>
      <c r="M2796" s="10">
        <f t="shared" si="1270"/>
        <v>427409.45</v>
      </c>
      <c r="N2796" s="5">
        <f>VLOOKUP(CONCATENATE(A2796,"-6"),'Restated Depr'!$B$6:$G$7674,6,0)</f>
        <v>5.1200000000000002E-2</v>
      </c>
      <c r="O2796" s="29">
        <f t="shared" si="1271"/>
        <v>1823.6136533333336</v>
      </c>
      <c r="P2796" s="29">
        <f t="shared" si="1272"/>
        <v>0</v>
      </c>
      <c r="Q2796" t="s">
        <v>7819</v>
      </c>
    </row>
    <row r="2797" spans="1:18" hidden="1">
      <c r="A2797" t="s">
        <v>212</v>
      </c>
      <c r="B2797" t="s">
        <v>3163</v>
      </c>
      <c r="C2797" s="224" t="s">
        <v>7842</v>
      </c>
      <c r="D2797" s="221">
        <v>345.06</v>
      </c>
      <c r="E2797" s="324">
        <v>43220</v>
      </c>
      <c r="F2797" s="1">
        <v>427409.45</v>
      </c>
      <c r="G2797" s="5">
        <v>5.1200000000000002E-2</v>
      </c>
      <c r="H2797" s="298">
        <v>1823.61</v>
      </c>
      <c r="I2797" s="10">
        <v>427409.45</v>
      </c>
      <c r="J2797" s="11">
        <f t="shared" si="1267"/>
        <v>5.1200000000000002E-2</v>
      </c>
      <c r="K2797" s="30">
        <f t="shared" si="1268"/>
        <v>1823.6136533333336</v>
      </c>
      <c r="L2797" s="29">
        <f t="shared" si="1269"/>
        <v>3.6533333336592477E-3</v>
      </c>
      <c r="M2797" s="10">
        <f t="shared" si="1270"/>
        <v>427409.45</v>
      </c>
      <c r="N2797" s="5">
        <f>VLOOKUP(CONCATENATE(A2797,"-6"),'Restated Depr'!$B$6:$G$7674,6,0)</f>
        <v>5.1200000000000002E-2</v>
      </c>
      <c r="O2797" s="29">
        <f t="shared" si="1271"/>
        <v>1823.6136533333336</v>
      </c>
      <c r="P2797" s="29">
        <f t="shared" si="1272"/>
        <v>0</v>
      </c>
      <c r="Q2797" t="s">
        <v>7819</v>
      </c>
    </row>
    <row r="2798" spans="1:18" hidden="1">
      <c r="A2798" t="s">
        <v>212</v>
      </c>
      <c r="B2798" t="s">
        <v>3164</v>
      </c>
      <c r="C2798" s="224" t="s">
        <v>7842</v>
      </c>
      <c r="D2798" s="221">
        <v>345.06</v>
      </c>
      <c r="E2798" s="324">
        <v>43251</v>
      </c>
      <c r="F2798" s="1">
        <v>427409.45</v>
      </c>
      <c r="G2798" s="5">
        <v>5.1200000000000002E-2</v>
      </c>
      <c r="H2798" s="298">
        <v>1823.61</v>
      </c>
      <c r="I2798" s="10">
        <v>427409.45</v>
      </c>
      <c r="J2798" s="11">
        <f t="shared" si="1267"/>
        <v>5.1200000000000002E-2</v>
      </c>
      <c r="K2798" s="30">
        <f t="shared" si="1268"/>
        <v>1823.6136533333336</v>
      </c>
      <c r="L2798" s="29">
        <f t="shared" si="1269"/>
        <v>3.6533333336592477E-3</v>
      </c>
      <c r="M2798" s="10">
        <f t="shared" si="1270"/>
        <v>427409.45</v>
      </c>
      <c r="N2798" s="5">
        <f>VLOOKUP(CONCATENATE(A2798,"-6"),'Restated Depr'!$B$6:$G$7674,6,0)</f>
        <v>5.1200000000000002E-2</v>
      </c>
      <c r="O2798" s="29">
        <f t="shared" si="1271"/>
        <v>1823.6136533333336</v>
      </c>
      <c r="P2798" s="29">
        <f t="shared" si="1272"/>
        <v>0</v>
      </c>
      <c r="Q2798" t="s">
        <v>7819</v>
      </c>
    </row>
    <row r="2799" spans="1:18" hidden="1">
      <c r="A2799" t="s">
        <v>212</v>
      </c>
      <c r="B2799" t="s">
        <v>3165</v>
      </c>
      <c r="C2799" s="224" t="s">
        <v>7842</v>
      </c>
      <c r="D2799" s="221">
        <v>345.06</v>
      </c>
      <c r="E2799" s="324">
        <v>43281</v>
      </c>
      <c r="F2799" s="1">
        <v>427409.45</v>
      </c>
      <c r="G2799" s="5">
        <v>5.1200000000000002E-2</v>
      </c>
      <c r="H2799" s="298">
        <v>1823.61</v>
      </c>
      <c r="I2799" s="10">
        <v>427409.45</v>
      </c>
      <c r="J2799" s="11">
        <f t="shared" si="1267"/>
        <v>5.1200000000000002E-2</v>
      </c>
      <c r="K2799" s="30">
        <f t="shared" si="1268"/>
        <v>1823.6136533333336</v>
      </c>
      <c r="L2799" s="29">
        <f t="shared" si="1269"/>
        <v>3.6533333336592477E-3</v>
      </c>
      <c r="M2799" s="10">
        <f t="shared" si="1270"/>
        <v>427409.45</v>
      </c>
      <c r="N2799" s="5">
        <f>VLOOKUP(CONCATENATE(A2799,"-6"),'Restated Depr'!$B$6:$G$7674,6,0)</f>
        <v>5.1200000000000002E-2</v>
      </c>
      <c r="O2799" s="29">
        <f t="shared" si="1271"/>
        <v>1823.6136533333336</v>
      </c>
      <c r="P2799" s="29">
        <f t="shared" si="1272"/>
        <v>0</v>
      </c>
      <c r="Q2799" t="s">
        <v>7819</v>
      </c>
      <c r="R2799" s="5"/>
    </row>
    <row r="2800" spans="1:18" ht="15.75" hidden="1" thickBot="1">
      <c r="A2800" t="s">
        <v>212</v>
      </c>
      <c r="C2800" s="224" t="s">
        <v>642</v>
      </c>
      <c r="D2800" s="22"/>
      <c r="E2800" s="323" t="s">
        <v>606</v>
      </c>
      <c r="F2800" s="1"/>
      <c r="G2800" s="5"/>
      <c r="H2800" s="310">
        <f>SUM(H2788:H2799)</f>
        <v>21036.66</v>
      </c>
      <c r="I2800" s="10"/>
      <c r="J2800" s="10"/>
      <c r="K2800" s="32">
        <f>SUM(K2788:K2799)</f>
        <v>21783.634968333336</v>
      </c>
      <c r="L2800" s="28">
        <f>SUM(L2788:L2799)</f>
        <v>746.97496833333571</v>
      </c>
      <c r="M2800" s="10"/>
      <c r="N2800" s="5"/>
      <c r="O2800" s="28">
        <f>SUM(O2788:O2799)</f>
        <v>21883.363840000002</v>
      </c>
      <c r="P2800" s="28">
        <f>SUM(P2788:P2799)</f>
        <v>99.728871666667374</v>
      </c>
    </row>
    <row r="2801" spans="1:18" hidden="1">
      <c r="A2801" t="s">
        <v>213</v>
      </c>
      <c r="B2801" t="s">
        <v>3166</v>
      </c>
      <c r="C2801" s="224" t="s">
        <v>7842</v>
      </c>
      <c r="D2801" s="221">
        <v>345.01</v>
      </c>
      <c r="E2801" s="324">
        <v>42947</v>
      </c>
      <c r="F2801" s="9">
        <v>2109233.7799999998</v>
      </c>
      <c r="G2801" s="18">
        <v>1.84E-2</v>
      </c>
      <c r="H2801" s="299">
        <v>3234.16</v>
      </c>
      <c r="I2801" s="15">
        <v>2109233.7799999998</v>
      </c>
      <c r="J2801" s="11">
        <f t="shared" ref="J2801:J2812" si="1273">G2801</f>
        <v>1.84E-2</v>
      </c>
      <c r="K2801" s="31">
        <f t="shared" ref="K2801:K2812" si="1274">I2801*J2801/12</f>
        <v>3234.1584626666663</v>
      </c>
      <c r="L2801" s="289">
        <f t="shared" ref="L2801:L2812" si="1275">K2801-H2801</f>
        <v>-1.5373333335446659E-3</v>
      </c>
      <c r="M2801" s="15">
        <f t="shared" ref="M2801:M2812" si="1276">I2801</f>
        <v>2109233.7799999998</v>
      </c>
      <c r="N2801" s="5">
        <f>VLOOKUP(CONCATENATE(A2801,"-6"),'Restated Depr'!$B$6:$G$7674,6,0)</f>
        <v>1.6499999999999997E-2</v>
      </c>
      <c r="O2801" s="289">
        <f t="shared" ref="O2801:O2812" si="1277">M2801*N2801/12</f>
        <v>2900.1964474999991</v>
      </c>
      <c r="P2801" s="289">
        <f t="shared" ref="P2801:P2812" si="1278">O2801-K2801</f>
        <v>-333.96201516666724</v>
      </c>
      <c r="Q2801" t="s">
        <v>7819</v>
      </c>
    </row>
    <row r="2802" spans="1:18" hidden="1">
      <c r="A2802" t="s">
        <v>213</v>
      </c>
      <c r="B2802" t="s">
        <v>3167</v>
      </c>
      <c r="C2802" s="224" t="s">
        <v>7842</v>
      </c>
      <c r="D2802" s="221">
        <v>345.01</v>
      </c>
      <c r="E2802" s="324">
        <v>42978</v>
      </c>
      <c r="F2802" s="1">
        <v>2109233.7799999998</v>
      </c>
      <c r="G2802" s="18">
        <v>1.84E-2</v>
      </c>
      <c r="H2802" s="298">
        <v>3234.16</v>
      </c>
      <c r="I2802" s="10">
        <v>2109233.7799999998</v>
      </c>
      <c r="J2802" s="11">
        <f t="shared" si="1273"/>
        <v>1.84E-2</v>
      </c>
      <c r="K2802" s="30">
        <f t="shared" si="1274"/>
        <v>3234.1584626666663</v>
      </c>
      <c r="L2802" s="29">
        <f t="shared" si="1275"/>
        <v>-1.5373333335446659E-3</v>
      </c>
      <c r="M2802" s="10">
        <f t="shared" si="1276"/>
        <v>2109233.7799999998</v>
      </c>
      <c r="N2802" s="5">
        <f>VLOOKUP(CONCATENATE(A2802,"-6"),'Restated Depr'!$B$6:$G$7674,6,0)</f>
        <v>1.6499999999999997E-2</v>
      </c>
      <c r="O2802" s="29">
        <f t="shared" si="1277"/>
        <v>2900.1964474999991</v>
      </c>
      <c r="P2802" s="29">
        <f t="shared" si="1278"/>
        <v>-333.96201516666724</v>
      </c>
      <c r="Q2802" t="s">
        <v>7819</v>
      </c>
    </row>
    <row r="2803" spans="1:18" hidden="1">
      <c r="A2803" t="s">
        <v>213</v>
      </c>
      <c r="B2803" t="s">
        <v>3168</v>
      </c>
      <c r="C2803" s="224" t="s">
        <v>7842</v>
      </c>
      <c r="D2803" s="221">
        <v>345.01</v>
      </c>
      <c r="E2803" s="324">
        <v>43008</v>
      </c>
      <c r="F2803" s="1">
        <v>2109233.7799999998</v>
      </c>
      <c r="G2803" s="18">
        <v>1.84E-2</v>
      </c>
      <c r="H2803" s="298">
        <v>3234.16</v>
      </c>
      <c r="I2803" s="10">
        <v>2109233.7799999998</v>
      </c>
      <c r="J2803" s="11">
        <f t="shared" si="1273"/>
        <v>1.84E-2</v>
      </c>
      <c r="K2803" s="30">
        <f t="shared" si="1274"/>
        <v>3234.1584626666663</v>
      </c>
      <c r="L2803" s="29">
        <f t="shared" si="1275"/>
        <v>-1.5373333335446659E-3</v>
      </c>
      <c r="M2803" s="10">
        <f t="shared" si="1276"/>
        <v>2109233.7799999998</v>
      </c>
      <c r="N2803" s="5">
        <f>VLOOKUP(CONCATENATE(A2803,"-6"),'Restated Depr'!$B$6:$G$7674,6,0)</f>
        <v>1.6499999999999997E-2</v>
      </c>
      <c r="O2803" s="29">
        <f t="shared" si="1277"/>
        <v>2900.1964474999991</v>
      </c>
      <c r="P2803" s="29">
        <f t="shared" si="1278"/>
        <v>-333.96201516666724</v>
      </c>
      <c r="Q2803" t="s">
        <v>7819</v>
      </c>
    </row>
    <row r="2804" spans="1:18" hidden="1">
      <c r="A2804" t="s">
        <v>213</v>
      </c>
      <c r="B2804" t="s">
        <v>3169</v>
      </c>
      <c r="C2804" s="224" t="s">
        <v>7842</v>
      </c>
      <c r="D2804" s="221">
        <v>345.01</v>
      </c>
      <c r="E2804" s="324">
        <v>43039</v>
      </c>
      <c r="F2804" s="1">
        <v>2109233.7799999998</v>
      </c>
      <c r="G2804" s="18">
        <v>1.84E-2</v>
      </c>
      <c r="H2804" s="298">
        <v>3234.16</v>
      </c>
      <c r="I2804" s="10">
        <v>2109233.7799999998</v>
      </c>
      <c r="J2804" s="11">
        <f t="shared" si="1273"/>
        <v>1.84E-2</v>
      </c>
      <c r="K2804" s="30">
        <f t="shared" si="1274"/>
        <v>3234.1584626666663</v>
      </c>
      <c r="L2804" s="29">
        <f t="shared" si="1275"/>
        <v>-1.5373333335446659E-3</v>
      </c>
      <c r="M2804" s="10">
        <f t="shared" si="1276"/>
        <v>2109233.7799999998</v>
      </c>
      <c r="N2804" s="5">
        <f>VLOOKUP(CONCATENATE(A2804,"-6"),'Restated Depr'!$B$6:$G$7674,6,0)</f>
        <v>1.6499999999999997E-2</v>
      </c>
      <c r="O2804" s="29">
        <f t="shared" si="1277"/>
        <v>2900.1964474999991</v>
      </c>
      <c r="P2804" s="29">
        <f t="shared" si="1278"/>
        <v>-333.96201516666724</v>
      </c>
      <c r="Q2804" t="s">
        <v>7819</v>
      </c>
    </row>
    <row r="2805" spans="1:18" hidden="1">
      <c r="A2805" t="s">
        <v>213</v>
      </c>
      <c r="B2805" t="s">
        <v>3170</v>
      </c>
      <c r="C2805" s="224" t="s">
        <v>7842</v>
      </c>
      <c r="D2805" s="221">
        <v>345.01</v>
      </c>
      <c r="E2805" s="324">
        <v>43069</v>
      </c>
      <c r="F2805" s="1">
        <v>2109233.7799999998</v>
      </c>
      <c r="G2805" s="18">
        <v>1.84E-2</v>
      </c>
      <c r="H2805" s="298">
        <v>3234.16</v>
      </c>
      <c r="I2805" s="10">
        <v>2109233.7799999998</v>
      </c>
      <c r="J2805" s="11">
        <f t="shared" si="1273"/>
        <v>1.84E-2</v>
      </c>
      <c r="K2805" s="30">
        <f t="shared" si="1274"/>
        <v>3234.1584626666663</v>
      </c>
      <c r="L2805" s="29">
        <f t="shared" si="1275"/>
        <v>-1.5373333335446659E-3</v>
      </c>
      <c r="M2805" s="10">
        <f t="shared" si="1276"/>
        <v>2109233.7799999998</v>
      </c>
      <c r="N2805" s="5">
        <f>VLOOKUP(CONCATENATE(A2805,"-6"),'Restated Depr'!$B$6:$G$7674,6,0)</f>
        <v>1.6499999999999997E-2</v>
      </c>
      <c r="O2805" s="29">
        <f t="shared" si="1277"/>
        <v>2900.1964474999991</v>
      </c>
      <c r="P2805" s="29">
        <f t="shared" si="1278"/>
        <v>-333.96201516666724</v>
      </c>
      <c r="Q2805" t="s">
        <v>7819</v>
      </c>
    </row>
    <row r="2806" spans="1:18" hidden="1">
      <c r="A2806" t="s">
        <v>213</v>
      </c>
      <c r="B2806" t="s">
        <v>3171</v>
      </c>
      <c r="C2806" s="224" t="s">
        <v>7842</v>
      </c>
      <c r="D2806" s="221">
        <v>345.01</v>
      </c>
      <c r="E2806" s="324">
        <v>43100</v>
      </c>
      <c r="F2806" s="1">
        <v>2109233.7799999998</v>
      </c>
      <c r="G2806" s="18">
        <v>1.7600000000000001E-2</v>
      </c>
      <c r="H2806" s="298">
        <v>3093.5399999999995</v>
      </c>
      <c r="I2806" s="10">
        <v>2109233.7799999998</v>
      </c>
      <c r="J2806" s="11">
        <f t="shared" si="1273"/>
        <v>1.7600000000000001E-2</v>
      </c>
      <c r="K2806" s="30">
        <f t="shared" si="1274"/>
        <v>3093.5428773333333</v>
      </c>
      <c r="L2806" s="29">
        <f t="shared" si="1275"/>
        <v>2.87733333379947E-3</v>
      </c>
      <c r="M2806" s="10">
        <f t="shared" si="1276"/>
        <v>2109233.7799999998</v>
      </c>
      <c r="N2806" s="5">
        <f>VLOOKUP(CONCATENATE(A2806,"-6"),'Restated Depr'!$B$6:$G$7674,6,0)</f>
        <v>1.6499999999999997E-2</v>
      </c>
      <c r="O2806" s="29">
        <f t="shared" si="1277"/>
        <v>2900.1964474999991</v>
      </c>
      <c r="P2806" s="29">
        <f t="shared" si="1278"/>
        <v>-193.34642983333424</v>
      </c>
      <c r="Q2806" t="s">
        <v>7819</v>
      </c>
    </row>
    <row r="2807" spans="1:18" hidden="1">
      <c r="A2807" t="s">
        <v>213</v>
      </c>
      <c r="B2807" t="s">
        <v>3172</v>
      </c>
      <c r="C2807" s="224" t="s">
        <v>7842</v>
      </c>
      <c r="D2807" s="221">
        <v>345.01</v>
      </c>
      <c r="E2807" s="324">
        <v>43131</v>
      </c>
      <c r="F2807" s="1">
        <v>2109233.7799999998</v>
      </c>
      <c r="G2807" s="5">
        <v>1.6499999999999997E-2</v>
      </c>
      <c r="H2807" s="298">
        <v>2900.1999999999994</v>
      </c>
      <c r="I2807" s="10">
        <v>2109233.7799999998</v>
      </c>
      <c r="J2807" s="11">
        <f t="shared" si="1273"/>
        <v>1.6499999999999997E-2</v>
      </c>
      <c r="K2807" s="30">
        <f t="shared" si="1274"/>
        <v>2900.1964474999991</v>
      </c>
      <c r="L2807" s="29">
        <f t="shared" si="1275"/>
        <v>-3.552500000296277E-3</v>
      </c>
      <c r="M2807" s="10">
        <f t="shared" si="1276"/>
        <v>2109233.7799999998</v>
      </c>
      <c r="N2807" s="5">
        <f>VLOOKUP(CONCATENATE(A2807,"-6"),'Restated Depr'!$B$6:$G$7674,6,0)</f>
        <v>1.6499999999999997E-2</v>
      </c>
      <c r="O2807" s="29">
        <f t="shared" si="1277"/>
        <v>2900.1964474999991</v>
      </c>
      <c r="P2807" s="29">
        <f t="shared" si="1278"/>
        <v>0</v>
      </c>
      <c r="Q2807" t="s">
        <v>7819</v>
      </c>
    </row>
    <row r="2808" spans="1:18" hidden="1">
      <c r="A2808" t="s">
        <v>213</v>
      </c>
      <c r="B2808" t="s">
        <v>3173</v>
      </c>
      <c r="C2808" s="224" t="s">
        <v>7842</v>
      </c>
      <c r="D2808" s="221">
        <v>345.01</v>
      </c>
      <c r="E2808" s="324">
        <v>43159</v>
      </c>
      <c r="F2808" s="1">
        <v>2109233.7799999998</v>
      </c>
      <c r="G2808" s="5">
        <v>1.6499999999999997E-2</v>
      </c>
      <c r="H2808" s="298">
        <v>2900.1999999999994</v>
      </c>
      <c r="I2808" s="10">
        <v>2109233.7799999998</v>
      </c>
      <c r="J2808" s="11">
        <f t="shared" si="1273"/>
        <v>1.6499999999999997E-2</v>
      </c>
      <c r="K2808" s="30">
        <f t="shared" si="1274"/>
        <v>2900.1964474999991</v>
      </c>
      <c r="L2808" s="29">
        <f t="shared" si="1275"/>
        <v>-3.552500000296277E-3</v>
      </c>
      <c r="M2808" s="10">
        <f t="shared" si="1276"/>
        <v>2109233.7799999998</v>
      </c>
      <c r="N2808" s="5">
        <f>VLOOKUP(CONCATENATE(A2808,"-6"),'Restated Depr'!$B$6:$G$7674,6,0)</f>
        <v>1.6499999999999997E-2</v>
      </c>
      <c r="O2808" s="29">
        <f t="shared" si="1277"/>
        <v>2900.1964474999991</v>
      </c>
      <c r="P2808" s="29">
        <f t="shared" si="1278"/>
        <v>0</v>
      </c>
      <c r="Q2808" t="s">
        <v>7819</v>
      </c>
    </row>
    <row r="2809" spans="1:18" hidden="1">
      <c r="A2809" t="s">
        <v>213</v>
      </c>
      <c r="B2809" t="s">
        <v>3174</v>
      </c>
      <c r="C2809" s="224" t="s">
        <v>7842</v>
      </c>
      <c r="D2809" s="221">
        <v>345.01</v>
      </c>
      <c r="E2809" s="324">
        <v>43190</v>
      </c>
      <c r="F2809" s="1">
        <v>2109233.7799999998</v>
      </c>
      <c r="G2809" s="5">
        <v>1.6499999999999997E-2</v>
      </c>
      <c r="H2809" s="298">
        <v>2900.1999999999994</v>
      </c>
      <c r="I2809" s="10">
        <v>2109233.7799999998</v>
      </c>
      <c r="J2809" s="11">
        <f t="shared" si="1273"/>
        <v>1.6499999999999997E-2</v>
      </c>
      <c r="K2809" s="30">
        <f t="shared" si="1274"/>
        <v>2900.1964474999991</v>
      </c>
      <c r="L2809" s="29">
        <f t="shared" si="1275"/>
        <v>-3.552500000296277E-3</v>
      </c>
      <c r="M2809" s="10">
        <f t="shared" si="1276"/>
        <v>2109233.7799999998</v>
      </c>
      <c r="N2809" s="5">
        <f>VLOOKUP(CONCATENATE(A2809,"-6"),'Restated Depr'!$B$6:$G$7674,6,0)</f>
        <v>1.6499999999999997E-2</v>
      </c>
      <c r="O2809" s="29">
        <f t="shared" si="1277"/>
        <v>2900.1964474999991</v>
      </c>
      <c r="P2809" s="29">
        <f t="shared" si="1278"/>
        <v>0</v>
      </c>
      <c r="Q2809" t="s">
        <v>7819</v>
      </c>
    </row>
    <row r="2810" spans="1:18" hidden="1">
      <c r="A2810" t="s">
        <v>213</v>
      </c>
      <c r="B2810" t="s">
        <v>3175</v>
      </c>
      <c r="C2810" s="224" t="s">
        <v>7842</v>
      </c>
      <c r="D2810" s="221">
        <v>345.01</v>
      </c>
      <c r="E2810" s="324">
        <v>43220</v>
      </c>
      <c r="F2810" s="1">
        <v>2109233.7799999998</v>
      </c>
      <c r="G2810" s="5">
        <v>1.6499999999999997E-2</v>
      </c>
      <c r="H2810" s="298">
        <v>2900.1999999999994</v>
      </c>
      <c r="I2810" s="10">
        <v>2109233.7799999998</v>
      </c>
      <c r="J2810" s="11">
        <f t="shared" si="1273"/>
        <v>1.6499999999999997E-2</v>
      </c>
      <c r="K2810" s="30">
        <f t="shared" si="1274"/>
        <v>2900.1964474999991</v>
      </c>
      <c r="L2810" s="29">
        <f t="shared" si="1275"/>
        <v>-3.552500000296277E-3</v>
      </c>
      <c r="M2810" s="10">
        <f t="shared" si="1276"/>
        <v>2109233.7799999998</v>
      </c>
      <c r="N2810" s="5">
        <f>VLOOKUP(CONCATENATE(A2810,"-6"),'Restated Depr'!$B$6:$G$7674,6,0)</f>
        <v>1.6499999999999997E-2</v>
      </c>
      <c r="O2810" s="29">
        <f t="shared" si="1277"/>
        <v>2900.1964474999991</v>
      </c>
      <c r="P2810" s="29">
        <f t="shared" si="1278"/>
        <v>0</v>
      </c>
      <c r="Q2810" t="s">
        <v>7819</v>
      </c>
    </row>
    <row r="2811" spans="1:18" hidden="1">
      <c r="A2811" t="s">
        <v>213</v>
      </c>
      <c r="B2811" t="s">
        <v>3176</v>
      </c>
      <c r="C2811" s="224" t="s">
        <v>7842</v>
      </c>
      <c r="D2811" s="221">
        <v>345.01</v>
      </c>
      <c r="E2811" s="324">
        <v>43251</v>
      </c>
      <c r="F2811" s="1">
        <v>2109233.7799999998</v>
      </c>
      <c r="G2811" s="5">
        <v>1.6499999999999997E-2</v>
      </c>
      <c r="H2811" s="298">
        <v>2900.1999999999994</v>
      </c>
      <c r="I2811" s="10">
        <v>2109233.7799999998</v>
      </c>
      <c r="J2811" s="11">
        <f t="shared" si="1273"/>
        <v>1.6499999999999997E-2</v>
      </c>
      <c r="K2811" s="30">
        <f t="shared" si="1274"/>
        <v>2900.1964474999991</v>
      </c>
      <c r="L2811" s="29">
        <f t="shared" si="1275"/>
        <v>-3.552500000296277E-3</v>
      </c>
      <c r="M2811" s="10">
        <f t="shared" si="1276"/>
        <v>2109233.7799999998</v>
      </c>
      <c r="N2811" s="5">
        <f>VLOOKUP(CONCATENATE(A2811,"-6"),'Restated Depr'!$B$6:$G$7674,6,0)</f>
        <v>1.6499999999999997E-2</v>
      </c>
      <c r="O2811" s="29">
        <f t="shared" si="1277"/>
        <v>2900.1964474999991</v>
      </c>
      <c r="P2811" s="29">
        <f t="shared" si="1278"/>
        <v>0</v>
      </c>
      <c r="Q2811" t="s">
        <v>7819</v>
      </c>
    </row>
    <row r="2812" spans="1:18" hidden="1">
      <c r="A2812" t="s">
        <v>213</v>
      </c>
      <c r="B2812" t="s">
        <v>3177</v>
      </c>
      <c r="C2812" s="224" t="s">
        <v>7842</v>
      </c>
      <c r="D2812" s="221">
        <v>345.01</v>
      </c>
      <c r="E2812" s="324">
        <v>43281</v>
      </c>
      <c r="F2812" s="1">
        <v>2109233.7799999998</v>
      </c>
      <c r="G2812" s="5">
        <v>1.6499999999999997E-2</v>
      </c>
      <c r="H2812" s="298">
        <v>2900.1999999999994</v>
      </c>
      <c r="I2812" s="10">
        <v>2109233.7799999998</v>
      </c>
      <c r="J2812" s="11">
        <f t="shared" si="1273"/>
        <v>1.6499999999999997E-2</v>
      </c>
      <c r="K2812" s="30">
        <f t="shared" si="1274"/>
        <v>2900.1964474999991</v>
      </c>
      <c r="L2812" s="29">
        <f t="shared" si="1275"/>
        <v>-3.552500000296277E-3</v>
      </c>
      <c r="M2812" s="10">
        <f t="shared" si="1276"/>
        <v>2109233.7799999998</v>
      </c>
      <c r="N2812" s="5">
        <f>VLOOKUP(CONCATENATE(A2812,"-6"),'Restated Depr'!$B$6:$G$7674,6,0)</f>
        <v>1.6499999999999997E-2</v>
      </c>
      <c r="O2812" s="29">
        <f t="shared" si="1277"/>
        <v>2900.1964474999991</v>
      </c>
      <c r="P2812" s="29">
        <f t="shared" si="1278"/>
        <v>0</v>
      </c>
      <c r="Q2812" t="s">
        <v>7819</v>
      </c>
      <c r="R2812" s="5"/>
    </row>
    <row r="2813" spans="1:18" ht="15.75" hidden="1" thickBot="1">
      <c r="A2813" t="s">
        <v>213</v>
      </c>
      <c r="C2813" s="224" t="s">
        <v>642</v>
      </c>
      <c r="D2813" s="22"/>
      <c r="E2813" s="323" t="s">
        <v>606</v>
      </c>
      <c r="F2813" s="1"/>
      <c r="G2813" s="5"/>
      <c r="H2813" s="310">
        <f>SUM(H2801:H2812)</f>
        <v>36665.54</v>
      </c>
      <c r="I2813" s="10"/>
      <c r="J2813" s="10"/>
      <c r="K2813" s="32">
        <f>SUM(K2801:K2812)</f>
        <v>36665.513875666657</v>
      </c>
      <c r="L2813" s="28">
        <f>SUM(L2801:L2812)</f>
        <v>-2.6124333335701522E-2</v>
      </c>
      <c r="M2813" s="10"/>
      <c r="N2813" s="5"/>
      <c r="O2813" s="28">
        <f>SUM(O2801:O2812)</f>
        <v>34802.357369999991</v>
      </c>
      <c r="P2813" s="28">
        <f>SUM(P2801:P2812)</f>
        <v>-1863.1565056666705</v>
      </c>
    </row>
    <row r="2814" spans="1:18" hidden="1">
      <c r="A2814" t="s">
        <v>214</v>
      </c>
      <c r="B2814" t="s">
        <v>3178</v>
      </c>
      <c r="C2814" s="224" t="s">
        <v>7842</v>
      </c>
      <c r="D2814" s="221">
        <v>345.11</v>
      </c>
      <c r="E2814" s="324">
        <v>42947</v>
      </c>
      <c r="F2814" s="9">
        <v>3521060.99</v>
      </c>
      <c r="G2814" s="18">
        <v>1.5044220000000001E-2</v>
      </c>
      <c r="H2814" s="299">
        <v>4414.3</v>
      </c>
      <c r="I2814" s="15">
        <v>3521060.99</v>
      </c>
      <c r="J2814" s="11">
        <f t="shared" ref="J2814:J2825" si="1279">G2814</f>
        <v>1.5044220000000001E-2</v>
      </c>
      <c r="K2814" s="31">
        <f t="shared" ref="K2814:K2825" si="1280">I2814*J2814/12</f>
        <v>4414.3013472481507</v>
      </c>
      <c r="L2814" s="289">
        <f t="shared" ref="L2814:L2825" si="1281">K2814-H2814</f>
        <v>1.3472481505232281E-3</v>
      </c>
      <c r="M2814" s="15">
        <f t="shared" ref="M2814:M2825" si="1282">I2814</f>
        <v>3521060.99</v>
      </c>
      <c r="N2814" s="5">
        <f>VLOOKUP(CONCATENATE(A2814,"-6"),'Restated Depr'!$B$6:$G$7674,6,0)</f>
        <v>2.1100000000000001E-2</v>
      </c>
      <c r="O2814" s="289">
        <f t="shared" ref="O2814:O2825" si="1283">M2814*N2814/12</f>
        <v>6191.1989074166668</v>
      </c>
      <c r="P2814" s="289">
        <f t="shared" ref="P2814:P2825" si="1284">O2814-K2814</f>
        <v>1776.8975601685161</v>
      </c>
      <c r="Q2814" t="s">
        <v>7819</v>
      </c>
    </row>
    <row r="2815" spans="1:18" hidden="1">
      <c r="A2815" t="s">
        <v>214</v>
      </c>
      <c r="B2815" t="s">
        <v>3179</v>
      </c>
      <c r="C2815" s="224" t="s">
        <v>7842</v>
      </c>
      <c r="D2815" s="221">
        <v>345.11</v>
      </c>
      <c r="E2815" s="324">
        <v>42978</v>
      </c>
      <c r="F2815" s="1">
        <v>3521060.99</v>
      </c>
      <c r="G2815" s="18">
        <v>1.5044220000000001E-2</v>
      </c>
      <c r="H2815" s="298">
        <v>4414.3</v>
      </c>
      <c r="I2815" s="10">
        <v>3521060.99</v>
      </c>
      <c r="J2815" s="11">
        <f t="shared" si="1279"/>
        <v>1.5044220000000001E-2</v>
      </c>
      <c r="K2815" s="30">
        <f t="shared" si="1280"/>
        <v>4414.3013472481507</v>
      </c>
      <c r="L2815" s="29">
        <f t="shared" si="1281"/>
        <v>1.3472481505232281E-3</v>
      </c>
      <c r="M2815" s="10">
        <f t="shared" si="1282"/>
        <v>3521060.99</v>
      </c>
      <c r="N2815" s="5">
        <f>VLOOKUP(CONCATENATE(A2815,"-6"),'Restated Depr'!$B$6:$G$7674,6,0)</f>
        <v>2.1100000000000001E-2</v>
      </c>
      <c r="O2815" s="29">
        <f t="shared" si="1283"/>
        <v>6191.1989074166668</v>
      </c>
      <c r="P2815" s="29">
        <f t="shared" si="1284"/>
        <v>1776.8975601685161</v>
      </c>
      <c r="Q2815" t="s">
        <v>7819</v>
      </c>
    </row>
    <row r="2816" spans="1:18" hidden="1">
      <c r="A2816" t="s">
        <v>214</v>
      </c>
      <c r="B2816" t="s">
        <v>3180</v>
      </c>
      <c r="C2816" s="224" t="s">
        <v>7842</v>
      </c>
      <c r="D2816" s="221">
        <v>345.11</v>
      </c>
      <c r="E2816" s="324">
        <v>43008</v>
      </c>
      <c r="F2816" s="1">
        <v>3521060.99</v>
      </c>
      <c r="G2816" s="18">
        <v>1.5044220000000001E-2</v>
      </c>
      <c r="H2816" s="298">
        <v>4414.3</v>
      </c>
      <c r="I2816" s="10">
        <v>3521060.99</v>
      </c>
      <c r="J2816" s="11">
        <f t="shared" si="1279"/>
        <v>1.5044220000000001E-2</v>
      </c>
      <c r="K2816" s="30">
        <f t="shared" si="1280"/>
        <v>4414.3013472481507</v>
      </c>
      <c r="L2816" s="29">
        <f t="shared" si="1281"/>
        <v>1.3472481505232281E-3</v>
      </c>
      <c r="M2816" s="10">
        <f t="shared" si="1282"/>
        <v>3521060.99</v>
      </c>
      <c r="N2816" s="5">
        <f>VLOOKUP(CONCATENATE(A2816,"-6"),'Restated Depr'!$B$6:$G$7674,6,0)</f>
        <v>2.1100000000000001E-2</v>
      </c>
      <c r="O2816" s="29">
        <f t="shared" si="1283"/>
        <v>6191.1989074166668</v>
      </c>
      <c r="P2816" s="29">
        <f t="shared" si="1284"/>
        <v>1776.8975601685161</v>
      </c>
      <c r="Q2816" t="s">
        <v>7819</v>
      </c>
    </row>
    <row r="2817" spans="1:18" hidden="1">
      <c r="A2817" t="s">
        <v>214</v>
      </c>
      <c r="B2817" t="s">
        <v>3181</v>
      </c>
      <c r="C2817" s="224" t="s">
        <v>7842</v>
      </c>
      <c r="D2817" s="221">
        <v>345.11</v>
      </c>
      <c r="E2817" s="324">
        <v>43039</v>
      </c>
      <c r="F2817" s="1">
        <v>3521060.99</v>
      </c>
      <c r="G2817" s="18">
        <v>1.5044220000000001E-2</v>
      </c>
      <c r="H2817" s="298">
        <v>4414.3</v>
      </c>
      <c r="I2817" s="10">
        <v>3521060.99</v>
      </c>
      <c r="J2817" s="11">
        <f t="shared" si="1279"/>
        <v>1.5044220000000001E-2</v>
      </c>
      <c r="K2817" s="30">
        <f t="shared" si="1280"/>
        <v>4414.3013472481507</v>
      </c>
      <c r="L2817" s="29">
        <f t="shared" si="1281"/>
        <v>1.3472481505232281E-3</v>
      </c>
      <c r="M2817" s="10">
        <f t="shared" si="1282"/>
        <v>3521060.99</v>
      </c>
      <c r="N2817" s="5">
        <f>VLOOKUP(CONCATENATE(A2817,"-6"),'Restated Depr'!$B$6:$G$7674,6,0)</f>
        <v>2.1100000000000001E-2</v>
      </c>
      <c r="O2817" s="29">
        <f t="shared" si="1283"/>
        <v>6191.1989074166668</v>
      </c>
      <c r="P2817" s="29">
        <f t="shared" si="1284"/>
        <v>1776.8975601685161</v>
      </c>
      <c r="Q2817" t="s">
        <v>7819</v>
      </c>
    </row>
    <row r="2818" spans="1:18" hidden="1">
      <c r="A2818" t="s">
        <v>214</v>
      </c>
      <c r="B2818" t="s">
        <v>3182</v>
      </c>
      <c r="C2818" s="224" t="s">
        <v>7842</v>
      </c>
      <c r="D2818" s="221">
        <v>345.11</v>
      </c>
      <c r="E2818" s="324">
        <v>43069</v>
      </c>
      <c r="F2818" s="1">
        <v>3521060.99</v>
      </c>
      <c r="G2818" s="18">
        <v>1.5044220000000001E-2</v>
      </c>
      <c r="H2818" s="298">
        <v>4414.3</v>
      </c>
      <c r="I2818" s="10">
        <v>3521060.99</v>
      </c>
      <c r="J2818" s="11">
        <f t="shared" si="1279"/>
        <v>1.5044220000000001E-2</v>
      </c>
      <c r="K2818" s="30">
        <f t="shared" si="1280"/>
        <v>4414.3013472481507</v>
      </c>
      <c r="L2818" s="29">
        <f t="shared" si="1281"/>
        <v>1.3472481505232281E-3</v>
      </c>
      <c r="M2818" s="10">
        <f t="shared" si="1282"/>
        <v>3521060.99</v>
      </c>
      <c r="N2818" s="5">
        <f>VLOOKUP(CONCATENATE(A2818,"-6"),'Restated Depr'!$B$6:$G$7674,6,0)</f>
        <v>2.1100000000000001E-2</v>
      </c>
      <c r="O2818" s="29">
        <f t="shared" si="1283"/>
        <v>6191.1989074166668</v>
      </c>
      <c r="P2818" s="29">
        <f t="shared" si="1284"/>
        <v>1776.8975601685161</v>
      </c>
      <c r="Q2818" t="s">
        <v>7819</v>
      </c>
    </row>
    <row r="2819" spans="1:18" hidden="1">
      <c r="A2819" t="s">
        <v>214</v>
      </c>
      <c r="B2819" t="s">
        <v>3183</v>
      </c>
      <c r="C2819" s="224" t="s">
        <v>7842</v>
      </c>
      <c r="D2819" s="221">
        <v>345.11</v>
      </c>
      <c r="E2819" s="324">
        <v>43100</v>
      </c>
      <c r="F2819" s="1">
        <v>3521060.99</v>
      </c>
      <c r="G2819" s="18">
        <v>1.7600000000000001E-2</v>
      </c>
      <c r="H2819" s="298">
        <v>5164.2299999999996</v>
      </c>
      <c r="I2819" s="10">
        <v>3521060.99</v>
      </c>
      <c r="J2819" s="11">
        <f t="shared" si="1279"/>
        <v>1.7600000000000001E-2</v>
      </c>
      <c r="K2819" s="30">
        <f t="shared" si="1280"/>
        <v>5164.2227853333343</v>
      </c>
      <c r="L2819" s="29">
        <f t="shared" si="1281"/>
        <v>-7.2146666652770364E-3</v>
      </c>
      <c r="M2819" s="10">
        <f t="shared" si="1282"/>
        <v>3521060.99</v>
      </c>
      <c r="N2819" s="5">
        <f>VLOOKUP(CONCATENATE(A2819,"-6"),'Restated Depr'!$B$6:$G$7674,6,0)</f>
        <v>2.1100000000000001E-2</v>
      </c>
      <c r="O2819" s="29">
        <f t="shared" si="1283"/>
        <v>6191.1989074166668</v>
      </c>
      <c r="P2819" s="29">
        <f t="shared" si="1284"/>
        <v>1026.9761220833325</v>
      </c>
      <c r="Q2819" t="s">
        <v>7819</v>
      </c>
    </row>
    <row r="2820" spans="1:18" hidden="1">
      <c r="A2820" t="s">
        <v>214</v>
      </c>
      <c r="B2820" t="s">
        <v>3184</v>
      </c>
      <c r="C2820" s="224" t="s">
        <v>7842</v>
      </c>
      <c r="D2820" s="221">
        <v>345.11</v>
      </c>
      <c r="E2820" s="324">
        <v>43131</v>
      </c>
      <c r="F2820" s="1">
        <v>3521060.99</v>
      </c>
      <c r="G2820" s="5">
        <v>2.1100000000000001E-2</v>
      </c>
      <c r="H2820" s="298">
        <v>6191.2</v>
      </c>
      <c r="I2820" s="10">
        <v>3521060.99</v>
      </c>
      <c r="J2820" s="11">
        <f t="shared" si="1279"/>
        <v>2.1100000000000001E-2</v>
      </c>
      <c r="K2820" s="30">
        <f t="shared" si="1280"/>
        <v>6191.1989074166668</v>
      </c>
      <c r="L2820" s="29">
        <f t="shared" si="1281"/>
        <v>-1.0925833330475143E-3</v>
      </c>
      <c r="M2820" s="10">
        <f t="shared" si="1282"/>
        <v>3521060.99</v>
      </c>
      <c r="N2820" s="5">
        <f>VLOOKUP(CONCATENATE(A2820,"-6"),'Restated Depr'!$B$6:$G$7674,6,0)</f>
        <v>2.1100000000000001E-2</v>
      </c>
      <c r="O2820" s="29">
        <f t="shared" si="1283"/>
        <v>6191.1989074166668</v>
      </c>
      <c r="P2820" s="29">
        <f t="shared" si="1284"/>
        <v>0</v>
      </c>
      <c r="Q2820" t="s">
        <v>7819</v>
      </c>
    </row>
    <row r="2821" spans="1:18" hidden="1">
      <c r="A2821" t="s">
        <v>214</v>
      </c>
      <c r="B2821" t="s">
        <v>3185</v>
      </c>
      <c r="C2821" s="224" t="s">
        <v>7842</v>
      </c>
      <c r="D2821" s="221">
        <v>345.11</v>
      </c>
      <c r="E2821" s="324">
        <v>43159</v>
      </c>
      <c r="F2821" s="1">
        <v>3521060.99</v>
      </c>
      <c r="G2821" s="5">
        <v>2.1100000000000001E-2</v>
      </c>
      <c r="H2821" s="298">
        <v>6191.2</v>
      </c>
      <c r="I2821" s="10">
        <v>3521060.99</v>
      </c>
      <c r="J2821" s="11">
        <f t="shared" si="1279"/>
        <v>2.1100000000000001E-2</v>
      </c>
      <c r="K2821" s="30">
        <f t="shared" si="1280"/>
        <v>6191.1989074166668</v>
      </c>
      <c r="L2821" s="29">
        <f t="shared" si="1281"/>
        <v>-1.0925833330475143E-3</v>
      </c>
      <c r="M2821" s="10">
        <f t="shared" si="1282"/>
        <v>3521060.99</v>
      </c>
      <c r="N2821" s="5">
        <f>VLOOKUP(CONCATENATE(A2821,"-6"),'Restated Depr'!$B$6:$G$7674,6,0)</f>
        <v>2.1100000000000001E-2</v>
      </c>
      <c r="O2821" s="29">
        <f t="shared" si="1283"/>
        <v>6191.1989074166668</v>
      </c>
      <c r="P2821" s="29">
        <f t="shared" si="1284"/>
        <v>0</v>
      </c>
      <c r="Q2821" t="s">
        <v>7819</v>
      </c>
    </row>
    <row r="2822" spans="1:18" hidden="1">
      <c r="A2822" t="s">
        <v>214</v>
      </c>
      <c r="B2822" t="s">
        <v>3186</v>
      </c>
      <c r="C2822" s="224" t="s">
        <v>7842</v>
      </c>
      <c r="D2822" s="221">
        <v>345.11</v>
      </c>
      <c r="E2822" s="324">
        <v>43190</v>
      </c>
      <c r="F2822" s="1">
        <v>3521060.99</v>
      </c>
      <c r="G2822" s="5">
        <v>2.1100000000000001E-2</v>
      </c>
      <c r="H2822" s="298">
        <v>6191.2</v>
      </c>
      <c r="I2822" s="10">
        <v>3521060.99</v>
      </c>
      <c r="J2822" s="11">
        <f t="shared" si="1279"/>
        <v>2.1100000000000001E-2</v>
      </c>
      <c r="K2822" s="30">
        <f t="shared" si="1280"/>
        <v>6191.1989074166668</v>
      </c>
      <c r="L2822" s="29">
        <f t="shared" si="1281"/>
        <v>-1.0925833330475143E-3</v>
      </c>
      <c r="M2822" s="10">
        <f t="shared" si="1282"/>
        <v>3521060.99</v>
      </c>
      <c r="N2822" s="5">
        <f>VLOOKUP(CONCATENATE(A2822,"-6"),'Restated Depr'!$B$6:$G$7674,6,0)</f>
        <v>2.1100000000000001E-2</v>
      </c>
      <c r="O2822" s="29">
        <f t="shared" si="1283"/>
        <v>6191.1989074166668</v>
      </c>
      <c r="P2822" s="29">
        <f t="shared" si="1284"/>
        <v>0</v>
      </c>
      <c r="Q2822" t="s">
        <v>7819</v>
      </c>
    </row>
    <row r="2823" spans="1:18" hidden="1">
      <c r="A2823" t="s">
        <v>214</v>
      </c>
      <c r="B2823" t="s">
        <v>3187</v>
      </c>
      <c r="C2823" s="224" t="s">
        <v>7842</v>
      </c>
      <c r="D2823" s="221">
        <v>345.11</v>
      </c>
      <c r="E2823" s="324">
        <v>43220</v>
      </c>
      <c r="F2823" s="1">
        <v>3521060.99</v>
      </c>
      <c r="G2823" s="5">
        <v>2.1100000000000001E-2</v>
      </c>
      <c r="H2823" s="298">
        <v>6191.2</v>
      </c>
      <c r="I2823" s="10">
        <v>3521060.99</v>
      </c>
      <c r="J2823" s="11">
        <f t="shared" si="1279"/>
        <v>2.1100000000000001E-2</v>
      </c>
      <c r="K2823" s="30">
        <f t="shared" si="1280"/>
        <v>6191.1989074166668</v>
      </c>
      <c r="L2823" s="29">
        <f t="shared" si="1281"/>
        <v>-1.0925833330475143E-3</v>
      </c>
      <c r="M2823" s="10">
        <f t="shared" si="1282"/>
        <v>3521060.99</v>
      </c>
      <c r="N2823" s="5">
        <f>VLOOKUP(CONCATENATE(A2823,"-6"),'Restated Depr'!$B$6:$G$7674,6,0)</f>
        <v>2.1100000000000001E-2</v>
      </c>
      <c r="O2823" s="29">
        <f t="shared" si="1283"/>
        <v>6191.1989074166668</v>
      </c>
      <c r="P2823" s="29">
        <f t="shared" si="1284"/>
        <v>0</v>
      </c>
      <c r="Q2823" t="s">
        <v>7819</v>
      </c>
    </row>
    <row r="2824" spans="1:18" hidden="1">
      <c r="A2824" t="s">
        <v>214</v>
      </c>
      <c r="B2824" t="s">
        <v>3188</v>
      </c>
      <c r="C2824" s="224" t="s">
        <v>7842</v>
      </c>
      <c r="D2824" s="221">
        <v>345.11</v>
      </c>
      <c r="E2824" s="324">
        <v>43251</v>
      </c>
      <c r="F2824" s="1">
        <v>3521060.99</v>
      </c>
      <c r="G2824" s="5">
        <v>2.1100000000000001E-2</v>
      </c>
      <c r="H2824" s="298">
        <v>6191.2</v>
      </c>
      <c r="I2824" s="10">
        <v>3521060.99</v>
      </c>
      <c r="J2824" s="11">
        <f t="shared" si="1279"/>
        <v>2.1100000000000001E-2</v>
      </c>
      <c r="K2824" s="30">
        <f t="shared" si="1280"/>
        <v>6191.1989074166668</v>
      </c>
      <c r="L2824" s="29">
        <f t="shared" si="1281"/>
        <v>-1.0925833330475143E-3</v>
      </c>
      <c r="M2824" s="10">
        <f t="shared" si="1282"/>
        <v>3521060.99</v>
      </c>
      <c r="N2824" s="5">
        <f>VLOOKUP(CONCATENATE(A2824,"-6"),'Restated Depr'!$B$6:$G$7674,6,0)</f>
        <v>2.1100000000000001E-2</v>
      </c>
      <c r="O2824" s="29">
        <f t="shared" si="1283"/>
        <v>6191.1989074166668</v>
      </c>
      <c r="P2824" s="29">
        <f t="shared" si="1284"/>
        <v>0</v>
      </c>
      <c r="Q2824" t="s">
        <v>7819</v>
      </c>
    </row>
    <row r="2825" spans="1:18" hidden="1">
      <c r="A2825" t="s">
        <v>214</v>
      </c>
      <c r="B2825" t="s">
        <v>3189</v>
      </c>
      <c r="C2825" s="224" t="s">
        <v>7842</v>
      </c>
      <c r="D2825" s="221">
        <v>345.11</v>
      </c>
      <c r="E2825" s="324">
        <v>43281</v>
      </c>
      <c r="F2825" s="1">
        <v>3521060.99</v>
      </c>
      <c r="G2825" s="5">
        <v>2.1100000000000001E-2</v>
      </c>
      <c r="H2825" s="298">
        <v>6191.2</v>
      </c>
      <c r="I2825" s="10">
        <v>3521060.99</v>
      </c>
      <c r="J2825" s="11">
        <f t="shared" si="1279"/>
        <v>2.1100000000000001E-2</v>
      </c>
      <c r="K2825" s="30">
        <f t="shared" si="1280"/>
        <v>6191.1989074166668</v>
      </c>
      <c r="L2825" s="29">
        <f t="shared" si="1281"/>
        <v>-1.0925833330475143E-3</v>
      </c>
      <c r="M2825" s="10">
        <f t="shared" si="1282"/>
        <v>3521060.99</v>
      </c>
      <c r="N2825" s="5">
        <f>VLOOKUP(CONCATENATE(A2825,"-6"),'Restated Depr'!$B$6:$G$7674,6,0)</f>
        <v>2.1100000000000001E-2</v>
      </c>
      <c r="O2825" s="29">
        <f t="shared" si="1283"/>
        <v>6191.1989074166668</v>
      </c>
      <c r="P2825" s="29">
        <f t="shared" si="1284"/>
        <v>0</v>
      </c>
      <c r="Q2825" t="s">
        <v>7819</v>
      </c>
      <c r="R2825" s="5"/>
    </row>
    <row r="2826" spans="1:18" ht="15.75" hidden="1" thickBot="1">
      <c r="A2826" t="s">
        <v>214</v>
      </c>
      <c r="C2826" s="224" t="s">
        <v>642</v>
      </c>
      <c r="D2826" s="22"/>
      <c r="E2826" s="323" t="s">
        <v>606</v>
      </c>
      <c r="F2826" s="1"/>
      <c r="G2826" s="5"/>
      <c r="H2826" s="310">
        <f>SUM(H2814:H2825)</f>
        <v>64382.929999999986</v>
      </c>
      <c r="I2826" s="10"/>
      <c r="J2826" s="10"/>
      <c r="K2826" s="32">
        <f>SUM(K2814:K2825)</f>
        <v>64382.922966074068</v>
      </c>
      <c r="L2826" s="28">
        <f>SUM(L2814:L2825)</f>
        <v>-7.0339259109459817E-3</v>
      </c>
      <c r="M2826" s="10"/>
      <c r="N2826" s="5"/>
      <c r="O2826" s="28">
        <f>SUM(O2814:O2825)</f>
        <v>74294.386888999987</v>
      </c>
      <c r="P2826" s="28">
        <f>SUM(P2814:P2825)</f>
        <v>9911.4639229259119</v>
      </c>
    </row>
    <row r="2827" spans="1:18" hidden="1">
      <c r="A2827" t="s">
        <v>215</v>
      </c>
      <c r="B2827" t="s">
        <v>3190</v>
      </c>
      <c r="C2827" s="224" t="s">
        <v>7842</v>
      </c>
      <c r="D2827" s="221">
        <v>345.02</v>
      </c>
      <c r="E2827" s="324">
        <v>42947</v>
      </c>
      <c r="F2827" s="9">
        <v>296766.71999999997</v>
      </c>
      <c r="G2827" s="18">
        <v>2.87E-2</v>
      </c>
      <c r="H2827" s="299">
        <v>709.77</v>
      </c>
      <c r="I2827" s="15">
        <v>296766.71999999997</v>
      </c>
      <c r="J2827" s="11">
        <f t="shared" ref="J2827:J2838" si="1285">G2827</f>
        <v>2.87E-2</v>
      </c>
      <c r="K2827" s="31">
        <f t="shared" ref="K2827:K2838" si="1286">I2827*J2827/12</f>
        <v>709.76707199999998</v>
      </c>
      <c r="L2827" s="289">
        <f t="shared" ref="L2827:L2838" si="1287">K2827-H2827</f>
        <v>-2.9279999999971551E-3</v>
      </c>
      <c r="M2827" s="15">
        <f t="shared" ref="M2827:M2838" si="1288">I2827</f>
        <v>296766.71999999997</v>
      </c>
      <c r="N2827" s="5">
        <f>VLOOKUP(CONCATENATE(A2827,"-6"),'Restated Depr'!$B$6:$G$7674,6,0)</f>
        <v>2.9899999999999999E-2</v>
      </c>
      <c r="O2827" s="289">
        <f t="shared" ref="O2827:O2838" si="1289">M2827*N2827/12</f>
        <v>739.44374399999981</v>
      </c>
      <c r="P2827" s="289">
        <f t="shared" ref="P2827:P2838" si="1290">O2827-K2827</f>
        <v>29.676671999999826</v>
      </c>
      <c r="Q2827" t="s">
        <v>7819</v>
      </c>
    </row>
    <row r="2828" spans="1:18" hidden="1">
      <c r="A2828" t="s">
        <v>215</v>
      </c>
      <c r="B2828" t="s">
        <v>3191</v>
      </c>
      <c r="C2828" s="224" t="s">
        <v>7842</v>
      </c>
      <c r="D2828" s="221">
        <v>345.02</v>
      </c>
      <c r="E2828" s="324">
        <v>42978</v>
      </c>
      <c r="F2828" s="1">
        <v>296766.71999999997</v>
      </c>
      <c r="G2828" s="18">
        <v>2.87E-2</v>
      </c>
      <c r="H2828" s="298">
        <v>709.77</v>
      </c>
      <c r="I2828" s="10">
        <v>296766.71999999997</v>
      </c>
      <c r="J2828" s="11">
        <f t="shared" si="1285"/>
        <v>2.87E-2</v>
      </c>
      <c r="K2828" s="30">
        <f t="shared" si="1286"/>
        <v>709.76707199999998</v>
      </c>
      <c r="L2828" s="29">
        <f t="shared" si="1287"/>
        <v>-2.9279999999971551E-3</v>
      </c>
      <c r="M2828" s="10">
        <f t="shared" si="1288"/>
        <v>296766.71999999997</v>
      </c>
      <c r="N2828" s="5">
        <f>VLOOKUP(CONCATENATE(A2828,"-6"),'Restated Depr'!$B$6:$G$7674,6,0)</f>
        <v>2.9899999999999999E-2</v>
      </c>
      <c r="O2828" s="29">
        <f t="shared" si="1289"/>
        <v>739.44374399999981</v>
      </c>
      <c r="P2828" s="29">
        <f t="shared" si="1290"/>
        <v>29.676671999999826</v>
      </c>
      <c r="Q2828" t="s">
        <v>7819</v>
      </c>
    </row>
    <row r="2829" spans="1:18" hidden="1">
      <c r="A2829" t="s">
        <v>215</v>
      </c>
      <c r="B2829" t="s">
        <v>3192</v>
      </c>
      <c r="C2829" s="224" t="s">
        <v>7842</v>
      </c>
      <c r="D2829" s="221">
        <v>345.02</v>
      </c>
      <c r="E2829" s="324">
        <v>43008</v>
      </c>
      <c r="F2829" s="1">
        <v>296766.71999999997</v>
      </c>
      <c r="G2829" s="18">
        <v>2.87E-2</v>
      </c>
      <c r="H2829" s="298">
        <v>709.77</v>
      </c>
      <c r="I2829" s="10">
        <v>296766.71999999997</v>
      </c>
      <c r="J2829" s="11">
        <f t="shared" si="1285"/>
        <v>2.87E-2</v>
      </c>
      <c r="K2829" s="30">
        <f t="shared" si="1286"/>
        <v>709.76707199999998</v>
      </c>
      <c r="L2829" s="29">
        <f t="shared" si="1287"/>
        <v>-2.9279999999971551E-3</v>
      </c>
      <c r="M2829" s="10">
        <f t="shared" si="1288"/>
        <v>296766.71999999997</v>
      </c>
      <c r="N2829" s="5">
        <f>VLOOKUP(CONCATENATE(A2829,"-6"),'Restated Depr'!$B$6:$G$7674,6,0)</f>
        <v>2.9899999999999999E-2</v>
      </c>
      <c r="O2829" s="29">
        <f t="shared" si="1289"/>
        <v>739.44374399999981</v>
      </c>
      <c r="P2829" s="29">
        <f t="shared" si="1290"/>
        <v>29.676671999999826</v>
      </c>
      <c r="Q2829" t="s">
        <v>7819</v>
      </c>
    </row>
    <row r="2830" spans="1:18" hidden="1">
      <c r="A2830" t="s">
        <v>215</v>
      </c>
      <c r="B2830" t="s">
        <v>3193</v>
      </c>
      <c r="C2830" s="224" t="s">
        <v>7842</v>
      </c>
      <c r="D2830" s="221">
        <v>345.02</v>
      </c>
      <c r="E2830" s="324">
        <v>43039</v>
      </c>
      <c r="F2830" s="1">
        <v>296766.71999999997</v>
      </c>
      <c r="G2830" s="18">
        <v>2.87E-2</v>
      </c>
      <c r="H2830" s="298">
        <v>709.77</v>
      </c>
      <c r="I2830" s="10">
        <v>296766.71999999997</v>
      </c>
      <c r="J2830" s="11">
        <f t="shared" si="1285"/>
        <v>2.87E-2</v>
      </c>
      <c r="K2830" s="30">
        <f t="shared" si="1286"/>
        <v>709.76707199999998</v>
      </c>
      <c r="L2830" s="29">
        <f t="shared" si="1287"/>
        <v>-2.9279999999971551E-3</v>
      </c>
      <c r="M2830" s="10">
        <f t="shared" si="1288"/>
        <v>296766.71999999997</v>
      </c>
      <c r="N2830" s="5">
        <f>VLOOKUP(CONCATENATE(A2830,"-6"),'Restated Depr'!$B$6:$G$7674,6,0)</f>
        <v>2.9899999999999999E-2</v>
      </c>
      <c r="O2830" s="29">
        <f t="shared" si="1289"/>
        <v>739.44374399999981</v>
      </c>
      <c r="P2830" s="29">
        <f t="shared" si="1290"/>
        <v>29.676671999999826</v>
      </c>
      <c r="Q2830" t="s">
        <v>7819</v>
      </c>
    </row>
    <row r="2831" spans="1:18" hidden="1">
      <c r="A2831" t="s">
        <v>215</v>
      </c>
      <c r="B2831" t="s">
        <v>3194</v>
      </c>
      <c r="C2831" s="224" t="s">
        <v>7842</v>
      </c>
      <c r="D2831" s="221">
        <v>345.02</v>
      </c>
      <c r="E2831" s="324">
        <v>43069</v>
      </c>
      <c r="F2831" s="1">
        <v>296766.71999999997</v>
      </c>
      <c r="G2831" s="18">
        <v>2.87E-2</v>
      </c>
      <c r="H2831" s="298">
        <v>709.77</v>
      </c>
      <c r="I2831" s="10">
        <v>296766.71999999997</v>
      </c>
      <c r="J2831" s="11">
        <f t="shared" si="1285"/>
        <v>2.87E-2</v>
      </c>
      <c r="K2831" s="30">
        <f t="shared" si="1286"/>
        <v>709.76707199999998</v>
      </c>
      <c r="L2831" s="29">
        <f t="shared" si="1287"/>
        <v>-2.9279999999971551E-3</v>
      </c>
      <c r="M2831" s="10">
        <f t="shared" si="1288"/>
        <v>296766.71999999997</v>
      </c>
      <c r="N2831" s="5">
        <f>VLOOKUP(CONCATENATE(A2831,"-6"),'Restated Depr'!$B$6:$G$7674,6,0)</f>
        <v>2.9899999999999999E-2</v>
      </c>
      <c r="O2831" s="29">
        <f t="shared" si="1289"/>
        <v>739.44374399999981</v>
      </c>
      <c r="P2831" s="29">
        <f t="shared" si="1290"/>
        <v>29.676671999999826</v>
      </c>
      <c r="Q2831" t="s">
        <v>7819</v>
      </c>
    </row>
    <row r="2832" spans="1:18" hidden="1">
      <c r="A2832" t="s">
        <v>215</v>
      </c>
      <c r="B2832" t="s">
        <v>3195</v>
      </c>
      <c r="C2832" s="224" t="s">
        <v>7842</v>
      </c>
      <c r="D2832" s="221">
        <v>345.02</v>
      </c>
      <c r="E2832" s="324">
        <v>43100</v>
      </c>
      <c r="F2832" s="1">
        <v>296766.71999999997</v>
      </c>
      <c r="G2832" s="18">
        <v>2.92E-2</v>
      </c>
      <c r="H2832" s="298">
        <v>722.13</v>
      </c>
      <c r="I2832" s="10">
        <v>296766.71999999997</v>
      </c>
      <c r="J2832" s="11">
        <f t="shared" si="1285"/>
        <v>2.92E-2</v>
      </c>
      <c r="K2832" s="30">
        <f t="shared" si="1286"/>
        <v>722.13235199999997</v>
      </c>
      <c r="L2832" s="29">
        <f t="shared" si="1287"/>
        <v>2.3519999999734864E-3</v>
      </c>
      <c r="M2832" s="10">
        <f t="shared" si="1288"/>
        <v>296766.71999999997</v>
      </c>
      <c r="N2832" s="5">
        <f>VLOOKUP(CONCATENATE(A2832,"-6"),'Restated Depr'!$B$6:$G$7674,6,0)</f>
        <v>2.9899999999999999E-2</v>
      </c>
      <c r="O2832" s="29">
        <f t="shared" si="1289"/>
        <v>739.44374399999981</v>
      </c>
      <c r="P2832" s="29">
        <f t="shared" si="1290"/>
        <v>17.311391999999842</v>
      </c>
      <c r="Q2832" t="s">
        <v>7819</v>
      </c>
    </row>
    <row r="2833" spans="1:18" hidden="1">
      <c r="A2833" t="s">
        <v>215</v>
      </c>
      <c r="B2833" t="s">
        <v>3196</v>
      </c>
      <c r="C2833" s="224" t="s">
        <v>7842</v>
      </c>
      <c r="D2833" s="221">
        <v>345.02</v>
      </c>
      <c r="E2833" s="324">
        <v>43131</v>
      </c>
      <c r="F2833" s="1">
        <v>296766.71999999997</v>
      </c>
      <c r="G2833" s="5">
        <v>2.9899999999999999E-2</v>
      </c>
      <c r="H2833" s="298">
        <v>739.44</v>
      </c>
      <c r="I2833" s="10">
        <v>296766.71999999997</v>
      </c>
      <c r="J2833" s="11">
        <f t="shared" si="1285"/>
        <v>2.9899999999999999E-2</v>
      </c>
      <c r="K2833" s="30">
        <f t="shared" si="1286"/>
        <v>739.44374399999981</v>
      </c>
      <c r="L2833" s="29">
        <f t="shared" si="1287"/>
        <v>3.7439999997559426E-3</v>
      </c>
      <c r="M2833" s="10">
        <f t="shared" si="1288"/>
        <v>296766.71999999997</v>
      </c>
      <c r="N2833" s="5">
        <f>VLOOKUP(CONCATENATE(A2833,"-6"),'Restated Depr'!$B$6:$G$7674,6,0)</f>
        <v>2.9899999999999999E-2</v>
      </c>
      <c r="O2833" s="29">
        <f t="shared" si="1289"/>
        <v>739.44374399999981</v>
      </c>
      <c r="P2833" s="29">
        <f t="shared" si="1290"/>
        <v>0</v>
      </c>
      <c r="Q2833" t="s">
        <v>7819</v>
      </c>
    </row>
    <row r="2834" spans="1:18" hidden="1">
      <c r="A2834" t="s">
        <v>215</v>
      </c>
      <c r="B2834" t="s">
        <v>3197</v>
      </c>
      <c r="C2834" s="224" t="s">
        <v>7842</v>
      </c>
      <c r="D2834" s="221">
        <v>345.02</v>
      </c>
      <c r="E2834" s="324">
        <v>43159</v>
      </c>
      <c r="F2834" s="1">
        <v>296766.71999999997</v>
      </c>
      <c r="G2834" s="5">
        <v>2.9899999999999999E-2</v>
      </c>
      <c r="H2834" s="298">
        <v>739.44</v>
      </c>
      <c r="I2834" s="10">
        <v>296766.71999999997</v>
      </c>
      <c r="J2834" s="11">
        <f t="shared" si="1285"/>
        <v>2.9899999999999999E-2</v>
      </c>
      <c r="K2834" s="30">
        <f t="shared" si="1286"/>
        <v>739.44374399999981</v>
      </c>
      <c r="L2834" s="29">
        <f t="shared" si="1287"/>
        <v>3.7439999997559426E-3</v>
      </c>
      <c r="M2834" s="10">
        <f t="shared" si="1288"/>
        <v>296766.71999999997</v>
      </c>
      <c r="N2834" s="5">
        <f>VLOOKUP(CONCATENATE(A2834,"-6"),'Restated Depr'!$B$6:$G$7674,6,0)</f>
        <v>2.9899999999999999E-2</v>
      </c>
      <c r="O2834" s="29">
        <f t="shared" si="1289"/>
        <v>739.44374399999981</v>
      </c>
      <c r="P2834" s="29">
        <f t="shared" si="1290"/>
        <v>0</v>
      </c>
      <c r="Q2834" t="s">
        <v>7819</v>
      </c>
    </row>
    <row r="2835" spans="1:18" hidden="1">
      <c r="A2835" t="s">
        <v>215</v>
      </c>
      <c r="B2835" t="s">
        <v>3198</v>
      </c>
      <c r="C2835" s="224" t="s">
        <v>7842</v>
      </c>
      <c r="D2835" s="221">
        <v>345.02</v>
      </c>
      <c r="E2835" s="324">
        <v>43190</v>
      </c>
      <c r="F2835" s="1">
        <v>296766.71999999997</v>
      </c>
      <c r="G2835" s="5">
        <v>2.9899999999999999E-2</v>
      </c>
      <c r="H2835" s="298">
        <v>739.44</v>
      </c>
      <c r="I2835" s="10">
        <v>296766.71999999997</v>
      </c>
      <c r="J2835" s="11">
        <f t="shared" si="1285"/>
        <v>2.9899999999999999E-2</v>
      </c>
      <c r="K2835" s="30">
        <f t="shared" si="1286"/>
        <v>739.44374399999981</v>
      </c>
      <c r="L2835" s="29">
        <f t="shared" si="1287"/>
        <v>3.7439999997559426E-3</v>
      </c>
      <c r="M2835" s="10">
        <f t="shared" si="1288"/>
        <v>296766.71999999997</v>
      </c>
      <c r="N2835" s="5">
        <f>VLOOKUP(CONCATENATE(A2835,"-6"),'Restated Depr'!$B$6:$G$7674,6,0)</f>
        <v>2.9899999999999999E-2</v>
      </c>
      <c r="O2835" s="29">
        <f t="shared" si="1289"/>
        <v>739.44374399999981</v>
      </c>
      <c r="P2835" s="29">
        <f t="shared" si="1290"/>
        <v>0</v>
      </c>
      <c r="Q2835" t="s">
        <v>7819</v>
      </c>
    </row>
    <row r="2836" spans="1:18" hidden="1">
      <c r="A2836" t="s">
        <v>215</v>
      </c>
      <c r="B2836" t="s">
        <v>3199</v>
      </c>
      <c r="C2836" s="224" t="s">
        <v>7842</v>
      </c>
      <c r="D2836" s="221">
        <v>345.02</v>
      </c>
      <c r="E2836" s="324">
        <v>43220</v>
      </c>
      <c r="F2836" s="1">
        <v>296766.71999999997</v>
      </c>
      <c r="G2836" s="5">
        <v>2.9899999999999999E-2</v>
      </c>
      <c r="H2836" s="298">
        <v>739.44</v>
      </c>
      <c r="I2836" s="10">
        <v>296766.71999999997</v>
      </c>
      <c r="J2836" s="11">
        <f t="shared" si="1285"/>
        <v>2.9899999999999999E-2</v>
      </c>
      <c r="K2836" s="30">
        <f t="shared" si="1286"/>
        <v>739.44374399999981</v>
      </c>
      <c r="L2836" s="29">
        <f t="shared" si="1287"/>
        <v>3.7439999997559426E-3</v>
      </c>
      <c r="M2836" s="10">
        <f t="shared" si="1288"/>
        <v>296766.71999999997</v>
      </c>
      <c r="N2836" s="5">
        <f>VLOOKUP(CONCATENATE(A2836,"-6"),'Restated Depr'!$B$6:$G$7674,6,0)</f>
        <v>2.9899999999999999E-2</v>
      </c>
      <c r="O2836" s="29">
        <f t="shared" si="1289"/>
        <v>739.44374399999981</v>
      </c>
      <c r="P2836" s="29">
        <f t="shared" si="1290"/>
        <v>0</v>
      </c>
      <c r="Q2836" t="s">
        <v>7819</v>
      </c>
    </row>
    <row r="2837" spans="1:18" hidden="1">
      <c r="A2837" t="s">
        <v>215</v>
      </c>
      <c r="B2837" t="s">
        <v>3200</v>
      </c>
      <c r="C2837" s="224" t="s">
        <v>7842</v>
      </c>
      <c r="D2837" s="221">
        <v>345.02</v>
      </c>
      <c r="E2837" s="324">
        <v>43251</v>
      </c>
      <c r="F2837" s="1">
        <v>296766.71999999997</v>
      </c>
      <c r="G2837" s="5">
        <v>2.9899999999999999E-2</v>
      </c>
      <c r="H2837" s="298">
        <v>739.44</v>
      </c>
      <c r="I2837" s="10">
        <v>296766.71999999997</v>
      </c>
      <c r="J2837" s="11">
        <f t="shared" si="1285"/>
        <v>2.9899999999999999E-2</v>
      </c>
      <c r="K2837" s="30">
        <f t="shared" si="1286"/>
        <v>739.44374399999981</v>
      </c>
      <c r="L2837" s="29">
        <f t="shared" si="1287"/>
        <v>3.7439999997559426E-3</v>
      </c>
      <c r="M2837" s="10">
        <f t="shared" si="1288"/>
        <v>296766.71999999997</v>
      </c>
      <c r="N2837" s="5">
        <f>VLOOKUP(CONCATENATE(A2837,"-6"),'Restated Depr'!$B$6:$G$7674,6,0)</f>
        <v>2.9899999999999999E-2</v>
      </c>
      <c r="O2837" s="29">
        <f t="shared" si="1289"/>
        <v>739.44374399999981</v>
      </c>
      <c r="P2837" s="29">
        <f t="shared" si="1290"/>
        <v>0</v>
      </c>
      <c r="Q2837" t="s">
        <v>7819</v>
      </c>
    </row>
    <row r="2838" spans="1:18" hidden="1">
      <c r="A2838" t="s">
        <v>215</v>
      </c>
      <c r="B2838" t="s">
        <v>3201</v>
      </c>
      <c r="C2838" s="224" t="s">
        <v>7842</v>
      </c>
      <c r="D2838" s="221">
        <v>345.02</v>
      </c>
      <c r="E2838" s="324">
        <v>43281</v>
      </c>
      <c r="F2838" s="1">
        <v>296766.71999999997</v>
      </c>
      <c r="G2838" s="5">
        <v>2.9899999999999999E-2</v>
      </c>
      <c r="H2838" s="298">
        <v>739.44</v>
      </c>
      <c r="I2838" s="10">
        <v>296766.71999999997</v>
      </c>
      <c r="J2838" s="11">
        <f t="shared" si="1285"/>
        <v>2.9899999999999999E-2</v>
      </c>
      <c r="K2838" s="30">
        <f t="shared" si="1286"/>
        <v>739.44374399999981</v>
      </c>
      <c r="L2838" s="29">
        <f t="shared" si="1287"/>
        <v>3.7439999997559426E-3</v>
      </c>
      <c r="M2838" s="10">
        <f t="shared" si="1288"/>
        <v>296766.71999999997</v>
      </c>
      <c r="N2838" s="5">
        <f>VLOOKUP(CONCATENATE(A2838,"-6"),'Restated Depr'!$B$6:$G$7674,6,0)</f>
        <v>2.9899999999999999E-2</v>
      </c>
      <c r="O2838" s="29">
        <f t="shared" si="1289"/>
        <v>739.44374399999981</v>
      </c>
      <c r="P2838" s="29">
        <f t="shared" si="1290"/>
        <v>0</v>
      </c>
      <c r="Q2838" t="s">
        <v>7819</v>
      </c>
      <c r="R2838" s="5"/>
    </row>
    <row r="2839" spans="1:18" ht="15.75" hidden="1" thickBot="1">
      <c r="A2839" t="s">
        <v>215</v>
      </c>
      <c r="C2839" s="224" t="s">
        <v>642</v>
      </c>
      <c r="D2839" s="22"/>
      <c r="E2839" s="323" t="s">
        <v>606</v>
      </c>
      <c r="F2839" s="1"/>
      <c r="G2839" s="5"/>
      <c r="H2839" s="310">
        <f>SUM(H2827:H2838)</f>
        <v>8707.6200000000026</v>
      </c>
      <c r="I2839" s="10"/>
      <c r="J2839" s="10"/>
      <c r="K2839" s="32">
        <f>SUM(K2827:K2838)</f>
        <v>8707.6301760000006</v>
      </c>
      <c r="L2839" s="28">
        <f>SUM(L2827:L2838)</f>
        <v>1.0175999998523366E-2</v>
      </c>
      <c r="M2839" s="10"/>
      <c r="N2839" s="5"/>
      <c r="O2839" s="28">
        <f>SUM(O2827:O2838)</f>
        <v>8873.324928</v>
      </c>
      <c r="P2839" s="28">
        <f>SUM(P2827:P2838)</f>
        <v>165.69475199999897</v>
      </c>
    </row>
    <row r="2840" spans="1:18" hidden="1">
      <c r="A2840" t="s">
        <v>216</v>
      </c>
      <c r="B2840" t="s">
        <v>3202</v>
      </c>
      <c r="C2840" s="224" t="s">
        <v>7842</v>
      </c>
      <c r="D2840" s="221">
        <v>345.09</v>
      </c>
      <c r="E2840" s="324">
        <v>42947</v>
      </c>
      <c r="F2840" s="9">
        <v>2851683.45</v>
      </c>
      <c r="G2840" s="18">
        <v>6.7500000000000004E-2</v>
      </c>
      <c r="H2840" s="299">
        <v>16040.72</v>
      </c>
      <c r="I2840" s="15">
        <v>2851683.45</v>
      </c>
      <c r="J2840" s="11">
        <f t="shared" ref="J2840:J2851" si="1291">G2840</f>
        <v>6.7500000000000004E-2</v>
      </c>
      <c r="K2840" s="31">
        <f t="shared" ref="K2840:K2851" si="1292">I2840*J2840/12</f>
        <v>16040.719406250004</v>
      </c>
      <c r="L2840" s="289">
        <f t="shared" ref="L2840:L2851" si="1293">K2840-H2840</f>
        <v>-5.9374999545980245E-4</v>
      </c>
      <c r="M2840" s="15">
        <f t="shared" ref="M2840:M2851" si="1294">I2840</f>
        <v>2851683.45</v>
      </c>
      <c r="N2840" s="5">
        <f>VLOOKUP(CONCATENATE(A2840,"-6"),'Restated Depr'!$B$6:$G$7674,6,0)</f>
        <v>2.4299999999999999E-2</v>
      </c>
      <c r="O2840" s="289">
        <f t="shared" ref="O2840:O2851" si="1295">M2840*N2840/12</f>
        <v>5774.6589862500005</v>
      </c>
      <c r="P2840" s="289">
        <f t="shared" ref="P2840:P2851" si="1296">O2840-K2840</f>
        <v>-10266.060420000003</v>
      </c>
      <c r="Q2840" t="s">
        <v>7819</v>
      </c>
    </row>
    <row r="2841" spans="1:18" hidden="1">
      <c r="A2841" t="s">
        <v>216</v>
      </c>
      <c r="B2841" t="s">
        <v>3203</v>
      </c>
      <c r="C2841" s="224" t="s">
        <v>7842</v>
      </c>
      <c r="D2841" s="221">
        <v>345.09</v>
      </c>
      <c r="E2841" s="324">
        <v>42978</v>
      </c>
      <c r="F2841" s="1">
        <v>2851683.45</v>
      </c>
      <c r="G2841" s="18">
        <v>6.7500000000000004E-2</v>
      </c>
      <c r="H2841" s="298">
        <v>16040.72</v>
      </c>
      <c r="I2841" s="10">
        <v>2851683.45</v>
      </c>
      <c r="J2841" s="11">
        <f t="shared" si="1291"/>
        <v>6.7500000000000004E-2</v>
      </c>
      <c r="K2841" s="30">
        <f t="shared" si="1292"/>
        <v>16040.719406250004</v>
      </c>
      <c r="L2841" s="29">
        <f t="shared" si="1293"/>
        <v>-5.9374999545980245E-4</v>
      </c>
      <c r="M2841" s="10">
        <f t="shared" si="1294"/>
        <v>2851683.45</v>
      </c>
      <c r="N2841" s="5">
        <f>VLOOKUP(CONCATENATE(A2841,"-6"),'Restated Depr'!$B$6:$G$7674,6,0)</f>
        <v>2.4299999999999999E-2</v>
      </c>
      <c r="O2841" s="29">
        <f t="shared" si="1295"/>
        <v>5774.6589862500005</v>
      </c>
      <c r="P2841" s="29">
        <f t="shared" si="1296"/>
        <v>-10266.060420000003</v>
      </c>
      <c r="Q2841" t="s">
        <v>7819</v>
      </c>
    </row>
    <row r="2842" spans="1:18" hidden="1">
      <c r="A2842" t="s">
        <v>216</v>
      </c>
      <c r="B2842" t="s">
        <v>3204</v>
      </c>
      <c r="C2842" s="224" t="s">
        <v>7842</v>
      </c>
      <c r="D2842" s="221">
        <v>345.09</v>
      </c>
      <c r="E2842" s="324">
        <v>43008</v>
      </c>
      <c r="F2842" s="1">
        <v>2851683.45</v>
      </c>
      <c r="G2842" s="18">
        <v>6.7500000000000004E-2</v>
      </c>
      <c r="H2842" s="298">
        <v>16040.72</v>
      </c>
      <c r="I2842" s="10">
        <v>2851683.45</v>
      </c>
      <c r="J2842" s="11">
        <f t="shared" si="1291"/>
        <v>6.7500000000000004E-2</v>
      </c>
      <c r="K2842" s="30">
        <f t="shared" si="1292"/>
        <v>16040.719406250004</v>
      </c>
      <c r="L2842" s="29">
        <f t="shared" si="1293"/>
        <v>-5.9374999545980245E-4</v>
      </c>
      <c r="M2842" s="10">
        <f t="shared" si="1294"/>
        <v>2851683.45</v>
      </c>
      <c r="N2842" s="5">
        <f>VLOOKUP(CONCATENATE(A2842,"-6"),'Restated Depr'!$B$6:$G$7674,6,0)</f>
        <v>2.4299999999999999E-2</v>
      </c>
      <c r="O2842" s="29">
        <f t="shared" si="1295"/>
        <v>5774.6589862500005</v>
      </c>
      <c r="P2842" s="29">
        <f t="shared" si="1296"/>
        <v>-10266.060420000003</v>
      </c>
      <c r="Q2842" t="s">
        <v>7819</v>
      </c>
    </row>
    <row r="2843" spans="1:18" hidden="1">
      <c r="A2843" t="s">
        <v>216</v>
      </c>
      <c r="B2843" t="s">
        <v>3205</v>
      </c>
      <c r="C2843" s="224" t="s">
        <v>7842</v>
      </c>
      <c r="D2843" s="221">
        <v>345.09</v>
      </c>
      <c r="E2843" s="324">
        <v>43039</v>
      </c>
      <c r="F2843" s="1">
        <v>2851683.45</v>
      </c>
      <c r="G2843" s="18">
        <v>6.7500000000000004E-2</v>
      </c>
      <c r="H2843" s="298">
        <v>16040.72</v>
      </c>
      <c r="I2843" s="10">
        <v>2851683.45</v>
      </c>
      <c r="J2843" s="11">
        <f t="shared" si="1291"/>
        <v>6.7500000000000004E-2</v>
      </c>
      <c r="K2843" s="30">
        <f t="shared" si="1292"/>
        <v>16040.719406250004</v>
      </c>
      <c r="L2843" s="29">
        <f t="shared" si="1293"/>
        <v>-5.9374999545980245E-4</v>
      </c>
      <c r="M2843" s="10">
        <f t="shared" si="1294"/>
        <v>2851683.45</v>
      </c>
      <c r="N2843" s="5">
        <f>VLOOKUP(CONCATENATE(A2843,"-6"),'Restated Depr'!$B$6:$G$7674,6,0)</f>
        <v>2.4299999999999999E-2</v>
      </c>
      <c r="O2843" s="29">
        <f t="shared" si="1295"/>
        <v>5774.6589862500005</v>
      </c>
      <c r="P2843" s="29">
        <f t="shared" si="1296"/>
        <v>-10266.060420000003</v>
      </c>
      <c r="Q2843" t="s">
        <v>7819</v>
      </c>
    </row>
    <row r="2844" spans="1:18" hidden="1">
      <c r="A2844" t="s">
        <v>216</v>
      </c>
      <c r="B2844" t="s">
        <v>3206</v>
      </c>
      <c r="C2844" s="224" t="s">
        <v>7842</v>
      </c>
      <c r="D2844" s="221">
        <v>345.09</v>
      </c>
      <c r="E2844" s="324">
        <v>43069</v>
      </c>
      <c r="F2844" s="1">
        <v>2851683.45</v>
      </c>
      <c r="G2844" s="18">
        <v>6.7500000000000004E-2</v>
      </c>
      <c r="H2844" s="298">
        <v>16040.72</v>
      </c>
      <c r="I2844" s="10">
        <v>2851683.45</v>
      </c>
      <c r="J2844" s="11">
        <f t="shared" si="1291"/>
        <v>6.7500000000000004E-2</v>
      </c>
      <c r="K2844" s="30">
        <f t="shared" si="1292"/>
        <v>16040.719406250004</v>
      </c>
      <c r="L2844" s="29">
        <f t="shared" si="1293"/>
        <v>-5.9374999545980245E-4</v>
      </c>
      <c r="M2844" s="10">
        <f t="shared" si="1294"/>
        <v>2851683.45</v>
      </c>
      <c r="N2844" s="5">
        <f>VLOOKUP(CONCATENATE(A2844,"-6"),'Restated Depr'!$B$6:$G$7674,6,0)</f>
        <v>2.4299999999999999E-2</v>
      </c>
      <c r="O2844" s="29">
        <f t="shared" si="1295"/>
        <v>5774.6589862500005</v>
      </c>
      <c r="P2844" s="29">
        <f t="shared" si="1296"/>
        <v>-10266.060420000003</v>
      </c>
      <c r="Q2844" t="s">
        <v>7819</v>
      </c>
    </row>
    <row r="2845" spans="1:18" hidden="1">
      <c r="A2845" t="s">
        <v>216</v>
      </c>
      <c r="B2845" t="s">
        <v>3207</v>
      </c>
      <c r="C2845" s="224" t="s">
        <v>7842</v>
      </c>
      <c r="D2845" s="221">
        <v>345.09</v>
      </c>
      <c r="E2845" s="324">
        <v>43100</v>
      </c>
      <c r="F2845" s="1">
        <v>2851683.45</v>
      </c>
      <c r="G2845" s="18">
        <v>4.9399999999999999E-2</v>
      </c>
      <c r="H2845" s="298">
        <v>11739.43</v>
      </c>
      <c r="I2845" s="10">
        <v>2851683.45</v>
      </c>
      <c r="J2845" s="11">
        <f t="shared" si="1291"/>
        <v>4.9399999999999999E-2</v>
      </c>
      <c r="K2845" s="30">
        <f t="shared" si="1292"/>
        <v>11739.4302025</v>
      </c>
      <c r="L2845" s="29">
        <f t="shared" si="1293"/>
        <v>2.0249999943189323E-4</v>
      </c>
      <c r="M2845" s="10">
        <f t="shared" si="1294"/>
        <v>2851683.45</v>
      </c>
      <c r="N2845" s="5">
        <f>VLOOKUP(CONCATENATE(A2845,"-6"),'Restated Depr'!$B$6:$G$7674,6,0)</f>
        <v>2.4299999999999999E-2</v>
      </c>
      <c r="O2845" s="29">
        <f t="shared" si="1295"/>
        <v>5774.6589862500005</v>
      </c>
      <c r="P2845" s="29">
        <f t="shared" si="1296"/>
        <v>-5964.7712162499993</v>
      </c>
      <c r="Q2845" t="s">
        <v>7819</v>
      </c>
    </row>
    <row r="2846" spans="1:18" hidden="1">
      <c r="A2846" t="s">
        <v>216</v>
      </c>
      <c r="B2846" t="s">
        <v>3208</v>
      </c>
      <c r="C2846" s="224" t="s">
        <v>7842</v>
      </c>
      <c r="D2846" s="221">
        <v>345.09</v>
      </c>
      <c r="E2846" s="324">
        <v>43131</v>
      </c>
      <c r="F2846" s="1">
        <v>2851683.45</v>
      </c>
      <c r="G2846" s="5">
        <v>2.4299999999999999E-2</v>
      </c>
      <c r="H2846" s="298">
        <v>5774.66</v>
      </c>
      <c r="I2846" s="10">
        <v>2851683.45</v>
      </c>
      <c r="J2846" s="11">
        <f t="shared" si="1291"/>
        <v>2.4299999999999999E-2</v>
      </c>
      <c r="K2846" s="30">
        <f t="shared" si="1292"/>
        <v>5774.6589862500005</v>
      </c>
      <c r="L2846" s="29">
        <f t="shared" si="1293"/>
        <v>-1.0137499994016252E-3</v>
      </c>
      <c r="M2846" s="10">
        <f t="shared" si="1294"/>
        <v>2851683.45</v>
      </c>
      <c r="N2846" s="5">
        <f>VLOOKUP(CONCATENATE(A2846,"-6"),'Restated Depr'!$B$6:$G$7674,6,0)</f>
        <v>2.4299999999999999E-2</v>
      </c>
      <c r="O2846" s="29">
        <f t="shared" si="1295"/>
        <v>5774.6589862500005</v>
      </c>
      <c r="P2846" s="29">
        <f t="shared" si="1296"/>
        <v>0</v>
      </c>
      <c r="Q2846" t="s">
        <v>7819</v>
      </c>
    </row>
    <row r="2847" spans="1:18" hidden="1">
      <c r="A2847" t="s">
        <v>216</v>
      </c>
      <c r="B2847" t="s">
        <v>3209</v>
      </c>
      <c r="C2847" s="224" t="s">
        <v>7842</v>
      </c>
      <c r="D2847" s="221">
        <v>345.09</v>
      </c>
      <c r="E2847" s="324">
        <v>43159</v>
      </c>
      <c r="F2847" s="1">
        <v>2851683.45</v>
      </c>
      <c r="G2847" s="5">
        <v>2.4299999999999999E-2</v>
      </c>
      <c r="H2847" s="298">
        <v>5774.66</v>
      </c>
      <c r="I2847" s="10">
        <v>2851683.45</v>
      </c>
      <c r="J2847" s="11">
        <f t="shared" si="1291"/>
        <v>2.4299999999999999E-2</v>
      </c>
      <c r="K2847" s="30">
        <f t="shared" si="1292"/>
        <v>5774.6589862500005</v>
      </c>
      <c r="L2847" s="29">
        <f t="shared" si="1293"/>
        <v>-1.0137499994016252E-3</v>
      </c>
      <c r="M2847" s="10">
        <f t="shared" si="1294"/>
        <v>2851683.45</v>
      </c>
      <c r="N2847" s="5">
        <f>VLOOKUP(CONCATENATE(A2847,"-6"),'Restated Depr'!$B$6:$G$7674,6,0)</f>
        <v>2.4299999999999999E-2</v>
      </c>
      <c r="O2847" s="29">
        <f t="shared" si="1295"/>
        <v>5774.6589862500005</v>
      </c>
      <c r="P2847" s="29">
        <f t="shared" si="1296"/>
        <v>0</v>
      </c>
      <c r="Q2847" t="s">
        <v>7819</v>
      </c>
    </row>
    <row r="2848" spans="1:18" hidden="1">
      <c r="A2848" t="s">
        <v>216</v>
      </c>
      <c r="B2848" t="s">
        <v>3210</v>
      </c>
      <c r="C2848" s="224" t="s">
        <v>7842</v>
      </c>
      <c r="D2848" s="221">
        <v>345.09</v>
      </c>
      <c r="E2848" s="324">
        <v>43190</v>
      </c>
      <c r="F2848" s="1">
        <v>2851683.45</v>
      </c>
      <c r="G2848" s="5">
        <v>2.4299999999999999E-2</v>
      </c>
      <c r="H2848" s="298">
        <v>5774.66</v>
      </c>
      <c r="I2848" s="10">
        <v>2851683.45</v>
      </c>
      <c r="J2848" s="11">
        <f t="shared" si="1291"/>
        <v>2.4299999999999999E-2</v>
      </c>
      <c r="K2848" s="30">
        <f t="shared" si="1292"/>
        <v>5774.6589862500005</v>
      </c>
      <c r="L2848" s="29">
        <f t="shared" si="1293"/>
        <v>-1.0137499994016252E-3</v>
      </c>
      <c r="M2848" s="10">
        <f t="shared" si="1294"/>
        <v>2851683.45</v>
      </c>
      <c r="N2848" s="5">
        <f>VLOOKUP(CONCATENATE(A2848,"-6"),'Restated Depr'!$B$6:$G$7674,6,0)</f>
        <v>2.4299999999999999E-2</v>
      </c>
      <c r="O2848" s="29">
        <f t="shared" si="1295"/>
        <v>5774.6589862500005</v>
      </c>
      <c r="P2848" s="29">
        <f t="shared" si="1296"/>
        <v>0</v>
      </c>
      <c r="Q2848" t="s">
        <v>7819</v>
      </c>
    </row>
    <row r="2849" spans="1:18" hidden="1">
      <c r="A2849" t="s">
        <v>216</v>
      </c>
      <c r="B2849" t="s">
        <v>3211</v>
      </c>
      <c r="C2849" s="224" t="s">
        <v>7842</v>
      </c>
      <c r="D2849" s="221">
        <v>345.09</v>
      </c>
      <c r="E2849" s="324">
        <v>43220</v>
      </c>
      <c r="F2849" s="1">
        <v>2851683.45</v>
      </c>
      <c r="G2849" s="5">
        <v>2.4299999999999999E-2</v>
      </c>
      <c r="H2849" s="298">
        <v>5774.66</v>
      </c>
      <c r="I2849" s="10">
        <v>2851683.45</v>
      </c>
      <c r="J2849" s="11">
        <f t="shared" si="1291"/>
        <v>2.4299999999999999E-2</v>
      </c>
      <c r="K2849" s="30">
        <f t="shared" si="1292"/>
        <v>5774.6589862500005</v>
      </c>
      <c r="L2849" s="29">
        <f t="shared" si="1293"/>
        <v>-1.0137499994016252E-3</v>
      </c>
      <c r="M2849" s="10">
        <f t="shared" si="1294"/>
        <v>2851683.45</v>
      </c>
      <c r="N2849" s="5">
        <f>VLOOKUP(CONCATENATE(A2849,"-6"),'Restated Depr'!$B$6:$G$7674,6,0)</f>
        <v>2.4299999999999999E-2</v>
      </c>
      <c r="O2849" s="29">
        <f t="shared" si="1295"/>
        <v>5774.6589862500005</v>
      </c>
      <c r="P2849" s="29">
        <f t="shared" si="1296"/>
        <v>0</v>
      </c>
      <c r="Q2849" t="s">
        <v>7819</v>
      </c>
    </row>
    <row r="2850" spans="1:18" hidden="1">
      <c r="A2850" t="s">
        <v>216</v>
      </c>
      <c r="B2850" t="s">
        <v>3212</v>
      </c>
      <c r="C2850" s="224" t="s">
        <v>7842</v>
      </c>
      <c r="D2850" s="221">
        <v>345.09</v>
      </c>
      <c r="E2850" s="324">
        <v>43251</v>
      </c>
      <c r="F2850" s="1">
        <v>2851683.45</v>
      </c>
      <c r="G2850" s="5">
        <v>2.4299999999999999E-2</v>
      </c>
      <c r="H2850" s="298">
        <v>5774.66</v>
      </c>
      <c r="I2850" s="10">
        <v>2851683.45</v>
      </c>
      <c r="J2850" s="11">
        <f t="shared" si="1291"/>
        <v>2.4299999999999999E-2</v>
      </c>
      <c r="K2850" s="30">
        <f t="shared" si="1292"/>
        <v>5774.6589862500005</v>
      </c>
      <c r="L2850" s="29">
        <f t="shared" si="1293"/>
        <v>-1.0137499994016252E-3</v>
      </c>
      <c r="M2850" s="10">
        <f t="shared" si="1294"/>
        <v>2851683.45</v>
      </c>
      <c r="N2850" s="5">
        <f>VLOOKUP(CONCATENATE(A2850,"-6"),'Restated Depr'!$B$6:$G$7674,6,0)</f>
        <v>2.4299999999999999E-2</v>
      </c>
      <c r="O2850" s="29">
        <f t="shared" si="1295"/>
        <v>5774.6589862500005</v>
      </c>
      <c r="P2850" s="29">
        <f t="shared" si="1296"/>
        <v>0</v>
      </c>
      <c r="Q2850" t="s">
        <v>7819</v>
      </c>
    </row>
    <row r="2851" spans="1:18" hidden="1">
      <c r="A2851" t="s">
        <v>216</v>
      </c>
      <c r="B2851" t="s">
        <v>3213</v>
      </c>
      <c r="C2851" s="224" t="s">
        <v>7842</v>
      </c>
      <c r="D2851" s="221">
        <v>345.09</v>
      </c>
      <c r="E2851" s="324">
        <v>43281</v>
      </c>
      <c r="F2851" s="1">
        <v>2851683.45</v>
      </c>
      <c r="G2851" s="5">
        <v>2.4299999999999999E-2</v>
      </c>
      <c r="H2851" s="298">
        <v>5774.66</v>
      </c>
      <c r="I2851" s="10">
        <v>2851683.45</v>
      </c>
      <c r="J2851" s="11">
        <f t="shared" si="1291"/>
        <v>2.4299999999999999E-2</v>
      </c>
      <c r="K2851" s="30">
        <f t="shared" si="1292"/>
        <v>5774.6589862500005</v>
      </c>
      <c r="L2851" s="29">
        <f t="shared" si="1293"/>
        <v>-1.0137499994016252E-3</v>
      </c>
      <c r="M2851" s="10">
        <f t="shared" si="1294"/>
        <v>2851683.45</v>
      </c>
      <c r="N2851" s="5">
        <f>VLOOKUP(CONCATENATE(A2851,"-6"),'Restated Depr'!$B$6:$G$7674,6,0)</f>
        <v>2.4299999999999999E-2</v>
      </c>
      <c r="O2851" s="29">
        <f t="shared" si="1295"/>
        <v>5774.6589862500005</v>
      </c>
      <c r="P2851" s="29">
        <f t="shared" si="1296"/>
        <v>0</v>
      </c>
      <c r="Q2851" t="s">
        <v>7819</v>
      </c>
      <c r="R2851" s="5"/>
    </row>
    <row r="2852" spans="1:18" ht="15.75" hidden="1" thickBot="1">
      <c r="A2852" t="s">
        <v>216</v>
      </c>
      <c r="C2852" s="224" t="s">
        <v>642</v>
      </c>
      <c r="D2852" s="22"/>
      <c r="E2852" s="323" t="s">
        <v>606</v>
      </c>
      <c r="F2852" s="1"/>
      <c r="G2852" s="5"/>
      <c r="H2852" s="310">
        <f>SUM(H2840:H2851)</f>
        <v>126590.99000000002</v>
      </c>
      <c r="I2852" s="10"/>
      <c r="J2852" s="10"/>
      <c r="K2852" s="32">
        <f>SUM(K2840:K2851)</f>
        <v>126590.98115124999</v>
      </c>
      <c r="L2852" s="28">
        <f>SUM(L2840:L2851)</f>
        <v>-8.8487499742768705E-3</v>
      </c>
      <c r="M2852" s="10"/>
      <c r="N2852" s="5"/>
      <c r="O2852" s="28">
        <f>SUM(O2840:O2851)</f>
        <v>69295.907834999991</v>
      </c>
      <c r="P2852" s="28">
        <f>SUM(P2840:P2851)</f>
        <v>-57295.073316250011</v>
      </c>
    </row>
    <row r="2853" spans="1:18" hidden="1">
      <c r="A2853" t="s">
        <v>217</v>
      </c>
      <c r="B2853" t="s">
        <v>3214</v>
      </c>
      <c r="C2853" s="224" t="s">
        <v>7842</v>
      </c>
      <c r="D2853" s="221">
        <v>345.07</v>
      </c>
      <c r="E2853" s="324">
        <v>42947</v>
      </c>
      <c r="F2853" s="9">
        <v>2059820.35</v>
      </c>
      <c r="G2853" s="18">
        <v>3.0599999999999999E-2</v>
      </c>
      <c r="H2853" s="299">
        <v>5252.54</v>
      </c>
      <c r="I2853" s="15">
        <v>2059820.35</v>
      </c>
      <c r="J2853" s="11">
        <f t="shared" ref="J2853:J2864" si="1297">G2853</f>
        <v>3.0599999999999999E-2</v>
      </c>
      <c r="K2853" s="31">
        <f t="shared" ref="K2853:K2864" si="1298">I2853*J2853/12</f>
        <v>5252.5418925000004</v>
      </c>
      <c r="L2853" s="289">
        <f t="shared" ref="L2853:L2864" si="1299">K2853-H2853</f>
        <v>1.8925000003946479E-3</v>
      </c>
      <c r="M2853" s="15">
        <f t="shared" ref="M2853:M2864" si="1300">I2853</f>
        <v>2059820.35</v>
      </c>
      <c r="N2853" s="5">
        <f>VLOOKUP(CONCATENATE(A2853,"-6"),'Restated Depr'!$B$6:$G$7674,6,0)</f>
        <v>4.3000000000000003E-2</v>
      </c>
      <c r="O2853" s="289">
        <f t="shared" ref="O2853:O2864" si="1301">M2853*N2853/12</f>
        <v>7381.022920833334</v>
      </c>
      <c r="P2853" s="289">
        <f t="shared" ref="P2853:P2864" si="1302">O2853-K2853</f>
        <v>2128.4810283333336</v>
      </c>
      <c r="Q2853" t="s">
        <v>7819</v>
      </c>
    </row>
    <row r="2854" spans="1:18" hidden="1">
      <c r="A2854" t="s">
        <v>217</v>
      </c>
      <c r="B2854" t="s">
        <v>3215</v>
      </c>
      <c r="C2854" s="224" t="s">
        <v>7842</v>
      </c>
      <c r="D2854" s="221">
        <v>345.07</v>
      </c>
      <c r="E2854" s="324">
        <v>42978</v>
      </c>
      <c r="F2854" s="1">
        <v>2059820.35</v>
      </c>
      <c r="G2854" s="18">
        <v>3.0599999999999999E-2</v>
      </c>
      <c r="H2854" s="298">
        <v>5252.54</v>
      </c>
      <c r="I2854" s="10">
        <v>2059820.35</v>
      </c>
      <c r="J2854" s="11">
        <f t="shared" si="1297"/>
        <v>3.0599999999999999E-2</v>
      </c>
      <c r="K2854" s="30">
        <f t="shared" si="1298"/>
        <v>5252.5418925000004</v>
      </c>
      <c r="L2854" s="29">
        <f t="shared" si="1299"/>
        <v>1.8925000003946479E-3</v>
      </c>
      <c r="M2854" s="10">
        <f t="shared" si="1300"/>
        <v>2059820.35</v>
      </c>
      <c r="N2854" s="5">
        <f>VLOOKUP(CONCATENATE(A2854,"-6"),'Restated Depr'!$B$6:$G$7674,6,0)</f>
        <v>4.3000000000000003E-2</v>
      </c>
      <c r="O2854" s="29">
        <f t="shared" si="1301"/>
        <v>7381.022920833334</v>
      </c>
      <c r="P2854" s="29">
        <f t="shared" si="1302"/>
        <v>2128.4810283333336</v>
      </c>
      <c r="Q2854" t="s">
        <v>7819</v>
      </c>
    </row>
    <row r="2855" spans="1:18" hidden="1">
      <c r="A2855" t="s">
        <v>217</v>
      </c>
      <c r="B2855" t="s">
        <v>3216</v>
      </c>
      <c r="C2855" s="224" t="s">
        <v>7842</v>
      </c>
      <c r="D2855" s="221">
        <v>345.07</v>
      </c>
      <c r="E2855" s="324">
        <v>43008</v>
      </c>
      <c r="F2855" s="1">
        <v>2059820.35</v>
      </c>
      <c r="G2855" s="18">
        <v>3.0599999999999999E-2</v>
      </c>
      <c r="H2855" s="298">
        <v>5252.54</v>
      </c>
      <c r="I2855" s="10">
        <v>2059820.35</v>
      </c>
      <c r="J2855" s="11">
        <f t="shared" si="1297"/>
        <v>3.0599999999999999E-2</v>
      </c>
      <c r="K2855" s="30">
        <f t="shared" si="1298"/>
        <v>5252.5418925000004</v>
      </c>
      <c r="L2855" s="29">
        <f t="shared" si="1299"/>
        <v>1.8925000003946479E-3</v>
      </c>
      <c r="M2855" s="10">
        <f t="shared" si="1300"/>
        <v>2059820.35</v>
      </c>
      <c r="N2855" s="5">
        <f>VLOOKUP(CONCATENATE(A2855,"-6"),'Restated Depr'!$B$6:$G$7674,6,0)</f>
        <v>4.3000000000000003E-2</v>
      </c>
      <c r="O2855" s="29">
        <f t="shared" si="1301"/>
        <v>7381.022920833334</v>
      </c>
      <c r="P2855" s="29">
        <f t="shared" si="1302"/>
        <v>2128.4810283333336</v>
      </c>
      <c r="Q2855" t="s">
        <v>7819</v>
      </c>
    </row>
    <row r="2856" spans="1:18" hidden="1">
      <c r="A2856" t="s">
        <v>217</v>
      </c>
      <c r="B2856" t="s">
        <v>3217</v>
      </c>
      <c r="C2856" s="224" t="s">
        <v>7842</v>
      </c>
      <c r="D2856" s="221">
        <v>345.07</v>
      </c>
      <c r="E2856" s="324">
        <v>43039</v>
      </c>
      <c r="F2856" s="1">
        <v>2059820.35</v>
      </c>
      <c r="G2856" s="18">
        <v>3.0599999999999999E-2</v>
      </c>
      <c r="H2856" s="298">
        <v>5252.54</v>
      </c>
      <c r="I2856" s="10">
        <v>2059820.35</v>
      </c>
      <c r="J2856" s="11">
        <f t="shared" si="1297"/>
        <v>3.0599999999999999E-2</v>
      </c>
      <c r="K2856" s="30">
        <f t="shared" si="1298"/>
        <v>5252.5418925000004</v>
      </c>
      <c r="L2856" s="29">
        <f t="shared" si="1299"/>
        <v>1.8925000003946479E-3</v>
      </c>
      <c r="M2856" s="10">
        <f t="shared" si="1300"/>
        <v>2059820.35</v>
      </c>
      <c r="N2856" s="5">
        <f>VLOOKUP(CONCATENATE(A2856,"-6"),'Restated Depr'!$B$6:$G$7674,6,0)</f>
        <v>4.3000000000000003E-2</v>
      </c>
      <c r="O2856" s="29">
        <f t="shared" si="1301"/>
        <v>7381.022920833334</v>
      </c>
      <c r="P2856" s="29">
        <f t="shared" si="1302"/>
        <v>2128.4810283333336</v>
      </c>
      <c r="Q2856" t="s">
        <v>7819</v>
      </c>
    </row>
    <row r="2857" spans="1:18" hidden="1">
      <c r="A2857" t="s">
        <v>217</v>
      </c>
      <c r="B2857" t="s">
        <v>3218</v>
      </c>
      <c r="C2857" s="224" t="s">
        <v>7842</v>
      </c>
      <c r="D2857" s="221">
        <v>345.07</v>
      </c>
      <c r="E2857" s="324">
        <v>43069</v>
      </c>
      <c r="F2857" s="1">
        <v>2059820.35</v>
      </c>
      <c r="G2857" s="18">
        <v>3.0599999999999999E-2</v>
      </c>
      <c r="H2857" s="298">
        <v>5252.54</v>
      </c>
      <c r="I2857" s="10">
        <v>2059820.35</v>
      </c>
      <c r="J2857" s="11">
        <f t="shared" si="1297"/>
        <v>3.0599999999999999E-2</v>
      </c>
      <c r="K2857" s="30">
        <f t="shared" si="1298"/>
        <v>5252.5418925000004</v>
      </c>
      <c r="L2857" s="29">
        <f t="shared" si="1299"/>
        <v>1.8925000003946479E-3</v>
      </c>
      <c r="M2857" s="10">
        <f t="shared" si="1300"/>
        <v>2059820.35</v>
      </c>
      <c r="N2857" s="5">
        <f>VLOOKUP(CONCATENATE(A2857,"-6"),'Restated Depr'!$B$6:$G$7674,6,0)</f>
        <v>4.3000000000000003E-2</v>
      </c>
      <c r="O2857" s="29">
        <f t="shared" si="1301"/>
        <v>7381.022920833334</v>
      </c>
      <c r="P2857" s="29">
        <f t="shared" si="1302"/>
        <v>2128.4810283333336</v>
      </c>
      <c r="Q2857" t="s">
        <v>7819</v>
      </c>
    </row>
    <row r="2858" spans="1:18" hidden="1">
      <c r="A2858" t="s">
        <v>217</v>
      </c>
      <c r="B2858" t="s">
        <v>3219</v>
      </c>
      <c r="C2858" s="224" t="s">
        <v>7842</v>
      </c>
      <c r="D2858" s="221">
        <v>345.07</v>
      </c>
      <c r="E2858" s="324">
        <v>43100</v>
      </c>
      <c r="F2858" s="1">
        <v>2059820.35</v>
      </c>
      <c r="G2858" s="18">
        <v>3.5799999999999998E-2</v>
      </c>
      <c r="H2858" s="298">
        <v>6145.13</v>
      </c>
      <c r="I2858" s="10">
        <v>2059820.35</v>
      </c>
      <c r="J2858" s="11">
        <f t="shared" si="1297"/>
        <v>3.5799999999999998E-2</v>
      </c>
      <c r="K2858" s="30">
        <f t="shared" si="1298"/>
        <v>6145.130710833334</v>
      </c>
      <c r="L2858" s="29">
        <f t="shared" si="1299"/>
        <v>7.1083333386923186E-4</v>
      </c>
      <c r="M2858" s="10">
        <f t="shared" si="1300"/>
        <v>2059820.35</v>
      </c>
      <c r="N2858" s="5">
        <f>VLOOKUP(CONCATENATE(A2858,"-6"),'Restated Depr'!$B$6:$G$7674,6,0)</f>
        <v>4.3000000000000003E-2</v>
      </c>
      <c r="O2858" s="29">
        <f t="shared" si="1301"/>
        <v>7381.022920833334</v>
      </c>
      <c r="P2858" s="29">
        <f t="shared" si="1302"/>
        <v>1235.89221</v>
      </c>
      <c r="Q2858" t="s">
        <v>7819</v>
      </c>
    </row>
    <row r="2859" spans="1:18" hidden="1">
      <c r="A2859" t="s">
        <v>217</v>
      </c>
      <c r="B2859" t="s">
        <v>3220</v>
      </c>
      <c r="C2859" s="224" t="s">
        <v>7842</v>
      </c>
      <c r="D2859" s="221">
        <v>345.07</v>
      </c>
      <c r="E2859" s="324">
        <v>43131</v>
      </c>
      <c r="F2859" s="1">
        <v>2059820.35</v>
      </c>
      <c r="G2859" s="5">
        <v>4.3000000000000003E-2</v>
      </c>
      <c r="H2859" s="298">
        <v>7381.02</v>
      </c>
      <c r="I2859" s="10">
        <v>2059820.35</v>
      </c>
      <c r="J2859" s="11">
        <f t="shared" si="1297"/>
        <v>4.3000000000000003E-2</v>
      </c>
      <c r="K2859" s="30">
        <f t="shared" si="1298"/>
        <v>7381.022920833334</v>
      </c>
      <c r="L2859" s="29">
        <f t="shared" si="1299"/>
        <v>2.9208333335191128E-3</v>
      </c>
      <c r="M2859" s="10">
        <f t="shared" si="1300"/>
        <v>2059820.35</v>
      </c>
      <c r="N2859" s="5">
        <f>VLOOKUP(CONCATENATE(A2859,"-6"),'Restated Depr'!$B$6:$G$7674,6,0)</f>
        <v>4.3000000000000003E-2</v>
      </c>
      <c r="O2859" s="29">
        <f t="shared" si="1301"/>
        <v>7381.022920833334</v>
      </c>
      <c r="P2859" s="29">
        <f t="shared" si="1302"/>
        <v>0</v>
      </c>
      <c r="Q2859" t="s">
        <v>7819</v>
      </c>
    </row>
    <row r="2860" spans="1:18" hidden="1">
      <c r="A2860" t="s">
        <v>217</v>
      </c>
      <c r="B2860" t="s">
        <v>3221</v>
      </c>
      <c r="C2860" s="224" t="s">
        <v>7842</v>
      </c>
      <c r="D2860" s="221">
        <v>345.07</v>
      </c>
      <c r="E2860" s="324">
        <v>43159</v>
      </c>
      <c r="F2860" s="1">
        <v>2059820.35</v>
      </c>
      <c r="G2860" s="5">
        <v>4.3000000000000003E-2</v>
      </c>
      <c r="H2860" s="298">
        <v>7381.02</v>
      </c>
      <c r="I2860" s="10">
        <v>2059820.35</v>
      </c>
      <c r="J2860" s="11">
        <f t="shared" si="1297"/>
        <v>4.3000000000000003E-2</v>
      </c>
      <c r="K2860" s="30">
        <f t="shared" si="1298"/>
        <v>7381.022920833334</v>
      </c>
      <c r="L2860" s="29">
        <f t="shared" si="1299"/>
        <v>2.9208333335191128E-3</v>
      </c>
      <c r="M2860" s="10">
        <f t="shared" si="1300"/>
        <v>2059820.35</v>
      </c>
      <c r="N2860" s="5">
        <f>VLOOKUP(CONCATENATE(A2860,"-6"),'Restated Depr'!$B$6:$G$7674,6,0)</f>
        <v>4.3000000000000003E-2</v>
      </c>
      <c r="O2860" s="29">
        <f t="shared" si="1301"/>
        <v>7381.022920833334</v>
      </c>
      <c r="P2860" s="29">
        <f t="shared" si="1302"/>
        <v>0</v>
      </c>
      <c r="Q2860" t="s">
        <v>7819</v>
      </c>
    </row>
    <row r="2861" spans="1:18" hidden="1">
      <c r="A2861" t="s">
        <v>217</v>
      </c>
      <c r="B2861" t="s">
        <v>3222</v>
      </c>
      <c r="C2861" s="224" t="s">
        <v>7842</v>
      </c>
      <c r="D2861" s="221">
        <v>345.07</v>
      </c>
      <c r="E2861" s="324">
        <v>43190</v>
      </c>
      <c r="F2861" s="1">
        <v>2059820.35</v>
      </c>
      <c r="G2861" s="5">
        <v>4.3000000000000003E-2</v>
      </c>
      <c r="H2861" s="298">
        <v>7381.02</v>
      </c>
      <c r="I2861" s="10">
        <v>2059820.35</v>
      </c>
      <c r="J2861" s="11">
        <f t="shared" si="1297"/>
        <v>4.3000000000000003E-2</v>
      </c>
      <c r="K2861" s="30">
        <f t="shared" si="1298"/>
        <v>7381.022920833334</v>
      </c>
      <c r="L2861" s="29">
        <f t="shared" si="1299"/>
        <v>2.9208333335191128E-3</v>
      </c>
      <c r="M2861" s="10">
        <f t="shared" si="1300"/>
        <v>2059820.35</v>
      </c>
      <c r="N2861" s="5">
        <f>VLOOKUP(CONCATENATE(A2861,"-6"),'Restated Depr'!$B$6:$G$7674,6,0)</f>
        <v>4.3000000000000003E-2</v>
      </c>
      <c r="O2861" s="29">
        <f t="shared" si="1301"/>
        <v>7381.022920833334</v>
      </c>
      <c r="P2861" s="29">
        <f t="shared" si="1302"/>
        <v>0</v>
      </c>
      <c r="Q2861" t="s">
        <v>7819</v>
      </c>
    </row>
    <row r="2862" spans="1:18" hidden="1">
      <c r="A2862" t="s">
        <v>217</v>
      </c>
      <c r="B2862" t="s">
        <v>3223</v>
      </c>
      <c r="C2862" s="224" t="s">
        <v>7842</v>
      </c>
      <c r="D2862" s="221">
        <v>345.07</v>
      </c>
      <c r="E2862" s="324">
        <v>43220</v>
      </c>
      <c r="F2862" s="1">
        <v>2059820.35</v>
      </c>
      <c r="G2862" s="5">
        <v>4.3000000000000003E-2</v>
      </c>
      <c r="H2862" s="298">
        <v>7381.02</v>
      </c>
      <c r="I2862" s="10">
        <v>2059820.35</v>
      </c>
      <c r="J2862" s="11">
        <f t="shared" si="1297"/>
        <v>4.3000000000000003E-2</v>
      </c>
      <c r="K2862" s="30">
        <f t="shared" si="1298"/>
        <v>7381.022920833334</v>
      </c>
      <c r="L2862" s="29">
        <f t="shared" si="1299"/>
        <v>2.9208333335191128E-3</v>
      </c>
      <c r="M2862" s="10">
        <f t="shared" si="1300"/>
        <v>2059820.35</v>
      </c>
      <c r="N2862" s="5">
        <f>VLOOKUP(CONCATENATE(A2862,"-6"),'Restated Depr'!$B$6:$G$7674,6,0)</f>
        <v>4.3000000000000003E-2</v>
      </c>
      <c r="O2862" s="29">
        <f t="shared" si="1301"/>
        <v>7381.022920833334</v>
      </c>
      <c r="P2862" s="29">
        <f t="shared" si="1302"/>
        <v>0</v>
      </c>
      <c r="Q2862" t="s">
        <v>7819</v>
      </c>
    </row>
    <row r="2863" spans="1:18" hidden="1">
      <c r="A2863" t="s">
        <v>217</v>
      </c>
      <c r="B2863" t="s">
        <v>3224</v>
      </c>
      <c r="C2863" s="224" t="s">
        <v>7842</v>
      </c>
      <c r="D2863" s="221">
        <v>345.07</v>
      </c>
      <c r="E2863" s="324">
        <v>43251</v>
      </c>
      <c r="F2863" s="1">
        <v>2059820.35</v>
      </c>
      <c r="G2863" s="5">
        <v>4.3000000000000003E-2</v>
      </c>
      <c r="H2863" s="298">
        <v>7381.02</v>
      </c>
      <c r="I2863" s="10">
        <v>2059820.35</v>
      </c>
      <c r="J2863" s="11">
        <f t="shared" si="1297"/>
        <v>4.3000000000000003E-2</v>
      </c>
      <c r="K2863" s="30">
        <f t="shared" si="1298"/>
        <v>7381.022920833334</v>
      </c>
      <c r="L2863" s="29">
        <f t="shared" si="1299"/>
        <v>2.9208333335191128E-3</v>
      </c>
      <c r="M2863" s="10">
        <f t="shared" si="1300"/>
        <v>2059820.35</v>
      </c>
      <c r="N2863" s="5">
        <f>VLOOKUP(CONCATENATE(A2863,"-6"),'Restated Depr'!$B$6:$G$7674,6,0)</f>
        <v>4.3000000000000003E-2</v>
      </c>
      <c r="O2863" s="29">
        <f t="shared" si="1301"/>
        <v>7381.022920833334</v>
      </c>
      <c r="P2863" s="29">
        <f t="shared" si="1302"/>
        <v>0</v>
      </c>
      <c r="Q2863" t="s">
        <v>7819</v>
      </c>
    </row>
    <row r="2864" spans="1:18" hidden="1">
      <c r="A2864" t="s">
        <v>217</v>
      </c>
      <c r="B2864" t="s">
        <v>3225</v>
      </c>
      <c r="C2864" s="224" t="s">
        <v>7842</v>
      </c>
      <c r="D2864" s="221">
        <v>345.07</v>
      </c>
      <c r="E2864" s="324">
        <v>43281</v>
      </c>
      <c r="F2864" s="1">
        <v>2059820.35</v>
      </c>
      <c r="G2864" s="5">
        <v>4.3000000000000003E-2</v>
      </c>
      <c r="H2864" s="298">
        <v>7381.02</v>
      </c>
      <c r="I2864" s="10">
        <v>2059820.35</v>
      </c>
      <c r="J2864" s="11">
        <f t="shared" si="1297"/>
        <v>4.3000000000000003E-2</v>
      </c>
      <c r="K2864" s="30">
        <f t="shared" si="1298"/>
        <v>7381.022920833334</v>
      </c>
      <c r="L2864" s="29">
        <f t="shared" si="1299"/>
        <v>2.9208333335191128E-3</v>
      </c>
      <c r="M2864" s="10">
        <f t="shared" si="1300"/>
        <v>2059820.35</v>
      </c>
      <c r="N2864" s="5">
        <f>VLOOKUP(CONCATENATE(A2864,"-6"),'Restated Depr'!$B$6:$G$7674,6,0)</f>
        <v>4.3000000000000003E-2</v>
      </c>
      <c r="O2864" s="29">
        <f t="shared" si="1301"/>
        <v>7381.022920833334</v>
      </c>
      <c r="P2864" s="29">
        <f t="shared" si="1302"/>
        <v>0</v>
      </c>
      <c r="Q2864" t="s">
        <v>7819</v>
      </c>
      <c r="R2864" s="5"/>
    </row>
    <row r="2865" spans="1:18" ht="15.75" hidden="1" thickBot="1">
      <c r="A2865" t="s">
        <v>217</v>
      </c>
      <c r="C2865" s="224" t="s">
        <v>642</v>
      </c>
      <c r="D2865" s="22"/>
      <c r="E2865" s="323" t="s">
        <v>606</v>
      </c>
      <c r="F2865" s="1"/>
      <c r="G2865" s="5"/>
      <c r="H2865" s="310">
        <f>SUM(H2853:H2864)</f>
        <v>76693.950000000026</v>
      </c>
      <c r="I2865" s="10"/>
      <c r="J2865" s="10"/>
      <c r="K2865" s="32">
        <f>SUM(K2853:K2864)</f>
        <v>76693.977698333343</v>
      </c>
      <c r="L2865" s="28">
        <f>SUM(L2853:L2864)</f>
        <v>2.7698333336957148E-2</v>
      </c>
      <c r="M2865" s="10"/>
      <c r="N2865" s="5"/>
      <c r="O2865" s="28">
        <f>SUM(O2853:O2864)</f>
        <v>88572.275050000011</v>
      </c>
      <c r="P2865" s="28">
        <f>SUM(P2853:P2864)</f>
        <v>11878.297351666668</v>
      </c>
    </row>
    <row r="2866" spans="1:18" hidden="1">
      <c r="A2866" t="s">
        <v>218</v>
      </c>
      <c r="B2866" t="s">
        <v>3226</v>
      </c>
      <c r="C2866" s="224" t="s">
        <v>7842</v>
      </c>
      <c r="D2866" s="221">
        <v>345.08</v>
      </c>
      <c r="E2866" s="324">
        <v>42947</v>
      </c>
      <c r="F2866" s="9">
        <v>5128087.57</v>
      </c>
      <c r="G2866" s="18">
        <v>2.3061999999999999E-2</v>
      </c>
      <c r="H2866" s="299">
        <v>9855.33</v>
      </c>
      <c r="I2866" s="15">
        <v>5128087.57</v>
      </c>
      <c r="J2866" s="11">
        <f t="shared" ref="J2866:J2877" si="1303">G2866</f>
        <v>2.3061999999999999E-2</v>
      </c>
      <c r="K2866" s="31">
        <f t="shared" ref="K2866:K2877" si="1304">I2866*J2866/12</f>
        <v>9855.329628278334</v>
      </c>
      <c r="L2866" s="289">
        <f t="shared" ref="L2866:L2877" si="1305">K2866-H2866</f>
        <v>-3.7172166594245937E-4</v>
      </c>
      <c r="M2866" s="15">
        <f t="shared" ref="M2866:M2877" si="1306">I2866</f>
        <v>5128087.57</v>
      </c>
      <c r="N2866" s="5">
        <f>VLOOKUP(CONCATENATE(A2866,"-6"),'Restated Depr'!$B$6:$G$7674,6,0)</f>
        <v>4.3000000000000003E-2</v>
      </c>
      <c r="O2866" s="289">
        <f t="shared" ref="O2866:O2877" si="1307">M2866*N2866/12</f>
        <v>18375.647125833337</v>
      </c>
      <c r="P2866" s="289">
        <f t="shared" ref="P2866:P2877" si="1308">O2866-K2866</f>
        <v>8520.3174975550028</v>
      </c>
      <c r="Q2866" t="s">
        <v>7819</v>
      </c>
    </row>
    <row r="2867" spans="1:18" hidden="1">
      <c r="A2867" t="s">
        <v>218</v>
      </c>
      <c r="B2867" t="s">
        <v>3227</v>
      </c>
      <c r="C2867" s="224" t="s">
        <v>7842</v>
      </c>
      <c r="D2867" s="221">
        <v>345.08</v>
      </c>
      <c r="E2867" s="324">
        <v>42978</v>
      </c>
      <c r="F2867" s="1">
        <v>5128087.57</v>
      </c>
      <c r="G2867" s="18">
        <v>2.3061999999999999E-2</v>
      </c>
      <c r="H2867" s="298">
        <v>9855.33</v>
      </c>
      <c r="I2867" s="10">
        <v>5128087.57</v>
      </c>
      <c r="J2867" s="11">
        <f t="shared" si="1303"/>
        <v>2.3061999999999999E-2</v>
      </c>
      <c r="K2867" s="30">
        <f t="shared" si="1304"/>
        <v>9855.329628278334</v>
      </c>
      <c r="L2867" s="29">
        <f t="shared" si="1305"/>
        <v>-3.7172166594245937E-4</v>
      </c>
      <c r="M2867" s="10">
        <f t="shared" si="1306"/>
        <v>5128087.57</v>
      </c>
      <c r="N2867" s="5">
        <f>VLOOKUP(CONCATENATE(A2867,"-6"),'Restated Depr'!$B$6:$G$7674,6,0)</f>
        <v>4.3000000000000003E-2</v>
      </c>
      <c r="O2867" s="29">
        <f t="shared" si="1307"/>
        <v>18375.647125833337</v>
      </c>
      <c r="P2867" s="29">
        <f t="shared" si="1308"/>
        <v>8520.3174975550028</v>
      </c>
      <c r="Q2867" t="s">
        <v>7819</v>
      </c>
    </row>
    <row r="2868" spans="1:18" hidden="1">
      <c r="A2868" t="s">
        <v>218</v>
      </c>
      <c r="B2868" t="s">
        <v>3228</v>
      </c>
      <c r="C2868" s="224" t="s">
        <v>7842</v>
      </c>
      <c r="D2868" s="221">
        <v>345.08</v>
      </c>
      <c r="E2868" s="324">
        <v>43008</v>
      </c>
      <c r="F2868" s="1">
        <v>5128087.57</v>
      </c>
      <c r="G2868" s="18">
        <v>2.3061999999999999E-2</v>
      </c>
      <c r="H2868" s="298">
        <v>9855.33</v>
      </c>
      <c r="I2868" s="10">
        <v>5128087.57</v>
      </c>
      <c r="J2868" s="11">
        <f t="shared" si="1303"/>
        <v>2.3061999999999999E-2</v>
      </c>
      <c r="K2868" s="30">
        <f t="shared" si="1304"/>
        <v>9855.329628278334</v>
      </c>
      <c r="L2868" s="29">
        <f t="shared" si="1305"/>
        <v>-3.7172166594245937E-4</v>
      </c>
      <c r="M2868" s="10">
        <f t="shared" si="1306"/>
        <v>5128087.57</v>
      </c>
      <c r="N2868" s="5">
        <f>VLOOKUP(CONCATENATE(A2868,"-6"),'Restated Depr'!$B$6:$G$7674,6,0)</f>
        <v>4.3000000000000003E-2</v>
      </c>
      <c r="O2868" s="29">
        <f t="shared" si="1307"/>
        <v>18375.647125833337</v>
      </c>
      <c r="P2868" s="29">
        <f t="shared" si="1308"/>
        <v>8520.3174975550028</v>
      </c>
      <c r="Q2868" t="s">
        <v>7819</v>
      </c>
    </row>
    <row r="2869" spans="1:18" hidden="1">
      <c r="A2869" t="s">
        <v>218</v>
      </c>
      <c r="B2869" t="s">
        <v>3229</v>
      </c>
      <c r="C2869" s="224" t="s">
        <v>7842</v>
      </c>
      <c r="D2869" s="221">
        <v>345.08</v>
      </c>
      <c r="E2869" s="324">
        <v>43039</v>
      </c>
      <c r="F2869" s="1">
        <v>5128087.57</v>
      </c>
      <c r="G2869" s="18">
        <v>2.3061999999999999E-2</v>
      </c>
      <c r="H2869" s="298">
        <v>9855.33</v>
      </c>
      <c r="I2869" s="10">
        <v>5128087.57</v>
      </c>
      <c r="J2869" s="11">
        <f t="shared" si="1303"/>
        <v>2.3061999999999999E-2</v>
      </c>
      <c r="K2869" s="30">
        <f t="shared" si="1304"/>
        <v>9855.329628278334</v>
      </c>
      <c r="L2869" s="29">
        <f t="shared" si="1305"/>
        <v>-3.7172166594245937E-4</v>
      </c>
      <c r="M2869" s="10">
        <f t="shared" si="1306"/>
        <v>5128087.57</v>
      </c>
      <c r="N2869" s="5">
        <f>VLOOKUP(CONCATENATE(A2869,"-6"),'Restated Depr'!$B$6:$G$7674,6,0)</f>
        <v>4.3000000000000003E-2</v>
      </c>
      <c r="O2869" s="29">
        <f t="shared" si="1307"/>
        <v>18375.647125833337</v>
      </c>
      <c r="P2869" s="29">
        <f t="shared" si="1308"/>
        <v>8520.3174975550028</v>
      </c>
      <c r="Q2869" t="s">
        <v>7819</v>
      </c>
    </row>
    <row r="2870" spans="1:18" hidden="1">
      <c r="A2870" t="s">
        <v>218</v>
      </c>
      <c r="B2870" t="s">
        <v>3230</v>
      </c>
      <c r="C2870" s="224" t="s">
        <v>7842</v>
      </c>
      <c r="D2870" s="221">
        <v>345.08</v>
      </c>
      <c r="E2870" s="324">
        <v>43069</v>
      </c>
      <c r="F2870" s="1">
        <v>5128087.57</v>
      </c>
      <c r="G2870" s="18">
        <v>2.3061999999999999E-2</v>
      </c>
      <c r="H2870" s="298">
        <v>9855.33</v>
      </c>
      <c r="I2870" s="10">
        <v>5128087.57</v>
      </c>
      <c r="J2870" s="11">
        <f t="shared" si="1303"/>
        <v>2.3061999999999999E-2</v>
      </c>
      <c r="K2870" s="30">
        <f t="shared" si="1304"/>
        <v>9855.329628278334</v>
      </c>
      <c r="L2870" s="29">
        <f t="shared" si="1305"/>
        <v>-3.7172166594245937E-4</v>
      </c>
      <c r="M2870" s="10">
        <f t="shared" si="1306"/>
        <v>5128087.57</v>
      </c>
      <c r="N2870" s="5">
        <f>VLOOKUP(CONCATENATE(A2870,"-6"),'Restated Depr'!$B$6:$G$7674,6,0)</f>
        <v>4.3000000000000003E-2</v>
      </c>
      <c r="O2870" s="29">
        <f t="shared" si="1307"/>
        <v>18375.647125833337</v>
      </c>
      <c r="P2870" s="29">
        <f t="shared" si="1308"/>
        <v>8520.3174975550028</v>
      </c>
      <c r="Q2870" t="s">
        <v>7819</v>
      </c>
    </row>
    <row r="2871" spans="1:18" hidden="1">
      <c r="A2871" t="s">
        <v>218</v>
      </c>
      <c r="B2871" t="s">
        <v>3231</v>
      </c>
      <c r="C2871" s="224" t="s">
        <v>7842</v>
      </c>
      <c r="D2871" s="221">
        <v>345.08</v>
      </c>
      <c r="E2871" s="324">
        <v>43100</v>
      </c>
      <c r="F2871" s="1">
        <v>5128087.57</v>
      </c>
      <c r="G2871" s="18">
        <v>3.15E-2</v>
      </c>
      <c r="H2871" s="298">
        <v>13461.230000000001</v>
      </c>
      <c r="I2871" s="10">
        <v>5128087.57</v>
      </c>
      <c r="J2871" s="11">
        <f t="shared" si="1303"/>
        <v>3.15E-2</v>
      </c>
      <c r="K2871" s="30">
        <f t="shared" si="1304"/>
        <v>13461.22987125</v>
      </c>
      <c r="L2871" s="29">
        <f t="shared" si="1305"/>
        <v>-1.2875000174972229E-4</v>
      </c>
      <c r="M2871" s="10">
        <f t="shared" si="1306"/>
        <v>5128087.57</v>
      </c>
      <c r="N2871" s="5">
        <f>VLOOKUP(CONCATENATE(A2871,"-6"),'Restated Depr'!$B$6:$G$7674,6,0)</f>
        <v>4.3000000000000003E-2</v>
      </c>
      <c r="O2871" s="29">
        <f t="shared" si="1307"/>
        <v>18375.647125833337</v>
      </c>
      <c r="P2871" s="29">
        <f t="shared" si="1308"/>
        <v>4914.4172545833371</v>
      </c>
      <c r="Q2871" t="s">
        <v>7819</v>
      </c>
    </row>
    <row r="2872" spans="1:18" hidden="1">
      <c r="A2872" t="s">
        <v>218</v>
      </c>
      <c r="B2872" t="s">
        <v>3232</v>
      </c>
      <c r="C2872" s="224" t="s">
        <v>7842</v>
      </c>
      <c r="D2872" s="221">
        <v>345.08</v>
      </c>
      <c r="E2872" s="324">
        <v>43131</v>
      </c>
      <c r="F2872" s="1">
        <v>5128087.57</v>
      </c>
      <c r="G2872" s="5">
        <v>4.3000000000000003E-2</v>
      </c>
      <c r="H2872" s="298">
        <v>18375.650000000001</v>
      </c>
      <c r="I2872" s="10">
        <v>5128087.57</v>
      </c>
      <c r="J2872" s="11">
        <f t="shared" si="1303"/>
        <v>4.3000000000000003E-2</v>
      </c>
      <c r="K2872" s="30">
        <f t="shared" si="1304"/>
        <v>18375.647125833337</v>
      </c>
      <c r="L2872" s="29">
        <f t="shared" si="1305"/>
        <v>-2.8741666646965314E-3</v>
      </c>
      <c r="M2872" s="10">
        <f t="shared" si="1306"/>
        <v>5128087.57</v>
      </c>
      <c r="N2872" s="5">
        <f>VLOOKUP(CONCATENATE(A2872,"-6"),'Restated Depr'!$B$6:$G$7674,6,0)</f>
        <v>4.3000000000000003E-2</v>
      </c>
      <c r="O2872" s="29">
        <f t="shared" si="1307"/>
        <v>18375.647125833337</v>
      </c>
      <c r="P2872" s="29">
        <f t="shared" si="1308"/>
        <v>0</v>
      </c>
      <c r="Q2872" t="s">
        <v>7819</v>
      </c>
    </row>
    <row r="2873" spans="1:18" hidden="1">
      <c r="A2873" t="s">
        <v>218</v>
      </c>
      <c r="B2873" t="s">
        <v>3233</v>
      </c>
      <c r="C2873" s="224" t="s">
        <v>7842</v>
      </c>
      <c r="D2873" s="221">
        <v>345.08</v>
      </c>
      <c r="E2873" s="324">
        <v>43159</v>
      </c>
      <c r="F2873" s="1">
        <v>5128087.57</v>
      </c>
      <c r="G2873" s="5">
        <v>4.3000000000000003E-2</v>
      </c>
      <c r="H2873" s="298">
        <v>18375.650000000001</v>
      </c>
      <c r="I2873" s="10">
        <v>5128087.57</v>
      </c>
      <c r="J2873" s="11">
        <f t="shared" si="1303"/>
        <v>4.3000000000000003E-2</v>
      </c>
      <c r="K2873" s="30">
        <f t="shared" si="1304"/>
        <v>18375.647125833337</v>
      </c>
      <c r="L2873" s="29">
        <f t="shared" si="1305"/>
        <v>-2.8741666646965314E-3</v>
      </c>
      <c r="M2873" s="10">
        <f t="shared" si="1306"/>
        <v>5128087.57</v>
      </c>
      <c r="N2873" s="5">
        <f>VLOOKUP(CONCATENATE(A2873,"-6"),'Restated Depr'!$B$6:$G$7674,6,0)</f>
        <v>4.3000000000000003E-2</v>
      </c>
      <c r="O2873" s="29">
        <f t="shared" si="1307"/>
        <v>18375.647125833337</v>
      </c>
      <c r="P2873" s="29">
        <f t="shared" si="1308"/>
        <v>0</v>
      </c>
      <c r="Q2873" t="s">
        <v>7819</v>
      </c>
    </row>
    <row r="2874" spans="1:18" hidden="1">
      <c r="A2874" t="s">
        <v>218</v>
      </c>
      <c r="B2874" t="s">
        <v>3234</v>
      </c>
      <c r="C2874" s="224" t="s">
        <v>7842</v>
      </c>
      <c r="D2874" s="221">
        <v>345.08</v>
      </c>
      <c r="E2874" s="324">
        <v>43190</v>
      </c>
      <c r="F2874" s="1">
        <v>5128087.57</v>
      </c>
      <c r="G2874" s="5">
        <v>4.3000000000000003E-2</v>
      </c>
      <c r="H2874" s="298">
        <v>18375.650000000001</v>
      </c>
      <c r="I2874" s="10">
        <v>5128087.57</v>
      </c>
      <c r="J2874" s="11">
        <f t="shared" si="1303"/>
        <v>4.3000000000000003E-2</v>
      </c>
      <c r="K2874" s="30">
        <f t="shared" si="1304"/>
        <v>18375.647125833337</v>
      </c>
      <c r="L2874" s="29">
        <f t="shared" si="1305"/>
        <v>-2.8741666646965314E-3</v>
      </c>
      <c r="M2874" s="10">
        <f t="shared" si="1306"/>
        <v>5128087.57</v>
      </c>
      <c r="N2874" s="5">
        <f>VLOOKUP(CONCATENATE(A2874,"-6"),'Restated Depr'!$B$6:$G$7674,6,0)</f>
        <v>4.3000000000000003E-2</v>
      </c>
      <c r="O2874" s="29">
        <f t="shared" si="1307"/>
        <v>18375.647125833337</v>
      </c>
      <c r="P2874" s="29">
        <f t="shared" si="1308"/>
        <v>0</v>
      </c>
      <c r="Q2874" t="s">
        <v>7819</v>
      </c>
    </row>
    <row r="2875" spans="1:18" hidden="1">
      <c r="A2875" t="s">
        <v>218</v>
      </c>
      <c r="B2875" t="s">
        <v>3235</v>
      </c>
      <c r="C2875" s="224" t="s">
        <v>7842</v>
      </c>
      <c r="D2875" s="221">
        <v>345.08</v>
      </c>
      <c r="E2875" s="324">
        <v>43220</v>
      </c>
      <c r="F2875" s="1">
        <v>5128087.57</v>
      </c>
      <c r="G2875" s="5">
        <v>4.3000000000000003E-2</v>
      </c>
      <c r="H2875" s="298">
        <v>18375.650000000001</v>
      </c>
      <c r="I2875" s="10">
        <v>5128087.57</v>
      </c>
      <c r="J2875" s="11">
        <f t="shared" si="1303"/>
        <v>4.3000000000000003E-2</v>
      </c>
      <c r="K2875" s="30">
        <f t="shared" si="1304"/>
        <v>18375.647125833337</v>
      </c>
      <c r="L2875" s="29">
        <f t="shared" si="1305"/>
        <v>-2.8741666646965314E-3</v>
      </c>
      <c r="M2875" s="10">
        <f t="shared" si="1306"/>
        <v>5128087.57</v>
      </c>
      <c r="N2875" s="5">
        <f>VLOOKUP(CONCATENATE(A2875,"-6"),'Restated Depr'!$B$6:$G$7674,6,0)</f>
        <v>4.3000000000000003E-2</v>
      </c>
      <c r="O2875" s="29">
        <f t="shared" si="1307"/>
        <v>18375.647125833337</v>
      </c>
      <c r="P2875" s="29">
        <f t="shared" si="1308"/>
        <v>0</v>
      </c>
      <c r="Q2875" t="s">
        <v>7819</v>
      </c>
    </row>
    <row r="2876" spans="1:18" hidden="1">
      <c r="A2876" t="s">
        <v>218</v>
      </c>
      <c r="B2876" t="s">
        <v>3236</v>
      </c>
      <c r="C2876" s="224" t="s">
        <v>7842</v>
      </c>
      <c r="D2876" s="221">
        <v>345.08</v>
      </c>
      <c r="E2876" s="324">
        <v>43251</v>
      </c>
      <c r="F2876" s="1">
        <v>5128087.57</v>
      </c>
      <c r="G2876" s="5">
        <v>4.3000000000000003E-2</v>
      </c>
      <c r="H2876" s="298">
        <v>18375.650000000001</v>
      </c>
      <c r="I2876" s="10">
        <v>5128087.57</v>
      </c>
      <c r="J2876" s="11">
        <f t="shared" si="1303"/>
        <v>4.3000000000000003E-2</v>
      </c>
      <c r="K2876" s="30">
        <f t="shared" si="1304"/>
        <v>18375.647125833337</v>
      </c>
      <c r="L2876" s="29">
        <f t="shared" si="1305"/>
        <v>-2.8741666646965314E-3</v>
      </c>
      <c r="M2876" s="10">
        <f t="shared" si="1306"/>
        <v>5128087.57</v>
      </c>
      <c r="N2876" s="5">
        <f>VLOOKUP(CONCATENATE(A2876,"-6"),'Restated Depr'!$B$6:$G$7674,6,0)</f>
        <v>4.3000000000000003E-2</v>
      </c>
      <c r="O2876" s="29">
        <f t="shared" si="1307"/>
        <v>18375.647125833337</v>
      </c>
      <c r="P2876" s="29">
        <f t="shared" si="1308"/>
        <v>0</v>
      </c>
      <c r="Q2876" t="s">
        <v>7819</v>
      </c>
    </row>
    <row r="2877" spans="1:18" hidden="1">
      <c r="A2877" t="s">
        <v>218</v>
      </c>
      <c r="B2877" t="s">
        <v>3237</v>
      </c>
      <c r="C2877" s="224" t="s">
        <v>7842</v>
      </c>
      <c r="D2877" s="221">
        <v>345.08</v>
      </c>
      <c r="E2877" s="324">
        <v>43281</v>
      </c>
      <c r="F2877" s="1">
        <v>5128087.57</v>
      </c>
      <c r="G2877" s="5">
        <v>4.3000000000000003E-2</v>
      </c>
      <c r="H2877" s="298">
        <v>18375.650000000001</v>
      </c>
      <c r="I2877" s="10">
        <v>5128087.57</v>
      </c>
      <c r="J2877" s="11">
        <f t="shared" si="1303"/>
        <v>4.3000000000000003E-2</v>
      </c>
      <c r="K2877" s="30">
        <f t="shared" si="1304"/>
        <v>18375.647125833337</v>
      </c>
      <c r="L2877" s="29">
        <f t="shared" si="1305"/>
        <v>-2.8741666646965314E-3</v>
      </c>
      <c r="M2877" s="10">
        <f t="shared" si="1306"/>
        <v>5128087.57</v>
      </c>
      <c r="N2877" s="5">
        <f>VLOOKUP(CONCATENATE(A2877,"-6"),'Restated Depr'!$B$6:$G$7674,6,0)</f>
        <v>4.3000000000000003E-2</v>
      </c>
      <c r="O2877" s="29">
        <f t="shared" si="1307"/>
        <v>18375.647125833337</v>
      </c>
      <c r="P2877" s="29">
        <f t="shared" si="1308"/>
        <v>0</v>
      </c>
      <c r="Q2877" t="s">
        <v>7819</v>
      </c>
      <c r="R2877" s="5"/>
    </row>
    <row r="2878" spans="1:18" ht="15.75" hidden="1" thickBot="1">
      <c r="A2878" t="s">
        <v>218</v>
      </c>
      <c r="C2878" s="224" t="s">
        <v>642</v>
      </c>
      <c r="D2878" s="22"/>
      <c r="E2878" s="323" t="s">
        <v>606</v>
      </c>
      <c r="F2878" s="1"/>
      <c r="G2878" s="5"/>
      <c r="H2878" s="310">
        <f>SUM(H2866:H2877)</f>
        <v>172991.77999999997</v>
      </c>
      <c r="I2878" s="10"/>
      <c r="J2878" s="10"/>
      <c r="K2878" s="32">
        <f>SUM(K2866:K2877)</f>
        <v>172991.76076764171</v>
      </c>
      <c r="L2878" s="28">
        <f>SUM(L2866:L2877)</f>
        <v>-1.9232358319641207E-2</v>
      </c>
      <c r="M2878" s="10"/>
      <c r="N2878" s="5"/>
      <c r="O2878" s="28">
        <f>SUM(O2866:O2877)</f>
        <v>220507.76551000008</v>
      </c>
      <c r="P2878" s="28">
        <f>SUM(P2866:P2877)</f>
        <v>47516.004742358353</v>
      </c>
    </row>
    <row r="2879" spans="1:18" hidden="1">
      <c r="A2879" t="s">
        <v>219</v>
      </c>
      <c r="B2879" t="s">
        <v>3238</v>
      </c>
      <c r="C2879" s="224" t="s">
        <v>7842</v>
      </c>
      <c r="D2879" s="221">
        <v>315.02999999999997</v>
      </c>
      <c r="E2879" s="324">
        <v>42947</v>
      </c>
      <c r="F2879" s="9">
        <v>9468135</v>
      </c>
      <c r="G2879" s="18">
        <v>1.55E-2</v>
      </c>
      <c r="H2879" s="299">
        <v>12229.67</v>
      </c>
      <c r="I2879" s="15">
        <v>9468135</v>
      </c>
      <c r="J2879" s="11">
        <f t="shared" ref="J2879:J2890" si="1309">G2879</f>
        <v>1.55E-2</v>
      </c>
      <c r="K2879" s="31">
        <f t="shared" ref="K2879:K2890" si="1310">I2879*J2879/12</f>
        <v>12229.674375000001</v>
      </c>
      <c r="L2879" s="289">
        <f t="shared" ref="L2879:L2890" si="1311">K2879-H2879</f>
        <v>4.3750000004365575E-3</v>
      </c>
      <c r="M2879" s="15">
        <f t="shared" ref="M2879:M2890" si="1312">I2879</f>
        <v>9468135</v>
      </c>
      <c r="N2879" s="5">
        <f>VLOOKUP(CONCATENATE(A2879,"-6"),'Restated Depr'!$B$6:$G$7674,6,0)</f>
        <v>1.0800000000000001E-2</v>
      </c>
      <c r="O2879" s="289">
        <f t="shared" ref="O2879:O2890" si="1313">M2879*N2879/12</f>
        <v>8521.3215</v>
      </c>
      <c r="P2879" s="289">
        <f t="shared" ref="P2879:P2890" si="1314">O2879-K2879</f>
        <v>-3708.3528750000005</v>
      </c>
      <c r="Q2879" t="s">
        <v>7819</v>
      </c>
    </row>
    <row r="2880" spans="1:18" hidden="1">
      <c r="A2880" t="s">
        <v>219</v>
      </c>
      <c r="B2880" t="s">
        <v>3239</v>
      </c>
      <c r="C2880" s="224" t="s">
        <v>7842</v>
      </c>
      <c r="D2880" s="221">
        <v>315.02999999999997</v>
      </c>
      <c r="E2880" s="324">
        <v>42978</v>
      </c>
      <c r="F2880" s="1">
        <v>9468135</v>
      </c>
      <c r="G2880" s="18">
        <v>1.55E-2</v>
      </c>
      <c r="H2880" s="298">
        <v>12229.67</v>
      </c>
      <c r="I2880" s="10">
        <v>9468135</v>
      </c>
      <c r="J2880" s="11">
        <f t="shared" si="1309"/>
        <v>1.55E-2</v>
      </c>
      <c r="K2880" s="30">
        <f t="shared" si="1310"/>
        <v>12229.674375000001</v>
      </c>
      <c r="L2880" s="29">
        <f t="shared" si="1311"/>
        <v>4.3750000004365575E-3</v>
      </c>
      <c r="M2880" s="10">
        <f t="shared" si="1312"/>
        <v>9468135</v>
      </c>
      <c r="N2880" s="5">
        <f>VLOOKUP(CONCATENATE(A2880,"-6"),'Restated Depr'!$B$6:$G$7674,6,0)</f>
        <v>1.0800000000000001E-2</v>
      </c>
      <c r="O2880" s="29">
        <f t="shared" si="1313"/>
        <v>8521.3215</v>
      </c>
      <c r="P2880" s="29">
        <f t="shared" si="1314"/>
        <v>-3708.3528750000005</v>
      </c>
      <c r="Q2880" t="s">
        <v>7819</v>
      </c>
    </row>
    <row r="2881" spans="1:18" hidden="1">
      <c r="A2881" t="s">
        <v>219</v>
      </c>
      <c r="B2881" t="s">
        <v>3240</v>
      </c>
      <c r="C2881" s="224" t="s">
        <v>7842</v>
      </c>
      <c r="D2881" s="221">
        <v>315.02999999999997</v>
      </c>
      <c r="E2881" s="324">
        <v>43008</v>
      </c>
      <c r="F2881" s="1">
        <v>9468135</v>
      </c>
      <c r="G2881" s="18">
        <v>1.55E-2</v>
      </c>
      <c r="H2881" s="298">
        <v>12229.67</v>
      </c>
      <c r="I2881" s="10">
        <v>9468135</v>
      </c>
      <c r="J2881" s="11">
        <f t="shared" si="1309"/>
        <v>1.55E-2</v>
      </c>
      <c r="K2881" s="30">
        <f t="shared" si="1310"/>
        <v>12229.674375000001</v>
      </c>
      <c r="L2881" s="29">
        <f t="shared" si="1311"/>
        <v>4.3750000004365575E-3</v>
      </c>
      <c r="M2881" s="10">
        <f t="shared" si="1312"/>
        <v>9468135</v>
      </c>
      <c r="N2881" s="5">
        <f>VLOOKUP(CONCATENATE(A2881,"-6"),'Restated Depr'!$B$6:$G$7674,6,0)</f>
        <v>1.0800000000000001E-2</v>
      </c>
      <c r="O2881" s="29">
        <f t="shared" si="1313"/>
        <v>8521.3215</v>
      </c>
      <c r="P2881" s="29">
        <f t="shared" si="1314"/>
        <v>-3708.3528750000005</v>
      </c>
      <c r="Q2881" t="s">
        <v>7819</v>
      </c>
    </row>
    <row r="2882" spans="1:18" hidden="1">
      <c r="A2882" t="s">
        <v>219</v>
      </c>
      <c r="B2882" t="s">
        <v>3241</v>
      </c>
      <c r="C2882" s="224" t="s">
        <v>7842</v>
      </c>
      <c r="D2882" s="221">
        <v>315.02999999999997</v>
      </c>
      <c r="E2882" s="324">
        <v>43039</v>
      </c>
      <c r="F2882" s="1">
        <v>9468135</v>
      </c>
      <c r="G2882" s="18">
        <v>1.55E-2</v>
      </c>
      <c r="H2882" s="298">
        <v>12229.67</v>
      </c>
      <c r="I2882" s="10">
        <v>9468135</v>
      </c>
      <c r="J2882" s="11">
        <f t="shared" si="1309"/>
        <v>1.55E-2</v>
      </c>
      <c r="K2882" s="30">
        <f t="shared" si="1310"/>
        <v>12229.674375000001</v>
      </c>
      <c r="L2882" s="29">
        <f t="shared" si="1311"/>
        <v>4.3750000004365575E-3</v>
      </c>
      <c r="M2882" s="10">
        <f t="shared" si="1312"/>
        <v>9468135</v>
      </c>
      <c r="N2882" s="5">
        <f>VLOOKUP(CONCATENATE(A2882,"-6"),'Restated Depr'!$B$6:$G$7674,6,0)</f>
        <v>1.0800000000000001E-2</v>
      </c>
      <c r="O2882" s="29">
        <f t="shared" si="1313"/>
        <v>8521.3215</v>
      </c>
      <c r="P2882" s="29">
        <f t="shared" si="1314"/>
        <v>-3708.3528750000005</v>
      </c>
      <c r="Q2882" t="s">
        <v>7819</v>
      </c>
    </row>
    <row r="2883" spans="1:18" hidden="1">
      <c r="A2883" t="s">
        <v>219</v>
      </c>
      <c r="B2883" t="s">
        <v>3242</v>
      </c>
      <c r="C2883" s="224" t="s">
        <v>7842</v>
      </c>
      <c r="D2883" s="221">
        <v>315.02999999999997</v>
      </c>
      <c r="E2883" s="324">
        <v>43069</v>
      </c>
      <c r="F2883" s="1">
        <v>9468135</v>
      </c>
      <c r="G2883" s="18">
        <v>1.55E-2</v>
      </c>
      <c r="H2883" s="298">
        <v>12229.67</v>
      </c>
      <c r="I2883" s="10">
        <v>9468135</v>
      </c>
      <c r="J2883" s="11">
        <f t="shared" si="1309"/>
        <v>1.55E-2</v>
      </c>
      <c r="K2883" s="30">
        <f t="shared" si="1310"/>
        <v>12229.674375000001</v>
      </c>
      <c r="L2883" s="29">
        <f t="shared" si="1311"/>
        <v>4.3750000004365575E-3</v>
      </c>
      <c r="M2883" s="10">
        <f t="shared" si="1312"/>
        <v>9468135</v>
      </c>
      <c r="N2883" s="5">
        <f>VLOOKUP(CONCATENATE(A2883,"-6"),'Restated Depr'!$B$6:$G$7674,6,0)</f>
        <v>1.0800000000000001E-2</v>
      </c>
      <c r="O2883" s="29">
        <f t="shared" si="1313"/>
        <v>8521.3215</v>
      </c>
      <c r="P2883" s="29">
        <f t="shared" si="1314"/>
        <v>-3708.3528750000005</v>
      </c>
      <c r="Q2883" t="s">
        <v>7819</v>
      </c>
    </row>
    <row r="2884" spans="1:18" hidden="1">
      <c r="A2884" t="s">
        <v>219</v>
      </c>
      <c r="B2884" t="s">
        <v>3243</v>
      </c>
      <c r="C2884" s="224" t="s">
        <v>7842</v>
      </c>
      <c r="D2884" s="221">
        <v>315.02999999999997</v>
      </c>
      <c r="E2884" s="324">
        <v>43100</v>
      </c>
      <c r="F2884" s="1">
        <v>9468135</v>
      </c>
      <c r="G2884" s="18">
        <v>1.35E-2</v>
      </c>
      <c r="H2884" s="298">
        <v>10651.65</v>
      </c>
      <c r="I2884" s="10">
        <v>9468135</v>
      </c>
      <c r="J2884" s="11">
        <f t="shared" si="1309"/>
        <v>1.35E-2</v>
      </c>
      <c r="K2884" s="30">
        <f t="shared" si="1310"/>
        <v>10651.651875</v>
      </c>
      <c r="L2884" s="29">
        <f t="shared" si="1311"/>
        <v>1.8749999999272404E-3</v>
      </c>
      <c r="M2884" s="10">
        <f t="shared" si="1312"/>
        <v>9468135</v>
      </c>
      <c r="N2884" s="5">
        <f>VLOOKUP(CONCATENATE(A2884,"-6"),'Restated Depr'!$B$6:$G$7674,6,0)</f>
        <v>1.0800000000000001E-2</v>
      </c>
      <c r="O2884" s="29">
        <f t="shared" si="1313"/>
        <v>8521.3215</v>
      </c>
      <c r="P2884" s="29">
        <f t="shared" si="1314"/>
        <v>-2130.3303749999995</v>
      </c>
      <c r="Q2884" t="s">
        <v>7819</v>
      </c>
    </row>
    <row r="2885" spans="1:18" hidden="1">
      <c r="A2885" t="s">
        <v>219</v>
      </c>
      <c r="B2885" t="s">
        <v>3244</v>
      </c>
      <c r="C2885" s="224" t="s">
        <v>7842</v>
      </c>
      <c r="D2885" s="221">
        <v>315.02999999999997</v>
      </c>
      <c r="E2885" s="324">
        <v>43131</v>
      </c>
      <c r="F2885" s="1">
        <v>9468135</v>
      </c>
      <c r="G2885" s="5">
        <v>1.0800000000000001E-2</v>
      </c>
      <c r="H2885" s="298">
        <v>8521.33</v>
      </c>
      <c r="I2885" s="10">
        <v>9468135</v>
      </c>
      <c r="J2885" s="11">
        <f t="shared" si="1309"/>
        <v>1.0800000000000001E-2</v>
      </c>
      <c r="K2885" s="30">
        <f t="shared" si="1310"/>
        <v>8521.3215</v>
      </c>
      <c r="L2885" s="29">
        <f t="shared" si="1311"/>
        <v>-8.4999999999126885E-3</v>
      </c>
      <c r="M2885" s="10">
        <f t="shared" si="1312"/>
        <v>9468135</v>
      </c>
      <c r="N2885" s="5">
        <f>VLOOKUP(CONCATENATE(A2885,"-6"),'Restated Depr'!$B$6:$G$7674,6,0)</f>
        <v>1.0800000000000001E-2</v>
      </c>
      <c r="O2885" s="29">
        <f t="shared" si="1313"/>
        <v>8521.3215</v>
      </c>
      <c r="P2885" s="29">
        <f t="shared" si="1314"/>
        <v>0</v>
      </c>
      <c r="Q2885" t="s">
        <v>7819</v>
      </c>
    </row>
    <row r="2886" spans="1:18" hidden="1">
      <c r="A2886" t="s">
        <v>219</v>
      </c>
      <c r="B2886" t="s">
        <v>3245</v>
      </c>
      <c r="C2886" s="224" t="s">
        <v>7842</v>
      </c>
      <c r="D2886" s="221">
        <v>315.02999999999997</v>
      </c>
      <c r="E2886" s="324">
        <v>43159</v>
      </c>
      <c r="F2886" s="1">
        <v>9468135</v>
      </c>
      <c r="G2886" s="5">
        <v>1.0800000000000001E-2</v>
      </c>
      <c r="H2886" s="298">
        <v>8521.33</v>
      </c>
      <c r="I2886" s="10">
        <v>9468135</v>
      </c>
      <c r="J2886" s="11">
        <f t="shared" si="1309"/>
        <v>1.0800000000000001E-2</v>
      </c>
      <c r="K2886" s="30">
        <f t="shared" si="1310"/>
        <v>8521.3215</v>
      </c>
      <c r="L2886" s="29">
        <f t="shared" si="1311"/>
        <v>-8.4999999999126885E-3</v>
      </c>
      <c r="M2886" s="10">
        <f t="shared" si="1312"/>
        <v>9468135</v>
      </c>
      <c r="N2886" s="5">
        <f>VLOOKUP(CONCATENATE(A2886,"-6"),'Restated Depr'!$B$6:$G$7674,6,0)</f>
        <v>1.0800000000000001E-2</v>
      </c>
      <c r="O2886" s="29">
        <f t="shared" si="1313"/>
        <v>8521.3215</v>
      </c>
      <c r="P2886" s="29">
        <f t="shared" si="1314"/>
        <v>0</v>
      </c>
      <c r="Q2886" t="s">
        <v>7819</v>
      </c>
    </row>
    <row r="2887" spans="1:18" hidden="1">
      <c r="A2887" t="s">
        <v>219</v>
      </c>
      <c r="B2887" t="s">
        <v>3246</v>
      </c>
      <c r="C2887" s="224" t="s">
        <v>7842</v>
      </c>
      <c r="D2887" s="221">
        <v>315.02999999999997</v>
      </c>
      <c r="E2887" s="324">
        <v>43190</v>
      </c>
      <c r="F2887" s="1">
        <v>9468135</v>
      </c>
      <c r="G2887" s="5">
        <v>1.0800000000000001E-2</v>
      </c>
      <c r="H2887" s="298">
        <v>8521.33</v>
      </c>
      <c r="I2887" s="10">
        <v>9468135</v>
      </c>
      <c r="J2887" s="11">
        <f t="shared" si="1309"/>
        <v>1.0800000000000001E-2</v>
      </c>
      <c r="K2887" s="30">
        <f t="shared" si="1310"/>
        <v>8521.3215</v>
      </c>
      <c r="L2887" s="29">
        <f t="shared" si="1311"/>
        <v>-8.4999999999126885E-3</v>
      </c>
      <c r="M2887" s="10">
        <f t="shared" si="1312"/>
        <v>9468135</v>
      </c>
      <c r="N2887" s="5">
        <f>VLOOKUP(CONCATENATE(A2887,"-6"),'Restated Depr'!$B$6:$G$7674,6,0)</f>
        <v>1.0800000000000001E-2</v>
      </c>
      <c r="O2887" s="29">
        <f t="shared" si="1313"/>
        <v>8521.3215</v>
      </c>
      <c r="P2887" s="29">
        <f t="shared" si="1314"/>
        <v>0</v>
      </c>
      <c r="Q2887" t="s">
        <v>7819</v>
      </c>
    </row>
    <row r="2888" spans="1:18" hidden="1">
      <c r="A2888" t="s">
        <v>219</v>
      </c>
      <c r="B2888" t="s">
        <v>3247</v>
      </c>
      <c r="C2888" s="224" t="s">
        <v>7842</v>
      </c>
      <c r="D2888" s="221">
        <v>315.02999999999997</v>
      </c>
      <c r="E2888" s="324">
        <v>43220</v>
      </c>
      <c r="F2888" s="1">
        <v>9468135</v>
      </c>
      <c r="G2888" s="5">
        <v>1.0800000000000001E-2</v>
      </c>
      <c r="H2888" s="298">
        <v>8521.33</v>
      </c>
      <c r="I2888" s="10">
        <v>9468135</v>
      </c>
      <c r="J2888" s="11">
        <f t="shared" si="1309"/>
        <v>1.0800000000000001E-2</v>
      </c>
      <c r="K2888" s="30">
        <f t="shared" si="1310"/>
        <v>8521.3215</v>
      </c>
      <c r="L2888" s="29">
        <f t="shared" si="1311"/>
        <v>-8.4999999999126885E-3</v>
      </c>
      <c r="M2888" s="10">
        <f t="shared" si="1312"/>
        <v>9468135</v>
      </c>
      <c r="N2888" s="5">
        <f>VLOOKUP(CONCATENATE(A2888,"-6"),'Restated Depr'!$B$6:$G$7674,6,0)</f>
        <v>1.0800000000000001E-2</v>
      </c>
      <c r="O2888" s="29">
        <f t="shared" si="1313"/>
        <v>8521.3215</v>
      </c>
      <c r="P2888" s="29">
        <f t="shared" si="1314"/>
        <v>0</v>
      </c>
      <c r="Q2888" t="s">
        <v>7819</v>
      </c>
    </row>
    <row r="2889" spans="1:18" hidden="1">
      <c r="A2889" t="s">
        <v>219</v>
      </c>
      <c r="B2889" t="s">
        <v>3248</v>
      </c>
      <c r="C2889" s="224" t="s">
        <v>7842</v>
      </c>
      <c r="D2889" s="221">
        <v>315.02999999999997</v>
      </c>
      <c r="E2889" s="324">
        <v>43251</v>
      </c>
      <c r="F2889" s="1">
        <v>9468135</v>
      </c>
      <c r="G2889" s="5">
        <v>1.0800000000000001E-2</v>
      </c>
      <c r="H2889" s="298">
        <v>8521.33</v>
      </c>
      <c r="I2889" s="10">
        <v>9468135</v>
      </c>
      <c r="J2889" s="11">
        <f t="shared" si="1309"/>
        <v>1.0800000000000001E-2</v>
      </c>
      <c r="K2889" s="30">
        <f t="shared" si="1310"/>
        <v>8521.3215</v>
      </c>
      <c r="L2889" s="29">
        <f t="shared" si="1311"/>
        <v>-8.4999999999126885E-3</v>
      </c>
      <c r="M2889" s="10">
        <f t="shared" si="1312"/>
        <v>9468135</v>
      </c>
      <c r="N2889" s="5">
        <f>VLOOKUP(CONCATENATE(A2889,"-6"),'Restated Depr'!$B$6:$G$7674,6,0)</f>
        <v>1.0800000000000001E-2</v>
      </c>
      <c r="O2889" s="29">
        <f t="shared" si="1313"/>
        <v>8521.3215</v>
      </c>
      <c r="P2889" s="29">
        <f t="shared" si="1314"/>
        <v>0</v>
      </c>
      <c r="Q2889" t="s">
        <v>7819</v>
      </c>
    </row>
    <row r="2890" spans="1:18" hidden="1">
      <c r="A2890" t="s">
        <v>219</v>
      </c>
      <c r="B2890" t="s">
        <v>3249</v>
      </c>
      <c r="C2890" s="224" t="s">
        <v>7842</v>
      </c>
      <c r="D2890" s="221">
        <v>315.02999999999997</v>
      </c>
      <c r="E2890" s="324">
        <v>43281</v>
      </c>
      <c r="F2890" s="1">
        <v>9468135</v>
      </c>
      <c r="G2890" s="5">
        <v>1.0800000000000001E-2</v>
      </c>
      <c r="H2890" s="298">
        <v>8521.33</v>
      </c>
      <c r="I2890" s="10">
        <v>9468135</v>
      </c>
      <c r="J2890" s="11">
        <f t="shared" si="1309"/>
        <v>1.0800000000000001E-2</v>
      </c>
      <c r="K2890" s="30">
        <f t="shared" si="1310"/>
        <v>8521.3215</v>
      </c>
      <c r="L2890" s="29">
        <f t="shared" si="1311"/>
        <v>-8.4999999999126885E-3</v>
      </c>
      <c r="M2890" s="10">
        <f t="shared" si="1312"/>
        <v>9468135</v>
      </c>
      <c r="N2890" s="5">
        <f>VLOOKUP(CONCATENATE(A2890,"-6"),'Restated Depr'!$B$6:$G$7674,6,0)</f>
        <v>1.0800000000000001E-2</v>
      </c>
      <c r="O2890" s="29">
        <f t="shared" si="1313"/>
        <v>8521.3215</v>
      </c>
      <c r="P2890" s="29">
        <f t="shared" si="1314"/>
        <v>0</v>
      </c>
      <c r="Q2890" t="s">
        <v>7819</v>
      </c>
      <c r="R2890" s="5"/>
    </row>
    <row r="2891" spans="1:18" ht="15.75" hidden="1" thickBot="1">
      <c r="A2891" t="s">
        <v>219</v>
      </c>
      <c r="C2891" s="224" t="s">
        <v>642</v>
      </c>
      <c r="D2891" s="22"/>
      <c r="E2891" s="323" t="s">
        <v>606</v>
      </c>
      <c r="F2891" s="1"/>
      <c r="G2891" s="5"/>
      <c r="H2891" s="310">
        <f>SUM(H2879:H2890)</f>
        <v>122927.98000000001</v>
      </c>
      <c r="I2891" s="10"/>
      <c r="J2891" s="10"/>
      <c r="K2891" s="32">
        <f>SUM(K2879:K2890)</f>
        <v>122927.95275000004</v>
      </c>
      <c r="L2891" s="28">
        <f>SUM(L2879:L2890)</f>
        <v>-2.7249999997366103E-2</v>
      </c>
      <c r="M2891" s="10"/>
      <c r="N2891" s="5"/>
      <c r="O2891" s="28">
        <f>SUM(O2879:O2890)</f>
        <v>102255.85800000002</v>
      </c>
      <c r="P2891" s="28">
        <f>SUM(P2879:P2890)</f>
        <v>-20672.094750000004</v>
      </c>
    </row>
    <row r="2892" spans="1:18" hidden="1">
      <c r="A2892" t="s">
        <v>220</v>
      </c>
      <c r="B2892" t="s">
        <v>3250</v>
      </c>
      <c r="C2892" s="224" t="s">
        <v>7842</v>
      </c>
      <c r="D2892" s="221">
        <v>345.04</v>
      </c>
      <c r="E2892" s="324">
        <v>42947</v>
      </c>
      <c r="F2892" s="9">
        <v>2823972</v>
      </c>
      <c r="G2892" s="18">
        <v>2.7987100000000001E-2</v>
      </c>
      <c r="H2892" s="299">
        <v>6586.23</v>
      </c>
      <c r="I2892" s="15">
        <v>2823972</v>
      </c>
      <c r="J2892" s="11">
        <f t="shared" ref="J2892:J2903" si="1315">G2892</f>
        <v>2.7987100000000001E-2</v>
      </c>
      <c r="K2892" s="31">
        <f t="shared" ref="K2892:K2903" si="1316">I2892*J2892/12</f>
        <v>6586.2322300999995</v>
      </c>
      <c r="L2892" s="289">
        <f t="shared" ref="L2892:L2903" si="1317">K2892-H2892</f>
        <v>2.2300999999060878E-3</v>
      </c>
      <c r="M2892" s="15">
        <f t="shared" ref="M2892:M2903" si="1318">I2892</f>
        <v>2823972</v>
      </c>
      <c r="N2892" s="5">
        <f>VLOOKUP(CONCATENATE(A2892,"-6"),'Restated Depr'!$B$6:$G$7674,6,0)</f>
        <v>2.8299999999999999E-2</v>
      </c>
      <c r="O2892" s="289">
        <f t="shared" ref="O2892:O2903" si="1319">M2892*N2892/12</f>
        <v>6659.867299999999</v>
      </c>
      <c r="P2892" s="289">
        <f t="shared" ref="P2892:P2903" si="1320">O2892-K2892</f>
        <v>73.635069899999507</v>
      </c>
      <c r="Q2892" t="s">
        <v>7819</v>
      </c>
    </row>
    <row r="2893" spans="1:18" hidden="1">
      <c r="A2893" t="s">
        <v>220</v>
      </c>
      <c r="B2893" t="s">
        <v>3251</v>
      </c>
      <c r="C2893" s="224" t="s">
        <v>7842</v>
      </c>
      <c r="D2893" s="221">
        <v>345.04</v>
      </c>
      <c r="E2893" s="324">
        <v>42978</v>
      </c>
      <c r="F2893" s="1">
        <v>2823972</v>
      </c>
      <c r="G2893" s="18">
        <v>2.7987100000000001E-2</v>
      </c>
      <c r="H2893" s="298">
        <v>6586.23</v>
      </c>
      <c r="I2893" s="10">
        <v>2823972</v>
      </c>
      <c r="J2893" s="11">
        <f t="shared" si="1315"/>
        <v>2.7987100000000001E-2</v>
      </c>
      <c r="K2893" s="30">
        <f t="shared" si="1316"/>
        <v>6586.2322300999995</v>
      </c>
      <c r="L2893" s="29">
        <f t="shared" si="1317"/>
        <v>2.2300999999060878E-3</v>
      </c>
      <c r="M2893" s="10">
        <f t="shared" si="1318"/>
        <v>2823972</v>
      </c>
      <c r="N2893" s="5">
        <f>VLOOKUP(CONCATENATE(A2893,"-6"),'Restated Depr'!$B$6:$G$7674,6,0)</f>
        <v>2.8299999999999999E-2</v>
      </c>
      <c r="O2893" s="29">
        <f t="shared" si="1319"/>
        <v>6659.867299999999</v>
      </c>
      <c r="P2893" s="29">
        <f t="shared" si="1320"/>
        <v>73.635069899999507</v>
      </c>
      <c r="Q2893" t="s">
        <v>7819</v>
      </c>
    </row>
    <row r="2894" spans="1:18" hidden="1">
      <c r="A2894" t="s">
        <v>220</v>
      </c>
      <c r="B2894" t="s">
        <v>3252</v>
      </c>
      <c r="C2894" s="224" t="s">
        <v>7842</v>
      </c>
      <c r="D2894" s="221">
        <v>345.04</v>
      </c>
      <c r="E2894" s="324">
        <v>43008</v>
      </c>
      <c r="F2894" s="1">
        <v>2823972</v>
      </c>
      <c r="G2894" s="18">
        <v>2.7987100000000001E-2</v>
      </c>
      <c r="H2894" s="298">
        <v>6586.23</v>
      </c>
      <c r="I2894" s="10">
        <v>2823972</v>
      </c>
      <c r="J2894" s="11">
        <f t="shared" si="1315"/>
        <v>2.7987100000000001E-2</v>
      </c>
      <c r="K2894" s="30">
        <f t="shared" si="1316"/>
        <v>6586.2322300999995</v>
      </c>
      <c r="L2894" s="29">
        <f t="shared" si="1317"/>
        <v>2.2300999999060878E-3</v>
      </c>
      <c r="M2894" s="10">
        <f t="shared" si="1318"/>
        <v>2823972</v>
      </c>
      <c r="N2894" s="5">
        <f>VLOOKUP(CONCATENATE(A2894,"-6"),'Restated Depr'!$B$6:$G$7674,6,0)</f>
        <v>2.8299999999999999E-2</v>
      </c>
      <c r="O2894" s="29">
        <f t="shared" si="1319"/>
        <v>6659.867299999999</v>
      </c>
      <c r="P2894" s="29">
        <f t="shared" si="1320"/>
        <v>73.635069899999507</v>
      </c>
      <c r="Q2894" t="s">
        <v>7819</v>
      </c>
    </row>
    <row r="2895" spans="1:18" hidden="1">
      <c r="A2895" t="s">
        <v>220</v>
      </c>
      <c r="B2895" t="s">
        <v>3253</v>
      </c>
      <c r="C2895" s="224" t="s">
        <v>7842</v>
      </c>
      <c r="D2895" s="221">
        <v>345.04</v>
      </c>
      <c r="E2895" s="324">
        <v>43039</v>
      </c>
      <c r="F2895" s="1">
        <v>2823972</v>
      </c>
      <c r="G2895" s="18">
        <v>2.7987100000000001E-2</v>
      </c>
      <c r="H2895" s="298">
        <v>6586.23</v>
      </c>
      <c r="I2895" s="10">
        <v>2823972</v>
      </c>
      <c r="J2895" s="11">
        <f t="shared" si="1315"/>
        <v>2.7987100000000001E-2</v>
      </c>
      <c r="K2895" s="30">
        <f t="shared" si="1316"/>
        <v>6586.2322300999995</v>
      </c>
      <c r="L2895" s="29">
        <f t="shared" si="1317"/>
        <v>2.2300999999060878E-3</v>
      </c>
      <c r="M2895" s="10">
        <f t="shared" si="1318"/>
        <v>2823972</v>
      </c>
      <c r="N2895" s="5">
        <f>VLOOKUP(CONCATENATE(A2895,"-6"),'Restated Depr'!$B$6:$G$7674,6,0)</f>
        <v>2.8299999999999999E-2</v>
      </c>
      <c r="O2895" s="29">
        <f t="shared" si="1319"/>
        <v>6659.867299999999</v>
      </c>
      <c r="P2895" s="29">
        <f t="shared" si="1320"/>
        <v>73.635069899999507</v>
      </c>
      <c r="Q2895" t="s">
        <v>7819</v>
      </c>
    </row>
    <row r="2896" spans="1:18" hidden="1">
      <c r="A2896" t="s">
        <v>220</v>
      </c>
      <c r="B2896" t="s">
        <v>3254</v>
      </c>
      <c r="C2896" s="224" t="s">
        <v>7842</v>
      </c>
      <c r="D2896" s="221">
        <v>345.04</v>
      </c>
      <c r="E2896" s="324">
        <v>43069</v>
      </c>
      <c r="F2896" s="1">
        <v>2823972</v>
      </c>
      <c r="G2896" s="18">
        <v>2.7987100000000001E-2</v>
      </c>
      <c r="H2896" s="298">
        <v>6586.23</v>
      </c>
      <c r="I2896" s="10">
        <v>2823972</v>
      </c>
      <c r="J2896" s="11">
        <f t="shared" si="1315"/>
        <v>2.7987100000000001E-2</v>
      </c>
      <c r="K2896" s="30">
        <f t="shared" si="1316"/>
        <v>6586.2322300999995</v>
      </c>
      <c r="L2896" s="29">
        <f t="shared" si="1317"/>
        <v>2.2300999999060878E-3</v>
      </c>
      <c r="M2896" s="10">
        <f t="shared" si="1318"/>
        <v>2823972</v>
      </c>
      <c r="N2896" s="5">
        <f>VLOOKUP(CONCATENATE(A2896,"-6"),'Restated Depr'!$B$6:$G$7674,6,0)</f>
        <v>2.8299999999999999E-2</v>
      </c>
      <c r="O2896" s="29">
        <f t="shared" si="1319"/>
        <v>6659.867299999999</v>
      </c>
      <c r="P2896" s="29">
        <f t="shared" si="1320"/>
        <v>73.635069899999507</v>
      </c>
      <c r="Q2896" t="s">
        <v>7819</v>
      </c>
    </row>
    <row r="2897" spans="1:18" hidden="1">
      <c r="A2897" t="s">
        <v>220</v>
      </c>
      <c r="B2897" t="s">
        <v>3255</v>
      </c>
      <c r="C2897" s="224" t="s">
        <v>7842</v>
      </c>
      <c r="D2897" s="221">
        <v>345.04</v>
      </c>
      <c r="E2897" s="324">
        <v>43100</v>
      </c>
      <c r="F2897" s="1">
        <v>2823972</v>
      </c>
      <c r="G2897" s="18">
        <v>2.8199999999999999E-2</v>
      </c>
      <c r="H2897" s="298">
        <v>6636.34</v>
      </c>
      <c r="I2897" s="10">
        <v>2823972</v>
      </c>
      <c r="J2897" s="11">
        <f t="shared" si="1315"/>
        <v>2.8199999999999999E-2</v>
      </c>
      <c r="K2897" s="30">
        <f t="shared" si="1316"/>
        <v>6636.3342000000002</v>
      </c>
      <c r="L2897" s="29">
        <f t="shared" si="1317"/>
        <v>-5.7999999999083229E-3</v>
      </c>
      <c r="M2897" s="10">
        <f t="shared" si="1318"/>
        <v>2823972</v>
      </c>
      <c r="N2897" s="5">
        <f>VLOOKUP(CONCATENATE(A2897,"-6"),'Restated Depr'!$B$6:$G$7674,6,0)</f>
        <v>2.8299999999999999E-2</v>
      </c>
      <c r="O2897" s="29">
        <f t="shared" si="1319"/>
        <v>6659.867299999999</v>
      </c>
      <c r="P2897" s="29">
        <f t="shared" si="1320"/>
        <v>23.53309999999874</v>
      </c>
      <c r="Q2897" t="s">
        <v>7819</v>
      </c>
    </row>
    <row r="2898" spans="1:18" hidden="1">
      <c r="A2898" t="s">
        <v>220</v>
      </c>
      <c r="B2898" t="s">
        <v>3256</v>
      </c>
      <c r="C2898" s="224" t="s">
        <v>7842</v>
      </c>
      <c r="D2898" s="221">
        <v>345.04</v>
      </c>
      <c r="E2898" s="324">
        <v>43131</v>
      </c>
      <c r="F2898" s="1">
        <v>2823972</v>
      </c>
      <c r="G2898" s="5">
        <v>2.8299999999999999E-2</v>
      </c>
      <c r="H2898" s="298">
        <v>6659.87</v>
      </c>
      <c r="I2898" s="10">
        <v>2823972</v>
      </c>
      <c r="J2898" s="11">
        <f t="shared" si="1315"/>
        <v>2.8299999999999999E-2</v>
      </c>
      <c r="K2898" s="30">
        <f t="shared" si="1316"/>
        <v>6659.867299999999</v>
      </c>
      <c r="L2898" s="29">
        <f t="shared" si="1317"/>
        <v>-2.7000000009138603E-3</v>
      </c>
      <c r="M2898" s="10">
        <f t="shared" si="1318"/>
        <v>2823972</v>
      </c>
      <c r="N2898" s="5">
        <f>VLOOKUP(CONCATENATE(A2898,"-6"),'Restated Depr'!$B$6:$G$7674,6,0)</f>
        <v>2.8299999999999999E-2</v>
      </c>
      <c r="O2898" s="29">
        <f t="shared" si="1319"/>
        <v>6659.867299999999</v>
      </c>
      <c r="P2898" s="29">
        <f t="shared" si="1320"/>
        <v>0</v>
      </c>
      <c r="Q2898" t="s">
        <v>7819</v>
      </c>
    </row>
    <row r="2899" spans="1:18" hidden="1">
      <c r="A2899" t="s">
        <v>220</v>
      </c>
      <c r="B2899" t="s">
        <v>3257</v>
      </c>
      <c r="C2899" s="224" t="s">
        <v>7842</v>
      </c>
      <c r="D2899" s="221">
        <v>345.04</v>
      </c>
      <c r="E2899" s="324">
        <v>43159</v>
      </c>
      <c r="F2899" s="1">
        <v>2823972</v>
      </c>
      <c r="G2899" s="5">
        <v>2.8299999999999999E-2</v>
      </c>
      <c r="H2899" s="298">
        <v>6659.87</v>
      </c>
      <c r="I2899" s="10">
        <v>2823972</v>
      </c>
      <c r="J2899" s="11">
        <f t="shared" si="1315"/>
        <v>2.8299999999999999E-2</v>
      </c>
      <c r="K2899" s="30">
        <f t="shared" si="1316"/>
        <v>6659.867299999999</v>
      </c>
      <c r="L2899" s="29">
        <f t="shared" si="1317"/>
        <v>-2.7000000009138603E-3</v>
      </c>
      <c r="M2899" s="10">
        <f t="shared" si="1318"/>
        <v>2823972</v>
      </c>
      <c r="N2899" s="5">
        <f>VLOOKUP(CONCATENATE(A2899,"-6"),'Restated Depr'!$B$6:$G$7674,6,0)</f>
        <v>2.8299999999999999E-2</v>
      </c>
      <c r="O2899" s="29">
        <f t="shared" si="1319"/>
        <v>6659.867299999999</v>
      </c>
      <c r="P2899" s="29">
        <f t="shared" si="1320"/>
        <v>0</v>
      </c>
      <c r="Q2899" t="s">
        <v>7819</v>
      </c>
    </row>
    <row r="2900" spans="1:18" hidden="1">
      <c r="A2900" t="s">
        <v>220</v>
      </c>
      <c r="B2900" t="s">
        <v>3258</v>
      </c>
      <c r="C2900" s="224" t="s">
        <v>7842</v>
      </c>
      <c r="D2900" s="221">
        <v>345.04</v>
      </c>
      <c r="E2900" s="324">
        <v>43190</v>
      </c>
      <c r="F2900" s="1">
        <v>2823972</v>
      </c>
      <c r="G2900" s="5">
        <v>2.8299999999999999E-2</v>
      </c>
      <c r="H2900" s="298">
        <v>6659.87</v>
      </c>
      <c r="I2900" s="10">
        <v>2823972</v>
      </c>
      <c r="J2900" s="11">
        <f t="shared" si="1315"/>
        <v>2.8299999999999999E-2</v>
      </c>
      <c r="K2900" s="30">
        <f t="shared" si="1316"/>
        <v>6659.867299999999</v>
      </c>
      <c r="L2900" s="29">
        <f t="shared" si="1317"/>
        <v>-2.7000000009138603E-3</v>
      </c>
      <c r="M2900" s="10">
        <f t="shared" si="1318"/>
        <v>2823972</v>
      </c>
      <c r="N2900" s="5">
        <f>VLOOKUP(CONCATENATE(A2900,"-6"),'Restated Depr'!$B$6:$G$7674,6,0)</f>
        <v>2.8299999999999999E-2</v>
      </c>
      <c r="O2900" s="29">
        <f t="shared" si="1319"/>
        <v>6659.867299999999</v>
      </c>
      <c r="P2900" s="29">
        <f t="shared" si="1320"/>
        <v>0</v>
      </c>
      <c r="Q2900" t="s">
        <v>7819</v>
      </c>
    </row>
    <row r="2901" spans="1:18" hidden="1">
      <c r="A2901" t="s">
        <v>220</v>
      </c>
      <c r="B2901" t="s">
        <v>3259</v>
      </c>
      <c r="C2901" s="224" t="s">
        <v>7842</v>
      </c>
      <c r="D2901" s="221">
        <v>345.04</v>
      </c>
      <c r="E2901" s="324">
        <v>43220</v>
      </c>
      <c r="F2901" s="1">
        <v>2823972</v>
      </c>
      <c r="G2901" s="5">
        <v>2.8299999999999999E-2</v>
      </c>
      <c r="H2901" s="298">
        <v>6659.87</v>
      </c>
      <c r="I2901" s="10">
        <v>2823972</v>
      </c>
      <c r="J2901" s="11">
        <f t="shared" si="1315"/>
        <v>2.8299999999999999E-2</v>
      </c>
      <c r="K2901" s="30">
        <f t="shared" si="1316"/>
        <v>6659.867299999999</v>
      </c>
      <c r="L2901" s="29">
        <f t="shared" si="1317"/>
        <v>-2.7000000009138603E-3</v>
      </c>
      <c r="M2901" s="10">
        <f t="shared" si="1318"/>
        <v>2823972</v>
      </c>
      <c r="N2901" s="5">
        <f>VLOOKUP(CONCATENATE(A2901,"-6"),'Restated Depr'!$B$6:$G$7674,6,0)</f>
        <v>2.8299999999999999E-2</v>
      </c>
      <c r="O2901" s="29">
        <f t="shared" si="1319"/>
        <v>6659.867299999999</v>
      </c>
      <c r="P2901" s="29">
        <f t="shared" si="1320"/>
        <v>0</v>
      </c>
      <c r="Q2901" t="s">
        <v>7819</v>
      </c>
    </row>
    <row r="2902" spans="1:18" hidden="1">
      <c r="A2902" t="s">
        <v>220</v>
      </c>
      <c r="B2902" t="s">
        <v>3260</v>
      </c>
      <c r="C2902" s="224" t="s">
        <v>7842</v>
      </c>
      <c r="D2902" s="221">
        <v>345.04</v>
      </c>
      <c r="E2902" s="324">
        <v>43251</v>
      </c>
      <c r="F2902" s="1">
        <v>2823972</v>
      </c>
      <c r="G2902" s="5">
        <v>2.8299999999999999E-2</v>
      </c>
      <c r="H2902" s="298">
        <v>6659.87</v>
      </c>
      <c r="I2902" s="10">
        <v>2823972</v>
      </c>
      <c r="J2902" s="11">
        <f t="shared" si="1315"/>
        <v>2.8299999999999999E-2</v>
      </c>
      <c r="K2902" s="30">
        <f t="shared" si="1316"/>
        <v>6659.867299999999</v>
      </c>
      <c r="L2902" s="29">
        <f t="shared" si="1317"/>
        <v>-2.7000000009138603E-3</v>
      </c>
      <c r="M2902" s="10">
        <f t="shared" si="1318"/>
        <v>2823972</v>
      </c>
      <c r="N2902" s="5">
        <f>VLOOKUP(CONCATENATE(A2902,"-6"),'Restated Depr'!$B$6:$G$7674,6,0)</f>
        <v>2.8299999999999999E-2</v>
      </c>
      <c r="O2902" s="29">
        <f t="shared" si="1319"/>
        <v>6659.867299999999</v>
      </c>
      <c r="P2902" s="29">
        <f t="shared" si="1320"/>
        <v>0</v>
      </c>
      <c r="Q2902" t="s">
        <v>7819</v>
      </c>
    </row>
    <row r="2903" spans="1:18" hidden="1">
      <c r="A2903" t="s">
        <v>220</v>
      </c>
      <c r="B2903" t="s">
        <v>3261</v>
      </c>
      <c r="C2903" s="224" t="s">
        <v>7842</v>
      </c>
      <c r="D2903" s="221">
        <v>345.04</v>
      </c>
      <c r="E2903" s="324">
        <v>43281</v>
      </c>
      <c r="F2903" s="1">
        <v>2823972</v>
      </c>
      <c r="G2903" s="5">
        <v>2.8299999999999999E-2</v>
      </c>
      <c r="H2903" s="298">
        <v>6659.87</v>
      </c>
      <c r="I2903" s="10">
        <v>2823972</v>
      </c>
      <c r="J2903" s="11">
        <f t="shared" si="1315"/>
        <v>2.8299999999999999E-2</v>
      </c>
      <c r="K2903" s="30">
        <f t="shared" si="1316"/>
        <v>6659.867299999999</v>
      </c>
      <c r="L2903" s="29">
        <f t="shared" si="1317"/>
        <v>-2.7000000009138603E-3</v>
      </c>
      <c r="M2903" s="10">
        <f t="shared" si="1318"/>
        <v>2823972</v>
      </c>
      <c r="N2903" s="5">
        <f>VLOOKUP(CONCATENATE(A2903,"-6"),'Restated Depr'!$B$6:$G$7674,6,0)</f>
        <v>2.8299999999999999E-2</v>
      </c>
      <c r="O2903" s="29">
        <f t="shared" si="1319"/>
        <v>6659.867299999999</v>
      </c>
      <c r="P2903" s="29">
        <f t="shared" si="1320"/>
        <v>0</v>
      </c>
      <c r="Q2903" t="s">
        <v>7819</v>
      </c>
      <c r="R2903" s="5"/>
    </row>
    <row r="2904" spans="1:18" ht="15.75" hidden="1" thickBot="1">
      <c r="A2904" t="s">
        <v>220</v>
      </c>
      <c r="C2904" s="224" t="s">
        <v>642</v>
      </c>
      <c r="D2904" s="22"/>
      <c r="E2904" s="323" t="s">
        <v>606</v>
      </c>
      <c r="F2904" s="1"/>
      <c r="G2904" s="5"/>
      <c r="H2904" s="310">
        <f>SUM(H2892:H2903)</f>
        <v>79526.709999999992</v>
      </c>
      <c r="I2904" s="10"/>
      <c r="J2904" s="10"/>
      <c r="K2904" s="32">
        <f>SUM(K2892:K2903)</f>
        <v>79526.69915049999</v>
      </c>
      <c r="L2904" s="28">
        <f>SUM(L2892:L2903)</f>
        <v>-1.0849500005861046E-2</v>
      </c>
      <c r="M2904" s="10"/>
      <c r="N2904" s="5"/>
      <c r="O2904" s="28">
        <f>SUM(O2892:O2903)</f>
        <v>79918.407599999991</v>
      </c>
      <c r="P2904" s="28">
        <f>SUM(P2892:P2903)</f>
        <v>391.70844949999628</v>
      </c>
    </row>
    <row r="2905" spans="1:18" hidden="1">
      <c r="A2905" t="s">
        <v>221</v>
      </c>
      <c r="B2905" t="s">
        <v>3262</v>
      </c>
      <c r="C2905" s="224" t="s">
        <v>7842</v>
      </c>
      <c r="D2905" s="221">
        <v>345.05</v>
      </c>
      <c r="E2905" s="324">
        <v>42947</v>
      </c>
      <c r="F2905" s="9">
        <v>293483.15000000002</v>
      </c>
      <c r="G2905" s="18">
        <v>1.7399999999999999E-2</v>
      </c>
      <c r="H2905" s="299">
        <v>425.55</v>
      </c>
      <c r="I2905" s="15">
        <v>293483.15000000002</v>
      </c>
      <c r="J2905" s="11">
        <f t="shared" ref="J2905:J2916" si="1321">G2905</f>
        <v>1.7399999999999999E-2</v>
      </c>
      <c r="K2905" s="31">
        <f t="shared" ref="K2905:K2916" si="1322">I2905*J2905/12</f>
        <v>425.5505675</v>
      </c>
      <c r="L2905" s="289">
        <f t="shared" ref="L2905:L2916" si="1323">K2905-H2905</f>
        <v>5.6749999998828571E-4</v>
      </c>
      <c r="M2905" s="15">
        <f t="shared" ref="M2905:M2916" si="1324">I2905</f>
        <v>293483.15000000002</v>
      </c>
      <c r="N2905" s="5">
        <f>VLOOKUP(CONCATENATE(A2905,"-6"),'Restated Depr'!$B$6:$G$7674,6,0)</f>
        <v>1.2699999999999999E-2</v>
      </c>
      <c r="O2905" s="289">
        <f t="shared" ref="O2905:O2916" si="1325">M2905*N2905/12</f>
        <v>310.6030004166667</v>
      </c>
      <c r="P2905" s="289">
        <f t="shared" ref="P2905:P2916" si="1326">O2905-K2905</f>
        <v>-114.9475670833333</v>
      </c>
      <c r="Q2905" t="s">
        <v>7819</v>
      </c>
    </row>
    <row r="2906" spans="1:18" hidden="1">
      <c r="A2906" t="s">
        <v>221</v>
      </c>
      <c r="B2906" t="s">
        <v>3263</v>
      </c>
      <c r="C2906" s="224" t="s">
        <v>7842</v>
      </c>
      <c r="D2906" s="221">
        <v>345.05</v>
      </c>
      <c r="E2906" s="324">
        <v>42978</v>
      </c>
      <c r="F2906" s="1">
        <v>293483.15000000002</v>
      </c>
      <c r="G2906" s="18">
        <v>1.7399999999999999E-2</v>
      </c>
      <c r="H2906" s="298">
        <v>425.55</v>
      </c>
      <c r="I2906" s="10">
        <v>293483.15000000002</v>
      </c>
      <c r="J2906" s="11">
        <f t="shared" si="1321"/>
        <v>1.7399999999999999E-2</v>
      </c>
      <c r="K2906" s="30">
        <f t="shared" si="1322"/>
        <v>425.5505675</v>
      </c>
      <c r="L2906" s="29">
        <f t="shared" si="1323"/>
        <v>5.6749999998828571E-4</v>
      </c>
      <c r="M2906" s="10">
        <f t="shared" si="1324"/>
        <v>293483.15000000002</v>
      </c>
      <c r="N2906" s="5">
        <f>VLOOKUP(CONCATENATE(A2906,"-6"),'Restated Depr'!$B$6:$G$7674,6,0)</f>
        <v>1.2699999999999999E-2</v>
      </c>
      <c r="O2906" s="29">
        <f t="shared" si="1325"/>
        <v>310.6030004166667</v>
      </c>
      <c r="P2906" s="29">
        <f t="shared" si="1326"/>
        <v>-114.9475670833333</v>
      </c>
      <c r="Q2906" t="s">
        <v>7819</v>
      </c>
    </row>
    <row r="2907" spans="1:18" hidden="1">
      <c r="A2907" t="s">
        <v>221</v>
      </c>
      <c r="B2907" t="s">
        <v>3264</v>
      </c>
      <c r="C2907" s="224" t="s">
        <v>7842</v>
      </c>
      <c r="D2907" s="221">
        <v>345.05</v>
      </c>
      <c r="E2907" s="324">
        <v>43008</v>
      </c>
      <c r="F2907" s="1">
        <v>293483.15000000002</v>
      </c>
      <c r="G2907" s="18">
        <v>1.7399999999999999E-2</v>
      </c>
      <c r="H2907" s="298">
        <v>425.55</v>
      </c>
      <c r="I2907" s="10">
        <v>293483.15000000002</v>
      </c>
      <c r="J2907" s="11">
        <f t="shared" si="1321"/>
        <v>1.7399999999999999E-2</v>
      </c>
      <c r="K2907" s="30">
        <f t="shared" si="1322"/>
        <v>425.5505675</v>
      </c>
      <c r="L2907" s="29">
        <f t="shared" si="1323"/>
        <v>5.6749999998828571E-4</v>
      </c>
      <c r="M2907" s="10">
        <f t="shared" si="1324"/>
        <v>293483.15000000002</v>
      </c>
      <c r="N2907" s="5">
        <f>VLOOKUP(CONCATENATE(A2907,"-6"),'Restated Depr'!$B$6:$G$7674,6,0)</f>
        <v>1.2699999999999999E-2</v>
      </c>
      <c r="O2907" s="29">
        <f t="shared" si="1325"/>
        <v>310.6030004166667</v>
      </c>
      <c r="P2907" s="29">
        <f t="shared" si="1326"/>
        <v>-114.9475670833333</v>
      </c>
      <c r="Q2907" t="s">
        <v>7819</v>
      </c>
    </row>
    <row r="2908" spans="1:18" hidden="1">
      <c r="A2908" t="s">
        <v>221</v>
      </c>
      <c r="B2908" t="s">
        <v>3265</v>
      </c>
      <c r="C2908" s="224" t="s">
        <v>7842</v>
      </c>
      <c r="D2908" s="221">
        <v>345.05</v>
      </c>
      <c r="E2908" s="324">
        <v>43039</v>
      </c>
      <c r="F2908" s="1">
        <v>293483.15000000002</v>
      </c>
      <c r="G2908" s="18">
        <v>1.7399999999999999E-2</v>
      </c>
      <c r="H2908" s="298">
        <v>425.55</v>
      </c>
      <c r="I2908" s="10">
        <v>293483.15000000002</v>
      </c>
      <c r="J2908" s="11">
        <f t="shared" si="1321"/>
        <v>1.7399999999999999E-2</v>
      </c>
      <c r="K2908" s="30">
        <f t="shared" si="1322"/>
        <v>425.5505675</v>
      </c>
      <c r="L2908" s="29">
        <f t="shared" si="1323"/>
        <v>5.6749999998828571E-4</v>
      </c>
      <c r="M2908" s="10">
        <f t="shared" si="1324"/>
        <v>293483.15000000002</v>
      </c>
      <c r="N2908" s="5">
        <f>VLOOKUP(CONCATENATE(A2908,"-6"),'Restated Depr'!$B$6:$G$7674,6,0)</f>
        <v>1.2699999999999999E-2</v>
      </c>
      <c r="O2908" s="29">
        <f t="shared" si="1325"/>
        <v>310.6030004166667</v>
      </c>
      <c r="P2908" s="29">
        <f t="shared" si="1326"/>
        <v>-114.9475670833333</v>
      </c>
      <c r="Q2908" t="s">
        <v>7819</v>
      </c>
    </row>
    <row r="2909" spans="1:18" hidden="1">
      <c r="A2909" t="s">
        <v>221</v>
      </c>
      <c r="B2909" t="s">
        <v>3266</v>
      </c>
      <c r="C2909" s="224" t="s">
        <v>7842</v>
      </c>
      <c r="D2909" s="221">
        <v>345.05</v>
      </c>
      <c r="E2909" s="324">
        <v>43069</v>
      </c>
      <c r="F2909" s="1">
        <v>293483.15000000002</v>
      </c>
      <c r="G2909" s="18">
        <v>1.7399999999999999E-2</v>
      </c>
      <c r="H2909" s="298">
        <v>425.55</v>
      </c>
      <c r="I2909" s="10">
        <v>293483.15000000002</v>
      </c>
      <c r="J2909" s="11">
        <f t="shared" si="1321"/>
        <v>1.7399999999999999E-2</v>
      </c>
      <c r="K2909" s="30">
        <f t="shared" si="1322"/>
        <v>425.5505675</v>
      </c>
      <c r="L2909" s="29">
        <f t="shared" si="1323"/>
        <v>5.6749999998828571E-4</v>
      </c>
      <c r="M2909" s="10">
        <f t="shared" si="1324"/>
        <v>293483.15000000002</v>
      </c>
      <c r="N2909" s="5">
        <f>VLOOKUP(CONCATENATE(A2909,"-6"),'Restated Depr'!$B$6:$G$7674,6,0)</f>
        <v>1.2699999999999999E-2</v>
      </c>
      <c r="O2909" s="29">
        <f t="shared" si="1325"/>
        <v>310.6030004166667</v>
      </c>
      <c r="P2909" s="29">
        <f t="shared" si="1326"/>
        <v>-114.9475670833333</v>
      </c>
      <c r="Q2909" t="s">
        <v>7819</v>
      </c>
    </row>
    <row r="2910" spans="1:18" hidden="1">
      <c r="A2910" t="s">
        <v>221</v>
      </c>
      <c r="B2910" t="s">
        <v>3267</v>
      </c>
      <c r="C2910" s="224" t="s">
        <v>7842</v>
      </c>
      <c r="D2910" s="221">
        <v>345.05</v>
      </c>
      <c r="E2910" s="324">
        <v>43100</v>
      </c>
      <c r="F2910" s="1">
        <v>293483.15000000002</v>
      </c>
      <c r="G2910" s="18">
        <v>1.55E-2</v>
      </c>
      <c r="H2910" s="298">
        <v>379.09</v>
      </c>
      <c r="I2910" s="10">
        <v>293483.15000000002</v>
      </c>
      <c r="J2910" s="11">
        <f t="shared" si="1321"/>
        <v>1.55E-2</v>
      </c>
      <c r="K2910" s="30">
        <f t="shared" si="1322"/>
        <v>379.08240208333336</v>
      </c>
      <c r="L2910" s="29">
        <f t="shared" si="1323"/>
        <v>-7.5979166666115816E-3</v>
      </c>
      <c r="M2910" s="10">
        <f t="shared" si="1324"/>
        <v>293483.15000000002</v>
      </c>
      <c r="N2910" s="5">
        <f>VLOOKUP(CONCATENATE(A2910,"-6"),'Restated Depr'!$B$6:$G$7674,6,0)</f>
        <v>1.2699999999999999E-2</v>
      </c>
      <c r="O2910" s="29">
        <f t="shared" si="1325"/>
        <v>310.6030004166667</v>
      </c>
      <c r="P2910" s="29">
        <f t="shared" si="1326"/>
        <v>-68.479401666666661</v>
      </c>
      <c r="Q2910" t="s">
        <v>7819</v>
      </c>
    </row>
    <row r="2911" spans="1:18" hidden="1">
      <c r="A2911" t="s">
        <v>221</v>
      </c>
      <c r="B2911" t="s">
        <v>3268</v>
      </c>
      <c r="C2911" s="224" t="s">
        <v>7842</v>
      </c>
      <c r="D2911" s="221">
        <v>345.05</v>
      </c>
      <c r="E2911" s="324">
        <v>43131</v>
      </c>
      <c r="F2911" s="1">
        <v>293483.15000000002</v>
      </c>
      <c r="G2911" s="5">
        <v>1.2699999999999999E-2</v>
      </c>
      <c r="H2911" s="298">
        <v>310.60000000000002</v>
      </c>
      <c r="I2911" s="10">
        <v>293483.15000000002</v>
      </c>
      <c r="J2911" s="11">
        <f t="shared" si="1321"/>
        <v>1.2699999999999999E-2</v>
      </c>
      <c r="K2911" s="30">
        <f t="shared" si="1322"/>
        <v>310.6030004166667</v>
      </c>
      <c r="L2911" s="29">
        <f t="shared" si="1323"/>
        <v>3.0004166666799392E-3</v>
      </c>
      <c r="M2911" s="10">
        <f t="shared" si="1324"/>
        <v>293483.15000000002</v>
      </c>
      <c r="N2911" s="5">
        <f>VLOOKUP(CONCATENATE(A2911,"-6"),'Restated Depr'!$B$6:$G$7674,6,0)</f>
        <v>1.2699999999999999E-2</v>
      </c>
      <c r="O2911" s="29">
        <f t="shared" si="1325"/>
        <v>310.6030004166667</v>
      </c>
      <c r="P2911" s="29">
        <f t="shared" si="1326"/>
        <v>0</v>
      </c>
      <c r="Q2911" t="s">
        <v>7819</v>
      </c>
    </row>
    <row r="2912" spans="1:18" hidden="1">
      <c r="A2912" t="s">
        <v>221</v>
      </c>
      <c r="B2912" t="s">
        <v>3269</v>
      </c>
      <c r="C2912" s="224" t="s">
        <v>7842</v>
      </c>
      <c r="D2912" s="221">
        <v>345.05</v>
      </c>
      <c r="E2912" s="324">
        <v>43159</v>
      </c>
      <c r="F2912" s="1">
        <v>293483.15000000002</v>
      </c>
      <c r="G2912" s="5">
        <v>1.2699999999999999E-2</v>
      </c>
      <c r="H2912" s="298">
        <v>310.60000000000002</v>
      </c>
      <c r="I2912" s="10">
        <v>293483.15000000002</v>
      </c>
      <c r="J2912" s="11">
        <f t="shared" si="1321"/>
        <v>1.2699999999999999E-2</v>
      </c>
      <c r="K2912" s="30">
        <f t="shared" si="1322"/>
        <v>310.6030004166667</v>
      </c>
      <c r="L2912" s="29">
        <f t="shared" si="1323"/>
        <v>3.0004166666799392E-3</v>
      </c>
      <c r="M2912" s="10">
        <f t="shared" si="1324"/>
        <v>293483.15000000002</v>
      </c>
      <c r="N2912" s="5">
        <f>VLOOKUP(CONCATENATE(A2912,"-6"),'Restated Depr'!$B$6:$G$7674,6,0)</f>
        <v>1.2699999999999999E-2</v>
      </c>
      <c r="O2912" s="29">
        <f t="shared" si="1325"/>
        <v>310.6030004166667</v>
      </c>
      <c r="P2912" s="29">
        <f t="shared" si="1326"/>
        <v>0</v>
      </c>
      <c r="Q2912" t="s">
        <v>7819</v>
      </c>
    </row>
    <row r="2913" spans="1:18" hidden="1">
      <c r="A2913" t="s">
        <v>221</v>
      </c>
      <c r="B2913" t="s">
        <v>3270</v>
      </c>
      <c r="C2913" s="224" t="s">
        <v>7842</v>
      </c>
      <c r="D2913" s="221">
        <v>345.05</v>
      </c>
      <c r="E2913" s="324">
        <v>43190</v>
      </c>
      <c r="F2913" s="1">
        <v>293483.15000000002</v>
      </c>
      <c r="G2913" s="5">
        <v>1.2699999999999999E-2</v>
      </c>
      <c r="H2913" s="298">
        <v>310.60000000000002</v>
      </c>
      <c r="I2913" s="10">
        <v>293483.15000000002</v>
      </c>
      <c r="J2913" s="11">
        <f t="shared" si="1321"/>
        <v>1.2699999999999999E-2</v>
      </c>
      <c r="K2913" s="30">
        <f t="shared" si="1322"/>
        <v>310.6030004166667</v>
      </c>
      <c r="L2913" s="29">
        <f t="shared" si="1323"/>
        <v>3.0004166666799392E-3</v>
      </c>
      <c r="M2913" s="10">
        <f t="shared" si="1324"/>
        <v>293483.15000000002</v>
      </c>
      <c r="N2913" s="5">
        <f>VLOOKUP(CONCATENATE(A2913,"-6"),'Restated Depr'!$B$6:$G$7674,6,0)</f>
        <v>1.2699999999999999E-2</v>
      </c>
      <c r="O2913" s="29">
        <f t="shared" si="1325"/>
        <v>310.6030004166667</v>
      </c>
      <c r="P2913" s="29">
        <f t="shared" si="1326"/>
        <v>0</v>
      </c>
      <c r="Q2913" t="s">
        <v>7819</v>
      </c>
    </row>
    <row r="2914" spans="1:18" hidden="1">
      <c r="A2914" t="s">
        <v>221</v>
      </c>
      <c r="B2914" t="s">
        <v>3271</v>
      </c>
      <c r="C2914" s="224" t="s">
        <v>7842</v>
      </c>
      <c r="D2914" s="221">
        <v>345.05</v>
      </c>
      <c r="E2914" s="324">
        <v>43220</v>
      </c>
      <c r="F2914" s="1">
        <v>293483.15000000002</v>
      </c>
      <c r="G2914" s="5">
        <v>1.2699999999999999E-2</v>
      </c>
      <c r="H2914" s="298">
        <v>310.60000000000002</v>
      </c>
      <c r="I2914" s="10">
        <v>293483.15000000002</v>
      </c>
      <c r="J2914" s="11">
        <f t="shared" si="1321"/>
        <v>1.2699999999999999E-2</v>
      </c>
      <c r="K2914" s="30">
        <f t="shared" si="1322"/>
        <v>310.6030004166667</v>
      </c>
      <c r="L2914" s="29">
        <f t="shared" si="1323"/>
        <v>3.0004166666799392E-3</v>
      </c>
      <c r="M2914" s="10">
        <f t="shared" si="1324"/>
        <v>293483.15000000002</v>
      </c>
      <c r="N2914" s="5">
        <f>VLOOKUP(CONCATENATE(A2914,"-6"),'Restated Depr'!$B$6:$G$7674,6,0)</f>
        <v>1.2699999999999999E-2</v>
      </c>
      <c r="O2914" s="29">
        <f t="shared" si="1325"/>
        <v>310.6030004166667</v>
      </c>
      <c r="P2914" s="29">
        <f t="shared" si="1326"/>
        <v>0</v>
      </c>
      <c r="Q2914" t="s">
        <v>7819</v>
      </c>
    </row>
    <row r="2915" spans="1:18" hidden="1">
      <c r="A2915" t="s">
        <v>221</v>
      </c>
      <c r="B2915" t="s">
        <v>3272</v>
      </c>
      <c r="C2915" s="224" t="s">
        <v>7842</v>
      </c>
      <c r="D2915" s="221">
        <v>345.05</v>
      </c>
      <c r="E2915" s="324">
        <v>43251</v>
      </c>
      <c r="F2915" s="1">
        <v>293483.15000000002</v>
      </c>
      <c r="G2915" s="5">
        <v>1.2699999999999999E-2</v>
      </c>
      <c r="H2915" s="298">
        <v>310.60000000000002</v>
      </c>
      <c r="I2915" s="10">
        <v>293483.15000000002</v>
      </c>
      <c r="J2915" s="11">
        <f t="shared" si="1321"/>
        <v>1.2699999999999999E-2</v>
      </c>
      <c r="K2915" s="30">
        <f t="shared" si="1322"/>
        <v>310.6030004166667</v>
      </c>
      <c r="L2915" s="29">
        <f t="shared" si="1323"/>
        <v>3.0004166666799392E-3</v>
      </c>
      <c r="M2915" s="10">
        <f t="shared" si="1324"/>
        <v>293483.15000000002</v>
      </c>
      <c r="N2915" s="5">
        <f>VLOOKUP(CONCATENATE(A2915,"-6"),'Restated Depr'!$B$6:$G$7674,6,0)</f>
        <v>1.2699999999999999E-2</v>
      </c>
      <c r="O2915" s="29">
        <f t="shared" si="1325"/>
        <v>310.6030004166667</v>
      </c>
      <c r="P2915" s="29">
        <f t="shared" si="1326"/>
        <v>0</v>
      </c>
      <c r="Q2915" t="s">
        <v>7819</v>
      </c>
    </row>
    <row r="2916" spans="1:18" hidden="1">
      <c r="A2916" t="s">
        <v>221</v>
      </c>
      <c r="B2916" t="s">
        <v>3273</v>
      </c>
      <c r="C2916" s="224" t="s">
        <v>7842</v>
      </c>
      <c r="D2916" s="221">
        <v>345.05</v>
      </c>
      <c r="E2916" s="324">
        <v>43281</v>
      </c>
      <c r="F2916" s="1">
        <v>293483.15000000002</v>
      </c>
      <c r="G2916" s="5">
        <v>1.2699999999999999E-2</v>
      </c>
      <c r="H2916" s="298">
        <v>310.60000000000002</v>
      </c>
      <c r="I2916" s="10">
        <v>293483.15000000002</v>
      </c>
      <c r="J2916" s="11">
        <f t="shared" si="1321"/>
        <v>1.2699999999999999E-2</v>
      </c>
      <c r="K2916" s="30">
        <f t="shared" si="1322"/>
        <v>310.6030004166667</v>
      </c>
      <c r="L2916" s="29">
        <f t="shared" si="1323"/>
        <v>3.0004166666799392E-3</v>
      </c>
      <c r="M2916" s="10">
        <f t="shared" si="1324"/>
        <v>293483.15000000002</v>
      </c>
      <c r="N2916" s="5">
        <f>VLOOKUP(CONCATENATE(A2916,"-6"),'Restated Depr'!$B$6:$G$7674,6,0)</f>
        <v>1.2699999999999999E-2</v>
      </c>
      <c r="O2916" s="29">
        <f t="shared" si="1325"/>
        <v>310.6030004166667</v>
      </c>
      <c r="P2916" s="29">
        <f t="shared" si="1326"/>
        <v>0</v>
      </c>
      <c r="Q2916" t="s">
        <v>7819</v>
      </c>
      <c r="R2916" s="5"/>
    </row>
    <row r="2917" spans="1:18" ht="15.75" hidden="1" thickBot="1">
      <c r="A2917" t="s">
        <v>221</v>
      </c>
      <c r="C2917" s="224" t="s">
        <v>642</v>
      </c>
      <c r="D2917" s="22"/>
      <c r="E2917" s="323" t="s">
        <v>606</v>
      </c>
      <c r="F2917" s="1"/>
      <c r="G2917" s="5"/>
      <c r="H2917" s="310">
        <f>SUM(H2905:H2916)</f>
        <v>4370.4399999999996</v>
      </c>
      <c r="I2917" s="10"/>
      <c r="J2917" s="10"/>
      <c r="K2917" s="32">
        <f>SUM(K2905:K2916)</f>
        <v>4370.4532420833348</v>
      </c>
      <c r="L2917" s="28">
        <f>SUM(L2905:L2916)</f>
        <v>1.3242083333409482E-2</v>
      </c>
      <c r="M2917" s="10"/>
      <c r="N2917" s="5"/>
      <c r="O2917" s="28">
        <f>SUM(O2905:O2916)</f>
        <v>3727.2360050000011</v>
      </c>
      <c r="P2917" s="28">
        <f>SUM(P2905:P2916)</f>
        <v>-643.2172370833332</v>
      </c>
    </row>
    <row r="2918" spans="1:18" hidden="1">
      <c r="A2918" t="s">
        <v>222</v>
      </c>
      <c r="B2918" t="s">
        <v>3274</v>
      </c>
      <c r="C2918" s="224" t="s">
        <v>7842</v>
      </c>
      <c r="D2918" s="221">
        <v>345.05</v>
      </c>
      <c r="E2918" s="324">
        <v>42947</v>
      </c>
      <c r="F2918" s="9">
        <v>4082461.89</v>
      </c>
      <c r="G2918" s="18">
        <v>1.7399999999999999E-2</v>
      </c>
      <c r="H2918" s="299">
        <v>5919.57</v>
      </c>
      <c r="I2918" s="15">
        <v>4082461.89</v>
      </c>
      <c r="J2918" s="11">
        <f t="shared" ref="J2918:J2929" si="1327">G2918</f>
        <v>1.7399999999999999E-2</v>
      </c>
      <c r="K2918" s="31">
        <f t="shared" ref="K2918:K2929" si="1328">I2918*J2918/12</f>
        <v>5919.5697405000001</v>
      </c>
      <c r="L2918" s="289">
        <f t="shared" ref="L2918:L2929" si="1329">K2918-H2918</f>
        <v>-2.5949999962904258E-4</v>
      </c>
      <c r="M2918" s="15">
        <f t="shared" ref="M2918:M2929" si="1330">I2918</f>
        <v>4082461.89</v>
      </c>
      <c r="N2918" s="5">
        <f>VLOOKUP(CONCATENATE(A2918,"-6"),'Restated Depr'!$B$6:$G$7674,6,0)</f>
        <v>1.2699999999999999E-2</v>
      </c>
      <c r="O2918" s="289">
        <f t="shared" ref="O2918:O2929" si="1331">M2918*N2918/12</f>
        <v>4320.6055002499997</v>
      </c>
      <c r="P2918" s="289">
        <f t="shared" ref="P2918:P2929" si="1332">O2918-K2918</f>
        <v>-1598.9642402500003</v>
      </c>
      <c r="Q2918" t="s">
        <v>7819</v>
      </c>
    </row>
    <row r="2919" spans="1:18" hidden="1">
      <c r="A2919" t="s">
        <v>222</v>
      </c>
      <c r="B2919" t="s">
        <v>3275</v>
      </c>
      <c r="C2919" s="224" t="s">
        <v>7842</v>
      </c>
      <c r="D2919" s="221">
        <v>345.05</v>
      </c>
      <c r="E2919" s="324">
        <v>42978</v>
      </c>
      <c r="F2919" s="1">
        <v>4082461.89</v>
      </c>
      <c r="G2919" s="18">
        <v>1.7399999999999999E-2</v>
      </c>
      <c r="H2919" s="298">
        <v>5919.57</v>
      </c>
      <c r="I2919" s="10">
        <v>4082461.89</v>
      </c>
      <c r="J2919" s="11">
        <f t="shared" si="1327"/>
        <v>1.7399999999999999E-2</v>
      </c>
      <c r="K2919" s="30">
        <f t="shared" si="1328"/>
        <v>5919.5697405000001</v>
      </c>
      <c r="L2919" s="29">
        <f t="shared" si="1329"/>
        <v>-2.5949999962904258E-4</v>
      </c>
      <c r="M2919" s="10">
        <f t="shared" si="1330"/>
        <v>4082461.89</v>
      </c>
      <c r="N2919" s="5">
        <f>VLOOKUP(CONCATENATE(A2919,"-6"),'Restated Depr'!$B$6:$G$7674,6,0)</f>
        <v>1.2699999999999999E-2</v>
      </c>
      <c r="O2919" s="29">
        <f t="shared" si="1331"/>
        <v>4320.6055002499997</v>
      </c>
      <c r="P2919" s="29">
        <f t="shared" si="1332"/>
        <v>-1598.9642402500003</v>
      </c>
      <c r="Q2919" t="s">
        <v>7819</v>
      </c>
    </row>
    <row r="2920" spans="1:18" hidden="1">
      <c r="A2920" t="s">
        <v>222</v>
      </c>
      <c r="B2920" t="s">
        <v>3276</v>
      </c>
      <c r="C2920" s="224" t="s">
        <v>7842</v>
      </c>
      <c r="D2920" s="221">
        <v>345.05</v>
      </c>
      <c r="E2920" s="324">
        <v>43008</v>
      </c>
      <c r="F2920" s="1">
        <v>4082461.89</v>
      </c>
      <c r="G2920" s="18">
        <v>1.7399999999999999E-2</v>
      </c>
      <c r="H2920" s="298">
        <v>5919.57</v>
      </c>
      <c r="I2920" s="10">
        <v>4082461.89</v>
      </c>
      <c r="J2920" s="11">
        <f t="shared" si="1327"/>
        <v>1.7399999999999999E-2</v>
      </c>
      <c r="K2920" s="30">
        <f t="shared" si="1328"/>
        <v>5919.5697405000001</v>
      </c>
      <c r="L2920" s="29">
        <f t="shared" si="1329"/>
        <v>-2.5949999962904258E-4</v>
      </c>
      <c r="M2920" s="10">
        <f t="shared" si="1330"/>
        <v>4082461.89</v>
      </c>
      <c r="N2920" s="5">
        <f>VLOOKUP(CONCATENATE(A2920,"-6"),'Restated Depr'!$B$6:$G$7674,6,0)</f>
        <v>1.2699999999999999E-2</v>
      </c>
      <c r="O2920" s="29">
        <f t="shared" si="1331"/>
        <v>4320.6055002499997</v>
      </c>
      <c r="P2920" s="29">
        <f t="shared" si="1332"/>
        <v>-1598.9642402500003</v>
      </c>
      <c r="Q2920" t="s">
        <v>7819</v>
      </c>
    </row>
    <row r="2921" spans="1:18" hidden="1">
      <c r="A2921" t="s">
        <v>222</v>
      </c>
      <c r="B2921" t="s">
        <v>3277</v>
      </c>
      <c r="C2921" s="224" t="s">
        <v>7842</v>
      </c>
      <c r="D2921" s="221">
        <v>345.05</v>
      </c>
      <c r="E2921" s="324">
        <v>43039</v>
      </c>
      <c r="F2921" s="1">
        <v>4082461.89</v>
      </c>
      <c r="G2921" s="18">
        <v>1.7399999999999999E-2</v>
      </c>
      <c r="H2921" s="298">
        <v>5919.57</v>
      </c>
      <c r="I2921" s="10">
        <v>4082461.89</v>
      </c>
      <c r="J2921" s="11">
        <f t="shared" si="1327"/>
        <v>1.7399999999999999E-2</v>
      </c>
      <c r="K2921" s="30">
        <f t="shared" si="1328"/>
        <v>5919.5697405000001</v>
      </c>
      <c r="L2921" s="29">
        <f t="shared" si="1329"/>
        <v>-2.5949999962904258E-4</v>
      </c>
      <c r="M2921" s="10">
        <f t="shared" si="1330"/>
        <v>4082461.89</v>
      </c>
      <c r="N2921" s="5">
        <f>VLOOKUP(CONCATENATE(A2921,"-6"),'Restated Depr'!$B$6:$G$7674,6,0)</f>
        <v>1.2699999999999999E-2</v>
      </c>
      <c r="O2921" s="29">
        <f t="shared" si="1331"/>
        <v>4320.6055002499997</v>
      </c>
      <c r="P2921" s="29">
        <f t="shared" si="1332"/>
        <v>-1598.9642402500003</v>
      </c>
      <c r="Q2921" t="s">
        <v>7819</v>
      </c>
    </row>
    <row r="2922" spans="1:18" hidden="1">
      <c r="A2922" t="s">
        <v>222</v>
      </c>
      <c r="B2922" t="s">
        <v>3278</v>
      </c>
      <c r="C2922" s="224" t="s">
        <v>7842</v>
      </c>
      <c r="D2922" s="221">
        <v>345.05</v>
      </c>
      <c r="E2922" s="324">
        <v>43069</v>
      </c>
      <c r="F2922" s="1">
        <v>4082461.89</v>
      </c>
      <c r="G2922" s="18">
        <v>1.7399999999999999E-2</v>
      </c>
      <c r="H2922" s="298">
        <v>5919.57</v>
      </c>
      <c r="I2922" s="10">
        <v>4082461.89</v>
      </c>
      <c r="J2922" s="11">
        <f t="shared" si="1327"/>
        <v>1.7399999999999999E-2</v>
      </c>
      <c r="K2922" s="30">
        <f t="shared" si="1328"/>
        <v>5919.5697405000001</v>
      </c>
      <c r="L2922" s="29">
        <f t="shared" si="1329"/>
        <v>-2.5949999962904258E-4</v>
      </c>
      <c r="M2922" s="10">
        <f t="shared" si="1330"/>
        <v>4082461.89</v>
      </c>
      <c r="N2922" s="5">
        <f>VLOOKUP(CONCATENATE(A2922,"-6"),'Restated Depr'!$B$6:$G$7674,6,0)</f>
        <v>1.2699999999999999E-2</v>
      </c>
      <c r="O2922" s="29">
        <f t="shared" si="1331"/>
        <v>4320.6055002499997</v>
      </c>
      <c r="P2922" s="29">
        <f t="shared" si="1332"/>
        <v>-1598.9642402500003</v>
      </c>
      <c r="Q2922" t="s">
        <v>7819</v>
      </c>
    </row>
    <row r="2923" spans="1:18" hidden="1">
      <c r="A2923" t="s">
        <v>222</v>
      </c>
      <c r="B2923" t="s">
        <v>3279</v>
      </c>
      <c r="C2923" s="224" t="s">
        <v>7842</v>
      </c>
      <c r="D2923" s="221">
        <v>345.05</v>
      </c>
      <c r="E2923" s="324">
        <v>43100</v>
      </c>
      <c r="F2923" s="1">
        <v>4082461.89</v>
      </c>
      <c r="G2923" s="18">
        <v>1.55E-2</v>
      </c>
      <c r="H2923" s="298">
        <v>5273.18</v>
      </c>
      <c r="I2923" s="10">
        <v>4082461.89</v>
      </c>
      <c r="J2923" s="11">
        <f t="shared" si="1327"/>
        <v>1.55E-2</v>
      </c>
      <c r="K2923" s="30">
        <f t="shared" si="1328"/>
        <v>5273.1799412500004</v>
      </c>
      <c r="L2923" s="29">
        <f t="shared" si="1329"/>
        <v>-5.8749999880092219E-5</v>
      </c>
      <c r="M2923" s="10">
        <f t="shared" si="1330"/>
        <v>4082461.89</v>
      </c>
      <c r="N2923" s="5">
        <f>VLOOKUP(CONCATENATE(A2923,"-6"),'Restated Depr'!$B$6:$G$7674,6,0)</f>
        <v>1.2699999999999999E-2</v>
      </c>
      <c r="O2923" s="29">
        <f t="shared" si="1331"/>
        <v>4320.6055002499997</v>
      </c>
      <c r="P2923" s="29">
        <f t="shared" si="1332"/>
        <v>-952.57444100000066</v>
      </c>
      <c r="Q2923" t="s">
        <v>7819</v>
      </c>
    </row>
    <row r="2924" spans="1:18" hidden="1">
      <c r="A2924" t="s">
        <v>222</v>
      </c>
      <c r="B2924" t="s">
        <v>3280</v>
      </c>
      <c r="C2924" s="224" t="s">
        <v>7842</v>
      </c>
      <c r="D2924" s="221">
        <v>345.05</v>
      </c>
      <c r="E2924" s="324">
        <v>43131</v>
      </c>
      <c r="F2924" s="1">
        <v>4082461.89</v>
      </c>
      <c r="G2924" s="5">
        <v>1.2699999999999999E-2</v>
      </c>
      <c r="H2924" s="298">
        <v>4320.5999999999995</v>
      </c>
      <c r="I2924" s="10">
        <v>4082461.89</v>
      </c>
      <c r="J2924" s="11">
        <f t="shared" si="1327"/>
        <v>1.2699999999999999E-2</v>
      </c>
      <c r="K2924" s="30">
        <f t="shared" si="1328"/>
        <v>4320.6055002499997</v>
      </c>
      <c r="L2924" s="29">
        <f t="shared" si="1329"/>
        <v>5.5002500002956367E-3</v>
      </c>
      <c r="M2924" s="10">
        <f t="shared" si="1330"/>
        <v>4082461.89</v>
      </c>
      <c r="N2924" s="5">
        <f>VLOOKUP(CONCATENATE(A2924,"-6"),'Restated Depr'!$B$6:$G$7674,6,0)</f>
        <v>1.2699999999999999E-2</v>
      </c>
      <c r="O2924" s="29">
        <f t="shared" si="1331"/>
        <v>4320.6055002499997</v>
      </c>
      <c r="P2924" s="29">
        <f t="shared" si="1332"/>
        <v>0</v>
      </c>
      <c r="Q2924" t="s">
        <v>7819</v>
      </c>
    </row>
    <row r="2925" spans="1:18" hidden="1">
      <c r="A2925" t="s">
        <v>222</v>
      </c>
      <c r="B2925" t="s">
        <v>3281</v>
      </c>
      <c r="C2925" s="224" t="s">
        <v>7842</v>
      </c>
      <c r="D2925" s="221">
        <v>345.05</v>
      </c>
      <c r="E2925" s="324">
        <v>43159</v>
      </c>
      <c r="F2925" s="1">
        <v>4082461.89</v>
      </c>
      <c r="G2925" s="5">
        <v>1.2699999999999999E-2</v>
      </c>
      <c r="H2925" s="298">
        <v>4320.5999999999995</v>
      </c>
      <c r="I2925" s="10">
        <v>4082461.89</v>
      </c>
      <c r="J2925" s="11">
        <f t="shared" si="1327"/>
        <v>1.2699999999999999E-2</v>
      </c>
      <c r="K2925" s="30">
        <f t="shared" si="1328"/>
        <v>4320.6055002499997</v>
      </c>
      <c r="L2925" s="29">
        <f t="shared" si="1329"/>
        <v>5.5002500002956367E-3</v>
      </c>
      <c r="M2925" s="10">
        <f t="shared" si="1330"/>
        <v>4082461.89</v>
      </c>
      <c r="N2925" s="5">
        <f>VLOOKUP(CONCATENATE(A2925,"-6"),'Restated Depr'!$B$6:$G$7674,6,0)</f>
        <v>1.2699999999999999E-2</v>
      </c>
      <c r="O2925" s="29">
        <f t="shared" si="1331"/>
        <v>4320.6055002499997</v>
      </c>
      <c r="P2925" s="29">
        <f t="shared" si="1332"/>
        <v>0</v>
      </c>
      <c r="Q2925" t="s">
        <v>7819</v>
      </c>
    </row>
    <row r="2926" spans="1:18" hidden="1">
      <c r="A2926" t="s">
        <v>222</v>
      </c>
      <c r="B2926" t="s">
        <v>3282</v>
      </c>
      <c r="C2926" s="224" t="s">
        <v>7842</v>
      </c>
      <c r="D2926" s="221">
        <v>345.05</v>
      </c>
      <c r="E2926" s="324">
        <v>43190</v>
      </c>
      <c r="F2926" s="1">
        <v>4082461.89</v>
      </c>
      <c r="G2926" s="5">
        <v>1.2699999999999999E-2</v>
      </c>
      <c r="H2926" s="298">
        <v>4320.5999999999995</v>
      </c>
      <c r="I2926" s="10">
        <v>4082461.89</v>
      </c>
      <c r="J2926" s="11">
        <f t="shared" si="1327"/>
        <v>1.2699999999999999E-2</v>
      </c>
      <c r="K2926" s="30">
        <f t="shared" si="1328"/>
        <v>4320.6055002499997</v>
      </c>
      <c r="L2926" s="29">
        <f t="shared" si="1329"/>
        <v>5.5002500002956367E-3</v>
      </c>
      <c r="M2926" s="10">
        <f t="shared" si="1330"/>
        <v>4082461.89</v>
      </c>
      <c r="N2926" s="5">
        <f>VLOOKUP(CONCATENATE(A2926,"-6"),'Restated Depr'!$B$6:$G$7674,6,0)</f>
        <v>1.2699999999999999E-2</v>
      </c>
      <c r="O2926" s="29">
        <f t="shared" si="1331"/>
        <v>4320.6055002499997</v>
      </c>
      <c r="P2926" s="29">
        <f t="shared" si="1332"/>
        <v>0</v>
      </c>
      <c r="Q2926" t="s">
        <v>7819</v>
      </c>
    </row>
    <row r="2927" spans="1:18" hidden="1">
      <c r="A2927" t="s">
        <v>222</v>
      </c>
      <c r="B2927" t="s">
        <v>3283</v>
      </c>
      <c r="C2927" s="224" t="s">
        <v>7842</v>
      </c>
      <c r="D2927" s="221">
        <v>345.05</v>
      </c>
      <c r="E2927" s="324">
        <v>43220</v>
      </c>
      <c r="F2927" s="1">
        <v>4082461.89</v>
      </c>
      <c r="G2927" s="5">
        <v>1.2699999999999999E-2</v>
      </c>
      <c r="H2927" s="298">
        <v>4320.5999999999995</v>
      </c>
      <c r="I2927" s="10">
        <v>4082461.89</v>
      </c>
      <c r="J2927" s="11">
        <f t="shared" si="1327"/>
        <v>1.2699999999999999E-2</v>
      </c>
      <c r="K2927" s="30">
        <f t="shared" si="1328"/>
        <v>4320.6055002499997</v>
      </c>
      <c r="L2927" s="29">
        <f t="shared" si="1329"/>
        <v>5.5002500002956367E-3</v>
      </c>
      <c r="M2927" s="10">
        <f t="shared" si="1330"/>
        <v>4082461.89</v>
      </c>
      <c r="N2927" s="5">
        <f>VLOOKUP(CONCATENATE(A2927,"-6"),'Restated Depr'!$B$6:$G$7674,6,0)</f>
        <v>1.2699999999999999E-2</v>
      </c>
      <c r="O2927" s="29">
        <f t="shared" si="1331"/>
        <v>4320.6055002499997</v>
      </c>
      <c r="P2927" s="29">
        <f t="shared" si="1332"/>
        <v>0</v>
      </c>
      <c r="Q2927" t="s">
        <v>7819</v>
      </c>
    </row>
    <row r="2928" spans="1:18" hidden="1">
      <c r="A2928" t="s">
        <v>222</v>
      </c>
      <c r="B2928" t="s">
        <v>3284</v>
      </c>
      <c r="C2928" s="224" t="s">
        <v>7842</v>
      </c>
      <c r="D2928" s="221">
        <v>345.05</v>
      </c>
      <c r="E2928" s="324">
        <v>43251</v>
      </c>
      <c r="F2928" s="1">
        <v>4082461.89</v>
      </c>
      <c r="G2928" s="5">
        <v>1.2699999999999999E-2</v>
      </c>
      <c r="H2928" s="298">
        <v>4320.5999999999995</v>
      </c>
      <c r="I2928" s="10">
        <v>4082461.89</v>
      </c>
      <c r="J2928" s="11">
        <f t="shared" si="1327"/>
        <v>1.2699999999999999E-2</v>
      </c>
      <c r="K2928" s="30">
        <f t="shared" si="1328"/>
        <v>4320.6055002499997</v>
      </c>
      <c r="L2928" s="29">
        <f t="shared" si="1329"/>
        <v>5.5002500002956367E-3</v>
      </c>
      <c r="M2928" s="10">
        <f t="shared" si="1330"/>
        <v>4082461.89</v>
      </c>
      <c r="N2928" s="5">
        <f>VLOOKUP(CONCATENATE(A2928,"-6"),'Restated Depr'!$B$6:$G$7674,6,0)</f>
        <v>1.2699999999999999E-2</v>
      </c>
      <c r="O2928" s="29">
        <f t="shared" si="1331"/>
        <v>4320.6055002499997</v>
      </c>
      <c r="P2928" s="29">
        <f t="shared" si="1332"/>
        <v>0</v>
      </c>
      <c r="Q2928" t="s">
        <v>7819</v>
      </c>
    </row>
    <row r="2929" spans="1:18" hidden="1">
      <c r="A2929" t="s">
        <v>222</v>
      </c>
      <c r="B2929" t="s">
        <v>3285</v>
      </c>
      <c r="C2929" s="224" t="s">
        <v>7842</v>
      </c>
      <c r="D2929" s="221">
        <v>345.05</v>
      </c>
      <c r="E2929" s="324">
        <v>43281</v>
      </c>
      <c r="F2929" s="1">
        <v>4082461.89</v>
      </c>
      <c r="G2929" s="5">
        <v>1.2699999999999999E-2</v>
      </c>
      <c r="H2929" s="298">
        <v>4320.5999999999995</v>
      </c>
      <c r="I2929" s="10">
        <v>4082461.89</v>
      </c>
      <c r="J2929" s="11">
        <f t="shared" si="1327"/>
        <v>1.2699999999999999E-2</v>
      </c>
      <c r="K2929" s="30">
        <f t="shared" si="1328"/>
        <v>4320.6055002499997</v>
      </c>
      <c r="L2929" s="29">
        <f t="shared" si="1329"/>
        <v>5.5002500002956367E-3</v>
      </c>
      <c r="M2929" s="10">
        <f t="shared" si="1330"/>
        <v>4082461.89</v>
      </c>
      <c r="N2929" s="5">
        <f>VLOOKUP(CONCATENATE(A2929,"-6"),'Restated Depr'!$B$6:$G$7674,6,0)</f>
        <v>1.2699999999999999E-2</v>
      </c>
      <c r="O2929" s="29">
        <f t="shared" si="1331"/>
        <v>4320.6055002499997</v>
      </c>
      <c r="P2929" s="29">
        <f t="shared" si="1332"/>
        <v>0</v>
      </c>
      <c r="Q2929" t="s">
        <v>7819</v>
      </c>
      <c r="R2929" s="5"/>
    </row>
    <row r="2930" spans="1:18" ht="15.75" hidden="1" thickBot="1">
      <c r="A2930" t="s">
        <v>222</v>
      </c>
      <c r="C2930" s="224" t="s">
        <v>642</v>
      </c>
      <c r="D2930" s="22"/>
      <c r="E2930" s="323" t="s">
        <v>606</v>
      </c>
      <c r="F2930" s="1"/>
      <c r="G2930" s="5"/>
      <c r="H2930" s="310">
        <f>SUM(H2918:H2929)</f>
        <v>60794.62999999999</v>
      </c>
      <c r="I2930" s="10"/>
      <c r="J2930" s="10"/>
      <c r="K2930" s="32">
        <f>SUM(K2918:K2929)</f>
        <v>60794.661645250002</v>
      </c>
      <c r="L2930" s="28">
        <f>SUM(L2918:L2929)</f>
        <v>3.1645250003748515E-2</v>
      </c>
      <c r="M2930" s="10"/>
      <c r="N2930" s="5"/>
      <c r="O2930" s="28">
        <f>SUM(O2918:O2929)</f>
        <v>51847.266002999997</v>
      </c>
      <c r="P2930" s="28">
        <f>SUM(P2918:P2929)</f>
        <v>-8947.3956422500014</v>
      </c>
    </row>
    <row r="2931" spans="1:18" hidden="1">
      <c r="A2931" t="s">
        <v>223</v>
      </c>
      <c r="B2931" t="s">
        <v>3286</v>
      </c>
      <c r="C2931" s="224" t="s">
        <v>7842</v>
      </c>
      <c r="D2931" s="221">
        <v>345.1</v>
      </c>
      <c r="E2931" s="324">
        <v>42947</v>
      </c>
      <c r="F2931" s="9">
        <v>201938.39</v>
      </c>
      <c r="G2931" s="18">
        <v>5.0200000000000002E-2</v>
      </c>
      <c r="H2931" s="299">
        <v>844.78000000000009</v>
      </c>
      <c r="I2931" s="15">
        <v>201938.39</v>
      </c>
      <c r="J2931" s="11">
        <f t="shared" ref="J2931:J2942" si="1333">G2931</f>
        <v>5.0200000000000002E-2</v>
      </c>
      <c r="K2931" s="31">
        <f t="shared" ref="K2931:K2942" si="1334">I2931*J2931/12</f>
        <v>844.77559816666678</v>
      </c>
      <c r="L2931" s="289">
        <f t="shared" ref="L2931:L2942" si="1335">K2931-H2931</f>
        <v>-4.4018333333042392E-3</v>
      </c>
      <c r="M2931" s="15">
        <f t="shared" ref="M2931:M2942" si="1336">I2931</f>
        <v>201938.39</v>
      </c>
      <c r="N2931" s="5">
        <f>VLOOKUP(CONCATENATE(A2931,"-6"),'Restated Depr'!$B$6:$G$7674,6,0)</f>
        <v>9.9000000000000008E-3</v>
      </c>
      <c r="O2931" s="289">
        <f t="shared" ref="O2931:O2942" si="1337">M2931*N2931/12</f>
        <v>166.59917175000001</v>
      </c>
      <c r="P2931" s="289">
        <f t="shared" ref="P2931:P2942" si="1338">O2931-K2931</f>
        <v>-678.1764264166668</v>
      </c>
      <c r="Q2931" t="s">
        <v>7819</v>
      </c>
    </row>
    <row r="2932" spans="1:18" hidden="1">
      <c r="A2932" t="s">
        <v>223</v>
      </c>
      <c r="B2932" t="s">
        <v>3287</v>
      </c>
      <c r="C2932" s="224" t="s">
        <v>7842</v>
      </c>
      <c r="D2932" s="221">
        <v>345.1</v>
      </c>
      <c r="E2932" s="324">
        <v>42978</v>
      </c>
      <c r="F2932" s="1">
        <v>201938.39</v>
      </c>
      <c r="G2932" s="18">
        <v>5.0200000000000002E-2</v>
      </c>
      <c r="H2932" s="298">
        <v>844.78000000000009</v>
      </c>
      <c r="I2932" s="10">
        <v>201938.39</v>
      </c>
      <c r="J2932" s="11">
        <f t="shared" si="1333"/>
        <v>5.0200000000000002E-2</v>
      </c>
      <c r="K2932" s="30">
        <f t="shared" si="1334"/>
        <v>844.77559816666678</v>
      </c>
      <c r="L2932" s="29">
        <f t="shared" si="1335"/>
        <v>-4.4018333333042392E-3</v>
      </c>
      <c r="M2932" s="10">
        <f t="shared" si="1336"/>
        <v>201938.39</v>
      </c>
      <c r="N2932" s="5">
        <f>VLOOKUP(CONCATENATE(A2932,"-6"),'Restated Depr'!$B$6:$G$7674,6,0)</f>
        <v>9.9000000000000008E-3</v>
      </c>
      <c r="O2932" s="29">
        <f t="shared" si="1337"/>
        <v>166.59917175000001</v>
      </c>
      <c r="P2932" s="29">
        <f t="shared" si="1338"/>
        <v>-678.1764264166668</v>
      </c>
      <c r="Q2932" t="s">
        <v>7819</v>
      </c>
    </row>
    <row r="2933" spans="1:18" hidden="1">
      <c r="A2933" t="s">
        <v>223</v>
      </c>
      <c r="B2933" t="s">
        <v>3288</v>
      </c>
      <c r="C2933" s="224" t="s">
        <v>7842</v>
      </c>
      <c r="D2933" s="221">
        <v>345.1</v>
      </c>
      <c r="E2933" s="324">
        <v>43008</v>
      </c>
      <c r="F2933" s="1">
        <v>201938.39</v>
      </c>
      <c r="G2933" s="18">
        <v>5.0200000000000002E-2</v>
      </c>
      <c r="H2933" s="298">
        <v>844.78000000000009</v>
      </c>
      <c r="I2933" s="10">
        <v>201938.39</v>
      </c>
      <c r="J2933" s="11">
        <f t="shared" si="1333"/>
        <v>5.0200000000000002E-2</v>
      </c>
      <c r="K2933" s="30">
        <f t="shared" si="1334"/>
        <v>844.77559816666678</v>
      </c>
      <c r="L2933" s="29">
        <f t="shared" si="1335"/>
        <v>-4.4018333333042392E-3</v>
      </c>
      <c r="M2933" s="10">
        <f t="shared" si="1336"/>
        <v>201938.39</v>
      </c>
      <c r="N2933" s="5">
        <f>VLOOKUP(CONCATENATE(A2933,"-6"),'Restated Depr'!$B$6:$G$7674,6,0)</f>
        <v>9.9000000000000008E-3</v>
      </c>
      <c r="O2933" s="29">
        <f t="shared" si="1337"/>
        <v>166.59917175000001</v>
      </c>
      <c r="P2933" s="29">
        <f t="shared" si="1338"/>
        <v>-678.1764264166668</v>
      </c>
      <c r="Q2933" t="s">
        <v>7819</v>
      </c>
    </row>
    <row r="2934" spans="1:18" hidden="1">
      <c r="A2934" t="s">
        <v>223</v>
      </c>
      <c r="B2934" t="s">
        <v>3289</v>
      </c>
      <c r="C2934" s="224" t="s">
        <v>7842</v>
      </c>
      <c r="D2934" s="221">
        <v>345.1</v>
      </c>
      <c r="E2934" s="324">
        <v>43039</v>
      </c>
      <c r="F2934" s="1">
        <v>201938.39</v>
      </c>
      <c r="G2934" s="18">
        <v>5.0200000000000002E-2</v>
      </c>
      <c r="H2934" s="298">
        <v>844.78000000000009</v>
      </c>
      <c r="I2934" s="10">
        <v>201938.39</v>
      </c>
      <c r="J2934" s="11">
        <f t="shared" si="1333"/>
        <v>5.0200000000000002E-2</v>
      </c>
      <c r="K2934" s="30">
        <f t="shared" si="1334"/>
        <v>844.77559816666678</v>
      </c>
      <c r="L2934" s="29">
        <f t="shared" si="1335"/>
        <v>-4.4018333333042392E-3</v>
      </c>
      <c r="M2934" s="10">
        <f t="shared" si="1336"/>
        <v>201938.39</v>
      </c>
      <c r="N2934" s="5">
        <f>VLOOKUP(CONCATENATE(A2934,"-6"),'Restated Depr'!$B$6:$G$7674,6,0)</f>
        <v>9.9000000000000008E-3</v>
      </c>
      <c r="O2934" s="29">
        <f t="shared" si="1337"/>
        <v>166.59917175000001</v>
      </c>
      <c r="P2934" s="29">
        <f t="shared" si="1338"/>
        <v>-678.1764264166668</v>
      </c>
      <c r="Q2934" t="s">
        <v>7819</v>
      </c>
    </row>
    <row r="2935" spans="1:18" hidden="1">
      <c r="A2935" t="s">
        <v>223</v>
      </c>
      <c r="B2935" t="s">
        <v>3290</v>
      </c>
      <c r="C2935" s="224" t="s">
        <v>7842</v>
      </c>
      <c r="D2935" s="221">
        <v>345.1</v>
      </c>
      <c r="E2935" s="324">
        <v>43069</v>
      </c>
      <c r="F2935" s="1">
        <v>201938.39</v>
      </c>
      <c r="G2935" s="18">
        <v>5.0200000000000002E-2</v>
      </c>
      <c r="H2935" s="298">
        <v>844.78000000000009</v>
      </c>
      <c r="I2935" s="10">
        <v>201938.39</v>
      </c>
      <c r="J2935" s="11">
        <f t="shared" si="1333"/>
        <v>5.0200000000000002E-2</v>
      </c>
      <c r="K2935" s="30">
        <f t="shared" si="1334"/>
        <v>844.77559816666678</v>
      </c>
      <c r="L2935" s="29">
        <f t="shared" si="1335"/>
        <v>-4.4018333333042392E-3</v>
      </c>
      <c r="M2935" s="10">
        <f t="shared" si="1336"/>
        <v>201938.39</v>
      </c>
      <c r="N2935" s="5">
        <f>VLOOKUP(CONCATENATE(A2935,"-6"),'Restated Depr'!$B$6:$G$7674,6,0)</f>
        <v>9.9000000000000008E-3</v>
      </c>
      <c r="O2935" s="29">
        <f t="shared" si="1337"/>
        <v>166.59917175000001</v>
      </c>
      <c r="P2935" s="29">
        <f t="shared" si="1338"/>
        <v>-678.1764264166668</v>
      </c>
      <c r="Q2935" t="s">
        <v>7819</v>
      </c>
    </row>
    <row r="2936" spans="1:18" hidden="1">
      <c r="A2936" t="s">
        <v>223</v>
      </c>
      <c r="B2936" t="s">
        <v>3291</v>
      </c>
      <c r="C2936" s="224" t="s">
        <v>7842</v>
      </c>
      <c r="D2936" s="221">
        <v>345.1</v>
      </c>
      <c r="E2936" s="324">
        <v>43100</v>
      </c>
      <c r="F2936" s="1">
        <v>201938.39</v>
      </c>
      <c r="G2936" s="18">
        <v>3.3299999999999996E-2</v>
      </c>
      <c r="H2936" s="298">
        <v>560.38</v>
      </c>
      <c r="I2936" s="10">
        <v>201938.39</v>
      </c>
      <c r="J2936" s="11">
        <f t="shared" si="1333"/>
        <v>3.3299999999999996E-2</v>
      </c>
      <c r="K2936" s="30">
        <f t="shared" si="1334"/>
        <v>560.37903225000002</v>
      </c>
      <c r="L2936" s="29">
        <f t="shared" si="1335"/>
        <v>-9.6774999997251143E-4</v>
      </c>
      <c r="M2936" s="10">
        <f t="shared" si="1336"/>
        <v>201938.39</v>
      </c>
      <c r="N2936" s="5">
        <f>VLOOKUP(CONCATENATE(A2936,"-6"),'Restated Depr'!$B$6:$G$7674,6,0)</f>
        <v>9.9000000000000008E-3</v>
      </c>
      <c r="O2936" s="29">
        <f t="shared" si="1337"/>
        <v>166.59917175000001</v>
      </c>
      <c r="P2936" s="29">
        <f t="shared" si="1338"/>
        <v>-393.77986050000004</v>
      </c>
      <c r="Q2936" t="s">
        <v>7819</v>
      </c>
    </row>
    <row r="2937" spans="1:18" hidden="1">
      <c r="A2937" t="s">
        <v>223</v>
      </c>
      <c r="B2937" t="s">
        <v>3292</v>
      </c>
      <c r="C2937" s="224" t="s">
        <v>7842</v>
      </c>
      <c r="D2937" s="221">
        <v>345.1</v>
      </c>
      <c r="E2937" s="324">
        <v>43131</v>
      </c>
      <c r="F2937" s="1">
        <v>201938.39</v>
      </c>
      <c r="G2937" s="5">
        <v>9.9000000000000008E-3</v>
      </c>
      <c r="H2937" s="298">
        <v>166.6</v>
      </c>
      <c r="I2937" s="10">
        <v>201938.39</v>
      </c>
      <c r="J2937" s="11">
        <f t="shared" si="1333"/>
        <v>9.9000000000000008E-3</v>
      </c>
      <c r="K2937" s="30">
        <f t="shared" si="1334"/>
        <v>166.59917175000001</v>
      </c>
      <c r="L2937" s="29">
        <f t="shared" si="1335"/>
        <v>-8.2824999998365456E-4</v>
      </c>
      <c r="M2937" s="10">
        <f t="shared" si="1336"/>
        <v>201938.39</v>
      </c>
      <c r="N2937" s="5">
        <f>VLOOKUP(CONCATENATE(A2937,"-6"),'Restated Depr'!$B$6:$G$7674,6,0)</f>
        <v>9.9000000000000008E-3</v>
      </c>
      <c r="O2937" s="29">
        <f t="shared" si="1337"/>
        <v>166.59917175000001</v>
      </c>
      <c r="P2937" s="29">
        <f t="shared" si="1338"/>
        <v>0</v>
      </c>
      <c r="Q2937" t="s">
        <v>7819</v>
      </c>
    </row>
    <row r="2938" spans="1:18" hidden="1">
      <c r="A2938" t="s">
        <v>223</v>
      </c>
      <c r="B2938" t="s">
        <v>3293</v>
      </c>
      <c r="C2938" s="224" t="s">
        <v>7842</v>
      </c>
      <c r="D2938" s="221">
        <v>345.1</v>
      </c>
      <c r="E2938" s="324">
        <v>43159</v>
      </c>
      <c r="F2938" s="1">
        <v>201938.39</v>
      </c>
      <c r="G2938" s="5">
        <v>9.9000000000000008E-3</v>
      </c>
      <c r="H2938" s="298">
        <v>166.6</v>
      </c>
      <c r="I2938" s="10">
        <v>201938.39</v>
      </c>
      <c r="J2938" s="11">
        <f t="shared" si="1333"/>
        <v>9.9000000000000008E-3</v>
      </c>
      <c r="K2938" s="30">
        <f t="shared" si="1334"/>
        <v>166.59917175000001</v>
      </c>
      <c r="L2938" s="29">
        <f t="shared" si="1335"/>
        <v>-8.2824999998365456E-4</v>
      </c>
      <c r="M2938" s="10">
        <f t="shared" si="1336"/>
        <v>201938.39</v>
      </c>
      <c r="N2938" s="5">
        <f>VLOOKUP(CONCATENATE(A2938,"-6"),'Restated Depr'!$B$6:$G$7674,6,0)</f>
        <v>9.9000000000000008E-3</v>
      </c>
      <c r="O2938" s="29">
        <f t="shared" si="1337"/>
        <v>166.59917175000001</v>
      </c>
      <c r="P2938" s="29">
        <f t="shared" si="1338"/>
        <v>0</v>
      </c>
      <c r="Q2938" t="s">
        <v>7819</v>
      </c>
    </row>
    <row r="2939" spans="1:18" hidden="1">
      <c r="A2939" t="s">
        <v>223</v>
      </c>
      <c r="B2939" t="s">
        <v>3294</v>
      </c>
      <c r="C2939" s="224" t="s">
        <v>7842</v>
      </c>
      <c r="D2939" s="221">
        <v>345.1</v>
      </c>
      <c r="E2939" s="324">
        <v>43190</v>
      </c>
      <c r="F2939" s="1">
        <v>201938.39</v>
      </c>
      <c r="G2939" s="5">
        <v>9.9000000000000008E-3</v>
      </c>
      <c r="H2939" s="298">
        <v>166.6</v>
      </c>
      <c r="I2939" s="10">
        <v>201938.39</v>
      </c>
      <c r="J2939" s="11">
        <f t="shared" si="1333"/>
        <v>9.9000000000000008E-3</v>
      </c>
      <c r="K2939" s="30">
        <f t="shared" si="1334"/>
        <v>166.59917175000001</v>
      </c>
      <c r="L2939" s="29">
        <f t="shared" si="1335"/>
        <v>-8.2824999998365456E-4</v>
      </c>
      <c r="M2939" s="10">
        <f t="shared" si="1336"/>
        <v>201938.39</v>
      </c>
      <c r="N2939" s="5">
        <f>VLOOKUP(CONCATENATE(A2939,"-6"),'Restated Depr'!$B$6:$G$7674,6,0)</f>
        <v>9.9000000000000008E-3</v>
      </c>
      <c r="O2939" s="29">
        <f t="shared" si="1337"/>
        <v>166.59917175000001</v>
      </c>
      <c r="P2939" s="29">
        <f t="shared" si="1338"/>
        <v>0</v>
      </c>
      <c r="Q2939" t="s">
        <v>7819</v>
      </c>
    </row>
    <row r="2940" spans="1:18" hidden="1">
      <c r="A2940" t="s">
        <v>223</v>
      </c>
      <c r="B2940" t="s">
        <v>3295</v>
      </c>
      <c r="C2940" s="224" t="s">
        <v>7842</v>
      </c>
      <c r="D2940" s="221">
        <v>345.1</v>
      </c>
      <c r="E2940" s="324">
        <v>43220</v>
      </c>
      <c r="F2940" s="1">
        <v>201938.39</v>
      </c>
      <c r="G2940" s="5">
        <v>9.9000000000000008E-3</v>
      </c>
      <c r="H2940" s="298">
        <v>166.6</v>
      </c>
      <c r="I2940" s="10">
        <v>201938.39</v>
      </c>
      <c r="J2940" s="11">
        <f t="shared" si="1333"/>
        <v>9.9000000000000008E-3</v>
      </c>
      <c r="K2940" s="30">
        <f t="shared" si="1334"/>
        <v>166.59917175000001</v>
      </c>
      <c r="L2940" s="29">
        <f t="shared" si="1335"/>
        <v>-8.2824999998365456E-4</v>
      </c>
      <c r="M2940" s="10">
        <f t="shared" si="1336"/>
        <v>201938.39</v>
      </c>
      <c r="N2940" s="5">
        <f>VLOOKUP(CONCATENATE(A2940,"-6"),'Restated Depr'!$B$6:$G$7674,6,0)</f>
        <v>9.9000000000000008E-3</v>
      </c>
      <c r="O2940" s="29">
        <f t="shared" si="1337"/>
        <v>166.59917175000001</v>
      </c>
      <c r="P2940" s="29">
        <f t="shared" si="1338"/>
        <v>0</v>
      </c>
      <c r="Q2940" t="s">
        <v>7819</v>
      </c>
    </row>
    <row r="2941" spans="1:18" hidden="1">
      <c r="A2941" t="s">
        <v>223</v>
      </c>
      <c r="B2941" t="s">
        <v>3296</v>
      </c>
      <c r="C2941" s="224" t="s">
        <v>7842</v>
      </c>
      <c r="D2941" s="221">
        <v>345.1</v>
      </c>
      <c r="E2941" s="324">
        <v>43251</v>
      </c>
      <c r="F2941" s="1">
        <v>201938.39</v>
      </c>
      <c r="G2941" s="5">
        <v>9.9000000000000008E-3</v>
      </c>
      <c r="H2941" s="298">
        <v>166.6</v>
      </c>
      <c r="I2941" s="10">
        <v>201938.39</v>
      </c>
      <c r="J2941" s="11">
        <f t="shared" si="1333"/>
        <v>9.9000000000000008E-3</v>
      </c>
      <c r="K2941" s="30">
        <f t="shared" si="1334"/>
        <v>166.59917175000001</v>
      </c>
      <c r="L2941" s="29">
        <f t="shared" si="1335"/>
        <v>-8.2824999998365456E-4</v>
      </c>
      <c r="M2941" s="10">
        <f t="shared" si="1336"/>
        <v>201938.39</v>
      </c>
      <c r="N2941" s="5">
        <f>VLOOKUP(CONCATENATE(A2941,"-6"),'Restated Depr'!$B$6:$G$7674,6,0)</f>
        <v>9.9000000000000008E-3</v>
      </c>
      <c r="O2941" s="29">
        <f t="shared" si="1337"/>
        <v>166.59917175000001</v>
      </c>
      <c r="P2941" s="29">
        <f t="shared" si="1338"/>
        <v>0</v>
      </c>
      <c r="Q2941" t="s">
        <v>7819</v>
      </c>
    </row>
    <row r="2942" spans="1:18" hidden="1">
      <c r="A2942" t="s">
        <v>223</v>
      </c>
      <c r="B2942" t="s">
        <v>3297</v>
      </c>
      <c r="C2942" s="224" t="s">
        <v>7842</v>
      </c>
      <c r="D2942" s="221">
        <v>345.1</v>
      </c>
      <c r="E2942" s="324">
        <v>43281</v>
      </c>
      <c r="F2942" s="1">
        <v>201938.39</v>
      </c>
      <c r="G2942" s="5">
        <v>9.9000000000000008E-3</v>
      </c>
      <c r="H2942" s="298">
        <v>166.6</v>
      </c>
      <c r="I2942" s="10">
        <v>201938.39</v>
      </c>
      <c r="J2942" s="11">
        <f t="shared" si="1333"/>
        <v>9.9000000000000008E-3</v>
      </c>
      <c r="K2942" s="30">
        <f t="shared" si="1334"/>
        <v>166.59917175000001</v>
      </c>
      <c r="L2942" s="29">
        <f t="shared" si="1335"/>
        <v>-8.2824999998365456E-4</v>
      </c>
      <c r="M2942" s="10">
        <f t="shared" si="1336"/>
        <v>201938.39</v>
      </c>
      <c r="N2942" s="5">
        <f>VLOOKUP(CONCATENATE(A2942,"-6"),'Restated Depr'!$B$6:$G$7674,6,0)</f>
        <v>9.9000000000000008E-3</v>
      </c>
      <c r="O2942" s="29">
        <f t="shared" si="1337"/>
        <v>166.59917175000001</v>
      </c>
      <c r="P2942" s="29">
        <f t="shared" si="1338"/>
        <v>0</v>
      </c>
      <c r="Q2942" t="s">
        <v>7819</v>
      </c>
      <c r="R2942" s="5"/>
    </row>
    <row r="2943" spans="1:18" ht="15.75" hidden="1" thickBot="1">
      <c r="A2943" t="s">
        <v>223</v>
      </c>
      <c r="C2943" s="224" t="s">
        <v>642</v>
      </c>
      <c r="D2943" s="22"/>
      <c r="E2943" s="323" t="s">
        <v>606</v>
      </c>
      <c r="F2943" s="1"/>
      <c r="G2943" s="5"/>
      <c r="H2943" s="310">
        <f>SUM(H2931:H2942)</f>
        <v>5783.8800000000028</v>
      </c>
      <c r="I2943" s="10"/>
      <c r="J2943" s="10"/>
      <c r="K2943" s="32">
        <f>SUM(K2931:K2942)</f>
        <v>5783.8520535833341</v>
      </c>
      <c r="L2943" s="28">
        <f>SUM(L2931:L2942)</f>
        <v>-2.7946416666395635E-2</v>
      </c>
      <c r="M2943" s="10"/>
      <c r="N2943" s="5"/>
      <c r="O2943" s="28">
        <f>SUM(O2931:O2942)</f>
        <v>1999.1900610000005</v>
      </c>
      <c r="P2943" s="28">
        <f>SUM(P2931:P2942)</f>
        <v>-3784.6619925833338</v>
      </c>
    </row>
    <row r="2944" spans="1:18" hidden="1">
      <c r="A2944" t="s">
        <v>224</v>
      </c>
      <c r="B2944" t="s">
        <v>3298</v>
      </c>
      <c r="C2944" s="224" t="s">
        <v>7842</v>
      </c>
      <c r="D2944" s="221">
        <v>345.13</v>
      </c>
      <c r="E2944" s="324">
        <v>42947</v>
      </c>
      <c r="F2944" s="9">
        <v>13822848.51</v>
      </c>
      <c r="G2944" s="18">
        <v>4.24E-2</v>
      </c>
      <c r="H2944" s="299">
        <v>48840.73</v>
      </c>
      <c r="I2944" s="15">
        <v>13723133.810000001</v>
      </c>
      <c r="J2944" s="11">
        <f t="shared" ref="J2944:J2955" si="1339">G2944</f>
        <v>4.24E-2</v>
      </c>
      <c r="K2944" s="31">
        <f t="shared" ref="K2944:K2955" si="1340">I2944*J2944/12</f>
        <v>48488.406128666662</v>
      </c>
      <c r="L2944" s="289">
        <f t="shared" ref="L2944:L2955" si="1341">K2944-H2944</f>
        <v>-352.32387133334123</v>
      </c>
      <c r="M2944" s="15">
        <f t="shared" ref="M2944:M2955" si="1342">I2944</f>
        <v>13723133.810000001</v>
      </c>
      <c r="N2944" s="5">
        <f>VLOOKUP(CONCATENATE(A2944,"-6"),'Restated Depr'!$B$6:$G$7674,6,0)</f>
        <v>4.7899999999999998E-2</v>
      </c>
      <c r="O2944" s="289">
        <f t="shared" ref="O2944:O2955" si="1343">M2944*N2944/12</f>
        <v>54778.175791583337</v>
      </c>
      <c r="P2944" s="289">
        <f t="shared" ref="P2944:P2955" si="1344">O2944-K2944</f>
        <v>6289.7696629166749</v>
      </c>
      <c r="Q2944" t="s">
        <v>7819</v>
      </c>
    </row>
    <row r="2945" spans="1:18" hidden="1">
      <c r="A2945" t="s">
        <v>224</v>
      </c>
      <c r="B2945" t="s">
        <v>3299</v>
      </c>
      <c r="C2945" s="224" t="s">
        <v>7842</v>
      </c>
      <c r="D2945" s="221">
        <v>345.13</v>
      </c>
      <c r="E2945" s="324">
        <v>42978</v>
      </c>
      <c r="F2945" s="1">
        <v>13794877.18</v>
      </c>
      <c r="G2945" s="18">
        <v>4.24E-2</v>
      </c>
      <c r="H2945" s="298">
        <v>48741.9</v>
      </c>
      <c r="I2945" s="10">
        <v>13723133.810000001</v>
      </c>
      <c r="J2945" s="11">
        <f t="shared" si="1339"/>
        <v>4.24E-2</v>
      </c>
      <c r="K2945" s="30">
        <f t="shared" si="1340"/>
        <v>48488.406128666662</v>
      </c>
      <c r="L2945" s="29">
        <f t="shared" si="1341"/>
        <v>-253.49387133333948</v>
      </c>
      <c r="M2945" s="10">
        <f t="shared" si="1342"/>
        <v>13723133.810000001</v>
      </c>
      <c r="N2945" s="5">
        <f>VLOOKUP(CONCATENATE(A2945,"-6"),'Restated Depr'!$B$6:$G$7674,6,0)</f>
        <v>4.7899999999999998E-2</v>
      </c>
      <c r="O2945" s="29">
        <f t="shared" si="1343"/>
        <v>54778.175791583337</v>
      </c>
      <c r="P2945" s="29">
        <f t="shared" si="1344"/>
        <v>6289.7696629166749</v>
      </c>
      <c r="Q2945" t="s">
        <v>7819</v>
      </c>
    </row>
    <row r="2946" spans="1:18" hidden="1">
      <c r="A2946" t="s">
        <v>224</v>
      </c>
      <c r="B2946" t="s">
        <v>3300</v>
      </c>
      <c r="C2946" s="224" t="s">
        <v>7842</v>
      </c>
      <c r="D2946" s="221">
        <v>345.13</v>
      </c>
      <c r="E2946" s="324">
        <v>43008</v>
      </c>
      <c r="F2946" s="1">
        <v>13757275.23</v>
      </c>
      <c r="G2946" s="18">
        <v>4.24E-2</v>
      </c>
      <c r="H2946" s="298">
        <v>48609.04</v>
      </c>
      <c r="I2946" s="10">
        <v>13723133.810000001</v>
      </c>
      <c r="J2946" s="11">
        <f t="shared" si="1339"/>
        <v>4.24E-2</v>
      </c>
      <c r="K2946" s="30">
        <f t="shared" si="1340"/>
        <v>48488.406128666662</v>
      </c>
      <c r="L2946" s="29">
        <f t="shared" si="1341"/>
        <v>-120.6338713333389</v>
      </c>
      <c r="M2946" s="10">
        <f t="shared" si="1342"/>
        <v>13723133.810000001</v>
      </c>
      <c r="N2946" s="5">
        <f>VLOOKUP(CONCATENATE(A2946,"-6"),'Restated Depr'!$B$6:$G$7674,6,0)</f>
        <v>4.7899999999999998E-2</v>
      </c>
      <c r="O2946" s="29">
        <f t="shared" si="1343"/>
        <v>54778.175791583337</v>
      </c>
      <c r="P2946" s="29">
        <f t="shared" si="1344"/>
        <v>6289.7696629166749</v>
      </c>
      <c r="Q2946" t="s">
        <v>7819</v>
      </c>
    </row>
    <row r="2947" spans="1:18" hidden="1">
      <c r="A2947" t="s">
        <v>224</v>
      </c>
      <c r="B2947" t="s">
        <v>3301</v>
      </c>
      <c r="C2947" s="224" t="s">
        <v>7842</v>
      </c>
      <c r="D2947" s="221">
        <v>345.13</v>
      </c>
      <c r="E2947" s="324">
        <v>43039</v>
      </c>
      <c r="F2947" s="1">
        <v>13681983.970000001</v>
      </c>
      <c r="G2947" s="18">
        <v>4.24E-2</v>
      </c>
      <c r="H2947" s="298">
        <v>48343.01</v>
      </c>
      <c r="I2947" s="10">
        <v>13723133.810000001</v>
      </c>
      <c r="J2947" s="11">
        <f t="shared" si="1339"/>
        <v>4.24E-2</v>
      </c>
      <c r="K2947" s="30">
        <f t="shared" si="1340"/>
        <v>48488.406128666662</v>
      </c>
      <c r="L2947" s="29">
        <f t="shared" si="1341"/>
        <v>145.39612866665993</v>
      </c>
      <c r="M2947" s="10">
        <f t="shared" si="1342"/>
        <v>13723133.810000001</v>
      </c>
      <c r="N2947" s="5">
        <f>VLOOKUP(CONCATENATE(A2947,"-6"),'Restated Depr'!$B$6:$G$7674,6,0)</f>
        <v>4.7899999999999998E-2</v>
      </c>
      <c r="O2947" s="29">
        <f t="shared" si="1343"/>
        <v>54778.175791583337</v>
      </c>
      <c r="P2947" s="29">
        <f t="shared" si="1344"/>
        <v>6289.7696629166749</v>
      </c>
      <c r="Q2947" t="s">
        <v>7819</v>
      </c>
    </row>
    <row r="2948" spans="1:18" hidden="1">
      <c r="A2948" t="s">
        <v>224</v>
      </c>
      <c r="B2948" t="s">
        <v>3302</v>
      </c>
      <c r="C2948" s="224" t="s">
        <v>7842</v>
      </c>
      <c r="D2948" s="221">
        <v>345.13</v>
      </c>
      <c r="E2948" s="324">
        <v>43069</v>
      </c>
      <c r="F2948" s="1">
        <v>13605158.220000001</v>
      </c>
      <c r="G2948" s="18">
        <v>4.24E-2</v>
      </c>
      <c r="H2948" s="298">
        <v>48071.56</v>
      </c>
      <c r="I2948" s="10">
        <v>13723133.810000001</v>
      </c>
      <c r="J2948" s="11">
        <f t="shared" si="1339"/>
        <v>4.24E-2</v>
      </c>
      <c r="K2948" s="30">
        <f t="shared" si="1340"/>
        <v>48488.406128666662</v>
      </c>
      <c r="L2948" s="29">
        <f t="shared" si="1341"/>
        <v>416.8461286666643</v>
      </c>
      <c r="M2948" s="10">
        <f t="shared" si="1342"/>
        <v>13723133.810000001</v>
      </c>
      <c r="N2948" s="5">
        <f>VLOOKUP(CONCATENATE(A2948,"-6"),'Restated Depr'!$B$6:$G$7674,6,0)</f>
        <v>4.7899999999999998E-2</v>
      </c>
      <c r="O2948" s="29">
        <f t="shared" si="1343"/>
        <v>54778.175791583337</v>
      </c>
      <c r="P2948" s="29">
        <f t="shared" si="1344"/>
        <v>6289.7696629166749</v>
      </c>
      <c r="Q2948" t="s">
        <v>7819</v>
      </c>
    </row>
    <row r="2949" spans="1:18" hidden="1">
      <c r="A2949" t="s">
        <v>224</v>
      </c>
      <c r="B2949" t="s">
        <v>3303</v>
      </c>
      <c r="C2949" s="224" t="s">
        <v>7842</v>
      </c>
      <c r="D2949" s="221">
        <v>345.13</v>
      </c>
      <c r="E2949" s="324">
        <v>43100</v>
      </c>
      <c r="F2949" s="1">
        <v>13605158.220000001</v>
      </c>
      <c r="G2949" s="18">
        <v>4.4699999999999997E-2</v>
      </c>
      <c r="H2949" s="298">
        <v>50679.21</v>
      </c>
      <c r="I2949" s="10">
        <v>13723133.810000001</v>
      </c>
      <c r="J2949" s="11">
        <f t="shared" si="1339"/>
        <v>4.4699999999999997E-2</v>
      </c>
      <c r="K2949" s="30">
        <f t="shared" si="1340"/>
        <v>51118.673442250001</v>
      </c>
      <c r="L2949" s="29">
        <f t="shared" si="1341"/>
        <v>439.46344225000212</v>
      </c>
      <c r="M2949" s="10">
        <f t="shared" si="1342"/>
        <v>13723133.810000001</v>
      </c>
      <c r="N2949" s="5">
        <f>VLOOKUP(CONCATENATE(A2949,"-6"),'Restated Depr'!$B$6:$G$7674,6,0)</f>
        <v>4.7899999999999998E-2</v>
      </c>
      <c r="O2949" s="29">
        <f t="shared" si="1343"/>
        <v>54778.175791583337</v>
      </c>
      <c r="P2949" s="29">
        <f t="shared" si="1344"/>
        <v>3659.5023493333356</v>
      </c>
      <c r="Q2949" t="s">
        <v>7819</v>
      </c>
    </row>
    <row r="2950" spans="1:18" hidden="1">
      <c r="A2950" t="s">
        <v>224</v>
      </c>
      <c r="B2950" t="s">
        <v>3304</v>
      </c>
      <c r="C2950" s="224" t="s">
        <v>7842</v>
      </c>
      <c r="D2950" s="221">
        <v>345.13</v>
      </c>
      <c r="E2950" s="324">
        <v>43131</v>
      </c>
      <c r="F2950" s="1">
        <v>13727960.5</v>
      </c>
      <c r="G2950" s="5">
        <v>4.7899999999999998E-2</v>
      </c>
      <c r="H2950" s="298">
        <v>54797.440000000002</v>
      </c>
      <c r="I2950" s="10">
        <v>13723133.810000001</v>
      </c>
      <c r="J2950" s="11">
        <f t="shared" si="1339"/>
        <v>4.7899999999999998E-2</v>
      </c>
      <c r="K2950" s="30">
        <f t="shared" si="1340"/>
        <v>54778.175791583337</v>
      </c>
      <c r="L2950" s="29">
        <f t="shared" si="1341"/>
        <v>-19.264208416665497</v>
      </c>
      <c r="M2950" s="10">
        <f t="shared" si="1342"/>
        <v>13723133.810000001</v>
      </c>
      <c r="N2950" s="5">
        <f>VLOOKUP(CONCATENATE(A2950,"-6"),'Restated Depr'!$B$6:$G$7674,6,0)</f>
        <v>4.7899999999999998E-2</v>
      </c>
      <c r="O2950" s="29">
        <f t="shared" si="1343"/>
        <v>54778.175791583337</v>
      </c>
      <c r="P2950" s="29">
        <f t="shared" si="1344"/>
        <v>0</v>
      </c>
      <c r="Q2950" t="s">
        <v>7819</v>
      </c>
    </row>
    <row r="2951" spans="1:18" hidden="1">
      <c r="A2951" t="s">
        <v>224</v>
      </c>
      <c r="B2951" t="s">
        <v>3305</v>
      </c>
      <c r="C2951" s="224" t="s">
        <v>7842</v>
      </c>
      <c r="D2951" s="221">
        <v>345.13</v>
      </c>
      <c r="E2951" s="324">
        <v>43159</v>
      </c>
      <c r="F2951" s="1">
        <v>13850762.779999999</v>
      </c>
      <c r="G2951" s="5">
        <v>4.7899999999999998E-2</v>
      </c>
      <c r="H2951" s="298">
        <v>55287.630000000005</v>
      </c>
      <c r="I2951" s="10">
        <v>13723133.810000001</v>
      </c>
      <c r="J2951" s="11">
        <f t="shared" si="1339"/>
        <v>4.7899999999999998E-2</v>
      </c>
      <c r="K2951" s="30">
        <f t="shared" si="1340"/>
        <v>54778.175791583337</v>
      </c>
      <c r="L2951" s="29">
        <f t="shared" si="1341"/>
        <v>-509.45420841666783</v>
      </c>
      <c r="M2951" s="10">
        <f t="shared" si="1342"/>
        <v>13723133.810000001</v>
      </c>
      <c r="N2951" s="5">
        <f>VLOOKUP(CONCATENATE(A2951,"-6"),'Restated Depr'!$B$6:$G$7674,6,0)</f>
        <v>4.7899999999999998E-2</v>
      </c>
      <c r="O2951" s="29">
        <f t="shared" si="1343"/>
        <v>54778.175791583337</v>
      </c>
      <c r="P2951" s="29">
        <f t="shared" si="1344"/>
        <v>0</v>
      </c>
      <c r="Q2951" t="s">
        <v>7819</v>
      </c>
    </row>
    <row r="2952" spans="1:18" hidden="1">
      <c r="A2952" t="s">
        <v>224</v>
      </c>
      <c r="B2952" t="s">
        <v>3306</v>
      </c>
      <c r="C2952" s="224" t="s">
        <v>7842</v>
      </c>
      <c r="D2952" s="221">
        <v>345.13</v>
      </c>
      <c r="E2952" s="324">
        <v>43190</v>
      </c>
      <c r="F2952" s="1">
        <v>13819511.82</v>
      </c>
      <c r="G2952" s="5">
        <v>4.7899999999999998E-2</v>
      </c>
      <c r="H2952" s="298">
        <v>55162.879999999997</v>
      </c>
      <c r="I2952" s="10">
        <v>13723133.810000001</v>
      </c>
      <c r="J2952" s="11">
        <f t="shared" si="1339"/>
        <v>4.7899999999999998E-2</v>
      </c>
      <c r="K2952" s="30">
        <f t="shared" si="1340"/>
        <v>54778.175791583337</v>
      </c>
      <c r="L2952" s="29">
        <f t="shared" si="1341"/>
        <v>-384.70420841666055</v>
      </c>
      <c r="M2952" s="10">
        <f t="shared" si="1342"/>
        <v>13723133.810000001</v>
      </c>
      <c r="N2952" s="5">
        <f>VLOOKUP(CONCATENATE(A2952,"-6"),'Restated Depr'!$B$6:$G$7674,6,0)</f>
        <v>4.7899999999999998E-2</v>
      </c>
      <c r="O2952" s="29">
        <f t="shared" si="1343"/>
        <v>54778.175791583337</v>
      </c>
      <c r="P2952" s="29">
        <f t="shared" si="1344"/>
        <v>0</v>
      </c>
      <c r="Q2952" t="s">
        <v>7819</v>
      </c>
    </row>
    <row r="2953" spans="1:18" hidden="1">
      <c r="A2953" t="s">
        <v>224</v>
      </c>
      <c r="B2953" t="s">
        <v>3307</v>
      </c>
      <c r="C2953" s="224" t="s">
        <v>7842</v>
      </c>
      <c r="D2953" s="221">
        <v>345.13</v>
      </c>
      <c r="E2953" s="324">
        <v>43220</v>
      </c>
      <c r="F2953" s="1">
        <v>13791341.5</v>
      </c>
      <c r="G2953" s="5">
        <v>4.7899999999999998E-2</v>
      </c>
      <c r="H2953" s="298">
        <v>55050.44</v>
      </c>
      <c r="I2953" s="10">
        <v>13723133.810000001</v>
      </c>
      <c r="J2953" s="11">
        <f t="shared" si="1339"/>
        <v>4.7899999999999998E-2</v>
      </c>
      <c r="K2953" s="30">
        <f t="shared" si="1340"/>
        <v>54778.175791583337</v>
      </c>
      <c r="L2953" s="29">
        <f t="shared" si="1341"/>
        <v>-272.2642084166655</v>
      </c>
      <c r="M2953" s="10">
        <f t="shared" si="1342"/>
        <v>13723133.810000001</v>
      </c>
      <c r="N2953" s="5">
        <f>VLOOKUP(CONCATENATE(A2953,"-6"),'Restated Depr'!$B$6:$G$7674,6,0)</f>
        <v>4.7899999999999998E-2</v>
      </c>
      <c r="O2953" s="29">
        <f t="shared" si="1343"/>
        <v>54778.175791583337</v>
      </c>
      <c r="P2953" s="29">
        <f t="shared" si="1344"/>
        <v>0</v>
      </c>
      <c r="Q2953" t="s">
        <v>7819</v>
      </c>
    </row>
    <row r="2954" spans="1:18" hidden="1">
      <c r="A2954" t="s">
        <v>224</v>
      </c>
      <c r="B2954" t="s">
        <v>3308</v>
      </c>
      <c r="C2954" s="224" t="s">
        <v>7842</v>
      </c>
      <c r="D2954" s="221">
        <v>345.13</v>
      </c>
      <c r="E2954" s="324">
        <v>43251</v>
      </c>
      <c r="F2954" s="1">
        <v>13759153.720000001</v>
      </c>
      <c r="G2954" s="5">
        <v>4.7899999999999998E-2</v>
      </c>
      <c r="H2954" s="298">
        <v>54921.94999999999</v>
      </c>
      <c r="I2954" s="10">
        <v>13723133.810000001</v>
      </c>
      <c r="J2954" s="11">
        <f t="shared" si="1339"/>
        <v>4.7899999999999998E-2</v>
      </c>
      <c r="K2954" s="30">
        <f t="shared" si="1340"/>
        <v>54778.175791583337</v>
      </c>
      <c r="L2954" s="29">
        <f t="shared" si="1341"/>
        <v>-143.77420841665298</v>
      </c>
      <c r="M2954" s="10">
        <f t="shared" si="1342"/>
        <v>13723133.810000001</v>
      </c>
      <c r="N2954" s="5">
        <f>VLOOKUP(CONCATENATE(A2954,"-6"),'Restated Depr'!$B$6:$G$7674,6,0)</f>
        <v>4.7899999999999998E-2</v>
      </c>
      <c r="O2954" s="29">
        <f t="shared" si="1343"/>
        <v>54778.175791583337</v>
      </c>
      <c r="P2954" s="29">
        <f t="shared" si="1344"/>
        <v>0</v>
      </c>
      <c r="Q2954" t="s">
        <v>7819</v>
      </c>
    </row>
    <row r="2955" spans="1:18" hidden="1">
      <c r="A2955" t="s">
        <v>224</v>
      </c>
      <c r="B2955" t="s">
        <v>3309</v>
      </c>
      <c r="C2955" s="224" t="s">
        <v>7842</v>
      </c>
      <c r="D2955" s="221">
        <v>345.13</v>
      </c>
      <c r="E2955" s="324">
        <v>43281</v>
      </c>
      <c r="F2955" s="1">
        <v>13723133.810000001</v>
      </c>
      <c r="G2955" s="5">
        <v>4.7899999999999998E-2</v>
      </c>
      <c r="H2955" s="298">
        <v>54778.18</v>
      </c>
      <c r="I2955" s="10">
        <v>13723133.810000001</v>
      </c>
      <c r="J2955" s="11">
        <f t="shared" si="1339"/>
        <v>4.7899999999999998E-2</v>
      </c>
      <c r="K2955" s="30">
        <f t="shared" si="1340"/>
        <v>54778.175791583337</v>
      </c>
      <c r="L2955" s="29">
        <f t="shared" si="1341"/>
        <v>-4.2084166634595022E-3</v>
      </c>
      <c r="M2955" s="10">
        <f t="shared" si="1342"/>
        <v>13723133.810000001</v>
      </c>
      <c r="N2955" s="5">
        <f>VLOOKUP(CONCATENATE(A2955,"-6"),'Restated Depr'!$B$6:$G$7674,6,0)</f>
        <v>4.7899999999999998E-2</v>
      </c>
      <c r="O2955" s="29">
        <f t="shared" si="1343"/>
        <v>54778.175791583337</v>
      </c>
      <c r="P2955" s="29">
        <f t="shared" si="1344"/>
        <v>0</v>
      </c>
      <c r="Q2955" t="s">
        <v>7819</v>
      </c>
      <c r="R2955" s="5"/>
    </row>
    <row r="2956" spans="1:18" ht="15.75" hidden="1" thickBot="1">
      <c r="A2956" t="s">
        <v>224</v>
      </c>
      <c r="C2956" s="224" t="s">
        <v>642</v>
      </c>
      <c r="D2956" s="22"/>
      <c r="E2956" s="323" t="s">
        <v>606</v>
      </c>
      <c r="F2956" s="1"/>
      <c r="G2956" s="5"/>
      <c r="H2956" s="310">
        <f>SUM(H2944:H2955)</f>
        <v>623283.97000000009</v>
      </c>
      <c r="I2956" s="10"/>
      <c r="J2956" s="10"/>
      <c r="K2956" s="32">
        <f>SUM(K2944:K2955)</f>
        <v>622229.75883508334</v>
      </c>
      <c r="L2956" s="28">
        <f>SUM(L2944:L2955)</f>
        <v>-1054.2111649166691</v>
      </c>
      <c r="M2956" s="10"/>
      <c r="N2956" s="5"/>
      <c r="O2956" s="28">
        <f>SUM(O2944:O2955)</f>
        <v>657338.10949900001</v>
      </c>
      <c r="P2956" s="28">
        <f>SUM(P2944:P2955)</f>
        <v>35108.35066391671</v>
      </c>
    </row>
    <row r="2957" spans="1:18" hidden="1">
      <c r="A2957" t="s">
        <v>225</v>
      </c>
      <c r="B2957" t="s">
        <v>3310</v>
      </c>
      <c r="C2957" s="224" t="s">
        <v>7842</v>
      </c>
      <c r="D2957" s="221">
        <v>345.12</v>
      </c>
      <c r="E2957" s="324">
        <v>42947</v>
      </c>
      <c r="F2957" s="9">
        <v>68500018.409999996</v>
      </c>
      <c r="G2957" s="18">
        <v>4.24E-2</v>
      </c>
      <c r="H2957" s="299">
        <v>242033.40000000002</v>
      </c>
      <c r="I2957" s="15">
        <v>68472500.689999998</v>
      </c>
      <c r="J2957" s="11">
        <f t="shared" ref="J2957:J2968" si="1345">G2957</f>
        <v>4.24E-2</v>
      </c>
      <c r="K2957" s="31">
        <f t="shared" ref="K2957:K2968" si="1346">I2957*J2957/12</f>
        <v>241936.16910466665</v>
      </c>
      <c r="L2957" s="289">
        <f t="shared" ref="L2957:L2968" si="1347">K2957-H2957</f>
        <v>-97.230895333370427</v>
      </c>
      <c r="M2957" s="15">
        <f t="shared" ref="M2957:M2968" si="1348">I2957</f>
        <v>68472500.689999998</v>
      </c>
      <c r="N2957" s="5">
        <f>VLOOKUP(CONCATENATE(A2957,"-6"),'Restated Depr'!$B$6:$G$7674,6,0)</f>
        <v>4.2700000000000002E-2</v>
      </c>
      <c r="O2957" s="289">
        <f t="shared" ref="O2957:O2968" si="1349">M2957*N2957/12</f>
        <v>243647.98162191667</v>
      </c>
      <c r="P2957" s="289">
        <f t="shared" ref="P2957:P2968" si="1350">O2957-K2957</f>
        <v>1711.8125172500149</v>
      </c>
      <c r="Q2957" t="s">
        <v>7819</v>
      </c>
    </row>
    <row r="2958" spans="1:18" hidden="1">
      <c r="A2958" t="s">
        <v>225</v>
      </c>
      <c r="B2958" t="s">
        <v>3311</v>
      </c>
      <c r="C2958" s="224" t="s">
        <v>7842</v>
      </c>
      <c r="D2958" s="221">
        <v>345.12</v>
      </c>
      <c r="E2958" s="324">
        <v>42978</v>
      </c>
      <c r="F2958" s="1">
        <v>68496105.370000005</v>
      </c>
      <c r="G2958" s="18">
        <v>4.24E-2</v>
      </c>
      <c r="H2958" s="298">
        <v>242019.56999999998</v>
      </c>
      <c r="I2958" s="10">
        <v>68472500.689999998</v>
      </c>
      <c r="J2958" s="11">
        <f t="shared" si="1345"/>
        <v>4.24E-2</v>
      </c>
      <c r="K2958" s="30">
        <f t="shared" si="1346"/>
        <v>241936.16910466665</v>
      </c>
      <c r="L2958" s="29">
        <f t="shared" si="1347"/>
        <v>-83.400895333325025</v>
      </c>
      <c r="M2958" s="10">
        <f t="shared" si="1348"/>
        <v>68472500.689999998</v>
      </c>
      <c r="N2958" s="5">
        <f>VLOOKUP(CONCATENATE(A2958,"-6"),'Restated Depr'!$B$6:$G$7674,6,0)</f>
        <v>4.2700000000000002E-2</v>
      </c>
      <c r="O2958" s="29">
        <f t="shared" si="1349"/>
        <v>243647.98162191667</v>
      </c>
      <c r="P2958" s="29">
        <f t="shared" si="1350"/>
        <v>1711.8125172500149</v>
      </c>
      <c r="Q2958" t="s">
        <v>7819</v>
      </c>
    </row>
    <row r="2959" spans="1:18" hidden="1">
      <c r="A2959" t="s">
        <v>225</v>
      </c>
      <c r="B2959" t="s">
        <v>3312</v>
      </c>
      <c r="C2959" s="224" t="s">
        <v>7842</v>
      </c>
      <c r="D2959" s="221">
        <v>345.12</v>
      </c>
      <c r="E2959" s="324">
        <v>43008</v>
      </c>
      <c r="F2959" s="1">
        <v>68489856.170000002</v>
      </c>
      <c r="G2959" s="18">
        <v>4.24E-2</v>
      </c>
      <c r="H2959" s="298">
        <v>241997.5</v>
      </c>
      <c r="I2959" s="10">
        <v>68472500.689999998</v>
      </c>
      <c r="J2959" s="11">
        <f t="shared" si="1345"/>
        <v>4.24E-2</v>
      </c>
      <c r="K2959" s="30">
        <f t="shared" si="1346"/>
        <v>241936.16910466665</v>
      </c>
      <c r="L2959" s="29">
        <f t="shared" si="1347"/>
        <v>-61.330895333347144</v>
      </c>
      <c r="M2959" s="10">
        <f t="shared" si="1348"/>
        <v>68472500.689999998</v>
      </c>
      <c r="N2959" s="5">
        <f>VLOOKUP(CONCATENATE(A2959,"-6"),'Restated Depr'!$B$6:$G$7674,6,0)</f>
        <v>4.2700000000000002E-2</v>
      </c>
      <c r="O2959" s="29">
        <f t="shared" si="1349"/>
        <v>243647.98162191667</v>
      </c>
      <c r="P2959" s="29">
        <f t="shared" si="1350"/>
        <v>1711.8125172500149</v>
      </c>
      <c r="Q2959" t="s">
        <v>7819</v>
      </c>
    </row>
    <row r="2960" spans="1:18" hidden="1">
      <c r="A2960" t="s">
        <v>225</v>
      </c>
      <c r="B2960" t="s">
        <v>3313</v>
      </c>
      <c r="C2960" s="224" t="s">
        <v>7842</v>
      </c>
      <c r="D2960" s="221">
        <v>345.12</v>
      </c>
      <c r="E2960" s="324">
        <v>43039</v>
      </c>
      <c r="F2960" s="1">
        <v>68501657.769999996</v>
      </c>
      <c r="G2960" s="18">
        <v>4.24E-2</v>
      </c>
      <c r="H2960" s="298">
        <v>242039.19000000003</v>
      </c>
      <c r="I2960" s="10">
        <v>68472500.689999998</v>
      </c>
      <c r="J2960" s="11">
        <f t="shared" si="1345"/>
        <v>4.24E-2</v>
      </c>
      <c r="K2960" s="30">
        <f t="shared" si="1346"/>
        <v>241936.16910466665</v>
      </c>
      <c r="L2960" s="29">
        <f t="shared" si="1347"/>
        <v>-103.02089533337858</v>
      </c>
      <c r="M2960" s="10">
        <f t="shared" si="1348"/>
        <v>68472500.689999998</v>
      </c>
      <c r="N2960" s="5">
        <f>VLOOKUP(CONCATENATE(A2960,"-6"),'Restated Depr'!$B$6:$G$7674,6,0)</f>
        <v>4.2700000000000002E-2</v>
      </c>
      <c r="O2960" s="29">
        <f t="shared" si="1349"/>
        <v>243647.98162191667</v>
      </c>
      <c r="P2960" s="29">
        <f t="shared" si="1350"/>
        <v>1711.8125172500149</v>
      </c>
      <c r="Q2960" t="s">
        <v>7819</v>
      </c>
    </row>
    <row r="2961" spans="1:18" hidden="1">
      <c r="A2961" t="s">
        <v>225</v>
      </c>
      <c r="B2961" t="s">
        <v>3314</v>
      </c>
      <c r="C2961" s="224" t="s">
        <v>7842</v>
      </c>
      <c r="D2961" s="221">
        <v>345.12</v>
      </c>
      <c r="E2961" s="324">
        <v>43069</v>
      </c>
      <c r="F2961" s="1">
        <v>68488119.060000002</v>
      </c>
      <c r="G2961" s="18">
        <v>4.24E-2</v>
      </c>
      <c r="H2961" s="298">
        <v>241991.36000000002</v>
      </c>
      <c r="I2961" s="10">
        <v>68472500.689999998</v>
      </c>
      <c r="J2961" s="11">
        <f t="shared" si="1345"/>
        <v>4.24E-2</v>
      </c>
      <c r="K2961" s="30">
        <f t="shared" si="1346"/>
        <v>241936.16910466665</v>
      </c>
      <c r="L2961" s="29">
        <f t="shared" si="1347"/>
        <v>-55.190895333362278</v>
      </c>
      <c r="M2961" s="10">
        <f t="shared" si="1348"/>
        <v>68472500.689999998</v>
      </c>
      <c r="N2961" s="5">
        <f>VLOOKUP(CONCATENATE(A2961,"-6"),'Restated Depr'!$B$6:$G$7674,6,0)</f>
        <v>4.2700000000000002E-2</v>
      </c>
      <c r="O2961" s="29">
        <f t="shared" si="1349"/>
        <v>243647.98162191667</v>
      </c>
      <c r="P2961" s="29">
        <f t="shared" si="1350"/>
        <v>1711.8125172500149</v>
      </c>
      <c r="Q2961" t="s">
        <v>7819</v>
      </c>
    </row>
    <row r="2962" spans="1:18" hidden="1">
      <c r="A2962" t="s">
        <v>225</v>
      </c>
      <c r="B2962" t="s">
        <v>3315</v>
      </c>
      <c r="C2962" s="224" t="s">
        <v>7842</v>
      </c>
      <c r="D2962" s="221">
        <v>345.12</v>
      </c>
      <c r="E2962" s="324">
        <v>43100</v>
      </c>
      <c r="F2962" s="1">
        <v>68475297.560000002</v>
      </c>
      <c r="G2962" s="18">
        <v>4.2500000000000003E-2</v>
      </c>
      <c r="H2962" s="298">
        <v>242516.68000000002</v>
      </c>
      <c r="I2962" s="10">
        <v>68472500.689999998</v>
      </c>
      <c r="J2962" s="11">
        <f t="shared" si="1345"/>
        <v>4.2500000000000003E-2</v>
      </c>
      <c r="K2962" s="30">
        <f t="shared" si="1346"/>
        <v>242506.77327708332</v>
      </c>
      <c r="L2962" s="29">
        <f t="shared" si="1347"/>
        <v>-9.9067229166976176</v>
      </c>
      <c r="M2962" s="10">
        <f t="shared" si="1348"/>
        <v>68472500.689999998</v>
      </c>
      <c r="N2962" s="5">
        <f>VLOOKUP(CONCATENATE(A2962,"-6"),'Restated Depr'!$B$6:$G$7674,6,0)</f>
        <v>4.2700000000000002E-2</v>
      </c>
      <c r="O2962" s="29">
        <f t="shared" si="1349"/>
        <v>243647.98162191667</v>
      </c>
      <c r="P2962" s="29">
        <f t="shared" si="1350"/>
        <v>1141.2083448333433</v>
      </c>
      <c r="Q2962" t="s">
        <v>7819</v>
      </c>
    </row>
    <row r="2963" spans="1:18" hidden="1">
      <c r="A2963" t="s">
        <v>225</v>
      </c>
      <c r="B2963" t="s">
        <v>3316</v>
      </c>
      <c r="C2963" s="224" t="s">
        <v>7842</v>
      </c>
      <c r="D2963" s="221">
        <v>345.12</v>
      </c>
      <c r="E2963" s="324">
        <v>43131</v>
      </c>
      <c r="F2963" s="1">
        <v>68475297.560000002</v>
      </c>
      <c r="G2963" s="5">
        <v>4.2700000000000002E-2</v>
      </c>
      <c r="H2963" s="298">
        <v>243657.93000000002</v>
      </c>
      <c r="I2963" s="10">
        <v>68472500.689999998</v>
      </c>
      <c r="J2963" s="11">
        <f t="shared" si="1345"/>
        <v>4.2700000000000002E-2</v>
      </c>
      <c r="K2963" s="30">
        <f t="shared" si="1346"/>
        <v>243647.98162191667</v>
      </c>
      <c r="L2963" s="29">
        <f t="shared" si="1347"/>
        <v>-9.9483780833543278</v>
      </c>
      <c r="M2963" s="10">
        <f t="shared" si="1348"/>
        <v>68472500.689999998</v>
      </c>
      <c r="N2963" s="5">
        <f>VLOOKUP(CONCATENATE(A2963,"-6"),'Restated Depr'!$B$6:$G$7674,6,0)</f>
        <v>4.2700000000000002E-2</v>
      </c>
      <c r="O2963" s="29">
        <f t="shared" si="1349"/>
        <v>243647.98162191667</v>
      </c>
      <c r="P2963" s="29">
        <f t="shared" si="1350"/>
        <v>0</v>
      </c>
      <c r="Q2963" t="s">
        <v>7819</v>
      </c>
    </row>
    <row r="2964" spans="1:18" hidden="1">
      <c r="A2964" t="s">
        <v>225</v>
      </c>
      <c r="B2964" t="s">
        <v>3317</v>
      </c>
      <c r="C2964" s="224" t="s">
        <v>7842</v>
      </c>
      <c r="D2964" s="221">
        <v>345.12</v>
      </c>
      <c r="E2964" s="324">
        <v>43159</v>
      </c>
      <c r="F2964" s="1">
        <v>68475297.560000002</v>
      </c>
      <c r="G2964" s="5">
        <v>4.2700000000000002E-2</v>
      </c>
      <c r="H2964" s="298">
        <v>243657.93000000002</v>
      </c>
      <c r="I2964" s="10">
        <v>68472500.689999998</v>
      </c>
      <c r="J2964" s="11">
        <f t="shared" si="1345"/>
        <v>4.2700000000000002E-2</v>
      </c>
      <c r="K2964" s="30">
        <f t="shared" si="1346"/>
        <v>243647.98162191667</v>
      </c>
      <c r="L2964" s="29">
        <f t="shared" si="1347"/>
        <v>-9.9483780833543278</v>
      </c>
      <c r="M2964" s="10">
        <f t="shared" si="1348"/>
        <v>68472500.689999998</v>
      </c>
      <c r="N2964" s="5">
        <f>VLOOKUP(CONCATENATE(A2964,"-6"),'Restated Depr'!$B$6:$G$7674,6,0)</f>
        <v>4.2700000000000002E-2</v>
      </c>
      <c r="O2964" s="29">
        <f t="shared" si="1349"/>
        <v>243647.98162191667</v>
      </c>
      <c r="P2964" s="29">
        <f t="shared" si="1350"/>
        <v>0</v>
      </c>
      <c r="Q2964" t="s">
        <v>7819</v>
      </c>
    </row>
    <row r="2965" spans="1:18" hidden="1">
      <c r="A2965" t="s">
        <v>225</v>
      </c>
      <c r="B2965" t="s">
        <v>3318</v>
      </c>
      <c r="C2965" s="224" t="s">
        <v>7842</v>
      </c>
      <c r="D2965" s="221">
        <v>345.12</v>
      </c>
      <c r="E2965" s="324">
        <v>43190</v>
      </c>
      <c r="F2965" s="1">
        <v>68475297.560000002</v>
      </c>
      <c r="G2965" s="5">
        <v>4.2700000000000002E-2</v>
      </c>
      <c r="H2965" s="298">
        <v>243657.93000000002</v>
      </c>
      <c r="I2965" s="10">
        <v>68472500.689999998</v>
      </c>
      <c r="J2965" s="11">
        <f t="shared" si="1345"/>
        <v>4.2700000000000002E-2</v>
      </c>
      <c r="K2965" s="30">
        <f t="shared" si="1346"/>
        <v>243647.98162191667</v>
      </c>
      <c r="L2965" s="29">
        <f t="shared" si="1347"/>
        <v>-9.9483780833543278</v>
      </c>
      <c r="M2965" s="10">
        <f t="shared" si="1348"/>
        <v>68472500.689999998</v>
      </c>
      <c r="N2965" s="5">
        <f>VLOOKUP(CONCATENATE(A2965,"-6"),'Restated Depr'!$B$6:$G$7674,6,0)</f>
        <v>4.2700000000000002E-2</v>
      </c>
      <c r="O2965" s="29">
        <f t="shared" si="1349"/>
        <v>243647.98162191667</v>
      </c>
      <c r="P2965" s="29">
        <f t="shared" si="1350"/>
        <v>0</v>
      </c>
      <c r="Q2965" t="s">
        <v>7819</v>
      </c>
    </row>
    <row r="2966" spans="1:18" hidden="1">
      <c r="A2966" t="s">
        <v>225</v>
      </c>
      <c r="B2966" t="s">
        <v>3319</v>
      </c>
      <c r="C2966" s="224" t="s">
        <v>7842</v>
      </c>
      <c r="D2966" s="221">
        <v>345.12</v>
      </c>
      <c r="E2966" s="324">
        <v>43220</v>
      </c>
      <c r="F2966" s="1">
        <v>68475297.560000002</v>
      </c>
      <c r="G2966" s="5">
        <v>4.2700000000000002E-2</v>
      </c>
      <c r="H2966" s="298">
        <v>243657.93000000002</v>
      </c>
      <c r="I2966" s="10">
        <v>68472500.689999998</v>
      </c>
      <c r="J2966" s="11">
        <f t="shared" si="1345"/>
        <v>4.2700000000000002E-2</v>
      </c>
      <c r="K2966" s="30">
        <f t="shared" si="1346"/>
        <v>243647.98162191667</v>
      </c>
      <c r="L2966" s="29">
        <f t="shared" si="1347"/>
        <v>-9.9483780833543278</v>
      </c>
      <c r="M2966" s="10">
        <f t="shared" si="1348"/>
        <v>68472500.689999998</v>
      </c>
      <c r="N2966" s="5">
        <f>VLOOKUP(CONCATENATE(A2966,"-6"),'Restated Depr'!$B$6:$G$7674,6,0)</f>
        <v>4.2700000000000002E-2</v>
      </c>
      <c r="O2966" s="29">
        <f t="shared" si="1349"/>
        <v>243647.98162191667</v>
      </c>
      <c r="P2966" s="29">
        <f t="shared" si="1350"/>
        <v>0</v>
      </c>
      <c r="Q2966" t="s">
        <v>7819</v>
      </c>
    </row>
    <row r="2967" spans="1:18" hidden="1">
      <c r="A2967" t="s">
        <v>225</v>
      </c>
      <c r="B2967" t="s">
        <v>3320</v>
      </c>
      <c r="C2967" s="224" t="s">
        <v>7842</v>
      </c>
      <c r="D2967" s="221">
        <v>345.12</v>
      </c>
      <c r="E2967" s="324">
        <v>43251</v>
      </c>
      <c r="F2967" s="1">
        <v>68474035.090000004</v>
      </c>
      <c r="G2967" s="5">
        <v>4.2700000000000002E-2</v>
      </c>
      <c r="H2967" s="298">
        <v>243653.44000000003</v>
      </c>
      <c r="I2967" s="10">
        <v>68472500.689999998</v>
      </c>
      <c r="J2967" s="11">
        <f t="shared" si="1345"/>
        <v>4.2700000000000002E-2</v>
      </c>
      <c r="K2967" s="30">
        <f t="shared" si="1346"/>
        <v>243647.98162191667</v>
      </c>
      <c r="L2967" s="29">
        <f t="shared" si="1347"/>
        <v>-5.4583780833636411</v>
      </c>
      <c r="M2967" s="10">
        <f t="shared" si="1348"/>
        <v>68472500.689999998</v>
      </c>
      <c r="N2967" s="5">
        <f>VLOOKUP(CONCATENATE(A2967,"-6"),'Restated Depr'!$B$6:$G$7674,6,0)</f>
        <v>4.2700000000000002E-2</v>
      </c>
      <c r="O2967" s="29">
        <f t="shared" si="1349"/>
        <v>243647.98162191667</v>
      </c>
      <c r="P2967" s="29">
        <f t="shared" si="1350"/>
        <v>0</v>
      </c>
      <c r="Q2967" t="s">
        <v>7819</v>
      </c>
    </row>
    <row r="2968" spans="1:18" hidden="1">
      <c r="A2968" t="s">
        <v>225</v>
      </c>
      <c r="B2968" t="s">
        <v>3321</v>
      </c>
      <c r="C2968" s="224" t="s">
        <v>7842</v>
      </c>
      <c r="D2968" s="221">
        <v>345.12</v>
      </c>
      <c r="E2968" s="324">
        <v>43281</v>
      </c>
      <c r="F2968" s="1">
        <v>68472500.689999998</v>
      </c>
      <c r="G2968" s="5">
        <v>4.2700000000000002E-2</v>
      </c>
      <c r="H2968" s="298">
        <v>243647.97999999998</v>
      </c>
      <c r="I2968" s="10">
        <v>68472500.689999998</v>
      </c>
      <c r="J2968" s="11">
        <f t="shared" si="1345"/>
        <v>4.2700000000000002E-2</v>
      </c>
      <c r="K2968" s="30">
        <f t="shared" si="1346"/>
        <v>243647.98162191667</v>
      </c>
      <c r="L2968" s="29">
        <f t="shared" si="1347"/>
        <v>1.6219166864175349E-3</v>
      </c>
      <c r="M2968" s="10">
        <f t="shared" si="1348"/>
        <v>68472500.689999998</v>
      </c>
      <c r="N2968" s="5">
        <f>VLOOKUP(CONCATENATE(A2968,"-6"),'Restated Depr'!$B$6:$G$7674,6,0)</f>
        <v>4.2700000000000002E-2</v>
      </c>
      <c r="O2968" s="29">
        <f t="shared" si="1349"/>
        <v>243647.98162191667</v>
      </c>
      <c r="P2968" s="29">
        <f t="shared" si="1350"/>
        <v>0</v>
      </c>
      <c r="Q2968" t="s">
        <v>7819</v>
      </c>
      <c r="R2968" s="5"/>
    </row>
    <row r="2969" spans="1:18" ht="15.75" hidden="1" thickBot="1">
      <c r="A2969" t="s">
        <v>225</v>
      </c>
      <c r="C2969" s="224" t="s">
        <v>642</v>
      </c>
      <c r="D2969" s="22"/>
      <c r="E2969" s="323" t="s">
        <v>606</v>
      </c>
      <c r="F2969" s="1"/>
      <c r="G2969" s="5"/>
      <c r="H2969" s="310">
        <f>SUM(H2957:H2968)</f>
        <v>2914530.84</v>
      </c>
      <c r="I2969" s="10"/>
      <c r="J2969" s="10"/>
      <c r="K2969" s="32">
        <f>SUM(K2957:K2968)</f>
        <v>2914075.5085319174</v>
      </c>
      <c r="L2969" s="28">
        <f>SUM(L2957:L2968)</f>
        <v>-455.3314680835756</v>
      </c>
      <c r="M2969" s="10"/>
      <c r="N2969" s="5"/>
      <c r="O2969" s="28">
        <f>SUM(O2957:O2968)</f>
        <v>2923775.7794630006</v>
      </c>
      <c r="P2969" s="28">
        <f>SUM(P2957:P2968)</f>
        <v>9700.270931083418</v>
      </c>
    </row>
    <row r="2970" spans="1:18" hidden="1">
      <c r="A2970" t="s">
        <v>226</v>
      </c>
      <c r="B2970" t="s">
        <v>3322</v>
      </c>
      <c r="C2970" s="224" t="s">
        <v>7842</v>
      </c>
      <c r="D2970" s="221">
        <v>345.14</v>
      </c>
      <c r="E2970" s="324">
        <v>42947</v>
      </c>
      <c r="F2970" s="9">
        <v>9214309.7699999996</v>
      </c>
      <c r="G2970" s="18">
        <v>4.2800000000000005E-2</v>
      </c>
      <c r="H2970" s="299">
        <v>32864.370000000003</v>
      </c>
      <c r="I2970" s="15">
        <v>9214309.7699999996</v>
      </c>
      <c r="J2970" s="11">
        <f t="shared" ref="J2970:J2981" si="1351">G2970</f>
        <v>4.2800000000000005E-2</v>
      </c>
      <c r="K2970" s="31">
        <f t="shared" ref="K2970:K2981" si="1352">I2970*J2970/12</f>
        <v>32864.371512999998</v>
      </c>
      <c r="L2970" s="289">
        <f t="shared" ref="L2970:L2981" si="1353">K2970-H2970</f>
        <v>1.512999995611608E-3</v>
      </c>
      <c r="M2970" s="15">
        <f t="shared" ref="M2970:M2981" si="1354">I2970</f>
        <v>9214309.7699999996</v>
      </c>
      <c r="N2970" s="5">
        <f>VLOOKUP(CONCATENATE(A2970,"-6"),'Restated Depr'!$B$6:$G$7674,6,0)</f>
        <v>4.7899999999999998E-2</v>
      </c>
      <c r="O2970" s="289">
        <f t="shared" ref="O2970:O2981" si="1355">M2970*N2970/12</f>
        <v>36780.453165249994</v>
      </c>
      <c r="P2970" s="289">
        <f t="shared" ref="P2970:P2981" si="1356">O2970-K2970</f>
        <v>3916.0816522499954</v>
      </c>
      <c r="Q2970" t="s">
        <v>7819</v>
      </c>
    </row>
    <row r="2971" spans="1:18" hidden="1">
      <c r="A2971" t="s">
        <v>226</v>
      </c>
      <c r="B2971" t="s">
        <v>3323</v>
      </c>
      <c r="C2971" s="224" t="s">
        <v>7842</v>
      </c>
      <c r="D2971" s="221">
        <v>345.14</v>
      </c>
      <c r="E2971" s="324">
        <v>42978</v>
      </c>
      <c r="F2971" s="1">
        <v>9214309.7699999996</v>
      </c>
      <c r="G2971" s="18">
        <v>4.2800000000000005E-2</v>
      </c>
      <c r="H2971" s="298">
        <v>32864.370000000003</v>
      </c>
      <c r="I2971" s="10">
        <v>9214309.7699999996</v>
      </c>
      <c r="J2971" s="11">
        <f t="shared" si="1351"/>
        <v>4.2800000000000005E-2</v>
      </c>
      <c r="K2971" s="30">
        <f t="shared" si="1352"/>
        <v>32864.371512999998</v>
      </c>
      <c r="L2971" s="29">
        <f t="shared" si="1353"/>
        <v>1.512999995611608E-3</v>
      </c>
      <c r="M2971" s="10">
        <f t="shared" si="1354"/>
        <v>9214309.7699999996</v>
      </c>
      <c r="N2971" s="5">
        <f>VLOOKUP(CONCATENATE(A2971,"-6"),'Restated Depr'!$B$6:$G$7674,6,0)</f>
        <v>4.7899999999999998E-2</v>
      </c>
      <c r="O2971" s="29">
        <f t="shared" si="1355"/>
        <v>36780.453165249994</v>
      </c>
      <c r="P2971" s="29">
        <f t="shared" si="1356"/>
        <v>3916.0816522499954</v>
      </c>
      <c r="Q2971" t="s">
        <v>7819</v>
      </c>
    </row>
    <row r="2972" spans="1:18" hidden="1">
      <c r="A2972" t="s">
        <v>226</v>
      </c>
      <c r="B2972" t="s">
        <v>3324</v>
      </c>
      <c r="C2972" s="224" t="s">
        <v>7842</v>
      </c>
      <c r="D2972" s="221">
        <v>345.14</v>
      </c>
      <c r="E2972" s="324">
        <v>43008</v>
      </c>
      <c r="F2972" s="1">
        <v>9214309.7699999996</v>
      </c>
      <c r="G2972" s="18">
        <v>4.2800000000000005E-2</v>
      </c>
      <c r="H2972" s="298">
        <v>32864.370000000003</v>
      </c>
      <c r="I2972" s="10">
        <v>9214309.7699999996</v>
      </c>
      <c r="J2972" s="11">
        <f t="shared" si="1351"/>
        <v>4.2800000000000005E-2</v>
      </c>
      <c r="K2972" s="30">
        <f t="shared" si="1352"/>
        <v>32864.371512999998</v>
      </c>
      <c r="L2972" s="29">
        <f t="shared" si="1353"/>
        <v>1.512999995611608E-3</v>
      </c>
      <c r="M2972" s="10">
        <f t="shared" si="1354"/>
        <v>9214309.7699999996</v>
      </c>
      <c r="N2972" s="5">
        <f>VLOOKUP(CONCATENATE(A2972,"-6"),'Restated Depr'!$B$6:$G$7674,6,0)</f>
        <v>4.7899999999999998E-2</v>
      </c>
      <c r="O2972" s="29">
        <f t="shared" si="1355"/>
        <v>36780.453165249994</v>
      </c>
      <c r="P2972" s="29">
        <f t="shared" si="1356"/>
        <v>3916.0816522499954</v>
      </c>
      <c r="Q2972" t="s">
        <v>7819</v>
      </c>
    </row>
    <row r="2973" spans="1:18" hidden="1">
      <c r="A2973" t="s">
        <v>226</v>
      </c>
      <c r="B2973" t="s">
        <v>3325</v>
      </c>
      <c r="C2973" s="224" t="s">
        <v>7842</v>
      </c>
      <c r="D2973" s="221">
        <v>345.14</v>
      </c>
      <c r="E2973" s="324">
        <v>43039</v>
      </c>
      <c r="F2973" s="1">
        <v>9214309.7699999996</v>
      </c>
      <c r="G2973" s="18">
        <v>4.2800000000000005E-2</v>
      </c>
      <c r="H2973" s="298">
        <v>32864.370000000003</v>
      </c>
      <c r="I2973" s="10">
        <v>9214309.7699999996</v>
      </c>
      <c r="J2973" s="11">
        <f t="shared" si="1351"/>
        <v>4.2800000000000005E-2</v>
      </c>
      <c r="K2973" s="30">
        <f t="shared" si="1352"/>
        <v>32864.371512999998</v>
      </c>
      <c r="L2973" s="29">
        <f t="shared" si="1353"/>
        <v>1.512999995611608E-3</v>
      </c>
      <c r="M2973" s="10">
        <f t="shared" si="1354"/>
        <v>9214309.7699999996</v>
      </c>
      <c r="N2973" s="5">
        <f>VLOOKUP(CONCATENATE(A2973,"-6"),'Restated Depr'!$B$6:$G$7674,6,0)</f>
        <v>4.7899999999999998E-2</v>
      </c>
      <c r="O2973" s="29">
        <f t="shared" si="1355"/>
        <v>36780.453165249994</v>
      </c>
      <c r="P2973" s="29">
        <f t="shared" si="1356"/>
        <v>3916.0816522499954</v>
      </c>
      <c r="Q2973" t="s">
        <v>7819</v>
      </c>
    </row>
    <row r="2974" spans="1:18" hidden="1">
      <c r="A2974" t="s">
        <v>226</v>
      </c>
      <c r="B2974" t="s">
        <v>3326</v>
      </c>
      <c r="C2974" s="224" t="s">
        <v>7842</v>
      </c>
      <c r="D2974" s="221">
        <v>345.14</v>
      </c>
      <c r="E2974" s="324">
        <v>43069</v>
      </c>
      <c r="F2974" s="1">
        <v>9214309.7699999996</v>
      </c>
      <c r="G2974" s="18">
        <v>4.2800000000000005E-2</v>
      </c>
      <c r="H2974" s="298">
        <v>32864.370000000003</v>
      </c>
      <c r="I2974" s="10">
        <v>9214309.7699999996</v>
      </c>
      <c r="J2974" s="11">
        <f t="shared" si="1351"/>
        <v>4.2800000000000005E-2</v>
      </c>
      <c r="K2974" s="30">
        <f t="shared" si="1352"/>
        <v>32864.371512999998</v>
      </c>
      <c r="L2974" s="29">
        <f t="shared" si="1353"/>
        <v>1.512999995611608E-3</v>
      </c>
      <c r="M2974" s="10">
        <f t="shared" si="1354"/>
        <v>9214309.7699999996</v>
      </c>
      <c r="N2974" s="5">
        <f>VLOOKUP(CONCATENATE(A2974,"-6"),'Restated Depr'!$B$6:$G$7674,6,0)</f>
        <v>4.7899999999999998E-2</v>
      </c>
      <c r="O2974" s="29">
        <f t="shared" si="1355"/>
        <v>36780.453165249994</v>
      </c>
      <c r="P2974" s="29">
        <f t="shared" si="1356"/>
        <v>3916.0816522499954</v>
      </c>
      <c r="Q2974" t="s">
        <v>7819</v>
      </c>
    </row>
    <row r="2975" spans="1:18" hidden="1">
      <c r="A2975" t="s">
        <v>226</v>
      </c>
      <c r="B2975" t="s">
        <v>3327</v>
      </c>
      <c r="C2975" s="224" t="s">
        <v>7842</v>
      </c>
      <c r="D2975" s="221">
        <v>345.14</v>
      </c>
      <c r="E2975" s="324">
        <v>43100</v>
      </c>
      <c r="F2975" s="1">
        <v>9214309.7699999996</v>
      </c>
      <c r="G2975" s="18">
        <v>4.4899999999999995E-2</v>
      </c>
      <c r="H2975" s="298">
        <v>34476.870000000003</v>
      </c>
      <c r="I2975" s="10">
        <v>9214309.7699999996</v>
      </c>
      <c r="J2975" s="11">
        <f t="shared" si="1351"/>
        <v>4.4899999999999995E-2</v>
      </c>
      <c r="K2975" s="30">
        <f t="shared" si="1352"/>
        <v>34476.875722749995</v>
      </c>
      <c r="L2975" s="29">
        <f t="shared" si="1353"/>
        <v>5.7227499928558245E-3</v>
      </c>
      <c r="M2975" s="10">
        <f t="shared" si="1354"/>
        <v>9214309.7699999996</v>
      </c>
      <c r="N2975" s="5">
        <f>VLOOKUP(CONCATENATE(A2975,"-6"),'Restated Depr'!$B$6:$G$7674,6,0)</f>
        <v>4.7899999999999998E-2</v>
      </c>
      <c r="O2975" s="29">
        <f t="shared" si="1355"/>
        <v>36780.453165249994</v>
      </c>
      <c r="P2975" s="29">
        <f t="shared" si="1356"/>
        <v>2303.5774424999981</v>
      </c>
      <c r="Q2975" t="s">
        <v>7819</v>
      </c>
    </row>
    <row r="2976" spans="1:18" hidden="1">
      <c r="A2976" t="s">
        <v>226</v>
      </c>
      <c r="B2976" t="s">
        <v>3328</v>
      </c>
      <c r="C2976" s="224" t="s">
        <v>7842</v>
      </c>
      <c r="D2976" s="221">
        <v>345.14</v>
      </c>
      <c r="E2976" s="324">
        <v>43131</v>
      </c>
      <c r="F2976" s="1">
        <v>9214309.7699999996</v>
      </c>
      <c r="G2976" s="5">
        <v>4.7899999999999998E-2</v>
      </c>
      <c r="H2976" s="298">
        <v>36780.46</v>
      </c>
      <c r="I2976" s="10">
        <v>9214309.7699999996</v>
      </c>
      <c r="J2976" s="11">
        <f t="shared" si="1351"/>
        <v>4.7899999999999998E-2</v>
      </c>
      <c r="K2976" s="30">
        <f t="shared" si="1352"/>
        <v>36780.453165249994</v>
      </c>
      <c r="L2976" s="29">
        <f t="shared" si="1353"/>
        <v>-6.8347500055097044E-3</v>
      </c>
      <c r="M2976" s="10">
        <f t="shared" si="1354"/>
        <v>9214309.7699999996</v>
      </c>
      <c r="N2976" s="5">
        <f>VLOOKUP(CONCATENATE(A2976,"-6"),'Restated Depr'!$B$6:$G$7674,6,0)</f>
        <v>4.7899999999999998E-2</v>
      </c>
      <c r="O2976" s="29">
        <f t="shared" si="1355"/>
        <v>36780.453165249994</v>
      </c>
      <c r="P2976" s="29">
        <f t="shared" si="1356"/>
        <v>0</v>
      </c>
      <c r="Q2976" t="s">
        <v>7819</v>
      </c>
    </row>
    <row r="2977" spans="1:18" hidden="1">
      <c r="A2977" t="s">
        <v>226</v>
      </c>
      <c r="B2977" t="s">
        <v>3329</v>
      </c>
      <c r="C2977" s="224" t="s">
        <v>7842</v>
      </c>
      <c r="D2977" s="221">
        <v>345.14</v>
      </c>
      <c r="E2977" s="324">
        <v>43159</v>
      </c>
      <c r="F2977" s="1">
        <v>9214309.7699999996</v>
      </c>
      <c r="G2977" s="5">
        <v>4.7899999999999998E-2</v>
      </c>
      <c r="H2977" s="298">
        <v>36780.46</v>
      </c>
      <c r="I2977" s="10">
        <v>9214309.7699999996</v>
      </c>
      <c r="J2977" s="11">
        <f t="shared" si="1351"/>
        <v>4.7899999999999998E-2</v>
      </c>
      <c r="K2977" s="30">
        <f t="shared" si="1352"/>
        <v>36780.453165249994</v>
      </c>
      <c r="L2977" s="29">
        <f t="shared" si="1353"/>
        <v>-6.8347500055097044E-3</v>
      </c>
      <c r="M2977" s="10">
        <f t="shared" si="1354"/>
        <v>9214309.7699999996</v>
      </c>
      <c r="N2977" s="5">
        <f>VLOOKUP(CONCATENATE(A2977,"-6"),'Restated Depr'!$B$6:$G$7674,6,0)</f>
        <v>4.7899999999999998E-2</v>
      </c>
      <c r="O2977" s="29">
        <f t="shared" si="1355"/>
        <v>36780.453165249994</v>
      </c>
      <c r="P2977" s="29">
        <f t="shared" si="1356"/>
        <v>0</v>
      </c>
      <c r="Q2977" t="s">
        <v>7819</v>
      </c>
    </row>
    <row r="2978" spans="1:18" hidden="1">
      <c r="A2978" t="s">
        <v>226</v>
      </c>
      <c r="B2978" t="s">
        <v>3330</v>
      </c>
      <c r="C2978" s="224" t="s">
        <v>7842</v>
      </c>
      <c r="D2978" s="221">
        <v>345.14</v>
      </c>
      <c r="E2978" s="324">
        <v>43190</v>
      </c>
      <c r="F2978" s="1">
        <v>9214309.7699999996</v>
      </c>
      <c r="G2978" s="5">
        <v>4.7899999999999998E-2</v>
      </c>
      <c r="H2978" s="298">
        <v>36780.46</v>
      </c>
      <c r="I2978" s="10">
        <v>9214309.7699999996</v>
      </c>
      <c r="J2978" s="11">
        <f t="shared" si="1351"/>
        <v>4.7899999999999998E-2</v>
      </c>
      <c r="K2978" s="30">
        <f t="shared" si="1352"/>
        <v>36780.453165249994</v>
      </c>
      <c r="L2978" s="29">
        <f t="shared" si="1353"/>
        <v>-6.8347500055097044E-3</v>
      </c>
      <c r="M2978" s="10">
        <f t="shared" si="1354"/>
        <v>9214309.7699999996</v>
      </c>
      <c r="N2978" s="5">
        <f>VLOOKUP(CONCATENATE(A2978,"-6"),'Restated Depr'!$B$6:$G$7674,6,0)</f>
        <v>4.7899999999999998E-2</v>
      </c>
      <c r="O2978" s="29">
        <f t="shared" si="1355"/>
        <v>36780.453165249994</v>
      </c>
      <c r="P2978" s="29">
        <f t="shared" si="1356"/>
        <v>0</v>
      </c>
      <c r="Q2978" t="s">
        <v>7819</v>
      </c>
    </row>
    <row r="2979" spans="1:18" hidden="1">
      <c r="A2979" t="s">
        <v>226</v>
      </c>
      <c r="B2979" t="s">
        <v>3331</v>
      </c>
      <c r="C2979" s="224" t="s">
        <v>7842</v>
      </c>
      <c r="D2979" s="221">
        <v>345.14</v>
      </c>
      <c r="E2979" s="324">
        <v>43220</v>
      </c>
      <c r="F2979" s="1">
        <v>9214309.7699999996</v>
      </c>
      <c r="G2979" s="5">
        <v>4.7899999999999998E-2</v>
      </c>
      <c r="H2979" s="298">
        <v>36780.46</v>
      </c>
      <c r="I2979" s="10">
        <v>9214309.7699999996</v>
      </c>
      <c r="J2979" s="11">
        <f t="shared" si="1351"/>
        <v>4.7899999999999998E-2</v>
      </c>
      <c r="K2979" s="30">
        <f t="shared" si="1352"/>
        <v>36780.453165249994</v>
      </c>
      <c r="L2979" s="29">
        <f t="shared" si="1353"/>
        <v>-6.8347500055097044E-3</v>
      </c>
      <c r="M2979" s="10">
        <f t="shared" si="1354"/>
        <v>9214309.7699999996</v>
      </c>
      <c r="N2979" s="5">
        <f>VLOOKUP(CONCATENATE(A2979,"-6"),'Restated Depr'!$B$6:$G$7674,6,0)</f>
        <v>4.7899999999999998E-2</v>
      </c>
      <c r="O2979" s="29">
        <f t="shared" si="1355"/>
        <v>36780.453165249994</v>
      </c>
      <c r="P2979" s="29">
        <f t="shared" si="1356"/>
        <v>0</v>
      </c>
      <c r="Q2979" t="s">
        <v>7819</v>
      </c>
    </row>
    <row r="2980" spans="1:18" hidden="1">
      <c r="A2980" t="s">
        <v>226</v>
      </c>
      <c r="B2980" t="s">
        <v>3332</v>
      </c>
      <c r="C2980" s="224" t="s">
        <v>7842</v>
      </c>
      <c r="D2980" s="221">
        <v>345.14</v>
      </c>
      <c r="E2980" s="324">
        <v>43251</v>
      </c>
      <c r="F2980" s="1">
        <v>9214309.7699999996</v>
      </c>
      <c r="G2980" s="5">
        <v>4.7899999999999998E-2</v>
      </c>
      <c r="H2980" s="298">
        <v>36780.46</v>
      </c>
      <c r="I2980" s="10">
        <v>9214309.7699999996</v>
      </c>
      <c r="J2980" s="11">
        <f t="shared" si="1351"/>
        <v>4.7899999999999998E-2</v>
      </c>
      <c r="K2980" s="30">
        <f t="shared" si="1352"/>
        <v>36780.453165249994</v>
      </c>
      <c r="L2980" s="29">
        <f t="shared" si="1353"/>
        <v>-6.8347500055097044E-3</v>
      </c>
      <c r="M2980" s="10">
        <f t="shared" si="1354"/>
        <v>9214309.7699999996</v>
      </c>
      <c r="N2980" s="5">
        <f>VLOOKUP(CONCATENATE(A2980,"-6"),'Restated Depr'!$B$6:$G$7674,6,0)</f>
        <v>4.7899999999999998E-2</v>
      </c>
      <c r="O2980" s="29">
        <f t="shared" si="1355"/>
        <v>36780.453165249994</v>
      </c>
      <c r="P2980" s="29">
        <f t="shared" si="1356"/>
        <v>0</v>
      </c>
      <c r="Q2980" t="s">
        <v>7819</v>
      </c>
    </row>
    <row r="2981" spans="1:18" hidden="1">
      <c r="A2981" t="s">
        <v>226</v>
      </c>
      <c r="B2981" t="s">
        <v>3333</v>
      </c>
      <c r="C2981" s="224" t="s">
        <v>7842</v>
      </c>
      <c r="D2981" s="221">
        <v>345.14</v>
      </c>
      <c r="E2981" s="324">
        <v>43281</v>
      </c>
      <c r="F2981" s="1">
        <v>9214309.7699999996</v>
      </c>
      <c r="G2981" s="5">
        <v>4.7899999999999998E-2</v>
      </c>
      <c r="H2981" s="298">
        <v>36780.46</v>
      </c>
      <c r="I2981" s="10">
        <v>9214309.7699999996</v>
      </c>
      <c r="J2981" s="11">
        <f t="shared" si="1351"/>
        <v>4.7899999999999998E-2</v>
      </c>
      <c r="K2981" s="30">
        <f t="shared" si="1352"/>
        <v>36780.453165249994</v>
      </c>
      <c r="L2981" s="29">
        <f t="shared" si="1353"/>
        <v>-6.8347500055097044E-3</v>
      </c>
      <c r="M2981" s="10">
        <f t="shared" si="1354"/>
        <v>9214309.7699999996</v>
      </c>
      <c r="N2981" s="5">
        <f>VLOOKUP(CONCATENATE(A2981,"-6"),'Restated Depr'!$B$6:$G$7674,6,0)</f>
        <v>4.7899999999999998E-2</v>
      </c>
      <c r="O2981" s="29">
        <f t="shared" si="1355"/>
        <v>36780.453165249994</v>
      </c>
      <c r="P2981" s="29">
        <f t="shared" si="1356"/>
        <v>0</v>
      </c>
      <c r="Q2981" t="s">
        <v>7819</v>
      </c>
      <c r="R2981" s="5"/>
    </row>
    <row r="2982" spans="1:18" ht="15.75" hidden="1" thickBot="1">
      <c r="A2982" t="s">
        <v>226</v>
      </c>
      <c r="C2982" s="224" t="s">
        <v>642</v>
      </c>
      <c r="D2982" s="22"/>
      <c r="E2982" s="323" t="s">
        <v>606</v>
      </c>
      <c r="F2982" s="1"/>
      <c r="G2982" s="5"/>
      <c r="H2982" s="310">
        <f>SUM(H2970:H2981)</f>
        <v>419481.4800000001</v>
      </c>
      <c r="I2982" s="10"/>
      <c r="J2982" s="10"/>
      <c r="K2982" s="32">
        <f>SUM(K2970:K2981)</f>
        <v>419481.45227925002</v>
      </c>
      <c r="L2982" s="28">
        <f>SUM(L2970:L2981)</f>
        <v>-2.7720750062144361E-2</v>
      </c>
      <c r="M2982" s="10"/>
      <c r="N2982" s="5"/>
      <c r="O2982" s="28">
        <f>SUM(O2970:O2981)</f>
        <v>441365.43798300001</v>
      </c>
      <c r="P2982" s="28">
        <f>SUM(P2970:P2981)</f>
        <v>21883.985703749975</v>
      </c>
    </row>
    <row r="2983" spans="1:18" hidden="1">
      <c r="A2983" t="s">
        <v>227</v>
      </c>
      <c r="B2983" t="s">
        <v>3334</v>
      </c>
      <c r="C2983" s="224" t="s">
        <v>7842</v>
      </c>
      <c r="D2983" s="221">
        <v>345.14</v>
      </c>
      <c r="E2983" s="324">
        <v>42947</v>
      </c>
      <c r="F2983" s="9">
        <v>26676548.370000001</v>
      </c>
      <c r="G2983" s="18">
        <v>4.2800000000000005E-2</v>
      </c>
      <c r="H2983" s="299">
        <v>95146.349999999991</v>
      </c>
      <c r="I2983" s="15">
        <v>26637288.579999998</v>
      </c>
      <c r="J2983" s="11">
        <f t="shared" ref="J2983:J2994" si="1357">G2983</f>
        <v>4.2800000000000005E-2</v>
      </c>
      <c r="K2983" s="31">
        <f t="shared" ref="K2983:K2994" si="1358">I2983*J2983/12</f>
        <v>95006.329268666668</v>
      </c>
      <c r="L2983" s="289">
        <f t="shared" ref="L2983:L2994" si="1359">K2983-H2983</f>
        <v>-140.02073133332306</v>
      </c>
      <c r="M2983" s="15">
        <f t="shared" ref="M2983:M2994" si="1360">I2983</f>
        <v>26637288.579999998</v>
      </c>
      <c r="N2983" s="5">
        <f>VLOOKUP(CONCATENATE(A2983,"-6"),'Restated Depr'!$B$6:$G$7674,6,0)</f>
        <v>4.7899999999999998E-2</v>
      </c>
      <c r="O2983" s="289">
        <f t="shared" ref="O2983:O2994" si="1361">M2983*N2983/12</f>
        <v>106327.17691516665</v>
      </c>
      <c r="P2983" s="289">
        <f t="shared" ref="P2983:P2994" si="1362">O2983-K2983</f>
        <v>11320.847646499984</v>
      </c>
      <c r="Q2983" t="s">
        <v>7819</v>
      </c>
    </row>
    <row r="2984" spans="1:18" hidden="1">
      <c r="A2984" t="s">
        <v>227</v>
      </c>
      <c r="B2984" t="s">
        <v>3335</v>
      </c>
      <c r="C2984" s="224" t="s">
        <v>7842</v>
      </c>
      <c r="D2984" s="221">
        <v>345.14</v>
      </c>
      <c r="E2984" s="324">
        <v>42978</v>
      </c>
      <c r="F2984" s="1">
        <v>26672095.149999999</v>
      </c>
      <c r="G2984" s="18">
        <v>4.2800000000000005E-2</v>
      </c>
      <c r="H2984" s="298">
        <v>95130.470000000016</v>
      </c>
      <c r="I2984" s="10">
        <v>26637288.579999998</v>
      </c>
      <c r="J2984" s="11">
        <f t="shared" si="1357"/>
        <v>4.2800000000000005E-2</v>
      </c>
      <c r="K2984" s="30">
        <f t="shared" si="1358"/>
        <v>95006.329268666668</v>
      </c>
      <c r="L2984" s="29">
        <f t="shared" si="1359"/>
        <v>-124.1407313333475</v>
      </c>
      <c r="M2984" s="10">
        <f t="shared" si="1360"/>
        <v>26637288.579999998</v>
      </c>
      <c r="N2984" s="5">
        <f>VLOOKUP(CONCATENATE(A2984,"-6"),'Restated Depr'!$B$6:$G$7674,6,0)</f>
        <v>4.7899999999999998E-2</v>
      </c>
      <c r="O2984" s="29">
        <f t="shared" si="1361"/>
        <v>106327.17691516665</v>
      </c>
      <c r="P2984" s="29">
        <f t="shared" si="1362"/>
        <v>11320.847646499984</v>
      </c>
      <c r="Q2984" t="s">
        <v>7819</v>
      </c>
    </row>
    <row r="2985" spans="1:18" hidden="1">
      <c r="A2985" t="s">
        <v>227</v>
      </c>
      <c r="B2985" t="s">
        <v>3336</v>
      </c>
      <c r="C2985" s="224" t="s">
        <v>7842</v>
      </c>
      <c r="D2985" s="221">
        <v>345.14</v>
      </c>
      <c r="E2985" s="324">
        <v>43008</v>
      </c>
      <c r="F2985" s="1">
        <v>26664759.359999999</v>
      </c>
      <c r="G2985" s="18">
        <v>4.2800000000000005E-2</v>
      </c>
      <c r="H2985" s="298">
        <v>95104.31</v>
      </c>
      <c r="I2985" s="10">
        <v>26637288.579999998</v>
      </c>
      <c r="J2985" s="11">
        <f t="shared" si="1357"/>
        <v>4.2800000000000005E-2</v>
      </c>
      <c r="K2985" s="30">
        <f t="shared" si="1358"/>
        <v>95006.329268666668</v>
      </c>
      <c r="L2985" s="29">
        <f t="shared" si="1359"/>
        <v>-97.980731333329459</v>
      </c>
      <c r="M2985" s="10">
        <f t="shared" si="1360"/>
        <v>26637288.579999998</v>
      </c>
      <c r="N2985" s="5">
        <f>VLOOKUP(CONCATENATE(A2985,"-6"),'Restated Depr'!$B$6:$G$7674,6,0)</f>
        <v>4.7899999999999998E-2</v>
      </c>
      <c r="O2985" s="29">
        <f t="shared" si="1361"/>
        <v>106327.17691516665</v>
      </c>
      <c r="P2985" s="29">
        <f t="shared" si="1362"/>
        <v>11320.847646499984</v>
      </c>
      <c r="Q2985" t="s">
        <v>7819</v>
      </c>
    </row>
    <row r="2986" spans="1:18" hidden="1">
      <c r="A2986" t="s">
        <v>227</v>
      </c>
      <c r="B2986" t="s">
        <v>3337</v>
      </c>
      <c r="C2986" s="224" t="s">
        <v>7842</v>
      </c>
      <c r="D2986" s="221">
        <v>345.14</v>
      </c>
      <c r="E2986" s="324">
        <v>43039</v>
      </c>
      <c r="F2986" s="1">
        <v>26667553.09</v>
      </c>
      <c r="G2986" s="18">
        <v>4.2800000000000005E-2</v>
      </c>
      <c r="H2986" s="298">
        <v>95114.269999999975</v>
      </c>
      <c r="I2986" s="10">
        <v>26637288.579999998</v>
      </c>
      <c r="J2986" s="11">
        <f t="shared" si="1357"/>
        <v>4.2800000000000005E-2</v>
      </c>
      <c r="K2986" s="30">
        <f t="shared" si="1358"/>
        <v>95006.329268666668</v>
      </c>
      <c r="L2986" s="29">
        <f t="shared" si="1359"/>
        <v>-107.94073133330676</v>
      </c>
      <c r="M2986" s="10">
        <f t="shared" si="1360"/>
        <v>26637288.579999998</v>
      </c>
      <c r="N2986" s="5">
        <f>VLOOKUP(CONCATENATE(A2986,"-6"),'Restated Depr'!$B$6:$G$7674,6,0)</f>
        <v>4.7899999999999998E-2</v>
      </c>
      <c r="O2986" s="29">
        <f t="shared" si="1361"/>
        <v>106327.17691516665</v>
      </c>
      <c r="P2986" s="29">
        <f t="shared" si="1362"/>
        <v>11320.847646499984</v>
      </c>
      <c r="Q2986" t="s">
        <v>7819</v>
      </c>
    </row>
    <row r="2987" spans="1:18" hidden="1">
      <c r="A2987" t="s">
        <v>227</v>
      </c>
      <c r="B2987" t="s">
        <v>3338</v>
      </c>
      <c r="C2987" s="224" t="s">
        <v>7842</v>
      </c>
      <c r="D2987" s="221">
        <v>345.14</v>
      </c>
      <c r="E2987" s="324">
        <v>43069</v>
      </c>
      <c r="F2987" s="1">
        <v>26670887.870000001</v>
      </c>
      <c r="G2987" s="18">
        <v>4.2800000000000005E-2</v>
      </c>
      <c r="H2987" s="298">
        <v>95126.17</v>
      </c>
      <c r="I2987" s="10">
        <v>26637288.579999998</v>
      </c>
      <c r="J2987" s="11">
        <f t="shared" si="1357"/>
        <v>4.2800000000000005E-2</v>
      </c>
      <c r="K2987" s="30">
        <f t="shared" si="1358"/>
        <v>95006.329268666668</v>
      </c>
      <c r="L2987" s="29">
        <f t="shared" si="1359"/>
        <v>-119.84073133333004</v>
      </c>
      <c r="M2987" s="10">
        <f t="shared" si="1360"/>
        <v>26637288.579999998</v>
      </c>
      <c r="N2987" s="5">
        <f>VLOOKUP(CONCATENATE(A2987,"-6"),'Restated Depr'!$B$6:$G$7674,6,0)</f>
        <v>4.7899999999999998E-2</v>
      </c>
      <c r="O2987" s="29">
        <f t="shared" si="1361"/>
        <v>106327.17691516665</v>
      </c>
      <c r="P2987" s="29">
        <f t="shared" si="1362"/>
        <v>11320.847646499984</v>
      </c>
      <c r="Q2987" t="s">
        <v>7819</v>
      </c>
    </row>
    <row r="2988" spans="1:18" hidden="1">
      <c r="A2988" t="s">
        <v>227</v>
      </c>
      <c r="B2988" t="s">
        <v>3339</v>
      </c>
      <c r="C2988" s="224" t="s">
        <v>7842</v>
      </c>
      <c r="D2988" s="221">
        <v>345.14</v>
      </c>
      <c r="E2988" s="324">
        <v>43100</v>
      </c>
      <c r="F2988" s="1">
        <v>26661355.73</v>
      </c>
      <c r="G2988" s="18">
        <v>4.4899999999999995E-2</v>
      </c>
      <c r="H2988" s="298">
        <v>99757.909999999989</v>
      </c>
      <c r="I2988" s="10">
        <v>26637288.579999998</v>
      </c>
      <c r="J2988" s="11">
        <f t="shared" si="1357"/>
        <v>4.4899999999999995E-2</v>
      </c>
      <c r="K2988" s="30">
        <f t="shared" si="1358"/>
        <v>99667.854770166639</v>
      </c>
      <c r="L2988" s="29">
        <f t="shared" si="1359"/>
        <v>-90.055229833349586</v>
      </c>
      <c r="M2988" s="10">
        <f t="shared" si="1360"/>
        <v>26637288.579999998</v>
      </c>
      <c r="N2988" s="5">
        <f>VLOOKUP(CONCATENATE(A2988,"-6"),'Restated Depr'!$B$6:$G$7674,6,0)</f>
        <v>4.7899999999999998E-2</v>
      </c>
      <c r="O2988" s="29">
        <f t="shared" si="1361"/>
        <v>106327.17691516665</v>
      </c>
      <c r="P2988" s="29">
        <f t="shared" si="1362"/>
        <v>6659.3221450000128</v>
      </c>
      <c r="Q2988" t="s">
        <v>7819</v>
      </c>
    </row>
    <row r="2989" spans="1:18" hidden="1">
      <c r="A2989" t="s">
        <v>227</v>
      </c>
      <c r="B2989" t="s">
        <v>3340</v>
      </c>
      <c r="C2989" s="224" t="s">
        <v>7842</v>
      </c>
      <c r="D2989" s="221">
        <v>345.14</v>
      </c>
      <c r="E2989" s="324">
        <v>43131</v>
      </c>
      <c r="F2989" s="1">
        <v>26657464.600000001</v>
      </c>
      <c r="G2989" s="5">
        <v>4.7899999999999998E-2</v>
      </c>
      <c r="H2989" s="298">
        <v>106407.72000000002</v>
      </c>
      <c r="I2989" s="10">
        <v>26637288.579999998</v>
      </c>
      <c r="J2989" s="11">
        <f t="shared" si="1357"/>
        <v>4.7899999999999998E-2</v>
      </c>
      <c r="K2989" s="30">
        <f t="shared" si="1358"/>
        <v>106327.17691516665</v>
      </c>
      <c r="L2989" s="29">
        <f t="shared" si="1359"/>
        <v>-80.543084833363537</v>
      </c>
      <c r="M2989" s="10">
        <f t="shared" si="1360"/>
        <v>26637288.579999998</v>
      </c>
      <c r="N2989" s="5">
        <f>VLOOKUP(CONCATENATE(A2989,"-6"),'Restated Depr'!$B$6:$G$7674,6,0)</f>
        <v>4.7899999999999998E-2</v>
      </c>
      <c r="O2989" s="29">
        <f t="shared" si="1361"/>
        <v>106327.17691516665</v>
      </c>
      <c r="P2989" s="29">
        <f t="shared" si="1362"/>
        <v>0</v>
      </c>
      <c r="Q2989" t="s">
        <v>7819</v>
      </c>
    </row>
    <row r="2990" spans="1:18" hidden="1">
      <c r="A2990" t="s">
        <v>227</v>
      </c>
      <c r="B2990" t="s">
        <v>3341</v>
      </c>
      <c r="C2990" s="224" t="s">
        <v>7842</v>
      </c>
      <c r="D2990" s="221">
        <v>345.14</v>
      </c>
      <c r="E2990" s="324">
        <v>43159</v>
      </c>
      <c r="F2990" s="1">
        <v>26658610.07</v>
      </c>
      <c r="G2990" s="5">
        <v>4.7899999999999998E-2</v>
      </c>
      <c r="H2990" s="298">
        <v>106412.29</v>
      </c>
      <c r="I2990" s="10">
        <v>26637288.579999998</v>
      </c>
      <c r="J2990" s="11">
        <f t="shared" si="1357"/>
        <v>4.7899999999999998E-2</v>
      </c>
      <c r="K2990" s="30">
        <f t="shared" si="1358"/>
        <v>106327.17691516665</v>
      </c>
      <c r="L2990" s="29">
        <f t="shared" si="1359"/>
        <v>-85.113084833341418</v>
      </c>
      <c r="M2990" s="10">
        <f t="shared" si="1360"/>
        <v>26637288.579999998</v>
      </c>
      <c r="N2990" s="5">
        <f>VLOOKUP(CONCATENATE(A2990,"-6"),'Restated Depr'!$B$6:$G$7674,6,0)</f>
        <v>4.7899999999999998E-2</v>
      </c>
      <c r="O2990" s="29">
        <f t="shared" si="1361"/>
        <v>106327.17691516665</v>
      </c>
      <c r="P2990" s="29">
        <f t="shared" si="1362"/>
        <v>0</v>
      </c>
      <c r="Q2990" t="s">
        <v>7819</v>
      </c>
    </row>
    <row r="2991" spans="1:18" hidden="1">
      <c r="A2991" t="s">
        <v>227</v>
      </c>
      <c r="B2991" t="s">
        <v>3342</v>
      </c>
      <c r="C2991" s="224" t="s">
        <v>7842</v>
      </c>
      <c r="D2991" s="221">
        <v>345.14</v>
      </c>
      <c r="E2991" s="324">
        <v>43190</v>
      </c>
      <c r="F2991" s="1">
        <v>26648170.75</v>
      </c>
      <c r="G2991" s="5">
        <v>4.7899999999999998E-2</v>
      </c>
      <c r="H2991" s="298">
        <v>106370.62</v>
      </c>
      <c r="I2991" s="10">
        <v>26637288.579999998</v>
      </c>
      <c r="J2991" s="11">
        <f t="shared" si="1357"/>
        <v>4.7899999999999998E-2</v>
      </c>
      <c r="K2991" s="30">
        <f t="shared" si="1358"/>
        <v>106327.17691516665</v>
      </c>
      <c r="L2991" s="29">
        <f t="shared" si="1359"/>
        <v>-43.443084833343164</v>
      </c>
      <c r="M2991" s="10">
        <f t="shared" si="1360"/>
        <v>26637288.579999998</v>
      </c>
      <c r="N2991" s="5">
        <f>VLOOKUP(CONCATENATE(A2991,"-6"),'Restated Depr'!$B$6:$G$7674,6,0)</f>
        <v>4.7899999999999998E-2</v>
      </c>
      <c r="O2991" s="29">
        <f t="shared" si="1361"/>
        <v>106327.17691516665</v>
      </c>
      <c r="P2991" s="29">
        <f t="shared" si="1362"/>
        <v>0</v>
      </c>
      <c r="Q2991" t="s">
        <v>7819</v>
      </c>
    </row>
    <row r="2992" spans="1:18" hidden="1">
      <c r="A2992" t="s">
        <v>227</v>
      </c>
      <c r="B2992" t="s">
        <v>3343</v>
      </c>
      <c r="C2992" s="224" t="s">
        <v>7842</v>
      </c>
      <c r="D2992" s="221">
        <v>345.14</v>
      </c>
      <c r="E2992" s="324">
        <v>43220</v>
      </c>
      <c r="F2992" s="1">
        <v>26650456.149999999</v>
      </c>
      <c r="G2992" s="5">
        <v>4.7899999999999998E-2</v>
      </c>
      <c r="H2992" s="298">
        <v>106379.73</v>
      </c>
      <c r="I2992" s="10">
        <v>26637288.579999998</v>
      </c>
      <c r="J2992" s="11">
        <f t="shared" si="1357"/>
        <v>4.7899999999999998E-2</v>
      </c>
      <c r="K2992" s="30">
        <f t="shared" si="1358"/>
        <v>106327.17691516665</v>
      </c>
      <c r="L2992" s="29">
        <f t="shared" si="1359"/>
        <v>-52.553084833343746</v>
      </c>
      <c r="M2992" s="10">
        <f t="shared" si="1360"/>
        <v>26637288.579999998</v>
      </c>
      <c r="N2992" s="5">
        <f>VLOOKUP(CONCATENATE(A2992,"-6"),'Restated Depr'!$B$6:$G$7674,6,0)</f>
        <v>4.7899999999999998E-2</v>
      </c>
      <c r="O2992" s="29">
        <f t="shared" si="1361"/>
        <v>106327.17691516665</v>
      </c>
      <c r="P2992" s="29">
        <f t="shared" si="1362"/>
        <v>0</v>
      </c>
      <c r="Q2992" t="s">
        <v>7819</v>
      </c>
    </row>
    <row r="2993" spans="1:18" hidden="1">
      <c r="A2993" t="s">
        <v>227</v>
      </c>
      <c r="B2993" t="s">
        <v>3344</v>
      </c>
      <c r="C2993" s="224" t="s">
        <v>7842</v>
      </c>
      <c r="D2993" s="221">
        <v>345.14</v>
      </c>
      <c r="E2993" s="324">
        <v>43251</v>
      </c>
      <c r="F2993" s="1">
        <v>26648305.920000002</v>
      </c>
      <c r="G2993" s="5">
        <v>4.7899999999999998E-2</v>
      </c>
      <c r="H2993" s="298">
        <v>106371.14999999998</v>
      </c>
      <c r="I2993" s="10">
        <v>26637288.579999998</v>
      </c>
      <c r="J2993" s="11">
        <f t="shared" si="1357"/>
        <v>4.7899999999999998E-2</v>
      </c>
      <c r="K2993" s="30">
        <f t="shared" si="1358"/>
        <v>106327.17691516665</v>
      </c>
      <c r="L2993" s="29">
        <f t="shared" si="1359"/>
        <v>-43.973084833327448</v>
      </c>
      <c r="M2993" s="10">
        <f t="shared" si="1360"/>
        <v>26637288.579999998</v>
      </c>
      <c r="N2993" s="5">
        <f>VLOOKUP(CONCATENATE(A2993,"-6"),'Restated Depr'!$B$6:$G$7674,6,0)</f>
        <v>4.7899999999999998E-2</v>
      </c>
      <c r="O2993" s="29">
        <f t="shared" si="1361"/>
        <v>106327.17691516665</v>
      </c>
      <c r="P2993" s="29">
        <f t="shared" si="1362"/>
        <v>0</v>
      </c>
      <c r="Q2993" t="s">
        <v>7819</v>
      </c>
    </row>
    <row r="2994" spans="1:18" hidden="1">
      <c r="A2994" t="s">
        <v>227</v>
      </c>
      <c r="B2994" t="s">
        <v>3345</v>
      </c>
      <c r="C2994" s="224" t="s">
        <v>7842</v>
      </c>
      <c r="D2994" s="221">
        <v>345.14</v>
      </c>
      <c r="E2994" s="324">
        <v>43281</v>
      </c>
      <c r="F2994" s="1">
        <v>26637288.579999998</v>
      </c>
      <c r="G2994" s="5">
        <v>4.7899999999999998E-2</v>
      </c>
      <c r="H2994" s="298">
        <v>106327.18</v>
      </c>
      <c r="I2994" s="10">
        <v>26637288.579999998</v>
      </c>
      <c r="J2994" s="11">
        <f t="shared" si="1357"/>
        <v>4.7899999999999998E-2</v>
      </c>
      <c r="K2994" s="30">
        <f t="shared" si="1358"/>
        <v>106327.17691516665</v>
      </c>
      <c r="L2994" s="29">
        <f t="shared" si="1359"/>
        <v>-3.0848333408357576E-3</v>
      </c>
      <c r="M2994" s="10">
        <f t="shared" si="1360"/>
        <v>26637288.579999998</v>
      </c>
      <c r="N2994" s="5">
        <f>VLOOKUP(CONCATENATE(A2994,"-6"),'Restated Depr'!$B$6:$G$7674,6,0)</f>
        <v>4.7899999999999998E-2</v>
      </c>
      <c r="O2994" s="29">
        <f t="shared" si="1361"/>
        <v>106327.17691516665</v>
      </c>
      <c r="P2994" s="29">
        <f t="shared" si="1362"/>
        <v>0</v>
      </c>
      <c r="Q2994" t="s">
        <v>7819</v>
      </c>
      <c r="R2994" s="5"/>
    </row>
    <row r="2995" spans="1:18" ht="15.75" hidden="1" thickBot="1">
      <c r="A2995" t="s">
        <v>227</v>
      </c>
      <c r="C2995" s="224" t="s">
        <v>642</v>
      </c>
      <c r="D2995" s="22"/>
      <c r="E2995" s="323" t="s">
        <v>606</v>
      </c>
      <c r="F2995" s="1"/>
      <c r="G2995" s="5"/>
      <c r="H2995" s="310">
        <f>SUM(H2983:H2994)</f>
        <v>1213648.17</v>
      </c>
      <c r="I2995" s="10"/>
      <c r="J2995" s="10"/>
      <c r="K2995" s="32">
        <f>SUM(K2983:K2994)</f>
        <v>1212662.5626045</v>
      </c>
      <c r="L2995" s="28">
        <f>SUM(L2983:L2994)</f>
        <v>-985.60739550004655</v>
      </c>
      <c r="M2995" s="10"/>
      <c r="N2995" s="5"/>
      <c r="O2995" s="28">
        <f>SUM(O2983:O2994)</f>
        <v>1275926.1229819998</v>
      </c>
      <c r="P2995" s="28">
        <f>SUM(P2983:P2994)</f>
        <v>63263.560377499933</v>
      </c>
    </row>
    <row r="2996" spans="1:18" hidden="1">
      <c r="A2996" t="s">
        <v>228</v>
      </c>
      <c r="B2996" t="s">
        <v>3346</v>
      </c>
      <c r="C2996" s="224" t="s">
        <v>7842</v>
      </c>
      <c r="D2996" s="221">
        <v>345.14</v>
      </c>
      <c r="E2996" s="324">
        <v>42947</v>
      </c>
      <c r="F2996" s="9">
        <v>1081259.06</v>
      </c>
      <c r="G2996" s="18">
        <v>4.2800000000000005E-2</v>
      </c>
      <c r="H2996" s="299"/>
      <c r="I2996" s="15">
        <v>1081259.06</v>
      </c>
      <c r="J2996" s="11">
        <f t="shared" ref="J2996:J3007" si="1363">G2996</f>
        <v>4.2800000000000005E-2</v>
      </c>
      <c r="K2996" s="31"/>
      <c r="L2996" s="289">
        <f t="shared" ref="L2996:L3007" si="1364">K2996-H2996</f>
        <v>0</v>
      </c>
      <c r="M2996" s="15">
        <f t="shared" ref="M2996:M3007" si="1365">I2996</f>
        <v>1081259.06</v>
      </c>
      <c r="N2996" s="5">
        <f>VLOOKUP(CONCATENATE(A2996,"-6"),'Restated Depr'!$B$6:$G$7674,6,0)</f>
        <v>4.7899999999999998E-2</v>
      </c>
      <c r="O2996" s="289"/>
      <c r="P2996" s="289">
        <f t="shared" ref="P2996:P3007" si="1366">O2996-K2996</f>
        <v>0</v>
      </c>
      <c r="Q2996" t="s">
        <v>7819</v>
      </c>
    </row>
    <row r="2997" spans="1:18" hidden="1">
      <c r="A2997" t="s">
        <v>228</v>
      </c>
      <c r="B2997" t="s">
        <v>3347</v>
      </c>
      <c r="C2997" s="224" t="s">
        <v>7842</v>
      </c>
      <c r="D2997" s="221">
        <v>345.14</v>
      </c>
      <c r="E2997" s="324">
        <v>42978</v>
      </c>
      <c r="F2997" s="1">
        <v>1081259.06</v>
      </c>
      <c r="G2997" s="18">
        <v>4.2800000000000005E-2</v>
      </c>
      <c r="H2997" s="298"/>
      <c r="I2997" s="10">
        <v>1081259.06</v>
      </c>
      <c r="J2997" s="11">
        <f t="shared" si="1363"/>
        <v>4.2800000000000005E-2</v>
      </c>
      <c r="K2997" s="30"/>
      <c r="L2997" s="29">
        <f t="shared" si="1364"/>
        <v>0</v>
      </c>
      <c r="M2997" s="10">
        <f t="shared" si="1365"/>
        <v>1081259.06</v>
      </c>
      <c r="N2997" s="5">
        <f>VLOOKUP(CONCATENATE(A2997,"-6"),'Restated Depr'!$B$6:$G$7674,6,0)</f>
        <v>4.7899999999999998E-2</v>
      </c>
      <c r="O2997" s="29"/>
      <c r="P2997" s="29">
        <f t="shared" si="1366"/>
        <v>0</v>
      </c>
      <c r="Q2997" t="s">
        <v>7819</v>
      </c>
    </row>
    <row r="2998" spans="1:18" hidden="1">
      <c r="A2998" t="s">
        <v>228</v>
      </c>
      <c r="B2998" t="s">
        <v>3348</v>
      </c>
      <c r="C2998" s="224" t="s">
        <v>7842</v>
      </c>
      <c r="D2998" s="221">
        <v>345.14</v>
      </c>
      <c r="E2998" s="324">
        <v>43008</v>
      </c>
      <c r="F2998" s="1">
        <v>1081259.06</v>
      </c>
      <c r="G2998" s="18">
        <v>4.2800000000000005E-2</v>
      </c>
      <c r="H2998" s="298"/>
      <c r="I2998" s="10">
        <v>1081259.06</v>
      </c>
      <c r="J2998" s="11">
        <f t="shared" si="1363"/>
        <v>4.2800000000000005E-2</v>
      </c>
      <c r="K2998" s="30"/>
      <c r="L2998" s="29">
        <f t="shared" si="1364"/>
        <v>0</v>
      </c>
      <c r="M2998" s="10">
        <f t="shared" si="1365"/>
        <v>1081259.06</v>
      </c>
      <c r="N2998" s="5">
        <f>VLOOKUP(CONCATENATE(A2998,"-6"),'Restated Depr'!$B$6:$G$7674,6,0)</f>
        <v>4.7899999999999998E-2</v>
      </c>
      <c r="O2998" s="29"/>
      <c r="P2998" s="29">
        <f t="shared" si="1366"/>
        <v>0</v>
      </c>
      <c r="Q2998" t="s">
        <v>7819</v>
      </c>
    </row>
    <row r="2999" spans="1:18" hidden="1">
      <c r="A2999" t="s">
        <v>228</v>
      </c>
      <c r="B2999" t="s">
        <v>3349</v>
      </c>
      <c r="C2999" s="224" t="s">
        <v>7842</v>
      </c>
      <c r="D2999" s="221">
        <v>345.14</v>
      </c>
      <c r="E2999" s="324">
        <v>43039</v>
      </c>
      <c r="F2999" s="1">
        <v>1081259.06</v>
      </c>
      <c r="G2999" s="18">
        <v>4.2800000000000005E-2</v>
      </c>
      <c r="H2999" s="298"/>
      <c r="I2999" s="10">
        <v>1081259.06</v>
      </c>
      <c r="J2999" s="11">
        <f t="shared" si="1363"/>
        <v>4.2800000000000005E-2</v>
      </c>
      <c r="K2999" s="30"/>
      <c r="L2999" s="29">
        <f t="shared" si="1364"/>
        <v>0</v>
      </c>
      <c r="M2999" s="10">
        <f t="shared" si="1365"/>
        <v>1081259.06</v>
      </c>
      <c r="N2999" s="5">
        <f>VLOOKUP(CONCATENATE(A2999,"-6"),'Restated Depr'!$B$6:$G$7674,6,0)</f>
        <v>4.7899999999999998E-2</v>
      </c>
      <c r="O2999" s="29"/>
      <c r="P2999" s="29">
        <f t="shared" si="1366"/>
        <v>0</v>
      </c>
      <c r="Q2999" t="s">
        <v>7819</v>
      </c>
    </row>
    <row r="3000" spans="1:18" hidden="1">
      <c r="A3000" t="s">
        <v>228</v>
      </c>
      <c r="B3000" t="s">
        <v>3350</v>
      </c>
      <c r="C3000" s="224" t="s">
        <v>7842</v>
      </c>
      <c r="D3000" s="221">
        <v>345.14</v>
      </c>
      <c r="E3000" s="324">
        <v>43069</v>
      </c>
      <c r="F3000" s="1">
        <v>1081259.06</v>
      </c>
      <c r="G3000" s="18">
        <v>4.2800000000000005E-2</v>
      </c>
      <c r="H3000" s="298"/>
      <c r="I3000" s="10">
        <v>1081259.06</v>
      </c>
      <c r="J3000" s="11">
        <f t="shared" si="1363"/>
        <v>4.2800000000000005E-2</v>
      </c>
      <c r="K3000" s="30"/>
      <c r="L3000" s="29">
        <f t="shared" si="1364"/>
        <v>0</v>
      </c>
      <c r="M3000" s="10">
        <f t="shared" si="1365"/>
        <v>1081259.06</v>
      </c>
      <c r="N3000" s="5">
        <f>VLOOKUP(CONCATENATE(A3000,"-6"),'Restated Depr'!$B$6:$G$7674,6,0)</f>
        <v>4.7899999999999998E-2</v>
      </c>
      <c r="O3000" s="29"/>
      <c r="P3000" s="29">
        <f t="shared" si="1366"/>
        <v>0</v>
      </c>
      <c r="Q3000" t="s">
        <v>7819</v>
      </c>
    </row>
    <row r="3001" spans="1:18" hidden="1">
      <c r="A3001" t="s">
        <v>228</v>
      </c>
      <c r="B3001" t="s">
        <v>3351</v>
      </c>
      <c r="C3001" s="224" t="s">
        <v>7842</v>
      </c>
      <c r="D3001" s="221">
        <v>345.14</v>
      </c>
      <c r="E3001" s="324">
        <v>43100</v>
      </c>
      <c r="F3001" s="1">
        <v>1081259.06</v>
      </c>
      <c r="G3001" s="18">
        <v>4.4899999999999995E-2</v>
      </c>
      <c r="H3001" s="298"/>
      <c r="I3001" s="10">
        <v>1081259.06</v>
      </c>
      <c r="J3001" s="11">
        <f t="shared" si="1363"/>
        <v>4.4899999999999995E-2</v>
      </c>
      <c r="K3001" s="30"/>
      <c r="L3001" s="29">
        <f t="shared" si="1364"/>
        <v>0</v>
      </c>
      <c r="M3001" s="10">
        <f t="shared" si="1365"/>
        <v>1081259.06</v>
      </c>
      <c r="N3001" s="5">
        <f>VLOOKUP(CONCATENATE(A3001,"-6"),'Restated Depr'!$B$6:$G$7674,6,0)</f>
        <v>4.7899999999999998E-2</v>
      </c>
      <c r="O3001" s="29"/>
      <c r="P3001" s="29">
        <f t="shared" si="1366"/>
        <v>0</v>
      </c>
      <c r="Q3001" t="s">
        <v>7819</v>
      </c>
    </row>
    <row r="3002" spans="1:18" hidden="1">
      <c r="A3002" t="s">
        <v>228</v>
      </c>
      <c r="B3002" t="s">
        <v>3352</v>
      </c>
      <c r="C3002" s="224" t="s">
        <v>7842</v>
      </c>
      <c r="D3002" s="221">
        <v>345.14</v>
      </c>
      <c r="E3002" s="324">
        <v>43131</v>
      </c>
      <c r="F3002" s="1">
        <v>1081259.06</v>
      </c>
      <c r="G3002" s="5">
        <v>4.7899999999999998E-2</v>
      </c>
      <c r="H3002" s="298"/>
      <c r="I3002" s="10">
        <v>1081259.06</v>
      </c>
      <c r="J3002" s="11">
        <f t="shared" si="1363"/>
        <v>4.7899999999999998E-2</v>
      </c>
      <c r="K3002" s="30"/>
      <c r="L3002" s="29">
        <f t="shared" si="1364"/>
        <v>0</v>
      </c>
      <c r="M3002" s="10">
        <f t="shared" si="1365"/>
        <v>1081259.06</v>
      </c>
      <c r="N3002" s="5">
        <f>VLOOKUP(CONCATENATE(A3002,"-6"),'Restated Depr'!$B$6:$G$7674,6,0)</f>
        <v>4.7899999999999998E-2</v>
      </c>
      <c r="O3002" s="29"/>
      <c r="P3002" s="29">
        <f t="shared" si="1366"/>
        <v>0</v>
      </c>
      <c r="Q3002" t="s">
        <v>7819</v>
      </c>
    </row>
    <row r="3003" spans="1:18" hidden="1">
      <c r="A3003" t="s">
        <v>228</v>
      </c>
      <c r="B3003" t="s">
        <v>3353</v>
      </c>
      <c r="C3003" s="224" t="s">
        <v>7842</v>
      </c>
      <c r="D3003" s="221">
        <v>345.14</v>
      </c>
      <c r="E3003" s="324">
        <v>43159</v>
      </c>
      <c r="F3003" s="1">
        <v>1081259.06</v>
      </c>
      <c r="G3003" s="5">
        <v>4.7899999999999998E-2</v>
      </c>
      <c r="H3003" s="298"/>
      <c r="I3003" s="10">
        <v>1081259.06</v>
      </c>
      <c r="J3003" s="11">
        <f t="shared" si="1363"/>
        <v>4.7899999999999998E-2</v>
      </c>
      <c r="K3003" s="30"/>
      <c r="L3003" s="29">
        <f t="shared" si="1364"/>
        <v>0</v>
      </c>
      <c r="M3003" s="10">
        <f t="shared" si="1365"/>
        <v>1081259.06</v>
      </c>
      <c r="N3003" s="5">
        <f>VLOOKUP(CONCATENATE(A3003,"-6"),'Restated Depr'!$B$6:$G$7674,6,0)</f>
        <v>4.7899999999999998E-2</v>
      </c>
      <c r="O3003" s="29"/>
      <c r="P3003" s="29">
        <f t="shared" si="1366"/>
        <v>0</v>
      </c>
      <c r="Q3003" t="s">
        <v>7819</v>
      </c>
    </row>
    <row r="3004" spans="1:18" hidden="1">
      <c r="A3004" t="s">
        <v>228</v>
      </c>
      <c r="B3004" t="s">
        <v>3354</v>
      </c>
      <c r="C3004" s="224" t="s">
        <v>7842</v>
      </c>
      <c r="D3004" s="221">
        <v>345.14</v>
      </c>
      <c r="E3004" s="324">
        <v>43190</v>
      </c>
      <c r="F3004" s="1">
        <v>1081259.06</v>
      </c>
      <c r="G3004" s="5">
        <v>4.7899999999999998E-2</v>
      </c>
      <c r="H3004" s="298"/>
      <c r="I3004" s="10">
        <v>1081259.06</v>
      </c>
      <c r="J3004" s="11">
        <f t="shared" si="1363"/>
        <v>4.7899999999999998E-2</v>
      </c>
      <c r="K3004" s="30"/>
      <c r="L3004" s="29">
        <f t="shared" si="1364"/>
        <v>0</v>
      </c>
      <c r="M3004" s="10">
        <f t="shared" si="1365"/>
        <v>1081259.06</v>
      </c>
      <c r="N3004" s="5">
        <f>VLOOKUP(CONCATENATE(A3004,"-6"),'Restated Depr'!$B$6:$G$7674,6,0)</f>
        <v>4.7899999999999998E-2</v>
      </c>
      <c r="O3004" s="29"/>
      <c r="P3004" s="29">
        <f t="shared" si="1366"/>
        <v>0</v>
      </c>
      <c r="Q3004" t="s">
        <v>7819</v>
      </c>
    </row>
    <row r="3005" spans="1:18" hidden="1">
      <c r="A3005" t="s">
        <v>228</v>
      </c>
      <c r="B3005" t="s">
        <v>3355</v>
      </c>
      <c r="C3005" s="224" t="s">
        <v>7842</v>
      </c>
      <c r="D3005" s="221">
        <v>345.14</v>
      </c>
      <c r="E3005" s="324">
        <v>43220</v>
      </c>
      <c r="F3005" s="1">
        <v>1081259.06</v>
      </c>
      <c r="G3005" s="5">
        <v>4.7899999999999998E-2</v>
      </c>
      <c r="H3005" s="298"/>
      <c r="I3005" s="10">
        <v>1081259.06</v>
      </c>
      <c r="J3005" s="11">
        <f t="shared" si="1363"/>
        <v>4.7899999999999998E-2</v>
      </c>
      <c r="K3005" s="30"/>
      <c r="L3005" s="29">
        <f t="shared" si="1364"/>
        <v>0</v>
      </c>
      <c r="M3005" s="10">
        <f t="shared" si="1365"/>
        <v>1081259.06</v>
      </c>
      <c r="N3005" s="5">
        <f>VLOOKUP(CONCATENATE(A3005,"-6"),'Restated Depr'!$B$6:$G$7674,6,0)</f>
        <v>4.7899999999999998E-2</v>
      </c>
      <c r="O3005" s="29"/>
      <c r="P3005" s="29">
        <f t="shared" si="1366"/>
        <v>0</v>
      </c>
      <c r="Q3005" t="s">
        <v>7819</v>
      </c>
    </row>
    <row r="3006" spans="1:18" hidden="1">
      <c r="A3006" t="s">
        <v>228</v>
      </c>
      <c r="B3006" t="s">
        <v>3356</v>
      </c>
      <c r="C3006" s="224" t="s">
        <v>7842</v>
      </c>
      <c r="D3006" s="221">
        <v>345.14</v>
      </c>
      <c r="E3006" s="324">
        <v>43251</v>
      </c>
      <c r="F3006" s="1">
        <v>1081259.06</v>
      </c>
      <c r="G3006" s="5">
        <v>4.7899999999999998E-2</v>
      </c>
      <c r="H3006" s="298"/>
      <c r="I3006" s="10">
        <v>1081259.06</v>
      </c>
      <c r="J3006" s="11">
        <f t="shared" si="1363"/>
        <v>4.7899999999999998E-2</v>
      </c>
      <c r="K3006" s="30"/>
      <c r="L3006" s="29">
        <f t="shared" si="1364"/>
        <v>0</v>
      </c>
      <c r="M3006" s="10">
        <f t="shared" si="1365"/>
        <v>1081259.06</v>
      </c>
      <c r="N3006" s="5">
        <f>VLOOKUP(CONCATENATE(A3006,"-6"),'Restated Depr'!$B$6:$G$7674,6,0)</f>
        <v>4.7899999999999998E-2</v>
      </c>
      <c r="O3006" s="29"/>
      <c r="P3006" s="29">
        <f t="shared" si="1366"/>
        <v>0</v>
      </c>
      <c r="Q3006" t="s">
        <v>7819</v>
      </c>
    </row>
    <row r="3007" spans="1:18" hidden="1">
      <c r="A3007" t="s">
        <v>228</v>
      </c>
      <c r="B3007" t="s">
        <v>3357</v>
      </c>
      <c r="C3007" s="224" t="s">
        <v>7842</v>
      </c>
      <c r="D3007" s="221">
        <v>345.14</v>
      </c>
      <c r="E3007" s="324">
        <v>43281</v>
      </c>
      <c r="F3007" s="1">
        <v>1081259.06</v>
      </c>
      <c r="G3007" s="5">
        <v>4.7899999999999998E-2</v>
      </c>
      <c r="H3007" s="298"/>
      <c r="I3007" s="10">
        <v>1081259.06</v>
      </c>
      <c r="J3007" s="11">
        <f t="shared" si="1363"/>
        <v>4.7899999999999998E-2</v>
      </c>
      <c r="K3007" s="30"/>
      <c r="L3007" s="29">
        <f t="shared" si="1364"/>
        <v>0</v>
      </c>
      <c r="M3007" s="10">
        <f t="shared" si="1365"/>
        <v>1081259.06</v>
      </c>
      <c r="N3007" s="5">
        <f>VLOOKUP(CONCATENATE(A3007,"-6"),'Restated Depr'!$B$6:$G$7674,6,0)</f>
        <v>4.7899999999999998E-2</v>
      </c>
      <c r="O3007" s="29"/>
      <c r="P3007" s="29">
        <f t="shared" si="1366"/>
        <v>0</v>
      </c>
      <c r="Q3007" t="s">
        <v>7819</v>
      </c>
      <c r="R3007" s="5"/>
    </row>
    <row r="3008" spans="1:18" ht="15.75" hidden="1" thickBot="1">
      <c r="A3008" t="s">
        <v>228</v>
      </c>
      <c r="C3008" s="224" t="s">
        <v>642</v>
      </c>
      <c r="D3008" s="22"/>
      <c r="E3008" s="323" t="s">
        <v>606</v>
      </c>
      <c r="F3008" s="1"/>
      <c r="G3008" s="5"/>
      <c r="H3008" s="310">
        <f>SUM(H2996:H3007)</f>
        <v>0</v>
      </c>
      <c r="I3008" s="10"/>
      <c r="J3008" s="10"/>
      <c r="K3008" s="32">
        <f>SUM(K2996:K3007)</f>
        <v>0</v>
      </c>
      <c r="L3008" s="28">
        <f>SUM(L2996:L3007)</f>
        <v>0</v>
      </c>
      <c r="M3008" s="10"/>
      <c r="N3008" s="5"/>
      <c r="O3008" s="28">
        <f>SUM(O2996:O3007)</f>
        <v>0</v>
      </c>
      <c r="P3008" s="28">
        <f>SUM(P2996:P3007)</f>
        <v>0</v>
      </c>
    </row>
    <row r="3009" spans="1:18" hidden="1">
      <c r="A3009" t="s">
        <v>229</v>
      </c>
      <c r="B3009" t="s">
        <v>3358</v>
      </c>
      <c r="C3009" s="224" t="s">
        <v>7842</v>
      </c>
      <c r="D3009" s="221">
        <v>346.01</v>
      </c>
      <c r="E3009" s="324">
        <v>42947</v>
      </c>
      <c r="F3009" s="9">
        <v>792720.88</v>
      </c>
      <c r="G3009" s="18">
        <v>2.1000000000000001E-2</v>
      </c>
      <c r="H3009" s="299">
        <v>1387.26</v>
      </c>
      <c r="I3009" s="15">
        <v>792720.88</v>
      </c>
      <c r="J3009" s="11">
        <f t="shared" ref="J3009:J3020" si="1367">G3009</f>
        <v>2.1000000000000001E-2</v>
      </c>
      <c r="K3009" s="31">
        <f t="shared" ref="K3009:K3020" si="1368">I3009*J3009/12</f>
        <v>1387.2615400000002</v>
      </c>
      <c r="L3009" s="289">
        <f t="shared" ref="L3009:L3020" si="1369">K3009-H3009</f>
        <v>1.5400000002045999E-3</v>
      </c>
      <c r="M3009" s="15">
        <f t="shared" ref="M3009:M3020" si="1370">I3009</f>
        <v>792720.88</v>
      </c>
      <c r="N3009" s="5">
        <f>VLOOKUP(CONCATENATE(A3009,"-6"),'Restated Depr'!$B$6:$G$7674,6,0)</f>
        <v>5.6800000000000003E-2</v>
      </c>
      <c r="O3009" s="289">
        <f t="shared" ref="O3009:O3020" si="1371">M3009*N3009/12</f>
        <v>3752.2121653333338</v>
      </c>
      <c r="P3009" s="289">
        <f t="shared" ref="P3009:P3020" si="1372">O3009-K3009</f>
        <v>2364.9506253333338</v>
      </c>
      <c r="Q3009" t="s">
        <v>7819</v>
      </c>
    </row>
    <row r="3010" spans="1:18" hidden="1">
      <c r="A3010" t="s">
        <v>229</v>
      </c>
      <c r="B3010" t="s">
        <v>3359</v>
      </c>
      <c r="C3010" s="224" t="s">
        <v>7842</v>
      </c>
      <c r="D3010" s="221">
        <v>346.01</v>
      </c>
      <c r="E3010" s="324">
        <v>42978</v>
      </c>
      <c r="F3010" s="1">
        <v>792720.88</v>
      </c>
      <c r="G3010" s="18">
        <v>2.1000000000000001E-2</v>
      </c>
      <c r="H3010" s="298">
        <v>1387.26</v>
      </c>
      <c r="I3010" s="10">
        <v>792720.88</v>
      </c>
      <c r="J3010" s="11">
        <f t="shared" si="1367"/>
        <v>2.1000000000000001E-2</v>
      </c>
      <c r="K3010" s="30">
        <f t="shared" si="1368"/>
        <v>1387.2615400000002</v>
      </c>
      <c r="L3010" s="29">
        <f t="shared" si="1369"/>
        <v>1.5400000002045999E-3</v>
      </c>
      <c r="M3010" s="10">
        <f t="shared" si="1370"/>
        <v>792720.88</v>
      </c>
      <c r="N3010" s="5">
        <f>VLOOKUP(CONCATENATE(A3010,"-6"),'Restated Depr'!$B$6:$G$7674,6,0)</f>
        <v>5.6800000000000003E-2</v>
      </c>
      <c r="O3010" s="29">
        <f t="shared" si="1371"/>
        <v>3752.2121653333338</v>
      </c>
      <c r="P3010" s="29">
        <f t="shared" si="1372"/>
        <v>2364.9506253333338</v>
      </c>
      <c r="Q3010" t="s">
        <v>7819</v>
      </c>
    </row>
    <row r="3011" spans="1:18" hidden="1">
      <c r="A3011" t="s">
        <v>229</v>
      </c>
      <c r="B3011" t="s">
        <v>3360</v>
      </c>
      <c r="C3011" s="224" t="s">
        <v>7842</v>
      </c>
      <c r="D3011" s="221">
        <v>346.01</v>
      </c>
      <c r="E3011" s="324">
        <v>43008</v>
      </c>
      <c r="F3011" s="1">
        <v>792720.88</v>
      </c>
      <c r="G3011" s="18">
        <v>2.1000000000000001E-2</v>
      </c>
      <c r="H3011" s="298">
        <v>1387.26</v>
      </c>
      <c r="I3011" s="10">
        <v>792720.88</v>
      </c>
      <c r="J3011" s="11">
        <f t="shared" si="1367"/>
        <v>2.1000000000000001E-2</v>
      </c>
      <c r="K3011" s="30">
        <f t="shared" si="1368"/>
        <v>1387.2615400000002</v>
      </c>
      <c r="L3011" s="29">
        <f t="shared" si="1369"/>
        <v>1.5400000002045999E-3</v>
      </c>
      <c r="M3011" s="10">
        <f t="shared" si="1370"/>
        <v>792720.88</v>
      </c>
      <c r="N3011" s="5">
        <f>VLOOKUP(CONCATENATE(A3011,"-6"),'Restated Depr'!$B$6:$G$7674,6,0)</f>
        <v>5.6800000000000003E-2</v>
      </c>
      <c r="O3011" s="29">
        <f t="shared" si="1371"/>
        <v>3752.2121653333338</v>
      </c>
      <c r="P3011" s="29">
        <f t="shared" si="1372"/>
        <v>2364.9506253333338</v>
      </c>
      <c r="Q3011" t="s">
        <v>7819</v>
      </c>
    </row>
    <row r="3012" spans="1:18" hidden="1">
      <c r="A3012" t="s">
        <v>229</v>
      </c>
      <c r="B3012" t="s">
        <v>3361</v>
      </c>
      <c r="C3012" s="224" t="s">
        <v>7842</v>
      </c>
      <c r="D3012" s="221">
        <v>346.01</v>
      </c>
      <c r="E3012" s="324">
        <v>43039</v>
      </c>
      <c r="F3012" s="1">
        <v>792720.88</v>
      </c>
      <c r="G3012" s="18">
        <v>2.1000000000000001E-2</v>
      </c>
      <c r="H3012" s="298">
        <v>1387.26</v>
      </c>
      <c r="I3012" s="10">
        <v>792720.88</v>
      </c>
      <c r="J3012" s="11">
        <f t="shared" si="1367"/>
        <v>2.1000000000000001E-2</v>
      </c>
      <c r="K3012" s="30">
        <f t="shared" si="1368"/>
        <v>1387.2615400000002</v>
      </c>
      <c r="L3012" s="29">
        <f t="shared" si="1369"/>
        <v>1.5400000002045999E-3</v>
      </c>
      <c r="M3012" s="10">
        <f t="shared" si="1370"/>
        <v>792720.88</v>
      </c>
      <c r="N3012" s="5">
        <f>VLOOKUP(CONCATENATE(A3012,"-6"),'Restated Depr'!$B$6:$G$7674,6,0)</f>
        <v>5.6800000000000003E-2</v>
      </c>
      <c r="O3012" s="29">
        <f t="shared" si="1371"/>
        <v>3752.2121653333338</v>
      </c>
      <c r="P3012" s="29">
        <f t="shared" si="1372"/>
        <v>2364.9506253333338</v>
      </c>
      <c r="Q3012" t="s">
        <v>7819</v>
      </c>
    </row>
    <row r="3013" spans="1:18" hidden="1">
      <c r="A3013" t="s">
        <v>229</v>
      </c>
      <c r="B3013" t="s">
        <v>3362</v>
      </c>
      <c r="C3013" s="224" t="s">
        <v>7842</v>
      </c>
      <c r="D3013" s="221">
        <v>346.01</v>
      </c>
      <c r="E3013" s="324">
        <v>43069</v>
      </c>
      <c r="F3013" s="1">
        <v>792720.88</v>
      </c>
      <c r="G3013" s="18">
        <v>2.1000000000000001E-2</v>
      </c>
      <c r="H3013" s="298">
        <v>1387.26</v>
      </c>
      <c r="I3013" s="10">
        <v>792720.88</v>
      </c>
      <c r="J3013" s="11">
        <f t="shared" si="1367"/>
        <v>2.1000000000000001E-2</v>
      </c>
      <c r="K3013" s="30">
        <f t="shared" si="1368"/>
        <v>1387.2615400000002</v>
      </c>
      <c r="L3013" s="29">
        <f t="shared" si="1369"/>
        <v>1.5400000002045999E-3</v>
      </c>
      <c r="M3013" s="10">
        <f t="shared" si="1370"/>
        <v>792720.88</v>
      </c>
      <c r="N3013" s="5">
        <f>VLOOKUP(CONCATENATE(A3013,"-6"),'Restated Depr'!$B$6:$G$7674,6,0)</f>
        <v>5.6800000000000003E-2</v>
      </c>
      <c r="O3013" s="29">
        <f t="shared" si="1371"/>
        <v>3752.2121653333338</v>
      </c>
      <c r="P3013" s="29">
        <f t="shared" si="1372"/>
        <v>2364.9506253333338</v>
      </c>
      <c r="Q3013" t="s">
        <v>7819</v>
      </c>
    </row>
    <row r="3014" spans="1:18" hidden="1">
      <c r="A3014" t="s">
        <v>229</v>
      </c>
      <c r="B3014" t="s">
        <v>3363</v>
      </c>
      <c r="C3014" s="224" t="s">
        <v>7842</v>
      </c>
      <c r="D3014" s="221">
        <v>346.01</v>
      </c>
      <c r="E3014" s="324">
        <v>43100</v>
      </c>
      <c r="F3014" s="1">
        <v>792720.88</v>
      </c>
      <c r="G3014" s="18">
        <v>3.5999999999999997E-2</v>
      </c>
      <c r="H3014" s="298">
        <v>2378.1699999999996</v>
      </c>
      <c r="I3014" s="10">
        <v>792720.88</v>
      </c>
      <c r="J3014" s="11">
        <f t="shared" si="1367"/>
        <v>3.5999999999999997E-2</v>
      </c>
      <c r="K3014" s="30">
        <f t="shared" si="1368"/>
        <v>2378.16264</v>
      </c>
      <c r="L3014" s="29">
        <f t="shared" si="1369"/>
        <v>-7.3599999996076804E-3</v>
      </c>
      <c r="M3014" s="10">
        <f t="shared" si="1370"/>
        <v>792720.88</v>
      </c>
      <c r="N3014" s="5">
        <f>VLOOKUP(CONCATENATE(A3014,"-6"),'Restated Depr'!$B$6:$G$7674,6,0)</f>
        <v>5.6800000000000003E-2</v>
      </c>
      <c r="O3014" s="29">
        <f t="shared" si="1371"/>
        <v>3752.2121653333338</v>
      </c>
      <c r="P3014" s="29">
        <f t="shared" si="1372"/>
        <v>1374.0495253333338</v>
      </c>
      <c r="Q3014" t="s">
        <v>7819</v>
      </c>
    </row>
    <row r="3015" spans="1:18" hidden="1">
      <c r="A3015" t="s">
        <v>229</v>
      </c>
      <c r="B3015" t="s">
        <v>3364</v>
      </c>
      <c r="C3015" s="224" t="s">
        <v>7842</v>
      </c>
      <c r="D3015" s="221">
        <v>346.01</v>
      </c>
      <c r="E3015" s="324">
        <v>43131</v>
      </c>
      <c r="F3015" s="1">
        <v>792720.88</v>
      </c>
      <c r="G3015" s="5">
        <v>5.6800000000000003E-2</v>
      </c>
      <c r="H3015" s="298">
        <v>3752.2100000000005</v>
      </c>
      <c r="I3015" s="10">
        <v>792720.88</v>
      </c>
      <c r="J3015" s="11">
        <f t="shared" si="1367"/>
        <v>5.6800000000000003E-2</v>
      </c>
      <c r="K3015" s="30">
        <f t="shared" si="1368"/>
        <v>3752.2121653333338</v>
      </c>
      <c r="L3015" s="29">
        <f t="shared" si="1369"/>
        <v>2.1653333333233604E-3</v>
      </c>
      <c r="M3015" s="10">
        <f t="shared" si="1370"/>
        <v>792720.88</v>
      </c>
      <c r="N3015" s="5">
        <f>VLOOKUP(CONCATENATE(A3015,"-6"),'Restated Depr'!$B$6:$G$7674,6,0)</f>
        <v>5.6800000000000003E-2</v>
      </c>
      <c r="O3015" s="29">
        <f t="shared" si="1371"/>
        <v>3752.2121653333338</v>
      </c>
      <c r="P3015" s="29">
        <f t="shared" si="1372"/>
        <v>0</v>
      </c>
      <c r="Q3015" t="s">
        <v>7819</v>
      </c>
    </row>
    <row r="3016" spans="1:18" hidden="1">
      <c r="A3016" t="s">
        <v>229</v>
      </c>
      <c r="B3016" t="s">
        <v>3365</v>
      </c>
      <c r="C3016" s="224" t="s">
        <v>7842</v>
      </c>
      <c r="D3016" s="221">
        <v>346.01</v>
      </c>
      <c r="E3016" s="324">
        <v>43159</v>
      </c>
      <c r="F3016" s="1">
        <v>792720.88</v>
      </c>
      <c r="G3016" s="5">
        <v>5.6800000000000003E-2</v>
      </c>
      <c r="H3016" s="298">
        <v>3752.2100000000005</v>
      </c>
      <c r="I3016" s="10">
        <v>792720.88</v>
      </c>
      <c r="J3016" s="11">
        <f t="shared" si="1367"/>
        <v>5.6800000000000003E-2</v>
      </c>
      <c r="K3016" s="30">
        <f t="shared" si="1368"/>
        <v>3752.2121653333338</v>
      </c>
      <c r="L3016" s="29">
        <f t="shared" si="1369"/>
        <v>2.1653333333233604E-3</v>
      </c>
      <c r="M3016" s="10">
        <f t="shared" si="1370"/>
        <v>792720.88</v>
      </c>
      <c r="N3016" s="5">
        <f>VLOOKUP(CONCATENATE(A3016,"-6"),'Restated Depr'!$B$6:$G$7674,6,0)</f>
        <v>5.6800000000000003E-2</v>
      </c>
      <c r="O3016" s="29">
        <f t="shared" si="1371"/>
        <v>3752.2121653333338</v>
      </c>
      <c r="P3016" s="29">
        <f t="shared" si="1372"/>
        <v>0</v>
      </c>
      <c r="Q3016" t="s">
        <v>7819</v>
      </c>
    </row>
    <row r="3017" spans="1:18" hidden="1">
      <c r="A3017" t="s">
        <v>229</v>
      </c>
      <c r="B3017" t="s">
        <v>3366</v>
      </c>
      <c r="C3017" s="224" t="s">
        <v>7842</v>
      </c>
      <c r="D3017" s="221">
        <v>346.01</v>
      </c>
      <c r="E3017" s="324">
        <v>43190</v>
      </c>
      <c r="F3017" s="1">
        <v>792720.88</v>
      </c>
      <c r="G3017" s="5">
        <v>5.6800000000000003E-2</v>
      </c>
      <c r="H3017" s="298">
        <v>3752.2100000000005</v>
      </c>
      <c r="I3017" s="10">
        <v>792720.88</v>
      </c>
      <c r="J3017" s="11">
        <f t="shared" si="1367"/>
        <v>5.6800000000000003E-2</v>
      </c>
      <c r="K3017" s="30">
        <f t="shared" si="1368"/>
        <v>3752.2121653333338</v>
      </c>
      <c r="L3017" s="29">
        <f t="shared" si="1369"/>
        <v>2.1653333333233604E-3</v>
      </c>
      <c r="M3017" s="10">
        <f t="shared" si="1370"/>
        <v>792720.88</v>
      </c>
      <c r="N3017" s="5">
        <f>VLOOKUP(CONCATENATE(A3017,"-6"),'Restated Depr'!$B$6:$G$7674,6,0)</f>
        <v>5.6800000000000003E-2</v>
      </c>
      <c r="O3017" s="29">
        <f t="shared" si="1371"/>
        <v>3752.2121653333338</v>
      </c>
      <c r="P3017" s="29">
        <f t="shared" si="1372"/>
        <v>0</v>
      </c>
      <c r="Q3017" t="s">
        <v>7819</v>
      </c>
    </row>
    <row r="3018" spans="1:18" hidden="1">
      <c r="A3018" t="s">
        <v>229</v>
      </c>
      <c r="B3018" t="s">
        <v>3367</v>
      </c>
      <c r="C3018" s="224" t="s">
        <v>7842</v>
      </c>
      <c r="D3018" s="221">
        <v>346.01</v>
      </c>
      <c r="E3018" s="324">
        <v>43220</v>
      </c>
      <c r="F3018" s="1">
        <v>792720.88</v>
      </c>
      <c r="G3018" s="5">
        <v>5.6800000000000003E-2</v>
      </c>
      <c r="H3018" s="298">
        <v>3752.2100000000005</v>
      </c>
      <c r="I3018" s="10">
        <v>792720.88</v>
      </c>
      <c r="J3018" s="11">
        <f t="shared" si="1367"/>
        <v>5.6800000000000003E-2</v>
      </c>
      <c r="K3018" s="30">
        <f t="shared" si="1368"/>
        <v>3752.2121653333338</v>
      </c>
      <c r="L3018" s="29">
        <f t="shared" si="1369"/>
        <v>2.1653333333233604E-3</v>
      </c>
      <c r="M3018" s="10">
        <f t="shared" si="1370"/>
        <v>792720.88</v>
      </c>
      <c r="N3018" s="5">
        <f>VLOOKUP(CONCATENATE(A3018,"-6"),'Restated Depr'!$B$6:$G$7674,6,0)</f>
        <v>5.6800000000000003E-2</v>
      </c>
      <c r="O3018" s="29">
        <f t="shared" si="1371"/>
        <v>3752.2121653333338</v>
      </c>
      <c r="P3018" s="29">
        <f t="shared" si="1372"/>
        <v>0</v>
      </c>
      <c r="Q3018" t="s">
        <v>7819</v>
      </c>
    </row>
    <row r="3019" spans="1:18" hidden="1">
      <c r="A3019" t="s">
        <v>229</v>
      </c>
      <c r="B3019" t="s">
        <v>3368</v>
      </c>
      <c r="C3019" s="224" t="s">
        <v>7842</v>
      </c>
      <c r="D3019" s="221">
        <v>346.01</v>
      </c>
      <c r="E3019" s="324">
        <v>43251</v>
      </c>
      <c r="F3019" s="1">
        <v>792720.88</v>
      </c>
      <c r="G3019" s="5">
        <v>5.6800000000000003E-2</v>
      </c>
      <c r="H3019" s="298">
        <v>3752.2100000000005</v>
      </c>
      <c r="I3019" s="10">
        <v>792720.88</v>
      </c>
      <c r="J3019" s="11">
        <f t="shared" si="1367"/>
        <v>5.6800000000000003E-2</v>
      </c>
      <c r="K3019" s="30">
        <f t="shared" si="1368"/>
        <v>3752.2121653333338</v>
      </c>
      <c r="L3019" s="29">
        <f t="shared" si="1369"/>
        <v>2.1653333333233604E-3</v>
      </c>
      <c r="M3019" s="10">
        <f t="shared" si="1370"/>
        <v>792720.88</v>
      </c>
      <c r="N3019" s="5">
        <f>VLOOKUP(CONCATENATE(A3019,"-6"),'Restated Depr'!$B$6:$G$7674,6,0)</f>
        <v>5.6800000000000003E-2</v>
      </c>
      <c r="O3019" s="29">
        <f t="shared" si="1371"/>
        <v>3752.2121653333338</v>
      </c>
      <c r="P3019" s="29">
        <f t="shared" si="1372"/>
        <v>0</v>
      </c>
      <c r="Q3019" t="s">
        <v>7819</v>
      </c>
    </row>
    <row r="3020" spans="1:18" hidden="1">
      <c r="A3020" t="s">
        <v>229</v>
      </c>
      <c r="B3020" t="s">
        <v>3369</v>
      </c>
      <c r="C3020" s="224" t="s">
        <v>7842</v>
      </c>
      <c r="D3020" s="221">
        <v>346.01</v>
      </c>
      <c r="E3020" s="324">
        <v>43281</v>
      </c>
      <c r="F3020" s="1">
        <v>792720.88</v>
      </c>
      <c r="G3020" s="5">
        <v>5.6800000000000003E-2</v>
      </c>
      <c r="H3020" s="298">
        <v>3752.2100000000005</v>
      </c>
      <c r="I3020" s="10">
        <v>792720.88</v>
      </c>
      <c r="J3020" s="11">
        <f t="shared" si="1367"/>
        <v>5.6800000000000003E-2</v>
      </c>
      <c r="K3020" s="30">
        <f t="shared" si="1368"/>
        <v>3752.2121653333338</v>
      </c>
      <c r="L3020" s="29">
        <f t="shared" si="1369"/>
        <v>2.1653333333233604E-3</v>
      </c>
      <c r="M3020" s="10">
        <f t="shared" si="1370"/>
        <v>792720.88</v>
      </c>
      <c r="N3020" s="5">
        <f>VLOOKUP(CONCATENATE(A3020,"-6"),'Restated Depr'!$B$6:$G$7674,6,0)</f>
        <v>5.6800000000000003E-2</v>
      </c>
      <c r="O3020" s="29">
        <f t="shared" si="1371"/>
        <v>3752.2121653333338</v>
      </c>
      <c r="P3020" s="29">
        <f t="shared" si="1372"/>
        <v>0</v>
      </c>
      <c r="Q3020" t="s">
        <v>7819</v>
      </c>
      <c r="R3020" s="5"/>
    </row>
    <row r="3021" spans="1:18" ht="15.75" hidden="1" thickBot="1">
      <c r="A3021" t="s">
        <v>229</v>
      </c>
      <c r="C3021" s="224" t="s">
        <v>642</v>
      </c>
      <c r="D3021" s="22"/>
      <c r="E3021" s="323" t="s">
        <v>606</v>
      </c>
      <c r="F3021" s="1"/>
      <c r="G3021" s="5"/>
      <c r="H3021" s="310">
        <f>SUM(H3009:H3020)</f>
        <v>31827.729999999996</v>
      </c>
      <c r="I3021" s="10"/>
      <c r="J3021" s="10"/>
      <c r="K3021" s="32">
        <f>SUM(K3009:K3020)</f>
        <v>31827.743332000005</v>
      </c>
      <c r="L3021" s="28">
        <f>SUM(L3009:L3020)</f>
        <v>1.3332000001355482E-2</v>
      </c>
      <c r="M3021" s="10"/>
      <c r="N3021" s="5"/>
      <c r="O3021" s="28">
        <f>SUM(O3009:O3020)</f>
        <v>45026.545983999997</v>
      </c>
      <c r="P3021" s="28">
        <f>SUM(P3009:P3020)</f>
        <v>13198.802652000004</v>
      </c>
    </row>
    <row r="3022" spans="1:18" hidden="1">
      <c r="A3022" t="s">
        <v>230</v>
      </c>
      <c r="B3022" t="s">
        <v>3370</v>
      </c>
      <c r="C3022" s="224" t="s">
        <v>7842</v>
      </c>
      <c r="D3022" s="221">
        <v>346.09</v>
      </c>
      <c r="E3022" s="324">
        <v>42947</v>
      </c>
      <c r="F3022" s="9">
        <v>665876</v>
      </c>
      <c r="G3022" s="18">
        <v>1.5044220000000001E-2</v>
      </c>
      <c r="H3022" s="299">
        <v>834.80000000000007</v>
      </c>
      <c r="I3022" s="15">
        <v>665876</v>
      </c>
      <c r="J3022" s="11">
        <f t="shared" ref="J3022:J3033" si="1373">G3022</f>
        <v>1.5044220000000001E-2</v>
      </c>
      <c r="K3022" s="31">
        <f t="shared" ref="K3022:K3033" si="1374">I3022*J3022/12</f>
        <v>834.79875305999997</v>
      </c>
      <c r="L3022" s="289">
        <f t="shared" ref="L3022:L3033" si="1375">K3022-H3022</f>
        <v>-1.246940000100949E-3</v>
      </c>
      <c r="M3022" s="15">
        <f t="shared" ref="M3022:M3033" si="1376">I3022</f>
        <v>665876</v>
      </c>
      <c r="N3022" s="5">
        <f>VLOOKUP(CONCATENATE(A3022,"-6"),'Restated Depr'!$B$6:$G$7674,6,0)</f>
        <v>2.1100000000000001E-2</v>
      </c>
      <c r="O3022" s="289">
        <f t="shared" ref="O3022:O3033" si="1377">M3022*N3022/12</f>
        <v>1170.8319666666666</v>
      </c>
      <c r="P3022" s="289">
        <f t="shared" ref="P3022:P3033" si="1378">O3022-K3022</f>
        <v>336.03321360666666</v>
      </c>
      <c r="Q3022" t="s">
        <v>7819</v>
      </c>
    </row>
    <row r="3023" spans="1:18" hidden="1">
      <c r="A3023" t="s">
        <v>230</v>
      </c>
      <c r="B3023" t="s">
        <v>3371</v>
      </c>
      <c r="C3023" s="224" t="s">
        <v>7842</v>
      </c>
      <c r="D3023" s="221">
        <v>346.09</v>
      </c>
      <c r="E3023" s="324">
        <v>42978</v>
      </c>
      <c r="F3023" s="1">
        <v>665876</v>
      </c>
      <c r="G3023" s="18">
        <v>1.5044220000000001E-2</v>
      </c>
      <c r="H3023" s="298">
        <v>834.80000000000007</v>
      </c>
      <c r="I3023" s="10">
        <v>665876</v>
      </c>
      <c r="J3023" s="11">
        <f t="shared" si="1373"/>
        <v>1.5044220000000001E-2</v>
      </c>
      <c r="K3023" s="30">
        <f t="shared" si="1374"/>
        <v>834.79875305999997</v>
      </c>
      <c r="L3023" s="29">
        <f t="shared" si="1375"/>
        <v>-1.246940000100949E-3</v>
      </c>
      <c r="M3023" s="10">
        <f t="shared" si="1376"/>
        <v>665876</v>
      </c>
      <c r="N3023" s="5">
        <f>VLOOKUP(CONCATENATE(A3023,"-6"),'Restated Depr'!$B$6:$G$7674,6,0)</f>
        <v>2.1100000000000001E-2</v>
      </c>
      <c r="O3023" s="29">
        <f t="shared" si="1377"/>
        <v>1170.8319666666666</v>
      </c>
      <c r="P3023" s="29">
        <f t="shared" si="1378"/>
        <v>336.03321360666666</v>
      </c>
      <c r="Q3023" t="s">
        <v>7819</v>
      </c>
    </row>
    <row r="3024" spans="1:18" hidden="1">
      <c r="A3024" t="s">
        <v>230</v>
      </c>
      <c r="B3024" t="s">
        <v>3372</v>
      </c>
      <c r="C3024" s="224" t="s">
        <v>7842</v>
      </c>
      <c r="D3024" s="221">
        <v>346.09</v>
      </c>
      <c r="E3024" s="324">
        <v>43008</v>
      </c>
      <c r="F3024" s="1">
        <v>665876</v>
      </c>
      <c r="G3024" s="18">
        <v>1.5044220000000001E-2</v>
      </c>
      <c r="H3024" s="298">
        <v>834.80000000000007</v>
      </c>
      <c r="I3024" s="10">
        <v>665876</v>
      </c>
      <c r="J3024" s="11">
        <f t="shared" si="1373"/>
        <v>1.5044220000000001E-2</v>
      </c>
      <c r="K3024" s="30">
        <f t="shared" si="1374"/>
        <v>834.79875305999997</v>
      </c>
      <c r="L3024" s="29">
        <f t="shared" si="1375"/>
        <v>-1.246940000100949E-3</v>
      </c>
      <c r="M3024" s="10">
        <f t="shared" si="1376"/>
        <v>665876</v>
      </c>
      <c r="N3024" s="5">
        <f>VLOOKUP(CONCATENATE(A3024,"-6"),'Restated Depr'!$B$6:$G$7674,6,0)</f>
        <v>2.1100000000000001E-2</v>
      </c>
      <c r="O3024" s="29">
        <f t="shared" si="1377"/>
        <v>1170.8319666666666</v>
      </c>
      <c r="P3024" s="29">
        <f t="shared" si="1378"/>
        <v>336.03321360666666</v>
      </c>
      <c r="Q3024" t="s">
        <v>7819</v>
      </c>
    </row>
    <row r="3025" spans="1:18" hidden="1">
      <c r="A3025" t="s">
        <v>230</v>
      </c>
      <c r="B3025" t="s">
        <v>3373</v>
      </c>
      <c r="C3025" s="224" t="s">
        <v>7842</v>
      </c>
      <c r="D3025" s="221">
        <v>346.09</v>
      </c>
      <c r="E3025" s="324">
        <v>43039</v>
      </c>
      <c r="F3025" s="1">
        <v>665876</v>
      </c>
      <c r="G3025" s="18">
        <v>1.5044220000000001E-2</v>
      </c>
      <c r="H3025" s="298">
        <v>834.80000000000007</v>
      </c>
      <c r="I3025" s="10">
        <v>665876</v>
      </c>
      <c r="J3025" s="11">
        <f t="shared" si="1373"/>
        <v>1.5044220000000001E-2</v>
      </c>
      <c r="K3025" s="30">
        <f t="shared" si="1374"/>
        <v>834.79875305999997</v>
      </c>
      <c r="L3025" s="29">
        <f t="shared" si="1375"/>
        <v>-1.246940000100949E-3</v>
      </c>
      <c r="M3025" s="10">
        <f t="shared" si="1376"/>
        <v>665876</v>
      </c>
      <c r="N3025" s="5">
        <f>VLOOKUP(CONCATENATE(A3025,"-6"),'Restated Depr'!$B$6:$G$7674,6,0)</f>
        <v>2.1100000000000001E-2</v>
      </c>
      <c r="O3025" s="29">
        <f t="shared" si="1377"/>
        <v>1170.8319666666666</v>
      </c>
      <c r="P3025" s="29">
        <f t="shared" si="1378"/>
        <v>336.03321360666666</v>
      </c>
      <c r="Q3025" t="s">
        <v>7819</v>
      </c>
    </row>
    <row r="3026" spans="1:18" hidden="1">
      <c r="A3026" t="s">
        <v>230</v>
      </c>
      <c r="B3026" t="s">
        <v>3374</v>
      </c>
      <c r="C3026" s="224" t="s">
        <v>7842</v>
      </c>
      <c r="D3026" s="221">
        <v>346.09</v>
      </c>
      <c r="E3026" s="324">
        <v>43069</v>
      </c>
      <c r="F3026" s="1">
        <v>665876</v>
      </c>
      <c r="G3026" s="18">
        <v>1.5044220000000001E-2</v>
      </c>
      <c r="H3026" s="298">
        <v>834.80000000000007</v>
      </c>
      <c r="I3026" s="10">
        <v>665876</v>
      </c>
      <c r="J3026" s="11">
        <f t="shared" si="1373"/>
        <v>1.5044220000000001E-2</v>
      </c>
      <c r="K3026" s="30">
        <f t="shared" si="1374"/>
        <v>834.79875305999997</v>
      </c>
      <c r="L3026" s="29">
        <f t="shared" si="1375"/>
        <v>-1.246940000100949E-3</v>
      </c>
      <c r="M3026" s="10">
        <f t="shared" si="1376"/>
        <v>665876</v>
      </c>
      <c r="N3026" s="5">
        <f>VLOOKUP(CONCATENATE(A3026,"-6"),'Restated Depr'!$B$6:$G$7674,6,0)</f>
        <v>2.1100000000000001E-2</v>
      </c>
      <c r="O3026" s="29">
        <f t="shared" si="1377"/>
        <v>1170.8319666666666</v>
      </c>
      <c r="P3026" s="29">
        <f t="shared" si="1378"/>
        <v>336.03321360666666</v>
      </c>
      <c r="Q3026" t="s">
        <v>7819</v>
      </c>
    </row>
    <row r="3027" spans="1:18" hidden="1">
      <c r="A3027" t="s">
        <v>230</v>
      </c>
      <c r="B3027" t="s">
        <v>3375</v>
      </c>
      <c r="C3027" s="224" t="s">
        <v>7842</v>
      </c>
      <c r="D3027" s="221">
        <v>346.09</v>
      </c>
      <c r="E3027" s="324">
        <v>43100</v>
      </c>
      <c r="F3027" s="1">
        <v>665876</v>
      </c>
      <c r="G3027" s="18">
        <v>1.7600000000000001E-2</v>
      </c>
      <c r="H3027" s="298">
        <v>976.62</v>
      </c>
      <c r="I3027" s="10">
        <v>665876</v>
      </c>
      <c r="J3027" s="11">
        <f t="shared" si="1373"/>
        <v>1.7600000000000001E-2</v>
      </c>
      <c r="K3027" s="30">
        <f t="shared" si="1374"/>
        <v>976.61813333333339</v>
      </c>
      <c r="L3027" s="29">
        <f t="shared" si="1375"/>
        <v>-1.8666666666149467E-3</v>
      </c>
      <c r="M3027" s="10">
        <f t="shared" si="1376"/>
        <v>665876</v>
      </c>
      <c r="N3027" s="5">
        <f>VLOOKUP(CONCATENATE(A3027,"-6"),'Restated Depr'!$B$6:$G$7674,6,0)</f>
        <v>2.1100000000000001E-2</v>
      </c>
      <c r="O3027" s="29">
        <f t="shared" si="1377"/>
        <v>1170.8319666666666</v>
      </c>
      <c r="P3027" s="29">
        <f t="shared" si="1378"/>
        <v>194.21383333333324</v>
      </c>
      <c r="Q3027" t="s">
        <v>7819</v>
      </c>
    </row>
    <row r="3028" spans="1:18" hidden="1">
      <c r="A3028" t="s">
        <v>230</v>
      </c>
      <c r="B3028" t="s">
        <v>3376</v>
      </c>
      <c r="C3028" s="224" t="s">
        <v>7842</v>
      </c>
      <c r="D3028" s="221">
        <v>346.09</v>
      </c>
      <c r="E3028" s="324">
        <v>43131</v>
      </c>
      <c r="F3028" s="1">
        <v>665876</v>
      </c>
      <c r="G3028" s="5">
        <v>2.1100000000000001E-2</v>
      </c>
      <c r="H3028" s="298">
        <v>1170.83</v>
      </c>
      <c r="I3028" s="10">
        <v>665876</v>
      </c>
      <c r="J3028" s="11">
        <f t="shared" si="1373"/>
        <v>2.1100000000000001E-2</v>
      </c>
      <c r="K3028" s="30">
        <f t="shared" si="1374"/>
        <v>1170.8319666666666</v>
      </c>
      <c r="L3028" s="29">
        <f t="shared" si="1375"/>
        <v>1.9666666667035315E-3</v>
      </c>
      <c r="M3028" s="10">
        <f t="shared" si="1376"/>
        <v>665876</v>
      </c>
      <c r="N3028" s="5">
        <f>VLOOKUP(CONCATENATE(A3028,"-6"),'Restated Depr'!$B$6:$G$7674,6,0)</f>
        <v>2.1100000000000001E-2</v>
      </c>
      <c r="O3028" s="29">
        <f t="shared" si="1377"/>
        <v>1170.8319666666666</v>
      </c>
      <c r="P3028" s="29">
        <f t="shared" si="1378"/>
        <v>0</v>
      </c>
      <c r="Q3028" t="s">
        <v>7819</v>
      </c>
    </row>
    <row r="3029" spans="1:18" hidden="1">
      <c r="A3029" t="s">
        <v>230</v>
      </c>
      <c r="B3029" t="s">
        <v>3377</v>
      </c>
      <c r="C3029" s="224" t="s">
        <v>7842</v>
      </c>
      <c r="D3029" s="221">
        <v>346.09</v>
      </c>
      <c r="E3029" s="324">
        <v>43159</v>
      </c>
      <c r="F3029" s="1">
        <v>665876</v>
      </c>
      <c r="G3029" s="5">
        <v>2.1100000000000001E-2</v>
      </c>
      <c r="H3029" s="298">
        <v>1170.83</v>
      </c>
      <c r="I3029" s="10">
        <v>665876</v>
      </c>
      <c r="J3029" s="11">
        <f t="shared" si="1373"/>
        <v>2.1100000000000001E-2</v>
      </c>
      <c r="K3029" s="30">
        <f t="shared" si="1374"/>
        <v>1170.8319666666666</v>
      </c>
      <c r="L3029" s="29">
        <f t="shared" si="1375"/>
        <v>1.9666666667035315E-3</v>
      </c>
      <c r="M3029" s="10">
        <f t="shared" si="1376"/>
        <v>665876</v>
      </c>
      <c r="N3029" s="5">
        <f>VLOOKUP(CONCATENATE(A3029,"-6"),'Restated Depr'!$B$6:$G$7674,6,0)</f>
        <v>2.1100000000000001E-2</v>
      </c>
      <c r="O3029" s="29">
        <f t="shared" si="1377"/>
        <v>1170.8319666666666</v>
      </c>
      <c r="P3029" s="29">
        <f t="shared" si="1378"/>
        <v>0</v>
      </c>
      <c r="Q3029" t="s">
        <v>7819</v>
      </c>
    </row>
    <row r="3030" spans="1:18" hidden="1">
      <c r="A3030" t="s">
        <v>230</v>
      </c>
      <c r="B3030" t="s">
        <v>3378</v>
      </c>
      <c r="C3030" s="224" t="s">
        <v>7842</v>
      </c>
      <c r="D3030" s="221">
        <v>346.09</v>
      </c>
      <c r="E3030" s="324">
        <v>43190</v>
      </c>
      <c r="F3030" s="1">
        <v>665876</v>
      </c>
      <c r="G3030" s="5">
        <v>2.1100000000000001E-2</v>
      </c>
      <c r="H3030" s="298">
        <v>1170.83</v>
      </c>
      <c r="I3030" s="10">
        <v>665876</v>
      </c>
      <c r="J3030" s="11">
        <f t="shared" si="1373"/>
        <v>2.1100000000000001E-2</v>
      </c>
      <c r="K3030" s="30">
        <f t="shared" si="1374"/>
        <v>1170.8319666666666</v>
      </c>
      <c r="L3030" s="29">
        <f t="shared" si="1375"/>
        <v>1.9666666667035315E-3</v>
      </c>
      <c r="M3030" s="10">
        <f t="shared" si="1376"/>
        <v>665876</v>
      </c>
      <c r="N3030" s="5">
        <f>VLOOKUP(CONCATENATE(A3030,"-6"),'Restated Depr'!$B$6:$G$7674,6,0)</f>
        <v>2.1100000000000001E-2</v>
      </c>
      <c r="O3030" s="29">
        <f t="shared" si="1377"/>
        <v>1170.8319666666666</v>
      </c>
      <c r="P3030" s="29">
        <f t="shared" si="1378"/>
        <v>0</v>
      </c>
      <c r="Q3030" t="s">
        <v>7819</v>
      </c>
    </row>
    <row r="3031" spans="1:18" hidden="1">
      <c r="A3031" t="s">
        <v>230</v>
      </c>
      <c r="B3031" t="s">
        <v>3379</v>
      </c>
      <c r="C3031" s="224" t="s">
        <v>7842</v>
      </c>
      <c r="D3031" s="221">
        <v>346.09</v>
      </c>
      <c r="E3031" s="324">
        <v>43220</v>
      </c>
      <c r="F3031" s="1">
        <v>665876</v>
      </c>
      <c r="G3031" s="5">
        <v>2.1100000000000001E-2</v>
      </c>
      <c r="H3031" s="298">
        <v>1170.83</v>
      </c>
      <c r="I3031" s="10">
        <v>665876</v>
      </c>
      <c r="J3031" s="11">
        <f t="shared" si="1373"/>
        <v>2.1100000000000001E-2</v>
      </c>
      <c r="K3031" s="30">
        <f t="shared" si="1374"/>
        <v>1170.8319666666666</v>
      </c>
      <c r="L3031" s="29">
        <f t="shared" si="1375"/>
        <v>1.9666666667035315E-3</v>
      </c>
      <c r="M3031" s="10">
        <f t="shared" si="1376"/>
        <v>665876</v>
      </c>
      <c r="N3031" s="5">
        <f>VLOOKUP(CONCATENATE(A3031,"-6"),'Restated Depr'!$B$6:$G$7674,6,0)</f>
        <v>2.1100000000000001E-2</v>
      </c>
      <c r="O3031" s="29">
        <f t="shared" si="1377"/>
        <v>1170.8319666666666</v>
      </c>
      <c r="P3031" s="29">
        <f t="shared" si="1378"/>
        <v>0</v>
      </c>
      <c r="Q3031" t="s">
        <v>7819</v>
      </c>
    </row>
    <row r="3032" spans="1:18" hidden="1">
      <c r="A3032" t="s">
        <v>230</v>
      </c>
      <c r="B3032" t="s">
        <v>3380</v>
      </c>
      <c r="C3032" s="224" t="s">
        <v>7842</v>
      </c>
      <c r="D3032" s="221">
        <v>346.09</v>
      </c>
      <c r="E3032" s="324">
        <v>43251</v>
      </c>
      <c r="F3032" s="1">
        <v>665876</v>
      </c>
      <c r="G3032" s="5">
        <v>2.1100000000000001E-2</v>
      </c>
      <c r="H3032" s="298">
        <v>1170.83</v>
      </c>
      <c r="I3032" s="10">
        <v>665876</v>
      </c>
      <c r="J3032" s="11">
        <f t="shared" si="1373"/>
        <v>2.1100000000000001E-2</v>
      </c>
      <c r="K3032" s="30">
        <f t="shared" si="1374"/>
        <v>1170.8319666666666</v>
      </c>
      <c r="L3032" s="29">
        <f t="shared" si="1375"/>
        <v>1.9666666667035315E-3</v>
      </c>
      <c r="M3032" s="10">
        <f t="shared" si="1376"/>
        <v>665876</v>
      </c>
      <c r="N3032" s="5">
        <f>VLOOKUP(CONCATENATE(A3032,"-6"),'Restated Depr'!$B$6:$G$7674,6,0)</f>
        <v>2.1100000000000001E-2</v>
      </c>
      <c r="O3032" s="29">
        <f t="shared" si="1377"/>
        <v>1170.8319666666666</v>
      </c>
      <c r="P3032" s="29">
        <f t="shared" si="1378"/>
        <v>0</v>
      </c>
      <c r="Q3032" t="s">
        <v>7819</v>
      </c>
    </row>
    <row r="3033" spans="1:18" hidden="1">
      <c r="A3033" t="s">
        <v>230</v>
      </c>
      <c r="B3033" t="s">
        <v>3381</v>
      </c>
      <c r="C3033" s="224" t="s">
        <v>7842</v>
      </c>
      <c r="D3033" s="221">
        <v>346.09</v>
      </c>
      <c r="E3033" s="324">
        <v>43281</v>
      </c>
      <c r="F3033" s="1">
        <v>665876</v>
      </c>
      <c r="G3033" s="5">
        <v>2.1100000000000001E-2</v>
      </c>
      <c r="H3033" s="298">
        <v>1170.83</v>
      </c>
      <c r="I3033" s="10">
        <v>665876</v>
      </c>
      <c r="J3033" s="11">
        <f t="shared" si="1373"/>
        <v>2.1100000000000001E-2</v>
      </c>
      <c r="K3033" s="30">
        <f t="shared" si="1374"/>
        <v>1170.8319666666666</v>
      </c>
      <c r="L3033" s="29">
        <f t="shared" si="1375"/>
        <v>1.9666666667035315E-3</v>
      </c>
      <c r="M3033" s="10">
        <f t="shared" si="1376"/>
        <v>665876</v>
      </c>
      <c r="N3033" s="5">
        <f>VLOOKUP(CONCATENATE(A3033,"-6"),'Restated Depr'!$B$6:$G$7674,6,0)</f>
        <v>2.1100000000000001E-2</v>
      </c>
      <c r="O3033" s="29">
        <f t="shared" si="1377"/>
        <v>1170.8319666666666</v>
      </c>
      <c r="P3033" s="29">
        <f t="shared" si="1378"/>
        <v>0</v>
      </c>
      <c r="Q3033" t="s">
        <v>7819</v>
      </c>
      <c r="R3033" s="5"/>
    </row>
    <row r="3034" spans="1:18" ht="15.75" hidden="1" thickBot="1">
      <c r="A3034" t="s">
        <v>230</v>
      </c>
      <c r="C3034" s="224" t="s">
        <v>642</v>
      </c>
      <c r="D3034" s="22"/>
      <c r="E3034" s="323" t="s">
        <v>606</v>
      </c>
      <c r="F3034" s="1"/>
      <c r="G3034" s="5"/>
      <c r="H3034" s="310">
        <f>SUM(H3022:H3033)</f>
        <v>12175.6</v>
      </c>
      <c r="I3034" s="10"/>
      <c r="J3034" s="10"/>
      <c r="K3034" s="32">
        <f>SUM(K3022:K3033)</f>
        <v>12175.603698633333</v>
      </c>
      <c r="L3034" s="28">
        <f>SUM(L3022:L3033)</f>
        <v>3.6986333331014976E-3</v>
      </c>
      <c r="M3034" s="10"/>
      <c r="N3034" s="5"/>
      <c r="O3034" s="28">
        <f>SUM(O3022:O3033)</f>
        <v>14049.9836</v>
      </c>
      <c r="P3034" s="28">
        <f>SUM(P3022:P3033)</f>
        <v>1874.3799013666667</v>
      </c>
    </row>
    <row r="3035" spans="1:18" hidden="1">
      <c r="A3035" t="s">
        <v>231</v>
      </c>
      <c r="B3035" t="s">
        <v>3382</v>
      </c>
      <c r="C3035" s="224" t="s">
        <v>7842</v>
      </c>
      <c r="D3035" s="221">
        <v>346.07400000000001</v>
      </c>
      <c r="E3035" s="324">
        <v>42947</v>
      </c>
      <c r="F3035" s="9">
        <v>156087.78</v>
      </c>
      <c r="G3035" s="18">
        <v>5.0200000000000002E-2</v>
      </c>
      <c r="H3035" s="299">
        <v>652.97</v>
      </c>
      <c r="I3035" s="15">
        <v>156087.78</v>
      </c>
      <c r="J3035" s="11">
        <f t="shared" ref="J3035:J3046" si="1379">G3035</f>
        <v>5.0200000000000002E-2</v>
      </c>
      <c r="K3035" s="31">
        <f t="shared" ref="K3035:K3046" si="1380">I3035*J3035/12</f>
        <v>652.96721300000002</v>
      </c>
      <c r="L3035" s="289">
        <f t="shared" ref="L3035:L3046" si="1381">K3035-H3035</f>
        <v>-2.7870000000120854E-3</v>
      </c>
      <c r="M3035" s="15">
        <f t="shared" ref="M3035:M3046" si="1382">I3035</f>
        <v>156087.78</v>
      </c>
      <c r="N3035" s="5">
        <f>VLOOKUP(CONCATENATE(A3035,"-6"),'Restated Depr'!$B$6:$G$7674,6,0)</f>
        <v>2.6999999999999997E-3</v>
      </c>
      <c r="O3035" s="289">
        <f t="shared" ref="O3035:O3046" si="1383">M3035*N3035/12</f>
        <v>35.119750499999995</v>
      </c>
      <c r="P3035" s="289">
        <f t="shared" ref="P3035:P3046" si="1384">O3035-K3035</f>
        <v>-617.84746250000001</v>
      </c>
      <c r="Q3035" t="s">
        <v>7819</v>
      </c>
    </row>
    <row r="3036" spans="1:18" hidden="1">
      <c r="A3036" t="s">
        <v>231</v>
      </c>
      <c r="B3036" t="s">
        <v>3383</v>
      </c>
      <c r="C3036" s="224" t="s">
        <v>7842</v>
      </c>
      <c r="D3036" s="221">
        <v>346.07400000000001</v>
      </c>
      <c r="E3036" s="324">
        <v>42978</v>
      </c>
      <c r="F3036" s="1">
        <v>156087.78</v>
      </c>
      <c r="G3036" s="18">
        <v>5.0200000000000002E-2</v>
      </c>
      <c r="H3036" s="298">
        <v>652.97</v>
      </c>
      <c r="I3036" s="10">
        <v>156087.78</v>
      </c>
      <c r="J3036" s="11">
        <f t="shared" si="1379"/>
        <v>5.0200000000000002E-2</v>
      </c>
      <c r="K3036" s="30">
        <f t="shared" si="1380"/>
        <v>652.96721300000002</v>
      </c>
      <c r="L3036" s="29">
        <f t="shared" si="1381"/>
        <v>-2.7870000000120854E-3</v>
      </c>
      <c r="M3036" s="10">
        <f t="shared" si="1382"/>
        <v>156087.78</v>
      </c>
      <c r="N3036" s="5">
        <f>VLOOKUP(CONCATENATE(A3036,"-6"),'Restated Depr'!$B$6:$G$7674,6,0)</f>
        <v>2.6999999999999997E-3</v>
      </c>
      <c r="O3036" s="29">
        <f t="shared" si="1383"/>
        <v>35.119750499999995</v>
      </c>
      <c r="P3036" s="29">
        <f t="shared" si="1384"/>
        <v>-617.84746250000001</v>
      </c>
      <c r="Q3036" t="s">
        <v>7819</v>
      </c>
    </row>
    <row r="3037" spans="1:18" hidden="1">
      <c r="A3037" t="s">
        <v>231</v>
      </c>
      <c r="B3037" t="s">
        <v>3384</v>
      </c>
      <c r="C3037" s="224" t="s">
        <v>7842</v>
      </c>
      <c r="D3037" s="221">
        <v>346.07400000000001</v>
      </c>
      <c r="E3037" s="324">
        <v>43008</v>
      </c>
      <c r="F3037" s="1">
        <v>156087.78</v>
      </c>
      <c r="G3037" s="18">
        <v>5.0200000000000002E-2</v>
      </c>
      <c r="H3037" s="298">
        <v>652.97</v>
      </c>
      <c r="I3037" s="10">
        <v>156087.78</v>
      </c>
      <c r="J3037" s="11">
        <f t="shared" si="1379"/>
        <v>5.0200000000000002E-2</v>
      </c>
      <c r="K3037" s="30">
        <f t="shared" si="1380"/>
        <v>652.96721300000002</v>
      </c>
      <c r="L3037" s="29">
        <f t="shared" si="1381"/>
        <v>-2.7870000000120854E-3</v>
      </c>
      <c r="M3037" s="10">
        <f t="shared" si="1382"/>
        <v>156087.78</v>
      </c>
      <c r="N3037" s="5">
        <f>VLOOKUP(CONCATENATE(A3037,"-6"),'Restated Depr'!$B$6:$G$7674,6,0)</f>
        <v>2.6999999999999997E-3</v>
      </c>
      <c r="O3037" s="29">
        <f t="shared" si="1383"/>
        <v>35.119750499999995</v>
      </c>
      <c r="P3037" s="29">
        <f t="shared" si="1384"/>
        <v>-617.84746250000001</v>
      </c>
      <c r="Q3037" t="s">
        <v>7819</v>
      </c>
    </row>
    <row r="3038" spans="1:18" hidden="1">
      <c r="A3038" t="s">
        <v>231</v>
      </c>
      <c r="B3038" t="s">
        <v>3385</v>
      </c>
      <c r="C3038" s="224" t="s">
        <v>7842</v>
      </c>
      <c r="D3038" s="221">
        <v>346.07400000000001</v>
      </c>
      <c r="E3038" s="324">
        <v>43039</v>
      </c>
      <c r="F3038" s="1">
        <v>156087.78</v>
      </c>
      <c r="G3038" s="18">
        <v>5.0200000000000002E-2</v>
      </c>
      <c r="H3038" s="298">
        <v>652.97</v>
      </c>
      <c r="I3038" s="10">
        <v>156087.78</v>
      </c>
      <c r="J3038" s="11">
        <f t="shared" si="1379"/>
        <v>5.0200000000000002E-2</v>
      </c>
      <c r="K3038" s="30">
        <f t="shared" si="1380"/>
        <v>652.96721300000002</v>
      </c>
      <c r="L3038" s="29">
        <f t="shared" si="1381"/>
        <v>-2.7870000000120854E-3</v>
      </c>
      <c r="M3038" s="10">
        <f t="shared" si="1382"/>
        <v>156087.78</v>
      </c>
      <c r="N3038" s="5">
        <f>VLOOKUP(CONCATENATE(A3038,"-6"),'Restated Depr'!$B$6:$G$7674,6,0)</f>
        <v>2.6999999999999997E-3</v>
      </c>
      <c r="O3038" s="29">
        <f t="shared" si="1383"/>
        <v>35.119750499999995</v>
      </c>
      <c r="P3038" s="29">
        <f t="shared" si="1384"/>
        <v>-617.84746250000001</v>
      </c>
      <c r="Q3038" t="s">
        <v>7819</v>
      </c>
    </row>
    <row r="3039" spans="1:18" hidden="1">
      <c r="A3039" t="s">
        <v>231</v>
      </c>
      <c r="B3039" t="s">
        <v>3386</v>
      </c>
      <c r="C3039" s="224" t="s">
        <v>7842</v>
      </c>
      <c r="D3039" s="221">
        <v>346.07400000000001</v>
      </c>
      <c r="E3039" s="324">
        <v>43069</v>
      </c>
      <c r="F3039" s="1">
        <v>156087.78</v>
      </c>
      <c r="G3039" s="18">
        <v>5.0200000000000002E-2</v>
      </c>
      <c r="H3039" s="298">
        <v>652.97</v>
      </c>
      <c r="I3039" s="10">
        <v>156087.78</v>
      </c>
      <c r="J3039" s="11">
        <f t="shared" si="1379"/>
        <v>5.0200000000000002E-2</v>
      </c>
      <c r="K3039" s="30">
        <f t="shared" si="1380"/>
        <v>652.96721300000002</v>
      </c>
      <c r="L3039" s="29">
        <f t="shared" si="1381"/>
        <v>-2.7870000000120854E-3</v>
      </c>
      <c r="M3039" s="10">
        <f t="shared" si="1382"/>
        <v>156087.78</v>
      </c>
      <c r="N3039" s="5">
        <f>VLOOKUP(CONCATENATE(A3039,"-6"),'Restated Depr'!$B$6:$G$7674,6,0)</f>
        <v>2.6999999999999997E-3</v>
      </c>
      <c r="O3039" s="29">
        <f t="shared" si="1383"/>
        <v>35.119750499999995</v>
      </c>
      <c r="P3039" s="29">
        <f t="shared" si="1384"/>
        <v>-617.84746250000001</v>
      </c>
      <c r="Q3039" t="s">
        <v>7819</v>
      </c>
    </row>
    <row r="3040" spans="1:18" hidden="1">
      <c r="A3040" t="s">
        <v>231</v>
      </c>
      <c r="B3040" t="s">
        <v>3387</v>
      </c>
      <c r="C3040" s="224" t="s">
        <v>7842</v>
      </c>
      <c r="D3040" s="221">
        <v>346.07400000000001</v>
      </c>
      <c r="E3040" s="324">
        <v>43100</v>
      </c>
      <c r="F3040" s="1">
        <v>156087.78</v>
      </c>
      <c r="G3040" s="18">
        <v>3.0300000000000001E-2</v>
      </c>
      <c r="H3040" s="298">
        <v>394.12000000000006</v>
      </c>
      <c r="I3040" s="10">
        <v>156087.78</v>
      </c>
      <c r="J3040" s="11">
        <f t="shared" si="1379"/>
        <v>3.0300000000000001E-2</v>
      </c>
      <c r="K3040" s="30">
        <f t="shared" si="1380"/>
        <v>394.1216445</v>
      </c>
      <c r="L3040" s="29">
        <f t="shared" si="1381"/>
        <v>1.6444999999407628E-3</v>
      </c>
      <c r="M3040" s="10">
        <f t="shared" si="1382"/>
        <v>156087.78</v>
      </c>
      <c r="N3040" s="5">
        <f>VLOOKUP(CONCATENATE(A3040,"-6"),'Restated Depr'!$B$6:$G$7674,6,0)</f>
        <v>2.6999999999999997E-3</v>
      </c>
      <c r="O3040" s="29">
        <f t="shared" si="1383"/>
        <v>35.119750499999995</v>
      </c>
      <c r="P3040" s="29">
        <f t="shared" si="1384"/>
        <v>-359.00189399999999</v>
      </c>
      <c r="Q3040" t="s">
        <v>7819</v>
      </c>
    </row>
    <row r="3041" spans="1:18" hidden="1">
      <c r="A3041" t="s">
        <v>231</v>
      </c>
      <c r="B3041" t="s">
        <v>3388</v>
      </c>
      <c r="C3041" s="224" t="s">
        <v>7842</v>
      </c>
      <c r="D3041" s="221">
        <v>346.07400000000001</v>
      </c>
      <c r="E3041" s="324">
        <v>43131</v>
      </c>
      <c r="F3041" s="1">
        <v>156087.78</v>
      </c>
      <c r="G3041" s="5">
        <v>2.6999999999999997E-3</v>
      </c>
      <c r="H3041" s="298">
        <v>35.119999999999997</v>
      </c>
      <c r="I3041" s="10">
        <v>156087.78</v>
      </c>
      <c r="J3041" s="11">
        <f t="shared" si="1379"/>
        <v>2.6999999999999997E-3</v>
      </c>
      <c r="K3041" s="30">
        <f t="shared" si="1380"/>
        <v>35.119750499999995</v>
      </c>
      <c r="L3041" s="29">
        <f t="shared" si="1381"/>
        <v>-2.4950000000245609E-4</v>
      </c>
      <c r="M3041" s="10">
        <f t="shared" si="1382"/>
        <v>156087.78</v>
      </c>
      <c r="N3041" s="5">
        <f>VLOOKUP(CONCATENATE(A3041,"-6"),'Restated Depr'!$B$6:$G$7674,6,0)</f>
        <v>2.6999999999999997E-3</v>
      </c>
      <c r="O3041" s="29">
        <f t="shared" si="1383"/>
        <v>35.119750499999995</v>
      </c>
      <c r="P3041" s="29">
        <f t="shared" si="1384"/>
        <v>0</v>
      </c>
      <c r="Q3041" t="s">
        <v>7819</v>
      </c>
    </row>
    <row r="3042" spans="1:18" hidden="1">
      <c r="A3042" t="s">
        <v>231</v>
      </c>
      <c r="B3042" t="s">
        <v>3389</v>
      </c>
      <c r="C3042" s="224" t="s">
        <v>7842</v>
      </c>
      <c r="D3042" s="221">
        <v>346.07400000000001</v>
      </c>
      <c r="E3042" s="324">
        <v>43159</v>
      </c>
      <c r="F3042" s="1">
        <v>156087.78</v>
      </c>
      <c r="G3042" s="5">
        <v>2.6999999999999997E-3</v>
      </c>
      <c r="H3042" s="298">
        <v>35.119999999999997</v>
      </c>
      <c r="I3042" s="10">
        <v>156087.78</v>
      </c>
      <c r="J3042" s="11">
        <f t="shared" si="1379"/>
        <v>2.6999999999999997E-3</v>
      </c>
      <c r="K3042" s="30">
        <f t="shared" si="1380"/>
        <v>35.119750499999995</v>
      </c>
      <c r="L3042" s="29">
        <f t="shared" si="1381"/>
        <v>-2.4950000000245609E-4</v>
      </c>
      <c r="M3042" s="10">
        <f t="shared" si="1382"/>
        <v>156087.78</v>
      </c>
      <c r="N3042" s="5">
        <f>VLOOKUP(CONCATENATE(A3042,"-6"),'Restated Depr'!$B$6:$G$7674,6,0)</f>
        <v>2.6999999999999997E-3</v>
      </c>
      <c r="O3042" s="29">
        <f t="shared" si="1383"/>
        <v>35.119750499999995</v>
      </c>
      <c r="P3042" s="29">
        <f t="shared" si="1384"/>
        <v>0</v>
      </c>
      <c r="Q3042" t="s">
        <v>7819</v>
      </c>
    </row>
    <row r="3043" spans="1:18" hidden="1">
      <c r="A3043" t="s">
        <v>231</v>
      </c>
      <c r="B3043" t="s">
        <v>3390</v>
      </c>
      <c r="C3043" s="224" t="s">
        <v>7842</v>
      </c>
      <c r="D3043" s="221">
        <v>346.07400000000001</v>
      </c>
      <c r="E3043" s="324">
        <v>43190</v>
      </c>
      <c r="F3043" s="1">
        <v>156087.78</v>
      </c>
      <c r="G3043" s="5">
        <v>2.6999999999999997E-3</v>
      </c>
      <c r="H3043" s="298">
        <v>35.119999999999997</v>
      </c>
      <c r="I3043" s="10">
        <v>156087.78</v>
      </c>
      <c r="J3043" s="11">
        <f t="shared" si="1379"/>
        <v>2.6999999999999997E-3</v>
      </c>
      <c r="K3043" s="30">
        <f t="shared" si="1380"/>
        <v>35.119750499999995</v>
      </c>
      <c r="L3043" s="29">
        <f t="shared" si="1381"/>
        <v>-2.4950000000245609E-4</v>
      </c>
      <c r="M3043" s="10">
        <f t="shared" si="1382"/>
        <v>156087.78</v>
      </c>
      <c r="N3043" s="5">
        <f>VLOOKUP(CONCATENATE(A3043,"-6"),'Restated Depr'!$B$6:$G$7674,6,0)</f>
        <v>2.6999999999999997E-3</v>
      </c>
      <c r="O3043" s="29">
        <f t="shared" si="1383"/>
        <v>35.119750499999995</v>
      </c>
      <c r="P3043" s="29">
        <f t="shared" si="1384"/>
        <v>0</v>
      </c>
      <c r="Q3043" t="s">
        <v>7819</v>
      </c>
    </row>
    <row r="3044" spans="1:18" hidden="1">
      <c r="A3044" t="s">
        <v>231</v>
      </c>
      <c r="B3044" t="s">
        <v>3391</v>
      </c>
      <c r="C3044" s="224" t="s">
        <v>7842</v>
      </c>
      <c r="D3044" s="221">
        <v>346.07400000000001</v>
      </c>
      <c r="E3044" s="324">
        <v>43220</v>
      </c>
      <c r="F3044" s="1">
        <v>156087.78</v>
      </c>
      <c r="G3044" s="5">
        <v>2.6999999999999997E-3</v>
      </c>
      <c r="H3044" s="298">
        <v>35.119999999999997</v>
      </c>
      <c r="I3044" s="10">
        <v>156087.78</v>
      </c>
      <c r="J3044" s="11">
        <f t="shared" si="1379"/>
        <v>2.6999999999999997E-3</v>
      </c>
      <c r="K3044" s="30">
        <f t="shared" si="1380"/>
        <v>35.119750499999995</v>
      </c>
      <c r="L3044" s="29">
        <f t="shared" si="1381"/>
        <v>-2.4950000000245609E-4</v>
      </c>
      <c r="M3044" s="10">
        <f t="shared" si="1382"/>
        <v>156087.78</v>
      </c>
      <c r="N3044" s="5">
        <f>VLOOKUP(CONCATENATE(A3044,"-6"),'Restated Depr'!$B$6:$G$7674,6,0)</f>
        <v>2.6999999999999997E-3</v>
      </c>
      <c r="O3044" s="29">
        <f t="shared" si="1383"/>
        <v>35.119750499999995</v>
      </c>
      <c r="P3044" s="29">
        <f t="shared" si="1384"/>
        <v>0</v>
      </c>
      <c r="Q3044" t="s">
        <v>7819</v>
      </c>
    </row>
    <row r="3045" spans="1:18" hidden="1">
      <c r="A3045" t="s">
        <v>231</v>
      </c>
      <c r="B3045" t="s">
        <v>3392</v>
      </c>
      <c r="C3045" s="224" t="s">
        <v>7842</v>
      </c>
      <c r="D3045" s="221">
        <v>346.07400000000001</v>
      </c>
      <c r="E3045" s="324">
        <v>43251</v>
      </c>
      <c r="F3045" s="1">
        <v>156087.78</v>
      </c>
      <c r="G3045" s="5">
        <v>2.6999999999999997E-3</v>
      </c>
      <c r="H3045" s="298">
        <v>35.119999999999997</v>
      </c>
      <c r="I3045" s="10">
        <v>156087.78</v>
      </c>
      <c r="J3045" s="11">
        <f t="shared" si="1379"/>
        <v>2.6999999999999997E-3</v>
      </c>
      <c r="K3045" s="30">
        <f t="shared" si="1380"/>
        <v>35.119750499999995</v>
      </c>
      <c r="L3045" s="29">
        <f t="shared" si="1381"/>
        <v>-2.4950000000245609E-4</v>
      </c>
      <c r="M3045" s="10">
        <f t="shared" si="1382"/>
        <v>156087.78</v>
      </c>
      <c r="N3045" s="5">
        <f>VLOOKUP(CONCATENATE(A3045,"-6"),'Restated Depr'!$B$6:$G$7674,6,0)</f>
        <v>2.6999999999999997E-3</v>
      </c>
      <c r="O3045" s="29">
        <f t="shared" si="1383"/>
        <v>35.119750499999995</v>
      </c>
      <c r="P3045" s="29">
        <f t="shared" si="1384"/>
        <v>0</v>
      </c>
      <c r="Q3045" t="s">
        <v>7819</v>
      </c>
    </row>
    <row r="3046" spans="1:18" hidden="1">
      <c r="A3046" t="s">
        <v>231</v>
      </c>
      <c r="B3046" t="s">
        <v>3393</v>
      </c>
      <c r="C3046" s="224" t="s">
        <v>7842</v>
      </c>
      <c r="D3046" s="221">
        <v>346.07400000000001</v>
      </c>
      <c r="E3046" s="324">
        <v>43281</v>
      </c>
      <c r="F3046" s="1">
        <v>156087.78</v>
      </c>
      <c r="G3046" s="5">
        <v>2.6999999999999997E-3</v>
      </c>
      <c r="H3046" s="298">
        <v>35.119999999999997</v>
      </c>
      <c r="I3046" s="10">
        <v>156087.78</v>
      </c>
      <c r="J3046" s="11">
        <f t="shared" si="1379"/>
        <v>2.6999999999999997E-3</v>
      </c>
      <c r="K3046" s="30">
        <f t="shared" si="1380"/>
        <v>35.119750499999995</v>
      </c>
      <c r="L3046" s="29">
        <f t="shared" si="1381"/>
        <v>-2.4950000000245609E-4</v>
      </c>
      <c r="M3046" s="10">
        <f t="shared" si="1382"/>
        <v>156087.78</v>
      </c>
      <c r="N3046" s="5">
        <f>VLOOKUP(CONCATENATE(A3046,"-6"),'Restated Depr'!$B$6:$G$7674,6,0)</f>
        <v>2.6999999999999997E-3</v>
      </c>
      <c r="O3046" s="29">
        <f t="shared" si="1383"/>
        <v>35.119750499999995</v>
      </c>
      <c r="P3046" s="29">
        <f t="shared" si="1384"/>
        <v>0</v>
      </c>
      <c r="Q3046" t="s">
        <v>7819</v>
      </c>
      <c r="R3046" s="5"/>
    </row>
    <row r="3047" spans="1:18" ht="15.75" hidden="1" thickBot="1">
      <c r="A3047" t="s">
        <v>231</v>
      </c>
      <c r="C3047" s="224" t="s">
        <v>642</v>
      </c>
      <c r="D3047" s="22"/>
      <c r="E3047" s="323" t="s">
        <v>606</v>
      </c>
      <c r="F3047" s="1"/>
      <c r="G3047" s="5"/>
      <c r="H3047" s="310">
        <f>SUM(H3035:H3046)</f>
        <v>3869.6899999999996</v>
      </c>
      <c r="I3047" s="10"/>
      <c r="J3047" s="10"/>
      <c r="K3047" s="32">
        <f>SUM(K3035:K3046)</f>
        <v>3869.6762125</v>
      </c>
      <c r="L3047" s="28">
        <f>SUM(L3035:L3046)</f>
        <v>-1.3787500000134401E-2</v>
      </c>
      <c r="M3047" s="10"/>
      <c r="N3047" s="5"/>
      <c r="O3047" s="28">
        <f>SUM(O3035:O3046)</f>
        <v>421.43700600000005</v>
      </c>
      <c r="P3047" s="28">
        <f>SUM(P3035:P3046)</f>
        <v>-3448.2392064999999</v>
      </c>
    </row>
    <row r="3048" spans="1:18" hidden="1">
      <c r="A3048" t="s">
        <v>232</v>
      </c>
      <c r="B3048" t="s">
        <v>3394</v>
      </c>
      <c r="C3048" s="224" t="s">
        <v>7842</v>
      </c>
      <c r="D3048" s="221">
        <v>346.05</v>
      </c>
      <c r="E3048" s="324">
        <v>42947</v>
      </c>
      <c r="F3048" s="9">
        <v>186110.79</v>
      </c>
      <c r="G3048" s="18">
        <v>3.9E-2</v>
      </c>
      <c r="H3048" s="299">
        <v>604.86</v>
      </c>
      <c r="I3048" s="15">
        <v>186110.79</v>
      </c>
      <c r="J3048" s="11">
        <f t="shared" ref="J3048:J3059" si="1385">G3048</f>
        <v>3.9E-2</v>
      </c>
      <c r="K3048" s="31">
        <f t="shared" ref="K3048:K3059" si="1386">I3048*J3048/12</f>
        <v>604.86006750000001</v>
      </c>
      <c r="L3048" s="289">
        <f t="shared" ref="L3048:L3059" si="1387">K3048-H3048</f>
        <v>6.7500000000109139E-5</v>
      </c>
      <c r="M3048" s="15">
        <f t="shared" ref="M3048:M3059" si="1388">I3048</f>
        <v>186110.79</v>
      </c>
      <c r="N3048" s="5">
        <f>VLOOKUP(CONCATENATE(A3048,"-6"),'Restated Depr'!$B$6:$G$7674,6,0)</f>
        <v>2.23E-2</v>
      </c>
      <c r="O3048" s="289">
        <f t="shared" ref="O3048:O3059" si="1389">M3048*N3048/12</f>
        <v>345.85588475000003</v>
      </c>
      <c r="P3048" s="289">
        <f t="shared" ref="P3048:P3059" si="1390">O3048-K3048</f>
        <v>-259.00418274999998</v>
      </c>
      <c r="Q3048" t="s">
        <v>7819</v>
      </c>
    </row>
    <row r="3049" spans="1:18" hidden="1">
      <c r="A3049" t="s">
        <v>232</v>
      </c>
      <c r="B3049" t="s">
        <v>3395</v>
      </c>
      <c r="C3049" s="224" t="s">
        <v>7842</v>
      </c>
      <c r="D3049" s="221">
        <v>346.05</v>
      </c>
      <c r="E3049" s="324">
        <v>42978</v>
      </c>
      <c r="F3049" s="1">
        <v>186110.79</v>
      </c>
      <c r="G3049" s="18">
        <v>3.9E-2</v>
      </c>
      <c r="H3049" s="298">
        <v>604.86</v>
      </c>
      <c r="I3049" s="10">
        <v>186110.79</v>
      </c>
      <c r="J3049" s="11">
        <f t="shared" si="1385"/>
        <v>3.9E-2</v>
      </c>
      <c r="K3049" s="30">
        <f t="shared" si="1386"/>
        <v>604.86006750000001</v>
      </c>
      <c r="L3049" s="29">
        <f t="shared" si="1387"/>
        <v>6.7500000000109139E-5</v>
      </c>
      <c r="M3049" s="10">
        <f t="shared" si="1388"/>
        <v>186110.79</v>
      </c>
      <c r="N3049" s="5">
        <f>VLOOKUP(CONCATENATE(A3049,"-6"),'Restated Depr'!$B$6:$G$7674,6,0)</f>
        <v>2.23E-2</v>
      </c>
      <c r="O3049" s="29">
        <f t="shared" si="1389"/>
        <v>345.85588475000003</v>
      </c>
      <c r="P3049" s="29">
        <f t="shared" si="1390"/>
        <v>-259.00418274999998</v>
      </c>
      <c r="Q3049" t="s">
        <v>7819</v>
      </c>
    </row>
    <row r="3050" spans="1:18" hidden="1">
      <c r="A3050" t="s">
        <v>232</v>
      </c>
      <c r="B3050" t="s">
        <v>3396</v>
      </c>
      <c r="C3050" s="224" t="s">
        <v>7842</v>
      </c>
      <c r="D3050" s="221">
        <v>346.05</v>
      </c>
      <c r="E3050" s="324">
        <v>43008</v>
      </c>
      <c r="F3050" s="1">
        <v>186110.79</v>
      </c>
      <c r="G3050" s="18">
        <v>3.9E-2</v>
      </c>
      <c r="H3050" s="298">
        <v>604.86</v>
      </c>
      <c r="I3050" s="10">
        <v>186110.79</v>
      </c>
      <c r="J3050" s="11">
        <f t="shared" si="1385"/>
        <v>3.9E-2</v>
      </c>
      <c r="K3050" s="30">
        <f t="shared" si="1386"/>
        <v>604.86006750000001</v>
      </c>
      <c r="L3050" s="29">
        <f t="shared" si="1387"/>
        <v>6.7500000000109139E-5</v>
      </c>
      <c r="M3050" s="10">
        <f t="shared" si="1388"/>
        <v>186110.79</v>
      </c>
      <c r="N3050" s="5">
        <f>VLOOKUP(CONCATENATE(A3050,"-6"),'Restated Depr'!$B$6:$G$7674,6,0)</f>
        <v>2.23E-2</v>
      </c>
      <c r="O3050" s="29">
        <f t="shared" si="1389"/>
        <v>345.85588475000003</v>
      </c>
      <c r="P3050" s="29">
        <f t="shared" si="1390"/>
        <v>-259.00418274999998</v>
      </c>
      <c r="Q3050" t="s">
        <v>7819</v>
      </c>
    </row>
    <row r="3051" spans="1:18" hidden="1">
      <c r="A3051" t="s">
        <v>232</v>
      </c>
      <c r="B3051" t="s">
        <v>3397</v>
      </c>
      <c r="C3051" s="224" t="s">
        <v>7842</v>
      </c>
      <c r="D3051" s="221">
        <v>346.05</v>
      </c>
      <c r="E3051" s="324">
        <v>43039</v>
      </c>
      <c r="F3051" s="1">
        <v>186110.79</v>
      </c>
      <c r="G3051" s="18">
        <v>3.9E-2</v>
      </c>
      <c r="H3051" s="298">
        <v>604.86</v>
      </c>
      <c r="I3051" s="10">
        <v>186110.79</v>
      </c>
      <c r="J3051" s="11">
        <f t="shared" si="1385"/>
        <v>3.9E-2</v>
      </c>
      <c r="K3051" s="30">
        <f t="shared" si="1386"/>
        <v>604.86006750000001</v>
      </c>
      <c r="L3051" s="29">
        <f t="shared" si="1387"/>
        <v>6.7500000000109139E-5</v>
      </c>
      <c r="M3051" s="10">
        <f t="shared" si="1388"/>
        <v>186110.79</v>
      </c>
      <c r="N3051" s="5">
        <f>VLOOKUP(CONCATENATE(A3051,"-6"),'Restated Depr'!$B$6:$G$7674,6,0)</f>
        <v>2.23E-2</v>
      </c>
      <c r="O3051" s="29">
        <f t="shared" si="1389"/>
        <v>345.85588475000003</v>
      </c>
      <c r="P3051" s="29">
        <f t="shared" si="1390"/>
        <v>-259.00418274999998</v>
      </c>
      <c r="Q3051" t="s">
        <v>7819</v>
      </c>
    </row>
    <row r="3052" spans="1:18" hidden="1">
      <c r="A3052" t="s">
        <v>232</v>
      </c>
      <c r="B3052" t="s">
        <v>3398</v>
      </c>
      <c r="C3052" s="224" t="s">
        <v>7842</v>
      </c>
      <c r="D3052" s="221">
        <v>346.05</v>
      </c>
      <c r="E3052" s="324">
        <v>43069</v>
      </c>
      <c r="F3052" s="1">
        <v>186110.79</v>
      </c>
      <c r="G3052" s="18">
        <v>3.9E-2</v>
      </c>
      <c r="H3052" s="298">
        <v>604.86</v>
      </c>
      <c r="I3052" s="10">
        <v>186110.79</v>
      </c>
      <c r="J3052" s="11">
        <f t="shared" si="1385"/>
        <v>3.9E-2</v>
      </c>
      <c r="K3052" s="30">
        <f t="shared" si="1386"/>
        <v>604.86006750000001</v>
      </c>
      <c r="L3052" s="29">
        <f t="shared" si="1387"/>
        <v>6.7500000000109139E-5</v>
      </c>
      <c r="M3052" s="10">
        <f t="shared" si="1388"/>
        <v>186110.79</v>
      </c>
      <c r="N3052" s="5">
        <f>VLOOKUP(CONCATENATE(A3052,"-6"),'Restated Depr'!$B$6:$G$7674,6,0)</f>
        <v>2.23E-2</v>
      </c>
      <c r="O3052" s="29">
        <f t="shared" si="1389"/>
        <v>345.85588475000003</v>
      </c>
      <c r="P3052" s="29">
        <f t="shared" si="1390"/>
        <v>-259.00418274999998</v>
      </c>
      <c r="Q3052" t="s">
        <v>7819</v>
      </c>
    </row>
    <row r="3053" spans="1:18" hidden="1">
      <c r="A3053" t="s">
        <v>232</v>
      </c>
      <c r="B3053" t="s">
        <v>3399</v>
      </c>
      <c r="C3053" s="224" t="s">
        <v>7842</v>
      </c>
      <c r="D3053" s="221">
        <v>346.05</v>
      </c>
      <c r="E3053" s="324">
        <v>43100</v>
      </c>
      <c r="F3053" s="1">
        <v>186110.79</v>
      </c>
      <c r="G3053" s="18">
        <v>3.2000000000000001E-2</v>
      </c>
      <c r="H3053" s="298">
        <v>496.29</v>
      </c>
      <c r="I3053" s="10">
        <v>186110.79</v>
      </c>
      <c r="J3053" s="11">
        <f t="shared" si="1385"/>
        <v>3.2000000000000001E-2</v>
      </c>
      <c r="K3053" s="30">
        <f t="shared" si="1386"/>
        <v>496.29544000000004</v>
      </c>
      <c r="L3053" s="29">
        <f t="shared" si="1387"/>
        <v>5.4400000000214277E-3</v>
      </c>
      <c r="M3053" s="10">
        <f t="shared" si="1388"/>
        <v>186110.79</v>
      </c>
      <c r="N3053" s="5">
        <f>VLOOKUP(CONCATENATE(A3053,"-6"),'Restated Depr'!$B$6:$G$7674,6,0)</f>
        <v>2.23E-2</v>
      </c>
      <c r="O3053" s="29">
        <f t="shared" si="1389"/>
        <v>345.85588475000003</v>
      </c>
      <c r="P3053" s="29">
        <f t="shared" si="1390"/>
        <v>-150.43955525000001</v>
      </c>
      <c r="Q3053" t="s">
        <v>7819</v>
      </c>
    </row>
    <row r="3054" spans="1:18" hidden="1">
      <c r="A3054" t="s">
        <v>232</v>
      </c>
      <c r="B3054" t="s">
        <v>3400</v>
      </c>
      <c r="C3054" s="224" t="s">
        <v>7842</v>
      </c>
      <c r="D3054" s="221">
        <v>346.05</v>
      </c>
      <c r="E3054" s="324">
        <v>43131</v>
      </c>
      <c r="F3054" s="1">
        <v>186110.79</v>
      </c>
      <c r="G3054" s="5">
        <v>2.23E-2</v>
      </c>
      <c r="H3054" s="298">
        <v>345.85999999999996</v>
      </c>
      <c r="I3054" s="10">
        <v>186110.79</v>
      </c>
      <c r="J3054" s="11">
        <f t="shared" si="1385"/>
        <v>2.23E-2</v>
      </c>
      <c r="K3054" s="30">
        <f t="shared" si="1386"/>
        <v>345.85588475000003</v>
      </c>
      <c r="L3054" s="29">
        <f t="shared" si="1387"/>
        <v>-4.1152499999270731E-3</v>
      </c>
      <c r="M3054" s="10">
        <f t="shared" si="1388"/>
        <v>186110.79</v>
      </c>
      <c r="N3054" s="5">
        <f>VLOOKUP(CONCATENATE(A3054,"-6"),'Restated Depr'!$B$6:$G$7674,6,0)</f>
        <v>2.23E-2</v>
      </c>
      <c r="O3054" s="29">
        <f t="shared" si="1389"/>
        <v>345.85588475000003</v>
      </c>
      <c r="P3054" s="29">
        <f t="shared" si="1390"/>
        <v>0</v>
      </c>
      <c r="Q3054" t="s">
        <v>7819</v>
      </c>
    </row>
    <row r="3055" spans="1:18" hidden="1">
      <c r="A3055" t="s">
        <v>232</v>
      </c>
      <c r="B3055" t="s">
        <v>3401</v>
      </c>
      <c r="C3055" s="224" t="s">
        <v>7842</v>
      </c>
      <c r="D3055" s="221">
        <v>346.05</v>
      </c>
      <c r="E3055" s="324">
        <v>43159</v>
      </c>
      <c r="F3055" s="1">
        <v>186110.79</v>
      </c>
      <c r="G3055" s="5">
        <v>2.23E-2</v>
      </c>
      <c r="H3055" s="298">
        <v>345.85999999999996</v>
      </c>
      <c r="I3055" s="10">
        <v>186110.79</v>
      </c>
      <c r="J3055" s="11">
        <f t="shared" si="1385"/>
        <v>2.23E-2</v>
      </c>
      <c r="K3055" s="30">
        <f t="shared" si="1386"/>
        <v>345.85588475000003</v>
      </c>
      <c r="L3055" s="29">
        <f t="shared" si="1387"/>
        <v>-4.1152499999270731E-3</v>
      </c>
      <c r="M3055" s="10">
        <f t="shared" si="1388"/>
        <v>186110.79</v>
      </c>
      <c r="N3055" s="5">
        <f>VLOOKUP(CONCATENATE(A3055,"-6"),'Restated Depr'!$B$6:$G$7674,6,0)</f>
        <v>2.23E-2</v>
      </c>
      <c r="O3055" s="29">
        <f t="shared" si="1389"/>
        <v>345.85588475000003</v>
      </c>
      <c r="P3055" s="29">
        <f t="shared" si="1390"/>
        <v>0</v>
      </c>
      <c r="Q3055" t="s">
        <v>7819</v>
      </c>
    </row>
    <row r="3056" spans="1:18" hidden="1">
      <c r="A3056" t="s">
        <v>232</v>
      </c>
      <c r="B3056" t="s">
        <v>3402</v>
      </c>
      <c r="C3056" s="224" t="s">
        <v>7842</v>
      </c>
      <c r="D3056" s="221">
        <v>346.05</v>
      </c>
      <c r="E3056" s="324">
        <v>43190</v>
      </c>
      <c r="F3056" s="1">
        <v>186110.79</v>
      </c>
      <c r="G3056" s="5">
        <v>2.23E-2</v>
      </c>
      <c r="H3056" s="298">
        <v>345.85999999999996</v>
      </c>
      <c r="I3056" s="10">
        <v>186110.79</v>
      </c>
      <c r="J3056" s="11">
        <f t="shared" si="1385"/>
        <v>2.23E-2</v>
      </c>
      <c r="K3056" s="30">
        <f t="shared" si="1386"/>
        <v>345.85588475000003</v>
      </c>
      <c r="L3056" s="29">
        <f t="shared" si="1387"/>
        <v>-4.1152499999270731E-3</v>
      </c>
      <c r="M3056" s="10">
        <f t="shared" si="1388"/>
        <v>186110.79</v>
      </c>
      <c r="N3056" s="5">
        <f>VLOOKUP(CONCATENATE(A3056,"-6"),'Restated Depr'!$B$6:$G$7674,6,0)</f>
        <v>2.23E-2</v>
      </c>
      <c r="O3056" s="29">
        <f t="shared" si="1389"/>
        <v>345.85588475000003</v>
      </c>
      <c r="P3056" s="29">
        <f t="shared" si="1390"/>
        <v>0</v>
      </c>
      <c r="Q3056" t="s">
        <v>7819</v>
      </c>
    </row>
    <row r="3057" spans="1:18" hidden="1">
      <c r="A3057" t="s">
        <v>232</v>
      </c>
      <c r="B3057" t="s">
        <v>3403</v>
      </c>
      <c r="C3057" s="224" t="s">
        <v>7842</v>
      </c>
      <c r="D3057" s="221">
        <v>346.05</v>
      </c>
      <c r="E3057" s="324">
        <v>43220</v>
      </c>
      <c r="F3057" s="1">
        <v>186110.79</v>
      </c>
      <c r="G3057" s="5">
        <v>2.23E-2</v>
      </c>
      <c r="H3057" s="298">
        <v>345.85999999999996</v>
      </c>
      <c r="I3057" s="10">
        <v>186110.79</v>
      </c>
      <c r="J3057" s="11">
        <f t="shared" si="1385"/>
        <v>2.23E-2</v>
      </c>
      <c r="K3057" s="30">
        <f t="shared" si="1386"/>
        <v>345.85588475000003</v>
      </c>
      <c r="L3057" s="29">
        <f t="shared" si="1387"/>
        <v>-4.1152499999270731E-3</v>
      </c>
      <c r="M3057" s="10">
        <f t="shared" si="1388"/>
        <v>186110.79</v>
      </c>
      <c r="N3057" s="5">
        <f>VLOOKUP(CONCATENATE(A3057,"-6"),'Restated Depr'!$B$6:$G$7674,6,0)</f>
        <v>2.23E-2</v>
      </c>
      <c r="O3057" s="29">
        <f t="shared" si="1389"/>
        <v>345.85588475000003</v>
      </c>
      <c r="P3057" s="29">
        <f t="shared" si="1390"/>
        <v>0</v>
      </c>
      <c r="Q3057" t="s">
        <v>7819</v>
      </c>
    </row>
    <row r="3058" spans="1:18" hidden="1">
      <c r="A3058" t="s">
        <v>232</v>
      </c>
      <c r="B3058" t="s">
        <v>3404</v>
      </c>
      <c r="C3058" s="224" t="s">
        <v>7842</v>
      </c>
      <c r="D3058" s="221">
        <v>346.05</v>
      </c>
      <c r="E3058" s="324">
        <v>43251</v>
      </c>
      <c r="F3058" s="1">
        <v>186110.79</v>
      </c>
      <c r="G3058" s="5">
        <v>2.23E-2</v>
      </c>
      <c r="H3058" s="298">
        <v>345.85999999999996</v>
      </c>
      <c r="I3058" s="10">
        <v>186110.79</v>
      </c>
      <c r="J3058" s="11">
        <f t="shared" si="1385"/>
        <v>2.23E-2</v>
      </c>
      <c r="K3058" s="30">
        <f t="shared" si="1386"/>
        <v>345.85588475000003</v>
      </c>
      <c r="L3058" s="29">
        <f t="shared" si="1387"/>
        <v>-4.1152499999270731E-3</v>
      </c>
      <c r="M3058" s="10">
        <f t="shared" si="1388"/>
        <v>186110.79</v>
      </c>
      <c r="N3058" s="5">
        <f>VLOOKUP(CONCATENATE(A3058,"-6"),'Restated Depr'!$B$6:$G$7674,6,0)</f>
        <v>2.23E-2</v>
      </c>
      <c r="O3058" s="29">
        <f t="shared" si="1389"/>
        <v>345.85588475000003</v>
      </c>
      <c r="P3058" s="29">
        <f t="shared" si="1390"/>
        <v>0</v>
      </c>
      <c r="Q3058" t="s">
        <v>7819</v>
      </c>
    </row>
    <row r="3059" spans="1:18" hidden="1">
      <c r="A3059" t="s">
        <v>232</v>
      </c>
      <c r="B3059" t="s">
        <v>3405</v>
      </c>
      <c r="C3059" s="224" t="s">
        <v>7842</v>
      </c>
      <c r="D3059" s="221">
        <v>346.05</v>
      </c>
      <c r="E3059" s="324">
        <v>43281</v>
      </c>
      <c r="F3059" s="1">
        <v>186110.79</v>
      </c>
      <c r="G3059" s="5">
        <v>2.23E-2</v>
      </c>
      <c r="H3059" s="298">
        <v>345.85999999999996</v>
      </c>
      <c r="I3059" s="10">
        <v>186110.79</v>
      </c>
      <c r="J3059" s="11">
        <f t="shared" si="1385"/>
        <v>2.23E-2</v>
      </c>
      <c r="K3059" s="30">
        <f t="shared" si="1386"/>
        <v>345.85588475000003</v>
      </c>
      <c r="L3059" s="29">
        <f t="shared" si="1387"/>
        <v>-4.1152499999270731E-3</v>
      </c>
      <c r="M3059" s="10">
        <f t="shared" si="1388"/>
        <v>186110.79</v>
      </c>
      <c r="N3059" s="5">
        <f>VLOOKUP(CONCATENATE(A3059,"-6"),'Restated Depr'!$B$6:$G$7674,6,0)</f>
        <v>2.23E-2</v>
      </c>
      <c r="O3059" s="29">
        <f t="shared" si="1389"/>
        <v>345.85588475000003</v>
      </c>
      <c r="P3059" s="29">
        <f t="shared" si="1390"/>
        <v>0</v>
      </c>
      <c r="Q3059" t="s">
        <v>7819</v>
      </c>
      <c r="R3059" s="5"/>
    </row>
    <row r="3060" spans="1:18" ht="15.75" hidden="1" thickBot="1">
      <c r="A3060" t="s">
        <v>232</v>
      </c>
      <c r="C3060" s="224" t="s">
        <v>642</v>
      </c>
      <c r="D3060" s="22"/>
      <c r="E3060" s="323" t="s">
        <v>606</v>
      </c>
      <c r="F3060" s="1"/>
      <c r="G3060" s="5"/>
      <c r="H3060" s="310">
        <f>SUM(H3048:H3059)</f>
        <v>5595.7499999999991</v>
      </c>
      <c r="I3060" s="10"/>
      <c r="J3060" s="10"/>
      <c r="K3060" s="32">
        <f>SUM(K3048:K3059)</f>
        <v>5595.7310859999989</v>
      </c>
      <c r="L3060" s="28">
        <f>SUM(L3048:L3059)</f>
        <v>-1.8913999999540465E-2</v>
      </c>
      <c r="M3060" s="10"/>
      <c r="N3060" s="5"/>
      <c r="O3060" s="28">
        <f>SUM(O3048:O3059)</f>
        <v>4150.2706169999992</v>
      </c>
      <c r="P3060" s="28">
        <f>SUM(P3048:P3059)</f>
        <v>-1445.4604689999999</v>
      </c>
    </row>
    <row r="3061" spans="1:18" hidden="1">
      <c r="A3061" t="s">
        <v>233</v>
      </c>
      <c r="B3061" t="s">
        <v>3406</v>
      </c>
      <c r="C3061" s="224" t="s">
        <v>7842</v>
      </c>
      <c r="D3061" s="221">
        <v>346.06</v>
      </c>
      <c r="E3061" s="324">
        <v>42947</v>
      </c>
      <c r="F3061" s="9">
        <v>167226.85</v>
      </c>
      <c r="G3061" s="18">
        <v>2.3061999999999999E-2</v>
      </c>
      <c r="H3061" s="299">
        <v>321.38</v>
      </c>
      <c r="I3061" s="15">
        <v>167226.85</v>
      </c>
      <c r="J3061" s="11">
        <f t="shared" ref="J3061:J3072" si="1391">G3061</f>
        <v>2.3061999999999999E-2</v>
      </c>
      <c r="K3061" s="31">
        <f t="shared" ref="K3061:K3072" si="1392">I3061*J3061/12</f>
        <v>321.38213455833335</v>
      </c>
      <c r="L3061" s="289">
        <f t="shared" ref="L3061:L3072" si="1393">K3061-H3061</f>
        <v>2.1345583333527429E-3</v>
      </c>
      <c r="M3061" s="15">
        <f t="shared" ref="M3061:M3072" si="1394">I3061</f>
        <v>167226.85</v>
      </c>
      <c r="N3061" s="5">
        <f>VLOOKUP(CONCATENATE(A3061,"-6"),'Restated Depr'!$B$6:$G$7674,6,0)</f>
        <v>2.23E-2</v>
      </c>
      <c r="O3061" s="289">
        <f t="shared" ref="O3061:O3072" si="1395">M3061*N3061/12</f>
        <v>310.76322958333338</v>
      </c>
      <c r="P3061" s="289">
        <f t="shared" ref="P3061:P3072" si="1396">O3061-K3061</f>
        <v>-10.618904974999964</v>
      </c>
      <c r="Q3061" t="s">
        <v>7819</v>
      </c>
    </row>
    <row r="3062" spans="1:18" hidden="1">
      <c r="A3062" t="s">
        <v>233</v>
      </c>
      <c r="B3062" t="s">
        <v>3407</v>
      </c>
      <c r="C3062" s="224" t="s">
        <v>7842</v>
      </c>
      <c r="D3062" s="221">
        <v>346.06</v>
      </c>
      <c r="E3062" s="324">
        <v>42978</v>
      </c>
      <c r="F3062" s="1">
        <v>167226.85</v>
      </c>
      <c r="G3062" s="18">
        <v>2.3061999999999999E-2</v>
      </c>
      <c r="H3062" s="298">
        <v>321.38</v>
      </c>
      <c r="I3062" s="10">
        <v>167226.85</v>
      </c>
      <c r="J3062" s="11">
        <f t="shared" si="1391"/>
        <v>2.3061999999999999E-2</v>
      </c>
      <c r="K3062" s="30">
        <f t="shared" si="1392"/>
        <v>321.38213455833335</v>
      </c>
      <c r="L3062" s="29">
        <f t="shared" si="1393"/>
        <v>2.1345583333527429E-3</v>
      </c>
      <c r="M3062" s="10">
        <f t="shared" si="1394"/>
        <v>167226.85</v>
      </c>
      <c r="N3062" s="5">
        <f>VLOOKUP(CONCATENATE(A3062,"-6"),'Restated Depr'!$B$6:$G$7674,6,0)</f>
        <v>2.23E-2</v>
      </c>
      <c r="O3062" s="29">
        <f t="shared" si="1395"/>
        <v>310.76322958333338</v>
      </c>
      <c r="P3062" s="29">
        <f t="shared" si="1396"/>
        <v>-10.618904974999964</v>
      </c>
      <c r="Q3062" t="s">
        <v>7819</v>
      </c>
    </row>
    <row r="3063" spans="1:18" hidden="1">
      <c r="A3063" t="s">
        <v>233</v>
      </c>
      <c r="B3063" t="s">
        <v>3408</v>
      </c>
      <c r="C3063" s="224" t="s">
        <v>7842</v>
      </c>
      <c r="D3063" s="221">
        <v>346.06</v>
      </c>
      <c r="E3063" s="324">
        <v>43008</v>
      </c>
      <c r="F3063" s="1">
        <v>167226.85</v>
      </c>
      <c r="G3063" s="18">
        <v>2.3061999999999999E-2</v>
      </c>
      <c r="H3063" s="298">
        <v>321.38</v>
      </c>
      <c r="I3063" s="10">
        <v>167226.85</v>
      </c>
      <c r="J3063" s="11">
        <f t="shared" si="1391"/>
        <v>2.3061999999999999E-2</v>
      </c>
      <c r="K3063" s="30">
        <f t="shared" si="1392"/>
        <v>321.38213455833335</v>
      </c>
      <c r="L3063" s="29">
        <f t="shared" si="1393"/>
        <v>2.1345583333527429E-3</v>
      </c>
      <c r="M3063" s="10">
        <f t="shared" si="1394"/>
        <v>167226.85</v>
      </c>
      <c r="N3063" s="5">
        <f>VLOOKUP(CONCATENATE(A3063,"-6"),'Restated Depr'!$B$6:$G$7674,6,0)</f>
        <v>2.23E-2</v>
      </c>
      <c r="O3063" s="29">
        <f t="shared" si="1395"/>
        <v>310.76322958333338</v>
      </c>
      <c r="P3063" s="29">
        <f t="shared" si="1396"/>
        <v>-10.618904974999964</v>
      </c>
      <c r="Q3063" t="s">
        <v>7819</v>
      </c>
    </row>
    <row r="3064" spans="1:18" hidden="1">
      <c r="A3064" t="s">
        <v>233</v>
      </c>
      <c r="B3064" t="s">
        <v>3409</v>
      </c>
      <c r="C3064" s="224" t="s">
        <v>7842</v>
      </c>
      <c r="D3064" s="221">
        <v>346.06</v>
      </c>
      <c r="E3064" s="324">
        <v>43039</v>
      </c>
      <c r="F3064" s="1">
        <v>167226.85</v>
      </c>
      <c r="G3064" s="18">
        <v>2.3061999999999999E-2</v>
      </c>
      <c r="H3064" s="298">
        <v>321.38</v>
      </c>
      <c r="I3064" s="10">
        <v>167226.85</v>
      </c>
      <c r="J3064" s="11">
        <f t="shared" si="1391"/>
        <v>2.3061999999999999E-2</v>
      </c>
      <c r="K3064" s="30">
        <f t="shared" si="1392"/>
        <v>321.38213455833335</v>
      </c>
      <c r="L3064" s="29">
        <f t="shared" si="1393"/>
        <v>2.1345583333527429E-3</v>
      </c>
      <c r="M3064" s="10">
        <f t="shared" si="1394"/>
        <v>167226.85</v>
      </c>
      <c r="N3064" s="5">
        <f>VLOOKUP(CONCATENATE(A3064,"-6"),'Restated Depr'!$B$6:$G$7674,6,0)</f>
        <v>2.23E-2</v>
      </c>
      <c r="O3064" s="29">
        <f t="shared" si="1395"/>
        <v>310.76322958333338</v>
      </c>
      <c r="P3064" s="29">
        <f t="shared" si="1396"/>
        <v>-10.618904974999964</v>
      </c>
      <c r="Q3064" t="s">
        <v>7819</v>
      </c>
    </row>
    <row r="3065" spans="1:18" hidden="1">
      <c r="A3065" t="s">
        <v>233</v>
      </c>
      <c r="B3065" t="s">
        <v>3410</v>
      </c>
      <c r="C3065" s="224" t="s">
        <v>7842</v>
      </c>
      <c r="D3065" s="221">
        <v>346.06</v>
      </c>
      <c r="E3065" s="324">
        <v>43069</v>
      </c>
      <c r="F3065" s="1">
        <v>167226.85</v>
      </c>
      <c r="G3065" s="18">
        <v>2.3061999999999999E-2</v>
      </c>
      <c r="H3065" s="298">
        <v>321.38</v>
      </c>
      <c r="I3065" s="10">
        <v>167226.85</v>
      </c>
      <c r="J3065" s="11">
        <f t="shared" si="1391"/>
        <v>2.3061999999999999E-2</v>
      </c>
      <c r="K3065" s="30">
        <f t="shared" si="1392"/>
        <v>321.38213455833335</v>
      </c>
      <c r="L3065" s="29">
        <f t="shared" si="1393"/>
        <v>2.1345583333527429E-3</v>
      </c>
      <c r="M3065" s="10">
        <f t="shared" si="1394"/>
        <v>167226.85</v>
      </c>
      <c r="N3065" s="5">
        <f>VLOOKUP(CONCATENATE(A3065,"-6"),'Restated Depr'!$B$6:$G$7674,6,0)</f>
        <v>2.23E-2</v>
      </c>
      <c r="O3065" s="29">
        <f t="shared" si="1395"/>
        <v>310.76322958333338</v>
      </c>
      <c r="P3065" s="29">
        <f t="shared" si="1396"/>
        <v>-10.618904974999964</v>
      </c>
      <c r="Q3065" t="s">
        <v>7819</v>
      </c>
    </row>
    <row r="3066" spans="1:18" hidden="1">
      <c r="A3066" t="s">
        <v>233</v>
      </c>
      <c r="B3066" t="s">
        <v>3411</v>
      </c>
      <c r="C3066" s="224" t="s">
        <v>7842</v>
      </c>
      <c r="D3066" s="221">
        <v>346.06</v>
      </c>
      <c r="E3066" s="324">
        <v>43100</v>
      </c>
      <c r="F3066" s="1">
        <v>167226.85</v>
      </c>
      <c r="G3066" s="18">
        <v>2.2700000000000001E-2</v>
      </c>
      <c r="H3066" s="298">
        <v>316.33</v>
      </c>
      <c r="I3066" s="10">
        <v>167226.85</v>
      </c>
      <c r="J3066" s="11">
        <f t="shared" si="1391"/>
        <v>2.2700000000000001E-2</v>
      </c>
      <c r="K3066" s="30">
        <f t="shared" si="1392"/>
        <v>316.33745791666666</v>
      </c>
      <c r="L3066" s="29">
        <f t="shared" si="1393"/>
        <v>7.4579166666808305E-3</v>
      </c>
      <c r="M3066" s="10">
        <f t="shared" si="1394"/>
        <v>167226.85</v>
      </c>
      <c r="N3066" s="5">
        <f>VLOOKUP(CONCATENATE(A3066,"-6"),'Restated Depr'!$B$6:$G$7674,6,0)</f>
        <v>2.23E-2</v>
      </c>
      <c r="O3066" s="29">
        <f t="shared" si="1395"/>
        <v>310.76322958333338</v>
      </c>
      <c r="P3066" s="29">
        <f t="shared" si="1396"/>
        <v>-5.5742283333332807</v>
      </c>
      <c r="Q3066" t="s">
        <v>7819</v>
      </c>
    </row>
    <row r="3067" spans="1:18" hidden="1">
      <c r="A3067" t="s">
        <v>233</v>
      </c>
      <c r="B3067" t="s">
        <v>3412</v>
      </c>
      <c r="C3067" s="224" t="s">
        <v>7842</v>
      </c>
      <c r="D3067" s="221">
        <v>346.06</v>
      </c>
      <c r="E3067" s="324">
        <v>43131</v>
      </c>
      <c r="F3067" s="1">
        <v>167226.85</v>
      </c>
      <c r="G3067" s="5">
        <v>2.23E-2</v>
      </c>
      <c r="H3067" s="298">
        <v>310.76</v>
      </c>
      <c r="I3067" s="10">
        <v>167226.85</v>
      </c>
      <c r="J3067" s="11">
        <f t="shared" si="1391"/>
        <v>2.23E-2</v>
      </c>
      <c r="K3067" s="30">
        <f t="shared" si="1392"/>
        <v>310.76322958333338</v>
      </c>
      <c r="L3067" s="29">
        <f t="shared" si="1393"/>
        <v>3.2295833333932933E-3</v>
      </c>
      <c r="M3067" s="10">
        <f t="shared" si="1394"/>
        <v>167226.85</v>
      </c>
      <c r="N3067" s="5">
        <f>VLOOKUP(CONCATENATE(A3067,"-6"),'Restated Depr'!$B$6:$G$7674,6,0)</f>
        <v>2.23E-2</v>
      </c>
      <c r="O3067" s="29">
        <f t="shared" si="1395"/>
        <v>310.76322958333338</v>
      </c>
      <c r="P3067" s="29">
        <f t="shared" si="1396"/>
        <v>0</v>
      </c>
      <c r="Q3067" t="s">
        <v>7819</v>
      </c>
    </row>
    <row r="3068" spans="1:18" hidden="1">
      <c r="A3068" t="s">
        <v>233</v>
      </c>
      <c r="B3068" t="s">
        <v>3413</v>
      </c>
      <c r="C3068" s="224" t="s">
        <v>7842</v>
      </c>
      <c r="D3068" s="221">
        <v>346.06</v>
      </c>
      <c r="E3068" s="324">
        <v>43159</v>
      </c>
      <c r="F3068" s="1">
        <v>167226.85</v>
      </c>
      <c r="G3068" s="5">
        <v>2.23E-2</v>
      </c>
      <c r="H3068" s="298">
        <v>310.76</v>
      </c>
      <c r="I3068" s="10">
        <v>167226.85</v>
      </c>
      <c r="J3068" s="11">
        <f t="shared" si="1391"/>
        <v>2.23E-2</v>
      </c>
      <c r="K3068" s="30">
        <f t="shared" si="1392"/>
        <v>310.76322958333338</v>
      </c>
      <c r="L3068" s="29">
        <f t="shared" si="1393"/>
        <v>3.2295833333932933E-3</v>
      </c>
      <c r="M3068" s="10">
        <f t="shared" si="1394"/>
        <v>167226.85</v>
      </c>
      <c r="N3068" s="5">
        <f>VLOOKUP(CONCATENATE(A3068,"-6"),'Restated Depr'!$B$6:$G$7674,6,0)</f>
        <v>2.23E-2</v>
      </c>
      <c r="O3068" s="29">
        <f t="shared" si="1395"/>
        <v>310.76322958333338</v>
      </c>
      <c r="P3068" s="29">
        <f t="shared" si="1396"/>
        <v>0</v>
      </c>
      <c r="Q3068" t="s">
        <v>7819</v>
      </c>
    </row>
    <row r="3069" spans="1:18" hidden="1">
      <c r="A3069" t="s">
        <v>233</v>
      </c>
      <c r="B3069" t="s">
        <v>3414</v>
      </c>
      <c r="C3069" s="224" t="s">
        <v>7842</v>
      </c>
      <c r="D3069" s="221">
        <v>346.06</v>
      </c>
      <c r="E3069" s="324">
        <v>43190</v>
      </c>
      <c r="F3069" s="1">
        <v>167226.85</v>
      </c>
      <c r="G3069" s="5">
        <v>2.23E-2</v>
      </c>
      <c r="H3069" s="298">
        <v>310.76</v>
      </c>
      <c r="I3069" s="10">
        <v>167226.85</v>
      </c>
      <c r="J3069" s="11">
        <f t="shared" si="1391"/>
        <v>2.23E-2</v>
      </c>
      <c r="K3069" s="30">
        <f t="shared" si="1392"/>
        <v>310.76322958333338</v>
      </c>
      <c r="L3069" s="29">
        <f t="shared" si="1393"/>
        <v>3.2295833333932933E-3</v>
      </c>
      <c r="M3069" s="10">
        <f t="shared" si="1394"/>
        <v>167226.85</v>
      </c>
      <c r="N3069" s="5">
        <f>VLOOKUP(CONCATENATE(A3069,"-6"),'Restated Depr'!$B$6:$G$7674,6,0)</f>
        <v>2.23E-2</v>
      </c>
      <c r="O3069" s="29">
        <f t="shared" si="1395"/>
        <v>310.76322958333338</v>
      </c>
      <c r="P3069" s="29">
        <f t="shared" si="1396"/>
        <v>0</v>
      </c>
      <c r="Q3069" t="s">
        <v>7819</v>
      </c>
    </row>
    <row r="3070" spans="1:18" hidden="1">
      <c r="A3070" t="s">
        <v>233</v>
      </c>
      <c r="B3070" t="s">
        <v>3415</v>
      </c>
      <c r="C3070" s="224" t="s">
        <v>7842</v>
      </c>
      <c r="D3070" s="221">
        <v>346.06</v>
      </c>
      <c r="E3070" s="324">
        <v>43220</v>
      </c>
      <c r="F3070" s="1">
        <v>167226.85</v>
      </c>
      <c r="G3070" s="5">
        <v>2.23E-2</v>
      </c>
      <c r="H3070" s="298">
        <v>310.76</v>
      </c>
      <c r="I3070" s="10">
        <v>167226.85</v>
      </c>
      <c r="J3070" s="11">
        <f t="shared" si="1391"/>
        <v>2.23E-2</v>
      </c>
      <c r="K3070" s="30">
        <f t="shared" si="1392"/>
        <v>310.76322958333338</v>
      </c>
      <c r="L3070" s="29">
        <f t="shared" si="1393"/>
        <v>3.2295833333932933E-3</v>
      </c>
      <c r="M3070" s="10">
        <f t="shared" si="1394"/>
        <v>167226.85</v>
      </c>
      <c r="N3070" s="5">
        <f>VLOOKUP(CONCATENATE(A3070,"-6"),'Restated Depr'!$B$6:$G$7674,6,0)</f>
        <v>2.23E-2</v>
      </c>
      <c r="O3070" s="29">
        <f t="shared" si="1395"/>
        <v>310.76322958333338</v>
      </c>
      <c r="P3070" s="29">
        <f t="shared" si="1396"/>
        <v>0</v>
      </c>
      <c r="Q3070" t="s">
        <v>7819</v>
      </c>
    </row>
    <row r="3071" spans="1:18" hidden="1">
      <c r="A3071" t="s">
        <v>233</v>
      </c>
      <c r="B3071" t="s">
        <v>3416</v>
      </c>
      <c r="C3071" s="224" t="s">
        <v>7842</v>
      </c>
      <c r="D3071" s="221">
        <v>346.06</v>
      </c>
      <c r="E3071" s="324">
        <v>43251</v>
      </c>
      <c r="F3071" s="1">
        <v>167226.85</v>
      </c>
      <c r="G3071" s="5">
        <v>2.23E-2</v>
      </c>
      <c r="H3071" s="298">
        <v>310.76</v>
      </c>
      <c r="I3071" s="10">
        <v>167226.85</v>
      </c>
      <c r="J3071" s="11">
        <f t="shared" si="1391"/>
        <v>2.23E-2</v>
      </c>
      <c r="K3071" s="30">
        <f t="shared" si="1392"/>
        <v>310.76322958333338</v>
      </c>
      <c r="L3071" s="29">
        <f t="shared" si="1393"/>
        <v>3.2295833333932933E-3</v>
      </c>
      <c r="M3071" s="10">
        <f t="shared" si="1394"/>
        <v>167226.85</v>
      </c>
      <c r="N3071" s="5">
        <f>VLOOKUP(CONCATENATE(A3071,"-6"),'Restated Depr'!$B$6:$G$7674,6,0)</f>
        <v>2.23E-2</v>
      </c>
      <c r="O3071" s="29">
        <f t="shared" si="1395"/>
        <v>310.76322958333338</v>
      </c>
      <c r="P3071" s="29">
        <f t="shared" si="1396"/>
        <v>0</v>
      </c>
      <c r="Q3071" t="s">
        <v>7819</v>
      </c>
    </row>
    <row r="3072" spans="1:18" hidden="1">
      <c r="A3072" t="s">
        <v>233</v>
      </c>
      <c r="B3072" t="s">
        <v>3417</v>
      </c>
      <c r="C3072" s="224" t="s">
        <v>7842</v>
      </c>
      <c r="D3072" s="221">
        <v>346.06</v>
      </c>
      <c r="E3072" s="324">
        <v>43281</v>
      </c>
      <c r="F3072" s="1">
        <v>167226.85</v>
      </c>
      <c r="G3072" s="5">
        <v>2.23E-2</v>
      </c>
      <c r="H3072" s="298">
        <v>310.76</v>
      </c>
      <c r="I3072" s="10">
        <v>167226.85</v>
      </c>
      <c r="J3072" s="11">
        <f t="shared" si="1391"/>
        <v>2.23E-2</v>
      </c>
      <c r="K3072" s="30">
        <f t="shared" si="1392"/>
        <v>310.76322958333338</v>
      </c>
      <c r="L3072" s="29">
        <f t="shared" si="1393"/>
        <v>3.2295833333932933E-3</v>
      </c>
      <c r="M3072" s="10">
        <f t="shared" si="1394"/>
        <v>167226.85</v>
      </c>
      <c r="N3072" s="5">
        <f>VLOOKUP(CONCATENATE(A3072,"-6"),'Restated Depr'!$B$6:$G$7674,6,0)</f>
        <v>2.23E-2</v>
      </c>
      <c r="O3072" s="29">
        <f t="shared" si="1395"/>
        <v>310.76322958333338</v>
      </c>
      <c r="P3072" s="29">
        <f t="shared" si="1396"/>
        <v>0</v>
      </c>
      <c r="Q3072" t="s">
        <v>7819</v>
      </c>
      <c r="R3072" s="5"/>
    </row>
    <row r="3073" spans="1:18" ht="15.75" hidden="1" thickBot="1">
      <c r="A3073" t="s">
        <v>233</v>
      </c>
      <c r="C3073" s="224" t="s">
        <v>642</v>
      </c>
      <c r="D3073" s="22"/>
      <c r="E3073" s="323" t="s">
        <v>606</v>
      </c>
      <c r="F3073" s="1"/>
      <c r="G3073" s="5"/>
      <c r="H3073" s="310">
        <f>SUM(H3061:H3072)</f>
        <v>3787.7900000000009</v>
      </c>
      <c r="I3073" s="10"/>
      <c r="J3073" s="10"/>
      <c r="K3073" s="32">
        <f>SUM(K3061:K3072)</f>
        <v>3787.8275082083328</v>
      </c>
      <c r="L3073" s="28">
        <f>SUM(L3061:L3072)</f>
        <v>3.7508208333804305E-2</v>
      </c>
      <c r="M3073" s="10"/>
      <c r="N3073" s="5"/>
      <c r="O3073" s="28">
        <f>SUM(O3061:O3072)</f>
        <v>3729.1587549999999</v>
      </c>
      <c r="P3073" s="28">
        <f>SUM(P3061:P3072)</f>
        <v>-58.668753208333101</v>
      </c>
    </row>
    <row r="3074" spans="1:18" ht="13.9" hidden="1" customHeight="1" thickTop="1">
      <c r="A3074" t="s">
        <v>234</v>
      </c>
      <c r="B3074" t="s">
        <v>3418</v>
      </c>
      <c r="C3074" s="224" t="s">
        <v>7842</v>
      </c>
      <c r="D3074" s="221">
        <v>346.02</v>
      </c>
      <c r="E3074" s="324">
        <v>42947</v>
      </c>
      <c r="F3074" s="9">
        <v>2134388</v>
      </c>
      <c r="G3074" s="18">
        <v>1.55E-2</v>
      </c>
      <c r="H3074" s="299">
        <v>2756.92</v>
      </c>
      <c r="I3074" s="15">
        <v>2134388</v>
      </c>
      <c r="J3074" s="11">
        <f t="shared" ref="J3074:J3085" si="1397">G3074</f>
        <v>1.55E-2</v>
      </c>
      <c r="K3074" s="31">
        <f t="shared" ref="K3074:K3085" si="1398">I3074*J3074/12</f>
        <v>2756.9178333333334</v>
      </c>
      <c r="L3074" s="289">
        <f t="shared" ref="L3074:L3085" si="1399">K3074-H3074</f>
        <v>-2.1666666666533274E-3</v>
      </c>
      <c r="M3074" s="15">
        <f t="shared" ref="M3074:M3085" si="1400">I3074</f>
        <v>2134388</v>
      </c>
      <c r="N3074" s="5">
        <f>VLOOKUP(CONCATENATE(A3074,"-6"),'Restated Depr'!$B$6:$G$7674,6,0)</f>
        <v>1.0800000000000001E-2</v>
      </c>
      <c r="O3074" s="289">
        <f t="shared" ref="O3074:O3085" si="1401">M3074*N3074/12</f>
        <v>1920.9492</v>
      </c>
      <c r="P3074" s="289">
        <f t="shared" ref="P3074:P3085" si="1402">O3074-K3074</f>
        <v>-835.9686333333334</v>
      </c>
      <c r="Q3074" t="s">
        <v>7819</v>
      </c>
    </row>
    <row r="3075" spans="1:18" hidden="1">
      <c r="A3075" t="s">
        <v>234</v>
      </c>
      <c r="B3075" t="s">
        <v>3419</v>
      </c>
      <c r="C3075" s="224" t="s">
        <v>7842</v>
      </c>
      <c r="D3075" s="221">
        <v>346.02</v>
      </c>
      <c r="E3075" s="324">
        <v>42978</v>
      </c>
      <c r="F3075" s="1">
        <v>2134388</v>
      </c>
      <c r="G3075" s="18">
        <v>1.55E-2</v>
      </c>
      <c r="H3075" s="298">
        <v>2756.92</v>
      </c>
      <c r="I3075" s="10">
        <v>2134388</v>
      </c>
      <c r="J3075" s="11">
        <f t="shared" si="1397"/>
        <v>1.55E-2</v>
      </c>
      <c r="K3075" s="30">
        <f t="shared" si="1398"/>
        <v>2756.9178333333334</v>
      </c>
      <c r="L3075" s="29">
        <f t="shared" si="1399"/>
        <v>-2.1666666666533274E-3</v>
      </c>
      <c r="M3075" s="10">
        <f t="shared" si="1400"/>
        <v>2134388</v>
      </c>
      <c r="N3075" s="5">
        <f>VLOOKUP(CONCATENATE(A3075,"-6"),'Restated Depr'!$B$6:$G$7674,6,0)</f>
        <v>1.0800000000000001E-2</v>
      </c>
      <c r="O3075" s="29">
        <f t="shared" si="1401"/>
        <v>1920.9492</v>
      </c>
      <c r="P3075" s="29">
        <f t="shared" si="1402"/>
        <v>-835.9686333333334</v>
      </c>
      <c r="Q3075" t="s">
        <v>7819</v>
      </c>
    </row>
    <row r="3076" spans="1:18" hidden="1">
      <c r="A3076" t="s">
        <v>234</v>
      </c>
      <c r="B3076" t="s">
        <v>3420</v>
      </c>
      <c r="C3076" s="224" t="s">
        <v>7842</v>
      </c>
      <c r="D3076" s="221">
        <v>346.02</v>
      </c>
      <c r="E3076" s="324">
        <v>43008</v>
      </c>
      <c r="F3076" s="1">
        <v>2134388</v>
      </c>
      <c r="G3076" s="18">
        <v>1.55E-2</v>
      </c>
      <c r="H3076" s="298">
        <v>2756.92</v>
      </c>
      <c r="I3076" s="10">
        <v>2134388</v>
      </c>
      <c r="J3076" s="11">
        <f t="shared" si="1397"/>
        <v>1.55E-2</v>
      </c>
      <c r="K3076" s="30">
        <f t="shared" si="1398"/>
        <v>2756.9178333333334</v>
      </c>
      <c r="L3076" s="29">
        <f t="shared" si="1399"/>
        <v>-2.1666666666533274E-3</v>
      </c>
      <c r="M3076" s="10">
        <f t="shared" si="1400"/>
        <v>2134388</v>
      </c>
      <c r="N3076" s="5">
        <f>VLOOKUP(CONCATENATE(A3076,"-6"),'Restated Depr'!$B$6:$G$7674,6,0)</f>
        <v>1.0800000000000001E-2</v>
      </c>
      <c r="O3076" s="29">
        <f t="shared" si="1401"/>
        <v>1920.9492</v>
      </c>
      <c r="P3076" s="29">
        <f t="shared" si="1402"/>
        <v>-835.9686333333334</v>
      </c>
      <c r="Q3076" t="s">
        <v>7819</v>
      </c>
    </row>
    <row r="3077" spans="1:18" hidden="1">
      <c r="A3077" t="s">
        <v>234</v>
      </c>
      <c r="B3077" t="s">
        <v>3421</v>
      </c>
      <c r="C3077" s="224" t="s">
        <v>7842</v>
      </c>
      <c r="D3077" s="221">
        <v>346.02</v>
      </c>
      <c r="E3077" s="324">
        <v>43039</v>
      </c>
      <c r="F3077" s="1">
        <v>2134388</v>
      </c>
      <c r="G3077" s="18">
        <v>1.55E-2</v>
      </c>
      <c r="H3077" s="298">
        <v>2756.92</v>
      </c>
      <c r="I3077" s="10">
        <v>2134388</v>
      </c>
      <c r="J3077" s="11">
        <f t="shared" si="1397"/>
        <v>1.55E-2</v>
      </c>
      <c r="K3077" s="30">
        <f t="shared" si="1398"/>
        <v>2756.9178333333334</v>
      </c>
      <c r="L3077" s="29">
        <f t="shared" si="1399"/>
        <v>-2.1666666666533274E-3</v>
      </c>
      <c r="M3077" s="10">
        <f t="shared" si="1400"/>
        <v>2134388</v>
      </c>
      <c r="N3077" s="5">
        <f>VLOOKUP(CONCATENATE(A3077,"-6"),'Restated Depr'!$B$6:$G$7674,6,0)</f>
        <v>1.0800000000000001E-2</v>
      </c>
      <c r="O3077" s="29">
        <f t="shared" si="1401"/>
        <v>1920.9492</v>
      </c>
      <c r="P3077" s="29">
        <f t="shared" si="1402"/>
        <v>-835.9686333333334</v>
      </c>
      <c r="Q3077" t="s">
        <v>7819</v>
      </c>
    </row>
    <row r="3078" spans="1:18" hidden="1">
      <c r="A3078" t="s">
        <v>234</v>
      </c>
      <c r="B3078" t="s">
        <v>3422</v>
      </c>
      <c r="C3078" s="224" t="s">
        <v>7842</v>
      </c>
      <c r="D3078" s="221">
        <v>346.02</v>
      </c>
      <c r="E3078" s="324">
        <v>43069</v>
      </c>
      <c r="F3078" s="1">
        <v>2134388</v>
      </c>
      <c r="G3078" s="18">
        <v>1.55E-2</v>
      </c>
      <c r="H3078" s="298">
        <v>2756.92</v>
      </c>
      <c r="I3078" s="10">
        <v>2134388</v>
      </c>
      <c r="J3078" s="11">
        <f t="shared" si="1397"/>
        <v>1.55E-2</v>
      </c>
      <c r="K3078" s="30">
        <f t="shared" si="1398"/>
        <v>2756.9178333333334</v>
      </c>
      <c r="L3078" s="29">
        <f t="shared" si="1399"/>
        <v>-2.1666666666533274E-3</v>
      </c>
      <c r="M3078" s="10">
        <f t="shared" si="1400"/>
        <v>2134388</v>
      </c>
      <c r="N3078" s="5">
        <f>VLOOKUP(CONCATENATE(A3078,"-6"),'Restated Depr'!$B$6:$G$7674,6,0)</f>
        <v>1.0800000000000001E-2</v>
      </c>
      <c r="O3078" s="29">
        <f t="shared" si="1401"/>
        <v>1920.9492</v>
      </c>
      <c r="P3078" s="29">
        <f t="shared" si="1402"/>
        <v>-835.9686333333334</v>
      </c>
      <c r="Q3078" t="s">
        <v>7819</v>
      </c>
    </row>
    <row r="3079" spans="1:18" hidden="1">
      <c r="A3079" t="s">
        <v>234</v>
      </c>
      <c r="B3079" t="s">
        <v>3423</v>
      </c>
      <c r="C3079" s="224" t="s">
        <v>7842</v>
      </c>
      <c r="D3079" s="221">
        <v>346.02</v>
      </c>
      <c r="E3079" s="324">
        <v>43100</v>
      </c>
      <c r="F3079" s="1">
        <v>2134388</v>
      </c>
      <c r="G3079" s="18">
        <v>5.0200000000000002E-2</v>
      </c>
      <c r="H3079" s="298">
        <v>8928.86</v>
      </c>
      <c r="I3079" s="10">
        <v>2134388</v>
      </c>
      <c r="J3079" s="11">
        <f t="shared" si="1397"/>
        <v>5.0200000000000002E-2</v>
      </c>
      <c r="K3079" s="30">
        <f t="shared" si="1398"/>
        <v>8928.8564666666662</v>
      </c>
      <c r="L3079" s="29">
        <f t="shared" si="1399"/>
        <v>-3.533333334416966E-3</v>
      </c>
      <c r="M3079" s="10">
        <f t="shared" si="1400"/>
        <v>2134388</v>
      </c>
      <c r="N3079" s="5">
        <f>VLOOKUP(CONCATENATE(A3079,"-6"),'Restated Depr'!$B$6:$G$7674,6,0)</f>
        <v>1.0800000000000001E-2</v>
      </c>
      <c r="O3079" s="29">
        <f t="shared" si="1401"/>
        <v>1920.9492</v>
      </c>
      <c r="P3079" s="29">
        <f t="shared" si="1402"/>
        <v>-7007.9072666666661</v>
      </c>
      <c r="Q3079" t="s">
        <v>7819</v>
      </c>
    </row>
    <row r="3080" spans="1:18" hidden="1">
      <c r="A3080" t="s">
        <v>234</v>
      </c>
      <c r="B3080" t="s">
        <v>3424</v>
      </c>
      <c r="C3080" s="224" t="s">
        <v>7842</v>
      </c>
      <c r="D3080" s="221">
        <v>346.02</v>
      </c>
      <c r="E3080" s="324">
        <v>43131</v>
      </c>
      <c r="F3080" s="1">
        <v>2134388</v>
      </c>
      <c r="G3080" s="5">
        <v>1.0800000000000001E-2</v>
      </c>
      <c r="H3080" s="298">
        <v>1920.95</v>
      </c>
      <c r="I3080" s="10">
        <v>2134388</v>
      </c>
      <c r="J3080" s="11">
        <f t="shared" si="1397"/>
        <v>1.0800000000000001E-2</v>
      </c>
      <c r="K3080" s="30">
        <f t="shared" si="1398"/>
        <v>1920.9492</v>
      </c>
      <c r="L3080" s="29">
        <f t="shared" si="1399"/>
        <v>-8.0000000002655725E-4</v>
      </c>
      <c r="M3080" s="10">
        <f t="shared" si="1400"/>
        <v>2134388</v>
      </c>
      <c r="N3080" s="5">
        <f>VLOOKUP(CONCATENATE(A3080,"-6"),'Restated Depr'!$B$6:$G$7674,6,0)</f>
        <v>1.0800000000000001E-2</v>
      </c>
      <c r="O3080" s="29">
        <f t="shared" si="1401"/>
        <v>1920.9492</v>
      </c>
      <c r="P3080" s="29">
        <f t="shared" si="1402"/>
        <v>0</v>
      </c>
      <c r="Q3080" t="s">
        <v>7819</v>
      </c>
    </row>
    <row r="3081" spans="1:18" hidden="1">
      <c r="A3081" t="s">
        <v>234</v>
      </c>
      <c r="B3081" t="s">
        <v>3425</v>
      </c>
      <c r="C3081" s="224" t="s">
        <v>7842</v>
      </c>
      <c r="D3081" s="221">
        <v>346.02</v>
      </c>
      <c r="E3081" s="324">
        <v>43159</v>
      </c>
      <c r="F3081" s="1">
        <v>2134388</v>
      </c>
      <c r="G3081" s="5">
        <v>1.0800000000000001E-2</v>
      </c>
      <c r="H3081" s="298">
        <v>1920.95</v>
      </c>
      <c r="I3081" s="10">
        <v>2134388</v>
      </c>
      <c r="J3081" s="11">
        <f t="shared" si="1397"/>
        <v>1.0800000000000001E-2</v>
      </c>
      <c r="K3081" s="30">
        <f t="shared" si="1398"/>
        <v>1920.9492</v>
      </c>
      <c r="L3081" s="29">
        <f t="shared" si="1399"/>
        <v>-8.0000000002655725E-4</v>
      </c>
      <c r="M3081" s="10">
        <f t="shared" si="1400"/>
        <v>2134388</v>
      </c>
      <c r="N3081" s="5">
        <f>VLOOKUP(CONCATENATE(A3081,"-6"),'Restated Depr'!$B$6:$G$7674,6,0)</f>
        <v>1.0800000000000001E-2</v>
      </c>
      <c r="O3081" s="29">
        <f t="shared" si="1401"/>
        <v>1920.9492</v>
      </c>
      <c r="P3081" s="29">
        <f t="shared" si="1402"/>
        <v>0</v>
      </c>
      <c r="Q3081" t="s">
        <v>7819</v>
      </c>
    </row>
    <row r="3082" spans="1:18" hidden="1">
      <c r="A3082" t="s">
        <v>234</v>
      </c>
      <c r="B3082" t="s">
        <v>3426</v>
      </c>
      <c r="C3082" s="224" t="s">
        <v>7842</v>
      </c>
      <c r="D3082" s="221">
        <v>346.02</v>
      </c>
      <c r="E3082" s="324">
        <v>43190</v>
      </c>
      <c r="F3082" s="1">
        <v>2134388</v>
      </c>
      <c r="G3082" s="5">
        <v>1.0800000000000001E-2</v>
      </c>
      <c r="H3082" s="298">
        <v>1920.95</v>
      </c>
      <c r="I3082" s="10">
        <v>2134388</v>
      </c>
      <c r="J3082" s="11">
        <f t="shared" si="1397"/>
        <v>1.0800000000000001E-2</v>
      </c>
      <c r="K3082" s="30">
        <f t="shared" si="1398"/>
        <v>1920.9492</v>
      </c>
      <c r="L3082" s="29">
        <f t="shared" si="1399"/>
        <v>-8.0000000002655725E-4</v>
      </c>
      <c r="M3082" s="10">
        <f t="shared" si="1400"/>
        <v>2134388</v>
      </c>
      <c r="N3082" s="5">
        <f>VLOOKUP(CONCATENATE(A3082,"-6"),'Restated Depr'!$B$6:$G$7674,6,0)</f>
        <v>1.0800000000000001E-2</v>
      </c>
      <c r="O3082" s="29">
        <f t="shared" si="1401"/>
        <v>1920.9492</v>
      </c>
      <c r="P3082" s="29">
        <f t="shared" si="1402"/>
        <v>0</v>
      </c>
      <c r="Q3082" t="s">
        <v>7819</v>
      </c>
    </row>
    <row r="3083" spans="1:18" hidden="1">
      <c r="A3083" t="s">
        <v>234</v>
      </c>
      <c r="B3083" t="s">
        <v>3427</v>
      </c>
      <c r="C3083" s="224" t="s">
        <v>7842</v>
      </c>
      <c r="D3083" s="221">
        <v>346.02</v>
      </c>
      <c r="E3083" s="324">
        <v>43220</v>
      </c>
      <c r="F3083" s="1">
        <v>2134388</v>
      </c>
      <c r="G3083" s="5">
        <v>1.0800000000000001E-2</v>
      </c>
      <c r="H3083" s="298">
        <v>1920.95</v>
      </c>
      <c r="I3083" s="10">
        <v>2134388</v>
      </c>
      <c r="J3083" s="11">
        <f t="shared" si="1397"/>
        <v>1.0800000000000001E-2</v>
      </c>
      <c r="K3083" s="30">
        <f t="shared" si="1398"/>
        <v>1920.9492</v>
      </c>
      <c r="L3083" s="29">
        <f t="shared" si="1399"/>
        <v>-8.0000000002655725E-4</v>
      </c>
      <c r="M3083" s="10">
        <f t="shared" si="1400"/>
        <v>2134388</v>
      </c>
      <c r="N3083" s="5">
        <f>VLOOKUP(CONCATENATE(A3083,"-6"),'Restated Depr'!$B$6:$G$7674,6,0)</f>
        <v>1.0800000000000001E-2</v>
      </c>
      <c r="O3083" s="29">
        <f t="shared" si="1401"/>
        <v>1920.9492</v>
      </c>
      <c r="P3083" s="29">
        <f t="shared" si="1402"/>
        <v>0</v>
      </c>
      <c r="Q3083" t="s">
        <v>7819</v>
      </c>
    </row>
    <row r="3084" spans="1:18" hidden="1">
      <c r="A3084" t="s">
        <v>234</v>
      </c>
      <c r="B3084" t="s">
        <v>3428</v>
      </c>
      <c r="C3084" s="224" t="s">
        <v>7842</v>
      </c>
      <c r="D3084" s="221">
        <v>346.02</v>
      </c>
      <c r="E3084" s="324">
        <v>43251</v>
      </c>
      <c r="F3084" s="1">
        <v>2134388</v>
      </c>
      <c r="G3084" s="5">
        <v>1.0800000000000001E-2</v>
      </c>
      <c r="H3084" s="298">
        <v>1920.95</v>
      </c>
      <c r="I3084" s="10">
        <v>2134388</v>
      </c>
      <c r="J3084" s="11">
        <f t="shared" si="1397"/>
        <v>1.0800000000000001E-2</v>
      </c>
      <c r="K3084" s="30">
        <f t="shared" si="1398"/>
        <v>1920.9492</v>
      </c>
      <c r="L3084" s="29">
        <f t="shared" si="1399"/>
        <v>-8.0000000002655725E-4</v>
      </c>
      <c r="M3084" s="10">
        <f t="shared" si="1400"/>
        <v>2134388</v>
      </c>
      <c r="N3084" s="5">
        <f>VLOOKUP(CONCATENATE(A3084,"-6"),'Restated Depr'!$B$6:$G$7674,6,0)</f>
        <v>1.0800000000000001E-2</v>
      </c>
      <c r="O3084" s="29">
        <f t="shared" si="1401"/>
        <v>1920.9492</v>
      </c>
      <c r="P3084" s="29">
        <f t="shared" si="1402"/>
        <v>0</v>
      </c>
      <c r="Q3084" t="s">
        <v>7819</v>
      </c>
    </row>
    <row r="3085" spans="1:18" hidden="1">
      <c r="A3085" t="s">
        <v>234</v>
      </c>
      <c r="B3085" t="s">
        <v>3429</v>
      </c>
      <c r="C3085" s="224" t="s">
        <v>7842</v>
      </c>
      <c r="D3085" s="221">
        <v>346.02</v>
      </c>
      <c r="E3085" s="324">
        <v>43281</v>
      </c>
      <c r="F3085" s="1">
        <v>2134388</v>
      </c>
      <c r="G3085" s="5">
        <v>1.0800000000000001E-2</v>
      </c>
      <c r="H3085" s="298">
        <v>1920.95</v>
      </c>
      <c r="I3085" s="10">
        <v>2134388</v>
      </c>
      <c r="J3085" s="11">
        <f t="shared" si="1397"/>
        <v>1.0800000000000001E-2</v>
      </c>
      <c r="K3085" s="30">
        <f t="shared" si="1398"/>
        <v>1920.9492</v>
      </c>
      <c r="L3085" s="29">
        <f t="shared" si="1399"/>
        <v>-8.0000000002655725E-4</v>
      </c>
      <c r="M3085" s="10">
        <f t="shared" si="1400"/>
        <v>2134388</v>
      </c>
      <c r="N3085" s="5">
        <f>VLOOKUP(CONCATENATE(A3085,"-6"),'Restated Depr'!$B$6:$G$7674,6,0)</f>
        <v>1.0800000000000001E-2</v>
      </c>
      <c r="O3085" s="29">
        <f t="shared" si="1401"/>
        <v>1920.9492</v>
      </c>
      <c r="P3085" s="29">
        <f t="shared" si="1402"/>
        <v>0</v>
      </c>
      <c r="Q3085" t="s">
        <v>7819</v>
      </c>
      <c r="R3085" s="5"/>
    </row>
    <row r="3086" spans="1:18" ht="15.75" hidden="1" thickBot="1">
      <c r="A3086" t="s">
        <v>234</v>
      </c>
      <c r="C3086" s="224" t="s">
        <v>642</v>
      </c>
      <c r="D3086" s="22"/>
      <c r="E3086" s="323" t="s">
        <v>606</v>
      </c>
      <c r="F3086" s="1"/>
      <c r="G3086" s="5"/>
      <c r="H3086" s="310">
        <f>SUM(H3074:H3085)</f>
        <v>34239.160000000003</v>
      </c>
      <c r="I3086" s="10"/>
      <c r="J3086" s="10"/>
      <c r="K3086" s="32">
        <f>SUM(K3074:K3085)</f>
        <v>34239.140833333331</v>
      </c>
      <c r="L3086" s="28">
        <f>SUM(L3074:L3085)</f>
        <v>-1.9166666667842946E-2</v>
      </c>
      <c r="M3086" s="10"/>
      <c r="N3086" s="5"/>
      <c r="O3086" s="28">
        <f>SUM(O3074:O3085)</f>
        <v>23051.390399999993</v>
      </c>
      <c r="P3086" s="28">
        <f>SUM(P3074:P3085)</f>
        <v>-11187.750433333335</v>
      </c>
    </row>
    <row r="3087" spans="1:18" hidden="1">
      <c r="A3087" t="s">
        <v>235</v>
      </c>
      <c r="B3087" t="s">
        <v>3430</v>
      </c>
      <c r="C3087" s="224" t="s">
        <v>7842</v>
      </c>
      <c r="D3087" s="221">
        <v>346.03</v>
      </c>
      <c r="E3087" s="324">
        <v>42947</v>
      </c>
      <c r="F3087" s="9">
        <v>80761.05</v>
      </c>
      <c r="G3087" s="18">
        <v>2.7987100000000001E-2</v>
      </c>
      <c r="H3087" s="299">
        <v>188.36</v>
      </c>
      <c r="I3087" s="15">
        <v>80761.05</v>
      </c>
      <c r="J3087" s="11">
        <f t="shared" ref="J3087:J3098" si="1403">G3087</f>
        <v>2.7987100000000001E-2</v>
      </c>
      <c r="K3087" s="31">
        <f t="shared" ref="K3087:K3098" si="1404">I3087*J3087/12</f>
        <v>188.35563187125001</v>
      </c>
      <c r="L3087" s="289">
        <f t="shared" ref="L3087:L3098" si="1405">K3087-H3087</f>
        <v>-4.3681287500021426E-3</v>
      </c>
      <c r="M3087" s="15">
        <f t="shared" ref="M3087:M3098" si="1406">I3087</f>
        <v>80761.05</v>
      </c>
      <c r="N3087" s="5">
        <f>VLOOKUP(CONCATENATE(A3087,"-6"),'Restated Depr'!$B$6:$G$7674,6,0)</f>
        <v>2.8499999999999998E-2</v>
      </c>
      <c r="O3087" s="289">
        <f t="shared" ref="O3087:O3098" si="1407">M3087*N3087/12</f>
        <v>191.80749374999996</v>
      </c>
      <c r="P3087" s="289">
        <f t="shared" ref="P3087:P3098" si="1408">O3087-K3087</f>
        <v>3.451861878749952</v>
      </c>
      <c r="Q3087" t="s">
        <v>7819</v>
      </c>
    </row>
    <row r="3088" spans="1:18" hidden="1">
      <c r="A3088" t="s">
        <v>235</v>
      </c>
      <c r="B3088" t="s">
        <v>3431</v>
      </c>
      <c r="C3088" s="224" t="s">
        <v>7842</v>
      </c>
      <c r="D3088" s="221">
        <v>346.03</v>
      </c>
      <c r="E3088" s="324">
        <v>42978</v>
      </c>
      <c r="F3088" s="1">
        <v>80761.05</v>
      </c>
      <c r="G3088" s="18">
        <v>2.7987100000000001E-2</v>
      </c>
      <c r="H3088" s="298">
        <v>188.36</v>
      </c>
      <c r="I3088" s="10">
        <v>80761.05</v>
      </c>
      <c r="J3088" s="11">
        <f t="shared" si="1403"/>
        <v>2.7987100000000001E-2</v>
      </c>
      <c r="K3088" s="30">
        <f t="shared" si="1404"/>
        <v>188.35563187125001</v>
      </c>
      <c r="L3088" s="29">
        <f t="shared" si="1405"/>
        <v>-4.3681287500021426E-3</v>
      </c>
      <c r="M3088" s="10">
        <f t="shared" si="1406"/>
        <v>80761.05</v>
      </c>
      <c r="N3088" s="5">
        <f>VLOOKUP(CONCATENATE(A3088,"-6"),'Restated Depr'!$B$6:$G$7674,6,0)</f>
        <v>2.8499999999999998E-2</v>
      </c>
      <c r="O3088" s="29">
        <f t="shared" si="1407"/>
        <v>191.80749374999996</v>
      </c>
      <c r="P3088" s="29">
        <f t="shared" si="1408"/>
        <v>3.451861878749952</v>
      </c>
      <c r="Q3088" t="s">
        <v>7819</v>
      </c>
    </row>
    <row r="3089" spans="1:18" hidden="1">
      <c r="A3089" t="s">
        <v>235</v>
      </c>
      <c r="B3089" t="s">
        <v>3432</v>
      </c>
      <c r="C3089" s="224" t="s">
        <v>7842</v>
      </c>
      <c r="D3089" s="221">
        <v>346.03</v>
      </c>
      <c r="E3089" s="324">
        <v>43008</v>
      </c>
      <c r="F3089" s="1">
        <v>80761.05</v>
      </c>
      <c r="G3089" s="18">
        <v>2.7987100000000001E-2</v>
      </c>
      <c r="H3089" s="298">
        <v>188.36</v>
      </c>
      <c r="I3089" s="10">
        <v>80761.05</v>
      </c>
      <c r="J3089" s="11">
        <f t="shared" si="1403"/>
        <v>2.7987100000000001E-2</v>
      </c>
      <c r="K3089" s="30">
        <f t="shared" si="1404"/>
        <v>188.35563187125001</v>
      </c>
      <c r="L3089" s="29">
        <f t="shared" si="1405"/>
        <v>-4.3681287500021426E-3</v>
      </c>
      <c r="M3089" s="10">
        <f t="shared" si="1406"/>
        <v>80761.05</v>
      </c>
      <c r="N3089" s="5">
        <f>VLOOKUP(CONCATENATE(A3089,"-6"),'Restated Depr'!$B$6:$G$7674,6,0)</f>
        <v>2.8499999999999998E-2</v>
      </c>
      <c r="O3089" s="29">
        <f t="shared" si="1407"/>
        <v>191.80749374999996</v>
      </c>
      <c r="P3089" s="29">
        <f t="shared" si="1408"/>
        <v>3.451861878749952</v>
      </c>
      <c r="Q3089" t="s">
        <v>7819</v>
      </c>
    </row>
    <row r="3090" spans="1:18" hidden="1">
      <c r="A3090" t="s">
        <v>235</v>
      </c>
      <c r="B3090" t="s">
        <v>3433</v>
      </c>
      <c r="C3090" s="224" t="s">
        <v>7842</v>
      </c>
      <c r="D3090" s="221">
        <v>346.03</v>
      </c>
      <c r="E3090" s="324">
        <v>43039</v>
      </c>
      <c r="F3090" s="1">
        <v>80761.05</v>
      </c>
      <c r="G3090" s="18">
        <v>2.7987100000000001E-2</v>
      </c>
      <c r="H3090" s="298">
        <v>188.36</v>
      </c>
      <c r="I3090" s="10">
        <v>80761.05</v>
      </c>
      <c r="J3090" s="11">
        <f t="shared" si="1403"/>
        <v>2.7987100000000001E-2</v>
      </c>
      <c r="K3090" s="30">
        <f t="shared" si="1404"/>
        <v>188.35563187125001</v>
      </c>
      <c r="L3090" s="29">
        <f t="shared" si="1405"/>
        <v>-4.3681287500021426E-3</v>
      </c>
      <c r="M3090" s="10">
        <f t="shared" si="1406"/>
        <v>80761.05</v>
      </c>
      <c r="N3090" s="5">
        <f>VLOOKUP(CONCATENATE(A3090,"-6"),'Restated Depr'!$B$6:$G$7674,6,0)</f>
        <v>2.8499999999999998E-2</v>
      </c>
      <c r="O3090" s="29">
        <f t="shared" si="1407"/>
        <v>191.80749374999996</v>
      </c>
      <c r="P3090" s="29">
        <f t="shared" si="1408"/>
        <v>3.451861878749952</v>
      </c>
      <c r="Q3090" t="s">
        <v>7819</v>
      </c>
    </row>
    <row r="3091" spans="1:18" hidden="1">
      <c r="A3091" t="s">
        <v>235</v>
      </c>
      <c r="B3091" t="s">
        <v>3434</v>
      </c>
      <c r="C3091" s="224" t="s">
        <v>7842</v>
      </c>
      <c r="D3091" s="221">
        <v>346.03</v>
      </c>
      <c r="E3091" s="324">
        <v>43069</v>
      </c>
      <c r="F3091" s="1">
        <v>80761.05</v>
      </c>
      <c r="G3091" s="18">
        <v>2.7987100000000001E-2</v>
      </c>
      <c r="H3091" s="298">
        <v>188.36</v>
      </c>
      <c r="I3091" s="10">
        <v>80761.05</v>
      </c>
      <c r="J3091" s="11">
        <f t="shared" si="1403"/>
        <v>2.7987100000000001E-2</v>
      </c>
      <c r="K3091" s="30">
        <f t="shared" si="1404"/>
        <v>188.35563187125001</v>
      </c>
      <c r="L3091" s="29">
        <f t="shared" si="1405"/>
        <v>-4.3681287500021426E-3</v>
      </c>
      <c r="M3091" s="10">
        <f t="shared" si="1406"/>
        <v>80761.05</v>
      </c>
      <c r="N3091" s="5">
        <f>VLOOKUP(CONCATENATE(A3091,"-6"),'Restated Depr'!$B$6:$G$7674,6,0)</f>
        <v>2.8499999999999998E-2</v>
      </c>
      <c r="O3091" s="29">
        <f t="shared" si="1407"/>
        <v>191.80749374999996</v>
      </c>
      <c r="P3091" s="29">
        <f t="shared" si="1408"/>
        <v>3.451861878749952</v>
      </c>
      <c r="Q3091" t="s">
        <v>7819</v>
      </c>
    </row>
    <row r="3092" spans="1:18" hidden="1">
      <c r="A3092" t="s">
        <v>235</v>
      </c>
      <c r="B3092" t="s">
        <v>3435</v>
      </c>
      <c r="C3092" s="224" t="s">
        <v>7842</v>
      </c>
      <c r="D3092" s="221">
        <v>346.03</v>
      </c>
      <c r="E3092" s="324">
        <v>43100</v>
      </c>
      <c r="F3092" s="1">
        <v>80761.05</v>
      </c>
      <c r="G3092" s="18">
        <v>2.8199999999999999E-2</v>
      </c>
      <c r="H3092" s="298">
        <v>189.79</v>
      </c>
      <c r="I3092" s="10">
        <v>80761.05</v>
      </c>
      <c r="J3092" s="11">
        <f t="shared" si="1403"/>
        <v>2.8199999999999999E-2</v>
      </c>
      <c r="K3092" s="30">
        <f t="shared" si="1404"/>
        <v>189.7884675</v>
      </c>
      <c r="L3092" s="29">
        <f t="shared" si="1405"/>
        <v>-1.5324999999961619E-3</v>
      </c>
      <c r="M3092" s="10">
        <f t="shared" si="1406"/>
        <v>80761.05</v>
      </c>
      <c r="N3092" s="5">
        <f>VLOOKUP(CONCATENATE(A3092,"-6"),'Restated Depr'!$B$6:$G$7674,6,0)</f>
        <v>2.8499999999999998E-2</v>
      </c>
      <c r="O3092" s="29">
        <f t="shared" si="1407"/>
        <v>191.80749374999996</v>
      </c>
      <c r="P3092" s="29">
        <f t="shared" si="1408"/>
        <v>2.0190262499999676</v>
      </c>
      <c r="Q3092" t="s">
        <v>7819</v>
      </c>
    </row>
    <row r="3093" spans="1:18" hidden="1">
      <c r="A3093" t="s">
        <v>235</v>
      </c>
      <c r="B3093" t="s">
        <v>3436</v>
      </c>
      <c r="C3093" s="224" t="s">
        <v>7842</v>
      </c>
      <c r="D3093" s="221">
        <v>346.03</v>
      </c>
      <c r="E3093" s="324">
        <v>43131</v>
      </c>
      <c r="F3093" s="1">
        <v>80761.05</v>
      </c>
      <c r="G3093" s="5">
        <v>2.8499999999999998E-2</v>
      </c>
      <c r="H3093" s="298">
        <v>191.80999999999997</v>
      </c>
      <c r="I3093" s="10">
        <v>80761.05</v>
      </c>
      <c r="J3093" s="11">
        <f t="shared" si="1403"/>
        <v>2.8499999999999998E-2</v>
      </c>
      <c r="K3093" s="30">
        <f t="shared" si="1404"/>
        <v>191.80749374999996</v>
      </c>
      <c r="L3093" s="29">
        <f t="shared" si="1405"/>
        <v>-2.5062500000103682E-3</v>
      </c>
      <c r="M3093" s="10">
        <f t="shared" si="1406"/>
        <v>80761.05</v>
      </c>
      <c r="N3093" s="5">
        <f>VLOOKUP(CONCATENATE(A3093,"-6"),'Restated Depr'!$B$6:$G$7674,6,0)</f>
        <v>2.8499999999999998E-2</v>
      </c>
      <c r="O3093" s="29">
        <f t="shared" si="1407"/>
        <v>191.80749374999996</v>
      </c>
      <c r="P3093" s="29">
        <f t="shared" si="1408"/>
        <v>0</v>
      </c>
      <c r="Q3093" t="s">
        <v>7819</v>
      </c>
    </row>
    <row r="3094" spans="1:18" hidden="1">
      <c r="A3094" t="s">
        <v>235</v>
      </c>
      <c r="B3094" t="s">
        <v>3437</v>
      </c>
      <c r="C3094" s="224" t="s">
        <v>7842</v>
      </c>
      <c r="D3094" s="221">
        <v>346.03</v>
      </c>
      <c r="E3094" s="324">
        <v>43159</v>
      </c>
      <c r="F3094" s="1">
        <v>80761.05</v>
      </c>
      <c r="G3094" s="5">
        <v>2.8499999999999998E-2</v>
      </c>
      <c r="H3094" s="298">
        <v>191.80999999999997</v>
      </c>
      <c r="I3094" s="10">
        <v>80761.05</v>
      </c>
      <c r="J3094" s="11">
        <f t="shared" si="1403"/>
        <v>2.8499999999999998E-2</v>
      </c>
      <c r="K3094" s="30">
        <f t="shared" si="1404"/>
        <v>191.80749374999996</v>
      </c>
      <c r="L3094" s="29">
        <f t="shared" si="1405"/>
        <v>-2.5062500000103682E-3</v>
      </c>
      <c r="M3094" s="10">
        <f t="shared" si="1406"/>
        <v>80761.05</v>
      </c>
      <c r="N3094" s="5">
        <f>VLOOKUP(CONCATENATE(A3094,"-6"),'Restated Depr'!$B$6:$G$7674,6,0)</f>
        <v>2.8499999999999998E-2</v>
      </c>
      <c r="O3094" s="29">
        <f t="shared" si="1407"/>
        <v>191.80749374999996</v>
      </c>
      <c r="P3094" s="29">
        <f t="shared" si="1408"/>
        <v>0</v>
      </c>
      <c r="Q3094" t="s">
        <v>7819</v>
      </c>
    </row>
    <row r="3095" spans="1:18" hidden="1">
      <c r="A3095" t="s">
        <v>235</v>
      </c>
      <c r="B3095" t="s">
        <v>3438</v>
      </c>
      <c r="C3095" s="224" t="s">
        <v>7842</v>
      </c>
      <c r="D3095" s="221">
        <v>346.03</v>
      </c>
      <c r="E3095" s="324">
        <v>43190</v>
      </c>
      <c r="F3095" s="1">
        <v>80761.05</v>
      </c>
      <c r="G3095" s="5">
        <v>2.8499999999999998E-2</v>
      </c>
      <c r="H3095" s="298">
        <v>191.80999999999997</v>
      </c>
      <c r="I3095" s="10">
        <v>80761.05</v>
      </c>
      <c r="J3095" s="11">
        <f t="shared" si="1403"/>
        <v>2.8499999999999998E-2</v>
      </c>
      <c r="K3095" s="30">
        <f t="shared" si="1404"/>
        <v>191.80749374999996</v>
      </c>
      <c r="L3095" s="29">
        <f t="shared" si="1405"/>
        <v>-2.5062500000103682E-3</v>
      </c>
      <c r="M3095" s="10">
        <f t="shared" si="1406"/>
        <v>80761.05</v>
      </c>
      <c r="N3095" s="5">
        <f>VLOOKUP(CONCATENATE(A3095,"-6"),'Restated Depr'!$B$6:$G$7674,6,0)</f>
        <v>2.8499999999999998E-2</v>
      </c>
      <c r="O3095" s="29">
        <f t="shared" si="1407"/>
        <v>191.80749374999996</v>
      </c>
      <c r="P3095" s="29">
        <f t="shared" si="1408"/>
        <v>0</v>
      </c>
      <c r="Q3095" t="s">
        <v>7819</v>
      </c>
    </row>
    <row r="3096" spans="1:18" hidden="1">
      <c r="A3096" t="s">
        <v>235</v>
      </c>
      <c r="B3096" t="s">
        <v>3439</v>
      </c>
      <c r="C3096" s="224" t="s">
        <v>7842</v>
      </c>
      <c r="D3096" s="221">
        <v>346.03</v>
      </c>
      <c r="E3096" s="324">
        <v>43220</v>
      </c>
      <c r="F3096" s="1">
        <v>80761.05</v>
      </c>
      <c r="G3096" s="5">
        <v>2.8499999999999998E-2</v>
      </c>
      <c r="H3096" s="298">
        <v>191.80999999999997</v>
      </c>
      <c r="I3096" s="10">
        <v>80761.05</v>
      </c>
      <c r="J3096" s="11">
        <f t="shared" si="1403"/>
        <v>2.8499999999999998E-2</v>
      </c>
      <c r="K3096" s="30">
        <f t="shared" si="1404"/>
        <v>191.80749374999996</v>
      </c>
      <c r="L3096" s="29">
        <f t="shared" si="1405"/>
        <v>-2.5062500000103682E-3</v>
      </c>
      <c r="M3096" s="10">
        <f t="shared" si="1406"/>
        <v>80761.05</v>
      </c>
      <c r="N3096" s="5">
        <f>VLOOKUP(CONCATENATE(A3096,"-6"),'Restated Depr'!$B$6:$G$7674,6,0)</f>
        <v>2.8499999999999998E-2</v>
      </c>
      <c r="O3096" s="29">
        <f t="shared" si="1407"/>
        <v>191.80749374999996</v>
      </c>
      <c r="P3096" s="29">
        <f t="shared" si="1408"/>
        <v>0</v>
      </c>
      <c r="Q3096" t="s">
        <v>7819</v>
      </c>
    </row>
    <row r="3097" spans="1:18" hidden="1">
      <c r="A3097" t="s">
        <v>235</v>
      </c>
      <c r="B3097" t="s">
        <v>3440</v>
      </c>
      <c r="C3097" s="224" t="s">
        <v>7842</v>
      </c>
      <c r="D3097" s="221">
        <v>346.03</v>
      </c>
      <c r="E3097" s="324">
        <v>43251</v>
      </c>
      <c r="F3097" s="1">
        <v>80761.05</v>
      </c>
      <c r="G3097" s="5">
        <v>2.8499999999999998E-2</v>
      </c>
      <c r="H3097" s="298">
        <v>191.80999999999997</v>
      </c>
      <c r="I3097" s="10">
        <v>80761.05</v>
      </c>
      <c r="J3097" s="11">
        <f t="shared" si="1403"/>
        <v>2.8499999999999998E-2</v>
      </c>
      <c r="K3097" s="30">
        <f t="shared" si="1404"/>
        <v>191.80749374999996</v>
      </c>
      <c r="L3097" s="29">
        <f t="shared" si="1405"/>
        <v>-2.5062500000103682E-3</v>
      </c>
      <c r="M3097" s="10">
        <f t="shared" si="1406"/>
        <v>80761.05</v>
      </c>
      <c r="N3097" s="5">
        <f>VLOOKUP(CONCATENATE(A3097,"-6"),'Restated Depr'!$B$6:$G$7674,6,0)</f>
        <v>2.8499999999999998E-2</v>
      </c>
      <c r="O3097" s="29">
        <f t="shared" si="1407"/>
        <v>191.80749374999996</v>
      </c>
      <c r="P3097" s="29">
        <f t="shared" si="1408"/>
        <v>0</v>
      </c>
      <c r="Q3097" t="s">
        <v>7819</v>
      </c>
    </row>
    <row r="3098" spans="1:18" hidden="1">
      <c r="A3098" t="s">
        <v>235</v>
      </c>
      <c r="B3098" t="s">
        <v>3441</v>
      </c>
      <c r="C3098" s="224" t="s">
        <v>7842</v>
      </c>
      <c r="D3098" s="221">
        <v>346.03</v>
      </c>
      <c r="E3098" s="324">
        <v>43281</v>
      </c>
      <c r="F3098" s="1">
        <v>80761.05</v>
      </c>
      <c r="G3098" s="5">
        <v>2.8499999999999998E-2</v>
      </c>
      <c r="H3098" s="298">
        <v>191.80999999999997</v>
      </c>
      <c r="I3098" s="10">
        <v>80761.05</v>
      </c>
      <c r="J3098" s="11">
        <f t="shared" si="1403"/>
        <v>2.8499999999999998E-2</v>
      </c>
      <c r="K3098" s="30">
        <f t="shared" si="1404"/>
        <v>191.80749374999996</v>
      </c>
      <c r="L3098" s="29">
        <f t="shared" si="1405"/>
        <v>-2.5062500000103682E-3</v>
      </c>
      <c r="M3098" s="10">
        <f t="shared" si="1406"/>
        <v>80761.05</v>
      </c>
      <c r="N3098" s="5">
        <f>VLOOKUP(CONCATENATE(A3098,"-6"),'Restated Depr'!$B$6:$G$7674,6,0)</f>
        <v>2.8499999999999998E-2</v>
      </c>
      <c r="O3098" s="29">
        <f t="shared" si="1407"/>
        <v>191.80749374999996</v>
      </c>
      <c r="P3098" s="29">
        <f t="shared" si="1408"/>
        <v>0</v>
      </c>
      <c r="Q3098" t="s">
        <v>7819</v>
      </c>
      <c r="R3098" s="5"/>
    </row>
    <row r="3099" spans="1:18" ht="15.75" hidden="1" thickBot="1">
      <c r="A3099" t="s">
        <v>235</v>
      </c>
      <c r="C3099" s="224" t="s">
        <v>642</v>
      </c>
      <c r="D3099" s="22"/>
      <c r="E3099" s="323" t="s">
        <v>606</v>
      </c>
      <c r="F3099" s="1"/>
      <c r="G3099" s="5"/>
      <c r="H3099" s="310">
        <f>SUM(H3087:H3098)</f>
        <v>2282.4499999999998</v>
      </c>
      <c r="I3099" s="10"/>
      <c r="J3099" s="10"/>
      <c r="K3099" s="32">
        <f>SUM(K3087:K3098)</f>
        <v>2282.4115893562503</v>
      </c>
      <c r="L3099" s="28">
        <f>SUM(L3087:L3098)</f>
        <v>-3.8410643750069084E-2</v>
      </c>
      <c r="M3099" s="10"/>
      <c r="N3099" s="5"/>
      <c r="O3099" s="28">
        <f>SUM(O3087:O3098)</f>
        <v>2301.6899250000001</v>
      </c>
      <c r="P3099" s="28">
        <f>SUM(P3087:P3098)</f>
        <v>19.278335643749728</v>
      </c>
    </row>
    <row r="3100" spans="1:18" hidden="1">
      <c r="A3100" t="s">
        <v>236</v>
      </c>
      <c r="B3100" t="s">
        <v>3442</v>
      </c>
      <c r="C3100" s="224" t="s">
        <v>7842</v>
      </c>
      <c r="D3100" s="221">
        <v>346.03</v>
      </c>
      <c r="E3100" s="324">
        <v>42947</v>
      </c>
      <c r="F3100" s="9">
        <v>636604</v>
      </c>
      <c r="G3100" s="18">
        <v>2.7987100000000001E-2</v>
      </c>
      <c r="H3100" s="299">
        <v>1484.72</v>
      </c>
      <c r="I3100" s="15">
        <v>636604</v>
      </c>
      <c r="J3100" s="11">
        <f t="shared" ref="J3100:J3111" si="1409">G3100</f>
        <v>2.7987100000000001E-2</v>
      </c>
      <c r="K3100" s="31">
        <f t="shared" ref="K3100:K3111" si="1410">I3100*J3100/12</f>
        <v>1484.7249840333334</v>
      </c>
      <c r="L3100" s="289">
        <f t="shared" ref="L3100:L3111" si="1411">K3100-H3100</f>
        <v>4.9840333333577291E-3</v>
      </c>
      <c r="M3100" s="15">
        <f t="shared" ref="M3100:M3111" si="1412">I3100</f>
        <v>636604</v>
      </c>
      <c r="N3100" s="5">
        <f>VLOOKUP(CONCATENATE(A3100,"-6"),'Restated Depr'!$B$6:$G$7674,6,0)</f>
        <v>2.8499999999999998E-2</v>
      </c>
      <c r="O3100" s="289">
        <f t="shared" ref="O3100:O3111" si="1413">M3100*N3100/12</f>
        <v>1511.9345000000001</v>
      </c>
      <c r="P3100" s="289">
        <f t="shared" ref="P3100:P3111" si="1414">O3100-K3100</f>
        <v>27.209515966666686</v>
      </c>
      <c r="Q3100" t="s">
        <v>7819</v>
      </c>
    </row>
    <row r="3101" spans="1:18" hidden="1">
      <c r="A3101" t="s">
        <v>236</v>
      </c>
      <c r="B3101" t="s">
        <v>3443</v>
      </c>
      <c r="C3101" s="224" t="s">
        <v>7842</v>
      </c>
      <c r="D3101" s="221">
        <v>346.03</v>
      </c>
      <c r="E3101" s="324">
        <v>42978</v>
      </c>
      <c r="F3101" s="1">
        <v>636604</v>
      </c>
      <c r="G3101" s="18">
        <v>2.7987100000000001E-2</v>
      </c>
      <c r="H3101" s="298">
        <v>1484.72</v>
      </c>
      <c r="I3101" s="10">
        <v>636604</v>
      </c>
      <c r="J3101" s="11">
        <f t="shared" si="1409"/>
        <v>2.7987100000000001E-2</v>
      </c>
      <c r="K3101" s="30">
        <f t="shared" si="1410"/>
        <v>1484.7249840333334</v>
      </c>
      <c r="L3101" s="29">
        <f t="shared" si="1411"/>
        <v>4.9840333333577291E-3</v>
      </c>
      <c r="M3101" s="10">
        <f t="shared" si="1412"/>
        <v>636604</v>
      </c>
      <c r="N3101" s="5">
        <f>VLOOKUP(CONCATENATE(A3101,"-6"),'Restated Depr'!$B$6:$G$7674,6,0)</f>
        <v>2.8499999999999998E-2</v>
      </c>
      <c r="O3101" s="29">
        <f t="shared" si="1413"/>
        <v>1511.9345000000001</v>
      </c>
      <c r="P3101" s="29">
        <f t="shared" si="1414"/>
        <v>27.209515966666686</v>
      </c>
      <c r="Q3101" t="s">
        <v>7819</v>
      </c>
    </row>
    <row r="3102" spans="1:18" hidden="1">
      <c r="A3102" t="s">
        <v>236</v>
      </c>
      <c r="B3102" t="s">
        <v>3444</v>
      </c>
      <c r="C3102" s="224" t="s">
        <v>7842</v>
      </c>
      <c r="D3102" s="221">
        <v>346.03</v>
      </c>
      <c r="E3102" s="324">
        <v>43008</v>
      </c>
      <c r="F3102" s="1">
        <v>636604</v>
      </c>
      <c r="G3102" s="18">
        <v>2.7987100000000001E-2</v>
      </c>
      <c r="H3102" s="298">
        <v>1484.72</v>
      </c>
      <c r="I3102" s="10">
        <v>636604</v>
      </c>
      <c r="J3102" s="11">
        <f t="shared" si="1409"/>
        <v>2.7987100000000001E-2</v>
      </c>
      <c r="K3102" s="30">
        <f t="shared" si="1410"/>
        <v>1484.7249840333334</v>
      </c>
      <c r="L3102" s="29">
        <f t="shared" si="1411"/>
        <v>4.9840333333577291E-3</v>
      </c>
      <c r="M3102" s="10">
        <f t="shared" si="1412"/>
        <v>636604</v>
      </c>
      <c r="N3102" s="5">
        <f>VLOOKUP(CONCATENATE(A3102,"-6"),'Restated Depr'!$B$6:$G$7674,6,0)</f>
        <v>2.8499999999999998E-2</v>
      </c>
      <c r="O3102" s="29">
        <f t="shared" si="1413"/>
        <v>1511.9345000000001</v>
      </c>
      <c r="P3102" s="29">
        <f t="shared" si="1414"/>
        <v>27.209515966666686</v>
      </c>
      <c r="Q3102" t="s">
        <v>7819</v>
      </c>
    </row>
    <row r="3103" spans="1:18" hidden="1">
      <c r="A3103" t="s">
        <v>236</v>
      </c>
      <c r="B3103" t="s">
        <v>3445</v>
      </c>
      <c r="C3103" s="224" t="s">
        <v>7842</v>
      </c>
      <c r="D3103" s="221">
        <v>346.03</v>
      </c>
      <c r="E3103" s="324">
        <v>43039</v>
      </c>
      <c r="F3103" s="1">
        <v>636604</v>
      </c>
      <c r="G3103" s="18">
        <v>2.7987100000000001E-2</v>
      </c>
      <c r="H3103" s="298">
        <v>1484.72</v>
      </c>
      <c r="I3103" s="10">
        <v>636604</v>
      </c>
      <c r="J3103" s="11">
        <f t="shared" si="1409"/>
        <v>2.7987100000000001E-2</v>
      </c>
      <c r="K3103" s="30">
        <f t="shared" si="1410"/>
        <v>1484.7249840333334</v>
      </c>
      <c r="L3103" s="29">
        <f t="shared" si="1411"/>
        <v>4.9840333333577291E-3</v>
      </c>
      <c r="M3103" s="10">
        <f t="shared" si="1412"/>
        <v>636604</v>
      </c>
      <c r="N3103" s="5">
        <f>VLOOKUP(CONCATENATE(A3103,"-6"),'Restated Depr'!$B$6:$G$7674,6,0)</f>
        <v>2.8499999999999998E-2</v>
      </c>
      <c r="O3103" s="29">
        <f t="shared" si="1413"/>
        <v>1511.9345000000001</v>
      </c>
      <c r="P3103" s="29">
        <f t="shared" si="1414"/>
        <v>27.209515966666686</v>
      </c>
      <c r="Q3103" t="s">
        <v>7819</v>
      </c>
    </row>
    <row r="3104" spans="1:18" hidden="1">
      <c r="A3104" t="s">
        <v>236</v>
      </c>
      <c r="B3104" t="s">
        <v>3446</v>
      </c>
      <c r="C3104" s="224" t="s">
        <v>7842</v>
      </c>
      <c r="D3104" s="221">
        <v>346.03</v>
      </c>
      <c r="E3104" s="324">
        <v>43069</v>
      </c>
      <c r="F3104" s="1">
        <v>636604</v>
      </c>
      <c r="G3104" s="18">
        <v>2.7987100000000001E-2</v>
      </c>
      <c r="H3104" s="298">
        <v>1484.72</v>
      </c>
      <c r="I3104" s="10">
        <v>636604</v>
      </c>
      <c r="J3104" s="11">
        <f t="shared" si="1409"/>
        <v>2.7987100000000001E-2</v>
      </c>
      <c r="K3104" s="30">
        <f t="shared" si="1410"/>
        <v>1484.7249840333334</v>
      </c>
      <c r="L3104" s="29">
        <f t="shared" si="1411"/>
        <v>4.9840333333577291E-3</v>
      </c>
      <c r="M3104" s="10">
        <f t="shared" si="1412"/>
        <v>636604</v>
      </c>
      <c r="N3104" s="5">
        <f>VLOOKUP(CONCATENATE(A3104,"-6"),'Restated Depr'!$B$6:$G$7674,6,0)</f>
        <v>2.8499999999999998E-2</v>
      </c>
      <c r="O3104" s="29">
        <f t="shared" si="1413"/>
        <v>1511.9345000000001</v>
      </c>
      <c r="P3104" s="29">
        <f t="shared" si="1414"/>
        <v>27.209515966666686</v>
      </c>
      <c r="Q3104" t="s">
        <v>7819</v>
      </c>
    </row>
    <row r="3105" spans="1:18" hidden="1">
      <c r="A3105" t="s">
        <v>236</v>
      </c>
      <c r="B3105" t="s">
        <v>3447</v>
      </c>
      <c r="C3105" s="224" t="s">
        <v>7842</v>
      </c>
      <c r="D3105" s="221">
        <v>346.03</v>
      </c>
      <c r="E3105" s="324">
        <v>43100</v>
      </c>
      <c r="F3105" s="1">
        <v>636604</v>
      </c>
      <c r="G3105" s="18">
        <v>2.8199999999999999E-2</v>
      </c>
      <c r="H3105" s="298">
        <v>1496.0199999999998</v>
      </c>
      <c r="I3105" s="10">
        <v>636604</v>
      </c>
      <c r="J3105" s="11">
        <f t="shared" si="1409"/>
        <v>2.8199999999999999E-2</v>
      </c>
      <c r="K3105" s="30">
        <f t="shared" si="1410"/>
        <v>1496.0193999999999</v>
      </c>
      <c r="L3105" s="29">
        <f t="shared" si="1411"/>
        <v>-5.9999999984938768E-4</v>
      </c>
      <c r="M3105" s="10">
        <f t="shared" si="1412"/>
        <v>636604</v>
      </c>
      <c r="N3105" s="5">
        <f>VLOOKUP(CONCATENATE(A3105,"-6"),'Restated Depr'!$B$6:$G$7674,6,0)</f>
        <v>2.8499999999999998E-2</v>
      </c>
      <c r="O3105" s="29">
        <f t="shared" si="1413"/>
        <v>1511.9345000000001</v>
      </c>
      <c r="P3105" s="29">
        <f t="shared" si="1414"/>
        <v>15.915100000000166</v>
      </c>
      <c r="Q3105" t="s">
        <v>7819</v>
      </c>
    </row>
    <row r="3106" spans="1:18" hidden="1">
      <c r="A3106" t="s">
        <v>236</v>
      </c>
      <c r="B3106" t="s">
        <v>3448</v>
      </c>
      <c r="C3106" s="224" t="s">
        <v>7842</v>
      </c>
      <c r="D3106" s="221">
        <v>346.03</v>
      </c>
      <c r="E3106" s="324">
        <v>43131</v>
      </c>
      <c r="F3106" s="1">
        <v>636604</v>
      </c>
      <c r="G3106" s="5">
        <v>2.8499999999999998E-2</v>
      </c>
      <c r="H3106" s="298">
        <v>1511.93</v>
      </c>
      <c r="I3106" s="10">
        <v>636604</v>
      </c>
      <c r="J3106" s="11">
        <f t="shared" si="1409"/>
        <v>2.8499999999999998E-2</v>
      </c>
      <c r="K3106" s="30">
        <f t="shared" si="1410"/>
        <v>1511.9345000000001</v>
      </c>
      <c r="L3106" s="29">
        <f t="shared" si="1411"/>
        <v>4.500000000007276E-3</v>
      </c>
      <c r="M3106" s="10">
        <f t="shared" si="1412"/>
        <v>636604</v>
      </c>
      <c r="N3106" s="5">
        <f>VLOOKUP(CONCATENATE(A3106,"-6"),'Restated Depr'!$B$6:$G$7674,6,0)</f>
        <v>2.8499999999999998E-2</v>
      </c>
      <c r="O3106" s="29">
        <f t="shared" si="1413"/>
        <v>1511.9345000000001</v>
      </c>
      <c r="P3106" s="29">
        <f t="shared" si="1414"/>
        <v>0</v>
      </c>
      <c r="Q3106" t="s">
        <v>7819</v>
      </c>
    </row>
    <row r="3107" spans="1:18" hidden="1">
      <c r="A3107" t="s">
        <v>236</v>
      </c>
      <c r="B3107" t="s">
        <v>3449</v>
      </c>
      <c r="C3107" s="224" t="s">
        <v>7842</v>
      </c>
      <c r="D3107" s="221">
        <v>346.03</v>
      </c>
      <c r="E3107" s="324">
        <v>43159</v>
      </c>
      <c r="F3107" s="1">
        <v>636604</v>
      </c>
      <c r="G3107" s="5">
        <v>2.8499999999999998E-2</v>
      </c>
      <c r="H3107" s="298">
        <v>1511.93</v>
      </c>
      <c r="I3107" s="10">
        <v>636604</v>
      </c>
      <c r="J3107" s="11">
        <f t="shared" si="1409"/>
        <v>2.8499999999999998E-2</v>
      </c>
      <c r="K3107" s="30">
        <f t="shared" si="1410"/>
        <v>1511.9345000000001</v>
      </c>
      <c r="L3107" s="29">
        <f t="shared" si="1411"/>
        <v>4.500000000007276E-3</v>
      </c>
      <c r="M3107" s="10">
        <f t="shared" si="1412"/>
        <v>636604</v>
      </c>
      <c r="N3107" s="5">
        <f>VLOOKUP(CONCATENATE(A3107,"-6"),'Restated Depr'!$B$6:$G$7674,6,0)</f>
        <v>2.8499999999999998E-2</v>
      </c>
      <c r="O3107" s="29">
        <f t="shared" si="1413"/>
        <v>1511.9345000000001</v>
      </c>
      <c r="P3107" s="29">
        <f t="shared" si="1414"/>
        <v>0</v>
      </c>
      <c r="Q3107" t="s">
        <v>7819</v>
      </c>
    </row>
    <row r="3108" spans="1:18" hidden="1">
      <c r="A3108" t="s">
        <v>236</v>
      </c>
      <c r="B3108" t="s">
        <v>3450</v>
      </c>
      <c r="C3108" s="224" t="s">
        <v>7842</v>
      </c>
      <c r="D3108" s="221">
        <v>346.03</v>
      </c>
      <c r="E3108" s="324">
        <v>43190</v>
      </c>
      <c r="F3108" s="1">
        <v>636604</v>
      </c>
      <c r="G3108" s="5">
        <v>2.8499999999999998E-2</v>
      </c>
      <c r="H3108" s="298">
        <v>1511.93</v>
      </c>
      <c r="I3108" s="10">
        <v>636604</v>
      </c>
      <c r="J3108" s="11">
        <f t="shared" si="1409"/>
        <v>2.8499999999999998E-2</v>
      </c>
      <c r="K3108" s="30">
        <f t="shared" si="1410"/>
        <v>1511.9345000000001</v>
      </c>
      <c r="L3108" s="29">
        <f t="shared" si="1411"/>
        <v>4.500000000007276E-3</v>
      </c>
      <c r="M3108" s="10">
        <f t="shared" si="1412"/>
        <v>636604</v>
      </c>
      <c r="N3108" s="5">
        <f>VLOOKUP(CONCATENATE(A3108,"-6"),'Restated Depr'!$B$6:$G$7674,6,0)</f>
        <v>2.8499999999999998E-2</v>
      </c>
      <c r="O3108" s="29">
        <f t="shared" si="1413"/>
        <v>1511.9345000000001</v>
      </c>
      <c r="P3108" s="29">
        <f t="shared" si="1414"/>
        <v>0</v>
      </c>
      <c r="Q3108" t="s">
        <v>7819</v>
      </c>
    </row>
    <row r="3109" spans="1:18" hidden="1">
      <c r="A3109" t="s">
        <v>236</v>
      </c>
      <c r="B3109" t="s">
        <v>3451</v>
      </c>
      <c r="C3109" s="224" t="s">
        <v>7842</v>
      </c>
      <c r="D3109" s="221">
        <v>346.03</v>
      </c>
      <c r="E3109" s="324">
        <v>43220</v>
      </c>
      <c r="F3109" s="1">
        <v>636604</v>
      </c>
      <c r="G3109" s="5">
        <v>2.8499999999999998E-2</v>
      </c>
      <c r="H3109" s="298">
        <v>1511.93</v>
      </c>
      <c r="I3109" s="10">
        <v>636604</v>
      </c>
      <c r="J3109" s="11">
        <f t="shared" si="1409"/>
        <v>2.8499999999999998E-2</v>
      </c>
      <c r="K3109" s="30">
        <f t="shared" si="1410"/>
        <v>1511.9345000000001</v>
      </c>
      <c r="L3109" s="29">
        <f t="shared" si="1411"/>
        <v>4.500000000007276E-3</v>
      </c>
      <c r="M3109" s="10">
        <f t="shared" si="1412"/>
        <v>636604</v>
      </c>
      <c r="N3109" s="5">
        <f>VLOOKUP(CONCATENATE(A3109,"-6"),'Restated Depr'!$B$6:$G$7674,6,0)</f>
        <v>2.8499999999999998E-2</v>
      </c>
      <c r="O3109" s="29">
        <f t="shared" si="1413"/>
        <v>1511.9345000000001</v>
      </c>
      <c r="P3109" s="29">
        <f t="shared" si="1414"/>
        <v>0</v>
      </c>
      <c r="Q3109" t="s">
        <v>7819</v>
      </c>
    </row>
    <row r="3110" spans="1:18" hidden="1">
      <c r="A3110" t="s">
        <v>236</v>
      </c>
      <c r="B3110" t="s">
        <v>3452</v>
      </c>
      <c r="C3110" s="224" t="s">
        <v>7842</v>
      </c>
      <c r="D3110" s="221">
        <v>346.03</v>
      </c>
      <c r="E3110" s="324">
        <v>43251</v>
      </c>
      <c r="F3110" s="1">
        <v>636604</v>
      </c>
      <c r="G3110" s="5">
        <v>2.8499999999999998E-2</v>
      </c>
      <c r="H3110" s="298">
        <v>1511.93</v>
      </c>
      <c r="I3110" s="10">
        <v>636604</v>
      </c>
      <c r="J3110" s="11">
        <f t="shared" si="1409"/>
        <v>2.8499999999999998E-2</v>
      </c>
      <c r="K3110" s="30">
        <f t="shared" si="1410"/>
        <v>1511.9345000000001</v>
      </c>
      <c r="L3110" s="29">
        <f t="shared" si="1411"/>
        <v>4.500000000007276E-3</v>
      </c>
      <c r="M3110" s="10">
        <f t="shared" si="1412"/>
        <v>636604</v>
      </c>
      <c r="N3110" s="5">
        <f>VLOOKUP(CONCATENATE(A3110,"-6"),'Restated Depr'!$B$6:$G$7674,6,0)</f>
        <v>2.8499999999999998E-2</v>
      </c>
      <c r="O3110" s="29">
        <f t="shared" si="1413"/>
        <v>1511.9345000000001</v>
      </c>
      <c r="P3110" s="29">
        <f t="shared" si="1414"/>
        <v>0</v>
      </c>
      <c r="Q3110" t="s">
        <v>7819</v>
      </c>
    </row>
    <row r="3111" spans="1:18" hidden="1">
      <c r="A3111" t="s">
        <v>236</v>
      </c>
      <c r="B3111" t="s">
        <v>3453</v>
      </c>
      <c r="C3111" s="224" t="s">
        <v>7842</v>
      </c>
      <c r="D3111" s="221">
        <v>346.03</v>
      </c>
      <c r="E3111" s="324">
        <v>43281</v>
      </c>
      <c r="F3111" s="1">
        <v>636604</v>
      </c>
      <c r="G3111" s="5">
        <v>2.8499999999999998E-2</v>
      </c>
      <c r="H3111" s="298">
        <v>1511.93</v>
      </c>
      <c r="I3111" s="10">
        <v>636604</v>
      </c>
      <c r="J3111" s="11">
        <f t="shared" si="1409"/>
        <v>2.8499999999999998E-2</v>
      </c>
      <c r="K3111" s="30">
        <f t="shared" si="1410"/>
        <v>1511.9345000000001</v>
      </c>
      <c r="L3111" s="29">
        <f t="shared" si="1411"/>
        <v>4.500000000007276E-3</v>
      </c>
      <c r="M3111" s="10">
        <f t="shared" si="1412"/>
        <v>636604</v>
      </c>
      <c r="N3111" s="5">
        <f>VLOOKUP(CONCATENATE(A3111,"-6"),'Restated Depr'!$B$6:$G$7674,6,0)</f>
        <v>2.8499999999999998E-2</v>
      </c>
      <c r="O3111" s="29">
        <f t="shared" si="1413"/>
        <v>1511.9345000000001</v>
      </c>
      <c r="P3111" s="29">
        <f t="shared" si="1414"/>
        <v>0</v>
      </c>
      <c r="Q3111" t="s">
        <v>7819</v>
      </c>
      <c r="R3111" s="5"/>
    </row>
    <row r="3112" spans="1:18" ht="15.75" hidden="1" thickBot="1">
      <c r="A3112" t="s">
        <v>236</v>
      </c>
      <c r="C3112" s="224" t="s">
        <v>642</v>
      </c>
      <c r="D3112" s="22"/>
      <c r="E3112" s="323" t="s">
        <v>606</v>
      </c>
      <c r="F3112" s="1"/>
      <c r="G3112" s="5"/>
      <c r="H3112" s="310">
        <f>SUM(H3100:H3111)</f>
        <v>17991.2</v>
      </c>
      <c r="I3112" s="10"/>
      <c r="J3112" s="10"/>
      <c r="K3112" s="32">
        <f>SUM(K3100:K3111)</f>
        <v>17991.251320166662</v>
      </c>
      <c r="L3112" s="28">
        <f>SUM(L3100:L3111)</f>
        <v>5.1320166666982914E-2</v>
      </c>
      <c r="M3112" s="10"/>
      <c r="N3112" s="5"/>
      <c r="O3112" s="28">
        <f>SUM(O3100:O3111)</f>
        <v>18143.213999999996</v>
      </c>
      <c r="P3112" s="28">
        <f>SUM(P3100:P3111)</f>
        <v>151.9626798333336</v>
      </c>
    </row>
    <row r="3113" spans="1:18" hidden="1">
      <c r="A3113" t="s">
        <v>237</v>
      </c>
      <c r="B3113" t="s">
        <v>3454</v>
      </c>
      <c r="C3113" s="224" t="s">
        <v>7842</v>
      </c>
      <c r="D3113" s="221">
        <v>346.04</v>
      </c>
      <c r="E3113" s="324">
        <v>42947</v>
      </c>
      <c r="F3113" s="9">
        <v>2151935.7200000002</v>
      </c>
      <c r="G3113" s="18">
        <v>1.7399999999999999E-2</v>
      </c>
      <c r="H3113" s="299">
        <v>3120.31</v>
      </c>
      <c r="I3113" s="15">
        <v>2151935.7200000002</v>
      </c>
      <c r="J3113" s="11">
        <f t="shared" ref="J3113:J3124" si="1415">G3113</f>
        <v>1.7399999999999999E-2</v>
      </c>
      <c r="K3113" s="31">
        <f t="shared" ref="K3113:K3124" si="1416">I3113*J3113/12</f>
        <v>3120.3067940000001</v>
      </c>
      <c r="L3113" s="289">
        <f t="shared" ref="L3113:L3124" si="1417">K3113-H3113</f>
        <v>-3.2059999998637068E-3</v>
      </c>
      <c r="M3113" s="15">
        <f t="shared" ref="M3113:M3124" si="1418">I3113</f>
        <v>2151935.7200000002</v>
      </c>
      <c r="N3113" s="5">
        <f>VLOOKUP(CONCATENATE(A3113,"-6"),'Restated Depr'!$B$6:$G$7674,6,0)</f>
        <v>1.0200000000000001E-2</v>
      </c>
      <c r="O3113" s="289">
        <f t="shared" ref="O3113:O3124" si="1419">M3113*N3113/12</f>
        <v>1829.1453620000002</v>
      </c>
      <c r="P3113" s="289">
        <f t="shared" ref="P3113:P3124" si="1420">O3113-K3113</f>
        <v>-1291.1614319999999</v>
      </c>
      <c r="Q3113" t="s">
        <v>7819</v>
      </c>
    </row>
    <row r="3114" spans="1:18" hidden="1">
      <c r="A3114" t="s">
        <v>237</v>
      </c>
      <c r="B3114" t="s">
        <v>3455</v>
      </c>
      <c r="C3114" s="224" t="s">
        <v>7842</v>
      </c>
      <c r="D3114" s="221">
        <v>346.04</v>
      </c>
      <c r="E3114" s="324">
        <v>42978</v>
      </c>
      <c r="F3114" s="1">
        <v>2151935.7200000002</v>
      </c>
      <c r="G3114" s="18">
        <v>1.7399999999999999E-2</v>
      </c>
      <c r="H3114" s="298">
        <v>3120.31</v>
      </c>
      <c r="I3114" s="10">
        <v>2151935.7200000002</v>
      </c>
      <c r="J3114" s="11">
        <f t="shared" si="1415"/>
        <v>1.7399999999999999E-2</v>
      </c>
      <c r="K3114" s="30">
        <f t="shared" si="1416"/>
        <v>3120.3067940000001</v>
      </c>
      <c r="L3114" s="29">
        <f t="shared" si="1417"/>
        <v>-3.2059999998637068E-3</v>
      </c>
      <c r="M3114" s="10">
        <f t="shared" si="1418"/>
        <v>2151935.7200000002</v>
      </c>
      <c r="N3114" s="5">
        <f>VLOOKUP(CONCATENATE(A3114,"-6"),'Restated Depr'!$B$6:$G$7674,6,0)</f>
        <v>1.0200000000000001E-2</v>
      </c>
      <c r="O3114" s="29">
        <f t="shared" si="1419"/>
        <v>1829.1453620000002</v>
      </c>
      <c r="P3114" s="29">
        <f t="shared" si="1420"/>
        <v>-1291.1614319999999</v>
      </c>
      <c r="Q3114" t="s">
        <v>7819</v>
      </c>
    </row>
    <row r="3115" spans="1:18" hidden="1">
      <c r="A3115" t="s">
        <v>237</v>
      </c>
      <c r="B3115" t="s">
        <v>3456</v>
      </c>
      <c r="C3115" s="224" t="s">
        <v>7842</v>
      </c>
      <c r="D3115" s="221">
        <v>346.04</v>
      </c>
      <c r="E3115" s="324">
        <v>43008</v>
      </c>
      <c r="F3115" s="1">
        <v>2151935.7200000002</v>
      </c>
      <c r="G3115" s="18">
        <v>1.7399999999999999E-2</v>
      </c>
      <c r="H3115" s="298">
        <v>3120.31</v>
      </c>
      <c r="I3115" s="10">
        <v>2151935.7200000002</v>
      </c>
      <c r="J3115" s="11">
        <f t="shared" si="1415"/>
        <v>1.7399999999999999E-2</v>
      </c>
      <c r="K3115" s="30">
        <f t="shared" si="1416"/>
        <v>3120.3067940000001</v>
      </c>
      <c r="L3115" s="29">
        <f t="shared" si="1417"/>
        <v>-3.2059999998637068E-3</v>
      </c>
      <c r="M3115" s="10">
        <f t="shared" si="1418"/>
        <v>2151935.7200000002</v>
      </c>
      <c r="N3115" s="5">
        <f>VLOOKUP(CONCATENATE(A3115,"-6"),'Restated Depr'!$B$6:$G$7674,6,0)</f>
        <v>1.0200000000000001E-2</v>
      </c>
      <c r="O3115" s="29">
        <f t="shared" si="1419"/>
        <v>1829.1453620000002</v>
      </c>
      <c r="P3115" s="29">
        <f t="shared" si="1420"/>
        <v>-1291.1614319999999</v>
      </c>
      <c r="Q3115" t="s">
        <v>7819</v>
      </c>
    </row>
    <row r="3116" spans="1:18" hidden="1">
      <c r="A3116" t="s">
        <v>237</v>
      </c>
      <c r="B3116" t="s">
        <v>3457</v>
      </c>
      <c r="C3116" s="224" t="s">
        <v>7842</v>
      </c>
      <c r="D3116" s="221">
        <v>346.04</v>
      </c>
      <c r="E3116" s="324">
        <v>43039</v>
      </c>
      <c r="F3116" s="1">
        <v>2151935.7200000002</v>
      </c>
      <c r="G3116" s="18">
        <v>1.7399999999999999E-2</v>
      </c>
      <c r="H3116" s="298">
        <v>3120.31</v>
      </c>
      <c r="I3116" s="10">
        <v>2151935.7200000002</v>
      </c>
      <c r="J3116" s="11">
        <f t="shared" si="1415"/>
        <v>1.7399999999999999E-2</v>
      </c>
      <c r="K3116" s="30">
        <f t="shared" si="1416"/>
        <v>3120.3067940000001</v>
      </c>
      <c r="L3116" s="29">
        <f t="shared" si="1417"/>
        <v>-3.2059999998637068E-3</v>
      </c>
      <c r="M3116" s="10">
        <f t="shared" si="1418"/>
        <v>2151935.7200000002</v>
      </c>
      <c r="N3116" s="5">
        <f>VLOOKUP(CONCATENATE(A3116,"-6"),'Restated Depr'!$B$6:$G$7674,6,0)</f>
        <v>1.0200000000000001E-2</v>
      </c>
      <c r="O3116" s="29">
        <f t="shared" si="1419"/>
        <v>1829.1453620000002</v>
      </c>
      <c r="P3116" s="29">
        <f t="shared" si="1420"/>
        <v>-1291.1614319999999</v>
      </c>
      <c r="Q3116" t="s">
        <v>7819</v>
      </c>
    </row>
    <row r="3117" spans="1:18" hidden="1">
      <c r="A3117" t="s">
        <v>237</v>
      </c>
      <c r="B3117" t="s">
        <v>3458</v>
      </c>
      <c r="C3117" s="224" t="s">
        <v>7842</v>
      </c>
      <c r="D3117" s="221">
        <v>346.04</v>
      </c>
      <c r="E3117" s="324">
        <v>43069</v>
      </c>
      <c r="F3117" s="1">
        <v>2151935.7200000002</v>
      </c>
      <c r="G3117" s="18">
        <v>1.7399999999999999E-2</v>
      </c>
      <c r="H3117" s="298">
        <v>3120.31</v>
      </c>
      <c r="I3117" s="10">
        <v>2151935.7200000002</v>
      </c>
      <c r="J3117" s="11">
        <f t="shared" si="1415"/>
        <v>1.7399999999999999E-2</v>
      </c>
      <c r="K3117" s="30">
        <f t="shared" si="1416"/>
        <v>3120.3067940000001</v>
      </c>
      <c r="L3117" s="29">
        <f t="shared" si="1417"/>
        <v>-3.2059999998637068E-3</v>
      </c>
      <c r="M3117" s="10">
        <f t="shared" si="1418"/>
        <v>2151935.7200000002</v>
      </c>
      <c r="N3117" s="5">
        <f>VLOOKUP(CONCATENATE(A3117,"-6"),'Restated Depr'!$B$6:$G$7674,6,0)</f>
        <v>1.0200000000000001E-2</v>
      </c>
      <c r="O3117" s="29">
        <f t="shared" si="1419"/>
        <v>1829.1453620000002</v>
      </c>
      <c r="P3117" s="29">
        <f t="shared" si="1420"/>
        <v>-1291.1614319999999</v>
      </c>
      <c r="Q3117" t="s">
        <v>7819</v>
      </c>
    </row>
    <row r="3118" spans="1:18" hidden="1">
      <c r="A3118" t="s">
        <v>237</v>
      </c>
      <c r="B3118" t="s">
        <v>3459</v>
      </c>
      <c r="C3118" s="224" t="s">
        <v>7842</v>
      </c>
      <c r="D3118" s="221">
        <v>346.04</v>
      </c>
      <c r="E3118" s="324">
        <v>43100</v>
      </c>
      <c r="F3118" s="1">
        <v>2151935.7200000002</v>
      </c>
      <c r="G3118" s="18">
        <v>1.4400000000000001E-2</v>
      </c>
      <c r="H3118" s="298">
        <v>2582.33</v>
      </c>
      <c r="I3118" s="10">
        <v>2151935.7200000002</v>
      </c>
      <c r="J3118" s="11">
        <f t="shared" si="1415"/>
        <v>1.4400000000000001E-2</v>
      </c>
      <c r="K3118" s="30">
        <f t="shared" si="1416"/>
        <v>2582.3228640000002</v>
      </c>
      <c r="L3118" s="29">
        <f t="shared" si="1417"/>
        <v>-7.1359999997184786E-3</v>
      </c>
      <c r="M3118" s="10">
        <f t="shared" si="1418"/>
        <v>2151935.7200000002</v>
      </c>
      <c r="N3118" s="5">
        <f>VLOOKUP(CONCATENATE(A3118,"-6"),'Restated Depr'!$B$6:$G$7674,6,0)</f>
        <v>1.0200000000000001E-2</v>
      </c>
      <c r="O3118" s="29">
        <f t="shared" si="1419"/>
        <v>1829.1453620000002</v>
      </c>
      <c r="P3118" s="29">
        <f t="shared" si="1420"/>
        <v>-753.177502</v>
      </c>
      <c r="Q3118" t="s">
        <v>7819</v>
      </c>
    </row>
    <row r="3119" spans="1:18" hidden="1">
      <c r="A3119" t="s">
        <v>237</v>
      </c>
      <c r="B3119" t="s">
        <v>3460</v>
      </c>
      <c r="C3119" s="224" t="s">
        <v>7842</v>
      </c>
      <c r="D3119" s="221">
        <v>346.04</v>
      </c>
      <c r="E3119" s="324">
        <v>43131</v>
      </c>
      <c r="F3119" s="1">
        <v>2151935.7200000002</v>
      </c>
      <c r="G3119" s="5">
        <v>1.0200000000000001E-2</v>
      </c>
      <c r="H3119" s="298">
        <v>1829.14</v>
      </c>
      <c r="I3119" s="10">
        <v>2151935.7200000002</v>
      </c>
      <c r="J3119" s="11">
        <f t="shared" si="1415"/>
        <v>1.0200000000000001E-2</v>
      </c>
      <c r="K3119" s="30">
        <f t="shared" si="1416"/>
        <v>1829.1453620000002</v>
      </c>
      <c r="L3119" s="29">
        <f t="shared" si="1417"/>
        <v>5.3620000001046719E-3</v>
      </c>
      <c r="M3119" s="10">
        <f t="shared" si="1418"/>
        <v>2151935.7200000002</v>
      </c>
      <c r="N3119" s="5">
        <f>VLOOKUP(CONCATENATE(A3119,"-6"),'Restated Depr'!$B$6:$G$7674,6,0)</f>
        <v>1.0200000000000001E-2</v>
      </c>
      <c r="O3119" s="29">
        <f t="shared" si="1419"/>
        <v>1829.1453620000002</v>
      </c>
      <c r="P3119" s="29">
        <f t="shared" si="1420"/>
        <v>0</v>
      </c>
      <c r="Q3119" t="s">
        <v>7819</v>
      </c>
    </row>
    <row r="3120" spans="1:18" hidden="1">
      <c r="A3120" t="s">
        <v>237</v>
      </c>
      <c r="B3120" t="s">
        <v>3461</v>
      </c>
      <c r="C3120" s="224" t="s">
        <v>7842</v>
      </c>
      <c r="D3120" s="221">
        <v>346.04</v>
      </c>
      <c r="E3120" s="324">
        <v>43159</v>
      </c>
      <c r="F3120" s="1">
        <v>2151935.7200000002</v>
      </c>
      <c r="G3120" s="5">
        <v>1.0200000000000001E-2</v>
      </c>
      <c r="H3120" s="298">
        <v>1829.14</v>
      </c>
      <c r="I3120" s="10">
        <v>2151935.7200000002</v>
      </c>
      <c r="J3120" s="11">
        <f t="shared" si="1415"/>
        <v>1.0200000000000001E-2</v>
      </c>
      <c r="K3120" s="30">
        <f t="shared" si="1416"/>
        <v>1829.1453620000002</v>
      </c>
      <c r="L3120" s="29">
        <f t="shared" si="1417"/>
        <v>5.3620000001046719E-3</v>
      </c>
      <c r="M3120" s="10">
        <f t="shared" si="1418"/>
        <v>2151935.7200000002</v>
      </c>
      <c r="N3120" s="5">
        <f>VLOOKUP(CONCATENATE(A3120,"-6"),'Restated Depr'!$B$6:$G$7674,6,0)</f>
        <v>1.0200000000000001E-2</v>
      </c>
      <c r="O3120" s="29">
        <f t="shared" si="1419"/>
        <v>1829.1453620000002</v>
      </c>
      <c r="P3120" s="29">
        <f t="shared" si="1420"/>
        <v>0</v>
      </c>
      <c r="Q3120" t="s">
        <v>7819</v>
      </c>
    </row>
    <row r="3121" spans="1:18" hidden="1">
      <c r="A3121" t="s">
        <v>237</v>
      </c>
      <c r="B3121" t="s">
        <v>3462</v>
      </c>
      <c r="C3121" s="224" t="s">
        <v>7842</v>
      </c>
      <c r="D3121" s="221">
        <v>346.04</v>
      </c>
      <c r="E3121" s="324">
        <v>43190</v>
      </c>
      <c r="F3121" s="1">
        <v>2151935.7200000002</v>
      </c>
      <c r="G3121" s="5">
        <v>1.0200000000000001E-2</v>
      </c>
      <c r="H3121" s="298">
        <v>1829.14</v>
      </c>
      <c r="I3121" s="10">
        <v>2151935.7200000002</v>
      </c>
      <c r="J3121" s="11">
        <f t="shared" si="1415"/>
        <v>1.0200000000000001E-2</v>
      </c>
      <c r="K3121" s="30">
        <f t="shared" si="1416"/>
        <v>1829.1453620000002</v>
      </c>
      <c r="L3121" s="29">
        <f t="shared" si="1417"/>
        <v>5.3620000001046719E-3</v>
      </c>
      <c r="M3121" s="10">
        <f t="shared" si="1418"/>
        <v>2151935.7200000002</v>
      </c>
      <c r="N3121" s="5">
        <f>VLOOKUP(CONCATENATE(A3121,"-6"),'Restated Depr'!$B$6:$G$7674,6,0)</f>
        <v>1.0200000000000001E-2</v>
      </c>
      <c r="O3121" s="29">
        <f t="shared" si="1419"/>
        <v>1829.1453620000002</v>
      </c>
      <c r="P3121" s="29">
        <f t="shared" si="1420"/>
        <v>0</v>
      </c>
      <c r="Q3121" t="s">
        <v>7819</v>
      </c>
    </row>
    <row r="3122" spans="1:18" hidden="1">
      <c r="A3122" t="s">
        <v>237</v>
      </c>
      <c r="B3122" t="s">
        <v>3463</v>
      </c>
      <c r="C3122" s="224" t="s">
        <v>7842</v>
      </c>
      <c r="D3122" s="221">
        <v>346.04</v>
      </c>
      <c r="E3122" s="324">
        <v>43220</v>
      </c>
      <c r="F3122" s="1">
        <v>2151935.7200000002</v>
      </c>
      <c r="G3122" s="5">
        <v>1.0200000000000001E-2</v>
      </c>
      <c r="H3122" s="298">
        <v>1829.14</v>
      </c>
      <c r="I3122" s="10">
        <v>2151935.7200000002</v>
      </c>
      <c r="J3122" s="11">
        <f t="shared" si="1415"/>
        <v>1.0200000000000001E-2</v>
      </c>
      <c r="K3122" s="30">
        <f t="shared" si="1416"/>
        <v>1829.1453620000002</v>
      </c>
      <c r="L3122" s="29">
        <f t="shared" si="1417"/>
        <v>5.3620000001046719E-3</v>
      </c>
      <c r="M3122" s="10">
        <f t="shared" si="1418"/>
        <v>2151935.7200000002</v>
      </c>
      <c r="N3122" s="5">
        <f>VLOOKUP(CONCATENATE(A3122,"-6"),'Restated Depr'!$B$6:$G$7674,6,0)</f>
        <v>1.0200000000000001E-2</v>
      </c>
      <c r="O3122" s="29">
        <f t="shared" si="1419"/>
        <v>1829.1453620000002</v>
      </c>
      <c r="P3122" s="29">
        <f t="shared" si="1420"/>
        <v>0</v>
      </c>
      <c r="Q3122" t="s">
        <v>7819</v>
      </c>
    </row>
    <row r="3123" spans="1:18" hidden="1">
      <c r="A3123" t="s">
        <v>237</v>
      </c>
      <c r="B3123" t="s">
        <v>3464</v>
      </c>
      <c r="C3123" s="224" t="s">
        <v>7842</v>
      </c>
      <c r="D3123" s="221">
        <v>346.04</v>
      </c>
      <c r="E3123" s="324">
        <v>43251</v>
      </c>
      <c r="F3123" s="1">
        <v>2151935.7200000002</v>
      </c>
      <c r="G3123" s="5">
        <v>1.0200000000000001E-2</v>
      </c>
      <c r="H3123" s="298">
        <v>1829.14</v>
      </c>
      <c r="I3123" s="10">
        <v>2151935.7200000002</v>
      </c>
      <c r="J3123" s="11">
        <f t="shared" si="1415"/>
        <v>1.0200000000000001E-2</v>
      </c>
      <c r="K3123" s="30">
        <f t="shared" si="1416"/>
        <v>1829.1453620000002</v>
      </c>
      <c r="L3123" s="29">
        <f t="shared" si="1417"/>
        <v>5.3620000001046719E-3</v>
      </c>
      <c r="M3123" s="10">
        <f t="shared" si="1418"/>
        <v>2151935.7200000002</v>
      </c>
      <c r="N3123" s="5">
        <f>VLOOKUP(CONCATENATE(A3123,"-6"),'Restated Depr'!$B$6:$G$7674,6,0)</f>
        <v>1.0200000000000001E-2</v>
      </c>
      <c r="O3123" s="29">
        <f t="shared" si="1419"/>
        <v>1829.1453620000002</v>
      </c>
      <c r="P3123" s="29">
        <f t="shared" si="1420"/>
        <v>0</v>
      </c>
      <c r="Q3123" t="s">
        <v>7819</v>
      </c>
    </row>
    <row r="3124" spans="1:18" hidden="1">
      <c r="A3124" t="s">
        <v>237</v>
      </c>
      <c r="B3124" t="s">
        <v>3465</v>
      </c>
      <c r="C3124" s="224" t="s">
        <v>7842</v>
      </c>
      <c r="D3124" s="221">
        <v>346.04</v>
      </c>
      <c r="E3124" s="324">
        <v>43281</v>
      </c>
      <c r="F3124" s="1">
        <v>2151935.7200000002</v>
      </c>
      <c r="G3124" s="5">
        <v>1.0200000000000001E-2</v>
      </c>
      <c r="H3124" s="298">
        <v>1829.14</v>
      </c>
      <c r="I3124" s="10">
        <v>2151935.7200000002</v>
      </c>
      <c r="J3124" s="11">
        <f t="shared" si="1415"/>
        <v>1.0200000000000001E-2</v>
      </c>
      <c r="K3124" s="30">
        <f t="shared" si="1416"/>
        <v>1829.1453620000002</v>
      </c>
      <c r="L3124" s="29">
        <f t="shared" si="1417"/>
        <v>5.3620000001046719E-3</v>
      </c>
      <c r="M3124" s="10">
        <f t="shared" si="1418"/>
        <v>2151935.7200000002</v>
      </c>
      <c r="N3124" s="5">
        <f>VLOOKUP(CONCATENATE(A3124,"-6"),'Restated Depr'!$B$6:$G$7674,6,0)</f>
        <v>1.0200000000000001E-2</v>
      </c>
      <c r="O3124" s="29">
        <f t="shared" si="1419"/>
        <v>1829.1453620000002</v>
      </c>
      <c r="P3124" s="29">
        <f t="shared" si="1420"/>
        <v>0</v>
      </c>
      <c r="Q3124" t="s">
        <v>7819</v>
      </c>
      <c r="R3124" s="5"/>
    </row>
    <row r="3125" spans="1:18" ht="15.75" hidden="1" thickBot="1">
      <c r="A3125" t="s">
        <v>237</v>
      </c>
      <c r="C3125" s="224" t="s">
        <v>642</v>
      </c>
      <c r="D3125" s="22"/>
      <c r="E3125" s="323" t="s">
        <v>606</v>
      </c>
      <c r="F3125" s="1"/>
      <c r="G3125" s="5"/>
      <c r="H3125" s="310">
        <f>SUM(H3113:H3124)</f>
        <v>29158.719999999994</v>
      </c>
      <c r="I3125" s="10"/>
      <c r="J3125" s="10"/>
      <c r="K3125" s="32">
        <f>SUM(K3113:K3124)</f>
        <v>29158.729005999998</v>
      </c>
      <c r="L3125" s="28">
        <f>SUM(L3113:L3124)</f>
        <v>9.0060000015910191E-3</v>
      </c>
      <c r="M3125" s="10"/>
      <c r="N3125" s="5"/>
      <c r="O3125" s="28">
        <f>SUM(O3113:O3124)</f>
        <v>21949.744343999995</v>
      </c>
      <c r="P3125" s="28">
        <f>SUM(P3113:P3124)</f>
        <v>-7208.9846619999989</v>
      </c>
    </row>
    <row r="3126" spans="1:18" hidden="1">
      <c r="A3126" t="s">
        <v>238</v>
      </c>
      <c r="B3126" t="s">
        <v>3466</v>
      </c>
      <c r="C3126" s="224" t="s">
        <v>7842</v>
      </c>
      <c r="D3126" s="221">
        <v>346.08</v>
      </c>
      <c r="E3126" s="324">
        <v>42947</v>
      </c>
      <c r="F3126" s="9">
        <v>46462.34</v>
      </c>
      <c r="G3126" s="18">
        <v>5.2200000000000003E-2</v>
      </c>
      <c r="H3126" s="299">
        <v>202.11</v>
      </c>
      <c r="I3126" s="15">
        <v>46462.34</v>
      </c>
      <c r="J3126" s="11">
        <f t="shared" ref="J3126:J3137" si="1421">G3126</f>
        <v>5.2200000000000003E-2</v>
      </c>
      <c r="K3126" s="31">
        <f t="shared" ref="K3126:K3137" si="1422">I3126*J3126/12</f>
        <v>202.11117899999999</v>
      </c>
      <c r="L3126" s="289">
        <f t="shared" ref="L3126:L3137" si="1423">K3126-H3126</f>
        <v>1.1789999999791689E-3</v>
      </c>
      <c r="M3126" s="15">
        <f t="shared" ref="M3126:M3137" si="1424">I3126</f>
        <v>46462.34</v>
      </c>
      <c r="N3126" s="5">
        <f>VLOOKUP(CONCATENATE(A3126,"-6"),'Restated Depr'!$B$6:$G$7674,6,0)</f>
        <v>2.5399999999999999E-2</v>
      </c>
      <c r="O3126" s="289">
        <f t="shared" ref="O3126:O3137" si="1425">M3126*N3126/12</f>
        <v>98.34528633333332</v>
      </c>
      <c r="P3126" s="289">
        <f t="shared" ref="P3126:P3137" si="1426">O3126-K3126</f>
        <v>-103.76589266666667</v>
      </c>
      <c r="Q3126" t="s">
        <v>7819</v>
      </c>
    </row>
    <row r="3127" spans="1:18" hidden="1">
      <c r="A3127" t="s">
        <v>238</v>
      </c>
      <c r="B3127" t="s">
        <v>3467</v>
      </c>
      <c r="C3127" s="224" t="s">
        <v>7842</v>
      </c>
      <c r="D3127" s="221">
        <v>346.08</v>
      </c>
      <c r="E3127" s="324">
        <v>42978</v>
      </c>
      <c r="F3127" s="1">
        <v>46462.34</v>
      </c>
      <c r="G3127" s="18">
        <v>5.2200000000000003E-2</v>
      </c>
      <c r="H3127" s="298">
        <v>202.11</v>
      </c>
      <c r="I3127" s="10">
        <v>46462.34</v>
      </c>
      <c r="J3127" s="11">
        <f t="shared" si="1421"/>
        <v>5.2200000000000003E-2</v>
      </c>
      <c r="K3127" s="30">
        <f t="shared" si="1422"/>
        <v>202.11117899999999</v>
      </c>
      <c r="L3127" s="29">
        <f t="shared" si="1423"/>
        <v>1.1789999999791689E-3</v>
      </c>
      <c r="M3127" s="10">
        <f t="shared" si="1424"/>
        <v>46462.34</v>
      </c>
      <c r="N3127" s="5">
        <f>VLOOKUP(CONCATENATE(A3127,"-6"),'Restated Depr'!$B$6:$G$7674,6,0)</f>
        <v>2.5399999999999999E-2</v>
      </c>
      <c r="O3127" s="29">
        <f t="shared" si="1425"/>
        <v>98.34528633333332</v>
      </c>
      <c r="P3127" s="29">
        <f t="shared" si="1426"/>
        <v>-103.76589266666667</v>
      </c>
      <c r="Q3127" t="s">
        <v>7819</v>
      </c>
    </row>
    <row r="3128" spans="1:18" hidden="1">
      <c r="A3128" t="s">
        <v>238</v>
      </c>
      <c r="B3128" t="s">
        <v>3468</v>
      </c>
      <c r="C3128" s="224" t="s">
        <v>7842</v>
      </c>
      <c r="D3128" s="221">
        <v>346.08</v>
      </c>
      <c r="E3128" s="324">
        <v>43008</v>
      </c>
      <c r="F3128" s="1">
        <v>46462.34</v>
      </c>
      <c r="G3128" s="18">
        <v>5.2200000000000003E-2</v>
      </c>
      <c r="H3128" s="298">
        <v>202.11</v>
      </c>
      <c r="I3128" s="10">
        <v>46462.34</v>
      </c>
      <c r="J3128" s="11">
        <f t="shared" si="1421"/>
        <v>5.2200000000000003E-2</v>
      </c>
      <c r="K3128" s="30">
        <f t="shared" si="1422"/>
        <v>202.11117899999999</v>
      </c>
      <c r="L3128" s="29">
        <f t="shared" si="1423"/>
        <v>1.1789999999791689E-3</v>
      </c>
      <c r="M3128" s="10">
        <f t="shared" si="1424"/>
        <v>46462.34</v>
      </c>
      <c r="N3128" s="5">
        <f>VLOOKUP(CONCATENATE(A3128,"-6"),'Restated Depr'!$B$6:$G$7674,6,0)</f>
        <v>2.5399999999999999E-2</v>
      </c>
      <c r="O3128" s="29">
        <f t="shared" si="1425"/>
        <v>98.34528633333332</v>
      </c>
      <c r="P3128" s="29">
        <f t="shared" si="1426"/>
        <v>-103.76589266666667</v>
      </c>
      <c r="Q3128" t="s">
        <v>7819</v>
      </c>
    </row>
    <row r="3129" spans="1:18" hidden="1">
      <c r="A3129" t="s">
        <v>238</v>
      </c>
      <c r="B3129" t="s">
        <v>3469</v>
      </c>
      <c r="C3129" s="224" t="s">
        <v>7842</v>
      </c>
      <c r="D3129" s="221">
        <v>346.08</v>
      </c>
      <c r="E3129" s="324">
        <v>43039</v>
      </c>
      <c r="F3129" s="1">
        <v>46462.34</v>
      </c>
      <c r="G3129" s="18">
        <v>5.2200000000000003E-2</v>
      </c>
      <c r="H3129" s="298">
        <v>202.11</v>
      </c>
      <c r="I3129" s="10">
        <v>46462.34</v>
      </c>
      <c r="J3129" s="11">
        <f t="shared" si="1421"/>
        <v>5.2200000000000003E-2</v>
      </c>
      <c r="K3129" s="30">
        <f t="shared" si="1422"/>
        <v>202.11117899999999</v>
      </c>
      <c r="L3129" s="29">
        <f t="shared" si="1423"/>
        <v>1.1789999999791689E-3</v>
      </c>
      <c r="M3129" s="10">
        <f t="shared" si="1424"/>
        <v>46462.34</v>
      </c>
      <c r="N3129" s="5">
        <f>VLOOKUP(CONCATENATE(A3129,"-6"),'Restated Depr'!$B$6:$G$7674,6,0)</f>
        <v>2.5399999999999999E-2</v>
      </c>
      <c r="O3129" s="29">
        <f t="shared" si="1425"/>
        <v>98.34528633333332</v>
      </c>
      <c r="P3129" s="29">
        <f t="shared" si="1426"/>
        <v>-103.76589266666667</v>
      </c>
      <c r="Q3129" t="s">
        <v>7819</v>
      </c>
    </row>
    <row r="3130" spans="1:18" hidden="1">
      <c r="A3130" t="s">
        <v>238</v>
      </c>
      <c r="B3130" t="s">
        <v>3470</v>
      </c>
      <c r="C3130" s="224" t="s">
        <v>7842</v>
      </c>
      <c r="D3130" s="221">
        <v>346.08</v>
      </c>
      <c r="E3130" s="324">
        <v>43069</v>
      </c>
      <c r="F3130" s="1">
        <v>46462.34</v>
      </c>
      <c r="G3130" s="18">
        <v>5.2200000000000003E-2</v>
      </c>
      <c r="H3130" s="298">
        <v>202.11</v>
      </c>
      <c r="I3130" s="10">
        <v>46462.34</v>
      </c>
      <c r="J3130" s="11">
        <f t="shared" si="1421"/>
        <v>5.2200000000000003E-2</v>
      </c>
      <c r="K3130" s="30">
        <f t="shared" si="1422"/>
        <v>202.11117899999999</v>
      </c>
      <c r="L3130" s="29">
        <f t="shared" si="1423"/>
        <v>1.1789999999791689E-3</v>
      </c>
      <c r="M3130" s="10">
        <f t="shared" si="1424"/>
        <v>46462.34</v>
      </c>
      <c r="N3130" s="5">
        <f>VLOOKUP(CONCATENATE(A3130,"-6"),'Restated Depr'!$B$6:$G$7674,6,0)</f>
        <v>2.5399999999999999E-2</v>
      </c>
      <c r="O3130" s="29">
        <f t="shared" si="1425"/>
        <v>98.34528633333332</v>
      </c>
      <c r="P3130" s="29">
        <f t="shared" si="1426"/>
        <v>-103.76589266666667</v>
      </c>
      <c r="Q3130" t="s">
        <v>7819</v>
      </c>
    </row>
    <row r="3131" spans="1:18" hidden="1">
      <c r="A3131" t="s">
        <v>238</v>
      </c>
      <c r="B3131" t="s">
        <v>3471</v>
      </c>
      <c r="C3131" s="224" t="s">
        <v>7842</v>
      </c>
      <c r="D3131" s="221">
        <v>346.08</v>
      </c>
      <c r="E3131" s="324">
        <v>43100</v>
      </c>
      <c r="F3131" s="1">
        <v>46462.34</v>
      </c>
      <c r="G3131" s="18">
        <v>4.1000000000000002E-2</v>
      </c>
      <c r="H3131" s="298">
        <v>158.74999999999997</v>
      </c>
      <c r="I3131" s="10">
        <v>46462.34</v>
      </c>
      <c r="J3131" s="11">
        <f t="shared" si="1421"/>
        <v>4.1000000000000002E-2</v>
      </c>
      <c r="K3131" s="30">
        <f t="shared" si="1422"/>
        <v>158.74632833333331</v>
      </c>
      <c r="L3131" s="29">
        <f t="shared" si="1423"/>
        <v>-3.6716666666620768E-3</v>
      </c>
      <c r="M3131" s="10">
        <f t="shared" si="1424"/>
        <v>46462.34</v>
      </c>
      <c r="N3131" s="5">
        <f>VLOOKUP(CONCATENATE(A3131,"-6"),'Restated Depr'!$B$6:$G$7674,6,0)</f>
        <v>2.5399999999999999E-2</v>
      </c>
      <c r="O3131" s="29">
        <f t="shared" si="1425"/>
        <v>98.34528633333332</v>
      </c>
      <c r="P3131" s="29">
        <f t="shared" si="1426"/>
        <v>-60.40104199999999</v>
      </c>
      <c r="Q3131" t="s">
        <v>7819</v>
      </c>
    </row>
    <row r="3132" spans="1:18" hidden="1">
      <c r="A3132" t="s">
        <v>238</v>
      </c>
      <c r="B3132" t="s">
        <v>3472</v>
      </c>
      <c r="C3132" s="224" t="s">
        <v>7842</v>
      </c>
      <c r="D3132" s="221">
        <v>346.08</v>
      </c>
      <c r="E3132" s="324">
        <v>43131</v>
      </c>
      <c r="F3132" s="1">
        <v>46462.34</v>
      </c>
      <c r="G3132" s="5">
        <v>2.5399999999999999E-2</v>
      </c>
      <c r="H3132" s="298">
        <v>98.350000000000009</v>
      </c>
      <c r="I3132" s="10">
        <v>46462.34</v>
      </c>
      <c r="J3132" s="11">
        <f t="shared" si="1421"/>
        <v>2.5399999999999999E-2</v>
      </c>
      <c r="K3132" s="30">
        <f t="shared" si="1422"/>
        <v>98.34528633333332</v>
      </c>
      <c r="L3132" s="29">
        <f t="shared" si="1423"/>
        <v>-4.7136666666887095E-3</v>
      </c>
      <c r="M3132" s="10">
        <f t="shared" si="1424"/>
        <v>46462.34</v>
      </c>
      <c r="N3132" s="5">
        <f>VLOOKUP(CONCATENATE(A3132,"-6"),'Restated Depr'!$B$6:$G$7674,6,0)</f>
        <v>2.5399999999999999E-2</v>
      </c>
      <c r="O3132" s="29">
        <f t="shared" si="1425"/>
        <v>98.34528633333332</v>
      </c>
      <c r="P3132" s="29">
        <f t="shared" si="1426"/>
        <v>0</v>
      </c>
      <c r="Q3132" t="s">
        <v>7819</v>
      </c>
    </row>
    <row r="3133" spans="1:18" hidden="1">
      <c r="A3133" t="s">
        <v>238</v>
      </c>
      <c r="B3133" t="s">
        <v>3473</v>
      </c>
      <c r="C3133" s="224" t="s">
        <v>7842</v>
      </c>
      <c r="D3133" s="221">
        <v>346.08</v>
      </c>
      <c r="E3133" s="324">
        <v>43159</v>
      </c>
      <c r="F3133" s="1">
        <v>46462.34</v>
      </c>
      <c r="G3133" s="5">
        <v>2.5399999999999999E-2</v>
      </c>
      <c r="H3133" s="298">
        <v>98.350000000000009</v>
      </c>
      <c r="I3133" s="10">
        <v>46462.34</v>
      </c>
      <c r="J3133" s="11">
        <f t="shared" si="1421"/>
        <v>2.5399999999999999E-2</v>
      </c>
      <c r="K3133" s="30">
        <f t="shared" si="1422"/>
        <v>98.34528633333332</v>
      </c>
      <c r="L3133" s="29">
        <f t="shared" si="1423"/>
        <v>-4.7136666666887095E-3</v>
      </c>
      <c r="M3133" s="10">
        <f t="shared" si="1424"/>
        <v>46462.34</v>
      </c>
      <c r="N3133" s="5">
        <f>VLOOKUP(CONCATENATE(A3133,"-6"),'Restated Depr'!$B$6:$G$7674,6,0)</f>
        <v>2.5399999999999999E-2</v>
      </c>
      <c r="O3133" s="29">
        <f t="shared" si="1425"/>
        <v>98.34528633333332</v>
      </c>
      <c r="P3133" s="29">
        <f t="shared" si="1426"/>
        <v>0</v>
      </c>
      <c r="Q3133" t="s">
        <v>7819</v>
      </c>
    </row>
    <row r="3134" spans="1:18" hidden="1">
      <c r="A3134" t="s">
        <v>238</v>
      </c>
      <c r="B3134" t="s">
        <v>3474</v>
      </c>
      <c r="C3134" s="224" t="s">
        <v>7842</v>
      </c>
      <c r="D3134" s="221">
        <v>346.08</v>
      </c>
      <c r="E3134" s="324">
        <v>43190</v>
      </c>
      <c r="F3134" s="1">
        <v>46462.34</v>
      </c>
      <c r="G3134" s="5">
        <v>2.5399999999999999E-2</v>
      </c>
      <c r="H3134" s="298">
        <v>98.350000000000009</v>
      </c>
      <c r="I3134" s="10">
        <v>46462.34</v>
      </c>
      <c r="J3134" s="11">
        <f t="shared" si="1421"/>
        <v>2.5399999999999999E-2</v>
      </c>
      <c r="K3134" s="30">
        <f t="shared" si="1422"/>
        <v>98.34528633333332</v>
      </c>
      <c r="L3134" s="29">
        <f t="shared" si="1423"/>
        <v>-4.7136666666887095E-3</v>
      </c>
      <c r="M3134" s="10">
        <f t="shared" si="1424"/>
        <v>46462.34</v>
      </c>
      <c r="N3134" s="5">
        <f>VLOOKUP(CONCATENATE(A3134,"-6"),'Restated Depr'!$B$6:$G$7674,6,0)</f>
        <v>2.5399999999999999E-2</v>
      </c>
      <c r="O3134" s="29">
        <f t="shared" si="1425"/>
        <v>98.34528633333332</v>
      </c>
      <c r="P3134" s="29">
        <f t="shared" si="1426"/>
        <v>0</v>
      </c>
      <c r="Q3134" t="s">
        <v>7819</v>
      </c>
    </row>
    <row r="3135" spans="1:18" hidden="1">
      <c r="A3135" t="s">
        <v>238</v>
      </c>
      <c r="B3135" t="s">
        <v>3475</v>
      </c>
      <c r="C3135" s="224" t="s">
        <v>7842</v>
      </c>
      <c r="D3135" s="221">
        <v>346.08</v>
      </c>
      <c r="E3135" s="324">
        <v>43220</v>
      </c>
      <c r="F3135" s="1">
        <v>46462.34</v>
      </c>
      <c r="G3135" s="5">
        <v>2.5399999999999999E-2</v>
      </c>
      <c r="H3135" s="298">
        <v>98.350000000000009</v>
      </c>
      <c r="I3135" s="10">
        <v>46462.34</v>
      </c>
      <c r="J3135" s="11">
        <f t="shared" si="1421"/>
        <v>2.5399999999999999E-2</v>
      </c>
      <c r="K3135" s="30">
        <f t="shared" si="1422"/>
        <v>98.34528633333332</v>
      </c>
      <c r="L3135" s="29">
        <f t="shared" si="1423"/>
        <v>-4.7136666666887095E-3</v>
      </c>
      <c r="M3135" s="10">
        <f t="shared" si="1424"/>
        <v>46462.34</v>
      </c>
      <c r="N3135" s="5">
        <f>VLOOKUP(CONCATENATE(A3135,"-6"),'Restated Depr'!$B$6:$G$7674,6,0)</f>
        <v>2.5399999999999999E-2</v>
      </c>
      <c r="O3135" s="29">
        <f t="shared" si="1425"/>
        <v>98.34528633333332</v>
      </c>
      <c r="P3135" s="29">
        <f t="shared" si="1426"/>
        <v>0</v>
      </c>
      <c r="Q3135" t="s">
        <v>7819</v>
      </c>
    </row>
    <row r="3136" spans="1:18" hidden="1">
      <c r="A3136" t="s">
        <v>238</v>
      </c>
      <c r="B3136" t="s">
        <v>3476</v>
      </c>
      <c r="C3136" s="224" t="s">
        <v>7842</v>
      </c>
      <c r="D3136" s="221">
        <v>346.08</v>
      </c>
      <c r="E3136" s="324">
        <v>43251</v>
      </c>
      <c r="F3136" s="1">
        <v>46462.34</v>
      </c>
      <c r="G3136" s="5">
        <v>2.5399999999999999E-2</v>
      </c>
      <c r="H3136" s="298">
        <v>98.350000000000009</v>
      </c>
      <c r="I3136" s="10">
        <v>46462.34</v>
      </c>
      <c r="J3136" s="11">
        <f t="shared" si="1421"/>
        <v>2.5399999999999999E-2</v>
      </c>
      <c r="K3136" s="30">
        <f t="shared" si="1422"/>
        <v>98.34528633333332</v>
      </c>
      <c r="L3136" s="29">
        <f t="shared" si="1423"/>
        <v>-4.7136666666887095E-3</v>
      </c>
      <c r="M3136" s="10">
        <f t="shared" si="1424"/>
        <v>46462.34</v>
      </c>
      <c r="N3136" s="5">
        <f>VLOOKUP(CONCATENATE(A3136,"-6"),'Restated Depr'!$B$6:$G$7674,6,0)</f>
        <v>2.5399999999999999E-2</v>
      </c>
      <c r="O3136" s="29">
        <f t="shared" si="1425"/>
        <v>98.34528633333332</v>
      </c>
      <c r="P3136" s="29">
        <f t="shared" si="1426"/>
        <v>0</v>
      </c>
      <c r="Q3136" t="s">
        <v>7819</v>
      </c>
    </row>
    <row r="3137" spans="1:18" hidden="1">
      <c r="A3137" t="s">
        <v>238</v>
      </c>
      <c r="B3137" t="s">
        <v>3477</v>
      </c>
      <c r="C3137" s="224" t="s">
        <v>7842</v>
      </c>
      <c r="D3137" s="221">
        <v>346.08</v>
      </c>
      <c r="E3137" s="324">
        <v>43281</v>
      </c>
      <c r="F3137" s="1">
        <v>46462.34</v>
      </c>
      <c r="G3137" s="5">
        <v>2.5399999999999999E-2</v>
      </c>
      <c r="H3137" s="298">
        <v>98.350000000000009</v>
      </c>
      <c r="I3137" s="10">
        <v>46462.34</v>
      </c>
      <c r="J3137" s="11">
        <f t="shared" si="1421"/>
        <v>2.5399999999999999E-2</v>
      </c>
      <c r="K3137" s="30">
        <f t="shared" si="1422"/>
        <v>98.34528633333332</v>
      </c>
      <c r="L3137" s="29">
        <f t="shared" si="1423"/>
        <v>-4.7136666666887095E-3</v>
      </c>
      <c r="M3137" s="10">
        <f t="shared" si="1424"/>
        <v>46462.34</v>
      </c>
      <c r="N3137" s="5">
        <f>VLOOKUP(CONCATENATE(A3137,"-6"),'Restated Depr'!$B$6:$G$7674,6,0)</f>
        <v>2.5399999999999999E-2</v>
      </c>
      <c r="O3137" s="29">
        <f t="shared" si="1425"/>
        <v>98.34528633333332</v>
      </c>
      <c r="P3137" s="29">
        <f t="shared" si="1426"/>
        <v>0</v>
      </c>
      <c r="Q3137" t="s">
        <v>7819</v>
      </c>
      <c r="R3137" s="5"/>
    </row>
    <row r="3138" spans="1:18" ht="15.75" hidden="1" thickBot="1">
      <c r="A3138" t="s">
        <v>238</v>
      </c>
      <c r="C3138" s="224" t="s">
        <v>642</v>
      </c>
      <c r="D3138" s="22"/>
      <c r="E3138" s="323" t="s">
        <v>606</v>
      </c>
      <c r="F3138" s="1"/>
      <c r="G3138" s="5"/>
      <c r="H3138" s="310">
        <f>SUM(H3126:H3137)</f>
        <v>1759.3999999999994</v>
      </c>
      <c r="I3138" s="10"/>
      <c r="J3138" s="10"/>
      <c r="K3138" s="32">
        <f>SUM(K3126:K3137)</f>
        <v>1759.3739413333328</v>
      </c>
      <c r="L3138" s="28">
        <f>SUM(L3126:L3137)</f>
        <v>-2.6058666666898489E-2</v>
      </c>
      <c r="M3138" s="10"/>
      <c r="N3138" s="5"/>
      <c r="O3138" s="28">
        <f>SUM(O3126:O3137)</f>
        <v>1180.1434359999998</v>
      </c>
      <c r="P3138" s="28">
        <f>SUM(P3126:P3137)</f>
        <v>-579.23050533333333</v>
      </c>
    </row>
    <row r="3139" spans="1:18" hidden="1">
      <c r="A3139" t="s">
        <v>239</v>
      </c>
      <c r="B3139" t="s">
        <v>3478</v>
      </c>
      <c r="C3139" s="224" t="s">
        <v>7842</v>
      </c>
      <c r="D3139" s="221">
        <v>346.11</v>
      </c>
      <c r="E3139" s="324">
        <v>42947</v>
      </c>
      <c r="F3139" s="9">
        <v>479164.8</v>
      </c>
      <c r="G3139" s="18">
        <v>4.24E-2</v>
      </c>
      <c r="H3139" s="299">
        <v>1693.05</v>
      </c>
      <c r="I3139" s="15">
        <v>479164.8</v>
      </c>
      <c r="J3139" s="11">
        <f t="shared" ref="J3139:J3150" si="1427">G3139</f>
        <v>4.24E-2</v>
      </c>
      <c r="K3139" s="31">
        <f t="shared" ref="K3139:K3150" si="1428">I3139*J3139/12</f>
        <v>1693.0489600000001</v>
      </c>
      <c r="L3139" s="289">
        <f t="shared" ref="L3139:L3150" si="1429">K3139-H3139</f>
        <v>-1.0399999998753628E-3</v>
      </c>
      <c r="M3139" s="15">
        <f t="shared" ref="M3139:M3150" si="1430">I3139</f>
        <v>479164.8</v>
      </c>
      <c r="N3139" s="5">
        <f>VLOOKUP(CONCATENATE(A3139,"-6"),'Restated Depr'!$B$6:$G$7674,6,0)</f>
        <v>5.91E-2</v>
      </c>
      <c r="O3139" s="289">
        <f t="shared" ref="O3139:O3150" si="1431">M3139*N3139/12</f>
        <v>2359.8866400000002</v>
      </c>
      <c r="P3139" s="289">
        <f t="shared" ref="P3139:P3150" si="1432">O3139-K3139</f>
        <v>666.83768000000009</v>
      </c>
      <c r="Q3139" t="s">
        <v>7819</v>
      </c>
    </row>
    <row r="3140" spans="1:18" hidden="1">
      <c r="A3140" t="s">
        <v>239</v>
      </c>
      <c r="B3140" t="s">
        <v>3479</v>
      </c>
      <c r="C3140" s="224" t="s">
        <v>7842</v>
      </c>
      <c r="D3140" s="221">
        <v>346.11</v>
      </c>
      <c r="E3140" s="324">
        <v>42978</v>
      </c>
      <c r="F3140" s="1">
        <v>479164.8</v>
      </c>
      <c r="G3140" s="18">
        <v>4.24E-2</v>
      </c>
      <c r="H3140" s="298">
        <v>1693.05</v>
      </c>
      <c r="I3140" s="10">
        <v>479164.8</v>
      </c>
      <c r="J3140" s="11">
        <f t="shared" si="1427"/>
        <v>4.24E-2</v>
      </c>
      <c r="K3140" s="30">
        <f t="shared" si="1428"/>
        <v>1693.0489600000001</v>
      </c>
      <c r="L3140" s="29">
        <f t="shared" si="1429"/>
        <v>-1.0399999998753628E-3</v>
      </c>
      <c r="M3140" s="10">
        <f t="shared" si="1430"/>
        <v>479164.8</v>
      </c>
      <c r="N3140" s="5">
        <f>VLOOKUP(CONCATENATE(A3140,"-6"),'Restated Depr'!$B$6:$G$7674,6,0)</f>
        <v>5.91E-2</v>
      </c>
      <c r="O3140" s="29">
        <f t="shared" si="1431"/>
        <v>2359.8866400000002</v>
      </c>
      <c r="P3140" s="29">
        <f t="shared" si="1432"/>
        <v>666.83768000000009</v>
      </c>
      <c r="Q3140" t="s">
        <v>7819</v>
      </c>
    </row>
    <row r="3141" spans="1:18" hidden="1">
      <c r="A3141" t="s">
        <v>239</v>
      </c>
      <c r="B3141" t="s">
        <v>3480</v>
      </c>
      <c r="C3141" s="224" t="s">
        <v>7842</v>
      </c>
      <c r="D3141" s="221">
        <v>346.11</v>
      </c>
      <c r="E3141" s="324">
        <v>43008</v>
      </c>
      <c r="F3141" s="1">
        <v>479164.8</v>
      </c>
      <c r="G3141" s="18">
        <v>4.24E-2</v>
      </c>
      <c r="H3141" s="298">
        <v>1693.05</v>
      </c>
      <c r="I3141" s="10">
        <v>479164.8</v>
      </c>
      <c r="J3141" s="11">
        <f t="shared" si="1427"/>
        <v>4.24E-2</v>
      </c>
      <c r="K3141" s="30">
        <f t="shared" si="1428"/>
        <v>1693.0489600000001</v>
      </c>
      <c r="L3141" s="29">
        <f t="shared" si="1429"/>
        <v>-1.0399999998753628E-3</v>
      </c>
      <c r="M3141" s="10">
        <f t="shared" si="1430"/>
        <v>479164.8</v>
      </c>
      <c r="N3141" s="5">
        <f>VLOOKUP(CONCATENATE(A3141,"-6"),'Restated Depr'!$B$6:$G$7674,6,0)</f>
        <v>5.91E-2</v>
      </c>
      <c r="O3141" s="29">
        <f t="shared" si="1431"/>
        <v>2359.8866400000002</v>
      </c>
      <c r="P3141" s="29">
        <f t="shared" si="1432"/>
        <v>666.83768000000009</v>
      </c>
      <c r="Q3141" t="s">
        <v>7819</v>
      </c>
    </row>
    <row r="3142" spans="1:18" hidden="1">
      <c r="A3142" t="s">
        <v>239</v>
      </c>
      <c r="B3142" t="s">
        <v>3481</v>
      </c>
      <c r="C3142" s="224" t="s">
        <v>7842</v>
      </c>
      <c r="D3142" s="221">
        <v>346.11</v>
      </c>
      <c r="E3142" s="324">
        <v>43039</v>
      </c>
      <c r="F3142" s="1">
        <v>479164.8</v>
      </c>
      <c r="G3142" s="18">
        <v>4.24E-2</v>
      </c>
      <c r="H3142" s="298">
        <v>1693.05</v>
      </c>
      <c r="I3142" s="10">
        <v>479164.8</v>
      </c>
      <c r="J3142" s="11">
        <f t="shared" si="1427"/>
        <v>4.24E-2</v>
      </c>
      <c r="K3142" s="30">
        <f t="shared" si="1428"/>
        <v>1693.0489600000001</v>
      </c>
      <c r="L3142" s="29">
        <f t="shared" si="1429"/>
        <v>-1.0399999998753628E-3</v>
      </c>
      <c r="M3142" s="10">
        <f t="shared" si="1430"/>
        <v>479164.8</v>
      </c>
      <c r="N3142" s="5">
        <f>VLOOKUP(CONCATENATE(A3142,"-6"),'Restated Depr'!$B$6:$G$7674,6,0)</f>
        <v>5.91E-2</v>
      </c>
      <c r="O3142" s="29">
        <f t="shared" si="1431"/>
        <v>2359.8866400000002</v>
      </c>
      <c r="P3142" s="29">
        <f t="shared" si="1432"/>
        <v>666.83768000000009</v>
      </c>
      <c r="Q3142" t="s">
        <v>7819</v>
      </c>
    </row>
    <row r="3143" spans="1:18" hidden="1">
      <c r="A3143" t="s">
        <v>239</v>
      </c>
      <c r="B3143" t="s">
        <v>3482</v>
      </c>
      <c r="C3143" s="224" t="s">
        <v>7842</v>
      </c>
      <c r="D3143" s="221">
        <v>346.11</v>
      </c>
      <c r="E3143" s="324">
        <v>43069</v>
      </c>
      <c r="F3143" s="1">
        <v>479164.8</v>
      </c>
      <c r="G3143" s="18">
        <v>4.24E-2</v>
      </c>
      <c r="H3143" s="298">
        <v>1693.05</v>
      </c>
      <c r="I3143" s="10">
        <v>479164.8</v>
      </c>
      <c r="J3143" s="11">
        <f t="shared" si="1427"/>
        <v>4.24E-2</v>
      </c>
      <c r="K3143" s="30">
        <f t="shared" si="1428"/>
        <v>1693.0489600000001</v>
      </c>
      <c r="L3143" s="29">
        <f t="shared" si="1429"/>
        <v>-1.0399999998753628E-3</v>
      </c>
      <c r="M3143" s="10">
        <f t="shared" si="1430"/>
        <v>479164.8</v>
      </c>
      <c r="N3143" s="5">
        <f>VLOOKUP(CONCATENATE(A3143,"-6"),'Restated Depr'!$B$6:$G$7674,6,0)</f>
        <v>5.91E-2</v>
      </c>
      <c r="O3143" s="29">
        <f t="shared" si="1431"/>
        <v>2359.8866400000002</v>
      </c>
      <c r="P3143" s="29">
        <f t="shared" si="1432"/>
        <v>666.83768000000009</v>
      </c>
      <c r="Q3143" t="s">
        <v>7819</v>
      </c>
    </row>
    <row r="3144" spans="1:18" hidden="1">
      <c r="A3144" t="s">
        <v>239</v>
      </c>
      <c r="B3144" t="s">
        <v>3483</v>
      </c>
      <c r="C3144" s="224" t="s">
        <v>7842</v>
      </c>
      <c r="D3144" s="221">
        <v>346.11</v>
      </c>
      <c r="E3144" s="324">
        <v>43100</v>
      </c>
      <c r="F3144" s="1">
        <v>479164.8</v>
      </c>
      <c r="G3144" s="18">
        <v>4.9399999999999999E-2</v>
      </c>
      <c r="H3144" s="298">
        <v>1972.5600000000002</v>
      </c>
      <c r="I3144" s="10">
        <v>479164.8</v>
      </c>
      <c r="J3144" s="11">
        <f t="shared" si="1427"/>
        <v>4.9399999999999999E-2</v>
      </c>
      <c r="K3144" s="30">
        <f t="shared" si="1428"/>
        <v>1972.5617599999998</v>
      </c>
      <c r="L3144" s="29">
        <f t="shared" si="1429"/>
        <v>1.7599999996491533E-3</v>
      </c>
      <c r="M3144" s="10">
        <f t="shared" si="1430"/>
        <v>479164.8</v>
      </c>
      <c r="N3144" s="5">
        <f>VLOOKUP(CONCATENATE(A3144,"-6"),'Restated Depr'!$B$6:$G$7674,6,0)</f>
        <v>5.91E-2</v>
      </c>
      <c r="O3144" s="29">
        <f t="shared" si="1431"/>
        <v>2359.8866400000002</v>
      </c>
      <c r="P3144" s="29">
        <f t="shared" si="1432"/>
        <v>387.32488000000035</v>
      </c>
      <c r="Q3144" t="s">
        <v>7819</v>
      </c>
    </row>
    <row r="3145" spans="1:18" hidden="1">
      <c r="A3145" t="s">
        <v>239</v>
      </c>
      <c r="B3145" t="s">
        <v>3484</v>
      </c>
      <c r="C3145" s="224" t="s">
        <v>7842</v>
      </c>
      <c r="D3145" s="221">
        <v>346.11</v>
      </c>
      <c r="E3145" s="324">
        <v>43131</v>
      </c>
      <c r="F3145" s="1">
        <v>479164.8</v>
      </c>
      <c r="G3145" s="5">
        <v>5.91E-2</v>
      </c>
      <c r="H3145" s="298">
        <v>2359.89</v>
      </c>
      <c r="I3145" s="10">
        <v>479164.8</v>
      </c>
      <c r="J3145" s="11">
        <f t="shared" si="1427"/>
        <v>5.91E-2</v>
      </c>
      <c r="K3145" s="30">
        <f t="shared" si="1428"/>
        <v>2359.8866400000002</v>
      </c>
      <c r="L3145" s="29">
        <f t="shared" si="1429"/>
        <v>-3.3599999997022678E-3</v>
      </c>
      <c r="M3145" s="10">
        <f t="shared" si="1430"/>
        <v>479164.8</v>
      </c>
      <c r="N3145" s="5">
        <f>VLOOKUP(CONCATENATE(A3145,"-6"),'Restated Depr'!$B$6:$G$7674,6,0)</f>
        <v>5.91E-2</v>
      </c>
      <c r="O3145" s="29">
        <f t="shared" si="1431"/>
        <v>2359.8866400000002</v>
      </c>
      <c r="P3145" s="29">
        <f t="shared" si="1432"/>
        <v>0</v>
      </c>
      <c r="Q3145" t="s">
        <v>7819</v>
      </c>
    </row>
    <row r="3146" spans="1:18" hidden="1">
      <c r="A3146" t="s">
        <v>239</v>
      </c>
      <c r="B3146" t="s">
        <v>3485</v>
      </c>
      <c r="C3146" s="224" t="s">
        <v>7842</v>
      </c>
      <c r="D3146" s="221">
        <v>346.11</v>
      </c>
      <c r="E3146" s="324">
        <v>43159</v>
      </c>
      <c r="F3146" s="1">
        <v>479164.8</v>
      </c>
      <c r="G3146" s="5">
        <v>5.91E-2</v>
      </c>
      <c r="H3146" s="298">
        <v>2359.89</v>
      </c>
      <c r="I3146" s="10">
        <v>479164.8</v>
      </c>
      <c r="J3146" s="11">
        <f t="shared" si="1427"/>
        <v>5.91E-2</v>
      </c>
      <c r="K3146" s="30">
        <f t="shared" si="1428"/>
        <v>2359.8866400000002</v>
      </c>
      <c r="L3146" s="29">
        <f t="shared" si="1429"/>
        <v>-3.3599999997022678E-3</v>
      </c>
      <c r="M3146" s="10">
        <f t="shared" si="1430"/>
        <v>479164.8</v>
      </c>
      <c r="N3146" s="5">
        <f>VLOOKUP(CONCATENATE(A3146,"-6"),'Restated Depr'!$B$6:$G$7674,6,0)</f>
        <v>5.91E-2</v>
      </c>
      <c r="O3146" s="29">
        <f t="shared" si="1431"/>
        <v>2359.8866400000002</v>
      </c>
      <c r="P3146" s="29">
        <f t="shared" si="1432"/>
        <v>0</v>
      </c>
      <c r="Q3146" t="s">
        <v>7819</v>
      </c>
    </row>
    <row r="3147" spans="1:18" hidden="1">
      <c r="A3147" t="s">
        <v>239</v>
      </c>
      <c r="B3147" t="s">
        <v>3486</v>
      </c>
      <c r="C3147" s="224" t="s">
        <v>7842</v>
      </c>
      <c r="D3147" s="221">
        <v>346.11</v>
      </c>
      <c r="E3147" s="324">
        <v>43190</v>
      </c>
      <c r="F3147" s="1">
        <v>479164.8</v>
      </c>
      <c r="G3147" s="5">
        <v>5.91E-2</v>
      </c>
      <c r="H3147" s="298">
        <v>2359.89</v>
      </c>
      <c r="I3147" s="10">
        <v>479164.8</v>
      </c>
      <c r="J3147" s="11">
        <f t="shared" si="1427"/>
        <v>5.91E-2</v>
      </c>
      <c r="K3147" s="30">
        <f t="shared" si="1428"/>
        <v>2359.8866400000002</v>
      </c>
      <c r="L3147" s="29">
        <f t="shared" si="1429"/>
        <v>-3.3599999997022678E-3</v>
      </c>
      <c r="M3147" s="10">
        <f t="shared" si="1430"/>
        <v>479164.8</v>
      </c>
      <c r="N3147" s="5">
        <f>VLOOKUP(CONCATENATE(A3147,"-6"),'Restated Depr'!$B$6:$G$7674,6,0)</f>
        <v>5.91E-2</v>
      </c>
      <c r="O3147" s="29">
        <f t="shared" si="1431"/>
        <v>2359.8866400000002</v>
      </c>
      <c r="P3147" s="29">
        <f t="shared" si="1432"/>
        <v>0</v>
      </c>
      <c r="Q3147" t="s">
        <v>7819</v>
      </c>
    </row>
    <row r="3148" spans="1:18" hidden="1">
      <c r="A3148" t="s">
        <v>239</v>
      </c>
      <c r="B3148" t="s">
        <v>3487</v>
      </c>
      <c r="C3148" s="224" t="s">
        <v>7842</v>
      </c>
      <c r="D3148" s="221">
        <v>346.11</v>
      </c>
      <c r="E3148" s="324">
        <v>43220</v>
      </c>
      <c r="F3148" s="1">
        <v>479164.8</v>
      </c>
      <c r="G3148" s="5">
        <v>5.91E-2</v>
      </c>
      <c r="H3148" s="298">
        <v>2359.89</v>
      </c>
      <c r="I3148" s="10">
        <v>479164.8</v>
      </c>
      <c r="J3148" s="11">
        <f t="shared" si="1427"/>
        <v>5.91E-2</v>
      </c>
      <c r="K3148" s="30">
        <f t="shared" si="1428"/>
        <v>2359.8866400000002</v>
      </c>
      <c r="L3148" s="29">
        <f t="shared" si="1429"/>
        <v>-3.3599999997022678E-3</v>
      </c>
      <c r="M3148" s="10">
        <f t="shared" si="1430"/>
        <v>479164.8</v>
      </c>
      <c r="N3148" s="5">
        <f>VLOOKUP(CONCATENATE(A3148,"-6"),'Restated Depr'!$B$6:$G$7674,6,0)</f>
        <v>5.91E-2</v>
      </c>
      <c r="O3148" s="29">
        <f t="shared" si="1431"/>
        <v>2359.8866400000002</v>
      </c>
      <c r="P3148" s="29">
        <f t="shared" si="1432"/>
        <v>0</v>
      </c>
      <c r="Q3148" t="s">
        <v>7819</v>
      </c>
    </row>
    <row r="3149" spans="1:18" hidden="1">
      <c r="A3149" t="s">
        <v>239</v>
      </c>
      <c r="B3149" t="s">
        <v>3488</v>
      </c>
      <c r="C3149" s="224" t="s">
        <v>7842</v>
      </c>
      <c r="D3149" s="221">
        <v>346.11</v>
      </c>
      <c r="E3149" s="324">
        <v>43251</v>
      </c>
      <c r="F3149" s="1">
        <v>479164.8</v>
      </c>
      <c r="G3149" s="5">
        <v>5.91E-2</v>
      </c>
      <c r="H3149" s="298">
        <v>2359.89</v>
      </c>
      <c r="I3149" s="10">
        <v>479164.8</v>
      </c>
      <c r="J3149" s="11">
        <f t="shared" si="1427"/>
        <v>5.91E-2</v>
      </c>
      <c r="K3149" s="30">
        <f t="shared" si="1428"/>
        <v>2359.8866400000002</v>
      </c>
      <c r="L3149" s="29">
        <f t="shared" si="1429"/>
        <v>-3.3599999997022678E-3</v>
      </c>
      <c r="M3149" s="10">
        <f t="shared" si="1430"/>
        <v>479164.8</v>
      </c>
      <c r="N3149" s="5">
        <f>VLOOKUP(CONCATENATE(A3149,"-6"),'Restated Depr'!$B$6:$G$7674,6,0)</f>
        <v>5.91E-2</v>
      </c>
      <c r="O3149" s="29">
        <f t="shared" si="1431"/>
        <v>2359.8866400000002</v>
      </c>
      <c r="P3149" s="29">
        <f t="shared" si="1432"/>
        <v>0</v>
      </c>
      <c r="Q3149" t="s">
        <v>7819</v>
      </c>
    </row>
    <row r="3150" spans="1:18" hidden="1">
      <c r="A3150" t="s">
        <v>239</v>
      </c>
      <c r="B3150" t="s">
        <v>3489</v>
      </c>
      <c r="C3150" s="224" t="s">
        <v>7842</v>
      </c>
      <c r="D3150" s="221">
        <v>346.11</v>
      </c>
      <c r="E3150" s="324">
        <v>43281</v>
      </c>
      <c r="F3150" s="1">
        <v>479164.8</v>
      </c>
      <c r="G3150" s="5">
        <v>5.91E-2</v>
      </c>
      <c r="H3150" s="298">
        <v>2359.89</v>
      </c>
      <c r="I3150" s="10">
        <v>479164.8</v>
      </c>
      <c r="J3150" s="11">
        <f t="shared" si="1427"/>
        <v>5.91E-2</v>
      </c>
      <c r="K3150" s="30">
        <f t="shared" si="1428"/>
        <v>2359.8866400000002</v>
      </c>
      <c r="L3150" s="29">
        <f t="shared" si="1429"/>
        <v>-3.3599999997022678E-3</v>
      </c>
      <c r="M3150" s="10">
        <f t="shared" si="1430"/>
        <v>479164.8</v>
      </c>
      <c r="N3150" s="5">
        <f>VLOOKUP(CONCATENATE(A3150,"-6"),'Restated Depr'!$B$6:$G$7674,6,0)</f>
        <v>5.91E-2</v>
      </c>
      <c r="O3150" s="29">
        <f t="shared" si="1431"/>
        <v>2359.8866400000002</v>
      </c>
      <c r="P3150" s="29">
        <f t="shared" si="1432"/>
        <v>0</v>
      </c>
      <c r="Q3150" t="s">
        <v>7819</v>
      </c>
      <c r="R3150" s="5"/>
    </row>
    <row r="3151" spans="1:18" ht="15.75" hidden="1" thickBot="1">
      <c r="A3151" t="s">
        <v>239</v>
      </c>
      <c r="C3151" s="224" t="s">
        <v>642</v>
      </c>
      <c r="D3151" s="22"/>
      <c r="E3151" s="323" t="s">
        <v>606</v>
      </c>
      <c r="F3151" s="1"/>
      <c r="G3151" s="5"/>
      <c r="H3151" s="310">
        <f>SUM(H3139:H3150)</f>
        <v>24597.149999999998</v>
      </c>
      <c r="I3151" s="10"/>
      <c r="J3151" s="10"/>
      <c r="K3151" s="32">
        <f>SUM(K3139:K3150)</f>
        <v>24597.126400000005</v>
      </c>
      <c r="L3151" s="28">
        <f>SUM(L3139:L3150)</f>
        <v>-2.3599999997941268E-2</v>
      </c>
      <c r="M3151" s="10"/>
      <c r="N3151" s="5"/>
      <c r="O3151" s="28">
        <f>SUM(O3139:O3150)</f>
        <v>28318.639680000004</v>
      </c>
      <c r="P3151" s="28">
        <f>SUM(P3139:P3150)</f>
        <v>3721.513280000001</v>
      </c>
    </row>
    <row r="3152" spans="1:18" hidden="1">
      <c r="A3152" t="s">
        <v>240</v>
      </c>
      <c r="B3152" t="s">
        <v>3490</v>
      </c>
      <c r="C3152" s="224" t="s">
        <v>7842</v>
      </c>
      <c r="D3152" s="221">
        <v>346.1</v>
      </c>
      <c r="E3152" s="324">
        <v>42947</v>
      </c>
      <c r="F3152" s="9">
        <v>2820158.96</v>
      </c>
      <c r="G3152" s="18">
        <v>4.24E-2</v>
      </c>
      <c r="H3152" s="299">
        <v>9964.5700000000015</v>
      </c>
      <c r="I3152" s="15">
        <v>2820158.96</v>
      </c>
      <c r="J3152" s="11">
        <f t="shared" ref="J3152:J3163" si="1433">G3152</f>
        <v>4.24E-2</v>
      </c>
      <c r="K3152" s="31">
        <f t="shared" ref="K3152:K3163" si="1434">I3152*J3152/12</f>
        <v>9964.5616586666674</v>
      </c>
      <c r="L3152" s="289">
        <f t="shared" ref="L3152:L3163" si="1435">K3152-H3152</f>
        <v>-8.341333334101364E-3</v>
      </c>
      <c r="M3152" s="15">
        <f t="shared" ref="M3152:M3163" si="1436">I3152</f>
        <v>2820158.96</v>
      </c>
      <c r="N3152" s="5">
        <f>VLOOKUP(CONCATENATE(A3152,"-6"),'Restated Depr'!$B$6:$G$7674,6,0)</f>
        <v>4.2500000000000003E-2</v>
      </c>
      <c r="O3152" s="289">
        <f t="shared" ref="O3152:O3163" si="1437">M3152*N3152/12</f>
        <v>9988.0629833333351</v>
      </c>
      <c r="P3152" s="289">
        <f t="shared" ref="P3152:P3163" si="1438">O3152-K3152</f>
        <v>23.501324666667642</v>
      </c>
      <c r="Q3152" t="s">
        <v>7819</v>
      </c>
    </row>
    <row r="3153" spans="1:18" hidden="1">
      <c r="A3153" t="s">
        <v>240</v>
      </c>
      <c r="B3153" t="s">
        <v>3491</v>
      </c>
      <c r="C3153" s="224" t="s">
        <v>7842</v>
      </c>
      <c r="D3153" s="221">
        <v>346.1</v>
      </c>
      <c r="E3153" s="324">
        <v>42978</v>
      </c>
      <c r="F3153" s="1">
        <v>2820158.96</v>
      </c>
      <c r="G3153" s="18">
        <v>4.24E-2</v>
      </c>
      <c r="H3153" s="298">
        <v>9964.5700000000015</v>
      </c>
      <c r="I3153" s="10">
        <v>2820158.96</v>
      </c>
      <c r="J3153" s="11">
        <f t="shared" si="1433"/>
        <v>4.24E-2</v>
      </c>
      <c r="K3153" s="30">
        <f t="shared" si="1434"/>
        <v>9964.5616586666674</v>
      </c>
      <c r="L3153" s="29">
        <f t="shared" si="1435"/>
        <v>-8.341333334101364E-3</v>
      </c>
      <c r="M3153" s="10">
        <f t="shared" si="1436"/>
        <v>2820158.96</v>
      </c>
      <c r="N3153" s="5">
        <f>VLOOKUP(CONCATENATE(A3153,"-6"),'Restated Depr'!$B$6:$G$7674,6,0)</f>
        <v>4.2500000000000003E-2</v>
      </c>
      <c r="O3153" s="29">
        <f t="shared" si="1437"/>
        <v>9988.0629833333351</v>
      </c>
      <c r="P3153" s="29">
        <f t="shared" si="1438"/>
        <v>23.501324666667642</v>
      </c>
      <c r="Q3153" t="s">
        <v>7819</v>
      </c>
    </row>
    <row r="3154" spans="1:18" hidden="1">
      <c r="A3154" t="s">
        <v>240</v>
      </c>
      <c r="B3154" t="s">
        <v>3492</v>
      </c>
      <c r="C3154" s="224" t="s">
        <v>7842</v>
      </c>
      <c r="D3154" s="221">
        <v>346.1</v>
      </c>
      <c r="E3154" s="324">
        <v>43008</v>
      </c>
      <c r="F3154" s="1">
        <v>2820158.96</v>
      </c>
      <c r="G3154" s="18">
        <v>4.24E-2</v>
      </c>
      <c r="H3154" s="298">
        <v>9964.5700000000015</v>
      </c>
      <c r="I3154" s="10">
        <v>2820158.96</v>
      </c>
      <c r="J3154" s="11">
        <f t="shared" si="1433"/>
        <v>4.24E-2</v>
      </c>
      <c r="K3154" s="30">
        <f t="shared" si="1434"/>
        <v>9964.5616586666674</v>
      </c>
      <c r="L3154" s="29">
        <f t="shared" si="1435"/>
        <v>-8.341333334101364E-3</v>
      </c>
      <c r="M3154" s="10">
        <f t="shared" si="1436"/>
        <v>2820158.96</v>
      </c>
      <c r="N3154" s="5">
        <f>VLOOKUP(CONCATENATE(A3154,"-6"),'Restated Depr'!$B$6:$G$7674,6,0)</f>
        <v>4.2500000000000003E-2</v>
      </c>
      <c r="O3154" s="29">
        <f t="shared" si="1437"/>
        <v>9988.0629833333351</v>
      </c>
      <c r="P3154" s="29">
        <f t="shared" si="1438"/>
        <v>23.501324666667642</v>
      </c>
      <c r="Q3154" t="s">
        <v>7819</v>
      </c>
    </row>
    <row r="3155" spans="1:18" hidden="1">
      <c r="A3155" t="s">
        <v>240</v>
      </c>
      <c r="B3155" t="s">
        <v>3493</v>
      </c>
      <c r="C3155" s="224" t="s">
        <v>7842</v>
      </c>
      <c r="D3155" s="221">
        <v>346.1</v>
      </c>
      <c r="E3155" s="324">
        <v>43039</v>
      </c>
      <c r="F3155" s="1">
        <v>2820158.96</v>
      </c>
      <c r="G3155" s="18">
        <v>4.24E-2</v>
      </c>
      <c r="H3155" s="298">
        <v>9964.5700000000015</v>
      </c>
      <c r="I3155" s="10">
        <v>2820158.96</v>
      </c>
      <c r="J3155" s="11">
        <f t="shared" si="1433"/>
        <v>4.24E-2</v>
      </c>
      <c r="K3155" s="30">
        <f t="shared" si="1434"/>
        <v>9964.5616586666674</v>
      </c>
      <c r="L3155" s="29">
        <f t="shared" si="1435"/>
        <v>-8.341333334101364E-3</v>
      </c>
      <c r="M3155" s="10">
        <f t="shared" si="1436"/>
        <v>2820158.96</v>
      </c>
      <c r="N3155" s="5">
        <f>VLOOKUP(CONCATENATE(A3155,"-6"),'Restated Depr'!$B$6:$G$7674,6,0)</f>
        <v>4.2500000000000003E-2</v>
      </c>
      <c r="O3155" s="29">
        <f t="shared" si="1437"/>
        <v>9988.0629833333351</v>
      </c>
      <c r="P3155" s="29">
        <f t="shared" si="1438"/>
        <v>23.501324666667642</v>
      </c>
      <c r="Q3155" t="s">
        <v>7819</v>
      </c>
    </row>
    <row r="3156" spans="1:18" hidden="1">
      <c r="A3156" t="s">
        <v>240</v>
      </c>
      <c r="B3156" t="s">
        <v>3494</v>
      </c>
      <c r="C3156" s="224" t="s">
        <v>7842</v>
      </c>
      <c r="D3156" s="221">
        <v>346.1</v>
      </c>
      <c r="E3156" s="324">
        <v>43069</v>
      </c>
      <c r="F3156" s="1">
        <v>2820158.96</v>
      </c>
      <c r="G3156" s="18">
        <v>4.24E-2</v>
      </c>
      <c r="H3156" s="298">
        <v>9964.5700000000015</v>
      </c>
      <c r="I3156" s="10">
        <v>2820158.96</v>
      </c>
      <c r="J3156" s="11">
        <f t="shared" si="1433"/>
        <v>4.24E-2</v>
      </c>
      <c r="K3156" s="30">
        <f t="shared" si="1434"/>
        <v>9964.5616586666674</v>
      </c>
      <c r="L3156" s="29">
        <f t="shared" si="1435"/>
        <v>-8.341333334101364E-3</v>
      </c>
      <c r="M3156" s="10">
        <f t="shared" si="1436"/>
        <v>2820158.96</v>
      </c>
      <c r="N3156" s="5">
        <f>VLOOKUP(CONCATENATE(A3156,"-6"),'Restated Depr'!$B$6:$G$7674,6,0)</f>
        <v>4.2500000000000003E-2</v>
      </c>
      <c r="O3156" s="29">
        <f t="shared" si="1437"/>
        <v>9988.0629833333351</v>
      </c>
      <c r="P3156" s="29">
        <f t="shared" si="1438"/>
        <v>23.501324666667642</v>
      </c>
      <c r="Q3156" t="s">
        <v>7819</v>
      </c>
    </row>
    <row r="3157" spans="1:18" hidden="1">
      <c r="A3157" t="s">
        <v>240</v>
      </c>
      <c r="B3157" t="s">
        <v>3495</v>
      </c>
      <c r="C3157" s="224" t="s">
        <v>7842</v>
      </c>
      <c r="D3157" s="221">
        <v>346.1</v>
      </c>
      <c r="E3157" s="324">
        <v>43100</v>
      </c>
      <c r="F3157" s="1">
        <v>2820158.96</v>
      </c>
      <c r="G3157" s="18">
        <v>4.24E-2</v>
      </c>
      <c r="H3157" s="298">
        <v>9964.5700000000015</v>
      </c>
      <c r="I3157" s="10">
        <v>2820158.96</v>
      </c>
      <c r="J3157" s="11">
        <f t="shared" si="1433"/>
        <v>4.24E-2</v>
      </c>
      <c r="K3157" s="30">
        <f t="shared" si="1434"/>
        <v>9964.5616586666674</v>
      </c>
      <c r="L3157" s="29">
        <f t="shared" si="1435"/>
        <v>-8.341333334101364E-3</v>
      </c>
      <c r="M3157" s="10">
        <f t="shared" si="1436"/>
        <v>2820158.96</v>
      </c>
      <c r="N3157" s="5">
        <f>VLOOKUP(CONCATENATE(A3157,"-6"),'Restated Depr'!$B$6:$G$7674,6,0)</f>
        <v>4.2500000000000003E-2</v>
      </c>
      <c r="O3157" s="29">
        <f t="shared" si="1437"/>
        <v>9988.0629833333351</v>
      </c>
      <c r="P3157" s="29">
        <f t="shared" si="1438"/>
        <v>23.501324666667642</v>
      </c>
      <c r="Q3157" t="s">
        <v>7819</v>
      </c>
    </row>
    <row r="3158" spans="1:18" hidden="1">
      <c r="A3158" t="s">
        <v>240</v>
      </c>
      <c r="B3158" t="s">
        <v>3496</v>
      </c>
      <c r="C3158" s="224" t="s">
        <v>7842</v>
      </c>
      <c r="D3158" s="221">
        <v>346.1</v>
      </c>
      <c r="E3158" s="324">
        <v>43131</v>
      </c>
      <c r="F3158" s="1">
        <v>2820158.96</v>
      </c>
      <c r="G3158" s="5">
        <v>4.2500000000000003E-2</v>
      </c>
      <c r="H3158" s="298">
        <v>9988.0700000000033</v>
      </c>
      <c r="I3158" s="10">
        <v>2820158.96</v>
      </c>
      <c r="J3158" s="11">
        <f t="shared" si="1433"/>
        <v>4.2500000000000003E-2</v>
      </c>
      <c r="K3158" s="30">
        <f t="shared" si="1434"/>
        <v>9988.0629833333351</v>
      </c>
      <c r="L3158" s="29">
        <f t="shared" si="1435"/>
        <v>-7.0166666682780487E-3</v>
      </c>
      <c r="M3158" s="10">
        <f t="shared" si="1436"/>
        <v>2820158.96</v>
      </c>
      <c r="N3158" s="5">
        <f>VLOOKUP(CONCATENATE(A3158,"-6"),'Restated Depr'!$B$6:$G$7674,6,0)</f>
        <v>4.2500000000000003E-2</v>
      </c>
      <c r="O3158" s="29">
        <f t="shared" si="1437"/>
        <v>9988.0629833333351</v>
      </c>
      <c r="P3158" s="29">
        <f t="shared" si="1438"/>
        <v>0</v>
      </c>
      <c r="Q3158" t="s">
        <v>7819</v>
      </c>
    </row>
    <row r="3159" spans="1:18" hidden="1">
      <c r="A3159" t="s">
        <v>240</v>
      </c>
      <c r="B3159" t="s">
        <v>3497</v>
      </c>
      <c r="C3159" s="224" t="s">
        <v>7842</v>
      </c>
      <c r="D3159" s="221">
        <v>346.1</v>
      </c>
      <c r="E3159" s="324">
        <v>43159</v>
      </c>
      <c r="F3159" s="1">
        <v>2820158.96</v>
      </c>
      <c r="G3159" s="5">
        <v>4.2500000000000003E-2</v>
      </c>
      <c r="H3159" s="298">
        <v>9988.0700000000033</v>
      </c>
      <c r="I3159" s="10">
        <v>2820158.96</v>
      </c>
      <c r="J3159" s="11">
        <f t="shared" si="1433"/>
        <v>4.2500000000000003E-2</v>
      </c>
      <c r="K3159" s="30">
        <f t="shared" si="1434"/>
        <v>9988.0629833333351</v>
      </c>
      <c r="L3159" s="29">
        <f t="shared" si="1435"/>
        <v>-7.0166666682780487E-3</v>
      </c>
      <c r="M3159" s="10">
        <f t="shared" si="1436"/>
        <v>2820158.96</v>
      </c>
      <c r="N3159" s="5">
        <f>VLOOKUP(CONCATENATE(A3159,"-6"),'Restated Depr'!$B$6:$G$7674,6,0)</f>
        <v>4.2500000000000003E-2</v>
      </c>
      <c r="O3159" s="29">
        <f t="shared" si="1437"/>
        <v>9988.0629833333351</v>
      </c>
      <c r="P3159" s="29">
        <f t="shared" si="1438"/>
        <v>0</v>
      </c>
      <c r="Q3159" t="s">
        <v>7819</v>
      </c>
    </row>
    <row r="3160" spans="1:18" hidden="1">
      <c r="A3160" t="s">
        <v>240</v>
      </c>
      <c r="B3160" t="s">
        <v>3498</v>
      </c>
      <c r="C3160" s="224" t="s">
        <v>7842</v>
      </c>
      <c r="D3160" s="221">
        <v>346.1</v>
      </c>
      <c r="E3160" s="324">
        <v>43190</v>
      </c>
      <c r="F3160" s="1">
        <v>2820158.96</v>
      </c>
      <c r="G3160" s="5">
        <v>4.2500000000000003E-2</v>
      </c>
      <c r="H3160" s="298">
        <v>9988.0700000000033</v>
      </c>
      <c r="I3160" s="10">
        <v>2820158.96</v>
      </c>
      <c r="J3160" s="11">
        <f t="shared" si="1433"/>
        <v>4.2500000000000003E-2</v>
      </c>
      <c r="K3160" s="30">
        <f t="shared" si="1434"/>
        <v>9988.0629833333351</v>
      </c>
      <c r="L3160" s="29">
        <f t="shared" si="1435"/>
        <v>-7.0166666682780487E-3</v>
      </c>
      <c r="M3160" s="10">
        <f t="shared" si="1436"/>
        <v>2820158.96</v>
      </c>
      <c r="N3160" s="5">
        <f>VLOOKUP(CONCATENATE(A3160,"-6"),'Restated Depr'!$B$6:$G$7674,6,0)</f>
        <v>4.2500000000000003E-2</v>
      </c>
      <c r="O3160" s="29">
        <f t="shared" si="1437"/>
        <v>9988.0629833333351</v>
      </c>
      <c r="P3160" s="29">
        <f t="shared" si="1438"/>
        <v>0</v>
      </c>
      <c r="Q3160" t="s">
        <v>7819</v>
      </c>
    </row>
    <row r="3161" spans="1:18" hidden="1">
      <c r="A3161" t="s">
        <v>240</v>
      </c>
      <c r="B3161" t="s">
        <v>3499</v>
      </c>
      <c r="C3161" s="224" t="s">
        <v>7842</v>
      </c>
      <c r="D3161" s="221">
        <v>346.1</v>
      </c>
      <c r="E3161" s="324">
        <v>43220</v>
      </c>
      <c r="F3161" s="1">
        <v>2820158.96</v>
      </c>
      <c r="G3161" s="5">
        <v>4.2500000000000003E-2</v>
      </c>
      <c r="H3161" s="298">
        <v>9988.0700000000033</v>
      </c>
      <c r="I3161" s="10">
        <v>2820158.96</v>
      </c>
      <c r="J3161" s="11">
        <f t="shared" si="1433"/>
        <v>4.2500000000000003E-2</v>
      </c>
      <c r="K3161" s="30">
        <f t="shared" si="1434"/>
        <v>9988.0629833333351</v>
      </c>
      <c r="L3161" s="29">
        <f t="shared" si="1435"/>
        <v>-7.0166666682780487E-3</v>
      </c>
      <c r="M3161" s="10">
        <f t="shared" si="1436"/>
        <v>2820158.96</v>
      </c>
      <c r="N3161" s="5">
        <f>VLOOKUP(CONCATENATE(A3161,"-6"),'Restated Depr'!$B$6:$G$7674,6,0)</f>
        <v>4.2500000000000003E-2</v>
      </c>
      <c r="O3161" s="29">
        <f t="shared" si="1437"/>
        <v>9988.0629833333351</v>
      </c>
      <c r="P3161" s="29">
        <f t="shared" si="1438"/>
        <v>0</v>
      </c>
      <c r="Q3161" t="s">
        <v>7819</v>
      </c>
    </row>
    <row r="3162" spans="1:18" hidden="1">
      <c r="A3162" t="s">
        <v>240</v>
      </c>
      <c r="B3162" t="s">
        <v>3500</v>
      </c>
      <c r="C3162" s="224" t="s">
        <v>7842</v>
      </c>
      <c r="D3162" s="221">
        <v>346.1</v>
      </c>
      <c r="E3162" s="324">
        <v>43251</v>
      </c>
      <c r="F3162" s="1">
        <v>2820158.96</v>
      </c>
      <c r="G3162" s="5">
        <v>4.2500000000000003E-2</v>
      </c>
      <c r="H3162" s="298">
        <v>9988.0700000000033</v>
      </c>
      <c r="I3162" s="10">
        <v>2820158.96</v>
      </c>
      <c r="J3162" s="11">
        <f t="shared" si="1433"/>
        <v>4.2500000000000003E-2</v>
      </c>
      <c r="K3162" s="30">
        <f t="shared" si="1434"/>
        <v>9988.0629833333351</v>
      </c>
      <c r="L3162" s="29">
        <f t="shared" si="1435"/>
        <v>-7.0166666682780487E-3</v>
      </c>
      <c r="M3162" s="10">
        <f t="shared" si="1436"/>
        <v>2820158.96</v>
      </c>
      <c r="N3162" s="5">
        <f>VLOOKUP(CONCATENATE(A3162,"-6"),'Restated Depr'!$B$6:$G$7674,6,0)</f>
        <v>4.2500000000000003E-2</v>
      </c>
      <c r="O3162" s="29">
        <f t="shared" si="1437"/>
        <v>9988.0629833333351</v>
      </c>
      <c r="P3162" s="29">
        <f t="shared" si="1438"/>
        <v>0</v>
      </c>
      <c r="Q3162" t="s">
        <v>7819</v>
      </c>
    </row>
    <row r="3163" spans="1:18" hidden="1">
      <c r="A3163" t="s">
        <v>240</v>
      </c>
      <c r="B3163" t="s">
        <v>3501</v>
      </c>
      <c r="C3163" s="224" t="s">
        <v>7842</v>
      </c>
      <c r="D3163" s="221">
        <v>346.1</v>
      </c>
      <c r="E3163" s="324">
        <v>43281</v>
      </c>
      <c r="F3163" s="1">
        <v>2820158.96</v>
      </c>
      <c r="G3163" s="5">
        <v>4.2500000000000003E-2</v>
      </c>
      <c r="H3163" s="298">
        <v>9988.0700000000033</v>
      </c>
      <c r="I3163" s="10">
        <v>2820158.96</v>
      </c>
      <c r="J3163" s="11">
        <f t="shared" si="1433"/>
        <v>4.2500000000000003E-2</v>
      </c>
      <c r="K3163" s="30">
        <f t="shared" si="1434"/>
        <v>9988.0629833333351</v>
      </c>
      <c r="L3163" s="29">
        <f t="shared" si="1435"/>
        <v>-7.0166666682780487E-3</v>
      </c>
      <c r="M3163" s="10">
        <f t="shared" si="1436"/>
        <v>2820158.96</v>
      </c>
      <c r="N3163" s="5">
        <f>VLOOKUP(CONCATENATE(A3163,"-6"),'Restated Depr'!$B$6:$G$7674,6,0)</f>
        <v>4.2500000000000003E-2</v>
      </c>
      <c r="O3163" s="29">
        <f t="shared" si="1437"/>
        <v>9988.0629833333351</v>
      </c>
      <c r="P3163" s="29">
        <f t="shared" si="1438"/>
        <v>0</v>
      </c>
      <c r="Q3163" t="s">
        <v>7819</v>
      </c>
      <c r="R3163" s="5"/>
    </row>
    <row r="3164" spans="1:18" ht="15.75" hidden="1" thickBot="1">
      <c r="A3164" t="s">
        <v>240</v>
      </c>
      <c r="C3164" s="224" t="s">
        <v>642</v>
      </c>
      <c r="D3164" s="22"/>
      <c r="E3164" s="323" t="s">
        <v>606</v>
      </c>
      <c r="F3164" s="1"/>
      <c r="G3164" s="5"/>
      <c r="H3164" s="310">
        <f>SUM(H3152:H3163)</f>
        <v>119715.84000000004</v>
      </c>
      <c r="I3164" s="10"/>
      <c r="J3164" s="10"/>
      <c r="K3164" s="32">
        <f>SUM(K3152:K3163)</f>
        <v>119715.74785200001</v>
      </c>
      <c r="L3164" s="28">
        <f>SUM(L3152:L3163)</f>
        <v>-9.2148000014276477E-2</v>
      </c>
      <c r="M3164" s="10"/>
      <c r="N3164" s="5"/>
      <c r="O3164" s="28">
        <f>SUM(O3152:O3163)</f>
        <v>119856.75580000003</v>
      </c>
      <c r="P3164" s="28">
        <f>SUM(P3152:P3163)</f>
        <v>141.00794800000585</v>
      </c>
    </row>
    <row r="3165" spans="1:18" hidden="1">
      <c r="A3165" t="s">
        <v>241</v>
      </c>
      <c r="B3165" t="s">
        <v>3502</v>
      </c>
      <c r="C3165" s="224" t="s">
        <v>7842</v>
      </c>
      <c r="D3165" s="221">
        <v>346.12</v>
      </c>
      <c r="E3165" s="324">
        <v>42947</v>
      </c>
      <c r="F3165" s="9">
        <v>677428.68</v>
      </c>
      <c r="G3165" s="18">
        <v>4.2800000000000005E-2</v>
      </c>
      <c r="H3165" s="299">
        <v>2416.1600000000003</v>
      </c>
      <c r="I3165" s="15">
        <v>677428.68</v>
      </c>
      <c r="J3165" s="11">
        <f t="shared" ref="J3165:J3176" si="1439">G3165</f>
        <v>4.2800000000000005E-2</v>
      </c>
      <c r="K3165" s="31">
        <f t="shared" ref="K3165:K3176" si="1440">I3165*J3165/12</f>
        <v>2416.1622920000004</v>
      </c>
      <c r="L3165" s="289">
        <f t="shared" ref="L3165:L3176" si="1441">K3165-H3165</f>
        <v>2.2920000001249718E-3</v>
      </c>
      <c r="M3165" s="15">
        <f t="shared" ref="M3165:M3176" si="1442">I3165</f>
        <v>677428.68</v>
      </c>
      <c r="N3165" s="5">
        <f>VLOOKUP(CONCATENATE(A3165,"-6"),'Restated Depr'!$B$6:$G$7674,6,0)</f>
        <v>5.62E-2</v>
      </c>
      <c r="O3165" s="289">
        <f t="shared" ref="O3165:O3176" si="1443">M3165*N3165/12</f>
        <v>3172.6243180000001</v>
      </c>
      <c r="P3165" s="289">
        <f t="shared" ref="P3165:P3176" si="1444">O3165-K3165</f>
        <v>756.4620259999997</v>
      </c>
      <c r="Q3165" t="s">
        <v>7819</v>
      </c>
    </row>
    <row r="3166" spans="1:18" hidden="1">
      <c r="A3166" t="s">
        <v>241</v>
      </c>
      <c r="B3166" t="s">
        <v>3503</v>
      </c>
      <c r="C3166" s="224" t="s">
        <v>7842</v>
      </c>
      <c r="D3166" s="221">
        <v>346.12</v>
      </c>
      <c r="E3166" s="324">
        <v>42978</v>
      </c>
      <c r="F3166" s="1">
        <v>677428.68</v>
      </c>
      <c r="G3166" s="18">
        <v>4.2800000000000005E-2</v>
      </c>
      <c r="H3166" s="298">
        <v>2416.1600000000003</v>
      </c>
      <c r="I3166" s="10">
        <v>677428.68</v>
      </c>
      <c r="J3166" s="11">
        <f t="shared" si="1439"/>
        <v>4.2800000000000005E-2</v>
      </c>
      <c r="K3166" s="30">
        <f t="shared" si="1440"/>
        <v>2416.1622920000004</v>
      </c>
      <c r="L3166" s="29">
        <f t="shared" si="1441"/>
        <v>2.2920000001249718E-3</v>
      </c>
      <c r="M3166" s="10">
        <f t="shared" si="1442"/>
        <v>677428.68</v>
      </c>
      <c r="N3166" s="5">
        <f>VLOOKUP(CONCATENATE(A3166,"-6"),'Restated Depr'!$B$6:$G$7674,6,0)</f>
        <v>5.62E-2</v>
      </c>
      <c r="O3166" s="29">
        <f t="shared" si="1443"/>
        <v>3172.6243180000001</v>
      </c>
      <c r="P3166" s="29">
        <f t="shared" si="1444"/>
        <v>756.4620259999997</v>
      </c>
      <c r="Q3166" t="s">
        <v>7819</v>
      </c>
    </row>
    <row r="3167" spans="1:18" hidden="1">
      <c r="A3167" t="s">
        <v>241</v>
      </c>
      <c r="B3167" t="s">
        <v>3504</v>
      </c>
      <c r="C3167" s="224" t="s">
        <v>7842</v>
      </c>
      <c r="D3167" s="221">
        <v>346.12</v>
      </c>
      <c r="E3167" s="324">
        <v>43008</v>
      </c>
      <c r="F3167" s="1">
        <v>677428.68</v>
      </c>
      <c r="G3167" s="18">
        <v>4.2800000000000005E-2</v>
      </c>
      <c r="H3167" s="298">
        <v>2416.1600000000003</v>
      </c>
      <c r="I3167" s="10">
        <v>677428.68</v>
      </c>
      <c r="J3167" s="11">
        <f t="shared" si="1439"/>
        <v>4.2800000000000005E-2</v>
      </c>
      <c r="K3167" s="30">
        <f t="shared" si="1440"/>
        <v>2416.1622920000004</v>
      </c>
      <c r="L3167" s="29">
        <f t="shared" si="1441"/>
        <v>2.2920000001249718E-3</v>
      </c>
      <c r="M3167" s="10">
        <f t="shared" si="1442"/>
        <v>677428.68</v>
      </c>
      <c r="N3167" s="5">
        <f>VLOOKUP(CONCATENATE(A3167,"-6"),'Restated Depr'!$B$6:$G$7674,6,0)</f>
        <v>5.62E-2</v>
      </c>
      <c r="O3167" s="29">
        <f t="shared" si="1443"/>
        <v>3172.6243180000001</v>
      </c>
      <c r="P3167" s="29">
        <f t="shared" si="1444"/>
        <v>756.4620259999997</v>
      </c>
      <c r="Q3167" t="s">
        <v>7819</v>
      </c>
    </row>
    <row r="3168" spans="1:18" hidden="1">
      <c r="A3168" t="s">
        <v>241</v>
      </c>
      <c r="B3168" t="s">
        <v>3505</v>
      </c>
      <c r="C3168" s="224" t="s">
        <v>7842</v>
      </c>
      <c r="D3168" s="221">
        <v>346.12</v>
      </c>
      <c r="E3168" s="324">
        <v>43039</v>
      </c>
      <c r="F3168" s="1">
        <v>677428.68</v>
      </c>
      <c r="G3168" s="18">
        <v>4.2800000000000005E-2</v>
      </c>
      <c r="H3168" s="298">
        <v>2416.1600000000003</v>
      </c>
      <c r="I3168" s="10">
        <v>677428.68</v>
      </c>
      <c r="J3168" s="11">
        <f t="shared" si="1439"/>
        <v>4.2800000000000005E-2</v>
      </c>
      <c r="K3168" s="30">
        <f t="shared" si="1440"/>
        <v>2416.1622920000004</v>
      </c>
      <c r="L3168" s="29">
        <f t="shared" si="1441"/>
        <v>2.2920000001249718E-3</v>
      </c>
      <c r="M3168" s="10">
        <f t="shared" si="1442"/>
        <v>677428.68</v>
      </c>
      <c r="N3168" s="5">
        <f>VLOOKUP(CONCATENATE(A3168,"-6"),'Restated Depr'!$B$6:$G$7674,6,0)</f>
        <v>5.62E-2</v>
      </c>
      <c r="O3168" s="29">
        <f t="shared" si="1443"/>
        <v>3172.6243180000001</v>
      </c>
      <c r="P3168" s="29">
        <f t="shared" si="1444"/>
        <v>756.4620259999997</v>
      </c>
      <c r="Q3168" t="s">
        <v>7819</v>
      </c>
    </row>
    <row r="3169" spans="1:18" hidden="1">
      <c r="A3169" t="s">
        <v>241</v>
      </c>
      <c r="B3169" t="s">
        <v>3506</v>
      </c>
      <c r="C3169" s="224" t="s">
        <v>7842</v>
      </c>
      <c r="D3169" s="221">
        <v>346.12</v>
      </c>
      <c r="E3169" s="324">
        <v>43069</v>
      </c>
      <c r="F3169" s="1">
        <v>677428.68</v>
      </c>
      <c r="G3169" s="18">
        <v>4.2800000000000005E-2</v>
      </c>
      <c r="H3169" s="298">
        <v>2416.1600000000003</v>
      </c>
      <c r="I3169" s="10">
        <v>677428.68</v>
      </c>
      <c r="J3169" s="11">
        <f t="shared" si="1439"/>
        <v>4.2800000000000005E-2</v>
      </c>
      <c r="K3169" s="30">
        <f t="shared" si="1440"/>
        <v>2416.1622920000004</v>
      </c>
      <c r="L3169" s="29">
        <f t="shared" si="1441"/>
        <v>2.2920000001249718E-3</v>
      </c>
      <c r="M3169" s="10">
        <f t="shared" si="1442"/>
        <v>677428.68</v>
      </c>
      <c r="N3169" s="5">
        <f>VLOOKUP(CONCATENATE(A3169,"-6"),'Restated Depr'!$B$6:$G$7674,6,0)</f>
        <v>5.62E-2</v>
      </c>
      <c r="O3169" s="29">
        <f t="shared" si="1443"/>
        <v>3172.6243180000001</v>
      </c>
      <c r="P3169" s="29">
        <f t="shared" si="1444"/>
        <v>756.4620259999997</v>
      </c>
      <c r="Q3169" t="s">
        <v>7819</v>
      </c>
    </row>
    <row r="3170" spans="1:18" hidden="1">
      <c r="A3170" t="s">
        <v>241</v>
      </c>
      <c r="B3170" t="s">
        <v>3507</v>
      </c>
      <c r="C3170" s="224" t="s">
        <v>7842</v>
      </c>
      <c r="D3170" s="221">
        <v>346.12</v>
      </c>
      <c r="E3170" s="324">
        <v>43100</v>
      </c>
      <c r="F3170" s="1">
        <v>677428.68</v>
      </c>
      <c r="G3170" s="18">
        <v>4.8399999999999999E-2</v>
      </c>
      <c r="H3170" s="298">
        <v>2732.3000000000006</v>
      </c>
      <c r="I3170" s="10">
        <v>677428.68</v>
      </c>
      <c r="J3170" s="11">
        <f t="shared" si="1439"/>
        <v>4.8399999999999999E-2</v>
      </c>
      <c r="K3170" s="30">
        <f t="shared" si="1440"/>
        <v>2732.2956760000002</v>
      </c>
      <c r="L3170" s="29">
        <f t="shared" si="1441"/>
        <v>-4.3240000004516332E-3</v>
      </c>
      <c r="M3170" s="10">
        <f t="shared" si="1442"/>
        <v>677428.68</v>
      </c>
      <c r="N3170" s="5">
        <f>VLOOKUP(CONCATENATE(A3170,"-6"),'Restated Depr'!$B$6:$G$7674,6,0)</f>
        <v>5.62E-2</v>
      </c>
      <c r="O3170" s="29">
        <f t="shared" si="1443"/>
        <v>3172.6243180000001</v>
      </c>
      <c r="P3170" s="29">
        <f t="shared" si="1444"/>
        <v>440.32864199999995</v>
      </c>
      <c r="Q3170" t="s">
        <v>7819</v>
      </c>
    </row>
    <row r="3171" spans="1:18" hidden="1">
      <c r="A3171" t="s">
        <v>241</v>
      </c>
      <c r="B3171" t="s">
        <v>3508</v>
      </c>
      <c r="C3171" s="224" t="s">
        <v>7842</v>
      </c>
      <c r="D3171" s="221">
        <v>346.12</v>
      </c>
      <c r="E3171" s="324">
        <v>43131</v>
      </c>
      <c r="F3171" s="1">
        <v>677428.68</v>
      </c>
      <c r="G3171" s="5">
        <v>5.62E-2</v>
      </c>
      <c r="H3171" s="298">
        <v>3172.6200000000003</v>
      </c>
      <c r="I3171" s="10">
        <v>677428.68</v>
      </c>
      <c r="J3171" s="11">
        <f t="shared" si="1439"/>
        <v>5.62E-2</v>
      </c>
      <c r="K3171" s="30">
        <f t="shared" si="1440"/>
        <v>3172.6243180000001</v>
      </c>
      <c r="L3171" s="29">
        <f t="shared" si="1441"/>
        <v>4.3179999997846608E-3</v>
      </c>
      <c r="M3171" s="10">
        <f t="shared" si="1442"/>
        <v>677428.68</v>
      </c>
      <c r="N3171" s="5">
        <f>VLOOKUP(CONCATENATE(A3171,"-6"),'Restated Depr'!$B$6:$G$7674,6,0)</f>
        <v>5.62E-2</v>
      </c>
      <c r="O3171" s="29">
        <f t="shared" si="1443"/>
        <v>3172.6243180000001</v>
      </c>
      <c r="P3171" s="29">
        <f t="shared" si="1444"/>
        <v>0</v>
      </c>
      <c r="Q3171" t="s">
        <v>7819</v>
      </c>
    </row>
    <row r="3172" spans="1:18" hidden="1">
      <c r="A3172" t="s">
        <v>241</v>
      </c>
      <c r="B3172" t="s">
        <v>3509</v>
      </c>
      <c r="C3172" s="224" t="s">
        <v>7842</v>
      </c>
      <c r="D3172" s="221">
        <v>346.12</v>
      </c>
      <c r="E3172" s="324">
        <v>43159</v>
      </c>
      <c r="F3172" s="1">
        <v>677428.68</v>
      </c>
      <c r="G3172" s="5">
        <v>5.62E-2</v>
      </c>
      <c r="H3172" s="298">
        <v>3172.6200000000003</v>
      </c>
      <c r="I3172" s="10">
        <v>677428.68</v>
      </c>
      <c r="J3172" s="11">
        <f t="shared" si="1439"/>
        <v>5.62E-2</v>
      </c>
      <c r="K3172" s="30">
        <f t="shared" si="1440"/>
        <v>3172.6243180000001</v>
      </c>
      <c r="L3172" s="29">
        <f t="shared" si="1441"/>
        <v>4.3179999997846608E-3</v>
      </c>
      <c r="M3172" s="10">
        <f t="shared" si="1442"/>
        <v>677428.68</v>
      </c>
      <c r="N3172" s="5">
        <f>VLOOKUP(CONCATENATE(A3172,"-6"),'Restated Depr'!$B$6:$G$7674,6,0)</f>
        <v>5.62E-2</v>
      </c>
      <c r="O3172" s="29">
        <f t="shared" si="1443"/>
        <v>3172.6243180000001</v>
      </c>
      <c r="P3172" s="29">
        <f t="shared" si="1444"/>
        <v>0</v>
      </c>
      <c r="Q3172" t="s">
        <v>7819</v>
      </c>
    </row>
    <row r="3173" spans="1:18" hidden="1">
      <c r="A3173" t="s">
        <v>241</v>
      </c>
      <c r="B3173" t="s">
        <v>3510</v>
      </c>
      <c r="C3173" s="224" t="s">
        <v>7842</v>
      </c>
      <c r="D3173" s="221">
        <v>346.12</v>
      </c>
      <c r="E3173" s="324">
        <v>43190</v>
      </c>
      <c r="F3173" s="1">
        <v>677428.68</v>
      </c>
      <c r="G3173" s="5">
        <v>5.62E-2</v>
      </c>
      <c r="H3173" s="298">
        <v>3172.6200000000003</v>
      </c>
      <c r="I3173" s="10">
        <v>677428.68</v>
      </c>
      <c r="J3173" s="11">
        <f t="shared" si="1439"/>
        <v>5.62E-2</v>
      </c>
      <c r="K3173" s="30">
        <f t="shared" si="1440"/>
        <v>3172.6243180000001</v>
      </c>
      <c r="L3173" s="29">
        <f t="shared" si="1441"/>
        <v>4.3179999997846608E-3</v>
      </c>
      <c r="M3173" s="10">
        <f t="shared" si="1442"/>
        <v>677428.68</v>
      </c>
      <c r="N3173" s="5">
        <f>VLOOKUP(CONCATENATE(A3173,"-6"),'Restated Depr'!$B$6:$G$7674,6,0)</f>
        <v>5.62E-2</v>
      </c>
      <c r="O3173" s="29">
        <f t="shared" si="1443"/>
        <v>3172.6243180000001</v>
      </c>
      <c r="P3173" s="29">
        <f t="shared" si="1444"/>
        <v>0</v>
      </c>
      <c r="Q3173" t="s">
        <v>7819</v>
      </c>
    </row>
    <row r="3174" spans="1:18" hidden="1">
      <c r="A3174" t="s">
        <v>241</v>
      </c>
      <c r="B3174" t="s">
        <v>3511</v>
      </c>
      <c r="C3174" s="224" t="s">
        <v>7842</v>
      </c>
      <c r="D3174" s="221">
        <v>346.12</v>
      </c>
      <c r="E3174" s="324">
        <v>43220</v>
      </c>
      <c r="F3174" s="1">
        <v>677428.68</v>
      </c>
      <c r="G3174" s="5">
        <v>5.62E-2</v>
      </c>
      <c r="H3174" s="298">
        <v>3172.6200000000003</v>
      </c>
      <c r="I3174" s="10">
        <v>677428.68</v>
      </c>
      <c r="J3174" s="11">
        <f t="shared" si="1439"/>
        <v>5.62E-2</v>
      </c>
      <c r="K3174" s="30">
        <f t="shared" si="1440"/>
        <v>3172.6243180000001</v>
      </c>
      <c r="L3174" s="29">
        <f t="shared" si="1441"/>
        <v>4.3179999997846608E-3</v>
      </c>
      <c r="M3174" s="10">
        <f t="shared" si="1442"/>
        <v>677428.68</v>
      </c>
      <c r="N3174" s="5">
        <f>VLOOKUP(CONCATENATE(A3174,"-6"),'Restated Depr'!$B$6:$G$7674,6,0)</f>
        <v>5.62E-2</v>
      </c>
      <c r="O3174" s="29">
        <f t="shared" si="1443"/>
        <v>3172.6243180000001</v>
      </c>
      <c r="P3174" s="29">
        <f t="shared" si="1444"/>
        <v>0</v>
      </c>
      <c r="Q3174" t="s">
        <v>7819</v>
      </c>
    </row>
    <row r="3175" spans="1:18" hidden="1">
      <c r="A3175" t="s">
        <v>241</v>
      </c>
      <c r="B3175" t="s">
        <v>3512</v>
      </c>
      <c r="C3175" s="224" t="s">
        <v>7842</v>
      </c>
      <c r="D3175" s="221">
        <v>346.12</v>
      </c>
      <c r="E3175" s="324">
        <v>43251</v>
      </c>
      <c r="F3175" s="1">
        <v>677428.68</v>
      </c>
      <c r="G3175" s="5">
        <v>5.62E-2</v>
      </c>
      <c r="H3175" s="298">
        <v>3172.6200000000003</v>
      </c>
      <c r="I3175" s="10">
        <v>677428.68</v>
      </c>
      <c r="J3175" s="11">
        <f t="shared" si="1439"/>
        <v>5.62E-2</v>
      </c>
      <c r="K3175" s="30">
        <f t="shared" si="1440"/>
        <v>3172.6243180000001</v>
      </c>
      <c r="L3175" s="29">
        <f t="shared" si="1441"/>
        <v>4.3179999997846608E-3</v>
      </c>
      <c r="M3175" s="10">
        <f t="shared" si="1442"/>
        <v>677428.68</v>
      </c>
      <c r="N3175" s="5">
        <f>VLOOKUP(CONCATENATE(A3175,"-6"),'Restated Depr'!$B$6:$G$7674,6,0)</f>
        <v>5.62E-2</v>
      </c>
      <c r="O3175" s="29">
        <f t="shared" si="1443"/>
        <v>3172.6243180000001</v>
      </c>
      <c r="P3175" s="29">
        <f t="shared" si="1444"/>
        <v>0</v>
      </c>
      <c r="Q3175" t="s">
        <v>7819</v>
      </c>
    </row>
    <row r="3176" spans="1:18" hidden="1">
      <c r="A3176" t="s">
        <v>241</v>
      </c>
      <c r="B3176" t="s">
        <v>3513</v>
      </c>
      <c r="C3176" s="224" t="s">
        <v>7842</v>
      </c>
      <c r="D3176" s="221">
        <v>346.12</v>
      </c>
      <c r="E3176" s="324">
        <v>43281</v>
      </c>
      <c r="F3176" s="1">
        <v>677428.68</v>
      </c>
      <c r="G3176" s="5">
        <v>5.62E-2</v>
      </c>
      <c r="H3176" s="298">
        <v>3172.6200000000003</v>
      </c>
      <c r="I3176" s="10">
        <v>677428.68</v>
      </c>
      <c r="J3176" s="11">
        <f t="shared" si="1439"/>
        <v>5.62E-2</v>
      </c>
      <c r="K3176" s="30">
        <f t="shared" si="1440"/>
        <v>3172.6243180000001</v>
      </c>
      <c r="L3176" s="29">
        <f t="shared" si="1441"/>
        <v>4.3179999997846608E-3</v>
      </c>
      <c r="M3176" s="10">
        <f t="shared" si="1442"/>
        <v>677428.68</v>
      </c>
      <c r="N3176" s="5">
        <f>VLOOKUP(CONCATENATE(A3176,"-6"),'Restated Depr'!$B$6:$G$7674,6,0)</f>
        <v>5.62E-2</v>
      </c>
      <c r="O3176" s="29">
        <f t="shared" si="1443"/>
        <v>3172.6243180000001</v>
      </c>
      <c r="P3176" s="29">
        <f t="shared" si="1444"/>
        <v>0</v>
      </c>
      <c r="Q3176" t="s">
        <v>7819</v>
      </c>
      <c r="R3176" s="5"/>
    </row>
    <row r="3177" spans="1:18" ht="15.75" hidden="1" thickBot="1">
      <c r="A3177" t="s">
        <v>241</v>
      </c>
      <c r="C3177" s="224" t="s">
        <v>642</v>
      </c>
      <c r="D3177" s="22"/>
      <c r="E3177" s="323" t="s">
        <v>606</v>
      </c>
      <c r="F3177" s="1"/>
      <c r="G3177" s="5"/>
      <c r="H3177" s="310">
        <f>SUM(H3165:H3176)</f>
        <v>33848.82</v>
      </c>
      <c r="I3177" s="10"/>
      <c r="J3177" s="10"/>
      <c r="K3177" s="32">
        <f>SUM(K3165:K3176)</f>
        <v>33848.85304400001</v>
      </c>
      <c r="L3177" s="28">
        <f>SUM(L3165:L3176)</f>
        <v>3.3043999998881191E-2</v>
      </c>
      <c r="M3177" s="10"/>
      <c r="N3177" s="5"/>
      <c r="O3177" s="28">
        <f>SUM(O3165:O3176)</f>
        <v>38071.491816000009</v>
      </c>
      <c r="P3177" s="28">
        <f>SUM(P3165:P3176)</f>
        <v>4222.6387719999984</v>
      </c>
    </row>
    <row r="3178" spans="1:18" hidden="1">
      <c r="A3178" t="s">
        <v>242</v>
      </c>
      <c r="B3178" t="s">
        <v>3514</v>
      </c>
      <c r="C3178" s="224" t="s">
        <v>7842</v>
      </c>
      <c r="D3178" s="221">
        <v>346.12</v>
      </c>
      <c r="E3178" s="324">
        <v>42947</v>
      </c>
      <c r="F3178" s="9">
        <v>28653.5</v>
      </c>
      <c r="G3178" s="18">
        <v>4.2800000000000005E-2</v>
      </c>
      <c r="H3178" s="299">
        <v>102.2</v>
      </c>
      <c r="I3178" s="15">
        <v>28653.5</v>
      </c>
      <c r="J3178" s="11">
        <f t="shared" ref="J3178:J3189" si="1445">G3178</f>
        <v>4.2800000000000005E-2</v>
      </c>
      <c r="K3178" s="31">
        <f t="shared" ref="K3178:K3189" si="1446">I3178*J3178/12</f>
        <v>102.19748333333335</v>
      </c>
      <c r="L3178" s="289">
        <f t="shared" ref="L3178:L3189" si="1447">K3178-H3178</f>
        <v>-2.5166666666507354E-3</v>
      </c>
      <c r="M3178" s="15">
        <f t="shared" ref="M3178:M3189" si="1448">I3178</f>
        <v>28653.5</v>
      </c>
      <c r="N3178" s="5">
        <f>VLOOKUP(CONCATENATE(A3178,"-6"),'Restated Depr'!$B$6:$G$7674,6,0)</f>
        <v>5.62E-2</v>
      </c>
      <c r="O3178" s="289">
        <f t="shared" ref="O3178:O3189" si="1449">M3178*N3178/12</f>
        <v>134.19389166666667</v>
      </c>
      <c r="P3178" s="289">
        <f t="shared" ref="P3178:P3189" si="1450">O3178-K3178</f>
        <v>31.996408333333321</v>
      </c>
      <c r="Q3178" t="s">
        <v>7819</v>
      </c>
    </row>
    <row r="3179" spans="1:18" hidden="1">
      <c r="A3179" t="s">
        <v>242</v>
      </c>
      <c r="B3179" t="s">
        <v>3515</v>
      </c>
      <c r="C3179" s="224" t="s">
        <v>7842</v>
      </c>
      <c r="D3179" s="221">
        <v>346.12</v>
      </c>
      <c r="E3179" s="324">
        <v>42978</v>
      </c>
      <c r="F3179" s="1">
        <v>28653.5</v>
      </c>
      <c r="G3179" s="18">
        <v>4.2800000000000005E-2</v>
      </c>
      <c r="H3179" s="298">
        <v>102.2</v>
      </c>
      <c r="I3179" s="10">
        <v>28653.5</v>
      </c>
      <c r="J3179" s="11">
        <f t="shared" si="1445"/>
        <v>4.2800000000000005E-2</v>
      </c>
      <c r="K3179" s="30">
        <f t="shared" si="1446"/>
        <v>102.19748333333335</v>
      </c>
      <c r="L3179" s="29">
        <f t="shared" si="1447"/>
        <v>-2.5166666666507354E-3</v>
      </c>
      <c r="M3179" s="10">
        <f t="shared" si="1448"/>
        <v>28653.5</v>
      </c>
      <c r="N3179" s="5">
        <f>VLOOKUP(CONCATENATE(A3179,"-6"),'Restated Depr'!$B$6:$G$7674,6,0)</f>
        <v>5.62E-2</v>
      </c>
      <c r="O3179" s="29">
        <f t="shared" si="1449"/>
        <v>134.19389166666667</v>
      </c>
      <c r="P3179" s="29">
        <f t="shared" si="1450"/>
        <v>31.996408333333321</v>
      </c>
      <c r="Q3179" t="s">
        <v>7819</v>
      </c>
    </row>
    <row r="3180" spans="1:18" hidden="1">
      <c r="A3180" t="s">
        <v>242</v>
      </c>
      <c r="B3180" t="s">
        <v>3516</v>
      </c>
      <c r="C3180" s="224" t="s">
        <v>7842</v>
      </c>
      <c r="D3180" s="221">
        <v>346.12</v>
      </c>
      <c r="E3180" s="324">
        <v>43008</v>
      </c>
      <c r="F3180" s="1">
        <v>28653.5</v>
      </c>
      <c r="G3180" s="18">
        <v>4.2800000000000005E-2</v>
      </c>
      <c r="H3180" s="298">
        <v>102.2</v>
      </c>
      <c r="I3180" s="10">
        <v>28653.5</v>
      </c>
      <c r="J3180" s="11">
        <f t="shared" si="1445"/>
        <v>4.2800000000000005E-2</v>
      </c>
      <c r="K3180" s="30">
        <f t="shared" si="1446"/>
        <v>102.19748333333335</v>
      </c>
      <c r="L3180" s="29">
        <f t="shared" si="1447"/>
        <v>-2.5166666666507354E-3</v>
      </c>
      <c r="M3180" s="10">
        <f t="shared" si="1448"/>
        <v>28653.5</v>
      </c>
      <c r="N3180" s="5">
        <f>VLOOKUP(CONCATENATE(A3180,"-6"),'Restated Depr'!$B$6:$G$7674,6,0)</f>
        <v>5.62E-2</v>
      </c>
      <c r="O3180" s="29">
        <f t="shared" si="1449"/>
        <v>134.19389166666667</v>
      </c>
      <c r="P3180" s="29">
        <f t="shared" si="1450"/>
        <v>31.996408333333321</v>
      </c>
      <c r="Q3180" t="s">
        <v>7819</v>
      </c>
    </row>
    <row r="3181" spans="1:18" hidden="1">
      <c r="A3181" t="s">
        <v>242</v>
      </c>
      <c r="B3181" t="s">
        <v>3517</v>
      </c>
      <c r="C3181" s="224" t="s">
        <v>7842</v>
      </c>
      <c r="D3181" s="221">
        <v>346.12</v>
      </c>
      <c r="E3181" s="324">
        <v>43039</v>
      </c>
      <c r="F3181" s="1">
        <v>28653.5</v>
      </c>
      <c r="G3181" s="18">
        <v>4.2800000000000005E-2</v>
      </c>
      <c r="H3181" s="298">
        <v>102.2</v>
      </c>
      <c r="I3181" s="10">
        <v>28653.5</v>
      </c>
      <c r="J3181" s="11">
        <f t="shared" si="1445"/>
        <v>4.2800000000000005E-2</v>
      </c>
      <c r="K3181" s="30">
        <f t="shared" si="1446"/>
        <v>102.19748333333335</v>
      </c>
      <c r="L3181" s="29">
        <f t="shared" si="1447"/>
        <v>-2.5166666666507354E-3</v>
      </c>
      <c r="M3181" s="10">
        <f t="shared" si="1448"/>
        <v>28653.5</v>
      </c>
      <c r="N3181" s="5">
        <f>VLOOKUP(CONCATENATE(A3181,"-6"),'Restated Depr'!$B$6:$G$7674,6,0)</f>
        <v>5.62E-2</v>
      </c>
      <c r="O3181" s="29">
        <f t="shared" si="1449"/>
        <v>134.19389166666667</v>
      </c>
      <c r="P3181" s="29">
        <f t="shared" si="1450"/>
        <v>31.996408333333321</v>
      </c>
      <c r="Q3181" t="s">
        <v>7819</v>
      </c>
    </row>
    <row r="3182" spans="1:18" hidden="1">
      <c r="A3182" t="s">
        <v>242</v>
      </c>
      <c r="B3182" t="s">
        <v>3518</v>
      </c>
      <c r="C3182" s="224" t="s">
        <v>7842</v>
      </c>
      <c r="D3182" s="221">
        <v>346.12</v>
      </c>
      <c r="E3182" s="324">
        <v>43069</v>
      </c>
      <c r="F3182" s="1">
        <v>28653.5</v>
      </c>
      <c r="G3182" s="18">
        <v>4.2800000000000005E-2</v>
      </c>
      <c r="H3182" s="298">
        <v>102.2</v>
      </c>
      <c r="I3182" s="10">
        <v>28653.5</v>
      </c>
      <c r="J3182" s="11">
        <f t="shared" si="1445"/>
        <v>4.2800000000000005E-2</v>
      </c>
      <c r="K3182" s="30">
        <f t="shared" si="1446"/>
        <v>102.19748333333335</v>
      </c>
      <c r="L3182" s="29">
        <f t="shared" si="1447"/>
        <v>-2.5166666666507354E-3</v>
      </c>
      <c r="M3182" s="10">
        <f t="shared" si="1448"/>
        <v>28653.5</v>
      </c>
      <c r="N3182" s="5">
        <f>VLOOKUP(CONCATENATE(A3182,"-6"),'Restated Depr'!$B$6:$G$7674,6,0)</f>
        <v>5.62E-2</v>
      </c>
      <c r="O3182" s="29">
        <f t="shared" si="1449"/>
        <v>134.19389166666667</v>
      </c>
      <c r="P3182" s="29">
        <f t="shared" si="1450"/>
        <v>31.996408333333321</v>
      </c>
      <c r="Q3182" t="s">
        <v>7819</v>
      </c>
    </row>
    <row r="3183" spans="1:18" hidden="1">
      <c r="A3183" t="s">
        <v>242</v>
      </c>
      <c r="B3183" t="s">
        <v>3519</v>
      </c>
      <c r="C3183" s="224" t="s">
        <v>7842</v>
      </c>
      <c r="D3183" s="221">
        <v>346.12</v>
      </c>
      <c r="E3183" s="324">
        <v>43100</v>
      </c>
      <c r="F3183" s="1">
        <v>28653.5</v>
      </c>
      <c r="G3183" s="18">
        <v>4.8399999999999999E-2</v>
      </c>
      <c r="H3183" s="298">
        <v>115.57</v>
      </c>
      <c r="I3183" s="10">
        <v>28653.5</v>
      </c>
      <c r="J3183" s="11">
        <f t="shared" si="1445"/>
        <v>4.8399999999999999E-2</v>
      </c>
      <c r="K3183" s="30">
        <f t="shared" si="1446"/>
        <v>115.56911666666666</v>
      </c>
      <c r="L3183" s="29">
        <f t="shared" si="1447"/>
        <v>-8.8333333333423525E-4</v>
      </c>
      <c r="M3183" s="10">
        <f t="shared" si="1448"/>
        <v>28653.5</v>
      </c>
      <c r="N3183" s="5">
        <f>VLOOKUP(CONCATENATE(A3183,"-6"),'Restated Depr'!$B$6:$G$7674,6,0)</f>
        <v>5.62E-2</v>
      </c>
      <c r="O3183" s="29">
        <f t="shared" si="1449"/>
        <v>134.19389166666667</v>
      </c>
      <c r="P3183" s="29">
        <f t="shared" si="1450"/>
        <v>18.624775000000014</v>
      </c>
      <c r="Q3183" t="s">
        <v>7819</v>
      </c>
    </row>
    <row r="3184" spans="1:18" hidden="1">
      <c r="A3184" t="s">
        <v>242</v>
      </c>
      <c r="B3184" t="s">
        <v>3520</v>
      </c>
      <c r="C3184" s="224" t="s">
        <v>7842</v>
      </c>
      <c r="D3184" s="221">
        <v>346.12</v>
      </c>
      <c r="E3184" s="324">
        <v>43131</v>
      </c>
      <c r="F3184" s="1">
        <v>28653.5</v>
      </c>
      <c r="G3184" s="5">
        <v>5.62E-2</v>
      </c>
      <c r="H3184" s="298">
        <v>134.19999999999999</v>
      </c>
      <c r="I3184" s="10">
        <v>28653.5</v>
      </c>
      <c r="J3184" s="11">
        <f t="shared" si="1445"/>
        <v>5.62E-2</v>
      </c>
      <c r="K3184" s="30">
        <f t="shared" si="1446"/>
        <v>134.19389166666667</v>
      </c>
      <c r="L3184" s="29">
        <f t="shared" si="1447"/>
        <v>-6.1083333333158407E-3</v>
      </c>
      <c r="M3184" s="10">
        <f t="shared" si="1448"/>
        <v>28653.5</v>
      </c>
      <c r="N3184" s="5">
        <f>VLOOKUP(CONCATENATE(A3184,"-6"),'Restated Depr'!$B$6:$G$7674,6,0)</f>
        <v>5.62E-2</v>
      </c>
      <c r="O3184" s="29">
        <f t="shared" si="1449"/>
        <v>134.19389166666667</v>
      </c>
      <c r="P3184" s="29">
        <f t="shared" si="1450"/>
        <v>0</v>
      </c>
      <c r="Q3184" t="s">
        <v>7819</v>
      </c>
    </row>
    <row r="3185" spans="1:18" hidden="1">
      <c r="A3185" t="s">
        <v>242</v>
      </c>
      <c r="B3185" t="s">
        <v>3521</v>
      </c>
      <c r="C3185" s="224" t="s">
        <v>7842</v>
      </c>
      <c r="D3185" s="221">
        <v>346.12</v>
      </c>
      <c r="E3185" s="324">
        <v>43159</v>
      </c>
      <c r="F3185" s="1">
        <v>28653.5</v>
      </c>
      <c r="G3185" s="5">
        <v>5.62E-2</v>
      </c>
      <c r="H3185" s="298">
        <v>134.19999999999999</v>
      </c>
      <c r="I3185" s="10">
        <v>28653.5</v>
      </c>
      <c r="J3185" s="11">
        <f t="shared" si="1445"/>
        <v>5.62E-2</v>
      </c>
      <c r="K3185" s="30">
        <f t="shared" si="1446"/>
        <v>134.19389166666667</v>
      </c>
      <c r="L3185" s="29">
        <f t="shared" si="1447"/>
        <v>-6.1083333333158407E-3</v>
      </c>
      <c r="M3185" s="10">
        <f t="shared" si="1448"/>
        <v>28653.5</v>
      </c>
      <c r="N3185" s="5">
        <f>VLOOKUP(CONCATENATE(A3185,"-6"),'Restated Depr'!$B$6:$G$7674,6,0)</f>
        <v>5.62E-2</v>
      </c>
      <c r="O3185" s="29">
        <f t="shared" si="1449"/>
        <v>134.19389166666667</v>
      </c>
      <c r="P3185" s="29">
        <f t="shared" si="1450"/>
        <v>0</v>
      </c>
      <c r="Q3185" t="s">
        <v>7819</v>
      </c>
    </row>
    <row r="3186" spans="1:18" hidden="1">
      <c r="A3186" t="s">
        <v>242</v>
      </c>
      <c r="B3186" t="s">
        <v>3522</v>
      </c>
      <c r="C3186" s="224" t="s">
        <v>7842</v>
      </c>
      <c r="D3186" s="221">
        <v>346.12</v>
      </c>
      <c r="E3186" s="324">
        <v>43190</v>
      </c>
      <c r="F3186" s="1">
        <v>28653.5</v>
      </c>
      <c r="G3186" s="5">
        <v>5.62E-2</v>
      </c>
      <c r="H3186" s="298">
        <v>134.19999999999999</v>
      </c>
      <c r="I3186" s="10">
        <v>28653.5</v>
      </c>
      <c r="J3186" s="11">
        <f t="shared" si="1445"/>
        <v>5.62E-2</v>
      </c>
      <c r="K3186" s="30">
        <f t="shared" si="1446"/>
        <v>134.19389166666667</v>
      </c>
      <c r="L3186" s="29">
        <f t="shared" si="1447"/>
        <v>-6.1083333333158407E-3</v>
      </c>
      <c r="M3186" s="10">
        <f t="shared" si="1448"/>
        <v>28653.5</v>
      </c>
      <c r="N3186" s="5">
        <f>VLOOKUP(CONCATENATE(A3186,"-6"),'Restated Depr'!$B$6:$G$7674,6,0)</f>
        <v>5.62E-2</v>
      </c>
      <c r="O3186" s="29">
        <f t="shared" si="1449"/>
        <v>134.19389166666667</v>
      </c>
      <c r="P3186" s="29">
        <f t="shared" si="1450"/>
        <v>0</v>
      </c>
      <c r="Q3186" t="s">
        <v>7819</v>
      </c>
    </row>
    <row r="3187" spans="1:18" hidden="1">
      <c r="A3187" t="s">
        <v>242</v>
      </c>
      <c r="B3187" t="s">
        <v>3523</v>
      </c>
      <c r="C3187" s="224" t="s">
        <v>7842</v>
      </c>
      <c r="D3187" s="221">
        <v>346.12</v>
      </c>
      <c r="E3187" s="324">
        <v>43220</v>
      </c>
      <c r="F3187" s="1">
        <v>28653.5</v>
      </c>
      <c r="G3187" s="5">
        <v>5.62E-2</v>
      </c>
      <c r="H3187" s="298">
        <v>134.19999999999999</v>
      </c>
      <c r="I3187" s="10">
        <v>28653.5</v>
      </c>
      <c r="J3187" s="11">
        <f t="shared" si="1445"/>
        <v>5.62E-2</v>
      </c>
      <c r="K3187" s="30">
        <f t="shared" si="1446"/>
        <v>134.19389166666667</v>
      </c>
      <c r="L3187" s="29">
        <f t="shared" si="1447"/>
        <v>-6.1083333333158407E-3</v>
      </c>
      <c r="M3187" s="10">
        <f t="shared" si="1448"/>
        <v>28653.5</v>
      </c>
      <c r="N3187" s="5">
        <f>VLOOKUP(CONCATENATE(A3187,"-6"),'Restated Depr'!$B$6:$G$7674,6,0)</f>
        <v>5.62E-2</v>
      </c>
      <c r="O3187" s="29">
        <f t="shared" si="1449"/>
        <v>134.19389166666667</v>
      </c>
      <c r="P3187" s="29">
        <f t="shared" si="1450"/>
        <v>0</v>
      </c>
      <c r="Q3187" t="s">
        <v>7819</v>
      </c>
    </row>
    <row r="3188" spans="1:18" hidden="1">
      <c r="A3188" t="s">
        <v>242</v>
      </c>
      <c r="B3188" t="s">
        <v>3524</v>
      </c>
      <c r="C3188" s="224" t="s">
        <v>7842</v>
      </c>
      <c r="D3188" s="221">
        <v>346.12</v>
      </c>
      <c r="E3188" s="324">
        <v>43251</v>
      </c>
      <c r="F3188" s="1">
        <v>28653.5</v>
      </c>
      <c r="G3188" s="5">
        <v>5.62E-2</v>
      </c>
      <c r="H3188" s="298">
        <v>134.19999999999999</v>
      </c>
      <c r="I3188" s="10">
        <v>28653.5</v>
      </c>
      <c r="J3188" s="11">
        <f t="shared" si="1445"/>
        <v>5.62E-2</v>
      </c>
      <c r="K3188" s="30">
        <f t="shared" si="1446"/>
        <v>134.19389166666667</v>
      </c>
      <c r="L3188" s="29">
        <f t="shared" si="1447"/>
        <v>-6.1083333333158407E-3</v>
      </c>
      <c r="M3188" s="10">
        <f t="shared" si="1448"/>
        <v>28653.5</v>
      </c>
      <c r="N3188" s="5">
        <f>VLOOKUP(CONCATENATE(A3188,"-6"),'Restated Depr'!$B$6:$G$7674,6,0)</f>
        <v>5.62E-2</v>
      </c>
      <c r="O3188" s="29">
        <f t="shared" si="1449"/>
        <v>134.19389166666667</v>
      </c>
      <c r="P3188" s="29">
        <f t="shared" si="1450"/>
        <v>0</v>
      </c>
      <c r="Q3188" t="s">
        <v>7819</v>
      </c>
    </row>
    <row r="3189" spans="1:18" hidden="1">
      <c r="A3189" t="s">
        <v>242</v>
      </c>
      <c r="B3189" t="s">
        <v>3525</v>
      </c>
      <c r="C3189" s="224" t="s">
        <v>7842</v>
      </c>
      <c r="D3189" s="221">
        <v>346.12</v>
      </c>
      <c r="E3189" s="324">
        <v>43281</v>
      </c>
      <c r="F3189" s="1">
        <v>28653.5</v>
      </c>
      <c r="G3189" s="5">
        <v>5.62E-2</v>
      </c>
      <c r="H3189" s="298">
        <v>134.19999999999999</v>
      </c>
      <c r="I3189" s="10">
        <v>28653.5</v>
      </c>
      <c r="J3189" s="11">
        <f t="shared" si="1445"/>
        <v>5.62E-2</v>
      </c>
      <c r="K3189" s="30">
        <f t="shared" si="1446"/>
        <v>134.19389166666667</v>
      </c>
      <c r="L3189" s="29">
        <f t="shared" si="1447"/>
        <v>-6.1083333333158407E-3</v>
      </c>
      <c r="M3189" s="10">
        <f t="shared" si="1448"/>
        <v>28653.5</v>
      </c>
      <c r="N3189" s="5">
        <f>VLOOKUP(CONCATENATE(A3189,"-6"),'Restated Depr'!$B$6:$G$7674,6,0)</f>
        <v>5.62E-2</v>
      </c>
      <c r="O3189" s="29">
        <f t="shared" si="1449"/>
        <v>134.19389166666667</v>
      </c>
      <c r="P3189" s="29">
        <f t="shared" si="1450"/>
        <v>0</v>
      </c>
      <c r="Q3189" t="s">
        <v>7819</v>
      </c>
      <c r="R3189" s="5"/>
    </row>
    <row r="3190" spans="1:18" ht="15.75" hidden="1" thickBot="1">
      <c r="A3190" t="s">
        <v>242</v>
      </c>
      <c r="C3190" s="224" t="s">
        <v>642</v>
      </c>
      <c r="D3190" s="22"/>
      <c r="E3190" s="323" t="s">
        <v>606</v>
      </c>
      <c r="F3190" s="1"/>
      <c r="G3190" s="5"/>
      <c r="H3190" s="310">
        <f>SUM(H3178:H3189)</f>
        <v>1431.7700000000002</v>
      </c>
      <c r="I3190" s="10"/>
      <c r="J3190" s="10"/>
      <c r="K3190" s="32">
        <f>SUM(K3178:K3189)</f>
        <v>1431.7198833333337</v>
      </c>
      <c r="L3190" s="28">
        <f>SUM(L3178:L3189)</f>
        <v>-5.0116666666482956E-2</v>
      </c>
      <c r="M3190" s="10"/>
      <c r="N3190" s="5"/>
      <c r="O3190" s="28">
        <f>SUM(O3178:O3189)</f>
        <v>1610.3267000000005</v>
      </c>
      <c r="P3190" s="28">
        <f>SUM(P3178:P3189)</f>
        <v>178.60681666666659</v>
      </c>
    </row>
    <row r="3191" spans="1:18" hidden="1">
      <c r="A3191" t="s">
        <v>243</v>
      </c>
      <c r="B3191" t="s">
        <v>3526</v>
      </c>
      <c r="C3191" s="224" t="s">
        <v>7842</v>
      </c>
      <c r="D3191" s="221">
        <v>346.13</v>
      </c>
      <c r="E3191" s="324">
        <v>42947</v>
      </c>
      <c r="F3191" s="9">
        <v>412810.3</v>
      </c>
      <c r="G3191" s="18">
        <v>4.5400000000000003E-2</v>
      </c>
      <c r="H3191" s="299">
        <v>1561.8</v>
      </c>
      <c r="I3191" s="15">
        <v>460558.33</v>
      </c>
      <c r="J3191" s="11">
        <f t="shared" ref="J3191:J3202" si="1451">G3191</f>
        <v>4.5400000000000003E-2</v>
      </c>
      <c r="K3191" s="31">
        <f t="shared" ref="K3191:K3202" si="1452">I3191*J3191/12</f>
        <v>1742.4456818333335</v>
      </c>
      <c r="L3191" s="289">
        <f t="shared" ref="L3191:L3202" si="1453">K3191-H3191</f>
        <v>180.64568183333358</v>
      </c>
      <c r="M3191" s="15">
        <f t="shared" ref="M3191:M3202" si="1454">I3191</f>
        <v>460558.33</v>
      </c>
      <c r="N3191" s="5">
        <f>VLOOKUP(CONCATENATE(A3191,"-6"),'Restated Depr'!$B$6:$G$7674,6,0)</f>
        <v>9.1600000000000001E-2</v>
      </c>
      <c r="O3191" s="289">
        <f t="shared" ref="O3191:O3202" si="1455">M3191*N3191/12</f>
        <v>3515.5952523333331</v>
      </c>
      <c r="P3191" s="289">
        <f t="shared" ref="P3191:P3202" si="1456">O3191-K3191</f>
        <v>1773.1495704999995</v>
      </c>
      <c r="Q3191" t="s">
        <v>7819</v>
      </c>
    </row>
    <row r="3192" spans="1:18" hidden="1">
      <c r="A3192" t="s">
        <v>243</v>
      </c>
      <c r="B3192" t="s">
        <v>3527</v>
      </c>
      <c r="C3192" s="224" t="s">
        <v>7842</v>
      </c>
      <c r="D3192" s="221">
        <v>346.13</v>
      </c>
      <c r="E3192" s="324">
        <v>42978</v>
      </c>
      <c r="F3192" s="1">
        <v>412810.3</v>
      </c>
      <c r="G3192" s="18">
        <v>4.5400000000000003E-2</v>
      </c>
      <c r="H3192" s="298">
        <v>1561.8</v>
      </c>
      <c r="I3192" s="10">
        <v>460558.33</v>
      </c>
      <c r="J3192" s="11">
        <f t="shared" si="1451"/>
        <v>4.5400000000000003E-2</v>
      </c>
      <c r="K3192" s="30">
        <f t="shared" si="1452"/>
        <v>1742.4456818333335</v>
      </c>
      <c r="L3192" s="29">
        <f t="shared" si="1453"/>
        <v>180.64568183333358</v>
      </c>
      <c r="M3192" s="10">
        <f t="shared" si="1454"/>
        <v>460558.33</v>
      </c>
      <c r="N3192" s="5">
        <f>VLOOKUP(CONCATENATE(A3192,"-6"),'Restated Depr'!$B$6:$G$7674,6,0)</f>
        <v>9.1600000000000001E-2</v>
      </c>
      <c r="O3192" s="29">
        <f t="shared" si="1455"/>
        <v>3515.5952523333331</v>
      </c>
      <c r="P3192" s="29">
        <f t="shared" si="1456"/>
        <v>1773.1495704999995</v>
      </c>
      <c r="Q3192" t="s">
        <v>7819</v>
      </c>
    </row>
    <row r="3193" spans="1:18" hidden="1">
      <c r="A3193" t="s">
        <v>243</v>
      </c>
      <c r="B3193" t="s">
        <v>3528</v>
      </c>
      <c r="C3193" s="224" t="s">
        <v>7842</v>
      </c>
      <c r="D3193" s="221">
        <v>346.13</v>
      </c>
      <c r="E3193" s="324">
        <v>43008</v>
      </c>
      <c r="F3193" s="1">
        <v>412810.3</v>
      </c>
      <c r="G3193" s="18">
        <v>4.5400000000000003E-2</v>
      </c>
      <c r="H3193" s="298">
        <v>1561.8</v>
      </c>
      <c r="I3193" s="10">
        <v>460558.33</v>
      </c>
      <c r="J3193" s="11">
        <f t="shared" si="1451"/>
        <v>4.5400000000000003E-2</v>
      </c>
      <c r="K3193" s="30">
        <f t="shared" si="1452"/>
        <v>1742.4456818333335</v>
      </c>
      <c r="L3193" s="29">
        <f t="shared" si="1453"/>
        <v>180.64568183333358</v>
      </c>
      <c r="M3193" s="10">
        <f t="shared" si="1454"/>
        <v>460558.33</v>
      </c>
      <c r="N3193" s="5">
        <f>VLOOKUP(CONCATENATE(A3193,"-6"),'Restated Depr'!$B$6:$G$7674,6,0)</f>
        <v>9.1600000000000001E-2</v>
      </c>
      <c r="O3193" s="29">
        <f t="shared" si="1455"/>
        <v>3515.5952523333331</v>
      </c>
      <c r="P3193" s="29">
        <f t="shared" si="1456"/>
        <v>1773.1495704999995</v>
      </c>
      <c r="Q3193" t="s">
        <v>7819</v>
      </c>
    </row>
    <row r="3194" spans="1:18" hidden="1">
      <c r="A3194" t="s">
        <v>243</v>
      </c>
      <c r="B3194" t="s">
        <v>3529</v>
      </c>
      <c r="C3194" s="224" t="s">
        <v>7842</v>
      </c>
      <c r="D3194" s="221">
        <v>346.13</v>
      </c>
      <c r="E3194" s="324">
        <v>43039</v>
      </c>
      <c r="F3194" s="1">
        <v>412810.3</v>
      </c>
      <c r="G3194" s="18">
        <v>4.5400000000000003E-2</v>
      </c>
      <c r="H3194" s="298">
        <v>1561.8</v>
      </c>
      <c r="I3194" s="10">
        <v>460558.33</v>
      </c>
      <c r="J3194" s="11">
        <f t="shared" si="1451"/>
        <v>4.5400000000000003E-2</v>
      </c>
      <c r="K3194" s="30">
        <f t="shared" si="1452"/>
        <v>1742.4456818333335</v>
      </c>
      <c r="L3194" s="29">
        <f t="shared" si="1453"/>
        <v>180.64568183333358</v>
      </c>
      <c r="M3194" s="10">
        <f t="shared" si="1454"/>
        <v>460558.33</v>
      </c>
      <c r="N3194" s="5">
        <f>VLOOKUP(CONCATENATE(A3194,"-6"),'Restated Depr'!$B$6:$G$7674,6,0)</f>
        <v>9.1600000000000001E-2</v>
      </c>
      <c r="O3194" s="29">
        <f t="shared" si="1455"/>
        <v>3515.5952523333331</v>
      </c>
      <c r="P3194" s="29">
        <f t="shared" si="1456"/>
        <v>1773.1495704999995</v>
      </c>
      <c r="Q3194" t="s">
        <v>7819</v>
      </c>
    </row>
    <row r="3195" spans="1:18" hidden="1">
      <c r="A3195" t="s">
        <v>243</v>
      </c>
      <c r="B3195" t="s">
        <v>3530</v>
      </c>
      <c r="C3195" s="224" t="s">
        <v>7842</v>
      </c>
      <c r="D3195" s="221">
        <v>346.13</v>
      </c>
      <c r="E3195" s="324">
        <v>43069</v>
      </c>
      <c r="F3195" s="1">
        <v>412810.3</v>
      </c>
      <c r="G3195" s="18">
        <v>4.5400000000000003E-2</v>
      </c>
      <c r="H3195" s="298">
        <v>1561.8</v>
      </c>
      <c r="I3195" s="10">
        <v>460558.33</v>
      </c>
      <c r="J3195" s="11">
        <f t="shared" si="1451"/>
        <v>4.5400000000000003E-2</v>
      </c>
      <c r="K3195" s="30">
        <f t="shared" si="1452"/>
        <v>1742.4456818333335</v>
      </c>
      <c r="L3195" s="29">
        <f t="shared" si="1453"/>
        <v>180.64568183333358</v>
      </c>
      <c r="M3195" s="10">
        <f t="shared" si="1454"/>
        <v>460558.33</v>
      </c>
      <c r="N3195" s="5">
        <f>VLOOKUP(CONCATENATE(A3195,"-6"),'Restated Depr'!$B$6:$G$7674,6,0)</f>
        <v>9.1600000000000001E-2</v>
      </c>
      <c r="O3195" s="29">
        <f t="shared" si="1455"/>
        <v>3515.5952523333331</v>
      </c>
      <c r="P3195" s="29">
        <f t="shared" si="1456"/>
        <v>1773.1495704999995</v>
      </c>
      <c r="Q3195" t="s">
        <v>7819</v>
      </c>
    </row>
    <row r="3196" spans="1:18" hidden="1">
      <c r="A3196" t="s">
        <v>243</v>
      </c>
      <c r="B3196" t="s">
        <v>3531</v>
      </c>
      <c r="C3196" s="224" t="s">
        <v>7842</v>
      </c>
      <c r="D3196" s="221">
        <v>346.13</v>
      </c>
      <c r="E3196" s="324">
        <v>43100</v>
      </c>
      <c r="F3196" s="1">
        <v>412810.3</v>
      </c>
      <c r="G3196" s="18">
        <v>6.4799999999999996E-2</v>
      </c>
      <c r="H3196" s="298">
        <v>2229.1799999999994</v>
      </c>
      <c r="I3196" s="10">
        <v>460558.33</v>
      </c>
      <c r="J3196" s="11">
        <f t="shared" si="1451"/>
        <v>6.4799999999999996E-2</v>
      </c>
      <c r="K3196" s="30">
        <f t="shared" si="1452"/>
        <v>2487.0149820000001</v>
      </c>
      <c r="L3196" s="29">
        <f t="shared" si="1453"/>
        <v>257.83498200000076</v>
      </c>
      <c r="M3196" s="10">
        <f t="shared" si="1454"/>
        <v>460558.33</v>
      </c>
      <c r="N3196" s="5">
        <f>VLOOKUP(CONCATENATE(A3196,"-6"),'Restated Depr'!$B$6:$G$7674,6,0)</f>
        <v>9.1600000000000001E-2</v>
      </c>
      <c r="O3196" s="29">
        <f t="shared" si="1455"/>
        <v>3515.5952523333331</v>
      </c>
      <c r="P3196" s="29">
        <f t="shared" si="1456"/>
        <v>1028.5802703333329</v>
      </c>
      <c r="Q3196" t="s">
        <v>7819</v>
      </c>
    </row>
    <row r="3197" spans="1:18" hidden="1">
      <c r="A3197" t="s">
        <v>243</v>
      </c>
      <c r="B3197" t="s">
        <v>3532</v>
      </c>
      <c r="C3197" s="224" t="s">
        <v>7842</v>
      </c>
      <c r="D3197" s="221">
        <v>346.13</v>
      </c>
      <c r="E3197" s="324">
        <v>43131</v>
      </c>
      <c r="F3197" s="1">
        <v>412810.3</v>
      </c>
      <c r="G3197" s="5">
        <v>9.1600000000000001E-2</v>
      </c>
      <c r="H3197" s="298">
        <v>3151.1200000000003</v>
      </c>
      <c r="I3197" s="10">
        <v>460558.33</v>
      </c>
      <c r="J3197" s="11">
        <f t="shared" si="1451"/>
        <v>9.1600000000000001E-2</v>
      </c>
      <c r="K3197" s="30">
        <f t="shared" si="1452"/>
        <v>3515.5952523333331</v>
      </c>
      <c r="L3197" s="29">
        <f t="shared" si="1453"/>
        <v>364.47525233333272</v>
      </c>
      <c r="M3197" s="10">
        <f t="shared" si="1454"/>
        <v>460558.33</v>
      </c>
      <c r="N3197" s="5">
        <f>VLOOKUP(CONCATENATE(A3197,"-6"),'Restated Depr'!$B$6:$G$7674,6,0)</f>
        <v>9.1600000000000001E-2</v>
      </c>
      <c r="O3197" s="29">
        <f t="shared" si="1455"/>
        <v>3515.5952523333331</v>
      </c>
      <c r="P3197" s="29">
        <f t="shared" si="1456"/>
        <v>0</v>
      </c>
      <c r="Q3197" t="s">
        <v>7819</v>
      </c>
    </row>
    <row r="3198" spans="1:18" hidden="1">
      <c r="A3198" t="s">
        <v>243</v>
      </c>
      <c r="B3198" t="s">
        <v>3533</v>
      </c>
      <c r="C3198" s="224" t="s">
        <v>7842</v>
      </c>
      <c r="D3198" s="221">
        <v>346.13</v>
      </c>
      <c r="E3198" s="324">
        <v>43159</v>
      </c>
      <c r="F3198" s="1">
        <v>436684.32</v>
      </c>
      <c r="G3198" s="5">
        <v>9.1600000000000001E-2</v>
      </c>
      <c r="H3198" s="298">
        <v>3333.36</v>
      </c>
      <c r="I3198" s="10">
        <v>460558.33</v>
      </c>
      <c r="J3198" s="11">
        <f t="shared" si="1451"/>
        <v>9.1600000000000001E-2</v>
      </c>
      <c r="K3198" s="30">
        <f t="shared" si="1452"/>
        <v>3515.5952523333331</v>
      </c>
      <c r="L3198" s="29">
        <f t="shared" si="1453"/>
        <v>182.23525233333294</v>
      </c>
      <c r="M3198" s="10">
        <f t="shared" si="1454"/>
        <v>460558.33</v>
      </c>
      <c r="N3198" s="5">
        <f>VLOOKUP(CONCATENATE(A3198,"-6"),'Restated Depr'!$B$6:$G$7674,6,0)</f>
        <v>9.1600000000000001E-2</v>
      </c>
      <c r="O3198" s="29">
        <f t="shared" si="1455"/>
        <v>3515.5952523333331</v>
      </c>
      <c r="P3198" s="29">
        <f t="shared" si="1456"/>
        <v>0</v>
      </c>
      <c r="Q3198" t="s">
        <v>7819</v>
      </c>
    </row>
    <row r="3199" spans="1:18" hidden="1">
      <c r="A3199" t="s">
        <v>243</v>
      </c>
      <c r="B3199" t="s">
        <v>3534</v>
      </c>
      <c r="C3199" s="224" t="s">
        <v>7842</v>
      </c>
      <c r="D3199" s="221">
        <v>346.13</v>
      </c>
      <c r="E3199" s="324">
        <v>43190</v>
      </c>
      <c r="F3199" s="1">
        <v>460558.33</v>
      </c>
      <c r="G3199" s="5">
        <v>9.1600000000000001E-2</v>
      </c>
      <c r="H3199" s="298">
        <v>3515.6</v>
      </c>
      <c r="I3199" s="10">
        <v>460558.33</v>
      </c>
      <c r="J3199" s="11">
        <f t="shared" si="1451"/>
        <v>9.1600000000000001E-2</v>
      </c>
      <c r="K3199" s="30">
        <f t="shared" si="1452"/>
        <v>3515.5952523333331</v>
      </c>
      <c r="L3199" s="29">
        <f t="shared" si="1453"/>
        <v>-4.7476666668444523E-3</v>
      </c>
      <c r="M3199" s="10">
        <f t="shared" si="1454"/>
        <v>460558.33</v>
      </c>
      <c r="N3199" s="5">
        <f>VLOOKUP(CONCATENATE(A3199,"-6"),'Restated Depr'!$B$6:$G$7674,6,0)</f>
        <v>9.1600000000000001E-2</v>
      </c>
      <c r="O3199" s="29">
        <f t="shared" si="1455"/>
        <v>3515.5952523333331</v>
      </c>
      <c r="P3199" s="29">
        <f t="shared" si="1456"/>
        <v>0</v>
      </c>
      <c r="Q3199" t="s">
        <v>7819</v>
      </c>
    </row>
    <row r="3200" spans="1:18" hidden="1">
      <c r="A3200" t="s">
        <v>243</v>
      </c>
      <c r="B3200" t="s">
        <v>3535</v>
      </c>
      <c r="C3200" s="224" t="s">
        <v>7842</v>
      </c>
      <c r="D3200" s="221">
        <v>346.13</v>
      </c>
      <c r="E3200" s="324">
        <v>43220</v>
      </c>
      <c r="F3200" s="1">
        <v>460558.33</v>
      </c>
      <c r="G3200" s="5">
        <v>9.1600000000000001E-2</v>
      </c>
      <c r="H3200" s="298">
        <v>3515.6</v>
      </c>
      <c r="I3200" s="10">
        <v>460558.33</v>
      </c>
      <c r="J3200" s="11">
        <f t="shared" si="1451"/>
        <v>9.1600000000000001E-2</v>
      </c>
      <c r="K3200" s="30">
        <f t="shared" si="1452"/>
        <v>3515.5952523333331</v>
      </c>
      <c r="L3200" s="29">
        <f t="shared" si="1453"/>
        <v>-4.7476666668444523E-3</v>
      </c>
      <c r="M3200" s="10">
        <f t="shared" si="1454"/>
        <v>460558.33</v>
      </c>
      <c r="N3200" s="5">
        <f>VLOOKUP(CONCATENATE(A3200,"-6"),'Restated Depr'!$B$6:$G$7674,6,0)</f>
        <v>9.1600000000000001E-2</v>
      </c>
      <c r="O3200" s="29">
        <f t="shared" si="1455"/>
        <v>3515.5952523333331</v>
      </c>
      <c r="P3200" s="29">
        <f t="shared" si="1456"/>
        <v>0</v>
      </c>
      <c r="Q3200" t="s">
        <v>7819</v>
      </c>
    </row>
    <row r="3201" spans="1:18" hidden="1">
      <c r="A3201" t="s">
        <v>243</v>
      </c>
      <c r="B3201" t="s">
        <v>3536</v>
      </c>
      <c r="C3201" s="224" t="s">
        <v>7842</v>
      </c>
      <c r="D3201" s="221">
        <v>346.13</v>
      </c>
      <c r="E3201" s="324">
        <v>43251</v>
      </c>
      <c r="F3201" s="1">
        <v>460558.33</v>
      </c>
      <c r="G3201" s="5">
        <v>9.1600000000000001E-2</v>
      </c>
      <c r="H3201" s="298">
        <v>3515.6</v>
      </c>
      <c r="I3201" s="10">
        <v>460558.33</v>
      </c>
      <c r="J3201" s="11">
        <f t="shared" si="1451"/>
        <v>9.1600000000000001E-2</v>
      </c>
      <c r="K3201" s="30">
        <f t="shared" si="1452"/>
        <v>3515.5952523333331</v>
      </c>
      <c r="L3201" s="29">
        <f t="shared" si="1453"/>
        <v>-4.7476666668444523E-3</v>
      </c>
      <c r="M3201" s="10">
        <f t="shared" si="1454"/>
        <v>460558.33</v>
      </c>
      <c r="N3201" s="5">
        <f>VLOOKUP(CONCATENATE(A3201,"-6"),'Restated Depr'!$B$6:$G$7674,6,0)</f>
        <v>9.1600000000000001E-2</v>
      </c>
      <c r="O3201" s="29">
        <f t="shared" si="1455"/>
        <v>3515.5952523333331</v>
      </c>
      <c r="P3201" s="29">
        <f t="shared" si="1456"/>
        <v>0</v>
      </c>
      <c r="Q3201" t="s">
        <v>7819</v>
      </c>
    </row>
    <row r="3202" spans="1:18" hidden="1">
      <c r="A3202" t="s">
        <v>243</v>
      </c>
      <c r="B3202" t="s">
        <v>3537</v>
      </c>
      <c r="C3202" s="224" t="s">
        <v>7842</v>
      </c>
      <c r="D3202" s="221">
        <v>346.13</v>
      </c>
      <c r="E3202" s="324">
        <v>43281</v>
      </c>
      <c r="F3202" s="1">
        <v>460558.33</v>
      </c>
      <c r="G3202" s="5">
        <v>9.1600000000000001E-2</v>
      </c>
      <c r="H3202" s="298">
        <v>3515.6</v>
      </c>
      <c r="I3202" s="10">
        <v>460558.33</v>
      </c>
      <c r="J3202" s="11">
        <f t="shared" si="1451"/>
        <v>9.1600000000000001E-2</v>
      </c>
      <c r="K3202" s="30">
        <f t="shared" si="1452"/>
        <v>3515.5952523333331</v>
      </c>
      <c r="L3202" s="29">
        <f t="shared" si="1453"/>
        <v>-4.7476666668444523E-3</v>
      </c>
      <c r="M3202" s="10">
        <f t="shared" si="1454"/>
        <v>460558.33</v>
      </c>
      <c r="N3202" s="5">
        <f>VLOOKUP(CONCATENATE(A3202,"-6"),'Restated Depr'!$B$6:$G$7674,6,0)</f>
        <v>9.1600000000000001E-2</v>
      </c>
      <c r="O3202" s="29">
        <f t="shared" si="1455"/>
        <v>3515.5952523333331</v>
      </c>
      <c r="P3202" s="29">
        <f t="shared" si="1456"/>
        <v>0</v>
      </c>
      <c r="Q3202" t="s">
        <v>7819</v>
      </c>
      <c r="R3202" s="5"/>
    </row>
    <row r="3203" spans="1:18" ht="15.75" hidden="1" thickBot="1">
      <c r="A3203" t="s">
        <v>243</v>
      </c>
      <c r="C3203" s="224" t="s">
        <v>642</v>
      </c>
      <c r="D3203" s="22"/>
      <c r="E3203" s="323" t="s">
        <v>606</v>
      </c>
      <c r="F3203" s="1"/>
      <c r="G3203" s="5"/>
      <c r="H3203" s="310">
        <f>SUM(H3191:H3202)</f>
        <v>30585.059999999994</v>
      </c>
      <c r="I3203" s="10"/>
      <c r="J3203" s="10"/>
      <c r="K3203" s="32">
        <f>SUM(K3191:K3202)</f>
        <v>32292.814905166666</v>
      </c>
      <c r="L3203" s="28">
        <f>SUM(L3191:L3202)</f>
        <v>1707.754905166667</v>
      </c>
      <c r="M3203" s="10"/>
      <c r="N3203" s="5"/>
      <c r="O3203" s="28">
        <f>SUM(O3191:O3202)</f>
        <v>42187.143027999999</v>
      </c>
      <c r="P3203" s="28">
        <f>SUM(P3191:P3202)</f>
        <v>9894.328122833329</v>
      </c>
    </row>
    <row r="3204" spans="1:18" hidden="1">
      <c r="A3204" t="s">
        <v>244</v>
      </c>
      <c r="B3204" t="s">
        <v>3538</v>
      </c>
      <c r="C3204" s="224" t="s">
        <v>7842</v>
      </c>
      <c r="D3204" s="221">
        <v>346.19</v>
      </c>
      <c r="E3204" s="324">
        <v>42947</v>
      </c>
      <c r="F3204" s="9">
        <v>536803.18000000005</v>
      </c>
      <c r="G3204" s="18">
        <v>5.0200000000000002E-2</v>
      </c>
      <c r="H3204" s="299">
        <v>2245.63</v>
      </c>
      <c r="I3204" s="15">
        <v>538240.72</v>
      </c>
      <c r="J3204" s="11">
        <f t="shared" ref="J3204:J3215" si="1457">G3204</f>
        <v>5.0200000000000002E-2</v>
      </c>
      <c r="K3204" s="31">
        <f t="shared" ref="K3204:K3215" si="1458">I3204*J3204/12</f>
        <v>2251.6403453333332</v>
      </c>
      <c r="L3204" s="289">
        <f t="shared" ref="L3204:L3215" si="1459">K3204-H3204</f>
        <v>6.0103453333331345</v>
      </c>
      <c r="M3204" s="15">
        <f t="shared" ref="M3204:M3215" si="1460">I3204</f>
        <v>538240.72</v>
      </c>
      <c r="N3204" s="5">
        <f>VLOOKUP(CONCATENATE(A3204,"-6"),'Restated Depr'!$B$6:$G$7674,6,0)</f>
        <v>0.16059999999999999</v>
      </c>
      <c r="O3204" s="289">
        <f t="shared" ref="O3204:O3215" si="1461">M3204*N3204/12</f>
        <v>7203.4549693333329</v>
      </c>
      <c r="P3204" s="289">
        <f t="shared" ref="P3204:P3215" si="1462">O3204-K3204</f>
        <v>4951.8146239999996</v>
      </c>
      <c r="Q3204" t="s">
        <v>7819</v>
      </c>
    </row>
    <row r="3205" spans="1:18" hidden="1">
      <c r="A3205" t="s">
        <v>244</v>
      </c>
      <c r="B3205" t="s">
        <v>3539</v>
      </c>
      <c r="C3205" s="224" t="s">
        <v>7842</v>
      </c>
      <c r="D3205" s="221">
        <v>346.19</v>
      </c>
      <c r="E3205" s="324">
        <v>42978</v>
      </c>
      <c r="F3205" s="1">
        <v>536803.18000000005</v>
      </c>
      <c r="G3205" s="18">
        <v>5.0200000000000002E-2</v>
      </c>
      <c r="H3205" s="298">
        <v>2245.63</v>
      </c>
      <c r="I3205" s="10">
        <v>538240.72</v>
      </c>
      <c r="J3205" s="11">
        <f t="shared" si="1457"/>
        <v>5.0200000000000002E-2</v>
      </c>
      <c r="K3205" s="30">
        <f t="shared" si="1458"/>
        <v>2251.6403453333332</v>
      </c>
      <c r="L3205" s="29">
        <f t="shared" si="1459"/>
        <v>6.0103453333331345</v>
      </c>
      <c r="M3205" s="10">
        <f t="shared" si="1460"/>
        <v>538240.72</v>
      </c>
      <c r="N3205" s="5">
        <f>VLOOKUP(CONCATENATE(A3205,"-6"),'Restated Depr'!$B$6:$G$7674,6,0)</f>
        <v>0.16059999999999999</v>
      </c>
      <c r="O3205" s="29">
        <f t="shared" si="1461"/>
        <v>7203.4549693333329</v>
      </c>
      <c r="P3205" s="29">
        <f t="shared" si="1462"/>
        <v>4951.8146239999996</v>
      </c>
      <c r="Q3205" t="s">
        <v>7819</v>
      </c>
    </row>
    <row r="3206" spans="1:18" hidden="1">
      <c r="A3206" t="s">
        <v>244</v>
      </c>
      <c r="B3206" t="s">
        <v>3540</v>
      </c>
      <c r="C3206" s="224" t="s">
        <v>7842</v>
      </c>
      <c r="D3206" s="221">
        <v>346.19</v>
      </c>
      <c r="E3206" s="324">
        <v>43008</v>
      </c>
      <c r="F3206" s="1">
        <v>536803.18000000005</v>
      </c>
      <c r="G3206" s="18">
        <v>5.0200000000000002E-2</v>
      </c>
      <c r="H3206" s="298">
        <v>2245.63</v>
      </c>
      <c r="I3206" s="10">
        <v>538240.72</v>
      </c>
      <c r="J3206" s="11">
        <f t="shared" si="1457"/>
        <v>5.0200000000000002E-2</v>
      </c>
      <c r="K3206" s="30">
        <f t="shared" si="1458"/>
        <v>2251.6403453333332</v>
      </c>
      <c r="L3206" s="29">
        <f t="shared" si="1459"/>
        <v>6.0103453333331345</v>
      </c>
      <c r="M3206" s="10">
        <f t="shared" si="1460"/>
        <v>538240.72</v>
      </c>
      <c r="N3206" s="5">
        <f>VLOOKUP(CONCATENATE(A3206,"-6"),'Restated Depr'!$B$6:$G$7674,6,0)</f>
        <v>0.16059999999999999</v>
      </c>
      <c r="O3206" s="29">
        <f t="shared" si="1461"/>
        <v>7203.4549693333329</v>
      </c>
      <c r="P3206" s="29">
        <f t="shared" si="1462"/>
        <v>4951.8146239999996</v>
      </c>
      <c r="Q3206" t="s">
        <v>7819</v>
      </c>
    </row>
    <row r="3207" spans="1:18" hidden="1">
      <c r="A3207" t="s">
        <v>244</v>
      </c>
      <c r="B3207" t="s">
        <v>3541</v>
      </c>
      <c r="C3207" s="224" t="s">
        <v>7842</v>
      </c>
      <c r="D3207" s="221">
        <v>346.19</v>
      </c>
      <c r="E3207" s="324">
        <v>43039</v>
      </c>
      <c r="F3207" s="1">
        <v>536803.18000000005</v>
      </c>
      <c r="G3207" s="18">
        <v>5.0200000000000002E-2</v>
      </c>
      <c r="H3207" s="298">
        <v>2245.63</v>
      </c>
      <c r="I3207" s="10">
        <v>538240.72</v>
      </c>
      <c r="J3207" s="11">
        <f t="shared" si="1457"/>
        <v>5.0200000000000002E-2</v>
      </c>
      <c r="K3207" s="30">
        <f t="shared" si="1458"/>
        <v>2251.6403453333332</v>
      </c>
      <c r="L3207" s="29">
        <f t="shared" si="1459"/>
        <v>6.0103453333331345</v>
      </c>
      <c r="M3207" s="10">
        <f t="shared" si="1460"/>
        <v>538240.72</v>
      </c>
      <c r="N3207" s="5">
        <f>VLOOKUP(CONCATENATE(A3207,"-6"),'Restated Depr'!$B$6:$G$7674,6,0)</f>
        <v>0.16059999999999999</v>
      </c>
      <c r="O3207" s="29">
        <f t="shared" si="1461"/>
        <v>7203.4549693333329</v>
      </c>
      <c r="P3207" s="29">
        <f t="shared" si="1462"/>
        <v>4951.8146239999996</v>
      </c>
      <c r="Q3207" t="s">
        <v>7819</v>
      </c>
    </row>
    <row r="3208" spans="1:18" hidden="1">
      <c r="A3208" t="s">
        <v>244</v>
      </c>
      <c r="B3208" t="s">
        <v>3542</v>
      </c>
      <c r="C3208" s="224" t="s">
        <v>7842</v>
      </c>
      <c r="D3208" s="221">
        <v>346.19</v>
      </c>
      <c r="E3208" s="324">
        <v>43069</v>
      </c>
      <c r="F3208" s="1">
        <v>536803.18000000005</v>
      </c>
      <c r="G3208" s="18">
        <v>5.0200000000000002E-2</v>
      </c>
      <c r="H3208" s="298">
        <v>2245.63</v>
      </c>
      <c r="I3208" s="10">
        <v>538240.72</v>
      </c>
      <c r="J3208" s="11">
        <f t="shared" si="1457"/>
        <v>5.0200000000000002E-2</v>
      </c>
      <c r="K3208" s="30">
        <f t="shared" si="1458"/>
        <v>2251.6403453333332</v>
      </c>
      <c r="L3208" s="29">
        <f t="shared" si="1459"/>
        <v>6.0103453333331345</v>
      </c>
      <c r="M3208" s="10">
        <f t="shared" si="1460"/>
        <v>538240.72</v>
      </c>
      <c r="N3208" s="5">
        <f>VLOOKUP(CONCATENATE(A3208,"-6"),'Restated Depr'!$B$6:$G$7674,6,0)</f>
        <v>0.16059999999999999</v>
      </c>
      <c r="O3208" s="29">
        <f t="shared" si="1461"/>
        <v>7203.4549693333329</v>
      </c>
      <c r="P3208" s="29">
        <f t="shared" si="1462"/>
        <v>4951.8146239999996</v>
      </c>
      <c r="Q3208" t="s">
        <v>7819</v>
      </c>
    </row>
    <row r="3209" spans="1:18" hidden="1">
      <c r="A3209" t="s">
        <v>244</v>
      </c>
      <c r="B3209" t="s">
        <v>3543</v>
      </c>
      <c r="C3209" s="224" t="s">
        <v>7842</v>
      </c>
      <c r="D3209" s="221">
        <v>346.19</v>
      </c>
      <c r="E3209" s="324">
        <v>43100</v>
      </c>
      <c r="F3209" s="1">
        <v>536803.18000000005</v>
      </c>
      <c r="G3209" s="18">
        <v>9.6500000000000002E-2</v>
      </c>
      <c r="H3209" s="298">
        <v>4316.79</v>
      </c>
      <c r="I3209" s="10">
        <v>538240.72</v>
      </c>
      <c r="J3209" s="11">
        <f t="shared" si="1457"/>
        <v>9.6500000000000002E-2</v>
      </c>
      <c r="K3209" s="30">
        <f t="shared" si="1458"/>
        <v>4328.3524566666665</v>
      </c>
      <c r="L3209" s="29">
        <f t="shared" si="1459"/>
        <v>11.562456666666549</v>
      </c>
      <c r="M3209" s="10">
        <f t="shared" si="1460"/>
        <v>538240.72</v>
      </c>
      <c r="N3209" s="5">
        <f>VLOOKUP(CONCATENATE(A3209,"-6"),'Restated Depr'!$B$6:$G$7674,6,0)</f>
        <v>0.16059999999999999</v>
      </c>
      <c r="O3209" s="29">
        <f t="shared" si="1461"/>
        <v>7203.4549693333329</v>
      </c>
      <c r="P3209" s="29">
        <f t="shared" si="1462"/>
        <v>2875.1025126666664</v>
      </c>
      <c r="Q3209" t="s">
        <v>7819</v>
      </c>
    </row>
    <row r="3210" spans="1:18" hidden="1">
      <c r="A3210" t="s">
        <v>244</v>
      </c>
      <c r="B3210" t="s">
        <v>3544</v>
      </c>
      <c r="C3210" s="224" t="s">
        <v>7842</v>
      </c>
      <c r="D3210" s="221">
        <v>346.19</v>
      </c>
      <c r="E3210" s="324">
        <v>43131</v>
      </c>
      <c r="F3210" s="1">
        <v>536803.18000000005</v>
      </c>
      <c r="G3210" s="5">
        <v>0.16059999999999999</v>
      </c>
      <c r="H3210" s="298">
        <v>7184.22</v>
      </c>
      <c r="I3210" s="10">
        <v>538240.72</v>
      </c>
      <c r="J3210" s="11">
        <f t="shared" si="1457"/>
        <v>0.16059999999999999</v>
      </c>
      <c r="K3210" s="30">
        <f t="shared" si="1458"/>
        <v>7203.4549693333329</v>
      </c>
      <c r="L3210" s="29">
        <f t="shared" si="1459"/>
        <v>19.234969333332629</v>
      </c>
      <c r="M3210" s="10">
        <f t="shared" si="1460"/>
        <v>538240.72</v>
      </c>
      <c r="N3210" s="5">
        <f>VLOOKUP(CONCATENATE(A3210,"-6"),'Restated Depr'!$B$6:$G$7674,6,0)</f>
        <v>0.16059999999999999</v>
      </c>
      <c r="O3210" s="29">
        <f t="shared" si="1461"/>
        <v>7203.4549693333329</v>
      </c>
      <c r="P3210" s="29">
        <f t="shared" si="1462"/>
        <v>0</v>
      </c>
      <c r="Q3210" t="s">
        <v>7819</v>
      </c>
    </row>
    <row r="3211" spans="1:18" hidden="1">
      <c r="A3211" t="s">
        <v>244</v>
      </c>
      <c r="B3211" t="s">
        <v>3545</v>
      </c>
      <c r="C3211" s="224" t="s">
        <v>7842</v>
      </c>
      <c r="D3211" s="221">
        <v>346.19</v>
      </c>
      <c r="E3211" s="324">
        <v>43159</v>
      </c>
      <c r="F3211" s="1">
        <v>537521.94999999995</v>
      </c>
      <c r="G3211" s="5">
        <v>0.16059999999999999</v>
      </c>
      <c r="H3211" s="298">
        <v>7193.84</v>
      </c>
      <c r="I3211" s="10">
        <v>538240.72</v>
      </c>
      <c r="J3211" s="11">
        <f t="shared" si="1457"/>
        <v>0.16059999999999999</v>
      </c>
      <c r="K3211" s="30">
        <f t="shared" si="1458"/>
        <v>7203.4549693333329</v>
      </c>
      <c r="L3211" s="29">
        <f t="shared" si="1459"/>
        <v>9.6149693333327377</v>
      </c>
      <c r="M3211" s="10">
        <f t="shared" si="1460"/>
        <v>538240.72</v>
      </c>
      <c r="N3211" s="5">
        <f>VLOOKUP(CONCATENATE(A3211,"-6"),'Restated Depr'!$B$6:$G$7674,6,0)</f>
        <v>0.16059999999999999</v>
      </c>
      <c r="O3211" s="29">
        <f t="shared" si="1461"/>
        <v>7203.4549693333329</v>
      </c>
      <c r="P3211" s="29">
        <f t="shared" si="1462"/>
        <v>0</v>
      </c>
      <c r="Q3211" t="s">
        <v>7819</v>
      </c>
    </row>
    <row r="3212" spans="1:18" hidden="1">
      <c r="A3212" t="s">
        <v>244</v>
      </c>
      <c r="B3212" t="s">
        <v>3546</v>
      </c>
      <c r="C3212" s="224" t="s">
        <v>7842</v>
      </c>
      <c r="D3212" s="221">
        <v>346.19</v>
      </c>
      <c r="E3212" s="324">
        <v>43190</v>
      </c>
      <c r="F3212" s="1">
        <v>538240.72</v>
      </c>
      <c r="G3212" s="5">
        <v>0.16059999999999999</v>
      </c>
      <c r="H3212" s="298">
        <v>7203.45</v>
      </c>
      <c r="I3212" s="10">
        <v>538240.72</v>
      </c>
      <c r="J3212" s="11">
        <f t="shared" si="1457"/>
        <v>0.16059999999999999</v>
      </c>
      <c r="K3212" s="30">
        <f t="shared" si="1458"/>
        <v>7203.4549693333329</v>
      </c>
      <c r="L3212" s="29">
        <f t="shared" si="1459"/>
        <v>4.9693333330651512E-3</v>
      </c>
      <c r="M3212" s="10">
        <f t="shared" si="1460"/>
        <v>538240.72</v>
      </c>
      <c r="N3212" s="5">
        <f>VLOOKUP(CONCATENATE(A3212,"-6"),'Restated Depr'!$B$6:$G$7674,6,0)</f>
        <v>0.16059999999999999</v>
      </c>
      <c r="O3212" s="29">
        <f t="shared" si="1461"/>
        <v>7203.4549693333329</v>
      </c>
      <c r="P3212" s="29">
        <f t="shared" si="1462"/>
        <v>0</v>
      </c>
      <c r="Q3212" t="s">
        <v>7819</v>
      </c>
    </row>
    <row r="3213" spans="1:18" hidden="1">
      <c r="A3213" t="s">
        <v>244</v>
      </c>
      <c r="B3213" t="s">
        <v>3547</v>
      </c>
      <c r="C3213" s="224" t="s">
        <v>7842</v>
      </c>
      <c r="D3213" s="221">
        <v>346.19</v>
      </c>
      <c r="E3213" s="324">
        <v>43220</v>
      </c>
      <c r="F3213" s="1">
        <v>538240.72</v>
      </c>
      <c r="G3213" s="5">
        <v>0.16059999999999999</v>
      </c>
      <c r="H3213" s="298">
        <v>7203.45</v>
      </c>
      <c r="I3213" s="10">
        <v>538240.72</v>
      </c>
      <c r="J3213" s="11">
        <f t="shared" si="1457"/>
        <v>0.16059999999999999</v>
      </c>
      <c r="K3213" s="30">
        <f t="shared" si="1458"/>
        <v>7203.4549693333329</v>
      </c>
      <c r="L3213" s="29">
        <f t="shared" si="1459"/>
        <v>4.9693333330651512E-3</v>
      </c>
      <c r="M3213" s="10">
        <f t="shared" si="1460"/>
        <v>538240.72</v>
      </c>
      <c r="N3213" s="5">
        <f>VLOOKUP(CONCATENATE(A3213,"-6"),'Restated Depr'!$B$6:$G$7674,6,0)</f>
        <v>0.16059999999999999</v>
      </c>
      <c r="O3213" s="29">
        <f t="shared" si="1461"/>
        <v>7203.4549693333329</v>
      </c>
      <c r="P3213" s="29">
        <f t="shared" si="1462"/>
        <v>0</v>
      </c>
      <c r="Q3213" t="s">
        <v>7819</v>
      </c>
    </row>
    <row r="3214" spans="1:18" hidden="1">
      <c r="A3214" t="s">
        <v>244</v>
      </c>
      <c r="B3214" t="s">
        <v>3548</v>
      </c>
      <c r="C3214" s="224" t="s">
        <v>7842</v>
      </c>
      <c r="D3214" s="221">
        <v>346.19</v>
      </c>
      <c r="E3214" s="324">
        <v>43251</v>
      </c>
      <c r="F3214" s="1">
        <v>538240.72</v>
      </c>
      <c r="G3214" s="5">
        <v>0.16059999999999999</v>
      </c>
      <c r="H3214" s="298">
        <v>7203.45</v>
      </c>
      <c r="I3214" s="10">
        <v>538240.72</v>
      </c>
      <c r="J3214" s="11">
        <f t="shared" si="1457"/>
        <v>0.16059999999999999</v>
      </c>
      <c r="K3214" s="30">
        <f t="shared" si="1458"/>
        <v>7203.4549693333329</v>
      </c>
      <c r="L3214" s="29">
        <f t="shared" si="1459"/>
        <v>4.9693333330651512E-3</v>
      </c>
      <c r="M3214" s="10">
        <f t="shared" si="1460"/>
        <v>538240.72</v>
      </c>
      <c r="N3214" s="5">
        <f>VLOOKUP(CONCATENATE(A3214,"-6"),'Restated Depr'!$B$6:$G$7674,6,0)</f>
        <v>0.16059999999999999</v>
      </c>
      <c r="O3214" s="29">
        <f t="shared" si="1461"/>
        <v>7203.4549693333329</v>
      </c>
      <c r="P3214" s="29">
        <f t="shared" si="1462"/>
        <v>0</v>
      </c>
      <c r="Q3214" t="s">
        <v>7819</v>
      </c>
    </row>
    <row r="3215" spans="1:18" hidden="1">
      <c r="A3215" t="s">
        <v>244</v>
      </c>
      <c r="B3215" t="s">
        <v>3549</v>
      </c>
      <c r="C3215" s="224" t="s">
        <v>7842</v>
      </c>
      <c r="D3215" s="221">
        <v>346.19</v>
      </c>
      <c r="E3215" s="324">
        <v>43281</v>
      </c>
      <c r="F3215" s="1">
        <v>538240.72</v>
      </c>
      <c r="G3215" s="5">
        <v>0.16059999999999999</v>
      </c>
      <c r="H3215" s="298">
        <v>7203.45</v>
      </c>
      <c r="I3215" s="10">
        <v>538240.72</v>
      </c>
      <c r="J3215" s="11">
        <f t="shared" si="1457"/>
        <v>0.16059999999999999</v>
      </c>
      <c r="K3215" s="30">
        <f t="shared" si="1458"/>
        <v>7203.4549693333329</v>
      </c>
      <c r="L3215" s="29">
        <f t="shared" si="1459"/>
        <v>4.9693333330651512E-3</v>
      </c>
      <c r="M3215" s="10">
        <f t="shared" si="1460"/>
        <v>538240.72</v>
      </c>
      <c r="N3215" s="5">
        <f>VLOOKUP(CONCATENATE(A3215,"-6"),'Restated Depr'!$B$6:$G$7674,6,0)</f>
        <v>0.16059999999999999</v>
      </c>
      <c r="O3215" s="29">
        <f t="shared" si="1461"/>
        <v>7203.4549693333329</v>
      </c>
      <c r="P3215" s="29">
        <f t="shared" si="1462"/>
        <v>0</v>
      </c>
      <c r="Q3215" t="s">
        <v>7819</v>
      </c>
      <c r="R3215" s="5"/>
    </row>
    <row r="3216" spans="1:18" ht="15.75" hidden="1" thickBot="1">
      <c r="A3216" t="s">
        <v>244</v>
      </c>
      <c r="C3216" s="224" t="s">
        <v>642</v>
      </c>
      <c r="D3216" s="22"/>
      <c r="E3216" s="323" t="s">
        <v>606</v>
      </c>
      <c r="F3216" s="1"/>
      <c r="G3216" s="5"/>
      <c r="H3216" s="310">
        <f>SUM(H3204:H3215)</f>
        <v>58736.799999999996</v>
      </c>
      <c r="I3216" s="10"/>
      <c r="J3216" s="10"/>
      <c r="K3216" s="32">
        <f>SUM(K3204:K3215)</f>
        <v>58807.283999333325</v>
      </c>
      <c r="L3216" s="28">
        <f>SUM(L3204:L3215)</f>
        <v>70.483999333329848</v>
      </c>
      <c r="M3216" s="10"/>
      <c r="N3216" s="5"/>
      <c r="O3216" s="28">
        <f>SUM(O3204:O3215)</f>
        <v>86441.459632000013</v>
      </c>
      <c r="P3216" s="28">
        <f>SUM(P3204:P3215)</f>
        <v>27634.175632666665</v>
      </c>
    </row>
    <row r="3217" spans="1:18" hidden="1">
      <c r="A3217" t="s">
        <v>245</v>
      </c>
      <c r="B3217" t="s">
        <v>3550</v>
      </c>
      <c r="C3217" s="224" t="s">
        <v>7842</v>
      </c>
      <c r="D3217" s="221">
        <v>346.16</v>
      </c>
      <c r="E3217" s="324">
        <v>42947</v>
      </c>
      <c r="F3217" s="9">
        <v>448853.76000000001</v>
      </c>
      <c r="G3217" s="18">
        <v>2.7987100000000001E-2</v>
      </c>
      <c r="H3217" s="299">
        <v>1046.8399999999999</v>
      </c>
      <c r="I3217" s="15">
        <v>614810.23</v>
      </c>
      <c r="J3217" s="11">
        <f t="shared" ref="J3217:J3228" si="1463">G3217</f>
        <v>2.7987100000000001E-2</v>
      </c>
      <c r="K3217" s="31">
        <f t="shared" ref="K3217:K3228" si="1464">I3217*J3217/12</f>
        <v>1433.8962823360835</v>
      </c>
      <c r="L3217" s="289">
        <f t="shared" ref="L3217:L3228" si="1465">K3217-H3217</f>
        <v>387.05628233608354</v>
      </c>
      <c r="M3217" s="15">
        <f t="shared" ref="M3217:M3228" si="1466">I3217</f>
        <v>614810.23</v>
      </c>
      <c r="N3217" s="5">
        <f>VLOOKUP(CONCATENATE(A3217,"-6"),'Restated Depr'!$B$6:$G$7674,6,0)</f>
        <v>9.3399999999999997E-2</v>
      </c>
      <c r="O3217" s="289">
        <f t="shared" ref="O3217:O3228" si="1467">M3217*N3217/12</f>
        <v>4785.2729568333334</v>
      </c>
      <c r="P3217" s="289">
        <f t="shared" ref="P3217:P3228" si="1468">O3217-K3217</f>
        <v>3351.37667449725</v>
      </c>
      <c r="Q3217" t="s">
        <v>7819</v>
      </c>
    </row>
    <row r="3218" spans="1:18" hidden="1">
      <c r="A3218" t="s">
        <v>245</v>
      </c>
      <c r="B3218" t="s">
        <v>3551</v>
      </c>
      <c r="C3218" s="224" t="s">
        <v>7842</v>
      </c>
      <c r="D3218" s="221">
        <v>346.16</v>
      </c>
      <c r="E3218" s="324">
        <v>42978</v>
      </c>
      <c r="F3218" s="1">
        <v>448853.76000000001</v>
      </c>
      <c r="G3218" s="18">
        <v>2.7987100000000001E-2</v>
      </c>
      <c r="H3218" s="298">
        <v>1046.8399999999999</v>
      </c>
      <c r="I3218" s="10">
        <v>614810.23</v>
      </c>
      <c r="J3218" s="11">
        <f t="shared" si="1463"/>
        <v>2.7987100000000001E-2</v>
      </c>
      <c r="K3218" s="30">
        <f t="shared" si="1464"/>
        <v>1433.8962823360835</v>
      </c>
      <c r="L3218" s="29">
        <f t="shared" si="1465"/>
        <v>387.05628233608354</v>
      </c>
      <c r="M3218" s="10">
        <f t="shared" si="1466"/>
        <v>614810.23</v>
      </c>
      <c r="N3218" s="5">
        <f>VLOOKUP(CONCATENATE(A3218,"-6"),'Restated Depr'!$B$6:$G$7674,6,0)</f>
        <v>9.3399999999999997E-2</v>
      </c>
      <c r="O3218" s="29">
        <f t="shared" si="1467"/>
        <v>4785.2729568333334</v>
      </c>
      <c r="P3218" s="29">
        <f t="shared" si="1468"/>
        <v>3351.37667449725</v>
      </c>
      <c r="Q3218" t="s">
        <v>7819</v>
      </c>
    </row>
    <row r="3219" spans="1:18" hidden="1">
      <c r="A3219" t="s">
        <v>245</v>
      </c>
      <c r="B3219" t="s">
        <v>3552</v>
      </c>
      <c r="C3219" s="224" t="s">
        <v>7842</v>
      </c>
      <c r="D3219" s="221">
        <v>346.16</v>
      </c>
      <c r="E3219" s="324">
        <v>43008</v>
      </c>
      <c r="F3219" s="1">
        <v>448853.76000000001</v>
      </c>
      <c r="G3219" s="18">
        <v>2.7987100000000001E-2</v>
      </c>
      <c r="H3219" s="298">
        <v>1046.8399999999999</v>
      </c>
      <c r="I3219" s="10">
        <v>614810.23</v>
      </c>
      <c r="J3219" s="11">
        <f t="shared" si="1463"/>
        <v>2.7987100000000001E-2</v>
      </c>
      <c r="K3219" s="30">
        <f t="shared" si="1464"/>
        <v>1433.8962823360835</v>
      </c>
      <c r="L3219" s="29">
        <f t="shared" si="1465"/>
        <v>387.05628233608354</v>
      </c>
      <c r="M3219" s="10">
        <f t="shared" si="1466"/>
        <v>614810.23</v>
      </c>
      <c r="N3219" s="5">
        <f>VLOOKUP(CONCATENATE(A3219,"-6"),'Restated Depr'!$B$6:$G$7674,6,0)</f>
        <v>9.3399999999999997E-2</v>
      </c>
      <c r="O3219" s="29">
        <f t="shared" si="1467"/>
        <v>4785.2729568333334</v>
      </c>
      <c r="P3219" s="29">
        <f t="shared" si="1468"/>
        <v>3351.37667449725</v>
      </c>
      <c r="Q3219" t="s">
        <v>7819</v>
      </c>
    </row>
    <row r="3220" spans="1:18" hidden="1">
      <c r="A3220" t="s">
        <v>245</v>
      </c>
      <c r="B3220" t="s">
        <v>3553</v>
      </c>
      <c r="C3220" s="224" t="s">
        <v>7842</v>
      </c>
      <c r="D3220" s="221">
        <v>346.16</v>
      </c>
      <c r="E3220" s="324">
        <v>43039</v>
      </c>
      <c r="F3220" s="1">
        <v>448853.76000000001</v>
      </c>
      <c r="G3220" s="18">
        <v>2.7987100000000001E-2</v>
      </c>
      <c r="H3220" s="298">
        <v>1046.8399999999999</v>
      </c>
      <c r="I3220" s="10">
        <v>614810.23</v>
      </c>
      <c r="J3220" s="11">
        <f t="shared" si="1463"/>
        <v>2.7987100000000001E-2</v>
      </c>
      <c r="K3220" s="30">
        <f t="shared" si="1464"/>
        <v>1433.8962823360835</v>
      </c>
      <c r="L3220" s="29">
        <f t="shared" si="1465"/>
        <v>387.05628233608354</v>
      </c>
      <c r="M3220" s="10">
        <f t="shared" si="1466"/>
        <v>614810.23</v>
      </c>
      <c r="N3220" s="5">
        <f>VLOOKUP(CONCATENATE(A3220,"-6"),'Restated Depr'!$B$6:$G$7674,6,0)</f>
        <v>9.3399999999999997E-2</v>
      </c>
      <c r="O3220" s="29">
        <f t="shared" si="1467"/>
        <v>4785.2729568333334</v>
      </c>
      <c r="P3220" s="29">
        <f t="shared" si="1468"/>
        <v>3351.37667449725</v>
      </c>
      <c r="Q3220" t="s">
        <v>7819</v>
      </c>
    </row>
    <row r="3221" spans="1:18" hidden="1">
      <c r="A3221" t="s">
        <v>245</v>
      </c>
      <c r="B3221" t="s">
        <v>3554</v>
      </c>
      <c r="C3221" s="224" t="s">
        <v>7842</v>
      </c>
      <c r="D3221" s="221">
        <v>346.16</v>
      </c>
      <c r="E3221" s="324">
        <v>43069</v>
      </c>
      <c r="F3221" s="1">
        <v>448853.76000000001</v>
      </c>
      <c r="G3221" s="18">
        <v>2.7987100000000001E-2</v>
      </c>
      <c r="H3221" s="298">
        <v>1046.8399999999999</v>
      </c>
      <c r="I3221" s="10">
        <v>614810.23</v>
      </c>
      <c r="J3221" s="11">
        <f t="shared" si="1463"/>
        <v>2.7987100000000001E-2</v>
      </c>
      <c r="K3221" s="30">
        <f t="shared" si="1464"/>
        <v>1433.8962823360835</v>
      </c>
      <c r="L3221" s="29">
        <f t="shared" si="1465"/>
        <v>387.05628233608354</v>
      </c>
      <c r="M3221" s="10">
        <f t="shared" si="1466"/>
        <v>614810.23</v>
      </c>
      <c r="N3221" s="5">
        <f>VLOOKUP(CONCATENATE(A3221,"-6"),'Restated Depr'!$B$6:$G$7674,6,0)</f>
        <v>9.3399999999999997E-2</v>
      </c>
      <c r="O3221" s="29">
        <f t="shared" si="1467"/>
        <v>4785.2729568333334</v>
      </c>
      <c r="P3221" s="29">
        <f t="shared" si="1468"/>
        <v>3351.37667449725</v>
      </c>
      <c r="Q3221" t="s">
        <v>7819</v>
      </c>
    </row>
    <row r="3222" spans="1:18" hidden="1">
      <c r="A3222" t="s">
        <v>245</v>
      </c>
      <c r="B3222" t="s">
        <v>3555</v>
      </c>
      <c r="C3222" s="224" t="s">
        <v>7842</v>
      </c>
      <c r="D3222" s="221">
        <v>346.16</v>
      </c>
      <c r="E3222" s="324">
        <v>43100</v>
      </c>
      <c r="F3222" s="1">
        <v>448853.76000000001</v>
      </c>
      <c r="G3222" s="18">
        <v>5.5399999999999998E-2</v>
      </c>
      <c r="H3222" s="298">
        <v>2072.21</v>
      </c>
      <c r="I3222" s="10">
        <v>614810.23</v>
      </c>
      <c r="J3222" s="11">
        <f t="shared" si="1463"/>
        <v>5.5399999999999998E-2</v>
      </c>
      <c r="K3222" s="30">
        <f t="shared" si="1464"/>
        <v>2838.3738951666669</v>
      </c>
      <c r="L3222" s="29">
        <f t="shared" si="1465"/>
        <v>766.16389516666686</v>
      </c>
      <c r="M3222" s="10">
        <f t="shared" si="1466"/>
        <v>614810.23</v>
      </c>
      <c r="N3222" s="5">
        <f>VLOOKUP(CONCATENATE(A3222,"-6"),'Restated Depr'!$B$6:$G$7674,6,0)</f>
        <v>9.3399999999999997E-2</v>
      </c>
      <c r="O3222" s="29">
        <f t="shared" si="1467"/>
        <v>4785.2729568333334</v>
      </c>
      <c r="P3222" s="29">
        <f t="shared" si="1468"/>
        <v>1946.8990616666665</v>
      </c>
      <c r="Q3222" t="s">
        <v>7819</v>
      </c>
    </row>
    <row r="3223" spans="1:18" hidden="1">
      <c r="A3223" t="s">
        <v>245</v>
      </c>
      <c r="B3223" t="s">
        <v>3556</v>
      </c>
      <c r="C3223" s="224" t="s">
        <v>7842</v>
      </c>
      <c r="D3223" s="221">
        <v>346.16</v>
      </c>
      <c r="E3223" s="324">
        <v>43131</v>
      </c>
      <c r="F3223" s="1">
        <v>448853.76000000001</v>
      </c>
      <c r="G3223" s="5">
        <v>9.3399999999999997E-2</v>
      </c>
      <c r="H3223" s="298">
        <v>3493.58</v>
      </c>
      <c r="I3223" s="10">
        <v>614810.23</v>
      </c>
      <c r="J3223" s="11">
        <f t="shared" si="1463"/>
        <v>9.3399999999999997E-2</v>
      </c>
      <c r="K3223" s="30">
        <f t="shared" si="1464"/>
        <v>4785.2729568333334</v>
      </c>
      <c r="L3223" s="29">
        <f t="shared" si="1465"/>
        <v>1291.6929568333335</v>
      </c>
      <c r="M3223" s="10">
        <f t="shared" si="1466"/>
        <v>614810.23</v>
      </c>
      <c r="N3223" s="5">
        <f>VLOOKUP(CONCATENATE(A3223,"-6"),'Restated Depr'!$B$6:$G$7674,6,0)</f>
        <v>9.3399999999999997E-2</v>
      </c>
      <c r="O3223" s="29">
        <f t="shared" si="1467"/>
        <v>4785.2729568333334</v>
      </c>
      <c r="P3223" s="29">
        <f t="shared" si="1468"/>
        <v>0</v>
      </c>
      <c r="Q3223" t="s">
        <v>7819</v>
      </c>
    </row>
    <row r="3224" spans="1:18" hidden="1">
      <c r="A3224" t="s">
        <v>245</v>
      </c>
      <c r="B3224" t="s">
        <v>3557</v>
      </c>
      <c r="C3224" s="224" t="s">
        <v>7842</v>
      </c>
      <c r="D3224" s="221">
        <v>346.16</v>
      </c>
      <c r="E3224" s="324">
        <v>43159</v>
      </c>
      <c r="F3224" s="1">
        <v>531832</v>
      </c>
      <c r="G3224" s="5">
        <v>9.3399999999999997E-2</v>
      </c>
      <c r="H3224" s="298">
        <v>4139.43</v>
      </c>
      <c r="I3224" s="10">
        <v>614810.23</v>
      </c>
      <c r="J3224" s="11">
        <f t="shared" si="1463"/>
        <v>9.3399999999999997E-2</v>
      </c>
      <c r="K3224" s="30">
        <f t="shared" si="1464"/>
        <v>4785.2729568333334</v>
      </c>
      <c r="L3224" s="29">
        <f t="shared" si="1465"/>
        <v>645.84295683333312</v>
      </c>
      <c r="M3224" s="10">
        <f t="shared" si="1466"/>
        <v>614810.23</v>
      </c>
      <c r="N3224" s="5">
        <f>VLOOKUP(CONCATENATE(A3224,"-6"),'Restated Depr'!$B$6:$G$7674,6,0)</f>
        <v>9.3399999999999997E-2</v>
      </c>
      <c r="O3224" s="29">
        <f t="shared" si="1467"/>
        <v>4785.2729568333334</v>
      </c>
      <c r="P3224" s="29">
        <f t="shared" si="1468"/>
        <v>0</v>
      </c>
      <c r="Q3224" t="s">
        <v>7819</v>
      </c>
    </row>
    <row r="3225" spans="1:18" hidden="1">
      <c r="A3225" t="s">
        <v>245</v>
      </c>
      <c r="B3225" t="s">
        <v>3558</v>
      </c>
      <c r="C3225" s="224" t="s">
        <v>7842</v>
      </c>
      <c r="D3225" s="221">
        <v>346.16</v>
      </c>
      <c r="E3225" s="324">
        <v>43190</v>
      </c>
      <c r="F3225" s="1">
        <v>614810.23</v>
      </c>
      <c r="G3225" s="5">
        <v>9.3399999999999997E-2</v>
      </c>
      <c r="H3225" s="298">
        <v>4785.2700000000004</v>
      </c>
      <c r="I3225" s="10">
        <v>614810.23</v>
      </c>
      <c r="J3225" s="11">
        <f t="shared" si="1463"/>
        <v>9.3399999999999997E-2</v>
      </c>
      <c r="K3225" s="30">
        <f t="shared" si="1464"/>
        <v>4785.2729568333334</v>
      </c>
      <c r="L3225" s="29">
        <f t="shared" si="1465"/>
        <v>2.9568333329734742E-3</v>
      </c>
      <c r="M3225" s="10">
        <f t="shared" si="1466"/>
        <v>614810.23</v>
      </c>
      <c r="N3225" s="5">
        <f>VLOOKUP(CONCATENATE(A3225,"-6"),'Restated Depr'!$B$6:$G$7674,6,0)</f>
        <v>9.3399999999999997E-2</v>
      </c>
      <c r="O3225" s="29">
        <f t="shared" si="1467"/>
        <v>4785.2729568333334</v>
      </c>
      <c r="P3225" s="29">
        <f t="shared" si="1468"/>
        <v>0</v>
      </c>
      <c r="Q3225" t="s">
        <v>7819</v>
      </c>
    </row>
    <row r="3226" spans="1:18" hidden="1">
      <c r="A3226" t="s">
        <v>245</v>
      </c>
      <c r="B3226" t="s">
        <v>3559</v>
      </c>
      <c r="C3226" s="224" t="s">
        <v>7842</v>
      </c>
      <c r="D3226" s="221">
        <v>346.16</v>
      </c>
      <c r="E3226" s="324">
        <v>43220</v>
      </c>
      <c r="F3226" s="1">
        <v>614810.23</v>
      </c>
      <c r="G3226" s="5">
        <v>9.3399999999999997E-2</v>
      </c>
      <c r="H3226" s="298">
        <v>4785.2700000000004</v>
      </c>
      <c r="I3226" s="10">
        <v>614810.23</v>
      </c>
      <c r="J3226" s="11">
        <f t="shared" si="1463"/>
        <v>9.3399999999999997E-2</v>
      </c>
      <c r="K3226" s="30">
        <f t="shared" si="1464"/>
        <v>4785.2729568333334</v>
      </c>
      <c r="L3226" s="29">
        <f t="shared" si="1465"/>
        <v>2.9568333329734742E-3</v>
      </c>
      <c r="M3226" s="10">
        <f t="shared" si="1466"/>
        <v>614810.23</v>
      </c>
      <c r="N3226" s="5">
        <f>VLOOKUP(CONCATENATE(A3226,"-6"),'Restated Depr'!$B$6:$G$7674,6,0)</f>
        <v>9.3399999999999997E-2</v>
      </c>
      <c r="O3226" s="29">
        <f t="shared" si="1467"/>
        <v>4785.2729568333334</v>
      </c>
      <c r="P3226" s="29">
        <f t="shared" si="1468"/>
        <v>0</v>
      </c>
      <c r="Q3226" t="s">
        <v>7819</v>
      </c>
    </row>
    <row r="3227" spans="1:18" hidden="1">
      <c r="A3227" t="s">
        <v>245</v>
      </c>
      <c r="B3227" t="s">
        <v>3560</v>
      </c>
      <c r="C3227" s="224" t="s">
        <v>7842</v>
      </c>
      <c r="D3227" s="221">
        <v>346.16</v>
      </c>
      <c r="E3227" s="324">
        <v>43251</v>
      </c>
      <c r="F3227" s="1">
        <v>614810.23</v>
      </c>
      <c r="G3227" s="5">
        <v>9.3399999999999997E-2</v>
      </c>
      <c r="H3227" s="298">
        <v>4785.2700000000004</v>
      </c>
      <c r="I3227" s="10">
        <v>614810.23</v>
      </c>
      <c r="J3227" s="11">
        <f t="shared" si="1463"/>
        <v>9.3399999999999997E-2</v>
      </c>
      <c r="K3227" s="30">
        <f t="shared" si="1464"/>
        <v>4785.2729568333334</v>
      </c>
      <c r="L3227" s="29">
        <f t="shared" si="1465"/>
        <v>2.9568333329734742E-3</v>
      </c>
      <c r="M3227" s="10">
        <f t="shared" si="1466"/>
        <v>614810.23</v>
      </c>
      <c r="N3227" s="5">
        <f>VLOOKUP(CONCATENATE(A3227,"-6"),'Restated Depr'!$B$6:$G$7674,6,0)</f>
        <v>9.3399999999999997E-2</v>
      </c>
      <c r="O3227" s="29">
        <f t="shared" si="1467"/>
        <v>4785.2729568333334</v>
      </c>
      <c r="P3227" s="29">
        <f t="shared" si="1468"/>
        <v>0</v>
      </c>
      <c r="Q3227" t="s">
        <v>7819</v>
      </c>
    </row>
    <row r="3228" spans="1:18" hidden="1">
      <c r="A3228" t="s">
        <v>245</v>
      </c>
      <c r="B3228" t="s">
        <v>3561</v>
      </c>
      <c r="C3228" s="224" t="s">
        <v>7842</v>
      </c>
      <c r="D3228" s="221">
        <v>346.16</v>
      </c>
      <c r="E3228" s="324">
        <v>43281</v>
      </c>
      <c r="F3228" s="1">
        <v>614810.23</v>
      </c>
      <c r="G3228" s="5">
        <v>9.3399999999999997E-2</v>
      </c>
      <c r="H3228" s="298">
        <v>4785.2700000000004</v>
      </c>
      <c r="I3228" s="10">
        <v>614810.23</v>
      </c>
      <c r="J3228" s="11">
        <f t="shared" si="1463"/>
        <v>9.3399999999999997E-2</v>
      </c>
      <c r="K3228" s="30">
        <f t="shared" si="1464"/>
        <v>4785.2729568333334</v>
      </c>
      <c r="L3228" s="29">
        <f t="shared" si="1465"/>
        <v>2.9568333329734742E-3</v>
      </c>
      <c r="M3228" s="10">
        <f t="shared" si="1466"/>
        <v>614810.23</v>
      </c>
      <c r="N3228" s="5">
        <f>VLOOKUP(CONCATENATE(A3228,"-6"),'Restated Depr'!$B$6:$G$7674,6,0)</f>
        <v>9.3399999999999997E-2</v>
      </c>
      <c r="O3228" s="29">
        <f t="shared" si="1467"/>
        <v>4785.2729568333334</v>
      </c>
      <c r="P3228" s="29">
        <f t="shared" si="1468"/>
        <v>0</v>
      </c>
      <c r="Q3228" t="s">
        <v>7819</v>
      </c>
      <c r="R3228" s="5"/>
    </row>
    <row r="3229" spans="1:18" ht="15.75" hidden="1" thickBot="1">
      <c r="A3229" t="s">
        <v>245</v>
      </c>
      <c r="C3229" s="224" t="s">
        <v>642</v>
      </c>
      <c r="D3229" s="22"/>
      <c r="E3229" s="323" t="s">
        <v>606</v>
      </c>
      <c r="F3229" s="1"/>
      <c r="G3229" s="5"/>
      <c r="H3229" s="310">
        <f>SUM(H3217:H3228)</f>
        <v>34080.5</v>
      </c>
      <c r="I3229" s="10"/>
      <c r="J3229" s="10"/>
      <c r="K3229" s="32">
        <f>SUM(K3217:K3228)</f>
        <v>38719.493047847085</v>
      </c>
      <c r="L3229" s="28">
        <f>SUM(L3217:L3228)</f>
        <v>4638.9930478470833</v>
      </c>
      <c r="M3229" s="10"/>
      <c r="N3229" s="5"/>
      <c r="O3229" s="28">
        <f>SUM(O3217:O3228)</f>
        <v>57423.27548199999</v>
      </c>
      <c r="P3229" s="28">
        <f>SUM(P3217:P3228)</f>
        <v>18703.782434152916</v>
      </c>
    </row>
    <row r="3230" spans="1:18" hidden="1">
      <c r="A3230" t="s">
        <v>246</v>
      </c>
      <c r="B3230" t="s">
        <v>3562</v>
      </c>
      <c r="C3230" s="224" t="s">
        <v>7842</v>
      </c>
      <c r="D3230" s="221">
        <v>346.17</v>
      </c>
      <c r="E3230" s="324">
        <v>42947</v>
      </c>
      <c r="F3230" s="9">
        <v>330715.36</v>
      </c>
      <c r="G3230" s="18">
        <v>1.7399999999999999E-2</v>
      </c>
      <c r="H3230" s="299">
        <v>479.54</v>
      </c>
      <c r="I3230" s="15">
        <v>349964.85</v>
      </c>
      <c r="J3230" s="11">
        <f t="shared" ref="J3230:J3241" si="1469">G3230</f>
        <v>1.7399999999999999E-2</v>
      </c>
      <c r="K3230" s="31">
        <f t="shared" ref="K3230:K3241" si="1470">I3230*J3230/12</f>
        <v>507.44903249999993</v>
      </c>
      <c r="L3230" s="289">
        <f t="shared" ref="L3230:L3241" si="1471">K3230-H3230</f>
        <v>27.90903249999991</v>
      </c>
      <c r="M3230" s="15">
        <f t="shared" ref="M3230:M3241" si="1472">I3230</f>
        <v>349964.85</v>
      </c>
      <c r="N3230" s="5">
        <f>VLOOKUP(CONCATENATE(A3230,"-6"),'Restated Depr'!$B$6:$G$7674,6,0)</f>
        <v>9.8500000000000004E-2</v>
      </c>
      <c r="O3230" s="289">
        <f t="shared" ref="O3230:O3241" si="1473">M3230*N3230/12</f>
        <v>2872.6281437500002</v>
      </c>
      <c r="P3230" s="289">
        <f t="shared" ref="P3230:P3241" si="1474">O3230-K3230</f>
        <v>2365.1791112500005</v>
      </c>
      <c r="Q3230" t="s">
        <v>7819</v>
      </c>
    </row>
    <row r="3231" spans="1:18" hidden="1">
      <c r="A3231" t="s">
        <v>246</v>
      </c>
      <c r="B3231" t="s">
        <v>3563</v>
      </c>
      <c r="C3231" s="224" t="s">
        <v>7842</v>
      </c>
      <c r="D3231" s="221">
        <v>346.17</v>
      </c>
      <c r="E3231" s="324">
        <v>42978</v>
      </c>
      <c r="F3231" s="1">
        <v>330715.36</v>
      </c>
      <c r="G3231" s="18">
        <v>1.7399999999999999E-2</v>
      </c>
      <c r="H3231" s="298">
        <v>479.54</v>
      </c>
      <c r="I3231" s="10">
        <v>349964.85</v>
      </c>
      <c r="J3231" s="11">
        <f t="shared" si="1469"/>
        <v>1.7399999999999999E-2</v>
      </c>
      <c r="K3231" s="30">
        <f t="shared" si="1470"/>
        <v>507.44903249999993</v>
      </c>
      <c r="L3231" s="29">
        <f t="shared" si="1471"/>
        <v>27.90903249999991</v>
      </c>
      <c r="M3231" s="10">
        <f t="shared" si="1472"/>
        <v>349964.85</v>
      </c>
      <c r="N3231" s="5">
        <f>VLOOKUP(CONCATENATE(A3231,"-6"),'Restated Depr'!$B$6:$G$7674,6,0)</f>
        <v>9.8500000000000004E-2</v>
      </c>
      <c r="O3231" s="29">
        <f t="shared" si="1473"/>
        <v>2872.6281437500002</v>
      </c>
      <c r="P3231" s="29">
        <f t="shared" si="1474"/>
        <v>2365.1791112500005</v>
      </c>
      <c r="Q3231" t="s">
        <v>7819</v>
      </c>
    </row>
    <row r="3232" spans="1:18" hidden="1">
      <c r="A3232" t="s">
        <v>246</v>
      </c>
      <c r="B3232" t="s">
        <v>3564</v>
      </c>
      <c r="C3232" s="224" t="s">
        <v>7842</v>
      </c>
      <c r="D3232" s="221">
        <v>346.17</v>
      </c>
      <c r="E3232" s="324">
        <v>43008</v>
      </c>
      <c r="F3232" s="1">
        <v>330715.36</v>
      </c>
      <c r="G3232" s="18">
        <v>1.7399999999999999E-2</v>
      </c>
      <c r="H3232" s="298">
        <v>479.54</v>
      </c>
      <c r="I3232" s="10">
        <v>349964.85</v>
      </c>
      <c r="J3232" s="11">
        <f t="shared" si="1469"/>
        <v>1.7399999999999999E-2</v>
      </c>
      <c r="K3232" s="30">
        <f t="shared" si="1470"/>
        <v>507.44903249999993</v>
      </c>
      <c r="L3232" s="29">
        <f t="shared" si="1471"/>
        <v>27.90903249999991</v>
      </c>
      <c r="M3232" s="10">
        <f t="shared" si="1472"/>
        <v>349964.85</v>
      </c>
      <c r="N3232" s="5">
        <f>VLOOKUP(CONCATENATE(A3232,"-6"),'Restated Depr'!$B$6:$G$7674,6,0)</f>
        <v>9.8500000000000004E-2</v>
      </c>
      <c r="O3232" s="29">
        <f t="shared" si="1473"/>
        <v>2872.6281437500002</v>
      </c>
      <c r="P3232" s="29">
        <f t="shared" si="1474"/>
        <v>2365.1791112500005</v>
      </c>
      <c r="Q3232" t="s">
        <v>7819</v>
      </c>
    </row>
    <row r="3233" spans="1:18" hidden="1">
      <c r="A3233" t="s">
        <v>246</v>
      </c>
      <c r="B3233" t="s">
        <v>3565</v>
      </c>
      <c r="C3233" s="224" t="s">
        <v>7842</v>
      </c>
      <c r="D3233" s="221">
        <v>346.17</v>
      </c>
      <c r="E3233" s="324">
        <v>43039</v>
      </c>
      <c r="F3233" s="1">
        <v>330715.36</v>
      </c>
      <c r="G3233" s="18">
        <v>1.7399999999999999E-2</v>
      </c>
      <c r="H3233" s="298">
        <v>479.54</v>
      </c>
      <c r="I3233" s="10">
        <v>349964.85</v>
      </c>
      <c r="J3233" s="11">
        <f t="shared" si="1469"/>
        <v>1.7399999999999999E-2</v>
      </c>
      <c r="K3233" s="30">
        <f t="shared" si="1470"/>
        <v>507.44903249999993</v>
      </c>
      <c r="L3233" s="29">
        <f t="shared" si="1471"/>
        <v>27.90903249999991</v>
      </c>
      <c r="M3233" s="10">
        <f t="shared" si="1472"/>
        <v>349964.85</v>
      </c>
      <c r="N3233" s="5">
        <f>VLOOKUP(CONCATENATE(A3233,"-6"),'Restated Depr'!$B$6:$G$7674,6,0)</f>
        <v>9.8500000000000004E-2</v>
      </c>
      <c r="O3233" s="29">
        <f t="shared" si="1473"/>
        <v>2872.6281437500002</v>
      </c>
      <c r="P3233" s="29">
        <f t="shared" si="1474"/>
        <v>2365.1791112500005</v>
      </c>
      <c r="Q3233" t="s">
        <v>7819</v>
      </c>
    </row>
    <row r="3234" spans="1:18" hidden="1">
      <c r="A3234" t="s">
        <v>246</v>
      </c>
      <c r="B3234" t="s">
        <v>3566</v>
      </c>
      <c r="C3234" s="224" t="s">
        <v>7842</v>
      </c>
      <c r="D3234" s="221">
        <v>346.17</v>
      </c>
      <c r="E3234" s="324">
        <v>43069</v>
      </c>
      <c r="F3234" s="1">
        <v>330715.36</v>
      </c>
      <c r="G3234" s="18">
        <v>1.7399999999999999E-2</v>
      </c>
      <c r="H3234" s="298">
        <v>479.54</v>
      </c>
      <c r="I3234" s="10">
        <v>349964.85</v>
      </c>
      <c r="J3234" s="11">
        <f t="shared" si="1469"/>
        <v>1.7399999999999999E-2</v>
      </c>
      <c r="K3234" s="30">
        <f t="shared" si="1470"/>
        <v>507.44903249999993</v>
      </c>
      <c r="L3234" s="29">
        <f t="shared" si="1471"/>
        <v>27.90903249999991</v>
      </c>
      <c r="M3234" s="10">
        <f t="shared" si="1472"/>
        <v>349964.85</v>
      </c>
      <c r="N3234" s="5">
        <f>VLOOKUP(CONCATENATE(A3234,"-6"),'Restated Depr'!$B$6:$G$7674,6,0)</f>
        <v>9.8500000000000004E-2</v>
      </c>
      <c r="O3234" s="29">
        <f t="shared" si="1473"/>
        <v>2872.6281437500002</v>
      </c>
      <c r="P3234" s="29">
        <f t="shared" si="1474"/>
        <v>2365.1791112500005</v>
      </c>
      <c r="Q3234" t="s">
        <v>7819</v>
      </c>
    </row>
    <row r="3235" spans="1:18" hidden="1">
      <c r="A3235" t="s">
        <v>246</v>
      </c>
      <c r="B3235" t="s">
        <v>3567</v>
      </c>
      <c r="C3235" s="224" t="s">
        <v>7842</v>
      </c>
      <c r="D3235" s="221">
        <v>346.17</v>
      </c>
      <c r="E3235" s="324">
        <v>43100</v>
      </c>
      <c r="F3235" s="1">
        <v>330715.36</v>
      </c>
      <c r="G3235" s="18">
        <v>5.1400000000000001E-2</v>
      </c>
      <c r="H3235" s="298">
        <v>1416.5600000000002</v>
      </c>
      <c r="I3235" s="10">
        <v>349964.85</v>
      </c>
      <c r="J3235" s="11">
        <f t="shared" si="1469"/>
        <v>5.1400000000000001E-2</v>
      </c>
      <c r="K3235" s="30">
        <f t="shared" si="1470"/>
        <v>1499.0161074999999</v>
      </c>
      <c r="L3235" s="29">
        <f t="shared" si="1471"/>
        <v>82.456107499999689</v>
      </c>
      <c r="M3235" s="10">
        <f t="shared" si="1472"/>
        <v>349964.85</v>
      </c>
      <c r="N3235" s="5">
        <f>VLOOKUP(CONCATENATE(A3235,"-6"),'Restated Depr'!$B$6:$G$7674,6,0)</f>
        <v>9.8500000000000004E-2</v>
      </c>
      <c r="O3235" s="29">
        <f t="shared" si="1473"/>
        <v>2872.6281437500002</v>
      </c>
      <c r="P3235" s="29">
        <f t="shared" si="1474"/>
        <v>1373.6120362500003</v>
      </c>
      <c r="Q3235" t="s">
        <v>7819</v>
      </c>
    </row>
    <row r="3236" spans="1:18" hidden="1">
      <c r="A3236" t="s">
        <v>246</v>
      </c>
      <c r="B3236" t="s">
        <v>3568</v>
      </c>
      <c r="C3236" s="224" t="s">
        <v>7842</v>
      </c>
      <c r="D3236" s="221">
        <v>346.17</v>
      </c>
      <c r="E3236" s="324">
        <v>43131</v>
      </c>
      <c r="F3236" s="1">
        <v>330715.36</v>
      </c>
      <c r="G3236" s="5">
        <v>9.8500000000000004E-2</v>
      </c>
      <c r="H3236" s="298">
        <v>2714.62</v>
      </c>
      <c r="I3236" s="10">
        <v>349964.85</v>
      </c>
      <c r="J3236" s="11">
        <f t="shared" si="1469"/>
        <v>9.8500000000000004E-2</v>
      </c>
      <c r="K3236" s="30">
        <f t="shared" si="1470"/>
        <v>2872.6281437500002</v>
      </c>
      <c r="L3236" s="29">
        <f t="shared" si="1471"/>
        <v>158.00814375000027</v>
      </c>
      <c r="M3236" s="10">
        <f t="shared" si="1472"/>
        <v>349964.85</v>
      </c>
      <c r="N3236" s="5">
        <f>VLOOKUP(CONCATENATE(A3236,"-6"),'Restated Depr'!$B$6:$G$7674,6,0)</f>
        <v>9.8500000000000004E-2</v>
      </c>
      <c r="O3236" s="29">
        <f t="shared" si="1473"/>
        <v>2872.6281437500002</v>
      </c>
      <c r="P3236" s="29">
        <f t="shared" si="1474"/>
        <v>0</v>
      </c>
      <c r="Q3236" t="s">
        <v>7819</v>
      </c>
    </row>
    <row r="3237" spans="1:18" hidden="1">
      <c r="A3237" t="s">
        <v>246</v>
      </c>
      <c r="B3237" t="s">
        <v>3569</v>
      </c>
      <c r="C3237" s="224" t="s">
        <v>7842</v>
      </c>
      <c r="D3237" s="221">
        <v>346.17</v>
      </c>
      <c r="E3237" s="324">
        <v>43159</v>
      </c>
      <c r="F3237" s="1">
        <v>340340.11</v>
      </c>
      <c r="G3237" s="5">
        <v>9.8500000000000004E-2</v>
      </c>
      <c r="H3237" s="298">
        <v>2793.6299999999997</v>
      </c>
      <c r="I3237" s="10">
        <v>349964.85</v>
      </c>
      <c r="J3237" s="11">
        <f t="shared" si="1469"/>
        <v>9.8500000000000004E-2</v>
      </c>
      <c r="K3237" s="30">
        <f t="shared" si="1470"/>
        <v>2872.6281437500002</v>
      </c>
      <c r="L3237" s="29">
        <f t="shared" si="1471"/>
        <v>78.998143750000509</v>
      </c>
      <c r="M3237" s="10">
        <f t="shared" si="1472"/>
        <v>349964.85</v>
      </c>
      <c r="N3237" s="5">
        <f>VLOOKUP(CONCATENATE(A3237,"-6"),'Restated Depr'!$B$6:$G$7674,6,0)</f>
        <v>9.8500000000000004E-2</v>
      </c>
      <c r="O3237" s="29">
        <f t="shared" si="1473"/>
        <v>2872.6281437500002</v>
      </c>
      <c r="P3237" s="29">
        <f t="shared" si="1474"/>
        <v>0</v>
      </c>
      <c r="Q3237" t="s">
        <v>7819</v>
      </c>
    </row>
    <row r="3238" spans="1:18" hidden="1">
      <c r="A3238" t="s">
        <v>246</v>
      </c>
      <c r="B3238" t="s">
        <v>3570</v>
      </c>
      <c r="C3238" s="224" t="s">
        <v>7842</v>
      </c>
      <c r="D3238" s="221">
        <v>346.17</v>
      </c>
      <c r="E3238" s="324">
        <v>43190</v>
      </c>
      <c r="F3238" s="1">
        <v>349964.85</v>
      </c>
      <c r="G3238" s="5">
        <v>9.8500000000000004E-2</v>
      </c>
      <c r="H3238" s="298">
        <v>2872.6299999999997</v>
      </c>
      <c r="I3238" s="10">
        <v>349964.85</v>
      </c>
      <c r="J3238" s="11">
        <f t="shared" si="1469"/>
        <v>9.8500000000000004E-2</v>
      </c>
      <c r="K3238" s="30">
        <f t="shared" si="1470"/>
        <v>2872.6281437500002</v>
      </c>
      <c r="L3238" s="29">
        <f t="shared" si="1471"/>
        <v>-1.8562499994914106E-3</v>
      </c>
      <c r="M3238" s="10">
        <f t="shared" si="1472"/>
        <v>349964.85</v>
      </c>
      <c r="N3238" s="5">
        <f>VLOOKUP(CONCATENATE(A3238,"-6"),'Restated Depr'!$B$6:$G$7674,6,0)</f>
        <v>9.8500000000000004E-2</v>
      </c>
      <c r="O3238" s="29">
        <f t="shared" si="1473"/>
        <v>2872.6281437500002</v>
      </c>
      <c r="P3238" s="29">
        <f t="shared" si="1474"/>
        <v>0</v>
      </c>
      <c r="Q3238" t="s">
        <v>7819</v>
      </c>
    </row>
    <row r="3239" spans="1:18" hidden="1">
      <c r="A3239" t="s">
        <v>246</v>
      </c>
      <c r="B3239" t="s">
        <v>3571</v>
      </c>
      <c r="C3239" s="224" t="s">
        <v>7842</v>
      </c>
      <c r="D3239" s="221">
        <v>346.17</v>
      </c>
      <c r="E3239" s="324">
        <v>43220</v>
      </c>
      <c r="F3239" s="1">
        <v>349964.85</v>
      </c>
      <c r="G3239" s="5">
        <v>9.8500000000000004E-2</v>
      </c>
      <c r="H3239" s="298">
        <v>2872.6299999999997</v>
      </c>
      <c r="I3239" s="10">
        <v>349964.85</v>
      </c>
      <c r="J3239" s="11">
        <f t="shared" si="1469"/>
        <v>9.8500000000000004E-2</v>
      </c>
      <c r="K3239" s="30">
        <f t="shared" si="1470"/>
        <v>2872.6281437500002</v>
      </c>
      <c r="L3239" s="29">
        <f t="shared" si="1471"/>
        <v>-1.8562499994914106E-3</v>
      </c>
      <c r="M3239" s="10">
        <f t="shared" si="1472"/>
        <v>349964.85</v>
      </c>
      <c r="N3239" s="5">
        <f>VLOOKUP(CONCATENATE(A3239,"-6"),'Restated Depr'!$B$6:$G$7674,6,0)</f>
        <v>9.8500000000000004E-2</v>
      </c>
      <c r="O3239" s="29">
        <f t="shared" si="1473"/>
        <v>2872.6281437500002</v>
      </c>
      <c r="P3239" s="29">
        <f t="shared" si="1474"/>
        <v>0</v>
      </c>
      <c r="Q3239" t="s">
        <v>7819</v>
      </c>
    </row>
    <row r="3240" spans="1:18" hidden="1">
      <c r="A3240" t="s">
        <v>246</v>
      </c>
      <c r="B3240" t="s">
        <v>3572</v>
      </c>
      <c r="C3240" s="224" t="s">
        <v>7842</v>
      </c>
      <c r="D3240" s="221">
        <v>346.17</v>
      </c>
      <c r="E3240" s="324">
        <v>43251</v>
      </c>
      <c r="F3240" s="1">
        <v>349964.85</v>
      </c>
      <c r="G3240" s="5">
        <v>9.8500000000000004E-2</v>
      </c>
      <c r="H3240" s="298">
        <v>2872.6299999999997</v>
      </c>
      <c r="I3240" s="10">
        <v>349964.85</v>
      </c>
      <c r="J3240" s="11">
        <f t="shared" si="1469"/>
        <v>9.8500000000000004E-2</v>
      </c>
      <c r="K3240" s="30">
        <f t="shared" si="1470"/>
        <v>2872.6281437500002</v>
      </c>
      <c r="L3240" s="29">
        <f t="shared" si="1471"/>
        <v>-1.8562499994914106E-3</v>
      </c>
      <c r="M3240" s="10">
        <f t="shared" si="1472"/>
        <v>349964.85</v>
      </c>
      <c r="N3240" s="5">
        <f>VLOOKUP(CONCATENATE(A3240,"-6"),'Restated Depr'!$B$6:$G$7674,6,0)</f>
        <v>9.8500000000000004E-2</v>
      </c>
      <c r="O3240" s="29">
        <f t="shared" si="1473"/>
        <v>2872.6281437500002</v>
      </c>
      <c r="P3240" s="29">
        <f t="shared" si="1474"/>
        <v>0</v>
      </c>
      <c r="Q3240" t="s">
        <v>7819</v>
      </c>
    </row>
    <row r="3241" spans="1:18" hidden="1">
      <c r="A3241" t="s">
        <v>246</v>
      </c>
      <c r="B3241" t="s">
        <v>3573</v>
      </c>
      <c r="C3241" s="224" t="s">
        <v>7842</v>
      </c>
      <c r="D3241" s="221">
        <v>346.17</v>
      </c>
      <c r="E3241" s="324">
        <v>43281</v>
      </c>
      <c r="F3241" s="1">
        <v>349964.85</v>
      </c>
      <c r="G3241" s="5">
        <v>9.8500000000000004E-2</v>
      </c>
      <c r="H3241" s="298">
        <v>2872.6299999999997</v>
      </c>
      <c r="I3241" s="10">
        <v>349964.85</v>
      </c>
      <c r="J3241" s="11">
        <f t="shared" si="1469"/>
        <v>9.8500000000000004E-2</v>
      </c>
      <c r="K3241" s="30">
        <f t="shared" si="1470"/>
        <v>2872.6281437500002</v>
      </c>
      <c r="L3241" s="29">
        <f t="shared" si="1471"/>
        <v>-1.8562499994914106E-3</v>
      </c>
      <c r="M3241" s="10">
        <f t="shared" si="1472"/>
        <v>349964.85</v>
      </c>
      <c r="N3241" s="5">
        <f>VLOOKUP(CONCATENATE(A3241,"-6"),'Restated Depr'!$B$6:$G$7674,6,0)</f>
        <v>9.8500000000000004E-2</v>
      </c>
      <c r="O3241" s="29">
        <f t="shared" si="1473"/>
        <v>2872.6281437500002</v>
      </c>
      <c r="P3241" s="29">
        <f t="shared" si="1474"/>
        <v>0</v>
      </c>
      <c r="Q3241" t="s">
        <v>7819</v>
      </c>
      <c r="R3241" s="5"/>
    </row>
    <row r="3242" spans="1:18" ht="15.75" hidden="1" thickBot="1">
      <c r="A3242" t="s">
        <v>246</v>
      </c>
      <c r="C3242" s="224" t="s">
        <v>642</v>
      </c>
      <c r="D3242" s="22"/>
      <c r="E3242" s="323" t="s">
        <v>606</v>
      </c>
      <c r="F3242" s="1"/>
      <c r="G3242" s="5"/>
      <c r="H3242" s="310">
        <f>SUM(H3230:H3241)</f>
        <v>20813.03</v>
      </c>
      <c r="I3242" s="10"/>
      <c r="J3242" s="10"/>
      <c r="K3242" s="32">
        <f>SUM(K3230:K3241)</f>
        <v>21272.0301325</v>
      </c>
      <c r="L3242" s="28">
        <f>SUM(L3230:L3241)</f>
        <v>459.00013250000205</v>
      </c>
      <c r="M3242" s="10"/>
      <c r="N3242" s="5"/>
      <c r="O3242" s="28">
        <f>SUM(O3230:O3241)</f>
        <v>34471.537725000002</v>
      </c>
      <c r="P3242" s="28">
        <f>SUM(P3230:P3241)</f>
        <v>13199.507592500002</v>
      </c>
    </row>
    <row r="3243" spans="1:18" hidden="1">
      <c r="A3243" t="s">
        <v>247</v>
      </c>
      <c r="B3243" t="s">
        <v>3574</v>
      </c>
      <c r="C3243" s="224" t="s">
        <v>7842</v>
      </c>
      <c r="D3243" s="221">
        <v>346.15</v>
      </c>
      <c r="E3243" s="324">
        <v>42947</v>
      </c>
      <c r="F3243" s="9">
        <v>473240.74</v>
      </c>
      <c r="G3243" s="18">
        <v>1.55E-2</v>
      </c>
      <c r="H3243" s="299">
        <v>611.27</v>
      </c>
      <c r="I3243" s="15">
        <v>506565.04</v>
      </c>
      <c r="J3243" s="11">
        <f t="shared" ref="J3243:J3254" si="1475">G3243</f>
        <v>1.55E-2</v>
      </c>
      <c r="K3243" s="31">
        <f t="shared" ref="K3243:K3254" si="1476">I3243*J3243/12</f>
        <v>654.31317666666666</v>
      </c>
      <c r="L3243" s="289">
        <f t="shared" ref="L3243:L3254" si="1477">K3243-H3243</f>
        <v>43.043176666666682</v>
      </c>
      <c r="M3243" s="15">
        <f t="shared" ref="M3243:M3254" si="1478">I3243</f>
        <v>506565.04</v>
      </c>
      <c r="N3243" s="5">
        <f>VLOOKUP(CONCATENATE(A3243,"-6"),'Restated Depr'!$B$6:$G$7674,6,0)</f>
        <v>9.8199999999999996E-2</v>
      </c>
      <c r="O3243" s="289">
        <f t="shared" ref="O3243:O3254" si="1479">M3243*N3243/12</f>
        <v>4145.3905773333327</v>
      </c>
      <c r="P3243" s="289">
        <f t="shared" ref="P3243:P3254" si="1480">O3243-K3243</f>
        <v>3491.0774006666661</v>
      </c>
      <c r="Q3243" t="s">
        <v>7819</v>
      </c>
    </row>
    <row r="3244" spans="1:18" hidden="1">
      <c r="A3244" t="s">
        <v>247</v>
      </c>
      <c r="B3244" t="s">
        <v>3575</v>
      </c>
      <c r="C3244" s="224" t="s">
        <v>7842</v>
      </c>
      <c r="D3244" s="221">
        <v>346.15</v>
      </c>
      <c r="E3244" s="324">
        <v>42978</v>
      </c>
      <c r="F3244" s="1">
        <v>473240.74</v>
      </c>
      <c r="G3244" s="18">
        <v>1.55E-2</v>
      </c>
      <c r="H3244" s="298">
        <v>611.27</v>
      </c>
      <c r="I3244" s="10">
        <v>506565.04</v>
      </c>
      <c r="J3244" s="11">
        <f t="shared" si="1475"/>
        <v>1.55E-2</v>
      </c>
      <c r="K3244" s="30">
        <f t="shared" si="1476"/>
        <v>654.31317666666666</v>
      </c>
      <c r="L3244" s="29">
        <f t="shared" si="1477"/>
        <v>43.043176666666682</v>
      </c>
      <c r="M3244" s="10">
        <f t="shared" si="1478"/>
        <v>506565.04</v>
      </c>
      <c r="N3244" s="5">
        <f>VLOOKUP(CONCATENATE(A3244,"-6"),'Restated Depr'!$B$6:$G$7674,6,0)</f>
        <v>9.8199999999999996E-2</v>
      </c>
      <c r="O3244" s="29">
        <f t="shared" si="1479"/>
        <v>4145.3905773333327</v>
      </c>
      <c r="P3244" s="29">
        <f t="shared" si="1480"/>
        <v>3491.0774006666661</v>
      </c>
      <c r="Q3244" t="s">
        <v>7819</v>
      </c>
    </row>
    <row r="3245" spans="1:18" hidden="1">
      <c r="A3245" t="s">
        <v>247</v>
      </c>
      <c r="B3245" t="s">
        <v>3576</v>
      </c>
      <c r="C3245" s="224" t="s">
        <v>7842</v>
      </c>
      <c r="D3245" s="221">
        <v>346.15</v>
      </c>
      <c r="E3245" s="324">
        <v>43008</v>
      </c>
      <c r="F3245" s="1">
        <v>473240.74</v>
      </c>
      <c r="G3245" s="18">
        <v>1.55E-2</v>
      </c>
      <c r="H3245" s="298">
        <v>611.27</v>
      </c>
      <c r="I3245" s="10">
        <v>506565.04</v>
      </c>
      <c r="J3245" s="11">
        <f t="shared" si="1475"/>
        <v>1.55E-2</v>
      </c>
      <c r="K3245" s="30">
        <f t="shared" si="1476"/>
        <v>654.31317666666666</v>
      </c>
      <c r="L3245" s="29">
        <f t="shared" si="1477"/>
        <v>43.043176666666682</v>
      </c>
      <c r="M3245" s="10">
        <f t="shared" si="1478"/>
        <v>506565.04</v>
      </c>
      <c r="N3245" s="5">
        <f>VLOOKUP(CONCATENATE(A3245,"-6"),'Restated Depr'!$B$6:$G$7674,6,0)</f>
        <v>9.8199999999999996E-2</v>
      </c>
      <c r="O3245" s="29">
        <f t="shared" si="1479"/>
        <v>4145.3905773333327</v>
      </c>
      <c r="P3245" s="29">
        <f t="shared" si="1480"/>
        <v>3491.0774006666661</v>
      </c>
      <c r="Q3245" t="s">
        <v>7819</v>
      </c>
    </row>
    <row r="3246" spans="1:18" hidden="1">
      <c r="A3246" t="s">
        <v>247</v>
      </c>
      <c r="B3246" t="s">
        <v>3577</v>
      </c>
      <c r="C3246" s="224" t="s">
        <v>7842</v>
      </c>
      <c r="D3246" s="221">
        <v>346.15</v>
      </c>
      <c r="E3246" s="324">
        <v>43039</v>
      </c>
      <c r="F3246" s="1">
        <v>473240.74</v>
      </c>
      <c r="G3246" s="18">
        <v>1.55E-2</v>
      </c>
      <c r="H3246" s="298">
        <v>611.27</v>
      </c>
      <c r="I3246" s="10">
        <v>506565.04</v>
      </c>
      <c r="J3246" s="11">
        <f t="shared" si="1475"/>
        <v>1.55E-2</v>
      </c>
      <c r="K3246" s="30">
        <f t="shared" si="1476"/>
        <v>654.31317666666666</v>
      </c>
      <c r="L3246" s="29">
        <f t="shared" si="1477"/>
        <v>43.043176666666682</v>
      </c>
      <c r="M3246" s="10">
        <f t="shared" si="1478"/>
        <v>506565.04</v>
      </c>
      <c r="N3246" s="5">
        <f>VLOOKUP(CONCATENATE(A3246,"-6"),'Restated Depr'!$B$6:$G$7674,6,0)</f>
        <v>9.8199999999999996E-2</v>
      </c>
      <c r="O3246" s="29">
        <f t="shared" si="1479"/>
        <v>4145.3905773333327</v>
      </c>
      <c r="P3246" s="29">
        <f t="shared" si="1480"/>
        <v>3491.0774006666661</v>
      </c>
      <c r="Q3246" t="s">
        <v>7819</v>
      </c>
    </row>
    <row r="3247" spans="1:18" hidden="1">
      <c r="A3247" t="s">
        <v>247</v>
      </c>
      <c r="B3247" t="s">
        <v>3578</v>
      </c>
      <c r="C3247" s="224" t="s">
        <v>7842</v>
      </c>
      <c r="D3247" s="221">
        <v>346.15</v>
      </c>
      <c r="E3247" s="324">
        <v>43069</v>
      </c>
      <c r="F3247" s="1">
        <v>473240.74</v>
      </c>
      <c r="G3247" s="18">
        <v>1.55E-2</v>
      </c>
      <c r="H3247" s="298">
        <v>611.27</v>
      </c>
      <c r="I3247" s="10">
        <v>506565.04</v>
      </c>
      <c r="J3247" s="11">
        <f t="shared" si="1475"/>
        <v>1.55E-2</v>
      </c>
      <c r="K3247" s="30">
        <f t="shared" si="1476"/>
        <v>654.31317666666666</v>
      </c>
      <c r="L3247" s="29">
        <f t="shared" si="1477"/>
        <v>43.043176666666682</v>
      </c>
      <c r="M3247" s="10">
        <f t="shared" si="1478"/>
        <v>506565.04</v>
      </c>
      <c r="N3247" s="5">
        <f>VLOOKUP(CONCATENATE(A3247,"-6"),'Restated Depr'!$B$6:$G$7674,6,0)</f>
        <v>9.8199999999999996E-2</v>
      </c>
      <c r="O3247" s="29">
        <f t="shared" si="1479"/>
        <v>4145.3905773333327</v>
      </c>
      <c r="P3247" s="29">
        <f t="shared" si="1480"/>
        <v>3491.0774006666661</v>
      </c>
      <c r="Q3247" t="s">
        <v>7819</v>
      </c>
    </row>
    <row r="3248" spans="1:18" hidden="1">
      <c r="A3248" t="s">
        <v>247</v>
      </c>
      <c r="B3248" t="s">
        <v>3579</v>
      </c>
      <c r="C3248" s="224" t="s">
        <v>7842</v>
      </c>
      <c r="D3248" s="221">
        <v>346.15</v>
      </c>
      <c r="E3248" s="324">
        <v>43100</v>
      </c>
      <c r="F3248" s="1">
        <v>473240.74</v>
      </c>
      <c r="G3248" s="18">
        <v>5.0200000000000002E-2</v>
      </c>
      <c r="H3248" s="298">
        <v>1979.72</v>
      </c>
      <c r="I3248" s="10">
        <v>506565.04</v>
      </c>
      <c r="J3248" s="11">
        <f t="shared" si="1475"/>
        <v>5.0200000000000002E-2</v>
      </c>
      <c r="K3248" s="30">
        <f t="shared" si="1476"/>
        <v>2119.1304173333333</v>
      </c>
      <c r="L3248" s="29">
        <f t="shared" si="1477"/>
        <v>139.41041733333327</v>
      </c>
      <c r="M3248" s="10">
        <f t="shared" si="1478"/>
        <v>506565.04</v>
      </c>
      <c r="N3248" s="5">
        <f>VLOOKUP(CONCATENATE(A3248,"-6"),'Restated Depr'!$B$6:$G$7674,6,0)</f>
        <v>9.8199999999999996E-2</v>
      </c>
      <c r="O3248" s="29">
        <f t="shared" si="1479"/>
        <v>4145.3905773333327</v>
      </c>
      <c r="P3248" s="29">
        <f t="shared" si="1480"/>
        <v>2026.2601599999994</v>
      </c>
      <c r="Q3248" t="s">
        <v>7819</v>
      </c>
    </row>
    <row r="3249" spans="1:18" hidden="1">
      <c r="A3249" t="s">
        <v>247</v>
      </c>
      <c r="B3249" t="s">
        <v>3580</v>
      </c>
      <c r="C3249" s="224" t="s">
        <v>7842</v>
      </c>
      <c r="D3249" s="221">
        <v>346.15</v>
      </c>
      <c r="E3249" s="324">
        <v>43131</v>
      </c>
      <c r="F3249" s="1">
        <v>473240.74</v>
      </c>
      <c r="G3249" s="5">
        <v>9.8199999999999996E-2</v>
      </c>
      <c r="H3249" s="298">
        <v>3872.69</v>
      </c>
      <c r="I3249" s="10">
        <v>506565.04</v>
      </c>
      <c r="J3249" s="11">
        <f t="shared" si="1475"/>
        <v>9.8199999999999996E-2</v>
      </c>
      <c r="K3249" s="30">
        <f t="shared" si="1476"/>
        <v>4145.3905773333327</v>
      </c>
      <c r="L3249" s="29">
        <f t="shared" si="1477"/>
        <v>272.7005773333326</v>
      </c>
      <c r="M3249" s="10">
        <f t="shared" si="1478"/>
        <v>506565.04</v>
      </c>
      <c r="N3249" s="5">
        <f>VLOOKUP(CONCATENATE(A3249,"-6"),'Restated Depr'!$B$6:$G$7674,6,0)</f>
        <v>9.8199999999999996E-2</v>
      </c>
      <c r="O3249" s="29">
        <f t="shared" si="1479"/>
        <v>4145.3905773333327</v>
      </c>
      <c r="P3249" s="29">
        <f t="shared" si="1480"/>
        <v>0</v>
      </c>
      <c r="Q3249" t="s">
        <v>7819</v>
      </c>
    </row>
    <row r="3250" spans="1:18" hidden="1">
      <c r="A3250" t="s">
        <v>247</v>
      </c>
      <c r="B3250" t="s">
        <v>3581</v>
      </c>
      <c r="C3250" s="224" t="s">
        <v>7842</v>
      </c>
      <c r="D3250" s="221">
        <v>346.15</v>
      </c>
      <c r="E3250" s="324">
        <v>43159</v>
      </c>
      <c r="F3250" s="1">
        <v>489902.89</v>
      </c>
      <c r="G3250" s="5">
        <v>9.8199999999999996E-2</v>
      </c>
      <c r="H3250" s="298">
        <v>4009.0399999999995</v>
      </c>
      <c r="I3250" s="10">
        <v>506565.04</v>
      </c>
      <c r="J3250" s="11">
        <f t="shared" si="1475"/>
        <v>9.8199999999999996E-2</v>
      </c>
      <c r="K3250" s="30">
        <f t="shared" si="1476"/>
        <v>4145.3905773333327</v>
      </c>
      <c r="L3250" s="29">
        <f t="shared" si="1477"/>
        <v>136.35057733333315</v>
      </c>
      <c r="M3250" s="10">
        <f t="shared" si="1478"/>
        <v>506565.04</v>
      </c>
      <c r="N3250" s="5">
        <f>VLOOKUP(CONCATENATE(A3250,"-6"),'Restated Depr'!$B$6:$G$7674,6,0)</f>
        <v>9.8199999999999996E-2</v>
      </c>
      <c r="O3250" s="29">
        <f t="shared" si="1479"/>
        <v>4145.3905773333327</v>
      </c>
      <c r="P3250" s="29">
        <f t="shared" si="1480"/>
        <v>0</v>
      </c>
      <c r="Q3250" t="s">
        <v>7819</v>
      </c>
    </row>
    <row r="3251" spans="1:18" hidden="1">
      <c r="A3251" t="s">
        <v>247</v>
      </c>
      <c r="B3251" t="s">
        <v>3582</v>
      </c>
      <c r="C3251" s="224" t="s">
        <v>7842</v>
      </c>
      <c r="D3251" s="221">
        <v>346.15</v>
      </c>
      <c r="E3251" s="324">
        <v>43190</v>
      </c>
      <c r="F3251" s="1">
        <v>506565.04</v>
      </c>
      <c r="G3251" s="5">
        <v>9.8199999999999996E-2</v>
      </c>
      <c r="H3251" s="298">
        <v>4145.3900000000003</v>
      </c>
      <c r="I3251" s="10">
        <v>506565.04</v>
      </c>
      <c r="J3251" s="11">
        <f t="shared" si="1475"/>
        <v>9.8199999999999996E-2</v>
      </c>
      <c r="K3251" s="30">
        <f t="shared" si="1476"/>
        <v>4145.3905773333327</v>
      </c>
      <c r="L3251" s="29">
        <f t="shared" si="1477"/>
        <v>5.7733333233045414E-4</v>
      </c>
      <c r="M3251" s="10">
        <f t="shared" si="1478"/>
        <v>506565.04</v>
      </c>
      <c r="N3251" s="5">
        <f>VLOOKUP(CONCATENATE(A3251,"-6"),'Restated Depr'!$B$6:$G$7674,6,0)</f>
        <v>9.8199999999999996E-2</v>
      </c>
      <c r="O3251" s="29">
        <f t="shared" si="1479"/>
        <v>4145.3905773333327</v>
      </c>
      <c r="P3251" s="29">
        <f t="shared" si="1480"/>
        <v>0</v>
      </c>
      <c r="Q3251" t="s">
        <v>7819</v>
      </c>
    </row>
    <row r="3252" spans="1:18" hidden="1">
      <c r="A3252" t="s">
        <v>247</v>
      </c>
      <c r="B3252" t="s">
        <v>3583</v>
      </c>
      <c r="C3252" s="224" t="s">
        <v>7842</v>
      </c>
      <c r="D3252" s="221">
        <v>346.15</v>
      </c>
      <c r="E3252" s="324">
        <v>43220</v>
      </c>
      <c r="F3252" s="1">
        <v>506565.04</v>
      </c>
      <c r="G3252" s="5">
        <v>9.8199999999999996E-2</v>
      </c>
      <c r="H3252" s="298">
        <v>4145.3900000000003</v>
      </c>
      <c r="I3252" s="10">
        <v>506565.04</v>
      </c>
      <c r="J3252" s="11">
        <f t="shared" si="1475"/>
        <v>9.8199999999999996E-2</v>
      </c>
      <c r="K3252" s="30">
        <f t="shared" si="1476"/>
        <v>4145.3905773333327</v>
      </c>
      <c r="L3252" s="29">
        <f t="shared" si="1477"/>
        <v>5.7733333233045414E-4</v>
      </c>
      <c r="M3252" s="10">
        <f t="shared" si="1478"/>
        <v>506565.04</v>
      </c>
      <c r="N3252" s="5">
        <f>VLOOKUP(CONCATENATE(A3252,"-6"),'Restated Depr'!$B$6:$G$7674,6,0)</f>
        <v>9.8199999999999996E-2</v>
      </c>
      <c r="O3252" s="29">
        <f t="shared" si="1479"/>
        <v>4145.3905773333327</v>
      </c>
      <c r="P3252" s="29">
        <f t="shared" si="1480"/>
        <v>0</v>
      </c>
      <c r="Q3252" t="s">
        <v>7819</v>
      </c>
    </row>
    <row r="3253" spans="1:18" hidden="1">
      <c r="A3253" t="s">
        <v>247</v>
      </c>
      <c r="B3253" t="s">
        <v>3584</v>
      </c>
      <c r="C3253" s="224" t="s">
        <v>7842</v>
      </c>
      <c r="D3253" s="221">
        <v>346.15</v>
      </c>
      <c r="E3253" s="324">
        <v>43251</v>
      </c>
      <c r="F3253" s="1">
        <v>506565.04</v>
      </c>
      <c r="G3253" s="5">
        <v>9.8199999999999996E-2</v>
      </c>
      <c r="H3253" s="298">
        <v>4145.3900000000003</v>
      </c>
      <c r="I3253" s="10">
        <v>506565.04</v>
      </c>
      <c r="J3253" s="11">
        <f t="shared" si="1475"/>
        <v>9.8199999999999996E-2</v>
      </c>
      <c r="K3253" s="30">
        <f t="shared" si="1476"/>
        <v>4145.3905773333327</v>
      </c>
      <c r="L3253" s="29">
        <f t="shared" si="1477"/>
        <v>5.7733333233045414E-4</v>
      </c>
      <c r="M3253" s="10">
        <f t="shared" si="1478"/>
        <v>506565.04</v>
      </c>
      <c r="N3253" s="5">
        <f>VLOOKUP(CONCATENATE(A3253,"-6"),'Restated Depr'!$B$6:$G$7674,6,0)</f>
        <v>9.8199999999999996E-2</v>
      </c>
      <c r="O3253" s="29">
        <f t="shared" si="1479"/>
        <v>4145.3905773333327</v>
      </c>
      <c r="P3253" s="29">
        <f t="shared" si="1480"/>
        <v>0</v>
      </c>
      <c r="Q3253" t="s">
        <v>7819</v>
      </c>
    </row>
    <row r="3254" spans="1:18" hidden="1">
      <c r="A3254" t="s">
        <v>247</v>
      </c>
      <c r="B3254" t="s">
        <v>3585</v>
      </c>
      <c r="C3254" s="224" t="s">
        <v>7842</v>
      </c>
      <c r="D3254" s="221">
        <v>346.15</v>
      </c>
      <c r="E3254" s="324">
        <v>43281</v>
      </c>
      <c r="F3254" s="1">
        <v>506565.04</v>
      </c>
      <c r="G3254" s="5">
        <v>9.8199999999999996E-2</v>
      </c>
      <c r="H3254" s="298">
        <v>4145.3900000000003</v>
      </c>
      <c r="I3254" s="10">
        <v>506565.04</v>
      </c>
      <c r="J3254" s="11">
        <f t="shared" si="1475"/>
        <v>9.8199999999999996E-2</v>
      </c>
      <c r="K3254" s="30">
        <f t="shared" si="1476"/>
        <v>4145.3905773333327</v>
      </c>
      <c r="L3254" s="29">
        <f t="shared" si="1477"/>
        <v>5.7733333233045414E-4</v>
      </c>
      <c r="M3254" s="10">
        <f t="shared" si="1478"/>
        <v>506565.04</v>
      </c>
      <c r="N3254" s="5">
        <f>VLOOKUP(CONCATENATE(A3254,"-6"),'Restated Depr'!$B$6:$G$7674,6,0)</f>
        <v>9.8199999999999996E-2</v>
      </c>
      <c r="O3254" s="29">
        <f t="shared" si="1479"/>
        <v>4145.3905773333327</v>
      </c>
      <c r="P3254" s="29">
        <f t="shared" si="1480"/>
        <v>0</v>
      </c>
      <c r="Q3254" t="s">
        <v>7819</v>
      </c>
      <c r="R3254" s="5"/>
    </row>
    <row r="3255" spans="1:18" ht="15.75" hidden="1" thickBot="1">
      <c r="A3255" t="s">
        <v>247</v>
      </c>
      <c r="C3255" s="224" t="s">
        <v>642</v>
      </c>
      <c r="D3255" s="22"/>
      <c r="E3255" s="323" t="s">
        <v>606</v>
      </c>
      <c r="F3255" s="1"/>
      <c r="G3255" s="5"/>
      <c r="H3255" s="310">
        <f>SUM(H3243:H3254)</f>
        <v>29499.359999999997</v>
      </c>
      <c r="I3255" s="10"/>
      <c r="J3255" s="10"/>
      <c r="K3255" s="32">
        <f>SUM(K3243:K3254)</f>
        <v>30263.039764666657</v>
      </c>
      <c r="L3255" s="28">
        <f>SUM(L3243:L3254)</f>
        <v>763.67976466666175</v>
      </c>
      <c r="M3255" s="10"/>
      <c r="N3255" s="5"/>
      <c r="O3255" s="28">
        <f>SUM(O3243:O3254)</f>
        <v>49744.686927999988</v>
      </c>
      <c r="P3255" s="28">
        <f>SUM(P3243:P3254)</f>
        <v>19481.647163333328</v>
      </c>
    </row>
    <row r="3256" spans="1:18" hidden="1">
      <c r="A3256" t="s">
        <v>248</v>
      </c>
      <c r="B3256" t="s">
        <v>3586</v>
      </c>
      <c r="C3256" s="224" t="s">
        <v>7842</v>
      </c>
      <c r="D3256" s="221">
        <v>346.21</v>
      </c>
      <c r="E3256" s="324">
        <v>42947</v>
      </c>
      <c r="F3256" s="9">
        <v>267463.53999999998</v>
      </c>
      <c r="G3256" s="18">
        <v>6.3700000000000007E-2</v>
      </c>
      <c r="H3256" s="299">
        <v>1419.79</v>
      </c>
      <c r="I3256" s="15">
        <v>267486.43</v>
      </c>
      <c r="J3256" s="11">
        <f t="shared" ref="J3256:J3267" si="1481">G3256</f>
        <v>6.3700000000000007E-2</v>
      </c>
      <c r="K3256" s="31">
        <f t="shared" ref="K3256:K3267" si="1482">I3256*J3256/12</f>
        <v>1419.9071325833336</v>
      </c>
      <c r="L3256" s="289">
        <f t="shared" ref="L3256:L3267" si="1483">K3256-H3256</f>
        <v>0.11713258333361409</v>
      </c>
      <c r="M3256" s="15">
        <f t="shared" ref="M3256:M3267" si="1484">I3256</f>
        <v>267486.43</v>
      </c>
      <c r="N3256" s="5">
        <f>VLOOKUP(CONCATENATE(A3256,"-6"),'Restated Depr'!$B$6:$G$7674,6,0)</f>
        <v>0.1072</v>
      </c>
      <c r="O3256" s="289">
        <f t="shared" ref="O3256:O3267" si="1485">M3256*N3256/12</f>
        <v>2389.5454413333332</v>
      </c>
      <c r="P3256" s="289">
        <f t="shared" ref="P3256:P3267" si="1486">O3256-K3256</f>
        <v>969.63830874999962</v>
      </c>
      <c r="Q3256" t="s">
        <v>7819</v>
      </c>
    </row>
    <row r="3257" spans="1:18" hidden="1">
      <c r="A3257" t="s">
        <v>248</v>
      </c>
      <c r="B3257" t="s">
        <v>3587</v>
      </c>
      <c r="C3257" s="224" t="s">
        <v>7842</v>
      </c>
      <c r="D3257" s="221">
        <v>346.21</v>
      </c>
      <c r="E3257" s="324">
        <v>42978</v>
      </c>
      <c r="F3257" s="1">
        <v>267463.53999999998</v>
      </c>
      <c r="G3257" s="18">
        <v>6.3700000000000007E-2</v>
      </c>
      <c r="H3257" s="298">
        <v>1419.79</v>
      </c>
      <c r="I3257" s="10">
        <v>267486.43</v>
      </c>
      <c r="J3257" s="11">
        <f t="shared" si="1481"/>
        <v>6.3700000000000007E-2</v>
      </c>
      <c r="K3257" s="30">
        <f t="shared" si="1482"/>
        <v>1419.9071325833336</v>
      </c>
      <c r="L3257" s="29">
        <f t="shared" si="1483"/>
        <v>0.11713258333361409</v>
      </c>
      <c r="M3257" s="10">
        <f t="shared" si="1484"/>
        <v>267486.43</v>
      </c>
      <c r="N3257" s="5">
        <f>VLOOKUP(CONCATENATE(A3257,"-6"),'Restated Depr'!$B$6:$G$7674,6,0)</f>
        <v>0.1072</v>
      </c>
      <c r="O3257" s="29">
        <f t="shared" si="1485"/>
        <v>2389.5454413333332</v>
      </c>
      <c r="P3257" s="29">
        <f t="shared" si="1486"/>
        <v>969.63830874999962</v>
      </c>
      <c r="Q3257" t="s">
        <v>7819</v>
      </c>
    </row>
    <row r="3258" spans="1:18" hidden="1">
      <c r="A3258" t="s">
        <v>248</v>
      </c>
      <c r="B3258" t="s">
        <v>3588</v>
      </c>
      <c r="C3258" s="224" t="s">
        <v>7842</v>
      </c>
      <c r="D3258" s="221">
        <v>346.21</v>
      </c>
      <c r="E3258" s="324">
        <v>43008</v>
      </c>
      <c r="F3258" s="1">
        <v>267463.53999999998</v>
      </c>
      <c r="G3258" s="18">
        <v>6.3700000000000007E-2</v>
      </c>
      <c r="H3258" s="298">
        <v>1419.79</v>
      </c>
      <c r="I3258" s="10">
        <v>267486.43</v>
      </c>
      <c r="J3258" s="11">
        <f t="shared" si="1481"/>
        <v>6.3700000000000007E-2</v>
      </c>
      <c r="K3258" s="30">
        <f t="shared" si="1482"/>
        <v>1419.9071325833336</v>
      </c>
      <c r="L3258" s="29">
        <f t="shared" si="1483"/>
        <v>0.11713258333361409</v>
      </c>
      <c r="M3258" s="10">
        <f t="shared" si="1484"/>
        <v>267486.43</v>
      </c>
      <c r="N3258" s="5">
        <f>VLOOKUP(CONCATENATE(A3258,"-6"),'Restated Depr'!$B$6:$G$7674,6,0)</f>
        <v>0.1072</v>
      </c>
      <c r="O3258" s="29">
        <f t="shared" si="1485"/>
        <v>2389.5454413333332</v>
      </c>
      <c r="P3258" s="29">
        <f t="shared" si="1486"/>
        <v>969.63830874999962</v>
      </c>
      <c r="Q3258" t="s">
        <v>7819</v>
      </c>
    </row>
    <row r="3259" spans="1:18" hidden="1">
      <c r="A3259" t="s">
        <v>248</v>
      </c>
      <c r="B3259" t="s">
        <v>3589</v>
      </c>
      <c r="C3259" s="224" t="s">
        <v>7842</v>
      </c>
      <c r="D3259" s="221">
        <v>346.21</v>
      </c>
      <c r="E3259" s="324">
        <v>43039</v>
      </c>
      <c r="F3259" s="1">
        <v>267463.53999999998</v>
      </c>
      <c r="G3259" s="18">
        <v>6.3700000000000007E-2</v>
      </c>
      <c r="H3259" s="298">
        <v>1419.79</v>
      </c>
      <c r="I3259" s="10">
        <v>267486.43</v>
      </c>
      <c r="J3259" s="11">
        <f t="shared" si="1481"/>
        <v>6.3700000000000007E-2</v>
      </c>
      <c r="K3259" s="30">
        <f t="shared" si="1482"/>
        <v>1419.9071325833336</v>
      </c>
      <c r="L3259" s="29">
        <f t="shared" si="1483"/>
        <v>0.11713258333361409</v>
      </c>
      <c r="M3259" s="10">
        <f t="shared" si="1484"/>
        <v>267486.43</v>
      </c>
      <c r="N3259" s="5">
        <f>VLOOKUP(CONCATENATE(A3259,"-6"),'Restated Depr'!$B$6:$G$7674,6,0)</f>
        <v>0.1072</v>
      </c>
      <c r="O3259" s="29">
        <f t="shared" si="1485"/>
        <v>2389.5454413333332</v>
      </c>
      <c r="P3259" s="29">
        <f t="shared" si="1486"/>
        <v>969.63830874999962</v>
      </c>
      <c r="Q3259" t="s">
        <v>7819</v>
      </c>
    </row>
    <row r="3260" spans="1:18" hidden="1">
      <c r="A3260" t="s">
        <v>248</v>
      </c>
      <c r="B3260" t="s">
        <v>3590</v>
      </c>
      <c r="C3260" s="224" t="s">
        <v>7842</v>
      </c>
      <c r="D3260" s="221">
        <v>346.21</v>
      </c>
      <c r="E3260" s="324">
        <v>43069</v>
      </c>
      <c r="F3260" s="1">
        <v>267463.53999999998</v>
      </c>
      <c r="G3260" s="18">
        <v>6.3700000000000007E-2</v>
      </c>
      <c r="H3260" s="298">
        <v>1419.79</v>
      </c>
      <c r="I3260" s="10">
        <v>267486.43</v>
      </c>
      <c r="J3260" s="11">
        <f t="shared" si="1481"/>
        <v>6.3700000000000007E-2</v>
      </c>
      <c r="K3260" s="30">
        <f t="shared" si="1482"/>
        <v>1419.9071325833336</v>
      </c>
      <c r="L3260" s="29">
        <f t="shared" si="1483"/>
        <v>0.11713258333361409</v>
      </c>
      <c r="M3260" s="10">
        <f t="shared" si="1484"/>
        <v>267486.43</v>
      </c>
      <c r="N3260" s="5">
        <f>VLOOKUP(CONCATENATE(A3260,"-6"),'Restated Depr'!$B$6:$G$7674,6,0)</f>
        <v>0.1072</v>
      </c>
      <c r="O3260" s="29">
        <f t="shared" si="1485"/>
        <v>2389.5454413333332</v>
      </c>
      <c r="P3260" s="29">
        <f t="shared" si="1486"/>
        <v>969.63830874999962</v>
      </c>
      <c r="Q3260" t="s">
        <v>7819</v>
      </c>
    </row>
    <row r="3261" spans="1:18" hidden="1">
      <c r="A3261" t="s">
        <v>248</v>
      </c>
      <c r="B3261" t="s">
        <v>3591</v>
      </c>
      <c r="C3261" s="224" t="s">
        <v>7842</v>
      </c>
      <c r="D3261" s="221">
        <v>346.21</v>
      </c>
      <c r="E3261" s="324">
        <v>43100</v>
      </c>
      <c r="F3261" s="1">
        <v>267463.53999999998</v>
      </c>
      <c r="G3261" s="18">
        <v>8.1900000000000001E-2</v>
      </c>
      <c r="H3261" s="298">
        <v>1825.4399999999998</v>
      </c>
      <c r="I3261" s="10">
        <v>267486.43</v>
      </c>
      <c r="J3261" s="11">
        <f t="shared" si="1481"/>
        <v>8.1900000000000001E-2</v>
      </c>
      <c r="K3261" s="30">
        <f t="shared" si="1482"/>
        <v>1825.5948847500001</v>
      </c>
      <c r="L3261" s="29">
        <f t="shared" si="1483"/>
        <v>0.15488475000029212</v>
      </c>
      <c r="M3261" s="10">
        <f t="shared" si="1484"/>
        <v>267486.43</v>
      </c>
      <c r="N3261" s="5">
        <f>VLOOKUP(CONCATENATE(A3261,"-6"),'Restated Depr'!$B$6:$G$7674,6,0)</f>
        <v>0.1072</v>
      </c>
      <c r="O3261" s="29">
        <f t="shared" si="1485"/>
        <v>2389.5454413333332</v>
      </c>
      <c r="P3261" s="29">
        <f t="shared" si="1486"/>
        <v>563.95055658333308</v>
      </c>
      <c r="Q3261" t="s">
        <v>7819</v>
      </c>
    </row>
    <row r="3262" spans="1:18" hidden="1">
      <c r="A3262" t="s">
        <v>248</v>
      </c>
      <c r="B3262" t="s">
        <v>3592</v>
      </c>
      <c r="C3262" s="224" t="s">
        <v>7842</v>
      </c>
      <c r="D3262" s="221">
        <v>346.21</v>
      </c>
      <c r="E3262" s="324">
        <v>43131</v>
      </c>
      <c r="F3262" s="1">
        <v>267463.53999999998</v>
      </c>
      <c r="G3262" s="5">
        <v>0.1072</v>
      </c>
      <c r="H3262" s="298">
        <v>2389.34</v>
      </c>
      <c r="I3262" s="10">
        <v>267486.43</v>
      </c>
      <c r="J3262" s="11">
        <f t="shared" si="1481"/>
        <v>0.1072</v>
      </c>
      <c r="K3262" s="30">
        <f t="shared" si="1482"/>
        <v>2389.5454413333332</v>
      </c>
      <c r="L3262" s="29">
        <f t="shared" si="1483"/>
        <v>0.20544133333305581</v>
      </c>
      <c r="M3262" s="10">
        <f t="shared" si="1484"/>
        <v>267486.43</v>
      </c>
      <c r="N3262" s="5">
        <f>VLOOKUP(CONCATENATE(A3262,"-6"),'Restated Depr'!$B$6:$G$7674,6,0)</f>
        <v>0.1072</v>
      </c>
      <c r="O3262" s="29">
        <f t="shared" si="1485"/>
        <v>2389.5454413333332</v>
      </c>
      <c r="P3262" s="29">
        <f t="shared" si="1486"/>
        <v>0</v>
      </c>
      <c r="Q3262" t="s">
        <v>7819</v>
      </c>
    </row>
    <row r="3263" spans="1:18" hidden="1">
      <c r="A3263" t="s">
        <v>248</v>
      </c>
      <c r="B3263" t="s">
        <v>3593</v>
      </c>
      <c r="C3263" s="224" t="s">
        <v>7842</v>
      </c>
      <c r="D3263" s="221">
        <v>346.21</v>
      </c>
      <c r="E3263" s="324">
        <v>43159</v>
      </c>
      <c r="F3263" s="1">
        <v>267474.99</v>
      </c>
      <c r="G3263" s="5">
        <v>0.1072</v>
      </c>
      <c r="H3263" s="298">
        <v>2389.44</v>
      </c>
      <c r="I3263" s="10">
        <v>267486.43</v>
      </c>
      <c r="J3263" s="11">
        <f t="shared" si="1481"/>
        <v>0.1072</v>
      </c>
      <c r="K3263" s="30">
        <f t="shared" si="1482"/>
        <v>2389.5454413333332</v>
      </c>
      <c r="L3263" s="29">
        <f t="shared" si="1483"/>
        <v>0.10544133333314676</v>
      </c>
      <c r="M3263" s="10">
        <f t="shared" si="1484"/>
        <v>267486.43</v>
      </c>
      <c r="N3263" s="5">
        <f>VLOOKUP(CONCATENATE(A3263,"-6"),'Restated Depr'!$B$6:$G$7674,6,0)</f>
        <v>0.1072</v>
      </c>
      <c r="O3263" s="29">
        <f t="shared" si="1485"/>
        <v>2389.5454413333332</v>
      </c>
      <c r="P3263" s="29">
        <f t="shared" si="1486"/>
        <v>0</v>
      </c>
      <c r="Q3263" t="s">
        <v>7819</v>
      </c>
    </row>
    <row r="3264" spans="1:18" hidden="1">
      <c r="A3264" t="s">
        <v>248</v>
      </c>
      <c r="B3264" t="s">
        <v>3594</v>
      </c>
      <c r="C3264" s="224" t="s">
        <v>7842</v>
      </c>
      <c r="D3264" s="221">
        <v>346.21</v>
      </c>
      <c r="E3264" s="324">
        <v>43190</v>
      </c>
      <c r="F3264" s="1">
        <v>267486.43</v>
      </c>
      <c r="G3264" s="5">
        <v>0.1072</v>
      </c>
      <c r="H3264" s="298">
        <v>2389.5500000000002</v>
      </c>
      <c r="I3264" s="10">
        <v>267486.43</v>
      </c>
      <c r="J3264" s="11">
        <f t="shared" si="1481"/>
        <v>0.1072</v>
      </c>
      <c r="K3264" s="30">
        <f t="shared" si="1482"/>
        <v>2389.5454413333332</v>
      </c>
      <c r="L3264" s="29">
        <f t="shared" si="1483"/>
        <v>-4.5586666669805709E-3</v>
      </c>
      <c r="M3264" s="10">
        <f t="shared" si="1484"/>
        <v>267486.43</v>
      </c>
      <c r="N3264" s="5">
        <f>VLOOKUP(CONCATENATE(A3264,"-6"),'Restated Depr'!$B$6:$G$7674,6,0)</f>
        <v>0.1072</v>
      </c>
      <c r="O3264" s="29">
        <f t="shared" si="1485"/>
        <v>2389.5454413333332</v>
      </c>
      <c r="P3264" s="29">
        <f t="shared" si="1486"/>
        <v>0</v>
      </c>
      <c r="Q3264" t="s">
        <v>7819</v>
      </c>
    </row>
    <row r="3265" spans="1:18" hidden="1">
      <c r="A3265" t="s">
        <v>248</v>
      </c>
      <c r="B3265" t="s">
        <v>3595</v>
      </c>
      <c r="C3265" s="224" t="s">
        <v>7842</v>
      </c>
      <c r="D3265" s="221">
        <v>346.21</v>
      </c>
      <c r="E3265" s="324">
        <v>43220</v>
      </c>
      <c r="F3265" s="1">
        <v>267486.43</v>
      </c>
      <c r="G3265" s="5">
        <v>0.1072</v>
      </c>
      <c r="H3265" s="298">
        <v>2389.5500000000002</v>
      </c>
      <c r="I3265" s="10">
        <v>267486.43</v>
      </c>
      <c r="J3265" s="11">
        <f t="shared" si="1481"/>
        <v>0.1072</v>
      </c>
      <c r="K3265" s="30">
        <f t="shared" si="1482"/>
        <v>2389.5454413333332</v>
      </c>
      <c r="L3265" s="29">
        <f t="shared" si="1483"/>
        <v>-4.5586666669805709E-3</v>
      </c>
      <c r="M3265" s="10">
        <f t="shared" si="1484"/>
        <v>267486.43</v>
      </c>
      <c r="N3265" s="5">
        <f>VLOOKUP(CONCATENATE(A3265,"-6"),'Restated Depr'!$B$6:$G$7674,6,0)</f>
        <v>0.1072</v>
      </c>
      <c r="O3265" s="29">
        <f t="shared" si="1485"/>
        <v>2389.5454413333332</v>
      </c>
      <c r="P3265" s="29">
        <f t="shared" si="1486"/>
        <v>0</v>
      </c>
      <c r="Q3265" t="s">
        <v>7819</v>
      </c>
    </row>
    <row r="3266" spans="1:18" hidden="1">
      <c r="A3266" t="s">
        <v>248</v>
      </c>
      <c r="B3266" t="s">
        <v>3596</v>
      </c>
      <c r="C3266" s="224" t="s">
        <v>7842</v>
      </c>
      <c r="D3266" s="221">
        <v>346.21</v>
      </c>
      <c r="E3266" s="324">
        <v>43251</v>
      </c>
      <c r="F3266" s="1">
        <v>267486.43</v>
      </c>
      <c r="G3266" s="5">
        <v>0.1072</v>
      </c>
      <c r="H3266" s="298">
        <v>2389.5500000000002</v>
      </c>
      <c r="I3266" s="10">
        <v>267486.43</v>
      </c>
      <c r="J3266" s="11">
        <f t="shared" si="1481"/>
        <v>0.1072</v>
      </c>
      <c r="K3266" s="30">
        <f t="shared" si="1482"/>
        <v>2389.5454413333332</v>
      </c>
      <c r="L3266" s="29">
        <f t="shared" si="1483"/>
        <v>-4.5586666669805709E-3</v>
      </c>
      <c r="M3266" s="10">
        <f t="shared" si="1484"/>
        <v>267486.43</v>
      </c>
      <c r="N3266" s="5">
        <f>VLOOKUP(CONCATENATE(A3266,"-6"),'Restated Depr'!$B$6:$G$7674,6,0)</f>
        <v>0.1072</v>
      </c>
      <c r="O3266" s="29">
        <f t="shared" si="1485"/>
        <v>2389.5454413333332</v>
      </c>
      <c r="P3266" s="29">
        <f t="shared" si="1486"/>
        <v>0</v>
      </c>
      <c r="Q3266" t="s">
        <v>7819</v>
      </c>
    </row>
    <row r="3267" spans="1:18" hidden="1">
      <c r="A3267" t="s">
        <v>248</v>
      </c>
      <c r="B3267" t="s">
        <v>3597</v>
      </c>
      <c r="C3267" s="224" t="s">
        <v>7842</v>
      </c>
      <c r="D3267" s="221">
        <v>346.21</v>
      </c>
      <c r="E3267" s="324">
        <v>43281</v>
      </c>
      <c r="F3267" s="1">
        <v>267486.43</v>
      </c>
      <c r="G3267" s="5">
        <v>0.1072</v>
      </c>
      <c r="H3267" s="298">
        <v>2389.5500000000002</v>
      </c>
      <c r="I3267" s="10">
        <v>267486.43</v>
      </c>
      <c r="J3267" s="11">
        <f t="shared" si="1481"/>
        <v>0.1072</v>
      </c>
      <c r="K3267" s="30">
        <f t="shared" si="1482"/>
        <v>2389.5454413333332</v>
      </c>
      <c r="L3267" s="29">
        <f t="shared" si="1483"/>
        <v>-4.5586666669805709E-3</v>
      </c>
      <c r="M3267" s="10">
        <f t="shared" si="1484"/>
        <v>267486.43</v>
      </c>
      <c r="N3267" s="5">
        <f>VLOOKUP(CONCATENATE(A3267,"-6"),'Restated Depr'!$B$6:$G$7674,6,0)</f>
        <v>0.1072</v>
      </c>
      <c r="O3267" s="29">
        <f t="shared" si="1485"/>
        <v>2389.5454413333332</v>
      </c>
      <c r="P3267" s="29">
        <f t="shared" si="1486"/>
        <v>0</v>
      </c>
      <c r="Q3267" t="s">
        <v>7819</v>
      </c>
      <c r="R3267" s="5"/>
    </row>
    <row r="3268" spans="1:18" ht="15.75" hidden="1" thickBot="1">
      <c r="A3268" t="s">
        <v>248</v>
      </c>
      <c r="C3268" s="224" t="s">
        <v>642</v>
      </c>
      <c r="D3268" s="22"/>
      <c r="E3268" s="323" t="s">
        <v>606</v>
      </c>
      <c r="F3268" s="1"/>
      <c r="G3268" s="5"/>
      <c r="H3268" s="310">
        <f>SUM(H3256:H3267)</f>
        <v>23261.37</v>
      </c>
      <c r="I3268" s="10"/>
      <c r="J3268" s="10"/>
      <c r="K3268" s="32">
        <f>SUM(K3256:K3267)</f>
        <v>23262.403195666666</v>
      </c>
      <c r="L3268" s="28">
        <f>SUM(L3256:L3267)</f>
        <v>1.0331956666666429</v>
      </c>
      <c r="M3268" s="10"/>
      <c r="N3268" s="5"/>
      <c r="O3268" s="28">
        <f>SUM(O3256:O3267)</f>
        <v>28674.545295999993</v>
      </c>
      <c r="P3268" s="28">
        <f>SUM(P3256:P3267)</f>
        <v>5412.1421003333317</v>
      </c>
    </row>
    <row r="3269" spans="1:18" hidden="1">
      <c r="A3269" t="s">
        <v>249</v>
      </c>
      <c r="B3269" t="s">
        <v>3598</v>
      </c>
      <c r="C3269" s="224" t="s">
        <v>7842</v>
      </c>
      <c r="D3269" s="221">
        <v>346.18</v>
      </c>
      <c r="E3269" s="324">
        <v>42947</v>
      </c>
      <c r="F3269" s="9">
        <v>10249.280000000001</v>
      </c>
      <c r="G3269" s="18">
        <v>1.8499999999999999E-2</v>
      </c>
      <c r="H3269" s="299">
        <v>15.800000000000004</v>
      </c>
      <c r="I3269" s="15">
        <v>10249.280000000001</v>
      </c>
      <c r="J3269" s="11">
        <f t="shared" ref="J3269:J3280" si="1487">G3269</f>
        <v>1.8499999999999999E-2</v>
      </c>
      <c r="K3269" s="31">
        <f t="shared" ref="K3269:K3280" si="1488">I3269*J3269/12</f>
        <v>15.800973333333333</v>
      </c>
      <c r="L3269" s="289">
        <f t="shared" ref="L3269:L3280" si="1489">K3269-H3269</f>
        <v>9.733333333290517E-4</v>
      </c>
      <c r="M3269" s="15">
        <f t="shared" ref="M3269:M3280" si="1490">I3269</f>
        <v>10249.280000000001</v>
      </c>
      <c r="N3269" s="5">
        <f>VLOOKUP(CONCATENATE(A3269,"-6"),'Restated Depr'!$B$6:$G$7674,6,0)</f>
        <v>0.1991</v>
      </c>
      <c r="O3269" s="289">
        <f t="shared" ref="O3269:O3280" si="1491">M3269*N3269/12</f>
        <v>170.05263733333334</v>
      </c>
      <c r="P3269" s="289">
        <f t="shared" ref="P3269:P3280" si="1492">O3269-K3269</f>
        <v>154.25166400000001</v>
      </c>
      <c r="Q3269" t="s">
        <v>7819</v>
      </c>
    </row>
    <row r="3270" spans="1:18" hidden="1">
      <c r="A3270" t="s">
        <v>249</v>
      </c>
      <c r="B3270" t="s">
        <v>3599</v>
      </c>
      <c r="C3270" s="224" t="s">
        <v>7842</v>
      </c>
      <c r="D3270" s="221">
        <v>346.18</v>
      </c>
      <c r="E3270" s="324">
        <v>42978</v>
      </c>
      <c r="F3270" s="1">
        <v>10249.280000000001</v>
      </c>
      <c r="G3270" s="18">
        <v>1.8499999999999999E-2</v>
      </c>
      <c r="H3270" s="298">
        <v>15.800000000000004</v>
      </c>
      <c r="I3270" s="10">
        <v>10249.280000000001</v>
      </c>
      <c r="J3270" s="11">
        <f t="shared" si="1487"/>
        <v>1.8499999999999999E-2</v>
      </c>
      <c r="K3270" s="30">
        <f t="shared" si="1488"/>
        <v>15.800973333333333</v>
      </c>
      <c r="L3270" s="29">
        <f t="shared" si="1489"/>
        <v>9.733333333290517E-4</v>
      </c>
      <c r="M3270" s="10">
        <f t="shared" si="1490"/>
        <v>10249.280000000001</v>
      </c>
      <c r="N3270" s="5">
        <f>VLOOKUP(CONCATENATE(A3270,"-6"),'Restated Depr'!$B$6:$G$7674,6,0)</f>
        <v>0.1991</v>
      </c>
      <c r="O3270" s="29">
        <f t="shared" si="1491"/>
        <v>170.05263733333334</v>
      </c>
      <c r="P3270" s="29">
        <f t="shared" si="1492"/>
        <v>154.25166400000001</v>
      </c>
      <c r="Q3270" t="s">
        <v>7819</v>
      </c>
    </row>
    <row r="3271" spans="1:18" hidden="1">
      <c r="A3271" t="s">
        <v>249</v>
      </c>
      <c r="B3271" t="s">
        <v>3600</v>
      </c>
      <c r="C3271" s="224" t="s">
        <v>7842</v>
      </c>
      <c r="D3271" s="221">
        <v>346.18</v>
      </c>
      <c r="E3271" s="324">
        <v>43008</v>
      </c>
      <c r="F3271" s="1">
        <v>10249.280000000001</v>
      </c>
      <c r="G3271" s="18">
        <v>1.8499999999999999E-2</v>
      </c>
      <c r="H3271" s="298">
        <v>15.800000000000004</v>
      </c>
      <c r="I3271" s="10">
        <v>10249.280000000001</v>
      </c>
      <c r="J3271" s="11">
        <f t="shared" si="1487"/>
        <v>1.8499999999999999E-2</v>
      </c>
      <c r="K3271" s="30">
        <f t="shared" si="1488"/>
        <v>15.800973333333333</v>
      </c>
      <c r="L3271" s="29">
        <f t="shared" si="1489"/>
        <v>9.733333333290517E-4</v>
      </c>
      <c r="M3271" s="10">
        <f t="shared" si="1490"/>
        <v>10249.280000000001</v>
      </c>
      <c r="N3271" s="5">
        <f>VLOOKUP(CONCATENATE(A3271,"-6"),'Restated Depr'!$B$6:$G$7674,6,0)</f>
        <v>0.1991</v>
      </c>
      <c r="O3271" s="29">
        <f t="shared" si="1491"/>
        <v>170.05263733333334</v>
      </c>
      <c r="P3271" s="29">
        <f t="shared" si="1492"/>
        <v>154.25166400000001</v>
      </c>
      <c r="Q3271" t="s">
        <v>7819</v>
      </c>
    </row>
    <row r="3272" spans="1:18" hidden="1">
      <c r="A3272" t="s">
        <v>249</v>
      </c>
      <c r="B3272" t="s">
        <v>3601</v>
      </c>
      <c r="C3272" s="224" t="s">
        <v>7842</v>
      </c>
      <c r="D3272" s="221">
        <v>346.18</v>
      </c>
      <c r="E3272" s="324">
        <v>43039</v>
      </c>
      <c r="F3272" s="1">
        <v>10249.280000000001</v>
      </c>
      <c r="G3272" s="18">
        <v>1.8499999999999999E-2</v>
      </c>
      <c r="H3272" s="298">
        <v>15.800000000000004</v>
      </c>
      <c r="I3272" s="10">
        <v>10249.280000000001</v>
      </c>
      <c r="J3272" s="11">
        <f t="shared" si="1487"/>
        <v>1.8499999999999999E-2</v>
      </c>
      <c r="K3272" s="30">
        <f t="shared" si="1488"/>
        <v>15.800973333333333</v>
      </c>
      <c r="L3272" s="29">
        <f t="shared" si="1489"/>
        <v>9.733333333290517E-4</v>
      </c>
      <c r="M3272" s="10">
        <f t="shared" si="1490"/>
        <v>10249.280000000001</v>
      </c>
      <c r="N3272" s="5">
        <f>VLOOKUP(CONCATENATE(A3272,"-6"),'Restated Depr'!$B$6:$G$7674,6,0)</f>
        <v>0.1991</v>
      </c>
      <c r="O3272" s="29">
        <f t="shared" si="1491"/>
        <v>170.05263733333334</v>
      </c>
      <c r="P3272" s="29">
        <f t="shared" si="1492"/>
        <v>154.25166400000001</v>
      </c>
      <c r="Q3272" t="s">
        <v>7819</v>
      </c>
    </row>
    <row r="3273" spans="1:18" hidden="1">
      <c r="A3273" t="s">
        <v>249</v>
      </c>
      <c r="B3273" t="s">
        <v>3602</v>
      </c>
      <c r="C3273" s="224" t="s">
        <v>7842</v>
      </c>
      <c r="D3273" s="221">
        <v>346.18</v>
      </c>
      <c r="E3273" s="324">
        <v>43069</v>
      </c>
      <c r="F3273" s="1">
        <v>10249.280000000001</v>
      </c>
      <c r="G3273" s="18">
        <v>1.8499999999999999E-2</v>
      </c>
      <c r="H3273" s="298">
        <v>15.800000000000004</v>
      </c>
      <c r="I3273" s="10">
        <v>10249.280000000001</v>
      </c>
      <c r="J3273" s="11">
        <f t="shared" si="1487"/>
        <v>1.8499999999999999E-2</v>
      </c>
      <c r="K3273" s="30">
        <f t="shared" si="1488"/>
        <v>15.800973333333333</v>
      </c>
      <c r="L3273" s="29">
        <f t="shared" si="1489"/>
        <v>9.733333333290517E-4</v>
      </c>
      <c r="M3273" s="10">
        <f t="shared" si="1490"/>
        <v>10249.280000000001</v>
      </c>
      <c r="N3273" s="5">
        <f>VLOOKUP(CONCATENATE(A3273,"-6"),'Restated Depr'!$B$6:$G$7674,6,0)</f>
        <v>0.1991</v>
      </c>
      <c r="O3273" s="29">
        <f t="shared" si="1491"/>
        <v>170.05263733333334</v>
      </c>
      <c r="P3273" s="29">
        <f t="shared" si="1492"/>
        <v>154.25166400000001</v>
      </c>
      <c r="Q3273" t="s">
        <v>7819</v>
      </c>
    </row>
    <row r="3274" spans="1:18" hidden="1">
      <c r="A3274" t="s">
        <v>249</v>
      </c>
      <c r="B3274" t="s">
        <v>3603</v>
      </c>
      <c r="C3274" s="224" t="s">
        <v>7842</v>
      </c>
      <c r="D3274" s="221">
        <v>346.18</v>
      </c>
      <c r="E3274" s="324">
        <v>43100</v>
      </c>
      <c r="F3274" s="1">
        <v>10249.280000000001</v>
      </c>
      <c r="G3274" s="18">
        <v>9.4200000000000006E-2</v>
      </c>
      <c r="H3274" s="298">
        <v>80.459999999999994</v>
      </c>
      <c r="I3274" s="10">
        <v>10249.280000000001</v>
      </c>
      <c r="J3274" s="11">
        <f t="shared" si="1487"/>
        <v>9.4200000000000006E-2</v>
      </c>
      <c r="K3274" s="30">
        <f t="shared" si="1488"/>
        <v>80.456848000000008</v>
      </c>
      <c r="L3274" s="29">
        <f t="shared" si="1489"/>
        <v>-3.1519999999858328E-3</v>
      </c>
      <c r="M3274" s="10">
        <f t="shared" si="1490"/>
        <v>10249.280000000001</v>
      </c>
      <c r="N3274" s="5">
        <f>VLOOKUP(CONCATENATE(A3274,"-6"),'Restated Depr'!$B$6:$G$7674,6,0)</f>
        <v>0.1991</v>
      </c>
      <c r="O3274" s="29">
        <f t="shared" si="1491"/>
        <v>170.05263733333334</v>
      </c>
      <c r="P3274" s="29">
        <f t="shared" si="1492"/>
        <v>89.595789333333329</v>
      </c>
      <c r="Q3274" t="s">
        <v>7819</v>
      </c>
    </row>
    <row r="3275" spans="1:18" hidden="1">
      <c r="A3275" t="s">
        <v>249</v>
      </c>
      <c r="B3275" t="s">
        <v>3604</v>
      </c>
      <c r="C3275" s="224" t="s">
        <v>7842</v>
      </c>
      <c r="D3275" s="221">
        <v>346.18</v>
      </c>
      <c r="E3275" s="324">
        <v>43131</v>
      </c>
      <c r="F3275" s="1">
        <v>10249.280000000001</v>
      </c>
      <c r="G3275" s="5">
        <v>0.1991</v>
      </c>
      <c r="H3275" s="298">
        <v>170.05</v>
      </c>
      <c r="I3275" s="10">
        <v>10249.280000000001</v>
      </c>
      <c r="J3275" s="11">
        <f t="shared" si="1487"/>
        <v>0.1991</v>
      </c>
      <c r="K3275" s="30">
        <f t="shared" si="1488"/>
        <v>170.05263733333334</v>
      </c>
      <c r="L3275" s="29">
        <f t="shared" si="1489"/>
        <v>2.6373333333253868E-3</v>
      </c>
      <c r="M3275" s="10">
        <f t="shared" si="1490"/>
        <v>10249.280000000001</v>
      </c>
      <c r="N3275" s="5">
        <f>VLOOKUP(CONCATENATE(A3275,"-6"),'Restated Depr'!$B$6:$G$7674,6,0)</f>
        <v>0.1991</v>
      </c>
      <c r="O3275" s="29">
        <f t="shared" si="1491"/>
        <v>170.05263733333334</v>
      </c>
      <c r="P3275" s="29">
        <f t="shared" si="1492"/>
        <v>0</v>
      </c>
      <c r="Q3275" t="s">
        <v>7819</v>
      </c>
    </row>
    <row r="3276" spans="1:18" hidden="1">
      <c r="A3276" t="s">
        <v>249</v>
      </c>
      <c r="B3276" t="s">
        <v>3605</v>
      </c>
      <c r="C3276" s="224" t="s">
        <v>7842</v>
      </c>
      <c r="D3276" s="221">
        <v>346.18</v>
      </c>
      <c r="E3276" s="324">
        <v>43159</v>
      </c>
      <c r="F3276" s="1">
        <v>10249.280000000001</v>
      </c>
      <c r="G3276" s="5">
        <v>0.1991</v>
      </c>
      <c r="H3276" s="298">
        <v>170.05</v>
      </c>
      <c r="I3276" s="10">
        <v>10249.280000000001</v>
      </c>
      <c r="J3276" s="11">
        <f t="shared" si="1487"/>
        <v>0.1991</v>
      </c>
      <c r="K3276" s="30">
        <f t="shared" si="1488"/>
        <v>170.05263733333334</v>
      </c>
      <c r="L3276" s="29">
        <f t="shared" si="1489"/>
        <v>2.6373333333253868E-3</v>
      </c>
      <c r="M3276" s="10">
        <f t="shared" si="1490"/>
        <v>10249.280000000001</v>
      </c>
      <c r="N3276" s="5">
        <f>VLOOKUP(CONCATENATE(A3276,"-6"),'Restated Depr'!$B$6:$G$7674,6,0)</f>
        <v>0.1991</v>
      </c>
      <c r="O3276" s="29">
        <f t="shared" si="1491"/>
        <v>170.05263733333334</v>
      </c>
      <c r="P3276" s="29">
        <f t="shared" si="1492"/>
        <v>0</v>
      </c>
      <c r="Q3276" t="s">
        <v>7819</v>
      </c>
    </row>
    <row r="3277" spans="1:18" hidden="1">
      <c r="A3277" t="s">
        <v>249</v>
      </c>
      <c r="B3277" t="s">
        <v>3606</v>
      </c>
      <c r="C3277" s="224" t="s">
        <v>7842</v>
      </c>
      <c r="D3277" s="221">
        <v>346.18</v>
      </c>
      <c r="E3277" s="324">
        <v>43190</v>
      </c>
      <c r="F3277" s="1">
        <v>10249.280000000001</v>
      </c>
      <c r="G3277" s="5">
        <v>0.1991</v>
      </c>
      <c r="H3277" s="298">
        <v>170.05</v>
      </c>
      <c r="I3277" s="10">
        <v>10249.280000000001</v>
      </c>
      <c r="J3277" s="11">
        <f t="shared" si="1487"/>
        <v>0.1991</v>
      </c>
      <c r="K3277" s="30">
        <f t="shared" si="1488"/>
        <v>170.05263733333334</v>
      </c>
      <c r="L3277" s="29">
        <f t="shared" si="1489"/>
        <v>2.6373333333253868E-3</v>
      </c>
      <c r="M3277" s="10">
        <f t="shared" si="1490"/>
        <v>10249.280000000001</v>
      </c>
      <c r="N3277" s="5">
        <f>VLOOKUP(CONCATENATE(A3277,"-6"),'Restated Depr'!$B$6:$G$7674,6,0)</f>
        <v>0.1991</v>
      </c>
      <c r="O3277" s="29">
        <f t="shared" si="1491"/>
        <v>170.05263733333334</v>
      </c>
      <c r="P3277" s="29">
        <f t="shared" si="1492"/>
        <v>0</v>
      </c>
      <c r="Q3277" t="s">
        <v>7819</v>
      </c>
    </row>
    <row r="3278" spans="1:18" hidden="1">
      <c r="A3278" t="s">
        <v>249</v>
      </c>
      <c r="B3278" t="s">
        <v>3607</v>
      </c>
      <c r="C3278" s="224" t="s">
        <v>7842</v>
      </c>
      <c r="D3278" s="221">
        <v>346.18</v>
      </c>
      <c r="E3278" s="324">
        <v>43220</v>
      </c>
      <c r="F3278" s="1">
        <v>10249.280000000001</v>
      </c>
      <c r="G3278" s="5">
        <v>0.1991</v>
      </c>
      <c r="H3278" s="298">
        <v>170.05</v>
      </c>
      <c r="I3278" s="10">
        <v>10249.280000000001</v>
      </c>
      <c r="J3278" s="11">
        <f t="shared" si="1487"/>
        <v>0.1991</v>
      </c>
      <c r="K3278" s="30">
        <f t="shared" si="1488"/>
        <v>170.05263733333334</v>
      </c>
      <c r="L3278" s="29">
        <f t="shared" si="1489"/>
        <v>2.6373333333253868E-3</v>
      </c>
      <c r="M3278" s="10">
        <f t="shared" si="1490"/>
        <v>10249.280000000001</v>
      </c>
      <c r="N3278" s="5">
        <f>VLOOKUP(CONCATENATE(A3278,"-6"),'Restated Depr'!$B$6:$G$7674,6,0)</f>
        <v>0.1991</v>
      </c>
      <c r="O3278" s="29">
        <f t="shared" si="1491"/>
        <v>170.05263733333334</v>
      </c>
      <c r="P3278" s="29">
        <f t="shared" si="1492"/>
        <v>0</v>
      </c>
      <c r="Q3278" t="s">
        <v>7819</v>
      </c>
    </row>
    <row r="3279" spans="1:18" hidden="1">
      <c r="A3279" t="s">
        <v>249</v>
      </c>
      <c r="B3279" t="s">
        <v>3608</v>
      </c>
      <c r="C3279" s="224" t="s">
        <v>7842</v>
      </c>
      <c r="D3279" s="221">
        <v>346.18</v>
      </c>
      <c r="E3279" s="324">
        <v>43251</v>
      </c>
      <c r="F3279" s="1">
        <v>10249.280000000001</v>
      </c>
      <c r="G3279" s="5">
        <v>0.1991</v>
      </c>
      <c r="H3279" s="298">
        <v>170.05</v>
      </c>
      <c r="I3279" s="10">
        <v>10249.280000000001</v>
      </c>
      <c r="J3279" s="11">
        <f t="shared" si="1487"/>
        <v>0.1991</v>
      </c>
      <c r="K3279" s="30">
        <f t="shared" si="1488"/>
        <v>170.05263733333334</v>
      </c>
      <c r="L3279" s="29">
        <f t="shared" si="1489"/>
        <v>2.6373333333253868E-3</v>
      </c>
      <c r="M3279" s="10">
        <f t="shared" si="1490"/>
        <v>10249.280000000001</v>
      </c>
      <c r="N3279" s="5">
        <f>VLOOKUP(CONCATENATE(A3279,"-6"),'Restated Depr'!$B$6:$G$7674,6,0)</f>
        <v>0.1991</v>
      </c>
      <c r="O3279" s="29">
        <f t="shared" si="1491"/>
        <v>170.05263733333334</v>
      </c>
      <c r="P3279" s="29">
        <f t="shared" si="1492"/>
        <v>0</v>
      </c>
      <c r="Q3279" t="s">
        <v>7819</v>
      </c>
    </row>
    <row r="3280" spans="1:18" hidden="1">
      <c r="A3280" t="s">
        <v>249</v>
      </c>
      <c r="B3280" t="s">
        <v>3609</v>
      </c>
      <c r="C3280" s="224" t="s">
        <v>7842</v>
      </c>
      <c r="D3280" s="221">
        <v>346.18</v>
      </c>
      <c r="E3280" s="324">
        <v>43281</v>
      </c>
      <c r="F3280" s="1">
        <v>10249.280000000001</v>
      </c>
      <c r="G3280" s="5">
        <v>0.1991</v>
      </c>
      <c r="H3280" s="298">
        <v>170.05</v>
      </c>
      <c r="I3280" s="10">
        <v>10249.280000000001</v>
      </c>
      <c r="J3280" s="11">
        <f t="shared" si="1487"/>
        <v>0.1991</v>
      </c>
      <c r="K3280" s="30">
        <f t="shared" si="1488"/>
        <v>170.05263733333334</v>
      </c>
      <c r="L3280" s="29">
        <f t="shared" si="1489"/>
        <v>2.6373333333253868E-3</v>
      </c>
      <c r="M3280" s="10">
        <f t="shared" si="1490"/>
        <v>10249.280000000001</v>
      </c>
      <c r="N3280" s="5">
        <f>VLOOKUP(CONCATENATE(A3280,"-6"),'Restated Depr'!$B$6:$G$7674,6,0)</f>
        <v>0.1991</v>
      </c>
      <c r="O3280" s="29">
        <f t="shared" si="1491"/>
        <v>170.05263733333334</v>
      </c>
      <c r="P3280" s="29">
        <f t="shared" si="1492"/>
        <v>0</v>
      </c>
      <c r="Q3280" t="s">
        <v>7819</v>
      </c>
      <c r="R3280" s="5"/>
    </row>
    <row r="3281" spans="1:18" ht="15.75" hidden="1" thickBot="1">
      <c r="A3281" t="s">
        <v>249</v>
      </c>
      <c r="C3281" s="224" t="s">
        <v>642</v>
      </c>
      <c r="D3281" s="22"/>
      <c r="E3281" s="323" t="s">
        <v>606</v>
      </c>
      <c r="F3281" s="1"/>
      <c r="G3281" s="5"/>
      <c r="H3281" s="310">
        <f>SUM(H3269:H3280)</f>
        <v>1179.76</v>
      </c>
      <c r="I3281" s="10"/>
      <c r="J3281" s="10"/>
      <c r="K3281" s="32">
        <f>SUM(K3269:K3280)</f>
        <v>1179.7775386666667</v>
      </c>
      <c r="L3281" s="28">
        <f>SUM(L3269:L3280)</f>
        <v>1.7538666666611746E-2</v>
      </c>
      <c r="M3281" s="10"/>
      <c r="N3281" s="5"/>
      <c r="O3281" s="28">
        <f>SUM(O3269:O3280)</f>
        <v>2040.6316479999996</v>
      </c>
      <c r="P3281" s="28">
        <f>SUM(P3269:P3280)</f>
        <v>860.85410933333333</v>
      </c>
    </row>
    <row r="3282" spans="1:18" hidden="1">
      <c r="A3282" t="s">
        <v>250</v>
      </c>
      <c r="B3282" t="s">
        <v>3610</v>
      </c>
      <c r="C3282" s="224" t="s">
        <v>7842</v>
      </c>
      <c r="D3282" s="221">
        <v>346.14</v>
      </c>
      <c r="E3282" s="324">
        <v>42947</v>
      </c>
      <c r="F3282" s="9">
        <v>60542.2</v>
      </c>
      <c r="G3282" s="18">
        <v>3.6499999999999998E-2</v>
      </c>
      <c r="H3282" s="299">
        <v>184.15</v>
      </c>
      <c r="I3282" s="15">
        <v>60542.2</v>
      </c>
      <c r="J3282" s="11">
        <f t="shared" ref="J3282:J3293" si="1493">G3282</f>
        <v>3.6499999999999998E-2</v>
      </c>
      <c r="K3282" s="31">
        <f t="shared" ref="K3282:K3293" si="1494">I3282*J3282/12</f>
        <v>184.14919166666664</v>
      </c>
      <c r="L3282" s="289">
        <f t="shared" ref="L3282:L3293" si="1495">K3282-H3282</f>
        <v>-8.0833333336727264E-4</v>
      </c>
      <c r="M3282" s="15">
        <f t="shared" ref="M3282:M3293" si="1496">I3282</f>
        <v>60542.2</v>
      </c>
      <c r="N3282" s="5">
        <f>VLOOKUP(CONCATENATE(A3282,"-6"),'Restated Depr'!$B$6:$G$7674,6,0)</f>
        <v>9.0399999999999994E-2</v>
      </c>
      <c r="O3282" s="289">
        <f t="shared" ref="O3282:O3293" si="1497">M3282*N3282/12</f>
        <v>456.08457333333331</v>
      </c>
      <c r="P3282" s="289">
        <f t="shared" ref="P3282:P3293" si="1498">O3282-K3282</f>
        <v>271.93538166666667</v>
      </c>
      <c r="Q3282" t="s">
        <v>7819</v>
      </c>
    </row>
    <row r="3283" spans="1:18" hidden="1">
      <c r="A3283" t="s">
        <v>250</v>
      </c>
      <c r="B3283" t="s">
        <v>3611</v>
      </c>
      <c r="C3283" s="224" t="s">
        <v>7842</v>
      </c>
      <c r="D3283" s="221">
        <v>346.14</v>
      </c>
      <c r="E3283" s="324">
        <v>42978</v>
      </c>
      <c r="F3283" s="1">
        <v>60542.2</v>
      </c>
      <c r="G3283" s="18">
        <v>3.6499999999999998E-2</v>
      </c>
      <c r="H3283" s="298">
        <v>184.15</v>
      </c>
      <c r="I3283" s="10">
        <v>60542.2</v>
      </c>
      <c r="J3283" s="11">
        <f t="shared" si="1493"/>
        <v>3.6499999999999998E-2</v>
      </c>
      <c r="K3283" s="30">
        <f t="shared" si="1494"/>
        <v>184.14919166666664</v>
      </c>
      <c r="L3283" s="29">
        <f t="shared" si="1495"/>
        <v>-8.0833333336727264E-4</v>
      </c>
      <c r="M3283" s="10">
        <f t="shared" si="1496"/>
        <v>60542.2</v>
      </c>
      <c r="N3283" s="5">
        <f>VLOOKUP(CONCATENATE(A3283,"-6"),'Restated Depr'!$B$6:$G$7674,6,0)</f>
        <v>9.0399999999999994E-2</v>
      </c>
      <c r="O3283" s="29">
        <f t="shared" si="1497"/>
        <v>456.08457333333331</v>
      </c>
      <c r="P3283" s="29">
        <f t="shared" si="1498"/>
        <v>271.93538166666667</v>
      </c>
      <c r="Q3283" t="s">
        <v>7819</v>
      </c>
    </row>
    <row r="3284" spans="1:18" hidden="1">
      <c r="A3284" t="s">
        <v>250</v>
      </c>
      <c r="B3284" t="s">
        <v>3612</v>
      </c>
      <c r="C3284" s="224" t="s">
        <v>7842</v>
      </c>
      <c r="D3284" s="221">
        <v>346.14</v>
      </c>
      <c r="E3284" s="324">
        <v>43008</v>
      </c>
      <c r="F3284" s="1">
        <v>60542.2</v>
      </c>
      <c r="G3284" s="18">
        <v>3.6499999999999998E-2</v>
      </c>
      <c r="H3284" s="298">
        <v>184.15</v>
      </c>
      <c r="I3284" s="10">
        <v>60542.2</v>
      </c>
      <c r="J3284" s="11">
        <f t="shared" si="1493"/>
        <v>3.6499999999999998E-2</v>
      </c>
      <c r="K3284" s="30">
        <f t="shared" si="1494"/>
        <v>184.14919166666664</v>
      </c>
      <c r="L3284" s="29">
        <f t="shared" si="1495"/>
        <v>-8.0833333336727264E-4</v>
      </c>
      <c r="M3284" s="10">
        <f t="shared" si="1496"/>
        <v>60542.2</v>
      </c>
      <c r="N3284" s="5">
        <f>VLOOKUP(CONCATENATE(A3284,"-6"),'Restated Depr'!$B$6:$G$7674,6,0)</f>
        <v>9.0399999999999994E-2</v>
      </c>
      <c r="O3284" s="29">
        <f t="shared" si="1497"/>
        <v>456.08457333333331</v>
      </c>
      <c r="P3284" s="29">
        <f t="shared" si="1498"/>
        <v>271.93538166666667</v>
      </c>
      <c r="Q3284" t="s">
        <v>7819</v>
      </c>
    </row>
    <row r="3285" spans="1:18" hidden="1">
      <c r="A3285" t="s">
        <v>250</v>
      </c>
      <c r="B3285" t="s">
        <v>3613</v>
      </c>
      <c r="C3285" s="224" t="s">
        <v>7842</v>
      </c>
      <c r="D3285" s="221">
        <v>346.14</v>
      </c>
      <c r="E3285" s="324">
        <v>43039</v>
      </c>
      <c r="F3285" s="1">
        <v>60542.2</v>
      </c>
      <c r="G3285" s="18">
        <v>3.6499999999999998E-2</v>
      </c>
      <c r="H3285" s="298">
        <v>184.15</v>
      </c>
      <c r="I3285" s="10">
        <v>60542.2</v>
      </c>
      <c r="J3285" s="11">
        <f t="shared" si="1493"/>
        <v>3.6499999999999998E-2</v>
      </c>
      <c r="K3285" s="30">
        <f t="shared" si="1494"/>
        <v>184.14919166666664</v>
      </c>
      <c r="L3285" s="29">
        <f t="shared" si="1495"/>
        <v>-8.0833333336727264E-4</v>
      </c>
      <c r="M3285" s="10">
        <f t="shared" si="1496"/>
        <v>60542.2</v>
      </c>
      <c r="N3285" s="5">
        <f>VLOOKUP(CONCATENATE(A3285,"-6"),'Restated Depr'!$B$6:$G$7674,6,0)</f>
        <v>9.0399999999999994E-2</v>
      </c>
      <c r="O3285" s="29">
        <f t="shared" si="1497"/>
        <v>456.08457333333331</v>
      </c>
      <c r="P3285" s="29">
        <f t="shared" si="1498"/>
        <v>271.93538166666667</v>
      </c>
      <c r="Q3285" t="s">
        <v>7819</v>
      </c>
    </row>
    <row r="3286" spans="1:18" hidden="1">
      <c r="A3286" t="s">
        <v>250</v>
      </c>
      <c r="B3286" t="s">
        <v>3614</v>
      </c>
      <c r="C3286" s="224" t="s">
        <v>7842</v>
      </c>
      <c r="D3286" s="221">
        <v>346.14</v>
      </c>
      <c r="E3286" s="324">
        <v>43069</v>
      </c>
      <c r="F3286" s="1">
        <v>60542.2</v>
      </c>
      <c r="G3286" s="18">
        <v>3.6499999999999998E-2</v>
      </c>
      <c r="H3286" s="298">
        <v>184.15</v>
      </c>
      <c r="I3286" s="10">
        <v>60542.2</v>
      </c>
      <c r="J3286" s="11">
        <f t="shared" si="1493"/>
        <v>3.6499999999999998E-2</v>
      </c>
      <c r="K3286" s="30">
        <f t="shared" si="1494"/>
        <v>184.14919166666664</v>
      </c>
      <c r="L3286" s="29">
        <f t="shared" si="1495"/>
        <v>-8.0833333336727264E-4</v>
      </c>
      <c r="M3286" s="10">
        <f t="shared" si="1496"/>
        <v>60542.2</v>
      </c>
      <c r="N3286" s="5">
        <f>VLOOKUP(CONCATENATE(A3286,"-6"),'Restated Depr'!$B$6:$G$7674,6,0)</f>
        <v>9.0399999999999994E-2</v>
      </c>
      <c r="O3286" s="29">
        <f t="shared" si="1497"/>
        <v>456.08457333333331</v>
      </c>
      <c r="P3286" s="29">
        <f t="shared" si="1498"/>
        <v>271.93538166666667</v>
      </c>
      <c r="Q3286" t="s">
        <v>7819</v>
      </c>
    </row>
    <row r="3287" spans="1:18" hidden="1">
      <c r="A3287" t="s">
        <v>250</v>
      </c>
      <c r="B3287" t="s">
        <v>3615</v>
      </c>
      <c r="C3287" s="224" t="s">
        <v>7842</v>
      </c>
      <c r="D3287" s="221">
        <v>346.14</v>
      </c>
      <c r="E3287" s="324">
        <v>43100</v>
      </c>
      <c r="F3287" s="1">
        <v>60542.2</v>
      </c>
      <c r="G3287" s="18">
        <v>5.91E-2</v>
      </c>
      <c r="H3287" s="298">
        <v>298.17</v>
      </c>
      <c r="I3287" s="10">
        <v>60542.2</v>
      </c>
      <c r="J3287" s="11">
        <f t="shared" si="1493"/>
        <v>5.91E-2</v>
      </c>
      <c r="K3287" s="30">
        <f t="shared" si="1494"/>
        <v>298.17033499999997</v>
      </c>
      <c r="L3287" s="29">
        <f t="shared" si="1495"/>
        <v>3.3499999995001417E-4</v>
      </c>
      <c r="M3287" s="10">
        <f t="shared" si="1496"/>
        <v>60542.2</v>
      </c>
      <c r="N3287" s="5">
        <f>VLOOKUP(CONCATENATE(A3287,"-6"),'Restated Depr'!$B$6:$G$7674,6,0)</f>
        <v>9.0399999999999994E-2</v>
      </c>
      <c r="O3287" s="29">
        <f t="shared" si="1497"/>
        <v>456.08457333333331</v>
      </c>
      <c r="P3287" s="29">
        <f t="shared" si="1498"/>
        <v>157.91423833333334</v>
      </c>
      <c r="Q3287" t="s">
        <v>7819</v>
      </c>
    </row>
    <row r="3288" spans="1:18" hidden="1">
      <c r="A3288" t="s">
        <v>250</v>
      </c>
      <c r="B3288" t="s">
        <v>3616</v>
      </c>
      <c r="C3288" s="224" t="s">
        <v>7842</v>
      </c>
      <c r="D3288" s="221">
        <v>346.14</v>
      </c>
      <c r="E3288" s="324">
        <v>43131</v>
      </c>
      <c r="F3288" s="1">
        <v>60542.2</v>
      </c>
      <c r="G3288" s="5">
        <v>9.0399999999999994E-2</v>
      </c>
      <c r="H3288" s="298">
        <v>456.08</v>
      </c>
      <c r="I3288" s="10">
        <v>60542.2</v>
      </c>
      <c r="J3288" s="11">
        <f t="shared" si="1493"/>
        <v>9.0399999999999994E-2</v>
      </c>
      <c r="K3288" s="30">
        <f t="shared" si="1494"/>
        <v>456.08457333333331</v>
      </c>
      <c r="L3288" s="29">
        <f t="shared" si="1495"/>
        <v>4.5733333333259907E-3</v>
      </c>
      <c r="M3288" s="10">
        <f t="shared" si="1496"/>
        <v>60542.2</v>
      </c>
      <c r="N3288" s="5">
        <f>VLOOKUP(CONCATENATE(A3288,"-6"),'Restated Depr'!$B$6:$G$7674,6,0)</f>
        <v>9.0399999999999994E-2</v>
      </c>
      <c r="O3288" s="29">
        <f t="shared" si="1497"/>
        <v>456.08457333333331</v>
      </c>
      <c r="P3288" s="29">
        <f t="shared" si="1498"/>
        <v>0</v>
      </c>
      <c r="Q3288" t="s">
        <v>7819</v>
      </c>
    </row>
    <row r="3289" spans="1:18" hidden="1">
      <c r="A3289" t="s">
        <v>250</v>
      </c>
      <c r="B3289" t="s">
        <v>3617</v>
      </c>
      <c r="C3289" s="224" t="s">
        <v>7842</v>
      </c>
      <c r="D3289" s="221">
        <v>346.14</v>
      </c>
      <c r="E3289" s="324">
        <v>43159</v>
      </c>
      <c r="F3289" s="1">
        <v>60542.2</v>
      </c>
      <c r="G3289" s="5">
        <v>9.0399999999999994E-2</v>
      </c>
      <c r="H3289" s="298">
        <v>456.08</v>
      </c>
      <c r="I3289" s="10">
        <v>60542.2</v>
      </c>
      <c r="J3289" s="11">
        <f t="shared" si="1493"/>
        <v>9.0399999999999994E-2</v>
      </c>
      <c r="K3289" s="30">
        <f t="shared" si="1494"/>
        <v>456.08457333333331</v>
      </c>
      <c r="L3289" s="29">
        <f t="shared" si="1495"/>
        <v>4.5733333333259907E-3</v>
      </c>
      <c r="M3289" s="10">
        <f t="shared" si="1496"/>
        <v>60542.2</v>
      </c>
      <c r="N3289" s="5">
        <f>VLOOKUP(CONCATENATE(A3289,"-6"),'Restated Depr'!$B$6:$G$7674,6,0)</f>
        <v>9.0399999999999994E-2</v>
      </c>
      <c r="O3289" s="29">
        <f t="shared" si="1497"/>
        <v>456.08457333333331</v>
      </c>
      <c r="P3289" s="29">
        <f t="shared" si="1498"/>
        <v>0</v>
      </c>
      <c r="Q3289" t="s">
        <v>7819</v>
      </c>
    </row>
    <row r="3290" spans="1:18" hidden="1">
      <c r="A3290" t="s">
        <v>250</v>
      </c>
      <c r="B3290" t="s">
        <v>3618</v>
      </c>
      <c r="C3290" s="224" t="s">
        <v>7842</v>
      </c>
      <c r="D3290" s="221">
        <v>346.14</v>
      </c>
      <c r="E3290" s="324">
        <v>43190</v>
      </c>
      <c r="F3290" s="1">
        <v>60542.2</v>
      </c>
      <c r="G3290" s="5">
        <v>9.0399999999999994E-2</v>
      </c>
      <c r="H3290" s="298">
        <v>456.08</v>
      </c>
      <c r="I3290" s="10">
        <v>60542.2</v>
      </c>
      <c r="J3290" s="11">
        <f t="shared" si="1493"/>
        <v>9.0399999999999994E-2</v>
      </c>
      <c r="K3290" s="30">
        <f t="shared" si="1494"/>
        <v>456.08457333333331</v>
      </c>
      <c r="L3290" s="29">
        <f t="shared" si="1495"/>
        <v>4.5733333333259907E-3</v>
      </c>
      <c r="M3290" s="10">
        <f t="shared" si="1496"/>
        <v>60542.2</v>
      </c>
      <c r="N3290" s="5">
        <f>VLOOKUP(CONCATENATE(A3290,"-6"),'Restated Depr'!$B$6:$G$7674,6,0)</f>
        <v>9.0399999999999994E-2</v>
      </c>
      <c r="O3290" s="29">
        <f t="shared" si="1497"/>
        <v>456.08457333333331</v>
      </c>
      <c r="P3290" s="29">
        <f t="shared" si="1498"/>
        <v>0</v>
      </c>
      <c r="Q3290" t="s">
        <v>7819</v>
      </c>
    </row>
    <row r="3291" spans="1:18" hidden="1">
      <c r="A3291" t="s">
        <v>250</v>
      </c>
      <c r="B3291" t="s">
        <v>3619</v>
      </c>
      <c r="C3291" s="224" t="s">
        <v>7842</v>
      </c>
      <c r="D3291" s="221">
        <v>346.14</v>
      </c>
      <c r="E3291" s="324">
        <v>43220</v>
      </c>
      <c r="F3291" s="1">
        <v>60542.2</v>
      </c>
      <c r="G3291" s="5">
        <v>9.0399999999999994E-2</v>
      </c>
      <c r="H3291" s="298">
        <v>456.08</v>
      </c>
      <c r="I3291" s="10">
        <v>60542.2</v>
      </c>
      <c r="J3291" s="11">
        <f t="shared" si="1493"/>
        <v>9.0399999999999994E-2</v>
      </c>
      <c r="K3291" s="30">
        <f t="shared" si="1494"/>
        <v>456.08457333333331</v>
      </c>
      <c r="L3291" s="29">
        <f t="shared" si="1495"/>
        <v>4.5733333333259907E-3</v>
      </c>
      <c r="M3291" s="10">
        <f t="shared" si="1496"/>
        <v>60542.2</v>
      </c>
      <c r="N3291" s="5">
        <f>VLOOKUP(CONCATENATE(A3291,"-6"),'Restated Depr'!$B$6:$G$7674,6,0)</f>
        <v>9.0399999999999994E-2</v>
      </c>
      <c r="O3291" s="29">
        <f t="shared" si="1497"/>
        <v>456.08457333333331</v>
      </c>
      <c r="P3291" s="29">
        <f t="shared" si="1498"/>
        <v>0</v>
      </c>
      <c r="Q3291" t="s">
        <v>7819</v>
      </c>
    </row>
    <row r="3292" spans="1:18" hidden="1">
      <c r="A3292" t="s">
        <v>250</v>
      </c>
      <c r="B3292" t="s">
        <v>3620</v>
      </c>
      <c r="C3292" s="224" t="s">
        <v>7842</v>
      </c>
      <c r="D3292" s="221">
        <v>346.14</v>
      </c>
      <c r="E3292" s="324">
        <v>43251</v>
      </c>
      <c r="F3292" s="1">
        <v>60542.2</v>
      </c>
      <c r="G3292" s="5">
        <v>9.0399999999999994E-2</v>
      </c>
      <c r="H3292" s="298">
        <v>456.08</v>
      </c>
      <c r="I3292" s="10">
        <v>60542.2</v>
      </c>
      <c r="J3292" s="11">
        <f t="shared" si="1493"/>
        <v>9.0399999999999994E-2</v>
      </c>
      <c r="K3292" s="30">
        <f t="shared" si="1494"/>
        <v>456.08457333333331</v>
      </c>
      <c r="L3292" s="29">
        <f t="shared" si="1495"/>
        <v>4.5733333333259907E-3</v>
      </c>
      <c r="M3292" s="10">
        <f t="shared" si="1496"/>
        <v>60542.2</v>
      </c>
      <c r="N3292" s="5">
        <f>VLOOKUP(CONCATENATE(A3292,"-6"),'Restated Depr'!$B$6:$G$7674,6,0)</f>
        <v>9.0399999999999994E-2</v>
      </c>
      <c r="O3292" s="29">
        <f t="shared" si="1497"/>
        <v>456.08457333333331</v>
      </c>
      <c r="P3292" s="29">
        <f t="shared" si="1498"/>
        <v>0</v>
      </c>
      <c r="Q3292" t="s">
        <v>7819</v>
      </c>
    </row>
    <row r="3293" spans="1:18" hidden="1">
      <c r="A3293" t="s">
        <v>250</v>
      </c>
      <c r="B3293" t="s">
        <v>3621</v>
      </c>
      <c r="C3293" s="224" t="s">
        <v>7842</v>
      </c>
      <c r="D3293" s="221">
        <v>346.14</v>
      </c>
      <c r="E3293" s="324">
        <v>43281</v>
      </c>
      <c r="F3293" s="1">
        <v>60542.2</v>
      </c>
      <c r="G3293" s="5">
        <v>9.0399999999999994E-2</v>
      </c>
      <c r="H3293" s="298">
        <v>456.08</v>
      </c>
      <c r="I3293" s="10">
        <v>60542.2</v>
      </c>
      <c r="J3293" s="11">
        <f t="shared" si="1493"/>
        <v>9.0399999999999994E-2</v>
      </c>
      <c r="K3293" s="30">
        <f t="shared" si="1494"/>
        <v>456.08457333333331</v>
      </c>
      <c r="L3293" s="29">
        <f t="shared" si="1495"/>
        <v>4.5733333333259907E-3</v>
      </c>
      <c r="M3293" s="10">
        <f t="shared" si="1496"/>
        <v>60542.2</v>
      </c>
      <c r="N3293" s="5">
        <f>VLOOKUP(CONCATENATE(A3293,"-6"),'Restated Depr'!$B$6:$G$7674,6,0)</f>
        <v>9.0399999999999994E-2</v>
      </c>
      <c r="O3293" s="29">
        <f t="shared" si="1497"/>
        <v>456.08457333333331</v>
      </c>
      <c r="P3293" s="29">
        <f t="shared" si="1498"/>
        <v>0</v>
      </c>
      <c r="Q3293" t="s">
        <v>7819</v>
      </c>
      <c r="R3293" s="5"/>
    </row>
    <row r="3294" spans="1:18" ht="15.75" hidden="1" thickBot="1">
      <c r="A3294" t="s">
        <v>250</v>
      </c>
      <c r="C3294" s="224" t="s">
        <v>642</v>
      </c>
      <c r="D3294" s="22"/>
      <c r="E3294" s="323" t="s">
        <v>606</v>
      </c>
      <c r="F3294" s="1"/>
      <c r="G3294" s="5"/>
      <c r="H3294" s="310">
        <f>SUM(H3282:H3293)</f>
        <v>3955.3999999999996</v>
      </c>
      <c r="I3294" s="10"/>
      <c r="J3294" s="10"/>
      <c r="K3294" s="32">
        <f>SUM(K3282:K3293)</f>
        <v>3955.423733333334</v>
      </c>
      <c r="L3294" s="28">
        <f>SUM(L3282:L3293)</f>
        <v>2.3733333333069595E-2</v>
      </c>
      <c r="M3294" s="10"/>
      <c r="N3294" s="5"/>
      <c r="O3294" s="28">
        <f>SUM(O3282:O3293)</f>
        <v>5473.0148800000015</v>
      </c>
      <c r="P3294" s="28">
        <f>SUM(P3282:P3293)</f>
        <v>1517.5911466666666</v>
      </c>
    </row>
    <row r="3295" spans="1:18" hidden="1">
      <c r="A3295" t="s">
        <v>251</v>
      </c>
      <c r="B3295" t="s">
        <v>3622</v>
      </c>
      <c r="C3295" s="224" t="s">
        <v>7842</v>
      </c>
      <c r="D3295" s="221">
        <v>346.2</v>
      </c>
      <c r="E3295" s="324">
        <v>42947</v>
      </c>
      <c r="F3295" s="9">
        <v>320665.95</v>
      </c>
      <c r="G3295" s="18">
        <v>3.6499999999999998E-2</v>
      </c>
      <c r="H3295" s="299">
        <v>975.35999999999979</v>
      </c>
      <c r="I3295" s="15">
        <v>354106.07</v>
      </c>
      <c r="J3295" s="11">
        <f t="shared" ref="J3295:J3306" si="1499">G3295</f>
        <v>3.6499999999999998E-2</v>
      </c>
      <c r="K3295" s="31">
        <f t="shared" ref="K3295:K3306" si="1500">I3295*J3295/12</f>
        <v>1077.0726295833333</v>
      </c>
      <c r="L3295" s="289">
        <f t="shared" ref="L3295:L3306" si="1501">K3295-H3295</f>
        <v>101.71262958333352</v>
      </c>
      <c r="M3295" s="15">
        <f t="shared" ref="M3295:M3306" si="1502">I3295</f>
        <v>354106.07</v>
      </c>
      <c r="N3295" s="5">
        <f>VLOOKUP(CONCATENATE(A3295,"-6"),'Restated Depr'!$B$6:$G$7674,6,0)</f>
        <v>0.12379999999999999</v>
      </c>
      <c r="O3295" s="289">
        <f t="shared" ref="O3295:O3306" si="1503">M3295*N3295/12</f>
        <v>3653.1942888333328</v>
      </c>
      <c r="P3295" s="289">
        <f t="shared" ref="P3295:P3306" si="1504">O3295-K3295</f>
        <v>2576.1216592499995</v>
      </c>
      <c r="Q3295" t="s">
        <v>7819</v>
      </c>
    </row>
    <row r="3296" spans="1:18" hidden="1">
      <c r="A3296" t="s">
        <v>251</v>
      </c>
      <c r="B3296" t="s">
        <v>3623</v>
      </c>
      <c r="C3296" s="224" t="s">
        <v>7842</v>
      </c>
      <c r="D3296" s="221">
        <v>346.2</v>
      </c>
      <c r="E3296" s="324">
        <v>42978</v>
      </c>
      <c r="F3296" s="1">
        <v>320665.95</v>
      </c>
      <c r="G3296" s="18">
        <v>3.6499999999999998E-2</v>
      </c>
      <c r="H3296" s="298">
        <v>975.35999999999979</v>
      </c>
      <c r="I3296" s="10">
        <v>354106.07</v>
      </c>
      <c r="J3296" s="11">
        <f t="shared" si="1499"/>
        <v>3.6499999999999998E-2</v>
      </c>
      <c r="K3296" s="30">
        <f t="shared" si="1500"/>
        <v>1077.0726295833333</v>
      </c>
      <c r="L3296" s="29">
        <f t="shared" si="1501"/>
        <v>101.71262958333352</v>
      </c>
      <c r="M3296" s="10">
        <f t="shared" si="1502"/>
        <v>354106.07</v>
      </c>
      <c r="N3296" s="5">
        <f>VLOOKUP(CONCATENATE(A3296,"-6"),'Restated Depr'!$B$6:$G$7674,6,0)</f>
        <v>0.12379999999999999</v>
      </c>
      <c r="O3296" s="29">
        <f t="shared" si="1503"/>
        <v>3653.1942888333328</v>
      </c>
      <c r="P3296" s="29">
        <f t="shared" si="1504"/>
        <v>2576.1216592499995</v>
      </c>
      <c r="Q3296" t="s">
        <v>7819</v>
      </c>
    </row>
    <row r="3297" spans="1:18" hidden="1">
      <c r="A3297" t="s">
        <v>251</v>
      </c>
      <c r="B3297" t="s">
        <v>3624</v>
      </c>
      <c r="C3297" s="224" t="s">
        <v>7842</v>
      </c>
      <c r="D3297" s="221">
        <v>346.2</v>
      </c>
      <c r="E3297" s="324">
        <v>43008</v>
      </c>
      <c r="F3297" s="1">
        <v>320665.95</v>
      </c>
      <c r="G3297" s="18">
        <v>3.6499999999999998E-2</v>
      </c>
      <c r="H3297" s="298">
        <v>975.35999999999979</v>
      </c>
      <c r="I3297" s="10">
        <v>354106.07</v>
      </c>
      <c r="J3297" s="11">
        <f t="shared" si="1499"/>
        <v>3.6499999999999998E-2</v>
      </c>
      <c r="K3297" s="30">
        <f t="shared" si="1500"/>
        <v>1077.0726295833333</v>
      </c>
      <c r="L3297" s="29">
        <f t="shared" si="1501"/>
        <v>101.71262958333352</v>
      </c>
      <c r="M3297" s="10">
        <f t="shared" si="1502"/>
        <v>354106.07</v>
      </c>
      <c r="N3297" s="5">
        <f>VLOOKUP(CONCATENATE(A3297,"-6"),'Restated Depr'!$B$6:$G$7674,6,0)</f>
        <v>0.12379999999999999</v>
      </c>
      <c r="O3297" s="29">
        <f t="shared" si="1503"/>
        <v>3653.1942888333328</v>
      </c>
      <c r="P3297" s="29">
        <f t="shared" si="1504"/>
        <v>2576.1216592499995</v>
      </c>
      <c r="Q3297" t="s">
        <v>7819</v>
      </c>
    </row>
    <row r="3298" spans="1:18" hidden="1">
      <c r="A3298" t="s">
        <v>251</v>
      </c>
      <c r="B3298" t="s">
        <v>3625</v>
      </c>
      <c r="C3298" s="224" t="s">
        <v>7842</v>
      </c>
      <c r="D3298" s="221">
        <v>346.2</v>
      </c>
      <c r="E3298" s="324">
        <v>43039</v>
      </c>
      <c r="F3298" s="1">
        <v>320665.95</v>
      </c>
      <c r="G3298" s="18">
        <v>3.6499999999999998E-2</v>
      </c>
      <c r="H3298" s="298">
        <v>975.35999999999979</v>
      </c>
      <c r="I3298" s="10">
        <v>354106.07</v>
      </c>
      <c r="J3298" s="11">
        <f t="shared" si="1499"/>
        <v>3.6499999999999998E-2</v>
      </c>
      <c r="K3298" s="30">
        <f t="shared" si="1500"/>
        <v>1077.0726295833333</v>
      </c>
      <c r="L3298" s="29">
        <f t="shared" si="1501"/>
        <v>101.71262958333352</v>
      </c>
      <c r="M3298" s="10">
        <f t="shared" si="1502"/>
        <v>354106.07</v>
      </c>
      <c r="N3298" s="5">
        <f>VLOOKUP(CONCATENATE(A3298,"-6"),'Restated Depr'!$B$6:$G$7674,6,0)</f>
        <v>0.12379999999999999</v>
      </c>
      <c r="O3298" s="29">
        <f t="shared" si="1503"/>
        <v>3653.1942888333328</v>
      </c>
      <c r="P3298" s="29">
        <f t="shared" si="1504"/>
        <v>2576.1216592499995</v>
      </c>
      <c r="Q3298" t="s">
        <v>7819</v>
      </c>
    </row>
    <row r="3299" spans="1:18" hidden="1">
      <c r="A3299" t="s">
        <v>251</v>
      </c>
      <c r="B3299" t="s">
        <v>3626</v>
      </c>
      <c r="C3299" s="224" t="s">
        <v>7842</v>
      </c>
      <c r="D3299" s="221">
        <v>346.2</v>
      </c>
      <c r="E3299" s="324">
        <v>43069</v>
      </c>
      <c r="F3299" s="1">
        <v>320665.95</v>
      </c>
      <c r="G3299" s="18">
        <v>3.6499999999999998E-2</v>
      </c>
      <c r="H3299" s="298">
        <v>975.35999999999979</v>
      </c>
      <c r="I3299" s="10">
        <v>354106.07</v>
      </c>
      <c r="J3299" s="11">
        <f t="shared" si="1499"/>
        <v>3.6499999999999998E-2</v>
      </c>
      <c r="K3299" s="30">
        <f t="shared" si="1500"/>
        <v>1077.0726295833333</v>
      </c>
      <c r="L3299" s="29">
        <f t="shared" si="1501"/>
        <v>101.71262958333352</v>
      </c>
      <c r="M3299" s="10">
        <f t="shared" si="1502"/>
        <v>354106.07</v>
      </c>
      <c r="N3299" s="5">
        <f>VLOOKUP(CONCATENATE(A3299,"-6"),'Restated Depr'!$B$6:$G$7674,6,0)</f>
        <v>0.12379999999999999</v>
      </c>
      <c r="O3299" s="29">
        <f t="shared" si="1503"/>
        <v>3653.1942888333328</v>
      </c>
      <c r="P3299" s="29">
        <f t="shared" si="1504"/>
        <v>2576.1216592499995</v>
      </c>
      <c r="Q3299" t="s">
        <v>7819</v>
      </c>
    </row>
    <row r="3300" spans="1:18" hidden="1">
      <c r="A3300" t="s">
        <v>251</v>
      </c>
      <c r="B3300" t="s">
        <v>3627</v>
      </c>
      <c r="C3300" s="224" t="s">
        <v>7842</v>
      </c>
      <c r="D3300" s="221">
        <v>346.2</v>
      </c>
      <c r="E3300" s="324">
        <v>43100</v>
      </c>
      <c r="F3300" s="1">
        <v>320665.95</v>
      </c>
      <c r="G3300" s="18">
        <v>7.3099999999999998E-2</v>
      </c>
      <c r="H3300" s="298">
        <v>1953.3899999999996</v>
      </c>
      <c r="I3300" s="10">
        <v>354106.07</v>
      </c>
      <c r="J3300" s="11">
        <f t="shared" si="1499"/>
        <v>7.3099999999999998E-2</v>
      </c>
      <c r="K3300" s="30">
        <f t="shared" si="1500"/>
        <v>2157.0961430833336</v>
      </c>
      <c r="L3300" s="29">
        <f t="shared" si="1501"/>
        <v>203.70614308333393</v>
      </c>
      <c r="M3300" s="10">
        <f t="shared" si="1502"/>
        <v>354106.07</v>
      </c>
      <c r="N3300" s="5">
        <f>VLOOKUP(CONCATENATE(A3300,"-6"),'Restated Depr'!$B$6:$G$7674,6,0)</f>
        <v>0.12379999999999999</v>
      </c>
      <c r="O3300" s="29">
        <f t="shared" si="1503"/>
        <v>3653.1942888333328</v>
      </c>
      <c r="P3300" s="29">
        <f t="shared" si="1504"/>
        <v>1496.0981457499993</v>
      </c>
      <c r="Q3300" t="s">
        <v>7819</v>
      </c>
    </row>
    <row r="3301" spans="1:18" hidden="1">
      <c r="A3301" t="s">
        <v>251</v>
      </c>
      <c r="B3301" t="s">
        <v>3628</v>
      </c>
      <c r="C3301" s="224" t="s">
        <v>7842</v>
      </c>
      <c r="D3301" s="221">
        <v>346.2</v>
      </c>
      <c r="E3301" s="324">
        <v>43131</v>
      </c>
      <c r="F3301" s="1">
        <v>320665.95</v>
      </c>
      <c r="G3301" s="5">
        <v>0.12379999999999999</v>
      </c>
      <c r="H3301" s="298">
        <v>3308.1999999999994</v>
      </c>
      <c r="I3301" s="10">
        <v>354106.07</v>
      </c>
      <c r="J3301" s="11">
        <f t="shared" si="1499"/>
        <v>0.12379999999999999</v>
      </c>
      <c r="K3301" s="30">
        <f t="shared" si="1500"/>
        <v>3653.1942888333328</v>
      </c>
      <c r="L3301" s="29">
        <f t="shared" si="1501"/>
        <v>344.99428883333348</v>
      </c>
      <c r="M3301" s="10">
        <f t="shared" si="1502"/>
        <v>354106.07</v>
      </c>
      <c r="N3301" s="5">
        <f>VLOOKUP(CONCATENATE(A3301,"-6"),'Restated Depr'!$B$6:$G$7674,6,0)</f>
        <v>0.12379999999999999</v>
      </c>
      <c r="O3301" s="29">
        <f t="shared" si="1503"/>
        <v>3653.1942888333328</v>
      </c>
      <c r="P3301" s="29">
        <f t="shared" si="1504"/>
        <v>0</v>
      </c>
      <c r="Q3301" t="s">
        <v>7819</v>
      </c>
    </row>
    <row r="3302" spans="1:18" hidden="1">
      <c r="A3302" t="s">
        <v>251</v>
      </c>
      <c r="B3302" t="s">
        <v>3629</v>
      </c>
      <c r="C3302" s="224" t="s">
        <v>7842</v>
      </c>
      <c r="D3302" s="221">
        <v>346.2</v>
      </c>
      <c r="E3302" s="324">
        <v>43159</v>
      </c>
      <c r="F3302" s="1">
        <v>337386.01</v>
      </c>
      <c r="G3302" s="5">
        <v>0.12379999999999999</v>
      </c>
      <c r="H3302" s="298">
        <v>3480.6999999999994</v>
      </c>
      <c r="I3302" s="10">
        <v>354106.07</v>
      </c>
      <c r="J3302" s="11">
        <f t="shared" si="1499"/>
        <v>0.12379999999999999</v>
      </c>
      <c r="K3302" s="30">
        <f t="shared" si="1500"/>
        <v>3653.1942888333328</v>
      </c>
      <c r="L3302" s="29">
        <f t="shared" si="1501"/>
        <v>172.49428883333348</v>
      </c>
      <c r="M3302" s="10">
        <f t="shared" si="1502"/>
        <v>354106.07</v>
      </c>
      <c r="N3302" s="5">
        <f>VLOOKUP(CONCATENATE(A3302,"-6"),'Restated Depr'!$B$6:$G$7674,6,0)</f>
        <v>0.12379999999999999</v>
      </c>
      <c r="O3302" s="29">
        <f t="shared" si="1503"/>
        <v>3653.1942888333328</v>
      </c>
      <c r="P3302" s="29">
        <f t="shared" si="1504"/>
        <v>0</v>
      </c>
      <c r="Q3302" t="s">
        <v>7819</v>
      </c>
    </row>
    <row r="3303" spans="1:18" hidden="1">
      <c r="A3303" t="s">
        <v>251</v>
      </c>
      <c r="B3303" t="s">
        <v>3630</v>
      </c>
      <c r="C3303" s="224" t="s">
        <v>7842</v>
      </c>
      <c r="D3303" s="221">
        <v>346.2</v>
      </c>
      <c r="E3303" s="324">
        <v>43190</v>
      </c>
      <c r="F3303" s="1">
        <v>354106.07</v>
      </c>
      <c r="G3303" s="5">
        <v>0.12379999999999999</v>
      </c>
      <c r="H3303" s="298">
        <v>3653.19</v>
      </c>
      <c r="I3303" s="10">
        <v>354106.07</v>
      </c>
      <c r="J3303" s="11">
        <f t="shared" si="1499"/>
        <v>0.12379999999999999</v>
      </c>
      <c r="K3303" s="30">
        <f t="shared" si="1500"/>
        <v>3653.1942888333328</v>
      </c>
      <c r="L3303" s="29">
        <f t="shared" si="1501"/>
        <v>4.2888333327937289E-3</v>
      </c>
      <c r="M3303" s="10">
        <f t="shared" si="1502"/>
        <v>354106.07</v>
      </c>
      <c r="N3303" s="5">
        <f>VLOOKUP(CONCATENATE(A3303,"-6"),'Restated Depr'!$B$6:$G$7674,6,0)</f>
        <v>0.12379999999999999</v>
      </c>
      <c r="O3303" s="29">
        <f t="shared" si="1503"/>
        <v>3653.1942888333328</v>
      </c>
      <c r="P3303" s="29">
        <f t="shared" si="1504"/>
        <v>0</v>
      </c>
      <c r="Q3303" t="s">
        <v>7819</v>
      </c>
    </row>
    <row r="3304" spans="1:18" hidden="1">
      <c r="A3304" t="s">
        <v>251</v>
      </c>
      <c r="B3304" t="s">
        <v>3631</v>
      </c>
      <c r="C3304" s="224" t="s">
        <v>7842</v>
      </c>
      <c r="D3304" s="221">
        <v>346.2</v>
      </c>
      <c r="E3304" s="324">
        <v>43220</v>
      </c>
      <c r="F3304" s="1">
        <v>354106.07</v>
      </c>
      <c r="G3304" s="5">
        <v>0.12379999999999999</v>
      </c>
      <c r="H3304" s="298">
        <v>3653.19</v>
      </c>
      <c r="I3304" s="10">
        <v>354106.07</v>
      </c>
      <c r="J3304" s="11">
        <f t="shared" si="1499"/>
        <v>0.12379999999999999</v>
      </c>
      <c r="K3304" s="30">
        <f t="shared" si="1500"/>
        <v>3653.1942888333328</v>
      </c>
      <c r="L3304" s="29">
        <f t="shared" si="1501"/>
        <v>4.2888333327937289E-3</v>
      </c>
      <c r="M3304" s="10">
        <f t="shared" si="1502"/>
        <v>354106.07</v>
      </c>
      <c r="N3304" s="5">
        <f>VLOOKUP(CONCATENATE(A3304,"-6"),'Restated Depr'!$B$6:$G$7674,6,0)</f>
        <v>0.12379999999999999</v>
      </c>
      <c r="O3304" s="29">
        <f t="shared" si="1503"/>
        <v>3653.1942888333328</v>
      </c>
      <c r="P3304" s="29">
        <f t="shared" si="1504"/>
        <v>0</v>
      </c>
      <c r="Q3304" t="s">
        <v>7819</v>
      </c>
    </row>
    <row r="3305" spans="1:18" hidden="1">
      <c r="A3305" t="s">
        <v>251</v>
      </c>
      <c r="B3305" t="s">
        <v>3632</v>
      </c>
      <c r="C3305" s="224" t="s">
        <v>7842</v>
      </c>
      <c r="D3305" s="221">
        <v>346.2</v>
      </c>
      <c r="E3305" s="324">
        <v>43251</v>
      </c>
      <c r="F3305" s="1">
        <v>354106.07</v>
      </c>
      <c r="G3305" s="5">
        <v>0.12379999999999999</v>
      </c>
      <c r="H3305" s="298">
        <v>3653.19</v>
      </c>
      <c r="I3305" s="10">
        <v>354106.07</v>
      </c>
      <c r="J3305" s="11">
        <f t="shared" si="1499"/>
        <v>0.12379999999999999</v>
      </c>
      <c r="K3305" s="30">
        <f t="shared" si="1500"/>
        <v>3653.1942888333328</v>
      </c>
      <c r="L3305" s="29">
        <f t="shared" si="1501"/>
        <v>4.2888333327937289E-3</v>
      </c>
      <c r="M3305" s="10">
        <f t="shared" si="1502"/>
        <v>354106.07</v>
      </c>
      <c r="N3305" s="5">
        <f>VLOOKUP(CONCATENATE(A3305,"-6"),'Restated Depr'!$B$6:$G$7674,6,0)</f>
        <v>0.12379999999999999</v>
      </c>
      <c r="O3305" s="29">
        <f t="shared" si="1503"/>
        <v>3653.1942888333328</v>
      </c>
      <c r="P3305" s="29">
        <f t="shared" si="1504"/>
        <v>0</v>
      </c>
      <c r="Q3305" t="s">
        <v>7819</v>
      </c>
    </row>
    <row r="3306" spans="1:18" hidden="1">
      <c r="A3306" t="s">
        <v>251</v>
      </c>
      <c r="B3306" t="s">
        <v>3633</v>
      </c>
      <c r="C3306" s="224" t="s">
        <v>7842</v>
      </c>
      <c r="D3306" s="221">
        <v>346.2</v>
      </c>
      <c r="E3306" s="324">
        <v>43281</v>
      </c>
      <c r="F3306" s="1">
        <v>354106.07</v>
      </c>
      <c r="G3306" s="5">
        <v>0.12379999999999999</v>
      </c>
      <c r="H3306" s="298">
        <v>3653.19</v>
      </c>
      <c r="I3306" s="10">
        <v>354106.07</v>
      </c>
      <c r="J3306" s="11">
        <f t="shared" si="1499"/>
        <v>0.12379999999999999</v>
      </c>
      <c r="K3306" s="30">
        <f t="shared" si="1500"/>
        <v>3653.1942888333328</v>
      </c>
      <c r="L3306" s="29">
        <f t="shared" si="1501"/>
        <v>4.2888333327937289E-3</v>
      </c>
      <c r="M3306" s="10">
        <f t="shared" si="1502"/>
        <v>354106.07</v>
      </c>
      <c r="N3306" s="5">
        <f>VLOOKUP(CONCATENATE(A3306,"-6"),'Restated Depr'!$B$6:$G$7674,6,0)</f>
        <v>0.12379999999999999</v>
      </c>
      <c r="O3306" s="29">
        <f t="shared" si="1503"/>
        <v>3653.1942888333328</v>
      </c>
      <c r="P3306" s="29">
        <f t="shared" si="1504"/>
        <v>0</v>
      </c>
      <c r="Q3306" t="s">
        <v>7819</v>
      </c>
      <c r="R3306" s="5"/>
    </row>
    <row r="3307" spans="1:18" ht="15.75" hidden="1" thickBot="1">
      <c r="A3307" t="s">
        <v>251</v>
      </c>
      <c r="C3307" s="224" t="s">
        <v>642</v>
      </c>
      <c r="D3307" s="22"/>
      <c r="E3307" s="323" t="s">
        <v>606</v>
      </c>
      <c r="F3307" s="1"/>
      <c r="G3307" s="5"/>
      <c r="H3307" s="310">
        <f>SUM(H3295:H3306)</f>
        <v>28231.849999999991</v>
      </c>
      <c r="I3307" s="10"/>
      <c r="J3307" s="10"/>
      <c r="K3307" s="32">
        <f>SUM(K3295:K3306)</f>
        <v>29461.625023999997</v>
      </c>
      <c r="L3307" s="28">
        <f>SUM(L3295:L3306)</f>
        <v>1229.7750239999996</v>
      </c>
      <c r="M3307" s="10"/>
      <c r="N3307" s="5"/>
      <c r="O3307" s="28">
        <f>SUM(O3295:O3306)</f>
        <v>43838.331466000003</v>
      </c>
      <c r="P3307" s="28">
        <f>SUM(P3295:P3306)</f>
        <v>14376.706441999995</v>
      </c>
    </row>
    <row r="3308" spans="1:18" hidden="1">
      <c r="A3308" t="s">
        <v>252</v>
      </c>
      <c r="B3308" t="s">
        <v>3634</v>
      </c>
      <c r="C3308" s="224" t="s">
        <v>7842</v>
      </c>
      <c r="D3308" s="221">
        <v>346.23</v>
      </c>
      <c r="E3308" s="324">
        <v>42947</v>
      </c>
      <c r="F3308" s="9">
        <v>325449.45</v>
      </c>
      <c r="G3308" s="18">
        <v>4.24E-2</v>
      </c>
      <c r="H3308" s="299">
        <v>1149.92</v>
      </c>
      <c r="I3308" s="15">
        <v>333086.14</v>
      </c>
      <c r="J3308" s="11">
        <f t="shared" ref="J3308:J3319" si="1505">G3308</f>
        <v>4.24E-2</v>
      </c>
      <c r="K3308" s="31">
        <f t="shared" ref="K3308:K3319" si="1506">I3308*J3308/12</f>
        <v>1176.9043613333333</v>
      </c>
      <c r="L3308" s="289">
        <f t="shared" ref="L3308:L3319" si="1507">K3308-H3308</f>
        <v>26.984361333333254</v>
      </c>
      <c r="M3308" s="15">
        <f t="shared" ref="M3308:M3319" si="1508">I3308</f>
        <v>333086.14</v>
      </c>
      <c r="N3308" s="5">
        <f>VLOOKUP(CONCATENATE(A3308,"-6"),'Restated Depr'!$B$6:$G$7674,6,0)</f>
        <v>9.8799999999999999E-2</v>
      </c>
      <c r="O3308" s="289">
        <f t="shared" ref="O3308:O3319" si="1509">M3308*N3308/12</f>
        <v>2742.4092193333331</v>
      </c>
      <c r="P3308" s="289">
        <f t="shared" ref="P3308:P3319" si="1510">O3308-K3308</f>
        <v>1565.5048579999998</v>
      </c>
      <c r="Q3308" t="s">
        <v>7819</v>
      </c>
    </row>
    <row r="3309" spans="1:18" hidden="1">
      <c r="A3309" t="s">
        <v>252</v>
      </c>
      <c r="B3309" t="s">
        <v>3635</v>
      </c>
      <c r="C3309" s="224" t="s">
        <v>7842</v>
      </c>
      <c r="D3309" s="221">
        <v>346.23</v>
      </c>
      <c r="E3309" s="324">
        <v>42978</v>
      </c>
      <c r="F3309" s="1">
        <v>325449.45</v>
      </c>
      <c r="G3309" s="18">
        <v>4.24E-2</v>
      </c>
      <c r="H3309" s="298">
        <v>1149.92</v>
      </c>
      <c r="I3309" s="10">
        <v>333086.14</v>
      </c>
      <c r="J3309" s="11">
        <f t="shared" si="1505"/>
        <v>4.24E-2</v>
      </c>
      <c r="K3309" s="30">
        <f t="shared" si="1506"/>
        <v>1176.9043613333333</v>
      </c>
      <c r="L3309" s="29">
        <f t="shared" si="1507"/>
        <v>26.984361333333254</v>
      </c>
      <c r="M3309" s="10">
        <f t="shared" si="1508"/>
        <v>333086.14</v>
      </c>
      <c r="N3309" s="5">
        <f>VLOOKUP(CONCATENATE(A3309,"-6"),'Restated Depr'!$B$6:$G$7674,6,0)</f>
        <v>9.8799999999999999E-2</v>
      </c>
      <c r="O3309" s="29">
        <f t="shared" si="1509"/>
        <v>2742.4092193333331</v>
      </c>
      <c r="P3309" s="29">
        <f t="shared" si="1510"/>
        <v>1565.5048579999998</v>
      </c>
      <c r="Q3309" t="s">
        <v>7819</v>
      </c>
    </row>
    <row r="3310" spans="1:18" hidden="1">
      <c r="A3310" t="s">
        <v>252</v>
      </c>
      <c r="B3310" t="s">
        <v>3636</v>
      </c>
      <c r="C3310" s="224" t="s">
        <v>7842</v>
      </c>
      <c r="D3310" s="221">
        <v>346.23</v>
      </c>
      <c r="E3310" s="324">
        <v>43008</v>
      </c>
      <c r="F3310" s="1">
        <v>325449.45</v>
      </c>
      <c r="G3310" s="18">
        <v>4.24E-2</v>
      </c>
      <c r="H3310" s="298">
        <v>1149.92</v>
      </c>
      <c r="I3310" s="10">
        <v>333086.14</v>
      </c>
      <c r="J3310" s="11">
        <f t="shared" si="1505"/>
        <v>4.24E-2</v>
      </c>
      <c r="K3310" s="30">
        <f t="shared" si="1506"/>
        <v>1176.9043613333333</v>
      </c>
      <c r="L3310" s="29">
        <f t="shared" si="1507"/>
        <v>26.984361333333254</v>
      </c>
      <c r="M3310" s="10">
        <f t="shared" si="1508"/>
        <v>333086.14</v>
      </c>
      <c r="N3310" s="5">
        <f>VLOOKUP(CONCATENATE(A3310,"-6"),'Restated Depr'!$B$6:$G$7674,6,0)</f>
        <v>9.8799999999999999E-2</v>
      </c>
      <c r="O3310" s="29">
        <f t="shared" si="1509"/>
        <v>2742.4092193333331</v>
      </c>
      <c r="P3310" s="29">
        <f t="shared" si="1510"/>
        <v>1565.5048579999998</v>
      </c>
      <c r="Q3310" t="s">
        <v>7819</v>
      </c>
    </row>
    <row r="3311" spans="1:18" hidden="1">
      <c r="A3311" t="s">
        <v>252</v>
      </c>
      <c r="B3311" t="s">
        <v>3637</v>
      </c>
      <c r="C3311" s="224" t="s">
        <v>7842</v>
      </c>
      <c r="D3311" s="221">
        <v>346.23</v>
      </c>
      <c r="E3311" s="324">
        <v>43039</v>
      </c>
      <c r="F3311" s="1">
        <v>325449.45</v>
      </c>
      <c r="G3311" s="18">
        <v>4.24E-2</v>
      </c>
      <c r="H3311" s="298">
        <v>1149.92</v>
      </c>
      <c r="I3311" s="10">
        <v>333086.14</v>
      </c>
      <c r="J3311" s="11">
        <f t="shared" si="1505"/>
        <v>4.24E-2</v>
      </c>
      <c r="K3311" s="30">
        <f t="shared" si="1506"/>
        <v>1176.9043613333333</v>
      </c>
      <c r="L3311" s="29">
        <f t="shared" si="1507"/>
        <v>26.984361333333254</v>
      </c>
      <c r="M3311" s="10">
        <f t="shared" si="1508"/>
        <v>333086.14</v>
      </c>
      <c r="N3311" s="5">
        <f>VLOOKUP(CONCATENATE(A3311,"-6"),'Restated Depr'!$B$6:$G$7674,6,0)</f>
        <v>9.8799999999999999E-2</v>
      </c>
      <c r="O3311" s="29">
        <f t="shared" si="1509"/>
        <v>2742.4092193333331</v>
      </c>
      <c r="P3311" s="29">
        <f t="shared" si="1510"/>
        <v>1565.5048579999998</v>
      </c>
      <c r="Q3311" t="s">
        <v>7819</v>
      </c>
    </row>
    <row r="3312" spans="1:18" hidden="1">
      <c r="A3312" t="s">
        <v>252</v>
      </c>
      <c r="B3312" t="s">
        <v>3638</v>
      </c>
      <c r="C3312" s="224" t="s">
        <v>7842</v>
      </c>
      <c r="D3312" s="221">
        <v>346.23</v>
      </c>
      <c r="E3312" s="324">
        <v>43069</v>
      </c>
      <c r="F3312" s="1">
        <v>325449.45</v>
      </c>
      <c r="G3312" s="18">
        <v>4.24E-2</v>
      </c>
      <c r="H3312" s="298">
        <v>1149.92</v>
      </c>
      <c r="I3312" s="10">
        <v>333086.14</v>
      </c>
      <c r="J3312" s="11">
        <f t="shared" si="1505"/>
        <v>4.24E-2</v>
      </c>
      <c r="K3312" s="30">
        <f t="shared" si="1506"/>
        <v>1176.9043613333333</v>
      </c>
      <c r="L3312" s="29">
        <f t="shared" si="1507"/>
        <v>26.984361333333254</v>
      </c>
      <c r="M3312" s="10">
        <f t="shared" si="1508"/>
        <v>333086.14</v>
      </c>
      <c r="N3312" s="5">
        <f>VLOOKUP(CONCATENATE(A3312,"-6"),'Restated Depr'!$B$6:$G$7674,6,0)</f>
        <v>9.8799999999999999E-2</v>
      </c>
      <c r="O3312" s="29">
        <f t="shared" si="1509"/>
        <v>2742.4092193333331</v>
      </c>
      <c r="P3312" s="29">
        <f t="shared" si="1510"/>
        <v>1565.5048579999998</v>
      </c>
      <c r="Q3312" t="s">
        <v>7819</v>
      </c>
    </row>
    <row r="3313" spans="1:18" hidden="1">
      <c r="A3313" t="s">
        <v>252</v>
      </c>
      <c r="B3313" t="s">
        <v>3639</v>
      </c>
      <c r="C3313" s="224" t="s">
        <v>7842</v>
      </c>
      <c r="D3313" s="221">
        <v>346.23</v>
      </c>
      <c r="E3313" s="324">
        <v>43100</v>
      </c>
      <c r="F3313" s="1">
        <v>325449.45</v>
      </c>
      <c r="G3313" s="18">
        <v>6.6100000000000006E-2</v>
      </c>
      <c r="H3313" s="298">
        <v>1792.68</v>
      </c>
      <c r="I3313" s="10">
        <v>333086.14</v>
      </c>
      <c r="J3313" s="11">
        <f t="shared" si="1505"/>
        <v>6.6100000000000006E-2</v>
      </c>
      <c r="K3313" s="30">
        <f t="shared" si="1506"/>
        <v>1834.7494878333337</v>
      </c>
      <c r="L3313" s="29">
        <f t="shared" si="1507"/>
        <v>42.069487833333596</v>
      </c>
      <c r="M3313" s="10">
        <f t="shared" si="1508"/>
        <v>333086.14</v>
      </c>
      <c r="N3313" s="5">
        <f>VLOOKUP(CONCATENATE(A3313,"-6"),'Restated Depr'!$B$6:$G$7674,6,0)</f>
        <v>9.8799999999999999E-2</v>
      </c>
      <c r="O3313" s="29">
        <f t="shared" si="1509"/>
        <v>2742.4092193333331</v>
      </c>
      <c r="P3313" s="29">
        <f t="shared" si="1510"/>
        <v>907.65973149999945</v>
      </c>
      <c r="Q3313" t="s">
        <v>7819</v>
      </c>
    </row>
    <row r="3314" spans="1:18" hidden="1">
      <c r="A3314" t="s">
        <v>252</v>
      </c>
      <c r="B3314" t="s">
        <v>3640</v>
      </c>
      <c r="C3314" s="224" t="s">
        <v>7842</v>
      </c>
      <c r="D3314" s="221">
        <v>346.23</v>
      </c>
      <c r="E3314" s="324">
        <v>43131</v>
      </c>
      <c r="F3314" s="1">
        <v>325449.45</v>
      </c>
      <c r="G3314" s="5">
        <v>9.8799999999999999E-2</v>
      </c>
      <c r="H3314" s="298">
        <v>2679.53</v>
      </c>
      <c r="I3314" s="10">
        <v>333086.14</v>
      </c>
      <c r="J3314" s="11">
        <f t="shared" si="1505"/>
        <v>9.8799999999999999E-2</v>
      </c>
      <c r="K3314" s="30">
        <f t="shared" si="1506"/>
        <v>2742.4092193333331</v>
      </c>
      <c r="L3314" s="29">
        <f t="shared" si="1507"/>
        <v>62.879219333332912</v>
      </c>
      <c r="M3314" s="10">
        <f t="shared" si="1508"/>
        <v>333086.14</v>
      </c>
      <c r="N3314" s="5">
        <f>VLOOKUP(CONCATENATE(A3314,"-6"),'Restated Depr'!$B$6:$G$7674,6,0)</f>
        <v>9.8799999999999999E-2</v>
      </c>
      <c r="O3314" s="29">
        <f t="shared" si="1509"/>
        <v>2742.4092193333331</v>
      </c>
      <c r="P3314" s="29">
        <f t="shared" si="1510"/>
        <v>0</v>
      </c>
      <c r="Q3314" t="s">
        <v>7819</v>
      </c>
    </row>
    <row r="3315" spans="1:18" hidden="1">
      <c r="A3315" t="s">
        <v>252</v>
      </c>
      <c r="B3315" t="s">
        <v>3641</v>
      </c>
      <c r="C3315" s="224" t="s">
        <v>7842</v>
      </c>
      <c r="D3315" s="221">
        <v>346.23</v>
      </c>
      <c r="E3315" s="324">
        <v>43159</v>
      </c>
      <c r="F3315" s="1">
        <v>329267.8</v>
      </c>
      <c r="G3315" s="5">
        <v>9.8799999999999999E-2</v>
      </c>
      <c r="H3315" s="298">
        <v>2710.97</v>
      </c>
      <c r="I3315" s="10">
        <v>333086.14</v>
      </c>
      <c r="J3315" s="11">
        <f t="shared" si="1505"/>
        <v>9.8799999999999999E-2</v>
      </c>
      <c r="K3315" s="30">
        <f t="shared" si="1506"/>
        <v>2742.4092193333331</v>
      </c>
      <c r="L3315" s="29">
        <f t="shared" si="1507"/>
        <v>31.439219333333313</v>
      </c>
      <c r="M3315" s="10">
        <f t="shared" si="1508"/>
        <v>333086.14</v>
      </c>
      <c r="N3315" s="5">
        <f>VLOOKUP(CONCATENATE(A3315,"-6"),'Restated Depr'!$B$6:$G$7674,6,0)</f>
        <v>9.8799999999999999E-2</v>
      </c>
      <c r="O3315" s="29">
        <f t="shared" si="1509"/>
        <v>2742.4092193333331</v>
      </c>
      <c r="P3315" s="29">
        <f t="shared" si="1510"/>
        <v>0</v>
      </c>
      <c r="Q3315" t="s">
        <v>7819</v>
      </c>
    </row>
    <row r="3316" spans="1:18" hidden="1">
      <c r="A3316" t="s">
        <v>252</v>
      </c>
      <c r="B3316" t="s">
        <v>3642</v>
      </c>
      <c r="C3316" s="224" t="s">
        <v>7842</v>
      </c>
      <c r="D3316" s="221">
        <v>346.23</v>
      </c>
      <c r="E3316" s="324">
        <v>43190</v>
      </c>
      <c r="F3316" s="1">
        <v>333086.14</v>
      </c>
      <c r="G3316" s="5">
        <v>9.8799999999999999E-2</v>
      </c>
      <c r="H3316" s="298">
        <v>2742.41</v>
      </c>
      <c r="I3316" s="10">
        <v>333086.14</v>
      </c>
      <c r="J3316" s="11">
        <f t="shared" si="1505"/>
        <v>9.8799999999999999E-2</v>
      </c>
      <c r="K3316" s="30">
        <f t="shared" si="1506"/>
        <v>2742.4092193333331</v>
      </c>
      <c r="L3316" s="29">
        <f t="shared" si="1507"/>
        <v>-7.8066666674203589E-4</v>
      </c>
      <c r="M3316" s="10">
        <f t="shared" si="1508"/>
        <v>333086.14</v>
      </c>
      <c r="N3316" s="5">
        <f>VLOOKUP(CONCATENATE(A3316,"-6"),'Restated Depr'!$B$6:$G$7674,6,0)</f>
        <v>9.8799999999999999E-2</v>
      </c>
      <c r="O3316" s="29">
        <f t="shared" si="1509"/>
        <v>2742.4092193333331</v>
      </c>
      <c r="P3316" s="29">
        <f t="shared" si="1510"/>
        <v>0</v>
      </c>
      <c r="Q3316" t="s">
        <v>7819</v>
      </c>
    </row>
    <row r="3317" spans="1:18" hidden="1">
      <c r="A3317" t="s">
        <v>252</v>
      </c>
      <c r="B3317" t="s">
        <v>3643</v>
      </c>
      <c r="C3317" s="224" t="s">
        <v>7842</v>
      </c>
      <c r="D3317" s="221">
        <v>346.23</v>
      </c>
      <c r="E3317" s="324">
        <v>43220</v>
      </c>
      <c r="F3317" s="1">
        <v>333086.14</v>
      </c>
      <c r="G3317" s="5">
        <v>9.8799999999999999E-2</v>
      </c>
      <c r="H3317" s="298">
        <v>2742.41</v>
      </c>
      <c r="I3317" s="10">
        <v>333086.14</v>
      </c>
      <c r="J3317" s="11">
        <f t="shared" si="1505"/>
        <v>9.8799999999999999E-2</v>
      </c>
      <c r="K3317" s="30">
        <f t="shared" si="1506"/>
        <v>2742.4092193333331</v>
      </c>
      <c r="L3317" s="29">
        <f t="shared" si="1507"/>
        <v>-7.8066666674203589E-4</v>
      </c>
      <c r="M3317" s="10">
        <f t="shared" si="1508"/>
        <v>333086.14</v>
      </c>
      <c r="N3317" s="5">
        <f>VLOOKUP(CONCATENATE(A3317,"-6"),'Restated Depr'!$B$6:$G$7674,6,0)</f>
        <v>9.8799999999999999E-2</v>
      </c>
      <c r="O3317" s="29">
        <f t="shared" si="1509"/>
        <v>2742.4092193333331</v>
      </c>
      <c r="P3317" s="29">
        <f t="shared" si="1510"/>
        <v>0</v>
      </c>
      <c r="Q3317" t="s">
        <v>7819</v>
      </c>
    </row>
    <row r="3318" spans="1:18" hidden="1">
      <c r="A3318" t="s">
        <v>252</v>
      </c>
      <c r="B3318" t="s">
        <v>3644</v>
      </c>
      <c r="C3318" s="224" t="s">
        <v>7842</v>
      </c>
      <c r="D3318" s="221">
        <v>346.23</v>
      </c>
      <c r="E3318" s="324">
        <v>43251</v>
      </c>
      <c r="F3318" s="1">
        <v>333086.14</v>
      </c>
      <c r="G3318" s="5">
        <v>9.8799999999999999E-2</v>
      </c>
      <c r="H3318" s="298">
        <v>2742.41</v>
      </c>
      <c r="I3318" s="10">
        <v>333086.14</v>
      </c>
      <c r="J3318" s="11">
        <f t="shared" si="1505"/>
        <v>9.8799999999999999E-2</v>
      </c>
      <c r="K3318" s="30">
        <f t="shared" si="1506"/>
        <v>2742.4092193333331</v>
      </c>
      <c r="L3318" s="29">
        <f t="shared" si="1507"/>
        <v>-7.8066666674203589E-4</v>
      </c>
      <c r="M3318" s="10">
        <f t="shared" si="1508"/>
        <v>333086.14</v>
      </c>
      <c r="N3318" s="5">
        <f>VLOOKUP(CONCATENATE(A3318,"-6"),'Restated Depr'!$B$6:$G$7674,6,0)</f>
        <v>9.8799999999999999E-2</v>
      </c>
      <c r="O3318" s="29">
        <f t="shared" si="1509"/>
        <v>2742.4092193333331</v>
      </c>
      <c r="P3318" s="29">
        <f t="shared" si="1510"/>
        <v>0</v>
      </c>
      <c r="Q3318" t="s">
        <v>7819</v>
      </c>
    </row>
    <row r="3319" spans="1:18" hidden="1">
      <c r="A3319" t="s">
        <v>252</v>
      </c>
      <c r="B3319" t="s">
        <v>3645</v>
      </c>
      <c r="C3319" s="224" t="s">
        <v>7842</v>
      </c>
      <c r="D3319" s="221">
        <v>346.23</v>
      </c>
      <c r="E3319" s="324">
        <v>43281</v>
      </c>
      <c r="F3319" s="1">
        <v>333086.14</v>
      </c>
      <c r="G3319" s="5">
        <v>9.8799999999999999E-2</v>
      </c>
      <c r="H3319" s="298">
        <v>2742.41</v>
      </c>
      <c r="I3319" s="10">
        <v>333086.14</v>
      </c>
      <c r="J3319" s="11">
        <f t="shared" si="1505"/>
        <v>9.8799999999999999E-2</v>
      </c>
      <c r="K3319" s="30">
        <f t="shared" si="1506"/>
        <v>2742.4092193333331</v>
      </c>
      <c r="L3319" s="29">
        <f t="shared" si="1507"/>
        <v>-7.8066666674203589E-4</v>
      </c>
      <c r="M3319" s="10">
        <f t="shared" si="1508"/>
        <v>333086.14</v>
      </c>
      <c r="N3319" s="5">
        <f>VLOOKUP(CONCATENATE(A3319,"-6"),'Restated Depr'!$B$6:$G$7674,6,0)</f>
        <v>9.8799999999999999E-2</v>
      </c>
      <c r="O3319" s="29">
        <f t="shared" si="1509"/>
        <v>2742.4092193333331</v>
      </c>
      <c r="P3319" s="29">
        <f t="shared" si="1510"/>
        <v>0</v>
      </c>
      <c r="Q3319" t="s">
        <v>7819</v>
      </c>
      <c r="R3319" s="5"/>
    </row>
    <row r="3320" spans="1:18" ht="15.75" hidden="1" thickBot="1">
      <c r="A3320" t="s">
        <v>252</v>
      </c>
      <c r="C3320" s="224" t="s">
        <v>642</v>
      </c>
      <c r="D3320" s="22"/>
      <c r="E3320" s="323" t="s">
        <v>606</v>
      </c>
      <c r="F3320" s="1"/>
      <c r="G3320" s="5"/>
      <c r="H3320" s="310">
        <f>SUM(H3308:H3319)</f>
        <v>23902.42</v>
      </c>
      <c r="I3320" s="10"/>
      <c r="J3320" s="10"/>
      <c r="K3320" s="32">
        <f>SUM(K3308:K3319)</f>
        <v>24173.726610500002</v>
      </c>
      <c r="L3320" s="28">
        <f>SUM(L3308:L3319)</f>
        <v>271.30661049999912</v>
      </c>
      <c r="M3320" s="10"/>
      <c r="N3320" s="5"/>
      <c r="O3320" s="28">
        <f>SUM(O3308:O3319)</f>
        <v>32908.910632000006</v>
      </c>
      <c r="P3320" s="28">
        <f>SUM(P3308:P3319)</f>
        <v>8735.1840214999993</v>
      </c>
    </row>
    <row r="3321" spans="1:18" hidden="1">
      <c r="A3321" t="s">
        <v>253</v>
      </c>
      <c r="B3321" t="s">
        <v>3646</v>
      </c>
      <c r="C3321" s="224" t="s">
        <v>7842</v>
      </c>
      <c r="D3321" s="221">
        <v>346.22</v>
      </c>
      <c r="E3321" s="324">
        <v>42947</v>
      </c>
      <c r="F3321" s="9">
        <v>124261.07</v>
      </c>
      <c r="G3321" s="18">
        <v>4.24E-2</v>
      </c>
      <c r="H3321" s="299">
        <v>439.06</v>
      </c>
      <c r="I3321" s="15">
        <v>124261.07</v>
      </c>
      <c r="J3321" s="11">
        <f t="shared" ref="J3321:J3332" si="1511">G3321</f>
        <v>4.24E-2</v>
      </c>
      <c r="K3321" s="31">
        <f t="shared" ref="K3321:K3332" si="1512">I3321*J3321/12</f>
        <v>439.05578066666675</v>
      </c>
      <c r="L3321" s="289">
        <f t="shared" ref="L3321:L3332" si="1513">K3321-H3321</f>
        <v>-4.2193333332534166E-3</v>
      </c>
      <c r="M3321" s="15">
        <f t="shared" ref="M3321:M3332" si="1514">I3321</f>
        <v>124261.07</v>
      </c>
      <c r="N3321" s="5">
        <f>VLOOKUP(CONCATENATE(A3321,"-6"),'Restated Depr'!$B$6:$G$7674,6,0)</f>
        <v>7.17E-2</v>
      </c>
      <c r="O3321" s="289">
        <f t="shared" ref="O3321:O3332" si="1515">M3321*N3321/12</f>
        <v>742.45989324999994</v>
      </c>
      <c r="P3321" s="289">
        <f t="shared" ref="P3321:P3332" si="1516">O3321-K3321</f>
        <v>303.40411258333319</v>
      </c>
      <c r="Q3321" t="s">
        <v>7819</v>
      </c>
    </row>
    <row r="3322" spans="1:18" hidden="1">
      <c r="A3322" t="s">
        <v>253</v>
      </c>
      <c r="B3322" t="s">
        <v>3647</v>
      </c>
      <c r="C3322" s="224" t="s">
        <v>7842</v>
      </c>
      <c r="D3322" s="221">
        <v>346.22</v>
      </c>
      <c r="E3322" s="324">
        <v>42978</v>
      </c>
      <c r="F3322" s="1">
        <v>124261.07</v>
      </c>
      <c r="G3322" s="18">
        <v>4.24E-2</v>
      </c>
      <c r="H3322" s="298">
        <v>439.06</v>
      </c>
      <c r="I3322" s="10">
        <v>124261.07</v>
      </c>
      <c r="J3322" s="11">
        <f t="shared" si="1511"/>
        <v>4.24E-2</v>
      </c>
      <c r="K3322" s="30">
        <f t="shared" si="1512"/>
        <v>439.05578066666675</v>
      </c>
      <c r="L3322" s="29">
        <f t="shared" si="1513"/>
        <v>-4.2193333332534166E-3</v>
      </c>
      <c r="M3322" s="10">
        <f t="shared" si="1514"/>
        <v>124261.07</v>
      </c>
      <c r="N3322" s="5">
        <f>VLOOKUP(CONCATENATE(A3322,"-6"),'Restated Depr'!$B$6:$G$7674,6,0)</f>
        <v>7.17E-2</v>
      </c>
      <c r="O3322" s="29">
        <f t="shared" si="1515"/>
        <v>742.45989324999994</v>
      </c>
      <c r="P3322" s="29">
        <f t="shared" si="1516"/>
        <v>303.40411258333319</v>
      </c>
      <c r="Q3322" t="s">
        <v>7819</v>
      </c>
    </row>
    <row r="3323" spans="1:18" hidden="1">
      <c r="A3323" t="s">
        <v>253</v>
      </c>
      <c r="B3323" t="s">
        <v>3648</v>
      </c>
      <c r="C3323" s="224" t="s">
        <v>7842</v>
      </c>
      <c r="D3323" s="221">
        <v>346.22</v>
      </c>
      <c r="E3323" s="324">
        <v>43008</v>
      </c>
      <c r="F3323" s="1">
        <v>124261.07</v>
      </c>
      <c r="G3323" s="18">
        <v>4.24E-2</v>
      </c>
      <c r="H3323" s="298">
        <v>439.06</v>
      </c>
      <c r="I3323" s="10">
        <v>124261.07</v>
      </c>
      <c r="J3323" s="11">
        <f t="shared" si="1511"/>
        <v>4.24E-2</v>
      </c>
      <c r="K3323" s="30">
        <f t="shared" si="1512"/>
        <v>439.05578066666675</v>
      </c>
      <c r="L3323" s="29">
        <f t="shared" si="1513"/>
        <v>-4.2193333332534166E-3</v>
      </c>
      <c r="M3323" s="10">
        <f t="shared" si="1514"/>
        <v>124261.07</v>
      </c>
      <c r="N3323" s="5">
        <f>VLOOKUP(CONCATENATE(A3323,"-6"),'Restated Depr'!$B$6:$G$7674,6,0)</f>
        <v>7.17E-2</v>
      </c>
      <c r="O3323" s="29">
        <f t="shared" si="1515"/>
        <v>742.45989324999994</v>
      </c>
      <c r="P3323" s="29">
        <f t="shared" si="1516"/>
        <v>303.40411258333319</v>
      </c>
      <c r="Q3323" t="s">
        <v>7819</v>
      </c>
    </row>
    <row r="3324" spans="1:18" hidden="1">
      <c r="A3324" t="s">
        <v>253</v>
      </c>
      <c r="B3324" t="s">
        <v>3649</v>
      </c>
      <c r="C3324" s="224" t="s">
        <v>7842</v>
      </c>
      <c r="D3324" s="221">
        <v>346.22</v>
      </c>
      <c r="E3324" s="324">
        <v>43039</v>
      </c>
      <c r="F3324" s="1">
        <v>124261.07</v>
      </c>
      <c r="G3324" s="18">
        <v>4.24E-2</v>
      </c>
      <c r="H3324" s="298">
        <v>439.06</v>
      </c>
      <c r="I3324" s="10">
        <v>124261.07</v>
      </c>
      <c r="J3324" s="11">
        <f t="shared" si="1511"/>
        <v>4.24E-2</v>
      </c>
      <c r="K3324" s="30">
        <f t="shared" si="1512"/>
        <v>439.05578066666675</v>
      </c>
      <c r="L3324" s="29">
        <f t="shared" si="1513"/>
        <v>-4.2193333332534166E-3</v>
      </c>
      <c r="M3324" s="10">
        <f t="shared" si="1514"/>
        <v>124261.07</v>
      </c>
      <c r="N3324" s="5">
        <f>VLOOKUP(CONCATENATE(A3324,"-6"),'Restated Depr'!$B$6:$G$7674,6,0)</f>
        <v>7.17E-2</v>
      </c>
      <c r="O3324" s="29">
        <f t="shared" si="1515"/>
        <v>742.45989324999994</v>
      </c>
      <c r="P3324" s="29">
        <f t="shared" si="1516"/>
        <v>303.40411258333319</v>
      </c>
      <c r="Q3324" t="s">
        <v>7819</v>
      </c>
    </row>
    <row r="3325" spans="1:18" hidden="1">
      <c r="A3325" t="s">
        <v>253</v>
      </c>
      <c r="B3325" t="s">
        <v>3650</v>
      </c>
      <c r="C3325" s="224" t="s">
        <v>7842</v>
      </c>
      <c r="D3325" s="221">
        <v>346.22</v>
      </c>
      <c r="E3325" s="324">
        <v>43069</v>
      </c>
      <c r="F3325" s="1">
        <v>124261.07</v>
      </c>
      <c r="G3325" s="18">
        <v>4.24E-2</v>
      </c>
      <c r="H3325" s="298">
        <v>439.06</v>
      </c>
      <c r="I3325" s="10">
        <v>124261.07</v>
      </c>
      <c r="J3325" s="11">
        <f t="shared" si="1511"/>
        <v>4.24E-2</v>
      </c>
      <c r="K3325" s="30">
        <f t="shared" si="1512"/>
        <v>439.05578066666675</v>
      </c>
      <c r="L3325" s="29">
        <f t="shared" si="1513"/>
        <v>-4.2193333332534166E-3</v>
      </c>
      <c r="M3325" s="10">
        <f t="shared" si="1514"/>
        <v>124261.07</v>
      </c>
      <c r="N3325" s="5">
        <f>VLOOKUP(CONCATENATE(A3325,"-6"),'Restated Depr'!$B$6:$G$7674,6,0)</f>
        <v>7.17E-2</v>
      </c>
      <c r="O3325" s="29">
        <f t="shared" si="1515"/>
        <v>742.45989324999994</v>
      </c>
      <c r="P3325" s="29">
        <f t="shared" si="1516"/>
        <v>303.40411258333319</v>
      </c>
      <c r="Q3325" t="s">
        <v>7819</v>
      </c>
    </row>
    <row r="3326" spans="1:18" hidden="1">
      <c r="A3326" t="s">
        <v>253</v>
      </c>
      <c r="B3326" t="s">
        <v>3651</v>
      </c>
      <c r="C3326" s="224" t="s">
        <v>7842</v>
      </c>
      <c r="D3326" s="221">
        <v>346.22</v>
      </c>
      <c r="E3326" s="324">
        <v>43100</v>
      </c>
      <c r="F3326" s="1">
        <v>124261.07</v>
      </c>
      <c r="G3326" s="18">
        <v>5.4699999999999999E-2</v>
      </c>
      <c r="H3326" s="298">
        <v>566.42999999999995</v>
      </c>
      <c r="I3326" s="10">
        <v>124261.07</v>
      </c>
      <c r="J3326" s="11">
        <f t="shared" si="1511"/>
        <v>5.4699999999999999E-2</v>
      </c>
      <c r="K3326" s="30">
        <f t="shared" si="1512"/>
        <v>566.42337741666665</v>
      </c>
      <c r="L3326" s="29">
        <f t="shared" si="1513"/>
        <v>-6.6225833332964612E-3</v>
      </c>
      <c r="M3326" s="10">
        <f t="shared" si="1514"/>
        <v>124261.07</v>
      </c>
      <c r="N3326" s="5">
        <f>VLOOKUP(CONCATENATE(A3326,"-6"),'Restated Depr'!$B$6:$G$7674,6,0)</f>
        <v>7.17E-2</v>
      </c>
      <c r="O3326" s="29">
        <f t="shared" si="1515"/>
        <v>742.45989324999994</v>
      </c>
      <c r="P3326" s="29">
        <f t="shared" si="1516"/>
        <v>176.03651583333328</v>
      </c>
      <c r="Q3326" t="s">
        <v>7819</v>
      </c>
    </row>
    <row r="3327" spans="1:18" hidden="1">
      <c r="A3327" t="s">
        <v>253</v>
      </c>
      <c r="B3327" t="s">
        <v>3652</v>
      </c>
      <c r="C3327" s="224" t="s">
        <v>7842</v>
      </c>
      <c r="D3327" s="221">
        <v>346.22</v>
      </c>
      <c r="E3327" s="324">
        <v>43131</v>
      </c>
      <c r="F3327" s="1">
        <v>124261.07</v>
      </c>
      <c r="G3327" s="5">
        <v>7.17E-2</v>
      </c>
      <c r="H3327" s="298">
        <v>742.46</v>
      </c>
      <c r="I3327" s="10">
        <v>124261.07</v>
      </c>
      <c r="J3327" s="11">
        <f t="shared" si="1511"/>
        <v>7.17E-2</v>
      </c>
      <c r="K3327" s="30">
        <f t="shared" si="1512"/>
        <v>742.45989324999994</v>
      </c>
      <c r="L3327" s="29">
        <f t="shared" si="1513"/>
        <v>-1.0675000009996438E-4</v>
      </c>
      <c r="M3327" s="10">
        <f t="shared" si="1514"/>
        <v>124261.07</v>
      </c>
      <c r="N3327" s="5">
        <f>VLOOKUP(CONCATENATE(A3327,"-6"),'Restated Depr'!$B$6:$G$7674,6,0)</f>
        <v>7.17E-2</v>
      </c>
      <c r="O3327" s="29">
        <f t="shared" si="1515"/>
        <v>742.45989324999994</v>
      </c>
      <c r="P3327" s="29">
        <f t="shared" si="1516"/>
        <v>0</v>
      </c>
      <c r="Q3327" t="s">
        <v>7819</v>
      </c>
    </row>
    <row r="3328" spans="1:18" hidden="1">
      <c r="A3328" t="s">
        <v>253</v>
      </c>
      <c r="B3328" t="s">
        <v>3653</v>
      </c>
      <c r="C3328" s="224" t="s">
        <v>7842</v>
      </c>
      <c r="D3328" s="221">
        <v>346.22</v>
      </c>
      <c r="E3328" s="324">
        <v>43159</v>
      </c>
      <c r="F3328" s="1">
        <v>124261.07</v>
      </c>
      <c r="G3328" s="5">
        <v>7.17E-2</v>
      </c>
      <c r="H3328" s="298">
        <v>742.46</v>
      </c>
      <c r="I3328" s="10">
        <v>124261.07</v>
      </c>
      <c r="J3328" s="11">
        <f t="shared" si="1511"/>
        <v>7.17E-2</v>
      </c>
      <c r="K3328" s="30">
        <f t="shared" si="1512"/>
        <v>742.45989324999994</v>
      </c>
      <c r="L3328" s="29">
        <f t="shared" si="1513"/>
        <v>-1.0675000009996438E-4</v>
      </c>
      <c r="M3328" s="10">
        <f t="shared" si="1514"/>
        <v>124261.07</v>
      </c>
      <c r="N3328" s="5">
        <f>VLOOKUP(CONCATENATE(A3328,"-6"),'Restated Depr'!$B$6:$G$7674,6,0)</f>
        <v>7.17E-2</v>
      </c>
      <c r="O3328" s="29">
        <f t="shared" si="1515"/>
        <v>742.45989324999994</v>
      </c>
      <c r="P3328" s="29">
        <f t="shared" si="1516"/>
        <v>0</v>
      </c>
      <c r="Q3328" t="s">
        <v>7819</v>
      </c>
    </row>
    <row r="3329" spans="1:18" hidden="1">
      <c r="A3329" t="s">
        <v>253</v>
      </c>
      <c r="B3329" t="s">
        <v>3654</v>
      </c>
      <c r="C3329" s="224" t="s">
        <v>7842</v>
      </c>
      <c r="D3329" s="221">
        <v>346.22</v>
      </c>
      <c r="E3329" s="324">
        <v>43190</v>
      </c>
      <c r="F3329" s="1">
        <v>124261.07</v>
      </c>
      <c r="G3329" s="5">
        <v>7.17E-2</v>
      </c>
      <c r="H3329" s="298">
        <v>742.46</v>
      </c>
      <c r="I3329" s="10">
        <v>124261.07</v>
      </c>
      <c r="J3329" s="11">
        <f t="shared" si="1511"/>
        <v>7.17E-2</v>
      </c>
      <c r="K3329" s="30">
        <f t="shared" si="1512"/>
        <v>742.45989324999994</v>
      </c>
      <c r="L3329" s="29">
        <f t="shared" si="1513"/>
        <v>-1.0675000009996438E-4</v>
      </c>
      <c r="M3329" s="10">
        <f t="shared" si="1514"/>
        <v>124261.07</v>
      </c>
      <c r="N3329" s="5">
        <f>VLOOKUP(CONCATENATE(A3329,"-6"),'Restated Depr'!$B$6:$G$7674,6,0)</f>
        <v>7.17E-2</v>
      </c>
      <c r="O3329" s="29">
        <f t="shared" si="1515"/>
        <v>742.45989324999994</v>
      </c>
      <c r="P3329" s="29">
        <f t="shared" si="1516"/>
        <v>0</v>
      </c>
      <c r="Q3329" t="s">
        <v>7819</v>
      </c>
    </row>
    <row r="3330" spans="1:18" hidden="1">
      <c r="A3330" t="s">
        <v>253</v>
      </c>
      <c r="B3330" t="s">
        <v>3655</v>
      </c>
      <c r="C3330" s="224" t="s">
        <v>7842</v>
      </c>
      <c r="D3330" s="221">
        <v>346.22</v>
      </c>
      <c r="E3330" s="324">
        <v>43220</v>
      </c>
      <c r="F3330" s="1">
        <v>124261.07</v>
      </c>
      <c r="G3330" s="5">
        <v>7.17E-2</v>
      </c>
      <c r="H3330" s="298">
        <v>742.46</v>
      </c>
      <c r="I3330" s="10">
        <v>124261.07</v>
      </c>
      <c r="J3330" s="11">
        <f t="shared" si="1511"/>
        <v>7.17E-2</v>
      </c>
      <c r="K3330" s="30">
        <f t="shared" si="1512"/>
        <v>742.45989324999994</v>
      </c>
      <c r="L3330" s="29">
        <f t="shared" si="1513"/>
        <v>-1.0675000009996438E-4</v>
      </c>
      <c r="M3330" s="10">
        <f t="shared" si="1514"/>
        <v>124261.07</v>
      </c>
      <c r="N3330" s="5">
        <f>VLOOKUP(CONCATENATE(A3330,"-6"),'Restated Depr'!$B$6:$G$7674,6,0)</f>
        <v>7.17E-2</v>
      </c>
      <c r="O3330" s="29">
        <f t="shared" si="1515"/>
        <v>742.45989324999994</v>
      </c>
      <c r="P3330" s="29">
        <f t="shared" si="1516"/>
        <v>0</v>
      </c>
      <c r="Q3330" t="s">
        <v>7819</v>
      </c>
    </row>
    <row r="3331" spans="1:18" hidden="1">
      <c r="A3331" t="s">
        <v>253</v>
      </c>
      <c r="B3331" t="s">
        <v>3656</v>
      </c>
      <c r="C3331" s="224" t="s">
        <v>7842</v>
      </c>
      <c r="D3331" s="221">
        <v>346.22</v>
      </c>
      <c r="E3331" s="324">
        <v>43251</v>
      </c>
      <c r="F3331" s="1">
        <v>124261.07</v>
      </c>
      <c r="G3331" s="5">
        <v>7.17E-2</v>
      </c>
      <c r="H3331" s="298">
        <v>742.46</v>
      </c>
      <c r="I3331" s="10">
        <v>124261.07</v>
      </c>
      <c r="J3331" s="11">
        <f t="shared" si="1511"/>
        <v>7.17E-2</v>
      </c>
      <c r="K3331" s="30">
        <f t="shared" si="1512"/>
        <v>742.45989324999994</v>
      </c>
      <c r="L3331" s="29">
        <f t="shared" si="1513"/>
        <v>-1.0675000009996438E-4</v>
      </c>
      <c r="M3331" s="10">
        <f t="shared" si="1514"/>
        <v>124261.07</v>
      </c>
      <c r="N3331" s="5">
        <f>VLOOKUP(CONCATENATE(A3331,"-6"),'Restated Depr'!$B$6:$G$7674,6,0)</f>
        <v>7.17E-2</v>
      </c>
      <c r="O3331" s="29">
        <f t="shared" si="1515"/>
        <v>742.45989324999994</v>
      </c>
      <c r="P3331" s="29">
        <f t="shared" si="1516"/>
        <v>0</v>
      </c>
      <c r="Q3331" t="s">
        <v>7819</v>
      </c>
    </row>
    <row r="3332" spans="1:18" hidden="1">
      <c r="A3332" t="s">
        <v>253</v>
      </c>
      <c r="B3332" t="s">
        <v>3657</v>
      </c>
      <c r="C3332" s="224" t="s">
        <v>7842</v>
      </c>
      <c r="D3332" s="221">
        <v>346.22</v>
      </c>
      <c r="E3332" s="324">
        <v>43281</v>
      </c>
      <c r="F3332" s="1">
        <v>124261.07</v>
      </c>
      <c r="G3332" s="5">
        <v>7.17E-2</v>
      </c>
      <c r="H3332" s="298">
        <v>742.46</v>
      </c>
      <c r="I3332" s="10">
        <v>124261.07</v>
      </c>
      <c r="J3332" s="11">
        <f t="shared" si="1511"/>
        <v>7.17E-2</v>
      </c>
      <c r="K3332" s="30">
        <f t="shared" si="1512"/>
        <v>742.45989324999994</v>
      </c>
      <c r="L3332" s="29">
        <f t="shared" si="1513"/>
        <v>-1.0675000009996438E-4</v>
      </c>
      <c r="M3332" s="10">
        <f t="shared" si="1514"/>
        <v>124261.07</v>
      </c>
      <c r="N3332" s="5">
        <f>VLOOKUP(CONCATENATE(A3332,"-6"),'Restated Depr'!$B$6:$G$7674,6,0)</f>
        <v>7.17E-2</v>
      </c>
      <c r="O3332" s="29">
        <f t="shared" si="1515"/>
        <v>742.45989324999994</v>
      </c>
      <c r="P3332" s="29">
        <f t="shared" si="1516"/>
        <v>0</v>
      </c>
      <c r="Q3332" t="s">
        <v>7819</v>
      </c>
      <c r="R3332" s="5"/>
    </row>
    <row r="3333" spans="1:18" ht="15.75" hidden="1" thickBot="1">
      <c r="A3333" t="s">
        <v>253</v>
      </c>
      <c r="C3333" s="224" t="s">
        <v>642</v>
      </c>
      <c r="D3333" s="22"/>
      <c r="E3333" s="323" t="s">
        <v>606</v>
      </c>
      <c r="F3333" s="1"/>
      <c r="G3333" s="5"/>
      <c r="H3333" s="310">
        <f>SUM(H3321:H3332)</f>
        <v>7216.49</v>
      </c>
      <c r="I3333" s="10"/>
      <c r="J3333" s="10"/>
      <c r="K3333" s="32">
        <f>SUM(K3321:K3332)</f>
        <v>7216.4616402500014</v>
      </c>
      <c r="L3333" s="28">
        <f>SUM(L3321:L3332)</f>
        <v>-2.8359750000163331E-2</v>
      </c>
      <c r="M3333" s="10"/>
      <c r="N3333" s="5"/>
      <c r="O3333" s="28">
        <f>SUM(O3321:O3332)</f>
        <v>8909.5187190000015</v>
      </c>
      <c r="P3333" s="28">
        <f>SUM(P3321:P3332)</f>
        <v>1693.0570787499992</v>
      </c>
    </row>
    <row r="3334" spans="1:18" hidden="1">
      <c r="A3334" t="s">
        <v>254</v>
      </c>
      <c r="B3334" t="s">
        <v>3658</v>
      </c>
      <c r="C3334" s="224" t="s">
        <v>7842</v>
      </c>
      <c r="D3334" s="221">
        <v>346.24</v>
      </c>
      <c r="E3334" s="324">
        <v>42947</v>
      </c>
      <c r="F3334" s="9">
        <v>333519.96999999997</v>
      </c>
      <c r="G3334" s="18">
        <v>4.2800000000000005E-2</v>
      </c>
      <c r="H3334" s="299">
        <v>1189.56</v>
      </c>
      <c r="I3334" s="15">
        <v>333519.96999999997</v>
      </c>
      <c r="J3334" s="11">
        <f t="shared" ref="J3334:J3345" si="1517">G3334</f>
        <v>4.2800000000000005E-2</v>
      </c>
      <c r="K3334" s="31">
        <f t="shared" ref="K3334:K3345" si="1518">I3334*J3334/12</f>
        <v>1189.5545596666668</v>
      </c>
      <c r="L3334" s="289">
        <f t="shared" ref="L3334:L3345" si="1519">K3334-H3334</f>
        <v>-5.4403333331265458E-3</v>
      </c>
      <c r="M3334" s="15">
        <f t="shared" ref="M3334:M3345" si="1520">I3334</f>
        <v>333519.96999999997</v>
      </c>
      <c r="N3334" s="5">
        <f>VLOOKUP(CONCATENATE(A3334,"-6"),'Restated Depr'!$B$6:$G$7674,6,0)</f>
        <v>7.6600000000000001E-2</v>
      </c>
      <c r="O3334" s="289">
        <f t="shared" ref="O3334:O3345" si="1521">M3334*N3334/12</f>
        <v>2128.9691418333332</v>
      </c>
      <c r="P3334" s="289">
        <f t="shared" ref="P3334:P3345" si="1522">O3334-K3334</f>
        <v>939.41458216666638</v>
      </c>
      <c r="Q3334" t="s">
        <v>7819</v>
      </c>
    </row>
    <row r="3335" spans="1:18" hidden="1">
      <c r="A3335" t="s">
        <v>254</v>
      </c>
      <c r="B3335" t="s">
        <v>3659</v>
      </c>
      <c r="C3335" s="224" t="s">
        <v>7842</v>
      </c>
      <c r="D3335" s="221">
        <v>346.24</v>
      </c>
      <c r="E3335" s="324">
        <v>42978</v>
      </c>
      <c r="F3335" s="1">
        <v>333519.96999999997</v>
      </c>
      <c r="G3335" s="18">
        <v>4.2800000000000005E-2</v>
      </c>
      <c r="H3335" s="298">
        <v>1189.56</v>
      </c>
      <c r="I3335" s="10">
        <v>333519.96999999997</v>
      </c>
      <c r="J3335" s="11">
        <f t="shared" si="1517"/>
        <v>4.2800000000000005E-2</v>
      </c>
      <c r="K3335" s="30">
        <f t="shared" si="1518"/>
        <v>1189.5545596666668</v>
      </c>
      <c r="L3335" s="29">
        <f t="shared" si="1519"/>
        <v>-5.4403333331265458E-3</v>
      </c>
      <c r="M3335" s="10">
        <f t="shared" si="1520"/>
        <v>333519.96999999997</v>
      </c>
      <c r="N3335" s="5">
        <f>VLOOKUP(CONCATENATE(A3335,"-6"),'Restated Depr'!$B$6:$G$7674,6,0)</f>
        <v>7.6600000000000001E-2</v>
      </c>
      <c r="O3335" s="29">
        <f t="shared" si="1521"/>
        <v>2128.9691418333332</v>
      </c>
      <c r="P3335" s="29">
        <f t="shared" si="1522"/>
        <v>939.41458216666638</v>
      </c>
      <c r="Q3335" t="s">
        <v>7819</v>
      </c>
    </row>
    <row r="3336" spans="1:18" hidden="1">
      <c r="A3336" t="s">
        <v>254</v>
      </c>
      <c r="B3336" t="s">
        <v>3660</v>
      </c>
      <c r="C3336" s="224" t="s">
        <v>7842</v>
      </c>
      <c r="D3336" s="221">
        <v>346.24</v>
      </c>
      <c r="E3336" s="324">
        <v>43008</v>
      </c>
      <c r="F3336" s="1">
        <v>333519.96999999997</v>
      </c>
      <c r="G3336" s="18">
        <v>4.2800000000000005E-2</v>
      </c>
      <c r="H3336" s="298">
        <v>1189.56</v>
      </c>
      <c r="I3336" s="10">
        <v>333519.96999999997</v>
      </c>
      <c r="J3336" s="11">
        <f t="shared" si="1517"/>
        <v>4.2800000000000005E-2</v>
      </c>
      <c r="K3336" s="30">
        <f t="shared" si="1518"/>
        <v>1189.5545596666668</v>
      </c>
      <c r="L3336" s="29">
        <f t="shared" si="1519"/>
        <v>-5.4403333331265458E-3</v>
      </c>
      <c r="M3336" s="10">
        <f t="shared" si="1520"/>
        <v>333519.96999999997</v>
      </c>
      <c r="N3336" s="5">
        <f>VLOOKUP(CONCATENATE(A3336,"-6"),'Restated Depr'!$B$6:$G$7674,6,0)</f>
        <v>7.6600000000000001E-2</v>
      </c>
      <c r="O3336" s="29">
        <f t="shared" si="1521"/>
        <v>2128.9691418333332</v>
      </c>
      <c r="P3336" s="29">
        <f t="shared" si="1522"/>
        <v>939.41458216666638</v>
      </c>
      <c r="Q3336" t="s">
        <v>7819</v>
      </c>
    </row>
    <row r="3337" spans="1:18" hidden="1">
      <c r="A3337" t="s">
        <v>254</v>
      </c>
      <c r="B3337" t="s">
        <v>3661</v>
      </c>
      <c r="C3337" s="224" t="s">
        <v>7842</v>
      </c>
      <c r="D3337" s="221">
        <v>346.24</v>
      </c>
      <c r="E3337" s="324">
        <v>43039</v>
      </c>
      <c r="F3337" s="1">
        <v>333519.96999999997</v>
      </c>
      <c r="G3337" s="18">
        <v>4.2800000000000005E-2</v>
      </c>
      <c r="H3337" s="298">
        <v>1189.56</v>
      </c>
      <c r="I3337" s="10">
        <v>333519.96999999997</v>
      </c>
      <c r="J3337" s="11">
        <f t="shared" si="1517"/>
        <v>4.2800000000000005E-2</v>
      </c>
      <c r="K3337" s="30">
        <f t="shared" si="1518"/>
        <v>1189.5545596666668</v>
      </c>
      <c r="L3337" s="29">
        <f t="shared" si="1519"/>
        <v>-5.4403333331265458E-3</v>
      </c>
      <c r="M3337" s="10">
        <f t="shared" si="1520"/>
        <v>333519.96999999997</v>
      </c>
      <c r="N3337" s="5">
        <f>VLOOKUP(CONCATENATE(A3337,"-6"),'Restated Depr'!$B$6:$G$7674,6,0)</f>
        <v>7.6600000000000001E-2</v>
      </c>
      <c r="O3337" s="29">
        <f t="shared" si="1521"/>
        <v>2128.9691418333332</v>
      </c>
      <c r="P3337" s="29">
        <f t="shared" si="1522"/>
        <v>939.41458216666638</v>
      </c>
      <c r="Q3337" t="s">
        <v>7819</v>
      </c>
    </row>
    <row r="3338" spans="1:18" hidden="1">
      <c r="A3338" t="s">
        <v>254</v>
      </c>
      <c r="B3338" t="s">
        <v>3662</v>
      </c>
      <c r="C3338" s="224" t="s">
        <v>7842</v>
      </c>
      <c r="D3338" s="221">
        <v>346.24</v>
      </c>
      <c r="E3338" s="324">
        <v>43069</v>
      </c>
      <c r="F3338" s="1">
        <v>333519.96999999997</v>
      </c>
      <c r="G3338" s="18">
        <v>4.2800000000000005E-2</v>
      </c>
      <c r="H3338" s="298">
        <v>1189.56</v>
      </c>
      <c r="I3338" s="10">
        <v>333519.96999999997</v>
      </c>
      <c r="J3338" s="11">
        <f t="shared" si="1517"/>
        <v>4.2800000000000005E-2</v>
      </c>
      <c r="K3338" s="30">
        <f t="shared" si="1518"/>
        <v>1189.5545596666668</v>
      </c>
      <c r="L3338" s="29">
        <f t="shared" si="1519"/>
        <v>-5.4403333331265458E-3</v>
      </c>
      <c r="M3338" s="10">
        <f t="shared" si="1520"/>
        <v>333519.96999999997</v>
      </c>
      <c r="N3338" s="5">
        <f>VLOOKUP(CONCATENATE(A3338,"-6"),'Restated Depr'!$B$6:$G$7674,6,0)</f>
        <v>7.6600000000000001E-2</v>
      </c>
      <c r="O3338" s="29">
        <f t="shared" si="1521"/>
        <v>2128.9691418333332</v>
      </c>
      <c r="P3338" s="29">
        <f t="shared" si="1522"/>
        <v>939.41458216666638</v>
      </c>
      <c r="Q3338" t="s">
        <v>7819</v>
      </c>
    </row>
    <row r="3339" spans="1:18" hidden="1">
      <c r="A3339" t="s">
        <v>254</v>
      </c>
      <c r="B3339" t="s">
        <v>3663</v>
      </c>
      <c r="C3339" s="224" t="s">
        <v>7842</v>
      </c>
      <c r="D3339" s="221">
        <v>346.24</v>
      </c>
      <c r="E3339" s="324">
        <v>43100</v>
      </c>
      <c r="F3339" s="1">
        <v>333519.96999999997</v>
      </c>
      <c r="G3339" s="18">
        <v>5.7000000000000002E-2</v>
      </c>
      <c r="H3339" s="298">
        <v>1584.22</v>
      </c>
      <c r="I3339" s="10">
        <v>333519.96999999997</v>
      </c>
      <c r="J3339" s="11">
        <f t="shared" si="1517"/>
        <v>5.7000000000000002E-2</v>
      </c>
      <c r="K3339" s="30">
        <f t="shared" si="1518"/>
        <v>1584.2198575</v>
      </c>
      <c r="L3339" s="29">
        <f t="shared" si="1519"/>
        <v>-1.4250000003812602E-4</v>
      </c>
      <c r="M3339" s="10">
        <f t="shared" si="1520"/>
        <v>333519.96999999997</v>
      </c>
      <c r="N3339" s="5">
        <f>VLOOKUP(CONCATENATE(A3339,"-6"),'Restated Depr'!$B$6:$G$7674,6,0)</f>
        <v>7.6600000000000001E-2</v>
      </c>
      <c r="O3339" s="29">
        <f t="shared" si="1521"/>
        <v>2128.9691418333332</v>
      </c>
      <c r="P3339" s="29">
        <f t="shared" si="1522"/>
        <v>544.74928433333321</v>
      </c>
      <c r="Q3339" t="s">
        <v>7819</v>
      </c>
    </row>
    <row r="3340" spans="1:18" hidden="1">
      <c r="A3340" t="s">
        <v>254</v>
      </c>
      <c r="B3340" t="s">
        <v>3664</v>
      </c>
      <c r="C3340" s="224" t="s">
        <v>7842</v>
      </c>
      <c r="D3340" s="221">
        <v>346.24</v>
      </c>
      <c r="E3340" s="324">
        <v>43131</v>
      </c>
      <c r="F3340" s="1">
        <v>333519.96999999997</v>
      </c>
      <c r="G3340" s="5">
        <v>7.6600000000000001E-2</v>
      </c>
      <c r="H3340" s="298">
        <v>2128.9699999999998</v>
      </c>
      <c r="I3340" s="10">
        <v>333519.96999999997</v>
      </c>
      <c r="J3340" s="11">
        <f t="shared" si="1517"/>
        <v>7.6600000000000001E-2</v>
      </c>
      <c r="K3340" s="30">
        <f t="shared" si="1518"/>
        <v>2128.9691418333332</v>
      </c>
      <c r="L3340" s="29">
        <f t="shared" si="1519"/>
        <v>-8.5816666660321061E-4</v>
      </c>
      <c r="M3340" s="10">
        <f t="shared" si="1520"/>
        <v>333519.96999999997</v>
      </c>
      <c r="N3340" s="5">
        <f>VLOOKUP(CONCATENATE(A3340,"-6"),'Restated Depr'!$B$6:$G$7674,6,0)</f>
        <v>7.6600000000000001E-2</v>
      </c>
      <c r="O3340" s="29">
        <f t="shared" si="1521"/>
        <v>2128.9691418333332</v>
      </c>
      <c r="P3340" s="29">
        <f t="shared" si="1522"/>
        <v>0</v>
      </c>
      <c r="Q3340" t="s">
        <v>7819</v>
      </c>
    </row>
    <row r="3341" spans="1:18" hidden="1">
      <c r="A3341" t="s">
        <v>254</v>
      </c>
      <c r="B3341" t="s">
        <v>3665</v>
      </c>
      <c r="C3341" s="224" t="s">
        <v>7842</v>
      </c>
      <c r="D3341" s="221">
        <v>346.24</v>
      </c>
      <c r="E3341" s="324">
        <v>43159</v>
      </c>
      <c r="F3341" s="1">
        <v>333519.96999999997</v>
      </c>
      <c r="G3341" s="5">
        <v>7.6600000000000001E-2</v>
      </c>
      <c r="H3341" s="298">
        <v>2128.9699999999998</v>
      </c>
      <c r="I3341" s="10">
        <v>333519.96999999997</v>
      </c>
      <c r="J3341" s="11">
        <f t="shared" si="1517"/>
        <v>7.6600000000000001E-2</v>
      </c>
      <c r="K3341" s="30">
        <f t="shared" si="1518"/>
        <v>2128.9691418333332</v>
      </c>
      <c r="L3341" s="29">
        <f t="shared" si="1519"/>
        <v>-8.5816666660321061E-4</v>
      </c>
      <c r="M3341" s="10">
        <f t="shared" si="1520"/>
        <v>333519.96999999997</v>
      </c>
      <c r="N3341" s="5">
        <f>VLOOKUP(CONCATENATE(A3341,"-6"),'Restated Depr'!$B$6:$G$7674,6,0)</f>
        <v>7.6600000000000001E-2</v>
      </c>
      <c r="O3341" s="29">
        <f t="shared" si="1521"/>
        <v>2128.9691418333332</v>
      </c>
      <c r="P3341" s="29">
        <f t="shared" si="1522"/>
        <v>0</v>
      </c>
      <c r="Q3341" t="s">
        <v>7819</v>
      </c>
    </row>
    <row r="3342" spans="1:18" hidden="1">
      <c r="A3342" t="s">
        <v>254</v>
      </c>
      <c r="B3342" t="s">
        <v>3666</v>
      </c>
      <c r="C3342" s="224" t="s">
        <v>7842</v>
      </c>
      <c r="D3342" s="221">
        <v>346.24</v>
      </c>
      <c r="E3342" s="324">
        <v>43190</v>
      </c>
      <c r="F3342" s="1">
        <v>333519.96999999997</v>
      </c>
      <c r="G3342" s="5">
        <v>7.6600000000000001E-2</v>
      </c>
      <c r="H3342" s="298">
        <v>2128.9699999999998</v>
      </c>
      <c r="I3342" s="10">
        <v>333519.96999999997</v>
      </c>
      <c r="J3342" s="11">
        <f t="shared" si="1517"/>
        <v>7.6600000000000001E-2</v>
      </c>
      <c r="K3342" s="30">
        <f t="shared" si="1518"/>
        <v>2128.9691418333332</v>
      </c>
      <c r="L3342" s="29">
        <f t="shared" si="1519"/>
        <v>-8.5816666660321061E-4</v>
      </c>
      <c r="M3342" s="10">
        <f t="shared" si="1520"/>
        <v>333519.96999999997</v>
      </c>
      <c r="N3342" s="5">
        <f>VLOOKUP(CONCATENATE(A3342,"-6"),'Restated Depr'!$B$6:$G$7674,6,0)</f>
        <v>7.6600000000000001E-2</v>
      </c>
      <c r="O3342" s="29">
        <f t="shared" si="1521"/>
        <v>2128.9691418333332</v>
      </c>
      <c r="P3342" s="29">
        <f t="shared" si="1522"/>
        <v>0</v>
      </c>
      <c r="Q3342" t="s">
        <v>7819</v>
      </c>
    </row>
    <row r="3343" spans="1:18" hidden="1">
      <c r="A3343" t="s">
        <v>254</v>
      </c>
      <c r="B3343" t="s">
        <v>3667</v>
      </c>
      <c r="C3343" s="224" t="s">
        <v>7842</v>
      </c>
      <c r="D3343" s="221">
        <v>346.24</v>
      </c>
      <c r="E3343" s="324">
        <v>43220</v>
      </c>
      <c r="F3343" s="1">
        <v>333519.96999999997</v>
      </c>
      <c r="G3343" s="5">
        <v>7.6600000000000001E-2</v>
      </c>
      <c r="H3343" s="298">
        <v>2128.9699999999998</v>
      </c>
      <c r="I3343" s="10">
        <v>333519.96999999997</v>
      </c>
      <c r="J3343" s="11">
        <f t="shared" si="1517"/>
        <v>7.6600000000000001E-2</v>
      </c>
      <c r="K3343" s="30">
        <f t="shared" si="1518"/>
        <v>2128.9691418333332</v>
      </c>
      <c r="L3343" s="29">
        <f t="shared" si="1519"/>
        <v>-8.5816666660321061E-4</v>
      </c>
      <c r="M3343" s="10">
        <f t="shared" si="1520"/>
        <v>333519.96999999997</v>
      </c>
      <c r="N3343" s="5">
        <f>VLOOKUP(CONCATENATE(A3343,"-6"),'Restated Depr'!$B$6:$G$7674,6,0)</f>
        <v>7.6600000000000001E-2</v>
      </c>
      <c r="O3343" s="29">
        <f t="shared" si="1521"/>
        <v>2128.9691418333332</v>
      </c>
      <c r="P3343" s="29">
        <f t="shared" si="1522"/>
        <v>0</v>
      </c>
      <c r="Q3343" t="s">
        <v>7819</v>
      </c>
    </row>
    <row r="3344" spans="1:18" hidden="1">
      <c r="A3344" t="s">
        <v>254</v>
      </c>
      <c r="B3344" t="s">
        <v>3668</v>
      </c>
      <c r="C3344" s="224" t="s">
        <v>7842</v>
      </c>
      <c r="D3344" s="221">
        <v>346.24</v>
      </c>
      <c r="E3344" s="324">
        <v>43251</v>
      </c>
      <c r="F3344" s="1">
        <v>333519.96999999997</v>
      </c>
      <c r="G3344" s="5">
        <v>7.6600000000000001E-2</v>
      </c>
      <c r="H3344" s="298">
        <v>2128.9699999999998</v>
      </c>
      <c r="I3344" s="10">
        <v>333519.96999999997</v>
      </c>
      <c r="J3344" s="11">
        <f t="shared" si="1517"/>
        <v>7.6600000000000001E-2</v>
      </c>
      <c r="K3344" s="30">
        <f t="shared" si="1518"/>
        <v>2128.9691418333332</v>
      </c>
      <c r="L3344" s="29">
        <f t="shared" si="1519"/>
        <v>-8.5816666660321061E-4</v>
      </c>
      <c r="M3344" s="10">
        <f t="shared" si="1520"/>
        <v>333519.96999999997</v>
      </c>
      <c r="N3344" s="5">
        <f>VLOOKUP(CONCATENATE(A3344,"-6"),'Restated Depr'!$B$6:$G$7674,6,0)</f>
        <v>7.6600000000000001E-2</v>
      </c>
      <c r="O3344" s="29">
        <f t="shared" si="1521"/>
        <v>2128.9691418333332</v>
      </c>
      <c r="P3344" s="29">
        <f t="shared" si="1522"/>
        <v>0</v>
      </c>
      <c r="Q3344" t="s">
        <v>7819</v>
      </c>
    </row>
    <row r="3345" spans="1:18" hidden="1">
      <c r="A3345" t="s">
        <v>254</v>
      </c>
      <c r="B3345" t="s">
        <v>3669</v>
      </c>
      <c r="C3345" s="224" t="s">
        <v>7842</v>
      </c>
      <c r="D3345" s="221">
        <v>346.24</v>
      </c>
      <c r="E3345" s="324">
        <v>43281</v>
      </c>
      <c r="F3345" s="1">
        <v>333519.96999999997</v>
      </c>
      <c r="G3345" s="5">
        <v>7.6600000000000001E-2</v>
      </c>
      <c r="H3345" s="298">
        <v>2128.9699999999998</v>
      </c>
      <c r="I3345" s="10">
        <v>333519.96999999997</v>
      </c>
      <c r="J3345" s="11">
        <f t="shared" si="1517"/>
        <v>7.6600000000000001E-2</v>
      </c>
      <c r="K3345" s="30">
        <f t="shared" si="1518"/>
        <v>2128.9691418333332</v>
      </c>
      <c r="L3345" s="29">
        <f t="shared" si="1519"/>
        <v>-8.5816666660321061E-4</v>
      </c>
      <c r="M3345" s="10">
        <f t="shared" si="1520"/>
        <v>333519.96999999997</v>
      </c>
      <c r="N3345" s="5">
        <f>VLOOKUP(CONCATENATE(A3345,"-6"),'Restated Depr'!$B$6:$G$7674,6,0)</f>
        <v>7.6600000000000001E-2</v>
      </c>
      <c r="O3345" s="29">
        <f t="shared" si="1521"/>
        <v>2128.9691418333332</v>
      </c>
      <c r="P3345" s="29">
        <f t="shared" si="1522"/>
        <v>0</v>
      </c>
      <c r="Q3345" t="s">
        <v>7819</v>
      </c>
      <c r="R3345" s="5"/>
    </row>
    <row r="3346" spans="1:18" ht="15.75" hidden="1" thickBot="1">
      <c r="A3346" t="s">
        <v>254</v>
      </c>
      <c r="C3346" s="224" t="s">
        <v>642</v>
      </c>
      <c r="D3346" s="22"/>
      <c r="E3346" s="323" t="s">
        <v>606</v>
      </c>
      <c r="F3346" s="1"/>
      <c r="G3346" s="5"/>
      <c r="H3346" s="310">
        <f>SUM(H3334:H3345)</f>
        <v>20305.84</v>
      </c>
      <c r="I3346" s="10"/>
      <c r="J3346" s="10"/>
      <c r="K3346" s="32">
        <f>SUM(K3334:K3345)</f>
        <v>20305.807506833335</v>
      </c>
      <c r="L3346" s="28">
        <f>SUM(L3334:L3345)</f>
        <v>-3.2493166665290119E-2</v>
      </c>
      <c r="M3346" s="10"/>
      <c r="N3346" s="5"/>
      <c r="O3346" s="28">
        <f>SUM(O3334:O3345)</f>
        <v>25547.629701999991</v>
      </c>
      <c r="P3346" s="28">
        <f>SUM(P3334:P3345)</f>
        <v>5241.8221951666646</v>
      </c>
    </row>
    <row r="3347" spans="1:18">
      <c r="A3347" s="36" t="s">
        <v>255</v>
      </c>
      <c r="B3347" s="36" t="s">
        <v>3670</v>
      </c>
      <c r="C3347" s="225" t="s">
        <v>7841</v>
      </c>
      <c r="D3347" s="220" t="s">
        <v>628</v>
      </c>
      <c r="E3347" s="328">
        <v>42947</v>
      </c>
      <c r="F3347" s="284">
        <v>47096062.100000001</v>
      </c>
      <c r="G3347" s="44">
        <v>0</v>
      </c>
      <c r="H3347" s="200">
        <v>250132.52</v>
      </c>
      <c r="I3347" s="286"/>
      <c r="J3347" s="47"/>
      <c r="K3347" s="294">
        <f t="shared" ref="K3347:K3358" si="1523">VLOOKUP(CONCATENATE(A3347,"-6"),B$19:H$7676,7,0)</f>
        <v>268226.28999999998</v>
      </c>
      <c r="L3347" s="295">
        <f t="shared" ref="L3347:L3358" si="1524">K3347-H3347</f>
        <v>18093.76999999999</v>
      </c>
      <c r="M3347" s="286"/>
      <c r="N3347" s="44"/>
      <c r="O3347" s="295">
        <f t="shared" ref="O3347:O3358" si="1525">H3347+L3347</f>
        <v>268226.28999999998</v>
      </c>
      <c r="P3347" s="295"/>
      <c r="Q3347" t="s">
        <v>633</v>
      </c>
      <c r="R3347" s="209"/>
    </row>
    <row r="3348" spans="1:18">
      <c r="A3348" s="36" t="s">
        <v>255</v>
      </c>
      <c r="B3348" s="36" t="s">
        <v>3671</v>
      </c>
      <c r="C3348" s="225" t="s">
        <v>7841</v>
      </c>
      <c r="D3348" s="220" t="s">
        <v>628</v>
      </c>
      <c r="E3348" s="328">
        <v>42978</v>
      </c>
      <c r="F3348" s="43">
        <v>46845929.579999998</v>
      </c>
      <c r="G3348" s="44">
        <v>0</v>
      </c>
      <c r="H3348" s="204">
        <v>250132.41</v>
      </c>
      <c r="I3348" s="46"/>
      <c r="J3348" s="47"/>
      <c r="K3348" s="271">
        <f t="shared" si="1523"/>
        <v>268226.28999999998</v>
      </c>
      <c r="L3348" s="272">
        <f t="shared" si="1524"/>
        <v>18093.879999999976</v>
      </c>
      <c r="M3348" s="46"/>
      <c r="N3348" s="44"/>
      <c r="O3348" s="272">
        <f t="shared" si="1525"/>
        <v>268226.28999999998</v>
      </c>
      <c r="P3348" s="272"/>
      <c r="Q3348" t="s">
        <v>633</v>
      </c>
      <c r="R3348" s="209"/>
    </row>
    <row r="3349" spans="1:18">
      <c r="A3349" s="36" t="s">
        <v>255</v>
      </c>
      <c r="B3349" s="36" t="s">
        <v>3672</v>
      </c>
      <c r="C3349" s="225" t="s">
        <v>7841</v>
      </c>
      <c r="D3349" s="220" t="s">
        <v>628</v>
      </c>
      <c r="E3349" s="328">
        <v>43008</v>
      </c>
      <c r="F3349" s="43">
        <v>46487685.990000002</v>
      </c>
      <c r="G3349" s="44">
        <v>0</v>
      </c>
      <c r="H3349" s="204">
        <v>257632.23</v>
      </c>
      <c r="I3349" s="46"/>
      <c r="J3349" s="47"/>
      <c r="K3349" s="271">
        <f t="shared" si="1523"/>
        <v>268226.28999999998</v>
      </c>
      <c r="L3349" s="272">
        <f t="shared" si="1524"/>
        <v>10594.059999999969</v>
      </c>
      <c r="M3349" s="46"/>
      <c r="N3349" s="44"/>
      <c r="O3349" s="272">
        <f t="shared" si="1525"/>
        <v>268226.28999999998</v>
      </c>
      <c r="P3349" s="272"/>
      <c r="Q3349" t="s">
        <v>633</v>
      </c>
      <c r="R3349" s="209"/>
    </row>
    <row r="3350" spans="1:18">
      <c r="A3350" s="36" t="s">
        <v>255</v>
      </c>
      <c r="B3350" s="36" t="s">
        <v>3673</v>
      </c>
      <c r="C3350" s="225" t="s">
        <v>7841</v>
      </c>
      <c r="D3350" s="220" t="s">
        <v>628</v>
      </c>
      <c r="E3350" s="328">
        <v>43039</v>
      </c>
      <c r="F3350" s="43">
        <v>46121942.579999998</v>
      </c>
      <c r="G3350" s="44">
        <v>0</v>
      </c>
      <c r="H3350" s="204">
        <v>256952.47</v>
      </c>
      <c r="I3350" s="46"/>
      <c r="J3350" s="47"/>
      <c r="K3350" s="271">
        <f t="shared" si="1523"/>
        <v>268226.28999999998</v>
      </c>
      <c r="L3350" s="272">
        <f t="shared" si="1524"/>
        <v>11273.819999999978</v>
      </c>
      <c r="M3350" s="46"/>
      <c r="N3350" s="44"/>
      <c r="O3350" s="272">
        <f t="shared" si="1525"/>
        <v>268226.28999999998</v>
      </c>
      <c r="P3350" s="272"/>
      <c r="Q3350" t="s">
        <v>633</v>
      </c>
      <c r="R3350" s="209"/>
    </row>
    <row r="3351" spans="1:18">
      <c r="A3351" s="36" t="s">
        <v>255</v>
      </c>
      <c r="B3351" s="36" t="s">
        <v>3674</v>
      </c>
      <c r="C3351" s="225" t="s">
        <v>7841</v>
      </c>
      <c r="D3351" s="220" t="s">
        <v>628</v>
      </c>
      <c r="E3351" s="328">
        <v>43069</v>
      </c>
      <c r="F3351" s="43">
        <v>45986160.329999998</v>
      </c>
      <c r="G3351" s="44">
        <v>0</v>
      </c>
      <c r="H3351" s="204">
        <v>257719.04000000001</v>
      </c>
      <c r="I3351" s="46"/>
      <c r="J3351" s="47"/>
      <c r="K3351" s="271">
        <f t="shared" si="1523"/>
        <v>268226.28999999998</v>
      </c>
      <c r="L3351" s="272">
        <f t="shared" si="1524"/>
        <v>10507.249999999971</v>
      </c>
      <c r="M3351" s="46"/>
      <c r="N3351" s="44"/>
      <c r="O3351" s="272">
        <f t="shared" si="1525"/>
        <v>268226.28999999998</v>
      </c>
      <c r="P3351" s="272"/>
      <c r="Q3351" t="s">
        <v>633</v>
      </c>
      <c r="R3351" s="209"/>
    </row>
    <row r="3352" spans="1:18">
      <c r="A3352" s="36" t="s">
        <v>255</v>
      </c>
      <c r="B3352" s="36" t="s">
        <v>3675</v>
      </c>
      <c r="C3352" s="225" t="s">
        <v>7841</v>
      </c>
      <c r="D3352" s="220" t="s">
        <v>628</v>
      </c>
      <c r="E3352" s="328">
        <v>43100</v>
      </c>
      <c r="F3352" s="43">
        <v>46843729.530000001</v>
      </c>
      <c r="G3352" s="44">
        <v>0</v>
      </c>
      <c r="H3352" s="204">
        <v>265520.82</v>
      </c>
      <c r="I3352" s="46"/>
      <c r="J3352" s="47"/>
      <c r="K3352" s="271">
        <f t="shared" si="1523"/>
        <v>268226.28999999998</v>
      </c>
      <c r="L3352" s="272">
        <f t="shared" si="1524"/>
        <v>2705.4699999999721</v>
      </c>
      <c r="M3352" s="46"/>
      <c r="N3352" s="44"/>
      <c r="O3352" s="272">
        <f t="shared" si="1525"/>
        <v>268226.28999999998</v>
      </c>
      <c r="P3352" s="272"/>
      <c r="Q3352" t="s">
        <v>633</v>
      </c>
      <c r="R3352" s="209"/>
    </row>
    <row r="3353" spans="1:18">
      <c r="A3353" s="36" t="s">
        <v>255</v>
      </c>
      <c r="B3353" s="36" t="s">
        <v>3676</v>
      </c>
      <c r="C3353" s="225" t="s">
        <v>7841</v>
      </c>
      <c r="D3353" s="220" t="s">
        <v>628</v>
      </c>
      <c r="E3353" s="328">
        <v>43131</v>
      </c>
      <c r="F3353" s="43">
        <v>47572326.740000002</v>
      </c>
      <c r="G3353" s="44">
        <v>0</v>
      </c>
      <c r="H3353" s="204">
        <v>272466.55</v>
      </c>
      <c r="I3353" s="46"/>
      <c r="J3353" s="47"/>
      <c r="K3353" s="271">
        <f t="shared" si="1523"/>
        <v>268226.28999999998</v>
      </c>
      <c r="L3353" s="272">
        <f t="shared" si="1524"/>
        <v>-4240.2600000000093</v>
      </c>
      <c r="M3353" s="46"/>
      <c r="N3353" s="44"/>
      <c r="O3353" s="272">
        <f t="shared" si="1525"/>
        <v>268226.28999999998</v>
      </c>
      <c r="P3353" s="272"/>
      <c r="Q3353" t="s">
        <v>633</v>
      </c>
      <c r="R3353" s="209"/>
    </row>
    <row r="3354" spans="1:18">
      <c r="A3354" s="36" t="s">
        <v>255</v>
      </c>
      <c r="B3354" s="36" t="s">
        <v>3677</v>
      </c>
      <c r="C3354" s="225" t="s">
        <v>7841</v>
      </c>
      <c r="D3354" s="220" t="s">
        <v>628</v>
      </c>
      <c r="E3354" s="328">
        <v>43159</v>
      </c>
      <c r="F3354" s="43">
        <v>46906128.189999998</v>
      </c>
      <c r="G3354" s="44">
        <v>0</v>
      </c>
      <c r="H3354" s="204">
        <v>270352.36</v>
      </c>
      <c r="I3354" s="46"/>
      <c r="J3354" s="47"/>
      <c r="K3354" s="271">
        <f t="shared" si="1523"/>
        <v>268226.28999999998</v>
      </c>
      <c r="L3354" s="272">
        <f t="shared" si="1524"/>
        <v>-2126.070000000007</v>
      </c>
      <c r="M3354" s="46"/>
      <c r="N3354" s="44"/>
      <c r="O3354" s="272">
        <f t="shared" si="1525"/>
        <v>268226.28999999998</v>
      </c>
      <c r="P3354" s="272"/>
      <c r="Q3354" t="s">
        <v>633</v>
      </c>
      <c r="R3354" s="209"/>
    </row>
    <row r="3355" spans="1:18">
      <c r="A3355" s="36" t="s">
        <v>255</v>
      </c>
      <c r="B3355" s="36" t="s">
        <v>3678</v>
      </c>
      <c r="C3355" s="225" t="s">
        <v>7841</v>
      </c>
      <c r="D3355" s="220" t="s">
        <v>628</v>
      </c>
      <c r="E3355" s="328">
        <v>43190</v>
      </c>
      <c r="F3355" s="43">
        <v>46242043.829999998</v>
      </c>
      <c r="G3355" s="44">
        <v>0</v>
      </c>
      <c r="H3355" s="204">
        <v>268226.3</v>
      </c>
      <c r="I3355" s="46"/>
      <c r="J3355" s="47"/>
      <c r="K3355" s="271">
        <f t="shared" si="1523"/>
        <v>268226.28999999998</v>
      </c>
      <c r="L3355" s="272">
        <f t="shared" si="1524"/>
        <v>-1.0000000009313226E-2</v>
      </c>
      <c r="M3355" s="46"/>
      <c r="N3355" s="44"/>
      <c r="O3355" s="272">
        <f t="shared" si="1525"/>
        <v>268226.28999999998</v>
      </c>
      <c r="P3355" s="272"/>
      <c r="Q3355" t="s">
        <v>633</v>
      </c>
      <c r="R3355" s="209"/>
    </row>
    <row r="3356" spans="1:18">
      <c r="A3356" s="36" t="s">
        <v>255</v>
      </c>
      <c r="B3356" s="36" t="s">
        <v>3679</v>
      </c>
      <c r="C3356" s="225" t="s">
        <v>7841</v>
      </c>
      <c r="D3356" s="220" t="s">
        <v>628</v>
      </c>
      <c r="E3356" s="328">
        <v>43220</v>
      </c>
      <c r="F3356" s="43">
        <v>45973817.530000001</v>
      </c>
      <c r="G3356" s="44">
        <v>0</v>
      </c>
      <c r="H3356" s="204">
        <v>268226.23</v>
      </c>
      <c r="I3356" s="46"/>
      <c r="J3356" s="47"/>
      <c r="K3356" s="271">
        <f t="shared" si="1523"/>
        <v>268226.28999999998</v>
      </c>
      <c r="L3356" s="272">
        <f t="shared" si="1524"/>
        <v>5.9999999997671694E-2</v>
      </c>
      <c r="M3356" s="46"/>
      <c r="N3356" s="44"/>
      <c r="O3356" s="272">
        <f t="shared" si="1525"/>
        <v>268226.28999999998</v>
      </c>
      <c r="P3356" s="272"/>
      <c r="Q3356" t="s">
        <v>633</v>
      </c>
      <c r="R3356" s="209"/>
    </row>
    <row r="3357" spans="1:18">
      <c r="A3357" s="36" t="s">
        <v>255</v>
      </c>
      <c r="B3357" s="36" t="s">
        <v>3680</v>
      </c>
      <c r="C3357" s="225" t="s">
        <v>7841</v>
      </c>
      <c r="D3357" s="220" t="s">
        <v>628</v>
      </c>
      <c r="E3357" s="328">
        <v>43251</v>
      </c>
      <c r="F3357" s="43">
        <v>45705591.299999997</v>
      </c>
      <c r="G3357" s="44">
        <v>0</v>
      </c>
      <c r="H3357" s="204">
        <v>268226.42</v>
      </c>
      <c r="I3357" s="46"/>
      <c r="J3357" s="47"/>
      <c r="K3357" s="271">
        <f t="shared" si="1523"/>
        <v>268226.28999999998</v>
      </c>
      <c r="L3357" s="272">
        <f t="shared" si="1524"/>
        <v>-0.13000000000465661</v>
      </c>
      <c r="M3357" s="46"/>
      <c r="N3357" s="44"/>
      <c r="O3357" s="272">
        <f t="shared" si="1525"/>
        <v>268226.28999999998</v>
      </c>
      <c r="P3357" s="272"/>
      <c r="Q3357" t="s">
        <v>633</v>
      </c>
      <c r="R3357" s="209"/>
    </row>
    <row r="3358" spans="1:18">
      <c r="A3358" s="36" t="s">
        <v>255</v>
      </c>
      <c r="B3358" s="36" t="s">
        <v>3681</v>
      </c>
      <c r="C3358" s="225" t="s">
        <v>7841</v>
      </c>
      <c r="D3358" s="220" t="s">
        <v>628</v>
      </c>
      <c r="E3358" s="328">
        <v>43281</v>
      </c>
      <c r="F3358" s="43">
        <v>45437364.880000003</v>
      </c>
      <c r="G3358" s="44">
        <v>0</v>
      </c>
      <c r="H3358" s="204">
        <v>268226.28999999998</v>
      </c>
      <c r="I3358" s="46"/>
      <c r="J3358" s="47"/>
      <c r="K3358" s="271">
        <f t="shared" si="1523"/>
        <v>268226.28999999998</v>
      </c>
      <c r="L3358" s="272">
        <f t="shared" si="1524"/>
        <v>0</v>
      </c>
      <c r="M3358" s="46"/>
      <c r="N3358" s="44"/>
      <c r="O3358" s="272">
        <f t="shared" si="1525"/>
        <v>268226.28999999998</v>
      </c>
      <c r="P3358" s="272"/>
      <c r="Q3358" t="s">
        <v>633</v>
      </c>
      <c r="R3358" s="5"/>
    </row>
    <row r="3359" spans="1:18" ht="15.75" hidden="1" thickBot="1">
      <c r="A3359" t="s">
        <v>255</v>
      </c>
      <c r="C3359" s="224" t="s">
        <v>642</v>
      </c>
      <c r="D3359" s="22"/>
      <c r="E3359" s="323" t="s">
        <v>606</v>
      </c>
      <c r="F3359" s="1"/>
      <c r="G3359" s="5"/>
      <c r="H3359" s="310">
        <f>SUM(H3347:H3358)</f>
        <v>3153813.6399999997</v>
      </c>
      <c r="I3359" s="10"/>
      <c r="J3359" s="10"/>
      <c r="K3359" s="32">
        <f>SUM(K3347:K3358)</f>
        <v>3218715.48</v>
      </c>
      <c r="L3359" s="28">
        <f>SUM(L3347:L3358)</f>
        <v>64901.839999999822</v>
      </c>
      <c r="M3359" s="10"/>
      <c r="N3359" s="5"/>
      <c r="O3359" s="28">
        <f>SUM(O3347:O3358)</f>
        <v>3218715.48</v>
      </c>
      <c r="P3359" s="28">
        <f>SUM(P3347:P3358)</f>
        <v>0</v>
      </c>
    </row>
    <row r="3360" spans="1:18" hidden="1">
      <c r="A3360" t="s">
        <v>256</v>
      </c>
      <c r="B3360" t="s">
        <v>3682</v>
      </c>
      <c r="C3360" s="224" t="s">
        <v>7842</v>
      </c>
      <c r="D3360" s="221">
        <v>348.01</v>
      </c>
      <c r="E3360" s="324">
        <v>42947</v>
      </c>
      <c r="F3360" s="9">
        <v>4344163.6500000004</v>
      </c>
      <c r="G3360" s="18">
        <v>0.05</v>
      </c>
      <c r="H3360" s="299">
        <v>18100.68</v>
      </c>
      <c r="I3360" s="15">
        <v>5025581.3</v>
      </c>
      <c r="J3360" s="11">
        <f t="shared" ref="J3360:J3371" si="1526">G3360</f>
        <v>0.05</v>
      </c>
      <c r="K3360" s="31">
        <f t="shared" ref="K3360:K3371" si="1527">I3360*J3360/12</f>
        <v>20939.922083333335</v>
      </c>
      <c r="L3360" s="289">
        <f t="shared" ref="L3360:L3371" si="1528">K3360-H3360</f>
        <v>2839.2420833333344</v>
      </c>
      <c r="M3360" s="15">
        <f t="shared" ref="M3360:M3371" si="1529">I3360</f>
        <v>5025581.3</v>
      </c>
      <c r="N3360" s="5">
        <f>VLOOKUP(CONCATENATE(A3360,"-6"),'Restated Depr'!$B$6:$G$7674,6,0)</f>
        <v>4.99E-2</v>
      </c>
      <c r="O3360" s="289">
        <f t="shared" ref="O3360:O3371" si="1530">M3360*N3360/12</f>
        <v>20898.042239166665</v>
      </c>
      <c r="P3360" s="289">
        <f t="shared" ref="P3360:P3371" si="1531">O3360-K3360</f>
        <v>-41.8798441666695</v>
      </c>
      <c r="Q3360" t="s">
        <v>7819</v>
      </c>
    </row>
    <row r="3361" spans="1:18" hidden="1">
      <c r="A3361" t="s">
        <v>256</v>
      </c>
      <c r="B3361" t="s">
        <v>3683</v>
      </c>
      <c r="C3361" s="224" t="s">
        <v>7842</v>
      </c>
      <c r="D3361" s="221">
        <v>348.01</v>
      </c>
      <c r="E3361" s="324">
        <v>42978</v>
      </c>
      <c r="F3361" s="1">
        <v>4349301.16</v>
      </c>
      <c r="G3361" s="18">
        <v>0.05</v>
      </c>
      <c r="H3361" s="298">
        <v>18122.09</v>
      </c>
      <c r="I3361" s="10">
        <v>5025581.3</v>
      </c>
      <c r="J3361" s="11">
        <f t="shared" si="1526"/>
        <v>0.05</v>
      </c>
      <c r="K3361" s="30">
        <f t="shared" si="1527"/>
        <v>20939.922083333335</v>
      </c>
      <c r="L3361" s="29">
        <f t="shared" si="1528"/>
        <v>2817.8320833333346</v>
      </c>
      <c r="M3361" s="10">
        <f t="shared" si="1529"/>
        <v>5025581.3</v>
      </c>
      <c r="N3361" s="5">
        <f>VLOOKUP(CONCATENATE(A3361,"-6"),'Restated Depr'!$B$6:$G$7674,6,0)</f>
        <v>4.99E-2</v>
      </c>
      <c r="O3361" s="29">
        <f t="shared" si="1530"/>
        <v>20898.042239166665</v>
      </c>
      <c r="P3361" s="29">
        <f t="shared" si="1531"/>
        <v>-41.8798441666695</v>
      </c>
      <c r="Q3361" t="s">
        <v>7819</v>
      </c>
    </row>
    <row r="3362" spans="1:18" hidden="1">
      <c r="A3362" t="s">
        <v>256</v>
      </c>
      <c r="B3362" t="s">
        <v>3684</v>
      </c>
      <c r="C3362" s="224" t="s">
        <v>7842</v>
      </c>
      <c r="D3362" s="221">
        <v>348.01</v>
      </c>
      <c r="E3362" s="324">
        <v>43008</v>
      </c>
      <c r="F3362" s="1">
        <v>4352524.6500000004</v>
      </c>
      <c r="G3362" s="18">
        <v>0.05</v>
      </c>
      <c r="H3362" s="298">
        <v>18135.52</v>
      </c>
      <c r="I3362" s="10">
        <v>5025581.3</v>
      </c>
      <c r="J3362" s="11">
        <f t="shared" si="1526"/>
        <v>0.05</v>
      </c>
      <c r="K3362" s="30">
        <f t="shared" si="1527"/>
        <v>20939.922083333335</v>
      </c>
      <c r="L3362" s="29">
        <f t="shared" si="1528"/>
        <v>2804.4020833333343</v>
      </c>
      <c r="M3362" s="10">
        <f t="shared" si="1529"/>
        <v>5025581.3</v>
      </c>
      <c r="N3362" s="5">
        <f>VLOOKUP(CONCATENATE(A3362,"-6"),'Restated Depr'!$B$6:$G$7674,6,0)</f>
        <v>4.99E-2</v>
      </c>
      <c r="O3362" s="29">
        <f t="shared" si="1530"/>
        <v>20898.042239166665</v>
      </c>
      <c r="P3362" s="29">
        <f t="shared" si="1531"/>
        <v>-41.8798441666695</v>
      </c>
      <c r="Q3362" t="s">
        <v>7819</v>
      </c>
    </row>
    <row r="3363" spans="1:18" hidden="1">
      <c r="A3363" t="s">
        <v>256</v>
      </c>
      <c r="B3363" t="s">
        <v>3685</v>
      </c>
      <c r="C3363" s="224" t="s">
        <v>7842</v>
      </c>
      <c r="D3363" s="221">
        <v>348.01</v>
      </c>
      <c r="E3363" s="324">
        <v>43039</v>
      </c>
      <c r="F3363" s="1">
        <v>4362609.5199999996</v>
      </c>
      <c r="G3363" s="18">
        <v>0.05</v>
      </c>
      <c r="H3363" s="298">
        <v>18177.54</v>
      </c>
      <c r="I3363" s="10">
        <v>5025581.3</v>
      </c>
      <c r="J3363" s="11">
        <f t="shared" si="1526"/>
        <v>0.05</v>
      </c>
      <c r="K3363" s="30">
        <f t="shared" si="1527"/>
        <v>20939.922083333335</v>
      </c>
      <c r="L3363" s="29">
        <f t="shared" si="1528"/>
        <v>2762.3820833333339</v>
      </c>
      <c r="M3363" s="10">
        <f t="shared" si="1529"/>
        <v>5025581.3</v>
      </c>
      <c r="N3363" s="5">
        <f>VLOOKUP(CONCATENATE(A3363,"-6"),'Restated Depr'!$B$6:$G$7674,6,0)</f>
        <v>4.99E-2</v>
      </c>
      <c r="O3363" s="29">
        <f t="shared" si="1530"/>
        <v>20898.042239166665</v>
      </c>
      <c r="P3363" s="29">
        <f t="shared" si="1531"/>
        <v>-41.8798441666695</v>
      </c>
      <c r="Q3363" t="s">
        <v>7819</v>
      </c>
    </row>
    <row r="3364" spans="1:18" hidden="1">
      <c r="A3364" t="s">
        <v>256</v>
      </c>
      <c r="B3364" t="s">
        <v>3686</v>
      </c>
      <c r="C3364" s="224" t="s">
        <v>7842</v>
      </c>
      <c r="D3364" s="221">
        <v>348.01</v>
      </c>
      <c r="E3364" s="324">
        <v>43069</v>
      </c>
      <c r="F3364" s="1">
        <v>4373095.91</v>
      </c>
      <c r="G3364" s="18">
        <v>0.05</v>
      </c>
      <c r="H3364" s="298">
        <v>18221.23</v>
      </c>
      <c r="I3364" s="10">
        <v>5025581.3</v>
      </c>
      <c r="J3364" s="11">
        <f t="shared" si="1526"/>
        <v>0.05</v>
      </c>
      <c r="K3364" s="30">
        <f t="shared" si="1527"/>
        <v>20939.922083333335</v>
      </c>
      <c r="L3364" s="29">
        <f t="shared" si="1528"/>
        <v>2718.6920833333352</v>
      </c>
      <c r="M3364" s="10">
        <f t="shared" si="1529"/>
        <v>5025581.3</v>
      </c>
      <c r="N3364" s="5">
        <f>VLOOKUP(CONCATENATE(A3364,"-6"),'Restated Depr'!$B$6:$G$7674,6,0)</f>
        <v>4.99E-2</v>
      </c>
      <c r="O3364" s="29">
        <f t="shared" si="1530"/>
        <v>20898.042239166665</v>
      </c>
      <c r="P3364" s="29">
        <f t="shared" si="1531"/>
        <v>-41.8798441666695</v>
      </c>
      <c r="Q3364" t="s">
        <v>7819</v>
      </c>
    </row>
    <row r="3365" spans="1:18" hidden="1">
      <c r="A3365" t="s">
        <v>256</v>
      </c>
      <c r="B3365" t="s">
        <v>3687</v>
      </c>
      <c r="C3365" s="224" t="s">
        <v>7842</v>
      </c>
      <c r="D3365" s="221">
        <v>348.01</v>
      </c>
      <c r="E3365" s="324">
        <v>43100</v>
      </c>
      <c r="F3365" s="1">
        <v>4375037.16</v>
      </c>
      <c r="G3365" s="18">
        <v>0.05</v>
      </c>
      <c r="H3365" s="298">
        <v>18229.32</v>
      </c>
      <c r="I3365" s="10">
        <v>5025581.3</v>
      </c>
      <c r="J3365" s="11">
        <f t="shared" si="1526"/>
        <v>0.05</v>
      </c>
      <c r="K3365" s="30">
        <f t="shared" si="1527"/>
        <v>20939.922083333335</v>
      </c>
      <c r="L3365" s="29">
        <f t="shared" si="1528"/>
        <v>2710.602083333335</v>
      </c>
      <c r="M3365" s="10">
        <f t="shared" si="1529"/>
        <v>5025581.3</v>
      </c>
      <c r="N3365" s="5">
        <f>VLOOKUP(CONCATENATE(A3365,"-6"),'Restated Depr'!$B$6:$G$7674,6,0)</f>
        <v>4.99E-2</v>
      </c>
      <c r="O3365" s="29">
        <f t="shared" si="1530"/>
        <v>20898.042239166665</v>
      </c>
      <c r="P3365" s="29">
        <f t="shared" si="1531"/>
        <v>-41.8798441666695</v>
      </c>
      <c r="Q3365" t="s">
        <v>7819</v>
      </c>
    </row>
    <row r="3366" spans="1:18" hidden="1">
      <c r="A3366" t="s">
        <v>256</v>
      </c>
      <c r="B3366" t="s">
        <v>3688</v>
      </c>
      <c r="C3366" s="224" t="s">
        <v>7842</v>
      </c>
      <c r="D3366" s="221">
        <v>348.01</v>
      </c>
      <c r="E3366" s="324">
        <v>43131</v>
      </c>
      <c r="F3366" s="1">
        <v>4747563.47</v>
      </c>
      <c r="G3366" s="5">
        <v>4.99E-2</v>
      </c>
      <c r="H3366" s="298">
        <v>19741.95</v>
      </c>
      <c r="I3366" s="10">
        <v>5025581.3</v>
      </c>
      <c r="J3366" s="11">
        <f t="shared" si="1526"/>
        <v>4.99E-2</v>
      </c>
      <c r="K3366" s="30">
        <f t="shared" si="1527"/>
        <v>20898.042239166665</v>
      </c>
      <c r="L3366" s="29">
        <f t="shared" si="1528"/>
        <v>1156.0922391666645</v>
      </c>
      <c r="M3366" s="10">
        <f t="shared" si="1529"/>
        <v>5025581.3</v>
      </c>
      <c r="N3366" s="5">
        <f>VLOOKUP(CONCATENATE(A3366,"-6"),'Restated Depr'!$B$6:$G$7674,6,0)</f>
        <v>4.99E-2</v>
      </c>
      <c r="O3366" s="29">
        <f t="shared" si="1530"/>
        <v>20898.042239166665</v>
      </c>
      <c r="P3366" s="29">
        <f t="shared" si="1531"/>
        <v>0</v>
      </c>
      <c r="Q3366" t="s">
        <v>7819</v>
      </c>
    </row>
    <row r="3367" spans="1:18" hidden="1">
      <c r="A3367" t="s">
        <v>256</v>
      </c>
      <c r="B3367" t="s">
        <v>3689</v>
      </c>
      <c r="C3367" s="224" t="s">
        <v>7842</v>
      </c>
      <c r="D3367" s="221">
        <v>348.01</v>
      </c>
      <c r="E3367" s="324">
        <v>43159</v>
      </c>
      <c r="F3367" s="1">
        <v>4996519.45</v>
      </c>
      <c r="G3367" s="5">
        <v>4.99E-2</v>
      </c>
      <c r="H3367" s="298">
        <v>20777.189999999999</v>
      </c>
      <c r="I3367" s="10">
        <v>5025581.3</v>
      </c>
      <c r="J3367" s="11">
        <f t="shared" si="1526"/>
        <v>4.99E-2</v>
      </c>
      <c r="K3367" s="30">
        <f t="shared" si="1527"/>
        <v>20898.042239166665</v>
      </c>
      <c r="L3367" s="29">
        <f t="shared" si="1528"/>
        <v>120.85223916666655</v>
      </c>
      <c r="M3367" s="10">
        <f t="shared" si="1529"/>
        <v>5025581.3</v>
      </c>
      <c r="N3367" s="5">
        <f>VLOOKUP(CONCATENATE(A3367,"-6"),'Restated Depr'!$B$6:$G$7674,6,0)</f>
        <v>4.99E-2</v>
      </c>
      <c r="O3367" s="29">
        <f t="shared" si="1530"/>
        <v>20898.042239166665</v>
      </c>
      <c r="P3367" s="29">
        <f t="shared" si="1531"/>
        <v>0</v>
      </c>
      <c r="Q3367" t="s">
        <v>7819</v>
      </c>
    </row>
    <row r="3368" spans="1:18" hidden="1">
      <c r="A3368" t="s">
        <v>256</v>
      </c>
      <c r="B3368" t="s">
        <v>3690</v>
      </c>
      <c r="C3368" s="224" t="s">
        <v>7842</v>
      </c>
      <c r="D3368" s="221">
        <v>348.01</v>
      </c>
      <c r="E3368" s="324">
        <v>43190</v>
      </c>
      <c r="F3368" s="1">
        <v>5011050.38</v>
      </c>
      <c r="G3368" s="5">
        <v>4.99E-2</v>
      </c>
      <c r="H3368" s="298">
        <v>20837.62</v>
      </c>
      <c r="I3368" s="10">
        <v>5025581.3</v>
      </c>
      <c r="J3368" s="11">
        <f t="shared" si="1526"/>
        <v>4.99E-2</v>
      </c>
      <c r="K3368" s="30">
        <f t="shared" si="1527"/>
        <v>20898.042239166665</v>
      </c>
      <c r="L3368" s="29">
        <f t="shared" si="1528"/>
        <v>60.422239166666259</v>
      </c>
      <c r="M3368" s="10">
        <f t="shared" si="1529"/>
        <v>5025581.3</v>
      </c>
      <c r="N3368" s="5">
        <f>VLOOKUP(CONCATENATE(A3368,"-6"),'Restated Depr'!$B$6:$G$7674,6,0)</f>
        <v>4.99E-2</v>
      </c>
      <c r="O3368" s="29">
        <f t="shared" si="1530"/>
        <v>20898.042239166665</v>
      </c>
      <c r="P3368" s="29">
        <f t="shared" si="1531"/>
        <v>0</v>
      </c>
      <c r="Q3368" t="s">
        <v>7819</v>
      </c>
    </row>
    <row r="3369" spans="1:18" hidden="1">
      <c r="A3369" t="s">
        <v>256</v>
      </c>
      <c r="B3369" t="s">
        <v>3691</v>
      </c>
      <c r="C3369" s="224" t="s">
        <v>7842</v>
      </c>
      <c r="D3369" s="221">
        <v>348.01</v>
      </c>
      <c r="E3369" s="324">
        <v>43220</v>
      </c>
      <c r="F3369" s="1">
        <v>5025581.3</v>
      </c>
      <c r="G3369" s="5">
        <v>4.99E-2</v>
      </c>
      <c r="H3369" s="298">
        <v>20898.04</v>
      </c>
      <c r="I3369" s="10">
        <v>5025581.3</v>
      </c>
      <c r="J3369" s="11">
        <f t="shared" si="1526"/>
        <v>4.99E-2</v>
      </c>
      <c r="K3369" s="30">
        <f t="shared" si="1527"/>
        <v>20898.042239166665</v>
      </c>
      <c r="L3369" s="29">
        <f t="shared" si="1528"/>
        <v>2.239166664367076E-3</v>
      </c>
      <c r="M3369" s="10">
        <f t="shared" si="1529"/>
        <v>5025581.3</v>
      </c>
      <c r="N3369" s="5">
        <f>VLOOKUP(CONCATENATE(A3369,"-6"),'Restated Depr'!$B$6:$G$7674,6,0)</f>
        <v>4.99E-2</v>
      </c>
      <c r="O3369" s="29">
        <f t="shared" si="1530"/>
        <v>20898.042239166665</v>
      </c>
      <c r="P3369" s="29">
        <f t="shared" si="1531"/>
        <v>0</v>
      </c>
      <c r="Q3369" t="s">
        <v>7819</v>
      </c>
    </row>
    <row r="3370" spans="1:18" hidden="1">
      <c r="A3370" t="s">
        <v>256</v>
      </c>
      <c r="B3370" t="s">
        <v>3692</v>
      </c>
      <c r="C3370" s="224" t="s">
        <v>7842</v>
      </c>
      <c r="D3370" s="221">
        <v>348.01</v>
      </c>
      <c r="E3370" s="324">
        <v>43251</v>
      </c>
      <c r="F3370" s="1">
        <v>5025581.3</v>
      </c>
      <c r="G3370" s="5">
        <v>4.99E-2</v>
      </c>
      <c r="H3370" s="298">
        <v>20898.04</v>
      </c>
      <c r="I3370" s="10">
        <v>5025581.3</v>
      </c>
      <c r="J3370" s="11">
        <f t="shared" si="1526"/>
        <v>4.99E-2</v>
      </c>
      <c r="K3370" s="30">
        <f t="shared" si="1527"/>
        <v>20898.042239166665</v>
      </c>
      <c r="L3370" s="29">
        <f t="shared" si="1528"/>
        <v>2.239166664367076E-3</v>
      </c>
      <c r="M3370" s="10">
        <f t="shared" si="1529"/>
        <v>5025581.3</v>
      </c>
      <c r="N3370" s="5">
        <f>VLOOKUP(CONCATENATE(A3370,"-6"),'Restated Depr'!$B$6:$G$7674,6,0)</f>
        <v>4.99E-2</v>
      </c>
      <c r="O3370" s="29">
        <f t="shared" si="1530"/>
        <v>20898.042239166665</v>
      </c>
      <c r="P3370" s="29">
        <f t="shared" si="1531"/>
        <v>0</v>
      </c>
      <c r="Q3370" t="s">
        <v>7819</v>
      </c>
    </row>
    <row r="3371" spans="1:18" hidden="1">
      <c r="A3371" t="s">
        <v>256</v>
      </c>
      <c r="B3371" t="s">
        <v>3693</v>
      </c>
      <c r="C3371" s="224" t="s">
        <v>7842</v>
      </c>
      <c r="D3371" s="221">
        <v>348.01</v>
      </c>
      <c r="E3371" s="324">
        <v>43281</v>
      </c>
      <c r="F3371" s="1">
        <v>5025581.3</v>
      </c>
      <c r="G3371" s="5">
        <v>4.99E-2</v>
      </c>
      <c r="H3371" s="298">
        <v>20898.04</v>
      </c>
      <c r="I3371" s="10">
        <v>5025581.3</v>
      </c>
      <c r="J3371" s="11">
        <f t="shared" si="1526"/>
        <v>4.99E-2</v>
      </c>
      <c r="K3371" s="30">
        <f t="shared" si="1527"/>
        <v>20898.042239166665</v>
      </c>
      <c r="L3371" s="29">
        <f t="shared" si="1528"/>
        <v>2.239166664367076E-3</v>
      </c>
      <c r="M3371" s="10">
        <f t="shared" si="1529"/>
        <v>5025581.3</v>
      </c>
      <c r="N3371" s="5">
        <f>VLOOKUP(CONCATENATE(A3371,"-6"),'Restated Depr'!$B$6:$G$7674,6,0)</f>
        <v>4.99E-2</v>
      </c>
      <c r="O3371" s="29">
        <f t="shared" si="1530"/>
        <v>20898.042239166665</v>
      </c>
      <c r="P3371" s="29">
        <f t="shared" si="1531"/>
        <v>0</v>
      </c>
      <c r="Q3371" t="s">
        <v>7819</v>
      </c>
      <c r="R3371" s="5"/>
    </row>
    <row r="3372" spans="1:18" ht="15.75" hidden="1" thickBot="1">
      <c r="A3372" t="s">
        <v>256</v>
      </c>
      <c r="C3372" s="224" t="s">
        <v>642</v>
      </c>
      <c r="D3372" s="22"/>
      <c r="E3372" s="323" t="s">
        <v>606</v>
      </c>
      <c r="F3372" s="1"/>
      <c r="G3372" s="5"/>
      <c r="H3372" s="310">
        <f>SUM(H3360:H3371)</f>
        <v>233037.26</v>
      </c>
      <c r="I3372" s="10"/>
      <c r="J3372" s="10"/>
      <c r="K3372" s="32">
        <f>SUM(K3360:K3371)</f>
        <v>251027.78593500005</v>
      </c>
      <c r="L3372" s="28">
        <f>SUM(L3360:L3371)</f>
        <v>17990.525934999998</v>
      </c>
      <c r="M3372" s="10"/>
      <c r="N3372" s="5"/>
      <c r="O3372" s="28">
        <f>SUM(O3360:O3371)</f>
        <v>250776.50687000004</v>
      </c>
      <c r="P3372" s="28">
        <f>SUM(P3360:P3371)</f>
        <v>-251.279065000017</v>
      </c>
    </row>
    <row r="3373" spans="1:18" hidden="1">
      <c r="A3373" t="s">
        <v>257</v>
      </c>
      <c r="B3373" t="s">
        <v>3694</v>
      </c>
      <c r="C3373" s="224" t="s">
        <v>7842</v>
      </c>
      <c r="D3373" s="221">
        <v>350.1</v>
      </c>
      <c r="E3373" s="324">
        <v>42947</v>
      </c>
      <c r="F3373" s="9">
        <v>16887491.920000002</v>
      </c>
      <c r="G3373" s="18">
        <v>1.9E-2</v>
      </c>
      <c r="H3373" s="299">
        <v>26738.53</v>
      </c>
      <c r="I3373" s="15">
        <v>16977068.609999999</v>
      </c>
      <c r="J3373" s="11">
        <f t="shared" ref="J3373:J3384" si="1532">G3373</f>
        <v>1.9E-2</v>
      </c>
      <c r="K3373" s="31">
        <f t="shared" ref="K3373:K3384" si="1533">I3373*J3373/12</f>
        <v>26880.358632499996</v>
      </c>
      <c r="L3373" s="289">
        <f t="shared" ref="L3373:L3384" si="1534">K3373-H3373</f>
        <v>141.82863249999718</v>
      </c>
      <c r="M3373" s="15">
        <f t="shared" ref="M3373:M3384" si="1535">I3373</f>
        <v>16977068.609999999</v>
      </c>
      <c r="N3373" s="5">
        <f>VLOOKUP(CONCATENATE(A3373,"-6"),'Restated Depr'!$B$6:$G$7674,6,0)</f>
        <v>1.0999999999999999E-2</v>
      </c>
      <c r="O3373" s="289">
        <f t="shared" ref="O3373:O3384" si="1536">M3373*N3373/12</f>
        <v>15562.312892499998</v>
      </c>
      <c r="P3373" s="289">
        <f t="shared" ref="P3373:P3384" si="1537">O3373-K3373</f>
        <v>-11318.045739999998</v>
      </c>
      <c r="Q3373" t="s">
        <v>7819</v>
      </c>
    </row>
    <row r="3374" spans="1:18" hidden="1">
      <c r="A3374" t="s">
        <v>257</v>
      </c>
      <c r="B3374" t="s">
        <v>3695</v>
      </c>
      <c r="C3374" s="224" t="s">
        <v>7842</v>
      </c>
      <c r="D3374" s="221">
        <v>350.1</v>
      </c>
      <c r="E3374" s="324">
        <v>42978</v>
      </c>
      <c r="F3374" s="1">
        <v>16910807.370000001</v>
      </c>
      <c r="G3374" s="18">
        <v>1.9E-2</v>
      </c>
      <c r="H3374" s="298">
        <v>26775.439999999999</v>
      </c>
      <c r="I3374" s="10">
        <v>16977068.609999999</v>
      </c>
      <c r="J3374" s="11">
        <f t="shared" si="1532"/>
        <v>1.9E-2</v>
      </c>
      <c r="K3374" s="30">
        <f t="shared" si="1533"/>
        <v>26880.358632499996</v>
      </c>
      <c r="L3374" s="29">
        <f t="shared" si="1534"/>
        <v>104.91863249999733</v>
      </c>
      <c r="M3374" s="10">
        <f t="shared" si="1535"/>
        <v>16977068.609999999</v>
      </c>
      <c r="N3374" s="5">
        <f>VLOOKUP(CONCATENATE(A3374,"-6"),'Restated Depr'!$B$6:$G$7674,6,0)</f>
        <v>1.0999999999999999E-2</v>
      </c>
      <c r="O3374" s="29">
        <f t="shared" si="1536"/>
        <v>15562.312892499998</v>
      </c>
      <c r="P3374" s="29">
        <f t="shared" si="1537"/>
        <v>-11318.045739999998</v>
      </c>
      <c r="Q3374" t="s">
        <v>7819</v>
      </c>
    </row>
    <row r="3375" spans="1:18" hidden="1">
      <c r="A3375" t="s">
        <v>257</v>
      </c>
      <c r="B3375" t="s">
        <v>3696</v>
      </c>
      <c r="C3375" s="224" t="s">
        <v>7842</v>
      </c>
      <c r="D3375" s="221">
        <v>350.1</v>
      </c>
      <c r="E3375" s="324">
        <v>43008</v>
      </c>
      <c r="F3375" s="1">
        <v>16936057.289999999</v>
      </c>
      <c r="G3375" s="18">
        <v>1.9E-2</v>
      </c>
      <c r="H3375" s="298">
        <v>26815.42</v>
      </c>
      <c r="I3375" s="10">
        <v>16977068.609999999</v>
      </c>
      <c r="J3375" s="11">
        <f t="shared" si="1532"/>
        <v>1.9E-2</v>
      </c>
      <c r="K3375" s="30">
        <f t="shared" si="1533"/>
        <v>26880.358632499996</v>
      </c>
      <c r="L3375" s="29">
        <f t="shared" si="1534"/>
        <v>64.938632499997766</v>
      </c>
      <c r="M3375" s="10">
        <f t="shared" si="1535"/>
        <v>16977068.609999999</v>
      </c>
      <c r="N3375" s="5">
        <f>VLOOKUP(CONCATENATE(A3375,"-6"),'Restated Depr'!$B$6:$G$7674,6,0)</f>
        <v>1.0999999999999999E-2</v>
      </c>
      <c r="O3375" s="29">
        <f t="shared" si="1536"/>
        <v>15562.312892499998</v>
      </c>
      <c r="P3375" s="29">
        <f t="shared" si="1537"/>
        <v>-11318.045739999998</v>
      </c>
      <c r="Q3375" t="s">
        <v>7819</v>
      </c>
    </row>
    <row r="3376" spans="1:18" hidden="1">
      <c r="A3376" t="s">
        <v>257</v>
      </c>
      <c r="B3376" t="s">
        <v>3697</v>
      </c>
      <c r="C3376" s="224" t="s">
        <v>7842</v>
      </c>
      <c r="D3376" s="221">
        <v>350.1</v>
      </c>
      <c r="E3376" s="324">
        <v>43039</v>
      </c>
      <c r="F3376" s="1">
        <v>16949388.629999999</v>
      </c>
      <c r="G3376" s="18">
        <v>1.9E-2</v>
      </c>
      <c r="H3376" s="298">
        <v>26836.53</v>
      </c>
      <c r="I3376" s="10">
        <v>16977068.609999999</v>
      </c>
      <c r="J3376" s="11">
        <f t="shared" si="1532"/>
        <v>1.9E-2</v>
      </c>
      <c r="K3376" s="30">
        <f t="shared" si="1533"/>
        <v>26880.358632499996</v>
      </c>
      <c r="L3376" s="29">
        <f t="shared" si="1534"/>
        <v>43.828632499997184</v>
      </c>
      <c r="M3376" s="10">
        <f t="shared" si="1535"/>
        <v>16977068.609999999</v>
      </c>
      <c r="N3376" s="5">
        <f>VLOOKUP(CONCATENATE(A3376,"-6"),'Restated Depr'!$B$6:$G$7674,6,0)</f>
        <v>1.0999999999999999E-2</v>
      </c>
      <c r="O3376" s="29">
        <f t="shared" si="1536"/>
        <v>15562.312892499998</v>
      </c>
      <c r="P3376" s="29">
        <f t="shared" si="1537"/>
        <v>-11318.045739999998</v>
      </c>
      <c r="Q3376" t="s">
        <v>7819</v>
      </c>
    </row>
    <row r="3377" spans="1:18" hidden="1">
      <c r="A3377" t="s">
        <v>257</v>
      </c>
      <c r="B3377" t="s">
        <v>3698</v>
      </c>
      <c r="C3377" s="224" t="s">
        <v>7842</v>
      </c>
      <c r="D3377" s="221">
        <v>350.1</v>
      </c>
      <c r="E3377" s="324">
        <v>43069</v>
      </c>
      <c r="F3377" s="1">
        <v>16965498.609999999</v>
      </c>
      <c r="G3377" s="18">
        <v>1.9E-2</v>
      </c>
      <c r="H3377" s="298">
        <v>26862.039999999997</v>
      </c>
      <c r="I3377" s="10">
        <v>16977068.609999999</v>
      </c>
      <c r="J3377" s="11">
        <f t="shared" si="1532"/>
        <v>1.9E-2</v>
      </c>
      <c r="K3377" s="30">
        <f t="shared" si="1533"/>
        <v>26880.358632499996</v>
      </c>
      <c r="L3377" s="29">
        <f t="shared" si="1534"/>
        <v>18.318632499998785</v>
      </c>
      <c r="M3377" s="10">
        <f t="shared" si="1535"/>
        <v>16977068.609999999</v>
      </c>
      <c r="N3377" s="5">
        <f>VLOOKUP(CONCATENATE(A3377,"-6"),'Restated Depr'!$B$6:$G$7674,6,0)</f>
        <v>1.0999999999999999E-2</v>
      </c>
      <c r="O3377" s="29">
        <f t="shared" si="1536"/>
        <v>15562.312892499998</v>
      </c>
      <c r="P3377" s="29">
        <f t="shared" si="1537"/>
        <v>-11318.045739999998</v>
      </c>
      <c r="Q3377" t="s">
        <v>7819</v>
      </c>
    </row>
    <row r="3378" spans="1:18" hidden="1">
      <c r="A3378" t="s">
        <v>257</v>
      </c>
      <c r="B3378" t="s">
        <v>3699</v>
      </c>
      <c r="C3378" s="224" t="s">
        <v>7842</v>
      </c>
      <c r="D3378" s="221">
        <v>350.1</v>
      </c>
      <c r="E3378" s="324">
        <v>43100</v>
      </c>
      <c r="F3378" s="1">
        <v>16972501.300000001</v>
      </c>
      <c r="G3378" s="18">
        <v>1.5599999999999999E-2</v>
      </c>
      <c r="H3378" s="298">
        <v>22064.25</v>
      </c>
      <c r="I3378" s="10">
        <v>16977068.609999999</v>
      </c>
      <c r="J3378" s="11">
        <f t="shared" si="1532"/>
        <v>1.5599999999999999E-2</v>
      </c>
      <c r="K3378" s="30">
        <f t="shared" si="1533"/>
        <v>22070.189192999998</v>
      </c>
      <c r="L3378" s="29">
        <f t="shared" si="1534"/>
        <v>5.9391929999983404</v>
      </c>
      <c r="M3378" s="10">
        <f t="shared" si="1535"/>
        <v>16977068.609999999</v>
      </c>
      <c r="N3378" s="5">
        <f>VLOOKUP(CONCATENATE(A3378,"-6"),'Restated Depr'!$B$6:$G$7674,6,0)</f>
        <v>1.0999999999999999E-2</v>
      </c>
      <c r="O3378" s="29">
        <f t="shared" si="1536"/>
        <v>15562.312892499998</v>
      </c>
      <c r="P3378" s="29">
        <f t="shared" si="1537"/>
        <v>-6507.8763005000001</v>
      </c>
      <c r="Q3378" t="s">
        <v>7819</v>
      </c>
    </row>
    <row r="3379" spans="1:18" hidden="1">
      <c r="A3379" t="s">
        <v>257</v>
      </c>
      <c r="B3379" t="s">
        <v>3700</v>
      </c>
      <c r="C3379" s="224" t="s">
        <v>7842</v>
      </c>
      <c r="D3379" s="221">
        <v>350.1</v>
      </c>
      <c r="E3379" s="324">
        <v>43131</v>
      </c>
      <c r="F3379" s="1">
        <v>16974268.399999999</v>
      </c>
      <c r="G3379" s="5">
        <v>1.0999999999999999E-2</v>
      </c>
      <c r="H3379" s="298">
        <v>15559.75</v>
      </c>
      <c r="I3379" s="10">
        <v>16977068.609999999</v>
      </c>
      <c r="J3379" s="11">
        <f t="shared" si="1532"/>
        <v>1.0999999999999999E-2</v>
      </c>
      <c r="K3379" s="30">
        <f t="shared" si="1533"/>
        <v>15562.312892499998</v>
      </c>
      <c r="L3379" s="29">
        <f t="shared" si="1534"/>
        <v>2.5628924999982701</v>
      </c>
      <c r="M3379" s="10">
        <f t="shared" si="1535"/>
        <v>16977068.609999999</v>
      </c>
      <c r="N3379" s="5">
        <f>VLOOKUP(CONCATENATE(A3379,"-6"),'Restated Depr'!$B$6:$G$7674,6,0)</f>
        <v>1.0999999999999999E-2</v>
      </c>
      <c r="O3379" s="29">
        <f t="shared" si="1536"/>
        <v>15562.312892499998</v>
      </c>
      <c r="P3379" s="29">
        <f t="shared" si="1537"/>
        <v>0</v>
      </c>
      <c r="Q3379" t="s">
        <v>7819</v>
      </c>
    </row>
    <row r="3380" spans="1:18" hidden="1">
      <c r="A3380" t="s">
        <v>257</v>
      </c>
      <c r="B3380" t="s">
        <v>3701</v>
      </c>
      <c r="C3380" s="224" t="s">
        <v>7842</v>
      </c>
      <c r="D3380" s="221">
        <v>350.1</v>
      </c>
      <c r="E3380" s="324">
        <v>43159</v>
      </c>
      <c r="F3380" s="1">
        <v>16975831.52</v>
      </c>
      <c r="G3380" s="5">
        <v>1.0999999999999999E-2</v>
      </c>
      <c r="H3380" s="298">
        <v>15561.18</v>
      </c>
      <c r="I3380" s="10">
        <v>16977068.609999999</v>
      </c>
      <c r="J3380" s="11">
        <f t="shared" si="1532"/>
        <v>1.0999999999999999E-2</v>
      </c>
      <c r="K3380" s="30">
        <f t="shared" si="1533"/>
        <v>15562.312892499998</v>
      </c>
      <c r="L3380" s="29">
        <f t="shared" si="1534"/>
        <v>1.132892499997979</v>
      </c>
      <c r="M3380" s="10">
        <f t="shared" si="1535"/>
        <v>16977068.609999999</v>
      </c>
      <c r="N3380" s="5">
        <f>VLOOKUP(CONCATENATE(A3380,"-6"),'Restated Depr'!$B$6:$G$7674,6,0)</f>
        <v>1.0999999999999999E-2</v>
      </c>
      <c r="O3380" s="29">
        <f t="shared" si="1536"/>
        <v>15562.312892499998</v>
      </c>
      <c r="P3380" s="29">
        <f t="shared" si="1537"/>
        <v>0</v>
      </c>
      <c r="Q3380" t="s">
        <v>7819</v>
      </c>
    </row>
    <row r="3381" spans="1:18" hidden="1">
      <c r="A3381" t="s">
        <v>257</v>
      </c>
      <c r="B3381" t="s">
        <v>3702</v>
      </c>
      <c r="C3381" s="224" t="s">
        <v>7842</v>
      </c>
      <c r="D3381" s="221">
        <v>350.1</v>
      </c>
      <c r="E3381" s="324">
        <v>43190</v>
      </c>
      <c r="F3381" s="1">
        <v>16976797.309999999</v>
      </c>
      <c r="G3381" s="5">
        <v>1.0999999999999999E-2</v>
      </c>
      <c r="H3381" s="298">
        <v>15562.06</v>
      </c>
      <c r="I3381" s="10">
        <v>16977068.609999999</v>
      </c>
      <c r="J3381" s="11">
        <f t="shared" si="1532"/>
        <v>1.0999999999999999E-2</v>
      </c>
      <c r="K3381" s="30">
        <f t="shared" si="1533"/>
        <v>15562.312892499998</v>
      </c>
      <c r="L3381" s="29">
        <f t="shared" si="1534"/>
        <v>0.25289249999877939</v>
      </c>
      <c r="M3381" s="10">
        <f t="shared" si="1535"/>
        <v>16977068.609999999</v>
      </c>
      <c r="N3381" s="5">
        <f>VLOOKUP(CONCATENATE(A3381,"-6"),'Restated Depr'!$B$6:$G$7674,6,0)</f>
        <v>1.0999999999999999E-2</v>
      </c>
      <c r="O3381" s="29">
        <f t="shared" si="1536"/>
        <v>15562.312892499998</v>
      </c>
      <c r="P3381" s="29">
        <f t="shared" si="1537"/>
        <v>0</v>
      </c>
      <c r="Q3381" t="s">
        <v>7819</v>
      </c>
    </row>
    <row r="3382" spans="1:18" hidden="1">
      <c r="A3382" t="s">
        <v>257</v>
      </c>
      <c r="B3382" t="s">
        <v>3703</v>
      </c>
      <c r="C3382" s="224" t="s">
        <v>7842</v>
      </c>
      <c r="D3382" s="221">
        <v>350.1</v>
      </c>
      <c r="E3382" s="324">
        <v>43220</v>
      </c>
      <c r="F3382" s="1">
        <v>16977015.149999999</v>
      </c>
      <c r="G3382" s="5">
        <v>1.0999999999999999E-2</v>
      </c>
      <c r="H3382" s="298">
        <v>15562.26</v>
      </c>
      <c r="I3382" s="10">
        <v>16977068.609999999</v>
      </c>
      <c r="J3382" s="11">
        <f t="shared" si="1532"/>
        <v>1.0999999999999999E-2</v>
      </c>
      <c r="K3382" s="30">
        <f t="shared" si="1533"/>
        <v>15562.312892499998</v>
      </c>
      <c r="L3382" s="29">
        <f t="shared" si="1534"/>
        <v>5.289249999805179E-2</v>
      </c>
      <c r="M3382" s="10">
        <f t="shared" si="1535"/>
        <v>16977068.609999999</v>
      </c>
      <c r="N3382" s="5">
        <f>VLOOKUP(CONCATENATE(A3382,"-6"),'Restated Depr'!$B$6:$G$7674,6,0)</f>
        <v>1.0999999999999999E-2</v>
      </c>
      <c r="O3382" s="29">
        <f t="shared" si="1536"/>
        <v>15562.312892499998</v>
      </c>
      <c r="P3382" s="29">
        <f t="shared" si="1537"/>
        <v>0</v>
      </c>
      <c r="Q3382" t="s">
        <v>7819</v>
      </c>
    </row>
    <row r="3383" spans="1:18" hidden="1">
      <c r="A3383" t="s">
        <v>257</v>
      </c>
      <c r="B3383" t="s">
        <v>3704</v>
      </c>
      <c r="C3383" s="224" t="s">
        <v>7842</v>
      </c>
      <c r="D3383" s="221">
        <v>350.1</v>
      </c>
      <c r="E3383" s="324">
        <v>43251</v>
      </c>
      <c r="F3383" s="1">
        <v>16977041.399999999</v>
      </c>
      <c r="G3383" s="5">
        <v>1.0999999999999999E-2</v>
      </c>
      <c r="H3383" s="298">
        <v>15562.29</v>
      </c>
      <c r="I3383" s="10">
        <v>16977068.609999999</v>
      </c>
      <c r="J3383" s="11">
        <f t="shared" si="1532"/>
        <v>1.0999999999999999E-2</v>
      </c>
      <c r="K3383" s="30">
        <f t="shared" si="1533"/>
        <v>15562.312892499998</v>
      </c>
      <c r="L3383" s="29">
        <f t="shared" si="1534"/>
        <v>2.2892499997396953E-2</v>
      </c>
      <c r="M3383" s="10">
        <f t="shared" si="1535"/>
        <v>16977068.609999999</v>
      </c>
      <c r="N3383" s="5">
        <f>VLOOKUP(CONCATENATE(A3383,"-6"),'Restated Depr'!$B$6:$G$7674,6,0)</f>
        <v>1.0999999999999999E-2</v>
      </c>
      <c r="O3383" s="29">
        <f t="shared" si="1536"/>
        <v>15562.312892499998</v>
      </c>
      <c r="P3383" s="29">
        <f t="shared" si="1537"/>
        <v>0</v>
      </c>
      <c r="Q3383" t="s">
        <v>7819</v>
      </c>
    </row>
    <row r="3384" spans="1:18" hidden="1">
      <c r="A3384" t="s">
        <v>257</v>
      </c>
      <c r="B3384" t="s">
        <v>3705</v>
      </c>
      <c r="C3384" s="224" t="s">
        <v>7842</v>
      </c>
      <c r="D3384" s="221">
        <v>350.1</v>
      </c>
      <c r="E3384" s="324">
        <v>43281</v>
      </c>
      <c r="F3384" s="1">
        <v>16977068.609999999</v>
      </c>
      <c r="G3384" s="5">
        <v>1.0999999999999999E-2</v>
      </c>
      <c r="H3384" s="298">
        <v>15562.31</v>
      </c>
      <c r="I3384" s="10">
        <v>16977068.609999999</v>
      </c>
      <c r="J3384" s="11">
        <f t="shared" si="1532"/>
        <v>1.0999999999999999E-2</v>
      </c>
      <c r="K3384" s="30">
        <f t="shared" si="1533"/>
        <v>15562.312892499998</v>
      </c>
      <c r="L3384" s="29">
        <f t="shared" si="1534"/>
        <v>2.8924999987793854E-3</v>
      </c>
      <c r="M3384" s="10">
        <f t="shared" si="1535"/>
        <v>16977068.609999999</v>
      </c>
      <c r="N3384" s="5">
        <f>VLOOKUP(CONCATENATE(A3384,"-6"),'Restated Depr'!$B$6:$G$7674,6,0)</f>
        <v>1.0999999999999999E-2</v>
      </c>
      <c r="O3384" s="29">
        <f t="shared" si="1536"/>
        <v>15562.312892499998</v>
      </c>
      <c r="P3384" s="29">
        <f t="shared" si="1537"/>
        <v>0</v>
      </c>
      <c r="Q3384" t="s">
        <v>7819</v>
      </c>
      <c r="R3384" s="5"/>
    </row>
    <row r="3385" spans="1:18" ht="15.75" hidden="1" thickBot="1">
      <c r="A3385" t="s">
        <v>257</v>
      </c>
      <c r="C3385" s="224" t="s">
        <v>639</v>
      </c>
      <c r="D3385" s="22"/>
      <c r="E3385" s="323" t="s">
        <v>606</v>
      </c>
      <c r="F3385" s="1"/>
      <c r="G3385" s="5"/>
      <c r="H3385" s="310">
        <f>SUM(H3373:H3384)</f>
        <v>249462.06</v>
      </c>
      <c r="I3385" s="10"/>
      <c r="J3385" s="10"/>
      <c r="K3385" s="32">
        <f>SUM(K3373:K3384)</f>
        <v>249845.85971049994</v>
      </c>
      <c r="L3385" s="28">
        <f>SUM(L3373:L3384)</f>
        <v>383.79971049997584</v>
      </c>
      <c r="M3385" s="10"/>
      <c r="N3385" s="5"/>
      <c r="O3385" s="28">
        <f>SUM(O3373:O3384)</f>
        <v>186747.75470999992</v>
      </c>
      <c r="P3385" s="28">
        <f>SUM(P3373:P3384)</f>
        <v>-63098.105000499992</v>
      </c>
    </row>
    <row r="3386" spans="1:18" hidden="1">
      <c r="A3386" t="s">
        <v>258</v>
      </c>
      <c r="B3386" t="s">
        <v>3706</v>
      </c>
      <c r="C3386" s="224" t="s">
        <v>7842</v>
      </c>
      <c r="D3386" s="221">
        <v>350.1</v>
      </c>
      <c r="E3386" s="324">
        <v>42947</v>
      </c>
      <c r="F3386" s="9">
        <v>682302.76</v>
      </c>
      <c r="G3386" s="18">
        <v>1.9E-2</v>
      </c>
      <c r="H3386" s="299">
        <v>1080.31</v>
      </c>
      <c r="I3386" s="15">
        <v>682302.76</v>
      </c>
      <c r="J3386" s="11">
        <f t="shared" ref="J3386:J3397" si="1538">G3386</f>
        <v>1.9E-2</v>
      </c>
      <c r="K3386" s="31">
        <f t="shared" ref="K3386:K3397" si="1539">I3386*J3386/12</f>
        <v>1080.3127033333333</v>
      </c>
      <c r="L3386" s="289">
        <f t="shared" ref="L3386:L3397" si="1540">K3386-H3386</f>
        <v>2.7033333333292831E-3</v>
      </c>
      <c r="M3386" s="15">
        <f t="shared" ref="M3386:M3397" si="1541">I3386</f>
        <v>682302.76</v>
      </c>
      <c r="N3386" s="5">
        <f>VLOOKUP(CONCATENATE(A3386,"-6"),'Restated Depr'!$B$6:$G$7674,6,0)</f>
        <v>1.0999999999999999E-2</v>
      </c>
      <c r="O3386" s="289">
        <f t="shared" ref="O3386:O3397" si="1542">M3386*N3386/12</f>
        <v>625.4441966666667</v>
      </c>
      <c r="P3386" s="289">
        <f t="shared" ref="P3386:P3397" si="1543">O3386-K3386</f>
        <v>-454.86850666666658</v>
      </c>
      <c r="Q3386" t="s">
        <v>7819</v>
      </c>
    </row>
    <row r="3387" spans="1:18" hidden="1">
      <c r="A3387" t="s">
        <v>258</v>
      </c>
      <c r="B3387" t="s">
        <v>3707</v>
      </c>
      <c r="C3387" s="224" t="s">
        <v>7842</v>
      </c>
      <c r="D3387" s="221">
        <v>350.1</v>
      </c>
      <c r="E3387" s="324">
        <v>42978</v>
      </c>
      <c r="F3387" s="1">
        <v>682302.76</v>
      </c>
      <c r="G3387" s="18">
        <v>1.9E-2</v>
      </c>
      <c r="H3387" s="298">
        <v>1080.31</v>
      </c>
      <c r="I3387" s="10">
        <v>682302.76</v>
      </c>
      <c r="J3387" s="11">
        <f t="shared" si="1538"/>
        <v>1.9E-2</v>
      </c>
      <c r="K3387" s="30">
        <f t="shared" si="1539"/>
        <v>1080.3127033333333</v>
      </c>
      <c r="L3387" s="29">
        <f t="shared" si="1540"/>
        <v>2.7033333333292831E-3</v>
      </c>
      <c r="M3387" s="10">
        <f t="shared" si="1541"/>
        <v>682302.76</v>
      </c>
      <c r="N3387" s="5">
        <f>VLOOKUP(CONCATENATE(A3387,"-6"),'Restated Depr'!$B$6:$G$7674,6,0)</f>
        <v>1.0999999999999999E-2</v>
      </c>
      <c r="O3387" s="29">
        <f t="shared" si="1542"/>
        <v>625.4441966666667</v>
      </c>
      <c r="P3387" s="29">
        <f t="shared" si="1543"/>
        <v>-454.86850666666658</v>
      </c>
      <c r="Q3387" t="s">
        <v>7819</v>
      </c>
    </row>
    <row r="3388" spans="1:18" hidden="1">
      <c r="A3388" t="s">
        <v>258</v>
      </c>
      <c r="B3388" t="s">
        <v>3708</v>
      </c>
      <c r="C3388" s="224" t="s">
        <v>7842</v>
      </c>
      <c r="D3388" s="221">
        <v>350.1</v>
      </c>
      <c r="E3388" s="324">
        <v>43008</v>
      </c>
      <c r="F3388" s="1">
        <v>682302.76</v>
      </c>
      <c r="G3388" s="18">
        <v>1.9E-2</v>
      </c>
      <c r="H3388" s="298">
        <v>1080.31</v>
      </c>
      <c r="I3388" s="10">
        <v>682302.76</v>
      </c>
      <c r="J3388" s="11">
        <f t="shared" si="1538"/>
        <v>1.9E-2</v>
      </c>
      <c r="K3388" s="30">
        <f t="shared" si="1539"/>
        <v>1080.3127033333333</v>
      </c>
      <c r="L3388" s="29">
        <f t="shared" si="1540"/>
        <v>2.7033333333292831E-3</v>
      </c>
      <c r="M3388" s="10">
        <f t="shared" si="1541"/>
        <v>682302.76</v>
      </c>
      <c r="N3388" s="5">
        <f>VLOOKUP(CONCATENATE(A3388,"-6"),'Restated Depr'!$B$6:$G$7674,6,0)</f>
        <v>1.0999999999999999E-2</v>
      </c>
      <c r="O3388" s="29">
        <f t="shared" si="1542"/>
        <v>625.4441966666667</v>
      </c>
      <c r="P3388" s="29">
        <f t="shared" si="1543"/>
        <v>-454.86850666666658</v>
      </c>
      <c r="Q3388" t="s">
        <v>7819</v>
      </c>
    </row>
    <row r="3389" spans="1:18" hidden="1">
      <c r="A3389" t="s">
        <v>258</v>
      </c>
      <c r="B3389" t="s">
        <v>3709</v>
      </c>
      <c r="C3389" s="224" t="s">
        <v>7842</v>
      </c>
      <c r="D3389" s="221">
        <v>350.1</v>
      </c>
      <c r="E3389" s="324">
        <v>43039</v>
      </c>
      <c r="F3389" s="1">
        <v>682302.76</v>
      </c>
      <c r="G3389" s="18">
        <v>1.9E-2</v>
      </c>
      <c r="H3389" s="298">
        <v>1080.31</v>
      </c>
      <c r="I3389" s="10">
        <v>682302.76</v>
      </c>
      <c r="J3389" s="11">
        <f t="shared" si="1538"/>
        <v>1.9E-2</v>
      </c>
      <c r="K3389" s="30">
        <f t="shared" si="1539"/>
        <v>1080.3127033333333</v>
      </c>
      <c r="L3389" s="29">
        <f t="shared" si="1540"/>
        <v>2.7033333333292831E-3</v>
      </c>
      <c r="M3389" s="10">
        <f t="shared" si="1541"/>
        <v>682302.76</v>
      </c>
      <c r="N3389" s="5">
        <f>VLOOKUP(CONCATENATE(A3389,"-6"),'Restated Depr'!$B$6:$G$7674,6,0)</f>
        <v>1.0999999999999999E-2</v>
      </c>
      <c r="O3389" s="29">
        <f t="shared" si="1542"/>
        <v>625.4441966666667</v>
      </c>
      <c r="P3389" s="29">
        <f t="shared" si="1543"/>
        <v>-454.86850666666658</v>
      </c>
      <c r="Q3389" t="s">
        <v>7819</v>
      </c>
    </row>
    <row r="3390" spans="1:18" hidden="1">
      <c r="A3390" t="s">
        <v>258</v>
      </c>
      <c r="B3390" t="s">
        <v>3710</v>
      </c>
      <c r="C3390" s="224" t="s">
        <v>7842</v>
      </c>
      <c r="D3390" s="221">
        <v>350.1</v>
      </c>
      <c r="E3390" s="324">
        <v>43069</v>
      </c>
      <c r="F3390" s="1">
        <v>682302.76</v>
      </c>
      <c r="G3390" s="18">
        <v>1.9E-2</v>
      </c>
      <c r="H3390" s="298">
        <v>1080.31</v>
      </c>
      <c r="I3390" s="10">
        <v>682302.76</v>
      </c>
      <c r="J3390" s="11">
        <f t="shared" si="1538"/>
        <v>1.9E-2</v>
      </c>
      <c r="K3390" s="30">
        <f t="shared" si="1539"/>
        <v>1080.3127033333333</v>
      </c>
      <c r="L3390" s="29">
        <f t="shared" si="1540"/>
        <v>2.7033333333292831E-3</v>
      </c>
      <c r="M3390" s="10">
        <f t="shared" si="1541"/>
        <v>682302.76</v>
      </c>
      <c r="N3390" s="5">
        <f>VLOOKUP(CONCATENATE(A3390,"-6"),'Restated Depr'!$B$6:$G$7674,6,0)</f>
        <v>1.0999999999999999E-2</v>
      </c>
      <c r="O3390" s="29">
        <f t="shared" si="1542"/>
        <v>625.4441966666667</v>
      </c>
      <c r="P3390" s="29">
        <f t="shared" si="1543"/>
        <v>-454.86850666666658</v>
      </c>
      <c r="Q3390" t="s">
        <v>7819</v>
      </c>
    </row>
    <row r="3391" spans="1:18" hidden="1">
      <c r="A3391" t="s">
        <v>258</v>
      </c>
      <c r="B3391" t="s">
        <v>3711</v>
      </c>
      <c r="C3391" s="224" t="s">
        <v>7842</v>
      </c>
      <c r="D3391" s="221">
        <v>350.1</v>
      </c>
      <c r="E3391" s="324">
        <v>43100</v>
      </c>
      <c r="F3391" s="1">
        <v>682302.76</v>
      </c>
      <c r="G3391" s="18">
        <v>1.5599999999999999E-2</v>
      </c>
      <c r="H3391" s="298">
        <v>886.99000000000012</v>
      </c>
      <c r="I3391" s="10">
        <v>682302.76</v>
      </c>
      <c r="J3391" s="11">
        <f t="shared" si="1538"/>
        <v>1.5599999999999999E-2</v>
      </c>
      <c r="K3391" s="30">
        <f t="shared" si="1539"/>
        <v>886.99358799999993</v>
      </c>
      <c r="L3391" s="29">
        <f t="shared" si="1540"/>
        <v>3.5879999998087442E-3</v>
      </c>
      <c r="M3391" s="10">
        <f t="shared" si="1541"/>
        <v>682302.76</v>
      </c>
      <c r="N3391" s="5">
        <f>VLOOKUP(CONCATENATE(A3391,"-6"),'Restated Depr'!$B$6:$G$7674,6,0)</f>
        <v>1.0999999999999999E-2</v>
      </c>
      <c r="O3391" s="29">
        <f t="shared" si="1542"/>
        <v>625.4441966666667</v>
      </c>
      <c r="P3391" s="29">
        <f t="shared" si="1543"/>
        <v>-261.54939133333323</v>
      </c>
      <c r="Q3391" t="s">
        <v>7819</v>
      </c>
    </row>
    <row r="3392" spans="1:18" hidden="1">
      <c r="A3392" t="s">
        <v>258</v>
      </c>
      <c r="B3392" t="s">
        <v>3712</v>
      </c>
      <c r="C3392" s="224" t="s">
        <v>7842</v>
      </c>
      <c r="D3392" s="221">
        <v>350.1</v>
      </c>
      <c r="E3392" s="324">
        <v>43131</v>
      </c>
      <c r="F3392" s="1">
        <v>682302.76</v>
      </c>
      <c r="G3392" s="5">
        <v>1.0999999999999999E-2</v>
      </c>
      <c r="H3392" s="298">
        <v>625.43999999999994</v>
      </c>
      <c r="I3392" s="10">
        <v>682302.76</v>
      </c>
      <c r="J3392" s="11">
        <f t="shared" si="1538"/>
        <v>1.0999999999999999E-2</v>
      </c>
      <c r="K3392" s="30">
        <f t="shared" si="1539"/>
        <v>625.4441966666667</v>
      </c>
      <c r="L3392" s="29">
        <f t="shared" si="1540"/>
        <v>4.1966666667576646E-3</v>
      </c>
      <c r="M3392" s="10">
        <f t="shared" si="1541"/>
        <v>682302.76</v>
      </c>
      <c r="N3392" s="5">
        <f>VLOOKUP(CONCATENATE(A3392,"-6"),'Restated Depr'!$B$6:$G$7674,6,0)</f>
        <v>1.0999999999999999E-2</v>
      </c>
      <c r="O3392" s="29">
        <f t="shared" si="1542"/>
        <v>625.4441966666667</v>
      </c>
      <c r="P3392" s="29">
        <f t="shared" si="1543"/>
        <v>0</v>
      </c>
      <c r="Q3392" t="s">
        <v>7819</v>
      </c>
    </row>
    <row r="3393" spans="1:18" hidden="1">
      <c r="A3393" t="s">
        <v>258</v>
      </c>
      <c r="B3393" t="s">
        <v>3713</v>
      </c>
      <c r="C3393" s="224" t="s">
        <v>7842</v>
      </c>
      <c r="D3393" s="221">
        <v>350.1</v>
      </c>
      <c r="E3393" s="324">
        <v>43159</v>
      </c>
      <c r="F3393" s="1">
        <v>682302.76</v>
      </c>
      <c r="G3393" s="5">
        <v>1.0999999999999999E-2</v>
      </c>
      <c r="H3393" s="298">
        <v>625.43999999999994</v>
      </c>
      <c r="I3393" s="10">
        <v>682302.76</v>
      </c>
      <c r="J3393" s="11">
        <f t="shared" si="1538"/>
        <v>1.0999999999999999E-2</v>
      </c>
      <c r="K3393" s="30">
        <f t="shared" si="1539"/>
        <v>625.4441966666667</v>
      </c>
      <c r="L3393" s="29">
        <f t="shared" si="1540"/>
        <v>4.1966666667576646E-3</v>
      </c>
      <c r="M3393" s="10">
        <f t="shared" si="1541"/>
        <v>682302.76</v>
      </c>
      <c r="N3393" s="5">
        <f>VLOOKUP(CONCATENATE(A3393,"-6"),'Restated Depr'!$B$6:$G$7674,6,0)</f>
        <v>1.0999999999999999E-2</v>
      </c>
      <c r="O3393" s="29">
        <f t="shared" si="1542"/>
        <v>625.4441966666667</v>
      </c>
      <c r="P3393" s="29">
        <f t="shared" si="1543"/>
        <v>0</v>
      </c>
      <c r="Q3393" t="s">
        <v>7819</v>
      </c>
    </row>
    <row r="3394" spans="1:18" hidden="1">
      <c r="A3394" t="s">
        <v>258</v>
      </c>
      <c r="B3394" t="s">
        <v>3714</v>
      </c>
      <c r="C3394" s="224" t="s">
        <v>7842</v>
      </c>
      <c r="D3394" s="221">
        <v>350.1</v>
      </c>
      <c r="E3394" s="324">
        <v>43190</v>
      </c>
      <c r="F3394" s="1">
        <v>682302.76</v>
      </c>
      <c r="G3394" s="5">
        <v>1.0999999999999999E-2</v>
      </c>
      <c r="H3394" s="298">
        <v>625.43999999999994</v>
      </c>
      <c r="I3394" s="10">
        <v>682302.76</v>
      </c>
      <c r="J3394" s="11">
        <f t="shared" si="1538"/>
        <v>1.0999999999999999E-2</v>
      </c>
      <c r="K3394" s="30">
        <f t="shared" si="1539"/>
        <v>625.4441966666667</v>
      </c>
      <c r="L3394" s="29">
        <f t="shared" si="1540"/>
        <v>4.1966666667576646E-3</v>
      </c>
      <c r="M3394" s="10">
        <f t="shared" si="1541"/>
        <v>682302.76</v>
      </c>
      <c r="N3394" s="5">
        <f>VLOOKUP(CONCATENATE(A3394,"-6"),'Restated Depr'!$B$6:$G$7674,6,0)</f>
        <v>1.0999999999999999E-2</v>
      </c>
      <c r="O3394" s="29">
        <f t="shared" si="1542"/>
        <v>625.4441966666667</v>
      </c>
      <c r="P3394" s="29">
        <f t="shared" si="1543"/>
        <v>0</v>
      </c>
      <c r="Q3394" t="s">
        <v>7819</v>
      </c>
    </row>
    <row r="3395" spans="1:18" hidden="1">
      <c r="A3395" t="s">
        <v>258</v>
      </c>
      <c r="B3395" t="s">
        <v>3715</v>
      </c>
      <c r="C3395" s="224" t="s">
        <v>7842</v>
      </c>
      <c r="D3395" s="221">
        <v>350.1</v>
      </c>
      <c r="E3395" s="324">
        <v>43220</v>
      </c>
      <c r="F3395" s="1">
        <v>682302.76</v>
      </c>
      <c r="G3395" s="5">
        <v>1.0999999999999999E-2</v>
      </c>
      <c r="H3395" s="298">
        <v>625.43999999999994</v>
      </c>
      <c r="I3395" s="10">
        <v>682302.76</v>
      </c>
      <c r="J3395" s="11">
        <f t="shared" si="1538"/>
        <v>1.0999999999999999E-2</v>
      </c>
      <c r="K3395" s="30">
        <f t="shared" si="1539"/>
        <v>625.4441966666667</v>
      </c>
      <c r="L3395" s="29">
        <f t="shared" si="1540"/>
        <v>4.1966666667576646E-3</v>
      </c>
      <c r="M3395" s="10">
        <f t="shared" si="1541"/>
        <v>682302.76</v>
      </c>
      <c r="N3395" s="5">
        <f>VLOOKUP(CONCATENATE(A3395,"-6"),'Restated Depr'!$B$6:$G$7674,6,0)</f>
        <v>1.0999999999999999E-2</v>
      </c>
      <c r="O3395" s="29">
        <f t="shared" si="1542"/>
        <v>625.4441966666667</v>
      </c>
      <c r="P3395" s="29">
        <f t="shared" si="1543"/>
        <v>0</v>
      </c>
      <c r="Q3395" t="s">
        <v>7819</v>
      </c>
    </row>
    <row r="3396" spans="1:18" hidden="1">
      <c r="A3396" t="s">
        <v>258</v>
      </c>
      <c r="B3396" t="s">
        <v>3716</v>
      </c>
      <c r="C3396" s="224" t="s">
        <v>7842</v>
      </c>
      <c r="D3396" s="221">
        <v>350.1</v>
      </c>
      <c r="E3396" s="324">
        <v>43251</v>
      </c>
      <c r="F3396" s="1">
        <v>682302.76</v>
      </c>
      <c r="G3396" s="5">
        <v>1.0999999999999999E-2</v>
      </c>
      <c r="H3396" s="298">
        <v>625.43999999999994</v>
      </c>
      <c r="I3396" s="10">
        <v>682302.76</v>
      </c>
      <c r="J3396" s="11">
        <f t="shared" si="1538"/>
        <v>1.0999999999999999E-2</v>
      </c>
      <c r="K3396" s="30">
        <f t="shared" si="1539"/>
        <v>625.4441966666667</v>
      </c>
      <c r="L3396" s="29">
        <f t="shared" si="1540"/>
        <v>4.1966666667576646E-3</v>
      </c>
      <c r="M3396" s="10">
        <f t="shared" si="1541"/>
        <v>682302.76</v>
      </c>
      <c r="N3396" s="5">
        <f>VLOOKUP(CONCATENATE(A3396,"-6"),'Restated Depr'!$B$6:$G$7674,6,0)</f>
        <v>1.0999999999999999E-2</v>
      </c>
      <c r="O3396" s="29">
        <f t="shared" si="1542"/>
        <v>625.4441966666667</v>
      </c>
      <c r="P3396" s="29">
        <f t="shared" si="1543"/>
        <v>0</v>
      </c>
      <c r="Q3396" t="s">
        <v>7819</v>
      </c>
    </row>
    <row r="3397" spans="1:18" hidden="1">
      <c r="A3397" t="s">
        <v>258</v>
      </c>
      <c r="B3397" t="s">
        <v>3717</v>
      </c>
      <c r="C3397" s="224" t="s">
        <v>7842</v>
      </c>
      <c r="D3397" s="221">
        <v>350.1</v>
      </c>
      <c r="E3397" s="324">
        <v>43281</v>
      </c>
      <c r="F3397" s="1">
        <v>682302.76</v>
      </c>
      <c r="G3397" s="5">
        <v>1.0999999999999999E-2</v>
      </c>
      <c r="H3397" s="298">
        <v>625.43999999999994</v>
      </c>
      <c r="I3397" s="10">
        <v>682302.76</v>
      </c>
      <c r="J3397" s="11">
        <f t="shared" si="1538"/>
        <v>1.0999999999999999E-2</v>
      </c>
      <c r="K3397" s="30">
        <f t="shared" si="1539"/>
        <v>625.4441966666667</v>
      </c>
      <c r="L3397" s="29">
        <f t="shared" si="1540"/>
        <v>4.1966666667576646E-3</v>
      </c>
      <c r="M3397" s="10">
        <f t="shared" si="1541"/>
        <v>682302.76</v>
      </c>
      <c r="N3397" s="5">
        <f>VLOOKUP(CONCATENATE(A3397,"-6"),'Restated Depr'!$B$6:$G$7674,6,0)</f>
        <v>1.0999999999999999E-2</v>
      </c>
      <c r="O3397" s="29">
        <f t="shared" si="1542"/>
        <v>625.4441966666667</v>
      </c>
      <c r="P3397" s="29">
        <f t="shared" si="1543"/>
        <v>0</v>
      </c>
      <c r="Q3397" t="s">
        <v>7819</v>
      </c>
      <c r="R3397" s="5"/>
    </row>
    <row r="3398" spans="1:18" ht="15.75" hidden="1" thickBot="1">
      <c r="A3398" t="s">
        <v>258</v>
      </c>
      <c r="C3398" s="224" t="s">
        <v>639</v>
      </c>
      <c r="D3398" s="22"/>
      <c r="E3398" s="323" t="s">
        <v>606</v>
      </c>
      <c r="F3398" s="1"/>
      <c r="G3398" s="5"/>
      <c r="H3398" s="310">
        <f>SUM(H3386:H3397)</f>
        <v>10041.179999999998</v>
      </c>
      <c r="I3398" s="10"/>
      <c r="J3398" s="10"/>
      <c r="K3398" s="32">
        <f>SUM(K3386:K3397)</f>
        <v>10041.222284666666</v>
      </c>
      <c r="L3398" s="28">
        <f>SUM(L3386:L3397)</f>
        <v>4.2284666667001147E-2</v>
      </c>
      <c r="M3398" s="10"/>
      <c r="N3398" s="5"/>
      <c r="O3398" s="28">
        <f>SUM(O3386:O3397)</f>
        <v>7505.330359999999</v>
      </c>
      <c r="P3398" s="28">
        <f>SUM(P3386:P3397)</f>
        <v>-2535.8919246666665</v>
      </c>
    </row>
    <row r="3399" spans="1:18" hidden="1">
      <c r="A3399" t="s">
        <v>259</v>
      </c>
      <c r="B3399" t="s">
        <v>3718</v>
      </c>
      <c r="C3399" s="224" t="s">
        <v>7842</v>
      </c>
      <c r="D3399" s="221">
        <v>350.1</v>
      </c>
      <c r="E3399" s="324">
        <v>42947</v>
      </c>
      <c r="F3399" s="9">
        <v>1071124.0900000001</v>
      </c>
      <c r="G3399" s="18">
        <v>1.9E-2</v>
      </c>
      <c r="H3399" s="299">
        <v>1695.95</v>
      </c>
      <c r="I3399" s="15">
        <v>1071124.0900000001</v>
      </c>
      <c r="J3399" s="11">
        <f t="shared" ref="J3399:J3410" si="1544">G3399</f>
        <v>1.9E-2</v>
      </c>
      <c r="K3399" s="31">
        <f t="shared" ref="K3399:K3410" si="1545">I3399*J3399/12</f>
        <v>1695.9464758333334</v>
      </c>
      <c r="L3399" s="289">
        <f t="shared" ref="L3399:L3410" si="1546">K3399-H3399</f>
        <v>-3.5241666666934179E-3</v>
      </c>
      <c r="M3399" s="15">
        <f t="shared" ref="M3399:M3410" si="1547">I3399</f>
        <v>1071124.0900000001</v>
      </c>
      <c r="N3399" s="5">
        <f>VLOOKUP(CONCATENATE(A3399,"-6"),'Restated Depr'!$B$6:$G$7674,6,0)</f>
        <v>1.0999999999999999E-2</v>
      </c>
      <c r="O3399" s="289">
        <f t="shared" ref="O3399:O3410" si="1548">M3399*N3399/12</f>
        <v>981.86374916666671</v>
      </c>
      <c r="P3399" s="289">
        <f t="shared" ref="P3399:P3410" si="1549">O3399-K3399</f>
        <v>-714.08272666666664</v>
      </c>
      <c r="Q3399" t="s">
        <v>7819</v>
      </c>
    </row>
    <row r="3400" spans="1:18" hidden="1">
      <c r="A3400" t="s">
        <v>259</v>
      </c>
      <c r="B3400" t="s">
        <v>3719</v>
      </c>
      <c r="C3400" s="224" t="s">
        <v>7842</v>
      </c>
      <c r="D3400" s="221">
        <v>350.1</v>
      </c>
      <c r="E3400" s="324">
        <v>42978</v>
      </c>
      <c r="F3400" s="1">
        <v>1071124.0900000001</v>
      </c>
      <c r="G3400" s="18">
        <v>1.9E-2</v>
      </c>
      <c r="H3400" s="298">
        <v>1695.95</v>
      </c>
      <c r="I3400" s="10">
        <v>1071124.0900000001</v>
      </c>
      <c r="J3400" s="11">
        <f t="shared" si="1544"/>
        <v>1.9E-2</v>
      </c>
      <c r="K3400" s="30">
        <f t="shared" si="1545"/>
        <v>1695.9464758333334</v>
      </c>
      <c r="L3400" s="29">
        <f t="shared" si="1546"/>
        <v>-3.5241666666934179E-3</v>
      </c>
      <c r="M3400" s="10">
        <f t="shared" si="1547"/>
        <v>1071124.0900000001</v>
      </c>
      <c r="N3400" s="5">
        <f>VLOOKUP(CONCATENATE(A3400,"-6"),'Restated Depr'!$B$6:$G$7674,6,0)</f>
        <v>1.0999999999999999E-2</v>
      </c>
      <c r="O3400" s="29">
        <f t="shared" si="1548"/>
        <v>981.86374916666671</v>
      </c>
      <c r="P3400" s="29">
        <f t="shared" si="1549"/>
        <v>-714.08272666666664</v>
      </c>
      <c r="Q3400" t="s">
        <v>7819</v>
      </c>
    </row>
    <row r="3401" spans="1:18" hidden="1">
      <c r="A3401" t="s">
        <v>259</v>
      </c>
      <c r="B3401" t="s">
        <v>3720</v>
      </c>
      <c r="C3401" s="224" t="s">
        <v>7842</v>
      </c>
      <c r="D3401" s="221">
        <v>350.1</v>
      </c>
      <c r="E3401" s="324">
        <v>43008</v>
      </c>
      <c r="F3401" s="1">
        <v>1071124.0900000001</v>
      </c>
      <c r="G3401" s="18">
        <v>1.9E-2</v>
      </c>
      <c r="H3401" s="298">
        <v>1695.95</v>
      </c>
      <c r="I3401" s="10">
        <v>1071124.0900000001</v>
      </c>
      <c r="J3401" s="11">
        <f t="shared" si="1544"/>
        <v>1.9E-2</v>
      </c>
      <c r="K3401" s="30">
        <f t="shared" si="1545"/>
        <v>1695.9464758333334</v>
      </c>
      <c r="L3401" s="29">
        <f t="shared" si="1546"/>
        <v>-3.5241666666934179E-3</v>
      </c>
      <c r="M3401" s="10">
        <f t="shared" si="1547"/>
        <v>1071124.0900000001</v>
      </c>
      <c r="N3401" s="5">
        <f>VLOOKUP(CONCATENATE(A3401,"-6"),'Restated Depr'!$B$6:$G$7674,6,0)</f>
        <v>1.0999999999999999E-2</v>
      </c>
      <c r="O3401" s="29">
        <f t="shared" si="1548"/>
        <v>981.86374916666671</v>
      </c>
      <c r="P3401" s="29">
        <f t="shared" si="1549"/>
        <v>-714.08272666666664</v>
      </c>
      <c r="Q3401" t="s">
        <v>7819</v>
      </c>
    </row>
    <row r="3402" spans="1:18" hidden="1">
      <c r="A3402" t="s">
        <v>259</v>
      </c>
      <c r="B3402" t="s">
        <v>3721</v>
      </c>
      <c r="C3402" s="224" t="s">
        <v>7842</v>
      </c>
      <c r="D3402" s="221">
        <v>350.1</v>
      </c>
      <c r="E3402" s="324">
        <v>43039</v>
      </c>
      <c r="F3402" s="1">
        <v>1071124.0900000001</v>
      </c>
      <c r="G3402" s="18">
        <v>1.9E-2</v>
      </c>
      <c r="H3402" s="298">
        <v>1695.95</v>
      </c>
      <c r="I3402" s="10">
        <v>1071124.0900000001</v>
      </c>
      <c r="J3402" s="11">
        <f t="shared" si="1544"/>
        <v>1.9E-2</v>
      </c>
      <c r="K3402" s="30">
        <f t="shared" si="1545"/>
        <v>1695.9464758333334</v>
      </c>
      <c r="L3402" s="29">
        <f t="shared" si="1546"/>
        <v>-3.5241666666934179E-3</v>
      </c>
      <c r="M3402" s="10">
        <f t="shared" si="1547"/>
        <v>1071124.0900000001</v>
      </c>
      <c r="N3402" s="5">
        <f>VLOOKUP(CONCATENATE(A3402,"-6"),'Restated Depr'!$B$6:$G$7674,6,0)</f>
        <v>1.0999999999999999E-2</v>
      </c>
      <c r="O3402" s="29">
        <f t="shared" si="1548"/>
        <v>981.86374916666671</v>
      </c>
      <c r="P3402" s="29">
        <f t="shared" si="1549"/>
        <v>-714.08272666666664</v>
      </c>
      <c r="Q3402" t="s">
        <v>7819</v>
      </c>
    </row>
    <row r="3403" spans="1:18" hidden="1">
      <c r="A3403" t="s">
        <v>259</v>
      </c>
      <c r="B3403" t="s">
        <v>3722</v>
      </c>
      <c r="C3403" s="224" t="s">
        <v>7842</v>
      </c>
      <c r="D3403" s="221">
        <v>350.1</v>
      </c>
      <c r="E3403" s="324">
        <v>43069</v>
      </c>
      <c r="F3403" s="1">
        <v>1071124.0900000001</v>
      </c>
      <c r="G3403" s="18">
        <v>1.9E-2</v>
      </c>
      <c r="H3403" s="298">
        <v>1695.95</v>
      </c>
      <c r="I3403" s="10">
        <v>1071124.0900000001</v>
      </c>
      <c r="J3403" s="11">
        <f t="shared" si="1544"/>
        <v>1.9E-2</v>
      </c>
      <c r="K3403" s="30">
        <f t="shared" si="1545"/>
        <v>1695.9464758333334</v>
      </c>
      <c r="L3403" s="29">
        <f t="shared" si="1546"/>
        <v>-3.5241666666934179E-3</v>
      </c>
      <c r="M3403" s="10">
        <f t="shared" si="1547"/>
        <v>1071124.0900000001</v>
      </c>
      <c r="N3403" s="5">
        <f>VLOOKUP(CONCATENATE(A3403,"-6"),'Restated Depr'!$B$6:$G$7674,6,0)</f>
        <v>1.0999999999999999E-2</v>
      </c>
      <c r="O3403" s="29">
        <f t="shared" si="1548"/>
        <v>981.86374916666671</v>
      </c>
      <c r="P3403" s="29">
        <f t="shared" si="1549"/>
        <v>-714.08272666666664</v>
      </c>
      <c r="Q3403" t="s">
        <v>7819</v>
      </c>
    </row>
    <row r="3404" spans="1:18" hidden="1">
      <c r="A3404" t="s">
        <v>259</v>
      </c>
      <c r="B3404" t="s">
        <v>3723</v>
      </c>
      <c r="C3404" s="224" t="s">
        <v>7842</v>
      </c>
      <c r="D3404" s="221">
        <v>350.1</v>
      </c>
      <c r="E3404" s="324">
        <v>43100</v>
      </c>
      <c r="F3404" s="1">
        <v>1071124.0900000001</v>
      </c>
      <c r="G3404" s="18">
        <v>1.5599999999999999E-2</v>
      </c>
      <c r="H3404" s="298">
        <v>1392.46</v>
      </c>
      <c r="I3404" s="10">
        <v>1071124.0900000001</v>
      </c>
      <c r="J3404" s="11">
        <f t="shared" si="1544"/>
        <v>1.5599999999999999E-2</v>
      </c>
      <c r="K3404" s="30">
        <f t="shared" si="1545"/>
        <v>1392.461317</v>
      </c>
      <c r="L3404" s="29">
        <f t="shared" si="1546"/>
        <v>1.3169999999718129E-3</v>
      </c>
      <c r="M3404" s="10">
        <f t="shared" si="1547"/>
        <v>1071124.0900000001</v>
      </c>
      <c r="N3404" s="5">
        <f>VLOOKUP(CONCATENATE(A3404,"-6"),'Restated Depr'!$B$6:$G$7674,6,0)</f>
        <v>1.0999999999999999E-2</v>
      </c>
      <c r="O3404" s="29">
        <f t="shared" si="1548"/>
        <v>981.86374916666671</v>
      </c>
      <c r="P3404" s="29">
        <f t="shared" si="1549"/>
        <v>-410.5975678333333</v>
      </c>
      <c r="Q3404" t="s">
        <v>7819</v>
      </c>
    </row>
    <row r="3405" spans="1:18" hidden="1">
      <c r="A3405" t="s">
        <v>259</v>
      </c>
      <c r="B3405" t="s">
        <v>3724</v>
      </c>
      <c r="C3405" s="224" t="s">
        <v>7842</v>
      </c>
      <c r="D3405" s="221">
        <v>350.1</v>
      </c>
      <c r="E3405" s="324">
        <v>43131</v>
      </c>
      <c r="F3405" s="1">
        <v>1071124.0900000001</v>
      </c>
      <c r="G3405" s="5">
        <v>1.0999999999999999E-2</v>
      </c>
      <c r="H3405" s="298">
        <v>981.86</v>
      </c>
      <c r="I3405" s="10">
        <v>1071124.0900000001</v>
      </c>
      <c r="J3405" s="11">
        <f t="shared" si="1544"/>
        <v>1.0999999999999999E-2</v>
      </c>
      <c r="K3405" s="30">
        <f t="shared" si="1545"/>
        <v>981.86374916666671</v>
      </c>
      <c r="L3405" s="29">
        <f t="shared" si="1546"/>
        <v>3.7491666666937817E-3</v>
      </c>
      <c r="M3405" s="10">
        <f t="shared" si="1547"/>
        <v>1071124.0900000001</v>
      </c>
      <c r="N3405" s="5">
        <f>VLOOKUP(CONCATENATE(A3405,"-6"),'Restated Depr'!$B$6:$G$7674,6,0)</f>
        <v>1.0999999999999999E-2</v>
      </c>
      <c r="O3405" s="29">
        <f t="shared" si="1548"/>
        <v>981.86374916666671</v>
      </c>
      <c r="P3405" s="29">
        <f t="shared" si="1549"/>
        <v>0</v>
      </c>
      <c r="Q3405" t="s">
        <v>7819</v>
      </c>
    </row>
    <row r="3406" spans="1:18" hidden="1">
      <c r="A3406" t="s">
        <v>259</v>
      </c>
      <c r="B3406" t="s">
        <v>3725</v>
      </c>
      <c r="C3406" s="224" t="s">
        <v>7842</v>
      </c>
      <c r="D3406" s="221">
        <v>350.1</v>
      </c>
      <c r="E3406" s="324">
        <v>43159</v>
      </c>
      <c r="F3406" s="1">
        <v>1071124.0900000001</v>
      </c>
      <c r="G3406" s="5">
        <v>1.0999999999999999E-2</v>
      </c>
      <c r="H3406" s="298">
        <v>981.86</v>
      </c>
      <c r="I3406" s="10">
        <v>1071124.0900000001</v>
      </c>
      <c r="J3406" s="11">
        <f t="shared" si="1544"/>
        <v>1.0999999999999999E-2</v>
      </c>
      <c r="K3406" s="30">
        <f t="shared" si="1545"/>
        <v>981.86374916666671</v>
      </c>
      <c r="L3406" s="29">
        <f t="shared" si="1546"/>
        <v>3.7491666666937817E-3</v>
      </c>
      <c r="M3406" s="10">
        <f t="shared" si="1547"/>
        <v>1071124.0900000001</v>
      </c>
      <c r="N3406" s="5">
        <f>VLOOKUP(CONCATENATE(A3406,"-6"),'Restated Depr'!$B$6:$G$7674,6,0)</f>
        <v>1.0999999999999999E-2</v>
      </c>
      <c r="O3406" s="29">
        <f t="shared" si="1548"/>
        <v>981.86374916666671</v>
      </c>
      <c r="P3406" s="29">
        <f t="shared" si="1549"/>
        <v>0</v>
      </c>
      <c r="Q3406" t="s">
        <v>7819</v>
      </c>
    </row>
    <row r="3407" spans="1:18" hidden="1">
      <c r="A3407" t="s">
        <v>259</v>
      </c>
      <c r="B3407" t="s">
        <v>3726</v>
      </c>
      <c r="C3407" s="224" t="s">
        <v>7842</v>
      </c>
      <c r="D3407" s="221">
        <v>350.1</v>
      </c>
      <c r="E3407" s="324">
        <v>43190</v>
      </c>
      <c r="F3407" s="1">
        <v>1071124.0900000001</v>
      </c>
      <c r="G3407" s="5">
        <v>1.0999999999999999E-2</v>
      </c>
      <c r="H3407" s="298">
        <v>981.86</v>
      </c>
      <c r="I3407" s="10">
        <v>1071124.0900000001</v>
      </c>
      <c r="J3407" s="11">
        <f t="shared" si="1544"/>
        <v>1.0999999999999999E-2</v>
      </c>
      <c r="K3407" s="30">
        <f t="shared" si="1545"/>
        <v>981.86374916666671</v>
      </c>
      <c r="L3407" s="29">
        <f t="shared" si="1546"/>
        <v>3.7491666666937817E-3</v>
      </c>
      <c r="M3407" s="10">
        <f t="shared" si="1547"/>
        <v>1071124.0900000001</v>
      </c>
      <c r="N3407" s="5">
        <f>VLOOKUP(CONCATENATE(A3407,"-6"),'Restated Depr'!$B$6:$G$7674,6,0)</f>
        <v>1.0999999999999999E-2</v>
      </c>
      <c r="O3407" s="29">
        <f t="shared" si="1548"/>
        <v>981.86374916666671</v>
      </c>
      <c r="P3407" s="29">
        <f t="shared" si="1549"/>
        <v>0</v>
      </c>
      <c r="Q3407" t="s">
        <v>7819</v>
      </c>
    </row>
    <row r="3408" spans="1:18" hidden="1">
      <c r="A3408" t="s">
        <v>259</v>
      </c>
      <c r="B3408" t="s">
        <v>3727</v>
      </c>
      <c r="C3408" s="224" t="s">
        <v>7842</v>
      </c>
      <c r="D3408" s="221">
        <v>350.1</v>
      </c>
      <c r="E3408" s="324">
        <v>43220</v>
      </c>
      <c r="F3408" s="1">
        <v>1071124.0900000001</v>
      </c>
      <c r="G3408" s="5">
        <v>1.0999999999999999E-2</v>
      </c>
      <c r="H3408" s="298">
        <v>981.86</v>
      </c>
      <c r="I3408" s="10">
        <v>1071124.0900000001</v>
      </c>
      <c r="J3408" s="11">
        <f t="shared" si="1544"/>
        <v>1.0999999999999999E-2</v>
      </c>
      <c r="K3408" s="30">
        <f t="shared" si="1545"/>
        <v>981.86374916666671</v>
      </c>
      <c r="L3408" s="29">
        <f t="shared" si="1546"/>
        <v>3.7491666666937817E-3</v>
      </c>
      <c r="M3408" s="10">
        <f t="shared" si="1547"/>
        <v>1071124.0900000001</v>
      </c>
      <c r="N3408" s="5">
        <f>VLOOKUP(CONCATENATE(A3408,"-6"),'Restated Depr'!$B$6:$G$7674,6,0)</f>
        <v>1.0999999999999999E-2</v>
      </c>
      <c r="O3408" s="29">
        <f t="shared" si="1548"/>
        <v>981.86374916666671</v>
      </c>
      <c r="P3408" s="29">
        <f t="shared" si="1549"/>
        <v>0</v>
      </c>
      <c r="Q3408" t="s">
        <v>7819</v>
      </c>
    </row>
    <row r="3409" spans="1:18" hidden="1">
      <c r="A3409" t="s">
        <v>259</v>
      </c>
      <c r="B3409" t="s">
        <v>3728</v>
      </c>
      <c r="C3409" s="224" t="s">
        <v>7842</v>
      </c>
      <c r="D3409" s="221">
        <v>350.1</v>
      </c>
      <c r="E3409" s="324">
        <v>43251</v>
      </c>
      <c r="F3409" s="1">
        <v>1071124.0900000001</v>
      </c>
      <c r="G3409" s="5">
        <v>1.0999999999999999E-2</v>
      </c>
      <c r="H3409" s="298">
        <v>981.86</v>
      </c>
      <c r="I3409" s="10">
        <v>1071124.0900000001</v>
      </c>
      <c r="J3409" s="11">
        <f t="shared" si="1544"/>
        <v>1.0999999999999999E-2</v>
      </c>
      <c r="K3409" s="30">
        <f t="shared" si="1545"/>
        <v>981.86374916666671</v>
      </c>
      <c r="L3409" s="29">
        <f t="shared" si="1546"/>
        <v>3.7491666666937817E-3</v>
      </c>
      <c r="M3409" s="10">
        <f t="shared" si="1547"/>
        <v>1071124.0900000001</v>
      </c>
      <c r="N3409" s="5">
        <f>VLOOKUP(CONCATENATE(A3409,"-6"),'Restated Depr'!$B$6:$G$7674,6,0)</f>
        <v>1.0999999999999999E-2</v>
      </c>
      <c r="O3409" s="29">
        <f t="shared" si="1548"/>
        <v>981.86374916666671</v>
      </c>
      <c r="P3409" s="29">
        <f t="shared" si="1549"/>
        <v>0</v>
      </c>
      <c r="Q3409" t="s">
        <v>7819</v>
      </c>
    </row>
    <row r="3410" spans="1:18" hidden="1">
      <c r="A3410" t="s">
        <v>259</v>
      </c>
      <c r="B3410" t="s">
        <v>3729</v>
      </c>
      <c r="C3410" s="224" t="s">
        <v>7842</v>
      </c>
      <c r="D3410" s="221">
        <v>350.1</v>
      </c>
      <c r="E3410" s="324">
        <v>43281</v>
      </c>
      <c r="F3410" s="1">
        <v>1071124.0900000001</v>
      </c>
      <c r="G3410" s="5">
        <v>1.0999999999999999E-2</v>
      </c>
      <c r="H3410" s="298">
        <v>981.86</v>
      </c>
      <c r="I3410" s="10">
        <v>1071124.0900000001</v>
      </c>
      <c r="J3410" s="11">
        <f t="shared" si="1544"/>
        <v>1.0999999999999999E-2</v>
      </c>
      <c r="K3410" s="30">
        <f t="shared" si="1545"/>
        <v>981.86374916666671</v>
      </c>
      <c r="L3410" s="29">
        <f t="shared" si="1546"/>
        <v>3.7491666666937817E-3</v>
      </c>
      <c r="M3410" s="10">
        <f t="shared" si="1547"/>
        <v>1071124.0900000001</v>
      </c>
      <c r="N3410" s="5">
        <f>VLOOKUP(CONCATENATE(A3410,"-6"),'Restated Depr'!$B$6:$G$7674,6,0)</f>
        <v>1.0999999999999999E-2</v>
      </c>
      <c r="O3410" s="29">
        <f t="shared" si="1548"/>
        <v>981.86374916666671</v>
      </c>
      <c r="P3410" s="29">
        <f t="shared" si="1549"/>
        <v>0</v>
      </c>
      <c r="Q3410" t="s">
        <v>7819</v>
      </c>
      <c r="R3410" s="5"/>
    </row>
    <row r="3411" spans="1:18" ht="15.75" hidden="1" thickBot="1">
      <c r="A3411" t="s">
        <v>259</v>
      </c>
      <c r="C3411" s="224" t="s">
        <v>639</v>
      </c>
      <c r="D3411" s="22"/>
      <c r="E3411" s="323" t="s">
        <v>606</v>
      </c>
      <c r="F3411" s="1"/>
      <c r="G3411" s="5"/>
      <c r="H3411" s="310">
        <f>SUM(H3399:H3410)</f>
        <v>15763.370000000003</v>
      </c>
      <c r="I3411" s="10"/>
      <c r="J3411" s="10"/>
      <c r="K3411" s="32">
        <f>SUM(K3399:K3410)</f>
        <v>15763.376191166668</v>
      </c>
      <c r="L3411" s="28">
        <f>SUM(L3399:L3410)</f>
        <v>6.1911666666674137E-3</v>
      </c>
      <c r="M3411" s="10"/>
      <c r="N3411" s="5"/>
      <c r="O3411" s="28">
        <f>SUM(O3399:O3410)</f>
        <v>11782.36499</v>
      </c>
      <c r="P3411" s="28">
        <f>SUM(P3399:P3410)</f>
        <v>-3981.0112011666665</v>
      </c>
    </row>
    <row r="3412" spans="1:18" hidden="1">
      <c r="A3412" t="s">
        <v>260</v>
      </c>
      <c r="B3412" t="s">
        <v>3730</v>
      </c>
      <c r="C3412" s="224" t="s">
        <v>7842</v>
      </c>
      <c r="D3412" s="221">
        <v>350.16</v>
      </c>
      <c r="E3412" s="324">
        <v>42947</v>
      </c>
      <c r="F3412" s="9">
        <v>2498532.4300000002</v>
      </c>
      <c r="G3412" s="18">
        <v>1.9E-2</v>
      </c>
      <c r="H3412" s="299">
        <v>3956.01</v>
      </c>
      <c r="I3412" s="15">
        <v>2498560.0299999998</v>
      </c>
      <c r="J3412" s="11">
        <f t="shared" ref="J3412:J3423" si="1550">G3412</f>
        <v>1.9E-2</v>
      </c>
      <c r="K3412" s="31">
        <f t="shared" ref="K3412:K3423" si="1551">I3412*J3412/12</f>
        <v>3956.053380833333</v>
      </c>
      <c r="L3412" s="289">
        <f t="shared" ref="L3412:L3423" si="1552">K3412-H3412</f>
        <v>4.3380833332776092E-2</v>
      </c>
      <c r="M3412" s="15">
        <f t="shared" ref="M3412:M3423" si="1553">I3412</f>
        <v>2498560.0299999998</v>
      </c>
      <c r="N3412" s="5">
        <f>VLOOKUP(CONCATENATE(A3412,"-6"),'Restated Depr'!$B$6:$G$7674,6,0)</f>
        <v>1.41E-2</v>
      </c>
      <c r="O3412" s="289">
        <f t="shared" ref="O3412:O3423" si="1554">M3412*N3412/12</f>
        <v>2935.8080352499996</v>
      </c>
      <c r="P3412" s="289">
        <f t="shared" ref="P3412:P3423" si="1555">O3412-K3412</f>
        <v>-1020.2453455833333</v>
      </c>
      <c r="Q3412" t="s">
        <v>7819</v>
      </c>
    </row>
    <row r="3413" spans="1:18" hidden="1">
      <c r="A3413" t="s">
        <v>260</v>
      </c>
      <c r="B3413" t="s">
        <v>3731</v>
      </c>
      <c r="C3413" s="224" t="s">
        <v>7842</v>
      </c>
      <c r="D3413" s="221">
        <v>350.16</v>
      </c>
      <c r="E3413" s="324">
        <v>42978</v>
      </c>
      <c r="F3413" s="1">
        <v>2498560.0299999998</v>
      </c>
      <c r="G3413" s="18">
        <v>1.9E-2</v>
      </c>
      <c r="H3413" s="298">
        <v>3956.0500000000006</v>
      </c>
      <c r="I3413" s="10">
        <v>2498560.0299999998</v>
      </c>
      <c r="J3413" s="11">
        <f t="shared" si="1550"/>
        <v>1.9E-2</v>
      </c>
      <c r="K3413" s="30">
        <f t="shared" si="1551"/>
        <v>3956.053380833333</v>
      </c>
      <c r="L3413" s="29">
        <f t="shared" si="1552"/>
        <v>3.3808333323577244E-3</v>
      </c>
      <c r="M3413" s="10">
        <f t="shared" si="1553"/>
        <v>2498560.0299999998</v>
      </c>
      <c r="N3413" s="5">
        <f>VLOOKUP(CONCATENATE(A3413,"-6"),'Restated Depr'!$B$6:$G$7674,6,0)</f>
        <v>1.41E-2</v>
      </c>
      <c r="O3413" s="29">
        <f t="shared" si="1554"/>
        <v>2935.8080352499996</v>
      </c>
      <c r="P3413" s="29">
        <f t="shared" si="1555"/>
        <v>-1020.2453455833333</v>
      </c>
      <c r="Q3413" t="s">
        <v>7819</v>
      </c>
    </row>
    <row r="3414" spans="1:18" hidden="1">
      <c r="A3414" t="s">
        <v>260</v>
      </c>
      <c r="B3414" t="s">
        <v>3732</v>
      </c>
      <c r="C3414" s="224" t="s">
        <v>7842</v>
      </c>
      <c r="D3414" s="221">
        <v>350.16</v>
      </c>
      <c r="E3414" s="324">
        <v>43008</v>
      </c>
      <c r="F3414" s="1">
        <v>2498560.0299999998</v>
      </c>
      <c r="G3414" s="18">
        <v>1.9E-2</v>
      </c>
      <c r="H3414" s="298">
        <v>3956.0500000000006</v>
      </c>
      <c r="I3414" s="10">
        <v>2498560.0299999998</v>
      </c>
      <c r="J3414" s="11">
        <f t="shared" si="1550"/>
        <v>1.9E-2</v>
      </c>
      <c r="K3414" s="30">
        <f t="shared" si="1551"/>
        <v>3956.053380833333</v>
      </c>
      <c r="L3414" s="29">
        <f t="shared" si="1552"/>
        <v>3.3808333323577244E-3</v>
      </c>
      <c r="M3414" s="10">
        <f t="shared" si="1553"/>
        <v>2498560.0299999998</v>
      </c>
      <c r="N3414" s="5">
        <f>VLOOKUP(CONCATENATE(A3414,"-6"),'Restated Depr'!$B$6:$G$7674,6,0)</f>
        <v>1.41E-2</v>
      </c>
      <c r="O3414" s="29">
        <f t="shared" si="1554"/>
        <v>2935.8080352499996</v>
      </c>
      <c r="P3414" s="29">
        <f t="shared" si="1555"/>
        <v>-1020.2453455833333</v>
      </c>
      <c r="Q3414" t="s">
        <v>7819</v>
      </c>
    </row>
    <row r="3415" spans="1:18" hidden="1">
      <c r="A3415" t="s">
        <v>260</v>
      </c>
      <c r="B3415" t="s">
        <v>3733</v>
      </c>
      <c r="C3415" s="224" t="s">
        <v>7842</v>
      </c>
      <c r="D3415" s="221">
        <v>350.16</v>
      </c>
      <c r="E3415" s="324">
        <v>43039</v>
      </c>
      <c r="F3415" s="1">
        <v>2498560.0299999998</v>
      </c>
      <c r="G3415" s="18">
        <v>1.9E-2</v>
      </c>
      <c r="H3415" s="298">
        <v>3956.0500000000006</v>
      </c>
      <c r="I3415" s="10">
        <v>2498560.0299999998</v>
      </c>
      <c r="J3415" s="11">
        <f t="shared" si="1550"/>
        <v>1.9E-2</v>
      </c>
      <c r="K3415" s="30">
        <f t="shared" si="1551"/>
        <v>3956.053380833333</v>
      </c>
      <c r="L3415" s="29">
        <f t="shared" si="1552"/>
        <v>3.3808333323577244E-3</v>
      </c>
      <c r="M3415" s="10">
        <f t="shared" si="1553"/>
        <v>2498560.0299999998</v>
      </c>
      <c r="N3415" s="5">
        <f>VLOOKUP(CONCATENATE(A3415,"-6"),'Restated Depr'!$B$6:$G$7674,6,0)</f>
        <v>1.41E-2</v>
      </c>
      <c r="O3415" s="29">
        <f t="shared" si="1554"/>
        <v>2935.8080352499996</v>
      </c>
      <c r="P3415" s="29">
        <f t="shared" si="1555"/>
        <v>-1020.2453455833333</v>
      </c>
      <c r="Q3415" t="s">
        <v>7819</v>
      </c>
    </row>
    <row r="3416" spans="1:18" hidden="1">
      <c r="A3416" t="s">
        <v>260</v>
      </c>
      <c r="B3416" t="s">
        <v>3734</v>
      </c>
      <c r="C3416" s="224" t="s">
        <v>7842</v>
      </c>
      <c r="D3416" s="221">
        <v>350.16</v>
      </c>
      <c r="E3416" s="324">
        <v>43069</v>
      </c>
      <c r="F3416" s="1">
        <v>2498560.0299999998</v>
      </c>
      <c r="G3416" s="18">
        <v>1.9E-2</v>
      </c>
      <c r="H3416" s="298">
        <v>3956.0500000000006</v>
      </c>
      <c r="I3416" s="10">
        <v>2498560.0299999998</v>
      </c>
      <c r="J3416" s="11">
        <f t="shared" si="1550"/>
        <v>1.9E-2</v>
      </c>
      <c r="K3416" s="30">
        <f t="shared" si="1551"/>
        <v>3956.053380833333</v>
      </c>
      <c r="L3416" s="29">
        <f t="shared" si="1552"/>
        <v>3.3808333323577244E-3</v>
      </c>
      <c r="M3416" s="10">
        <f t="shared" si="1553"/>
        <v>2498560.0299999998</v>
      </c>
      <c r="N3416" s="5">
        <f>VLOOKUP(CONCATENATE(A3416,"-6"),'Restated Depr'!$B$6:$G$7674,6,0)</f>
        <v>1.41E-2</v>
      </c>
      <c r="O3416" s="29">
        <f t="shared" si="1554"/>
        <v>2935.8080352499996</v>
      </c>
      <c r="P3416" s="29">
        <f t="shared" si="1555"/>
        <v>-1020.2453455833333</v>
      </c>
      <c r="Q3416" t="s">
        <v>7819</v>
      </c>
    </row>
    <row r="3417" spans="1:18" hidden="1">
      <c r="A3417" t="s">
        <v>260</v>
      </c>
      <c r="B3417" t="s">
        <v>3735</v>
      </c>
      <c r="C3417" s="224" t="s">
        <v>7842</v>
      </c>
      <c r="D3417" s="221">
        <v>350.16</v>
      </c>
      <c r="E3417" s="324">
        <v>43100</v>
      </c>
      <c r="F3417" s="1">
        <v>2498560.0299999998</v>
      </c>
      <c r="G3417" s="18">
        <v>1.6899999999999998E-2</v>
      </c>
      <c r="H3417" s="298">
        <v>3518.81</v>
      </c>
      <c r="I3417" s="10">
        <v>2498560.0299999998</v>
      </c>
      <c r="J3417" s="11">
        <f t="shared" si="1550"/>
        <v>1.6899999999999998E-2</v>
      </c>
      <c r="K3417" s="30">
        <f t="shared" si="1551"/>
        <v>3518.805375583333</v>
      </c>
      <c r="L3417" s="29">
        <f t="shared" si="1552"/>
        <v>-4.6244166669566766E-3</v>
      </c>
      <c r="M3417" s="10">
        <f t="shared" si="1553"/>
        <v>2498560.0299999998</v>
      </c>
      <c r="N3417" s="5">
        <f>VLOOKUP(CONCATENATE(A3417,"-6"),'Restated Depr'!$B$6:$G$7674,6,0)</f>
        <v>1.41E-2</v>
      </c>
      <c r="O3417" s="29">
        <f t="shared" si="1554"/>
        <v>2935.8080352499996</v>
      </c>
      <c r="P3417" s="29">
        <f t="shared" si="1555"/>
        <v>-582.99734033333334</v>
      </c>
      <c r="Q3417" t="s">
        <v>7819</v>
      </c>
    </row>
    <row r="3418" spans="1:18" hidden="1">
      <c r="A3418" t="s">
        <v>260</v>
      </c>
      <c r="B3418" t="s">
        <v>3736</v>
      </c>
      <c r="C3418" s="224" t="s">
        <v>7842</v>
      </c>
      <c r="D3418" s="221">
        <v>350.16</v>
      </c>
      <c r="E3418" s="324">
        <v>43131</v>
      </c>
      <c r="F3418" s="1">
        <v>2498560.0299999998</v>
      </c>
      <c r="G3418" s="5">
        <v>1.41E-2</v>
      </c>
      <c r="H3418" s="298">
        <v>2935.81</v>
      </c>
      <c r="I3418" s="10">
        <v>2498560.0299999998</v>
      </c>
      <c r="J3418" s="11">
        <f t="shared" si="1550"/>
        <v>1.41E-2</v>
      </c>
      <c r="K3418" s="30">
        <f t="shared" si="1551"/>
        <v>2935.8080352499996</v>
      </c>
      <c r="L3418" s="29">
        <f t="shared" si="1552"/>
        <v>-1.9647500002974994E-3</v>
      </c>
      <c r="M3418" s="10">
        <f t="shared" si="1553"/>
        <v>2498560.0299999998</v>
      </c>
      <c r="N3418" s="5">
        <f>VLOOKUP(CONCATENATE(A3418,"-6"),'Restated Depr'!$B$6:$G$7674,6,0)</f>
        <v>1.41E-2</v>
      </c>
      <c r="O3418" s="29">
        <f t="shared" si="1554"/>
        <v>2935.8080352499996</v>
      </c>
      <c r="P3418" s="29">
        <f t="shared" si="1555"/>
        <v>0</v>
      </c>
      <c r="Q3418" t="s">
        <v>7819</v>
      </c>
    </row>
    <row r="3419" spans="1:18" hidden="1">
      <c r="A3419" t="s">
        <v>260</v>
      </c>
      <c r="B3419" t="s">
        <v>3737</v>
      </c>
      <c r="C3419" s="224" t="s">
        <v>7842</v>
      </c>
      <c r="D3419" s="221">
        <v>350.16</v>
      </c>
      <c r="E3419" s="324">
        <v>43159</v>
      </c>
      <c r="F3419" s="1">
        <v>2498560.0299999998</v>
      </c>
      <c r="G3419" s="5">
        <v>1.41E-2</v>
      </c>
      <c r="H3419" s="298">
        <v>2935.81</v>
      </c>
      <c r="I3419" s="10">
        <v>2498560.0299999998</v>
      </c>
      <c r="J3419" s="11">
        <f t="shared" si="1550"/>
        <v>1.41E-2</v>
      </c>
      <c r="K3419" s="30">
        <f t="shared" si="1551"/>
        <v>2935.8080352499996</v>
      </c>
      <c r="L3419" s="29">
        <f t="shared" si="1552"/>
        <v>-1.9647500002974994E-3</v>
      </c>
      <c r="M3419" s="10">
        <f t="shared" si="1553"/>
        <v>2498560.0299999998</v>
      </c>
      <c r="N3419" s="5">
        <f>VLOOKUP(CONCATENATE(A3419,"-6"),'Restated Depr'!$B$6:$G$7674,6,0)</f>
        <v>1.41E-2</v>
      </c>
      <c r="O3419" s="29">
        <f t="shared" si="1554"/>
        <v>2935.8080352499996</v>
      </c>
      <c r="P3419" s="29">
        <f t="shared" si="1555"/>
        <v>0</v>
      </c>
      <c r="Q3419" t="s">
        <v>7819</v>
      </c>
    </row>
    <row r="3420" spans="1:18" hidden="1">
      <c r="A3420" t="s">
        <v>260</v>
      </c>
      <c r="B3420" t="s">
        <v>3738</v>
      </c>
      <c r="C3420" s="224" t="s">
        <v>7842</v>
      </c>
      <c r="D3420" s="221">
        <v>350.16</v>
      </c>
      <c r="E3420" s="324">
        <v>43190</v>
      </c>
      <c r="F3420" s="1">
        <v>2498560.0299999998</v>
      </c>
      <c r="G3420" s="5">
        <v>1.41E-2</v>
      </c>
      <c r="H3420" s="298">
        <v>2935.81</v>
      </c>
      <c r="I3420" s="10">
        <v>2498560.0299999998</v>
      </c>
      <c r="J3420" s="11">
        <f t="shared" si="1550"/>
        <v>1.41E-2</v>
      </c>
      <c r="K3420" s="30">
        <f t="shared" si="1551"/>
        <v>2935.8080352499996</v>
      </c>
      <c r="L3420" s="29">
        <f t="shared" si="1552"/>
        <v>-1.9647500002974994E-3</v>
      </c>
      <c r="M3420" s="10">
        <f t="shared" si="1553"/>
        <v>2498560.0299999998</v>
      </c>
      <c r="N3420" s="5">
        <f>VLOOKUP(CONCATENATE(A3420,"-6"),'Restated Depr'!$B$6:$G$7674,6,0)</f>
        <v>1.41E-2</v>
      </c>
      <c r="O3420" s="29">
        <f t="shared" si="1554"/>
        <v>2935.8080352499996</v>
      </c>
      <c r="P3420" s="29">
        <f t="shared" si="1555"/>
        <v>0</v>
      </c>
      <c r="Q3420" t="s">
        <v>7819</v>
      </c>
    </row>
    <row r="3421" spans="1:18" hidden="1">
      <c r="A3421" t="s">
        <v>260</v>
      </c>
      <c r="B3421" t="s">
        <v>3739</v>
      </c>
      <c r="C3421" s="224" t="s">
        <v>7842</v>
      </c>
      <c r="D3421" s="221">
        <v>350.16</v>
      </c>
      <c r="E3421" s="324">
        <v>43220</v>
      </c>
      <c r="F3421" s="1">
        <v>2498560.0299999998</v>
      </c>
      <c r="G3421" s="5">
        <v>1.41E-2</v>
      </c>
      <c r="H3421" s="298">
        <v>2935.81</v>
      </c>
      <c r="I3421" s="10">
        <v>2498560.0299999998</v>
      </c>
      <c r="J3421" s="11">
        <f t="shared" si="1550"/>
        <v>1.41E-2</v>
      </c>
      <c r="K3421" s="30">
        <f t="shared" si="1551"/>
        <v>2935.8080352499996</v>
      </c>
      <c r="L3421" s="29">
        <f t="shared" si="1552"/>
        <v>-1.9647500002974994E-3</v>
      </c>
      <c r="M3421" s="10">
        <f t="shared" si="1553"/>
        <v>2498560.0299999998</v>
      </c>
      <c r="N3421" s="5">
        <f>VLOOKUP(CONCATENATE(A3421,"-6"),'Restated Depr'!$B$6:$G$7674,6,0)</f>
        <v>1.41E-2</v>
      </c>
      <c r="O3421" s="29">
        <f t="shared" si="1554"/>
        <v>2935.8080352499996</v>
      </c>
      <c r="P3421" s="29">
        <f t="shared" si="1555"/>
        <v>0</v>
      </c>
      <c r="Q3421" t="s">
        <v>7819</v>
      </c>
    </row>
    <row r="3422" spans="1:18" hidden="1">
      <c r="A3422" t="s">
        <v>260</v>
      </c>
      <c r="B3422" t="s">
        <v>3740</v>
      </c>
      <c r="C3422" s="224" t="s">
        <v>7842</v>
      </c>
      <c r="D3422" s="221">
        <v>350.16</v>
      </c>
      <c r="E3422" s="324">
        <v>43251</v>
      </c>
      <c r="F3422" s="1">
        <v>2498560.0299999998</v>
      </c>
      <c r="G3422" s="5">
        <v>1.41E-2</v>
      </c>
      <c r="H3422" s="298">
        <v>2935.81</v>
      </c>
      <c r="I3422" s="10">
        <v>2498560.0299999998</v>
      </c>
      <c r="J3422" s="11">
        <f t="shared" si="1550"/>
        <v>1.41E-2</v>
      </c>
      <c r="K3422" s="30">
        <f t="shared" si="1551"/>
        <v>2935.8080352499996</v>
      </c>
      <c r="L3422" s="29">
        <f t="shared" si="1552"/>
        <v>-1.9647500002974994E-3</v>
      </c>
      <c r="M3422" s="10">
        <f t="shared" si="1553"/>
        <v>2498560.0299999998</v>
      </c>
      <c r="N3422" s="5">
        <f>VLOOKUP(CONCATENATE(A3422,"-6"),'Restated Depr'!$B$6:$G$7674,6,0)</f>
        <v>1.41E-2</v>
      </c>
      <c r="O3422" s="29">
        <f t="shared" si="1554"/>
        <v>2935.8080352499996</v>
      </c>
      <c r="P3422" s="29">
        <f t="shared" si="1555"/>
        <v>0</v>
      </c>
      <c r="Q3422" t="s">
        <v>7819</v>
      </c>
    </row>
    <row r="3423" spans="1:18" hidden="1">
      <c r="A3423" t="s">
        <v>260</v>
      </c>
      <c r="B3423" t="s">
        <v>3741</v>
      </c>
      <c r="C3423" s="224" t="s">
        <v>7842</v>
      </c>
      <c r="D3423" s="221">
        <v>350.16</v>
      </c>
      <c r="E3423" s="324">
        <v>43281</v>
      </c>
      <c r="F3423" s="1">
        <v>2498560.0299999998</v>
      </c>
      <c r="G3423" s="5">
        <v>1.41E-2</v>
      </c>
      <c r="H3423" s="298">
        <v>2935.81</v>
      </c>
      <c r="I3423" s="10">
        <v>2498560.0299999998</v>
      </c>
      <c r="J3423" s="11">
        <f t="shared" si="1550"/>
        <v>1.41E-2</v>
      </c>
      <c r="K3423" s="30">
        <f t="shared" si="1551"/>
        <v>2935.8080352499996</v>
      </c>
      <c r="L3423" s="29">
        <f t="shared" si="1552"/>
        <v>-1.9647500002974994E-3</v>
      </c>
      <c r="M3423" s="10">
        <f t="shared" si="1553"/>
        <v>2498560.0299999998</v>
      </c>
      <c r="N3423" s="5">
        <f>VLOOKUP(CONCATENATE(A3423,"-6"),'Restated Depr'!$B$6:$G$7674,6,0)</f>
        <v>1.41E-2</v>
      </c>
      <c r="O3423" s="29">
        <f t="shared" si="1554"/>
        <v>2935.8080352499996</v>
      </c>
      <c r="P3423" s="29">
        <f t="shared" si="1555"/>
        <v>0</v>
      </c>
      <c r="Q3423" t="s">
        <v>7819</v>
      </c>
      <c r="R3423" s="5"/>
    </row>
    <row r="3424" spans="1:18" ht="15.75" hidden="1" thickBot="1">
      <c r="A3424" t="s">
        <v>260</v>
      </c>
      <c r="C3424" s="224" t="s">
        <v>639</v>
      </c>
      <c r="D3424" s="22"/>
      <c r="E3424" s="323" t="s">
        <v>606</v>
      </c>
      <c r="F3424" s="1"/>
      <c r="G3424" s="5"/>
      <c r="H3424" s="310">
        <f>SUM(H3412:H3423)</f>
        <v>40913.880000000005</v>
      </c>
      <c r="I3424" s="10"/>
      <c r="J3424" s="10"/>
      <c r="K3424" s="32">
        <f>SUM(K3412:K3423)</f>
        <v>40913.920491249992</v>
      </c>
      <c r="L3424" s="28">
        <f>SUM(L3412:L3423)</f>
        <v>4.0491249993465317E-2</v>
      </c>
      <c r="M3424" s="10"/>
      <c r="N3424" s="5"/>
      <c r="O3424" s="28">
        <f>SUM(O3412:O3423)</f>
        <v>35229.696422999994</v>
      </c>
      <c r="P3424" s="28">
        <f>SUM(P3412:P3423)</f>
        <v>-5684.2240682499996</v>
      </c>
    </row>
    <row r="3425" spans="1:18" hidden="1">
      <c r="A3425" t="s">
        <v>261</v>
      </c>
      <c r="B3425" t="s">
        <v>3742</v>
      </c>
      <c r="C3425" s="224" t="s">
        <v>7842</v>
      </c>
      <c r="D3425" s="221">
        <v>350.17</v>
      </c>
      <c r="E3425" s="324">
        <v>42947</v>
      </c>
      <c r="F3425" s="9">
        <v>20311643.43</v>
      </c>
      <c r="G3425" s="18">
        <v>2.24E-2</v>
      </c>
      <c r="H3425" s="299">
        <v>37915.07</v>
      </c>
      <c r="I3425" s="15">
        <v>20311643.43</v>
      </c>
      <c r="J3425" s="11">
        <f t="shared" ref="J3425:J3436" si="1556">G3425</f>
        <v>2.24E-2</v>
      </c>
      <c r="K3425" s="31">
        <f t="shared" ref="K3425:K3436" si="1557">I3425*J3425/12</f>
        <v>37915.067735999997</v>
      </c>
      <c r="L3425" s="289">
        <f t="shared" ref="L3425:L3436" si="1558">K3425-H3425</f>
        <v>-2.2640000024694018E-3</v>
      </c>
      <c r="M3425" s="15">
        <f t="shared" ref="M3425:M3436" si="1559">I3425</f>
        <v>20311643.43</v>
      </c>
      <c r="N3425" s="5">
        <f>VLOOKUP(CONCATENATE(A3425,"-6"),'Restated Depr'!$B$6:$G$7674,6,0)</f>
        <v>1.06E-2</v>
      </c>
      <c r="O3425" s="289">
        <f t="shared" ref="O3425:O3436" si="1560">M3425*N3425/12</f>
        <v>17941.9516965</v>
      </c>
      <c r="P3425" s="289">
        <f t="shared" ref="P3425:P3436" si="1561">O3425-K3425</f>
        <v>-19973.116039499997</v>
      </c>
      <c r="Q3425" t="s">
        <v>7819</v>
      </c>
    </row>
    <row r="3426" spans="1:18" hidden="1">
      <c r="A3426" t="s">
        <v>261</v>
      </c>
      <c r="B3426" t="s">
        <v>3743</v>
      </c>
      <c r="C3426" s="224" t="s">
        <v>7842</v>
      </c>
      <c r="D3426" s="221">
        <v>350.17</v>
      </c>
      <c r="E3426" s="324">
        <v>42978</v>
      </c>
      <c r="F3426" s="1">
        <v>20311643.43</v>
      </c>
      <c r="G3426" s="18">
        <v>2.24E-2</v>
      </c>
      <c r="H3426" s="298">
        <v>37915.07</v>
      </c>
      <c r="I3426" s="10">
        <v>20311643.43</v>
      </c>
      <c r="J3426" s="11">
        <f t="shared" si="1556"/>
        <v>2.24E-2</v>
      </c>
      <c r="K3426" s="30">
        <f t="shared" si="1557"/>
        <v>37915.067735999997</v>
      </c>
      <c r="L3426" s="29">
        <f t="shared" si="1558"/>
        <v>-2.2640000024694018E-3</v>
      </c>
      <c r="M3426" s="10">
        <f t="shared" si="1559"/>
        <v>20311643.43</v>
      </c>
      <c r="N3426" s="5">
        <f>VLOOKUP(CONCATENATE(A3426,"-6"),'Restated Depr'!$B$6:$G$7674,6,0)</f>
        <v>1.06E-2</v>
      </c>
      <c r="O3426" s="29">
        <f t="shared" si="1560"/>
        <v>17941.9516965</v>
      </c>
      <c r="P3426" s="29">
        <f t="shared" si="1561"/>
        <v>-19973.116039499997</v>
      </c>
      <c r="Q3426" t="s">
        <v>7819</v>
      </c>
    </row>
    <row r="3427" spans="1:18" hidden="1">
      <c r="A3427" t="s">
        <v>261</v>
      </c>
      <c r="B3427" t="s">
        <v>3744</v>
      </c>
      <c r="C3427" s="224" t="s">
        <v>7842</v>
      </c>
      <c r="D3427" s="221">
        <v>350.17</v>
      </c>
      <c r="E3427" s="324">
        <v>43008</v>
      </c>
      <c r="F3427" s="1">
        <v>20311643.43</v>
      </c>
      <c r="G3427" s="18">
        <v>2.24E-2</v>
      </c>
      <c r="H3427" s="298">
        <v>37915.07</v>
      </c>
      <c r="I3427" s="10">
        <v>20311643.43</v>
      </c>
      <c r="J3427" s="11">
        <f t="shared" si="1556"/>
        <v>2.24E-2</v>
      </c>
      <c r="K3427" s="30">
        <f t="shared" si="1557"/>
        <v>37915.067735999997</v>
      </c>
      <c r="L3427" s="29">
        <f t="shared" si="1558"/>
        <v>-2.2640000024694018E-3</v>
      </c>
      <c r="M3427" s="10">
        <f t="shared" si="1559"/>
        <v>20311643.43</v>
      </c>
      <c r="N3427" s="5">
        <f>VLOOKUP(CONCATENATE(A3427,"-6"),'Restated Depr'!$B$6:$G$7674,6,0)</f>
        <v>1.06E-2</v>
      </c>
      <c r="O3427" s="29">
        <f t="shared" si="1560"/>
        <v>17941.9516965</v>
      </c>
      <c r="P3427" s="29">
        <f t="shared" si="1561"/>
        <v>-19973.116039499997</v>
      </c>
      <c r="Q3427" t="s">
        <v>7819</v>
      </c>
    </row>
    <row r="3428" spans="1:18" hidden="1">
      <c r="A3428" t="s">
        <v>261</v>
      </c>
      <c r="B3428" t="s">
        <v>3745</v>
      </c>
      <c r="C3428" s="224" t="s">
        <v>7842</v>
      </c>
      <c r="D3428" s="221">
        <v>350.17</v>
      </c>
      <c r="E3428" s="324">
        <v>43039</v>
      </c>
      <c r="F3428" s="1">
        <v>20311643.43</v>
      </c>
      <c r="G3428" s="18">
        <v>2.24E-2</v>
      </c>
      <c r="H3428" s="298">
        <v>37915.07</v>
      </c>
      <c r="I3428" s="10">
        <v>20311643.43</v>
      </c>
      <c r="J3428" s="11">
        <f t="shared" si="1556"/>
        <v>2.24E-2</v>
      </c>
      <c r="K3428" s="30">
        <f t="shared" si="1557"/>
        <v>37915.067735999997</v>
      </c>
      <c r="L3428" s="29">
        <f t="shared" si="1558"/>
        <v>-2.2640000024694018E-3</v>
      </c>
      <c r="M3428" s="10">
        <f t="shared" si="1559"/>
        <v>20311643.43</v>
      </c>
      <c r="N3428" s="5">
        <f>VLOOKUP(CONCATENATE(A3428,"-6"),'Restated Depr'!$B$6:$G$7674,6,0)</f>
        <v>1.06E-2</v>
      </c>
      <c r="O3428" s="29">
        <f t="shared" si="1560"/>
        <v>17941.9516965</v>
      </c>
      <c r="P3428" s="29">
        <f t="shared" si="1561"/>
        <v>-19973.116039499997</v>
      </c>
      <c r="Q3428" t="s">
        <v>7819</v>
      </c>
    </row>
    <row r="3429" spans="1:18" hidden="1">
      <c r="A3429" t="s">
        <v>261</v>
      </c>
      <c r="B3429" t="s">
        <v>3746</v>
      </c>
      <c r="C3429" s="224" t="s">
        <v>7842</v>
      </c>
      <c r="D3429" s="221">
        <v>350.17</v>
      </c>
      <c r="E3429" s="324">
        <v>43069</v>
      </c>
      <c r="F3429" s="1">
        <v>20311643.43</v>
      </c>
      <c r="G3429" s="18">
        <v>2.24E-2</v>
      </c>
      <c r="H3429" s="298">
        <v>37915.07</v>
      </c>
      <c r="I3429" s="10">
        <v>20311643.43</v>
      </c>
      <c r="J3429" s="11">
        <f t="shared" si="1556"/>
        <v>2.24E-2</v>
      </c>
      <c r="K3429" s="30">
        <f t="shared" si="1557"/>
        <v>37915.067735999997</v>
      </c>
      <c r="L3429" s="29">
        <f t="shared" si="1558"/>
        <v>-2.2640000024694018E-3</v>
      </c>
      <c r="M3429" s="10">
        <f t="shared" si="1559"/>
        <v>20311643.43</v>
      </c>
      <c r="N3429" s="5">
        <f>VLOOKUP(CONCATENATE(A3429,"-6"),'Restated Depr'!$B$6:$G$7674,6,0)</f>
        <v>1.06E-2</v>
      </c>
      <c r="O3429" s="29">
        <f t="shared" si="1560"/>
        <v>17941.9516965</v>
      </c>
      <c r="P3429" s="29">
        <f t="shared" si="1561"/>
        <v>-19973.116039499997</v>
      </c>
      <c r="Q3429" t="s">
        <v>7819</v>
      </c>
    </row>
    <row r="3430" spans="1:18" hidden="1">
      <c r="A3430" t="s">
        <v>261</v>
      </c>
      <c r="B3430" t="s">
        <v>3747</v>
      </c>
      <c r="C3430" s="224" t="s">
        <v>7842</v>
      </c>
      <c r="D3430" s="221">
        <v>350.17</v>
      </c>
      <c r="E3430" s="324">
        <v>43100</v>
      </c>
      <c r="F3430" s="1">
        <v>20311643.43</v>
      </c>
      <c r="G3430" s="18">
        <v>1.7500000000000002E-2</v>
      </c>
      <c r="H3430" s="298">
        <v>29621.150000000005</v>
      </c>
      <c r="I3430" s="10">
        <v>20311643.43</v>
      </c>
      <c r="J3430" s="11">
        <f t="shared" si="1556"/>
        <v>1.7500000000000002E-2</v>
      </c>
      <c r="K3430" s="30">
        <f t="shared" si="1557"/>
        <v>29621.146668750003</v>
      </c>
      <c r="L3430" s="29">
        <f t="shared" si="1558"/>
        <v>-3.331250001792796E-3</v>
      </c>
      <c r="M3430" s="10">
        <f t="shared" si="1559"/>
        <v>20311643.43</v>
      </c>
      <c r="N3430" s="5">
        <f>VLOOKUP(CONCATENATE(A3430,"-6"),'Restated Depr'!$B$6:$G$7674,6,0)</f>
        <v>1.06E-2</v>
      </c>
      <c r="O3430" s="29">
        <f t="shared" si="1560"/>
        <v>17941.9516965</v>
      </c>
      <c r="P3430" s="29">
        <f t="shared" si="1561"/>
        <v>-11679.194972250003</v>
      </c>
      <c r="Q3430" t="s">
        <v>7819</v>
      </c>
    </row>
    <row r="3431" spans="1:18" hidden="1">
      <c r="A3431" t="s">
        <v>261</v>
      </c>
      <c r="B3431" t="s">
        <v>3748</v>
      </c>
      <c r="C3431" s="224" t="s">
        <v>7842</v>
      </c>
      <c r="D3431" s="221">
        <v>350.17</v>
      </c>
      <c r="E3431" s="324">
        <v>43131</v>
      </c>
      <c r="F3431" s="1">
        <v>20311643.43</v>
      </c>
      <c r="G3431" s="5">
        <v>1.06E-2</v>
      </c>
      <c r="H3431" s="298">
        <v>17941.95</v>
      </c>
      <c r="I3431" s="10">
        <v>20311643.43</v>
      </c>
      <c r="J3431" s="11">
        <f t="shared" si="1556"/>
        <v>1.06E-2</v>
      </c>
      <c r="K3431" s="30">
        <f t="shared" si="1557"/>
        <v>17941.9516965</v>
      </c>
      <c r="L3431" s="29">
        <f t="shared" si="1558"/>
        <v>1.6964999995252583E-3</v>
      </c>
      <c r="M3431" s="10">
        <f t="shared" si="1559"/>
        <v>20311643.43</v>
      </c>
      <c r="N3431" s="5">
        <f>VLOOKUP(CONCATENATE(A3431,"-6"),'Restated Depr'!$B$6:$G$7674,6,0)</f>
        <v>1.06E-2</v>
      </c>
      <c r="O3431" s="29">
        <f t="shared" si="1560"/>
        <v>17941.9516965</v>
      </c>
      <c r="P3431" s="29">
        <f t="shared" si="1561"/>
        <v>0</v>
      </c>
      <c r="Q3431" t="s">
        <v>7819</v>
      </c>
    </row>
    <row r="3432" spans="1:18" hidden="1">
      <c r="A3432" t="s">
        <v>261</v>
      </c>
      <c r="B3432" t="s">
        <v>3749</v>
      </c>
      <c r="C3432" s="224" t="s">
        <v>7842</v>
      </c>
      <c r="D3432" s="221">
        <v>350.17</v>
      </c>
      <c r="E3432" s="324">
        <v>43159</v>
      </c>
      <c r="F3432" s="1">
        <v>20311643.43</v>
      </c>
      <c r="G3432" s="5">
        <v>1.06E-2</v>
      </c>
      <c r="H3432" s="298">
        <v>17941.95</v>
      </c>
      <c r="I3432" s="10">
        <v>20311643.43</v>
      </c>
      <c r="J3432" s="11">
        <f t="shared" si="1556"/>
        <v>1.06E-2</v>
      </c>
      <c r="K3432" s="30">
        <f t="shared" si="1557"/>
        <v>17941.9516965</v>
      </c>
      <c r="L3432" s="29">
        <f t="shared" si="1558"/>
        <v>1.6964999995252583E-3</v>
      </c>
      <c r="M3432" s="10">
        <f t="shared" si="1559"/>
        <v>20311643.43</v>
      </c>
      <c r="N3432" s="5">
        <f>VLOOKUP(CONCATENATE(A3432,"-6"),'Restated Depr'!$B$6:$G$7674,6,0)</f>
        <v>1.06E-2</v>
      </c>
      <c r="O3432" s="29">
        <f t="shared" si="1560"/>
        <v>17941.9516965</v>
      </c>
      <c r="P3432" s="29">
        <f t="shared" si="1561"/>
        <v>0</v>
      </c>
      <c r="Q3432" t="s">
        <v>7819</v>
      </c>
    </row>
    <row r="3433" spans="1:18" hidden="1">
      <c r="A3433" t="s">
        <v>261</v>
      </c>
      <c r="B3433" t="s">
        <v>3750</v>
      </c>
      <c r="C3433" s="224" t="s">
        <v>7842</v>
      </c>
      <c r="D3433" s="221">
        <v>350.17</v>
      </c>
      <c r="E3433" s="324">
        <v>43190</v>
      </c>
      <c r="F3433" s="1">
        <v>20311643.43</v>
      </c>
      <c r="G3433" s="5">
        <v>1.06E-2</v>
      </c>
      <c r="H3433" s="298">
        <v>17941.95</v>
      </c>
      <c r="I3433" s="10">
        <v>20311643.43</v>
      </c>
      <c r="J3433" s="11">
        <f t="shared" si="1556"/>
        <v>1.06E-2</v>
      </c>
      <c r="K3433" s="30">
        <f t="shared" si="1557"/>
        <v>17941.9516965</v>
      </c>
      <c r="L3433" s="29">
        <f t="shared" si="1558"/>
        <v>1.6964999995252583E-3</v>
      </c>
      <c r="M3433" s="10">
        <f t="shared" si="1559"/>
        <v>20311643.43</v>
      </c>
      <c r="N3433" s="5">
        <f>VLOOKUP(CONCATENATE(A3433,"-6"),'Restated Depr'!$B$6:$G$7674,6,0)</f>
        <v>1.06E-2</v>
      </c>
      <c r="O3433" s="29">
        <f t="shared" si="1560"/>
        <v>17941.9516965</v>
      </c>
      <c r="P3433" s="29">
        <f t="shared" si="1561"/>
        <v>0</v>
      </c>
      <c r="Q3433" t="s">
        <v>7819</v>
      </c>
    </row>
    <row r="3434" spans="1:18" hidden="1">
      <c r="A3434" t="s">
        <v>261</v>
      </c>
      <c r="B3434" t="s">
        <v>3751</v>
      </c>
      <c r="C3434" s="224" t="s">
        <v>7842</v>
      </c>
      <c r="D3434" s="221">
        <v>350.17</v>
      </c>
      <c r="E3434" s="324">
        <v>43220</v>
      </c>
      <c r="F3434" s="1">
        <v>20311643.43</v>
      </c>
      <c r="G3434" s="5">
        <v>1.06E-2</v>
      </c>
      <c r="H3434" s="298">
        <v>17941.95</v>
      </c>
      <c r="I3434" s="10">
        <v>20311643.43</v>
      </c>
      <c r="J3434" s="11">
        <f t="shared" si="1556"/>
        <v>1.06E-2</v>
      </c>
      <c r="K3434" s="30">
        <f t="shared" si="1557"/>
        <v>17941.9516965</v>
      </c>
      <c r="L3434" s="29">
        <f t="shared" si="1558"/>
        <v>1.6964999995252583E-3</v>
      </c>
      <c r="M3434" s="10">
        <f t="shared" si="1559"/>
        <v>20311643.43</v>
      </c>
      <c r="N3434" s="5">
        <f>VLOOKUP(CONCATENATE(A3434,"-6"),'Restated Depr'!$B$6:$G$7674,6,0)</f>
        <v>1.06E-2</v>
      </c>
      <c r="O3434" s="29">
        <f t="shared" si="1560"/>
        <v>17941.9516965</v>
      </c>
      <c r="P3434" s="29">
        <f t="shared" si="1561"/>
        <v>0</v>
      </c>
      <c r="Q3434" t="s">
        <v>7819</v>
      </c>
    </row>
    <row r="3435" spans="1:18" hidden="1">
      <c r="A3435" t="s">
        <v>261</v>
      </c>
      <c r="B3435" t="s">
        <v>3752</v>
      </c>
      <c r="C3435" s="224" t="s">
        <v>7842</v>
      </c>
      <c r="D3435" s="221">
        <v>350.17</v>
      </c>
      <c r="E3435" s="324">
        <v>43251</v>
      </c>
      <c r="F3435" s="1">
        <v>20311643.43</v>
      </c>
      <c r="G3435" s="5">
        <v>1.06E-2</v>
      </c>
      <c r="H3435" s="298">
        <v>17941.95</v>
      </c>
      <c r="I3435" s="10">
        <v>20311643.43</v>
      </c>
      <c r="J3435" s="11">
        <f t="shared" si="1556"/>
        <v>1.06E-2</v>
      </c>
      <c r="K3435" s="30">
        <f t="shared" si="1557"/>
        <v>17941.9516965</v>
      </c>
      <c r="L3435" s="29">
        <f t="shared" si="1558"/>
        <v>1.6964999995252583E-3</v>
      </c>
      <c r="M3435" s="10">
        <f t="shared" si="1559"/>
        <v>20311643.43</v>
      </c>
      <c r="N3435" s="5">
        <f>VLOOKUP(CONCATENATE(A3435,"-6"),'Restated Depr'!$B$6:$G$7674,6,0)</f>
        <v>1.06E-2</v>
      </c>
      <c r="O3435" s="29">
        <f t="shared" si="1560"/>
        <v>17941.9516965</v>
      </c>
      <c r="P3435" s="29">
        <f t="shared" si="1561"/>
        <v>0</v>
      </c>
      <c r="Q3435" t="s">
        <v>7819</v>
      </c>
    </row>
    <row r="3436" spans="1:18" hidden="1">
      <c r="A3436" t="s">
        <v>261</v>
      </c>
      <c r="B3436" t="s">
        <v>3753</v>
      </c>
      <c r="C3436" s="224" t="s">
        <v>7842</v>
      </c>
      <c r="D3436" s="221">
        <v>350.17</v>
      </c>
      <c r="E3436" s="324">
        <v>43281</v>
      </c>
      <c r="F3436" s="1">
        <v>20311643.43</v>
      </c>
      <c r="G3436" s="5">
        <v>1.06E-2</v>
      </c>
      <c r="H3436" s="298">
        <v>17941.95</v>
      </c>
      <c r="I3436" s="10">
        <v>20311643.43</v>
      </c>
      <c r="J3436" s="11">
        <f t="shared" si="1556"/>
        <v>1.06E-2</v>
      </c>
      <c r="K3436" s="30">
        <f t="shared" si="1557"/>
        <v>17941.9516965</v>
      </c>
      <c r="L3436" s="29">
        <f t="shared" si="1558"/>
        <v>1.6964999995252583E-3</v>
      </c>
      <c r="M3436" s="10">
        <f t="shared" si="1559"/>
        <v>20311643.43</v>
      </c>
      <c r="N3436" s="5">
        <f>VLOOKUP(CONCATENATE(A3436,"-6"),'Restated Depr'!$B$6:$G$7674,6,0)</f>
        <v>1.06E-2</v>
      </c>
      <c r="O3436" s="29">
        <f t="shared" si="1560"/>
        <v>17941.9516965</v>
      </c>
      <c r="P3436" s="29">
        <f t="shared" si="1561"/>
        <v>0</v>
      </c>
      <c r="Q3436" t="s">
        <v>7819</v>
      </c>
      <c r="R3436" s="5"/>
    </row>
    <row r="3437" spans="1:18" ht="15.75" hidden="1" thickBot="1">
      <c r="A3437" t="s">
        <v>261</v>
      </c>
      <c r="C3437" s="224" t="s">
        <v>639</v>
      </c>
      <c r="D3437" s="22"/>
      <c r="E3437" s="323" t="s">
        <v>606</v>
      </c>
      <c r="F3437" s="1"/>
      <c r="G3437" s="5"/>
      <c r="H3437" s="310">
        <f>SUM(H3425:H3436)</f>
        <v>326848.20000000007</v>
      </c>
      <c r="I3437" s="10"/>
      <c r="J3437" s="10"/>
      <c r="K3437" s="32">
        <f>SUM(K3425:K3436)</f>
        <v>326848.19552775001</v>
      </c>
      <c r="L3437" s="28">
        <f>SUM(L3425:L3436)</f>
        <v>-4.4722500169882551E-3</v>
      </c>
      <c r="M3437" s="10"/>
      <c r="N3437" s="5"/>
      <c r="O3437" s="28">
        <f>SUM(O3425:O3436)</f>
        <v>215303.42035800006</v>
      </c>
      <c r="P3437" s="28">
        <f>SUM(P3425:P3436)</f>
        <v>-111544.77516974998</v>
      </c>
    </row>
    <row r="3438" spans="1:18" hidden="1">
      <c r="A3438" t="s">
        <v>262</v>
      </c>
      <c r="B3438" t="s">
        <v>3754</v>
      </c>
      <c r="C3438" s="224" t="s">
        <v>7842</v>
      </c>
      <c r="D3438" s="221">
        <v>350.17</v>
      </c>
      <c r="E3438" s="324">
        <v>42947</v>
      </c>
      <c r="F3438" s="9">
        <v>69899.69</v>
      </c>
      <c r="G3438" s="18">
        <v>2.24E-2</v>
      </c>
      <c r="H3438" s="299">
        <v>130.47999999999999</v>
      </c>
      <c r="I3438" s="15">
        <v>69899.69</v>
      </c>
      <c r="J3438" s="11">
        <f t="shared" ref="J3438:J3449" si="1562">G3438</f>
        <v>2.24E-2</v>
      </c>
      <c r="K3438" s="31">
        <f t="shared" ref="K3438:K3449" si="1563">I3438*J3438/12</f>
        <v>130.47942133333333</v>
      </c>
      <c r="L3438" s="289">
        <f t="shared" ref="L3438:L3449" si="1564">K3438-H3438</f>
        <v>-5.7866666665518096E-4</v>
      </c>
      <c r="M3438" s="15">
        <f t="shared" ref="M3438:M3449" si="1565">I3438</f>
        <v>69899.69</v>
      </c>
      <c r="N3438" s="5">
        <f>VLOOKUP(CONCATENATE(A3438,"-6"),'Restated Depr'!$B$6:$G$7674,6,0)</f>
        <v>1.06E-2</v>
      </c>
      <c r="O3438" s="289">
        <f t="shared" ref="O3438:O3449" si="1566">M3438*N3438/12</f>
        <v>61.744726166666673</v>
      </c>
      <c r="P3438" s="289">
        <f t="shared" ref="P3438:P3449" si="1567">O3438-K3438</f>
        <v>-68.734695166666654</v>
      </c>
      <c r="Q3438" t="s">
        <v>7819</v>
      </c>
    </row>
    <row r="3439" spans="1:18" hidden="1">
      <c r="A3439" t="s">
        <v>262</v>
      </c>
      <c r="B3439" t="s">
        <v>3755</v>
      </c>
      <c r="C3439" s="224" t="s">
        <v>7842</v>
      </c>
      <c r="D3439" s="221">
        <v>350.17</v>
      </c>
      <c r="E3439" s="324">
        <v>42978</v>
      </c>
      <c r="F3439" s="1">
        <v>69899.69</v>
      </c>
      <c r="G3439" s="18">
        <v>2.24E-2</v>
      </c>
      <c r="H3439" s="298">
        <v>130.47999999999999</v>
      </c>
      <c r="I3439" s="10">
        <v>69899.69</v>
      </c>
      <c r="J3439" s="11">
        <f t="shared" si="1562"/>
        <v>2.24E-2</v>
      </c>
      <c r="K3439" s="30">
        <f t="shared" si="1563"/>
        <v>130.47942133333333</v>
      </c>
      <c r="L3439" s="29">
        <f t="shared" si="1564"/>
        <v>-5.7866666665518096E-4</v>
      </c>
      <c r="M3439" s="10">
        <f t="shared" si="1565"/>
        <v>69899.69</v>
      </c>
      <c r="N3439" s="5">
        <f>VLOOKUP(CONCATENATE(A3439,"-6"),'Restated Depr'!$B$6:$G$7674,6,0)</f>
        <v>1.06E-2</v>
      </c>
      <c r="O3439" s="29">
        <f t="shared" si="1566"/>
        <v>61.744726166666673</v>
      </c>
      <c r="P3439" s="29">
        <f t="shared" si="1567"/>
        <v>-68.734695166666654</v>
      </c>
      <c r="Q3439" t="s">
        <v>7819</v>
      </c>
    </row>
    <row r="3440" spans="1:18" hidden="1">
      <c r="A3440" t="s">
        <v>262</v>
      </c>
      <c r="B3440" t="s">
        <v>3756</v>
      </c>
      <c r="C3440" s="224" t="s">
        <v>7842</v>
      </c>
      <c r="D3440" s="221">
        <v>350.17</v>
      </c>
      <c r="E3440" s="324">
        <v>43008</v>
      </c>
      <c r="F3440" s="1">
        <v>69899.69</v>
      </c>
      <c r="G3440" s="18">
        <v>2.24E-2</v>
      </c>
      <c r="H3440" s="298">
        <v>130.47999999999999</v>
      </c>
      <c r="I3440" s="10">
        <v>69899.69</v>
      </c>
      <c r="J3440" s="11">
        <f t="shared" si="1562"/>
        <v>2.24E-2</v>
      </c>
      <c r="K3440" s="30">
        <f t="shared" si="1563"/>
        <v>130.47942133333333</v>
      </c>
      <c r="L3440" s="29">
        <f t="shared" si="1564"/>
        <v>-5.7866666665518096E-4</v>
      </c>
      <c r="M3440" s="10">
        <f t="shared" si="1565"/>
        <v>69899.69</v>
      </c>
      <c r="N3440" s="5">
        <f>VLOOKUP(CONCATENATE(A3440,"-6"),'Restated Depr'!$B$6:$G$7674,6,0)</f>
        <v>1.06E-2</v>
      </c>
      <c r="O3440" s="29">
        <f t="shared" si="1566"/>
        <v>61.744726166666673</v>
      </c>
      <c r="P3440" s="29">
        <f t="shared" si="1567"/>
        <v>-68.734695166666654</v>
      </c>
      <c r="Q3440" t="s">
        <v>7819</v>
      </c>
    </row>
    <row r="3441" spans="1:18" hidden="1">
      <c r="A3441" t="s">
        <v>262</v>
      </c>
      <c r="B3441" t="s">
        <v>3757</v>
      </c>
      <c r="C3441" s="224" t="s">
        <v>7842</v>
      </c>
      <c r="D3441" s="221">
        <v>350.17</v>
      </c>
      <c r="E3441" s="324">
        <v>43039</v>
      </c>
      <c r="F3441" s="1">
        <v>69899.69</v>
      </c>
      <c r="G3441" s="18">
        <v>2.24E-2</v>
      </c>
      <c r="H3441" s="298">
        <v>130.47999999999999</v>
      </c>
      <c r="I3441" s="10">
        <v>69899.69</v>
      </c>
      <c r="J3441" s="11">
        <f t="shared" si="1562"/>
        <v>2.24E-2</v>
      </c>
      <c r="K3441" s="30">
        <f t="shared" si="1563"/>
        <v>130.47942133333333</v>
      </c>
      <c r="L3441" s="29">
        <f t="shared" si="1564"/>
        <v>-5.7866666665518096E-4</v>
      </c>
      <c r="M3441" s="10">
        <f t="shared" si="1565"/>
        <v>69899.69</v>
      </c>
      <c r="N3441" s="5">
        <f>VLOOKUP(CONCATENATE(A3441,"-6"),'Restated Depr'!$B$6:$G$7674,6,0)</f>
        <v>1.06E-2</v>
      </c>
      <c r="O3441" s="29">
        <f t="shared" si="1566"/>
        <v>61.744726166666673</v>
      </c>
      <c r="P3441" s="29">
        <f t="shared" si="1567"/>
        <v>-68.734695166666654</v>
      </c>
      <c r="Q3441" t="s">
        <v>7819</v>
      </c>
    </row>
    <row r="3442" spans="1:18" hidden="1">
      <c r="A3442" t="s">
        <v>262</v>
      </c>
      <c r="B3442" t="s">
        <v>3758</v>
      </c>
      <c r="C3442" s="224" t="s">
        <v>7842</v>
      </c>
      <c r="D3442" s="221">
        <v>350.17</v>
      </c>
      <c r="E3442" s="324">
        <v>43069</v>
      </c>
      <c r="F3442" s="1">
        <v>69899.69</v>
      </c>
      <c r="G3442" s="18">
        <v>2.24E-2</v>
      </c>
      <c r="H3442" s="298">
        <v>130.47999999999999</v>
      </c>
      <c r="I3442" s="10">
        <v>69899.69</v>
      </c>
      <c r="J3442" s="11">
        <f t="shared" si="1562"/>
        <v>2.24E-2</v>
      </c>
      <c r="K3442" s="30">
        <f t="shared" si="1563"/>
        <v>130.47942133333333</v>
      </c>
      <c r="L3442" s="29">
        <f t="shared" si="1564"/>
        <v>-5.7866666665518096E-4</v>
      </c>
      <c r="M3442" s="10">
        <f t="shared" si="1565"/>
        <v>69899.69</v>
      </c>
      <c r="N3442" s="5">
        <f>VLOOKUP(CONCATENATE(A3442,"-6"),'Restated Depr'!$B$6:$G$7674,6,0)</f>
        <v>1.06E-2</v>
      </c>
      <c r="O3442" s="29">
        <f t="shared" si="1566"/>
        <v>61.744726166666673</v>
      </c>
      <c r="P3442" s="29">
        <f t="shared" si="1567"/>
        <v>-68.734695166666654</v>
      </c>
      <c r="Q3442" t="s">
        <v>7819</v>
      </c>
    </row>
    <row r="3443" spans="1:18" hidden="1">
      <c r="A3443" t="s">
        <v>262</v>
      </c>
      <c r="B3443" t="s">
        <v>3759</v>
      </c>
      <c r="C3443" s="224" t="s">
        <v>7842</v>
      </c>
      <c r="D3443" s="221">
        <v>350.17</v>
      </c>
      <c r="E3443" s="324">
        <v>43100</v>
      </c>
      <c r="F3443" s="1">
        <v>69899.69</v>
      </c>
      <c r="G3443" s="18">
        <v>1.7500000000000002E-2</v>
      </c>
      <c r="H3443" s="298">
        <v>101.94</v>
      </c>
      <c r="I3443" s="10">
        <v>69899.69</v>
      </c>
      <c r="J3443" s="11">
        <f t="shared" si="1562"/>
        <v>1.7500000000000002E-2</v>
      </c>
      <c r="K3443" s="30">
        <f t="shared" si="1563"/>
        <v>101.93704791666669</v>
      </c>
      <c r="L3443" s="29">
        <f t="shared" si="1564"/>
        <v>-2.9520833333123164E-3</v>
      </c>
      <c r="M3443" s="10">
        <f t="shared" si="1565"/>
        <v>69899.69</v>
      </c>
      <c r="N3443" s="5">
        <f>VLOOKUP(CONCATENATE(A3443,"-6"),'Restated Depr'!$B$6:$G$7674,6,0)</f>
        <v>1.06E-2</v>
      </c>
      <c r="O3443" s="29">
        <f t="shared" si="1566"/>
        <v>61.744726166666673</v>
      </c>
      <c r="P3443" s="29">
        <f t="shared" si="1567"/>
        <v>-40.192321750000012</v>
      </c>
      <c r="Q3443" t="s">
        <v>7819</v>
      </c>
    </row>
    <row r="3444" spans="1:18" hidden="1">
      <c r="A3444" t="s">
        <v>262</v>
      </c>
      <c r="B3444" t="s">
        <v>3760</v>
      </c>
      <c r="C3444" s="224" t="s">
        <v>7842</v>
      </c>
      <c r="D3444" s="221">
        <v>350.17</v>
      </c>
      <c r="E3444" s="324">
        <v>43131</v>
      </c>
      <c r="F3444" s="1">
        <v>69899.69</v>
      </c>
      <c r="G3444" s="5">
        <v>1.06E-2</v>
      </c>
      <c r="H3444" s="298">
        <v>61.74</v>
      </c>
      <c r="I3444" s="10">
        <v>69899.69</v>
      </c>
      <c r="J3444" s="11">
        <f t="shared" si="1562"/>
        <v>1.06E-2</v>
      </c>
      <c r="K3444" s="30">
        <f t="shared" si="1563"/>
        <v>61.744726166666673</v>
      </c>
      <c r="L3444" s="29">
        <f t="shared" si="1564"/>
        <v>4.7261666666713609E-3</v>
      </c>
      <c r="M3444" s="10">
        <f t="shared" si="1565"/>
        <v>69899.69</v>
      </c>
      <c r="N3444" s="5">
        <f>VLOOKUP(CONCATENATE(A3444,"-6"),'Restated Depr'!$B$6:$G$7674,6,0)</f>
        <v>1.06E-2</v>
      </c>
      <c r="O3444" s="29">
        <f t="shared" si="1566"/>
        <v>61.744726166666673</v>
      </c>
      <c r="P3444" s="29">
        <f t="shared" si="1567"/>
        <v>0</v>
      </c>
      <c r="Q3444" t="s">
        <v>7819</v>
      </c>
    </row>
    <row r="3445" spans="1:18" hidden="1">
      <c r="A3445" t="s">
        <v>262</v>
      </c>
      <c r="B3445" t="s">
        <v>3761</v>
      </c>
      <c r="C3445" s="224" t="s">
        <v>7842</v>
      </c>
      <c r="D3445" s="221">
        <v>350.17</v>
      </c>
      <c r="E3445" s="324">
        <v>43159</v>
      </c>
      <c r="F3445" s="1">
        <v>69899.69</v>
      </c>
      <c r="G3445" s="5">
        <v>1.06E-2</v>
      </c>
      <c r="H3445" s="298">
        <v>61.74</v>
      </c>
      <c r="I3445" s="10">
        <v>69899.69</v>
      </c>
      <c r="J3445" s="11">
        <f t="shared" si="1562"/>
        <v>1.06E-2</v>
      </c>
      <c r="K3445" s="30">
        <f t="shared" si="1563"/>
        <v>61.744726166666673</v>
      </c>
      <c r="L3445" s="29">
        <f t="shared" si="1564"/>
        <v>4.7261666666713609E-3</v>
      </c>
      <c r="M3445" s="10">
        <f t="shared" si="1565"/>
        <v>69899.69</v>
      </c>
      <c r="N3445" s="5">
        <f>VLOOKUP(CONCATENATE(A3445,"-6"),'Restated Depr'!$B$6:$G$7674,6,0)</f>
        <v>1.06E-2</v>
      </c>
      <c r="O3445" s="29">
        <f t="shared" si="1566"/>
        <v>61.744726166666673</v>
      </c>
      <c r="P3445" s="29">
        <f t="shared" si="1567"/>
        <v>0</v>
      </c>
      <c r="Q3445" t="s">
        <v>7819</v>
      </c>
    </row>
    <row r="3446" spans="1:18" hidden="1">
      <c r="A3446" t="s">
        <v>262</v>
      </c>
      <c r="B3446" t="s">
        <v>3762</v>
      </c>
      <c r="C3446" s="224" t="s">
        <v>7842</v>
      </c>
      <c r="D3446" s="221">
        <v>350.17</v>
      </c>
      <c r="E3446" s="324">
        <v>43190</v>
      </c>
      <c r="F3446" s="1">
        <v>69899.69</v>
      </c>
      <c r="G3446" s="5">
        <v>1.06E-2</v>
      </c>
      <c r="H3446" s="298">
        <v>61.74</v>
      </c>
      <c r="I3446" s="10">
        <v>69899.69</v>
      </c>
      <c r="J3446" s="11">
        <f t="shared" si="1562"/>
        <v>1.06E-2</v>
      </c>
      <c r="K3446" s="30">
        <f t="shared" si="1563"/>
        <v>61.744726166666673</v>
      </c>
      <c r="L3446" s="29">
        <f t="shared" si="1564"/>
        <v>4.7261666666713609E-3</v>
      </c>
      <c r="M3446" s="10">
        <f t="shared" si="1565"/>
        <v>69899.69</v>
      </c>
      <c r="N3446" s="5">
        <f>VLOOKUP(CONCATENATE(A3446,"-6"),'Restated Depr'!$B$6:$G$7674,6,0)</f>
        <v>1.06E-2</v>
      </c>
      <c r="O3446" s="29">
        <f t="shared" si="1566"/>
        <v>61.744726166666673</v>
      </c>
      <c r="P3446" s="29">
        <f t="shared" si="1567"/>
        <v>0</v>
      </c>
      <c r="Q3446" t="s">
        <v>7819</v>
      </c>
    </row>
    <row r="3447" spans="1:18" hidden="1">
      <c r="A3447" t="s">
        <v>262</v>
      </c>
      <c r="B3447" t="s">
        <v>3763</v>
      </c>
      <c r="C3447" s="224" t="s">
        <v>7842</v>
      </c>
      <c r="D3447" s="221">
        <v>350.17</v>
      </c>
      <c r="E3447" s="324">
        <v>43220</v>
      </c>
      <c r="F3447" s="1">
        <v>69899.69</v>
      </c>
      <c r="G3447" s="5">
        <v>1.06E-2</v>
      </c>
      <c r="H3447" s="298">
        <v>61.74</v>
      </c>
      <c r="I3447" s="10">
        <v>69899.69</v>
      </c>
      <c r="J3447" s="11">
        <f t="shared" si="1562"/>
        <v>1.06E-2</v>
      </c>
      <c r="K3447" s="30">
        <f t="shared" si="1563"/>
        <v>61.744726166666673</v>
      </c>
      <c r="L3447" s="29">
        <f t="shared" si="1564"/>
        <v>4.7261666666713609E-3</v>
      </c>
      <c r="M3447" s="10">
        <f t="shared" si="1565"/>
        <v>69899.69</v>
      </c>
      <c r="N3447" s="5">
        <f>VLOOKUP(CONCATENATE(A3447,"-6"),'Restated Depr'!$B$6:$G$7674,6,0)</f>
        <v>1.06E-2</v>
      </c>
      <c r="O3447" s="29">
        <f t="shared" si="1566"/>
        <v>61.744726166666673</v>
      </c>
      <c r="P3447" s="29">
        <f t="shared" si="1567"/>
        <v>0</v>
      </c>
      <c r="Q3447" t="s">
        <v>7819</v>
      </c>
    </row>
    <row r="3448" spans="1:18" hidden="1">
      <c r="A3448" t="s">
        <v>262</v>
      </c>
      <c r="B3448" t="s">
        <v>3764</v>
      </c>
      <c r="C3448" s="224" t="s">
        <v>7842</v>
      </c>
      <c r="D3448" s="221">
        <v>350.17</v>
      </c>
      <c r="E3448" s="324">
        <v>43251</v>
      </c>
      <c r="F3448" s="1">
        <v>69899.69</v>
      </c>
      <c r="G3448" s="5">
        <v>1.06E-2</v>
      </c>
      <c r="H3448" s="298">
        <v>61.74</v>
      </c>
      <c r="I3448" s="10">
        <v>69899.69</v>
      </c>
      <c r="J3448" s="11">
        <f t="shared" si="1562"/>
        <v>1.06E-2</v>
      </c>
      <c r="K3448" s="30">
        <f t="shared" si="1563"/>
        <v>61.744726166666673</v>
      </c>
      <c r="L3448" s="29">
        <f t="shared" si="1564"/>
        <v>4.7261666666713609E-3</v>
      </c>
      <c r="M3448" s="10">
        <f t="shared" si="1565"/>
        <v>69899.69</v>
      </c>
      <c r="N3448" s="5">
        <f>VLOOKUP(CONCATENATE(A3448,"-6"),'Restated Depr'!$B$6:$G$7674,6,0)</f>
        <v>1.06E-2</v>
      </c>
      <c r="O3448" s="29">
        <f t="shared" si="1566"/>
        <v>61.744726166666673</v>
      </c>
      <c r="P3448" s="29">
        <f t="shared" si="1567"/>
        <v>0</v>
      </c>
      <c r="Q3448" t="s">
        <v>7819</v>
      </c>
    </row>
    <row r="3449" spans="1:18" hidden="1">
      <c r="A3449" t="s">
        <v>262</v>
      </c>
      <c r="B3449" t="s">
        <v>3765</v>
      </c>
      <c r="C3449" s="224" t="s">
        <v>7842</v>
      </c>
      <c r="D3449" s="221">
        <v>350.17</v>
      </c>
      <c r="E3449" s="324">
        <v>43281</v>
      </c>
      <c r="F3449" s="1">
        <v>69899.69</v>
      </c>
      <c r="G3449" s="5">
        <v>1.06E-2</v>
      </c>
      <c r="H3449" s="298">
        <v>61.74</v>
      </c>
      <c r="I3449" s="10">
        <v>69899.69</v>
      </c>
      <c r="J3449" s="11">
        <f t="shared" si="1562"/>
        <v>1.06E-2</v>
      </c>
      <c r="K3449" s="30">
        <f t="shared" si="1563"/>
        <v>61.744726166666673</v>
      </c>
      <c r="L3449" s="29">
        <f t="shared" si="1564"/>
        <v>4.7261666666713609E-3</v>
      </c>
      <c r="M3449" s="10">
        <f t="shared" si="1565"/>
        <v>69899.69</v>
      </c>
      <c r="N3449" s="5">
        <f>VLOOKUP(CONCATENATE(A3449,"-6"),'Restated Depr'!$B$6:$G$7674,6,0)</f>
        <v>1.06E-2</v>
      </c>
      <c r="O3449" s="29">
        <f t="shared" si="1566"/>
        <v>61.744726166666673</v>
      </c>
      <c r="P3449" s="29">
        <f t="shared" si="1567"/>
        <v>0</v>
      </c>
      <c r="Q3449" t="s">
        <v>7819</v>
      </c>
      <c r="R3449" s="5"/>
    </row>
    <row r="3450" spans="1:18" ht="15.75" hidden="1" thickBot="1">
      <c r="A3450" t="s">
        <v>262</v>
      </c>
      <c r="C3450" s="224" t="s">
        <v>639</v>
      </c>
      <c r="D3450" s="22"/>
      <c r="E3450" s="323" t="s">
        <v>606</v>
      </c>
      <c r="F3450" s="1"/>
      <c r="G3450" s="5"/>
      <c r="H3450" s="310">
        <f>SUM(H3438:H3449)</f>
        <v>1124.78</v>
      </c>
      <c r="I3450" s="10"/>
      <c r="J3450" s="10"/>
      <c r="K3450" s="32">
        <f>SUM(K3438:K3449)</f>
        <v>1124.8025115833332</v>
      </c>
      <c r="L3450" s="28">
        <f>SUM(L3438:L3449)</f>
        <v>2.2511583333439944E-2</v>
      </c>
      <c r="M3450" s="10"/>
      <c r="N3450" s="5"/>
      <c r="O3450" s="28">
        <f>SUM(O3438:O3449)</f>
        <v>740.93671399999994</v>
      </c>
      <c r="P3450" s="28">
        <f>SUM(P3438:P3449)</f>
        <v>-383.86579758333329</v>
      </c>
    </row>
    <row r="3451" spans="1:18" hidden="1">
      <c r="A3451" t="s">
        <v>263</v>
      </c>
      <c r="B3451" t="s">
        <v>3766</v>
      </c>
      <c r="C3451" s="224" t="s">
        <v>7842</v>
      </c>
      <c r="D3451" s="221">
        <v>350.17</v>
      </c>
      <c r="E3451" s="324">
        <v>42947</v>
      </c>
      <c r="F3451" s="9">
        <v>56576.72</v>
      </c>
      <c r="G3451" s="18">
        <v>2.24E-2</v>
      </c>
      <c r="H3451" s="299">
        <v>105.61</v>
      </c>
      <c r="I3451" s="15">
        <v>56576.72</v>
      </c>
      <c r="J3451" s="11">
        <f t="shared" ref="J3451:J3462" si="1568">G3451</f>
        <v>2.24E-2</v>
      </c>
      <c r="K3451" s="31">
        <f t="shared" ref="K3451:K3462" si="1569">I3451*J3451/12</f>
        <v>105.60987733333333</v>
      </c>
      <c r="L3451" s="289">
        <f t="shared" ref="L3451:L3462" si="1570">K3451-H3451</f>
        <v>-1.2266666666960191E-4</v>
      </c>
      <c r="M3451" s="15">
        <f t="shared" ref="M3451:M3462" si="1571">I3451</f>
        <v>56576.72</v>
      </c>
      <c r="N3451" s="5">
        <f>VLOOKUP(CONCATENATE(A3451,"-6"),'Restated Depr'!$B$6:$G$7674,6,0)</f>
        <v>1.06E-2</v>
      </c>
      <c r="O3451" s="289">
        <f t="shared" ref="O3451:O3462" si="1572">M3451*N3451/12</f>
        <v>49.976102666666669</v>
      </c>
      <c r="P3451" s="289">
        <f t="shared" ref="P3451:P3462" si="1573">O3451-K3451</f>
        <v>-55.63377466666666</v>
      </c>
      <c r="Q3451" t="s">
        <v>7819</v>
      </c>
    </row>
    <row r="3452" spans="1:18" hidden="1">
      <c r="A3452" t="s">
        <v>263</v>
      </c>
      <c r="B3452" t="s">
        <v>3767</v>
      </c>
      <c r="C3452" s="224" t="s">
        <v>7842</v>
      </c>
      <c r="D3452" s="221">
        <v>350.17</v>
      </c>
      <c r="E3452" s="324">
        <v>42978</v>
      </c>
      <c r="F3452" s="1">
        <v>56576.72</v>
      </c>
      <c r="G3452" s="18">
        <v>2.24E-2</v>
      </c>
      <c r="H3452" s="298">
        <v>105.61</v>
      </c>
      <c r="I3452" s="10">
        <v>56576.72</v>
      </c>
      <c r="J3452" s="11">
        <f t="shared" si="1568"/>
        <v>2.24E-2</v>
      </c>
      <c r="K3452" s="30">
        <f t="shared" si="1569"/>
        <v>105.60987733333333</v>
      </c>
      <c r="L3452" s="29">
        <f t="shared" si="1570"/>
        <v>-1.2266666666960191E-4</v>
      </c>
      <c r="M3452" s="10">
        <f t="shared" si="1571"/>
        <v>56576.72</v>
      </c>
      <c r="N3452" s="5">
        <f>VLOOKUP(CONCATENATE(A3452,"-6"),'Restated Depr'!$B$6:$G$7674,6,0)</f>
        <v>1.06E-2</v>
      </c>
      <c r="O3452" s="29">
        <f t="shared" si="1572"/>
        <v>49.976102666666669</v>
      </c>
      <c r="P3452" s="29">
        <f t="shared" si="1573"/>
        <v>-55.63377466666666</v>
      </c>
      <c r="Q3452" t="s">
        <v>7819</v>
      </c>
    </row>
    <row r="3453" spans="1:18" hidden="1">
      <c r="A3453" t="s">
        <v>263</v>
      </c>
      <c r="B3453" t="s">
        <v>3768</v>
      </c>
      <c r="C3453" s="224" t="s">
        <v>7842</v>
      </c>
      <c r="D3453" s="221">
        <v>350.17</v>
      </c>
      <c r="E3453" s="324">
        <v>43008</v>
      </c>
      <c r="F3453" s="1">
        <v>56576.72</v>
      </c>
      <c r="G3453" s="18">
        <v>2.24E-2</v>
      </c>
      <c r="H3453" s="298">
        <v>105.61</v>
      </c>
      <c r="I3453" s="10">
        <v>56576.72</v>
      </c>
      <c r="J3453" s="11">
        <f t="shared" si="1568"/>
        <v>2.24E-2</v>
      </c>
      <c r="K3453" s="30">
        <f t="shared" si="1569"/>
        <v>105.60987733333333</v>
      </c>
      <c r="L3453" s="29">
        <f t="shared" si="1570"/>
        <v>-1.2266666666960191E-4</v>
      </c>
      <c r="M3453" s="10">
        <f t="shared" si="1571"/>
        <v>56576.72</v>
      </c>
      <c r="N3453" s="5">
        <f>VLOOKUP(CONCATENATE(A3453,"-6"),'Restated Depr'!$B$6:$G$7674,6,0)</f>
        <v>1.06E-2</v>
      </c>
      <c r="O3453" s="29">
        <f t="shared" si="1572"/>
        <v>49.976102666666669</v>
      </c>
      <c r="P3453" s="29">
        <f t="shared" si="1573"/>
        <v>-55.63377466666666</v>
      </c>
      <c r="Q3453" t="s">
        <v>7819</v>
      </c>
    </row>
    <row r="3454" spans="1:18" hidden="1">
      <c r="A3454" t="s">
        <v>263</v>
      </c>
      <c r="B3454" t="s">
        <v>3769</v>
      </c>
      <c r="C3454" s="224" t="s">
        <v>7842</v>
      </c>
      <c r="D3454" s="221">
        <v>350.17</v>
      </c>
      <c r="E3454" s="324">
        <v>43039</v>
      </c>
      <c r="F3454" s="1">
        <v>56576.72</v>
      </c>
      <c r="G3454" s="18">
        <v>2.24E-2</v>
      </c>
      <c r="H3454" s="298">
        <v>105.61</v>
      </c>
      <c r="I3454" s="10">
        <v>56576.72</v>
      </c>
      <c r="J3454" s="11">
        <f t="shared" si="1568"/>
        <v>2.24E-2</v>
      </c>
      <c r="K3454" s="30">
        <f t="shared" si="1569"/>
        <v>105.60987733333333</v>
      </c>
      <c r="L3454" s="29">
        <f t="shared" si="1570"/>
        <v>-1.2266666666960191E-4</v>
      </c>
      <c r="M3454" s="10">
        <f t="shared" si="1571"/>
        <v>56576.72</v>
      </c>
      <c r="N3454" s="5">
        <f>VLOOKUP(CONCATENATE(A3454,"-6"),'Restated Depr'!$B$6:$G$7674,6,0)</f>
        <v>1.06E-2</v>
      </c>
      <c r="O3454" s="29">
        <f t="shared" si="1572"/>
        <v>49.976102666666669</v>
      </c>
      <c r="P3454" s="29">
        <f t="shared" si="1573"/>
        <v>-55.63377466666666</v>
      </c>
      <c r="Q3454" t="s">
        <v>7819</v>
      </c>
    </row>
    <row r="3455" spans="1:18" hidden="1">
      <c r="A3455" t="s">
        <v>263</v>
      </c>
      <c r="B3455" t="s">
        <v>3770</v>
      </c>
      <c r="C3455" s="224" t="s">
        <v>7842</v>
      </c>
      <c r="D3455" s="221">
        <v>350.17</v>
      </c>
      <c r="E3455" s="324">
        <v>43069</v>
      </c>
      <c r="F3455" s="1">
        <v>56576.72</v>
      </c>
      <c r="G3455" s="18">
        <v>2.24E-2</v>
      </c>
      <c r="H3455" s="298">
        <v>105.61</v>
      </c>
      <c r="I3455" s="10">
        <v>56576.72</v>
      </c>
      <c r="J3455" s="11">
        <f t="shared" si="1568"/>
        <v>2.24E-2</v>
      </c>
      <c r="K3455" s="30">
        <f t="shared" si="1569"/>
        <v>105.60987733333333</v>
      </c>
      <c r="L3455" s="29">
        <f t="shared" si="1570"/>
        <v>-1.2266666666960191E-4</v>
      </c>
      <c r="M3455" s="10">
        <f t="shared" si="1571"/>
        <v>56576.72</v>
      </c>
      <c r="N3455" s="5">
        <f>VLOOKUP(CONCATENATE(A3455,"-6"),'Restated Depr'!$B$6:$G$7674,6,0)</f>
        <v>1.06E-2</v>
      </c>
      <c r="O3455" s="29">
        <f t="shared" si="1572"/>
        <v>49.976102666666669</v>
      </c>
      <c r="P3455" s="29">
        <f t="shared" si="1573"/>
        <v>-55.63377466666666</v>
      </c>
      <c r="Q3455" t="s">
        <v>7819</v>
      </c>
    </row>
    <row r="3456" spans="1:18" hidden="1">
      <c r="A3456" t="s">
        <v>263</v>
      </c>
      <c r="B3456" t="s">
        <v>3771</v>
      </c>
      <c r="C3456" s="224" t="s">
        <v>7842</v>
      </c>
      <c r="D3456" s="221">
        <v>350.17</v>
      </c>
      <c r="E3456" s="324">
        <v>43100</v>
      </c>
      <c r="F3456" s="1">
        <v>56576.72</v>
      </c>
      <c r="G3456" s="18">
        <v>1.7500000000000002E-2</v>
      </c>
      <c r="H3456" s="298">
        <v>82.51</v>
      </c>
      <c r="I3456" s="10">
        <v>56576.72</v>
      </c>
      <c r="J3456" s="11">
        <f t="shared" si="1568"/>
        <v>1.7500000000000002E-2</v>
      </c>
      <c r="K3456" s="30">
        <f t="shared" si="1569"/>
        <v>82.507716666666667</v>
      </c>
      <c r="L3456" s="29">
        <f t="shared" si="1570"/>
        <v>-2.2833333333380779E-3</v>
      </c>
      <c r="M3456" s="10">
        <f t="shared" si="1571"/>
        <v>56576.72</v>
      </c>
      <c r="N3456" s="5">
        <f>VLOOKUP(CONCATENATE(A3456,"-6"),'Restated Depr'!$B$6:$G$7674,6,0)</f>
        <v>1.06E-2</v>
      </c>
      <c r="O3456" s="29">
        <f t="shared" si="1572"/>
        <v>49.976102666666669</v>
      </c>
      <c r="P3456" s="29">
        <f t="shared" si="1573"/>
        <v>-32.531613999999998</v>
      </c>
      <c r="Q3456" t="s">
        <v>7819</v>
      </c>
    </row>
    <row r="3457" spans="1:18" hidden="1">
      <c r="A3457" t="s">
        <v>263</v>
      </c>
      <c r="B3457" t="s">
        <v>3772</v>
      </c>
      <c r="C3457" s="224" t="s">
        <v>7842</v>
      </c>
      <c r="D3457" s="221">
        <v>350.17</v>
      </c>
      <c r="E3457" s="324">
        <v>43131</v>
      </c>
      <c r="F3457" s="1">
        <v>56576.72</v>
      </c>
      <c r="G3457" s="5">
        <v>1.06E-2</v>
      </c>
      <c r="H3457" s="298">
        <v>49.98</v>
      </c>
      <c r="I3457" s="10">
        <v>56576.72</v>
      </c>
      <c r="J3457" s="11">
        <f t="shared" si="1568"/>
        <v>1.06E-2</v>
      </c>
      <c r="K3457" s="30">
        <f t="shared" si="1569"/>
        <v>49.976102666666669</v>
      </c>
      <c r="L3457" s="29">
        <f t="shared" si="1570"/>
        <v>-3.897333333327424E-3</v>
      </c>
      <c r="M3457" s="10">
        <f t="shared" si="1571"/>
        <v>56576.72</v>
      </c>
      <c r="N3457" s="5">
        <f>VLOOKUP(CONCATENATE(A3457,"-6"),'Restated Depr'!$B$6:$G$7674,6,0)</f>
        <v>1.06E-2</v>
      </c>
      <c r="O3457" s="29">
        <f t="shared" si="1572"/>
        <v>49.976102666666669</v>
      </c>
      <c r="P3457" s="29">
        <f t="shared" si="1573"/>
        <v>0</v>
      </c>
      <c r="Q3457" t="s">
        <v>7819</v>
      </c>
    </row>
    <row r="3458" spans="1:18" hidden="1">
      <c r="A3458" t="s">
        <v>263</v>
      </c>
      <c r="B3458" t="s">
        <v>3773</v>
      </c>
      <c r="C3458" s="224" t="s">
        <v>7842</v>
      </c>
      <c r="D3458" s="221">
        <v>350.17</v>
      </c>
      <c r="E3458" s="324">
        <v>43159</v>
      </c>
      <c r="F3458" s="1">
        <v>56576.72</v>
      </c>
      <c r="G3458" s="5">
        <v>1.06E-2</v>
      </c>
      <c r="H3458" s="298">
        <v>49.98</v>
      </c>
      <c r="I3458" s="10">
        <v>56576.72</v>
      </c>
      <c r="J3458" s="11">
        <f t="shared" si="1568"/>
        <v>1.06E-2</v>
      </c>
      <c r="K3458" s="30">
        <f t="shared" si="1569"/>
        <v>49.976102666666669</v>
      </c>
      <c r="L3458" s="29">
        <f t="shared" si="1570"/>
        <v>-3.897333333327424E-3</v>
      </c>
      <c r="M3458" s="10">
        <f t="shared" si="1571"/>
        <v>56576.72</v>
      </c>
      <c r="N3458" s="5">
        <f>VLOOKUP(CONCATENATE(A3458,"-6"),'Restated Depr'!$B$6:$G$7674,6,0)</f>
        <v>1.06E-2</v>
      </c>
      <c r="O3458" s="29">
        <f t="shared" si="1572"/>
        <v>49.976102666666669</v>
      </c>
      <c r="P3458" s="29">
        <f t="shared" si="1573"/>
        <v>0</v>
      </c>
      <c r="Q3458" t="s">
        <v>7819</v>
      </c>
    </row>
    <row r="3459" spans="1:18" hidden="1">
      <c r="A3459" t="s">
        <v>263</v>
      </c>
      <c r="B3459" t="s">
        <v>3774</v>
      </c>
      <c r="C3459" s="224" t="s">
        <v>7842</v>
      </c>
      <c r="D3459" s="221">
        <v>350.17</v>
      </c>
      <c r="E3459" s="324">
        <v>43190</v>
      </c>
      <c r="F3459" s="1">
        <v>56576.72</v>
      </c>
      <c r="G3459" s="5">
        <v>1.06E-2</v>
      </c>
      <c r="H3459" s="298">
        <v>49.98</v>
      </c>
      <c r="I3459" s="10">
        <v>56576.72</v>
      </c>
      <c r="J3459" s="11">
        <f t="shared" si="1568"/>
        <v>1.06E-2</v>
      </c>
      <c r="K3459" s="30">
        <f t="shared" si="1569"/>
        <v>49.976102666666669</v>
      </c>
      <c r="L3459" s="29">
        <f t="shared" si="1570"/>
        <v>-3.897333333327424E-3</v>
      </c>
      <c r="M3459" s="10">
        <f t="shared" si="1571"/>
        <v>56576.72</v>
      </c>
      <c r="N3459" s="5">
        <f>VLOOKUP(CONCATENATE(A3459,"-6"),'Restated Depr'!$B$6:$G$7674,6,0)</f>
        <v>1.06E-2</v>
      </c>
      <c r="O3459" s="29">
        <f t="shared" si="1572"/>
        <v>49.976102666666669</v>
      </c>
      <c r="P3459" s="29">
        <f t="shared" si="1573"/>
        <v>0</v>
      </c>
      <c r="Q3459" t="s">
        <v>7819</v>
      </c>
    </row>
    <row r="3460" spans="1:18" hidden="1">
      <c r="A3460" t="s">
        <v>263</v>
      </c>
      <c r="B3460" t="s">
        <v>3775</v>
      </c>
      <c r="C3460" s="224" t="s">
        <v>7842</v>
      </c>
      <c r="D3460" s="221">
        <v>350.17</v>
      </c>
      <c r="E3460" s="324">
        <v>43220</v>
      </c>
      <c r="F3460" s="1">
        <v>56576.72</v>
      </c>
      <c r="G3460" s="5">
        <v>1.06E-2</v>
      </c>
      <c r="H3460" s="298">
        <v>49.98</v>
      </c>
      <c r="I3460" s="10">
        <v>56576.72</v>
      </c>
      <c r="J3460" s="11">
        <f t="shared" si="1568"/>
        <v>1.06E-2</v>
      </c>
      <c r="K3460" s="30">
        <f t="shared" si="1569"/>
        <v>49.976102666666669</v>
      </c>
      <c r="L3460" s="29">
        <f t="shared" si="1570"/>
        <v>-3.897333333327424E-3</v>
      </c>
      <c r="M3460" s="10">
        <f t="shared" si="1571"/>
        <v>56576.72</v>
      </c>
      <c r="N3460" s="5">
        <f>VLOOKUP(CONCATENATE(A3460,"-6"),'Restated Depr'!$B$6:$G$7674,6,0)</f>
        <v>1.06E-2</v>
      </c>
      <c r="O3460" s="29">
        <f t="shared" si="1572"/>
        <v>49.976102666666669</v>
      </c>
      <c r="P3460" s="29">
        <f t="shared" si="1573"/>
        <v>0</v>
      </c>
      <c r="Q3460" t="s">
        <v>7819</v>
      </c>
    </row>
    <row r="3461" spans="1:18" hidden="1">
      <c r="A3461" t="s">
        <v>263</v>
      </c>
      <c r="B3461" t="s">
        <v>3776</v>
      </c>
      <c r="C3461" s="224" t="s">
        <v>7842</v>
      </c>
      <c r="D3461" s="221">
        <v>350.17</v>
      </c>
      <c r="E3461" s="324">
        <v>43251</v>
      </c>
      <c r="F3461" s="1">
        <v>56576.72</v>
      </c>
      <c r="G3461" s="5">
        <v>1.06E-2</v>
      </c>
      <c r="H3461" s="298">
        <v>49.98</v>
      </c>
      <c r="I3461" s="10">
        <v>56576.72</v>
      </c>
      <c r="J3461" s="11">
        <f t="shared" si="1568"/>
        <v>1.06E-2</v>
      </c>
      <c r="K3461" s="30">
        <f t="shared" si="1569"/>
        <v>49.976102666666669</v>
      </c>
      <c r="L3461" s="29">
        <f t="shared" si="1570"/>
        <v>-3.897333333327424E-3</v>
      </c>
      <c r="M3461" s="10">
        <f t="shared" si="1571"/>
        <v>56576.72</v>
      </c>
      <c r="N3461" s="5">
        <f>VLOOKUP(CONCATENATE(A3461,"-6"),'Restated Depr'!$B$6:$G$7674,6,0)</f>
        <v>1.06E-2</v>
      </c>
      <c r="O3461" s="29">
        <f t="shared" si="1572"/>
        <v>49.976102666666669</v>
      </c>
      <c r="P3461" s="29">
        <f t="shared" si="1573"/>
        <v>0</v>
      </c>
      <c r="Q3461" t="s">
        <v>7819</v>
      </c>
    </row>
    <row r="3462" spans="1:18" hidden="1">
      <c r="A3462" t="s">
        <v>263</v>
      </c>
      <c r="B3462" t="s">
        <v>3777</v>
      </c>
      <c r="C3462" s="224" t="s">
        <v>7842</v>
      </c>
      <c r="D3462" s="221">
        <v>350.17</v>
      </c>
      <c r="E3462" s="324">
        <v>43281</v>
      </c>
      <c r="F3462" s="1">
        <v>56576.72</v>
      </c>
      <c r="G3462" s="5">
        <v>1.06E-2</v>
      </c>
      <c r="H3462" s="298">
        <v>49.98</v>
      </c>
      <c r="I3462" s="10">
        <v>56576.72</v>
      </c>
      <c r="J3462" s="11">
        <f t="shared" si="1568"/>
        <v>1.06E-2</v>
      </c>
      <c r="K3462" s="30">
        <f t="shared" si="1569"/>
        <v>49.976102666666669</v>
      </c>
      <c r="L3462" s="29">
        <f t="shared" si="1570"/>
        <v>-3.897333333327424E-3</v>
      </c>
      <c r="M3462" s="10">
        <f t="shared" si="1571"/>
        <v>56576.72</v>
      </c>
      <c r="N3462" s="5">
        <f>VLOOKUP(CONCATENATE(A3462,"-6"),'Restated Depr'!$B$6:$G$7674,6,0)</f>
        <v>1.06E-2</v>
      </c>
      <c r="O3462" s="29">
        <f t="shared" si="1572"/>
        <v>49.976102666666669</v>
      </c>
      <c r="P3462" s="29">
        <f t="shared" si="1573"/>
        <v>0</v>
      </c>
      <c r="Q3462" t="s">
        <v>7819</v>
      </c>
      <c r="R3462" s="5"/>
    </row>
    <row r="3463" spans="1:18" ht="15.75" hidden="1" thickBot="1">
      <c r="A3463" t="s">
        <v>263</v>
      </c>
      <c r="C3463" s="224" t="s">
        <v>639</v>
      </c>
      <c r="D3463" s="22"/>
      <c r="E3463" s="323" t="s">
        <v>606</v>
      </c>
      <c r="F3463" s="1"/>
      <c r="G3463" s="5"/>
      <c r="H3463" s="310">
        <f>SUM(H3451:H3462)</f>
        <v>910.44</v>
      </c>
      <c r="I3463" s="10"/>
      <c r="J3463" s="10"/>
      <c r="K3463" s="32">
        <f>SUM(K3451:K3462)</f>
        <v>910.41371933333312</v>
      </c>
      <c r="L3463" s="28">
        <f>SUM(L3451:L3462)</f>
        <v>-2.6280666666650632E-2</v>
      </c>
      <c r="M3463" s="10"/>
      <c r="N3463" s="5"/>
      <c r="O3463" s="28">
        <f>SUM(O3451:O3462)</f>
        <v>599.71323200000006</v>
      </c>
      <c r="P3463" s="28">
        <f>SUM(P3451:P3462)</f>
        <v>-310.70048733333329</v>
      </c>
    </row>
    <row r="3464" spans="1:18" hidden="1">
      <c r="A3464" t="s">
        <v>264</v>
      </c>
      <c r="B3464" t="s">
        <v>3778</v>
      </c>
      <c r="C3464" s="224" t="s">
        <v>7842</v>
      </c>
      <c r="D3464" s="221">
        <v>350.99</v>
      </c>
      <c r="E3464" s="324">
        <v>42947</v>
      </c>
      <c r="F3464" s="9">
        <v>3623.76</v>
      </c>
      <c r="G3464" s="18">
        <v>1.9E-2</v>
      </c>
      <c r="H3464" s="299">
        <v>5.7399999999999993</v>
      </c>
      <c r="I3464" s="15">
        <v>3623.76</v>
      </c>
      <c r="J3464" s="11">
        <f t="shared" ref="J3464:J3475" si="1574">G3464</f>
        <v>1.9E-2</v>
      </c>
      <c r="K3464" s="31">
        <f t="shared" ref="K3464:K3475" si="1575">I3464*J3464/12</f>
        <v>5.7376199999999997</v>
      </c>
      <c r="L3464" s="289">
        <f t="shared" ref="L3464:L3475" si="1576">K3464-H3464</f>
        <v>-2.3799999999996047E-3</v>
      </c>
      <c r="M3464" s="15">
        <f t="shared" ref="M3464:M3475" si="1577">I3464</f>
        <v>3623.76</v>
      </c>
      <c r="N3464" s="5">
        <f>VLOOKUP(CONCATENATE(A3464,"-6"),'Restated Depr'!$B$6:$G$7674,6,0)</f>
        <v>1.2E-2</v>
      </c>
      <c r="O3464" s="289">
        <f t="shared" ref="O3464:O3475" si="1578">M3464*N3464/12</f>
        <v>3.6237600000000003</v>
      </c>
      <c r="P3464" s="289">
        <f t="shared" ref="P3464:P3475" si="1579">O3464-K3464</f>
        <v>-2.1138599999999994</v>
      </c>
      <c r="Q3464" t="s">
        <v>7819</v>
      </c>
    </row>
    <row r="3465" spans="1:18" hidden="1">
      <c r="A3465" t="s">
        <v>264</v>
      </c>
      <c r="B3465" t="s">
        <v>3779</v>
      </c>
      <c r="C3465" s="224" t="s">
        <v>7842</v>
      </c>
      <c r="D3465" s="221">
        <v>350.99</v>
      </c>
      <c r="E3465" s="324">
        <v>42978</v>
      </c>
      <c r="F3465" s="1">
        <v>3623.76</v>
      </c>
      <c r="G3465" s="18">
        <v>1.9E-2</v>
      </c>
      <c r="H3465" s="298">
        <v>5.7399999999999993</v>
      </c>
      <c r="I3465" s="10">
        <v>3623.76</v>
      </c>
      <c r="J3465" s="11">
        <f t="shared" si="1574"/>
        <v>1.9E-2</v>
      </c>
      <c r="K3465" s="30">
        <f t="shared" si="1575"/>
        <v>5.7376199999999997</v>
      </c>
      <c r="L3465" s="29">
        <f t="shared" si="1576"/>
        <v>-2.3799999999996047E-3</v>
      </c>
      <c r="M3465" s="10">
        <f t="shared" si="1577"/>
        <v>3623.76</v>
      </c>
      <c r="N3465" s="5">
        <f>VLOOKUP(CONCATENATE(A3465,"-6"),'Restated Depr'!$B$6:$G$7674,6,0)</f>
        <v>1.2E-2</v>
      </c>
      <c r="O3465" s="29">
        <f t="shared" si="1578"/>
        <v>3.6237600000000003</v>
      </c>
      <c r="P3465" s="29">
        <f t="shared" si="1579"/>
        <v>-2.1138599999999994</v>
      </c>
      <c r="Q3465" t="s">
        <v>7819</v>
      </c>
    </row>
    <row r="3466" spans="1:18" hidden="1">
      <c r="A3466" t="s">
        <v>264</v>
      </c>
      <c r="B3466" t="s">
        <v>3780</v>
      </c>
      <c r="C3466" s="224" t="s">
        <v>7842</v>
      </c>
      <c r="D3466" s="221">
        <v>350.99</v>
      </c>
      <c r="E3466" s="324">
        <v>43008</v>
      </c>
      <c r="F3466" s="1">
        <v>3623.76</v>
      </c>
      <c r="G3466" s="18">
        <v>1.9E-2</v>
      </c>
      <c r="H3466" s="298">
        <v>5.7399999999999993</v>
      </c>
      <c r="I3466" s="10">
        <v>3623.76</v>
      </c>
      <c r="J3466" s="11">
        <f t="shared" si="1574"/>
        <v>1.9E-2</v>
      </c>
      <c r="K3466" s="30">
        <f t="shared" si="1575"/>
        <v>5.7376199999999997</v>
      </c>
      <c r="L3466" s="29">
        <f t="shared" si="1576"/>
        <v>-2.3799999999996047E-3</v>
      </c>
      <c r="M3466" s="10">
        <f t="shared" si="1577"/>
        <v>3623.76</v>
      </c>
      <c r="N3466" s="5">
        <f>VLOOKUP(CONCATENATE(A3466,"-6"),'Restated Depr'!$B$6:$G$7674,6,0)</f>
        <v>1.2E-2</v>
      </c>
      <c r="O3466" s="29">
        <f t="shared" si="1578"/>
        <v>3.6237600000000003</v>
      </c>
      <c r="P3466" s="29">
        <f t="shared" si="1579"/>
        <v>-2.1138599999999994</v>
      </c>
      <c r="Q3466" t="s">
        <v>7819</v>
      </c>
    </row>
    <row r="3467" spans="1:18" hidden="1">
      <c r="A3467" t="s">
        <v>264</v>
      </c>
      <c r="B3467" t="s">
        <v>3781</v>
      </c>
      <c r="C3467" s="224" t="s">
        <v>7842</v>
      </c>
      <c r="D3467" s="221">
        <v>350.99</v>
      </c>
      <c r="E3467" s="324">
        <v>43039</v>
      </c>
      <c r="F3467" s="1">
        <v>3623.76</v>
      </c>
      <c r="G3467" s="18">
        <v>1.9E-2</v>
      </c>
      <c r="H3467" s="298">
        <v>5.7399999999999993</v>
      </c>
      <c r="I3467" s="10">
        <v>3623.76</v>
      </c>
      <c r="J3467" s="11">
        <f t="shared" si="1574"/>
        <v>1.9E-2</v>
      </c>
      <c r="K3467" s="30">
        <f t="shared" si="1575"/>
        <v>5.7376199999999997</v>
      </c>
      <c r="L3467" s="29">
        <f t="shared" si="1576"/>
        <v>-2.3799999999996047E-3</v>
      </c>
      <c r="M3467" s="10">
        <f t="shared" si="1577"/>
        <v>3623.76</v>
      </c>
      <c r="N3467" s="5">
        <f>VLOOKUP(CONCATENATE(A3467,"-6"),'Restated Depr'!$B$6:$G$7674,6,0)</f>
        <v>1.2E-2</v>
      </c>
      <c r="O3467" s="29">
        <f t="shared" si="1578"/>
        <v>3.6237600000000003</v>
      </c>
      <c r="P3467" s="29">
        <f t="shared" si="1579"/>
        <v>-2.1138599999999994</v>
      </c>
      <c r="Q3467" t="s">
        <v>7819</v>
      </c>
    </row>
    <row r="3468" spans="1:18" hidden="1">
      <c r="A3468" t="s">
        <v>264</v>
      </c>
      <c r="B3468" t="s">
        <v>3782</v>
      </c>
      <c r="C3468" s="224" t="s">
        <v>7842</v>
      </c>
      <c r="D3468" s="221">
        <v>350.99</v>
      </c>
      <c r="E3468" s="324">
        <v>43069</v>
      </c>
      <c r="F3468" s="1">
        <v>3623.76</v>
      </c>
      <c r="G3468" s="18">
        <v>1.9E-2</v>
      </c>
      <c r="H3468" s="298">
        <v>5.7399999999999993</v>
      </c>
      <c r="I3468" s="10">
        <v>3623.76</v>
      </c>
      <c r="J3468" s="11">
        <f t="shared" si="1574"/>
        <v>1.9E-2</v>
      </c>
      <c r="K3468" s="30">
        <f t="shared" si="1575"/>
        <v>5.7376199999999997</v>
      </c>
      <c r="L3468" s="29">
        <f t="shared" si="1576"/>
        <v>-2.3799999999996047E-3</v>
      </c>
      <c r="M3468" s="10">
        <f t="shared" si="1577"/>
        <v>3623.76</v>
      </c>
      <c r="N3468" s="5">
        <f>VLOOKUP(CONCATENATE(A3468,"-6"),'Restated Depr'!$B$6:$G$7674,6,0)</f>
        <v>1.2E-2</v>
      </c>
      <c r="O3468" s="29">
        <f t="shared" si="1578"/>
        <v>3.6237600000000003</v>
      </c>
      <c r="P3468" s="29">
        <f t="shared" si="1579"/>
        <v>-2.1138599999999994</v>
      </c>
      <c r="Q3468" t="s">
        <v>7819</v>
      </c>
    </row>
    <row r="3469" spans="1:18" hidden="1">
      <c r="A3469" t="s">
        <v>264</v>
      </c>
      <c r="B3469" t="s">
        <v>3783</v>
      </c>
      <c r="C3469" s="224" t="s">
        <v>7842</v>
      </c>
      <c r="D3469" s="221">
        <v>350.99</v>
      </c>
      <c r="E3469" s="324">
        <v>43100</v>
      </c>
      <c r="F3469" s="1">
        <v>3623.76</v>
      </c>
      <c r="G3469" s="18">
        <v>1.61E-2</v>
      </c>
      <c r="H3469" s="298">
        <v>4.8600000000000003</v>
      </c>
      <c r="I3469" s="10">
        <v>3623.76</v>
      </c>
      <c r="J3469" s="11">
        <f t="shared" si="1574"/>
        <v>1.61E-2</v>
      </c>
      <c r="K3469" s="30">
        <f t="shared" si="1575"/>
        <v>4.8618779999999999</v>
      </c>
      <c r="L3469" s="29">
        <f t="shared" si="1576"/>
        <v>1.8779999999996022E-3</v>
      </c>
      <c r="M3469" s="10">
        <f t="shared" si="1577"/>
        <v>3623.76</v>
      </c>
      <c r="N3469" s="5">
        <f>VLOOKUP(CONCATENATE(A3469,"-6"),'Restated Depr'!$B$6:$G$7674,6,0)</f>
        <v>1.2E-2</v>
      </c>
      <c r="O3469" s="29">
        <f t="shared" si="1578"/>
        <v>3.6237600000000003</v>
      </c>
      <c r="P3469" s="29">
        <f t="shared" si="1579"/>
        <v>-1.2381179999999996</v>
      </c>
      <c r="Q3469" t="s">
        <v>7819</v>
      </c>
    </row>
    <row r="3470" spans="1:18" hidden="1">
      <c r="A3470" t="s">
        <v>264</v>
      </c>
      <c r="B3470" t="s">
        <v>3784</v>
      </c>
      <c r="C3470" s="224" t="s">
        <v>7842</v>
      </c>
      <c r="D3470" s="221">
        <v>350.99</v>
      </c>
      <c r="E3470" s="324">
        <v>43131</v>
      </c>
      <c r="F3470" s="1">
        <v>3623.76</v>
      </c>
      <c r="G3470" s="5">
        <v>1.2E-2</v>
      </c>
      <c r="H3470" s="298">
        <v>3.6199999999999997</v>
      </c>
      <c r="I3470" s="10">
        <v>3623.76</v>
      </c>
      <c r="J3470" s="11">
        <f t="shared" si="1574"/>
        <v>1.2E-2</v>
      </c>
      <c r="K3470" s="30">
        <f t="shared" si="1575"/>
        <v>3.6237600000000003</v>
      </c>
      <c r="L3470" s="29">
        <f t="shared" si="1576"/>
        <v>3.7600000000006517E-3</v>
      </c>
      <c r="M3470" s="10">
        <f t="shared" si="1577"/>
        <v>3623.76</v>
      </c>
      <c r="N3470" s="5">
        <f>VLOOKUP(CONCATENATE(A3470,"-6"),'Restated Depr'!$B$6:$G$7674,6,0)</f>
        <v>1.2E-2</v>
      </c>
      <c r="O3470" s="29">
        <f t="shared" si="1578"/>
        <v>3.6237600000000003</v>
      </c>
      <c r="P3470" s="29">
        <f t="shared" si="1579"/>
        <v>0</v>
      </c>
      <c r="Q3470" t="s">
        <v>7819</v>
      </c>
    </row>
    <row r="3471" spans="1:18" hidden="1">
      <c r="A3471" t="s">
        <v>264</v>
      </c>
      <c r="B3471" t="s">
        <v>3785</v>
      </c>
      <c r="C3471" s="224" t="s">
        <v>7842</v>
      </c>
      <c r="D3471" s="221">
        <v>350.99</v>
      </c>
      <c r="E3471" s="324">
        <v>43159</v>
      </c>
      <c r="F3471" s="1">
        <v>3623.76</v>
      </c>
      <c r="G3471" s="5">
        <v>1.2E-2</v>
      </c>
      <c r="H3471" s="298">
        <v>3.6199999999999997</v>
      </c>
      <c r="I3471" s="10">
        <v>3623.76</v>
      </c>
      <c r="J3471" s="11">
        <f t="shared" si="1574"/>
        <v>1.2E-2</v>
      </c>
      <c r="K3471" s="30">
        <f t="shared" si="1575"/>
        <v>3.6237600000000003</v>
      </c>
      <c r="L3471" s="29">
        <f t="shared" si="1576"/>
        <v>3.7600000000006517E-3</v>
      </c>
      <c r="M3471" s="10">
        <f t="shared" si="1577"/>
        <v>3623.76</v>
      </c>
      <c r="N3471" s="5">
        <f>VLOOKUP(CONCATENATE(A3471,"-6"),'Restated Depr'!$B$6:$G$7674,6,0)</f>
        <v>1.2E-2</v>
      </c>
      <c r="O3471" s="29">
        <f t="shared" si="1578"/>
        <v>3.6237600000000003</v>
      </c>
      <c r="P3471" s="29">
        <f t="shared" si="1579"/>
        <v>0</v>
      </c>
      <c r="Q3471" t="s">
        <v>7819</v>
      </c>
    </row>
    <row r="3472" spans="1:18" hidden="1">
      <c r="A3472" t="s">
        <v>264</v>
      </c>
      <c r="B3472" t="s">
        <v>3786</v>
      </c>
      <c r="C3472" s="224" t="s">
        <v>7842</v>
      </c>
      <c r="D3472" s="221">
        <v>350.99</v>
      </c>
      <c r="E3472" s="324">
        <v>43190</v>
      </c>
      <c r="F3472" s="1">
        <v>3623.76</v>
      </c>
      <c r="G3472" s="5">
        <v>1.2E-2</v>
      </c>
      <c r="H3472" s="298">
        <v>3.6199999999999997</v>
      </c>
      <c r="I3472" s="10">
        <v>3623.76</v>
      </c>
      <c r="J3472" s="11">
        <f t="shared" si="1574"/>
        <v>1.2E-2</v>
      </c>
      <c r="K3472" s="30">
        <f t="shared" si="1575"/>
        <v>3.6237600000000003</v>
      </c>
      <c r="L3472" s="29">
        <f t="shared" si="1576"/>
        <v>3.7600000000006517E-3</v>
      </c>
      <c r="M3472" s="10">
        <f t="shared" si="1577"/>
        <v>3623.76</v>
      </c>
      <c r="N3472" s="5">
        <f>VLOOKUP(CONCATENATE(A3472,"-6"),'Restated Depr'!$B$6:$G$7674,6,0)</f>
        <v>1.2E-2</v>
      </c>
      <c r="O3472" s="29">
        <f t="shared" si="1578"/>
        <v>3.6237600000000003</v>
      </c>
      <c r="P3472" s="29">
        <f t="shared" si="1579"/>
        <v>0</v>
      </c>
      <c r="Q3472" t="s">
        <v>7819</v>
      </c>
    </row>
    <row r="3473" spans="1:18" hidden="1">
      <c r="A3473" t="s">
        <v>264</v>
      </c>
      <c r="B3473" t="s">
        <v>3787</v>
      </c>
      <c r="C3473" s="224" t="s">
        <v>7842</v>
      </c>
      <c r="D3473" s="221">
        <v>350.99</v>
      </c>
      <c r="E3473" s="324">
        <v>43220</v>
      </c>
      <c r="F3473" s="1">
        <v>3623.76</v>
      </c>
      <c r="G3473" s="5">
        <v>1.2E-2</v>
      </c>
      <c r="H3473" s="298">
        <v>3.6199999999999997</v>
      </c>
      <c r="I3473" s="10">
        <v>3623.76</v>
      </c>
      <c r="J3473" s="11">
        <f t="shared" si="1574"/>
        <v>1.2E-2</v>
      </c>
      <c r="K3473" s="30">
        <f t="shared" si="1575"/>
        <v>3.6237600000000003</v>
      </c>
      <c r="L3473" s="29">
        <f t="shared" si="1576"/>
        <v>3.7600000000006517E-3</v>
      </c>
      <c r="M3473" s="10">
        <f t="shared" si="1577"/>
        <v>3623.76</v>
      </c>
      <c r="N3473" s="5">
        <f>VLOOKUP(CONCATENATE(A3473,"-6"),'Restated Depr'!$B$6:$G$7674,6,0)</f>
        <v>1.2E-2</v>
      </c>
      <c r="O3473" s="29">
        <f t="shared" si="1578"/>
        <v>3.6237600000000003</v>
      </c>
      <c r="P3473" s="29">
        <f t="shared" si="1579"/>
        <v>0</v>
      </c>
      <c r="Q3473" t="s">
        <v>7819</v>
      </c>
    </row>
    <row r="3474" spans="1:18" hidden="1">
      <c r="A3474" t="s">
        <v>264</v>
      </c>
      <c r="B3474" t="s">
        <v>3788</v>
      </c>
      <c r="C3474" s="224" t="s">
        <v>7842</v>
      </c>
      <c r="D3474" s="221">
        <v>350.99</v>
      </c>
      <c r="E3474" s="324">
        <v>43251</v>
      </c>
      <c r="F3474" s="1">
        <v>3623.76</v>
      </c>
      <c r="G3474" s="5">
        <v>1.2E-2</v>
      </c>
      <c r="H3474" s="298">
        <v>3.6199999999999997</v>
      </c>
      <c r="I3474" s="10">
        <v>3623.76</v>
      </c>
      <c r="J3474" s="11">
        <f t="shared" si="1574"/>
        <v>1.2E-2</v>
      </c>
      <c r="K3474" s="30">
        <f t="shared" si="1575"/>
        <v>3.6237600000000003</v>
      </c>
      <c r="L3474" s="29">
        <f t="shared" si="1576"/>
        <v>3.7600000000006517E-3</v>
      </c>
      <c r="M3474" s="10">
        <f t="shared" si="1577"/>
        <v>3623.76</v>
      </c>
      <c r="N3474" s="5">
        <f>VLOOKUP(CONCATENATE(A3474,"-6"),'Restated Depr'!$B$6:$G$7674,6,0)</f>
        <v>1.2E-2</v>
      </c>
      <c r="O3474" s="29">
        <f t="shared" si="1578"/>
        <v>3.6237600000000003</v>
      </c>
      <c r="P3474" s="29">
        <f t="shared" si="1579"/>
        <v>0</v>
      </c>
      <c r="Q3474" t="s">
        <v>7819</v>
      </c>
    </row>
    <row r="3475" spans="1:18" hidden="1">
      <c r="A3475" t="s">
        <v>264</v>
      </c>
      <c r="B3475" t="s">
        <v>3789</v>
      </c>
      <c r="C3475" s="224" t="s">
        <v>7842</v>
      </c>
      <c r="D3475" s="221">
        <v>350.99</v>
      </c>
      <c r="E3475" s="324">
        <v>43281</v>
      </c>
      <c r="F3475" s="1">
        <v>3623.76</v>
      </c>
      <c r="G3475" s="5">
        <v>1.2E-2</v>
      </c>
      <c r="H3475" s="298">
        <v>3.6199999999999997</v>
      </c>
      <c r="I3475" s="10">
        <v>3623.76</v>
      </c>
      <c r="J3475" s="11">
        <f t="shared" si="1574"/>
        <v>1.2E-2</v>
      </c>
      <c r="K3475" s="30">
        <f t="shared" si="1575"/>
        <v>3.6237600000000003</v>
      </c>
      <c r="L3475" s="29">
        <f t="shared" si="1576"/>
        <v>3.7600000000006517E-3</v>
      </c>
      <c r="M3475" s="10">
        <f t="shared" si="1577"/>
        <v>3623.76</v>
      </c>
      <c r="N3475" s="5">
        <f>VLOOKUP(CONCATENATE(A3475,"-6"),'Restated Depr'!$B$6:$G$7674,6,0)</f>
        <v>1.2E-2</v>
      </c>
      <c r="O3475" s="29">
        <f t="shared" si="1578"/>
        <v>3.6237600000000003</v>
      </c>
      <c r="P3475" s="29">
        <f t="shared" si="1579"/>
        <v>0</v>
      </c>
      <c r="Q3475" t="s">
        <v>7819</v>
      </c>
      <c r="R3475" s="5"/>
    </row>
    <row r="3476" spans="1:18" ht="15.75" hidden="1" thickBot="1">
      <c r="A3476" t="s">
        <v>264</v>
      </c>
      <c r="C3476" s="224" t="s">
        <v>639</v>
      </c>
      <c r="D3476" s="22"/>
      <c r="E3476" s="323" t="s">
        <v>606</v>
      </c>
      <c r="F3476" s="1"/>
      <c r="G3476" s="5"/>
      <c r="H3476" s="310">
        <f>SUM(H3464:H3475)</f>
        <v>55.27999999999998</v>
      </c>
      <c r="I3476" s="10"/>
      <c r="J3476" s="10"/>
      <c r="K3476" s="32">
        <f>SUM(K3464:K3475)</f>
        <v>55.292537999999979</v>
      </c>
      <c r="L3476" s="28">
        <f>SUM(L3464:L3475)</f>
        <v>1.2538000000005489E-2</v>
      </c>
      <c r="M3476" s="10"/>
      <c r="N3476" s="5"/>
      <c r="O3476" s="28">
        <f>SUM(O3464:O3475)</f>
        <v>43.485119999999995</v>
      </c>
      <c r="P3476" s="28">
        <f>SUM(P3464:P3475)</f>
        <v>-11.807417999999997</v>
      </c>
    </row>
    <row r="3477" spans="1:18" hidden="1">
      <c r="A3477" t="s">
        <v>265</v>
      </c>
      <c r="B3477" t="s">
        <v>3790</v>
      </c>
      <c r="C3477" s="224" t="s">
        <v>7842</v>
      </c>
      <c r="D3477" s="221">
        <v>350.99</v>
      </c>
      <c r="E3477" s="324">
        <v>42947</v>
      </c>
      <c r="F3477" s="9">
        <v>28500</v>
      </c>
      <c r="G3477" s="18">
        <v>2.24E-2</v>
      </c>
      <c r="H3477" s="299">
        <v>53.20000000000001</v>
      </c>
      <c r="I3477" s="15">
        <v>28500</v>
      </c>
      <c r="J3477" s="11">
        <f t="shared" ref="J3477:J3488" si="1580">G3477</f>
        <v>2.24E-2</v>
      </c>
      <c r="K3477" s="31">
        <f t="shared" ref="K3477:K3488" si="1581">I3477*J3477/12</f>
        <v>53.199999999999996</v>
      </c>
      <c r="L3477" s="289">
        <f t="shared" ref="L3477:L3488" si="1582">K3477-H3477</f>
        <v>0</v>
      </c>
      <c r="M3477" s="15">
        <f t="shared" ref="M3477:M3488" si="1583">I3477</f>
        <v>28500</v>
      </c>
      <c r="N3477" s="5">
        <f>VLOOKUP(CONCATENATE(A3477,"-6"),'Restated Depr'!$B$6:$G$7674,6,0)</f>
        <v>1.2E-2</v>
      </c>
      <c r="O3477" s="289">
        <f t="shared" ref="O3477:O3488" si="1584">M3477*N3477/12</f>
        <v>28.5</v>
      </c>
      <c r="P3477" s="289">
        <f t="shared" ref="P3477:P3488" si="1585">O3477-K3477</f>
        <v>-24.699999999999996</v>
      </c>
      <c r="Q3477" t="s">
        <v>7819</v>
      </c>
    </row>
    <row r="3478" spans="1:18" hidden="1">
      <c r="A3478" t="s">
        <v>265</v>
      </c>
      <c r="B3478" t="s">
        <v>3791</v>
      </c>
      <c r="C3478" s="224" t="s">
        <v>7842</v>
      </c>
      <c r="D3478" s="221">
        <v>350.99</v>
      </c>
      <c r="E3478" s="324">
        <v>42978</v>
      </c>
      <c r="F3478" s="1">
        <v>28500</v>
      </c>
      <c r="G3478" s="18">
        <v>2.24E-2</v>
      </c>
      <c r="H3478" s="298">
        <v>53.20000000000001</v>
      </c>
      <c r="I3478" s="10">
        <v>28500</v>
      </c>
      <c r="J3478" s="11">
        <f t="shared" si="1580"/>
        <v>2.24E-2</v>
      </c>
      <c r="K3478" s="30">
        <f t="shared" si="1581"/>
        <v>53.199999999999996</v>
      </c>
      <c r="L3478" s="29">
        <f t="shared" si="1582"/>
        <v>0</v>
      </c>
      <c r="M3478" s="10">
        <f t="shared" si="1583"/>
        <v>28500</v>
      </c>
      <c r="N3478" s="5">
        <f>VLOOKUP(CONCATENATE(A3478,"-6"),'Restated Depr'!$B$6:$G$7674,6,0)</f>
        <v>1.2E-2</v>
      </c>
      <c r="O3478" s="29">
        <f t="shared" si="1584"/>
        <v>28.5</v>
      </c>
      <c r="P3478" s="29">
        <f t="shared" si="1585"/>
        <v>-24.699999999999996</v>
      </c>
      <c r="Q3478" t="s">
        <v>7819</v>
      </c>
    </row>
    <row r="3479" spans="1:18" hidden="1">
      <c r="A3479" t="s">
        <v>265</v>
      </c>
      <c r="B3479" t="s">
        <v>3792</v>
      </c>
      <c r="C3479" s="224" t="s">
        <v>7842</v>
      </c>
      <c r="D3479" s="221">
        <v>350.99</v>
      </c>
      <c r="E3479" s="324">
        <v>43008</v>
      </c>
      <c r="F3479" s="1">
        <v>28500</v>
      </c>
      <c r="G3479" s="18">
        <v>2.24E-2</v>
      </c>
      <c r="H3479" s="298">
        <v>53.20000000000001</v>
      </c>
      <c r="I3479" s="10">
        <v>28500</v>
      </c>
      <c r="J3479" s="11">
        <f t="shared" si="1580"/>
        <v>2.24E-2</v>
      </c>
      <c r="K3479" s="30">
        <f t="shared" si="1581"/>
        <v>53.199999999999996</v>
      </c>
      <c r="L3479" s="29">
        <f t="shared" si="1582"/>
        <v>0</v>
      </c>
      <c r="M3479" s="10">
        <f t="shared" si="1583"/>
        <v>28500</v>
      </c>
      <c r="N3479" s="5">
        <f>VLOOKUP(CONCATENATE(A3479,"-6"),'Restated Depr'!$B$6:$G$7674,6,0)</f>
        <v>1.2E-2</v>
      </c>
      <c r="O3479" s="29">
        <f t="shared" si="1584"/>
        <v>28.5</v>
      </c>
      <c r="P3479" s="29">
        <f t="shared" si="1585"/>
        <v>-24.699999999999996</v>
      </c>
      <c r="Q3479" t="s">
        <v>7819</v>
      </c>
    </row>
    <row r="3480" spans="1:18" hidden="1">
      <c r="A3480" t="s">
        <v>265</v>
      </c>
      <c r="B3480" t="s">
        <v>3793</v>
      </c>
      <c r="C3480" s="224" t="s">
        <v>7842</v>
      </c>
      <c r="D3480" s="221">
        <v>350.99</v>
      </c>
      <c r="E3480" s="324">
        <v>43039</v>
      </c>
      <c r="F3480" s="1">
        <v>28500</v>
      </c>
      <c r="G3480" s="18">
        <v>2.24E-2</v>
      </c>
      <c r="H3480" s="298">
        <v>53.20000000000001</v>
      </c>
      <c r="I3480" s="10">
        <v>28500</v>
      </c>
      <c r="J3480" s="11">
        <f t="shared" si="1580"/>
        <v>2.24E-2</v>
      </c>
      <c r="K3480" s="30">
        <f t="shared" si="1581"/>
        <v>53.199999999999996</v>
      </c>
      <c r="L3480" s="29">
        <f t="shared" si="1582"/>
        <v>0</v>
      </c>
      <c r="M3480" s="10">
        <f t="shared" si="1583"/>
        <v>28500</v>
      </c>
      <c r="N3480" s="5">
        <f>VLOOKUP(CONCATENATE(A3480,"-6"),'Restated Depr'!$B$6:$G$7674,6,0)</f>
        <v>1.2E-2</v>
      </c>
      <c r="O3480" s="29">
        <f t="shared" si="1584"/>
        <v>28.5</v>
      </c>
      <c r="P3480" s="29">
        <f t="shared" si="1585"/>
        <v>-24.699999999999996</v>
      </c>
      <c r="Q3480" t="s">
        <v>7819</v>
      </c>
    </row>
    <row r="3481" spans="1:18" hidden="1">
      <c r="A3481" t="s">
        <v>265</v>
      </c>
      <c r="B3481" t="s">
        <v>3794</v>
      </c>
      <c r="C3481" s="224" t="s">
        <v>7842</v>
      </c>
      <c r="D3481" s="221">
        <v>350.99</v>
      </c>
      <c r="E3481" s="324">
        <v>43069</v>
      </c>
      <c r="F3481" s="1">
        <v>28500</v>
      </c>
      <c r="G3481" s="18">
        <v>2.24E-2</v>
      </c>
      <c r="H3481" s="298">
        <v>53.20000000000001</v>
      </c>
      <c r="I3481" s="10">
        <v>28500</v>
      </c>
      <c r="J3481" s="11">
        <f t="shared" si="1580"/>
        <v>2.24E-2</v>
      </c>
      <c r="K3481" s="30">
        <f t="shared" si="1581"/>
        <v>53.199999999999996</v>
      </c>
      <c r="L3481" s="29">
        <f t="shared" si="1582"/>
        <v>0</v>
      </c>
      <c r="M3481" s="10">
        <f t="shared" si="1583"/>
        <v>28500</v>
      </c>
      <c r="N3481" s="5">
        <f>VLOOKUP(CONCATENATE(A3481,"-6"),'Restated Depr'!$B$6:$G$7674,6,0)</f>
        <v>1.2E-2</v>
      </c>
      <c r="O3481" s="29">
        <f t="shared" si="1584"/>
        <v>28.5</v>
      </c>
      <c r="P3481" s="29">
        <f t="shared" si="1585"/>
        <v>-24.699999999999996</v>
      </c>
      <c r="Q3481" t="s">
        <v>7819</v>
      </c>
    </row>
    <row r="3482" spans="1:18" hidden="1">
      <c r="A3482" t="s">
        <v>265</v>
      </c>
      <c r="B3482" t="s">
        <v>3795</v>
      </c>
      <c r="C3482" s="224" t="s">
        <v>7842</v>
      </c>
      <c r="D3482" s="221">
        <v>350.99</v>
      </c>
      <c r="E3482" s="324">
        <v>43100</v>
      </c>
      <c r="F3482" s="1">
        <v>28500</v>
      </c>
      <c r="G3482" s="18">
        <v>1.7999999999999999E-2</v>
      </c>
      <c r="H3482" s="298">
        <v>42.75</v>
      </c>
      <c r="I3482" s="10">
        <v>28500</v>
      </c>
      <c r="J3482" s="11">
        <f t="shared" si="1580"/>
        <v>1.7999999999999999E-2</v>
      </c>
      <c r="K3482" s="30">
        <f t="shared" si="1581"/>
        <v>42.75</v>
      </c>
      <c r="L3482" s="29">
        <f t="shared" si="1582"/>
        <v>0</v>
      </c>
      <c r="M3482" s="10">
        <f t="shared" si="1583"/>
        <v>28500</v>
      </c>
      <c r="N3482" s="5">
        <f>VLOOKUP(CONCATENATE(A3482,"-6"),'Restated Depr'!$B$6:$G$7674,6,0)</f>
        <v>1.2E-2</v>
      </c>
      <c r="O3482" s="29">
        <f t="shared" si="1584"/>
        <v>28.5</v>
      </c>
      <c r="P3482" s="29">
        <f t="shared" si="1585"/>
        <v>-14.25</v>
      </c>
      <c r="Q3482" t="s">
        <v>7819</v>
      </c>
    </row>
    <row r="3483" spans="1:18" hidden="1">
      <c r="A3483" t="s">
        <v>265</v>
      </c>
      <c r="B3483" t="s">
        <v>3796</v>
      </c>
      <c r="C3483" s="224" t="s">
        <v>7842</v>
      </c>
      <c r="D3483" s="221">
        <v>350.99</v>
      </c>
      <c r="E3483" s="324">
        <v>43131</v>
      </c>
      <c r="F3483" s="1">
        <v>28500</v>
      </c>
      <c r="G3483" s="5">
        <v>1.2E-2</v>
      </c>
      <c r="H3483" s="298">
        <v>28.5</v>
      </c>
      <c r="I3483" s="10">
        <v>28500</v>
      </c>
      <c r="J3483" s="11">
        <f t="shared" si="1580"/>
        <v>1.2E-2</v>
      </c>
      <c r="K3483" s="30">
        <f t="shared" si="1581"/>
        <v>28.5</v>
      </c>
      <c r="L3483" s="29">
        <f t="shared" si="1582"/>
        <v>0</v>
      </c>
      <c r="M3483" s="10">
        <f t="shared" si="1583"/>
        <v>28500</v>
      </c>
      <c r="N3483" s="5">
        <f>VLOOKUP(CONCATENATE(A3483,"-6"),'Restated Depr'!$B$6:$G$7674,6,0)</f>
        <v>1.2E-2</v>
      </c>
      <c r="O3483" s="29">
        <f t="shared" si="1584"/>
        <v>28.5</v>
      </c>
      <c r="P3483" s="29">
        <f t="shared" si="1585"/>
        <v>0</v>
      </c>
      <c r="Q3483" t="s">
        <v>7819</v>
      </c>
    </row>
    <row r="3484" spans="1:18" hidden="1">
      <c r="A3484" t="s">
        <v>265</v>
      </c>
      <c r="B3484" t="s">
        <v>3797</v>
      </c>
      <c r="C3484" s="224" t="s">
        <v>7842</v>
      </c>
      <c r="D3484" s="221">
        <v>350.99</v>
      </c>
      <c r="E3484" s="324">
        <v>43159</v>
      </c>
      <c r="F3484" s="1">
        <v>28500</v>
      </c>
      <c r="G3484" s="5">
        <v>1.2E-2</v>
      </c>
      <c r="H3484" s="298">
        <v>28.5</v>
      </c>
      <c r="I3484" s="10">
        <v>28500</v>
      </c>
      <c r="J3484" s="11">
        <f t="shared" si="1580"/>
        <v>1.2E-2</v>
      </c>
      <c r="K3484" s="30">
        <f t="shared" si="1581"/>
        <v>28.5</v>
      </c>
      <c r="L3484" s="29">
        <f t="shared" si="1582"/>
        <v>0</v>
      </c>
      <c r="M3484" s="10">
        <f t="shared" si="1583"/>
        <v>28500</v>
      </c>
      <c r="N3484" s="5">
        <f>VLOOKUP(CONCATENATE(A3484,"-6"),'Restated Depr'!$B$6:$G$7674,6,0)</f>
        <v>1.2E-2</v>
      </c>
      <c r="O3484" s="29">
        <f t="shared" si="1584"/>
        <v>28.5</v>
      </c>
      <c r="P3484" s="29">
        <f t="shared" si="1585"/>
        <v>0</v>
      </c>
      <c r="Q3484" t="s">
        <v>7819</v>
      </c>
    </row>
    <row r="3485" spans="1:18" hidden="1">
      <c r="A3485" t="s">
        <v>265</v>
      </c>
      <c r="B3485" t="s">
        <v>3798</v>
      </c>
      <c r="C3485" s="224" t="s">
        <v>7842</v>
      </c>
      <c r="D3485" s="221">
        <v>350.99</v>
      </c>
      <c r="E3485" s="324">
        <v>43190</v>
      </c>
      <c r="F3485" s="1">
        <v>28500</v>
      </c>
      <c r="G3485" s="5">
        <v>1.2E-2</v>
      </c>
      <c r="H3485" s="298">
        <v>28.5</v>
      </c>
      <c r="I3485" s="10">
        <v>28500</v>
      </c>
      <c r="J3485" s="11">
        <f t="shared" si="1580"/>
        <v>1.2E-2</v>
      </c>
      <c r="K3485" s="30">
        <f t="shared" si="1581"/>
        <v>28.5</v>
      </c>
      <c r="L3485" s="29">
        <f t="shared" si="1582"/>
        <v>0</v>
      </c>
      <c r="M3485" s="10">
        <f t="shared" si="1583"/>
        <v>28500</v>
      </c>
      <c r="N3485" s="5">
        <f>VLOOKUP(CONCATENATE(A3485,"-6"),'Restated Depr'!$B$6:$G$7674,6,0)</f>
        <v>1.2E-2</v>
      </c>
      <c r="O3485" s="29">
        <f t="shared" si="1584"/>
        <v>28.5</v>
      </c>
      <c r="P3485" s="29">
        <f t="shared" si="1585"/>
        <v>0</v>
      </c>
      <c r="Q3485" t="s">
        <v>7819</v>
      </c>
    </row>
    <row r="3486" spans="1:18" hidden="1">
      <c r="A3486" t="s">
        <v>265</v>
      </c>
      <c r="B3486" t="s">
        <v>3799</v>
      </c>
      <c r="C3486" s="224" t="s">
        <v>7842</v>
      </c>
      <c r="D3486" s="221">
        <v>350.99</v>
      </c>
      <c r="E3486" s="324">
        <v>43220</v>
      </c>
      <c r="F3486" s="1">
        <v>28500</v>
      </c>
      <c r="G3486" s="5">
        <v>1.2E-2</v>
      </c>
      <c r="H3486" s="298">
        <v>28.5</v>
      </c>
      <c r="I3486" s="10">
        <v>28500</v>
      </c>
      <c r="J3486" s="11">
        <f t="shared" si="1580"/>
        <v>1.2E-2</v>
      </c>
      <c r="K3486" s="30">
        <f t="shared" si="1581"/>
        <v>28.5</v>
      </c>
      <c r="L3486" s="29">
        <f t="shared" si="1582"/>
        <v>0</v>
      </c>
      <c r="M3486" s="10">
        <f t="shared" si="1583"/>
        <v>28500</v>
      </c>
      <c r="N3486" s="5">
        <f>VLOOKUP(CONCATENATE(A3486,"-6"),'Restated Depr'!$B$6:$G$7674,6,0)</f>
        <v>1.2E-2</v>
      </c>
      <c r="O3486" s="29">
        <f t="shared" si="1584"/>
        <v>28.5</v>
      </c>
      <c r="P3486" s="29">
        <f t="shared" si="1585"/>
        <v>0</v>
      </c>
      <c r="Q3486" t="s">
        <v>7819</v>
      </c>
    </row>
    <row r="3487" spans="1:18" hidden="1">
      <c r="A3487" t="s">
        <v>265</v>
      </c>
      <c r="B3487" t="s">
        <v>3800</v>
      </c>
      <c r="C3487" s="224" t="s">
        <v>7842</v>
      </c>
      <c r="D3487" s="221">
        <v>350.99</v>
      </c>
      <c r="E3487" s="324">
        <v>43251</v>
      </c>
      <c r="F3487" s="1">
        <v>28500</v>
      </c>
      <c r="G3487" s="5">
        <v>1.2E-2</v>
      </c>
      <c r="H3487" s="298">
        <v>28.5</v>
      </c>
      <c r="I3487" s="10">
        <v>28500</v>
      </c>
      <c r="J3487" s="11">
        <f t="shared" si="1580"/>
        <v>1.2E-2</v>
      </c>
      <c r="K3487" s="30">
        <f t="shared" si="1581"/>
        <v>28.5</v>
      </c>
      <c r="L3487" s="29">
        <f t="shared" si="1582"/>
        <v>0</v>
      </c>
      <c r="M3487" s="10">
        <f t="shared" si="1583"/>
        <v>28500</v>
      </c>
      <c r="N3487" s="5">
        <f>VLOOKUP(CONCATENATE(A3487,"-6"),'Restated Depr'!$B$6:$G$7674,6,0)</f>
        <v>1.2E-2</v>
      </c>
      <c r="O3487" s="29">
        <f t="shared" si="1584"/>
        <v>28.5</v>
      </c>
      <c r="P3487" s="29">
        <f t="shared" si="1585"/>
        <v>0</v>
      </c>
      <c r="Q3487" t="s">
        <v>7819</v>
      </c>
    </row>
    <row r="3488" spans="1:18" hidden="1">
      <c r="A3488" t="s">
        <v>265</v>
      </c>
      <c r="B3488" t="s">
        <v>3801</v>
      </c>
      <c r="C3488" s="224" t="s">
        <v>7842</v>
      </c>
      <c r="D3488" s="221">
        <v>350.99</v>
      </c>
      <c r="E3488" s="324">
        <v>43281</v>
      </c>
      <c r="F3488" s="1">
        <v>28500</v>
      </c>
      <c r="G3488" s="5">
        <v>1.2E-2</v>
      </c>
      <c r="H3488" s="298">
        <v>28.5</v>
      </c>
      <c r="I3488" s="10">
        <v>28500</v>
      </c>
      <c r="J3488" s="11">
        <f t="shared" si="1580"/>
        <v>1.2E-2</v>
      </c>
      <c r="K3488" s="30">
        <f t="shared" si="1581"/>
        <v>28.5</v>
      </c>
      <c r="L3488" s="29">
        <f t="shared" si="1582"/>
        <v>0</v>
      </c>
      <c r="M3488" s="10">
        <f t="shared" si="1583"/>
        <v>28500</v>
      </c>
      <c r="N3488" s="5">
        <f>VLOOKUP(CONCATENATE(A3488,"-6"),'Restated Depr'!$B$6:$G$7674,6,0)</f>
        <v>1.2E-2</v>
      </c>
      <c r="O3488" s="29">
        <f t="shared" si="1584"/>
        <v>28.5</v>
      </c>
      <c r="P3488" s="29">
        <f t="shared" si="1585"/>
        <v>0</v>
      </c>
      <c r="Q3488" t="s">
        <v>7819</v>
      </c>
      <c r="R3488" s="5"/>
    </row>
    <row r="3489" spans="1:18" ht="15.75" hidden="1" thickBot="1">
      <c r="A3489" t="s">
        <v>265</v>
      </c>
      <c r="C3489" s="224" t="s">
        <v>639</v>
      </c>
      <c r="D3489" s="22"/>
      <c r="E3489" s="323" t="s">
        <v>606</v>
      </c>
      <c r="F3489" s="1"/>
      <c r="G3489" s="5"/>
      <c r="H3489" s="310">
        <f>SUM(H3477:H3488)</f>
        <v>479.75000000000006</v>
      </c>
      <c r="I3489" s="10"/>
      <c r="J3489" s="10"/>
      <c r="K3489" s="32">
        <f>SUM(K3477:K3488)</f>
        <v>479.75</v>
      </c>
      <c r="L3489" s="28">
        <f>SUM(L3477:L3488)</f>
        <v>0</v>
      </c>
      <c r="M3489" s="10"/>
      <c r="N3489" s="5"/>
      <c r="O3489" s="28">
        <f>SUM(O3477:O3488)</f>
        <v>342</v>
      </c>
      <c r="P3489" s="28">
        <f>SUM(P3477:P3488)</f>
        <v>-137.74999999999997</v>
      </c>
    </row>
    <row r="3490" spans="1:18" hidden="1">
      <c r="A3490" t="s">
        <v>266</v>
      </c>
      <c r="B3490" t="s">
        <v>3802</v>
      </c>
      <c r="C3490" s="224" t="s">
        <v>7842</v>
      </c>
      <c r="D3490" s="221">
        <v>350.99</v>
      </c>
      <c r="E3490" s="324">
        <v>42947</v>
      </c>
      <c r="F3490" s="9">
        <v>132335</v>
      </c>
      <c r="G3490" s="18">
        <v>1.9E-2</v>
      </c>
      <c r="H3490" s="299">
        <v>209.53</v>
      </c>
      <c r="I3490" s="15">
        <v>132335</v>
      </c>
      <c r="J3490" s="11">
        <f t="shared" ref="J3490:J3501" si="1586">G3490</f>
        <v>1.9E-2</v>
      </c>
      <c r="K3490" s="31">
        <f t="shared" ref="K3490:K3501" si="1587">I3490*J3490/12</f>
        <v>209.53041666666664</v>
      </c>
      <c r="L3490" s="289">
        <f t="shared" ref="L3490:L3501" si="1588">K3490-H3490</f>
        <v>4.16666666637866E-4</v>
      </c>
      <c r="M3490" s="15">
        <f t="shared" ref="M3490:M3501" si="1589">I3490</f>
        <v>132335</v>
      </c>
      <c r="N3490" s="5">
        <f>VLOOKUP(CONCATENATE(A3490,"-6"),'Restated Depr'!$B$6:$G$7674,6,0)</f>
        <v>1.2E-2</v>
      </c>
      <c r="O3490" s="289">
        <f t="shared" ref="O3490:O3501" si="1590">M3490*N3490/12</f>
        <v>132.33500000000001</v>
      </c>
      <c r="P3490" s="289">
        <f t="shared" ref="P3490:P3501" si="1591">O3490-K3490</f>
        <v>-77.195416666666631</v>
      </c>
      <c r="Q3490" t="s">
        <v>7819</v>
      </c>
    </row>
    <row r="3491" spans="1:18" hidden="1">
      <c r="A3491" t="s">
        <v>266</v>
      </c>
      <c r="B3491" t="s">
        <v>3803</v>
      </c>
      <c r="C3491" s="224" t="s">
        <v>7842</v>
      </c>
      <c r="D3491" s="221">
        <v>350.99</v>
      </c>
      <c r="E3491" s="324">
        <v>42978</v>
      </c>
      <c r="F3491" s="1">
        <v>132335</v>
      </c>
      <c r="G3491" s="18">
        <v>1.9E-2</v>
      </c>
      <c r="H3491" s="298">
        <v>209.53</v>
      </c>
      <c r="I3491" s="10">
        <v>132335</v>
      </c>
      <c r="J3491" s="11">
        <f t="shared" si="1586"/>
        <v>1.9E-2</v>
      </c>
      <c r="K3491" s="30">
        <f t="shared" si="1587"/>
        <v>209.53041666666664</v>
      </c>
      <c r="L3491" s="29">
        <f t="shared" si="1588"/>
        <v>4.16666666637866E-4</v>
      </c>
      <c r="M3491" s="10">
        <f t="shared" si="1589"/>
        <v>132335</v>
      </c>
      <c r="N3491" s="5">
        <f>VLOOKUP(CONCATENATE(A3491,"-6"),'Restated Depr'!$B$6:$G$7674,6,0)</f>
        <v>1.2E-2</v>
      </c>
      <c r="O3491" s="29">
        <f t="shared" si="1590"/>
        <v>132.33500000000001</v>
      </c>
      <c r="P3491" s="29">
        <f t="shared" si="1591"/>
        <v>-77.195416666666631</v>
      </c>
      <c r="Q3491" t="s">
        <v>7819</v>
      </c>
    </row>
    <row r="3492" spans="1:18" hidden="1">
      <c r="A3492" t="s">
        <v>266</v>
      </c>
      <c r="B3492" t="s">
        <v>3804</v>
      </c>
      <c r="C3492" s="224" t="s">
        <v>7842</v>
      </c>
      <c r="D3492" s="221">
        <v>350.99</v>
      </c>
      <c r="E3492" s="324">
        <v>43008</v>
      </c>
      <c r="F3492" s="1">
        <v>132335</v>
      </c>
      <c r="G3492" s="18">
        <v>1.9E-2</v>
      </c>
      <c r="H3492" s="298">
        <v>209.53</v>
      </c>
      <c r="I3492" s="10">
        <v>132335</v>
      </c>
      <c r="J3492" s="11">
        <f t="shared" si="1586"/>
        <v>1.9E-2</v>
      </c>
      <c r="K3492" s="30">
        <f t="shared" si="1587"/>
        <v>209.53041666666664</v>
      </c>
      <c r="L3492" s="29">
        <f t="shared" si="1588"/>
        <v>4.16666666637866E-4</v>
      </c>
      <c r="M3492" s="10">
        <f t="shared" si="1589"/>
        <v>132335</v>
      </c>
      <c r="N3492" s="5">
        <f>VLOOKUP(CONCATENATE(A3492,"-6"),'Restated Depr'!$B$6:$G$7674,6,0)</f>
        <v>1.2E-2</v>
      </c>
      <c r="O3492" s="29">
        <f t="shared" si="1590"/>
        <v>132.33500000000001</v>
      </c>
      <c r="P3492" s="29">
        <f t="shared" si="1591"/>
        <v>-77.195416666666631</v>
      </c>
      <c r="Q3492" t="s">
        <v>7819</v>
      </c>
    </row>
    <row r="3493" spans="1:18" hidden="1">
      <c r="A3493" t="s">
        <v>266</v>
      </c>
      <c r="B3493" t="s">
        <v>3805</v>
      </c>
      <c r="C3493" s="224" t="s">
        <v>7842</v>
      </c>
      <c r="D3493" s="221">
        <v>350.99</v>
      </c>
      <c r="E3493" s="324">
        <v>43039</v>
      </c>
      <c r="F3493" s="1">
        <v>132335</v>
      </c>
      <c r="G3493" s="18">
        <v>1.9E-2</v>
      </c>
      <c r="H3493" s="298">
        <v>209.53</v>
      </c>
      <c r="I3493" s="10">
        <v>132335</v>
      </c>
      <c r="J3493" s="11">
        <f t="shared" si="1586"/>
        <v>1.9E-2</v>
      </c>
      <c r="K3493" s="30">
        <f t="shared" si="1587"/>
        <v>209.53041666666664</v>
      </c>
      <c r="L3493" s="29">
        <f t="shared" si="1588"/>
        <v>4.16666666637866E-4</v>
      </c>
      <c r="M3493" s="10">
        <f t="shared" si="1589"/>
        <v>132335</v>
      </c>
      <c r="N3493" s="5">
        <f>VLOOKUP(CONCATENATE(A3493,"-6"),'Restated Depr'!$B$6:$G$7674,6,0)</f>
        <v>1.2E-2</v>
      </c>
      <c r="O3493" s="29">
        <f t="shared" si="1590"/>
        <v>132.33500000000001</v>
      </c>
      <c r="P3493" s="29">
        <f t="shared" si="1591"/>
        <v>-77.195416666666631</v>
      </c>
      <c r="Q3493" t="s">
        <v>7819</v>
      </c>
    </row>
    <row r="3494" spans="1:18" hidden="1">
      <c r="A3494" t="s">
        <v>266</v>
      </c>
      <c r="B3494" t="s">
        <v>3806</v>
      </c>
      <c r="C3494" s="224" t="s">
        <v>7842</v>
      </c>
      <c r="D3494" s="221">
        <v>350.99</v>
      </c>
      <c r="E3494" s="324">
        <v>43069</v>
      </c>
      <c r="F3494" s="1">
        <v>132335</v>
      </c>
      <c r="G3494" s="18">
        <v>1.9E-2</v>
      </c>
      <c r="H3494" s="298">
        <v>209.53</v>
      </c>
      <c r="I3494" s="10">
        <v>132335</v>
      </c>
      <c r="J3494" s="11">
        <f t="shared" si="1586"/>
        <v>1.9E-2</v>
      </c>
      <c r="K3494" s="30">
        <f t="shared" si="1587"/>
        <v>209.53041666666664</v>
      </c>
      <c r="L3494" s="29">
        <f t="shared" si="1588"/>
        <v>4.16666666637866E-4</v>
      </c>
      <c r="M3494" s="10">
        <f t="shared" si="1589"/>
        <v>132335</v>
      </c>
      <c r="N3494" s="5">
        <f>VLOOKUP(CONCATENATE(A3494,"-6"),'Restated Depr'!$B$6:$G$7674,6,0)</f>
        <v>1.2E-2</v>
      </c>
      <c r="O3494" s="29">
        <f t="shared" si="1590"/>
        <v>132.33500000000001</v>
      </c>
      <c r="P3494" s="29">
        <f t="shared" si="1591"/>
        <v>-77.195416666666631</v>
      </c>
      <c r="Q3494" t="s">
        <v>7819</v>
      </c>
    </row>
    <row r="3495" spans="1:18" hidden="1">
      <c r="A3495" t="s">
        <v>266</v>
      </c>
      <c r="B3495" t="s">
        <v>3807</v>
      </c>
      <c r="C3495" s="224" t="s">
        <v>7842</v>
      </c>
      <c r="D3495" s="221">
        <v>350.99</v>
      </c>
      <c r="E3495" s="324">
        <v>43100</v>
      </c>
      <c r="F3495" s="1">
        <v>132335</v>
      </c>
      <c r="G3495" s="18">
        <v>1.61E-2</v>
      </c>
      <c r="H3495" s="298">
        <v>177.55000000000004</v>
      </c>
      <c r="I3495" s="10">
        <v>132335</v>
      </c>
      <c r="J3495" s="11">
        <f t="shared" si="1586"/>
        <v>1.61E-2</v>
      </c>
      <c r="K3495" s="30">
        <f t="shared" si="1587"/>
        <v>177.54945833333332</v>
      </c>
      <c r="L3495" s="29">
        <f t="shared" si="1588"/>
        <v>-5.4166666672017527E-4</v>
      </c>
      <c r="M3495" s="10">
        <f t="shared" si="1589"/>
        <v>132335</v>
      </c>
      <c r="N3495" s="5">
        <f>VLOOKUP(CONCATENATE(A3495,"-6"),'Restated Depr'!$B$6:$G$7674,6,0)</f>
        <v>1.2E-2</v>
      </c>
      <c r="O3495" s="29">
        <f t="shared" si="1590"/>
        <v>132.33500000000001</v>
      </c>
      <c r="P3495" s="29">
        <f t="shared" si="1591"/>
        <v>-45.214458333333312</v>
      </c>
      <c r="Q3495" t="s">
        <v>7819</v>
      </c>
    </row>
    <row r="3496" spans="1:18" hidden="1">
      <c r="A3496" t="s">
        <v>266</v>
      </c>
      <c r="B3496" t="s">
        <v>3808</v>
      </c>
      <c r="C3496" s="224" t="s">
        <v>7842</v>
      </c>
      <c r="D3496" s="221">
        <v>350.99</v>
      </c>
      <c r="E3496" s="324">
        <v>43131</v>
      </c>
      <c r="F3496" s="1">
        <v>132335</v>
      </c>
      <c r="G3496" s="5">
        <v>1.2E-2</v>
      </c>
      <c r="H3496" s="298">
        <v>132.34</v>
      </c>
      <c r="I3496" s="10">
        <v>132335</v>
      </c>
      <c r="J3496" s="11">
        <f t="shared" si="1586"/>
        <v>1.2E-2</v>
      </c>
      <c r="K3496" s="30">
        <f t="shared" si="1587"/>
        <v>132.33500000000001</v>
      </c>
      <c r="L3496" s="29">
        <f t="shared" si="1588"/>
        <v>-4.9999999999954525E-3</v>
      </c>
      <c r="M3496" s="10">
        <f t="shared" si="1589"/>
        <v>132335</v>
      </c>
      <c r="N3496" s="5">
        <f>VLOOKUP(CONCATENATE(A3496,"-6"),'Restated Depr'!$B$6:$G$7674,6,0)</f>
        <v>1.2E-2</v>
      </c>
      <c r="O3496" s="29">
        <f t="shared" si="1590"/>
        <v>132.33500000000001</v>
      </c>
      <c r="P3496" s="29">
        <f t="shared" si="1591"/>
        <v>0</v>
      </c>
      <c r="Q3496" t="s">
        <v>7819</v>
      </c>
    </row>
    <row r="3497" spans="1:18" hidden="1">
      <c r="A3497" t="s">
        <v>266</v>
      </c>
      <c r="B3497" t="s">
        <v>3809</v>
      </c>
      <c r="C3497" s="224" t="s">
        <v>7842</v>
      </c>
      <c r="D3497" s="221">
        <v>350.99</v>
      </c>
      <c r="E3497" s="324">
        <v>43159</v>
      </c>
      <c r="F3497" s="1">
        <v>132335</v>
      </c>
      <c r="G3497" s="5">
        <v>1.2E-2</v>
      </c>
      <c r="H3497" s="298">
        <v>132.34</v>
      </c>
      <c r="I3497" s="10">
        <v>132335</v>
      </c>
      <c r="J3497" s="11">
        <f t="shared" si="1586"/>
        <v>1.2E-2</v>
      </c>
      <c r="K3497" s="30">
        <f t="shared" si="1587"/>
        <v>132.33500000000001</v>
      </c>
      <c r="L3497" s="29">
        <f t="shared" si="1588"/>
        <v>-4.9999999999954525E-3</v>
      </c>
      <c r="M3497" s="10">
        <f t="shared" si="1589"/>
        <v>132335</v>
      </c>
      <c r="N3497" s="5">
        <f>VLOOKUP(CONCATENATE(A3497,"-6"),'Restated Depr'!$B$6:$G$7674,6,0)</f>
        <v>1.2E-2</v>
      </c>
      <c r="O3497" s="29">
        <f t="shared" si="1590"/>
        <v>132.33500000000001</v>
      </c>
      <c r="P3497" s="29">
        <f t="shared" si="1591"/>
        <v>0</v>
      </c>
      <c r="Q3497" t="s">
        <v>7819</v>
      </c>
    </row>
    <row r="3498" spans="1:18" hidden="1">
      <c r="A3498" t="s">
        <v>266</v>
      </c>
      <c r="B3498" t="s">
        <v>3810</v>
      </c>
      <c r="C3498" s="224" t="s">
        <v>7842</v>
      </c>
      <c r="D3498" s="221">
        <v>350.99</v>
      </c>
      <c r="E3498" s="324">
        <v>43190</v>
      </c>
      <c r="F3498" s="1">
        <v>132335</v>
      </c>
      <c r="G3498" s="5">
        <v>1.2E-2</v>
      </c>
      <c r="H3498" s="298">
        <v>132.34</v>
      </c>
      <c r="I3498" s="10">
        <v>132335</v>
      </c>
      <c r="J3498" s="11">
        <f t="shared" si="1586"/>
        <v>1.2E-2</v>
      </c>
      <c r="K3498" s="30">
        <f t="shared" si="1587"/>
        <v>132.33500000000001</v>
      </c>
      <c r="L3498" s="29">
        <f t="shared" si="1588"/>
        <v>-4.9999999999954525E-3</v>
      </c>
      <c r="M3498" s="10">
        <f t="shared" si="1589"/>
        <v>132335</v>
      </c>
      <c r="N3498" s="5">
        <f>VLOOKUP(CONCATENATE(A3498,"-6"),'Restated Depr'!$B$6:$G$7674,6,0)</f>
        <v>1.2E-2</v>
      </c>
      <c r="O3498" s="29">
        <f t="shared" si="1590"/>
        <v>132.33500000000001</v>
      </c>
      <c r="P3498" s="29">
        <f t="shared" si="1591"/>
        <v>0</v>
      </c>
      <c r="Q3498" t="s">
        <v>7819</v>
      </c>
    </row>
    <row r="3499" spans="1:18" hidden="1">
      <c r="A3499" t="s">
        <v>266</v>
      </c>
      <c r="B3499" t="s">
        <v>3811</v>
      </c>
      <c r="C3499" s="224" t="s">
        <v>7842</v>
      </c>
      <c r="D3499" s="221">
        <v>350.99</v>
      </c>
      <c r="E3499" s="324">
        <v>43220</v>
      </c>
      <c r="F3499" s="1">
        <v>132335</v>
      </c>
      <c r="G3499" s="5">
        <v>1.2E-2</v>
      </c>
      <c r="H3499" s="298">
        <v>132.34</v>
      </c>
      <c r="I3499" s="10">
        <v>132335</v>
      </c>
      <c r="J3499" s="11">
        <f t="shared" si="1586"/>
        <v>1.2E-2</v>
      </c>
      <c r="K3499" s="30">
        <f t="shared" si="1587"/>
        <v>132.33500000000001</v>
      </c>
      <c r="L3499" s="29">
        <f t="shared" si="1588"/>
        <v>-4.9999999999954525E-3</v>
      </c>
      <c r="M3499" s="10">
        <f t="shared" si="1589"/>
        <v>132335</v>
      </c>
      <c r="N3499" s="5">
        <f>VLOOKUP(CONCATENATE(A3499,"-6"),'Restated Depr'!$B$6:$G$7674,6,0)</f>
        <v>1.2E-2</v>
      </c>
      <c r="O3499" s="29">
        <f t="shared" si="1590"/>
        <v>132.33500000000001</v>
      </c>
      <c r="P3499" s="29">
        <f t="shared" si="1591"/>
        <v>0</v>
      </c>
      <c r="Q3499" t="s">
        <v>7819</v>
      </c>
    </row>
    <row r="3500" spans="1:18" hidden="1">
      <c r="A3500" t="s">
        <v>266</v>
      </c>
      <c r="B3500" t="s">
        <v>3812</v>
      </c>
      <c r="C3500" s="224" t="s">
        <v>7842</v>
      </c>
      <c r="D3500" s="221">
        <v>350.99</v>
      </c>
      <c r="E3500" s="324">
        <v>43251</v>
      </c>
      <c r="F3500" s="1">
        <v>132335</v>
      </c>
      <c r="G3500" s="5">
        <v>1.2E-2</v>
      </c>
      <c r="H3500" s="298">
        <v>132.34</v>
      </c>
      <c r="I3500" s="10">
        <v>132335</v>
      </c>
      <c r="J3500" s="11">
        <f t="shared" si="1586"/>
        <v>1.2E-2</v>
      </c>
      <c r="K3500" s="30">
        <f t="shared" si="1587"/>
        <v>132.33500000000001</v>
      </c>
      <c r="L3500" s="29">
        <f t="shared" si="1588"/>
        <v>-4.9999999999954525E-3</v>
      </c>
      <c r="M3500" s="10">
        <f t="shared" si="1589"/>
        <v>132335</v>
      </c>
      <c r="N3500" s="5">
        <f>VLOOKUP(CONCATENATE(A3500,"-6"),'Restated Depr'!$B$6:$G$7674,6,0)</f>
        <v>1.2E-2</v>
      </c>
      <c r="O3500" s="29">
        <f t="shared" si="1590"/>
        <v>132.33500000000001</v>
      </c>
      <c r="P3500" s="29">
        <f t="shared" si="1591"/>
        <v>0</v>
      </c>
      <c r="Q3500" t="s">
        <v>7819</v>
      </c>
    </row>
    <row r="3501" spans="1:18" hidden="1">
      <c r="A3501" t="s">
        <v>266</v>
      </c>
      <c r="B3501" t="s">
        <v>3813</v>
      </c>
      <c r="C3501" s="224" t="s">
        <v>7842</v>
      </c>
      <c r="D3501" s="221">
        <v>350.99</v>
      </c>
      <c r="E3501" s="324">
        <v>43281</v>
      </c>
      <c r="F3501" s="1">
        <v>132335</v>
      </c>
      <c r="G3501" s="5">
        <v>1.2E-2</v>
      </c>
      <c r="H3501" s="298">
        <v>132.34</v>
      </c>
      <c r="I3501" s="10">
        <v>132335</v>
      </c>
      <c r="J3501" s="11">
        <f t="shared" si="1586"/>
        <v>1.2E-2</v>
      </c>
      <c r="K3501" s="30">
        <f t="shared" si="1587"/>
        <v>132.33500000000001</v>
      </c>
      <c r="L3501" s="29">
        <f t="shared" si="1588"/>
        <v>-4.9999999999954525E-3</v>
      </c>
      <c r="M3501" s="10">
        <f t="shared" si="1589"/>
        <v>132335</v>
      </c>
      <c r="N3501" s="5">
        <f>VLOOKUP(CONCATENATE(A3501,"-6"),'Restated Depr'!$B$6:$G$7674,6,0)</f>
        <v>1.2E-2</v>
      </c>
      <c r="O3501" s="29">
        <f t="shared" si="1590"/>
        <v>132.33500000000001</v>
      </c>
      <c r="P3501" s="29">
        <f t="shared" si="1591"/>
        <v>0</v>
      </c>
      <c r="Q3501" t="s">
        <v>7819</v>
      </c>
      <c r="R3501" s="5"/>
    </row>
    <row r="3502" spans="1:18" ht="15.75" hidden="1" thickBot="1">
      <c r="A3502" t="s">
        <v>266</v>
      </c>
      <c r="C3502" s="224" t="s">
        <v>639</v>
      </c>
      <c r="D3502" s="22"/>
      <c r="E3502" s="323" t="s">
        <v>606</v>
      </c>
      <c r="F3502" s="1"/>
      <c r="G3502" s="5"/>
      <c r="H3502" s="310">
        <f>SUM(H3490:H3501)</f>
        <v>2019.2399999999996</v>
      </c>
      <c r="I3502" s="10"/>
      <c r="J3502" s="10"/>
      <c r="K3502" s="32">
        <f>SUM(K3490:K3501)</f>
        <v>2019.2115416666668</v>
      </c>
      <c r="L3502" s="28">
        <f>SUM(L3490:L3501)</f>
        <v>-2.845833333350356E-2</v>
      </c>
      <c r="M3502" s="10"/>
      <c r="N3502" s="5"/>
      <c r="O3502" s="28">
        <f>SUM(O3490:O3501)</f>
        <v>1588.0200000000002</v>
      </c>
      <c r="P3502" s="28">
        <f>SUM(P3490:P3501)</f>
        <v>-431.19154166666647</v>
      </c>
    </row>
    <row r="3503" spans="1:18" hidden="1">
      <c r="A3503" t="s">
        <v>267</v>
      </c>
      <c r="B3503" t="s">
        <v>3814</v>
      </c>
      <c r="C3503" s="224" t="s">
        <v>7842</v>
      </c>
      <c r="D3503" s="221">
        <v>350.99</v>
      </c>
      <c r="E3503" s="324">
        <v>42947</v>
      </c>
      <c r="F3503" s="9">
        <v>964.77</v>
      </c>
      <c r="G3503" s="18">
        <v>2.24E-2</v>
      </c>
      <c r="H3503" s="299">
        <v>1.8</v>
      </c>
      <c r="I3503" s="15">
        <v>964.77</v>
      </c>
      <c r="J3503" s="11">
        <f t="shared" ref="J3503:J3514" si="1592">G3503</f>
        <v>2.24E-2</v>
      </c>
      <c r="K3503" s="31">
        <f t="shared" ref="K3503:K3514" si="1593">I3503*J3503/12</f>
        <v>1.8009040000000001</v>
      </c>
      <c r="L3503" s="289">
        <f t="shared" ref="L3503:L3514" si="1594">K3503-H3503</f>
        <v>9.040000000000159E-4</v>
      </c>
      <c r="M3503" s="15">
        <f t="shared" ref="M3503:M3514" si="1595">I3503</f>
        <v>964.77</v>
      </c>
      <c r="N3503" s="5">
        <f>VLOOKUP(CONCATENATE(A3503,"-6"),'Restated Depr'!$B$6:$G$7674,6,0)</f>
        <v>1.2E-2</v>
      </c>
      <c r="O3503" s="289">
        <f t="shared" ref="O3503:O3514" si="1596">M3503*N3503/12</f>
        <v>0.96477000000000002</v>
      </c>
      <c r="P3503" s="289">
        <f t="shared" ref="P3503:P3514" si="1597">O3503-K3503</f>
        <v>-0.83613400000000004</v>
      </c>
      <c r="Q3503" t="s">
        <v>7819</v>
      </c>
    </row>
    <row r="3504" spans="1:18" hidden="1">
      <c r="A3504" t="s">
        <v>267</v>
      </c>
      <c r="B3504" t="s">
        <v>3815</v>
      </c>
      <c r="C3504" s="224" t="s">
        <v>7842</v>
      </c>
      <c r="D3504" s="221">
        <v>350.99</v>
      </c>
      <c r="E3504" s="324">
        <v>42978</v>
      </c>
      <c r="F3504" s="1">
        <v>964.77</v>
      </c>
      <c r="G3504" s="18">
        <v>2.24E-2</v>
      </c>
      <c r="H3504" s="298">
        <v>1.8</v>
      </c>
      <c r="I3504" s="10">
        <v>964.77</v>
      </c>
      <c r="J3504" s="11">
        <f t="shared" si="1592"/>
        <v>2.24E-2</v>
      </c>
      <c r="K3504" s="30">
        <f t="shared" si="1593"/>
        <v>1.8009040000000001</v>
      </c>
      <c r="L3504" s="29">
        <f t="shared" si="1594"/>
        <v>9.040000000000159E-4</v>
      </c>
      <c r="M3504" s="10">
        <f t="shared" si="1595"/>
        <v>964.77</v>
      </c>
      <c r="N3504" s="5">
        <f>VLOOKUP(CONCATENATE(A3504,"-6"),'Restated Depr'!$B$6:$G$7674,6,0)</f>
        <v>1.2E-2</v>
      </c>
      <c r="O3504" s="29">
        <f t="shared" si="1596"/>
        <v>0.96477000000000002</v>
      </c>
      <c r="P3504" s="29">
        <f t="shared" si="1597"/>
        <v>-0.83613400000000004</v>
      </c>
      <c r="Q3504" t="s">
        <v>7819</v>
      </c>
    </row>
    <row r="3505" spans="1:18" hidden="1">
      <c r="A3505" t="s">
        <v>267</v>
      </c>
      <c r="B3505" t="s">
        <v>3816</v>
      </c>
      <c r="C3505" s="224" t="s">
        <v>7842</v>
      </c>
      <c r="D3505" s="221">
        <v>350.99</v>
      </c>
      <c r="E3505" s="324">
        <v>43008</v>
      </c>
      <c r="F3505" s="1">
        <v>964.77</v>
      </c>
      <c r="G3505" s="18">
        <v>2.24E-2</v>
      </c>
      <c r="H3505" s="298">
        <v>1.8</v>
      </c>
      <c r="I3505" s="10">
        <v>964.77</v>
      </c>
      <c r="J3505" s="11">
        <f t="shared" si="1592"/>
        <v>2.24E-2</v>
      </c>
      <c r="K3505" s="30">
        <f t="shared" si="1593"/>
        <v>1.8009040000000001</v>
      </c>
      <c r="L3505" s="29">
        <f t="shared" si="1594"/>
        <v>9.040000000000159E-4</v>
      </c>
      <c r="M3505" s="10">
        <f t="shared" si="1595"/>
        <v>964.77</v>
      </c>
      <c r="N3505" s="5">
        <f>VLOOKUP(CONCATENATE(A3505,"-6"),'Restated Depr'!$B$6:$G$7674,6,0)</f>
        <v>1.2E-2</v>
      </c>
      <c r="O3505" s="29">
        <f t="shared" si="1596"/>
        <v>0.96477000000000002</v>
      </c>
      <c r="P3505" s="29">
        <f t="shared" si="1597"/>
        <v>-0.83613400000000004</v>
      </c>
      <c r="Q3505" t="s">
        <v>7819</v>
      </c>
    </row>
    <row r="3506" spans="1:18" hidden="1">
      <c r="A3506" t="s">
        <v>267</v>
      </c>
      <c r="B3506" t="s">
        <v>3817</v>
      </c>
      <c r="C3506" s="224" t="s">
        <v>7842</v>
      </c>
      <c r="D3506" s="221">
        <v>350.99</v>
      </c>
      <c r="E3506" s="324">
        <v>43039</v>
      </c>
      <c r="F3506" s="1">
        <v>964.77</v>
      </c>
      <c r="G3506" s="18">
        <v>2.24E-2</v>
      </c>
      <c r="H3506" s="298">
        <v>1.8</v>
      </c>
      <c r="I3506" s="10">
        <v>964.77</v>
      </c>
      <c r="J3506" s="11">
        <f t="shared" si="1592"/>
        <v>2.24E-2</v>
      </c>
      <c r="K3506" s="30">
        <f t="shared" si="1593"/>
        <v>1.8009040000000001</v>
      </c>
      <c r="L3506" s="29">
        <f t="shared" si="1594"/>
        <v>9.040000000000159E-4</v>
      </c>
      <c r="M3506" s="10">
        <f t="shared" si="1595"/>
        <v>964.77</v>
      </c>
      <c r="N3506" s="5">
        <f>VLOOKUP(CONCATENATE(A3506,"-6"),'Restated Depr'!$B$6:$G$7674,6,0)</f>
        <v>1.2E-2</v>
      </c>
      <c r="O3506" s="29">
        <f t="shared" si="1596"/>
        <v>0.96477000000000002</v>
      </c>
      <c r="P3506" s="29">
        <f t="shared" si="1597"/>
        <v>-0.83613400000000004</v>
      </c>
      <c r="Q3506" t="s">
        <v>7819</v>
      </c>
    </row>
    <row r="3507" spans="1:18" hidden="1">
      <c r="A3507" t="s">
        <v>267</v>
      </c>
      <c r="B3507" t="s">
        <v>3818</v>
      </c>
      <c r="C3507" s="224" t="s">
        <v>7842</v>
      </c>
      <c r="D3507" s="221">
        <v>350.99</v>
      </c>
      <c r="E3507" s="324">
        <v>43069</v>
      </c>
      <c r="F3507" s="1">
        <v>964.77</v>
      </c>
      <c r="G3507" s="18">
        <v>2.24E-2</v>
      </c>
      <c r="H3507" s="298">
        <v>1.8</v>
      </c>
      <c r="I3507" s="10">
        <v>964.77</v>
      </c>
      <c r="J3507" s="11">
        <f t="shared" si="1592"/>
        <v>2.24E-2</v>
      </c>
      <c r="K3507" s="30">
        <f t="shared" si="1593"/>
        <v>1.8009040000000001</v>
      </c>
      <c r="L3507" s="29">
        <f t="shared" si="1594"/>
        <v>9.040000000000159E-4</v>
      </c>
      <c r="M3507" s="10">
        <f t="shared" si="1595"/>
        <v>964.77</v>
      </c>
      <c r="N3507" s="5">
        <f>VLOOKUP(CONCATENATE(A3507,"-6"),'Restated Depr'!$B$6:$G$7674,6,0)</f>
        <v>1.2E-2</v>
      </c>
      <c r="O3507" s="29">
        <f t="shared" si="1596"/>
        <v>0.96477000000000002</v>
      </c>
      <c r="P3507" s="29">
        <f t="shared" si="1597"/>
        <v>-0.83613400000000004</v>
      </c>
      <c r="Q3507" t="s">
        <v>7819</v>
      </c>
    </row>
    <row r="3508" spans="1:18" hidden="1">
      <c r="A3508" t="s">
        <v>267</v>
      </c>
      <c r="B3508" t="s">
        <v>3819</v>
      </c>
      <c r="C3508" s="224" t="s">
        <v>7842</v>
      </c>
      <c r="D3508" s="221">
        <v>350.99</v>
      </c>
      <c r="E3508" s="324">
        <v>43100</v>
      </c>
      <c r="F3508" s="1">
        <v>964.77</v>
      </c>
      <c r="G3508" s="18">
        <v>1.7999999999999999E-2</v>
      </c>
      <c r="H3508" s="298">
        <v>1.45</v>
      </c>
      <c r="I3508" s="10">
        <v>964.77</v>
      </c>
      <c r="J3508" s="11">
        <f t="shared" si="1592"/>
        <v>1.7999999999999999E-2</v>
      </c>
      <c r="K3508" s="30">
        <f t="shared" si="1593"/>
        <v>1.4471549999999997</v>
      </c>
      <c r="L3508" s="29">
        <f t="shared" si="1594"/>
        <v>-2.8450000000002085E-3</v>
      </c>
      <c r="M3508" s="10">
        <f t="shared" si="1595"/>
        <v>964.77</v>
      </c>
      <c r="N3508" s="5">
        <f>VLOOKUP(CONCATENATE(A3508,"-6"),'Restated Depr'!$B$6:$G$7674,6,0)</f>
        <v>1.2E-2</v>
      </c>
      <c r="O3508" s="29">
        <f t="shared" si="1596"/>
        <v>0.96477000000000002</v>
      </c>
      <c r="P3508" s="29">
        <f t="shared" si="1597"/>
        <v>-0.48238499999999973</v>
      </c>
      <c r="Q3508" t="s">
        <v>7819</v>
      </c>
    </row>
    <row r="3509" spans="1:18" hidden="1">
      <c r="A3509" t="s">
        <v>267</v>
      </c>
      <c r="B3509" t="s">
        <v>3820</v>
      </c>
      <c r="C3509" s="224" t="s">
        <v>7842</v>
      </c>
      <c r="D3509" s="221">
        <v>350.99</v>
      </c>
      <c r="E3509" s="324">
        <v>43131</v>
      </c>
      <c r="F3509" s="1">
        <v>964.77</v>
      </c>
      <c r="G3509" s="5">
        <v>1.2E-2</v>
      </c>
      <c r="H3509" s="298">
        <v>0.96</v>
      </c>
      <c r="I3509" s="10">
        <v>964.77</v>
      </c>
      <c r="J3509" s="11">
        <f t="shared" si="1592"/>
        <v>1.2E-2</v>
      </c>
      <c r="K3509" s="30">
        <f t="shared" si="1593"/>
        <v>0.96477000000000002</v>
      </c>
      <c r="L3509" s="29">
        <f t="shared" si="1594"/>
        <v>4.770000000000052E-3</v>
      </c>
      <c r="M3509" s="10">
        <f t="shared" si="1595"/>
        <v>964.77</v>
      </c>
      <c r="N3509" s="5">
        <f>VLOOKUP(CONCATENATE(A3509,"-6"),'Restated Depr'!$B$6:$G$7674,6,0)</f>
        <v>1.2E-2</v>
      </c>
      <c r="O3509" s="29">
        <f t="shared" si="1596"/>
        <v>0.96477000000000002</v>
      </c>
      <c r="P3509" s="29">
        <f t="shared" si="1597"/>
        <v>0</v>
      </c>
      <c r="Q3509" t="s">
        <v>7819</v>
      </c>
    </row>
    <row r="3510" spans="1:18" hidden="1">
      <c r="A3510" t="s">
        <v>267</v>
      </c>
      <c r="B3510" t="s">
        <v>3821</v>
      </c>
      <c r="C3510" s="224" t="s">
        <v>7842</v>
      </c>
      <c r="D3510" s="221">
        <v>350.99</v>
      </c>
      <c r="E3510" s="324">
        <v>43159</v>
      </c>
      <c r="F3510" s="1">
        <v>964.77</v>
      </c>
      <c r="G3510" s="5">
        <v>1.2E-2</v>
      </c>
      <c r="H3510" s="298">
        <v>0.96</v>
      </c>
      <c r="I3510" s="10">
        <v>964.77</v>
      </c>
      <c r="J3510" s="11">
        <f t="shared" si="1592"/>
        <v>1.2E-2</v>
      </c>
      <c r="K3510" s="30">
        <f t="shared" si="1593"/>
        <v>0.96477000000000002</v>
      </c>
      <c r="L3510" s="29">
        <f t="shared" si="1594"/>
        <v>4.770000000000052E-3</v>
      </c>
      <c r="M3510" s="10">
        <f t="shared" si="1595"/>
        <v>964.77</v>
      </c>
      <c r="N3510" s="5">
        <f>VLOOKUP(CONCATENATE(A3510,"-6"),'Restated Depr'!$B$6:$G$7674,6,0)</f>
        <v>1.2E-2</v>
      </c>
      <c r="O3510" s="29">
        <f t="shared" si="1596"/>
        <v>0.96477000000000002</v>
      </c>
      <c r="P3510" s="29">
        <f t="shared" si="1597"/>
        <v>0</v>
      </c>
      <c r="Q3510" t="s">
        <v>7819</v>
      </c>
    </row>
    <row r="3511" spans="1:18" hidden="1">
      <c r="A3511" t="s">
        <v>267</v>
      </c>
      <c r="B3511" t="s">
        <v>3822</v>
      </c>
      <c r="C3511" s="224" t="s">
        <v>7842</v>
      </c>
      <c r="D3511" s="221">
        <v>350.99</v>
      </c>
      <c r="E3511" s="324">
        <v>43190</v>
      </c>
      <c r="F3511" s="1">
        <v>964.77</v>
      </c>
      <c r="G3511" s="5">
        <v>1.2E-2</v>
      </c>
      <c r="H3511" s="298">
        <v>0.96</v>
      </c>
      <c r="I3511" s="10">
        <v>964.77</v>
      </c>
      <c r="J3511" s="11">
        <f t="shared" si="1592"/>
        <v>1.2E-2</v>
      </c>
      <c r="K3511" s="30">
        <f t="shared" si="1593"/>
        <v>0.96477000000000002</v>
      </c>
      <c r="L3511" s="29">
        <f t="shared" si="1594"/>
        <v>4.770000000000052E-3</v>
      </c>
      <c r="M3511" s="10">
        <f t="shared" si="1595"/>
        <v>964.77</v>
      </c>
      <c r="N3511" s="5">
        <f>VLOOKUP(CONCATENATE(A3511,"-6"),'Restated Depr'!$B$6:$G$7674,6,0)</f>
        <v>1.2E-2</v>
      </c>
      <c r="O3511" s="29">
        <f t="shared" si="1596"/>
        <v>0.96477000000000002</v>
      </c>
      <c r="P3511" s="29">
        <f t="shared" si="1597"/>
        <v>0</v>
      </c>
      <c r="Q3511" t="s">
        <v>7819</v>
      </c>
    </row>
    <row r="3512" spans="1:18" hidden="1">
      <c r="A3512" t="s">
        <v>267</v>
      </c>
      <c r="B3512" t="s">
        <v>3823</v>
      </c>
      <c r="C3512" s="224" t="s">
        <v>7842</v>
      </c>
      <c r="D3512" s="221">
        <v>350.99</v>
      </c>
      <c r="E3512" s="324">
        <v>43220</v>
      </c>
      <c r="F3512" s="1">
        <v>964.77</v>
      </c>
      <c r="G3512" s="5">
        <v>1.2E-2</v>
      </c>
      <c r="H3512" s="298">
        <v>0.96</v>
      </c>
      <c r="I3512" s="10">
        <v>964.77</v>
      </c>
      <c r="J3512" s="11">
        <f t="shared" si="1592"/>
        <v>1.2E-2</v>
      </c>
      <c r="K3512" s="30">
        <f t="shared" si="1593"/>
        <v>0.96477000000000002</v>
      </c>
      <c r="L3512" s="29">
        <f t="shared" si="1594"/>
        <v>4.770000000000052E-3</v>
      </c>
      <c r="M3512" s="10">
        <f t="shared" si="1595"/>
        <v>964.77</v>
      </c>
      <c r="N3512" s="5">
        <f>VLOOKUP(CONCATENATE(A3512,"-6"),'Restated Depr'!$B$6:$G$7674,6,0)</f>
        <v>1.2E-2</v>
      </c>
      <c r="O3512" s="29">
        <f t="shared" si="1596"/>
        <v>0.96477000000000002</v>
      </c>
      <c r="P3512" s="29">
        <f t="shared" si="1597"/>
        <v>0</v>
      </c>
      <c r="Q3512" t="s">
        <v>7819</v>
      </c>
    </row>
    <row r="3513" spans="1:18" hidden="1">
      <c r="A3513" t="s">
        <v>267</v>
      </c>
      <c r="B3513" t="s">
        <v>3824</v>
      </c>
      <c r="C3513" s="224" t="s">
        <v>7842</v>
      </c>
      <c r="D3513" s="221">
        <v>350.99</v>
      </c>
      <c r="E3513" s="324">
        <v>43251</v>
      </c>
      <c r="F3513" s="1">
        <v>964.77</v>
      </c>
      <c r="G3513" s="5">
        <v>1.2E-2</v>
      </c>
      <c r="H3513" s="298">
        <v>0.96</v>
      </c>
      <c r="I3513" s="10">
        <v>964.77</v>
      </c>
      <c r="J3513" s="11">
        <f t="shared" si="1592"/>
        <v>1.2E-2</v>
      </c>
      <c r="K3513" s="30">
        <f t="shared" si="1593"/>
        <v>0.96477000000000002</v>
      </c>
      <c r="L3513" s="29">
        <f t="shared" si="1594"/>
        <v>4.770000000000052E-3</v>
      </c>
      <c r="M3513" s="10">
        <f t="shared" si="1595"/>
        <v>964.77</v>
      </c>
      <c r="N3513" s="5">
        <f>VLOOKUP(CONCATENATE(A3513,"-6"),'Restated Depr'!$B$6:$G$7674,6,0)</f>
        <v>1.2E-2</v>
      </c>
      <c r="O3513" s="29">
        <f t="shared" si="1596"/>
        <v>0.96477000000000002</v>
      </c>
      <c r="P3513" s="29">
        <f t="shared" si="1597"/>
        <v>0</v>
      </c>
      <c r="Q3513" t="s">
        <v>7819</v>
      </c>
    </row>
    <row r="3514" spans="1:18" hidden="1">
      <c r="A3514" t="s">
        <v>267</v>
      </c>
      <c r="B3514" t="s">
        <v>3825</v>
      </c>
      <c r="C3514" s="224" t="s">
        <v>7842</v>
      </c>
      <c r="D3514" s="221">
        <v>350.99</v>
      </c>
      <c r="E3514" s="324">
        <v>43281</v>
      </c>
      <c r="F3514" s="1">
        <v>964.77</v>
      </c>
      <c r="G3514" s="5">
        <v>1.2E-2</v>
      </c>
      <c r="H3514" s="298">
        <v>0.96</v>
      </c>
      <c r="I3514" s="10">
        <v>964.77</v>
      </c>
      <c r="J3514" s="11">
        <f t="shared" si="1592"/>
        <v>1.2E-2</v>
      </c>
      <c r="K3514" s="30">
        <f t="shared" si="1593"/>
        <v>0.96477000000000002</v>
      </c>
      <c r="L3514" s="29">
        <f t="shared" si="1594"/>
        <v>4.770000000000052E-3</v>
      </c>
      <c r="M3514" s="10">
        <f t="shared" si="1595"/>
        <v>964.77</v>
      </c>
      <c r="N3514" s="5">
        <f>VLOOKUP(CONCATENATE(A3514,"-6"),'Restated Depr'!$B$6:$G$7674,6,0)</f>
        <v>1.2E-2</v>
      </c>
      <c r="O3514" s="29">
        <f t="shared" si="1596"/>
        <v>0.96477000000000002</v>
      </c>
      <c r="P3514" s="29">
        <f t="shared" si="1597"/>
        <v>0</v>
      </c>
      <c r="Q3514" t="s">
        <v>7819</v>
      </c>
      <c r="R3514" s="5"/>
    </row>
    <row r="3515" spans="1:18" ht="15.75" hidden="1" thickBot="1">
      <c r="A3515" t="s">
        <v>267</v>
      </c>
      <c r="C3515" s="224" t="s">
        <v>639</v>
      </c>
      <c r="D3515" s="22"/>
      <c r="E3515" s="323" t="s">
        <v>606</v>
      </c>
      <c r="F3515" s="1"/>
      <c r="G3515" s="5"/>
      <c r="H3515" s="310">
        <f>SUM(H3503:H3514)</f>
        <v>16.210000000000004</v>
      </c>
      <c r="I3515" s="10"/>
      <c r="J3515" s="10"/>
      <c r="K3515" s="32">
        <f>SUM(K3503:K3514)</f>
        <v>16.240295</v>
      </c>
      <c r="L3515" s="28">
        <f>SUM(L3503:L3514)</f>
        <v>3.0295000000000183E-2</v>
      </c>
      <c r="M3515" s="10"/>
      <c r="N3515" s="5"/>
      <c r="O3515" s="28">
        <f>SUM(O3503:O3514)</f>
        <v>11.577239999999998</v>
      </c>
      <c r="P3515" s="28">
        <f>SUM(P3503:P3514)</f>
        <v>-4.6630549999999999</v>
      </c>
    </row>
    <row r="3516" spans="1:18" hidden="1">
      <c r="A3516" t="s">
        <v>268</v>
      </c>
      <c r="B3516" t="s">
        <v>3826</v>
      </c>
      <c r="C3516" s="224" t="s">
        <v>7842</v>
      </c>
      <c r="D3516" s="221">
        <v>350.99</v>
      </c>
      <c r="E3516" s="324">
        <v>42947</v>
      </c>
      <c r="F3516" s="9">
        <v>6965</v>
      </c>
      <c r="G3516" s="18">
        <v>1.9E-2</v>
      </c>
      <c r="H3516" s="299">
        <v>11.03</v>
      </c>
      <c r="I3516" s="15">
        <v>6965</v>
      </c>
      <c r="J3516" s="11">
        <f t="shared" ref="J3516:J3527" si="1598">G3516</f>
        <v>1.9E-2</v>
      </c>
      <c r="K3516" s="31">
        <f t="shared" ref="K3516:K3527" si="1599">I3516*J3516/12</f>
        <v>11.027916666666668</v>
      </c>
      <c r="L3516" s="289">
        <f t="shared" ref="L3516:L3527" si="1600">K3516-H3516</f>
        <v>-2.0833333333314386E-3</v>
      </c>
      <c r="M3516" s="15">
        <f t="shared" ref="M3516:M3527" si="1601">I3516</f>
        <v>6965</v>
      </c>
      <c r="N3516" s="5">
        <f>VLOOKUP(CONCATENATE(A3516,"-6"),'Restated Depr'!$B$6:$G$7674,6,0)</f>
        <v>1.2E-2</v>
      </c>
      <c r="O3516" s="289">
        <f t="shared" ref="O3516:O3527" si="1602">M3516*N3516/12</f>
        <v>6.9649999999999999</v>
      </c>
      <c r="P3516" s="289">
        <f t="shared" ref="P3516:P3527" si="1603">O3516-K3516</f>
        <v>-4.0629166666666681</v>
      </c>
      <c r="Q3516" t="s">
        <v>7819</v>
      </c>
    </row>
    <row r="3517" spans="1:18" hidden="1">
      <c r="A3517" t="s">
        <v>268</v>
      </c>
      <c r="B3517" t="s">
        <v>3827</v>
      </c>
      <c r="C3517" s="224" t="s">
        <v>7842</v>
      </c>
      <c r="D3517" s="221">
        <v>350.99</v>
      </c>
      <c r="E3517" s="324">
        <v>42978</v>
      </c>
      <c r="F3517" s="1">
        <v>6965</v>
      </c>
      <c r="G3517" s="18">
        <v>1.9E-2</v>
      </c>
      <c r="H3517" s="298">
        <v>11.03</v>
      </c>
      <c r="I3517" s="10">
        <v>6965</v>
      </c>
      <c r="J3517" s="11">
        <f t="shared" si="1598"/>
        <v>1.9E-2</v>
      </c>
      <c r="K3517" s="30">
        <f t="shared" si="1599"/>
        <v>11.027916666666668</v>
      </c>
      <c r="L3517" s="29">
        <f t="shared" si="1600"/>
        <v>-2.0833333333314386E-3</v>
      </c>
      <c r="M3517" s="10">
        <f t="shared" si="1601"/>
        <v>6965</v>
      </c>
      <c r="N3517" s="5">
        <f>VLOOKUP(CONCATENATE(A3517,"-6"),'Restated Depr'!$B$6:$G$7674,6,0)</f>
        <v>1.2E-2</v>
      </c>
      <c r="O3517" s="29">
        <f t="shared" si="1602"/>
        <v>6.9649999999999999</v>
      </c>
      <c r="P3517" s="29">
        <f t="shared" si="1603"/>
        <v>-4.0629166666666681</v>
      </c>
      <c r="Q3517" t="s">
        <v>7819</v>
      </c>
    </row>
    <row r="3518" spans="1:18" hidden="1">
      <c r="A3518" t="s">
        <v>268</v>
      </c>
      <c r="B3518" t="s">
        <v>3828</v>
      </c>
      <c r="C3518" s="224" t="s">
        <v>7842</v>
      </c>
      <c r="D3518" s="221">
        <v>350.99</v>
      </c>
      <c r="E3518" s="324">
        <v>43008</v>
      </c>
      <c r="F3518" s="1">
        <v>6965</v>
      </c>
      <c r="G3518" s="18">
        <v>1.9E-2</v>
      </c>
      <c r="H3518" s="298">
        <v>11.03</v>
      </c>
      <c r="I3518" s="10">
        <v>6965</v>
      </c>
      <c r="J3518" s="11">
        <f t="shared" si="1598"/>
        <v>1.9E-2</v>
      </c>
      <c r="K3518" s="30">
        <f t="shared" si="1599"/>
        <v>11.027916666666668</v>
      </c>
      <c r="L3518" s="29">
        <f t="shared" si="1600"/>
        <v>-2.0833333333314386E-3</v>
      </c>
      <c r="M3518" s="10">
        <f t="shared" si="1601"/>
        <v>6965</v>
      </c>
      <c r="N3518" s="5">
        <f>VLOOKUP(CONCATENATE(A3518,"-6"),'Restated Depr'!$B$6:$G$7674,6,0)</f>
        <v>1.2E-2</v>
      </c>
      <c r="O3518" s="29">
        <f t="shared" si="1602"/>
        <v>6.9649999999999999</v>
      </c>
      <c r="P3518" s="29">
        <f t="shared" si="1603"/>
        <v>-4.0629166666666681</v>
      </c>
      <c r="Q3518" t="s">
        <v>7819</v>
      </c>
    </row>
    <row r="3519" spans="1:18" hidden="1">
      <c r="A3519" t="s">
        <v>268</v>
      </c>
      <c r="B3519" t="s">
        <v>3829</v>
      </c>
      <c r="C3519" s="224" t="s">
        <v>7842</v>
      </c>
      <c r="D3519" s="221">
        <v>350.99</v>
      </c>
      <c r="E3519" s="324">
        <v>43039</v>
      </c>
      <c r="F3519" s="1">
        <v>6965</v>
      </c>
      <c r="G3519" s="18">
        <v>1.9E-2</v>
      </c>
      <c r="H3519" s="298">
        <v>11.03</v>
      </c>
      <c r="I3519" s="10">
        <v>6965</v>
      </c>
      <c r="J3519" s="11">
        <f t="shared" si="1598"/>
        <v>1.9E-2</v>
      </c>
      <c r="K3519" s="30">
        <f t="shared" si="1599"/>
        <v>11.027916666666668</v>
      </c>
      <c r="L3519" s="29">
        <f t="shared" si="1600"/>
        <v>-2.0833333333314386E-3</v>
      </c>
      <c r="M3519" s="10">
        <f t="shared" si="1601"/>
        <v>6965</v>
      </c>
      <c r="N3519" s="5">
        <f>VLOOKUP(CONCATENATE(A3519,"-6"),'Restated Depr'!$B$6:$G$7674,6,0)</f>
        <v>1.2E-2</v>
      </c>
      <c r="O3519" s="29">
        <f t="shared" si="1602"/>
        <v>6.9649999999999999</v>
      </c>
      <c r="P3519" s="29">
        <f t="shared" si="1603"/>
        <v>-4.0629166666666681</v>
      </c>
      <c r="Q3519" t="s">
        <v>7819</v>
      </c>
    </row>
    <row r="3520" spans="1:18" hidden="1">
      <c r="A3520" t="s">
        <v>268</v>
      </c>
      <c r="B3520" t="s">
        <v>3830</v>
      </c>
      <c r="C3520" s="224" t="s">
        <v>7842</v>
      </c>
      <c r="D3520" s="221">
        <v>350.99</v>
      </c>
      <c r="E3520" s="324">
        <v>43069</v>
      </c>
      <c r="F3520" s="1">
        <v>6965</v>
      </c>
      <c r="G3520" s="18">
        <v>1.9E-2</v>
      </c>
      <c r="H3520" s="298">
        <v>11.03</v>
      </c>
      <c r="I3520" s="10">
        <v>6965</v>
      </c>
      <c r="J3520" s="11">
        <f t="shared" si="1598"/>
        <v>1.9E-2</v>
      </c>
      <c r="K3520" s="30">
        <f t="shared" si="1599"/>
        <v>11.027916666666668</v>
      </c>
      <c r="L3520" s="29">
        <f t="shared" si="1600"/>
        <v>-2.0833333333314386E-3</v>
      </c>
      <c r="M3520" s="10">
        <f t="shared" si="1601"/>
        <v>6965</v>
      </c>
      <c r="N3520" s="5">
        <f>VLOOKUP(CONCATENATE(A3520,"-6"),'Restated Depr'!$B$6:$G$7674,6,0)</f>
        <v>1.2E-2</v>
      </c>
      <c r="O3520" s="29">
        <f t="shared" si="1602"/>
        <v>6.9649999999999999</v>
      </c>
      <c r="P3520" s="29">
        <f t="shared" si="1603"/>
        <v>-4.0629166666666681</v>
      </c>
      <c r="Q3520" t="s">
        <v>7819</v>
      </c>
    </row>
    <row r="3521" spans="1:18" hidden="1">
      <c r="A3521" t="s">
        <v>268</v>
      </c>
      <c r="B3521" t="s">
        <v>3831</v>
      </c>
      <c r="C3521" s="224" t="s">
        <v>7842</v>
      </c>
      <c r="D3521" s="221">
        <v>350.99</v>
      </c>
      <c r="E3521" s="324">
        <v>43100</v>
      </c>
      <c r="F3521" s="1">
        <v>6965</v>
      </c>
      <c r="G3521" s="18">
        <v>1.61E-2</v>
      </c>
      <c r="H3521" s="298">
        <v>9.34</v>
      </c>
      <c r="I3521" s="10">
        <v>6965</v>
      </c>
      <c r="J3521" s="11">
        <f t="shared" si="1598"/>
        <v>1.61E-2</v>
      </c>
      <c r="K3521" s="30">
        <f t="shared" si="1599"/>
        <v>9.3447083333333332</v>
      </c>
      <c r="L3521" s="29">
        <f t="shared" si="1600"/>
        <v>4.7083333333333144E-3</v>
      </c>
      <c r="M3521" s="10">
        <f t="shared" si="1601"/>
        <v>6965</v>
      </c>
      <c r="N3521" s="5">
        <f>VLOOKUP(CONCATENATE(A3521,"-6"),'Restated Depr'!$B$6:$G$7674,6,0)</f>
        <v>1.2E-2</v>
      </c>
      <c r="O3521" s="29">
        <f t="shared" si="1602"/>
        <v>6.9649999999999999</v>
      </c>
      <c r="P3521" s="29">
        <f t="shared" si="1603"/>
        <v>-2.3797083333333333</v>
      </c>
      <c r="Q3521" t="s">
        <v>7819</v>
      </c>
    </row>
    <row r="3522" spans="1:18" hidden="1">
      <c r="A3522" t="s">
        <v>268</v>
      </c>
      <c r="B3522" t="s">
        <v>3832</v>
      </c>
      <c r="C3522" s="224" t="s">
        <v>7842</v>
      </c>
      <c r="D3522" s="221">
        <v>350.99</v>
      </c>
      <c r="E3522" s="324">
        <v>43131</v>
      </c>
      <c r="F3522" s="1">
        <v>6965</v>
      </c>
      <c r="G3522" s="5">
        <v>1.2E-2</v>
      </c>
      <c r="H3522" s="298">
        <v>6.97</v>
      </c>
      <c r="I3522" s="10">
        <v>6965</v>
      </c>
      <c r="J3522" s="11">
        <f t="shared" si="1598"/>
        <v>1.2E-2</v>
      </c>
      <c r="K3522" s="30">
        <f t="shared" si="1599"/>
        <v>6.9649999999999999</v>
      </c>
      <c r="L3522" s="29">
        <f t="shared" si="1600"/>
        <v>-4.9999999999998934E-3</v>
      </c>
      <c r="M3522" s="10">
        <f t="shared" si="1601"/>
        <v>6965</v>
      </c>
      <c r="N3522" s="5">
        <f>VLOOKUP(CONCATENATE(A3522,"-6"),'Restated Depr'!$B$6:$G$7674,6,0)</f>
        <v>1.2E-2</v>
      </c>
      <c r="O3522" s="29">
        <f t="shared" si="1602"/>
        <v>6.9649999999999999</v>
      </c>
      <c r="P3522" s="29">
        <f t="shared" si="1603"/>
        <v>0</v>
      </c>
      <c r="Q3522" t="s">
        <v>7819</v>
      </c>
    </row>
    <row r="3523" spans="1:18" hidden="1">
      <c r="A3523" t="s">
        <v>268</v>
      </c>
      <c r="B3523" t="s">
        <v>3833</v>
      </c>
      <c r="C3523" s="224" t="s">
        <v>7842</v>
      </c>
      <c r="D3523" s="221">
        <v>350.99</v>
      </c>
      <c r="E3523" s="324">
        <v>43159</v>
      </c>
      <c r="F3523" s="1">
        <v>6965</v>
      </c>
      <c r="G3523" s="5">
        <v>1.2E-2</v>
      </c>
      <c r="H3523" s="298">
        <v>6.97</v>
      </c>
      <c r="I3523" s="10">
        <v>6965</v>
      </c>
      <c r="J3523" s="11">
        <f t="shared" si="1598"/>
        <v>1.2E-2</v>
      </c>
      <c r="K3523" s="30">
        <f t="shared" si="1599"/>
        <v>6.9649999999999999</v>
      </c>
      <c r="L3523" s="29">
        <f t="shared" si="1600"/>
        <v>-4.9999999999998934E-3</v>
      </c>
      <c r="M3523" s="10">
        <f t="shared" si="1601"/>
        <v>6965</v>
      </c>
      <c r="N3523" s="5">
        <f>VLOOKUP(CONCATENATE(A3523,"-6"),'Restated Depr'!$B$6:$G$7674,6,0)</f>
        <v>1.2E-2</v>
      </c>
      <c r="O3523" s="29">
        <f t="shared" si="1602"/>
        <v>6.9649999999999999</v>
      </c>
      <c r="P3523" s="29">
        <f t="shared" si="1603"/>
        <v>0</v>
      </c>
      <c r="Q3523" t="s">
        <v>7819</v>
      </c>
    </row>
    <row r="3524" spans="1:18" hidden="1">
      <c r="A3524" t="s">
        <v>268</v>
      </c>
      <c r="B3524" t="s">
        <v>3834</v>
      </c>
      <c r="C3524" s="224" t="s">
        <v>7842</v>
      </c>
      <c r="D3524" s="221">
        <v>350.99</v>
      </c>
      <c r="E3524" s="324">
        <v>43190</v>
      </c>
      <c r="F3524" s="1">
        <v>6965</v>
      </c>
      <c r="G3524" s="5">
        <v>1.2E-2</v>
      </c>
      <c r="H3524" s="298">
        <v>6.97</v>
      </c>
      <c r="I3524" s="10">
        <v>6965</v>
      </c>
      <c r="J3524" s="11">
        <f t="shared" si="1598"/>
        <v>1.2E-2</v>
      </c>
      <c r="K3524" s="30">
        <f t="shared" si="1599"/>
        <v>6.9649999999999999</v>
      </c>
      <c r="L3524" s="29">
        <f t="shared" si="1600"/>
        <v>-4.9999999999998934E-3</v>
      </c>
      <c r="M3524" s="10">
        <f t="shared" si="1601"/>
        <v>6965</v>
      </c>
      <c r="N3524" s="5">
        <f>VLOOKUP(CONCATENATE(A3524,"-6"),'Restated Depr'!$B$6:$G$7674,6,0)</f>
        <v>1.2E-2</v>
      </c>
      <c r="O3524" s="29">
        <f t="shared" si="1602"/>
        <v>6.9649999999999999</v>
      </c>
      <c r="P3524" s="29">
        <f t="shared" si="1603"/>
        <v>0</v>
      </c>
      <c r="Q3524" t="s">
        <v>7819</v>
      </c>
    </row>
    <row r="3525" spans="1:18" hidden="1">
      <c r="A3525" t="s">
        <v>268</v>
      </c>
      <c r="B3525" t="s">
        <v>3835</v>
      </c>
      <c r="C3525" s="224" t="s">
        <v>7842</v>
      </c>
      <c r="D3525" s="221">
        <v>350.99</v>
      </c>
      <c r="E3525" s="324">
        <v>43220</v>
      </c>
      <c r="F3525" s="1">
        <v>6965</v>
      </c>
      <c r="G3525" s="5">
        <v>1.2E-2</v>
      </c>
      <c r="H3525" s="298">
        <v>6.97</v>
      </c>
      <c r="I3525" s="10">
        <v>6965</v>
      </c>
      <c r="J3525" s="11">
        <f t="shared" si="1598"/>
        <v>1.2E-2</v>
      </c>
      <c r="K3525" s="30">
        <f t="shared" si="1599"/>
        <v>6.9649999999999999</v>
      </c>
      <c r="L3525" s="29">
        <f t="shared" si="1600"/>
        <v>-4.9999999999998934E-3</v>
      </c>
      <c r="M3525" s="10">
        <f t="shared" si="1601"/>
        <v>6965</v>
      </c>
      <c r="N3525" s="5">
        <f>VLOOKUP(CONCATENATE(A3525,"-6"),'Restated Depr'!$B$6:$G$7674,6,0)</f>
        <v>1.2E-2</v>
      </c>
      <c r="O3525" s="29">
        <f t="shared" si="1602"/>
        <v>6.9649999999999999</v>
      </c>
      <c r="P3525" s="29">
        <f t="shared" si="1603"/>
        <v>0</v>
      </c>
      <c r="Q3525" t="s">
        <v>7819</v>
      </c>
    </row>
    <row r="3526" spans="1:18" hidden="1">
      <c r="A3526" t="s">
        <v>268</v>
      </c>
      <c r="B3526" t="s">
        <v>3836</v>
      </c>
      <c r="C3526" s="224" t="s">
        <v>7842</v>
      </c>
      <c r="D3526" s="221">
        <v>350.99</v>
      </c>
      <c r="E3526" s="324">
        <v>43251</v>
      </c>
      <c r="F3526" s="1">
        <v>6965</v>
      </c>
      <c r="G3526" s="5">
        <v>1.2E-2</v>
      </c>
      <c r="H3526" s="298">
        <v>6.97</v>
      </c>
      <c r="I3526" s="10">
        <v>6965</v>
      </c>
      <c r="J3526" s="11">
        <f t="shared" si="1598"/>
        <v>1.2E-2</v>
      </c>
      <c r="K3526" s="30">
        <f t="shared" si="1599"/>
        <v>6.9649999999999999</v>
      </c>
      <c r="L3526" s="29">
        <f t="shared" si="1600"/>
        <v>-4.9999999999998934E-3</v>
      </c>
      <c r="M3526" s="10">
        <f t="shared" si="1601"/>
        <v>6965</v>
      </c>
      <c r="N3526" s="5">
        <f>VLOOKUP(CONCATENATE(A3526,"-6"),'Restated Depr'!$B$6:$G$7674,6,0)</f>
        <v>1.2E-2</v>
      </c>
      <c r="O3526" s="29">
        <f t="shared" si="1602"/>
        <v>6.9649999999999999</v>
      </c>
      <c r="P3526" s="29">
        <f t="shared" si="1603"/>
        <v>0</v>
      </c>
      <c r="Q3526" t="s">
        <v>7819</v>
      </c>
    </row>
    <row r="3527" spans="1:18" hidden="1">
      <c r="A3527" t="s">
        <v>268</v>
      </c>
      <c r="B3527" t="s">
        <v>3837</v>
      </c>
      <c r="C3527" s="224" t="s">
        <v>7842</v>
      </c>
      <c r="D3527" s="221">
        <v>350.99</v>
      </c>
      <c r="E3527" s="324">
        <v>43281</v>
      </c>
      <c r="F3527" s="1">
        <v>6965</v>
      </c>
      <c r="G3527" s="5">
        <v>1.2E-2</v>
      </c>
      <c r="H3527" s="298">
        <v>6.97</v>
      </c>
      <c r="I3527" s="10">
        <v>6965</v>
      </c>
      <c r="J3527" s="11">
        <f t="shared" si="1598"/>
        <v>1.2E-2</v>
      </c>
      <c r="K3527" s="30">
        <f t="shared" si="1599"/>
        <v>6.9649999999999999</v>
      </c>
      <c r="L3527" s="29">
        <f t="shared" si="1600"/>
        <v>-4.9999999999998934E-3</v>
      </c>
      <c r="M3527" s="10">
        <f t="shared" si="1601"/>
        <v>6965</v>
      </c>
      <c r="N3527" s="5">
        <f>VLOOKUP(CONCATENATE(A3527,"-6"),'Restated Depr'!$B$6:$G$7674,6,0)</f>
        <v>1.2E-2</v>
      </c>
      <c r="O3527" s="29">
        <f t="shared" si="1602"/>
        <v>6.9649999999999999</v>
      </c>
      <c r="P3527" s="29">
        <f t="shared" si="1603"/>
        <v>0</v>
      </c>
      <c r="Q3527" t="s">
        <v>7819</v>
      </c>
      <c r="R3527" s="5"/>
    </row>
    <row r="3528" spans="1:18" ht="15.75" hidden="1" thickBot="1">
      <c r="A3528" t="s">
        <v>268</v>
      </c>
      <c r="C3528" s="224" t="s">
        <v>639</v>
      </c>
      <c r="D3528" s="22"/>
      <c r="E3528" s="323" t="s">
        <v>606</v>
      </c>
      <c r="F3528" s="1"/>
      <c r="G3528" s="5"/>
      <c r="H3528" s="310">
        <f>SUM(H3516:H3527)</f>
        <v>106.30999999999999</v>
      </c>
      <c r="I3528" s="10"/>
      <c r="J3528" s="10"/>
      <c r="K3528" s="32">
        <f>SUM(K3516:K3527)</f>
        <v>106.2742916666667</v>
      </c>
      <c r="L3528" s="28">
        <f>SUM(L3516:L3527)</f>
        <v>-3.5708333333323239E-2</v>
      </c>
      <c r="M3528" s="10"/>
      <c r="N3528" s="5"/>
      <c r="O3528" s="28">
        <f>SUM(O3516:O3527)</f>
        <v>83.580000000000027</v>
      </c>
      <c r="P3528" s="28">
        <f>SUM(P3516:P3527)</f>
        <v>-22.694291666666672</v>
      </c>
    </row>
    <row r="3529" spans="1:18" hidden="1">
      <c r="A3529" t="s">
        <v>269</v>
      </c>
      <c r="B3529" t="s">
        <v>3838</v>
      </c>
      <c r="C3529" s="224" t="s">
        <v>7842</v>
      </c>
      <c r="D3529" s="221">
        <v>352</v>
      </c>
      <c r="E3529" s="324">
        <v>42947</v>
      </c>
      <c r="F3529" s="9">
        <v>1276263.6599999999</v>
      </c>
      <c r="G3529" s="18">
        <v>1.6999999999999998E-2</v>
      </c>
      <c r="H3529" s="299">
        <v>1808.04</v>
      </c>
      <c r="I3529" s="15">
        <v>1276263.6599999999</v>
      </c>
      <c r="J3529" s="11">
        <f t="shared" ref="J3529:J3540" si="1604">G3529</f>
        <v>1.6999999999999998E-2</v>
      </c>
      <c r="K3529" s="31">
        <f t="shared" ref="K3529:K3540" si="1605">I3529*J3529/12</f>
        <v>1808.0401849999996</v>
      </c>
      <c r="L3529" s="289">
        <f t="shared" ref="L3529:L3540" si="1606">K3529-H3529</f>
        <v>1.8499999964660674E-4</v>
      </c>
      <c r="M3529" s="15">
        <f t="shared" ref="M3529:M3540" si="1607">I3529</f>
        <v>1276263.6599999999</v>
      </c>
      <c r="N3529" s="5">
        <f>VLOOKUP(CONCATENATE(A3529,"-6"),'Restated Depr'!$B$6:$G$7674,6,0)</f>
        <v>1.52E-2</v>
      </c>
      <c r="O3529" s="289">
        <f t="shared" ref="O3529:O3540" si="1608">M3529*N3529/12</f>
        <v>1616.6006359999999</v>
      </c>
      <c r="P3529" s="289">
        <f t="shared" ref="P3529:P3540" si="1609">O3529-K3529</f>
        <v>-191.43954899999972</v>
      </c>
      <c r="Q3529" t="s">
        <v>7819</v>
      </c>
    </row>
    <row r="3530" spans="1:18" hidden="1">
      <c r="A3530" t="s">
        <v>269</v>
      </c>
      <c r="B3530" t="s">
        <v>3839</v>
      </c>
      <c r="C3530" s="224" t="s">
        <v>7842</v>
      </c>
      <c r="D3530" s="221">
        <v>352</v>
      </c>
      <c r="E3530" s="324">
        <v>42978</v>
      </c>
      <c r="F3530" s="1">
        <v>1276263.6599999999</v>
      </c>
      <c r="G3530" s="18">
        <v>1.6999999999999998E-2</v>
      </c>
      <c r="H3530" s="298">
        <v>1808.04</v>
      </c>
      <c r="I3530" s="10">
        <v>1276263.6599999999</v>
      </c>
      <c r="J3530" s="11">
        <f t="shared" si="1604"/>
        <v>1.6999999999999998E-2</v>
      </c>
      <c r="K3530" s="30">
        <f t="shared" si="1605"/>
        <v>1808.0401849999996</v>
      </c>
      <c r="L3530" s="29">
        <f t="shared" si="1606"/>
        <v>1.8499999964660674E-4</v>
      </c>
      <c r="M3530" s="10">
        <f t="shared" si="1607"/>
        <v>1276263.6599999999</v>
      </c>
      <c r="N3530" s="5">
        <f>VLOOKUP(CONCATENATE(A3530,"-6"),'Restated Depr'!$B$6:$G$7674,6,0)</f>
        <v>1.52E-2</v>
      </c>
      <c r="O3530" s="29">
        <f t="shared" si="1608"/>
        <v>1616.6006359999999</v>
      </c>
      <c r="P3530" s="29">
        <f t="shared" si="1609"/>
        <v>-191.43954899999972</v>
      </c>
      <c r="Q3530" t="s">
        <v>7819</v>
      </c>
    </row>
    <row r="3531" spans="1:18" hidden="1">
      <c r="A3531" t="s">
        <v>269</v>
      </c>
      <c r="B3531" t="s">
        <v>3840</v>
      </c>
      <c r="C3531" s="224" t="s">
        <v>7842</v>
      </c>
      <c r="D3531" s="221">
        <v>352</v>
      </c>
      <c r="E3531" s="324">
        <v>43008</v>
      </c>
      <c r="F3531" s="1">
        <v>1276263.6599999999</v>
      </c>
      <c r="G3531" s="18">
        <v>1.6999999999999998E-2</v>
      </c>
      <c r="H3531" s="298">
        <v>1808.04</v>
      </c>
      <c r="I3531" s="10">
        <v>1276263.6599999999</v>
      </c>
      <c r="J3531" s="11">
        <f t="shared" si="1604"/>
        <v>1.6999999999999998E-2</v>
      </c>
      <c r="K3531" s="30">
        <f t="shared" si="1605"/>
        <v>1808.0401849999996</v>
      </c>
      <c r="L3531" s="29">
        <f t="shared" si="1606"/>
        <v>1.8499999964660674E-4</v>
      </c>
      <c r="M3531" s="10">
        <f t="shared" si="1607"/>
        <v>1276263.6599999999</v>
      </c>
      <c r="N3531" s="5">
        <f>VLOOKUP(CONCATENATE(A3531,"-6"),'Restated Depr'!$B$6:$G$7674,6,0)</f>
        <v>1.52E-2</v>
      </c>
      <c r="O3531" s="29">
        <f t="shared" si="1608"/>
        <v>1616.6006359999999</v>
      </c>
      <c r="P3531" s="29">
        <f t="shared" si="1609"/>
        <v>-191.43954899999972</v>
      </c>
      <c r="Q3531" t="s">
        <v>7819</v>
      </c>
    </row>
    <row r="3532" spans="1:18" hidden="1">
      <c r="A3532" t="s">
        <v>269</v>
      </c>
      <c r="B3532" t="s">
        <v>3841</v>
      </c>
      <c r="C3532" s="224" t="s">
        <v>7842</v>
      </c>
      <c r="D3532" s="221">
        <v>352</v>
      </c>
      <c r="E3532" s="324">
        <v>43039</v>
      </c>
      <c r="F3532" s="1">
        <v>1276263.6599999999</v>
      </c>
      <c r="G3532" s="18">
        <v>1.6999999999999998E-2</v>
      </c>
      <c r="H3532" s="298">
        <v>1808.04</v>
      </c>
      <c r="I3532" s="10">
        <v>1276263.6599999999</v>
      </c>
      <c r="J3532" s="11">
        <f t="shared" si="1604"/>
        <v>1.6999999999999998E-2</v>
      </c>
      <c r="K3532" s="30">
        <f t="shared" si="1605"/>
        <v>1808.0401849999996</v>
      </c>
      <c r="L3532" s="29">
        <f t="shared" si="1606"/>
        <v>1.8499999964660674E-4</v>
      </c>
      <c r="M3532" s="10">
        <f t="shared" si="1607"/>
        <v>1276263.6599999999</v>
      </c>
      <c r="N3532" s="5">
        <f>VLOOKUP(CONCATENATE(A3532,"-6"),'Restated Depr'!$B$6:$G$7674,6,0)</f>
        <v>1.52E-2</v>
      </c>
      <c r="O3532" s="29">
        <f t="shared" si="1608"/>
        <v>1616.6006359999999</v>
      </c>
      <c r="P3532" s="29">
        <f t="shared" si="1609"/>
        <v>-191.43954899999972</v>
      </c>
      <c r="Q3532" t="s">
        <v>7819</v>
      </c>
    </row>
    <row r="3533" spans="1:18" hidden="1">
      <c r="A3533" t="s">
        <v>269</v>
      </c>
      <c r="B3533" t="s">
        <v>3842</v>
      </c>
      <c r="C3533" s="224" t="s">
        <v>7842</v>
      </c>
      <c r="D3533" s="221">
        <v>352</v>
      </c>
      <c r="E3533" s="324">
        <v>43069</v>
      </c>
      <c r="F3533" s="1">
        <v>1276263.6599999999</v>
      </c>
      <c r="G3533" s="18">
        <v>1.6999999999999998E-2</v>
      </c>
      <c r="H3533" s="298">
        <v>1808.04</v>
      </c>
      <c r="I3533" s="10">
        <v>1276263.6599999999</v>
      </c>
      <c r="J3533" s="11">
        <f t="shared" si="1604"/>
        <v>1.6999999999999998E-2</v>
      </c>
      <c r="K3533" s="30">
        <f t="shared" si="1605"/>
        <v>1808.0401849999996</v>
      </c>
      <c r="L3533" s="29">
        <f t="shared" si="1606"/>
        <v>1.8499999964660674E-4</v>
      </c>
      <c r="M3533" s="10">
        <f t="shared" si="1607"/>
        <v>1276263.6599999999</v>
      </c>
      <c r="N3533" s="5">
        <f>VLOOKUP(CONCATENATE(A3533,"-6"),'Restated Depr'!$B$6:$G$7674,6,0)</f>
        <v>1.52E-2</v>
      </c>
      <c r="O3533" s="29">
        <f t="shared" si="1608"/>
        <v>1616.6006359999999</v>
      </c>
      <c r="P3533" s="29">
        <f t="shared" si="1609"/>
        <v>-191.43954899999972</v>
      </c>
      <c r="Q3533" t="s">
        <v>7819</v>
      </c>
    </row>
    <row r="3534" spans="1:18" hidden="1">
      <c r="A3534" t="s">
        <v>269</v>
      </c>
      <c r="B3534" t="s">
        <v>3843</v>
      </c>
      <c r="C3534" s="224" t="s">
        <v>7842</v>
      </c>
      <c r="D3534" s="221">
        <v>352</v>
      </c>
      <c r="E3534" s="324">
        <v>43100</v>
      </c>
      <c r="F3534" s="1">
        <v>1276263.6599999999</v>
      </c>
      <c r="G3534" s="18">
        <v>1.6299999999999999E-2</v>
      </c>
      <c r="H3534" s="298">
        <v>1733.59</v>
      </c>
      <c r="I3534" s="10">
        <v>1276263.6599999999</v>
      </c>
      <c r="J3534" s="11">
        <f t="shared" si="1604"/>
        <v>1.6299999999999999E-2</v>
      </c>
      <c r="K3534" s="30">
        <f t="shared" si="1605"/>
        <v>1733.5914714999997</v>
      </c>
      <c r="L3534" s="29">
        <f t="shared" si="1606"/>
        <v>1.4714999997522682E-3</v>
      </c>
      <c r="M3534" s="10">
        <f t="shared" si="1607"/>
        <v>1276263.6599999999</v>
      </c>
      <c r="N3534" s="5">
        <f>VLOOKUP(CONCATENATE(A3534,"-6"),'Restated Depr'!$B$6:$G$7674,6,0)</f>
        <v>1.52E-2</v>
      </c>
      <c r="O3534" s="29">
        <f t="shared" si="1608"/>
        <v>1616.6006359999999</v>
      </c>
      <c r="P3534" s="29">
        <f t="shared" si="1609"/>
        <v>-116.99083549999978</v>
      </c>
      <c r="Q3534" t="s">
        <v>7819</v>
      </c>
    </row>
    <row r="3535" spans="1:18" hidden="1">
      <c r="A3535" t="s">
        <v>269</v>
      </c>
      <c r="B3535" t="s">
        <v>3844</v>
      </c>
      <c r="C3535" s="224" t="s">
        <v>7842</v>
      </c>
      <c r="D3535" s="221">
        <v>352</v>
      </c>
      <c r="E3535" s="324">
        <v>43131</v>
      </c>
      <c r="F3535" s="1">
        <v>1276263.6599999999</v>
      </c>
      <c r="G3535" s="5">
        <v>1.52E-2</v>
      </c>
      <c r="H3535" s="298">
        <v>1616.6000000000001</v>
      </c>
      <c r="I3535" s="10">
        <v>1276263.6599999999</v>
      </c>
      <c r="J3535" s="11">
        <f t="shared" si="1604"/>
        <v>1.52E-2</v>
      </c>
      <c r="K3535" s="30">
        <f t="shared" si="1605"/>
        <v>1616.6006359999999</v>
      </c>
      <c r="L3535" s="29">
        <f t="shared" si="1606"/>
        <v>6.3599999975849641E-4</v>
      </c>
      <c r="M3535" s="10">
        <f t="shared" si="1607"/>
        <v>1276263.6599999999</v>
      </c>
      <c r="N3535" s="5">
        <f>VLOOKUP(CONCATENATE(A3535,"-6"),'Restated Depr'!$B$6:$G$7674,6,0)</f>
        <v>1.52E-2</v>
      </c>
      <c r="O3535" s="29">
        <f t="shared" si="1608"/>
        <v>1616.6006359999999</v>
      </c>
      <c r="P3535" s="29">
        <f t="shared" si="1609"/>
        <v>0</v>
      </c>
      <c r="Q3535" t="s">
        <v>7819</v>
      </c>
    </row>
    <row r="3536" spans="1:18" hidden="1">
      <c r="A3536" t="s">
        <v>269</v>
      </c>
      <c r="B3536" t="s">
        <v>3845</v>
      </c>
      <c r="C3536" s="224" t="s">
        <v>7842</v>
      </c>
      <c r="D3536" s="221">
        <v>352</v>
      </c>
      <c r="E3536" s="324">
        <v>43159</v>
      </c>
      <c r="F3536" s="1">
        <v>1276263.6599999999</v>
      </c>
      <c r="G3536" s="5">
        <v>1.52E-2</v>
      </c>
      <c r="H3536" s="298">
        <v>1616.6000000000001</v>
      </c>
      <c r="I3536" s="10">
        <v>1276263.6599999999</v>
      </c>
      <c r="J3536" s="11">
        <f t="shared" si="1604"/>
        <v>1.52E-2</v>
      </c>
      <c r="K3536" s="30">
        <f t="shared" si="1605"/>
        <v>1616.6006359999999</v>
      </c>
      <c r="L3536" s="29">
        <f t="shared" si="1606"/>
        <v>6.3599999975849641E-4</v>
      </c>
      <c r="M3536" s="10">
        <f t="shared" si="1607"/>
        <v>1276263.6599999999</v>
      </c>
      <c r="N3536" s="5">
        <f>VLOOKUP(CONCATENATE(A3536,"-6"),'Restated Depr'!$B$6:$G$7674,6,0)</f>
        <v>1.52E-2</v>
      </c>
      <c r="O3536" s="29">
        <f t="shared" si="1608"/>
        <v>1616.6006359999999</v>
      </c>
      <c r="P3536" s="29">
        <f t="shared" si="1609"/>
        <v>0</v>
      </c>
      <c r="Q3536" t="s">
        <v>7819</v>
      </c>
    </row>
    <row r="3537" spans="1:18" hidden="1">
      <c r="A3537" t="s">
        <v>269</v>
      </c>
      <c r="B3537" t="s">
        <v>3846</v>
      </c>
      <c r="C3537" s="224" t="s">
        <v>7842</v>
      </c>
      <c r="D3537" s="221">
        <v>352</v>
      </c>
      <c r="E3537" s="324">
        <v>43190</v>
      </c>
      <c r="F3537" s="1">
        <v>1276263.6599999999</v>
      </c>
      <c r="G3537" s="5">
        <v>1.52E-2</v>
      </c>
      <c r="H3537" s="298">
        <v>1616.6000000000001</v>
      </c>
      <c r="I3537" s="10">
        <v>1276263.6599999999</v>
      </c>
      <c r="J3537" s="11">
        <f t="shared" si="1604"/>
        <v>1.52E-2</v>
      </c>
      <c r="K3537" s="30">
        <f t="shared" si="1605"/>
        <v>1616.6006359999999</v>
      </c>
      <c r="L3537" s="29">
        <f t="shared" si="1606"/>
        <v>6.3599999975849641E-4</v>
      </c>
      <c r="M3537" s="10">
        <f t="shared" si="1607"/>
        <v>1276263.6599999999</v>
      </c>
      <c r="N3537" s="5">
        <f>VLOOKUP(CONCATENATE(A3537,"-6"),'Restated Depr'!$B$6:$G$7674,6,0)</f>
        <v>1.52E-2</v>
      </c>
      <c r="O3537" s="29">
        <f t="shared" si="1608"/>
        <v>1616.6006359999999</v>
      </c>
      <c r="P3537" s="29">
        <f t="shared" si="1609"/>
        <v>0</v>
      </c>
      <c r="Q3537" t="s">
        <v>7819</v>
      </c>
    </row>
    <row r="3538" spans="1:18" hidden="1">
      <c r="A3538" t="s">
        <v>269</v>
      </c>
      <c r="B3538" t="s">
        <v>3847</v>
      </c>
      <c r="C3538" s="224" t="s">
        <v>7842</v>
      </c>
      <c r="D3538" s="221">
        <v>352</v>
      </c>
      <c r="E3538" s="324">
        <v>43220</v>
      </c>
      <c r="F3538" s="1">
        <v>1276263.6599999999</v>
      </c>
      <c r="G3538" s="5">
        <v>1.52E-2</v>
      </c>
      <c r="H3538" s="298">
        <v>1616.6000000000001</v>
      </c>
      <c r="I3538" s="10">
        <v>1276263.6599999999</v>
      </c>
      <c r="J3538" s="11">
        <f t="shared" si="1604"/>
        <v>1.52E-2</v>
      </c>
      <c r="K3538" s="30">
        <f t="shared" si="1605"/>
        <v>1616.6006359999999</v>
      </c>
      <c r="L3538" s="29">
        <f t="shared" si="1606"/>
        <v>6.3599999975849641E-4</v>
      </c>
      <c r="M3538" s="10">
        <f t="shared" si="1607"/>
        <v>1276263.6599999999</v>
      </c>
      <c r="N3538" s="5">
        <f>VLOOKUP(CONCATENATE(A3538,"-6"),'Restated Depr'!$B$6:$G$7674,6,0)</f>
        <v>1.52E-2</v>
      </c>
      <c r="O3538" s="29">
        <f t="shared" si="1608"/>
        <v>1616.6006359999999</v>
      </c>
      <c r="P3538" s="29">
        <f t="shared" si="1609"/>
        <v>0</v>
      </c>
      <c r="Q3538" t="s">
        <v>7819</v>
      </c>
    </row>
    <row r="3539" spans="1:18" hidden="1">
      <c r="A3539" t="s">
        <v>269</v>
      </c>
      <c r="B3539" t="s">
        <v>3848</v>
      </c>
      <c r="C3539" s="224" t="s">
        <v>7842</v>
      </c>
      <c r="D3539" s="221">
        <v>352</v>
      </c>
      <c r="E3539" s="324">
        <v>43251</v>
      </c>
      <c r="F3539" s="1">
        <v>1276263.6599999999</v>
      </c>
      <c r="G3539" s="5">
        <v>1.52E-2</v>
      </c>
      <c r="H3539" s="298">
        <v>1616.6000000000001</v>
      </c>
      <c r="I3539" s="10">
        <v>1276263.6599999999</v>
      </c>
      <c r="J3539" s="11">
        <f t="shared" si="1604"/>
        <v>1.52E-2</v>
      </c>
      <c r="K3539" s="30">
        <f t="shared" si="1605"/>
        <v>1616.6006359999999</v>
      </c>
      <c r="L3539" s="29">
        <f t="shared" si="1606"/>
        <v>6.3599999975849641E-4</v>
      </c>
      <c r="M3539" s="10">
        <f t="shared" si="1607"/>
        <v>1276263.6599999999</v>
      </c>
      <c r="N3539" s="5">
        <f>VLOOKUP(CONCATENATE(A3539,"-6"),'Restated Depr'!$B$6:$G$7674,6,0)</f>
        <v>1.52E-2</v>
      </c>
      <c r="O3539" s="29">
        <f t="shared" si="1608"/>
        <v>1616.6006359999999</v>
      </c>
      <c r="P3539" s="29">
        <f t="shared" si="1609"/>
        <v>0</v>
      </c>
      <c r="Q3539" t="s">
        <v>7819</v>
      </c>
    </row>
    <row r="3540" spans="1:18" hidden="1">
      <c r="A3540" t="s">
        <v>269</v>
      </c>
      <c r="B3540" t="s">
        <v>3849</v>
      </c>
      <c r="C3540" s="224" t="s">
        <v>7842</v>
      </c>
      <c r="D3540" s="221">
        <v>352</v>
      </c>
      <c r="E3540" s="324">
        <v>43281</v>
      </c>
      <c r="F3540" s="1">
        <v>1276263.6599999999</v>
      </c>
      <c r="G3540" s="5">
        <v>1.52E-2</v>
      </c>
      <c r="H3540" s="298">
        <v>1616.6000000000001</v>
      </c>
      <c r="I3540" s="10">
        <v>1276263.6599999999</v>
      </c>
      <c r="J3540" s="11">
        <f t="shared" si="1604"/>
        <v>1.52E-2</v>
      </c>
      <c r="K3540" s="30">
        <f t="shared" si="1605"/>
        <v>1616.6006359999999</v>
      </c>
      <c r="L3540" s="29">
        <f t="shared" si="1606"/>
        <v>6.3599999975849641E-4</v>
      </c>
      <c r="M3540" s="10">
        <f t="shared" si="1607"/>
        <v>1276263.6599999999</v>
      </c>
      <c r="N3540" s="5">
        <f>VLOOKUP(CONCATENATE(A3540,"-6"),'Restated Depr'!$B$6:$G$7674,6,0)</f>
        <v>1.52E-2</v>
      </c>
      <c r="O3540" s="29">
        <f t="shared" si="1608"/>
        <v>1616.6006359999999</v>
      </c>
      <c r="P3540" s="29">
        <f t="shared" si="1609"/>
        <v>0</v>
      </c>
      <c r="Q3540" t="s">
        <v>7819</v>
      </c>
      <c r="R3540" s="5"/>
    </row>
    <row r="3541" spans="1:18" ht="15.75" hidden="1" thickBot="1">
      <c r="A3541" t="s">
        <v>269</v>
      </c>
      <c r="C3541" s="224" t="s">
        <v>639</v>
      </c>
      <c r="D3541" s="22"/>
      <c r="E3541" s="323" t="s">
        <v>606</v>
      </c>
      <c r="F3541" s="1"/>
      <c r="G3541" s="5"/>
      <c r="H3541" s="310">
        <f>SUM(H3529:H3540)</f>
        <v>20473.39</v>
      </c>
      <c r="I3541" s="10"/>
      <c r="J3541" s="10"/>
      <c r="K3541" s="32">
        <f>SUM(K3529:K3540)</f>
        <v>20473.396212499993</v>
      </c>
      <c r="L3541" s="28">
        <f>SUM(L3529:L3540)</f>
        <v>6.2124999965362804E-3</v>
      </c>
      <c r="M3541" s="10"/>
      <c r="N3541" s="5"/>
      <c r="O3541" s="28">
        <f>SUM(O3529:O3540)</f>
        <v>19399.207631999994</v>
      </c>
      <c r="P3541" s="28">
        <f>SUM(P3529:P3540)</f>
        <v>-1074.1885804999984</v>
      </c>
    </row>
    <row r="3542" spans="1:18" hidden="1">
      <c r="A3542" t="s">
        <v>270</v>
      </c>
      <c r="B3542" t="s">
        <v>3850</v>
      </c>
      <c r="C3542" s="224" t="s">
        <v>7842</v>
      </c>
      <c r="D3542" s="221">
        <v>352</v>
      </c>
      <c r="E3542" s="324">
        <v>42947</v>
      </c>
      <c r="F3542" s="9">
        <v>488761.43</v>
      </c>
      <c r="G3542" s="18">
        <v>1.6999999999999998E-2</v>
      </c>
      <c r="H3542" s="299">
        <v>692.4100000000002</v>
      </c>
      <c r="I3542" s="15">
        <v>488761.43</v>
      </c>
      <c r="J3542" s="11">
        <f t="shared" ref="J3542:J3553" si="1610">G3542</f>
        <v>1.6999999999999998E-2</v>
      </c>
      <c r="K3542" s="31">
        <f t="shared" ref="K3542:K3553" si="1611">I3542*J3542/12</f>
        <v>692.41202583333325</v>
      </c>
      <c r="L3542" s="289">
        <f t="shared" ref="L3542:L3553" si="1612">K3542-H3542</f>
        <v>2.0258333330502865E-3</v>
      </c>
      <c r="M3542" s="15">
        <f t="shared" ref="M3542:M3553" si="1613">I3542</f>
        <v>488761.43</v>
      </c>
      <c r="N3542" s="5">
        <f>VLOOKUP(CONCATENATE(A3542,"-6"),'Restated Depr'!$B$6:$G$7674,6,0)</f>
        <v>1.52E-2</v>
      </c>
      <c r="O3542" s="289">
        <f t="shared" ref="O3542:O3553" si="1614">M3542*N3542/12</f>
        <v>619.09781133333331</v>
      </c>
      <c r="P3542" s="289">
        <f t="shared" ref="P3542:P3553" si="1615">O3542-K3542</f>
        <v>-73.314214499999935</v>
      </c>
      <c r="Q3542" t="s">
        <v>7819</v>
      </c>
    </row>
    <row r="3543" spans="1:18" hidden="1">
      <c r="A3543" t="s">
        <v>270</v>
      </c>
      <c r="B3543" t="s">
        <v>3851</v>
      </c>
      <c r="C3543" s="224" t="s">
        <v>7842</v>
      </c>
      <c r="D3543" s="221">
        <v>352</v>
      </c>
      <c r="E3543" s="324">
        <v>42978</v>
      </c>
      <c r="F3543" s="1">
        <v>488761.43</v>
      </c>
      <c r="G3543" s="18">
        <v>1.6999999999999998E-2</v>
      </c>
      <c r="H3543" s="298">
        <v>692.4100000000002</v>
      </c>
      <c r="I3543" s="10">
        <v>488761.43</v>
      </c>
      <c r="J3543" s="11">
        <f t="shared" si="1610"/>
        <v>1.6999999999999998E-2</v>
      </c>
      <c r="K3543" s="30">
        <f t="shared" si="1611"/>
        <v>692.41202583333325</v>
      </c>
      <c r="L3543" s="29">
        <f t="shared" si="1612"/>
        <v>2.0258333330502865E-3</v>
      </c>
      <c r="M3543" s="10">
        <f t="shared" si="1613"/>
        <v>488761.43</v>
      </c>
      <c r="N3543" s="5">
        <f>VLOOKUP(CONCATENATE(A3543,"-6"),'Restated Depr'!$B$6:$G$7674,6,0)</f>
        <v>1.52E-2</v>
      </c>
      <c r="O3543" s="29">
        <f t="shared" si="1614"/>
        <v>619.09781133333331</v>
      </c>
      <c r="P3543" s="29">
        <f t="shared" si="1615"/>
        <v>-73.314214499999935</v>
      </c>
      <c r="Q3543" t="s">
        <v>7819</v>
      </c>
    </row>
    <row r="3544" spans="1:18" hidden="1">
      <c r="A3544" t="s">
        <v>270</v>
      </c>
      <c r="B3544" t="s">
        <v>3852</v>
      </c>
      <c r="C3544" s="224" t="s">
        <v>7842</v>
      </c>
      <c r="D3544" s="221">
        <v>352</v>
      </c>
      <c r="E3544" s="324">
        <v>43008</v>
      </c>
      <c r="F3544" s="1">
        <v>488761.43</v>
      </c>
      <c r="G3544" s="18">
        <v>1.6999999999999998E-2</v>
      </c>
      <c r="H3544" s="298">
        <v>692.4100000000002</v>
      </c>
      <c r="I3544" s="10">
        <v>488761.43</v>
      </c>
      <c r="J3544" s="11">
        <f t="shared" si="1610"/>
        <v>1.6999999999999998E-2</v>
      </c>
      <c r="K3544" s="30">
        <f t="shared" si="1611"/>
        <v>692.41202583333325</v>
      </c>
      <c r="L3544" s="29">
        <f t="shared" si="1612"/>
        <v>2.0258333330502865E-3</v>
      </c>
      <c r="M3544" s="10">
        <f t="shared" si="1613"/>
        <v>488761.43</v>
      </c>
      <c r="N3544" s="5">
        <f>VLOOKUP(CONCATENATE(A3544,"-6"),'Restated Depr'!$B$6:$G$7674,6,0)</f>
        <v>1.52E-2</v>
      </c>
      <c r="O3544" s="29">
        <f t="shared" si="1614"/>
        <v>619.09781133333331</v>
      </c>
      <c r="P3544" s="29">
        <f t="shared" si="1615"/>
        <v>-73.314214499999935</v>
      </c>
      <c r="Q3544" t="s">
        <v>7819</v>
      </c>
    </row>
    <row r="3545" spans="1:18" hidden="1">
      <c r="A3545" t="s">
        <v>270</v>
      </c>
      <c r="B3545" t="s">
        <v>3853</v>
      </c>
      <c r="C3545" s="224" t="s">
        <v>7842</v>
      </c>
      <c r="D3545" s="221">
        <v>352</v>
      </c>
      <c r="E3545" s="324">
        <v>43039</v>
      </c>
      <c r="F3545" s="1">
        <v>488761.43</v>
      </c>
      <c r="G3545" s="18">
        <v>1.6999999999999998E-2</v>
      </c>
      <c r="H3545" s="298">
        <v>692.4100000000002</v>
      </c>
      <c r="I3545" s="10">
        <v>488761.43</v>
      </c>
      <c r="J3545" s="11">
        <f t="shared" si="1610"/>
        <v>1.6999999999999998E-2</v>
      </c>
      <c r="K3545" s="30">
        <f t="shared" si="1611"/>
        <v>692.41202583333325</v>
      </c>
      <c r="L3545" s="29">
        <f t="shared" si="1612"/>
        <v>2.0258333330502865E-3</v>
      </c>
      <c r="M3545" s="10">
        <f t="shared" si="1613"/>
        <v>488761.43</v>
      </c>
      <c r="N3545" s="5">
        <f>VLOOKUP(CONCATENATE(A3545,"-6"),'Restated Depr'!$B$6:$G$7674,6,0)</f>
        <v>1.52E-2</v>
      </c>
      <c r="O3545" s="29">
        <f t="shared" si="1614"/>
        <v>619.09781133333331</v>
      </c>
      <c r="P3545" s="29">
        <f t="shared" si="1615"/>
        <v>-73.314214499999935</v>
      </c>
      <c r="Q3545" t="s">
        <v>7819</v>
      </c>
    </row>
    <row r="3546" spans="1:18" hidden="1">
      <c r="A3546" t="s">
        <v>270</v>
      </c>
      <c r="B3546" t="s">
        <v>3854</v>
      </c>
      <c r="C3546" s="224" t="s">
        <v>7842</v>
      </c>
      <c r="D3546" s="221">
        <v>352</v>
      </c>
      <c r="E3546" s="324">
        <v>43069</v>
      </c>
      <c r="F3546" s="1">
        <v>488761.43</v>
      </c>
      <c r="G3546" s="18">
        <v>1.6999999999999998E-2</v>
      </c>
      <c r="H3546" s="298">
        <v>692.4100000000002</v>
      </c>
      <c r="I3546" s="10">
        <v>488761.43</v>
      </c>
      <c r="J3546" s="11">
        <f t="shared" si="1610"/>
        <v>1.6999999999999998E-2</v>
      </c>
      <c r="K3546" s="30">
        <f t="shared" si="1611"/>
        <v>692.41202583333325</v>
      </c>
      <c r="L3546" s="29">
        <f t="shared" si="1612"/>
        <v>2.0258333330502865E-3</v>
      </c>
      <c r="M3546" s="10">
        <f t="shared" si="1613"/>
        <v>488761.43</v>
      </c>
      <c r="N3546" s="5">
        <f>VLOOKUP(CONCATENATE(A3546,"-6"),'Restated Depr'!$B$6:$G$7674,6,0)</f>
        <v>1.52E-2</v>
      </c>
      <c r="O3546" s="29">
        <f t="shared" si="1614"/>
        <v>619.09781133333331</v>
      </c>
      <c r="P3546" s="29">
        <f t="shared" si="1615"/>
        <v>-73.314214499999935</v>
      </c>
      <c r="Q3546" t="s">
        <v>7819</v>
      </c>
    </row>
    <row r="3547" spans="1:18" hidden="1">
      <c r="A3547" t="s">
        <v>270</v>
      </c>
      <c r="B3547" t="s">
        <v>3855</v>
      </c>
      <c r="C3547" s="224" t="s">
        <v>7842</v>
      </c>
      <c r="D3547" s="221">
        <v>352</v>
      </c>
      <c r="E3547" s="324">
        <v>43100</v>
      </c>
      <c r="F3547" s="1">
        <v>488761.43</v>
      </c>
      <c r="G3547" s="18">
        <v>1.6299999999999999E-2</v>
      </c>
      <c r="H3547" s="298">
        <v>663.9</v>
      </c>
      <c r="I3547" s="10">
        <v>488761.43</v>
      </c>
      <c r="J3547" s="11">
        <f t="shared" si="1610"/>
        <v>1.6299999999999999E-2</v>
      </c>
      <c r="K3547" s="30">
        <f t="shared" si="1611"/>
        <v>663.90094241666657</v>
      </c>
      <c r="L3547" s="29">
        <f t="shared" si="1612"/>
        <v>9.4241666658945178E-4</v>
      </c>
      <c r="M3547" s="10">
        <f t="shared" si="1613"/>
        <v>488761.43</v>
      </c>
      <c r="N3547" s="5">
        <f>VLOOKUP(CONCATENATE(A3547,"-6"),'Restated Depr'!$B$6:$G$7674,6,0)</f>
        <v>1.52E-2</v>
      </c>
      <c r="O3547" s="29">
        <f t="shared" si="1614"/>
        <v>619.09781133333331</v>
      </c>
      <c r="P3547" s="29">
        <f t="shared" si="1615"/>
        <v>-44.803131083333255</v>
      </c>
      <c r="Q3547" t="s">
        <v>7819</v>
      </c>
    </row>
    <row r="3548" spans="1:18" hidden="1">
      <c r="A3548" t="s">
        <v>270</v>
      </c>
      <c r="B3548" t="s">
        <v>3856</v>
      </c>
      <c r="C3548" s="224" t="s">
        <v>7842</v>
      </c>
      <c r="D3548" s="221">
        <v>352</v>
      </c>
      <c r="E3548" s="324">
        <v>43131</v>
      </c>
      <c r="F3548" s="1">
        <v>488761.43</v>
      </c>
      <c r="G3548" s="5">
        <v>1.52E-2</v>
      </c>
      <c r="H3548" s="298">
        <v>619.1</v>
      </c>
      <c r="I3548" s="10">
        <v>488761.43</v>
      </c>
      <c r="J3548" s="11">
        <f t="shared" si="1610"/>
        <v>1.52E-2</v>
      </c>
      <c r="K3548" s="30">
        <f t="shared" si="1611"/>
        <v>619.09781133333331</v>
      </c>
      <c r="L3548" s="29">
        <f t="shared" si="1612"/>
        <v>-2.1886666667114696E-3</v>
      </c>
      <c r="M3548" s="10">
        <f t="shared" si="1613"/>
        <v>488761.43</v>
      </c>
      <c r="N3548" s="5">
        <f>VLOOKUP(CONCATENATE(A3548,"-6"),'Restated Depr'!$B$6:$G$7674,6,0)</f>
        <v>1.52E-2</v>
      </c>
      <c r="O3548" s="29">
        <f t="shared" si="1614"/>
        <v>619.09781133333331</v>
      </c>
      <c r="P3548" s="29">
        <f t="shared" si="1615"/>
        <v>0</v>
      </c>
      <c r="Q3548" t="s">
        <v>7819</v>
      </c>
    </row>
    <row r="3549" spans="1:18" hidden="1">
      <c r="A3549" t="s">
        <v>270</v>
      </c>
      <c r="B3549" t="s">
        <v>3857</v>
      </c>
      <c r="C3549" s="224" t="s">
        <v>7842</v>
      </c>
      <c r="D3549" s="221">
        <v>352</v>
      </c>
      <c r="E3549" s="324">
        <v>43159</v>
      </c>
      <c r="F3549" s="1">
        <v>488761.43</v>
      </c>
      <c r="G3549" s="5">
        <v>1.52E-2</v>
      </c>
      <c r="H3549" s="298">
        <v>619.1</v>
      </c>
      <c r="I3549" s="10">
        <v>488761.43</v>
      </c>
      <c r="J3549" s="11">
        <f t="shared" si="1610"/>
        <v>1.52E-2</v>
      </c>
      <c r="K3549" s="30">
        <f t="shared" si="1611"/>
        <v>619.09781133333331</v>
      </c>
      <c r="L3549" s="29">
        <f t="shared" si="1612"/>
        <v>-2.1886666667114696E-3</v>
      </c>
      <c r="M3549" s="10">
        <f t="shared" si="1613"/>
        <v>488761.43</v>
      </c>
      <c r="N3549" s="5">
        <f>VLOOKUP(CONCATENATE(A3549,"-6"),'Restated Depr'!$B$6:$G$7674,6,0)</f>
        <v>1.52E-2</v>
      </c>
      <c r="O3549" s="29">
        <f t="shared" si="1614"/>
        <v>619.09781133333331</v>
      </c>
      <c r="P3549" s="29">
        <f t="shared" si="1615"/>
        <v>0</v>
      </c>
      <c r="Q3549" t="s">
        <v>7819</v>
      </c>
    </row>
    <row r="3550" spans="1:18" hidden="1">
      <c r="A3550" t="s">
        <v>270</v>
      </c>
      <c r="B3550" t="s">
        <v>3858</v>
      </c>
      <c r="C3550" s="224" t="s">
        <v>7842</v>
      </c>
      <c r="D3550" s="221">
        <v>352</v>
      </c>
      <c r="E3550" s="324">
        <v>43190</v>
      </c>
      <c r="F3550" s="1">
        <v>488761.43</v>
      </c>
      <c r="G3550" s="5">
        <v>1.52E-2</v>
      </c>
      <c r="H3550" s="298">
        <v>619.1</v>
      </c>
      <c r="I3550" s="10">
        <v>488761.43</v>
      </c>
      <c r="J3550" s="11">
        <f t="shared" si="1610"/>
        <v>1.52E-2</v>
      </c>
      <c r="K3550" s="30">
        <f t="shared" si="1611"/>
        <v>619.09781133333331</v>
      </c>
      <c r="L3550" s="29">
        <f t="shared" si="1612"/>
        <v>-2.1886666667114696E-3</v>
      </c>
      <c r="M3550" s="10">
        <f t="shared" si="1613"/>
        <v>488761.43</v>
      </c>
      <c r="N3550" s="5">
        <f>VLOOKUP(CONCATENATE(A3550,"-6"),'Restated Depr'!$B$6:$G$7674,6,0)</f>
        <v>1.52E-2</v>
      </c>
      <c r="O3550" s="29">
        <f t="shared" si="1614"/>
        <v>619.09781133333331</v>
      </c>
      <c r="P3550" s="29">
        <f t="shared" si="1615"/>
        <v>0</v>
      </c>
      <c r="Q3550" t="s">
        <v>7819</v>
      </c>
    </row>
    <row r="3551" spans="1:18" hidden="1">
      <c r="A3551" t="s">
        <v>270</v>
      </c>
      <c r="B3551" t="s">
        <v>3859</v>
      </c>
      <c r="C3551" s="224" t="s">
        <v>7842</v>
      </c>
      <c r="D3551" s="221">
        <v>352</v>
      </c>
      <c r="E3551" s="324">
        <v>43220</v>
      </c>
      <c r="F3551" s="1">
        <v>488761.43</v>
      </c>
      <c r="G3551" s="5">
        <v>1.52E-2</v>
      </c>
      <c r="H3551" s="298">
        <v>619.1</v>
      </c>
      <c r="I3551" s="10">
        <v>488761.43</v>
      </c>
      <c r="J3551" s="11">
        <f t="shared" si="1610"/>
        <v>1.52E-2</v>
      </c>
      <c r="K3551" s="30">
        <f t="shared" si="1611"/>
        <v>619.09781133333331</v>
      </c>
      <c r="L3551" s="29">
        <f t="shared" si="1612"/>
        <v>-2.1886666667114696E-3</v>
      </c>
      <c r="M3551" s="10">
        <f t="shared" si="1613"/>
        <v>488761.43</v>
      </c>
      <c r="N3551" s="5">
        <f>VLOOKUP(CONCATENATE(A3551,"-6"),'Restated Depr'!$B$6:$G$7674,6,0)</f>
        <v>1.52E-2</v>
      </c>
      <c r="O3551" s="29">
        <f t="shared" si="1614"/>
        <v>619.09781133333331</v>
      </c>
      <c r="P3551" s="29">
        <f t="shared" si="1615"/>
        <v>0</v>
      </c>
      <c r="Q3551" t="s">
        <v>7819</v>
      </c>
    </row>
    <row r="3552" spans="1:18" hidden="1">
      <c r="A3552" t="s">
        <v>270</v>
      </c>
      <c r="B3552" t="s">
        <v>3860</v>
      </c>
      <c r="C3552" s="224" t="s">
        <v>7842</v>
      </c>
      <c r="D3552" s="221">
        <v>352</v>
      </c>
      <c r="E3552" s="324">
        <v>43251</v>
      </c>
      <c r="F3552" s="1">
        <v>488761.43</v>
      </c>
      <c r="G3552" s="5">
        <v>1.52E-2</v>
      </c>
      <c r="H3552" s="298">
        <v>619.1</v>
      </c>
      <c r="I3552" s="10">
        <v>488761.43</v>
      </c>
      <c r="J3552" s="11">
        <f t="shared" si="1610"/>
        <v>1.52E-2</v>
      </c>
      <c r="K3552" s="30">
        <f t="shared" si="1611"/>
        <v>619.09781133333331</v>
      </c>
      <c r="L3552" s="29">
        <f t="shared" si="1612"/>
        <v>-2.1886666667114696E-3</v>
      </c>
      <c r="M3552" s="10">
        <f t="shared" si="1613"/>
        <v>488761.43</v>
      </c>
      <c r="N3552" s="5">
        <f>VLOOKUP(CONCATENATE(A3552,"-6"),'Restated Depr'!$B$6:$G$7674,6,0)</f>
        <v>1.52E-2</v>
      </c>
      <c r="O3552" s="29">
        <f t="shared" si="1614"/>
        <v>619.09781133333331</v>
      </c>
      <c r="P3552" s="29">
        <f t="shared" si="1615"/>
        <v>0</v>
      </c>
      <c r="Q3552" t="s">
        <v>7819</v>
      </c>
    </row>
    <row r="3553" spans="1:18" hidden="1">
      <c r="A3553" t="s">
        <v>270</v>
      </c>
      <c r="B3553" t="s">
        <v>3861</v>
      </c>
      <c r="C3553" s="224" t="s">
        <v>7842</v>
      </c>
      <c r="D3553" s="221">
        <v>352</v>
      </c>
      <c r="E3553" s="324">
        <v>43281</v>
      </c>
      <c r="F3553" s="1">
        <v>488761.43</v>
      </c>
      <c r="G3553" s="5">
        <v>1.52E-2</v>
      </c>
      <c r="H3553" s="298">
        <v>619.1</v>
      </c>
      <c r="I3553" s="10">
        <v>488761.43</v>
      </c>
      <c r="J3553" s="11">
        <f t="shared" si="1610"/>
        <v>1.52E-2</v>
      </c>
      <c r="K3553" s="30">
        <f t="shared" si="1611"/>
        <v>619.09781133333331</v>
      </c>
      <c r="L3553" s="29">
        <f t="shared" si="1612"/>
        <v>-2.1886666667114696E-3</v>
      </c>
      <c r="M3553" s="10">
        <f t="shared" si="1613"/>
        <v>488761.43</v>
      </c>
      <c r="N3553" s="5">
        <f>VLOOKUP(CONCATENATE(A3553,"-6"),'Restated Depr'!$B$6:$G$7674,6,0)</f>
        <v>1.52E-2</v>
      </c>
      <c r="O3553" s="29">
        <f t="shared" si="1614"/>
        <v>619.09781133333331</v>
      </c>
      <c r="P3553" s="29">
        <f t="shared" si="1615"/>
        <v>0</v>
      </c>
      <c r="Q3553" t="s">
        <v>7819</v>
      </c>
      <c r="R3553" s="5"/>
    </row>
    <row r="3554" spans="1:18" ht="15.75" hidden="1" thickBot="1">
      <c r="A3554" t="s">
        <v>270</v>
      </c>
      <c r="C3554" s="224" t="s">
        <v>639</v>
      </c>
      <c r="D3554" s="22"/>
      <c r="E3554" s="323" t="s">
        <v>606</v>
      </c>
      <c r="F3554" s="1"/>
      <c r="G3554" s="5"/>
      <c r="H3554" s="310">
        <f>SUM(H3542:H3553)</f>
        <v>7840.5500000000029</v>
      </c>
      <c r="I3554" s="10"/>
      <c r="J3554" s="10"/>
      <c r="K3554" s="32">
        <f>SUM(K3542:K3553)</f>
        <v>7840.5479395833318</v>
      </c>
      <c r="L3554" s="28">
        <f>SUM(L3542:L3553)</f>
        <v>-2.0604166684279335E-3</v>
      </c>
      <c r="M3554" s="10"/>
      <c r="N3554" s="5"/>
      <c r="O3554" s="28">
        <f>SUM(O3542:O3553)</f>
        <v>7429.1737359999979</v>
      </c>
      <c r="P3554" s="28">
        <f>SUM(P3542:P3553)</f>
        <v>-411.37420358333293</v>
      </c>
    </row>
    <row r="3555" spans="1:18" hidden="1">
      <c r="A3555" t="s">
        <v>271</v>
      </c>
      <c r="B3555" t="s">
        <v>3862</v>
      </c>
      <c r="C3555" s="224" t="s">
        <v>7842</v>
      </c>
      <c r="D3555" s="221">
        <v>352</v>
      </c>
      <c r="E3555" s="324">
        <v>42947</v>
      </c>
      <c r="F3555" s="9">
        <v>2053762.69</v>
      </c>
      <c r="G3555" s="18">
        <v>1.6999999999999998E-2</v>
      </c>
      <c r="H3555" s="299">
        <v>2909.5</v>
      </c>
      <c r="I3555" s="15">
        <v>4530455.03</v>
      </c>
      <c r="J3555" s="11">
        <f t="shared" ref="J3555:J3566" si="1616">G3555</f>
        <v>1.6999999999999998E-2</v>
      </c>
      <c r="K3555" s="31">
        <f t="shared" ref="K3555:K3566" si="1617">I3555*J3555/12</f>
        <v>6418.1446258333335</v>
      </c>
      <c r="L3555" s="289">
        <f t="shared" ref="L3555:L3566" si="1618">K3555-H3555</f>
        <v>3508.6446258333335</v>
      </c>
      <c r="M3555" s="15">
        <f t="shared" ref="M3555:M3566" si="1619">I3555</f>
        <v>4530455.03</v>
      </c>
      <c r="N3555" s="5">
        <f>VLOOKUP(CONCATENATE(A3555,"-6"),'Restated Depr'!$B$6:$G$7674,6,0)</f>
        <v>1.52E-2</v>
      </c>
      <c r="O3555" s="289">
        <f t="shared" ref="O3555:O3566" si="1620">M3555*N3555/12</f>
        <v>5738.5763713333336</v>
      </c>
      <c r="P3555" s="289">
        <f t="shared" ref="P3555:P3566" si="1621">O3555-K3555</f>
        <v>-679.56825449999997</v>
      </c>
      <c r="Q3555" t="s">
        <v>7819</v>
      </c>
    </row>
    <row r="3556" spans="1:18" hidden="1">
      <c r="A3556" t="s">
        <v>271</v>
      </c>
      <c r="B3556" t="s">
        <v>3863</v>
      </c>
      <c r="C3556" s="224" t="s">
        <v>7842</v>
      </c>
      <c r="D3556" s="221">
        <v>352</v>
      </c>
      <c r="E3556" s="324">
        <v>42978</v>
      </c>
      <c r="F3556" s="1">
        <v>2053762.69</v>
      </c>
      <c r="G3556" s="18">
        <v>1.6999999999999998E-2</v>
      </c>
      <c r="H3556" s="298">
        <v>2909.5</v>
      </c>
      <c r="I3556" s="10">
        <v>4530455.03</v>
      </c>
      <c r="J3556" s="11">
        <f t="shared" si="1616"/>
        <v>1.6999999999999998E-2</v>
      </c>
      <c r="K3556" s="30">
        <f t="shared" si="1617"/>
        <v>6418.1446258333335</v>
      </c>
      <c r="L3556" s="29">
        <f t="shared" si="1618"/>
        <v>3508.6446258333335</v>
      </c>
      <c r="M3556" s="10">
        <f t="shared" si="1619"/>
        <v>4530455.03</v>
      </c>
      <c r="N3556" s="5">
        <f>VLOOKUP(CONCATENATE(A3556,"-6"),'Restated Depr'!$B$6:$G$7674,6,0)</f>
        <v>1.52E-2</v>
      </c>
      <c r="O3556" s="29">
        <f t="shared" si="1620"/>
        <v>5738.5763713333336</v>
      </c>
      <c r="P3556" s="29">
        <f t="shared" si="1621"/>
        <v>-679.56825449999997</v>
      </c>
      <c r="Q3556" t="s">
        <v>7819</v>
      </c>
    </row>
    <row r="3557" spans="1:18" hidden="1">
      <c r="A3557" t="s">
        <v>271</v>
      </c>
      <c r="B3557" t="s">
        <v>3864</v>
      </c>
      <c r="C3557" s="224" t="s">
        <v>7842</v>
      </c>
      <c r="D3557" s="221">
        <v>352</v>
      </c>
      <c r="E3557" s="324">
        <v>43008</v>
      </c>
      <c r="F3557" s="1">
        <v>2053762.69</v>
      </c>
      <c r="G3557" s="18">
        <v>1.6999999999999998E-2</v>
      </c>
      <c r="H3557" s="298">
        <v>2909.5</v>
      </c>
      <c r="I3557" s="10">
        <v>4530455.03</v>
      </c>
      <c r="J3557" s="11">
        <f t="shared" si="1616"/>
        <v>1.6999999999999998E-2</v>
      </c>
      <c r="K3557" s="30">
        <f t="shared" si="1617"/>
        <v>6418.1446258333335</v>
      </c>
      <c r="L3557" s="29">
        <f t="shared" si="1618"/>
        <v>3508.6446258333335</v>
      </c>
      <c r="M3557" s="10">
        <f t="shared" si="1619"/>
        <v>4530455.03</v>
      </c>
      <c r="N3557" s="5">
        <f>VLOOKUP(CONCATENATE(A3557,"-6"),'Restated Depr'!$B$6:$G$7674,6,0)</f>
        <v>1.52E-2</v>
      </c>
      <c r="O3557" s="29">
        <f t="shared" si="1620"/>
        <v>5738.5763713333336</v>
      </c>
      <c r="P3557" s="29">
        <f t="shared" si="1621"/>
        <v>-679.56825449999997</v>
      </c>
      <c r="Q3557" t="s">
        <v>7819</v>
      </c>
    </row>
    <row r="3558" spans="1:18" hidden="1">
      <c r="A3558" t="s">
        <v>271</v>
      </c>
      <c r="B3558" t="s">
        <v>3865</v>
      </c>
      <c r="C3558" s="224" t="s">
        <v>7842</v>
      </c>
      <c r="D3558" s="221">
        <v>352</v>
      </c>
      <c r="E3558" s="324">
        <v>43039</v>
      </c>
      <c r="F3558" s="1">
        <v>3290175.43</v>
      </c>
      <c r="G3558" s="18">
        <v>1.6999999999999998E-2</v>
      </c>
      <c r="H3558" s="298">
        <v>4661.09</v>
      </c>
      <c r="I3558" s="10">
        <v>4530455.03</v>
      </c>
      <c r="J3558" s="11">
        <f t="shared" si="1616"/>
        <v>1.6999999999999998E-2</v>
      </c>
      <c r="K3558" s="30">
        <f t="shared" si="1617"/>
        <v>6418.1446258333335</v>
      </c>
      <c r="L3558" s="29">
        <f t="shared" si="1618"/>
        <v>1757.0546258333334</v>
      </c>
      <c r="M3558" s="10">
        <f t="shared" si="1619"/>
        <v>4530455.03</v>
      </c>
      <c r="N3558" s="5">
        <f>VLOOKUP(CONCATENATE(A3558,"-6"),'Restated Depr'!$B$6:$G$7674,6,0)</f>
        <v>1.52E-2</v>
      </c>
      <c r="O3558" s="29">
        <f t="shared" si="1620"/>
        <v>5738.5763713333336</v>
      </c>
      <c r="P3558" s="29">
        <f t="shared" si="1621"/>
        <v>-679.56825449999997</v>
      </c>
      <c r="Q3558" t="s">
        <v>7819</v>
      </c>
    </row>
    <row r="3559" spans="1:18" hidden="1">
      <c r="A3559" t="s">
        <v>271</v>
      </c>
      <c r="B3559" t="s">
        <v>3866</v>
      </c>
      <c r="C3559" s="224" t="s">
        <v>7842</v>
      </c>
      <c r="D3559" s="221">
        <v>352</v>
      </c>
      <c r="E3559" s="324">
        <v>43069</v>
      </c>
      <c r="F3559" s="1">
        <v>4526752.45</v>
      </c>
      <c r="G3559" s="18">
        <v>1.6999999999999998E-2</v>
      </c>
      <c r="H3559" s="298">
        <v>6412.8999999999987</v>
      </c>
      <c r="I3559" s="10">
        <v>4530455.03</v>
      </c>
      <c r="J3559" s="11">
        <f t="shared" si="1616"/>
        <v>1.6999999999999998E-2</v>
      </c>
      <c r="K3559" s="30">
        <f t="shared" si="1617"/>
        <v>6418.1446258333335</v>
      </c>
      <c r="L3559" s="29">
        <f t="shared" si="1618"/>
        <v>5.2446258333347942</v>
      </c>
      <c r="M3559" s="10">
        <f t="shared" si="1619"/>
        <v>4530455.03</v>
      </c>
      <c r="N3559" s="5">
        <f>VLOOKUP(CONCATENATE(A3559,"-6"),'Restated Depr'!$B$6:$G$7674,6,0)</f>
        <v>1.52E-2</v>
      </c>
      <c r="O3559" s="29">
        <f t="shared" si="1620"/>
        <v>5738.5763713333336</v>
      </c>
      <c r="P3559" s="29">
        <f t="shared" si="1621"/>
        <v>-679.56825449999997</v>
      </c>
      <c r="Q3559" t="s">
        <v>7819</v>
      </c>
    </row>
    <row r="3560" spans="1:18" hidden="1">
      <c r="A3560" t="s">
        <v>271</v>
      </c>
      <c r="B3560" t="s">
        <v>3867</v>
      </c>
      <c r="C3560" s="224" t="s">
        <v>7842</v>
      </c>
      <c r="D3560" s="221">
        <v>352</v>
      </c>
      <c r="E3560" s="324">
        <v>43100</v>
      </c>
      <c r="F3560" s="1">
        <v>4528279.0999999996</v>
      </c>
      <c r="G3560" s="18">
        <v>1.6299999999999999E-2</v>
      </c>
      <c r="H3560" s="298">
        <v>6150.920000000001</v>
      </c>
      <c r="I3560" s="10">
        <v>4530455.03</v>
      </c>
      <c r="J3560" s="11">
        <f t="shared" si="1616"/>
        <v>1.6299999999999999E-2</v>
      </c>
      <c r="K3560" s="30">
        <f t="shared" si="1617"/>
        <v>6153.8680824166659</v>
      </c>
      <c r="L3560" s="29">
        <f t="shared" si="1618"/>
        <v>2.9480824166648745</v>
      </c>
      <c r="M3560" s="10">
        <f t="shared" si="1619"/>
        <v>4530455.03</v>
      </c>
      <c r="N3560" s="5">
        <f>VLOOKUP(CONCATENATE(A3560,"-6"),'Restated Depr'!$B$6:$G$7674,6,0)</f>
        <v>1.52E-2</v>
      </c>
      <c r="O3560" s="29">
        <f t="shared" si="1620"/>
        <v>5738.5763713333336</v>
      </c>
      <c r="P3560" s="29">
        <f t="shared" si="1621"/>
        <v>-415.2917110833323</v>
      </c>
      <c r="Q3560" t="s">
        <v>7819</v>
      </c>
    </row>
    <row r="3561" spans="1:18" hidden="1">
      <c r="A3561" t="s">
        <v>271</v>
      </c>
      <c r="B3561" t="s">
        <v>3868</v>
      </c>
      <c r="C3561" s="224" t="s">
        <v>7842</v>
      </c>
      <c r="D3561" s="221">
        <v>352</v>
      </c>
      <c r="E3561" s="324">
        <v>43131</v>
      </c>
      <c r="F3561" s="1">
        <v>4529688.5</v>
      </c>
      <c r="G3561" s="5">
        <v>1.52E-2</v>
      </c>
      <c r="H3561" s="298">
        <v>5737.6000000000013</v>
      </c>
      <c r="I3561" s="10">
        <v>4530455.03</v>
      </c>
      <c r="J3561" s="11">
        <f t="shared" si="1616"/>
        <v>1.52E-2</v>
      </c>
      <c r="K3561" s="30">
        <f t="shared" si="1617"/>
        <v>5738.5763713333336</v>
      </c>
      <c r="L3561" s="29">
        <f t="shared" si="1618"/>
        <v>0.97637133333228121</v>
      </c>
      <c r="M3561" s="10">
        <f t="shared" si="1619"/>
        <v>4530455.03</v>
      </c>
      <c r="N3561" s="5">
        <f>VLOOKUP(CONCATENATE(A3561,"-6"),'Restated Depr'!$B$6:$G$7674,6,0)</f>
        <v>1.52E-2</v>
      </c>
      <c r="O3561" s="29">
        <f t="shared" si="1620"/>
        <v>5738.5763713333336</v>
      </c>
      <c r="P3561" s="29">
        <f t="shared" si="1621"/>
        <v>0</v>
      </c>
      <c r="Q3561" t="s">
        <v>7819</v>
      </c>
    </row>
    <row r="3562" spans="1:18" hidden="1">
      <c r="A3562" t="s">
        <v>271</v>
      </c>
      <c r="B3562" t="s">
        <v>3869</v>
      </c>
      <c r="C3562" s="224" t="s">
        <v>7842</v>
      </c>
      <c r="D3562" s="221">
        <v>352</v>
      </c>
      <c r="E3562" s="324">
        <v>43159</v>
      </c>
      <c r="F3562" s="1">
        <v>4529829.6500000004</v>
      </c>
      <c r="G3562" s="5">
        <v>1.52E-2</v>
      </c>
      <c r="H3562" s="298">
        <v>5737.78</v>
      </c>
      <c r="I3562" s="10">
        <v>4530455.03</v>
      </c>
      <c r="J3562" s="11">
        <f t="shared" si="1616"/>
        <v>1.52E-2</v>
      </c>
      <c r="K3562" s="30">
        <f t="shared" si="1617"/>
        <v>5738.5763713333336</v>
      </c>
      <c r="L3562" s="29">
        <f t="shared" si="1618"/>
        <v>0.79637133333380916</v>
      </c>
      <c r="M3562" s="10">
        <f t="shared" si="1619"/>
        <v>4530455.03</v>
      </c>
      <c r="N3562" s="5">
        <f>VLOOKUP(CONCATENATE(A3562,"-6"),'Restated Depr'!$B$6:$G$7674,6,0)</f>
        <v>1.52E-2</v>
      </c>
      <c r="O3562" s="29">
        <f t="shared" si="1620"/>
        <v>5738.5763713333336</v>
      </c>
      <c r="P3562" s="29">
        <f t="shared" si="1621"/>
        <v>0</v>
      </c>
      <c r="Q3562" t="s">
        <v>7819</v>
      </c>
    </row>
    <row r="3563" spans="1:18" hidden="1">
      <c r="A3563" t="s">
        <v>271</v>
      </c>
      <c r="B3563" t="s">
        <v>3870</v>
      </c>
      <c r="C3563" s="224" t="s">
        <v>7842</v>
      </c>
      <c r="D3563" s="221">
        <v>352</v>
      </c>
      <c r="E3563" s="324">
        <v>43190</v>
      </c>
      <c r="F3563" s="1">
        <v>4529923.76</v>
      </c>
      <c r="G3563" s="5">
        <v>1.52E-2</v>
      </c>
      <c r="H3563" s="298">
        <v>5737.91</v>
      </c>
      <c r="I3563" s="10">
        <v>4530455.03</v>
      </c>
      <c r="J3563" s="11">
        <f t="shared" si="1616"/>
        <v>1.52E-2</v>
      </c>
      <c r="K3563" s="30">
        <f t="shared" si="1617"/>
        <v>5738.5763713333336</v>
      </c>
      <c r="L3563" s="29">
        <f t="shared" si="1618"/>
        <v>0.66637133333370002</v>
      </c>
      <c r="M3563" s="10">
        <f t="shared" si="1619"/>
        <v>4530455.03</v>
      </c>
      <c r="N3563" s="5">
        <f>VLOOKUP(CONCATENATE(A3563,"-6"),'Restated Depr'!$B$6:$G$7674,6,0)</f>
        <v>1.52E-2</v>
      </c>
      <c r="O3563" s="29">
        <f t="shared" si="1620"/>
        <v>5738.5763713333336</v>
      </c>
      <c r="P3563" s="29">
        <f t="shared" si="1621"/>
        <v>0</v>
      </c>
      <c r="Q3563" t="s">
        <v>7819</v>
      </c>
    </row>
    <row r="3564" spans="1:18" hidden="1">
      <c r="A3564" t="s">
        <v>271</v>
      </c>
      <c r="B3564" t="s">
        <v>3871</v>
      </c>
      <c r="C3564" s="224" t="s">
        <v>7842</v>
      </c>
      <c r="D3564" s="221">
        <v>352</v>
      </c>
      <c r="E3564" s="324">
        <v>43220</v>
      </c>
      <c r="F3564" s="1">
        <v>4529923.76</v>
      </c>
      <c r="G3564" s="5">
        <v>1.52E-2</v>
      </c>
      <c r="H3564" s="298">
        <v>5737.91</v>
      </c>
      <c r="I3564" s="10">
        <v>4530455.03</v>
      </c>
      <c r="J3564" s="11">
        <f t="shared" si="1616"/>
        <v>1.52E-2</v>
      </c>
      <c r="K3564" s="30">
        <f t="shared" si="1617"/>
        <v>5738.5763713333336</v>
      </c>
      <c r="L3564" s="29">
        <f t="shared" si="1618"/>
        <v>0.66637133333370002</v>
      </c>
      <c r="M3564" s="10">
        <f t="shared" si="1619"/>
        <v>4530455.03</v>
      </c>
      <c r="N3564" s="5">
        <f>VLOOKUP(CONCATENATE(A3564,"-6"),'Restated Depr'!$B$6:$G$7674,6,0)</f>
        <v>1.52E-2</v>
      </c>
      <c r="O3564" s="29">
        <f t="shared" si="1620"/>
        <v>5738.5763713333336</v>
      </c>
      <c r="P3564" s="29">
        <f t="shared" si="1621"/>
        <v>0</v>
      </c>
      <c r="Q3564" t="s">
        <v>7819</v>
      </c>
    </row>
    <row r="3565" spans="1:18" hidden="1">
      <c r="A3565" t="s">
        <v>271</v>
      </c>
      <c r="B3565" t="s">
        <v>3872</v>
      </c>
      <c r="C3565" s="224" t="s">
        <v>7842</v>
      </c>
      <c r="D3565" s="221">
        <v>352</v>
      </c>
      <c r="E3565" s="324">
        <v>43251</v>
      </c>
      <c r="F3565" s="1">
        <v>4530189.4000000004</v>
      </c>
      <c r="G3565" s="5">
        <v>1.52E-2</v>
      </c>
      <c r="H3565" s="298">
        <v>5738.2400000000007</v>
      </c>
      <c r="I3565" s="10">
        <v>4530455.03</v>
      </c>
      <c r="J3565" s="11">
        <f t="shared" si="1616"/>
        <v>1.52E-2</v>
      </c>
      <c r="K3565" s="30">
        <f t="shared" si="1617"/>
        <v>5738.5763713333336</v>
      </c>
      <c r="L3565" s="29">
        <f t="shared" si="1618"/>
        <v>0.33637133333286329</v>
      </c>
      <c r="M3565" s="10">
        <f t="shared" si="1619"/>
        <v>4530455.03</v>
      </c>
      <c r="N3565" s="5">
        <f>VLOOKUP(CONCATENATE(A3565,"-6"),'Restated Depr'!$B$6:$G$7674,6,0)</f>
        <v>1.52E-2</v>
      </c>
      <c r="O3565" s="29">
        <f t="shared" si="1620"/>
        <v>5738.5763713333336</v>
      </c>
      <c r="P3565" s="29">
        <f t="shared" si="1621"/>
        <v>0</v>
      </c>
      <c r="Q3565" t="s">
        <v>7819</v>
      </c>
    </row>
    <row r="3566" spans="1:18" hidden="1">
      <c r="A3566" t="s">
        <v>271</v>
      </c>
      <c r="B3566" t="s">
        <v>3873</v>
      </c>
      <c r="C3566" s="224" t="s">
        <v>7842</v>
      </c>
      <c r="D3566" s="221">
        <v>352</v>
      </c>
      <c r="E3566" s="324">
        <v>43281</v>
      </c>
      <c r="F3566" s="1">
        <v>4530455.03</v>
      </c>
      <c r="G3566" s="5">
        <v>1.52E-2</v>
      </c>
      <c r="H3566" s="298">
        <v>5738.579999999999</v>
      </c>
      <c r="I3566" s="10">
        <v>4530455.03</v>
      </c>
      <c r="J3566" s="11">
        <f t="shared" si="1616"/>
        <v>1.52E-2</v>
      </c>
      <c r="K3566" s="30">
        <f t="shared" si="1617"/>
        <v>5738.5763713333336</v>
      </c>
      <c r="L3566" s="29">
        <f t="shared" si="1618"/>
        <v>-3.6286666654632427E-3</v>
      </c>
      <c r="M3566" s="10">
        <f t="shared" si="1619"/>
        <v>4530455.03</v>
      </c>
      <c r="N3566" s="5">
        <f>VLOOKUP(CONCATENATE(A3566,"-6"),'Restated Depr'!$B$6:$G$7674,6,0)</f>
        <v>1.52E-2</v>
      </c>
      <c r="O3566" s="29">
        <f t="shared" si="1620"/>
        <v>5738.5763713333336</v>
      </c>
      <c r="P3566" s="29">
        <f t="shared" si="1621"/>
        <v>0</v>
      </c>
      <c r="Q3566" t="s">
        <v>7819</v>
      </c>
      <c r="R3566" s="5"/>
    </row>
    <row r="3567" spans="1:18" ht="15.75" hidden="1" thickBot="1">
      <c r="A3567" t="s">
        <v>271</v>
      </c>
      <c r="C3567" s="224" t="s">
        <v>639</v>
      </c>
      <c r="D3567" s="22"/>
      <c r="E3567" s="323" t="s">
        <v>606</v>
      </c>
      <c r="F3567" s="1"/>
      <c r="G3567" s="5"/>
      <c r="H3567" s="310">
        <f>SUM(H3555:H3566)</f>
        <v>60381.43</v>
      </c>
      <c r="I3567" s="10"/>
      <c r="J3567" s="10"/>
      <c r="K3567" s="32">
        <f>SUM(K3555:K3566)</f>
        <v>72676.049439583338</v>
      </c>
      <c r="L3567" s="28">
        <f>SUM(L3555:L3566)</f>
        <v>12294.619439583335</v>
      </c>
      <c r="M3567" s="10"/>
      <c r="N3567" s="5"/>
      <c r="O3567" s="28">
        <f>SUM(O3555:O3566)</f>
        <v>68862.916456000021</v>
      </c>
      <c r="P3567" s="28">
        <f>SUM(P3555:P3566)</f>
        <v>-3813.1329835833321</v>
      </c>
    </row>
    <row r="3568" spans="1:18" hidden="1">
      <c r="A3568" t="s">
        <v>272</v>
      </c>
      <c r="B3568" t="s">
        <v>3874</v>
      </c>
      <c r="C3568" s="224" t="s">
        <v>7842</v>
      </c>
      <c r="D3568" s="221">
        <v>352.6</v>
      </c>
      <c r="E3568" s="324">
        <v>42947</v>
      </c>
      <c r="F3568" s="9">
        <v>1759633.82</v>
      </c>
      <c r="G3568" s="18">
        <v>1.8100000000000002E-2</v>
      </c>
      <c r="H3568" s="299">
        <v>2654.1099999999997</v>
      </c>
      <c r="I3568" s="15">
        <v>1759633.82</v>
      </c>
      <c r="J3568" s="11">
        <f t="shared" ref="J3568:J3579" si="1622">G3568</f>
        <v>1.8100000000000002E-2</v>
      </c>
      <c r="K3568" s="31">
        <f t="shared" ref="K3568:K3579" si="1623">I3568*J3568/12</f>
        <v>2654.1143451666671</v>
      </c>
      <c r="L3568" s="289">
        <f t="shared" ref="L3568:L3579" si="1624">K3568-H3568</f>
        <v>4.3451666674627631E-3</v>
      </c>
      <c r="M3568" s="15">
        <f t="shared" ref="M3568:M3579" si="1625">I3568</f>
        <v>1759633.82</v>
      </c>
      <c r="N3568" s="5">
        <f>VLOOKUP(CONCATENATE(A3568,"-6"),'Restated Depr'!$B$6:$G$7674,6,0)</f>
        <v>1.6E-2</v>
      </c>
      <c r="O3568" s="289">
        <f t="shared" ref="O3568:O3579" si="1626">M3568*N3568/12</f>
        <v>2346.1784266666668</v>
      </c>
      <c r="P3568" s="289">
        <f t="shared" ref="P3568:P3579" si="1627">O3568-K3568</f>
        <v>-307.9359185000003</v>
      </c>
      <c r="Q3568" t="s">
        <v>7819</v>
      </c>
    </row>
    <row r="3569" spans="1:18" hidden="1">
      <c r="A3569" t="s">
        <v>272</v>
      </c>
      <c r="B3569" t="s">
        <v>3875</v>
      </c>
      <c r="C3569" s="224" t="s">
        <v>7842</v>
      </c>
      <c r="D3569" s="221">
        <v>352.6</v>
      </c>
      <c r="E3569" s="324">
        <v>42978</v>
      </c>
      <c r="F3569" s="1">
        <v>1759633.82</v>
      </c>
      <c r="G3569" s="18">
        <v>1.8100000000000002E-2</v>
      </c>
      <c r="H3569" s="298">
        <v>2654.1099999999997</v>
      </c>
      <c r="I3569" s="10">
        <v>1759633.82</v>
      </c>
      <c r="J3569" s="11">
        <f t="shared" si="1622"/>
        <v>1.8100000000000002E-2</v>
      </c>
      <c r="K3569" s="30">
        <f t="shared" si="1623"/>
        <v>2654.1143451666671</v>
      </c>
      <c r="L3569" s="29">
        <f t="shared" si="1624"/>
        <v>4.3451666674627631E-3</v>
      </c>
      <c r="M3569" s="10">
        <f t="shared" si="1625"/>
        <v>1759633.82</v>
      </c>
      <c r="N3569" s="5">
        <f>VLOOKUP(CONCATENATE(A3569,"-6"),'Restated Depr'!$B$6:$G$7674,6,0)</f>
        <v>1.6E-2</v>
      </c>
      <c r="O3569" s="29">
        <f t="shared" si="1626"/>
        <v>2346.1784266666668</v>
      </c>
      <c r="P3569" s="29">
        <f t="shared" si="1627"/>
        <v>-307.9359185000003</v>
      </c>
      <c r="Q3569" t="s">
        <v>7819</v>
      </c>
    </row>
    <row r="3570" spans="1:18" hidden="1">
      <c r="A3570" t="s">
        <v>272</v>
      </c>
      <c r="B3570" t="s">
        <v>3876</v>
      </c>
      <c r="C3570" s="224" t="s">
        <v>7842</v>
      </c>
      <c r="D3570" s="221">
        <v>352.6</v>
      </c>
      <c r="E3570" s="324">
        <v>43008</v>
      </c>
      <c r="F3570" s="1">
        <v>1759633.82</v>
      </c>
      <c r="G3570" s="18">
        <v>1.8100000000000002E-2</v>
      </c>
      <c r="H3570" s="298">
        <v>2654.1099999999997</v>
      </c>
      <c r="I3570" s="10">
        <v>1759633.82</v>
      </c>
      <c r="J3570" s="11">
        <f t="shared" si="1622"/>
        <v>1.8100000000000002E-2</v>
      </c>
      <c r="K3570" s="30">
        <f t="shared" si="1623"/>
        <v>2654.1143451666671</v>
      </c>
      <c r="L3570" s="29">
        <f t="shared" si="1624"/>
        <v>4.3451666674627631E-3</v>
      </c>
      <c r="M3570" s="10">
        <f t="shared" si="1625"/>
        <v>1759633.82</v>
      </c>
      <c r="N3570" s="5">
        <f>VLOOKUP(CONCATENATE(A3570,"-6"),'Restated Depr'!$B$6:$G$7674,6,0)</f>
        <v>1.6E-2</v>
      </c>
      <c r="O3570" s="29">
        <f t="shared" si="1626"/>
        <v>2346.1784266666668</v>
      </c>
      <c r="P3570" s="29">
        <f t="shared" si="1627"/>
        <v>-307.9359185000003</v>
      </c>
      <c r="Q3570" t="s">
        <v>7819</v>
      </c>
    </row>
    <row r="3571" spans="1:18" hidden="1">
      <c r="A3571" t="s">
        <v>272</v>
      </c>
      <c r="B3571" t="s">
        <v>3877</v>
      </c>
      <c r="C3571" s="224" t="s">
        <v>7842</v>
      </c>
      <c r="D3571" s="221">
        <v>352.6</v>
      </c>
      <c r="E3571" s="324">
        <v>43039</v>
      </c>
      <c r="F3571" s="1">
        <v>1759633.82</v>
      </c>
      <c r="G3571" s="18">
        <v>1.8100000000000002E-2</v>
      </c>
      <c r="H3571" s="298">
        <v>2654.1099999999997</v>
      </c>
      <c r="I3571" s="10">
        <v>1759633.82</v>
      </c>
      <c r="J3571" s="11">
        <f t="shared" si="1622"/>
        <v>1.8100000000000002E-2</v>
      </c>
      <c r="K3571" s="30">
        <f t="shared" si="1623"/>
        <v>2654.1143451666671</v>
      </c>
      <c r="L3571" s="29">
        <f t="shared" si="1624"/>
        <v>4.3451666674627631E-3</v>
      </c>
      <c r="M3571" s="10">
        <f t="shared" si="1625"/>
        <v>1759633.82</v>
      </c>
      <c r="N3571" s="5">
        <f>VLOOKUP(CONCATENATE(A3571,"-6"),'Restated Depr'!$B$6:$G$7674,6,0)</f>
        <v>1.6E-2</v>
      </c>
      <c r="O3571" s="29">
        <f t="shared" si="1626"/>
        <v>2346.1784266666668</v>
      </c>
      <c r="P3571" s="29">
        <f t="shared" si="1627"/>
        <v>-307.9359185000003</v>
      </c>
      <c r="Q3571" t="s">
        <v>7819</v>
      </c>
    </row>
    <row r="3572" spans="1:18" hidden="1">
      <c r="A3572" t="s">
        <v>272</v>
      </c>
      <c r="B3572" t="s">
        <v>3878</v>
      </c>
      <c r="C3572" s="224" t="s">
        <v>7842</v>
      </c>
      <c r="D3572" s="221">
        <v>352.6</v>
      </c>
      <c r="E3572" s="324">
        <v>43069</v>
      </c>
      <c r="F3572" s="1">
        <v>1759633.82</v>
      </c>
      <c r="G3572" s="18">
        <v>1.8100000000000002E-2</v>
      </c>
      <c r="H3572" s="298">
        <v>2654.1099999999997</v>
      </c>
      <c r="I3572" s="10">
        <v>1759633.82</v>
      </c>
      <c r="J3572" s="11">
        <f t="shared" si="1622"/>
        <v>1.8100000000000002E-2</v>
      </c>
      <c r="K3572" s="30">
        <f t="shared" si="1623"/>
        <v>2654.1143451666671</v>
      </c>
      <c r="L3572" s="29">
        <f t="shared" si="1624"/>
        <v>4.3451666674627631E-3</v>
      </c>
      <c r="M3572" s="10">
        <f t="shared" si="1625"/>
        <v>1759633.82</v>
      </c>
      <c r="N3572" s="5">
        <f>VLOOKUP(CONCATENATE(A3572,"-6"),'Restated Depr'!$B$6:$G$7674,6,0)</f>
        <v>1.6E-2</v>
      </c>
      <c r="O3572" s="29">
        <f t="shared" si="1626"/>
        <v>2346.1784266666668</v>
      </c>
      <c r="P3572" s="29">
        <f t="shared" si="1627"/>
        <v>-307.9359185000003</v>
      </c>
      <c r="Q3572" t="s">
        <v>7819</v>
      </c>
    </row>
    <row r="3573" spans="1:18" hidden="1">
      <c r="A3573" t="s">
        <v>272</v>
      </c>
      <c r="B3573" t="s">
        <v>3879</v>
      </c>
      <c r="C3573" s="224" t="s">
        <v>7842</v>
      </c>
      <c r="D3573" s="221">
        <v>352.6</v>
      </c>
      <c r="E3573" s="324">
        <v>43100</v>
      </c>
      <c r="F3573" s="1">
        <v>1759633.82</v>
      </c>
      <c r="G3573" s="18">
        <v>1.72E-2</v>
      </c>
      <c r="H3573" s="298">
        <v>2522.1400000000003</v>
      </c>
      <c r="I3573" s="10">
        <v>1759633.82</v>
      </c>
      <c r="J3573" s="11">
        <f t="shared" si="1622"/>
        <v>1.72E-2</v>
      </c>
      <c r="K3573" s="30">
        <f t="shared" si="1623"/>
        <v>2522.1418086666667</v>
      </c>
      <c r="L3573" s="29">
        <f t="shared" si="1624"/>
        <v>1.8086666664203221E-3</v>
      </c>
      <c r="M3573" s="10">
        <f t="shared" si="1625"/>
        <v>1759633.82</v>
      </c>
      <c r="N3573" s="5">
        <f>VLOOKUP(CONCATENATE(A3573,"-6"),'Restated Depr'!$B$6:$G$7674,6,0)</f>
        <v>1.6E-2</v>
      </c>
      <c r="O3573" s="29">
        <f t="shared" si="1626"/>
        <v>2346.1784266666668</v>
      </c>
      <c r="P3573" s="29">
        <f t="shared" si="1627"/>
        <v>-175.96338199999991</v>
      </c>
      <c r="Q3573" t="s">
        <v>7819</v>
      </c>
    </row>
    <row r="3574" spans="1:18" hidden="1">
      <c r="A3574" t="s">
        <v>272</v>
      </c>
      <c r="B3574" t="s">
        <v>3880</v>
      </c>
      <c r="C3574" s="224" t="s">
        <v>7842</v>
      </c>
      <c r="D3574" s="221">
        <v>352.6</v>
      </c>
      <c r="E3574" s="324">
        <v>43131</v>
      </c>
      <c r="F3574" s="1">
        <v>1759633.82</v>
      </c>
      <c r="G3574" s="5">
        <v>1.6E-2</v>
      </c>
      <c r="H3574" s="298">
        <v>2346.1799999999998</v>
      </c>
      <c r="I3574" s="10">
        <v>1759633.82</v>
      </c>
      <c r="J3574" s="11">
        <f t="shared" si="1622"/>
        <v>1.6E-2</v>
      </c>
      <c r="K3574" s="30">
        <f t="shared" si="1623"/>
        <v>2346.1784266666668</v>
      </c>
      <c r="L3574" s="29">
        <f t="shared" si="1624"/>
        <v>-1.5733333329990273E-3</v>
      </c>
      <c r="M3574" s="10">
        <f t="shared" si="1625"/>
        <v>1759633.82</v>
      </c>
      <c r="N3574" s="5">
        <f>VLOOKUP(CONCATENATE(A3574,"-6"),'Restated Depr'!$B$6:$G$7674,6,0)</f>
        <v>1.6E-2</v>
      </c>
      <c r="O3574" s="29">
        <f t="shared" si="1626"/>
        <v>2346.1784266666668</v>
      </c>
      <c r="P3574" s="29">
        <f t="shared" si="1627"/>
        <v>0</v>
      </c>
      <c r="Q3574" t="s">
        <v>7819</v>
      </c>
    </row>
    <row r="3575" spans="1:18" hidden="1">
      <c r="A3575" t="s">
        <v>272</v>
      </c>
      <c r="B3575" t="s">
        <v>3881</v>
      </c>
      <c r="C3575" s="224" t="s">
        <v>7842</v>
      </c>
      <c r="D3575" s="221">
        <v>352.6</v>
      </c>
      <c r="E3575" s="324">
        <v>43159</v>
      </c>
      <c r="F3575" s="1">
        <v>1759633.82</v>
      </c>
      <c r="G3575" s="5">
        <v>1.6E-2</v>
      </c>
      <c r="H3575" s="298">
        <v>2346.1799999999998</v>
      </c>
      <c r="I3575" s="10">
        <v>1759633.82</v>
      </c>
      <c r="J3575" s="11">
        <f t="shared" si="1622"/>
        <v>1.6E-2</v>
      </c>
      <c r="K3575" s="30">
        <f t="shared" si="1623"/>
        <v>2346.1784266666668</v>
      </c>
      <c r="L3575" s="29">
        <f t="shared" si="1624"/>
        <v>-1.5733333329990273E-3</v>
      </c>
      <c r="M3575" s="10">
        <f t="shared" si="1625"/>
        <v>1759633.82</v>
      </c>
      <c r="N3575" s="5">
        <f>VLOOKUP(CONCATENATE(A3575,"-6"),'Restated Depr'!$B$6:$G$7674,6,0)</f>
        <v>1.6E-2</v>
      </c>
      <c r="O3575" s="29">
        <f t="shared" si="1626"/>
        <v>2346.1784266666668</v>
      </c>
      <c r="P3575" s="29">
        <f t="shared" si="1627"/>
        <v>0</v>
      </c>
      <c r="Q3575" t="s">
        <v>7819</v>
      </c>
    </row>
    <row r="3576" spans="1:18" hidden="1">
      <c r="A3576" t="s">
        <v>272</v>
      </c>
      <c r="B3576" t="s">
        <v>3882</v>
      </c>
      <c r="C3576" s="224" t="s">
        <v>7842</v>
      </c>
      <c r="D3576" s="221">
        <v>352.6</v>
      </c>
      <c r="E3576" s="324">
        <v>43190</v>
      </c>
      <c r="F3576" s="1">
        <v>1759633.82</v>
      </c>
      <c r="G3576" s="5">
        <v>1.6E-2</v>
      </c>
      <c r="H3576" s="298">
        <v>2346.1799999999998</v>
      </c>
      <c r="I3576" s="10">
        <v>1759633.82</v>
      </c>
      <c r="J3576" s="11">
        <f t="shared" si="1622"/>
        <v>1.6E-2</v>
      </c>
      <c r="K3576" s="30">
        <f t="shared" si="1623"/>
        <v>2346.1784266666668</v>
      </c>
      <c r="L3576" s="29">
        <f t="shared" si="1624"/>
        <v>-1.5733333329990273E-3</v>
      </c>
      <c r="M3576" s="10">
        <f t="shared" si="1625"/>
        <v>1759633.82</v>
      </c>
      <c r="N3576" s="5">
        <f>VLOOKUP(CONCATENATE(A3576,"-6"),'Restated Depr'!$B$6:$G$7674,6,0)</f>
        <v>1.6E-2</v>
      </c>
      <c r="O3576" s="29">
        <f t="shared" si="1626"/>
        <v>2346.1784266666668</v>
      </c>
      <c r="P3576" s="29">
        <f t="shared" si="1627"/>
        <v>0</v>
      </c>
      <c r="Q3576" t="s">
        <v>7819</v>
      </c>
    </row>
    <row r="3577" spans="1:18" hidden="1">
      <c r="A3577" t="s">
        <v>272</v>
      </c>
      <c r="B3577" t="s">
        <v>3883</v>
      </c>
      <c r="C3577" s="224" t="s">
        <v>7842</v>
      </c>
      <c r="D3577" s="221">
        <v>352.6</v>
      </c>
      <c r="E3577" s="324">
        <v>43220</v>
      </c>
      <c r="F3577" s="1">
        <v>1759633.82</v>
      </c>
      <c r="G3577" s="5">
        <v>1.6E-2</v>
      </c>
      <c r="H3577" s="298">
        <v>2346.1799999999998</v>
      </c>
      <c r="I3577" s="10">
        <v>1759633.82</v>
      </c>
      <c r="J3577" s="11">
        <f t="shared" si="1622"/>
        <v>1.6E-2</v>
      </c>
      <c r="K3577" s="30">
        <f t="shared" si="1623"/>
        <v>2346.1784266666668</v>
      </c>
      <c r="L3577" s="29">
        <f t="shared" si="1624"/>
        <v>-1.5733333329990273E-3</v>
      </c>
      <c r="M3577" s="10">
        <f t="shared" si="1625"/>
        <v>1759633.82</v>
      </c>
      <c r="N3577" s="5">
        <f>VLOOKUP(CONCATENATE(A3577,"-6"),'Restated Depr'!$B$6:$G$7674,6,0)</f>
        <v>1.6E-2</v>
      </c>
      <c r="O3577" s="29">
        <f t="shared" si="1626"/>
        <v>2346.1784266666668</v>
      </c>
      <c r="P3577" s="29">
        <f t="shared" si="1627"/>
        <v>0</v>
      </c>
      <c r="Q3577" t="s">
        <v>7819</v>
      </c>
    </row>
    <row r="3578" spans="1:18" hidden="1">
      <c r="A3578" t="s">
        <v>272</v>
      </c>
      <c r="B3578" t="s">
        <v>3884</v>
      </c>
      <c r="C3578" s="224" t="s">
        <v>7842</v>
      </c>
      <c r="D3578" s="221">
        <v>352.6</v>
      </c>
      <c r="E3578" s="324">
        <v>43251</v>
      </c>
      <c r="F3578" s="1">
        <v>1759633.82</v>
      </c>
      <c r="G3578" s="5">
        <v>1.6E-2</v>
      </c>
      <c r="H3578" s="298">
        <v>2346.1799999999998</v>
      </c>
      <c r="I3578" s="10">
        <v>1759633.82</v>
      </c>
      <c r="J3578" s="11">
        <f t="shared" si="1622"/>
        <v>1.6E-2</v>
      </c>
      <c r="K3578" s="30">
        <f t="shared" si="1623"/>
        <v>2346.1784266666668</v>
      </c>
      <c r="L3578" s="29">
        <f t="shared" si="1624"/>
        <v>-1.5733333329990273E-3</v>
      </c>
      <c r="M3578" s="10">
        <f t="shared" si="1625"/>
        <v>1759633.82</v>
      </c>
      <c r="N3578" s="5">
        <f>VLOOKUP(CONCATENATE(A3578,"-6"),'Restated Depr'!$B$6:$G$7674,6,0)</f>
        <v>1.6E-2</v>
      </c>
      <c r="O3578" s="29">
        <f t="shared" si="1626"/>
        <v>2346.1784266666668</v>
      </c>
      <c r="P3578" s="29">
        <f t="shared" si="1627"/>
        <v>0</v>
      </c>
      <c r="Q3578" t="s">
        <v>7819</v>
      </c>
    </row>
    <row r="3579" spans="1:18" hidden="1">
      <c r="A3579" t="s">
        <v>272</v>
      </c>
      <c r="B3579" t="s">
        <v>3885</v>
      </c>
      <c r="C3579" s="224" t="s">
        <v>7842</v>
      </c>
      <c r="D3579" s="221">
        <v>352.6</v>
      </c>
      <c r="E3579" s="324">
        <v>43281</v>
      </c>
      <c r="F3579" s="1">
        <v>1759633.82</v>
      </c>
      <c r="G3579" s="5">
        <v>1.6E-2</v>
      </c>
      <c r="H3579" s="298">
        <v>2346.1799999999998</v>
      </c>
      <c r="I3579" s="10">
        <v>1759633.82</v>
      </c>
      <c r="J3579" s="11">
        <f t="shared" si="1622"/>
        <v>1.6E-2</v>
      </c>
      <c r="K3579" s="30">
        <f t="shared" si="1623"/>
        <v>2346.1784266666668</v>
      </c>
      <c r="L3579" s="29">
        <f t="shared" si="1624"/>
        <v>-1.5733333329990273E-3</v>
      </c>
      <c r="M3579" s="10">
        <f t="shared" si="1625"/>
        <v>1759633.82</v>
      </c>
      <c r="N3579" s="5">
        <f>VLOOKUP(CONCATENATE(A3579,"-6"),'Restated Depr'!$B$6:$G$7674,6,0)</f>
        <v>1.6E-2</v>
      </c>
      <c r="O3579" s="29">
        <f t="shared" si="1626"/>
        <v>2346.1784266666668</v>
      </c>
      <c r="P3579" s="29">
        <f t="shared" si="1627"/>
        <v>0</v>
      </c>
      <c r="Q3579" t="s">
        <v>7819</v>
      </c>
      <c r="R3579" s="5"/>
    </row>
    <row r="3580" spans="1:18" ht="15.75" hidden="1" thickBot="1">
      <c r="A3580" t="s">
        <v>272</v>
      </c>
      <c r="C3580" s="224" t="s">
        <v>639</v>
      </c>
      <c r="D3580" s="22"/>
      <c r="E3580" s="323" t="s">
        <v>606</v>
      </c>
      <c r="F3580" s="1"/>
      <c r="G3580" s="5"/>
      <c r="H3580" s="310">
        <f>SUM(H3568:H3579)</f>
        <v>29869.77</v>
      </c>
      <c r="I3580" s="10"/>
      <c r="J3580" s="10"/>
      <c r="K3580" s="32">
        <f>SUM(K3568:K3579)</f>
        <v>29869.784094499995</v>
      </c>
      <c r="L3580" s="28">
        <f>SUM(L3568:L3579)</f>
        <v>1.4094500005739974E-2</v>
      </c>
      <c r="M3580" s="10"/>
      <c r="N3580" s="5"/>
      <c r="O3580" s="28">
        <f>SUM(O3568:O3579)</f>
        <v>28154.141119999997</v>
      </c>
      <c r="P3580" s="28">
        <f>SUM(P3568:P3579)</f>
        <v>-1715.6429745000014</v>
      </c>
    </row>
    <row r="3581" spans="1:18" hidden="1">
      <c r="A3581" t="s">
        <v>273</v>
      </c>
      <c r="B3581" t="s">
        <v>3886</v>
      </c>
      <c r="C3581" s="224" t="s">
        <v>7842</v>
      </c>
      <c r="D3581" s="221">
        <v>352.7</v>
      </c>
      <c r="E3581" s="324">
        <v>42947</v>
      </c>
      <c r="F3581" s="9">
        <v>2255721.34</v>
      </c>
      <c r="G3581" s="18">
        <v>1.8100000000000002E-2</v>
      </c>
      <c r="H3581" s="299">
        <v>3402.3799999999997</v>
      </c>
      <c r="I3581" s="15">
        <v>2255721.34</v>
      </c>
      <c r="J3581" s="11">
        <f t="shared" ref="J3581:J3592" si="1628">G3581</f>
        <v>1.8100000000000002E-2</v>
      </c>
      <c r="K3581" s="31">
        <f t="shared" ref="K3581:K3592" si="1629">I3581*J3581/12</f>
        <v>3402.3796878333337</v>
      </c>
      <c r="L3581" s="289">
        <f t="shared" ref="L3581:L3592" si="1630">K3581-H3581</f>
        <v>-3.1216666593536502E-4</v>
      </c>
      <c r="M3581" s="15">
        <f t="shared" ref="M3581:M3592" si="1631">I3581</f>
        <v>2255721.34</v>
      </c>
      <c r="N3581" s="5">
        <f>VLOOKUP(CONCATENATE(A3581,"-6"),'Restated Depr'!$B$6:$G$7674,6,0)</f>
        <v>1.32E-2</v>
      </c>
      <c r="O3581" s="289">
        <f t="shared" ref="O3581:O3592" si="1632">M3581*N3581/12</f>
        <v>2481.2934739999996</v>
      </c>
      <c r="P3581" s="289">
        <f t="shared" ref="P3581:P3592" si="1633">O3581-K3581</f>
        <v>-921.08621383333411</v>
      </c>
      <c r="Q3581" t="s">
        <v>7819</v>
      </c>
    </row>
    <row r="3582" spans="1:18" hidden="1">
      <c r="A3582" t="s">
        <v>273</v>
      </c>
      <c r="B3582" t="s">
        <v>3887</v>
      </c>
      <c r="C3582" s="224" t="s">
        <v>7842</v>
      </c>
      <c r="D3582" s="221">
        <v>352.7</v>
      </c>
      <c r="E3582" s="324">
        <v>42978</v>
      </c>
      <c r="F3582" s="1">
        <v>2255721.34</v>
      </c>
      <c r="G3582" s="18">
        <v>1.8100000000000002E-2</v>
      </c>
      <c r="H3582" s="298">
        <v>3402.3799999999997</v>
      </c>
      <c r="I3582" s="10">
        <v>2255721.34</v>
      </c>
      <c r="J3582" s="11">
        <f t="shared" si="1628"/>
        <v>1.8100000000000002E-2</v>
      </c>
      <c r="K3582" s="30">
        <f t="shared" si="1629"/>
        <v>3402.3796878333337</v>
      </c>
      <c r="L3582" s="29">
        <f t="shared" si="1630"/>
        <v>-3.1216666593536502E-4</v>
      </c>
      <c r="M3582" s="10">
        <f t="shared" si="1631"/>
        <v>2255721.34</v>
      </c>
      <c r="N3582" s="5">
        <f>VLOOKUP(CONCATENATE(A3582,"-6"),'Restated Depr'!$B$6:$G$7674,6,0)</f>
        <v>1.32E-2</v>
      </c>
      <c r="O3582" s="29">
        <f t="shared" si="1632"/>
        <v>2481.2934739999996</v>
      </c>
      <c r="P3582" s="29">
        <f t="shared" si="1633"/>
        <v>-921.08621383333411</v>
      </c>
      <c r="Q3582" t="s">
        <v>7819</v>
      </c>
    </row>
    <row r="3583" spans="1:18" hidden="1">
      <c r="A3583" t="s">
        <v>273</v>
      </c>
      <c r="B3583" t="s">
        <v>3888</v>
      </c>
      <c r="C3583" s="224" t="s">
        <v>7842</v>
      </c>
      <c r="D3583" s="221">
        <v>352.7</v>
      </c>
      <c r="E3583" s="324">
        <v>43008</v>
      </c>
      <c r="F3583" s="1">
        <v>2255721.34</v>
      </c>
      <c r="G3583" s="18">
        <v>1.8100000000000002E-2</v>
      </c>
      <c r="H3583" s="298">
        <v>3402.3799999999997</v>
      </c>
      <c r="I3583" s="10">
        <v>2255721.34</v>
      </c>
      <c r="J3583" s="11">
        <f t="shared" si="1628"/>
        <v>1.8100000000000002E-2</v>
      </c>
      <c r="K3583" s="30">
        <f t="shared" si="1629"/>
        <v>3402.3796878333337</v>
      </c>
      <c r="L3583" s="29">
        <f t="shared" si="1630"/>
        <v>-3.1216666593536502E-4</v>
      </c>
      <c r="M3583" s="10">
        <f t="shared" si="1631"/>
        <v>2255721.34</v>
      </c>
      <c r="N3583" s="5">
        <f>VLOOKUP(CONCATENATE(A3583,"-6"),'Restated Depr'!$B$6:$G$7674,6,0)</f>
        <v>1.32E-2</v>
      </c>
      <c r="O3583" s="29">
        <f t="shared" si="1632"/>
        <v>2481.2934739999996</v>
      </c>
      <c r="P3583" s="29">
        <f t="shared" si="1633"/>
        <v>-921.08621383333411</v>
      </c>
      <c r="Q3583" t="s">
        <v>7819</v>
      </c>
    </row>
    <row r="3584" spans="1:18" hidden="1">
      <c r="A3584" t="s">
        <v>273</v>
      </c>
      <c r="B3584" t="s">
        <v>3889</v>
      </c>
      <c r="C3584" s="224" t="s">
        <v>7842</v>
      </c>
      <c r="D3584" s="221">
        <v>352.7</v>
      </c>
      <c r="E3584" s="324">
        <v>43039</v>
      </c>
      <c r="F3584" s="1">
        <v>2255721.34</v>
      </c>
      <c r="G3584" s="18">
        <v>1.8100000000000002E-2</v>
      </c>
      <c r="H3584" s="298">
        <v>3402.3799999999997</v>
      </c>
      <c r="I3584" s="10">
        <v>2255721.34</v>
      </c>
      <c r="J3584" s="11">
        <f t="shared" si="1628"/>
        <v>1.8100000000000002E-2</v>
      </c>
      <c r="K3584" s="30">
        <f t="shared" si="1629"/>
        <v>3402.3796878333337</v>
      </c>
      <c r="L3584" s="29">
        <f t="shared" si="1630"/>
        <v>-3.1216666593536502E-4</v>
      </c>
      <c r="M3584" s="10">
        <f t="shared" si="1631"/>
        <v>2255721.34</v>
      </c>
      <c r="N3584" s="5">
        <f>VLOOKUP(CONCATENATE(A3584,"-6"),'Restated Depr'!$B$6:$G$7674,6,0)</f>
        <v>1.32E-2</v>
      </c>
      <c r="O3584" s="29">
        <f t="shared" si="1632"/>
        <v>2481.2934739999996</v>
      </c>
      <c r="P3584" s="29">
        <f t="shared" si="1633"/>
        <v>-921.08621383333411</v>
      </c>
      <c r="Q3584" t="s">
        <v>7819</v>
      </c>
    </row>
    <row r="3585" spans="1:18" hidden="1">
      <c r="A3585" t="s">
        <v>273</v>
      </c>
      <c r="B3585" t="s">
        <v>3890</v>
      </c>
      <c r="C3585" s="224" t="s">
        <v>7842</v>
      </c>
      <c r="D3585" s="221">
        <v>352.7</v>
      </c>
      <c r="E3585" s="324">
        <v>43069</v>
      </c>
      <c r="F3585" s="1">
        <v>2255721.34</v>
      </c>
      <c r="G3585" s="18">
        <v>1.8100000000000002E-2</v>
      </c>
      <c r="H3585" s="298">
        <v>3402.3799999999997</v>
      </c>
      <c r="I3585" s="10">
        <v>2255721.34</v>
      </c>
      <c r="J3585" s="11">
        <f t="shared" si="1628"/>
        <v>1.8100000000000002E-2</v>
      </c>
      <c r="K3585" s="30">
        <f t="shared" si="1629"/>
        <v>3402.3796878333337</v>
      </c>
      <c r="L3585" s="29">
        <f t="shared" si="1630"/>
        <v>-3.1216666593536502E-4</v>
      </c>
      <c r="M3585" s="10">
        <f t="shared" si="1631"/>
        <v>2255721.34</v>
      </c>
      <c r="N3585" s="5">
        <f>VLOOKUP(CONCATENATE(A3585,"-6"),'Restated Depr'!$B$6:$G$7674,6,0)</f>
        <v>1.32E-2</v>
      </c>
      <c r="O3585" s="29">
        <f t="shared" si="1632"/>
        <v>2481.2934739999996</v>
      </c>
      <c r="P3585" s="29">
        <f t="shared" si="1633"/>
        <v>-921.08621383333411</v>
      </c>
      <c r="Q3585" t="s">
        <v>7819</v>
      </c>
    </row>
    <row r="3586" spans="1:18" hidden="1">
      <c r="A3586" t="s">
        <v>273</v>
      </c>
      <c r="B3586" t="s">
        <v>3891</v>
      </c>
      <c r="C3586" s="224" t="s">
        <v>7842</v>
      </c>
      <c r="D3586" s="221">
        <v>352.7</v>
      </c>
      <c r="E3586" s="324">
        <v>43100</v>
      </c>
      <c r="F3586" s="1">
        <v>2255721.34</v>
      </c>
      <c r="G3586" s="18">
        <v>1.61E-2</v>
      </c>
      <c r="H3586" s="298">
        <v>3026.42</v>
      </c>
      <c r="I3586" s="10">
        <v>2255721.34</v>
      </c>
      <c r="J3586" s="11">
        <f t="shared" si="1628"/>
        <v>1.61E-2</v>
      </c>
      <c r="K3586" s="30">
        <f t="shared" si="1629"/>
        <v>3026.4261311666664</v>
      </c>
      <c r="L3586" s="29">
        <f t="shared" si="1630"/>
        <v>6.1311666663641518E-3</v>
      </c>
      <c r="M3586" s="10">
        <f t="shared" si="1631"/>
        <v>2255721.34</v>
      </c>
      <c r="N3586" s="5">
        <f>VLOOKUP(CONCATENATE(A3586,"-6"),'Restated Depr'!$B$6:$G$7674,6,0)</f>
        <v>1.32E-2</v>
      </c>
      <c r="O3586" s="29">
        <f t="shared" si="1632"/>
        <v>2481.2934739999996</v>
      </c>
      <c r="P3586" s="29">
        <f t="shared" si="1633"/>
        <v>-545.13265716666683</v>
      </c>
      <c r="Q3586" t="s">
        <v>7819</v>
      </c>
    </row>
    <row r="3587" spans="1:18" hidden="1">
      <c r="A3587" t="s">
        <v>273</v>
      </c>
      <c r="B3587" t="s">
        <v>3892</v>
      </c>
      <c r="C3587" s="224" t="s">
        <v>7842</v>
      </c>
      <c r="D3587" s="221">
        <v>352.7</v>
      </c>
      <c r="E3587" s="324">
        <v>43131</v>
      </c>
      <c r="F3587" s="1">
        <v>2255721.34</v>
      </c>
      <c r="G3587" s="5">
        <v>1.32E-2</v>
      </c>
      <c r="H3587" s="298">
        <v>2481.3000000000002</v>
      </c>
      <c r="I3587" s="10">
        <v>2255721.34</v>
      </c>
      <c r="J3587" s="11">
        <f t="shared" si="1628"/>
        <v>1.32E-2</v>
      </c>
      <c r="K3587" s="30">
        <f t="shared" si="1629"/>
        <v>2481.2934739999996</v>
      </c>
      <c r="L3587" s="29">
        <f t="shared" si="1630"/>
        <v>-6.5260000005764596E-3</v>
      </c>
      <c r="M3587" s="10">
        <f t="shared" si="1631"/>
        <v>2255721.34</v>
      </c>
      <c r="N3587" s="5">
        <f>VLOOKUP(CONCATENATE(A3587,"-6"),'Restated Depr'!$B$6:$G$7674,6,0)</f>
        <v>1.32E-2</v>
      </c>
      <c r="O3587" s="29">
        <f t="shared" si="1632"/>
        <v>2481.2934739999996</v>
      </c>
      <c r="P3587" s="29">
        <f t="shared" si="1633"/>
        <v>0</v>
      </c>
      <c r="Q3587" t="s">
        <v>7819</v>
      </c>
    </row>
    <row r="3588" spans="1:18" hidden="1">
      <c r="A3588" t="s">
        <v>273</v>
      </c>
      <c r="B3588" t="s">
        <v>3893</v>
      </c>
      <c r="C3588" s="224" t="s">
        <v>7842</v>
      </c>
      <c r="D3588" s="221">
        <v>352.7</v>
      </c>
      <c r="E3588" s="324">
        <v>43159</v>
      </c>
      <c r="F3588" s="1">
        <v>2255721.34</v>
      </c>
      <c r="G3588" s="5">
        <v>1.32E-2</v>
      </c>
      <c r="H3588" s="298">
        <v>2481.3000000000002</v>
      </c>
      <c r="I3588" s="10">
        <v>2255721.34</v>
      </c>
      <c r="J3588" s="11">
        <f t="shared" si="1628"/>
        <v>1.32E-2</v>
      </c>
      <c r="K3588" s="30">
        <f t="shared" si="1629"/>
        <v>2481.2934739999996</v>
      </c>
      <c r="L3588" s="29">
        <f t="shared" si="1630"/>
        <v>-6.5260000005764596E-3</v>
      </c>
      <c r="M3588" s="10">
        <f t="shared" si="1631"/>
        <v>2255721.34</v>
      </c>
      <c r="N3588" s="5">
        <f>VLOOKUP(CONCATENATE(A3588,"-6"),'Restated Depr'!$B$6:$G$7674,6,0)</f>
        <v>1.32E-2</v>
      </c>
      <c r="O3588" s="29">
        <f t="shared" si="1632"/>
        <v>2481.2934739999996</v>
      </c>
      <c r="P3588" s="29">
        <f t="shared" si="1633"/>
        <v>0</v>
      </c>
      <c r="Q3588" t="s">
        <v>7819</v>
      </c>
    </row>
    <row r="3589" spans="1:18" hidden="1">
      <c r="A3589" t="s">
        <v>273</v>
      </c>
      <c r="B3589" t="s">
        <v>3894</v>
      </c>
      <c r="C3589" s="224" t="s">
        <v>7842</v>
      </c>
      <c r="D3589" s="221">
        <v>352.7</v>
      </c>
      <c r="E3589" s="324">
        <v>43190</v>
      </c>
      <c r="F3589" s="1">
        <v>2255721.34</v>
      </c>
      <c r="G3589" s="5">
        <v>1.32E-2</v>
      </c>
      <c r="H3589" s="298">
        <v>2481.3000000000002</v>
      </c>
      <c r="I3589" s="10">
        <v>2255721.34</v>
      </c>
      <c r="J3589" s="11">
        <f t="shared" si="1628"/>
        <v>1.32E-2</v>
      </c>
      <c r="K3589" s="30">
        <f t="shared" si="1629"/>
        <v>2481.2934739999996</v>
      </c>
      <c r="L3589" s="29">
        <f t="shared" si="1630"/>
        <v>-6.5260000005764596E-3</v>
      </c>
      <c r="M3589" s="10">
        <f t="shared" si="1631"/>
        <v>2255721.34</v>
      </c>
      <c r="N3589" s="5">
        <f>VLOOKUP(CONCATENATE(A3589,"-6"),'Restated Depr'!$B$6:$G$7674,6,0)</f>
        <v>1.32E-2</v>
      </c>
      <c r="O3589" s="29">
        <f t="shared" si="1632"/>
        <v>2481.2934739999996</v>
      </c>
      <c r="P3589" s="29">
        <f t="shared" si="1633"/>
        <v>0</v>
      </c>
      <c r="Q3589" t="s">
        <v>7819</v>
      </c>
    </row>
    <row r="3590" spans="1:18" hidden="1">
      <c r="A3590" t="s">
        <v>273</v>
      </c>
      <c r="B3590" t="s">
        <v>3895</v>
      </c>
      <c r="C3590" s="224" t="s">
        <v>7842</v>
      </c>
      <c r="D3590" s="221">
        <v>352.7</v>
      </c>
      <c r="E3590" s="324">
        <v>43220</v>
      </c>
      <c r="F3590" s="1">
        <v>2255721.34</v>
      </c>
      <c r="G3590" s="5">
        <v>1.32E-2</v>
      </c>
      <c r="H3590" s="298">
        <v>2481.3000000000002</v>
      </c>
      <c r="I3590" s="10">
        <v>2255721.34</v>
      </c>
      <c r="J3590" s="11">
        <f t="shared" si="1628"/>
        <v>1.32E-2</v>
      </c>
      <c r="K3590" s="30">
        <f t="shared" si="1629"/>
        <v>2481.2934739999996</v>
      </c>
      <c r="L3590" s="29">
        <f t="shared" si="1630"/>
        <v>-6.5260000005764596E-3</v>
      </c>
      <c r="M3590" s="10">
        <f t="shared" si="1631"/>
        <v>2255721.34</v>
      </c>
      <c r="N3590" s="5">
        <f>VLOOKUP(CONCATENATE(A3590,"-6"),'Restated Depr'!$B$6:$G$7674,6,0)</f>
        <v>1.32E-2</v>
      </c>
      <c r="O3590" s="29">
        <f t="shared" si="1632"/>
        <v>2481.2934739999996</v>
      </c>
      <c r="P3590" s="29">
        <f t="shared" si="1633"/>
        <v>0</v>
      </c>
      <c r="Q3590" t="s">
        <v>7819</v>
      </c>
    </row>
    <row r="3591" spans="1:18" hidden="1">
      <c r="A3591" t="s">
        <v>273</v>
      </c>
      <c r="B3591" t="s">
        <v>3896</v>
      </c>
      <c r="C3591" s="224" t="s">
        <v>7842</v>
      </c>
      <c r="D3591" s="221">
        <v>352.7</v>
      </c>
      <c r="E3591" s="324">
        <v>43251</v>
      </c>
      <c r="F3591" s="1">
        <v>2255721.34</v>
      </c>
      <c r="G3591" s="5">
        <v>1.32E-2</v>
      </c>
      <c r="H3591" s="298">
        <v>2481.3000000000002</v>
      </c>
      <c r="I3591" s="10">
        <v>2255721.34</v>
      </c>
      <c r="J3591" s="11">
        <f t="shared" si="1628"/>
        <v>1.32E-2</v>
      </c>
      <c r="K3591" s="30">
        <f t="shared" si="1629"/>
        <v>2481.2934739999996</v>
      </c>
      <c r="L3591" s="29">
        <f t="shared" si="1630"/>
        <v>-6.5260000005764596E-3</v>
      </c>
      <c r="M3591" s="10">
        <f t="shared" si="1631"/>
        <v>2255721.34</v>
      </c>
      <c r="N3591" s="5">
        <f>VLOOKUP(CONCATENATE(A3591,"-6"),'Restated Depr'!$B$6:$G$7674,6,0)</f>
        <v>1.32E-2</v>
      </c>
      <c r="O3591" s="29">
        <f t="shared" si="1632"/>
        <v>2481.2934739999996</v>
      </c>
      <c r="P3591" s="29">
        <f t="shared" si="1633"/>
        <v>0</v>
      </c>
      <c r="Q3591" t="s">
        <v>7819</v>
      </c>
    </row>
    <row r="3592" spans="1:18" hidden="1">
      <c r="A3592" t="s">
        <v>273</v>
      </c>
      <c r="B3592" t="s">
        <v>3897</v>
      </c>
      <c r="C3592" s="224" t="s">
        <v>7842</v>
      </c>
      <c r="D3592" s="221">
        <v>352.7</v>
      </c>
      <c r="E3592" s="324">
        <v>43281</v>
      </c>
      <c r="F3592" s="1">
        <v>2255721.34</v>
      </c>
      <c r="G3592" s="5">
        <v>1.32E-2</v>
      </c>
      <c r="H3592" s="298">
        <v>2481.3000000000002</v>
      </c>
      <c r="I3592" s="10">
        <v>2255721.34</v>
      </c>
      <c r="J3592" s="11">
        <f t="shared" si="1628"/>
        <v>1.32E-2</v>
      </c>
      <c r="K3592" s="30">
        <f t="shared" si="1629"/>
        <v>2481.2934739999996</v>
      </c>
      <c r="L3592" s="29">
        <f t="shared" si="1630"/>
        <v>-6.5260000005764596E-3</v>
      </c>
      <c r="M3592" s="10">
        <f t="shared" si="1631"/>
        <v>2255721.34</v>
      </c>
      <c r="N3592" s="5">
        <f>VLOOKUP(CONCATENATE(A3592,"-6"),'Restated Depr'!$B$6:$G$7674,6,0)</f>
        <v>1.32E-2</v>
      </c>
      <c r="O3592" s="29">
        <f t="shared" si="1632"/>
        <v>2481.2934739999996</v>
      </c>
      <c r="P3592" s="29">
        <f t="shared" si="1633"/>
        <v>0</v>
      </c>
      <c r="Q3592" t="s">
        <v>7819</v>
      </c>
      <c r="R3592" s="5"/>
    </row>
    <row r="3593" spans="1:18" ht="15.75" hidden="1" thickBot="1">
      <c r="A3593" t="s">
        <v>273</v>
      </c>
      <c r="C3593" s="224" t="s">
        <v>639</v>
      </c>
      <c r="D3593" s="22"/>
      <c r="E3593" s="323" t="s">
        <v>606</v>
      </c>
      <c r="F3593" s="1"/>
      <c r="G3593" s="5"/>
      <c r="H3593" s="310">
        <f>SUM(H3581:H3592)</f>
        <v>34926.119999999995</v>
      </c>
      <c r="I3593" s="10"/>
      <c r="J3593" s="10"/>
      <c r="K3593" s="32">
        <f>SUM(K3581:K3592)</f>
        <v>34926.085414333327</v>
      </c>
      <c r="L3593" s="28">
        <f>SUM(L3581:L3592)</f>
        <v>-3.4585666666771431E-2</v>
      </c>
      <c r="M3593" s="10"/>
      <c r="N3593" s="5"/>
      <c r="O3593" s="28">
        <f>SUM(O3581:O3592)</f>
        <v>29775.52168799999</v>
      </c>
      <c r="P3593" s="28">
        <f>SUM(P3581:P3592)</f>
        <v>-5150.5637263333374</v>
      </c>
    </row>
    <row r="3594" spans="1:18" hidden="1">
      <c r="A3594" t="s">
        <v>274</v>
      </c>
      <c r="B3594" t="s">
        <v>3898</v>
      </c>
      <c r="C3594" s="224" t="s">
        <v>7842</v>
      </c>
      <c r="D3594" s="221">
        <v>352.9</v>
      </c>
      <c r="E3594" s="324">
        <v>42947</v>
      </c>
      <c r="F3594" s="9">
        <v>40014.639999999999</v>
      </c>
      <c r="G3594" s="18">
        <v>1.8100000000000002E-2</v>
      </c>
      <c r="H3594" s="299">
        <v>60.35</v>
      </c>
      <c r="I3594" s="15">
        <v>40014.639999999999</v>
      </c>
      <c r="J3594" s="11">
        <f t="shared" ref="J3594:J3605" si="1634">G3594</f>
        <v>1.8100000000000002E-2</v>
      </c>
      <c r="K3594" s="31">
        <f t="shared" ref="K3594:K3605" si="1635">I3594*J3594/12</f>
        <v>60.355415333333333</v>
      </c>
      <c r="L3594" s="289">
        <f t="shared" ref="L3594:L3605" si="1636">K3594-H3594</f>
        <v>5.4153333333317732E-3</v>
      </c>
      <c r="M3594" s="15">
        <f t="shared" ref="M3594:M3605" si="1637">I3594</f>
        <v>40014.639999999999</v>
      </c>
      <c r="N3594" s="5">
        <f>VLOOKUP(CONCATENATE(A3594,"-6"),'Restated Depr'!$B$6:$G$7674,6,0)</f>
        <v>1.5099999999999999E-2</v>
      </c>
      <c r="O3594" s="289">
        <f t="shared" ref="O3594:O3605" si="1638">M3594*N3594/12</f>
        <v>50.35175533333333</v>
      </c>
      <c r="P3594" s="289">
        <f t="shared" ref="P3594:P3605" si="1639">O3594-K3594</f>
        <v>-10.003660000000004</v>
      </c>
      <c r="Q3594" t="s">
        <v>7819</v>
      </c>
    </row>
    <row r="3595" spans="1:18" hidden="1">
      <c r="A3595" t="s">
        <v>274</v>
      </c>
      <c r="B3595" t="s">
        <v>3899</v>
      </c>
      <c r="C3595" s="224" t="s">
        <v>7842</v>
      </c>
      <c r="D3595" s="221">
        <v>352.9</v>
      </c>
      <c r="E3595" s="324">
        <v>42978</v>
      </c>
      <c r="F3595" s="1">
        <v>40014.639999999999</v>
      </c>
      <c r="G3595" s="18">
        <v>1.8100000000000002E-2</v>
      </c>
      <c r="H3595" s="298">
        <v>60.35</v>
      </c>
      <c r="I3595" s="10">
        <v>40014.639999999999</v>
      </c>
      <c r="J3595" s="11">
        <f t="shared" si="1634"/>
        <v>1.8100000000000002E-2</v>
      </c>
      <c r="K3595" s="30">
        <f t="shared" si="1635"/>
        <v>60.355415333333333</v>
      </c>
      <c r="L3595" s="29">
        <f t="shared" si="1636"/>
        <v>5.4153333333317732E-3</v>
      </c>
      <c r="M3595" s="10">
        <f t="shared" si="1637"/>
        <v>40014.639999999999</v>
      </c>
      <c r="N3595" s="5">
        <f>VLOOKUP(CONCATENATE(A3595,"-6"),'Restated Depr'!$B$6:$G$7674,6,0)</f>
        <v>1.5099999999999999E-2</v>
      </c>
      <c r="O3595" s="29">
        <f t="shared" si="1638"/>
        <v>50.35175533333333</v>
      </c>
      <c r="P3595" s="29">
        <f t="shared" si="1639"/>
        <v>-10.003660000000004</v>
      </c>
      <c r="Q3595" t="s">
        <v>7819</v>
      </c>
    </row>
    <row r="3596" spans="1:18" hidden="1">
      <c r="A3596" t="s">
        <v>274</v>
      </c>
      <c r="B3596" t="s">
        <v>3900</v>
      </c>
      <c r="C3596" s="224" t="s">
        <v>7842</v>
      </c>
      <c r="D3596" s="221">
        <v>352.9</v>
      </c>
      <c r="E3596" s="324">
        <v>43008</v>
      </c>
      <c r="F3596" s="1">
        <v>40014.639999999999</v>
      </c>
      <c r="G3596" s="18">
        <v>1.8100000000000002E-2</v>
      </c>
      <c r="H3596" s="298">
        <v>60.35</v>
      </c>
      <c r="I3596" s="10">
        <v>40014.639999999999</v>
      </c>
      <c r="J3596" s="11">
        <f t="shared" si="1634"/>
        <v>1.8100000000000002E-2</v>
      </c>
      <c r="K3596" s="30">
        <f t="shared" si="1635"/>
        <v>60.355415333333333</v>
      </c>
      <c r="L3596" s="29">
        <f t="shared" si="1636"/>
        <v>5.4153333333317732E-3</v>
      </c>
      <c r="M3596" s="10">
        <f t="shared" si="1637"/>
        <v>40014.639999999999</v>
      </c>
      <c r="N3596" s="5">
        <f>VLOOKUP(CONCATENATE(A3596,"-6"),'Restated Depr'!$B$6:$G$7674,6,0)</f>
        <v>1.5099999999999999E-2</v>
      </c>
      <c r="O3596" s="29">
        <f t="shared" si="1638"/>
        <v>50.35175533333333</v>
      </c>
      <c r="P3596" s="29">
        <f t="shared" si="1639"/>
        <v>-10.003660000000004</v>
      </c>
      <c r="Q3596" t="s">
        <v>7819</v>
      </c>
    </row>
    <row r="3597" spans="1:18" hidden="1">
      <c r="A3597" t="s">
        <v>274</v>
      </c>
      <c r="B3597" t="s">
        <v>3901</v>
      </c>
      <c r="C3597" s="224" t="s">
        <v>7842</v>
      </c>
      <c r="D3597" s="221">
        <v>352.9</v>
      </c>
      <c r="E3597" s="324">
        <v>43039</v>
      </c>
      <c r="F3597" s="1">
        <v>40014.639999999999</v>
      </c>
      <c r="G3597" s="18">
        <v>1.8100000000000002E-2</v>
      </c>
      <c r="H3597" s="298">
        <v>60.35</v>
      </c>
      <c r="I3597" s="10">
        <v>40014.639999999999</v>
      </c>
      <c r="J3597" s="11">
        <f t="shared" si="1634"/>
        <v>1.8100000000000002E-2</v>
      </c>
      <c r="K3597" s="30">
        <f t="shared" si="1635"/>
        <v>60.355415333333333</v>
      </c>
      <c r="L3597" s="29">
        <f t="shared" si="1636"/>
        <v>5.4153333333317732E-3</v>
      </c>
      <c r="M3597" s="10">
        <f t="shared" si="1637"/>
        <v>40014.639999999999</v>
      </c>
      <c r="N3597" s="5">
        <f>VLOOKUP(CONCATENATE(A3597,"-6"),'Restated Depr'!$B$6:$G$7674,6,0)</f>
        <v>1.5099999999999999E-2</v>
      </c>
      <c r="O3597" s="29">
        <f t="shared" si="1638"/>
        <v>50.35175533333333</v>
      </c>
      <c r="P3597" s="29">
        <f t="shared" si="1639"/>
        <v>-10.003660000000004</v>
      </c>
      <c r="Q3597" t="s">
        <v>7819</v>
      </c>
    </row>
    <row r="3598" spans="1:18" hidden="1">
      <c r="A3598" t="s">
        <v>274</v>
      </c>
      <c r="B3598" t="s">
        <v>3902</v>
      </c>
      <c r="C3598" s="224" t="s">
        <v>7842</v>
      </c>
      <c r="D3598" s="221">
        <v>352.9</v>
      </c>
      <c r="E3598" s="324">
        <v>43069</v>
      </c>
      <c r="F3598" s="1">
        <v>40014.639999999999</v>
      </c>
      <c r="G3598" s="18">
        <v>1.8100000000000002E-2</v>
      </c>
      <c r="H3598" s="298">
        <v>60.35</v>
      </c>
      <c r="I3598" s="10">
        <v>40014.639999999999</v>
      </c>
      <c r="J3598" s="11">
        <f t="shared" si="1634"/>
        <v>1.8100000000000002E-2</v>
      </c>
      <c r="K3598" s="30">
        <f t="shared" si="1635"/>
        <v>60.355415333333333</v>
      </c>
      <c r="L3598" s="29">
        <f t="shared" si="1636"/>
        <v>5.4153333333317732E-3</v>
      </c>
      <c r="M3598" s="10">
        <f t="shared" si="1637"/>
        <v>40014.639999999999</v>
      </c>
      <c r="N3598" s="5">
        <f>VLOOKUP(CONCATENATE(A3598,"-6"),'Restated Depr'!$B$6:$G$7674,6,0)</f>
        <v>1.5099999999999999E-2</v>
      </c>
      <c r="O3598" s="29">
        <f t="shared" si="1638"/>
        <v>50.35175533333333</v>
      </c>
      <c r="P3598" s="29">
        <f t="shared" si="1639"/>
        <v>-10.003660000000004</v>
      </c>
      <c r="Q3598" t="s">
        <v>7819</v>
      </c>
    </row>
    <row r="3599" spans="1:18" hidden="1">
      <c r="A3599" t="s">
        <v>274</v>
      </c>
      <c r="B3599" t="s">
        <v>3903</v>
      </c>
      <c r="C3599" s="224" t="s">
        <v>7842</v>
      </c>
      <c r="D3599" s="221">
        <v>352.9</v>
      </c>
      <c r="E3599" s="324">
        <v>43100</v>
      </c>
      <c r="F3599" s="1">
        <v>40014.639999999999</v>
      </c>
      <c r="G3599" s="18">
        <v>1.6799999999999999E-2</v>
      </c>
      <c r="H3599" s="298">
        <v>56.02</v>
      </c>
      <c r="I3599" s="10">
        <v>40014.639999999999</v>
      </c>
      <c r="J3599" s="11">
        <f t="shared" si="1634"/>
        <v>1.6799999999999999E-2</v>
      </c>
      <c r="K3599" s="30">
        <f t="shared" si="1635"/>
        <v>56.020496000000001</v>
      </c>
      <c r="L3599" s="29">
        <f t="shared" si="1636"/>
        <v>4.959999999982756E-4</v>
      </c>
      <c r="M3599" s="10">
        <f t="shared" si="1637"/>
        <v>40014.639999999999</v>
      </c>
      <c r="N3599" s="5">
        <f>VLOOKUP(CONCATENATE(A3599,"-6"),'Restated Depr'!$B$6:$G$7674,6,0)</f>
        <v>1.5099999999999999E-2</v>
      </c>
      <c r="O3599" s="29">
        <f t="shared" si="1638"/>
        <v>50.35175533333333</v>
      </c>
      <c r="P3599" s="29">
        <f t="shared" si="1639"/>
        <v>-5.6687406666666718</v>
      </c>
      <c r="Q3599" t="s">
        <v>7819</v>
      </c>
    </row>
    <row r="3600" spans="1:18" hidden="1">
      <c r="A3600" t="s">
        <v>274</v>
      </c>
      <c r="B3600" t="s">
        <v>3904</v>
      </c>
      <c r="C3600" s="224" t="s">
        <v>7842</v>
      </c>
      <c r="D3600" s="221">
        <v>352.9</v>
      </c>
      <c r="E3600" s="324">
        <v>43131</v>
      </c>
      <c r="F3600" s="1">
        <v>40014.639999999999</v>
      </c>
      <c r="G3600" s="5">
        <v>1.5099999999999999E-2</v>
      </c>
      <c r="H3600" s="298">
        <v>50.35</v>
      </c>
      <c r="I3600" s="10">
        <v>40014.639999999999</v>
      </c>
      <c r="J3600" s="11">
        <f t="shared" si="1634"/>
        <v>1.5099999999999999E-2</v>
      </c>
      <c r="K3600" s="30">
        <f t="shared" si="1635"/>
        <v>50.35175533333333</v>
      </c>
      <c r="L3600" s="29">
        <f t="shared" si="1636"/>
        <v>1.7553333333282239E-3</v>
      </c>
      <c r="M3600" s="10">
        <f t="shared" si="1637"/>
        <v>40014.639999999999</v>
      </c>
      <c r="N3600" s="5">
        <f>VLOOKUP(CONCATENATE(A3600,"-6"),'Restated Depr'!$B$6:$G$7674,6,0)</f>
        <v>1.5099999999999999E-2</v>
      </c>
      <c r="O3600" s="29">
        <f t="shared" si="1638"/>
        <v>50.35175533333333</v>
      </c>
      <c r="P3600" s="29">
        <f t="shared" si="1639"/>
        <v>0</v>
      </c>
      <c r="Q3600" t="s">
        <v>7819</v>
      </c>
    </row>
    <row r="3601" spans="1:18" hidden="1">
      <c r="A3601" t="s">
        <v>274</v>
      </c>
      <c r="B3601" t="s">
        <v>3905</v>
      </c>
      <c r="C3601" s="224" t="s">
        <v>7842</v>
      </c>
      <c r="D3601" s="221">
        <v>352.9</v>
      </c>
      <c r="E3601" s="324">
        <v>43159</v>
      </c>
      <c r="F3601" s="1">
        <v>40014.639999999999</v>
      </c>
      <c r="G3601" s="5">
        <v>1.5099999999999999E-2</v>
      </c>
      <c r="H3601" s="298">
        <v>50.35</v>
      </c>
      <c r="I3601" s="10">
        <v>40014.639999999999</v>
      </c>
      <c r="J3601" s="11">
        <f t="shared" si="1634"/>
        <v>1.5099999999999999E-2</v>
      </c>
      <c r="K3601" s="30">
        <f t="shared" si="1635"/>
        <v>50.35175533333333</v>
      </c>
      <c r="L3601" s="29">
        <f t="shared" si="1636"/>
        <v>1.7553333333282239E-3</v>
      </c>
      <c r="M3601" s="10">
        <f t="shared" si="1637"/>
        <v>40014.639999999999</v>
      </c>
      <c r="N3601" s="5">
        <f>VLOOKUP(CONCATENATE(A3601,"-6"),'Restated Depr'!$B$6:$G$7674,6,0)</f>
        <v>1.5099999999999999E-2</v>
      </c>
      <c r="O3601" s="29">
        <f t="shared" si="1638"/>
        <v>50.35175533333333</v>
      </c>
      <c r="P3601" s="29">
        <f t="shared" si="1639"/>
        <v>0</v>
      </c>
      <c r="Q3601" t="s">
        <v>7819</v>
      </c>
    </row>
    <row r="3602" spans="1:18" hidden="1">
      <c r="A3602" t="s">
        <v>274</v>
      </c>
      <c r="B3602" t="s">
        <v>3906</v>
      </c>
      <c r="C3602" s="224" t="s">
        <v>7842</v>
      </c>
      <c r="D3602" s="221">
        <v>352.9</v>
      </c>
      <c r="E3602" s="324">
        <v>43190</v>
      </c>
      <c r="F3602" s="1">
        <v>40014.639999999999</v>
      </c>
      <c r="G3602" s="5">
        <v>1.5099999999999999E-2</v>
      </c>
      <c r="H3602" s="298">
        <v>50.35</v>
      </c>
      <c r="I3602" s="10">
        <v>40014.639999999999</v>
      </c>
      <c r="J3602" s="11">
        <f t="shared" si="1634"/>
        <v>1.5099999999999999E-2</v>
      </c>
      <c r="K3602" s="30">
        <f t="shared" si="1635"/>
        <v>50.35175533333333</v>
      </c>
      <c r="L3602" s="29">
        <f t="shared" si="1636"/>
        <v>1.7553333333282239E-3</v>
      </c>
      <c r="M3602" s="10">
        <f t="shared" si="1637"/>
        <v>40014.639999999999</v>
      </c>
      <c r="N3602" s="5">
        <f>VLOOKUP(CONCATENATE(A3602,"-6"),'Restated Depr'!$B$6:$G$7674,6,0)</f>
        <v>1.5099999999999999E-2</v>
      </c>
      <c r="O3602" s="29">
        <f t="shared" si="1638"/>
        <v>50.35175533333333</v>
      </c>
      <c r="P3602" s="29">
        <f t="shared" si="1639"/>
        <v>0</v>
      </c>
      <c r="Q3602" t="s">
        <v>7819</v>
      </c>
    </row>
    <row r="3603" spans="1:18" hidden="1">
      <c r="A3603" t="s">
        <v>274</v>
      </c>
      <c r="B3603" t="s">
        <v>3907</v>
      </c>
      <c r="C3603" s="224" t="s">
        <v>7842</v>
      </c>
      <c r="D3603" s="221">
        <v>352.9</v>
      </c>
      <c r="E3603" s="324">
        <v>43220</v>
      </c>
      <c r="F3603" s="1">
        <v>40014.639999999999</v>
      </c>
      <c r="G3603" s="5">
        <v>1.5099999999999999E-2</v>
      </c>
      <c r="H3603" s="298">
        <v>50.35</v>
      </c>
      <c r="I3603" s="10">
        <v>40014.639999999999</v>
      </c>
      <c r="J3603" s="11">
        <f t="shared" si="1634"/>
        <v>1.5099999999999999E-2</v>
      </c>
      <c r="K3603" s="30">
        <f t="shared" si="1635"/>
        <v>50.35175533333333</v>
      </c>
      <c r="L3603" s="29">
        <f t="shared" si="1636"/>
        <v>1.7553333333282239E-3</v>
      </c>
      <c r="M3603" s="10">
        <f t="shared" si="1637"/>
        <v>40014.639999999999</v>
      </c>
      <c r="N3603" s="5">
        <f>VLOOKUP(CONCATENATE(A3603,"-6"),'Restated Depr'!$B$6:$G$7674,6,0)</f>
        <v>1.5099999999999999E-2</v>
      </c>
      <c r="O3603" s="29">
        <f t="shared" si="1638"/>
        <v>50.35175533333333</v>
      </c>
      <c r="P3603" s="29">
        <f t="shared" si="1639"/>
        <v>0</v>
      </c>
      <c r="Q3603" t="s">
        <v>7819</v>
      </c>
    </row>
    <row r="3604" spans="1:18" hidden="1">
      <c r="A3604" t="s">
        <v>274</v>
      </c>
      <c r="B3604" t="s">
        <v>3908</v>
      </c>
      <c r="C3604" s="224" t="s">
        <v>7842</v>
      </c>
      <c r="D3604" s="221">
        <v>352.9</v>
      </c>
      <c r="E3604" s="324">
        <v>43251</v>
      </c>
      <c r="F3604" s="1">
        <v>40014.639999999999</v>
      </c>
      <c r="G3604" s="5">
        <v>1.5099999999999999E-2</v>
      </c>
      <c r="H3604" s="298">
        <v>50.35</v>
      </c>
      <c r="I3604" s="10">
        <v>40014.639999999999</v>
      </c>
      <c r="J3604" s="11">
        <f t="shared" si="1634"/>
        <v>1.5099999999999999E-2</v>
      </c>
      <c r="K3604" s="30">
        <f t="shared" si="1635"/>
        <v>50.35175533333333</v>
      </c>
      <c r="L3604" s="29">
        <f t="shared" si="1636"/>
        <v>1.7553333333282239E-3</v>
      </c>
      <c r="M3604" s="10">
        <f t="shared" si="1637"/>
        <v>40014.639999999999</v>
      </c>
      <c r="N3604" s="5">
        <f>VLOOKUP(CONCATENATE(A3604,"-6"),'Restated Depr'!$B$6:$G$7674,6,0)</f>
        <v>1.5099999999999999E-2</v>
      </c>
      <c r="O3604" s="29">
        <f t="shared" si="1638"/>
        <v>50.35175533333333</v>
      </c>
      <c r="P3604" s="29">
        <f t="shared" si="1639"/>
        <v>0</v>
      </c>
      <c r="Q3604" t="s">
        <v>7819</v>
      </c>
    </row>
    <row r="3605" spans="1:18" hidden="1">
      <c r="A3605" t="s">
        <v>274</v>
      </c>
      <c r="B3605" t="s">
        <v>3909</v>
      </c>
      <c r="C3605" s="224" t="s">
        <v>7842</v>
      </c>
      <c r="D3605" s="221">
        <v>352.9</v>
      </c>
      <c r="E3605" s="324">
        <v>43281</v>
      </c>
      <c r="F3605" s="1">
        <v>40014.639999999999</v>
      </c>
      <c r="G3605" s="5">
        <v>1.5099999999999999E-2</v>
      </c>
      <c r="H3605" s="298">
        <v>50.35</v>
      </c>
      <c r="I3605" s="10">
        <v>40014.639999999999</v>
      </c>
      <c r="J3605" s="11">
        <f t="shared" si="1634"/>
        <v>1.5099999999999999E-2</v>
      </c>
      <c r="K3605" s="30">
        <f t="shared" si="1635"/>
        <v>50.35175533333333</v>
      </c>
      <c r="L3605" s="29">
        <f t="shared" si="1636"/>
        <v>1.7553333333282239E-3</v>
      </c>
      <c r="M3605" s="10">
        <f t="shared" si="1637"/>
        <v>40014.639999999999</v>
      </c>
      <c r="N3605" s="5">
        <f>VLOOKUP(CONCATENATE(A3605,"-6"),'Restated Depr'!$B$6:$G$7674,6,0)</f>
        <v>1.5099999999999999E-2</v>
      </c>
      <c r="O3605" s="29">
        <f t="shared" si="1638"/>
        <v>50.35175533333333</v>
      </c>
      <c r="P3605" s="29">
        <f t="shared" si="1639"/>
        <v>0</v>
      </c>
      <c r="Q3605" t="s">
        <v>7819</v>
      </c>
      <c r="R3605" s="5"/>
    </row>
    <row r="3606" spans="1:18" ht="15.75" hidden="1" thickBot="1">
      <c r="A3606" t="s">
        <v>274</v>
      </c>
      <c r="C3606" s="224" t="s">
        <v>639</v>
      </c>
      <c r="D3606" s="22"/>
      <c r="E3606" s="323" t="s">
        <v>606</v>
      </c>
      <c r="F3606" s="1"/>
      <c r="G3606" s="5"/>
      <c r="H3606" s="310">
        <f>SUM(H3594:H3605)</f>
        <v>659.87000000000012</v>
      </c>
      <c r="I3606" s="10"/>
      <c r="J3606" s="10"/>
      <c r="K3606" s="32">
        <f>SUM(K3594:K3605)</f>
        <v>659.90810466666676</v>
      </c>
      <c r="L3606" s="28">
        <f>SUM(L3594:L3605)</f>
        <v>3.8104666666626485E-2</v>
      </c>
      <c r="M3606" s="10"/>
      <c r="N3606" s="5"/>
      <c r="O3606" s="28">
        <f>SUM(O3594:O3605)</f>
        <v>604.22106400000007</v>
      </c>
      <c r="P3606" s="28">
        <f>SUM(P3594:P3605)</f>
        <v>-55.68704066666669</v>
      </c>
    </row>
    <row r="3607" spans="1:18" hidden="1">
      <c r="A3607" t="s">
        <v>275</v>
      </c>
      <c r="B3607" t="s">
        <v>3910</v>
      </c>
      <c r="C3607" s="224" t="s">
        <v>7842</v>
      </c>
      <c r="D3607" s="221">
        <v>352.9</v>
      </c>
      <c r="E3607" s="324">
        <v>42947</v>
      </c>
      <c r="F3607" s="9">
        <v>1684036.41</v>
      </c>
      <c r="G3607" s="18">
        <v>4.24E-2</v>
      </c>
      <c r="H3607" s="299">
        <v>5950.2599999999993</v>
      </c>
      <c r="I3607" s="15">
        <v>1684036.41</v>
      </c>
      <c r="J3607" s="11">
        <f t="shared" ref="J3607:J3618" si="1640">G3607</f>
        <v>4.24E-2</v>
      </c>
      <c r="K3607" s="31">
        <f t="shared" ref="K3607:K3618" si="1641">I3607*J3607/12</f>
        <v>5950.261982</v>
      </c>
      <c r="L3607" s="289">
        <f t="shared" ref="L3607:L3618" si="1642">K3607-H3607</f>
        <v>1.9820000006802729E-3</v>
      </c>
      <c r="M3607" s="15">
        <f t="shared" ref="M3607:M3618" si="1643">I3607</f>
        <v>1684036.41</v>
      </c>
      <c r="N3607" s="5">
        <f>VLOOKUP(CONCATENATE(A3607,"-6"),'Restated Depr'!$B$6:$G$7674,6,0)</f>
        <v>1.5099999999999999E-2</v>
      </c>
      <c r="O3607" s="289">
        <f t="shared" ref="O3607:O3618" si="1644">M3607*N3607/12</f>
        <v>2119.0791492499998</v>
      </c>
      <c r="P3607" s="289">
        <f t="shared" ref="P3607:P3618" si="1645">O3607-K3607</f>
        <v>-3831.1828327500002</v>
      </c>
      <c r="Q3607" t="s">
        <v>7819</v>
      </c>
    </row>
    <row r="3608" spans="1:18" hidden="1">
      <c r="A3608" t="s">
        <v>275</v>
      </c>
      <c r="B3608" t="s">
        <v>3911</v>
      </c>
      <c r="C3608" s="224" t="s">
        <v>7842</v>
      </c>
      <c r="D3608" s="221">
        <v>352.9</v>
      </c>
      <c r="E3608" s="324">
        <v>42978</v>
      </c>
      <c r="F3608" s="1">
        <v>1684036.41</v>
      </c>
      <c r="G3608" s="18">
        <v>4.24E-2</v>
      </c>
      <c r="H3608" s="298">
        <v>5950.2599999999993</v>
      </c>
      <c r="I3608" s="10">
        <v>1684036.41</v>
      </c>
      <c r="J3608" s="11">
        <f t="shared" si="1640"/>
        <v>4.24E-2</v>
      </c>
      <c r="K3608" s="30">
        <f t="shared" si="1641"/>
        <v>5950.261982</v>
      </c>
      <c r="L3608" s="29">
        <f t="shared" si="1642"/>
        <v>1.9820000006802729E-3</v>
      </c>
      <c r="M3608" s="10">
        <f t="shared" si="1643"/>
        <v>1684036.41</v>
      </c>
      <c r="N3608" s="5">
        <f>VLOOKUP(CONCATENATE(A3608,"-6"),'Restated Depr'!$B$6:$G$7674,6,0)</f>
        <v>1.5099999999999999E-2</v>
      </c>
      <c r="O3608" s="29">
        <f t="shared" si="1644"/>
        <v>2119.0791492499998</v>
      </c>
      <c r="P3608" s="29">
        <f t="shared" si="1645"/>
        <v>-3831.1828327500002</v>
      </c>
      <c r="Q3608" t="s">
        <v>7819</v>
      </c>
    </row>
    <row r="3609" spans="1:18" hidden="1">
      <c r="A3609" t="s">
        <v>275</v>
      </c>
      <c r="B3609" t="s">
        <v>3912</v>
      </c>
      <c r="C3609" s="224" t="s">
        <v>7842</v>
      </c>
      <c r="D3609" s="221">
        <v>352.9</v>
      </c>
      <c r="E3609" s="324">
        <v>43008</v>
      </c>
      <c r="F3609" s="1">
        <v>1684036.41</v>
      </c>
      <c r="G3609" s="18">
        <v>4.24E-2</v>
      </c>
      <c r="H3609" s="298">
        <v>5950.2599999999993</v>
      </c>
      <c r="I3609" s="10">
        <v>1684036.41</v>
      </c>
      <c r="J3609" s="11">
        <f t="shared" si="1640"/>
        <v>4.24E-2</v>
      </c>
      <c r="K3609" s="30">
        <f t="shared" si="1641"/>
        <v>5950.261982</v>
      </c>
      <c r="L3609" s="29">
        <f t="shared" si="1642"/>
        <v>1.9820000006802729E-3</v>
      </c>
      <c r="M3609" s="10">
        <f t="shared" si="1643"/>
        <v>1684036.41</v>
      </c>
      <c r="N3609" s="5">
        <f>VLOOKUP(CONCATENATE(A3609,"-6"),'Restated Depr'!$B$6:$G$7674,6,0)</f>
        <v>1.5099999999999999E-2</v>
      </c>
      <c r="O3609" s="29">
        <f t="shared" si="1644"/>
        <v>2119.0791492499998</v>
      </c>
      <c r="P3609" s="29">
        <f t="shared" si="1645"/>
        <v>-3831.1828327500002</v>
      </c>
      <c r="Q3609" t="s">
        <v>7819</v>
      </c>
    </row>
    <row r="3610" spans="1:18" hidden="1">
      <c r="A3610" t="s">
        <v>275</v>
      </c>
      <c r="B3610" t="s">
        <v>3913</v>
      </c>
      <c r="C3610" s="224" t="s">
        <v>7842</v>
      </c>
      <c r="D3610" s="221">
        <v>352.9</v>
      </c>
      <c r="E3610" s="324">
        <v>43039</v>
      </c>
      <c r="F3610" s="1">
        <v>1684036.41</v>
      </c>
      <c r="G3610" s="18">
        <v>4.24E-2</v>
      </c>
      <c r="H3610" s="298">
        <v>5950.2599999999993</v>
      </c>
      <c r="I3610" s="10">
        <v>1684036.41</v>
      </c>
      <c r="J3610" s="11">
        <f t="shared" si="1640"/>
        <v>4.24E-2</v>
      </c>
      <c r="K3610" s="30">
        <f t="shared" si="1641"/>
        <v>5950.261982</v>
      </c>
      <c r="L3610" s="29">
        <f t="shared" si="1642"/>
        <v>1.9820000006802729E-3</v>
      </c>
      <c r="M3610" s="10">
        <f t="shared" si="1643"/>
        <v>1684036.41</v>
      </c>
      <c r="N3610" s="5">
        <f>VLOOKUP(CONCATENATE(A3610,"-6"),'Restated Depr'!$B$6:$G$7674,6,0)</f>
        <v>1.5099999999999999E-2</v>
      </c>
      <c r="O3610" s="29">
        <f t="shared" si="1644"/>
        <v>2119.0791492499998</v>
      </c>
      <c r="P3610" s="29">
        <f t="shared" si="1645"/>
        <v>-3831.1828327500002</v>
      </c>
      <c r="Q3610" t="s">
        <v>7819</v>
      </c>
    </row>
    <row r="3611" spans="1:18" hidden="1">
      <c r="A3611" t="s">
        <v>275</v>
      </c>
      <c r="B3611" t="s">
        <v>3914</v>
      </c>
      <c r="C3611" s="224" t="s">
        <v>7842</v>
      </c>
      <c r="D3611" s="221">
        <v>352.9</v>
      </c>
      <c r="E3611" s="324">
        <v>43069</v>
      </c>
      <c r="F3611" s="1">
        <v>1684036.41</v>
      </c>
      <c r="G3611" s="18">
        <v>4.24E-2</v>
      </c>
      <c r="H3611" s="298">
        <v>5950.2599999999993</v>
      </c>
      <c r="I3611" s="10">
        <v>1684036.41</v>
      </c>
      <c r="J3611" s="11">
        <f t="shared" si="1640"/>
        <v>4.24E-2</v>
      </c>
      <c r="K3611" s="30">
        <f t="shared" si="1641"/>
        <v>5950.261982</v>
      </c>
      <c r="L3611" s="29">
        <f t="shared" si="1642"/>
        <v>1.9820000006802729E-3</v>
      </c>
      <c r="M3611" s="10">
        <f t="shared" si="1643"/>
        <v>1684036.41</v>
      </c>
      <c r="N3611" s="5">
        <f>VLOOKUP(CONCATENATE(A3611,"-6"),'Restated Depr'!$B$6:$G$7674,6,0)</f>
        <v>1.5099999999999999E-2</v>
      </c>
      <c r="O3611" s="29">
        <f t="shared" si="1644"/>
        <v>2119.0791492499998</v>
      </c>
      <c r="P3611" s="29">
        <f t="shared" si="1645"/>
        <v>-3831.1828327500002</v>
      </c>
      <c r="Q3611" t="s">
        <v>7819</v>
      </c>
    </row>
    <row r="3612" spans="1:18" hidden="1">
      <c r="A3612" t="s">
        <v>275</v>
      </c>
      <c r="B3612" t="s">
        <v>3915</v>
      </c>
      <c r="C3612" s="224" t="s">
        <v>7842</v>
      </c>
      <c r="D3612" s="221">
        <v>352.9</v>
      </c>
      <c r="E3612" s="324">
        <v>43100</v>
      </c>
      <c r="F3612" s="1">
        <v>1684036.41</v>
      </c>
      <c r="G3612" s="18">
        <v>3.1E-2</v>
      </c>
      <c r="H3612" s="298">
        <v>4350.42</v>
      </c>
      <c r="I3612" s="10">
        <v>1684036.41</v>
      </c>
      <c r="J3612" s="11">
        <f t="shared" si="1640"/>
        <v>3.1E-2</v>
      </c>
      <c r="K3612" s="30">
        <f t="shared" si="1641"/>
        <v>4350.4273924999998</v>
      </c>
      <c r="L3612" s="29">
        <f t="shared" si="1642"/>
        <v>7.392499999696156E-3</v>
      </c>
      <c r="M3612" s="10">
        <f t="shared" si="1643"/>
        <v>1684036.41</v>
      </c>
      <c r="N3612" s="5">
        <f>VLOOKUP(CONCATENATE(A3612,"-6"),'Restated Depr'!$B$6:$G$7674,6,0)</f>
        <v>1.5099999999999999E-2</v>
      </c>
      <c r="O3612" s="29">
        <f t="shared" si="1644"/>
        <v>2119.0791492499998</v>
      </c>
      <c r="P3612" s="29">
        <f t="shared" si="1645"/>
        <v>-2231.34824325</v>
      </c>
      <c r="Q3612" t="s">
        <v>7819</v>
      </c>
    </row>
    <row r="3613" spans="1:18" hidden="1">
      <c r="A3613" t="s">
        <v>275</v>
      </c>
      <c r="B3613" t="s">
        <v>3916</v>
      </c>
      <c r="C3613" s="224" t="s">
        <v>7842</v>
      </c>
      <c r="D3613" s="221">
        <v>352.9</v>
      </c>
      <c r="E3613" s="324">
        <v>43131</v>
      </c>
      <c r="F3613" s="1">
        <v>1684036.41</v>
      </c>
      <c r="G3613" s="5">
        <v>1.5099999999999999E-2</v>
      </c>
      <c r="H3613" s="298">
        <v>2119.08</v>
      </c>
      <c r="I3613" s="10">
        <v>1684036.41</v>
      </c>
      <c r="J3613" s="11">
        <f t="shared" si="1640"/>
        <v>1.5099999999999999E-2</v>
      </c>
      <c r="K3613" s="30">
        <f t="shared" si="1641"/>
        <v>2119.0791492499998</v>
      </c>
      <c r="L3613" s="29">
        <f t="shared" si="1642"/>
        <v>-8.507500001542212E-4</v>
      </c>
      <c r="M3613" s="10">
        <f t="shared" si="1643"/>
        <v>1684036.41</v>
      </c>
      <c r="N3613" s="5">
        <f>VLOOKUP(CONCATENATE(A3613,"-6"),'Restated Depr'!$B$6:$G$7674,6,0)</f>
        <v>1.5099999999999999E-2</v>
      </c>
      <c r="O3613" s="29">
        <f t="shared" si="1644"/>
        <v>2119.0791492499998</v>
      </c>
      <c r="P3613" s="29">
        <f t="shared" si="1645"/>
        <v>0</v>
      </c>
      <c r="Q3613" t="s">
        <v>7819</v>
      </c>
    </row>
    <row r="3614" spans="1:18" hidden="1">
      <c r="A3614" t="s">
        <v>275</v>
      </c>
      <c r="B3614" t="s">
        <v>3917</v>
      </c>
      <c r="C3614" s="224" t="s">
        <v>7842</v>
      </c>
      <c r="D3614" s="221">
        <v>352.9</v>
      </c>
      <c r="E3614" s="324">
        <v>43159</v>
      </c>
      <c r="F3614" s="1">
        <v>1684036.41</v>
      </c>
      <c r="G3614" s="5">
        <v>1.5099999999999999E-2</v>
      </c>
      <c r="H3614" s="298">
        <v>2119.08</v>
      </c>
      <c r="I3614" s="10">
        <v>1684036.41</v>
      </c>
      <c r="J3614" s="11">
        <f t="shared" si="1640"/>
        <v>1.5099999999999999E-2</v>
      </c>
      <c r="K3614" s="30">
        <f t="shared" si="1641"/>
        <v>2119.0791492499998</v>
      </c>
      <c r="L3614" s="29">
        <f t="shared" si="1642"/>
        <v>-8.507500001542212E-4</v>
      </c>
      <c r="M3614" s="10">
        <f t="shared" si="1643"/>
        <v>1684036.41</v>
      </c>
      <c r="N3614" s="5">
        <f>VLOOKUP(CONCATENATE(A3614,"-6"),'Restated Depr'!$B$6:$G$7674,6,0)</f>
        <v>1.5099999999999999E-2</v>
      </c>
      <c r="O3614" s="29">
        <f t="shared" si="1644"/>
        <v>2119.0791492499998</v>
      </c>
      <c r="P3614" s="29">
        <f t="shared" si="1645"/>
        <v>0</v>
      </c>
      <c r="Q3614" t="s">
        <v>7819</v>
      </c>
    </row>
    <row r="3615" spans="1:18" hidden="1">
      <c r="A3615" t="s">
        <v>275</v>
      </c>
      <c r="B3615" t="s">
        <v>3918</v>
      </c>
      <c r="C3615" s="224" t="s">
        <v>7842</v>
      </c>
      <c r="D3615" s="221">
        <v>352.9</v>
      </c>
      <c r="E3615" s="324">
        <v>43190</v>
      </c>
      <c r="F3615" s="1">
        <v>1684036.41</v>
      </c>
      <c r="G3615" s="5">
        <v>1.5099999999999999E-2</v>
      </c>
      <c r="H3615" s="298">
        <v>2119.08</v>
      </c>
      <c r="I3615" s="10">
        <v>1684036.41</v>
      </c>
      <c r="J3615" s="11">
        <f t="shared" si="1640"/>
        <v>1.5099999999999999E-2</v>
      </c>
      <c r="K3615" s="30">
        <f t="shared" si="1641"/>
        <v>2119.0791492499998</v>
      </c>
      <c r="L3615" s="29">
        <f t="shared" si="1642"/>
        <v>-8.507500001542212E-4</v>
      </c>
      <c r="M3615" s="10">
        <f t="shared" si="1643"/>
        <v>1684036.41</v>
      </c>
      <c r="N3615" s="5">
        <f>VLOOKUP(CONCATENATE(A3615,"-6"),'Restated Depr'!$B$6:$G$7674,6,0)</f>
        <v>1.5099999999999999E-2</v>
      </c>
      <c r="O3615" s="29">
        <f t="shared" si="1644"/>
        <v>2119.0791492499998</v>
      </c>
      <c r="P3615" s="29">
        <f t="shared" si="1645"/>
        <v>0</v>
      </c>
      <c r="Q3615" t="s">
        <v>7819</v>
      </c>
    </row>
    <row r="3616" spans="1:18" hidden="1">
      <c r="A3616" t="s">
        <v>275</v>
      </c>
      <c r="B3616" t="s">
        <v>3919</v>
      </c>
      <c r="C3616" s="224" t="s">
        <v>7842</v>
      </c>
      <c r="D3616" s="221">
        <v>352.9</v>
      </c>
      <c r="E3616" s="324">
        <v>43220</v>
      </c>
      <c r="F3616" s="1">
        <v>1684036.41</v>
      </c>
      <c r="G3616" s="5">
        <v>1.5099999999999999E-2</v>
      </c>
      <c r="H3616" s="298">
        <v>2119.08</v>
      </c>
      <c r="I3616" s="10">
        <v>1684036.41</v>
      </c>
      <c r="J3616" s="11">
        <f t="shared" si="1640"/>
        <v>1.5099999999999999E-2</v>
      </c>
      <c r="K3616" s="30">
        <f t="shared" si="1641"/>
        <v>2119.0791492499998</v>
      </c>
      <c r="L3616" s="29">
        <f t="shared" si="1642"/>
        <v>-8.507500001542212E-4</v>
      </c>
      <c r="M3616" s="10">
        <f t="shared" si="1643"/>
        <v>1684036.41</v>
      </c>
      <c r="N3616" s="5">
        <f>VLOOKUP(CONCATENATE(A3616,"-6"),'Restated Depr'!$B$6:$G$7674,6,0)</f>
        <v>1.5099999999999999E-2</v>
      </c>
      <c r="O3616" s="29">
        <f t="shared" si="1644"/>
        <v>2119.0791492499998</v>
      </c>
      <c r="P3616" s="29">
        <f t="shared" si="1645"/>
        <v>0</v>
      </c>
      <c r="Q3616" t="s">
        <v>7819</v>
      </c>
    </row>
    <row r="3617" spans="1:18" hidden="1">
      <c r="A3617" t="s">
        <v>275</v>
      </c>
      <c r="B3617" t="s">
        <v>3920</v>
      </c>
      <c r="C3617" s="224" t="s">
        <v>7842</v>
      </c>
      <c r="D3617" s="221">
        <v>352.9</v>
      </c>
      <c r="E3617" s="324">
        <v>43251</v>
      </c>
      <c r="F3617" s="1">
        <v>1684036.41</v>
      </c>
      <c r="G3617" s="5">
        <v>1.5099999999999999E-2</v>
      </c>
      <c r="H3617" s="298">
        <v>2119.08</v>
      </c>
      <c r="I3617" s="10">
        <v>1684036.41</v>
      </c>
      <c r="J3617" s="11">
        <f t="shared" si="1640"/>
        <v>1.5099999999999999E-2</v>
      </c>
      <c r="K3617" s="30">
        <f t="shared" si="1641"/>
        <v>2119.0791492499998</v>
      </c>
      <c r="L3617" s="29">
        <f t="shared" si="1642"/>
        <v>-8.507500001542212E-4</v>
      </c>
      <c r="M3617" s="10">
        <f t="shared" si="1643"/>
        <v>1684036.41</v>
      </c>
      <c r="N3617" s="5">
        <f>VLOOKUP(CONCATENATE(A3617,"-6"),'Restated Depr'!$B$6:$G$7674,6,0)</f>
        <v>1.5099999999999999E-2</v>
      </c>
      <c r="O3617" s="29">
        <f t="shared" si="1644"/>
        <v>2119.0791492499998</v>
      </c>
      <c r="P3617" s="29">
        <f t="shared" si="1645"/>
        <v>0</v>
      </c>
      <c r="Q3617" t="s">
        <v>7819</v>
      </c>
    </row>
    <row r="3618" spans="1:18" hidden="1">
      <c r="A3618" t="s">
        <v>275</v>
      </c>
      <c r="B3618" t="s">
        <v>3921</v>
      </c>
      <c r="C3618" s="224" t="s">
        <v>7842</v>
      </c>
      <c r="D3618" s="221">
        <v>352.9</v>
      </c>
      <c r="E3618" s="324">
        <v>43281</v>
      </c>
      <c r="F3618" s="1">
        <v>1684036.41</v>
      </c>
      <c r="G3618" s="5">
        <v>1.5099999999999999E-2</v>
      </c>
      <c r="H3618" s="298">
        <v>2119.08</v>
      </c>
      <c r="I3618" s="10">
        <v>1684036.41</v>
      </c>
      <c r="J3618" s="11">
        <f t="shared" si="1640"/>
        <v>1.5099999999999999E-2</v>
      </c>
      <c r="K3618" s="30">
        <f t="shared" si="1641"/>
        <v>2119.0791492499998</v>
      </c>
      <c r="L3618" s="29">
        <f t="shared" si="1642"/>
        <v>-8.507500001542212E-4</v>
      </c>
      <c r="M3618" s="10">
        <f t="shared" si="1643"/>
        <v>1684036.41</v>
      </c>
      <c r="N3618" s="5">
        <f>VLOOKUP(CONCATENATE(A3618,"-6"),'Restated Depr'!$B$6:$G$7674,6,0)</f>
        <v>1.5099999999999999E-2</v>
      </c>
      <c r="O3618" s="29">
        <f t="shared" si="1644"/>
        <v>2119.0791492499998</v>
      </c>
      <c r="P3618" s="29">
        <f t="shared" si="1645"/>
        <v>0</v>
      </c>
      <c r="Q3618" t="s">
        <v>7819</v>
      </c>
      <c r="R3618" s="5"/>
    </row>
    <row r="3619" spans="1:18" ht="15.75" hidden="1" thickBot="1">
      <c r="A3619" t="s">
        <v>275</v>
      </c>
      <c r="C3619" s="224" t="s">
        <v>639</v>
      </c>
      <c r="D3619" s="22"/>
      <c r="E3619" s="323" t="s">
        <v>606</v>
      </c>
      <c r="F3619" s="1"/>
      <c r="G3619" s="5"/>
      <c r="H3619" s="310">
        <f>SUM(H3607:H3618)</f>
        <v>46816.200000000004</v>
      </c>
      <c r="I3619" s="10"/>
      <c r="J3619" s="10"/>
      <c r="K3619" s="32">
        <f>SUM(K3607:K3618)</f>
        <v>46816.212197999994</v>
      </c>
      <c r="L3619" s="28">
        <f>SUM(L3607:L3618)</f>
        <v>1.2198000002172193E-2</v>
      </c>
      <c r="M3619" s="10"/>
      <c r="N3619" s="5"/>
      <c r="O3619" s="28">
        <f>SUM(O3607:O3618)</f>
        <v>25428.949790999995</v>
      </c>
      <c r="P3619" s="28">
        <f>SUM(P3607:P3618)</f>
        <v>-21387.262406999998</v>
      </c>
    </row>
    <row r="3620" spans="1:18" hidden="1">
      <c r="A3620" t="s">
        <v>276</v>
      </c>
      <c r="B3620" t="s">
        <v>3922</v>
      </c>
      <c r="C3620" s="224" t="s">
        <v>7842</v>
      </c>
      <c r="D3620" s="221">
        <v>352.9</v>
      </c>
      <c r="E3620" s="324">
        <v>42947</v>
      </c>
      <c r="F3620" s="9">
        <v>153083</v>
      </c>
      <c r="G3620" s="18">
        <v>2.7987100000000001E-2</v>
      </c>
      <c r="H3620" s="299">
        <v>357.03</v>
      </c>
      <c r="I3620" s="15">
        <v>153083</v>
      </c>
      <c r="J3620" s="11">
        <f t="shared" ref="J3620:J3631" si="1646">G3620</f>
        <v>2.7987100000000001E-2</v>
      </c>
      <c r="K3620" s="31">
        <f t="shared" ref="K3620:K3631" si="1647">I3620*J3620/12</f>
        <v>357.02910244166668</v>
      </c>
      <c r="L3620" s="289">
        <f t="shared" ref="L3620:L3631" si="1648">K3620-H3620</f>
        <v>-8.9755833329263623E-4</v>
      </c>
      <c r="M3620" s="15">
        <f t="shared" ref="M3620:M3631" si="1649">I3620</f>
        <v>153083</v>
      </c>
      <c r="N3620" s="5">
        <f>VLOOKUP(CONCATENATE(A3620,"-6"),'Restated Depr'!$B$6:$G$7674,6,0)</f>
        <v>1.5099999999999999E-2</v>
      </c>
      <c r="O3620" s="289">
        <f t="shared" ref="O3620:O3631" si="1650">M3620*N3620/12</f>
        <v>192.62944166666668</v>
      </c>
      <c r="P3620" s="289">
        <f t="shared" ref="P3620:P3631" si="1651">O3620-K3620</f>
        <v>-164.399660775</v>
      </c>
      <c r="Q3620" t="s">
        <v>7819</v>
      </c>
    </row>
    <row r="3621" spans="1:18" hidden="1">
      <c r="A3621" t="s">
        <v>276</v>
      </c>
      <c r="B3621" t="s">
        <v>3923</v>
      </c>
      <c r="C3621" s="224" t="s">
        <v>7842</v>
      </c>
      <c r="D3621" s="221">
        <v>352.9</v>
      </c>
      <c r="E3621" s="324">
        <v>42978</v>
      </c>
      <c r="F3621" s="1">
        <v>153083</v>
      </c>
      <c r="G3621" s="18">
        <v>2.7987100000000001E-2</v>
      </c>
      <c r="H3621" s="298">
        <v>357.03</v>
      </c>
      <c r="I3621" s="10">
        <v>153083</v>
      </c>
      <c r="J3621" s="11">
        <f t="shared" si="1646"/>
        <v>2.7987100000000001E-2</v>
      </c>
      <c r="K3621" s="30">
        <f t="shared" si="1647"/>
        <v>357.02910244166668</v>
      </c>
      <c r="L3621" s="29">
        <f t="shared" si="1648"/>
        <v>-8.9755833329263623E-4</v>
      </c>
      <c r="M3621" s="10">
        <f t="shared" si="1649"/>
        <v>153083</v>
      </c>
      <c r="N3621" s="5">
        <f>VLOOKUP(CONCATENATE(A3621,"-6"),'Restated Depr'!$B$6:$G$7674,6,0)</f>
        <v>1.5099999999999999E-2</v>
      </c>
      <c r="O3621" s="29">
        <f t="shared" si="1650"/>
        <v>192.62944166666668</v>
      </c>
      <c r="P3621" s="29">
        <f t="shared" si="1651"/>
        <v>-164.399660775</v>
      </c>
      <c r="Q3621" t="s">
        <v>7819</v>
      </c>
    </row>
    <row r="3622" spans="1:18" hidden="1">
      <c r="A3622" t="s">
        <v>276</v>
      </c>
      <c r="B3622" t="s">
        <v>3924</v>
      </c>
      <c r="C3622" s="224" t="s">
        <v>7842</v>
      </c>
      <c r="D3622" s="221">
        <v>352.9</v>
      </c>
      <c r="E3622" s="324">
        <v>43008</v>
      </c>
      <c r="F3622" s="1">
        <v>153083</v>
      </c>
      <c r="G3622" s="18">
        <v>2.7987100000000001E-2</v>
      </c>
      <c r="H3622" s="298">
        <v>357.03</v>
      </c>
      <c r="I3622" s="10">
        <v>153083</v>
      </c>
      <c r="J3622" s="11">
        <f t="shared" si="1646"/>
        <v>2.7987100000000001E-2</v>
      </c>
      <c r="K3622" s="30">
        <f t="shared" si="1647"/>
        <v>357.02910244166668</v>
      </c>
      <c r="L3622" s="29">
        <f t="shared" si="1648"/>
        <v>-8.9755833329263623E-4</v>
      </c>
      <c r="M3622" s="10">
        <f t="shared" si="1649"/>
        <v>153083</v>
      </c>
      <c r="N3622" s="5">
        <f>VLOOKUP(CONCATENATE(A3622,"-6"),'Restated Depr'!$B$6:$G$7674,6,0)</f>
        <v>1.5099999999999999E-2</v>
      </c>
      <c r="O3622" s="29">
        <f t="shared" si="1650"/>
        <v>192.62944166666668</v>
      </c>
      <c r="P3622" s="29">
        <f t="shared" si="1651"/>
        <v>-164.399660775</v>
      </c>
      <c r="Q3622" t="s">
        <v>7819</v>
      </c>
    </row>
    <row r="3623" spans="1:18" hidden="1">
      <c r="A3623" t="s">
        <v>276</v>
      </c>
      <c r="B3623" t="s">
        <v>3925</v>
      </c>
      <c r="C3623" s="224" t="s">
        <v>7842</v>
      </c>
      <c r="D3623" s="221">
        <v>352.9</v>
      </c>
      <c r="E3623" s="324">
        <v>43039</v>
      </c>
      <c r="F3623" s="1">
        <v>153083</v>
      </c>
      <c r="G3623" s="18">
        <v>2.7987100000000001E-2</v>
      </c>
      <c r="H3623" s="298">
        <v>357.03</v>
      </c>
      <c r="I3623" s="10">
        <v>153083</v>
      </c>
      <c r="J3623" s="11">
        <f t="shared" si="1646"/>
        <v>2.7987100000000001E-2</v>
      </c>
      <c r="K3623" s="30">
        <f t="shared" si="1647"/>
        <v>357.02910244166668</v>
      </c>
      <c r="L3623" s="29">
        <f t="shared" si="1648"/>
        <v>-8.9755833329263623E-4</v>
      </c>
      <c r="M3623" s="10">
        <f t="shared" si="1649"/>
        <v>153083</v>
      </c>
      <c r="N3623" s="5">
        <f>VLOOKUP(CONCATENATE(A3623,"-6"),'Restated Depr'!$B$6:$G$7674,6,0)</f>
        <v>1.5099999999999999E-2</v>
      </c>
      <c r="O3623" s="29">
        <f t="shared" si="1650"/>
        <v>192.62944166666668</v>
      </c>
      <c r="P3623" s="29">
        <f t="shared" si="1651"/>
        <v>-164.399660775</v>
      </c>
      <c r="Q3623" t="s">
        <v>7819</v>
      </c>
    </row>
    <row r="3624" spans="1:18" hidden="1">
      <c r="A3624" t="s">
        <v>276</v>
      </c>
      <c r="B3624" t="s">
        <v>3926</v>
      </c>
      <c r="C3624" s="224" t="s">
        <v>7842</v>
      </c>
      <c r="D3624" s="221">
        <v>352.9</v>
      </c>
      <c r="E3624" s="324">
        <v>43069</v>
      </c>
      <c r="F3624" s="1">
        <v>153083</v>
      </c>
      <c r="G3624" s="18">
        <v>2.7987100000000001E-2</v>
      </c>
      <c r="H3624" s="298">
        <v>357.03</v>
      </c>
      <c r="I3624" s="10">
        <v>153083</v>
      </c>
      <c r="J3624" s="11">
        <f t="shared" si="1646"/>
        <v>2.7987100000000001E-2</v>
      </c>
      <c r="K3624" s="30">
        <f t="shared" si="1647"/>
        <v>357.02910244166668</v>
      </c>
      <c r="L3624" s="29">
        <f t="shared" si="1648"/>
        <v>-8.9755833329263623E-4</v>
      </c>
      <c r="M3624" s="10">
        <f t="shared" si="1649"/>
        <v>153083</v>
      </c>
      <c r="N3624" s="5">
        <f>VLOOKUP(CONCATENATE(A3624,"-6"),'Restated Depr'!$B$6:$G$7674,6,0)</f>
        <v>1.5099999999999999E-2</v>
      </c>
      <c r="O3624" s="29">
        <f t="shared" si="1650"/>
        <v>192.62944166666668</v>
      </c>
      <c r="P3624" s="29">
        <f t="shared" si="1651"/>
        <v>-164.399660775</v>
      </c>
      <c r="Q3624" t="s">
        <v>7819</v>
      </c>
    </row>
    <row r="3625" spans="1:18" hidden="1">
      <c r="A3625" t="s">
        <v>276</v>
      </c>
      <c r="B3625" t="s">
        <v>3927</v>
      </c>
      <c r="C3625" s="224" t="s">
        <v>7842</v>
      </c>
      <c r="D3625" s="221">
        <v>352.9</v>
      </c>
      <c r="E3625" s="324">
        <v>43100</v>
      </c>
      <c r="F3625" s="1">
        <v>153083</v>
      </c>
      <c r="G3625" s="18">
        <v>2.2600000000000002E-2</v>
      </c>
      <c r="H3625" s="298">
        <v>288.31</v>
      </c>
      <c r="I3625" s="10">
        <v>153083</v>
      </c>
      <c r="J3625" s="11">
        <f t="shared" si="1646"/>
        <v>2.2600000000000002E-2</v>
      </c>
      <c r="K3625" s="30">
        <f t="shared" si="1647"/>
        <v>288.3063166666667</v>
      </c>
      <c r="L3625" s="29">
        <f t="shared" si="1648"/>
        <v>-3.6833333332992879E-3</v>
      </c>
      <c r="M3625" s="10">
        <f t="shared" si="1649"/>
        <v>153083</v>
      </c>
      <c r="N3625" s="5">
        <f>VLOOKUP(CONCATENATE(A3625,"-6"),'Restated Depr'!$B$6:$G$7674,6,0)</f>
        <v>1.5099999999999999E-2</v>
      </c>
      <c r="O3625" s="29">
        <f t="shared" si="1650"/>
        <v>192.62944166666668</v>
      </c>
      <c r="P3625" s="29">
        <f t="shared" si="1651"/>
        <v>-95.676875000000024</v>
      </c>
      <c r="Q3625" t="s">
        <v>7819</v>
      </c>
    </row>
    <row r="3626" spans="1:18" hidden="1">
      <c r="A3626" t="s">
        <v>276</v>
      </c>
      <c r="B3626" t="s">
        <v>3928</v>
      </c>
      <c r="C3626" s="224" t="s">
        <v>7842</v>
      </c>
      <c r="D3626" s="221">
        <v>352.9</v>
      </c>
      <c r="E3626" s="324">
        <v>43131</v>
      </c>
      <c r="F3626" s="1">
        <v>153083</v>
      </c>
      <c r="G3626" s="5">
        <v>1.5099999999999999E-2</v>
      </c>
      <c r="H3626" s="298">
        <v>192.63</v>
      </c>
      <c r="I3626" s="10">
        <v>153083</v>
      </c>
      <c r="J3626" s="11">
        <f t="shared" si="1646"/>
        <v>1.5099999999999999E-2</v>
      </c>
      <c r="K3626" s="30">
        <f t="shared" si="1647"/>
        <v>192.62944166666668</v>
      </c>
      <c r="L3626" s="29">
        <f t="shared" si="1648"/>
        <v>-5.5833333331634094E-4</v>
      </c>
      <c r="M3626" s="10">
        <f t="shared" si="1649"/>
        <v>153083</v>
      </c>
      <c r="N3626" s="5">
        <f>VLOOKUP(CONCATENATE(A3626,"-6"),'Restated Depr'!$B$6:$G$7674,6,0)</f>
        <v>1.5099999999999999E-2</v>
      </c>
      <c r="O3626" s="29">
        <f t="shared" si="1650"/>
        <v>192.62944166666668</v>
      </c>
      <c r="P3626" s="29">
        <f t="shared" si="1651"/>
        <v>0</v>
      </c>
      <c r="Q3626" t="s">
        <v>7819</v>
      </c>
    </row>
    <row r="3627" spans="1:18" hidden="1">
      <c r="A3627" t="s">
        <v>276</v>
      </c>
      <c r="B3627" t="s">
        <v>3929</v>
      </c>
      <c r="C3627" s="224" t="s">
        <v>7842</v>
      </c>
      <c r="D3627" s="221">
        <v>352.9</v>
      </c>
      <c r="E3627" s="324">
        <v>43159</v>
      </c>
      <c r="F3627" s="1">
        <v>153083</v>
      </c>
      <c r="G3627" s="5">
        <v>1.5099999999999999E-2</v>
      </c>
      <c r="H3627" s="298">
        <v>192.63</v>
      </c>
      <c r="I3627" s="10">
        <v>153083</v>
      </c>
      <c r="J3627" s="11">
        <f t="shared" si="1646"/>
        <v>1.5099999999999999E-2</v>
      </c>
      <c r="K3627" s="30">
        <f t="shared" si="1647"/>
        <v>192.62944166666668</v>
      </c>
      <c r="L3627" s="29">
        <f t="shared" si="1648"/>
        <v>-5.5833333331634094E-4</v>
      </c>
      <c r="M3627" s="10">
        <f t="shared" si="1649"/>
        <v>153083</v>
      </c>
      <c r="N3627" s="5">
        <f>VLOOKUP(CONCATENATE(A3627,"-6"),'Restated Depr'!$B$6:$G$7674,6,0)</f>
        <v>1.5099999999999999E-2</v>
      </c>
      <c r="O3627" s="29">
        <f t="shared" si="1650"/>
        <v>192.62944166666668</v>
      </c>
      <c r="P3627" s="29">
        <f t="shared" si="1651"/>
        <v>0</v>
      </c>
      <c r="Q3627" t="s">
        <v>7819</v>
      </c>
    </row>
    <row r="3628" spans="1:18" hidden="1">
      <c r="A3628" t="s">
        <v>276</v>
      </c>
      <c r="B3628" t="s">
        <v>3930</v>
      </c>
      <c r="C3628" s="224" t="s">
        <v>7842</v>
      </c>
      <c r="D3628" s="221">
        <v>352.9</v>
      </c>
      <c r="E3628" s="324">
        <v>43190</v>
      </c>
      <c r="F3628" s="1">
        <v>153083</v>
      </c>
      <c r="G3628" s="5">
        <v>1.5099999999999999E-2</v>
      </c>
      <c r="H3628" s="298">
        <v>192.63</v>
      </c>
      <c r="I3628" s="10">
        <v>153083</v>
      </c>
      <c r="J3628" s="11">
        <f t="shared" si="1646"/>
        <v>1.5099999999999999E-2</v>
      </c>
      <c r="K3628" s="30">
        <f t="shared" si="1647"/>
        <v>192.62944166666668</v>
      </c>
      <c r="L3628" s="29">
        <f t="shared" si="1648"/>
        <v>-5.5833333331634094E-4</v>
      </c>
      <c r="M3628" s="10">
        <f t="shared" si="1649"/>
        <v>153083</v>
      </c>
      <c r="N3628" s="5">
        <f>VLOOKUP(CONCATENATE(A3628,"-6"),'Restated Depr'!$B$6:$G$7674,6,0)</f>
        <v>1.5099999999999999E-2</v>
      </c>
      <c r="O3628" s="29">
        <f t="shared" si="1650"/>
        <v>192.62944166666668</v>
      </c>
      <c r="P3628" s="29">
        <f t="shared" si="1651"/>
        <v>0</v>
      </c>
      <c r="Q3628" t="s">
        <v>7819</v>
      </c>
    </row>
    <row r="3629" spans="1:18" hidden="1">
      <c r="A3629" t="s">
        <v>276</v>
      </c>
      <c r="B3629" t="s">
        <v>3931</v>
      </c>
      <c r="C3629" s="224" t="s">
        <v>7842</v>
      </c>
      <c r="D3629" s="221">
        <v>352.9</v>
      </c>
      <c r="E3629" s="324">
        <v>43220</v>
      </c>
      <c r="F3629" s="1">
        <v>153083</v>
      </c>
      <c r="G3629" s="5">
        <v>1.5099999999999999E-2</v>
      </c>
      <c r="H3629" s="298">
        <v>192.63</v>
      </c>
      <c r="I3629" s="10">
        <v>153083</v>
      </c>
      <c r="J3629" s="11">
        <f t="shared" si="1646"/>
        <v>1.5099999999999999E-2</v>
      </c>
      <c r="K3629" s="30">
        <f t="shared" si="1647"/>
        <v>192.62944166666668</v>
      </c>
      <c r="L3629" s="29">
        <f t="shared" si="1648"/>
        <v>-5.5833333331634094E-4</v>
      </c>
      <c r="M3629" s="10">
        <f t="shared" si="1649"/>
        <v>153083</v>
      </c>
      <c r="N3629" s="5">
        <f>VLOOKUP(CONCATENATE(A3629,"-6"),'Restated Depr'!$B$6:$G$7674,6,0)</f>
        <v>1.5099999999999999E-2</v>
      </c>
      <c r="O3629" s="29">
        <f t="shared" si="1650"/>
        <v>192.62944166666668</v>
      </c>
      <c r="P3629" s="29">
        <f t="shared" si="1651"/>
        <v>0</v>
      </c>
      <c r="Q3629" t="s">
        <v>7819</v>
      </c>
    </row>
    <row r="3630" spans="1:18" hidden="1">
      <c r="A3630" t="s">
        <v>276</v>
      </c>
      <c r="B3630" t="s">
        <v>3932</v>
      </c>
      <c r="C3630" s="224" t="s">
        <v>7842</v>
      </c>
      <c r="D3630" s="221">
        <v>352.9</v>
      </c>
      <c r="E3630" s="324">
        <v>43251</v>
      </c>
      <c r="F3630" s="1">
        <v>153083</v>
      </c>
      <c r="G3630" s="5">
        <v>1.5099999999999999E-2</v>
      </c>
      <c r="H3630" s="298">
        <v>192.63</v>
      </c>
      <c r="I3630" s="10">
        <v>153083</v>
      </c>
      <c r="J3630" s="11">
        <f t="shared" si="1646"/>
        <v>1.5099999999999999E-2</v>
      </c>
      <c r="K3630" s="30">
        <f t="shared" si="1647"/>
        <v>192.62944166666668</v>
      </c>
      <c r="L3630" s="29">
        <f t="shared" si="1648"/>
        <v>-5.5833333331634094E-4</v>
      </c>
      <c r="M3630" s="10">
        <f t="shared" si="1649"/>
        <v>153083</v>
      </c>
      <c r="N3630" s="5">
        <f>VLOOKUP(CONCATENATE(A3630,"-6"),'Restated Depr'!$B$6:$G$7674,6,0)</f>
        <v>1.5099999999999999E-2</v>
      </c>
      <c r="O3630" s="29">
        <f t="shared" si="1650"/>
        <v>192.62944166666668</v>
      </c>
      <c r="P3630" s="29">
        <f t="shared" si="1651"/>
        <v>0</v>
      </c>
      <c r="Q3630" t="s">
        <v>7819</v>
      </c>
    </row>
    <row r="3631" spans="1:18" hidden="1">
      <c r="A3631" t="s">
        <v>276</v>
      </c>
      <c r="B3631" t="s">
        <v>3933</v>
      </c>
      <c r="C3631" s="224" t="s">
        <v>7842</v>
      </c>
      <c r="D3631" s="221">
        <v>352.9</v>
      </c>
      <c r="E3631" s="324">
        <v>43281</v>
      </c>
      <c r="F3631" s="1">
        <v>153083</v>
      </c>
      <c r="G3631" s="5">
        <v>1.5099999999999999E-2</v>
      </c>
      <c r="H3631" s="298">
        <v>192.63</v>
      </c>
      <c r="I3631" s="10">
        <v>153083</v>
      </c>
      <c r="J3631" s="11">
        <f t="shared" si="1646"/>
        <v>1.5099999999999999E-2</v>
      </c>
      <c r="K3631" s="30">
        <f t="shared" si="1647"/>
        <v>192.62944166666668</v>
      </c>
      <c r="L3631" s="29">
        <f t="shared" si="1648"/>
        <v>-5.5833333331634094E-4</v>
      </c>
      <c r="M3631" s="10">
        <f t="shared" si="1649"/>
        <v>153083</v>
      </c>
      <c r="N3631" s="5">
        <f>VLOOKUP(CONCATENATE(A3631,"-6"),'Restated Depr'!$B$6:$G$7674,6,0)</f>
        <v>1.5099999999999999E-2</v>
      </c>
      <c r="O3631" s="29">
        <f t="shared" si="1650"/>
        <v>192.62944166666668</v>
      </c>
      <c r="P3631" s="29">
        <f t="shared" si="1651"/>
        <v>0</v>
      </c>
      <c r="Q3631" t="s">
        <v>7819</v>
      </c>
      <c r="R3631" s="5"/>
    </row>
    <row r="3632" spans="1:18" ht="15.75" hidden="1" thickBot="1">
      <c r="A3632" t="s">
        <v>276</v>
      </c>
      <c r="C3632" s="224" t="s">
        <v>639</v>
      </c>
      <c r="D3632" s="22"/>
      <c r="E3632" s="323" t="s">
        <v>606</v>
      </c>
      <c r="F3632" s="1"/>
      <c r="G3632" s="5"/>
      <c r="H3632" s="310">
        <f>SUM(H3620:H3631)</f>
        <v>3229.2400000000007</v>
      </c>
      <c r="I3632" s="10"/>
      <c r="J3632" s="10"/>
      <c r="K3632" s="32">
        <f>SUM(K3620:K3631)</f>
        <v>3229.2284788749989</v>
      </c>
      <c r="L3632" s="28">
        <f>SUM(L3620:L3631)</f>
        <v>-1.1521124999660515E-2</v>
      </c>
      <c r="M3632" s="10"/>
      <c r="N3632" s="5"/>
      <c r="O3632" s="28">
        <f>SUM(O3620:O3631)</f>
        <v>2311.5533</v>
      </c>
      <c r="P3632" s="28">
        <f>SUM(P3620:P3631)</f>
        <v>-917.67517887500003</v>
      </c>
    </row>
    <row r="3633" spans="1:18" hidden="1">
      <c r="A3633" t="s">
        <v>277</v>
      </c>
      <c r="B3633" t="s">
        <v>3934</v>
      </c>
      <c r="C3633" s="224" t="s">
        <v>7842</v>
      </c>
      <c r="D3633" s="221">
        <v>352.9</v>
      </c>
      <c r="E3633" s="324">
        <v>42947</v>
      </c>
      <c r="F3633" s="9">
        <v>79169.490000000005</v>
      </c>
      <c r="G3633" s="18">
        <v>1.8100000000000002E-2</v>
      </c>
      <c r="H3633" s="299">
        <v>119.42</v>
      </c>
      <c r="I3633" s="15">
        <v>79169.490000000005</v>
      </c>
      <c r="J3633" s="11">
        <f t="shared" ref="J3633:J3644" si="1652">G3633</f>
        <v>1.8100000000000002E-2</v>
      </c>
      <c r="K3633" s="31">
        <f t="shared" ref="K3633:K3644" si="1653">I3633*J3633/12</f>
        <v>119.41398075000002</v>
      </c>
      <c r="L3633" s="289">
        <f t="shared" ref="L3633:L3644" si="1654">K3633-H3633</f>
        <v>-6.0192499999800475E-3</v>
      </c>
      <c r="M3633" s="15">
        <f t="shared" ref="M3633:M3644" si="1655">I3633</f>
        <v>79169.490000000005</v>
      </c>
      <c r="N3633" s="5">
        <f>VLOOKUP(CONCATENATE(A3633,"-6"),'Restated Depr'!$B$6:$G$7674,6,0)</f>
        <v>1.5099999999999999E-2</v>
      </c>
      <c r="O3633" s="289">
        <f t="shared" ref="O3633:O3644" si="1656">M3633*N3633/12</f>
        <v>99.621608250000008</v>
      </c>
      <c r="P3633" s="289">
        <f t="shared" ref="P3633:P3644" si="1657">O3633-K3633</f>
        <v>-19.792372500000013</v>
      </c>
      <c r="Q3633" t="s">
        <v>7819</v>
      </c>
    </row>
    <row r="3634" spans="1:18" hidden="1">
      <c r="A3634" t="s">
        <v>277</v>
      </c>
      <c r="B3634" t="s">
        <v>3935</v>
      </c>
      <c r="C3634" s="224" t="s">
        <v>7842</v>
      </c>
      <c r="D3634" s="221">
        <v>352.9</v>
      </c>
      <c r="E3634" s="324">
        <v>42978</v>
      </c>
      <c r="F3634" s="1">
        <v>79169.490000000005</v>
      </c>
      <c r="G3634" s="18">
        <v>1.8100000000000002E-2</v>
      </c>
      <c r="H3634" s="298">
        <v>119.42</v>
      </c>
      <c r="I3634" s="10">
        <v>79169.490000000005</v>
      </c>
      <c r="J3634" s="11">
        <f t="shared" si="1652"/>
        <v>1.8100000000000002E-2</v>
      </c>
      <c r="K3634" s="30">
        <f t="shared" si="1653"/>
        <v>119.41398075000002</v>
      </c>
      <c r="L3634" s="29">
        <f t="shared" si="1654"/>
        <v>-6.0192499999800475E-3</v>
      </c>
      <c r="M3634" s="10">
        <f t="shared" si="1655"/>
        <v>79169.490000000005</v>
      </c>
      <c r="N3634" s="5">
        <f>VLOOKUP(CONCATENATE(A3634,"-6"),'Restated Depr'!$B$6:$G$7674,6,0)</f>
        <v>1.5099999999999999E-2</v>
      </c>
      <c r="O3634" s="29">
        <f t="shared" si="1656"/>
        <v>99.621608250000008</v>
      </c>
      <c r="P3634" s="29">
        <f t="shared" si="1657"/>
        <v>-19.792372500000013</v>
      </c>
      <c r="Q3634" t="s">
        <v>7819</v>
      </c>
    </row>
    <row r="3635" spans="1:18" hidden="1">
      <c r="A3635" t="s">
        <v>277</v>
      </c>
      <c r="B3635" t="s">
        <v>3936</v>
      </c>
      <c r="C3635" s="224" t="s">
        <v>7842</v>
      </c>
      <c r="D3635" s="221">
        <v>352.9</v>
      </c>
      <c r="E3635" s="324">
        <v>43008</v>
      </c>
      <c r="F3635" s="1">
        <v>79169.490000000005</v>
      </c>
      <c r="G3635" s="18">
        <v>1.8100000000000002E-2</v>
      </c>
      <c r="H3635" s="298">
        <v>119.42</v>
      </c>
      <c r="I3635" s="10">
        <v>79169.490000000005</v>
      </c>
      <c r="J3635" s="11">
        <f t="shared" si="1652"/>
        <v>1.8100000000000002E-2</v>
      </c>
      <c r="K3635" s="30">
        <f t="shared" si="1653"/>
        <v>119.41398075000002</v>
      </c>
      <c r="L3635" s="29">
        <f t="shared" si="1654"/>
        <v>-6.0192499999800475E-3</v>
      </c>
      <c r="M3635" s="10">
        <f t="shared" si="1655"/>
        <v>79169.490000000005</v>
      </c>
      <c r="N3635" s="5">
        <f>VLOOKUP(CONCATENATE(A3635,"-6"),'Restated Depr'!$B$6:$G$7674,6,0)</f>
        <v>1.5099999999999999E-2</v>
      </c>
      <c r="O3635" s="29">
        <f t="shared" si="1656"/>
        <v>99.621608250000008</v>
      </c>
      <c r="P3635" s="29">
        <f t="shared" si="1657"/>
        <v>-19.792372500000013</v>
      </c>
      <c r="Q3635" t="s">
        <v>7819</v>
      </c>
    </row>
    <row r="3636" spans="1:18" hidden="1">
      <c r="A3636" t="s">
        <v>277</v>
      </c>
      <c r="B3636" t="s">
        <v>3937</v>
      </c>
      <c r="C3636" s="224" t="s">
        <v>7842</v>
      </c>
      <c r="D3636" s="221">
        <v>352.9</v>
      </c>
      <c r="E3636" s="324">
        <v>43039</v>
      </c>
      <c r="F3636" s="1">
        <v>79169.490000000005</v>
      </c>
      <c r="G3636" s="18">
        <v>1.8100000000000002E-2</v>
      </c>
      <c r="H3636" s="298">
        <v>119.42</v>
      </c>
      <c r="I3636" s="10">
        <v>79169.490000000005</v>
      </c>
      <c r="J3636" s="11">
        <f t="shared" si="1652"/>
        <v>1.8100000000000002E-2</v>
      </c>
      <c r="K3636" s="30">
        <f t="shared" si="1653"/>
        <v>119.41398075000002</v>
      </c>
      <c r="L3636" s="29">
        <f t="shared" si="1654"/>
        <v>-6.0192499999800475E-3</v>
      </c>
      <c r="M3636" s="10">
        <f t="shared" si="1655"/>
        <v>79169.490000000005</v>
      </c>
      <c r="N3636" s="5">
        <f>VLOOKUP(CONCATENATE(A3636,"-6"),'Restated Depr'!$B$6:$G$7674,6,0)</f>
        <v>1.5099999999999999E-2</v>
      </c>
      <c r="O3636" s="29">
        <f t="shared" si="1656"/>
        <v>99.621608250000008</v>
      </c>
      <c r="P3636" s="29">
        <f t="shared" si="1657"/>
        <v>-19.792372500000013</v>
      </c>
      <c r="Q3636" t="s">
        <v>7819</v>
      </c>
    </row>
    <row r="3637" spans="1:18" hidden="1">
      <c r="A3637" t="s">
        <v>277</v>
      </c>
      <c r="B3637" t="s">
        <v>3938</v>
      </c>
      <c r="C3637" s="224" t="s">
        <v>7842</v>
      </c>
      <c r="D3637" s="221">
        <v>352.9</v>
      </c>
      <c r="E3637" s="324">
        <v>43069</v>
      </c>
      <c r="F3637" s="1">
        <v>79169.490000000005</v>
      </c>
      <c r="G3637" s="18">
        <v>1.8100000000000002E-2</v>
      </c>
      <c r="H3637" s="298">
        <v>119.42</v>
      </c>
      <c r="I3637" s="10">
        <v>79169.490000000005</v>
      </c>
      <c r="J3637" s="11">
        <f t="shared" si="1652"/>
        <v>1.8100000000000002E-2</v>
      </c>
      <c r="K3637" s="30">
        <f t="shared" si="1653"/>
        <v>119.41398075000002</v>
      </c>
      <c r="L3637" s="29">
        <f t="shared" si="1654"/>
        <v>-6.0192499999800475E-3</v>
      </c>
      <c r="M3637" s="10">
        <f t="shared" si="1655"/>
        <v>79169.490000000005</v>
      </c>
      <c r="N3637" s="5">
        <f>VLOOKUP(CONCATENATE(A3637,"-6"),'Restated Depr'!$B$6:$G$7674,6,0)</f>
        <v>1.5099999999999999E-2</v>
      </c>
      <c r="O3637" s="29">
        <f t="shared" si="1656"/>
        <v>99.621608250000008</v>
      </c>
      <c r="P3637" s="29">
        <f t="shared" si="1657"/>
        <v>-19.792372500000013</v>
      </c>
      <c r="Q3637" t="s">
        <v>7819</v>
      </c>
    </row>
    <row r="3638" spans="1:18" hidden="1">
      <c r="A3638" t="s">
        <v>277</v>
      </c>
      <c r="B3638" t="s">
        <v>3939</v>
      </c>
      <c r="C3638" s="224" t="s">
        <v>7842</v>
      </c>
      <c r="D3638" s="221">
        <v>352.9</v>
      </c>
      <c r="E3638" s="324">
        <v>43100</v>
      </c>
      <c r="F3638" s="1">
        <v>79169.490000000005</v>
      </c>
      <c r="G3638" s="18">
        <v>1.6799999999999999E-2</v>
      </c>
      <c r="H3638" s="298">
        <v>110.83999999999999</v>
      </c>
      <c r="I3638" s="10">
        <v>79169.490000000005</v>
      </c>
      <c r="J3638" s="11">
        <f t="shared" si="1652"/>
        <v>1.6799999999999999E-2</v>
      </c>
      <c r="K3638" s="30">
        <f t="shared" si="1653"/>
        <v>110.83728600000001</v>
      </c>
      <c r="L3638" s="29">
        <f t="shared" si="1654"/>
        <v>-2.7139999999832298E-3</v>
      </c>
      <c r="M3638" s="10">
        <f t="shared" si="1655"/>
        <v>79169.490000000005</v>
      </c>
      <c r="N3638" s="5">
        <f>VLOOKUP(CONCATENATE(A3638,"-6"),'Restated Depr'!$B$6:$G$7674,6,0)</f>
        <v>1.5099999999999999E-2</v>
      </c>
      <c r="O3638" s="29">
        <f t="shared" si="1656"/>
        <v>99.621608250000008</v>
      </c>
      <c r="P3638" s="29">
        <f t="shared" si="1657"/>
        <v>-11.215677749999998</v>
      </c>
      <c r="Q3638" t="s">
        <v>7819</v>
      </c>
    </row>
    <row r="3639" spans="1:18" hidden="1">
      <c r="A3639" t="s">
        <v>277</v>
      </c>
      <c r="B3639" t="s">
        <v>3940</v>
      </c>
      <c r="C3639" s="224" t="s">
        <v>7842</v>
      </c>
      <c r="D3639" s="221">
        <v>352.9</v>
      </c>
      <c r="E3639" s="324">
        <v>43131</v>
      </c>
      <c r="F3639" s="1">
        <v>79169.490000000005</v>
      </c>
      <c r="G3639" s="5">
        <v>1.5099999999999999E-2</v>
      </c>
      <c r="H3639" s="298">
        <v>99.62</v>
      </c>
      <c r="I3639" s="10">
        <v>79169.490000000005</v>
      </c>
      <c r="J3639" s="11">
        <f t="shared" si="1652"/>
        <v>1.5099999999999999E-2</v>
      </c>
      <c r="K3639" s="30">
        <f t="shared" si="1653"/>
        <v>99.621608250000008</v>
      </c>
      <c r="L3639" s="29">
        <f t="shared" si="1654"/>
        <v>1.6082500000038635E-3</v>
      </c>
      <c r="M3639" s="10">
        <f t="shared" si="1655"/>
        <v>79169.490000000005</v>
      </c>
      <c r="N3639" s="5">
        <f>VLOOKUP(CONCATENATE(A3639,"-6"),'Restated Depr'!$B$6:$G$7674,6,0)</f>
        <v>1.5099999999999999E-2</v>
      </c>
      <c r="O3639" s="29">
        <f t="shared" si="1656"/>
        <v>99.621608250000008</v>
      </c>
      <c r="P3639" s="29">
        <f t="shared" si="1657"/>
        <v>0</v>
      </c>
      <c r="Q3639" t="s">
        <v>7819</v>
      </c>
    </row>
    <row r="3640" spans="1:18" hidden="1">
      <c r="A3640" t="s">
        <v>277</v>
      </c>
      <c r="B3640" t="s">
        <v>3941</v>
      </c>
      <c r="C3640" s="224" t="s">
        <v>7842</v>
      </c>
      <c r="D3640" s="221">
        <v>352.9</v>
      </c>
      <c r="E3640" s="324">
        <v>43159</v>
      </c>
      <c r="F3640" s="1">
        <v>79169.490000000005</v>
      </c>
      <c r="G3640" s="5">
        <v>1.5099999999999999E-2</v>
      </c>
      <c r="H3640" s="298">
        <v>99.62</v>
      </c>
      <c r="I3640" s="10">
        <v>79169.490000000005</v>
      </c>
      <c r="J3640" s="11">
        <f t="shared" si="1652"/>
        <v>1.5099999999999999E-2</v>
      </c>
      <c r="K3640" s="30">
        <f t="shared" si="1653"/>
        <v>99.621608250000008</v>
      </c>
      <c r="L3640" s="29">
        <f t="shared" si="1654"/>
        <v>1.6082500000038635E-3</v>
      </c>
      <c r="M3640" s="10">
        <f t="shared" si="1655"/>
        <v>79169.490000000005</v>
      </c>
      <c r="N3640" s="5">
        <f>VLOOKUP(CONCATENATE(A3640,"-6"),'Restated Depr'!$B$6:$G$7674,6,0)</f>
        <v>1.5099999999999999E-2</v>
      </c>
      <c r="O3640" s="29">
        <f t="shared" si="1656"/>
        <v>99.621608250000008</v>
      </c>
      <c r="P3640" s="29">
        <f t="shared" si="1657"/>
        <v>0</v>
      </c>
      <c r="Q3640" t="s">
        <v>7819</v>
      </c>
    </row>
    <row r="3641" spans="1:18" hidden="1">
      <c r="A3641" t="s">
        <v>277</v>
      </c>
      <c r="B3641" t="s">
        <v>3942</v>
      </c>
      <c r="C3641" s="224" t="s">
        <v>7842</v>
      </c>
      <c r="D3641" s="221">
        <v>352.9</v>
      </c>
      <c r="E3641" s="324">
        <v>43190</v>
      </c>
      <c r="F3641" s="1">
        <v>79169.490000000005</v>
      </c>
      <c r="G3641" s="5">
        <v>1.5099999999999999E-2</v>
      </c>
      <c r="H3641" s="298">
        <v>99.62</v>
      </c>
      <c r="I3641" s="10">
        <v>79169.490000000005</v>
      </c>
      <c r="J3641" s="11">
        <f t="shared" si="1652"/>
        <v>1.5099999999999999E-2</v>
      </c>
      <c r="K3641" s="30">
        <f t="shared" si="1653"/>
        <v>99.621608250000008</v>
      </c>
      <c r="L3641" s="29">
        <f t="shared" si="1654"/>
        <v>1.6082500000038635E-3</v>
      </c>
      <c r="M3641" s="10">
        <f t="shared" si="1655"/>
        <v>79169.490000000005</v>
      </c>
      <c r="N3641" s="5">
        <f>VLOOKUP(CONCATENATE(A3641,"-6"),'Restated Depr'!$B$6:$G$7674,6,0)</f>
        <v>1.5099999999999999E-2</v>
      </c>
      <c r="O3641" s="29">
        <f t="shared" si="1656"/>
        <v>99.621608250000008</v>
      </c>
      <c r="P3641" s="29">
        <f t="shared" si="1657"/>
        <v>0</v>
      </c>
      <c r="Q3641" t="s">
        <v>7819</v>
      </c>
    </row>
    <row r="3642" spans="1:18" hidden="1">
      <c r="A3642" t="s">
        <v>277</v>
      </c>
      <c r="B3642" t="s">
        <v>3943</v>
      </c>
      <c r="C3642" s="224" t="s">
        <v>7842</v>
      </c>
      <c r="D3642" s="221">
        <v>352.9</v>
      </c>
      <c r="E3642" s="324">
        <v>43220</v>
      </c>
      <c r="F3642" s="1">
        <v>79169.490000000005</v>
      </c>
      <c r="G3642" s="5">
        <v>1.5099999999999999E-2</v>
      </c>
      <c r="H3642" s="298">
        <v>99.62</v>
      </c>
      <c r="I3642" s="10">
        <v>79169.490000000005</v>
      </c>
      <c r="J3642" s="11">
        <f t="shared" si="1652"/>
        <v>1.5099999999999999E-2</v>
      </c>
      <c r="K3642" s="30">
        <f t="shared" si="1653"/>
        <v>99.621608250000008</v>
      </c>
      <c r="L3642" s="29">
        <f t="shared" si="1654"/>
        <v>1.6082500000038635E-3</v>
      </c>
      <c r="M3642" s="10">
        <f t="shared" si="1655"/>
        <v>79169.490000000005</v>
      </c>
      <c r="N3642" s="5">
        <f>VLOOKUP(CONCATENATE(A3642,"-6"),'Restated Depr'!$B$6:$G$7674,6,0)</f>
        <v>1.5099999999999999E-2</v>
      </c>
      <c r="O3642" s="29">
        <f t="shared" si="1656"/>
        <v>99.621608250000008</v>
      </c>
      <c r="P3642" s="29">
        <f t="shared" si="1657"/>
        <v>0</v>
      </c>
      <c r="Q3642" t="s">
        <v>7819</v>
      </c>
    </row>
    <row r="3643" spans="1:18" hidden="1">
      <c r="A3643" t="s">
        <v>277</v>
      </c>
      <c r="B3643" t="s">
        <v>3944</v>
      </c>
      <c r="C3643" s="224" t="s">
        <v>7842</v>
      </c>
      <c r="D3643" s="221">
        <v>352.9</v>
      </c>
      <c r="E3643" s="324">
        <v>43251</v>
      </c>
      <c r="F3643" s="1">
        <v>79169.490000000005</v>
      </c>
      <c r="G3643" s="5">
        <v>1.5099999999999999E-2</v>
      </c>
      <c r="H3643" s="298">
        <v>99.62</v>
      </c>
      <c r="I3643" s="10">
        <v>79169.490000000005</v>
      </c>
      <c r="J3643" s="11">
        <f t="shared" si="1652"/>
        <v>1.5099999999999999E-2</v>
      </c>
      <c r="K3643" s="30">
        <f t="shared" si="1653"/>
        <v>99.621608250000008</v>
      </c>
      <c r="L3643" s="29">
        <f t="shared" si="1654"/>
        <v>1.6082500000038635E-3</v>
      </c>
      <c r="M3643" s="10">
        <f t="shared" si="1655"/>
        <v>79169.490000000005</v>
      </c>
      <c r="N3643" s="5">
        <f>VLOOKUP(CONCATENATE(A3643,"-6"),'Restated Depr'!$B$6:$G$7674,6,0)</f>
        <v>1.5099999999999999E-2</v>
      </c>
      <c r="O3643" s="29">
        <f t="shared" si="1656"/>
        <v>99.621608250000008</v>
      </c>
      <c r="P3643" s="29">
        <f t="shared" si="1657"/>
        <v>0</v>
      </c>
      <c r="Q3643" t="s">
        <v>7819</v>
      </c>
    </row>
    <row r="3644" spans="1:18" hidden="1">
      <c r="A3644" t="s">
        <v>277</v>
      </c>
      <c r="B3644" t="s">
        <v>3945</v>
      </c>
      <c r="C3644" s="224" t="s">
        <v>7842</v>
      </c>
      <c r="D3644" s="221">
        <v>352.9</v>
      </c>
      <c r="E3644" s="324">
        <v>43281</v>
      </c>
      <c r="F3644" s="1">
        <v>79169.490000000005</v>
      </c>
      <c r="G3644" s="5">
        <v>1.5099999999999999E-2</v>
      </c>
      <c r="H3644" s="298">
        <v>99.62</v>
      </c>
      <c r="I3644" s="10">
        <v>79169.490000000005</v>
      </c>
      <c r="J3644" s="11">
        <f t="shared" si="1652"/>
        <v>1.5099999999999999E-2</v>
      </c>
      <c r="K3644" s="30">
        <f t="shared" si="1653"/>
        <v>99.621608250000008</v>
      </c>
      <c r="L3644" s="29">
        <f t="shared" si="1654"/>
        <v>1.6082500000038635E-3</v>
      </c>
      <c r="M3644" s="10">
        <f t="shared" si="1655"/>
        <v>79169.490000000005</v>
      </c>
      <c r="N3644" s="5">
        <f>VLOOKUP(CONCATENATE(A3644,"-6"),'Restated Depr'!$B$6:$G$7674,6,0)</f>
        <v>1.5099999999999999E-2</v>
      </c>
      <c r="O3644" s="29">
        <f t="shared" si="1656"/>
        <v>99.621608250000008</v>
      </c>
      <c r="P3644" s="29">
        <f t="shared" si="1657"/>
        <v>0</v>
      </c>
      <c r="Q3644" t="s">
        <v>7819</v>
      </c>
      <c r="R3644" s="5"/>
    </row>
    <row r="3645" spans="1:18" ht="15.75" hidden="1" thickBot="1">
      <c r="A3645" t="s">
        <v>277</v>
      </c>
      <c r="C3645" s="224" t="s">
        <v>639</v>
      </c>
      <c r="D3645" s="22"/>
      <c r="E3645" s="323" t="s">
        <v>606</v>
      </c>
      <c r="F3645" s="1"/>
      <c r="G3645" s="5"/>
      <c r="H3645" s="310">
        <f>SUM(H3633:H3644)</f>
        <v>1305.6599999999999</v>
      </c>
      <c r="I3645" s="10"/>
      <c r="J3645" s="10"/>
      <c r="K3645" s="32">
        <f>SUM(K3633:K3644)</f>
        <v>1305.6368392500001</v>
      </c>
      <c r="L3645" s="28">
        <f>SUM(L3633:L3644)</f>
        <v>-2.3160749999860286E-2</v>
      </c>
      <c r="M3645" s="10"/>
      <c r="N3645" s="5"/>
      <c r="O3645" s="28">
        <f>SUM(O3633:O3644)</f>
        <v>1195.4592990000001</v>
      </c>
      <c r="P3645" s="28">
        <f>SUM(P3633:P3644)</f>
        <v>-110.17754025000006</v>
      </c>
    </row>
    <row r="3646" spans="1:18" hidden="1">
      <c r="A3646" t="s">
        <v>278</v>
      </c>
      <c r="B3646" t="s">
        <v>3946</v>
      </c>
      <c r="C3646" s="224" t="s">
        <v>7842</v>
      </c>
      <c r="D3646" s="221">
        <v>353</v>
      </c>
      <c r="E3646" s="324">
        <v>42947</v>
      </c>
      <c r="F3646" s="9">
        <v>38758572.109999999</v>
      </c>
      <c r="G3646" s="18">
        <v>2.1099999999999997E-2</v>
      </c>
      <c r="H3646" s="299">
        <v>68150.49000000002</v>
      </c>
      <c r="I3646" s="15">
        <v>38758572.109999999</v>
      </c>
      <c r="J3646" s="11">
        <f t="shared" ref="J3646:J3657" si="1658">G3646</f>
        <v>2.1099999999999997E-2</v>
      </c>
      <c r="K3646" s="31">
        <f t="shared" ref="K3646:K3657" si="1659">I3646*J3646/12</f>
        <v>68150.489293416656</v>
      </c>
      <c r="L3646" s="289">
        <f t="shared" ref="L3646:L3657" si="1660">K3646-H3646</f>
        <v>-7.0658336335327476E-4</v>
      </c>
      <c r="M3646" s="15">
        <f t="shared" ref="M3646:M3657" si="1661">I3646</f>
        <v>38758572.109999999</v>
      </c>
      <c r="N3646" s="5">
        <f>VLOOKUP(CONCATENATE(A3646,"-6"),'Restated Depr'!$B$6:$G$7674,6,0)</f>
        <v>2.3100000000000002E-2</v>
      </c>
      <c r="O3646" s="289">
        <f t="shared" ref="O3646:O3657" si="1662">M3646*N3646/12</f>
        <v>74610.251311750006</v>
      </c>
      <c r="P3646" s="289">
        <f t="shared" ref="P3646:P3657" si="1663">O3646-K3646</f>
        <v>6459.7620183333493</v>
      </c>
      <c r="Q3646" t="s">
        <v>7819</v>
      </c>
    </row>
    <row r="3647" spans="1:18" hidden="1">
      <c r="A3647" t="s">
        <v>278</v>
      </c>
      <c r="B3647" t="s">
        <v>3947</v>
      </c>
      <c r="C3647" s="224" t="s">
        <v>7842</v>
      </c>
      <c r="D3647" s="221">
        <v>353</v>
      </c>
      <c r="E3647" s="324">
        <v>42978</v>
      </c>
      <c r="F3647" s="1">
        <v>38758572.109999999</v>
      </c>
      <c r="G3647" s="18">
        <v>2.1099999999999997E-2</v>
      </c>
      <c r="H3647" s="298">
        <v>68150.49000000002</v>
      </c>
      <c r="I3647" s="10">
        <v>38758572.109999999</v>
      </c>
      <c r="J3647" s="11">
        <f t="shared" si="1658"/>
        <v>2.1099999999999997E-2</v>
      </c>
      <c r="K3647" s="30">
        <f t="shared" si="1659"/>
        <v>68150.489293416656</v>
      </c>
      <c r="L3647" s="29">
        <f t="shared" si="1660"/>
        <v>-7.0658336335327476E-4</v>
      </c>
      <c r="M3647" s="10">
        <f t="shared" si="1661"/>
        <v>38758572.109999999</v>
      </c>
      <c r="N3647" s="5">
        <f>VLOOKUP(CONCATENATE(A3647,"-6"),'Restated Depr'!$B$6:$G$7674,6,0)</f>
        <v>2.3100000000000002E-2</v>
      </c>
      <c r="O3647" s="29">
        <f t="shared" si="1662"/>
        <v>74610.251311750006</v>
      </c>
      <c r="P3647" s="29">
        <f t="shared" si="1663"/>
        <v>6459.7620183333493</v>
      </c>
      <c r="Q3647" t="s">
        <v>7819</v>
      </c>
    </row>
    <row r="3648" spans="1:18" hidden="1">
      <c r="A3648" t="s">
        <v>278</v>
      </c>
      <c r="B3648" t="s">
        <v>3948</v>
      </c>
      <c r="C3648" s="224" t="s">
        <v>7842</v>
      </c>
      <c r="D3648" s="221">
        <v>353</v>
      </c>
      <c r="E3648" s="324">
        <v>43008</v>
      </c>
      <c r="F3648" s="1">
        <v>38758572.109999999</v>
      </c>
      <c r="G3648" s="18">
        <v>2.1099999999999997E-2</v>
      </c>
      <c r="H3648" s="298">
        <v>68150.49000000002</v>
      </c>
      <c r="I3648" s="10">
        <v>38758572.109999999</v>
      </c>
      <c r="J3648" s="11">
        <f t="shared" si="1658"/>
        <v>2.1099999999999997E-2</v>
      </c>
      <c r="K3648" s="30">
        <f t="shared" si="1659"/>
        <v>68150.489293416656</v>
      </c>
      <c r="L3648" s="29">
        <f t="shared" si="1660"/>
        <v>-7.0658336335327476E-4</v>
      </c>
      <c r="M3648" s="10">
        <f t="shared" si="1661"/>
        <v>38758572.109999999</v>
      </c>
      <c r="N3648" s="5">
        <f>VLOOKUP(CONCATENATE(A3648,"-6"),'Restated Depr'!$B$6:$G$7674,6,0)</f>
        <v>2.3100000000000002E-2</v>
      </c>
      <c r="O3648" s="29">
        <f t="shared" si="1662"/>
        <v>74610.251311750006</v>
      </c>
      <c r="P3648" s="29">
        <f t="shared" si="1663"/>
        <v>6459.7620183333493</v>
      </c>
      <c r="Q3648" t="s">
        <v>7819</v>
      </c>
    </row>
    <row r="3649" spans="1:18" hidden="1">
      <c r="A3649" t="s">
        <v>278</v>
      </c>
      <c r="B3649" t="s">
        <v>3949</v>
      </c>
      <c r="C3649" s="224" t="s">
        <v>7842</v>
      </c>
      <c r="D3649" s="221">
        <v>353</v>
      </c>
      <c r="E3649" s="324">
        <v>43039</v>
      </c>
      <c r="F3649" s="1">
        <v>38758572.109999999</v>
      </c>
      <c r="G3649" s="18">
        <v>2.1099999999999997E-2</v>
      </c>
      <c r="H3649" s="298">
        <v>68150.49000000002</v>
      </c>
      <c r="I3649" s="10">
        <v>38758572.109999999</v>
      </c>
      <c r="J3649" s="11">
        <f t="shared" si="1658"/>
        <v>2.1099999999999997E-2</v>
      </c>
      <c r="K3649" s="30">
        <f t="shared" si="1659"/>
        <v>68150.489293416656</v>
      </c>
      <c r="L3649" s="29">
        <f t="shared" si="1660"/>
        <v>-7.0658336335327476E-4</v>
      </c>
      <c r="M3649" s="10">
        <f t="shared" si="1661"/>
        <v>38758572.109999999</v>
      </c>
      <c r="N3649" s="5">
        <f>VLOOKUP(CONCATENATE(A3649,"-6"),'Restated Depr'!$B$6:$G$7674,6,0)</f>
        <v>2.3100000000000002E-2</v>
      </c>
      <c r="O3649" s="29">
        <f t="shared" si="1662"/>
        <v>74610.251311750006</v>
      </c>
      <c r="P3649" s="29">
        <f t="shared" si="1663"/>
        <v>6459.7620183333493</v>
      </c>
      <c r="Q3649" t="s">
        <v>7819</v>
      </c>
    </row>
    <row r="3650" spans="1:18" hidden="1">
      <c r="A3650" t="s">
        <v>278</v>
      </c>
      <c r="B3650" t="s">
        <v>3950</v>
      </c>
      <c r="C3650" s="224" t="s">
        <v>7842</v>
      </c>
      <c r="D3650" s="221">
        <v>353</v>
      </c>
      <c r="E3650" s="324">
        <v>43069</v>
      </c>
      <c r="F3650" s="1">
        <v>38758572.109999999</v>
      </c>
      <c r="G3650" s="18">
        <v>2.1099999999999997E-2</v>
      </c>
      <c r="H3650" s="298">
        <v>68150.49000000002</v>
      </c>
      <c r="I3650" s="10">
        <v>38758572.109999999</v>
      </c>
      <c r="J3650" s="11">
        <f t="shared" si="1658"/>
        <v>2.1099999999999997E-2</v>
      </c>
      <c r="K3650" s="30">
        <f t="shared" si="1659"/>
        <v>68150.489293416656</v>
      </c>
      <c r="L3650" s="29">
        <f t="shared" si="1660"/>
        <v>-7.0658336335327476E-4</v>
      </c>
      <c r="M3650" s="10">
        <f t="shared" si="1661"/>
        <v>38758572.109999999</v>
      </c>
      <c r="N3650" s="5">
        <f>VLOOKUP(CONCATENATE(A3650,"-6"),'Restated Depr'!$B$6:$G$7674,6,0)</f>
        <v>2.3100000000000002E-2</v>
      </c>
      <c r="O3650" s="29">
        <f t="shared" si="1662"/>
        <v>74610.251311750006</v>
      </c>
      <c r="P3650" s="29">
        <f t="shared" si="1663"/>
        <v>6459.7620183333493</v>
      </c>
      <c r="Q3650" t="s">
        <v>7819</v>
      </c>
    </row>
    <row r="3651" spans="1:18" hidden="1">
      <c r="A3651" t="s">
        <v>278</v>
      </c>
      <c r="B3651" t="s">
        <v>3951</v>
      </c>
      <c r="C3651" s="224" t="s">
        <v>7842</v>
      </c>
      <c r="D3651" s="221">
        <v>353</v>
      </c>
      <c r="E3651" s="324">
        <v>43100</v>
      </c>
      <c r="F3651" s="1">
        <v>38758572.109999999</v>
      </c>
      <c r="G3651" s="18">
        <v>2.1999999999999999E-2</v>
      </c>
      <c r="H3651" s="298">
        <v>71057.38</v>
      </c>
      <c r="I3651" s="10">
        <v>38758572.109999999</v>
      </c>
      <c r="J3651" s="11">
        <f t="shared" si="1658"/>
        <v>2.1999999999999999E-2</v>
      </c>
      <c r="K3651" s="30">
        <f t="shared" si="1659"/>
        <v>71057.382201666667</v>
      </c>
      <c r="L3651" s="29">
        <f t="shared" si="1660"/>
        <v>2.2016666625859216E-3</v>
      </c>
      <c r="M3651" s="10">
        <f t="shared" si="1661"/>
        <v>38758572.109999999</v>
      </c>
      <c r="N3651" s="5">
        <f>VLOOKUP(CONCATENATE(A3651,"-6"),'Restated Depr'!$B$6:$G$7674,6,0)</f>
        <v>2.3100000000000002E-2</v>
      </c>
      <c r="O3651" s="29">
        <f t="shared" si="1662"/>
        <v>74610.251311750006</v>
      </c>
      <c r="P3651" s="29">
        <f t="shared" si="1663"/>
        <v>3552.8691100833385</v>
      </c>
      <c r="Q3651" t="s">
        <v>7819</v>
      </c>
    </row>
    <row r="3652" spans="1:18" hidden="1">
      <c r="A3652" t="s">
        <v>278</v>
      </c>
      <c r="B3652" t="s">
        <v>3952</v>
      </c>
      <c r="C3652" s="224" t="s">
        <v>7842</v>
      </c>
      <c r="D3652" s="221">
        <v>353</v>
      </c>
      <c r="E3652" s="324">
        <v>43131</v>
      </c>
      <c r="F3652" s="1">
        <v>38758572.109999999</v>
      </c>
      <c r="G3652" s="5">
        <v>2.3100000000000002E-2</v>
      </c>
      <c r="H3652" s="298">
        <v>74610.25</v>
      </c>
      <c r="I3652" s="10">
        <v>38758572.109999999</v>
      </c>
      <c r="J3652" s="11">
        <f t="shared" si="1658"/>
        <v>2.3100000000000002E-2</v>
      </c>
      <c r="K3652" s="30">
        <f t="shared" si="1659"/>
        <v>74610.251311750006</v>
      </c>
      <c r="L3652" s="29">
        <f t="shared" si="1660"/>
        <v>1.3117500056978315E-3</v>
      </c>
      <c r="M3652" s="10">
        <f t="shared" si="1661"/>
        <v>38758572.109999999</v>
      </c>
      <c r="N3652" s="5">
        <f>VLOOKUP(CONCATENATE(A3652,"-6"),'Restated Depr'!$B$6:$G$7674,6,0)</f>
        <v>2.3100000000000002E-2</v>
      </c>
      <c r="O3652" s="29">
        <f t="shared" si="1662"/>
        <v>74610.251311750006</v>
      </c>
      <c r="P3652" s="29">
        <f t="shared" si="1663"/>
        <v>0</v>
      </c>
      <c r="Q3652" t="s">
        <v>7819</v>
      </c>
    </row>
    <row r="3653" spans="1:18" hidden="1">
      <c r="A3653" t="s">
        <v>278</v>
      </c>
      <c r="B3653" t="s">
        <v>3953</v>
      </c>
      <c r="C3653" s="224" t="s">
        <v>7842</v>
      </c>
      <c r="D3653" s="221">
        <v>353</v>
      </c>
      <c r="E3653" s="324">
        <v>43159</v>
      </c>
      <c r="F3653" s="1">
        <v>38758572.109999999</v>
      </c>
      <c r="G3653" s="5">
        <v>2.3100000000000002E-2</v>
      </c>
      <c r="H3653" s="298">
        <v>74610.25</v>
      </c>
      <c r="I3653" s="10">
        <v>38758572.109999999</v>
      </c>
      <c r="J3653" s="11">
        <f t="shared" si="1658"/>
        <v>2.3100000000000002E-2</v>
      </c>
      <c r="K3653" s="30">
        <f t="shared" si="1659"/>
        <v>74610.251311750006</v>
      </c>
      <c r="L3653" s="29">
        <f t="shared" si="1660"/>
        <v>1.3117500056978315E-3</v>
      </c>
      <c r="M3653" s="10">
        <f t="shared" si="1661"/>
        <v>38758572.109999999</v>
      </c>
      <c r="N3653" s="5">
        <f>VLOOKUP(CONCATENATE(A3653,"-6"),'Restated Depr'!$B$6:$G$7674,6,0)</f>
        <v>2.3100000000000002E-2</v>
      </c>
      <c r="O3653" s="29">
        <f t="shared" si="1662"/>
        <v>74610.251311750006</v>
      </c>
      <c r="P3653" s="29">
        <f t="shared" si="1663"/>
        <v>0</v>
      </c>
      <c r="Q3653" t="s">
        <v>7819</v>
      </c>
    </row>
    <row r="3654" spans="1:18" hidden="1">
      <c r="A3654" t="s">
        <v>278</v>
      </c>
      <c r="B3654" t="s">
        <v>3954</v>
      </c>
      <c r="C3654" s="224" t="s">
        <v>7842</v>
      </c>
      <c r="D3654" s="221">
        <v>353</v>
      </c>
      <c r="E3654" s="324">
        <v>43190</v>
      </c>
      <c r="F3654" s="1">
        <v>38758572.109999999</v>
      </c>
      <c r="G3654" s="5">
        <v>2.3100000000000002E-2</v>
      </c>
      <c r="H3654" s="298">
        <v>74610.25</v>
      </c>
      <c r="I3654" s="10">
        <v>38758572.109999999</v>
      </c>
      <c r="J3654" s="11">
        <f t="shared" si="1658"/>
        <v>2.3100000000000002E-2</v>
      </c>
      <c r="K3654" s="30">
        <f t="shared" si="1659"/>
        <v>74610.251311750006</v>
      </c>
      <c r="L3654" s="29">
        <f t="shared" si="1660"/>
        <v>1.3117500056978315E-3</v>
      </c>
      <c r="M3654" s="10">
        <f t="shared" si="1661"/>
        <v>38758572.109999999</v>
      </c>
      <c r="N3654" s="5">
        <f>VLOOKUP(CONCATENATE(A3654,"-6"),'Restated Depr'!$B$6:$G$7674,6,0)</f>
        <v>2.3100000000000002E-2</v>
      </c>
      <c r="O3654" s="29">
        <f t="shared" si="1662"/>
        <v>74610.251311750006</v>
      </c>
      <c r="P3654" s="29">
        <f t="shared" si="1663"/>
        <v>0</v>
      </c>
      <c r="Q3654" t="s">
        <v>7819</v>
      </c>
    </row>
    <row r="3655" spans="1:18" hidden="1">
      <c r="A3655" t="s">
        <v>278</v>
      </c>
      <c r="B3655" t="s">
        <v>3955</v>
      </c>
      <c r="C3655" s="224" t="s">
        <v>7842</v>
      </c>
      <c r="D3655" s="221">
        <v>353</v>
      </c>
      <c r="E3655" s="324">
        <v>43220</v>
      </c>
      <c r="F3655" s="1">
        <v>38758572.109999999</v>
      </c>
      <c r="G3655" s="5">
        <v>2.3100000000000002E-2</v>
      </c>
      <c r="H3655" s="298">
        <v>74610.25</v>
      </c>
      <c r="I3655" s="10">
        <v>38758572.109999999</v>
      </c>
      <c r="J3655" s="11">
        <f t="shared" si="1658"/>
        <v>2.3100000000000002E-2</v>
      </c>
      <c r="K3655" s="30">
        <f t="shared" si="1659"/>
        <v>74610.251311750006</v>
      </c>
      <c r="L3655" s="29">
        <f t="shared" si="1660"/>
        <v>1.3117500056978315E-3</v>
      </c>
      <c r="M3655" s="10">
        <f t="shared" si="1661"/>
        <v>38758572.109999999</v>
      </c>
      <c r="N3655" s="5">
        <f>VLOOKUP(CONCATENATE(A3655,"-6"),'Restated Depr'!$B$6:$G$7674,6,0)</f>
        <v>2.3100000000000002E-2</v>
      </c>
      <c r="O3655" s="29">
        <f t="shared" si="1662"/>
        <v>74610.251311750006</v>
      </c>
      <c r="P3655" s="29">
        <f t="shared" si="1663"/>
        <v>0</v>
      </c>
      <c r="Q3655" t="s">
        <v>7819</v>
      </c>
    </row>
    <row r="3656" spans="1:18" hidden="1">
      <c r="A3656" t="s">
        <v>278</v>
      </c>
      <c r="B3656" t="s">
        <v>3956</v>
      </c>
      <c r="C3656" s="224" t="s">
        <v>7842</v>
      </c>
      <c r="D3656" s="221">
        <v>353</v>
      </c>
      <c r="E3656" s="324">
        <v>43251</v>
      </c>
      <c r="F3656" s="1">
        <v>38758572.109999999</v>
      </c>
      <c r="G3656" s="5">
        <v>2.3100000000000002E-2</v>
      </c>
      <c r="H3656" s="298">
        <v>74610.25</v>
      </c>
      <c r="I3656" s="10">
        <v>38758572.109999999</v>
      </c>
      <c r="J3656" s="11">
        <f t="shared" si="1658"/>
        <v>2.3100000000000002E-2</v>
      </c>
      <c r="K3656" s="30">
        <f t="shared" si="1659"/>
        <v>74610.251311750006</v>
      </c>
      <c r="L3656" s="29">
        <f t="shared" si="1660"/>
        <v>1.3117500056978315E-3</v>
      </c>
      <c r="M3656" s="10">
        <f t="shared" si="1661"/>
        <v>38758572.109999999</v>
      </c>
      <c r="N3656" s="5">
        <f>VLOOKUP(CONCATENATE(A3656,"-6"),'Restated Depr'!$B$6:$G$7674,6,0)</f>
        <v>2.3100000000000002E-2</v>
      </c>
      <c r="O3656" s="29">
        <f t="shared" si="1662"/>
        <v>74610.251311750006</v>
      </c>
      <c r="P3656" s="29">
        <f t="shared" si="1663"/>
        <v>0</v>
      </c>
      <c r="Q3656" t="s">
        <v>7819</v>
      </c>
    </row>
    <row r="3657" spans="1:18" hidden="1">
      <c r="A3657" t="s">
        <v>278</v>
      </c>
      <c r="B3657" t="s">
        <v>3957</v>
      </c>
      <c r="C3657" s="224" t="s">
        <v>7842</v>
      </c>
      <c r="D3657" s="221">
        <v>353</v>
      </c>
      <c r="E3657" s="324">
        <v>43281</v>
      </c>
      <c r="F3657" s="1">
        <v>38758572.109999999</v>
      </c>
      <c r="G3657" s="5">
        <v>2.3100000000000002E-2</v>
      </c>
      <c r="H3657" s="298">
        <v>74610.25</v>
      </c>
      <c r="I3657" s="10">
        <v>38758572.109999999</v>
      </c>
      <c r="J3657" s="11">
        <f t="shared" si="1658"/>
        <v>2.3100000000000002E-2</v>
      </c>
      <c r="K3657" s="30">
        <f t="shared" si="1659"/>
        <v>74610.251311750006</v>
      </c>
      <c r="L3657" s="29">
        <f t="shared" si="1660"/>
        <v>1.3117500056978315E-3</v>
      </c>
      <c r="M3657" s="10">
        <f t="shared" si="1661"/>
        <v>38758572.109999999</v>
      </c>
      <c r="N3657" s="5">
        <f>VLOOKUP(CONCATENATE(A3657,"-6"),'Restated Depr'!$B$6:$G$7674,6,0)</f>
        <v>2.3100000000000002E-2</v>
      </c>
      <c r="O3657" s="29">
        <f t="shared" si="1662"/>
        <v>74610.251311750006</v>
      </c>
      <c r="P3657" s="29">
        <f t="shared" si="1663"/>
        <v>0</v>
      </c>
      <c r="Q3657" t="s">
        <v>7819</v>
      </c>
      <c r="R3657" s="5"/>
    </row>
    <row r="3658" spans="1:18" ht="15.75" hidden="1" thickBot="1">
      <c r="A3658" t="s">
        <v>278</v>
      </c>
      <c r="C3658" s="224" t="s">
        <v>639</v>
      </c>
      <c r="D3658" s="22"/>
      <c r="E3658" s="323" t="s">
        <v>606</v>
      </c>
      <c r="F3658" s="1"/>
      <c r="G3658" s="5"/>
      <c r="H3658" s="310">
        <f>SUM(H3646:H3657)</f>
        <v>859471.33000000007</v>
      </c>
      <c r="I3658" s="10"/>
      <c r="J3658" s="10"/>
      <c r="K3658" s="32">
        <f>SUM(K3646:K3657)</f>
        <v>859471.3365392501</v>
      </c>
      <c r="L3658" s="28">
        <f>SUM(L3646:L3657)</f>
        <v>6.5392498800065368E-3</v>
      </c>
      <c r="M3658" s="10"/>
      <c r="N3658" s="5"/>
      <c r="O3658" s="28">
        <f>SUM(O3646:O3657)</f>
        <v>895323.0157410003</v>
      </c>
      <c r="P3658" s="28">
        <f>SUM(P3646:P3657)</f>
        <v>35851.679201750085</v>
      </c>
    </row>
    <row r="3659" spans="1:18" hidden="1">
      <c r="A3659" t="s">
        <v>279</v>
      </c>
      <c r="B3659" t="s">
        <v>3958</v>
      </c>
      <c r="C3659" s="224" t="s">
        <v>7842</v>
      </c>
      <c r="D3659" s="221">
        <v>353</v>
      </c>
      <c r="E3659" s="324">
        <v>42947</v>
      </c>
      <c r="F3659" s="9">
        <v>20950912.149999999</v>
      </c>
      <c r="G3659" s="18">
        <v>2.1099999999999997E-2</v>
      </c>
      <c r="H3659" s="299">
        <v>36838.69</v>
      </c>
      <c r="I3659" s="15">
        <v>21235240.710000001</v>
      </c>
      <c r="J3659" s="11">
        <f t="shared" ref="J3659:J3670" si="1664">G3659</f>
        <v>2.1099999999999997E-2</v>
      </c>
      <c r="K3659" s="31">
        <f t="shared" ref="K3659:K3670" si="1665">I3659*J3659/12</f>
        <v>37338.631581749993</v>
      </c>
      <c r="L3659" s="289">
        <f t="shared" ref="L3659:L3670" si="1666">K3659-H3659</f>
        <v>499.94158174999029</v>
      </c>
      <c r="M3659" s="15">
        <f t="shared" ref="M3659:M3670" si="1667">I3659</f>
        <v>21235240.710000001</v>
      </c>
      <c r="N3659" s="5">
        <f>VLOOKUP(CONCATENATE(A3659,"-6"),'Restated Depr'!$B$6:$G$7674,6,0)</f>
        <v>2.3100000000000002E-2</v>
      </c>
      <c r="O3659" s="289">
        <f t="shared" ref="O3659:O3670" si="1668">M3659*N3659/12</f>
        <v>40877.838366750009</v>
      </c>
      <c r="P3659" s="289">
        <f t="shared" ref="P3659:P3670" si="1669">O3659-K3659</f>
        <v>3539.2067850000167</v>
      </c>
      <c r="Q3659" t="s">
        <v>7819</v>
      </c>
    </row>
    <row r="3660" spans="1:18" hidden="1">
      <c r="A3660" t="s">
        <v>279</v>
      </c>
      <c r="B3660" t="s">
        <v>3959</v>
      </c>
      <c r="C3660" s="224" t="s">
        <v>7842</v>
      </c>
      <c r="D3660" s="221">
        <v>353</v>
      </c>
      <c r="E3660" s="324">
        <v>42978</v>
      </c>
      <c r="F3660" s="1">
        <v>21030682.59</v>
      </c>
      <c r="G3660" s="18">
        <v>2.1099999999999997E-2</v>
      </c>
      <c r="H3660" s="298">
        <v>36978.949999999997</v>
      </c>
      <c r="I3660" s="10">
        <v>21235240.710000001</v>
      </c>
      <c r="J3660" s="11">
        <f t="shared" si="1664"/>
        <v>2.1099999999999997E-2</v>
      </c>
      <c r="K3660" s="30">
        <f t="shared" si="1665"/>
        <v>37338.631581749993</v>
      </c>
      <c r="L3660" s="29">
        <f t="shared" si="1666"/>
        <v>359.68158174999553</v>
      </c>
      <c r="M3660" s="10">
        <f t="shared" si="1667"/>
        <v>21235240.710000001</v>
      </c>
      <c r="N3660" s="5">
        <f>VLOOKUP(CONCATENATE(A3660,"-6"),'Restated Depr'!$B$6:$G$7674,6,0)</f>
        <v>2.3100000000000002E-2</v>
      </c>
      <c r="O3660" s="29">
        <f t="shared" si="1668"/>
        <v>40877.838366750009</v>
      </c>
      <c r="P3660" s="29">
        <f t="shared" si="1669"/>
        <v>3539.2067850000167</v>
      </c>
      <c r="Q3660" t="s">
        <v>7819</v>
      </c>
    </row>
    <row r="3661" spans="1:18" hidden="1">
      <c r="A3661" t="s">
        <v>279</v>
      </c>
      <c r="B3661" t="s">
        <v>3960</v>
      </c>
      <c r="C3661" s="224" t="s">
        <v>7842</v>
      </c>
      <c r="D3661" s="221">
        <v>353</v>
      </c>
      <c r="E3661" s="324">
        <v>43008</v>
      </c>
      <c r="F3661" s="1">
        <v>21130061.100000001</v>
      </c>
      <c r="G3661" s="18">
        <v>2.1099999999999997E-2</v>
      </c>
      <c r="H3661" s="298">
        <v>37153.689999999995</v>
      </c>
      <c r="I3661" s="10">
        <v>21235240.710000001</v>
      </c>
      <c r="J3661" s="11">
        <f t="shared" si="1664"/>
        <v>2.1099999999999997E-2</v>
      </c>
      <c r="K3661" s="30">
        <f t="shared" si="1665"/>
        <v>37338.631581749993</v>
      </c>
      <c r="L3661" s="29">
        <f t="shared" si="1666"/>
        <v>184.94158174999757</v>
      </c>
      <c r="M3661" s="10">
        <f t="shared" si="1667"/>
        <v>21235240.710000001</v>
      </c>
      <c r="N3661" s="5">
        <f>VLOOKUP(CONCATENATE(A3661,"-6"),'Restated Depr'!$B$6:$G$7674,6,0)</f>
        <v>2.3100000000000002E-2</v>
      </c>
      <c r="O3661" s="29">
        <f t="shared" si="1668"/>
        <v>40877.838366750009</v>
      </c>
      <c r="P3661" s="29">
        <f t="shared" si="1669"/>
        <v>3539.2067850000167</v>
      </c>
      <c r="Q3661" t="s">
        <v>7819</v>
      </c>
    </row>
    <row r="3662" spans="1:18" hidden="1">
      <c r="A3662" t="s">
        <v>279</v>
      </c>
      <c r="B3662" t="s">
        <v>3961</v>
      </c>
      <c r="C3662" s="224" t="s">
        <v>7842</v>
      </c>
      <c r="D3662" s="221">
        <v>353</v>
      </c>
      <c r="E3662" s="324">
        <v>43039</v>
      </c>
      <c r="F3662" s="1">
        <v>21191130.710000001</v>
      </c>
      <c r="G3662" s="18">
        <v>2.1099999999999997E-2</v>
      </c>
      <c r="H3662" s="298">
        <v>37261.069999999992</v>
      </c>
      <c r="I3662" s="10">
        <v>21235240.710000001</v>
      </c>
      <c r="J3662" s="11">
        <f t="shared" si="1664"/>
        <v>2.1099999999999997E-2</v>
      </c>
      <c r="K3662" s="30">
        <f t="shared" si="1665"/>
        <v>37338.631581749993</v>
      </c>
      <c r="L3662" s="29">
        <f t="shared" si="1666"/>
        <v>77.561581750000187</v>
      </c>
      <c r="M3662" s="10">
        <f t="shared" si="1667"/>
        <v>21235240.710000001</v>
      </c>
      <c r="N3662" s="5">
        <f>VLOOKUP(CONCATENATE(A3662,"-6"),'Restated Depr'!$B$6:$G$7674,6,0)</f>
        <v>2.3100000000000002E-2</v>
      </c>
      <c r="O3662" s="29">
        <f t="shared" si="1668"/>
        <v>40877.838366750009</v>
      </c>
      <c r="P3662" s="29">
        <f t="shared" si="1669"/>
        <v>3539.2067850000167</v>
      </c>
      <c r="Q3662" t="s">
        <v>7819</v>
      </c>
    </row>
    <row r="3663" spans="1:18" hidden="1">
      <c r="A3663" t="s">
        <v>279</v>
      </c>
      <c r="B3663" t="s">
        <v>3962</v>
      </c>
      <c r="C3663" s="224" t="s">
        <v>7842</v>
      </c>
      <c r="D3663" s="221">
        <v>353</v>
      </c>
      <c r="E3663" s="324">
        <v>43069</v>
      </c>
      <c r="F3663" s="1">
        <v>21265669.190000001</v>
      </c>
      <c r="G3663" s="18">
        <v>2.1099999999999997E-2</v>
      </c>
      <c r="H3663" s="298">
        <v>37392.129999999997</v>
      </c>
      <c r="I3663" s="10">
        <v>21235240.710000001</v>
      </c>
      <c r="J3663" s="11">
        <f t="shared" si="1664"/>
        <v>2.1099999999999997E-2</v>
      </c>
      <c r="K3663" s="30">
        <f t="shared" si="1665"/>
        <v>37338.631581749993</v>
      </c>
      <c r="L3663" s="29">
        <f t="shared" si="1666"/>
        <v>-53.498418250004761</v>
      </c>
      <c r="M3663" s="10">
        <f t="shared" si="1667"/>
        <v>21235240.710000001</v>
      </c>
      <c r="N3663" s="5">
        <f>VLOOKUP(CONCATENATE(A3663,"-6"),'Restated Depr'!$B$6:$G$7674,6,0)</f>
        <v>2.3100000000000002E-2</v>
      </c>
      <c r="O3663" s="29">
        <f t="shared" si="1668"/>
        <v>40877.838366750009</v>
      </c>
      <c r="P3663" s="29">
        <f t="shared" si="1669"/>
        <v>3539.2067850000167</v>
      </c>
      <c r="Q3663" t="s">
        <v>7819</v>
      </c>
    </row>
    <row r="3664" spans="1:18" hidden="1">
      <c r="A3664" t="s">
        <v>279</v>
      </c>
      <c r="B3664" t="s">
        <v>3963</v>
      </c>
      <c r="C3664" s="224" t="s">
        <v>7842</v>
      </c>
      <c r="D3664" s="221">
        <v>353</v>
      </c>
      <c r="E3664" s="324">
        <v>43100</v>
      </c>
      <c r="F3664" s="1">
        <v>21177934.02</v>
      </c>
      <c r="G3664" s="18">
        <v>2.1999999999999999E-2</v>
      </c>
      <c r="H3664" s="298">
        <v>38826.22</v>
      </c>
      <c r="I3664" s="10">
        <v>21235240.710000001</v>
      </c>
      <c r="J3664" s="11">
        <f t="shared" si="1664"/>
        <v>2.1999999999999999E-2</v>
      </c>
      <c r="K3664" s="30">
        <f t="shared" si="1665"/>
        <v>38931.274635000002</v>
      </c>
      <c r="L3664" s="29">
        <f t="shared" si="1666"/>
        <v>105.05463500000042</v>
      </c>
      <c r="M3664" s="10">
        <f t="shared" si="1667"/>
        <v>21235240.710000001</v>
      </c>
      <c r="N3664" s="5">
        <f>VLOOKUP(CONCATENATE(A3664,"-6"),'Restated Depr'!$B$6:$G$7674,6,0)</f>
        <v>2.3100000000000002E-2</v>
      </c>
      <c r="O3664" s="29">
        <f t="shared" si="1668"/>
        <v>40877.838366750009</v>
      </c>
      <c r="P3664" s="29">
        <f t="shared" si="1669"/>
        <v>1946.5637317500077</v>
      </c>
      <c r="Q3664" t="s">
        <v>7819</v>
      </c>
    </row>
    <row r="3665" spans="1:18" hidden="1">
      <c r="A3665" t="s">
        <v>279</v>
      </c>
      <c r="B3665" t="s">
        <v>3964</v>
      </c>
      <c r="C3665" s="224" t="s">
        <v>7842</v>
      </c>
      <c r="D3665" s="221">
        <v>353</v>
      </c>
      <c r="E3665" s="324">
        <v>43131</v>
      </c>
      <c r="F3665" s="1">
        <v>21135002.129999999</v>
      </c>
      <c r="G3665" s="5">
        <v>2.3100000000000002E-2</v>
      </c>
      <c r="H3665" s="298">
        <v>40684.879999999997</v>
      </c>
      <c r="I3665" s="10">
        <v>21235240.710000001</v>
      </c>
      <c r="J3665" s="11">
        <f t="shared" si="1664"/>
        <v>2.3100000000000002E-2</v>
      </c>
      <c r="K3665" s="30">
        <f t="shared" si="1665"/>
        <v>40877.838366750009</v>
      </c>
      <c r="L3665" s="29">
        <f t="shared" si="1666"/>
        <v>192.95836675001192</v>
      </c>
      <c r="M3665" s="10">
        <f t="shared" si="1667"/>
        <v>21235240.710000001</v>
      </c>
      <c r="N3665" s="5">
        <f>VLOOKUP(CONCATENATE(A3665,"-6"),'Restated Depr'!$B$6:$G$7674,6,0)</f>
        <v>2.3100000000000002E-2</v>
      </c>
      <c r="O3665" s="29">
        <f t="shared" si="1668"/>
        <v>40877.838366750009</v>
      </c>
      <c r="P3665" s="29">
        <f t="shared" si="1669"/>
        <v>0</v>
      </c>
      <c r="Q3665" t="s">
        <v>7819</v>
      </c>
    </row>
    <row r="3666" spans="1:18" hidden="1">
      <c r="A3666" t="s">
        <v>279</v>
      </c>
      <c r="B3666" t="s">
        <v>3965</v>
      </c>
      <c r="C3666" s="224" t="s">
        <v>7842</v>
      </c>
      <c r="D3666" s="221">
        <v>353</v>
      </c>
      <c r="E3666" s="324">
        <v>43159</v>
      </c>
      <c r="F3666" s="1">
        <v>21200847.379999999</v>
      </c>
      <c r="G3666" s="5">
        <v>2.3100000000000002E-2</v>
      </c>
      <c r="H3666" s="298">
        <v>40811.630000000005</v>
      </c>
      <c r="I3666" s="10">
        <v>21235240.710000001</v>
      </c>
      <c r="J3666" s="11">
        <f t="shared" si="1664"/>
        <v>2.3100000000000002E-2</v>
      </c>
      <c r="K3666" s="30">
        <f t="shared" si="1665"/>
        <v>40877.838366750009</v>
      </c>
      <c r="L3666" s="29">
        <f t="shared" si="1666"/>
        <v>66.208366750004643</v>
      </c>
      <c r="M3666" s="10">
        <f t="shared" si="1667"/>
        <v>21235240.710000001</v>
      </c>
      <c r="N3666" s="5">
        <f>VLOOKUP(CONCATENATE(A3666,"-6"),'Restated Depr'!$B$6:$G$7674,6,0)</f>
        <v>2.3100000000000002E-2</v>
      </c>
      <c r="O3666" s="29">
        <f t="shared" si="1668"/>
        <v>40877.838366750009</v>
      </c>
      <c r="P3666" s="29">
        <f t="shared" si="1669"/>
        <v>0</v>
      </c>
      <c r="Q3666" t="s">
        <v>7819</v>
      </c>
    </row>
    <row r="3667" spans="1:18" hidden="1">
      <c r="A3667" t="s">
        <v>279</v>
      </c>
      <c r="B3667" t="s">
        <v>3966</v>
      </c>
      <c r="C3667" s="224" t="s">
        <v>7842</v>
      </c>
      <c r="D3667" s="221">
        <v>353</v>
      </c>
      <c r="E3667" s="324">
        <v>43190</v>
      </c>
      <c r="F3667" s="1">
        <v>21206244.809999999</v>
      </c>
      <c r="G3667" s="5">
        <v>2.3100000000000002E-2</v>
      </c>
      <c r="H3667" s="298">
        <v>40822.03</v>
      </c>
      <c r="I3667" s="10">
        <v>21235240.710000001</v>
      </c>
      <c r="J3667" s="11">
        <f t="shared" si="1664"/>
        <v>2.3100000000000002E-2</v>
      </c>
      <c r="K3667" s="30">
        <f t="shared" si="1665"/>
        <v>40877.838366750009</v>
      </c>
      <c r="L3667" s="29">
        <f t="shared" si="1666"/>
        <v>55.808366750010464</v>
      </c>
      <c r="M3667" s="10">
        <f t="shared" si="1667"/>
        <v>21235240.710000001</v>
      </c>
      <c r="N3667" s="5">
        <f>VLOOKUP(CONCATENATE(A3667,"-6"),'Restated Depr'!$B$6:$G$7674,6,0)</f>
        <v>2.3100000000000002E-2</v>
      </c>
      <c r="O3667" s="29">
        <f t="shared" si="1668"/>
        <v>40877.838366750009</v>
      </c>
      <c r="P3667" s="29">
        <f t="shared" si="1669"/>
        <v>0</v>
      </c>
      <c r="Q3667" t="s">
        <v>7819</v>
      </c>
    </row>
    <row r="3668" spans="1:18" hidden="1">
      <c r="A3668" t="s">
        <v>279</v>
      </c>
      <c r="B3668" t="s">
        <v>3967</v>
      </c>
      <c r="C3668" s="224" t="s">
        <v>7842</v>
      </c>
      <c r="D3668" s="221">
        <v>353</v>
      </c>
      <c r="E3668" s="324">
        <v>43220</v>
      </c>
      <c r="F3668" s="1">
        <v>21213084.260000002</v>
      </c>
      <c r="G3668" s="5">
        <v>2.3100000000000002E-2</v>
      </c>
      <c r="H3668" s="298">
        <v>40835.18</v>
      </c>
      <c r="I3668" s="10">
        <v>21235240.710000001</v>
      </c>
      <c r="J3668" s="11">
        <f t="shared" si="1664"/>
        <v>2.3100000000000002E-2</v>
      </c>
      <c r="K3668" s="30">
        <f t="shared" si="1665"/>
        <v>40877.838366750009</v>
      </c>
      <c r="L3668" s="29">
        <f t="shared" si="1666"/>
        <v>42.658366750009009</v>
      </c>
      <c r="M3668" s="10">
        <f t="shared" si="1667"/>
        <v>21235240.710000001</v>
      </c>
      <c r="N3668" s="5">
        <f>VLOOKUP(CONCATENATE(A3668,"-6"),'Restated Depr'!$B$6:$G$7674,6,0)</f>
        <v>2.3100000000000002E-2</v>
      </c>
      <c r="O3668" s="29">
        <f t="shared" si="1668"/>
        <v>40877.838366750009</v>
      </c>
      <c r="P3668" s="29">
        <f t="shared" si="1669"/>
        <v>0</v>
      </c>
      <c r="Q3668" t="s">
        <v>7819</v>
      </c>
    </row>
    <row r="3669" spans="1:18" hidden="1">
      <c r="A3669" t="s">
        <v>279</v>
      </c>
      <c r="B3669" t="s">
        <v>3968</v>
      </c>
      <c r="C3669" s="224" t="s">
        <v>7842</v>
      </c>
      <c r="D3669" s="221">
        <v>353</v>
      </c>
      <c r="E3669" s="324">
        <v>43251</v>
      </c>
      <c r="F3669" s="1">
        <v>21224815.559999999</v>
      </c>
      <c r="G3669" s="5">
        <v>2.3100000000000002E-2</v>
      </c>
      <c r="H3669" s="298">
        <v>40857.770000000004</v>
      </c>
      <c r="I3669" s="10">
        <v>21235240.710000001</v>
      </c>
      <c r="J3669" s="11">
        <f t="shared" si="1664"/>
        <v>2.3100000000000002E-2</v>
      </c>
      <c r="K3669" s="30">
        <f t="shared" si="1665"/>
        <v>40877.838366750009</v>
      </c>
      <c r="L3669" s="29">
        <f t="shared" si="1666"/>
        <v>20.068366750005225</v>
      </c>
      <c r="M3669" s="10">
        <f t="shared" si="1667"/>
        <v>21235240.710000001</v>
      </c>
      <c r="N3669" s="5">
        <f>VLOOKUP(CONCATENATE(A3669,"-6"),'Restated Depr'!$B$6:$G$7674,6,0)</f>
        <v>2.3100000000000002E-2</v>
      </c>
      <c r="O3669" s="29">
        <f t="shared" si="1668"/>
        <v>40877.838366750009</v>
      </c>
      <c r="P3669" s="29">
        <f t="shared" si="1669"/>
        <v>0</v>
      </c>
      <c r="Q3669" t="s">
        <v>7819</v>
      </c>
    </row>
    <row r="3670" spans="1:18" hidden="1">
      <c r="A3670" t="s">
        <v>279</v>
      </c>
      <c r="B3670" t="s">
        <v>3969</v>
      </c>
      <c r="C3670" s="224" t="s">
        <v>7842</v>
      </c>
      <c r="D3670" s="221">
        <v>353</v>
      </c>
      <c r="E3670" s="324">
        <v>43281</v>
      </c>
      <c r="F3670" s="1">
        <v>21235240.710000001</v>
      </c>
      <c r="G3670" s="5">
        <v>2.3100000000000002E-2</v>
      </c>
      <c r="H3670" s="298">
        <v>40877.840000000004</v>
      </c>
      <c r="I3670" s="10">
        <v>21235240.710000001</v>
      </c>
      <c r="J3670" s="11">
        <f t="shared" si="1664"/>
        <v>2.3100000000000002E-2</v>
      </c>
      <c r="K3670" s="30">
        <f t="shared" si="1665"/>
        <v>40877.838366750009</v>
      </c>
      <c r="L3670" s="29">
        <f t="shared" si="1666"/>
        <v>-1.6332499944837764E-3</v>
      </c>
      <c r="M3670" s="10">
        <f t="shared" si="1667"/>
        <v>21235240.710000001</v>
      </c>
      <c r="N3670" s="5">
        <f>VLOOKUP(CONCATENATE(A3670,"-6"),'Restated Depr'!$B$6:$G$7674,6,0)</f>
        <v>2.3100000000000002E-2</v>
      </c>
      <c r="O3670" s="29">
        <f t="shared" si="1668"/>
        <v>40877.838366750009</v>
      </c>
      <c r="P3670" s="29">
        <f t="shared" si="1669"/>
        <v>0</v>
      </c>
      <c r="Q3670" t="s">
        <v>7819</v>
      </c>
      <c r="R3670" s="5"/>
    </row>
    <row r="3671" spans="1:18" ht="15.75" hidden="1" thickBot="1">
      <c r="A3671" t="s">
        <v>279</v>
      </c>
      <c r="C3671" s="224" t="s">
        <v>639</v>
      </c>
      <c r="D3671" s="22"/>
      <c r="E3671" s="323" t="s">
        <v>606</v>
      </c>
      <c r="F3671" s="1"/>
      <c r="G3671" s="5"/>
      <c r="H3671" s="310">
        <f>SUM(H3659:H3670)</f>
        <v>469340.07999999996</v>
      </c>
      <c r="I3671" s="10"/>
      <c r="J3671" s="10"/>
      <c r="K3671" s="32">
        <f>SUM(K3659:K3670)</f>
        <v>470891.4627442499</v>
      </c>
      <c r="L3671" s="28">
        <f>SUM(L3659:L3670)</f>
        <v>1551.382744250026</v>
      </c>
      <c r="M3671" s="10"/>
      <c r="N3671" s="5"/>
      <c r="O3671" s="28">
        <f>SUM(O3659:O3670)</f>
        <v>490534.06040100002</v>
      </c>
      <c r="P3671" s="28">
        <f>SUM(P3659:P3670)</f>
        <v>19642.597656750091</v>
      </c>
    </row>
    <row r="3672" spans="1:18" hidden="1">
      <c r="A3672" t="s">
        <v>280</v>
      </c>
      <c r="B3672" t="s">
        <v>3970</v>
      </c>
      <c r="C3672" s="224" t="s">
        <v>7842</v>
      </c>
      <c r="D3672" s="221">
        <v>353</v>
      </c>
      <c r="E3672" s="324">
        <v>42947</v>
      </c>
      <c r="F3672" s="9">
        <v>3427089.39</v>
      </c>
      <c r="G3672" s="18">
        <v>2.1099999999999997E-2</v>
      </c>
      <c r="H3672" s="299">
        <v>6025.96</v>
      </c>
      <c r="I3672" s="15">
        <v>3427089.39</v>
      </c>
      <c r="J3672" s="11">
        <f t="shared" ref="J3672:J3683" si="1670">G3672</f>
        <v>2.1099999999999997E-2</v>
      </c>
      <c r="K3672" s="31">
        <f t="shared" ref="K3672:K3683" si="1671">I3672*J3672/12</f>
        <v>6025.9655107499993</v>
      </c>
      <c r="L3672" s="289">
        <f t="shared" ref="L3672:L3683" si="1672">K3672-H3672</f>
        <v>5.5107499993027886E-3</v>
      </c>
      <c r="M3672" s="15">
        <f t="shared" ref="M3672:M3683" si="1673">I3672</f>
        <v>3427089.39</v>
      </c>
      <c r="N3672" s="5">
        <f>VLOOKUP(CONCATENATE(A3672,"-6"),'Restated Depr'!$B$6:$G$7674,6,0)</f>
        <v>2.3100000000000002E-2</v>
      </c>
      <c r="O3672" s="289">
        <f t="shared" ref="O3672:O3683" si="1674">M3672*N3672/12</f>
        <v>6597.1470757500001</v>
      </c>
      <c r="P3672" s="289">
        <f t="shared" ref="P3672:P3683" si="1675">O3672-K3672</f>
        <v>571.18156500000077</v>
      </c>
      <c r="Q3672" t="s">
        <v>7819</v>
      </c>
    </row>
    <row r="3673" spans="1:18" hidden="1">
      <c r="A3673" t="s">
        <v>280</v>
      </c>
      <c r="B3673" t="s">
        <v>3971</v>
      </c>
      <c r="C3673" s="224" t="s">
        <v>7842</v>
      </c>
      <c r="D3673" s="221">
        <v>353</v>
      </c>
      <c r="E3673" s="324">
        <v>42978</v>
      </c>
      <c r="F3673" s="1">
        <v>3427089.39</v>
      </c>
      <c r="G3673" s="18">
        <v>2.1099999999999997E-2</v>
      </c>
      <c r="H3673" s="298">
        <v>6025.96</v>
      </c>
      <c r="I3673" s="10">
        <v>3427089.39</v>
      </c>
      <c r="J3673" s="11">
        <f t="shared" si="1670"/>
        <v>2.1099999999999997E-2</v>
      </c>
      <c r="K3673" s="30">
        <f t="shared" si="1671"/>
        <v>6025.9655107499993</v>
      </c>
      <c r="L3673" s="29">
        <f t="shared" si="1672"/>
        <v>5.5107499993027886E-3</v>
      </c>
      <c r="M3673" s="10">
        <f t="shared" si="1673"/>
        <v>3427089.39</v>
      </c>
      <c r="N3673" s="5">
        <f>VLOOKUP(CONCATENATE(A3673,"-6"),'Restated Depr'!$B$6:$G$7674,6,0)</f>
        <v>2.3100000000000002E-2</v>
      </c>
      <c r="O3673" s="29">
        <f t="shared" si="1674"/>
        <v>6597.1470757500001</v>
      </c>
      <c r="P3673" s="29">
        <f t="shared" si="1675"/>
        <v>571.18156500000077</v>
      </c>
      <c r="Q3673" t="s">
        <v>7819</v>
      </c>
    </row>
    <row r="3674" spans="1:18" hidden="1">
      <c r="A3674" t="s">
        <v>280</v>
      </c>
      <c r="B3674" t="s">
        <v>3972</v>
      </c>
      <c r="C3674" s="224" t="s">
        <v>7842</v>
      </c>
      <c r="D3674" s="221">
        <v>353</v>
      </c>
      <c r="E3674" s="324">
        <v>43008</v>
      </c>
      <c r="F3674" s="1">
        <v>3427089.39</v>
      </c>
      <c r="G3674" s="18">
        <v>2.1099999999999997E-2</v>
      </c>
      <c r="H3674" s="298">
        <v>6025.96</v>
      </c>
      <c r="I3674" s="10">
        <v>3427089.39</v>
      </c>
      <c r="J3674" s="11">
        <f t="shared" si="1670"/>
        <v>2.1099999999999997E-2</v>
      </c>
      <c r="K3674" s="30">
        <f t="shared" si="1671"/>
        <v>6025.9655107499993</v>
      </c>
      <c r="L3674" s="29">
        <f t="shared" si="1672"/>
        <v>5.5107499993027886E-3</v>
      </c>
      <c r="M3674" s="10">
        <f t="shared" si="1673"/>
        <v>3427089.39</v>
      </c>
      <c r="N3674" s="5">
        <f>VLOOKUP(CONCATENATE(A3674,"-6"),'Restated Depr'!$B$6:$G$7674,6,0)</f>
        <v>2.3100000000000002E-2</v>
      </c>
      <c r="O3674" s="29">
        <f t="shared" si="1674"/>
        <v>6597.1470757500001</v>
      </c>
      <c r="P3674" s="29">
        <f t="shared" si="1675"/>
        <v>571.18156500000077</v>
      </c>
      <c r="Q3674" t="s">
        <v>7819</v>
      </c>
    </row>
    <row r="3675" spans="1:18" hidden="1">
      <c r="A3675" t="s">
        <v>280</v>
      </c>
      <c r="B3675" t="s">
        <v>3973</v>
      </c>
      <c r="C3675" s="224" t="s">
        <v>7842</v>
      </c>
      <c r="D3675" s="221">
        <v>353</v>
      </c>
      <c r="E3675" s="324">
        <v>43039</v>
      </c>
      <c r="F3675" s="1">
        <v>3427089.39</v>
      </c>
      <c r="G3675" s="18">
        <v>2.1099999999999997E-2</v>
      </c>
      <c r="H3675" s="298">
        <v>6025.96</v>
      </c>
      <c r="I3675" s="10">
        <v>3427089.39</v>
      </c>
      <c r="J3675" s="11">
        <f t="shared" si="1670"/>
        <v>2.1099999999999997E-2</v>
      </c>
      <c r="K3675" s="30">
        <f t="shared" si="1671"/>
        <v>6025.9655107499993</v>
      </c>
      <c r="L3675" s="29">
        <f t="shared" si="1672"/>
        <v>5.5107499993027886E-3</v>
      </c>
      <c r="M3675" s="10">
        <f t="shared" si="1673"/>
        <v>3427089.39</v>
      </c>
      <c r="N3675" s="5">
        <f>VLOOKUP(CONCATENATE(A3675,"-6"),'Restated Depr'!$B$6:$G$7674,6,0)</f>
        <v>2.3100000000000002E-2</v>
      </c>
      <c r="O3675" s="29">
        <f t="shared" si="1674"/>
        <v>6597.1470757500001</v>
      </c>
      <c r="P3675" s="29">
        <f t="shared" si="1675"/>
        <v>571.18156500000077</v>
      </c>
      <c r="Q3675" t="s">
        <v>7819</v>
      </c>
    </row>
    <row r="3676" spans="1:18" hidden="1">
      <c r="A3676" t="s">
        <v>280</v>
      </c>
      <c r="B3676" t="s">
        <v>3974</v>
      </c>
      <c r="C3676" s="224" t="s">
        <v>7842</v>
      </c>
      <c r="D3676" s="221">
        <v>353</v>
      </c>
      <c r="E3676" s="324">
        <v>43069</v>
      </c>
      <c r="F3676" s="1">
        <v>3427089.39</v>
      </c>
      <c r="G3676" s="18">
        <v>2.1099999999999997E-2</v>
      </c>
      <c r="H3676" s="298">
        <v>6025.96</v>
      </c>
      <c r="I3676" s="10">
        <v>3427089.39</v>
      </c>
      <c r="J3676" s="11">
        <f t="shared" si="1670"/>
        <v>2.1099999999999997E-2</v>
      </c>
      <c r="K3676" s="30">
        <f t="shared" si="1671"/>
        <v>6025.9655107499993</v>
      </c>
      <c r="L3676" s="29">
        <f t="shared" si="1672"/>
        <v>5.5107499993027886E-3</v>
      </c>
      <c r="M3676" s="10">
        <f t="shared" si="1673"/>
        <v>3427089.39</v>
      </c>
      <c r="N3676" s="5">
        <f>VLOOKUP(CONCATENATE(A3676,"-6"),'Restated Depr'!$B$6:$G$7674,6,0)</f>
        <v>2.3100000000000002E-2</v>
      </c>
      <c r="O3676" s="29">
        <f t="shared" si="1674"/>
        <v>6597.1470757500001</v>
      </c>
      <c r="P3676" s="29">
        <f t="shared" si="1675"/>
        <v>571.18156500000077</v>
      </c>
      <c r="Q3676" t="s">
        <v>7819</v>
      </c>
    </row>
    <row r="3677" spans="1:18" hidden="1">
      <c r="A3677" t="s">
        <v>280</v>
      </c>
      <c r="B3677" t="s">
        <v>3975</v>
      </c>
      <c r="C3677" s="224" t="s">
        <v>7842</v>
      </c>
      <c r="D3677" s="221">
        <v>353</v>
      </c>
      <c r="E3677" s="324">
        <v>43100</v>
      </c>
      <c r="F3677" s="1">
        <v>3427089.39</v>
      </c>
      <c r="G3677" s="18">
        <v>2.1999999999999999E-2</v>
      </c>
      <c r="H3677" s="298">
        <v>6283</v>
      </c>
      <c r="I3677" s="10">
        <v>3427089.39</v>
      </c>
      <c r="J3677" s="11">
        <f t="shared" si="1670"/>
        <v>2.1999999999999999E-2</v>
      </c>
      <c r="K3677" s="30">
        <f t="shared" si="1671"/>
        <v>6282.9972149999994</v>
      </c>
      <c r="L3677" s="29">
        <f t="shared" si="1672"/>
        <v>-2.7850000005855691E-3</v>
      </c>
      <c r="M3677" s="10">
        <f t="shared" si="1673"/>
        <v>3427089.39</v>
      </c>
      <c r="N3677" s="5">
        <f>VLOOKUP(CONCATENATE(A3677,"-6"),'Restated Depr'!$B$6:$G$7674,6,0)</f>
        <v>2.3100000000000002E-2</v>
      </c>
      <c r="O3677" s="29">
        <f t="shared" si="1674"/>
        <v>6597.1470757500001</v>
      </c>
      <c r="P3677" s="29">
        <f t="shared" si="1675"/>
        <v>314.1498607500007</v>
      </c>
      <c r="Q3677" t="s">
        <v>7819</v>
      </c>
    </row>
    <row r="3678" spans="1:18" hidden="1">
      <c r="A3678" t="s">
        <v>280</v>
      </c>
      <c r="B3678" t="s">
        <v>3976</v>
      </c>
      <c r="C3678" s="224" t="s">
        <v>7842</v>
      </c>
      <c r="D3678" s="221">
        <v>353</v>
      </c>
      <c r="E3678" s="324">
        <v>43131</v>
      </c>
      <c r="F3678" s="1">
        <v>3427089.39</v>
      </c>
      <c r="G3678" s="5">
        <v>2.3100000000000002E-2</v>
      </c>
      <c r="H3678" s="298">
        <v>6597.1500000000005</v>
      </c>
      <c r="I3678" s="10">
        <v>3427089.39</v>
      </c>
      <c r="J3678" s="11">
        <f t="shared" si="1670"/>
        <v>2.3100000000000002E-2</v>
      </c>
      <c r="K3678" s="30">
        <f t="shared" si="1671"/>
        <v>6597.1470757500001</v>
      </c>
      <c r="L3678" s="29">
        <f t="shared" si="1672"/>
        <v>-2.9242500004329486E-3</v>
      </c>
      <c r="M3678" s="10">
        <f t="shared" si="1673"/>
        <v>3427089.39</v>
      </c>
      <c r="N3678" s="5">
        <f>VLOOKUP(CONCATENATE(A3678,"-6"),'Restated Depr'!$B$6:$G$7674,6,0)</f>
        <v>2.3100000000000002E-2</v>
      </c>
      <c r="O3678" s="29">
        <f t="shared" si="1674"/>
        <v>6597.1470757500001</v>
      </c>
      <c r="P3678" s="29">
        <f t="shared" si="1675"/>
        <v>0</v>
      </c>
      <c r="Q3678" t="s">
        <v>7819</v>
      </c>
    </row>
    <row r="3679" spans="1:18" hidden="1">
      <c r="A3679" t="s">
        <v>280</v>
      </c>
      <c r="B3679" t="s">
        <v>3977</v>
      </c>
      <c r="C3679" s="224" t="s">
        <v>7842</v>
      </c>
      <c r="D3679" s="221">
        <v>353</v>
      </c>
      <c r="E3679" s="324">
        <v>43159</v>
      </c>
      <c r="F3679" s="1">
        <v>3427089.39</v>
      </c>
      <c r="G3679" s="5">
        <v>2.3100000000000002E-2</v>
      </c>
      <c r="H3679" s="298">
        <v>6597.1500000000005</v>
      </c>
      <c r="I3679" s="10">
        <v>3427089.39</v>
      </c>
      <c r="J3679" s="11">
        <f t="shared" si="1670"/>
        <v>2.3100000000000002E-2</v>
      </c>
      <c r="K3679" s="30">
        <f t="shared" si="1671"/>
        <v>6597.1470757500001</v>
      </c>
      <c r="L3679" s="29">
        <f t="shared" si="1672"/>
        <v>-2.9242500004329486E-3</v>
      </c>
      <c r="M3679" s="10">
        <f t="shared" si="1673"/>
        <v>3427089.39</v>
      </c>
      <c r="N3679" s="5">
        <f>VLOOKUP(CONCATENATE(A3679,"-6"),'Restated Depr'!$B$6:$G$7674,6,0)</f>
        <v>2.3100000000000002E-2</v>
      </c>
      <c r="O3679" s="29">
        <f t="shared" si="1674"/>
        <v>6597.1470757500001</v>
      </c>
      <c r="P3679" s="29">
        <f t="shared" si="1675"/>
        <v>0</v>
      </c>
      <c r="Q3679" t="s">
        <v>7819</v>
      </c>
    </row>
    <row r="3680" spans="1:18" hidden="1">
      <c r="A3680" t="s">
        <v>280</v>
      </c>
      <c r="B3680" t="s">
        <v>3978</v>
      </c>
      <c r="C3680" s="224" t="s">
        <v>7842</v>
      </c>
      <c r="D3680" s="221">
        <v>353</v>
      </c>
      <c r="E3680" s="324">
        <v>43190</v>
      </c>
      <c r="F3680" s="1">
        <v>3427089.39</v>
      </c>
      <c r="G3680" s="5">
        <v>2.3100000000000002E-2</v>
      </c>
      <c r="H3680" s="298">
        <v>6597.1500000000005</v>
      </c>
      <c r="I3680" s="10">
        <v>3427089.39</v>
      </c>
      <c r="J3680" s="11">
        <f t="shared" si="1670"/>
        <v>2.3100000000000002E-2</v>
      </c>
      <c r="K3680" s="30">
        <f t="shared" si="1671"/>
        <v>6597.1470757500001</v>
      </c>
      <c r="L3680" s="29">
        <f t="shared" si="1672"/>
        <v>-2.9242500004329486E-3</v>
      </c>
      <c r="M3680" s="10">
        <f t="shared" si="1673"/>
        <v>3427089.39</v>
      </c>
      <c r="N3680" s="5">
        <f>VLOOKUP(CONCATENATE(A3680,"-6"),'Restated Depr'!$B$6:$G$7674,6,0)</f>
        <v>2.3100000000000002E-2</v>
      </c>
      <c r="O3680" s="29">
        <f t="shared" si="1674"/>
        <v>6597.1470757500001</v>
      </c>
      <c r="P3680" s="29">
        <f t="shared" si="1675"/>
        <v>0</v>
      </c>
      <c r="Q3680" t="s">
        <v>7819</v>
      </c>
    </row>
    <row r="3681" spans="1:18" hidden="1">
      <c r="A3681" t="s">
        <v>280</v>
      </c>
      <c r="B3681" t="s">
        <v>3979</v>
      </c>
      <c r="C3681" s="224" t="s">
        <v>7842</v>
      </c>
      <c r="D3681" s="221">
        <v>353</v>
      </c>
      <c r="E3681" s="324">
        <v>43220</v>
      </c>
      <c r="F3681" s="1">
        <v>3427089.39</v>
      </c>
      <c r="G3681" s="5">
        <v>2.3100000000000002E-2</v>
      </c>
      <c r="H3681" s="298">
        <v>6597.1500000000005</v>
      </c>
      <c r="I3681" s="10">
        <v>3427089.39</v>
      </c>
      <c r="J3681" s="11">
        <f t="shared" si="1670"/>
        <v>2.3100000000000002E-2</v>
      </c>
      <c r="K3681" s="30">
        <f t="shared" si="1671"/>
        <v>6597.1470757500001</v>
      </c>
      <c r="L3681" s="29">
        <f t="shared" si="1672"/>
        <v>-2.9242500004329486E-3</v>
      </c>
      <c r="M3681" s="10">
        <f t="shared" si="1673"/>
        <v>3427089.39</v>
      </c>
      <c r="N3681" s="5">
        <f>VLOOKUP(CONCATENATE(A3681,"-6"),'Restated Depr'!$B$6:$G$7674,6,0)</f>
        <v>2.3100000000000002E-2</v>
      </c>
      <c r="O3681" s="29">
        <f t="shared" si="1674"/>
        <v>6597.1470757500001</v>
      </c>
      <c r="P3681" s="29">
        <f t="shared" si="1675"/>
        <v>0</v>
      </c>
      <c r="Q3681" t="s">
        <v>7819</v>
      </c>
    </row>
    <row r="3682" spans="1:18" hidden="1">
      <c r="A3682" t="s">
        <v>280</v>
      </c>
      <c r="B3682" t="s">
        <v>3980</v>
      </c>
      <c r="C3682" s="224" t="s">
        <v>7842</v>
      </c>
      <c r="D3682" s="221">
        <v>353</v>
      </c>
      <c r="E3682" s="324">
        <v>43251</v>
      </c>
      <c r="F3682" s="1">
        <v>3427089.39</v>
      </c>
      <c r="G3682" s="5">
        <v>2.3100000000000002E-2</v>
      </c>
      <c r="H3682" s="298">
        <v>6597.1500000000005</v>
      </c>
      <c r="I3682" s="10">
        <v>3427089.39</v>
      </c>
      <c r="J3682" s="11">
        <f t="shared" si="1670"/>
        <v>2.3100000000000002E-2</v>
      </c>
      <c r="K3682" s="30">
        <f t="shared" si="1671"/>
        <v>6597.1470757500001</v>
      </c>
      <c r="L3682" s="29">
        <f t="shared" si="1672"/>
        <v>-2.9242500004329486E-3</v>
      </c>
      <c r="M3682" s="10">
        <f t="shared" si="1673"/>
        <v>3427089.39</v>
      </c>
      <c r="N3682" s="5">
        <f>VLOOKUP(CONCATENATE(A3682,"-6"),'Restated Depr'!$B$6:$G$7674,6,0)</f>
        <v>2.3100000000000002E-2</v>
      </c>
      <c r="O3682" s="29">
        <f t="shared" si="1674"/>
        <v>6597.1470757500001</v>
      </c>
      <c r="P3682" s="29">
        <f t="shared" si="1675"/>
        <v>0</v>
      </c>
      <c r="Q3682" t="s">
        <v>7819</v>
      </c>
    </row>
    <row r="3683" spans="1:18" hidden="1">
      <c r="A3683" t="s">
        <v>280</v>
      </c>
      <c r="B3683" t="s">
        <v>3981</v>
      </c>
      <c r="C3683" s="224" t="s">
        <v>7842</v>
      </c>
      <c r="D3683" s="221">
        <v>353</v>
      </c>
      <c r="E3683" s="324">
        <v>43281</v>
      </c>
      <c r="F3683" s="1">
        <v>3427089.39</v>
      </c>
      <c r="G3683" s="5">
        <v>2.3100000000000002E-2</v>
      </c>
      <c r="H3683" s="298">
        <v>6597.1500000000005</v>
      </c>
      <c r="I3683" s="10">
        <v>3427089.39</v>
      </c>
      <c r="J3683" s="11">
        <f t="shared" si="1670"/>
        <v>2.3100000000000002E-2</v>
      </c>
      <c r="K3683" s="30">
        <f t="shared" si="1671"/>
        <v>6597.1470757500001</v>
      </c>
      <c r="L3683" s="29">
        <f t="shared" si="1672"/>
        <v>-2.9242500004329486E-3</v>
      </c>
      <c r="M3683" s="10">
        <f t="shared" si="1673"/>
        <v>3427089.39</v>
      </c>
      <c r="N3683" s="5">
        <f>VLOOKUP(CONCATENATE(A3683,"-6"),'Restated Depr'!$B$6:$G$7674,6,0)</f>
        <v>2.3100000000000002E-2</v>
      </c>
      <c r="O3683" s="29">
        <f t="shared" si="1674"/>
        <v>6597.1470757500001</v>
      </c>
      <c r="P3683" s="29">
        <f t="shared" si="1675"/>
        <v>0</v>
      </c>
      <c r="Q3683" t="s">
        <v>7819</v>
      </c>
      <c r="R3683" s="5"/>
    </row>
    <row r="3684" spans="1:18" ht="15.75" hidden="1" thickBot="1">
      <c r="A3684" t="s">
        <v>280</v>
      </c>
      <c r="C3684" s="224" t="s">
        <v>639</v>
      </c>
      <c r="D3684" s="22"/>
      <c r="E3684" s="323" t="s">
        <v>606</v>
      </c>
      <c r="F3684" s="1"/>
      <c r="G3684" s="5"/>
      <c r="H3684" s="310">
        <f>SUM(H3672:H3683)</f>
        <v>75995.7</v>
      </c>
      <c r="I3684" s="10"/>
      <c r="J3684" s="10"/>
      <c r="K3684" s="32">
        <f>SUM(K3672:K3683)</f>
        <v>75995.707223250007</v>
      </c>
      <c r="L3684" s="28">
        <f>SUM(L3672:L3683)</f>
        <v>7.2232499933306826E-3</v>
      </c>
      <c r="M3684" s="10"/>
      <c r="N3684" s="5"/>
      <c r="O3684" s="28">
        <f>SUM(O3672:O3683)</f>
        <v>79165.76490900002</v>
      </c>
      <c r="P3684" s="28">
        <f>SUM(P3672:P3683)</f>
        <v>3170.0576857500046</v>
      </c>
    </row>
    <row r="3685" spans="1:18" hidden="1">
      <c r="A3685" t="s">
        <v>281</v>
      </c>
      <c r="B3685" t="s">
        <v>3982</v>
      </c>
      <c r="C3685" s="224" t="s">
        <v>7842</v>
      </c>
      <c r="D3685" s="221">
        <v>353</v>
      </c>
      <c r="E3685" s="324">
        <v>42947</v>
      </c>
      <c r="F3685" s="9">
        <v>4292697.96</v>
      </c>
      <c r="G3685" s="18">
        <v>2.1099999999999997E-2</v>
      </c>
      <c r="H3685" s="299">
        <v>7548</v>
      </c>
      <c r="I3685" s="15">
        <v>4292697.96</v>
      </c>
      <c r="J3685" s="11">
        <f t="shared" ref="J3685:J3696" si="1676">G3685</f>
        <v>2.1099999999999997E-2</v>
      </c>
      <c r="K3685" s="31">
        <f t="shared" ref="K3685:K3696" si="1677">I3685*J3685/12</f>
        <v>7547.9939129999984</v>
      </c>
      <c r="L3685" s="289">
        <f t="shared" ref="L3685:L3696" si="1678">K3685-H3685</f>
        <v>-6.0870000015711412E-3</v>
      </c>
      <c r="M3685" s="15">
        <f t="shared" ref="M3685:M3696" si="1679">I3685</f>
        <v>4292697.96</v>
      </c>
      <c r="N3685" s="5">
        <f>VLOOKUP(CONCATENATE(A3685,"-6"),'Restated Depr'!$B$6:$G$7674,6,0)</f>
        <v>2.3100000000000002E-2</v>
      </c>
      <c r="O3685" s="289">
        <f t="shared" ref="O3685:O3696" si="1680">M3685*N3685/12</f>
        <v>8263.4435730000005</v>
      </c>
      <c r="P3685" s="289">
        <f t="shared" ref="P3685:P3696" si="1681">O3685-K3685</f>
        <v>715.44966000000204</v>
      </c>
      <c r="Q3685" t="s">
        <v>7819</v>
      </c>
    </row>
    <row r="3686" spans="1:18" hidden="1">
      <c r="A3686" t="s">
        <v>281</v>
      </c>
      <c r="B3686" t="s">
        <v>3983</v>
      </c>
      <c r="C3686" s="224" t="s">
        <v>7842</v>
      </c>
      <c r="D3686" s="221">
        <v>353</v>
      </c>
      <c r="E3686" s="324">
        <v>42978</v>
      </c>
      <c r="F3686" s="1">
        <v>4292697.96</v>
      </c>
      <c r="G3686" s="18">
        <v>2.1099999999999997E-2</v>
      </c>
      <c r="H3686" s="298">
        <v>7548</v>
      </c>
      <c r="I3686" s="10">
        <v>4292697.96</v>
      </c>
      <c r="J3686" s="11">
        <f t="shared" si="1676"/>
        <v>2.1099999999999997E-2</v>
      </c>
      <c r="K3686" s="30">
        <f t="shared" si="1677"/>
        <v>7547.9939129999984</v>
      </c>
      <c r="L3686" s="29">
        <f t="shared" si="1678"/>
        <v>-6.0870000015711412E-3</v>
      </c>
      <c r="M3686" s="10">
        <f t="shared" si="1679"/>
        <v>4292697.96</v>
      </c>
      <c r="N3686" s="5">
        <f>VLOOKUP(CONCATENATE(A3686,"-6"),'Restated Depr'!$B$6:$G$7674,6,0)</f>
        <v>2.3100000000000002E-2</v>
      </c>
      <c r="O3686" s="29">
        <f t="shared" si="1680"/>
        <v>8263.4435730000005</v>
      </c>
      <c r="P3686" s="29">
        <f t="shared" si="1681"/>
        <v>715.44966000000204</v>
      </c>
      <c r="Q3686" t="s">
        <v>7819</v>
      </c>
    </row>
    <row r="3687" spans="1:18" hidden="1">
      <c r="A3687" t="s">
        <v>281</v>
      </c>
      <c r="B3687" t="s">
        <v>3984</v>
      </c>
      <c r="C3687" s="224" t="s">
        <v>7842</v>
      </c>
      <c r="D3687" s="221">
        <v>353</v>
      </c>
      <c r="E3687" s="324">
        <v>43008</v>
      </c>
      <c r="F3687" s="1">
        <v>4292697.96</v>
      </c>
      <c r="G3687" s="18">
        <v>2.1099999999999997E-2</v>
      </c>
      <c r="H3687" s="298">
        <v>7548</v>
      </c>
      <c r="I3687" s="10">
        <v>4292697.96</v>
      </c>
      <c r="J3687" s="11">
        <f t="shared" si="1676"/>
        <v>2.1099999999999997E-2</v>
      </c>
      <c r="K3687" s="30">
        <f t="shared" si="1677"/>
        <v>7547.9939129999984</v>
      </c>
      <c r="L3687" s="29">
        <f t="shared" si="1678"/>
        <v>-6.0870000015711412E-3</v>
      </c>
      <c r="M3687" s="10">
        <f t="shared" si="1679"/>
        <v>4292697.96</v>
      </c>
      <c r="N3687" s="5">
        <f>VLOOKUP(CONCATENATE(A3687,"-6"),'Restated Depr'!$B$6:$G$7674,6,0)</f>
        <v>2.3100000000000002E-2</v>
      </c>
      <c r="O3687" s="29">
        <f t="shared" si="1680"/>
        <v>8263.4435730000005</v>
      </c>
      <c r="P3687" s="29">
        <f t="shared" si="1681"/>
        <v>715.44966000000204</v>
      </c>
      <c r="Q3687" t="s">
        <v>7819</v>
      </c>
    </row>
    <row r="3688" spans="1:18" hidden="1">
      <c r="A3688" t="s">
        <v>281</v>
      </c>
      <c r="B3688" t="s">
        <v>3985</v>
      </c>
      <c r="C3688" s="224" t="s">
        <v>7842</v>
      </c>
      <c r="D3688" s="221">
        <v>353</v>
      </c>
      <c r="E3688" s="324">
        <v>43039</v>
      </c>
      <c r="F3688" s="1">
        <v>4292697.96</v>
      </c>
      <c r="G3688" s="18">
        <v>2.1099999999999997E-2</v>
      </c>
      <c r="H3688" s="298">
        <v>7548</v>
      </c>
      <c r="I3688" s="10">
        <v>4292697.96</v>
      </c>
      <c r="J3688" s="11">
        <f t="shared" si="1676"/>
        <v>2.1099999999999997E-2</v>
      </c>
      <c r="K3688" s="30">
        <f t="shared" si="1677"/>
        <v>7547.9939129999984</v>
      </c>
      <c r="L3688" s="29">
        <f t="shared" si="1678"/>
        <v>-6.0870000015711412E-3</v>
      </c>
      <c r="M3688" s="10">
        <f t="shared" si="1679"/>
        <v>4292697.96</v>
      </c>
      <c r="N3688" s="5">
        <f>VLOOKUP(CONCATENATE(A3688,"-6"),'Restated Depr'!$B$6:$G$7674,6,0)</f>
        <v>2.3100000000000002E-2</v>
      </c>
      <c r="O3688" s="29">
        <f t="shared" si="1680"/>
        <v>8263.4435730000005</v>
      </c>
      <c r="P3688" s="29">
        <f t="shared" si="1681"/>
        <v>715.44966000000204</v>
      </c>
      <c r="Q3688" t="s">
        <v>7819</v>
      </c>
    </row>
    <row r="3689" spans="1:18" hidden="1">
      <c r="A3689" t="s">
        <v>281</v>
      </c>
      <c r="B3689" t="s">
        <v>3986</v>
      </c>
      <c r="C3689" s="224" t="s">
        <v>7842</v>
      </c>
      <c r="D3689" s="221">
        <v>353</v>
      </c>
      <c r="E3689" s="324">
        <v>43069</v>
      </c>
      <c r="F3689" s="1">
        <v>4292697.96</v>
      </c>
      <c r="G3689" s="18">
        <v>2.1099999999999997E-2</v>
      </c>
      <c r="H3689" s="298">
        <v>7548</v>
      </c>
      <c r="I3689" s="10">
        <v>4292697.96</v>
      </c>
      <c r="J3689" s="11">
        <f t="shared" si="1676"/>
        <v>2.1099999999999997E-2</v>
      </c>
      <c r="K3689" s="30">
        <f t="shared" si="1677"/>
        <v>7547.9939129999984</v>
      </c>
      <c r="L3689" s="29">
        <f t="shared" si="1678"/>
        <v>-6.0870000015711412E-3</v>
      </c>
      <c r="M3689" s="10">
        <f t="shared" si="1679"/>
        <v>4292697.96</v>
      </c>
      <c r="N3689" s="5">
        <f>VLOOKUP(CONCATENATE(A3689,"-6"),'Restated Depr'!$B$6:$G$7674,6,0)</f>
        <v>2.3100000000000002E-2</v>
      </c>
      <c r="O3689" s="29">
        <f t="shared" si="1680"/>
        <v>8263.4435730000005</v>
      </c>
      <c r="P3689" s="29">
        <f t="shared" si="1681"/>
        <v>715.44966000000204</v>
      </c>
      <c r="Q3689" t="s">
        <v>7819</v>
      </c>
    </row>
    <row r="3690" spans="1:18" hidden="1">
      <c r="A3690" t="s">
        <v>281</v>
      </c>
      <c r="B3690" t="s">
        <v>3987</v>
      </c>
      <c r="C3690" s="224" t="s">
        <v>7842</v>
      </c>
      <c r="D3690" s="221">
        <v>353</v>
      </c>
      <c r="E3690" s="324">
        <v>43100</v>
      </c>
      <c r="F3690" s="1">
        <v>4292697.96</v>
      </c>
      <c r="G3690" s="18">
        <v>2.1999999999999999E-2</v>
      </c>
      <c r="H3690" s="298">
        <v>7869.9500000000007</v>
      </c>
      <c r="I3690" s="10">
        <v>4292697.96</v>
      </c>
      <c r="J3690" s="11">
        <f t="shared" si="1676"/>
        <v>2.1999999999999999E-2</v>
      </c>
      <c r="K3690" s="30">
        <f t="shared" si="1677"/>
        <v>7869.9462599999997</v>
      </c>
      <c r="L3690" s="29">
        <f t="shared" si="1678"/>
        <v>-3.7400000010165968E-3</v>
      </c>
      <c r="M3690" s="10">
        <f t="shared" si="1679"/>
        <v>4292697.96</v>
      </c>
      <c r="N3690" s="5">
        <f>VLOOKUP(CONCATENATE(A3690,"-6"),'Restated Depr'!$B$6:$G$7674,6,0)</f>
        <v>2.3100000000000002E-2</v>
      </c>
      <c r="O3690" s="29">
        <f t="shared" si="1680"/>
        <v>8263.4435730000005</v>
      </c>
      <c r="P3690" s="29">
        <f t="shared" si="1681"/>
        <v>393.49731300000076</v>
      </c>
      <c r="Q3690" t="s">
        <v>7819</v>
      </c>
    </row>
    <row r="3691" spans="1:18" hidden="1">
      <c r="A3691" t="s">
        <v>281</v>
      </c>
      <c r="B3691" t="s">
        <v>3988</v>
      </c>
      <c r="C3691" s="224" t="s">
        <v>7842</v>
      </c>
      <c r="D3691" s="221">
        <v>353</v>
      </c>
      <c r="E3691" s="324">
        <v>43131</v>
      </c>
      <c r="F3691" s="1">
        <v>4292697.96</v>
      </c>
      <c r="G3691" s="5">
        <v>2.3100000000000002E-2</v>
      </c>
      <c r="H3691" s="298">
        <v>8263.4500000000007</v>
      </c>
      <c r="I3691" s="10">
        <v>4292697.96</v>
      </c>
      <c r="J3691" s="11">
        <f t="shared" si="1676"/>
        <v>2.3100000000000002E-2</v>
      </c>
      <c r="K3691" s="30">
        <f t="shared" si="1677"/>
        <v>8263.4435730000005</v>
      </c>
      <c r="L3691" s="29">
        <f t="shared" si="1678"/>
        <v>-6.4270000002579764E-3</v>
      </c>
      <c r="M3691" s="10">
        <f t="shared" si="1679"/>
        <v>4292697.96</v>
      </c>
      <c r="N3691" s="5">
        <f>VLOOKUP(CONCATENATE(A3691,"-6"),'Restated Depr'!$B$6:$G$7674,6,0)</f>
        <v>2.3100000000000002E-2</v>
      </c>
      <c r="O3691" s="29">
        <f t="shared" si="1680"/>
        <v>8263.4435730000005</v>
      </c>
      <c r="P3691" s="29">
        <f t="shared" si="1681"/>
        <v>0</v>
      </c>
      <c r="Q3691" t="s">
        <v>7819</v>
      </c>
    </row>
    <row r="3692" spans="1:18" hidden="1">
      <c r="A3692" t="s">
        <v>281</v>
      </c>
      <c r="B3692" t="s">
        <v>3989</v>
      </c>
      <c r="C3692" s="224" t="s">
        <v>7842</v>
      </c>
      <c r="D3692" s="221">
        <v>353</v>
      </c>
      <c r="E3692" s="324">
        <v>43159</v>
      </c>
      <c r="F3692" s="1">
        <v>4292697.96</v>
      </c>
      <c r="G3692" s="5">
        <v>2.3100000000000002E-2</v>
      </c>
      <c r="H3692" s="298">
        <v>8263.4500000000007</v>
      </c>
      <c r="I3692" s="10">
        <v>4292697.96</v>
      </c>
      <c r="J3692" s="11">
        <f t="shared" si="1676"/>
        <v>2.3100000000000002E-2</v>
      </c>
      <c r="K3692" s="30">
        <f t="shared" si="1677"/>
        <v>8263.4435730000005</v>
      </c>
      <c r="L3692" s="29">
        <f t="shared" si="1678"/>
        <v>-6.4270000002579764E-3</v>
      </c>
      <c r="M3692" s="10">
        <f t="shared" si="1679"/>
        <v>4292697.96</v>
      </c>
      <c r="N3692" s="5">
        <f>VLOOKUP(CONCATENATE(A3692,"-6"),'Restated Depr'!$B$6:$G$7674,6,0)</f>
        <v>2.3100000000000002E-2</v>
      </c>
      <c r="O3692" s="29">
        <f t="shared" si="1680"/>
        <v>8263.4435730000005</v>
      </c>
      <c r="P3692" s="29">
        <f t="shared" si="1681"/>
        <v>0</v>
      </c>
      <c r="Q3692" t="s">
        <v>7819</v>
      </c>
    </row>
    <row r="3693" spans="1:18" hidden="1">
      <c r="A3693" t="s">
        <v>281</v>
      </c>
      <c r="B3693" t="s">
        <v>3990</v>
      </c>
      <c r="C3693" s="224" t="s">
        <v>7842</v>
      </c>
      <c r="D3693" s="221">
        <v>353</v>
      </c>
      <c r="E3693" s="324">
        <v>43190</v>
      </c>
      <c r="F3693" s="1">
        <v>4292697.96</v>
      </c>
      <c r="G3693" s="5">
        <v>2.3100000000000002E-2</v>
      </c>
      <c r="H3693" s="298">
        <v>8263.4500000000007</v>
      </c>
      <c r="I3693" s="10">
        <v>4292697.96</v>
      </c>
      <c r="J3693" s="11">
        <f t="shared" si="1676"/>
        <v>2.3100000000000002E-2</v>
      </c>
      <c r="K3693" s="30">
        <f t="shared" si="1677"/>
        <v>8263.4435730000005</v>
      </c>
      <c r="L3693" s="29">
        <f t="shared" si="1678"/>
        <v>-6.4270000002579764E-3</v>
      </c>
      <c r="M3693" s="10">
        <f t="shared" si="1679"/>
        <v>4292697.96</v>
      </c>
      <c r="N3693" s="5">
        <f>VLOOKUP(CONCATENATE(A3693,"-6"),'Restated Depr'!$B$6:$G$7674,6,0)</f>
        <v>2.3100000000000002E-2</v>
      </c>
      <c r="O3693" s="29">
        <f t="shared" si="1680"/>
        <v>8263.4435730000005</v>
      </c>
      <c r="P3693" s="29">
        <f t="shared" si="1681"/>
        <v>0</v>
      </c>
      <c r="Q3693" t="s">
        <v>7819</v>
      </c>
    </row>
    <row r="3694" spans="1:18" hidden="1">
      <c r="A3694" t="s">
        <v>281</v>
      </c>
      <c r="B3694" t="s">
        <v>3991</v>
      </c>
      <c r="C3694" s="224" t="s">
        <v>7842</v>
      </c>
      <c r="D3694" s="221">
        <v>353</v>
      </c>
      <c r="E3694" s="324">
        <v>43220</v>
      </c>
      <c r="F3694" s="1">
        <v>4292697.96</v>
      </c>
      <c r="G3694" s="5">
        <v>2.3100000000000002E-2</v>
      </c>
      <c r="H3694" s="298">
        <v>8263.4500000000007</v>
      </c>
      <c r="I3694" s="10">
        <v>4292697.96</v>
      </c>
      <c r="J3694" s="11">
        <f t="shared" si="1676"/>
        <v>2.3100000000000002E-2</v>
      </c>
      <c r="K3694" s="30">
        <f t="shared" si="1677"/>
        <v>8263.4435730000005</v>
      </c>
      <c r="L3694" s="29">
        <f t="shared" si="1678"/>
        <v>-6.4270000002579764E-3</v>
      </c>
      <c r="M3694" s="10">
        <f t="shared" si="1679"/>
        <v>4292697.96</v>
      </c>
      <c r="N3694" s="5">
        <f>VLOOKUP(CONCATENATE(A3694,"-6"),'Restated Depr'!$B$6:$G$7674,6,0)</f>
        <v>2.3100000000000002E-2</v>
      </c>
      <c r="O3694" s="29">
        <f t="shared" si="1680"/>
        <v>8263.4435730000005</v>
      </c>
      <c r="P3694" s="29">
        <f t="shared" si="1681"/>
        <v>0</v>
      </c>
      <c r="Q3694" t="s">
        <v>7819</v>
      </c>
    </row>
    <row r="3695" spans="1:18" hidden="1">
      <c r="A3695" t="s">
        <v>281</v>
      </c>
      <c r="B3695" t="s">
        <v>3992</v>
      </c>
      <c r="C3695" s="224" t="s">
        <v>7842</v>
      </c>
      <c r="D3695" s="221">
        <v>353</v>
      </c>
      <c r="E3695" s="324">
        <v>43251</v>
      </c>
      <c r="F3695" s="1">
        <v>4292697.96</v>
      </c>
      <c r="G3695" s="5">
        <v>2.3100000000000002E-2</v>
      </c>
      <c r="H3695" s="298">
        <v>8263.4500000000007</v>
      </c>
      <c r="I3695" s="10">
        <v>4292697.96</v>
      </c>
      <c r="J3695" s="11">
        <f t="shared" si="1676"/>
        <v>2.3100000000000002E-2</v>
      </c>
      <c r="K3695" s="30">
        <f t="shared" si="1677"/>
        <v>8263.4435730000005</v>
      </c>
      <c r="L3695" s="29">
        <f t="shared" si="1678"/>
        <v>-6.4270000002579764E-3</v>
      </c>
      <c r="M3695" s="10">
        <f t="shared" si="1679"/>
        <v>4292697.96</v>
      </c>
      <c r="N3695" s="5">
        <f>VLOOKUP(CONCATENATE(A3695,"-6"),'Restated Depr'!$B$6:$G$7674,6,0)</f>
        <v>2.3100000000000002E-2</v>
      </c>
      <c r="O3695" s="29">
        <f t="shared" si="1680"/>
        <v>8263.4435730000005</v>
      </c>
      <c r="P3695" s="29">
        <f t="shared" si="1681"/>
        <v>0</v>
      </c>
      <c r="Q3695" t="s">
        <v>7819</v>
      </c>
    </row>
    <row r="3696" spans="1:18" hidden="1">
      <c r="A3696" t="s">
        <v>281</v>
      </c>
      <c r="B3696" t="s">
        <v>3993</v>
      </c>
      <c r="C3696" s="224" t="s">
        <v>7842</v>
      </c>
      <c r="D3696" s="221">
        <v>353</v>
      </c>
      <c r="E3696" s="324">
        <v>43281</v>
      </c>
      <c r="F3696" s="1">
        <v>4292697.96</v>
      </c>
      <c r="G3696" s="5">
        <v>2.3100000000000002E-2</v>
      </c>
      <c r="H3696" s="298">
        <v>8263.4500000000007</v>
      </c>
      <c r="I3696" s="10">
        <v>4292697.96</v>
      </c>
      <c r="J3696" s="11">
        <f t="shared" si="1676"/>
        <v>2.3100000000000002E-2</v>
      </c>
      <c r="K3696" s="30">
        <f t="shared" si="1677"/>
        <v>8263.4435730000005</v>
      </c>
      <c r="L3696" s="29">
        <f t="shared" si="1678"/>
        <v>-6.4270000002579764E-3</v>
      </c>
      <c r="M3696" s="10">
        <f t="shared" si="1679"/>
        <v>4292697.96</v>
      </c>
      <c r="N3696" s="5">
        <f>VLOOKUP(CONCATENATE(A3696,"-6"),'Restated Depr'!$B$6:$G$7674,6,0)</f>
        <v>2.3100000000000002E-2</v>
      </c>
      <c r="O3696" s="29">
        <f t="shared" si="1680"/>
        <v>8263.4435730000005</v>
      </c>
      <c r="P3696" s="29">
        <f t="shared" si="1681"/>
        <v>0</v>
      </c>
      <c r="Q3696" t="s">
        <v>7819</v>
      </c>
      <c r="R3696" s="5"/>
    </row>
    <row r="3697" spans="1:18" ht="15.75" hidden="1" thickBot="1">
      <c r="A3697" t="s">
        <v>281</v>
      </c>
      <c r="C3697" s="224" t="s">
        <v>639</v>
      </c>
      <c r="D3697" s="22"/>
      <c r="E3697" s="323" t="s">
        <v>606</v>
      </c>
      <c r="F3697" s="1"/>
      <c r="G3697" s="5"/>
      <c r="H3697" s="310">
        <f>SUM(H3685:H3696)</f>
        <v>95190.64999999998</v>
      </c>
      <c r="I3697" s="10"/>
      <c r="J3697" s="10"/>
      <c r="K3697" s="32">
        <f>SUM(K3685:K3696)</f>
        <v>95190.57726299997</v>
      </c>
      <c r="L3697" s="28">
        <f>SUM(L3685:L3696)</f>
        <v>-7.2737000010420161E-2</v>
      </c>
      <c r="M3697" s="10"/>
      <c r="N3697" s="5"/>
      <c r="O3697" s="28">
        <f>SUM(O3685:O3696)</f>
        <v>99161.322875999977</v>
      </c>
      <c r="P3697" s="28">
        <f>SUM(P3685:P3696)</f>
        <v>3970.745613000011</v>
      </c>
    </row>
    <row r="3698" spans="1:18" hidden="1">
      <c r="A3698" t="s">
        <v>282</v>
      </c>
      <c r="B3698" t="s">
        <v>3994</v>
      </c>
      <c r="C3698" s="224" t="s">
        <v>7842</v>
      </c>
      <c r="D3698" s="221">
        <v>353</v>
      </c>
      <c r="E3698" s="324">
        <v>42947</v>
      </c>
      <c r="F3698" s="9">
        <v>220267881.62</v>
      </c>
      <c r="G3698" s="18">
        <v>2.1099999999999997E-2</v>
      </c>
      <c r="H3698" s="299">
        <v>387304.36000000004</v>
      </c>
      <c r="I3698" s="15">
        <v>103178483.65000001</v>
      </c>
      <c r="J3698" s="11">
        <f t="shared" ref="J3698:J3709" si="1682">G3698</f>
        <v>2.1099999999999997E-2</v>
      </c>
      <c r="K3698" s="31">
        <f t="shared" ref="K3698:K3709" si="1683">I3698*J3698/12</f>
        <v>181422.16708458331</v>
      </c>
      <c r="L3698" s="289">
        <f t="shared" ref="L3698:L3709" si="1684">K3698-H3698</f>
        <v>-205882.19291541673</v>
      </c>
      <c r="M3698" s="15">
        <f t="shared" ref="M3698:M3709" si="1685">I3698</f>
        <v>103178483.65000001</v>
      </c>
      <c r="N3698" s="5">
        <f>VLOOKUP(CONCATENATE(A3698,"-6"),'Restated Depr'!$B$6:$G$7674,6,0)</f>
        <v>2.3100000000000002E-2</v>
      </c>
      <c r="O3698" s="289">
        <f t="shared" ref="O3698:O3709" si="1686">M3698*N3698/12</f>
        <v>198618.58102625003</v>
      </c>
      <c r="P3698" s="289">
        <f t="shared" ref="P3698:P3709" si="1687">O3698-K3698</f>
        <v>17196.413941666717</v>
      </c>
      <c r="Q3698" t="s">
        <v>7819</v>
      </c>
    </row>
    <row r="3699" spans="1:18" hidden="1">
      <c r="A3699" t="s">
        <v>282</v>
      </c>
      <c r="B3699" t="s">
        <v>3995</v>
      </c>
      <c r="C3699" s="224" t="s">
        <v>7842</v>
      </c>
      <c r="D3699" s="221">
        <v>353</v>
      </c>
      <c r="E3699" s="324">
        <v>42978</v>
      </c>
      <c r="F3699" s="1">
        <v>221818220.11000001</v>
      </c>
      <c r="G3699" s="18">
        <v>2.1099999999999997E-2</v>
      </c>
      <c r="H3699" s="298">
        <v>390030.36999999994</v>
      </c>
      <c r="I3699" s="10">
        <v>103178483.65000001</v>
      </c>
      <c r="J3699" s="11">
        <f t="shared" si="1682"/>
        <v>2.1099999999999997E-2</v>
      </c>
      <c r="K3699" s="30">
        <f t="shared" si="1683"/>
        <v>181422.16708458331</v>
      </c>
      <c r="L3699" s="29">
        <f t="shared" si="1684"/>
        <v>-208608.20291541662</v>
      </c>
      <c r="M3699" s="10">
        <f t="shared" si="1685"/>
        <v>103178483.65000001</v>
      </c>
      <c r="N3699" s="5">
        <f>VLOOKUP(CONCATENATE(A3699,"-6"),'Restated Depr'!$B$6:$G$7674,6,0)</f>
        <v>2.3100000000000002E-2</v>
      </c>
      <c r="O3699" s="29">
        <f t="shared" si="1686"/>
        <v>198618.58102625003</v>
      </c>
      <c r="P3699" s="29">
        <f t="shared" si="1687"/>
        <v>17196.413941666717</v>
      </c>
      <c r="Q3699" t="s">
        <v>7819</v>
      </c>
    </row>
    <row r="3700" spans="1:18" hidden="1">
      <c r="A3700" t="s">
        <v>282</v>
      </c>
      <c r="B3700" t="s">
        <v>3996</v>
      </c>
      <c r="C3700" s="224" t="s">
        <v>7842</v>
      </c>
      <c r="D3700" s="221">
        <v>353</v>
      </c>
      <c r="E3700" s="324">
        <v>43008</v>
      </c>
      <c r="F3700" s="1">
        <v>222515950.72999999</v>
      </c>
      <c r="G3700" s="18">
        <v>2.1099999999999997E-2</v>
      </c>
      <c r="H3700" s="298">
        <v>391257.21</v>
      </c>
      <c r="I3700" s="10">
        <v>103178483.65000001</v>
      </c>
      <c r="J3700" s="11">
        <f t="shared" si="1682"/>
        <v>2.1099999999999997E-2</v>
      </c>
      <c r="K3700" s="30">
        <f t="shared" si="1683"/>
        <v>181422.16708458331</v>
      </c>
      <c r="L3700" s="29">
        <f t="shared" si="1684"/>
        <v>-209835.04291541671</v>
      </c>
      <c r="M3700" s="10">
        <f t="shared" si="1685"/>
        <v>103178483.65000001</v>
      </c>
      <c r="N3700" s="5">
        <f>VLOOKUP(CONCATENATE(A3700,"-6"),'Restated Depr'!$B$6:$G$7674,6,0)</f>
        <v>2.3100000000000002E-2</v>
      </c>
      <c r="O3700" s="29">
        <f t="shared" si="1686"/>
        <v>198618.58102625003</v>
      </c>
      <c r="P3700" s="29">
        <f t="shared" si="1687"/>
        <v>17196.413941666717</v>
      </c>
      <c r="Q3700" t="s">
        <v>7819</v>
      </c>
    </row>
    <row r="3701" spans="1:18" hidden="1">
      <c r="A3701" t="s">
        <v>282</v>
      </c>
      <c r="B3701" t="s">
        <v>3997</v>
      </c>
      <c r="C3701" s="224" t="s">
        <v>7842</v>
      </c>
      <c r="D3701" s="221">
        <v>353</v>
      </c>
      <c r="E3701" s="324">
        <v>43039</v>
      </c>
      <c r="F3701" s="1">
        <v>224816428.33000001</v>
      </c>
      <c r="G3701" s="18">
        <v>2.1099999999999997E-2</v>
      </c>
      <c r="H3701" s="298">
        <v>395302.22</v>
      </c>
      <c r="I3701" s="10">
        <v>103178483.65000001</v>
      </c>
      <c r="J3701" s="11">
        <f t="shared" si="1682"/>
        <v>2.1099999999999997E-2</v>
      </c>
      <c r="K3701" s="30">
        <f t="shared" si="1683"/>
        <v>181422.16708458331</v>
      </c>
      <c r="L3701" s="29">
        <f t="shared" si="1684"/>
        <v>-213880.05291541666</v>
      </c>
      <c r="M3701" s="10">
        <f t="shared" si="1685"/>
        <v>103178483.65000001</v>
      </c>
      <c r="N3701" s="5">
        <f>VLOOKUP(CONCATENATE(A3701,"-6"),'Restated Depr'!$B$6:$G$7674,6,0)</f>
        <v>2.3100000000000002E-2</v>
      </c>
      <c r="O3701" s="29">
        <f t="shared" si="1686"/>
        <v>198618.58102625003</v>
      </c>
      <c r="P3701" s="29">
        <f t="shared" si="1687"/>
        <v>17196.413941666717</v>
      </c>
      <c r="Q3701" t="s">
        <v>7819</v>
      </c>
    </row>
    <row r="3702" spans="1:18" hidden="1">
      <c r="A3702" t="s">
        <v>282</v>
      </c>
      <c r="B3702" t="s">
        <v>3998</v>
      </c>
      <c r="C3702" s="224" t="s">
        <v>7842</v>
      </c>
      <c r="D3702" s="221">
        <v>353</v>
      </c>
      <c r="E3702" s="324">
        <v>43069</v>
      </c>
      <c r="F3702" s="1">
        <v>237489728.22</v>
      </c>
      <c r="G3702" s="18">
        <v>2.1099999999999997E-2</v>
      </c>
      <c r="H3702" s="298">
        <v>417586.11000000004</v>
      </c>
      <c r="I3702" s="10">
        <v>103178483.65000001</v>
      </c>
      <c r="J3702" s="11">
        <f t="shared" si="1682"/>
        <v>2.1099999999999997E-2</v>
      </c>
      <c r="K3702" s="30">
        <f t="shared" si="1683"/>
        <v>181422.16708458331</v>
      </c>
      <c r="L3702" s="29">
        <f t="shared" si="1684"/>
        <v>-236163.94291541673</v>
      </c>
      <c r="M3702" s="10">
        <f t="shared" si="1685"/>
        <v>103178483.65000001</v>
      </c>
      <c r="N3702" s="5">
        <f>VLOOKUP(CONCATENATE(A3702,"-6"),'Restated Depr'!$B$6:$G$7674,6,0)</f>
        <v>2.3100000000000002E-2</v>
      </c>
      <c r="O3702" s="29">
        <f t="shared" si="1686"/>
        <v>198618.58102625003</v>
      </c>
      <c r="P3702" s="29">
        <f t="shared" si="1687"/>
        <v>17196.413941666717</v>
      </c>
      <c r="Q3702" t="s">
        <v>7819</v>
      </c>
    </row>
    <row r="3703" spans="1:18" hidden="1">
      <c r="A3703" t="s">
        <v>282</v>
      </c>
      <c r="B3703" t="s">
        <v>3999</v>
      </c>
      <c r="C3703" s="224" t="s">
        <v>7842</v>
      </c>
      <c r="D3703" s="221">
        <v>353</v>
      </c>
      <c r="E3703" s="324">
        <v>43100</v>
      </c>
      <c r="F3703" s="1">
        <v>251787247.08000001</v>
      </c>
      <c r="G3703" s="18">
        <v>2.1999999999999999E-2</v>
      </c>
      <c r="H3703" s="298">
        <v>461609.94999999995</v>
      </c>
      <c r="I3703" s="10">
        <v>103178483.65000001</v>
      </c>
      <c r="J3703" s="11">
        <f t="shared" si="1682"/>
        <v>2.1999999999999999E-2</v>
      </c>
      <c r="K3703" s="30">
        <f t="shared" si="1683"/>
        <v>189160.55335833333</v>
      </c>
      <c r="L3703" s="29">
        <f t="shared" si="1684"/>
        <v>-272449.39664166665</v>
      </c>
      <c r="M3703" s="10">
        <f t="shared" si="1685"/>
        <v>103178483.65000001</v>
      </c>
      <c r="N3703" s="5">
        <f>VLOOKUP(CONCATENATE(A3703,"-6"),'Restated Depr'!$B$6:$G$7674,6,0)</f>
        <v>2.3100000000000002E-2</v>
      </c>
      <c r="O3703" s="29">
        <f t="shared" si="1686"/>
        <v>198618.58102625003</v>
      </c>
      <c r="P3703" s="29">
        <f t="shared" si="1687"/>
        <v>9458.0276679167</v>
      </c>
      <c r="Q3703" t="s">
        <v>7819</v>
      </c>
    </row>
    <row r="3704" spans="1:18" hidden="1">
      <c r="A3704" t="s">
        <v>282</v>
      </c>
      <c r="B3704" t="s">
        <v>4000</v>
      </c>
      <c r="C3704" s="224" t="s">
        <v>7842</v>
      </c>
      <c r="D3704" s="221">
        <v>353</v>
      </c>
      <c r="E3704" s="324">
        <v>43131</v>
      </c>
      <c r="F3704" s="1">
        <v>254738723.96000001</v>
      </c>
      <c r="G3704" s="5">
        <v>2.3100000000000002E-2</v>
      </c>
      <c r="H3704" s="298">
        <v>490372.04000000004</v>
      </c>
      <c r="I3704" s="10">
        <v>103178483.65000001</v>
      </c>
      <c r="J3704" s="11">
        <f t="shared" si="1682"/>
        <v>2.3100000000000002E-2</v>
      </c>
      <c r="K3704" s="30">
        <f t="shared" si="1683"/>
        <v>198618.58102625003</v>
      </c>
      <c r="L3704" s="29">
        <f t="shared" si="1684"/>
        <v>-291753.45897375001</v>
      </c>
      <c r="M3704" s="10">
        <f t="shared" si="1685"/>
        <v>103178483.65000001</v>
      </c>
      <c r="N3704" s="5">
        <f>VLOOKUP(CONCATENATE(A3704,"-6"),'Restated Depr'!$B$6:$G$7674,6,0)</f>
        <v>2.3100000000000002E-2</v>
      </c>
      <c r="O3704" s="29">
        <f t="shared" si="1686"/>
        <v>198618.58102625003</v>
      </c>
      <c r="P3704" s="29">
        <f t="shared" si="1687"/>
        <v>0</v>
      </c>
      <c r="Q3704" t="s">
        <v>7819</v>
      </c>
    </row>
    <row r="3705" spans="1:18" hidden="1">
      <c r="A3705" t="s">
        <v>282</v>
      </c>
      <c r="B3705" t="s">
        <v>4001</v>
      </c>
      <c r="C3705" s="224" t="s">
        <v>7842</v>
      </c>
      <c r="D3705" s="221">
        <v>353</v>
      </c>
      <c r="E3705" s="324">
        <v>43159</v>
      </c>
      <c r="F3705" s="1">
        <v>254286274.12</v>
      </c>
      <c r="G3705" s="5">
        <v>2.3100000000000002E-2</v>
      </c>
      <c r="H3705" s="298">
        <v>489501.0799999999</v>
      </c>
      <c r="I3705" s="10">
        <v>103178483.65000001</v>
      </c>
      <c r="J3705" s="11">
        <f t="shared" si="1682"/>
        <v>2.3100000000000002E-2</v>
      </c>
      <c r="K3705" s="30">
        <f t="shared" si="1683"/>
        <v>198618.58102625003</v>
      </c>
      <c r="L3705" s="29">
        <f t="shared" si="1684"/>
        <v>-290882.49897374987</v>
      </c>
      <c r="M3705" s="10">
        <f t="shared" si="1685"/>
        <v>103178483.65000001</v>
      </c>
      <c r="N3705" s="5">
        <f>VLOOKUP(CONCATENATE(A3705,"-6"),'Restated Depr'!$B$6:$G$7674,6,0)</f>
        <v>2.3100000000000002E-2</v>
      </c>
      <c r="O3705" s="29">
        <f t="shared" si="1686"/>
        <v>198618.58102625003</v>
      </c>
      <c r="P3705" s="29">
        <f t="shared" si="1687"/>
        <v>0</v>
      </c>
      <c r="Q3705" t="s">
        <v>7819</v>
      </c>
    </row>
    <row r="3706" spans="1:18" hidden="1">
      <c r="A3706" t="s">
        <v>282</v>
      </c>
      <c r="B3706" t="s">
        <v>4002</v>
      </c>
      <c r="C3706" s="224" t="s">
        <v>7842</v>
      </c>
      <c r="D3706" s="221">
        <v>353</v>
      </c>
      <c r="E3706" s="324">
        <v>43190</v>
      </c>
      <c r="F3706" s="1">
        <v>254376065.91</v>
      </c>
      <c r="G3706" s="5">
        <v>2.3100000000000002E-2</v>
      </c>
      <c r="H3706" s="298">
        <v>489673.92</v>
      </c>
      <c r="I3706" s="10">
        <v>103178483.65000001</v>
      </c>
      <c r="J3706" s="11">
        <f t="shared" si="1682"/>
        <v>2.3100000000000002E-2</v>
      </c>
      <c r="K3706" s="30">
        <f t="shared" si="1683"/>
        <v>198618.58102625003</v>
      </c>
      <c r="L3706" s="29">
        <f t="shared" si="1684"/>
        <v>-291055.33897374995</v>
      </c>
      <c r="M3706" s="10">
        <f t="shared" si="1685"/>
        <v>103178483.65000001</v>
      </c>
      <c r="N3706" s="5">
        <f>VLOOKUP(CONCATENATE(A3706,"-6"),'Restated Depr'!$B$6:$G$7674,6,0)</f>
        <v>2.3100000000000002E-2</v>
      </c>
      <c r="O3706" s="29">
        <f t="shared" si="1686"/>
        <v>198618.58102625003</v>
      </c>
      <c r="P3706" s="29">
        <f t="shared" si="1687"/>
        <v>0</v>
      </c>
      <c r="Q3706" t="s">
        <v>7819</v>
      </c>
    </row>
    <row r="3707" spans="1:18" hidden="1">
      <c r="A3707" t="s">
        <v>282</v>
      </c>
      <c r="B3707" t="s">
        <v>4003</v>
      </c>
      <c r="C3707" s="224" t="s">
        <v>7842</v>
      </c>
      <c r="D3707" s="221">
        <v>353</v>
      </c>
      <c r="E3707" s="324">
        <v>43220</v>
      </c>
      <c r="F3707" s="1">
        <v>92053844.400000006</v>
      </c>
      <c r="G3707" s="5">
        <v>2.3100000000000002E-2</v>
      </c>
      <c r="H3707" s="298">
        <v>177203.65000000002</v>
      </c>
      <c r="I3707" s="10">
        <v>103178483.65000001</v>
      </c>
      <c r="J3707" s="11">
        <f t="shared" si="1682"/>
        <v>2.3100000000000002E-2</v>
      </c>
      <c r="K3707" s="30">
        <f t="shared" si="1683"/>
        <v>198618.58102625003</v>
      </c>
      <c r="L3707" s="29">
        <f t="shared" si="1684"/>
        <v>21414.931026250008</v>
      </c>
      <c r="M3707" s="10">
        <f t="shared" si="1685"/>
        <v>103178483.65000001</v>
      </c>
      <c r="N3707" s="5">
        <f>VLOOKUP(CONCATENATE(A3707,"-6"),'Restated Depr'!$B$6:$G$7674,6,0)</f>
        <v>2.3100000000000002E-2</v>
      </c>
      <c r="O3707" s="29">
        <f t="shared" si="1686"/>
        <v>198618.58102625003</v>
      </c>
      <c r="P3707" s="29">
        <f t="shared" si="1687"/>
        <v>0</v>
      </c>
      <c r="Q3707" t="s">
        <v>7819</v>
      </c>
    </row>
    <row r="3708" spans="1:18" hidden="1">
      <c r="A3708" t="s">
        <v>282</v>
      </c>
      <c r="B3708" t="s">
        <v>4004</v>
      </c>
      <c r="C3708" s="224" t="s">
        <v>7842</v>
      </c>
      <c r="D3708" s="221">
        <v>353</v>
      </c>
      <c r="E3708" s="324">
        <v>43251</v>
      </c>
      <c r="F3708" s="1">
        <v>97614777.189999998</v>
      </c>
      <c r="G3708" s="5">
        <v>2.3100000000000002E-2</v>
      </c>
      <c r="H3708" s="298">
        <v>187908.44000000003</v>
      </c>
      <c r="I3708" s="10">
        <v>103178483.65000001</v>
      </c>
      <c r="J3708" s="11">
        <f t="shared" si="1682"/>
        <v>2.3100000000000002E-2</v>
      </c>
      <c r="K3708" s="30">
        <f t="shared" si="1683"/>
        <v>198618.58102625003</v>
      </c>
      <c r="L3708" s="29">
        <f t="shared" si="1684"/>
        <v>10710.141026249999</v>
      </c>
      <c r="M3708" s="10">
        <f t="shared" si="1685"/>
        <v>103178483.65000001</v>
      </c>
      <c r="N3708" s="5">
        <f>VLOOKUP(CONCATENATE(A3708,"-6"),'Restated Depr'!$B$6:$G$7674,6,0)</f>
        <v>2.3100000000000002E-2</v>
      </c>
      <c r="O3708" s="29">
        <f t="shared" si="1686"/>
        <v>198618.58102625003</v>
      </c>
      <c r="P3708" s="29">
        <f t="shared" si="1687"/>
        <v>0</v>
      </c>
      <c r="Q3708" t="s">
        <v>7819</v>
      </c>
    </row>
    <row r="3709" spans="1:18" hidden="1">
      <c r="A3709" t="s">
        <v>282</v>
      </c>
      <c r="B3709" t="s">
        <v>4005</v>
      </c>
      <c r="C3709" s="224" t="s">
        <v>7842</v>
      </c>
      <c r="D3709" s="221">
        <v>353</v>
      </c>
      <c r="E3709" s="324">
        <v>43281</v>
      </c>
      <c r="F3709" s="1">
        <v>103178483.65000001</v>
      </c>
      <c r="G3709" s="5">
        <v>2.3100000000000002E-2</v>
      </c>
      <c r="H3709" s="298">
        <v>198618.58</v>
      </c>
      <c r="I3709" s="10">
        <v>103178483.65000001</v>
      </c>
      <c r="J3709" s="11">
        <f t="shared" si="1682"/>
        <v>2.3100000000000002E-2</v>
      </c>
      <c r="K3709" s="30">
        <f t="shared" si="1683"/>
        <v>198618.58102625003</v>
      </c>
      <c r="L3709" s="29">
        <f t="shared" si="1684"/>
        <v>1.0262500436510891E-3</v>
      </c>
      <c r="M3709" s="10">
        <f t="shared" si="1685"/>
        <v>103178483.65000001</v>
      </c>
      <c r="N3709" s="5">
        <f>VLOOKUP(CONCATENATE(A3709,"-6"),'Restated Depr'!$B$6:$G$7674,6,0)</f>
        <v>2.3100000000000002E-2</v>
      </c>
      <c r="O3709" s="29">
        <f t="shared" si="1686"/>
        <v>198618.58102625003</v>
      </c>
      <c r="P3709" s="29">
        <f t="shared" si="1687"/>
        <v>0</v>
      </c>
      <c r="Q3709" t="s">
        <v>7819</v>
      </c>
      <c r="R3709" s="5"/>
    </row>
    <row r="3710" spans="1:18" ht="15.75" hidden="1" thickBot="1">
      <c r="A3710" t="s">
        <v>282</v>
      </c>
      <c r="C3710" s="224" t="s">
        <v>639</v>
      </c>
      <c r="D3710" s="22"/>
      <c r="E3710" s="323" t="s">
        <v>606</v>
      </c>
      <c r="F3710" s="1"/>
      <c r="G3710" s="5"/>
      <c r="H3710" s="310">
        <f>SUM(H3698:H3709)</f>
        <v>4476367.93</v>
      </c>
      <c r="I3710" s="10"/>
      <c r="J3710" s="10"/>
      <c r="K3710" s="32">
        <f>SUM(K3698:K3709)</f>
        <v>2287982.8749387502</v>
      </c>
      <c r="L3710" s="28">
        <f>SUM(L3698:L3709)</f>
        <v>-2188385.05506125</v>
      </c>
      <c r="M3710" s="10"/>
      <c r="N3710" s="5"/>
      <c r="O3710" s="28">
        <f>SUM(O3698:O3709)</f>
        <v>2383422.9723150004</v>
      </c>
      <c r="P3710" s="28">
        <f>SUM(P3698:P3709)</f>
        <v>95440.097376250284</v>
      </c>
    </row>
    <row r="3711" spans="1:18" hidden="1">
      <c r="A3711" t="s">
        <v>283</v>
      </c>
      <c r="B3711" t="s">
        <v>4006</v>
      </c>
      <c r="C3711" s="224" t="s">
        <v>7842</v>
      </c>
      <c r="D3711" s="221">
        <v>353.6</v>
      </c>
      <c r="E3711" s="324">
        <v>42947</v>
      </c>
      <c r="F3711" s="9">
        <v>573151.75</v>
      </c>
      <c r="G3711" s="18">
        <v>1.7399999999999999E-2</v>
      </c>
      <c r="H3711" s="299">
        <v>831.07</v>
      </c>
      <c r="I3711" s="15">
        <v>573151.75</v>
      </c>
      <c r="J3711" s="11">
        <f t="shared" ref="J3711:J3722" si="1688">G3711</f>
        <v>1.7399999999999999E-2</v>
      </c>
      <c r="K3711" s="31">
        <f t="shared" ref="K3711:K3722" si="1689">I3711*J3711/12</f>
        <v>831.07003750000001</v>
      </c>
      <c r="L3711" s="289">
        <f t="shared" ref="L3711:L3722" si="1690">K3711-H3711</f>
        <v>3.749999996216502E-5</v>
      </c>
      <c r="M3711" s="15">
        <f t="shared" ref="M3711:M3722" si="1691">I3711</f>
        <v>573151.75</v>
      </c>
      <c r="N3711" s="5">
        <f>VLOOKUP(CONCATENATE(A3711,"-6"),'Restated Depr'!$B$6:$G$7674,6,0)</f>
        <v>2.4500000000000001E-2</v>
      </c>
      <c r="O3711" s="289">
        <f t="shared" ref="O3711:O3722" si="1692">M3711*N3711/12</f>
        <v>1170.1848229166667</v>
      </c>
      <c r="P3711" s="289">
        <f t="shared" ref="P3711:P3722" si="1693">O3711-K3711</f>
        <v>339.11478541666668</v>
      </c>
      <c r="Q3711" t="s">
        <v>7819</v>
      </c>
    </row>
    <row r="3712" spans="1:18" hidden="1">
      <c r="A3712" t="s">
        <v>283</v>
      </c>
      <c r="B3712" t="s">
        <v>4007</v>
      </c>
      <c r="C3712" s="224" t="s">
        <v>7842</v>
      </c>
      <c r="D3712" s="221">
        <v>353.6</v>
      </c>
      <c r="E3712" s="324">
        <v>42978</v>
      </c>
      <c r="F3712" s="1">
        <v>573151.75</v>
      </c>
      <c r="G3712" s="18">
        <v>1.7399999999999999E-2</v>
      </c>
      <c r="H3712" s="298">
        <v>831.07</v>
      </c>
      <c r="I3712" s="10">
        <v>573151.75</v>
      </c>
      <c r="J3712" s="11">
        <f t="shared" si="1688"/>
        <v>1.7399999999999999E-2</v>
      </c>
      <c r="K3712" s="30">
        <f t="shared" si="1689"/>
        <v>831.07003750000001</v>
      </c>
      <c r="L3712" s="29">
        <f t="shared" si="1690"/>
        <v>3.749999996216502E-5</v>
      </c>
      <c r="M3712" s="10">
        <f t="shared" si="1691"/>
        <v>573151.75</v>
      </c>
      <c r="N3712" s="5">
        <f>VLOOKUP(CONCATENATE(A3712,"-6"),'Restated Depr'!$B$6:$G$7674,6,0)</f>
        <v>2.4500000000000001E-2</v>
      </c>
      <c r="O3712" s="29">
        <f t="shared" si="1692"/>
        <v>1170.1848229166667</v>
      </c>
      <c r="P3712" s="29">
        <f t="shared" si="1693"/>
        <v>339.11478541666668</v>
      </c>
      <c r="Q3712" t="s">
        <v>7819</v>
      </c>
    </row>
    <row r="3713" spans="1:18" hidden="1">
      <c r="A3713" t="s">
        <v>283</v>
      </c>
      <c r="B3713" t="s">
        <v>4008</v>
      </c>
      <c r="C3713" s="224" t="s">
        <v>7842</v>
      </c>
      <c r="D3713" s="221">
        <v>353.6</v>
      </c>
      <c r="E3713" s="324">
        <v>43008</v>
      </c>
      <c r="F3713" s="1">
        <v>573151.75</v>
      </c>
      <c r="G3713" s="18">
        <v>1.7399999999999999E-2</v>
      </c>
      <c r="H3713" s="298">
        <v>831.07</v>
      </c>
      <c r="I3713" s="10">
        <v>573151.75</v>
      </c>
      <c r="J3713" s="11">
        <f t="shared" si="1688"/>
        <v>1.7399999999999999E-2</v>
      </c>
      <c r="K3713" s="30">
        <f t="shared" si="1689"/>
        <v>831.07003750000001</v>
      </c>
      <c r="L3713" s="29">
        <f t="shared" si="1690"/>
        <v>3.749999996216502E-5</v>
      </c>
      <c r="M3713" s="10">
        <f t="shared" si="1691"/>
        <v>573151.75</v>
      </c>
      <c r="N3713" s="5">
        <f>VLOOKUP(CONCATENATE(A3713,"-6"),'Restated Depr'!$B$6:$G$7674,6,0)</f>
        <v>2.4500000000000001E-2</v>
      </c>
      <c r="O3713" s="29">
        <f t="shared" si="1692"/>
        <v>1170.1848229166667</v>
      </c>
      <c r="P3713" s="29">
        <f t="shared" si="1693"/>
        <v>339.11478541666668</v>
      </c>
      <c r="Q3713" t="s">
        <v>7819</v>
      </c>
    </row>
    <row r="3714" spans="1:18" hidden="1">
      <c r="A3714" t="s">
        <v>283</v>
      </c>
      <c r="B3714" t="s">
        <v>4009</v>
      </c>
      <c r="C3714" s="224" t="s">
        <v>7842</v>
      </c>
      <c r="D3714" s="221">
        <v>353.6</v>
      </c>
      <c r="E3714" s="324">
        <v>43039</v>
      </c>
      <c r="F3714" s="1">
        <v>573151.75</v>
      </c>
      <c r="G3714" s="18">
        <v>1.7399999999999999E-2</v>
      </c>
      <c r="H3714" s="298">
        <v>831.07</v>
      </c>
      <c r="I3714" s="10">
        <v>573151.75</v>
      </c>
      <c r="J3714" s="11">
        <f t="shared" si="1688"/>
        <v>1.7399999999999999E-2</v>
      </c>
      <c r="K3714" s="30">
        <f t="shared" si="1689"/>
        <v>831.07003750000001</v>
      </c>
      <c r="L3714" s="29">
        <f t="shared" si="1690"/>
        <v>3.749999996216502E-5</v>
      </c>
      <c r="M3714" s="10">
        <f t="shared" si="1691"/>
        <v>573151.75</v>
      </c>
      <c r="N3714" s="5">
        <f>VLOOKUP(CONCATENATE(A3714,"-6"),'Restated Depr'!$B$6:$G$7674,6,0)</f>
        <v>2.4500000000000001E-2</v>
      </c>
      <c r="O3714" s="29">
        <f t="shared" si="1692"/>
        <v>1170.1848229166667</v>
      </c>
      <c r="P3714" s="29">
        <f t="shared" si="1693"/>
        <v>339.11478541666668</v>
      </c>
      <c r="Q3714" t="s">
        <v>7819</v>
      </c>
    </row>
    <row r="3715" spans="1:18" hidden="1">
      <c r="A3715" t="s">
        <v>283</v>
      </c>
      <c r="B3715" t="s">
        <v>4010</v>
      </c>
      <c r="C3715" s="224" t="s">
        <v>7842</v>
      </c>
      <c r="D3715" s="221">
        <v>353.6</v>
      </c>
      <c r="E3715" s="324">
        <v>43069</v>
      </c>
      <c r="F3715" s="1">
        <v>573151.75</v>
      </c>
      <c r="G3715" s="18">
        <v>1.7399999999999999E-2</v>
      </c>
      <c r="H3715" s="298">
        <v>831.07</v>
      </c>
      <c r="I3715" s="10">
        <v>573151.75</v>
      </c>
      <c r="J3715" s="11">
        <f t="shared" si="1688"/>
        <v>1.7399999999999999E-2</v>
      </c>
      <c r="K3715" s="30">
        <f t="shared" si="1689"/>
        <v>831.07003750000001</v>
      </c>
      <c r="L3715" s="29">
        <f t="shared" si="1690"/>
        <v>3.749999996216502E-5</v>
      </c>
      <c r="M3715" s="10">
        <f t="shared" si="1691"/>
        <v>573151.75</v>
      </c>
      <c r="N3715" s="5">
        <f>VLOOKUP(CONCATENATE(A3715,"-6"),'Restated Depr'!$B$6:$G$7674,6,0)</f>
        <v>2.4500000000000001E-2</v>
      </c>
      <c r="O3715" s="29">
        <f t="shared" si="1692"/>
        <v>1170.1848229166667</v>
      </c>
      <c r="P3715" s="29">
        <f t="shared" si="1693"/>
        <v>339.11478541666668</v>
      </c>
      <c r="Q3715" t="s">
        <v>7819</v>
      </c>
    </row>
    <row r="3716" spans="1:18" hidden="1">
      <c r="A3716" t="s">
        <v>283</v>
      </c>
      <c r="B3716" t="s">
        <v>4011</v>
      </c>
      <c r="C3716" s="224" t="s">
        <v>7842</v>
      </c>
      <c r="D3716" s="221">
        <v>353.6</v>
      </c>
      <c r="E3716" s="324">
        <v>43100</v>
      </c>
      <c r="F3716" s="1">
        <v>573151.75</v>
      </c>
      <c r="G3716" s="18">
        <v>2.0300000000000002E-2</v>
      </c>
      <c r="H3716" s="298">
        <v>969.59</v>
      </c>
      <c r="I3716" s="10">
        <v>573151.75</v>
      </c>
      <c r="J3716" s="11">
        <f t="shared" si="1688"/>
        <v>2.0300000000000002E-2</v>
      </c>
      <c r="K3716" s="30">
        <f t="shared" si="1689"/>
        <v>969.58171041666674</v>
      </c>
      <c r="L3716" s="29">
        <f t="shared" si="1690"/>
        <v>-8.2895833332941038E-3</v>
      </c>
      <c r="M3716" s="10">
        <f t="shared" si="1691"/>
        <v>573151.75</v>
      </c>
      <c r="N3716" s="5">
        <f>VLOOKUP(CONCATENATE(A3716,"-6"),'Restated Depr'!$B$6:$G$7674,6,0)</f>
        <v>2.4500000000000001E-2</v>
      </c>
      <c r="O3716" s="29">
        <f t="shared" si="1692"/>
        <v>1170.1848229166667</v>
      </c>
      <c r="P3716" s="29">
        <f t="shared" si="1693"/>
        <v>200.60311249999995</v>
      </c>
      <c r="Q3716" t="s">
        <v>7819</v>
      </c>
    </row>
    <row r="3717" spans="1:18" hidden="1">
      <c r="A3717" t="s">
        <v>283</v>
      </c>
      <c r="B3717" t="s">
        <v>4012</v>
      </c>
      <c r="C3717" s="224" t="s">
        <v>7842</v>
      </c>
      <c r="D3717" s="221">
        <v>353.6</v>
      </c>
      <c r="E3717" s="324">
        <v>43131</v>
      </c>
      <c r="F3717" s="1">
        <v>573151.75</v>
      </c>
      <c r="G3717" s="5">
        <v>2.4500000000000001E-2</v>
      </c>
      <c r="H3717" s="298">
        <v>1170.18</v>
      </c>
      <c r="I3717" s="10">
        <v>573151.75</v>
      </c>
      <c r="J3717" s="11">
        <f t="shared" si="1688"/>
        <v>2.4500000000000001E-2</v>
      </c>
      <c r="K3717" s="30">
        <f t="shared" si="1689"/>
        <v>1170.1848229166667</v>
      </c>
      <c r="L3717" s="29">
        <f t="shared" si="1690"/>
        <v>4.8229166666260426E-3</v>
      </c>
      <c r="M3717" s="10">
        <f t="shared" si="1691"/>
        <v>573151.75</v>
      </c>
      <c r="N3717" s="5">
        <f>VLOOKUP(CONCATENATE(A3717,"-6"),'Restated Depr'!$B$6:$G$7674,6,0)</f>
        <v>2.4500000000000001E-2</v>
      </c>
      <c r="O3717" s="29">
        <f t="shared" si="1692"/>
        <v>1170.1848229166667</v>
      </c>
      <c r="P3717" s="29">
        <f t="shared" si="1693"/>
        <v>0</v>
      </c>
      <c r="Q3717" t="s">
        <v>7819</v>
      </c>
    </row>
    <row r="3718" spans="1:18" hidden="1">
      <c r="A3718" t="s">
        <v>283</v>
      </c>
      <c r="B3718" t="s">
        <v>4013</v>
      </c>
      <c r="C3718" s="224" t="s">
        <v>7842</v>
      </c>
      <c r="D3718" s="221">
        <v>353.6</v>
      </c>
      <c r="E3718" s="324">
        <v>43159</v>
      </c>
      <c r="F3718" s="1">
        <v>573151.75</v>
      </c>
      <c r="G3718" s="5">
        <v>2.4500000000000001E-2</v>
      </c>
      <c r="H3718" s="298">
        <v>1170.18</v>
      </c>
      <c r="I3718" s="10">
        <v>573151.75</v>
      </c>
      <c r="J3718" s="11">
        <f t="shared" si="1688"/>
        <v>2.4500000000000001E-2</v>
      </c>
      <c r="K3718" s="30">
        <f t="shared" si="1689"/>
        <v>1170.1848229166667</v>
      </c>
      <c r="L3718" s="29">
        <f t="shared" si="1690"/>
        <v>4.8229166666260426E-3</v>
      </c>
      <c r="M3718" s="10">
        <f t="shared" si="1691"/>
        <v>573151.75</v>
      </c>
      <c r="N3718" s="5">
        <f>VLOOKUP(CONCATENATE(A3718,"-6"),'Restated Depr'!$B$6:$G$7674,6,0)</f>
        <v>2.4500000000000001E-2</v>
      </c>
      <c r="O3718" s="29">
        <f t="shared" si="1692"/>
        <v>1170.1848229166667</v>
      </c>
      <c r="P3718" s="29">
        <f t="shared" si="1693"/>
        <v>0</v>
      </c>
      <c r="Q3718" t="s">
        <v>7819</v>
      </c>
    </row>
    <row r="3719" spans="1:18" hidden="1">
      <c r="A3719" t="s">
        <v>283</v>
      </c>
      <c r="B3719" t="s">
        <v>4014</v>
      </c>
      <c r="C3719" s="224" t="s">
        <v>7842</v>
      </c>
      <c r="D3719" s="221">
        <v>353.6</v>
      </c>
      <c r="E3719" s="324">
        <v>43190</v>
      </c>
      <c r="F3719" s="1">
        <v>573151.75</v>
      </c>
      <c r="G3719" s="5">
        <v>2.4500000000000001E-2</v>
      </c>
      <c r="H3719" s="298">
        <v>1170.18</v>
      </c>
      <c r="I3719" s="10">
        <v>573151.75</v>
      </c>
      <c r="J3719" s="11">
        <f t="shared" si="1688"/>
        <v>2.4500000000000001E-2</v>
      </c>
      <c r="K3719" s="30">
        <f t="shared" si="1689"/>
        <v>1170.1848229166667</v>
      </c>
      <c r="L3719" s="29">
        <f t="shared" si="1690"/>
        <v>4.8229166666260426E-3</v>
      </c>
      <c r="M3719" s="10">
        <f t="shared" si="1691"/>
        <v>573151.75</v>
      </c>
      <c r="N3719" s="5">
        <f>VLOOKUP(CONCATENATE(A3719,"-6"),'Restated Depr'!$B$6:$G$7674,6,0)</f>
        <v>2.4500000000000001E-2</v>
      </c>
      <c r="O3719" s="29">
        <f t="shared" si="1692"/>
        <v>1170.1848229166667</v>
      </c>
      <c r="P3719" s="29">
        <f t="shared" si="1693"/>
        <v>0</v>
      </c>
      <c r="Q3719" t="s">
        <v>7819</v>
      </c>
    </row>
    <row r="3720" spans="1:18" hidden="1">
      <c r="A3720" t="s">
        <v>283</v>
      </c>
      <c r="B3720" t="s">
        <v>4015</v>
      </c>
      <c r="C3720" s="224" t="s">
        <v>7842</v>
      </c>
      <c r="D3720" s="221">
        <v>353.6</v>
      </c>
      <c r="E3720" s="324">
        <v>43220</v>
      </c>
      <c r="F3720" s="1">
        <v>573151.75</v>
      </c>
      <c r="G3720" s="5">
        <v>2.4500000000000001E-2</v>
      </c>
      <c r="H3720" s="298">
        <v>1170.18</v>
      </c>
      <c r="I3720" s="10">
        <v>573151.75</v>
      </c>
      <c r="J3720" s="11">
        <f t="shared" si="1688"/>
        <v>2.4500000000000001E-2</v>
      </c>
      <c r="K3720" s="30">
        <f t="shared" si="1689"/>
        <v>1170.1848229166667</v>
      </c>
      <c r="L3720" s="29">
        <f t="shared" si="1690"/>
        <v>4.8229166666260426E-3</v>
      </c>
      <c r="M3720" s="10">
        <f t="shared" si="1691"/>
        <v>573151.75</v>
      </c>
      <c r="N3720" s="5">
        <f>VLOOKUP(CONCATENATE(A3720,"-6"),'Restated Depr'!$B$6:$G$7674,6,0)</f>
        <v>2.4500000000000001E-2</v>
      </c>
      <c r="O3720" s="29">
        <f t="shared" si="1692"/>
        <v>1170.1848229166667</v>
      </c>
      <c r="P3720" s="29">
        <f t="shared" si="1693"/>
        <v>0</v>
      </c>
      <c r="Q3720" t="s">
        <v>7819</v>
      </c>
    </row>
    <row r="3721" spans="1:18" hidden="1">
      <c r="A3721" t="s">
        <v>283</v>
      </c>
      <c r="B3721" t="s">
        <v>4016</v>
      </c>
      <c r="C3721" s="224" t="s">
        <v>7842</v>
      </c>
      <c r="D3721" s="221">
        <v>353.6</v>
      </c>
      <c r="E3721" s="324">
        <v>43251</v>
      </c>
      <c r="F3721" s="1">
        <v>573151.75</v>
      </c>
      <c r="G3721" s="5">
        <v>2.4500000000000001E-2</v>
      </c>
      <c r="H3721" s="298">
        <v>1170.18</v>
      </c>
      <c r="I3721" s="10">
        <v>573151.75</v>
      </c>
      <c r="J3721" s="11">
        <f t="shared" si="1688"/>
        <v>2.4500000000000001E-2</v>
      </c>
      <c r="K3721" s="30">
        <f t="shared" si="1689"/>
        <v>1170.1848229166667</v>
      </c>
      <c r="L3721" s="29">
        <f t="shared" si="1690"/>
        <v>4.8229166666260426E-3</v>
      </c>
      <c r="M3721" s="10">
        <f t="shared" si="1691"/>
        <v>573151.75</v>
      </c>
      <c r="N3721" s="5">
        <f>VLOOKUP(CONCATENATE(A3721,"-6"),'Restated Depr'!$B$6:$G$7674,6,0)</f>
        <v>2.4500000000000001E-2</v>
      </c>
      <c r="O3721" s="29">
        <f t="shared" si="1692"/>
        <v>1170.1848229166667</v>
      </c>
      <c r="P3721" s="29">
        <f t="shared" si="1693"/>
        <v>0</v>
      </c>
      <c r="Q3721" t="s">
        <v>7819</v>
      </c>
    </row>
    <row r="3722" spans="1:18" hidden="1">
      <c r="A3722" t="s">
        <v>283</v>
      </c>
      <c r="B3722" t="s">
        <v>4017</v>
      </c>
      <c r="C3722" s="224" t="s">
        <v>7842</v>
      </c>
      <c r="D3722" s="221">
        <v>353.6</v>
      </c>
      <c r="E3722" s="324">
        <v>43281</v>
      </c>
      <c r="F3722" s="1">
        <v>573151.75</v>
      </c>
      <c r="G3722" s="5">
        <v>2.4500000000000001E-2</v>
      </c>
      <c r="H3722" s="298">
        <v>1170.18</v>
      </c>
      <c r="I3722" s="10">
        <v>573151.75</v>
      </c>
      <c r="J3722" s="11">
        <f t="shared" si="1688"/>
        <v>2.4500000000000001E-2</v>
      </c>
      <c r="K3722" s="30">
        <f t="shared" si="1689"/>
        <v>1170.1848229166667</v>
      </c>
      <c r="L3722" s="29">
        <f t="shared" si="1690"/>
        <v>4.8229166666260426E-3</v>
      </c>
      <c r="M3722" s="10">
        <f t="shared" si="1691"/>
        <v>573151.75</v>
      </c>
      <c r="N3722" s="5">
        <f>VLOOKUP(CONCATENATE(A3722,"-6"),'Restated Depr'!$B$6:$G$7674,6,0)</f>
        <v>2.4500000000000001E-2</v>
      </c>
      <c r="O3722" s="29">
        <f t="shared" si="1692"/>
        <v>1170.1848229166667</v>
      </c>
      <c r="P3722" s="29">
        <f t="shared" si="1693"/>
        <v>0</v>
      </c>
      <c r="Q3722" t="s">
        <v>7819</v>
      </c>
      <c r="R3722" s="5"/>
    </row>
    <row r="3723" spans="1:18" ht="15.75" hidden="1" thickBot="1">
      <c r="A3723" t="s">
        <v>283</v>
      </c>
      <c r="C3723" s="224" t="s">
        <v>639</v>
      </c>
      <c r="D3723" s="22"/>
      <c r="E3723" s="323" t="s">
        <v>606</v>
      </c>
      <c r="F3723" s="1"/>
      <c r="G3723" s="5"/>
      <c r="H3723" s="310">
        <f>SUM(H3711:H3722)</f>
        <v>12146.020000000002</v>
      </c>
      <c r="I3723" s="10"/>
      <c r="J3723" s="10"/>
      <c r="K3723" s="32">
        <f>SUM(K3711:K3722)</f>
        <v>12146.040835416665</v>
      </c>
      <c r="L3723" s="28">
        <f>SUM(L3711:L3722)</f>
        <v>2.0835416666272977E-2</v>
      </c>
      <c r="M3723" s="10"/>
      <c r="N3723" s="5"/>
      <c r="O3723" s="28">
        <f>SUM(O3711:O3722)</f>
        <v>14042.217874999997</v>
      </c>
      <c r="P3723" s="28">
        <f>SUM(P3711:P3722)</f>
        <v>1896.1770395833332</v>
      </c>
    </row>
    <row r="3724" spans="1:18" hidden="1">
      <c r="A3724" t="s">
        <v>608</v>
      </c>
      <c r="B3724" t="s">
        <v>7655</v>
      </c>
      <c r="C3724" s="224" t="s">
        <v>7842</v>
      </c>
      <c r="D3724" s="221">
        <v>353.6</v>
      </c>
      <c r="E3724" s="324">
        <v>42947</v>
      </c>
      <c r="F3724" s="9">
        <v>0</v>
      </c>
      <c r="G3724" s="18">
        <v>1.9699999999999999E-2</v>
      </c>
      <c r="H3724" s="299">
        <v>0</v>
      </c>
      <c r="I3724" s="15">
        <v>151151511.41999999</v>
      </c>
      <c r="J3724" s="11">
        <f t="shared" ref="J3724:J3735" si="1694">G3724</f>
        <v>1.9699999999999999E-2</v>
      </c>
      <c r="K3724" s="31">
        <f t="shared" ref="K3724:K3735" si="1695">I3724*J3724/12</f>
        <v>248140.39791449998</v>
      </c>
      <c r="L3724" s="289">
        <f t="shared" ref="L3724:L3735" si="1696">K3724-H3724</f>
        <v>248140.39791449998</v>
      </c>
      <c r="M3724" s="15">
        <f t="shared" ref="M3724:M3735" si="1697">I3724</f>
        <v>151151511.41999999</v>
      </c>
      <c r="N3724" s="5">
        <f>VLOOKUP(CONCATENATE(A3724,"-6"),'Restated Depr'!$B$6:$G$7674,6,0)</f>
        <v>2.4500000000000001E-2</v>
      </c>
      <c r="O3724" s="289">
        <f t="shared" ref="O3724:O3735" si="1698">M3724*N3724/12</f>
        <v>308601.00248249999</v>
      </c>
      <c r="P3724" s="289">
        <f t="shared" ref="P3724:P3735" si="1699">O3724-K3724</f>
        <v>60460.60456800001</v>
      </c>
      <c r="Q3724" t="s">
        <v>7819</v>
      </c>
    </row>
    <row r="3725" spans="1:18" hidden="1">
      <c r="A3725" t="s">
        <v>608</v>
      </c>
      <c r="B3725" t="s">
        <v>7656</v>
      </c>
      <c r="C3725" s="224" t="s">
        <v>7842</v>
      </c>
      <c r="D3725" s="221">
        <v>353.6</v>
      </c>
      <c r="E3725" s="324">
        <v>42978</v>
      </c>
      <c r="F3725" s="1">
        <v>0</v>
      </c>
      <c r="G3725" s="18">
        <v>1.9699999999999999E-2</v>
      </c>
      <c r="H3725" s="298">
        <v>0</v>
      </c>
      <c r="I3725" s="10">
        <v>151151511.41999999</v>
      </c>
      <c r="J3725" s="11">
        <f t="shared" si="1694"/>
        <v>1.9699999999999999E-2</v>
      </c>
      <c r="K3725" s="30">
        <f t="shared" si="1695"/>
        <v>248140.39791449998</v>
      </c>
      <c r="L3725" s="29">
        <f t="shared" si="1696"/>
        <v>248140.39791449998</v>
      </c>
      <c r="M3725" s="10">
        <f t="shared" si="1697"/>
        <v>151151511.41999999</v>
      </c>
      <c r="N3725" s="5">
        <f>VLOOKUP(CONCATENATE(A3725,"-6"),'Restated Depr'!$B$6:$G$7674,6,0)</f>
        <v>2.4500000000000001E-2</v>
      </c>
      <c r="O3725" s="29">
        <f t="shared" si="1698"/>
        <v>308601.00248249999</v>
      </c>
      <c r="P3725" s="29">
        <f t="shared" si="1699"/>
        <v>60460.60456800001</v>
      </c>
      <c r="Q3725" t="s">
        <v>7819</v>
      </c>
    </row>
    <row r="3726" spans="1:18" hidden="1">
      <c r="A3726" t="s">
        <v>608</v>
      </c>
      <c r="B3726" t="s">
        <v>7657</v>
      </c>
      <c r="C3726" s="224" t="s">
        <v>7842</v>
      </c>
      <c r="D3726" s="221">
        <v>353.6</v>
      </c>
      <c r="E3726" s="324">
        <v>43008</v>
      </c>
      <c r="F3726" s="1">
        <v>0</v>
      </c>
      <c r="G3726" s="18">
        <v>1.9699999999999999E-2</v>
      </c>
      <c r="H3726" s="298">
        <v>0</v>
      </c>
      <c r="I3726" s="10">
        <v>151151511.41999999</v>
      </c>
      <c r="J3726" s="11">
        <f t="shared" si="1694"/>
        <v>1.9699999999999999E-2</v>
      </c>
      <c r="K3726" s="30">
        <f t="shared" si="1695"/>
        <v>248140.39791449998</v>
      </c>
      <c r="L3726" s="29">
        <f t="shared" si="1696"/>
        <v>248140.39791449998</v>
      </c>
      <c r="M3726" s="10">
        <f t="shared" si="1697"/>
        <v>151151511.41999999</v>
      </c>
      <c r="N3726" s="5">
        <f>VLOOKUP(CONCATENATE(A3726,"-6"),'Restated Depr'!$B$6:$G$7674,6,0)</f>
        <v>2.4500000000000001E-2</v>
      </c>
      <c r="O3726" s="29">
        <f t="shared" si="1698"/>
        <v>308601.00248249999</v>
      </c>
      <c r="P3726" s="29">
        <f t="shared" si="1699"/>
        <v>60460.60456800001</v>
      </c>
      <c r="Q3726" t="s">
        <v>7819</v>
      </c>
    </row>
    <row r="3727" spans="1:18" hidden="1">
      <c r="A3727" t="s">
        <v>608</v>
      </c>
      <c r="B3727" t="s">
        <v>7658</v>
      </c>
      <c r="C3727" s="224" t="s">
        <v>7842</v>
      </c>
      <c r="D3727" s="221">
        <v>353.6</v>
      </c>
      <c r="E3727" s="324">
        <v>43039</v>
      </c>
      <c r="F3727" s="1">
        <v>0</v>
      </c>
      <c r="G3727" s="18">
        <v>1.9699999999999999E-2</v>
      </c>
      <c r="H3727" s="298">
        <v>0</v>
      </c>
      <c r="I3727" s="10">
        <v>151151511.41999999</v>
      </c>
      <c r="J3727" s="11">
        <f t="shared" si="1694"/>
        <v>1.9699999999999999E-2</v>
      </c>
      <c r="K3727" s="30">
        <f t="shared" si="1695"/>
        <v>248140.39791449998</v>
      </c>
      <c r="L3727" s="29">
        <f t="shared" si="1696"/>
        <v>248140.39791449998</v>
      </c>
      <c r="M3727" s="10">
        <f t="shared" si="1697"/>
        <v>151151511.41999999</v>
      </c>
      <c r="N3727" s="5">
        <f>VLOOKUP(CONCATENATE(A3727,"-6"),'Restated Depr'!$B$6:$G$7674,6,0)</f>
        <v>2.4500000000000001E-2</v>
      </c>
      <c r="O3727" s="29">
        <f t="shared" si="1698"/>
        <v>308601.00248249999</v>
      </c>
      <c r="P3727" s="29">
        <f t="shared" si="1699"/>
        <v>60460.60456800001</v>
      </c>
      <c r="Q3727" t="s">
        <v>7819</v>
      </c>
    </row>
    <row r="3728" spans="1:18" hidden="1">
      <c r="A3728" t="s">
        <v>608</v>
      </c>
      <c r="B3728" t="s">
        <v>7659</v>
      </c>
      <c r="C3728" s="224" t="s">
        <v>7842</v>
      </c>
      <c r="D3728" s="221">
        <v>353.6</v>
      </c>
      <c r="E3728" s="324">
        <v>43069</v>
      </c>
      <c r="F3728" s="1">
        <v>0</v>
      </c>
      <c r="G3728" s="18">
        <v>1.9699999999999999E-2</v>
      </c>
      <c r="H3728" s="298">
        <v>0</v>
      </c>
      <c r="I3728" s="10">
        <v>151151511.41999999</v>
      </c>
      <c r="J3728" s="11">
        <f t="shared" si="1694"/>
        <v>1.9699999999999999E-2</v>
      </c>
      <c r="K3728" s="30">
        <f t="shared" si="1695"/>
        <v>248140.39791449998</v>
      </c>
      <c r="L3728" s="29">
        <f t="shared" si="1696"/>
        <v>248140.39791449998</v>
      </c>
      <c r="M3728" s="10">
        <f t="shared" si="1697"/>
        <v>151151511.41999999</v>
      </c>
      <c r="N3728" s="5">
        <f>VLOOKUP(CONCATENATE(A3728,"-6"),'Restated Depr'!$B$6:$G$7674,6,0)</f>
        <v>2.4500000000000001E-2</v>
      </c>
      <c r="O3728" s="29">
        <f t="shared" si="1698"/>
        <v>308601.00248249999</v>
      </c>
      <c r="P3728" s="29">
        <f t="shared" si="1699"/>
        <v>60460.60456800001</v>
      </c>
      <c r="Q3728" t="s">
        <v>7819</v>
      </c>
    </row>
    <row r="3729" spans="1:18" hidden="1">
      <c r="A3729" t="s">
        <v>608</v>
      </c>
      <c r="B3729" t="s">
        <v>7660</v>
      </c>
      <c r="C3729" s="224" t="s">
        <v>7842</v>
      </c>
      <c r="D3729" s="221">
        <v>353.6</v>
      </c>
      <c r="E3729" s="324">
        <v>43100</v>
      </c>
      <c r="F3729" s="1">
        <v>0</v>
      </c>
      <c r="G3729" s="18">
        <v>2.1699999999999997E-2</v>
      </c>
      <c r="H3729" s="298">
        <v>0</v>
      </c>
      <c r="I3729" s="10">
        <v>151151511.41999999</v>
      </c>
      <c r="J3729" s="11">
        <f t="shared" si="1694"/>
        <v>2.1699999999999997E-2</v>
      </c>
      <c r="K3729" s="30">
        <f t="shared" si="1695"/>
        <v>273332.31648449996</v>
      </c>
      <c r="L3729" s="29">
        <f t="shared" si="1696"/>
        <v>273332.31648449996</v>
      </c>
      <c r="M3729" s="10">
        <f t="shared" si="1697"/>
        <v>151151511.41999999</v>
      </c>
      <c r="N3729" s="5">
        <f>VLOOKUP(CONCATENATE(A3729,"-6"),'Restated Depr'!$B$6:$G$7674,6,0)</f>
        <v>2.4500000000000001E-2</v>
      </c>
      <c r="O3729" s="29">
        <f t="shared" si="1698"/>
        <v>308601.00248249999</v>
      </c>
      <c r="P3729" s="29">
        <f t="shared" si="1699"/>
        <v>35268.68599800003</v>
      </c>
      <c r="Q3729" t="s">
        <v>7819</v>
      </c>
    </row>
    <row r="3730" spans="1:18" hidden="1">
      <c r="A3730" t="s">
        <v>608</v>
      </c>
      <c r="B3730" t="s">
        <v>7649</v>
      </c>
      <c r="C3730" s="224" t="s">
        <v>7842</v>
      </c>
      <c r="D3730" s="221">
        <v>353.6</v>
      </c>
      <c r="E3730" s="324">
        <v>43131</v>
      </c>
      <c r="F3730" s="1">
        <v>0</v>
      </c>
      <c r="G3730" s="5">
        <v>2.4500000000000001E-2</v>
      </c>
      <c r="H3730" s="298">
        <v>0</v>
      </c>
      <c r="I3730" s="10">
        <v>151151511.41999999</v>
      </c>
      <c r="J3730" s="11">
        <f t="shared" si="1694"/>
        <v>2.4500000000000001E-2</v>
      </c>
      <c r="K3730" s="30">
        <f t="shared" si="1695"/>
        <v>308601.00248249999</v>
      </c>
      <c r="L3730" s="29">
        <f t="shared" si="1696"/>
        <v>308601.00248249999</v>
      </c>
      <c r="M3730" s="10">
        <f t="shared" si="1697"/>
        <v>151151511.41999999</v>
      </c>
      <c r="N3730" s="5">
        <f>VLOOKUP(CONCATENATE(A3730,"-6"),'Restated Depr'!$B$6:$G$7674,6,0)</f>
        <v>2.4500000000000001E-2</v>
      </c>
      <c r="O3730" s="29">
        <f t="shared" si="1698"/>
        <v>308601.00248249999</v>
      </c>
      <c r="P3730" s="29">
        <f t="shared" si="1699"/>
        <v>0</v>
      </c>
      <c r="Q3730" t="s">
        <v>7819</v>
      </c>
    </row>
    <row r="3731" spans="1:18" hidden="1">
      <c r="A3731" t="s">
        <v>608</v>
      </c>
      <c r="B3731" t="s">
        <v>7650</v>
      </c>
      <c r="C3731" s="224" t="s">
        <v>7842</v>
      </c>
      <c r="D3731" s="221">
        <v>353.6</v>
      </c>
      <c r="E3731" s="324">
        <v>43159</v>
      </c>
      <c r="F3731" s="1">
        <v>0</v>
      </c>
      <c r="G3731" s="5">
        <v>2.4500000000000001E-2</v>
      </c>
      <c r="H3731" s="298">
        <v>0</v>
      </c>
      <c r="I3731" s="10">
        <v>151151511.41999999</v>
      </c>
      <c r="J3731" s="11">
        <f t="shared" si="1694"/>
        <v>2.4500000000000001E-2</v>
      </c>
      <c r="K3731" s="30">
        <f t="shared" si="1695"/>
        <v>308601.00248249999</v>
      </c>
      <c r="L3731" s="29">
        <f t="shared" si="1696"/>
        <v>308601.00248249999</v>
      </c>
      <c r="M3731" s="10">
        <f t="shared" si="1697"/>
        <v>151151511.41999999</v>
      </c>
      <c r="N3731" s="5">
        <f>VLOOKUP(CONCATENATE(A3731,"-6"),'Restated Depr'!$B$6:$G$7674,6,0)</f>
        <v>2.4500000000000001E-2</v>
      </c>
      <c r="O3731" s="29">
        <f t="shared" si="1698"/>
        <v>308601.00248249999</v>
      </c>
      <c r="P3731" s="29">
        <f t="shared" si="1699"/>
        <v>0</v>
      </c>
      <c r="Q3731" t="s">
        <v>7819</v>
      </c>
    </row>
    <row r="3732" spans="1:18" hidden="1">
      <c r="A3732" t="s">
        <v>608</v>
      </c>
      <c r="B3732" t="s">
        <v>7651</v>
      </c>
      <c r="C3732" s="224" t="s">
        <v>7842</v>
      </c>
      <c r="D3732" s="221">
        <v>353.6</v>
      </c>
      <c r="E3732" s="324">
        <v>43190</v>
      </c>
      <c r="F3732" s="1">
        <v>0</v>
      </c>
      <c r="G3732" s="5">
        <v>2.4500000000000001E-2</v>
      </c>
      <c r="H3732" s="298">
        <v>0</v>
      </c>
      <c r="I3732" s="10">
        <v>151151511.41999999</v>
      </c>
      <c r="J3732" s="11">
        <f t="shared" si="1694"/>
        <v>2.4500000000000001E-2</v>
      </c>
      <c r="K3732" s="30">
        <f t="shared" si="1695"/>
        <v>308601.00248249999</v>
      </c>
      <c r="L3732" s="29">
        <f t="shared" si="1696"/>
        <v>308601.00248249999</v>
      </c>
      <c r="M3732" s="10">
        <f t="shared" si="1697"/>
        <v>151151511.41999999</v>
      </c>
      <c r="N3732" s="5">
        <f>VLOOKUP(CONCATENATE(A3732,"-6"),'Restated Depr'!$B$6:$G$7674,6,0)</f>
        <v>2.4500000000000001E-2</v>
      </c>
      <c r="O3732" s="29">
        <f t="shared" si="1698"/>
        <v>308601.00248249999</v>
      </c>
      <c r="P3732" s="29">
        <f t="shared" si="1699"/>
        <v>0</v>
      </c>
      <c r="Q3732" t="s">
        <v>7819</v>
      </c>
    </row>
    <row r="3733" spans="1:18" hidden="1">
      <c r="A3733" t="s">
        <v>608</v>
      </c>
      <c r="B3733" t="s">
        <v>7652</v>
      </c>
      <c r="C3733" s="224" t="s">
        <v>7842</v>
      </c>
      <c r="D3733" s="221">
        <v>353.6</v>
      </c>
      <c r="E3733" s="324">
        <v>43220</v>
      </c>
      <c r="F3733" s="1">
        <v>164149446.71000001</v>
      </c>
      <c r="G3733" s="5">
        <v>2.4500000000000001E-2</v>
      </c>
      <c r="H3733" s="298">
        <v>335138.45</v>
      </c>
      <c r="I3733" s="10">
        <v>151151511.41999999</v>
      </c>
      <c r="J3733" s="11">
        <f t="shared" si="1694"/>
        <v>2.4500000000000001E-2</v>
      </c>
      <c r="K3733" s="30">
        <f t="shared" si="1695"/>
        <v>308601.00248249999</v>
      </c>
      <c r="L3733" s="29">
        <f t="shared" si="1696"/>
        <v>-26537.447517500026</v>
      </c>
      <c r="M3733" s="10">
        <f t="shared" si="1697"/>
        <v>151151511.41999999</v>
      </c>
      <c r="N3733" s="5">
        <f>VLOOKUP(CONCATENATE(A3733,"-6"),'Restated Depr'!$B$6:$G$7674,6,0)</f>
        <v>2.4500000000000001E-2</v>
      </c>
      <c r="O3733" s="29">
        <f t="shared" si="1698"/>
        <v>308601.00248249999</v>
      </c>
      <c r="P3733" s="29">
        <f t="shared" si="1699"/>
        <v>0</v>
      </c>
      <c r="Q3733" t="s">
        <v>7819</v>
      </c>
    </row>
    <row r="3734" spans="1:18" hidden="1">
      <c r="A3734" t="s">
        <v>608</v>
      </c>
      <c r="B3734" t="s">
        <v>7653</v>
      </c>
      <c r="C3734" s="224" t="s">
        <v>7842</v>
      </c>
      <c r="D3734" s="221">
        <v>353.6</v>
      </c>
      <c r="E3734" s="324">
        <v>43251</v>
      </c>
      <c r="F3734" s="1">
        <v>158433603.52000001</v>
      </c>
      <c r="G3734" s="5">
        <v>2.4500000000000001E-2</v>
      </c>
      <c r="H3734" s="298">
        <v>323468.61</v>
      </c>
      <c r="I3734" s="10">
        <v>151151511.41999999</v>
      </c>
      <c r="J3734" s="11">
        <f t="shared" si="1694"/>
        <v>2.4500000000000001E-2</v>
      </c>
      <c r="K3734" s="30">
        <f t="shared" si="1695"/>
        <v>308601.00248249999</v>
      </c>
      <c r="L3734" s="29">
        <f t="shared" si="1696"/>
        <v>-14867.607517500001</v>
      </c>
      <c r="M3734" s="10">
        <f t="shared" si="1697"/>
        <v>151151511.41999999</v>
      </c>
      <c r="N3734" s="5">
        <f>VLOOKUP(CONCATENATE(A3734,"-6"),'Restated Depr'!$B$6:$G$7674,6,0)</f>
        <v>2.4500000000000001E-2</v>
      </c>
      <c r="O3734" s="29">
        <f t="shared" si="1698"/>
        <v>308601.00248249999</v>
      </c>
      <c r="P3734" s="29">
        <f t="shared" si="1699"/>
        <v>0</v>
      </c>
      <c r="Q3734" t="s">
        <v>7819</v>
      </c>
    </row>
    <row r="3735" spans="1:18" hidden="1">
      <c r="A3735" t="s">
        <v>608</v>
      </c>
      <c r="B3735" t="s">
        <v>7654</v>
      </c>
      <c r="C3735" s="224" t="s">
        <v>7842</v>
      </c>
      <c r="D3735" s="221">
        <v>353.6</v>
      </c>
      <c r="E3735" s="324">
        <v>43281</v>
      </c>
      <c r="F3735" s="1">
        <v>151151511.41999999</v>
      </c>
      <c r="G3735" s="5">
        <v>2.4500000000000001E-2</v>
      </c>
      <c r="H3735" s="298">
        <v>308601</v>
      </c>
      <c r="I3735" s="10">
        <v>151151511.41999999</v>
      </c>
      <c r="J3735" s="11">
        <f t="shared" si="1694"/>
        <v>2.4500000000000001E-2</v>
      </c>
      <c r="K3735" s="30">
        <f t="shared" si="1695"/>
        <v>308601.00248249999</v>
      </c>
      <c r="L3735" s="29">
        <f t="shared" si="1696"/>
        <v>2.4824999854899943E-3</v>
      </c>
      <c r="M3735" s="10">
        <f t="shared" si="1697"/>
        <v>151151511.41999999</v>
      </c>
      <c r="N3735" s="5">
        <f>VLOOKUP(CONCATENATE(A3735,"-6"),'Restated Depr'!$B$6:$G$7674,6,0)</f>
        <v>2.4500000000000001E-2</v>
      </c>
      <c r="O3735" s="29">
        <f t="shared" si="1698"/>
        <v>308601.00248249999</v>
      </c>
      <c r="P3735" s="29">
        <f t="shared" si="1699"/>
        <v>0</v>
      </c>
      <c r="Q3735" t="s">
        <v>7819</v>
      </c>
      <c r="R3735" s="5"/>
    </row>
    <row r="3736" spans="1:18" ht="15.75" hidden="1" thickBot="1">
      <c r="A3736" t="s">
        <v>608</v>
      </c>
      <c r="C3736" s="224" t="s">
        <v>639</v>
      </c>
      <c r="D3736" s="22"/>
      <c r="E3736" s="323" t="s">
        <v>606</v>
      </c>
      <c r="F3736" s="1"/>
      <c r="G3736" s="5"/>
      <c r="H3736" s="310">
        <f>SUM(H3724:H3735)</f>
        <v>967208.06</v>
      </c>
      <c r="I3736" s="10"/>
      <c r="J3736" s="10"/>
      <c r="K3736" s="32">
        <f>SUM(K3724:K3735)</f>
        <v>3365640.3209519996</v>
      </c>
      <c r="L3736" s="28">
        <f>SUM(L3724:L3735)</f>
        <v>2398432.260952</v>
      </c>
      <c r="M3736" s="10"/>
      <c r="N3736" s="5"/>
      <c r="O3736" s="28">
        <f>SUM(O3724:O3735)</f>
        <v>3703212.0297899996</v>
      </c>
      <c r="P3736" s="28">
        <f>SUM(P3724:P3735)</f>
        <v>337571.70883800008</v>
      </c>
    </row>
    <row r="3737" spans="1:18" hidden="1">
      <c r="A3737" t="s">
        <v>284</v>
      </c>
      <c r="B3737" t="s">
        <v>4018</v>
      </c>
      <c r="C3737" s="224" t="s">
        <v>7842</v>
      </c>
      <c r="D3737" s="221">
        <v>353.7</v>
      </c>
      <c r="E3737" s="324">
        <v>42947</v>
      </c>
      <c r="F3737" s="9">
        <v>4275337.16</v>
      </c>
      <c r="G3737" s="18">
        <v>2.3061999999999999E-2</v>
      </c>
      <c r="H3737" s="299">
        <v>8216.49</v>
      </c>
      <c r="I3737" s="15">
        <v>4275337.16</v>
      </c>
      <c r="J3737" s="11">
        <f t="shared" ref="J3737:J3748" si="1700">G3737</f>
        <v>2.3061999999999999E-2</v>
      </c>
      <c r="K3737" s="31">
        <f t="shared" ref="K3737:K3748" si="1701">I3737*J3737/12</f>
        <v>8216.4854653266666</v>
      </c>
      <c r="L3737" s="289">
        <f t="shared" ref="L3737:L3748" si="1702">K3737-H3737</f>
        <v>-4.5346733331825817E-3</v>
      </c>
      <c r="M3737" s="15">
        <f t="shared" ref="M3737:M3748" si="1703">I3737</f>
        <v>4275337.16</v>
      </c>
      <c r="N3737" s="5">
        <f>VLOOKUP(CONCATENATE(A3737,"-6"),'Restated Depr'!$B$6:$G$7674,6,0)</f>
        <v>2.4899999999999999E-2</v>
      </c>
      <c r="O3737" s="289">
        <f t="shared" ref="O3737:O3748" si="1704">M3737*N3737/12</f>
        <v>8871.3246070000005</v>
      </c>
      <c r="P3737" s="289">
        <f t="shared" ref="P3737:P3748" si="1705">O3737-K3737</f>
        <v>654.83914167333387</v>
      </c>
      <c r="Q3737" t="s">
        <v>7819</v>
      </c>
    </row>
    <row r="3738" spans="1:18" hidden="1">
      <c r="A3738" t="s">
        <v>284</v>
      </c>
      <c r="B3738" t="s">
        <v>4019</v>
      </c>
      <c r="C3738" s="224" t="s">
        <v>7842</v>
      </c>
      <c r="D3738" s="221">
        <v>353.7</v>
      </c>
      <c r="E3738" s="324">
        <v>42978</v>
      </c>
      <c r="F3738" s="1">
        <v>4275337.16</v>
      </c>
      <c r="G3738" s="18">
        <v>2.3061999999999999E-2</v>
      </c>
      <c r="H3738" s="298">
        <v>8216.49</v>
      </c>
      <c r="I3738" s="10">
        <v>4275337.16</v>
      </c>
      <c r="J3738" s="11">
        <f t="shared" si="1700"/>
        <v>2.3061999999999999E-2</v>
      </c>
      <c r="K3738" s="30">
        <f t="shared" si="1701"/>
        <v>8216.4854653266666</v>
      </c>
      <c r="L3738" s="29">
        <f t="shared" si="1702"/>
        <v>-4.5346733331825817E-3</v>
      </c>
      <c r="M3738" s="10">
        <f t="shared" si="1703"/>
        <v>4275337.16</v>
      </c>
      <c r="N3738" s="5">
        <f>VLOOKUP(CONCATENATE(A3738,"-6"),'Restated Depr'!$B$6:$G$7674,6,0)</f>
        <v>2.4899999999999999E-2</v>
      </c>
      <c r="O3738" s="29">
        <f t="shared" si="1704"/>
        <v>8871.3246070000005</v>
      </c>
      <c r="P3738" s="29">
        <f t="shared" si="1705"/>
        <v>654.83914167333387</v>
      </c>
      <c r="Q3738" t="s">
        <v>7819</v>
      </c>
    </row>
    <row r="3739" spans="1:18" hidden="1">
      <c r="A3739" t="s">
        <v>284</v>
      </c>
      <c r="B3739" t="s">
        <v>4020</v>
      </c>
      <c r="C3739" s="224" t="s">
        <v>7842</v>
      </c>
      <c r="D3739" s="221">
        <v>353.7</v>
      </c>
      <c r="E3739" s="324">
        <v>43008</v>
      </c>
      <c r="F3739" s="1">
        <v>4275337.16</v>
      </c>
      <c r="G3739" s="18">
        <v>2.3061999999999999E-2</v>
      </c>
      <c r="H3739" s="298">
        <v>8216.49</v>
      </c>
      <c r="I3739" s="10">
        <v>4275337.16</v>
      </c>
      <c r="J3739" s="11">
        <f t="shared" si="1700"/>
        <v>2.3061999999999999E-2</v>
      </c>
      <c r="K3739" s="30">
        <f t="shared" si="1701"/>
        <v>8216.4854653266666</v>
      </c>
      <c r="L3739" s="29">
        <f t="shared" si="1702"/>
        <v>-4.5346733331825817E-3</v>
      </c>
      <c r="M3739" s="10">
        <f t="shared" si="1703"/>
        <v>4275337.16</v>
      </c>
      <c r="N3739" s="5">
        <f>VLOOKUP(CONCATENATE(A3739,"-6"),'Restated Depr'!$B$6:$G$7674,6,0)</f>
        <v>2.4899999999999999E-2</v>
      </c>
      <c r="O3739" s="29">
        <f t="shared" si="1704"/>
        <v>8871.3246070000005</v>
      </c>
      <c r="P3739" s="29">
        <f t="shared" si="1705"/>
        <v>654.83914167333387</v>
      </c>
      <c r="Q3739" t="s">
        <v>7819</v>
      </c>
    </row>
    <row r="3740" spans="1:18" hidden="1">
      <c r="A3740" t="s">
        <v>284</v>
      </c>
      <c r="B3740" t="s">
        <v>4021</v>
      </c>
      <c r="C3740" s="224" t="s">
        <v>7842</v>
      </c>
      <c r="D3740" s="221">
        <v>353.7</v>
      </c>
      <c r="E3740" s="324">
        <v>43039</v>
      </c>
      <c r="F3740" s="1">
        <v>4275337.16</v>
      </c>
      <c r="G3740" s="18">
        <v>2.3061999999999999E-2</v>
      </c>
      <c r="H3740" s="298">
        <v>8216.49</v>
      </c>
      <c r="I3740" s="10">
        <v>4275337.16</v>
      </c>
      <c r="J3740" s="11">
        <f t="shared" si="1700"/>
        <v>2.3061999999999999E-2</v>
      </c>
      <c r="K3740" s="30">
        <f t="shared" si="1701"/>
        <v>8216.4854653266666</v>
      </c>
      <c r="L3740" s="29">
        <f t="shared" si="1702"/>
        <v>-4.5346733331825817E-3</v>
      </c>
      <c r="M3740" s="10">
        <f t="shared" si="1703"/>
        <v>4275337.16</v>
      </c>
      <c r="N3740" s="5">
        <f>VLOOKUP(CONCATENATE(A3740,"-6"),'Restated Depr'!$B$6:$G$7674,6,0)</f>
        <v>2.4899999999999999E-2</v>
      </c>
      <c r="O3740" s="29">
        <f t="shared" si="1704"/>
        <v>8871.3246070000005</v>
      </c>
      <c r="P3740" s="29">
        <f t="shared" si="1705"/>
        <v>654.83914167333387</v>
      </c>
      <c r="Q3740" t="s">
        <v>7819</v>
      </c>
    </row>
    <row r="3741" spans="1:18" hidden="1">
      <c r="A3741" t="s">
        <v>284</v>
      </c>
      <c r="B3741" t="s">
        <v>4022</v>
      </c>
      <c r="C3741" s="224" t="s">
        <v>7842</v>
      </c>
      <c r="D3741" s="221">
        <v>353.7</v>
      </c>
      <c r="E3741" s="324">
        <v>43069</v>
      </c>
      <c r="F3741" s="1">
        <v>4275337.16</v>
      </c>
      <c r="G3741" s="18">
        <v>2.3061999999999999E-2</v>
      </c>
      <c r="H3741" s="298">
        <v>8216.49</v>
      </c>
      <c r="I3741" s="10">
        <v>4275337.16</v>
      </c>
      <c r="J3741" s="11">
        <f t="shared" si="1700"/>
        <v>2.3061999999999999E-2</v>
      </c>
      <c r="K3741" s="30">
        <f t="shared" si="1701"/>
        <v>8216.4854653266666</v>
      </c>
      <c r="L3741" s="29">
        <f t="shared" si="1702"/>
        <v>-4.5346733331825817E-3</v>
      </c>
      <c r="M3741" s="10">
        <f t="shared" si="1703"/>
        <v>4275337.16</v>
      </c>
      <c r="N3741" s="5">
        <f>VLOOKUP(CONCATENATE(A3741,"-6"),'Restated Depr'!$B$6:$G$7674,6,0)</f>
        <v>2.4899999999999999E-2</v>
      </c>
      <c r="O3741" s="29">
        <f t="shared" si="1704"/>
        <v>8871.3246070000005</v>
      </c>
      <c r="P3741" s="29">
        <f t="shared" si="1705"/>
        <v>654.83914167333387</v>
      </c>
      <c r="Q3741" t="s">
        <v>7819</v>
      </c>
    </row>
    <row r="3742" spans="1:18" hidden="1">
      <c r="A3742" t="s">
        <v>284</v>
      </c>
      <c r="B3742" t="s">
        <v>4023</v>
      </c>
      <c r="C3742" s="224" t="s">
        <v>7842</v>
      </c>
      <c r="D3742" s="221">
        <v>353.7</v>
      </c>
      <c r="E3742" s="324">
        <v>43100</v>
      </c>
      <c r="F3742" s="1">
        <v>4275337.16</v>
      </c>
      <c r="G3742" s="18">
        <v>2.3800000000000002E-2</v>
      </c>
      <c r="H3742" s="298">
        <v>8479.42</v>
      </c>
      <c r="I3742" s="10">
        <v>4275337.16</v>
      </c>
      <c r="J3742" s="11">
        <f t="shared" si="1700"/>
        <v>2.3800000000000002E-2</v>
      </c>
      <c r="K3742" s="30">
        <f t="shared" si="1701"/>
        <v>8479.4187006666671</v>
      </c>
      <c r="L3742" s="29">
        <f t="shared" si="1702"/>
        <v>-1.2993333330086898E-3</v>
      </c>
      <c r="M3742" s="10">
        <f t="shared" si="1703"/>
        <v>4275337.16</v>
      </c>
      <c r="N3742" s="5">
        <f>VLOOKUP(CONCATENATE(A3742,"-6"),'Restated Depr'!$B$6:$G$7674,6,0)</f>
        <v>2.4899999999999999E-2</v>
      </c>
      <c r="O3742" s="29">
        <f t="shared" si="1704"/>
        <v>8871.3246070000005</v>
      </c>
      <c r="P3742" s="29">
        <f t="shared" si="1705"/>
        <v>391.90590633333341</v>
      </c>
      <c r="Q3742" t="s">
        <v>7819</v>
      </c>
    </row>
    <row r="3743" spans="1:18" hidden="1">
      <c r="A3743" t="s">
        <v>284</v>
      </c>
      <c r="B3743" t="s">
        <v>4024</v>
      </c>
      <c r="C3743" s="224" t="s">
        <v>7842</v>
      </c>
      <c r="D3743" s="221">
        <v>353.7</v>
      </c>
      <c r="E3743" s="324">
        <v>43131</v>
      </c>
      <c r="F3743" s="1">
        <v>4275337.16</v>
      </c>
      <c r="G3743" s="5">
        <v>2.4899999999999999E-2</v>
      </c>
      <c r="H3743" s="298">
        <v>8871.33</v>
      </c>
      <c r="I3743" s="10">
        <v>4275337.16</v>
      </c>
      <c r="J3743" s="11">
        <f t="shared" si="1700"/>
        <v>2.4899999999999999E-2</v>
      </c>
      <c r="K3743" s="30">
        <f t="shared" si="1701"/>
        <v>8871.3246070000005</v>
      </c>
      <c r="L3743" s="29">
        <f t="shared" si="1702"/>
        <v>-5.3929999994579703E-3</v>
      </c>
      <c r="M3743" s="10">
        <f t="shared" si="1703"/>
        <v>4275337.16</v>
      </c>
      <c r="N3743" s="5">
        <f>VLOOKUP(CONCATENATE(A3743,"-6"),'Restated Depr'!$B$6:$G$7674,6,0)</f>
        <v>2.4899999999999999E-2</v>
      </c>
      <c r="O3743" s="29">
        <f t="shared" si="1704"/>
        <v>8871.3246070000005</v>
      </c>
      <c r="P3743" s="29">
        <f t="shared" si="1705"/>
        <v>0</v>
      </c>
      <c r="Q3743" t="s">
        <v>7819</v>
      </c>
    </row>
    <row r="3744" spans="1:18" hidden="1">
      <c r="A3744" t="s">
        <v>284</v>
      </c>
      <c r="B3744" t="s">
        <v>4025</v>
      </c>
      <c r="C3744" s="224" t="s">
        <v>7842</v>
      </c>
      <c r="D3744" s="221">
        <v>353.7</v>
      </c>
      <c r="E3744" s="324">
        <v>43159</v>
      </c>
      <c r="F3744" s="1">
        <v>4275337.16</v>
      </c>
      <c r="G3744" s="5">
        <v>2.4899999999999999E-2</v>
      </c>
      <c r="H3744" s="298">
        <v>8871.33</v>
      </c>
      <c r="I3744" s="10">
        <v>4275337.16</v>
      </c>
      <c r="J3744" s="11">
        <f t="shared" si="1700"/>
        <v>2.4899999999999999E-2</v>
      </c>
      <c r="K3744" s="30">
        <f t="shared" si="1701"/>
        <v>8871.3246070000005</v>
      </c>
      <c r="L3744" s="29">
        <f t="shared" si="1702"/>
        <v>-5.3929999994579703E-3</v>
      </c>
      <c r="M3744" s="10">
        <f t="shared" si="1703"/>
        <v>4275337.16</v>
      </c>
      <c r="N3744" s="5">
        <f>VLOOKUP(CONCATENATE(A3744,"-6"),'Restated Depr'!$B$6:$G$7674,6,0)</f>
        <v>2.4899999999999999E-2</v>
      </c>
      <c r="O3744" s="29">
        <f t="shared" si="1704"/>
        <v>8871.3246070000005</v>
      </c>
      <c r="P3744" s="29">
        <f t="shared" si="1705"/>
        <v>0</v>
      </c>
      <c r="Q3744" t="s">
        <v>7819</v>
      </c>
    </row>
    <row r="3745" spans="1:18" hidden="1">
      <c r="A3745" t="s">
        <v>284</v>
      </c>
      <c r="B3745" t="s">
        <v>4026</v>
      </c>
      <c r="C3745" s="224" t="s">
        <v>7842</v>
      </c>
      <c r="D3745" s="221">
        <v>353.7</v>
      </c>
      <c r="E3745" s="324">
        <v>43190</v>
      </c>
      <c r="F3745" s="1">
        <v>4275337.16</v>
      </c>
      <c r="G3745" s="5">
        <v>2.4899999999999999E-2</v>
      </c>
      <c r="H3745" s="298">
        <v>8871.33</v>
      </c>
      <c r="I3745" s="10">
        <v>4275337.16</v>
      </c>
      <c r="J3745" s="11">
        <f t="shared" si="1700"/>
        <v>2.4899999999999999E-2</v>
      </c>
      <c r="K3745" s="30">
        <f t="shared" si="1701"/>
        <v>8871.3246070000005</v>
      </c>
      <c r="L3745" s="29">
        <f t="shared" si="1702"/>
        <v>-5.3929999994579703E-3</v>
      </c>
      <c r="M3745" s="10">
        <f t="shared" si="1703"/>
        <v>4275337.16</v>
      </c>
      <c r="N3745" s="5">
        <f>VLOOKUP(CONCATENATE(A3745,"-6"),'Restated Depr'!$B$6:$G$7674,6,0)</f>
        <v>2.4899999999999999E-2</v>
      </c>
      <c r="O3745" s="29">
        <f t="shared" si="1704"/>
        <v>8871.3246070000005</v>
      </c>
      <c r="P3745" s="29">
        <f t="shared" si="1705"/>
        <v>0</v>
      </c>
      <c r="Q3745" t="s">
        <v>7819</v>
      </c>
    </row>
    <row r="3746" spans="1:18" hidden="1">
      <c r="A3746" t="s">
        <v>284</v>
      </c>
      <c r="B3746" t="s">
        <v>4027</v>
      </c>
      <c r="C3746" s="224" t="s">
        <v>7842</v>
      </c>
      <c r="D3746" s="221">
        <v>353.7</v>
      </c>
      <c r="E3746" s="324">
        <v>43220</v>
      </c>
      <c r="F3746" s="1">
        <v>4275337.16</v>
      </c>
      <c r="G3746" s="5">
        <v>2.4899999999999999E-2</v>
      </c>
      <c r="H3746" s="298">
        <v>8871.33</v>
      </c>
      <c r="I3746" s="10">
        <v>4275337.16</v>
      </c>
      <c r="J3746" s="11">
        <f t="shared" si="1700"/>
        <v>2.4899999999999999E-2</v>
      </c>
      <c r="K3746" s="30">
        <f t="shared" si="1701"/>
        <v>8871.3246070000005</v>
      </c>
      <c r="L3746" s="29">
        <f t="shared" si="1702"/>
        <v>-5.3929999994579703E-3</v>
      </c>
      <c r="M3746" s="10">
        <f t="shared" si="1703"/>
        <v>4275337.16</v>
      </c>
      <c r="N3746" s="5">
        <f>VLOOKUP(CONCATENATE(A3746,"-6"),'Restated Depr'!$B$6:$G$7674,6,0)</f>
        <v>2.4899999999999999E-2</v>
      </c>
      <c r="O3746" s="29">
        <f t="shared" si="1704"/>
        <v>8871.3246070000005</v>
      </c>
      <c r="P3746" s="29">
        <f t="shared" si="1705"/>
        <v>0</v>
      </c>
      <c r="Q3746" t="s">
        <v>7819</v>
      </c>
    </row>
    <row r="3747" spans="1:18" hidden="1">
      <c r="A3747" t="s">
        <v>284</v>
      </c>
      <c r="B3747" t="s">
        <v>4028</v>
      </c>
      <c r="C3747" s="224" t="s">
        <v>7842</v>
      </c>
      <c r="D3747" s="221">
        <v>353.7</v>
      </c>
      <c r="E3747" s="324">
        <v>43251</v>
      </c>
      <c r="F3747" s="1">
        <v>4275337.16</v>
      </c>
      <c r="G3747" s="5">
        <v>2.4899999999999999E-2</v>
      </c>
      <c r="H3747" s="298">
        <v>8871.33</v>
      </c>
      <c r="I3747" s="10">
        <v>4275337.16</v>
      </c>
      <c r="J3747" s="11">
        <f t="shared" si="1700"/>
        <v>2.4899999999999999E-2</v>
      </c>
      <c r="K3747" s="30">
        <f t="shared" si="1701"/>
        <v>8871.3246070000005</v>
      </c>
      <c r="L3747" s="29">
        <f t="shared" si="1702"/>
        <v>-5.3929999994579703E-3</v>
      </c>
      <c r="M3747" s="10">
        <f t="shared" si="1703"/>
        <v>4275337.16</v>
      </c>
      <c r="N3747" s="5">
        <f>VLOOKUP(CONCATENATE(A3747,"-6"),'Restated Depr'!$B$6:$G$7674,6,0)</f>
        <v>2.4899999999999999E-2</v>
      </c>
      <c r="O3747" s="29">
        <f t="shared" si="1704"/>
        <v>8871.3246070000005</v>
      </c>
      <c r="P3747" s="29">
        <f t="shared" si="1705"/>
        <v>0</v>
      </c>
      <c r="Q3747" t="s">
        <v>7819</v>
      </c>
    </row>
    <row r="3748" spans="1:18" hidden="1">
      <c r="A3748" t="s">
        <v>284</v>
      </c>
      <c r="B3748" t="s">
        <v>4029</v>
      </c>
      <c r="C3748" s="224" t="s">
        <v>7842</v>
      </c>
      <c r="D3748" s="221">
        <v>353.7</v>
      </c>
      <c r="E3748" s="324">
        <v>43281</v>
      </c>
      <c r="F3748" s="1">
        <v>4275337.16</v>
      </c>
      <c r="G3748" s="5">
        <v>2.4899999999999999E-2</v>
      </c>
      <c r="H3748" s="298">
        <v>8871.33</v>
      </c>
      <c r="I3748" s="10">
        <v>4275337.16</v>
      </c>
      <c r="J3748" s="11">
        <f t="shared" si="1700"/>
        <v>2.4899999999999999E-2</v>
      </c>
      <c r="K3748" s="30">
        <f t="shared" si="1701"/>
        <v>8871.3246070000005</v>
      </c>
      <c r="L3748" s="29">
        <f t="shared" si="1702"/>
        <v>-5.3929999994579703E-3</v>
      </c>
      <c r="M3748" s="10">
        <f t="shared" si="1703"/>
        <v>4275337.16</v>
      </c>
      <c r="N3748" s="5">
        <f>VLOOKUP(CONCATENATE(A3748,"-6"),'Restated Depr'!$B$6:$G$7674,6,0)</f>
        <v>2.4899999999999999E-2</v>
      </c>
      <c r="O3748" s="29">
        <f t="shared" si="1704"/>
        <v>8871.3246070000005</v>
      </c>
      <c r="P3748" s="29">
        <f t="shared" si="1705"/>
        <v>0</v>
      </c>
      <c r="Q3748" t="s">
        <v>7819</v>
      </c>
      <c r="R3748" s="5"/>
    </row>
    <row r="3749" spans="1:18" ht="15.75" hidden="1" thickBot="1">
      <c r="A3749" t="s">
        <v>284</v>
      </c>
      <c r="C3749" s="224" t="s">
        <v>639</v>
      </c>
      <c r="D3749" s="22"/>
      <c r="E3749" s="323" t="s">
        <v>606</v>
      </c>
      <c r="F3749" s="1"/>
      <c r="G3749" s="5"/>
      <c r="H3749" s="310">
        <f>SUM(H3737:H3748)</f>
        <v>102789.85</v>
      </c>
      <c r="I3749" s="10"/>
      <c r="J3749" s="10"/>
      <c r="K3749" s="32">
        <f>SUM(K3737:K3748)</f>
        <v>102789.79366930001</v>
      </c>
      <c r="L3749" s="28">
        <f>SUM(L3737:L3748)</f>
        <v>-5.633069999566942E-2</v>
      </c>
      <c r="M3749" s="10"/>
      <c r="N3749" s="5"/>
      <c r="O3749" s="28">
        <f>SUM(O3737:O3748)</f>
        <v>106455.89528400001</v>
      </c>
      <c r="P3749" s="28">
        <f>SUM(P3737:P3748)</f>
        <v>3666.1016147000028</v>
      </c>
    </row>
    <row r="3750" spans="1:18" hidden="1">
      <c r="A3750" t="s">
        <v>285</v>
      </c>
      <c r="B3750" t="s">
        <v>4030</v>
      </c>
      <c r="C3750" s="224" t="s">
        <v>7842</v>
      </c>
      <c r="D3750" s="221">
        <v>353.7</v>
      </c>
      <c r="E3750" s="324">
        <v>42947</v>
      </c>
      <c r="F3750" s="9">
        <v>795330.19</v>
      </c>
      <c r="G3750" s="18">
        <v>1.9699999999999999E-2</v>
      </c>
      <c r="H3750" s="299">
        <v>1305.6699999999998</v>
      </c>
      <c r="I3750" s="15">
        <v>795330.19</v>
      </c>
      <c r="J3750" s="11">
        <f t="shared" ref="J3750:J3761" si="1706">G3750</f>
        <v>1.9699999999999999E-2</v>
      </c>
      <c r="K3750" s="31">
        <f t="shared" ref="K3750:K3761" si="1707">I3750*J3750/12</f>
        <v>1305.6670619166664</v>
      </c>
      <c r="L3750" s="289">
        <f t="shared" ref="L3750:L3761" si="1708">K3750-H3750</f>
        <v>-2.938083333447139E-3</v>
      </c>
      <c r="M3750" s="15">
        <f t="shared" ref="M3750:M3761" si="1709">I3750</f>
        <v>795330.19</v>
      </c>
      <c r="N3750" s="5">
        <f>VLOOKUP(CONCATENATE(A3750,"-6"),'Restated Depr'!$B$6:$G$7674,6,0)</f>
        <v>2.4899999999999999E-2</v>
      </c>
      <c r="O3750" s="289">
        <f t="shared" ref="O3750:O3761" si="1710">M3750*N3750/12</f>
        <v>1650.3101442499999</v>
      </c>
      <c r="P3750" s="289">
        <f t="shared" ref="P3750:P3761" si="1711">O3750-K3750</f>
        <v>344.6430823333335</v>
      </c>
      <c r="Q3750" t="s">
        <v>7819</v>
      </c>
    </row>
    <row r="3751" spans="1:18" hidden="1">
      <c r="A3751" t="s">
        <v>285</v>
      </c>
      <c r="B3751" t="s">
        <v>4031</v>
      </c>
      <c r="C3751" s="224" t="s">
        <v>7842</v>
      </c>
      <c r="D3751" s="221">
        <v>353.7</v>
      </c>
      <c r="E3751" s="324">
        <v>42978</v>
      </c>
      <c r="F3751" s="1">
        <v>795330.19</v>
      </c>
      <c r="G3751" s="18">
        <v>1.9699999999999999E-2</v>
      </c>
      <c r="H3751" s="298">
        <v>1305.6699999999998</v>
      </c>
      <c r="I3751" s="10">
        <v>795330.19</v>
      </c>
      <c r="J3751" s="11">
        <f t="shared" si="1706"/>
        <v>1.9699999999999999E-2</v>
      </c>
      <c r="K3751" s="30">
        <f t="shared" si="1707"/>
        <v>1305.6670619166664</v>
      </c>
      <c r="L3751" s="29">
        <f t="shared" si="1708"/>
        <v>-2.938083333447139E-3</v>
      </c>
      <c r="M3751" s="10">
        <f t="shared" si="1709"/>
        <v>795330.19</v>
      </c>
      <c r="N3751" s="5">
        <f>VLOOKUP(CONCATENATE(A3751,"-6"),'Restated Depr'!$B$6:$G$7674,6,0)</f>
        <v>2.4899999999999999E-2</v>
      </c>
      <c r="O3751" s="29">
        <f t="shared" si="1710"/>
        <v>1650.3101442499999</v>
      </c>
      <c r="P3751" s="29">
        <f t="shared" si="1711"/>
        <v>344.6430823333335</v>
      </c>
      <c r="Q3751" t="s">
        <v>7819</v>
      </c>
    </row>
    <row r="3752" spans="1:18" hidden="1">
      <c r="A3752" t="s">
        <v>285</v>
      </c>
      <c r="B3752" t="s">
        <v>4032</v>
      </c>
      <c r="C3752" s="224" t="s">
        <v>7842</v>
      </c>
      <c r="D3752" s="221">
        <v>353.7</v>
      </c>
      <c r="E3752" s="324">
        <v>43008</v>
      </c>
      <c r="F3752" s="1">
        <v>795330.19</v>
      </c>
      <c r="G3752" s="18">
        <v>1.9699999999999999E-2</v>
      </c>
      <c r="H3752" s="298">
        <v>1305.6699999999998</v>
      </c>
      <c r="I3752" s="10">
        <v>795330.19</v>
      </c>
      <c r="J3752" s="11">
        <f t="shared" si="1706"/>
        <v>1.9699999999999999E-2</v>
      </c>
      <c r="K3752" s="30">
        <f t="shared" si="1707"/>
        <v>1305.6670619166664</v>
      </c>
      <c r="L3752" s="29">
        <f t="shared" si="1708"/>
        <v>-2.938083333447139E-3</v>
      </c>
      <c r="M3752" s="10">
        <f t="shared" si="1709"/>
        <v>795330.19</v>
      </c>
      <c r="N3752" s="5">
        <f>VLOOKUP(CONCATENATE(A3752,"-6"),'Restated Depr'!$B$6:$G$7674,6,0)</f>
        <v>2.4899999999999999E-2</v>
      </c>
      <c r="O3752" s="29">
        <f t="shared" si="1710"/>
        <v>1650.3101442499999</v>
      </c>
      <c r="P3752" s="29">
        <f t="shared" si="1711"/>
        <v>344.6430823333335</v>
      </c>
      <c r="Q3752" t="s">
        <v>7819</v>
      </c>
    </row>
    <row r="3753" spans="1:18" hidden="1">
      <c r="A3753" t="s">
        <v>285</v>
      </c>
      <c r="B3753" t="s">
        <v>4033</v>
      </c>
      <c r="C3753" s="224" t="s">
        <v>7842</v>
      </c>
      <c r="D3753" s="221">
        <v>353.7</v>
      </c>
      <c r="E3753" s="324">
        <v>43039</v>
      </c>
      <c r="F3753" s="1">
        <v>795330.19</v>
      </c>
      <c r="G3753" s="18">
        <v>1.9699999999999999E-2</v>
      </c>
      <c r="H3753" s="298">
        <v>1305.6699999999998</v>
      </c>
      <c r="I3753" s="10">
        <v>795330.19</v>
      </c>
      <c r="J3753" s="11">
        <f t="shared" si="1706"/>
        <v>1.9699999999999999E-2</v>
      </c>
      <c r="K3753" s="30">
        <f t="shared" si="1707"/>
        <v>1305.6670619166664</v>
      </c>
      <c r="L3753" s="29">
        <f t="shared" si="1708"/>
        <v>-2.938083333447139E-3</v>
      </c>
      <c r="M3753" s="10">
        <f t="shared" si="1709"/>
        <v>795330.19</v>
      </c>
      <c r="N3753" s="5">
        <f>VLOOKUP(CONCATENATE(A3753,"-6"),'Restated Depr'!$B$6:$G$7674,6,0)</f>
        <v>2.4899999999999999E-2</v>
      </c>
      <c r="O3753" s="29">
        <f t="shared" si="1710"/>
        <v>1650.3101442499999</v>
      </c>
      <c r="P3753" s="29">
        <f t="shared" si="1711"/>
        <v>344.6430823333335</v>
      </c>
      <c r="Q3753" t="s">
        <v>7819</v>
      </c>
    </row>
    <row r="3754" spans="1:18" hidden="1">
      <c r="A3754" t="s">
        <v>285</v>
      </c>
      <c r="B3754" t="s">
        <v>4034</v>
      </c>
      <c r="C3754" s="224" t="s">
        <v>7842</v>
      </c>
      <c r="D3754" s="221">
        <v>353.7</v>
      </c>
      <c r="E3754" s="324">
        <v>43069</v>
      </c>
      <c r="F3754" s="1">
        <v>795330.19</v>
      </c>
      <c r="G3754" s="18">
        <v>1.9699999999999999E-2</v>
      </c>
      <c r="H3754" s="298">
        <v>1305.6699999999998</v>
      </c>
      <c r="I3754" s="10">
        <v>795330.19</v>
      </c>
      <c r="J3754" s="11">
        <f t="shared" si="1706"/>
        <v>1.9699999999999999E-2</v>
      </c>
      <c r="K3754" s="30">
        <f t="shared" si="1707"/>
        <v>1305.6670619166664</v>
      </c>
      <c r="L3754" s="29">
        <f t="shared" si="1708"/>
        <v>-2.938083333447139E-3</v>
      </c>
      <c r="M3754" s="10">
        <f t="shared" si="1709"/>
        <v>795330.19</v>
      </c>
      <c r="N3754" s="5">
        <f>VLOOKUP(CONCATENATE(A3754,"-6"),'Restated Depr'!$B$6:$G$7674,6,0)</f>
        <v>2.4899999999999999E-2</v>
      </c>
      <c r="O3754" s="29">
        <f t="shared" si="1710"/>
        <v>1650.3101442499999</v>
      </c>
      <c r="P3754" s="29">
        <f t="shared" si="1711"/>
        <v>344.6430823333335</v>
      </c>
      <c r="Q3754" t="s">
        <v>7819</v>
      </c>
    </row>
    <row r="3755" spans="1:18" hidden="1">
      <c r="A3755" t="s">
        <v>285</v>
      </c>
      <c r="B3755" t="s">
        <v>4035</v>
      </c>
      <c r="C3755" s="224" t="s">
        <v>7842</v>
      </c>
      <c r="D3755" s="221">
        <v>353.7</v>
      </c>
      <c r="E3755" s="324">
        <v>43100</v>
      </c>
      <c r="F3755" s="1">
        <v>795330.19</v>
      </c>
      <c r="G3755" s="18">
        <v>2.1900000000000003E-2</v>
      </c>
      <c r="H3755" s="298">
        <v>1451.4800000000002</v>
      </c>
      <c r="I3755" s="10">
        <v>795330.19</v>
      </c>
      <c r="J3755" s="11">
        <f t="shared" si="1706"/>
        <v>2.1900000000000003E-2</v>
      </c>
      <c r="K3755" s="30">
        <f t="shared" si="1707"/>
        <v>1451.47759675</v>
      </c>
      <c r="L3755" s="29">
        <f t="shared" si="1708"/>
        <v>-2.4032500002704182E-3</v>
      </c>
      <c r="M3755" s="10">
        <f t="shared" si="1709"/>
        <v>795330.19</v>
      </c>
      <c r="N3755" s="5">
        <f>VLOOKUP(CONCATENATE(A3755,"-6"),'Restated Depr'!$B$6:$G$7674,6,0)</f>
        <v>2.4899999999999999E-2</v>
      </c>
      <c r="O3755" s="29">
        <f t="shared" si="1710"/>
        <v>1650.3101442499999</v>
      </c>
      <c r="P3755" s="29">
        <f t="shared" si="1711"/>
        <v>198.83254749999992</v>
      </c>
      <c r="Q3755" t="s">
        <v>7819</v>
      </c>
    </row>
    <row r="3756" spans="1:18" hidden="1">
      <c r="A3756" t="s">
        <v>285</v>
      </c>
      <c r="B3756" t="s">
        <v>4036</v>
      </c>
      <c r="C3756" s="224" t="s">
        <v>7842</v>
      </c>
      <c r="D3756" s="221">
        <v>353.7</v>
      </c>
      <c r="E3756" s="324">
        <v>43131</v>
      </c>
      <c r="F3756" s="1">
        <v>795330.19</v>
      </c>
      <c r="G3756" s="5">
        <v>2.4899999999999999E-2</v>
      </c>
      <c r="H3756" s="298">
        <v>1650.3100000000002</v>
      </c>
      <c r="I3756" s="10">
        <v>795330.19</v>
      </c>
      <c r="J3756" s="11">
        <f t="shared" si="1706"/>
        <v>2.4899999999999999E-2</v>
      </c>
      <c r="K3756" s="30">
        <f t="shared" si="1707"/>
        <v>1650.3101442499999</v>
      </c>
      <c r="L3756" s="29">
        <f t="shared" si="1708"/>
        <v>1.4424999972106889E-4</v>
      </c>
      <c r="M3756" s="10">
        <f t="shared" si="1709"/>
        <v>795330.19</v>
      </c>
      <c r="N3756" s="5">
        <f>VLOOKUP(CONCATENATE(A3756,"-6"),'Restated Depr'!$B$6:$G$7674,6,0)</f>
        <v>2.4899999999999999E-2</v>
      </c>
      <c r="O3756" s="29">
        <f t="shared" si="1710"/>
        <v>1650.3101442499999</v>
      </c>
      <c r="P3756" s="29">
        <f t="shared" si="1711"/>
        <v>0</v>
      </c>
      <c r="Q3756" t="s">
        <v>7819</v>
      </c>
    </row>
    <row r="3757" spans="1:18" hidden="1">
      <c r="A3757" t="s">
        <v>285</v>
      </c>
      <c r="B3757" t="s">
        <v>4037</v>
      </c>
      <c r="C3757" s="224" t="s">
        <v>7842</v>
      </c>
      <c r="D3757" s="221">
        <v>353.7</v>
      </c>
      <c r="E3757" s="324">
        <v>43159</v>
      </c>
      <c r="F3757" s="1">
        <v>795330.19</v>
      </c>
      <c r="G3757" s="5">
        <v>2.4899999999999999E-2</v>
      </c>
      <c r="H3757" s="298">
        <v>1650.3100000000002</v>
      </c>
      <c r="I3757" s="10">
        <v>795330.19</v>
      </c>
      <c r="J3757" s="11">
        <f t="shared" si="1706"/>
        <v>2.4899999999999999E-2</v>
      </c>
      <c r="K3757" s="30">
        <f t="shared" si="1707"/>
        <v>1650.3101442499999</v>
      </c>
      <c r="L3757" s="29">
        <f t="shared" si="1708"/>
        <v>1.4424999972106889E-4</v>
      </c>
      <c r="M3757" s="10">
        <f t="shared" si="1709"/>
        <v>795330.19</v>
      </c>
      <c r="N3757" s="5">
        <f>VLOOKUP(CONCATENATE(A3757,"-6"),'Restated Depr'!$B$6:$G$7674,6,0)</f>
        <v>2.4899999999999999E-2</v>
      </c>
      <c r="O3757" s="29">
        <f t="shared" si="1710"/>
        <v>1650.3101442499999</v>
      </c>
      <c r="P3757" s="29">
        <f t="shared" si="1711"/>
        <v>0</v>
      </c>
      <c r="Q3757" t="s">
        <v>7819</v>
      </c>
    </row>
    <row r="3758" spans="1:18" hidden="1">
      <c r="A3758" t="s">
        <v>285</v>
      </c>
      <c r="B3758" t="s">
        <v>4038</v>
      </c>
      <c r="C3758" s="224" t="s">
        <v>7842</v>
      </c>
      <c r="D3758" s="221">
        <v>353.7</v>
      </c>
      <c r="E3758" s="324">
        <v>43190</v>
      </c>
      <c r="F3758" s="1">
        <v>795330.19</v>
      </c>
      <c r="G3758" s="5">
        <v>2.4899999999999999E-2</v>
      </c>
      <c r="H3758" s="298">
        <v>1650.3100000000002</v>
      </c>
      <c r="I3758" s="10">
        <v>795330.19</v>
      </c>
      <c r="J3758" s="11">
        <f t="shared" si="1706"/>
        <v>2.4899999999999999E-2</v>
      </c>
      <c r="K3758" s="30">
        <f t="shared" si="1707"/>
        <v>1650.3101442499999</v>
      </c>
      <c r="L3758" s="29">
        <f t="shared" si="1708"/>
        <v>1.4424999972106889E-4</v>
      </c>
      <c r="M3758" s="10">
        <f t="shared" si="1709"/>
        <v>795330.19</v>
      </c>
      <c r="N3758" s="5">
        <f>VLOOKUP(CONCATENATE(A3758,"-6"),'Restated Depr'!$B$6:$G$7674,6,0)</f>
        <v>2.4899999999999999E-2</v>
      </c>
      <c r="O3758" s="29">
        <f t="shared" si="1710"/>
        <v>1650.3101442499999</v>
      </c>
      <c r="P3758" s="29">
        <f t="shared" si="1711"/>
        <v>0</v>
      </c>
      <c r="Q3758" t="s">
        <v>7819</v>
      </c>
    </row>
    <row r="3759" spans="1:18" hidden="1">
      <c r="A3759" t="s">
        <v>285</v>
      </c>
      <c r="B3759" t="s">
        <v>4039</v>
      </c>
      <c r="C3759" s="224" t="s">
        <v>7842</v>
      </c>
      <c r="D3759" s="221">
        <v>353.7</v>
      </c>
      <c r="E3759" s="324">
        <v>43220</v>
      </c>
      <c r="F3759" s="1">
        <v>795330.19</v>
      </c>
      <c r="G3759" s="5">
        <v>2.4899999999999999E-2</v>
      </c>
      <c r="H3759" s="298">
        <v>1650.3100000000002</v>
      </c>
      <c r="I3759" s="10">
        <v>795330.19</v>
      </c>
      <c r="J3759" s="11">
        <f t="shared" si="1706"/>
        <v>2.4899999999999999E-2</v>
      </c>
      <c r="K3759" s="30">
        <f t="shared" si="1707"/>
        <v>1650.3101442499999</v>
      </c>
      <c r="L3759" s="29">
        <f t="shared" si="1708"/>
        <v>1.4424999972106889E-4</v>
      </c>
      <c r="M3759" s="10">
        <f t="shared" si="1709"/>
        <v>795330.19</v>
      </c>
      <c r="N3759" s="5">
        <f>VLOOKUP(CONCATENATE(A3759,"-6"),'Restated Depr'!$B$6:$G$7674,6,0)</f>
        <v>2.4899999999999999E-2</v>
      </c>
      <c r="O3759" s="29">
        <f t="shared" si="1710"/>
        <v>1650.3101442499999</v>
      </c>
      <c r="P3759" s="29">
        <f t="shared" si="1711"/>
        <v>0</v>
      </c>
      <c r="Q3759" t="s">
        <v>7819</v>
      </c>
    </row>
    <row r="3760" spans="1:18" hidden="1">
      <c r="A3760" t="s">
        <v>285</v>
      </c>
      <c r="B3760" t="s">
        <v>4040</v>
      </c>
      <c r="C3760" s="224" t="s">
        <v>7842</v>
      </c>
      <c r="D3760" s="221">
        <v>353.7</v>
      </c>
      <c r="E3760" s="324">
        <v>43251</v>
      </c>
      <c r="F3760" s="1">
        <v>795330.19</v>
      </c>
      <c r="G3760" s="5">
        <v>2.4899999999999999E-2</v>
      </c>
      <c r="H3760" s="298">
        <v>1650.3100000000002</v>
      </c>
      <c r="I3760" s="10">
        <v>795330.19</v>
      </c>
      <c r="J3760" s="11">
        <f t="shared" si="1706"/>
        <v>2.4899999999999999E-2</v>
      </c>
      <c r="K3760" s="30">
        <f t="shared" si="1707"/>
        <v>1650.3101442499999</v>
      </c>
      <c r="L3760" s="29">
        <f t="shared" si="1708"/>
        <v>1.4424999972106889E-4</v>
      </c>
      <c r="M3760" s="10">
        <f t="shared" si="1709"/>
        <v>795330.19</v>
      </c>
      <c r="N3760" s="5">
        <f>VLOOKUP(CONCATENATE(A3760,"-6"),'Restated Depr'!$B$6:$G$7674,6,0)</f>
        <v>2.4899999999999999E-2</v>
      </c>
      <c r="O3760" s="29">
        <f t="shared" si="1710"/>
        <v>1650.3101442499999</v>
      </c>
      <c r="P3760" s="29">
        <f t="shared" si="1711"/>
        <v>0</v>
      </c>
      <c r="Q3760" t="s">
        <v>7819</v>
      </c>
    </row>
    <row r="3761" spans="1:18" hidden="1">
      <c r="A3761" t="s">
        <v>285</v>
      </c>
      <c r="B3761" t="s">
        <v>4041</v>
      </c>
      <c r="C3761" s="224" t="s">
        <v>7842</v>
      </c>
      <c r="D3761" s="221">
        <v>353.7</v>
      </c>
      <c r="E3761" s="324">
        <v>43281</v>
      </c>
      <c r="F3761" s="1">
        <v>795330.19</v>
      </c>
      <c r="G3761" s="5">
        <v>2.4899999999999999E-2</v>
      </c>
      <c r="H3761" s="298">
        <v>1650.3100000000002</v>
      </c>
      <c r="I3761" s="10">
        <v>795330.19</v>
      </c>
      <c r="J3761" s="11">
        <f t="shared" si="1706"/>
        <v>2.4899999999999999E-2</v>
      </c>
      <c r="K3761" s="30">
        <f t="shared" si="1707"/>
        <v>1650.3101442499999</v>
      </c>
      <c r="L3761" s="29">
        <f t="shared" si="1708"/>
        <v>1.4424999972106889E-4</v>
      </c>
      <c r="M3761" s="10">
        <f t="shared" si="1709"/>
        <v>795330.19</v>
      </c>
      <c r="N3761" s="5">
        <f>VLOOKUP(CONCATENATE(A3761,"-6"),'Restated Depr'!$B$6:$G$7674,6,0)</f>
        <v>2.4899999999999999E-2</v>
      </c>
      <c r="O3761" s="29">
        <f t="shared" si="1710"/>
        <v>1650.3101442499999</v>
      </c>
      <c r="P3761" s="29">
        <f t="shared" si="1711"/>
        <v>0</v>
      </c>
      <c r="Q3761" t="s">
        <v>7819</v>
      </c>
      <c r="R3761" s="5"/>
    </row>
    <row r="3762" spans="1:18" ht="15.75" hidden="1" thickBot="1">
      <c r="A3762" t="s">
        <v>285</v>
      </c>
      <c r="C3762" s="224" t="s">
        <v>639</v>
      </c>
      <c r="D3762" s="22"/>
      <c r="E3762" s="323" t="s">
        <v>606</v>
      </c>
      <c r="F3762" s="1"/>
      <c r="G3762" s="5"/>
      <c r="H3762" s="310">
        <f>SUM(H3750:H3761)</f>
        <v>17881.689999999999</v>
      </c>
      <c r="I3762" s="10"/>
      <c r="J3762" s="10"/>
      <c r="K3762" s="32">
        <f>SUM(K3750:K3761)</f>
        <v>17881.673771833328</v>
      </c>
      <c r="L3762" s="28">
        <f>SUM(L3750:L3761)</f>
        <v>-1.62281666691797E-2</v>
      </c>
      <c r="M3762" s="10"/>
      <c r="N3762" s="5"/>
      <c r="O3762" s="28">
        <f>SUM(O3750:O3761)</f>
        <v>19803.721730999998</v>
      </c>
      <c r="P3762" s="28">
        <f>SUM(P3750:P3761)</f>
        <v>1922.0479591666674</v>
      </c>
    </row>
    <row r="3763" spans="1:18" hidden="1">
      <c r="A3763" t="s">
        <v>286</v>
      </c>
      <c r="B3763" t="s">
        <v>4042</v>
      </c>
      <c r="C3763" s="224" t="s">
        <v>7842</v>
      </c>
      <c r="D3763" s="221">
        <v>353.7</v>
      </c>
      <c r="E3763" s="324">
        <v>42947</v>
      </c>
      <c r="F3763" s="9">
        <v>135.51</v>
      </c>
      <c r="G3763" s="18">
        <v>1.7399999999999999E-2</v>
      </c>
      <c r="H3763" s="299">
        <v>0.20000000000000004</v>
      </c>
      <c r="I3763" s="15">
        <v>135.51</v>
      </c>
      <c r="J3763" s="11">
        <f t="shared" ref="J3763:J3774" si="1712">G3763</f>
        <v>1.7399999999999999E-2</v>
      </c>
      <c r="K3763" s="31">
        <f t="shared" ref="K3763:K3774" si="1713">I3763*J3763/12</f>
        <v>0.19648949999999998</v>
      </c>
      <c r="L3763" s="289">
        <f t="shared" ref="L3763:L3774" si="1714">K3763-H3763</f>
        <v>-3.5105000000000552E-3</v>
      </c>
      <c r="M3763" s="15">
        <f t="shared" ref="M3763:M3774" si="1715">I3763</f>
        <v>135.51</v>
      </c>
      <c r="N3763" s="5">
        <f>VLOOKUP(CONCATENATE(A3763,"-6"),'Restated Depr'!$B$6:$G$7674,6,0)</f>
        <v>2.4899999999999999E-2</v>
      </c>
      <c r="O3763" s="289">
        <f t="shared" ref="O3763:O3774" si="1716">M3763*N3763/12</f>
        <v>0.28118324999999994</v>
      </c>
      <c r="P3763" s="289">
        <f t="shared" ref="P3763:P3774" si="1717">O3763-K3763</f>
        <v>8.4693749999999957E-2</v>
      </c>
      <c r="Q3763" t="s">
        <v>7819</v>
      </c>
    </row>
    <row r="3764" spans="1:18" hidden="1">
      <c r="A3764" t="s">
        <v>286</v>
      </c>
      <c r="B3764" t="s">
        <v>4043</v>
      </c>
      <c r="C3764" s="224" t="s">
        <v>7842</v>
      </c>
      <c r="D3764" s="221">
        <v>353.7</v>
      </c>
      <c r="E3764" s="324">
        <v>42978</v>
      </c>
      <c r="F3764" s="1">
        <v>135.51</v>
      </c>
      <c r="G3764" s="18">
        <v>1.7399999999999999E-2</v>
      </c>
      <c r="H3764" s="298">
        <v>0.20000000000000004</v>
      </c>
      <c r="I3764" s="10">
        <v>135.51</v>
      </c>
      <c r="J3764" s="11">
        <f t="shared" si="1712"/>
        <v>1.7399999999999999E-2</v>
      </c>
      <c r="K3764" s="30">
        <f t="shared" si="1713"/>
        <v>0.19648949999999998</v>
      </c>
      <c r="L3764" s="29">
        <f t="shared" si="1714"/>
        <v>-3.5105000000000552E-3</v>
      </c>
      <c r="M3764" s="10">
        <f t="shared" si="1715"/>
        <v>135.51</v>
      </c>
      <c r="N3764" s="5">
        <f>VLOOKUP(CONCATENATE(A3764,"-6"),'Restated Depr'!$B$6:$G$7674,6,0)</f>
        <v>2.4899999999999999E-2</v>
      </c>
      <c r="O3764" s="29">
        <f t="shared" si="1716"/>
        <v>0.28118324999999994</v>
      </c>
      <c r="P3764" s="29">
        <f t="shared" si="1717"/>
        <v>8.4693749999999957E-2</v>
      </c>
      <c r="Q3764" t="s">
        <v>7819</v>
      </c>
    </row>
    <row r="3765" spans="1:18" hidden="1">
      <c r="A3765" t="s">
        <v>286</v>
      </c>
      <c r="B3765" t="s">
        <v>4044</v>
      </c>
      <c r="C3765" s="224" t="s">
        <v>7842</v>
      </c>
      <c r="D3765" s="221">
        <v>353.7</v>
      </c>
      <c r="E3765" s="324">
        <v>43008</v>
      </c>
      <c r="F3765" s="1">
        <v>135.51</v>
      </c>
      <c r="G3765" s="18">
        <v>1.7399999999999999E-2</v>
      </c>
      <c r="H3765" s="298">
        <v>0.20000000000000004</v>
      </c>
      <c r="I3765" s="10">
        <v>135.51</v>
      </c>
      <c r="J3765" s="11">
        <f t="shared" si="1712"/>
        <v>1.7399999999999999E-2</v>
      </c>
      <c r="K3765" s="30">
        <f t="shared" si="1713"/>
        <v>0.19648949999999998</v>
      </c>
      <c r="L3765" s="29">
        <f t="shared" si="1714"/>
        <v>-3.5105000000000552E-3</v>
      </c>
      <c r="M3765" s="10">
        <f t="shared" si="1715"/>
        <v>135.51</v>
      </c>
      <c r="N3765" s="5">
        <f>VLOOKUP(CONCATENATE(A3765,"-6"),'Restated Depr'!$B$6:$G$7674,6,0)</f>
        <v>2.4899999999999999E-2</v>
      </c>
      <c r="O3765" s="29">
        <f t="shared" si="1716"/>
        <v>0.28118324999999994</v>
      </c>
      <c r="P3765" s="29">
        <f t="shared" si="1717"/>
        <v>8.4693749999999957E-2</v>
      </c>
      <c r="Q3765" t="s">
        <v>7819</v>
      </c>
    </row>
    <row r="3766" spans="1:18" hidden="1">
      <c r="A3766" t="s">
        <v>286</v>
      </c>
      <c r="B3766" t="s">
        <v>4045</v>
      </c>
      <c r="C3766" s="224" t="s">
        <v>7842</v>
      </c>
      <c r="D3766" s="221">
        <v>353.7</v>
      </c>
      <c r="E3766" s="324">
        <v>43039</v>
      </c>
      <c r="F3766" s="1">
        <v>135.51</v>
      </c>
      <c r="G3766" s="18">
        <v>1.7399999999999999E-2</v>
      </c>
      <c r="H3766" s="298">
        <v>0.20000000000000004</v>
      </c>
      <c r="I3766" s="10">
        <v>135.51</v>
      </c>
      <c r="J3766" s="11">
        <f t="shared" si="1712"/>
        <v>1.7399999999999999E-2</v>
      </c>
      <c r="K3766" s="30">
        <f t="shared" si="1713"/>
        <v>0.19648949999999998</v>
      </c>
      <c r="L3766" s="29">
        <f t="shared" si="1714"/>
        <v>-3.5105000000000552E-3</v>
      </c>
      <c r="M3766" s="10">
        <f t="shared" si="1715"/>
        <v>135.51</v>
      </c>
      <c r="N3766" s="5">
        <f>VLOOKUP(CONCATENATE(A3766,"-6"),'Restated Depr'!$B$6:$G$7674,6,0)</f>
        <v>2.4899999999999999E-2</v>
      </c>
      <c r="O3766" s="29">
        <f t="shared" si="1716"/>
        <v>0.28118324999999994</v>
      </c>
      <c r="P3766" s="29">
        <f t="shared" si="1717"/>
        <v>8.4693749999999957E-2</v>
      </c>
      <c r="Q3766" t="s">
        <v>7819</v>
      </c>
    </row>
    <row r="3767" spans="1:18" hidden="1">
      <c r="A3767" t="s">
        <v>286</v>
      </c>
      <c r="B3767" t="s">
        <v>4046</v>
      </c>
      <c r="C3767" s="224" t="s">
        <v>7842</v>
      </c>
      <c r="D3767" s="221">
        <v>353.7</v>
      </c>
      <c r="E3767" s="324">
        <v>43069</v>
      </c>
      <c r="F3767" s="1">
        <v>135.51</v>
      </c>
      <c r="G3767" s="18">
        <v>1.7399999999999999E-2</v>
      </c>
      <c r="H3767" s="298">
        <v>0.20000000000000004</v>
      </c>
      <c r="I3767" s="10">
        <v>135.51</v>
      </c>
      <c r="J3767" s="11">
        <f t="shared" si="1712"/>
        <v>1.7399999999999999E-2</v>
      </c>
      <c r="K3767" s="30">
        <f t="shared" si="1713"/>
        <v>0.19648949999999998</v>
      </c>
      <c r="L3767" s="29">
        <f t="shared" si="1714"/>
        <v>-3.5105000000000552E-3</v>
      </c>
      <c r="M3767" s="10">
        <f t="shared" si="1715"/>
        <v>135.51</v>
      </c>
      <c r="N3767" s="5">
        <f>VLOOKUP(CONCATENATE(A3767,"-6"),'Restated Depr'!$B$6:$G$7674,6,0)</f>
        <v>2.4899999999999999E-2</v>
      </c>
      <c r="O3767" s="29">
        <f t="shared" si="1716"/>
        <v>0.28118324999999994</v>
      </c>
      <c r="P3767" s="29">
        <f t="shared" si="1717"/>
        <v>8.4693749999999957E-2</v>
      </c>
      <c r="Q3767" t="s">
        <v>7819</v>
      </c>
    </row>
    <row r="3768" spans="1:18" hidden="1">
      <c r="A3768" t="s">
        <v>286</v>
      </c>
      <c r="B3768" t="s">
        <v>4047</v>
      </c>
      <c r="C3768" s="224" t="s">
        <v>7842</v>
      </c>
      <c r="D3768" s="221">
        <v>353.7</v>
      </c>
      <c r="E3768" s="324">
        <v>43100</v>
      </c>
      <c r="F3768" s="1">
        <v>135.51</v>
      </c>
      <c r="G3768" s="18">
        <v>2.0500000000000001E-2</v>
      </c>
      <c r="H3768" s="298">
        <v>0.23</v>
      </c>
      <c r="I3768" s="10">
        <v>135.51</v>
      </c>
      <c r="J3768" s="11">
        <f t="shared" si="1712"/>
        <v>2.0500000000000001E-2</v>
      </c>
      <c r="K3768" s="30">
        <f t="shared" si="1713"/>
        <v>0.23149624999999999</v>
      </c>
      <c r="L3768" s="29">
        <f t="shared" si="1714"/>
        <v>1.4962499999999768E-3</v>
      </c>
      <c r="M3768" s="10">
        <f t="shared" si="1715"/>
        <v>135.51</v>
      </c>
      <c r="N3768" s="5">
        <f>VLOOKUP(CONCATENATE(A3768,"-6"),'Restated Depr'!$B$6:$G$7674,6,0)</f>
        <v>2.4899999999999999E-2</v>
      </c>
      <c r="O3768" s="29">
        <f t="shared" si="1716"/>
        <v>0.28118324999999994</v>
      </c>
      <c r="P3768" s="29">
        <f t="shared" si="1717"/>
        <v>4.9686999999999953E-2</v>
      </c>
      <c r="Q3768" t="s">
        <v>7819</v>
      </c>
    </row>
    <row r="3769" spans="1:18" hidden="1">
      <c r="A3769" t="s">
        <v>286</v>
      </c>
      <c r="B3769" t="s">
        <v>4048</v>
      </c>
      <c r="C3769" s="224" t="s">
        <v>7842</v>
      </c>
      <c r="D3769" s="221">
        <v>353.7</v>
      </c>
      <c r="E3769" s="324">
        <v>43131</v>
      </c>
      <c r="F3769" s="1">
        <v>135.51</v>
      </c>
      <c r="G3769" s="5">
        <v>2.4899999999999999E-2</v>
      </c>
      <c r="H3769" s="298">
        <v>0.28000000000000003</v>
      </c>
      <c r="I3769" s="10">
        <v>135.51</v>
      </c>
      <c r="J3769" s="11">
        <f t="shared" si="1712"/>
        <v>2.4899999999999999E-2</v>
      </c>
      <c r="K3769" s="30">
        <f t="shared" si="1713"/>
        <v>0.28118324999999994</v>
      </c>
      <c r="L3769" s="29">
        <f t="shared" si="1714"/>
        <v>1.1832499999999135E-3</v>
      </c>
      <c r="M3769" s="10">
        <f t="shared" si="1715"/>
        <v>135.51</v>
      </c>
      <c r="N3769" s="5">
        <f>VLOOKUP(CONCATENATE(A3769,"-6"),'Restated Depr'!$B$6:$G$7674,6,0)</f>
        <v>2.4899999999999999E-2</v>
      </c>
      <c r="O3769" s="29">
        <f t="shared" si="1716"/>
        <v>0.28118324999999994</v>
      </c>
      <c r="P3769" s="29">
        <f t="shared" si="1717"/>
        <v>0</v>
      </c>
      <c r="Q3769" t="s">
        <v>7819</v>
      </c>
    </row>
    <row r="3770" spans="1:18" hidden="1">
      <c r="A3770" t="s">
        <v>286</v>
      </c>
      <c r="B3770" t="s">
        <v>4049</v>
      </c>
      <c r="C3770" s="224" t="s">
        <v>7842</v>
      </c>
      <c r="D3770" s="221">
        <v>353.7</v>
      </c>
      <c r="E3770" s="324">
        <v>43159</v>
      </c>
      <c r="F3770" s="1">
        <v>135.51</v>
      </c>
      <c r="G3770" s="5">
        <v>2.4899999999999999E-2</v>
      </c>
      <c r="H3770" s="298">
        <v>0.28000000000000003</v>
      </c>
      <c r="I3770" s="10">
        <v>135.51</v>
      </c>
      <c r="J3770" s="11">
        <f t="shared" si="1712"/>
        <v>2.4899999999999999E-2</v>
      </c>
      <c r="K3770" s="30">
        <f t="shared" si="1713"/>
        <v>0.28118324999999994</v>
      </c>
      <c r="L3770" s="29">
        <f t="shared" si="1714"/>
        <v>1.1832499999999135E-3</v>
      </c>
      <c r="M3770" s="10">
        <f t="shared" si="1715"/>
        <v>135.51</v>
      </c>
      <c r="N3770" s="5">
        <f>VLOOKUP(CONCATENATE(A3770,"-6"),'Restated Depr'!$B$6:$G$7674,6,0)</f>
        <v>2.4899999999999999E-2</v>
      </c>
      <c r="O3770" s="29">
        <f t="shared" si="1716"/>
        <v>0.28118324999999994</v>
      </c>
      <c r="P3770" s="29">
        <f t="shared" si="1717"/>
        <v>0</v>
      </c>
      <c r="Q3770" t="s">
        <v>7819</v>
      </c>
    </row>
    <row r="3771" spans="1:18" hidden="1">
      <c r="A3771" t="s">
        <v>286</v>
      </c>
      <c r="B3771" t="s">
        <v>4050</v>
      </c>
      <c r="C3771" s="224" t="s">
        <v>7842</v>
      </c>
      <c r="D3771" s="221">
        <v>353.7</v>
      </c>
      <c r="E3771" s="324">
        <v>43190</v>
      </c>
      <c r="F3771" s="1">
        <v>135.51</v>
      </c>
      <c r="G3771" s="5">
        <v>2.4899999999999999E-2</v>
      </c>
      <c r="H3771" s="298">
        <v>0.28000000000000003</v>
      </c>
      <c r="I3771" s="10">
        <v>135.51</v>
      </c>
      <c r="J3771" s="11">
        <f t="shared" si="1712"/>
        <v>2.4899999999999999E-2</v>
      </c>
      <c r="K3771" s="30">
        <f t="shared" si="1713"/>
        <v>0.28118324999999994</v>
      </c>
      <c r="L3771" s="29">
        <f t="shared" si="1714"/>
        <v>1.1832499999999135E-3</v>
      </c>
      <c r="M3771" s="10">
        <f t="shared" si="1715"/>
        <v>135.51</v>
      </c>
      <c r="N3771" s="5">
        <f>VLOOKUP(CONCATENATE(A3771,"-6"),'Restated Depr'!$B$6:$G$7674,6,0)</f>
        <v>2.4899999999999999E-2</v>
      </c>
      <c r="O3771" s="29">
        <f t="shared" si="1716"/>
        <v>0.28118324999999994</v>
      </c>
      <c r="P3771" s="29">
        <f t="shared" si="1717"/>
        <v>0</v>
      </c>
      <c r="Q3771" t="s">
        <v>7819</v>
      </c>
    </row>
    <row r="3772" spans="1:18" hidden="1">
      <c r="A3772" t="s">
        <v>286</v>
      </c>
      <c r="B3772" t="s">
        <v>4051</v>
      </c>
      <c r="C3772" s="224" t="s">
        <v>7842</v>
      </c>
      <c r="D3772" s="221">
        <v>353.7</v>
      </c>
      <c r="E3772" s="324">
        <v>43220</v>
      </c>
      <c r="F3772" s="1">
        <v>135.51</v>
      </c>
      <c r="G3772" s="5">
        <v>2.4899999999999999E-2</v>
      </c>
      <c r="H3772" s="298">
        <v>0.28000000000000003</v>
      </c>
      <c r="I3772" s="10">
        <v>135.51</v>
      </c>
      <c r="J3772" s="11">
        <f t="shared" si="1712"/>
        <v>2.4899999999999999E-2</v>
      </c>
      <c r="K3772" s="30">
        <f t="shared" si="1713"/>
        <v>0.28118324999999994</v>
      </c>
      <c r="L3772" s="29">
        <f t="shared" si="1714"/>
        <v>1.1832499999999135E-3</v>
      </c>
      <c r="M3772" s="10">
        <f t="shared" si="1715"/>
        <v>135.51</v>
      </c>
      <c r="N3772" s="5">
        <f>VLOOKUP(CONCATENATE(A3772,"-6"),'Restated Depr'!$B$6:$G$7674,6,0)</f>
        <v>2.4899999999999999E-2</v>
      </c>
      <c r="O3772" s="29">
        <f t="shared" si="1716"/>
        <v>0.28118324999999994</v>
      </c>
      <c r="P3772" s="29">
        <f t="shared" si="1717"/>
        <v>0</v>
      </c>
      <c r="Q3772" t="s">
        <v>7819</v>
      </c>
    </row>
    <row r="3773" spans="1:18" hidden="1">
      <c r="A3773" t="s">
        <v>286</v>
      </c>
      <c r="B3773" t="s">
        <v>4052</v>
      </c>
      <c r="C3773" s="224" t="s">
        <v>7842</v>
      </c>
      <c r="D3773" s="221">
        <v>353.7</v>
      </c>
      <c r="E3773" s="324">
        <v>43251</v>
      </c>
      <c r="F3773" s="1">
        <v>135.51</v>
      </c>
      <c r="G3773" s="5">
        <v>2.4899999999999999E-2</v>
      </c>
      <c r="H3773" s="298">
        <v>0.28000000000000003</v>
      </c>
      <c r="I3773" s="10">
        <v>135.51</v>
      </c>
      <c r="J3773" s="11">
        <f t="shared" si="1712"/>
        <v>2.4899999999999999E-2</v>
      </c>
      <c r="K3773" s="30">
        <f t="shared" si="1713"/>
        <v>0.28118324999999994</v>
      </c>
      <c r="L3773" s="29">
        <f t="shared" si="1714"/>
        <v>1.1832499999999135E-3</v>
      </c>
      <c r="M3773" s="10">
        <f t="shared" si="1715"/>
        <v>135.51</v>
      </c>
      <c r="N3773" s="5">
        <f>VLOOKUP(CONCATENATE(A3773,"-6"),'Restated Depr'!$B$6:$G$7674,6,0)</f>
        <v>2.4899999999999999E-2</v>
      </c>
      <c r="O3773" s="29">
        <f t="shared" si="1716"/>
        <v>0.28118324999999994</v>
      </c>
      <c r="P3773" s="29">
        <f t="shared" si="1717"/>
        <v>0</v>
      </c>
      <c r="Q3773" t="s">
        <v>7819</v>
      </c>
    </row>
    <row r="3774" spans="1:18" hidden="1">
      <c r="A3774" t="s">
        <v>286</v>
      </c>
      <c r="B3774" t="s">
        <v>4053</v>
      </c>
      <c r="C3774" s="224" t="s">
        <v>7842</v>
      </c>
      <c r="D3774" s="221">
        <v>353.7</v>
      </c>
      <c r="E3774" s="324">
        <v>43281</v>
      </c>
      <c r="F3774" s="1">
        <v>135.51</v>
      </c>
      <c r="G3774" s="5">
        <v>2.4899999999999999E-2</v>
      </c>
      <c r="H3774" s="298">
        <v>0.28000000000000003</v>
      </c>
      <c r="I3774" s="10">
        <v>135.51</v>
      </c>
      <c r="J3774" s="11">
        <f t="shared" si="1712"/>
        <v>2.4899999999999999E-2</v>
      </c>
      <c r="K3774" s="30">
        <f t="shared" si="1713"/>
        <v>0.28118324999999994</v>
      </c>
      <c r="L3774" s="29">
        <f t="shared" si="1714"/>
        <v>1.1832499999999135E-3</v>
      </c>
      <c r="M3774" s="10">
        <f t="shared" si="1715"/>
        <v>135.51</v>
      </c>
      <c r="N3774" s="5">
        <f>VLOOKUP(CONCATENATE(A3774,"-6"),'Restated Depr'!$B$6:$G$7674,6,0)</f>
        <v>2.4899999999999999E-2</v>
      </c>
      <c r="O3774" s="29">
        <f t="shared" si="1716"/>
        <v>0.28118324999999994</v>
      </c>
      <c r="P3774" s="29">
        <f t="shared" si="1717"/>
        <v>0</v>
      </c>
      <c r="Q3774" t="s">
        <v>7819</v>
      </c>
      <c r="R3774" s="5"/>
    </row>
    <row r="3775" spans="1:18" ht="15.75" hidden="1" thickBot="1">
      <c r="A3775" t="s">
        <v>286</v>
      </c>
      <c r="C3775" s="224" t="s">
        <v>639</v>
      </c>
      <c r="D3775" s="22"/>
      <c r="E3775" s="323" t="s">
        <v>606</v>
      </c>
      <c r="F3775" s="1"/>
      <c r="G3775" s="5"/>
      <c r="H3775" s="310">
        <f>SUM(H3763:H3774)</f>
        <v>2.910000000000001</v>
      </c>
      <c r="I3775" s="10"/>
      <c r="J3775" s="10"/>
      <c r="K3775" s="32">
        <f>SUM(K3763:K3774)</f>
        <v>2.901043249999999</v>
      </c>
      <c r="L3775" s="28">
        <f>SUM(L3763:L3774)</f>
        <v>-8.9567500000008182E-3</v>
      </c>
      <c r="M3775" s="10"/>
      <c r="N3775" s="5"/>
      <c r="O3775" s="28">
        <f>SUM(O3763:O3774)</f>
        <v>3.3741989999999986</v>
      </c>
      <c r="P3775" s="28">
        <f>SUM(P3763:P3774)</f>
        <v>0.47315574999999976</v>
      </c>
    </row>
    <row r="3776" spans="1:18" hidden="1">
      <c r="A3776" t="s">
        <v>287</v>
      </c>
      <c r="B3776" t="s">
        <v>4054</v>
      </c>
      <c r="C3776" s="224" t="s">
        <v>7842</v>
      </c>
      <c r="D3776" s="221">
        <v>353.7</v>
      </c>
      <c r="E3776" s="324">
        <v>42947</v>
      </c>
      <c r="F3776" s="9">
        <v>191965154.53</v>
      </c>
      <c r="G3776" s="18">
        <v>1.9699999999999999E-2</v>
      </c>
      <c r="H3776" s="299">
        <v>315142.79000000004</v>
      </c>
      <c r="I3776" s="15">
        <v>188714733.75999999</v>
      </c>
      <c r="J3776" s="11">
        <f t="shared" ref="J3776:J3787" si="1718">G3776</f>
        <v>1.9699999999999999E-2</v>
      </c>
      <c r="K3776" s="31">
        <f t="shared" ref="K3776:K3787" si="1719">I3776*J3776/12</f>
        <v>309806.68792266661</v>
      </c>
      <c r="L3776" s="289">
        <f t="shared" ref="L3776:L3787" si="1720">K3776-H3776</f>
        <v>-5336.1020773334312</v>
      </c>
      <c r="M3776" s="15">
        <f t="shared" ref="M3776:M3787" si="1721">I3776</f>
        <v>188714733.75999999</v>
      </c>
      <c r="N3776" s="5">
        <f>VLOOKUP(CONCATENATE(A3776,"-6"),'Restated Depr'!$B$6:$G$7674,6,0)</f>
        <v>2.4899999999999999E-2</v>
      </c>
      <c r="O3776" s="289">
        <f t="shared" ref="O3776:O3787" si="1722">M3776*N3776/12</f>
        <v>391583.07255199994</v>
      </c>
      <c r="P3776" s="289">
        <f t="shared" ref="P3776:P3787" si="1723">O3776-K3776</f>
        <v>81776.384629333334</v>
      </c>
      <c r="Q3776" t="s">
        <v>7819</v>
      </c>
    </row>
    <row r="3777" spans="1:18" hidden="1">
      <c r="A3777" t="s">
        <v>287</v>
      </c>
      <c r="B3777" t="s">
        <v>4055</v>
      </c>
      <c r="C3777" s="224" t="s">
        <v>7842</v>
      </c>
      <c r="D3777" s="221">
        <v>353.7</v>
      </c>
      <c r="E3777" s="324">
        <v>42978</v>
      </c>
      <c r="F3777" s="1">
        <v>191963790.19</v>
      </c>
      <c r="G3777" s="18">
        <v>1.9699999999999999E-2</v>
      </c>
      <c r="H3777" s="298">
        <v>315140.56</v>
      </c>
      <c r="I3777" s="10">
        <v>188714733.75999999</v>
      </c>
      <c r="J3777" s="11">
        <f t="shared" si="1718"/>
        <v>1.9699999999999999E-2</v>
      </c>
      <c r="K3777" s="30">
        <f t="shared" si="1719"/>
        <v>309806.68792266661</v>
      </c>
      <c r="L3777" s="29">
        <f t="shared" si="1720"/>
        <v>-5333.8720773333916</v>
      </c>
      <c r="M3777" s="10">
        <f t="shared" si="1721"/>
        <v>188714733.75999999</v>
      </c>
      <c r="N3777" s="5">
        <f>VLOOKUP(CONCATENATE(A3777,"-6"),'Restated Depr'!$B$6:$G$7674,6,0)</f>
        <v>2.4899999999999999E-2</v>
      </c>
      <c r="O3777" s="29">
        <f t="shared" si="1722"/>
        <v>391583.07255199994</v>
      </c>
      <c r="P3777" s="29">
        <f t="shared" si="1723"/>
        <v>81776.384629333334</v>
      </c>
      <c r="Q3777" t="s">
        <v>7819</v>
      </c>
    </row>
    <row r="3778" spans="1:18" hidden="1">
      <c r="A3778" t="s">
        <v>287</v>
      </c>
      <c r="B3778" t="s">
        <v>4056</v>
      </c>
      <c r="C3778" s="224" t="s">
        <v>7842</v>
      </c>
      <c r="D3778" s="221">
        <v>353.7</v>
      </c>
      <c r="E3778" s="324">
        <v>43008</v>
      </c>
      <c r="F3778" s="1">
        <v>191947019.66999999</v>
      </c>
      <c r="G3778" s="18">
        <v>1.9699999999999999E-2</v>
      </c>
      <c r="H3778" s="298">
        <v>315113.0199999999</v>
      </c>
      <c r="I3778" s="10">
        <v>188714733.75999999</v>
      </c>
      <c r="J3778" s="11">
        <f t="shared" si="1718"/>
        <v>1.9699999999999999E-2</v>
      </c>
      <c r="K3778" s="30">
        <f t="shared" si="1719"/>
        <v>309806.68792266661</v>
      </c>
      <c r="L3778" s="29">
        <f t="shared" si="1720"/>
        <v>-5306.3320773332962</v>
      </c>
      <c r="M3778" s="10">
        <f t="shared" si="1721"/>
        <v>188714733.75999999</v>
      </c>
      <c r="N3778" s="5">
        <f>VLOOKUP(CONCATENATE(A3778,"-6"),'Restated Depr'!$B$6:$G$7674,6,0)</f>
        <v>2.4899999999999999E-2</v>
      </c>
      <c r="O3778" s="29">
        <f t="shared" si="1722"/>
        <v>391583.07255199994</v>
      </c>
      <c r="P3778" s="29">
        <f t="shared" si="1723"/>
        <v>81776.384629333334</v>
      </c>
      <c r="Q3778" t="s">
        <v>7819</v>
      </c>
    </row>
    <row r="3779" spans="1:18" hidden="1">
      <c r="A3779" t="s">
        <v>287</v>
      </c>
      <c r="B3779" t="s">
        <v>4057</v>
      </c>
      <c r="C3779" s="224" t="s">
        <v>7842</v>
      </c>
      <c r="D3779" s="221">
        <v>353.7</v>
      </c>
      <c r="E3779" s="324">
        <v>43039</v>
      </c>
      <c r="F3779" s="1">
        <v>191899801.06999999</v>
      </c>
      <c r="G3779" s="18">
        <v>1.9699999999999999E-2</v>
      </c>
      <c r="H3779" s="298">
        <v>315035.51</v>
      </c>
      <c r="I3779" s="10">
        <v>188714733.75999999</v>
      </c>
      <c r="J3779" s="11">
        <f t="shared" si="1718"/>
        <v>1.9699999999999999E-2</v>
      </c>
      <c r="K3779" s="30">
        <f t="shared" si="1719"/>
        <v>309806.68792266661</v>
      </c>
      <c r="L3779" s="29">
        <f t="shared" si="1720"/>
        <v>-5228.8220773334033</v>
      </c>
      <c r="M3779" s="10">
        <f t="shared" si="1721"/>
        <v>188714733.75999999</v>
      </c>
      <c r="N3779" s="5">
        <f>VLOOKUP(CONCATENATE(A3779,"-6"),'Restated Depr'!$B$6:$G$7674,6,0)</f>
        <v>2.4899999999999999E-2</v>
      </c>
      <c r="O3779" s="29">
        <f t="shared" si="1722"/>
        <v>391583.07255199994</v>
      </c>
      <c r="P3779" s="29">
        <f t="shared" si="1723"/>
        <v>81776.384629333334</v>
      </c>
      <c r="Q3779" t="s">
        <v>7819</v>
      </c>
    </row>
    <row r="3780" spans="1:18" hidden="1">
      <c r="A3780" t="s">
        <v>287</v>
      </c>
      <c r="B3780" t="s">
        <v>4058</v>
      </c>
      <c r="C3780" s="224" t="s">
        <v>7842</v>
      </c>
      <c r="D3780" s="221">
        <v>353.7</v>
      </c>
      <c r="E3780" s="324">
        <v>43069</v>
      </c>
      <c r="F3780" s="1">
        <v>191398306.43000001</v>
      </c>
      <c r="G3780" s="18">
        <v>1.9699999999999999E-2</v>
      </c>
      <c r="H3780" s="298">
        <v>314212.22000000003</v>
      </c>
      <c r="I3780" s="10">
        <v>188714733.75999999</v>
      </c>
      <c r="J3780" s="11">
        <f t="shared" si="1718"/>
        <v>1.9699999999999999E-2</v>
      </c>
      <c r="K3780" s="30">
        <f t="shared" si="1719"/>
        <v>309806.68792266661</v>
      </c>
      <c r="L3780" s="29">
        <f t="shared" si="1720"/>
        <v>-4405.5320773334242</v>
      </c>
      <c r="M3780" s="10">
        <f t="shared" si="1721"/>
        <v>188714733.75999999</v>
      </c>
      <c r="N3780" s="5">
        <f>VLOOKUP(CONCATENATE(A3780,"-6"),'Restated Depr'!$B$6:$G$7674,6,0)</f>
        <v>2.4899999999999999E-2</v>
      </c>
      <c r="O3780" s="29">
        <f t="shared" si="1722"/>
        <v>391583.07255199994</v>
      </c>
      <c r="P3780" s="29">
        <f t="shared" si="1723"/>
        <v>81776.384629333334</v>
      </c>
      <c r="Q3780" t="s">
        <v>7819</v>
      </c>
    </row>
    <row r="3781" spans="1:18" hidden="1">
      <c r="A3781" t="s">
        <v>287</v>
      </c>
      <c r="B3781" t="s">
        <v>4059</v>
      </c>
      <c r="C3781" s="224" t="s">
        <v>7842</v>
      </c>
      <c r="D3781" s="221">
        <v>353.7</v>
      </c>
      <c r="E3781" s="324">
        <v>43100</v>
      </c>
      <c r="F3781" s="1">
        <v>190913660</v>
      </c>
      <c r="G3781" s="18">
        <v>2.1900000000000003E-2</v>
      </c>
      <c r="H3781" s="298">
        <v>348417.43000000005</v>
      </c>
      <c r="I3781" s="10">
        <v>188714733.75999999</v>
      </c>
      <c r="J3781" s="11">
        <f t="shared" si="1718"/>
        <v>2.1900000000000003E-2</v>
      </c>
      <c r="K3781" s="30">
        <f t="shared" si="1719"/>
        <v>344404.38911200006</v>
      </c>
      <c r="L3781" s="29">
        <f t="shared" si="1720"/>
        <v>-4013.0408879999886</v>
      </c>
      <c r="M3781" s="10">
        <f t="shared" si="1721"/>
        <v>188714733.75999999</v>
      </c>
      <c r="N3781" s="5">
        <f>VLOOKUP(CONCATENATE(A3781,"-6"),'Restated Depr'!$B$6:$G$7674,6,0)</f>
        <v>2.4899999999999999E-2</v>
      </c>
      <c r="O3781" s="29">
        <f t="shared" si="1722"/>
        <v>391583.07255199994</v>
      </c>
      <c r="P3781" s="29">
        <f t="shared" si="1723"/>
        <v>47178.683439999877</v>
      </c>
      <c r="Q3781" t="s">
        <v>7819</v>
      </c>
    </row>
    <row r="3782" spans="1:18" hidden="1">
      <c r="A3782" t="s">
        <v>287</v>
      </c>
      <c r="B3782" t="s">
        <v>4060</v>
      </c>
      <c r="C3782" s="224" t="s">
        <v>7842</v>
      </c>
      <c r="D3782" s="221">
        <v>353.7</v>
      </c>
      <c r="E3782" s="324">
        <v>43131</v>
      </c>
      <c r="F3782" s="1">
        <v>190900060.12</v>
      </c>
      <c r="G3782" s="5">
        <v>2.4899999999999999E-2</v>
      </c>
      <c r="H3782" s="298">
        <v>396117.61999999994</v>
      </c>
      <c r="I3782" s="10">
        <v>188714733.75999999</v>
      </c>
      <c r="J3782" s="11">
        <f t="shared" si="1718"/>
        <v>2.4899999999999999E-2</v>
      </c>
      <c r="K3782" s="30">
        <f t="shared" si="1719"/>
        <v>391583.07255199994</v>
      </c>
      <c r="L3782" s="29">
        <f t="shared" si="1720"/>
        <v>-4534.5474479999975</v>
      </c>
      <c r="M3782" s="10">
        <f t="shared" si="1721"/>
        <v>188714733.75999999</v>
      </c>
      <c r="N3782" s="5">
        <f>VLOOKUP(CONCATENATE(A3782,"-6"),'Restated Depr'!$B$6:$G$7674,6,0)</f>
        <v>2.4899999999999999E-2</v>
      </c>
      <c r="O3782" s="29">
        <f t="shared" si="1722"/>
        <v>391583.07255199994</v>
      </c>
      <c r="P3782" s="29">
        <f t="shared" si="1723"/>
        <v>0</v>
      </c>
      <c r="Q3782" t="s">
        <v>7819</v>
      </c>
    </row>
    <row r="3783" spans="1:18" hidden="1">
      <c r="A3783" t="s">
        <v>287</v>
      </c>
      <c r="B3783" t="s">
        <v>4061</v>
      </c>
      <c r="C3783" s="224" t="s">
        <v>7842</v>
      </c>
      <c r="D3783" s="221">
        <v>353.7</v>
      </c>
      <c r="E3783" s="324">
        <v>43159</v>
      </c>
      <c r="F3783" s="1">
        <v>190896458.62</v>
      </c>
      <c r="G3783" s="5">
        <v>2.4899999999999999E-2</v>
      </c>
      <c r="H3783" s="298">
        <v>396110.15000000008</v>
      </c>
      <c r="I3783" s="10">
        <v>188714733.75999999</v>
      </c>
      <c r="J3783" s="11">
        <f t="shared" si="1718"/>
        <v>2.4899999999999999E-2</v>
      </c>
      <c r="K3783" s="30">
        <f t="shared" si="1719"/>
        <v>391583.07255199994</v>
      </c>
      <c r="L3783" s="29">
        <f t="shared" si="1720"/>
        <v>-4527.0774480001419</v>
      </c>
      <c r="M3783" s="10">
        <f t="shared" si="1721"/>
        <v>188714733.75999999</v>
      </c>
      <c r="N3783" s="5">
        <f>VLOOKUP(CONCATENATE(A3783,"-6"),'Restated Depr'!$B$6:$G$7674,6,0)</f>
        <v>2.4899999999999999E-2</v>
      </c>
      <c r="O3783" s="29">
        <f t="shared" si="1722"/>
        <v>391583.07255199994</v>
      </c>
      <c r="P3783" s="29">
        <f t="shared" si="1723"/>
        <v>0</v>
      </c>
      <c r="Q3783" t="s">
        <v>7819</v>
      </c>
    </row>
    <row r="3784" spans="1:18" hidden="1">
      <c r="A3784" t="s">
        <v>287</v>
      </c>
      <c r="B3784" t="s">
        <v>4062</v>
      </c>
      <c r="C3784" s="224" t="s">
        <v>7842</v>
      </c>
      <c r="D3784" s="221">
        <v>353.7</v>
      </c>
      <c r="E3784" s="324">
        <v>43190</v>
      </c>
      <c r="F3784" s="1">
        <v>190860343.91</v>
      </c>
      <c r="G3784" s="5">
        <v>2.4899999999999999E-2</v>
      </c>
      <c r="H3784" s="298">
        <v>396035.21</v>
      </c>
      <c r="I3784" s="10">
        <v>188714733.75999999</v>
      </c>
      <c r="J3784" s="11">
        <f t="shared" si="1718"/>
        <v>2.4899999999999999E-2</v>
      </c>
      <c r="K3784" s="30">
        <f t="shared" si="1719"/>
        <v>391583.07255199994</v>
      </c>
      <c r="L3784" s="29">
        <f t="shared" si="1720"/>
        <v>-4452.1374480000813</v>
      </c>
      <c r="M3784" s="10">
        <f t="shared" si="1721"/>
        <v>188714733.75999999</v>
      </c>
      <c r="N3784" s="5">
        <f>VLOOKUP(CONCATENATE(A3784,"-6"),'Restated Depr'!$B$6:$G$7674,6,0)</f>
        <v>2.4899999999999999E-2</v>
      </c>
      <c r="O3784" s="29">
        <f t="shared" si="1722"/>
        <v>391583.07255199994</v>
      </c>
      <c r="P3784" s="29">
        <f t="shared" si="1723"/>
        <v>0</v>
      </c>
      <c r="Q3784" t="s">
        <v>7819</v>
      </c>
    </row>
    <row r="3785" spans="1:18" hidden="1">
      <c r="A3785" t="s">
        <v>287</v>
      </c>
      <c r="B3785" t="s">
        <v>4063</v>
      </c>
      <c r="C3785" s="224" t="s">
        <v>7842</v>
      </c>
      <c r="D3785" s="221">
        <v>353.7</v>
      </c>
      <c r="E3785" s="324">
        <v>43220</v>
      </c>
      <c r="F3785" s="1">
        <v>189785036.47999999</v>
      </c>
      <c r="G3785" s="5">
        <v>2.4899999999999999E-2</v>
      </c>
      <c r="H3785" s="298">
        <v>393803.94999999995</v>
      </c>
      <c r="I3785" s="10">
        <v>188714733.75999999</v>
      </c>
      <c r="J3785" s="11">
        <f t="shared" si="1718"/>
        <v>2.4899999999999999E-2</v>
      </c>
      <c r="K3785" s="30">
        <f t="shared" si="1719"/>
        <v>391583.07255199994</v>
      </c>
      <c r="L3785" s="29">
        <f t="shared" si="1720"/>
        <v>-2220.8774480000138</v>
      </c>
      <c r="M3785" s="10">
        <f t="shared" si="1721"/>
        <v>188714733.75999999</v>
      </c>
      <c r="N3785" s="5">
        <f>VLOOKUP(CONCATENATE(A3785,"-6"),'Restated Depr'!$B$6:$G$7674,6,0)</f>
        <v>2.4899999999999999E-2</v>
      </c>
      <c r="O3785" s="29">
        <f t="shared" si="1722"/>
        <v>391583.07255199994</v>
      </c>
      <c r="P3785" s="29">
        <f t="shared" si="1723"/>
        <v>0</v>
      </c>
      <c r="Q3785" t="s">
        <v>7819</v>
      </c>
    </row>
    <row r="3786" spans="1:18" hidden="1">
      <c r="A3786" t="s">
        <v>287</v>
      </c>
      <c r="B3786" t="s">
        <v>4064</v>
      </c>
      <c r="C3786" s="224" t="s">
        <v>7842</v>
      </c>
      <c r="D3786" s="221">
        <v>353.7</v>
      </c>
      <c r="E3786" s="324">
        <v>43251</v>
      </c>
      <c r="F3786" s="1">
        <v>188738944.49000001</v>
      </c>
      <c r="G3786" s="5">
        <v>2.4899999999999999E-2</v>
      </c>
      <c r="H3786" s="298">
        <v>391633.31000000006</v>
      </c>
      <c r="I3786" s="10">
        <v>188714733.75999999</v>
      </c>
      <c r="J3786" s="11">
        <f t="shared" si="1718"/>
        <v>2.4899999999999999E-2</v>
      </c>
      <c r="K3786" s="30">
        <f t="shared" si="1719"/>
        <v>391583.07255199994</v>
      </c>
      <c r="L3786" s="29">
        <f t="shared" si="1720"/>
        <v>-50.237448000116274</v>
      </c>
      <c r="M3786" s="10">
        <f t="shared" si="1721"/>
        <v>188714733.75999999</v>
      </c>
      <c r="N3786" s="5">
        <f>VLOOKUP(CONCATENATE(A3786,"-6"),'Restated Depr'!$B$6:$G$7674,6,0)</f>
        <v>2.4899999999999999E-2</v>
      </c>
      <c r="O3786" s="29">
        <f t="shared" si="1722"/>
        <v>391583.07255199994</v>
      </c>
      <c r="P3786" s="29">
        <f t="shared" si="1723"/>
        <v>0</v>
      </c>
      <c r="Q3786" t="s">
        <v>7819</v>
      </c>
    </row>
    <row r="3787" spans="1:18" hidden="1">
      <c r="A3787" t="s">
        <v>287</v>
      </c>
      <c r="B3787" t="s">
        <v>4065</v>
      </c>
      <c r="C3787" s="224" t="s">
        <v>7842</v>
      </c>
      <c r="D3787" s="221">
        <v>353.7</v>
      </c>
      <c r="E3787" s="324">
        <v>43281</v>
      </c>
      <c r="F3787" s="1">
        <v>188714733.75999999</v>
      </c>
      <c r="G3787" s="5">
        <v>2.4899999999999999E-2</v>
      </c>
      <c r="H3787" s="298">
        <v>391583.07</v>
      </c>
      <c r="I3787" s="10">
        <v>188714733.75999999</v>
      </c>
      <c r="J3787" s="11">
        <f t="shared" si="1718"/>
        <v>2.4899999999999999E-2</v>
      </c>
      <c r="K3787" s="30">
        <f t="shared" si="1719"/>
        <v>391583.07255199994</v>
      </c>
      <c r="L3787" s="29">
        <f t="shared" si="1720"/>
        <v>2.5519999326206744E-3</v>
      </c>
      <c r="M3787" s="10">
        <f t="shared" si="1721"/>
        <v>188714733.75999999</v>
      </c>
      <c r="N3787" s="5">
        <f>VLOOKUP(CONCATENATE(A3787,"-6"),'Restated Depr'!$B$6:$G$7674,6,0)</f>
        <v>2.4899999999999999E-2</v>
      </c>
      <c r="O3787" s="29">
        <f t="shared" si="1722"/>
        <v>391583.07255199994</v>
      </c>
      <c r="P3787" s="29">
        <f t="shared" si="1723"/>
        <v>0</v>
      </c>
      <c r="Q3787" t="s">
        <v>7819</v>
      </c>
      <c r="R3787" s="5"/>
    </row>
    <row r="3788" spans="1:18" ht="15.75" hidden="1" thickBot="1">
      <c r="A3788" t="s">
        <v>287</v>
      </c>
      <c r="C3788" s="224" t="s">
        <v>639</v>
      </c>
      <c r="D3788" s="22"/>
      <c r="E3788" s="323" t="s">
        <v>606</v>
      </c>
      <c r="F3788" s="1"/>
      <c r="G3788" s="5"/>
      <c r="H3788" s="310">
        <f>SUM(H3776:H3787)</f>
        <v>4288344.84</v>
      </c>
      <c r="I3788" s="10"/>
      <c r="J3788" s="10"/>
      <c r="K3788" s="32">
        <f>SUM(K3776:K3787)</f>
        <v>4242936.2640373334</v>
      </c>
      <c r="L3788" s="28">
        <f>SUM(L3776:L3787)</f>
        <v>-45408.575962667353</v>
      </c>
      <c r="M3788" s="10"/>
      <c r="N3788" s="5"/>
      <c r="O3788" s="28">
        <f>SUM(O3776:O3787)</f>
        <v>4698996.8706240002</v>
      </c>
      <c r="P3788" s="28">
        <f>SUM(P3776:P3787)</f>
        <v>456060.60658666654</v>
      </c>
    </row>
    <row r="3789" spans="1:18" hidden="1">
      <c r="A3789" t="s">
        <v>288</v>
      </c>
      <c r="B3789" t="s">
        <v>4066</v>
      </c>
      <c r="C3789" s="224" t="s">
        <v>7842</v>
      </c>
      <c r="D3789" s="221">
        <v>353.8</v>
      </c>
      <c r="E3789" s="324">
        <v>42947</v>
      </c>
      <c r="F3789" s="9">
        <v>405246.36</v>
      </c>
      <c r="G3789" s="18">
        <v>1.9699999999999999E-2</v>
      </c>
      <c r="H3789" s="299">
        <v>665.28</v>
      </c>
      <c r="I3789" s="15">
        <v>405246.36</v>
      </c>
      <c r="J3789" s="11">
        <f t="shared" ref="J3789:J3800" si="1724">G3789</f>
        <v>1.9699999999999999E-2</v>
      </c>
      <c r="K3789" s="31">
        <f t="shared" ref="K3789:K3800" si="1725">I3789*J3789/12</f>
        <v>665.27944099999991</v>
      </c>
      <c r="L3789" s="289">
        <f t="shared" ref="L3789:L3800" si="1726">K3789-H3789</f>
        <v>-5.5900000006658956E-4</v>
      </c>
      <c r="M3789" s="15">
        <f t="shared" ref="M3789:M3800" si="1727">I3789</f>
        <v>405246.36</v>
      </c>
      <c r="N3789" s="5">
        <f>VLOOKUP(CONCATENATE(A3789,"-6"),'Restated Depr'!$B$6:$G$7674,6,0)</f>
        <v>2.46E-2</v>
      </c>
      <c r="O3789" s="289">
        <f t="shared" ref="O3789:O3800" si="1728">M3789*N3789/12</f>
        <v>830.7550379999999</v>
      </c>
      <c r="P3789" s="289">
        <f t="shared" ref="P3789:P3800" si="1729">O3789-K3789</f>
        <v>165.47559699999999</v>
      </c>
      <c r="Q3789" t="s">
        <v>7819</v>
      </c>
    </row>
    <row r="3790" spans="1:18" hidden="1">
      <c r="A3790" t="s">
        <v>288</v>
      </c>
      <c r="B3790" t="s">
        <v>4067</v>
      </c>
      <c r="C3790" s="224" t="s">
        <v>7842</v>
      </c>
      <c r="D3790" s="221">
        <v>353.8</v>
      </c>
      <c r="E3790" s="324">
        <v>42978</v>
      </c>
      <c r="F3790" s="1">
        <v>405246.36</v>
      </c>
      <c r="G3790" s="18">
        <v>1.9699999999999999E-2</v>
      </c>
      <c r="H3790" s="298">
        <v>665.28</v>
      </c>
      <c r="I3790" s="10">
        <v>405246.36</v>
      </c>
      <c r="J3790" s="11">
        <f t="shared" si="1724"/>
        <v>1.9699999999999999E-2</v>
      </c>
      <c r="K3790" s="30">
        <f t="shared" si="1725"/>
        <v>665.27944099999991</v>
      </c>
      <c r="L3790" s="29">
        <f t="shared" si="1726"/>
        <v>-5.5900000006658956E-4</v>
      </c>
      <c r="M3790" s="10">
        <f t="shared" si="1727"/>
        <v>405246.36</v>
      </c>
      <c r="N3790" s="5">
        <f>VLOOKUP(CONCATENATE(A3790,"-6"),'Restated Depr'!$B$6:$G$7674,6,0)</f>
        <v>2.46E-2</v>
      </c>
      <c r="O3790" s="29">
        <f t="shared" si="1728"/>
        <v>830.7550379999999</v>
      </c>
      <c r="P3790" s="29">
        <f t="shared" si="1729"/>
        <v>165.47559699999999</v>
      </c>
      <c r="Q3790" t="s">
        <v>7819</v>
      </c>
    </row>
    <row r="3791" spans="1:18" hidden="1">
      <c r="A3791" t="s">
        <v>288</v>
      </c>
      <c r="B3791" t="s">
        <v>4068</v>
      </c>
      <c r="C3791" s="224" t="s">
        <v>7842</v>
      </c>
      <c r="D3791" s="221">
        <v>353.8</v>
      </c>
      <c r="E3791" s="324">
        <v>43008</v>
      </c>
      <c r="F3791" s="1">
        <v>405246.36</v>
      </c>
      <c r="G3791" s="18">
        <v>1.9699999999999999E-2</v>
      </c>
      <c r="H3791" s="298">
        <v>665.28</v>
      </c>
      <c r="I3791" s="10">
        <v>405246.36</v>
      </c>
      <c r="J3791" s="11">
        <f t="shared" si="1724"/>
        <v>1.9699999999999999E-2</v>
      </c>
      <c r="K3791" s="30">
        <f t="shared" si="1725"/>
        <v>665.27944099999991</v>
      </c>
      <c r="L3791" s="29">
        <f t="shared" si="1726"/>
        <v>-5.5900000006658956E-4</v>
      </c>
      <c r="M3791" s="10">
        <f t="shared" si="1727"/>
        <v>405246.36</v>
      </c>
      <c r="N3791" s="5">
        <f>VLOOKUP(CONCATENATE(A3791,"-6"),'Restated Depr'!$B$6:$G$7674,6,0)</f>
        <v>2.46E-2</v>
      </c>
      <c r="O3791" s="29">
        <f t="shared" si="1728"/>
        <v>830.7550379999999</v>
      </c>
      <c r="P3791" s="29">
        <f t="shared" si="1729"/>
        <v>165.47559699999999</v>
      </c>
      <c r="Q3791" t="s">
        <v>7819</v>
      </c>
    </row>
    <row r="3792" spans="1:18" hidden="1">
      <c r="A3792" t="s">
        <v>288</v>
      </c>
      <c r="B3792" t="s">
        <v>4069</v>
      </c>
      <c r="C3792" s="224" t="s">
        <v>7842</v>
      </c>
      <c r="D3792" s="221">
        <v>353.8</v>
      </c>
      <c r="E3792" s="324">
        <v>43039</v>
      </c>
      <c r="F3792" s="1">
        <v>405246.36</v>
      </c>
      <c r="G3792" s="18">
        <v>1.9699999999999999E-2</v>
      </c>
      <c r="H3792" s="298">
        <v>665.28</v>
      </c>
      <c r="I3792" s="10">
        <v>405246.36</v>
      </c>
      <c r="J3792" s="11">
        <f t="shared" si="1724"/>
        <v>1.9699999999999999E-2</v>
      </c>
      <c r="K3792" s="30">
        <f t="shared" si="1725"/>
        <v>665.27944099999991</v>
      </c>
      <c r="L3792" s="29">
        <f t="shared" si="1726"/>
        <v>-5.5900000006658956E-4</v>
      </c>
      <c r="M3792" s="10">
        <f t="shared" si="1727"/>
        <v>405246.36</v>
      </c>
      <c r="N3792" s="5">
        <f>VLOOKUP(CONCATENATE(A3792,"-6"),'Restated Depr'!$B$6:$G$7674,6,0)</f>
        <v>2.46E-2</v>
      </c>
      <c r="O3792" s="29">
        <f t="shared" si="1728"/>
        <v>830.7550379999999</v>
      </c>
      <c r="P3792" s="29">
        <f t="shared" si="1729"/>
        <v>165.47559699999999</v>
      </c>
      <c r="Q3792" t="s">
        <v>7819</v>
      </c>
    </row>
    <row r="3793" spans="1:18" hidden="1">
      <c r="A3793" t="s">
        <v>288</v>
      </c>
      <c r="B3793" t="s">
        <v>4070</v>
      </c>
      <c r="C3793" s="224" t="s">
        <v>7842</v>
      </c>
      <c r="D3793" s="221">
        <v>353.8</v>
      </c>
      <c r="E3793" s="324">
        <v>43069</v>
      </c>
      <c r="F3793" s="1">
        <v>405246.36</v>
      </c>
      <c r="G3793" s="18">
        <v>1.9699999999999999E-2</v>
      </c>
      <c r="H3793" s="298">
        <v>665.28</v>
      </c>
      <c r="I3793" s="10">
        <v>405246.36</v>
      </c>
      <c r="J3793" s="11">
        <f t="shared" si="1724"/>
        <v>1.9699999999999999E-2</v>
      </c>
      <c r="K3793" s="30">
        <f t="shared" si="1725"/>
        <v>665.27944099999991</v>
      </c>
      <c r="L3793" s="29">
        <f t="shared" si="1726"/>
        <v>-5.5900000006658956E-4</v>
      </c>
      <c r="M3793" s="10">
        <f t="shared" si="1727"/>
        <v>405246.36</v>
      </c>
      <c r="N3793" s="5">
        <f>VLOOKUP(CONCATENATE(A3793,"-6"),'Restated Depr'!$B$6:$G$7674,6,0)</f>
        <v>2.46E-2</v>
      </c>
      <c r="O3793" s="29">
        <f t="shared" si="1728"/>
        <v>830.7550379999999</v>
      </c>
      <c r="P3793" s="29">
        <f t="shared" si="1729"/>
        <v>165.47559699999999</v>
      </c>
      <c r="Q3793" t="s">
        <v>7819</v>
      </c>
    </row>
    <row r="3794" spans="1:18" hidden="1">
      <c r="A3794" t="s">
        <v>288</v>
      </c>
      <c r="B3794" t="s">
        <v>4071</v>
      </c>
      <c r="C3794" s="224" t="s">
        <v>7842</v>
      </c>
      <c r="D3794" s="221">
        <v>353.8</v>
      </c>
      <c r="E3794" s="324">
        <v>43100</v>
      </c>
      <c r="F3794" s="1">
        <v>405246.36</v>
      </c>
      <c r="G3794" s="18">
        <v>2.18E-2</v>
      </c>
      <c r="H3794" s="298">
        <v>736.19999999999993</v>
      </c>
      <c r="I3794" s="10">
        <v>405246.36</v>
      </c>
      <c r="J3794" s="11">
        <f t="shared" si="1724"/>
        <v>2.18E-2</v>
      </c>
      <c r="K3794" s="30">
        <f t="shared" si="1725"/>
        <v>736.19755399999997</v>
      </c>
      <c r="L3794" s="29">
        <f t="shared" si="1726"/>
        <v>-2.4459999999635329E-3</v>
      </c>
      <c r="M3794" s="10">
        <f t="shared" si="1727"/>
        <v>405246.36</v>
      </c>
      <c r="N3794" s="5">
        <f>VLOOKUP(CONCATENATE(A3794,"-6"),'Restated Depr'!$B$6:$G$7674,6,0)</f>
        <v>2.46E-2</v>
      </c>
      <c r="O3794" s="29">
        <f t="shared" si="1728"/>
        <v>830.7550379999999</v>
      </c>
      <c r="P3794" s="29">
        <f t="shared" si="1729"/>
        <v>94.557483999999931</v>
      </c>
      <c r="Q3794" t="s">
        <v>7819</v>
      </c>
    </row>
    <row r="3795" spans="1:18" hidden="1">
      <c r="A3795" t="s">
        <v>288</v>
      </c>
      <c r="B3795" t="s">
        <v>4072</v>
      </c>
      <c r="C3795" s="224" t="s">
        <v>7842</v>
      </c>
      <c r="D3795" s="221">
        <v>353.8</v>
      </c>
      <c r="E3795" s="324">
        <v>43131</v>
      </c>
      <c r="F3795" s="1">
        <v>405246.36</v>
      </c>
      <c r="G3795" s="5">
        <v>2.46E-2</v>
      </c>
      <c r="H3795" s="298">
        <v>830.75</v>
      </c>
      <c r="I3795" s="10">
        <v>405246.36</v>
      </c>
      <c r="J3795" s="11">
        <f t="shared" si="1724"/>
        <v>2.46E-2</v>
      </c>
      <c r="K3795" s="30">
        <f t="shared" si="1725"/>
        <v>830.7550379999999</v>
      </c>
      <c r="L3795" s="29">
        <f t="shared" si="1726"/>
        <v>5.0379999998995117E-3</v>
      </c>
      <c r="M3795" s="10">
        <f t="shared" si="1727"/>
        <v>405246.36</v>
      </c>
      <c r="N3795" s="5">
        <f>VLOOKUP(CONCATENATE(A3795,"-6"),'Restated Depr'!$B$6:$G$7674,6,0)</f>
        <v>2.46E-2</v>
      </c>
      <c r="O3795" s="29">
        <f t="shared" si="1728"/>
        <v>830.7550379999999</v>
      </c>
      <c r="P3795" s="29">
        <f t="shared" si="1729"/>
        <v>0</v>
      </c>
      <c r="Q3795" t="s">
        <v>7819</v>
      </c>
    </row>
    <row r="3796" spans="1:18" hidden="1">
      <c r="A3796" t="s">
        <v>288</v>
      </c>
      <c r="B3796" t="s">
        <v>4073</v>
      </c>
      <c r="C3796" s="224" t="s">
        <v>7842</v>
      </c>
      <c r="D3796" s="221">
        <v>353.8</v>
      </c>
      <c r="E3796" s="324">
        <v>43159</v>
      </c>
      <c r="F3796" s="1">
        <v>405246.36</v>
      </c>
      <c r="G3796" s="5">
        <v>2.46E-2</v>
      </c>
      <c r="H3796" s="298">
        <v>830.75</v>
      </c>
      <c r="I3796" s="10">
        <v>405246.36</v>
      </c>
      <c r="J3796" s="11">
        <f t="shared" si="1724"/>
        <v>2.46E-2</v>
      </c>
      <c r="K3796" s="30">
        <f t="shared" si="1725"/>
        <v>830.7550379999999</v>
      </c>
      <c r="L3796" s="29">
        <f t="shared" si="1726"/>
        <v>5.0379999998995117E-3</v>
      </c>
      <c r="M3796" s="10">
        <f t="shared" si="1727"/>
        <v>405246.36</v>
      </c>
      <c r="N3796" s="5">
        <f>VLOOKUP(CONCATENATE(A3796,"-6"),'Restated Depr'!$B$6:$G$7674,6,0)</f>
        <v>2.46E-2</v>
      </c>
      <c r="O3796" s="29">
        <f t="shared" si="1728"/>
        <v>830.7550379999999</v>
      </c>
      <c r="P3796" s="29">
        <f t="shared" si="1729"/>
        <v>0</v>
      </c>
      <c r="Q3796" t="s">
        <v>7819</v>
      </c>
    </row>
    <row r="3797" spans="1:18" hidden="1">
      <c r="A3797" t="s">
        <v>288</v>
      </c>
      <c r="B3797" t="s">
        <v>4074</v>
      </c>
      <c r="C3797" s="224" t="s">
        <v>7842</v>
      </c>
      <c r="D3797" s="221">
        <v>353.8</v>
      </c>
      <c r="E3797" s="324">
        <v>43190</v>
      </c>
      <c r="F3797" s="1">
        <v>405246.36</v>
      </c>
      <c r="G3797" s="5">
        <v>2.46E-2</v>
      </c>
      <c r="H3797" s="298">
        <v>830.75</v>
      </c>
      <c r="I3797" s="10">
        <v>405246.36</v>
      </c>
      <c r="J3797" s="11">
        <f t="shared" si="1724"/>
        <v>2.46E-2</v>
      </c>
      <c r="K3797" s="30">
        <f t="shared" si="1725"/>
        <v>830.7550379999999</v>
      </c>
      <c r="L3797" s="29">
        <f t="shared" si="1726"/>
        <v>5.0379999998995117E-3</v>
      </c>
      <c r="M3797" s="10">
        <f t="shared" si="1727"/>
        <v>405246.36</v>
      </c>
      <c r="N3797" s="5">
        <f>VLOOKUP(CONCATENATE(A3797,"-6"),'Restated Depr'!$B$6:$G$7674,6,0)</f>
        <v>2.46E-2</v>
      </c>
      <c r="O3797" s="29">
        <f t="shared" si="1728"/>
        <v>830.7550379999999</v>
      </c>
      <c r="P3797" s="29">
        <f t="shared" si="1729"/>
        <v>0</v>
      </c>
      <c r="Q3797" t="s">
        <v>7819</v>
      </c>
    </row>
    <row r="3798" spans="1:18" hidden="1">
      <c r="A3798" t="s">
        <v>288</v>
      </c>
      <c r="B3798" t="s">
        <v>4075</v>
      </c>
      <c r="C3798" s="224" t="s">
        <v>7842</v>
      </c>
      <c r="D3798" s="221">
        <v>353.8</v>
      </c>
      <c r="E3798" s="324">
        <v>43220</v>
      </c>
      <c r="F3798" s="1">
        <v>405246.36</v>
      </c>
      <c r="G3798" s="5">
        <v>2.46E-2</v>
      </c>
      <c r="H3798" s="298">
        <v>830.75</v>
      </c>
      <c r="I3798" s="10">
        <v>405246.36</v>
      </c>
      <c r="J3798" s="11">
        <f t="shared" si="1724"/>
        <v>2.46E-2</v>
      </c>
      <c r="K3798" s="30">
        <f t="shared" si="1725"/>
        <v>830.7550379999999</v>
      </c>
      <c r="L3798" s="29">
        <f t="shared" si="1726"/>
        <v>5.0379999998995117E-3</v>
      </c>
      <c r="M3798" s="10">
        <f t="shared" si="1727"/>
        <v>405246.36</v>
      </c>
      <c r="N3798" s="5">
        <f>VLOOKUP(CONCATENATE(A3798,"-6"),'Restated Depr'!$B$6:$G$7674,6,0)</f>
        <v>2.46E-2</v>
      </c>
      <c r="O3798" s="29">
        <f t="shared" si="1728"/>
        <v>830.7550379999999</v>
      </c>
      <c r="P3798" s="29">
        <f t="shared" si="1729"/>
        <v>0</v>
      </c>
      <c r="Q3798" t="s">
        <v>7819</v>
      </c>
    </row>
    <row r="3799" spans="1:18" hidden="1">
      <c r="A3799" t="s">
        <v>288</v>
      </c>
      <c r="B3799" t="s">
        <v>4076</v>
      </c>
      <c r="C3799" s="224" t="s">
        <v>7842</v>
      </c>
      <c r="D3799" s="221">
        <v>353.8</v>
      </c>
      <c r="E3799" s="324">
        <v>43251</v>
      </c>
      <c r="F3799" s="1">
        <v>405246.36</v>
      </c>
      <c r="G3799" s="5">
        <v>2.46E-2</v>
      </c>
      <c r="H3799" s="298">
        <v>830.75</v>
      </c>
      <c r="I3799" s="10">
        <v>405246.36</v>
      </c>
      <c r="J3799" s="11">
        <f t="shared" si="1724"/>
        <v>2.46E-2</v>
      </c>
      <c r="K3799" s="30">
        <f t="shared" si="1725"/>
        <v>830.7550379999999</v>
      </c>
      <c r="L3799" s="29">
        <f t="shared" si="1726"/>
        <v>5.0379999998995117E-3</v>
      </c>
      <c r="M3799" s="10">
        <f t="shared" si="1727"/>
        <v>405246.36</v>
      </c>
      <c r="N3799" s="5">
        <f>VLOOKUP(CONCATENATE(A3799,"-6"),'Restated Depr'!$B$6:$G$7674,6,0)</f>
        <v>2.46E-2</v>
      </c>
      <c r="O3799" s="29">
        <f t="shared" si="1728"/>
        <v>830.7550379999999</v>
      </c>
      <c r="P3799" s="29">
        <f t="shared" si="1729"/>
        <v>0</v>
      </c>
      <c r="Q3799" t="s">
        <v>7819</v>
      </c>
    </row>
    <row r="3800" spans="1:18" hidden="1">
      <c r="A3800" t="s">
        <v>288</v>
      </c>
      <c r="B3800" t="s">
        <v>4077</v>
      </c>
      <c r="C3800" s="224" t="s">
        <v>7842</v>
      </c>
      <c r="D3800" s="221">
        <v>353.8</v>
      </c>
      <c r="E3800" s="324">
        <v>43281</v>
      </c>
      <c r="F3800" s="1">
        <v>405246.36</v>
      </c>
      <c r="G3800" s="5">
        <v>2.46E-2</v>
      </c>
      <c r="H3800" s="298">
        <v>830.75</v>
      </c>
      <c r="I3800" s="10">
        <v>405246.36</v>
      </c>
      <c r="J3800" s="11">
        <f t="shared" si="1724"/>
        <v>2.46E-2</v>
      </c>
      <c r="K3800" s="30">
        <f t="shared" si="1725"/>
        <v>830.7550379999999</v>
      </c>
      <c r="L3800" s="29">
        <f t="shared" si="1726"/>
        <v>5.0379999998995117E-3</v>
      </c>
      <c r="M3800" s="10">
        <f t="shared" si="1727"/>
        <v>405246.36</v>
      </c>
      <c r="N3800" s="5">
        <f>VLOOKUP(CONCATENATE(A3800,"-6"),'Restated Depr'!$B$6:$G$7674,6,0)</f>
        <v>2.46E-2</v>
      </c>
      <c r="O3800" s="29">
        <f t="shared" si="1728"/>
        <v>830.7550379999999</v>
      </c>
      <c r="P3800" s="29">
        <f t="shared" si="1729"/>
        <v>0</v>
      </c>
      <c r="Q3800" t="s">
        <v>7819</v>
      </c>
      <c r="R3800" s="5"/>
    </row>
    <row r="3801" spans="1:18" ht="15.75" hidden="1" thickBot="1">
      <c r="A3801" t="s">
        <v>288</v>
      </c>
      <c r="C3801" s="224" t="s">
        <v>639</v>
      </c>
      <c r="D3801" s="22"/>
      <c r="E3801" s="323" t="s">
        <v>606</v>
      </c>
      <c r="F3801" s="1"/>
      <c r="G3801" s="5"/>
      <c r="H3801" s="310">
        <f>SUM(H3789:H3800)</f>
        <v>9047.0999999999985</v>
      </c>
      <c r="I3801" s="10"/>
      <c r="J3801" s="10"/>
      <c r="K3801" s="32">
        <f>SUM(K3789:K3800)</f>
        <v>9047.1249869999992</v>
      </c>
      <c r="L3801" s="28">
        <f>SUM(L3789:L3800)</f>
        <v>2.498699999910059E-2</v>
      </c>
      <c r="M3801" s="10"/>
      <c r="N3801" s="5"/>
      <c r="O3801" s="28">
        <f>SUM(O3789:O3800)</f>
        <v>9969.0604559999992</v>
      </c>
      <c r="P3801" s="28">
        <f>SUM(P3789:P3800)</f>
        <v>921.9354689999999</v>
      </c>
    </row>
    <row r="3802" spans="1:18" hidden="1">
      <c r="A3802" t="s">
        <v>289</v>
      </c>
      <c r="B3802" t="s">
        <v>4078</v>
      </c>
      <c r="C3802" s="224" t="s">
        <v>7842</v>
      </c>
      <c r="D3802" s="221">
        <v>353.9</v>
      </c>
      <c r="E3802" s="324">
        <v>42947</v>
      </c>
      <c r="F3802" s="9">
        <v>144100.1</v>
      </c>
      <c r="G3802" s="18">
        <v>1.9699999999999999E-2</v>
      </c>
      <c r="H3802" s="299">
        <v>236.57000000000002</v>
      </c>
      <c r="I3802" s="15">
        <v>144100.1</v>
      </c>
      <c r="J3802" s="11">
        <f t="shared" ref="J3802:J3813" si="1730">G3802</f>
        <v>1.9699999999999999E-2</v>
      </c>
      <c r="K3802" s="31">
        <f t="shared" ref="K3802:K3813" si="1731">I3802*J3802/12</f>
        <v>236.56433083333332</v>
      </c>
      <c r="L3802" s="289">
        <f t="shared" ref="L3802:L3813" si="1732">K3802-H3802</f>
        <v>-5.66916666670636E-3</v>
      </c>
      <c r="M3802" s="15">
        <f t="shared" ref="M3802:M3813" si="1733">I3802</f>
        <v>144100.1</v>
      </c>
      <c r="N3802" s="5">
        <f>VLOOKUP(CONCATENATE(A3802,"-6"),'Restated Depr'!$B$6:$G$7674,6,0)</f>
        <v>2.0799999999999999E-2</v>
      </c>
      <c r="O3802" s="289">
        <f t="shared" ref="O3802:O3813" si="1734">M3802*N3802/12</f>
        <v>249.77350666666666</v>
      </c>
      <c r="P3802" s="289">
        <f t="shared" ref="P3802:P3813" si="1735">O3802-K3802</f>
        <v>13.209175833333347</v>
      </c>
      <c r="Q3802" t="s">
        <v>7819</v>
      </c>
    </row>
    <row r="3803" spans="1:18" hidden="1">
      <c r="A3803" t="s">
        <v>289</v>
      </c>
      <c r="B3803" t="s">
        <v>4079</v>
      </c>
      <c r="C3803" s="224" t="s">
        <v>7842</v>
      </c>
      <c r="D3803" s="221">
        <v>353.9</v>
      </c>
      <c r="E3803" s="324">
        <v>42978</v>
      </c>
      <c r="F3803" s="1">
        <v>144100.1</v>
      </c>
      <c r="G3803" s="18">
        <v>1.9699999999999999E-2</v>
      </c>
      <c r="H3803" s="298">
        <v>236.57000000000002</v>
      </c>
      <c r="I3803" s="10">
        <v>144100.1</v>
      </c>
      <c r="J3803" s="11">
        <f t="shared" si="1730"/>
        <v>1.9699999999999999E-2</v>
      </c>
      <c r="K3803" s="30">
        <f t="shared" si="1731"/>
        <v>236.56433083333332</v>
      </c>
      <c r="L3803" s="29">
        <f t="shared" si="1732"/>
        <v>-5.66916666670636E-3</v>
      </c>
      <c r="M3803" s="10">
        <f t="shared" si="1733"/>
        <v>144100.1</v>
      </c>
      <c r="N3803" s="5">
        <f>VLOOKUP(CONCATENATE(A3803,"-6"),'Restated Depr'!$B$6:$G$7674,6,0)</f>
        <v>2.0799999999999999E-2</v>
      </c>
      <c r="O3803" s="29">
        <f t="shared" si="1734"/>
        <v>249.77350666666666</v>
      </c>
      <c r="P3803" s="29">
        <f t="shared" si="1735"/>
        <v>13.209175833333347</v>
      </c>
      <c r="Q3803" t="s">
        <v>7819</v>
      </c>
    </row>
    <row r="3804" spans="1:18" hidden="1">
      <c r="A3804" t="s">
        <v>289</v>
      </c>
      <c r="B3804" t="s">
        <v>4080</v>
      </c>
      <c r="C3804" s="224" t="s">
        <v>7842</v>
      </c>
      <c r="D3804" s="221">
        <v>353.9</v>
      </c>
      <c r="E3804" s="324">
        <v>43008</v>
      </c>
      <c r="F3804" s="1">
        <v>144100.1</v>
      </c>
      <c r="G3804" s="18">
        <v>1.9699999999999999E-2</v>
      </c>
      <c r="H3804" s="298">
        <v>236.57000000000002</v>
      </c>
      <c r="I3804" s="10">
        <v>144100.1</v>
      </c>
      <c r="J3804" s="11">
        <f t="shared" si="1730"/>
        <v>1.9699999999999999E-2</v>
      </c>
      <c r="K3804" s="30">
        <f t="shared" si="1731"/>
        <v>236.56433083333332</v>
      </c>
      <c r="L3804" s="29">
        <f t="shared" si="1732"/>
        <v>-5.66916666670636E-3</v>
      </c>
      <c r="M3804" s="10">
        <f t="shared" si="1733"/>
        <v>144100.1</v>
      </c>
      <c r="N3804" s="5">
        <f>VLOOKUP(CONCATENATE(A3804,"-6"),'Restated Depr'!$B$6:$G$7674,6,0)</f>
        <v>2.0799999999999999E-2</v>
      </c>
      <c r="O3804" s="29">
        <f t="shared" si="1734"/>
        <v>249.77350666666666</v>
      </c>
      <c r="P3804" s="29">
        <f t="shared" si="1735"/>
        <v>13.209175833333347</v>
      </c>
      <c r="Q3804" t="s">
        <v>7819</v>
      </c>
    </row>
    <row r="3805" spans="1:18" hidden="1">
      <c r="A3805" t="s">
        <v>289</v>
      </c>
      <c r="B3805" t="s">
        <v>4081</v>
      </c>
      <c r="C3805" s="224" t="s">
        <v>7842</v>
      </c>
      <c r="D3805" s="221">
        <v>353.9</v>
      </c>
      <c r="E3805" s="324">
        <v>43039</v>
      </c>
      <c r="F3805" s="1">
        <v>144100.1</v>
      </c>
      <c r="G3805" s="18">
        <v>1.9699999999999999E-2</v>
      </c>
      <c r="H3805" s="298">
        <v>236.57000000000002</v>
      </c>
      <c r="I3805" s="10">
        <v>144100.1</v>
      </c>
      <c r="J3805" s="11">
        <f t="shared" si="1730"/>
        <v>1.9699999999999999E-2</v>
      </c>
      <c r="K3805" s="30">
        <f t="shared" si="1731"/>
        <v>236.56433083333332</v>
      </c>
      <c r="L3805" s="29">
        <f t="shared" si="1732"/>
        <v>-5.66916666670636E-3</v>
      </c>
      <c r="M3805" s="10">
        <f t="shared" si="1733"/>
        <v>144100.1</v>
      </c>
      <c r="N3805" s="5">
        <f>VLOOKUP(CONCATENATE(A3805,"-6"),'Restated Depr'!$B$6:$G$7674,6,0)</f>
        <v>2.0799999999999999E-2</v>
      </c>
      <c r="O3805" s="29">
        <f t="shared" si="1734"/>
        <v>249.77350666666666</v>
      </c>
      <c r="P3805" s="29">
        <f t="shared" si="1735"/>
        <v>13.209175833333347</v>
      </c>
      <c r="Q3805" t="s">
        <v>7819</v>
      </c>
    </row>
    <row r="3806" spans="1:18" hidden="1">
      <c r="A3806" t="s">
        <v>289</v>
      </c>
      <c r="B3806" t="s">
        <v>4082</v>
      </c>
      <c r="C3806" s="224" t="s">
        <v>7842</v>
      </c>
      <c r="D3806" s="221">
        <v>353.9</v>
      </c>
      <c r="E3806" s="324">
        <v>43069</v>
      </c>
      <c r="F3806" s="1">
        <v>144100.1</v>
      </c>
      <c r="G3806" s="18">
        <v>1.9699999999999999E-2</v>
      </c>
      <c r="H3806" s="298">
        <v>236.57000000000002</v>
      </c>
      <c r="I3806" s="10">
        <v>144100.1</v>
      </c>
      <c r="J3806" s="11">
        <f t="shared" si="1730"/>
        <v>1.9699999999999999E-2</v>
      </c>
      <c r="K3806" s="30">
        <f t="shared" si="1731"/>
        <v>236.56433083333332</v>
      </c>
      <c r="L3806" s="29">
        <f t="shared" si="1732"/>
        <v>-5.66916666670636E-3</v>
      </c>
      <c r="M3806" s="10">
        <f t="shared" si="1733"/>
        <v>144100.1</v>
      </c>
      <c r="N3806" s="5">
        <f>VLOOKUP(CONCATENATE(A3806,"-6"),'Restated Depr'!$B$6:$G$7674,6,0)</f>
        <v>2.0799999999999999E-2</v>
      </c>
      <c r="O3806" s="29">
        <f t="shared" si="1734"/>
        <v>249.77350666666666</v>
      </c>
      <c r="P3806" s="29">
        <f t="shared" si="1735"/>
        <v>13.209175833333347</v>
      </c>
      <c r="Q3806" t="s">
        <v>7819</v>
      </c>
    </row>
    <row r="3807" spans="1:18" hidden="1">
      <c r="A3807" t="s">
        <v>289</v>
      </c>
      <c r="B3807" t="s">
        <v>4083</v>
      </c>
      <c r="C3807" s="224" t="s">
        <v>7842</v>
      </c>
      <c r="D3807" s="221">
        <v>353.9</v>
      </c>
      <c r="E3807" s="324">
        <v>43100</v>
      </c>
      <c r="F3807" s="1">
        <v>144100.1</v>
      </c>
      <c r="G3807" s="18">
        <v>2.01E-2</v>
      </c>
      <c r="H3807" s="298">
        <v>241.37</v>
      </c>
      <c r="I3807" s="10">
        <v>144100.1</v>
      </c>
      <c r="J3807" s="11">
        <f t="shared" si="1730"/>
        <v>2.01E-2</v>
      </c>
      <c r="K3807" s="30">
        <f t="shared" si="1731"/>
        <v>241.36766750000001</v>
      </c>
      <c r="L3807" s="29">
        <f t="shared" si="1732"/>
        <v>-2.3324999999942975E-3</v>
      </c>
      <c r="M3807" s="10">
        <f t="shared" si="1733"/>
        <v>144100.1</v>
      </c>
      <c r="N3807" s="5">
        <f>VLOOKUP(CONCATENATE(A3807,"-6"),'Restated Depr'!$B$6:$G$7674,6,0)</f>
        <v>2.0799999999999999E-2</v>
      </c>
      <c r="O3807" s="29">
        <f t="shared" si="1734"/>
        <v>249.77350666666666</v>
      </c>
      <c r="P3807" s="29">
        <f t="shared" si="1735"/>
        <v>8.4058391666666523</v>
      </c>
      <c r="Q3807" t="s">
        <v>7819</v>
      </c>
    </row>
    <row r="3808" spans="1:18" hidden="1">
      <c r="A3808" t="s">
        <v>289</v>
      </c>
      <c r="B3808" t="s">
        <v>4084</v>
      </c>
      <c r="C3808" s="224" t="s">
        <v>7842</v>
      </c>
      <c r="D3808" s="221">
        <v>353.9</v>
      </c>
      <c r="E3808" s="324">
        <v>43131</v>
      </c>
      <c r="F3808" s="1">
        <v>144100.1</v>
      </c>
      <c r="G3808" s="5">
        <v>2.0799999999999999E-2</v>
      </c>
      <c r="H3808" s="298">
        <v>249.77</v>
      </c>
      <c r="I3808" s="10">
        <v>144100.1</v>
      </c>
      <c r="J3808" s="11">
        <f t="shared" si="1730"/>
        <v>2.0799999999999999E-2</v>
      </c>
      <c r="K3808" s="30">
        <f t="shared" si="1731"/>
        <v>249.77350666666666</v>
      </c>
      <c r="L3808" s="29">
        <f t="shared" si="1732"/>
        <v>3.5066666666523361E-3</v>
      </c>
      <c r="M3808" s="10">
        <f t="shared" si="1733"/>
        <v>144100.1</v>
      </c>
      <c r="N3808" s="5">
        <f>VLOOKUP(CONCATENATE(A3808,"-6"),'Restated Depr'!$B$6:$G$7674,6,0)</f>
        <v>2.0799999999999999E-2</v>
      </c>
      <c r="O3808" s="29">
        <f t="shared" si="1734"/>
        <v>249.77350666666666</v>
      </c>
      <c r="P3808" s="29">
        <f t="shared" si="1735"/>
        <v>0</v>
      </c>
      <c r="Q3808" t="s">
        <v>7819</v>
      </c>
    </row>
    <row r="3809" spans="1:18" hidden="1">
      <c r="A3809" t="s">
        <v>289</v>
      </c>
      <c r="B3809" t="s">
        <v>4085</v>
      </c>
      <c r="C3809" s="224" t="s">
        <v>7842</v>
      </c>
      <c r="D3809" s="221">
        <v>353.9</v>
      </c>
      <c r="E3809" s="324">
        <v>43159</v>
      </c>
      <c r="F3809" s="1">
        <v>144100.1</v>
      </c>
      <c r="G3809" s="5">
        <v>2.0799999999999999E-2</v>
      </c>
      <c r="H3809" s="298">
        <v>249.77</v>
      </c>
      <c r="I3809" s="10">
        <v>144100.1</v>
      </c>
      <c r="J3809" s="11">
        <f t="shared" si="1730"/>
        <v>2.0799999999999999E-2</v>
      </c>
      <c r="K3809" s="30">
        <f t="shared" si="1731"/>
        <v>249.77350666666666</v>
      </c>
      <c r="L3809" s="29">
        <f t="shared" si="1732"/>
        <v>3.5066666666523361E-3</v>
      </c>
      <c r="M3809" s="10">
        <f t="shared" si="1733"/>
        <v>144100.1</v>
      </c>
      <c r="N3809" s="5">
        <f>VLOOKUP(CONCATENATE(A3809,"-6"),'Restated Depr'!$B$6:$G$7674,6,0)</f>
        <v>2.0799999999999999E-2</v>
      </c>
      <c r="O3809" s="29">
        <f t="shared" si="1734"/>
        <v>249.77350666666666</v>
      </c>
      <c r="P3809" s="29">
        <f t="shared" si="1735"/>
        <v>0</v>
      </c>
      <c r="Q3809" t="s">
        <v>7819</v>
      </c>
    </row>
    <row r="3810" spans="1:18" hidden="1">
      <c r="A3810" t="s">
        <v>289</v>
      </c>
      <c r="B3810" t="s">
        <v>4086</v>
      </c>
      <c r="C3810" s="224" t="s">
        <v>7842</v>
      </c>
      <c r="D3810" s="221">
        <v>353.9</v>
      </c>
      <c r="E3810" s="324">
        <v>43190</v>
      </c>
      <c r="F3810" s="1">
        <v>144100.1</v>
      </c>
      <c r="G3810" s="5">
        <v>2.0799999999999999E-2</v>
      </c>
      <c r="H3810" s="298">
        <v>249.77</v>
      </c>
      <c r="I3810" s="10">
        <v>144100.1</v>
      </c>
      <c r="J3810" s="11">
        <f t="shared" si="1730"/>
        <v>2.0799999999999999E-2</v>
      </c>
      <c r="K3810" s="30">
        <f t="shared" si="1731"/>
        <v>249.77350666666666</v>
      </c>
      <c r="L3810" s="29">
        <f t="shared" si="1732"/>
        <v>3.5066666666523361E-3</v>
      </c>
      <c r="M3810" s="10">
        <f t="shared" si="1733"/>
        <v>144100.1</v>
      </c>
      <c r="N3810" s="5">
        <f>VLOOKUP(CONCATENATE(A3810,"-6"),'Restated Depr'!$B$6:$G$7674,6,0)</f>
        <v>2.0799999999999999E-2</v>
      </c>
      <c r="O3810" s="29">
        <f t="shared" si="1734"/>
        <v>249.77350666666666</v>
      </c>
      <c r="P3810" s="29">
        <f t="shared" si="1735"/>
        <v>0</v>
      </c>
      <c r="Q3810" t="s">
        <v>7819</v>
      </c>
    </row>
    <row r="3811" spans="1:18" hidden="1">
      <c r="A3811" t="s">
        <v>289</v>
      </c>
      <c r="B3811" t="s">
        <v>4087</v>
      </c>
      <c r="C3811" s="224" t="s">
        <v>7842</v>
      </c>
      <c r="D3811" s="221">
        <v>353.9</v>
      </c>
      <c r="E3811" s="324">
        <v>43220</v>
      </c>
      <c r="F3811" s="1">
        <v>144100.1</v>
      </c>
      <c r="G3811" s="5">
        <v>2.0799999999999999E-2</v>
      </c>
      <c r="H3811" s="298">
        <v>249.77</v>
      </c>
      <c r="I3811" s="10">
        <v>144100.1</v>
      </c>
      <c r="J3811" s="11">
        <f t="shared" si="1730"/>
        <v>2.0799999999999999E-2</v>
      </c>
      <c r="K3811" s="30">
        <f t="shared" si="1731"/>
        <v>249.77350666666666</v>
      </c>
      <c r="L3811" s="29">
        <f t="shared" si="1732"/>
        <v>3.5066666666523361E-3</v>
      </c>
      <c r="M3811" s="10">
        <f t="shared" si="1733"/>
        <v>144100.1</v>
      </c>
      <c r="N3811" s="5">
        <f>VLOOKUP(CONCATENATE(A3811,"-6"),'Restated Depr'!$B$6:$G$7674,6,0)</f>
        <v>2.0799999999999999E-2</v>
      </c>
      <c r="O3811" s="29">
        <f t="shared" si="1734"/>
        <v>249.77350666666666</v>
      </c>
      <c r="P3811" s="29">
        <f t="shared" si="1735"/>
        <v>0</v>
      </c>
      <c r="Q3811" t="s">
        <v>7819</v>
      </c>
    </row>
    <row r="3812" spans="1:18" hidden="1">
      <c r="A3812" t="s">
        <v>289</v>
      </c>
      <c r="B3812" t="s">
        <v>4088</v>
      </c>
      <c r="C3812" s="224" t="s">
        <v>7842</v>
      </c>
      <c r="D3812" s="221">
        <v>353.9</v>
      </c>
      <c r="E3812" s="324">
        <v>43251</v>
      </c>
      <c r="F3812" s="1">
        <v>144100.1</v>
      </c>
      <c r="G3812" s="5">
        <v>2.0799999999999999E-2</v>
      </c>
      <c r="H3812" s="298">
        <v>249.77</v>
      </c>
      <c r="I3812" s="10">
        <v>144100.1</v>
      </c>
      <c r="J3812" s="11">
        <f t="shared" si="1730"/>
        <v>2.0799999999999999E-2</v>
      </c>
      <c r="K3812" s="30">
        <f t="shared" si="1731"/>
        <v>249.77350666666666</v>
      </c>
      <c r="L3812" s="29">
        <f t="shared" si="1732"/>
        <v>3.5066666666523361E-3</v>
      </c>
      <c r="M3812" s="10">
        <f t="shared" si="1733"/>
        <v>144100.1</v>
      </c>
      <c r="N3812" s="5">
        <f>VLOOKUP(CONCATENATE(A3812,"-6"),'Restated Depr'!$B$6:$G$7674,6,0)</f>
        <v>2.0799999999999999E-2</v>
      </c>
      <c r="O3812" s="29">
        <f t="shared" si="1734"/>
        <v>249.77350666666666</v>
      </c>
      <c r="P3812" s="29">
        <f t="shared" si="1735"/>
        <v>0</v>
      </c>
      <c r="Q3812" t="s">
        <v>7819</v>
      </c>
    </row>
    <row r="3813" spans="1:18" hidden="1">
      <c r="A3813" t="s">
        <v>289</v>
      </c>
      <c r="B3813" t="s">
        <v>4089</v>
      </c>
      <c r="C3813" s="224" t="s">
        <v>7842</v>
      </c>
      <c r="D3813" s="221">
        <v>353.9</v>
      </c>
      <c r="E3813" s="324">
        <v>43281</v>
      </c>
      <c r="F3813" s="1">
        <v>144100.1</v>
      </c>
      <c r="G3813" s="5">
        <v>2.0799999999999999E-2</v>
      </c>
      <c r="H3813" s="298">
        <v>249.77</v>
      </c>
      <c r="I3813" s="10">
        <v>144100.1</v>
      </c>
      <c r="J3813" s="11">
        <f t="shared" si="1730"/>
        <v>2.0799999999999999E-2</v>
      </c>
      <c r="K3813" s="30">
        <f t="shared" si="1731"/>
        <v>249.77350666666666</v>
      </c>
      <c r="L3813" s="29">
        <f t="shared" si="1732"/>
        <v>3.5066666666523361E-3</v>
      </c>
      <c r="M3813" s="10">
        <f t="shared" si="1733"/>
        <v>144100.1</v>
      </c>
      <c r="N3813" s="5">
        <f>VLOOKUP(CONCATENATE(A3813,"-6"),'Restated Depr'!$B$6:$G$7674,6,0)</f>
        <v>2.0799999999999999E-2</v>
      </c>
      <c r="O3813" s="29">
        <f t="shared" si="1734"/>
        <v>249.77350666666666</v>
      </c>
      <c r="P3813" s="29">
        <f t="shared" si="1735"/>
        <v>0</v>
      </c>
      <c r="Q3813" t="s">
        <v>7819</v>
      </c>
      <c r="R3813" s="5"/>
    </row>
    <row r="3814" spans="1:18" ht="15.75" hidden="1" thickBot="1">
      <c r="A3814" t="s">
        <v>289</v>
      </c>
      <c r="C3814" s="224" t="s">
        <v>639</v>
      </c>
      <c r="D3814" s="22"/>
      <c r="E3814" s="323" t="s">
        <v>606</v>
      </c>
      <c r="F3814" s="1"/>
      <c r="G3814" s="5"/>
      <c r="H3814" s="310">
        <f>SUM(H3802:H3813)</f>
        <v>2922.84</v>
      </c>
      <c r="I3814" s="10"/>
      <c r="J3814" s="10"/>
      <c r="K3814" s="32">
        <f>SUM(K3802:K3813)</f>
        <v>2922.8303616666662</v>
      </c>
      <c r="L3814" s="28">
        <f>SUM(L3802:L3813)</f>
        <v>-9.6383333336120813E-3</v>
      </c>
      <c r="M3814" s="10"/>
      <c r="N3814" s="5"/>
      <c r="O3814" s="28">
        <f>SUM(O3802:O3813)</f>
        <v>2997.282079999999</v>
      </c>
      <c r="P3814" s="28">
        <f>SUM(P3802:P3813)</f>
        <v>74.451718333333389</v>
      </c>
    </row>
    <row r="3815" spans="1:18" hidden="1">
      <c r="A3815" t="s">
        <v>290</v>
      </c>
      <c r="B3815" t="s">
        <v>4090</v>
      </c>
      <c r="C3815" s="224" t="s">
        <v>7842</v>
      </c>
      <c r="D3815" s="221">
        <v>353.9</v>
      </c>
      <c r="E3815" s="324">
        <v>42947</v>
      </c>
      <c r="F3815" s="9">
        <v>134338.09</v>
      </c>
      <c r="G3815" s="18">
        <v>1.9699999999999999E-2</v>
      </c>
      <c r="H3815" s="299">
        <v>220.54</v>
      </c>
      <c r="I3815" s="15">
        <v>134338.09</v>
      </c>
      <c r="J3815" s="11">
        <f t="shared" ref="J3815:J3826" si="1736">G3815</f>
        <v>1.9699999999999999E-2</v>
      </c>
      <c r="K3815" s="31">
        <f t="shared" ref="K3815:K3826" si="1737">I3815*J3815/12</f>
        <v>220.53836441666667</v>
      </c>
      <c r="L3815" s="289">
        <f t="shared" ref="L3815:L3826" si="1738">K3815-H3815</f>
        <v>-1.6355833333250303E-3</v>
      </c>
      <c r="M3815" s="15">
        <f t="shared" ref="M3815:M3826" si="1739">I3815</f>
        <v>134338.09</v>
      </c>
      <c r="N3815" s="5">
        <f>VLOOKUP(CONCATENATE(A3815,"-6"),'Restated Depr'!$B$6:$G$7674,6,0)</f>
        <v>2.0799999999999999E-2</v>
      </c>
      <c r="O3815" s="289">
        <f t="shared" ref="O3815:O3826" si="1740">M3815*N3815/12</f>
        <v>232.8526893333333</v>
      </c>
      <c r="P3815" s="289">
        <f t="shared" ref="P3815:P3826" si="1741">O3815-K3815</f>
        <v>12.314324916666635</v>
      </c>
      <c r="Q3815" t="s">
        <v>7819</v>
      </c>
    </row>
    <row r="3816" spans="1:18" hidden="1">
      <c r="A3816" t="s">
        <v>290</v>
      </c>
      <c r="B3816" t="s">
        <v>4091</v>
      </c>
      <c r="C3816" s="224" t="s">
        <v>7842</v>
      </c>
      <c r="D3816" s="221">
        <v>353.9</v>
      </c>
      <c r="E3816" s="324">
        <v>42978</v>
      </c>
      <c r="F3816" s="1">
        <v>134338.09</v>
      </c>
      <c r="G3816" s="18">
        <v>1.9699999999999999E-2</v>
      </c>
      <c r="H3816" s="298">
        <v>220.54</v>
      </c>
      <c r="I3816" s="10">
        <v>134338.09</v>
      </c>
      <c r="J3816" s="11">
        <f t="shared" si="1736"/>
        <v>1.9699999999999999E-2</v>
      </c>
      <c r="K3816" s="30">
        <f t="shared" si="1737"/>
        <v>220.53836441666667</v>
      </c>
      <c r="L3816" s="29">
        <f t="shared" si="1738"/>
        <v>-1.6355833333250303E-3</v>
      </c>
      <c r="M3816" s="10">
        <f t="shared" si="1739"/>
        <v>134338.09</v>
      </c>
      <c r="N3816" s="5">
        <f>VLOOKUP(CONCATENATE(A3816,"-6"),'Restated Depr'!$B$6:$G$7674,6,0)</f>
        <v>2.0799999999999999E-2</v>
      </c>
      <c r="O3816" s="29">
        <f t="shared" si="1740"/>
        <v>232.8526893333333</v>
      </c>
      <c r="P3816" s="29">
        <f t="shared" si="1741"/>
        <v>12.314324916666635</v>
      </c>
      <c r="Q3816" t="s">
        <v>7819</v>
      </c>
    </row>
    <row r="3817" spans="1:18" hidden="1">
      <c r="A3817" t="s">
        <v>290</v>
      </c>
      <c r="B3817" t="s">
        <v>4092</v>
      </c>
      <c r="C3817" s="224" t="s">
        <v>7842</v>
      </c>
      <c r="D3817" s="221">
        <v>353.9</v>
      </c>
      <c r="E3817" s="324">
        <v>43008</v>
      </c>
      <c r="F3817" s="1">
        <v>134338.09</v>
      </c>
      <c r="G3817" s="18">
        <v>1.9699999999999999E-2</v>
      </c>
      <c r="H3817" s="298">
        <v>220.54</v>
      </c>
      <c r="I3817" s="10">
        <v>134338.09</v>
      </c>
      <c r="J3817" s="11">
        <f t="shared" si="1736"/>
        <v>1.9699999999999999E-2</v>
      </c>
      <c r="K3817" s="30">
        <f t="shared" si="1737"/>
        <v>220.53836441666667</v>
      </c>
      <c r="L3817" s="29">
        <f t="shared" si="1738"/>
        <v>-1.6355833333250303E-3</v>
      </c>
      <c r="M3817" s="10">
        <f t="shared" si="1739"/>
        <v>134338.09</v>
      </c>
      <c r="N3817" s="5">
        <f>VLOOKUP(CONCATENATE(A3817,"-6"),'Restated Depr'!$B$6:$G$7674,6,0)</f>
        <v>2.0799999999999999E-2</v>
      </c>
      <c r="O3817" s="29">
        <f t="shared" si="1740"/>
        <v>232.8526893333333</v>
      </c>
      <c r="P3817" s="29">
        <f t="shared" si="1741"/>
        <v>12.314324916666635</v>
      </c>
      <c r="Q3817" t="s">
        <v>7819</v>
      </c>
    </row>
    <row r="3818" spans="1:18" hidden="1">
      <c r="A3818" t="s">
        <v>290</v>
      </c>
      <c r="B3818" t="s">
        <v>4093</v>
      </c>
      <c r="C3818" s="224" t="s">
        <v>7842</v>
      </c>
      <c r="D3818" s="221">
        <v>353.9</v>
      </c>
      <c r="E3818" s="324">
        <v>43039</v>
      </c>
      <c r="F3818" s="1">
        <v>134338.09</v>
      </c>
      <c r="G3818" s="18">
        <v>1.9699999999999999E-2</v>
      </c>
      <c r="H3818" s="298">
        <v>220.54</v>
      </c>
      <c r="I3818" s="10">
        <v>134338.09</v>
      </c>
      <c r="J3818" s="11">
        <f t="shared" si="1736"/>
        <v>1.9699999999999999E-2</v>
      </c>
      <c r="K3818" s="30">
        <f t="shared" si="1737"/>
        <v>220.53836441666667</v>
      </c>
      <c r="L3818" s="29">
        <f t="shared" si="1738"/>
        <v>-1.6355833333250303E-3</v>
      </c>
      <c r="M3818" s="10">
        <f t="shared" si="1739"/>
        <v>134338.09</v>
      </c>
      <c r="N3818" s="5">
        <f>VLOOKUP(CONCATENATE(A3818,"-6"),'Restated Depr'!$B$6:$G$7674,6,0)</f>
        <v>2.0799999999999999E-2</v>
      </c>
      <c r="O3818" s="29">
        <f t="shared" si="1740"/>
        <v>232.8526893333333</v>
      </c>
      <c r="P3818" s="29">
        <f t="shared" si="1741"/>
        <v>12.314324916666635</v>
      </c>
      <c r="Q3818" t="s">
        <v>7819</v>
      </c>
    </row>
    <row r="3819" spans="1:18" hidden="1">
      <c r="A3819" t="s">
        <v>290</v>
      </c>
      <c r="B3819" t="s">
        <v>4094</v>
      </c>
      <c r="C3819" s="224" t="s">
        <v>7842</v>
      </c>
      <c r="D3819" s="221">
        <v>353.9</v>
      </c>
      <c r="E3819" s="324">
        <v>43069</v>
      </c>
      <c r="F3819" s="1">
        <v>134338.09</v>
      </c>
      <c r="G3819" s="18">
        <v>1.9699999999999999E-2</v>
      </c>
      <c r="H3819" s="298">
        <v>220.54</v>
      </c>
      <c r="I3819" s="10">
        <v>134338.09</v>
      </c>
      <c r="J3819" s="11">
        <f t="shared" si="1736"/>
        <v>1.9699999999999999E-2</v>
      </c>
      <c r="K3819" s="30">
        <f t="shared" si="1737"/>
        <v>220.53836441666667</v>
      </c>
      <c r="L3819" s="29">
        <f t="shared" si="1738"/>
        <v>-1.6355833333250303E-3</v>
      </c>
      <c r="M3819" s="10">
        <f t="shared" si="1739"/>
        <v>134338.09</v>
      </c>
      <c r="N3819" s="5">
        <f>VLOOKUP(CONCATENATE(A3819,"-6"),'Restated Depr'!$B$6:$G$7674,6,0)</f>
        <v>2.0799999999999999E-2</v>
      </c>
      <c r="O3819" s="29">
        <f t="shared" si="1740"/>
        <v>232.8526893333333</v>
      </c>
      <c r="P3819" s="29">
        <f t="shared" si="1741"/>
        <v>12.314324916666635</v>
      </c>
      <c r="Q3819" t="s">
        <v>7819</v>
      </c>
    </row>
    <row r="3820" spans="1:18" hidden="1">
      <c r="A3820" t="s">
        <v>290</v>
      </c>
      <c r="B3820" t="s">
        <v>4095</v>
      </c>
      <c r="C3820" s="224" t="s">
        <v>7842</v>
      </c>
      <c r="D3820" s="221">
        <v>353.9</v>
      </c>
      <c r="E3820" s="324">
        <v>43100</v>
      </c>
      <c r="F3820" s="1">
        <v>134338.09</v>
      </c>
      <c r="G3820" s="18">
        <v>2.01E-2</v>
      </c>
      <c r="H3820" s="298">
        <v>225.02</v>
      </c>
      <c r="I3820" s="10">
        <v>134338.09</v>
      </c>
      <c r="J3820" s="11">
        <f t="shared" si="1736"/>
        <v>2.01E-2</v>
      </c>
      <c r="K3820" s="30">
        <f t="shared" si="1737"/>
        <v>225.01630075</v>
      </c>
      <c r="L3820" s="29">
        <f t="shared" si="1738"/>
        <v>-3.699250000011034E-3</v>
      </c>
      <c r="M3820" s="10">
        <f t="shared" si="1739"/>
        <v>134338.09</v>
      </c>
      <c r="N3820" s="5">
        <f>VLOOKUP(CONCATENATE(A3820,"-6"),'Restated Depr'!$B$6:$G$7674,6,0)</f>
        <v>2.0799999999999999E-2</v>
      </c>
      <c r="O3820" s="29">
        <f t="shared" si="1740"/>
        <v>232.8526893333333</v>
      </c>
      <c r="P3820" s="29">
        <f t="shared" si="1741"/>
        <v>7.8363885833333029</v>
      </c>
      <c r="Q3820" t="s">
        <v>7819</v>
      </c>
    </row>
    <row r="3821" spans="1:18" hidden="1">
      <c r="A3821" t="s">
        <v>290</v>
      </c>
      <c r="B3821" t="s">
        <v>4096</v>
      </c>
      <c r="C3821" s="224" t="s">
        <v>7842</v>
      </c>
      <c r="D3821" s="221">
        <v>353.9</v>
      </c>
      <c r="E3821" s="324">
        <v>43131</v>
      </c>
      <c r="F3821" s="1">
        <v>134338.09</v>
      </c>
      <c r="G3821" s="5">
        <v>2.0799999999999999E-2</v>
      </c>
      <c r="H3821" s="298">
        <v>232.86</v>
      </c>
      <c r="I3821" s="10">
        <v>134338.09</v>
      </c>
      <c r="J3821" s="11">
        <f t="shared" si="1736"/>
        <v>2.0799999999999999E-2</v>
      </c>
      <c r="K3821" s="30">
        <f t="shared" si="1737"/>
        <v>232.8526893333333</v>
      </c>
      <c r="L3821" s="29">
        <f t="shared" si="1738"/>
        <v>-7.3106666667115405E-3</v>
      </c>
      <c r="M3821" s="10">
        <f t="shared" si="1739"/>
        <v>134338.09</v>
      </c>
      <c r="N3821" s="5">
        <f>VLOOKUP(CONCATENATE(A3821,"-6"),'Restated Depr'!$B$6:$G$7674,6,0)</f>
        <v>2.0799999999999999E-2</v>
      </c>
      <c r="O3821" s="29">
        <f t="shared" si="1740"/>
        <v>232.8526893333333</v>
      </c>
      <c r="P3821" s="29">
        <f t="shared" si="1741"/>
        <v>0</v>
      </c>
      <c r="Q3821" t="s">
        <v>7819</v>
      </c>
    </row>
    <row r="3822" spans="1:18" hidden="1">
      <c r="A3822" t="s">
        <v>290</v>
      </c>
      <c r="B3822" t="s">
        <v>4097</v>
      </c>
      <c r="C3822" s="224" t="s">
        <v>7842</v>
      </c>
      <c r="D3822" s="221">
        <v>353.9</v>
      </c>
      <c r="E3822" s="324">
        <v>43159</v>
      </c>
      <c r="F3822" s="1">
        <v>134338.09</v>
      </c>
      <c r="G3822" s="5">
        <v>2.0799999999999999E-2</v>
      </c>
      <c r="H3822" s="298">
        <v>232.86</v>
      </c>
      <c r="I3822" s="10">
        <v>134338.09</v>
      </c>
      <c r="J3822" s="11">
        <f t="shared" si="1736"/>
        <v>2.0799999999999999E-2</v>
      </c>
      <c r="K3822" s="30">
        <f t="shared" si="1737"/>
        <v>232.8526893333333</v>
      </c>
      <c r="L3822" s="29">
        <f t="shared" si="1738"/>
        <v>-7.3106666667115405E-3</v>
      </c>
      <c r="M3822" s="10">
        <f t="shared" si="1739"/>
        <v>134338.09</v>
      </c>
      <c r="N3822" s="5">
        <f>VLOOKUP(CONCATENATE(A3822,"-6"),'Restated Depr'!$B$6:$G$7674,6,0)</f>
        <v>2.0799999999999999E-2</v>
      </c>
      <c r="O3822" s="29">
        <f t="shared" si="1740"/>
        <v>232.8526893333333</v>
      </c>
      <c r="P3822" s="29">
        <f t="shared" si="1741"/>
        <v>0</v>
      </c>
      <c r="Q3822" t="s">
        <v>7819</v>
      </c>
    </row>
    <row r="3823" spans="1:18" hidden="1">
      <c r="A3823" t="s">
        <v>290</v>
      </c>
      <c r="B3823" t="s">
        <v>4098</v>
      </c>
      <c r="C3823" s="224" t="s">
        <v>7842</v>
      </c>
      <c r="D3823" s="221">
        <v>353.9</v>
      </c>
      <c r="E3823" s="324">
        <v>43190</v>
      </c>
      <c r="F3823" s="1">
        <v>134338.09</v>
      </c>
      <c r="G3823" s="5">
        <v>2.0799999999999999E-2</v>
      </c>
      <c r="H3823" s="298">
        <v>232.86</v>
      </c>
      <c r="I3823" s="10">
        <v>134338.09</v>
      </c>
      <c r="J3823" s="11">
        <f t="shared" si="1736"/>
        <v>2.0799999999999999E-2</v>
      </c>
      <c r="K3823" s="30">
        <f t="shared" si="1737"/>
        <v>232.8526893333333</v>
      </c>
      <c r="L3823" s="29">
        <f t="shared" si="1738"/>
        <v>-7.3106666667115405E-3</v>
      </c>
      <c r="M3823" s="10">
        <f t="shared" si="1739"/>
        <v>134338.09</v>
      </c>
      <c r="N3823" s="5">
        <f>VLOOKUP(CONCATENATE(A3823,"-6"),'Restated Depr'!$B$6:$G$7674,6,0)</f>
        <v>2.0799999999999999E-2</v>
      </c>
      <c r="O3823" s="29">
        <f t="shared" si="1740"/>
        <v>232.8526893333333</v>
      </c>
      <c r="P3823" s="29">
        <f t="shared" si="1741"/>
        <v>0</v>
      </c>
      <c r="Q3823" t="s">
        <v>7819</v>
      </c>
    </row>
    <row r="3824" spans="1:18" hidden="1">
      <c r="A3824" t="s">
        <v>290</v>
      </c>
      <c r="B3824" t="s">
        <v>4099</v>
      </c>
      <c r="C3824" s="224" t="s">
        <v>7842</v>
      </c>
      <c r="D3824" s="221">
        <v>353.9</v>
      </c>
      <c r="E3824" s="324">
        <v>43220</v>
      </c>
      <c r="F3824" s="1">
        <v>134338.09</v>
      </c>
      <c r="G3824" s="5">
        <v>2.0799999999999999E-2</v>
      </c>
      <c r="H3824" s="298">
        <v>232.86</v>
      </c>
      <c r="I3824" s="10">
        <v>134338.09</v>
      </c>
      <c r="J3824" s="11">
        <f t="shared" si="1736"/>
        <v>2.0799999999999999E-2</v>
      </c>
      <c r="K3824" s="30">
        <f t="shared" si="1737"/>
        <v>232.8526893333333</v>
      </c>
      <c r="L3824" s="29">
        <f t="shared" si="1738"/>
        <v>-7.3106666667115405E-3</v>
      </c>
      <c r="M3824" s="10">
        <f t="shared" si="1739"/>
        <v>134338.09</v>
      </c>
      <c r="N3824" s="5">
        <f>VLOOKUP(CONCATENATE(A3824,"-6"),'Restated Depr'!$B$6:$G$7674,6,0)</f>
        <v>2.0799999999999999E-2</v>
      </c>
      <c r="O3824" s="29">
        <f t="shared" si="1740"/>
        <v>232.8526893333333</v>
      </c>
      <c r="P3824" s="29">
        <f t="shared" si="1741"/>
        <v>0</v>
      </c>
      <c r="Q3824" t="s">
        <v>7819</v>
      </c>
    </row>
    <row r="3825" spans="1:18" hidden="1">
      <c r="A3825" t="s">
        <v>290</v>
      </c>
      <c r="B3825" t="s">
        <v>4100</v>
      </c>
      <c r="C3825" s="224" t="s">
        <v>7842</v>
      </c>
      <c r="D3825" s="221">
        <v>353.9</v>
      </c>
      <c r="E3825" s="324">
        <v>43251</v>
      </c>
      <c r="F3825" s="1">
        <v>134338.09</v>
      </c>
      <c r="G3825" s="5">
        <v>2.0799999999999999E-2</v>
      </c>
      <c r="H3825" s="298">
        <v>232.86</v>
      </c>
      <c r="I3825" s="10">
        <v>134338.09</v>
      </c>
      <c r="J3825" s="11">
        <f t="shared" si="1736"/>
        <v>2.0799999999999999E-2</v>
      </c>
      <c r="K3825" s="30">
        <f t="shared" si="1737"/>
        <v>232.8526893333333</v>
      </c>
      <c r="L3825" s="29">
        <f t="shared" si="1738"/>
        <v>-7.3106666667115405E-3</v>
      </c>
      <c r="M3825" s="10">
        <f t="shared" si="1739"/>
        <v>134338.09</v>
      </c>
      <c r="N3825" s="5">
        <f>VLOOKUP(CONCATENATE(A3825,"-6"),'Restated Depr'!$B$6:$G$7674,6,0)</f>
        <v>2.0799999999999999E-2</v>
      </c>
      <c r="O3825" s="29">
        <f t="shared" si="1740"/>
        <v>232.8526893333333</v>
      </c>
      <c r="P3825" s="29">
        <f t="shared" si="1741"/>
        <v>0</v>
      </c>
      <c r="Q3825" t="s">
        <v>7819</v>
      </c>
    </row>
    <row r="3826" spans="1:18" hidden="1">
      <c r="A3826" t="s">
        <v>290</v>
      </c>
      <c r="B3826" t="s">
        <v>4101</v>
      </c>
      <c r="C3826" s="224" t="s">
        <v>7842</v>
      </c>
      <c r="D3826" s="221">
        <v>353.9</v>
      </c>
      <c r="E3826" s="324">
        <v>43281</v>
      </c>
      <c r="F3826" s="1">
        <v>134338.09</v>
      </c>
      <c r="G3826" s="5">
        <v>2.0799999999999999E-2</v>
      </c>
      <c r="H3826" s="298">
        <v>232.86</v>
      </c>
      <c r="I3826" s="10">
        <v>134338.09</v>
      </c>
      <c r="J3826" s="11">
        <f t="shared" si="1736"/>
        <v>2.0799999999999999E-2</v>
      </c>
      <c r="K3826" s="30">
        <f t="shared" si="1737"/>
        <v>232.8526893333333</v>
      </c>
      <c r="L3826" s="29">
        <f t="shared" si="1738"/>
        <v>-7.3106666667115405E-3</v>
      </c>
      <c r="M3826" s="10">
        <f t="shared" si="1739"/>
        <v>134338.09</v>
      </c>
      <c r="N3826" s="5">
        <f>VLOOKUP(CONCATENATE(A3826,"-6"),'Restated Depr'!$B$6:$G$7674,6,0)</f>
        <v>2.0799999999999999E-2</v>
      </c>
      <c r="O3826" s="29">
        <f t="shared" si="1740"/>
        <v>232.8526893333333</v>
      </c>
      <c r="P3826" s="29">
        <f t="shared" si="1741"/>
        <v>0</v>
      </c>
      <c r="Q3826" t="s">
        <v>7819</v>
      </c>
      <c r="R3826" s="5"/>
    </row>
    <row r="3827" spans="1:18" ht="15.75" hidden="1" thickBot="1">
      <c r="A3827" t="s">
        <v>290</v>
      </c>
      <c r="C3827" s="224" t="s">
        <v>639</v>
      </c>
      <c r="D3827" s="22"/>
      <c r="E3827" s="323" t="s">
        <v>606</v>
      </c>
      <c r="F3827" s="1"/>
      <c r="G3827" s="5"/>
      <c r="H3827" s="310">
        <f>SUM(H3815:H3826)</f>
        <v>2724.8800000000006</v>
      </c>
      <c r="I3827" s="10"/>
      <c r="J3827" s="10"/>
      <c r="K3827" s="32">
        <f>SUM(K3815:K3826)</f>
        <v>2724.8242588333333</v>
      </c>
      <c r="L3827" s="28">
        <f>SUM(L3815:L3826)</f>
        <v>-5.5741166666905428E-2</v>
      </c>
      <c r="M3827" s="10"/>
      <c r="N3827" s="5"/>
      <c r="O3827" s="28">
        <f>SUM(O3815:O3826)</f>
        <v>2794.2322719999997</v>
      </c>
      <c r="P3827" s="28">
        <f>SUM(P3815:P3826)</f>
        <v>69.408013166666478</v>
      </c>
    </row>
    <row r="3828" spans="1:18" hidden="1">
      <c r="A3828" t="s">
        <v>291</v>
      </c>
      <c r="B3828" t="s">
        <v>4102</v>
      </c>
      <c r="C3828" s="224" t="s">
        <v>7842</v>
      </c>
      <c r="D3828" s="221">
        <v>353.9</v>
      </c>
      <c r="E3828" s="324">
        <v>42947</v>
      </c>
      <c r="F3828" s="9">
        <v>1231130.94</v>
      </c>
      <c r="G3828" s="18">
        <v>2.1099999999999997E-2</v>
      </c>
      <c r="H3828" s="299">
        <v>2164.7399999999998</v>
      </c>
      <c r="I3828" s="15">
        <v>1231130.94</v>
      </c>
      <c r="J3828" s="11">
        <f t="shared" ref="J3828:J3839" si="1742">G3828</f>
        <v>2.1099999999999997E-2</v>
      </c>
      <c r="K3828" s="31">
        <f t="shared" ref="K3828:K3839" si="1743">I3828*J3828/12</f>
        <v>2164.7385694999998</v>
      </c>
      <c r="L3828" s="289">
        <f t="shared" ref="L3828:L3839" si="1744">K3828-H3828</f>
        <v>-1.4304999999694701E-3</v>
      </c>
      <c r="M3828" s="15">
        <f t="shared" ref="M3828:M3839" si="1745">I3828</f>
        <v>1231130.94</v>
      </c>
      <c r="N3828" s="5">
        <f>VLOOKUP(CONCATENATE(A3828,"-6"),'Restated Depr'!$B$6:$G$7674,6,0)</f>
        <v>2.0799999999999999E-2</v>
      </c>
      <c r="O3828" s="289">
        <f t="shared" ref="O3828:O3839" si="1746">M3828*N3828/12</f>
        <v>2133.9602959999997</v>
      </c>
      <c r="P3828" s="289">
        <f t="shared" ref="P3828:P3839" si="1747">O3828-K3828</f>
        <v>-30.778273500000068</v>
      </c>
      <c r="Q3828" t="s">
        <v>7819</v>
      </c>
    </row>
    <row r="3829" spans="1:18" hidden="1">
      <c r="A3829" t="s">
        <v>291</v>
      </c>
      <c r="B3829" t="s">
        <v>4103</v>
      </c>
      <c r="C3829" s="224" t="s">
        <v>7842</v>
      </c>
      <c r="D3829" s="221">
        <v>353.9</v>
      </c>
      <c r="E3829" s="324">
        <v>42978</v>
      </c>
      <c r="F3829" s="1">
        <v>1231130.94</v>
      </c>
      <c r="G3829" s="18">
        <v>2.1099999999999997E-2</v>
      </c>
      <c r="H3829" s="298">
        <v>2164.7399999999998</v>
      </c>
      <c r="I3829" s="10">
        <v>1231130.94</v>
      </c>
      <c r="J3829" s="11">
        <f t="shared" si="1742"/>
        <v>2.1099999999999997E-2</v>
      </c>
      <c r="K3829" s="30">
        <f t="shared" si="1743"/>
        <v>2164.7385694999998</v>
      </c>
      <c r="L3829" s="29">
        <f t="shared" si="1744"/>
        <v>-1.4304999999694701E-3</v>
      </c>
      <c r="M3829" s="10">
        <f t="shared" si="1745"/>
        <v>1231130.94</v>
      </c>
      <c r="N3829" s="5">
        <f>VLOOKUP(CONCATENATE(A3829,"-6"),'Restated Depr'!$B$6:$G$7674,6,0)</f>
        <v>2.0799999999999999E-2</v>
      </c>
      <c r="O3829" s="29">
        <f t="shared" si="1746"/>
        <v>2133.9602959999997</v>
      </c>
      <c r="P3829" s="29">
        <f t="shared" si="1747"/>
        <v>-30.778273500000068</v>
      </c>
      <c r="Q3829" t="s">
        <v>7819</v>
      </c>
    </row>
    <row r="3830" spans="1:18" hidden="1">
      <c r="A3830" t="s">
        <v>291</v>
      </c>
      <c r="B3830" t="s">
        <v>4104</v>
      </c>
      <c r="C3830" s="224" t="s">
        <v>7842</v>
      </c>
      <c r="D3830" s="221">
        <v>353.9</v>
      </c>
      <c r="E3830" s="324">
        <v>43008</v>
      </c>
      <c r="F3830" s="1">
        <v>1231130.94</v>
      </c>
      <c r="G3830" s="18">
        <v>2.1099999999999997E-2</v>
      </c>
      <c r="H3830" s="298">
        <v>2164.7399999999998</v>
      </c>
      <c r="I3830" s="10">
        <v>1231130.94</v>
      </c>
      <c r="J3830" s="11">
        <f t="shared" si="1742"/>
        <v>2.1099999999999997E-2</v>
      </c>
      <c r="K3830" s="30">
        <f t="shared" si="1743"/>
        <v>2164.7385694999998</v>
      </c>
      <c r="L3830" s="29">
        <f t="shared" si="1744"/>
        <v>-1.4304999999694701E-3</v>
      </c>
      <c r="M3830" s="10">
        <f t="shared" si="1745"/>
        <v>1231130.94</v>
      </c>
      <c r="N3830" s="5">
        <f>VLOOKUP(CONCATENATE(A3830,"-6"),'Restated Depr'!$B$6:$G$7674,6,0)</f>
        <v>2.0799999999999999E-2</v>
      </c>
      <c r="O3830" s="29">
        <f t="shared" si="1746"/>
        <v>2133.9602959999997</v>
      </c>
      <c r="P3830" s="29">
        <f t="shared" si="1747"/>
        <v>-30.778273500000068</v>
      </c>
      <c r="Q3830" t="s">
        <v>7819</v>
      </c>
    </row>
    <row r="3831" spans="1:18" hidden="1">
      <c r="A3831" t="s">
        <v>291</v>
      </c>
      <c r="B3831" t="s">
        <v>4105</v>
      </c>
      <c r="C3831" s="224" t="s">
        <v>7842</v>
      </c>
      <c r="D3831" s="221">
        <v>353.9</v>
      </c>
      <c r="E3831" s="324">
        <v>43039</v>
      </c>
      <c r="F3831" s="1">
        <v>1231130.94</v>
      </c>
      <c r="G3831" s="18">
        <v>2.1099999999999997E-2</v>
      </c>
      <c r="H3831" s="298">
        <v>2164.7399999999998</v>
      </c>
      <c r="I3831" s="10">
        <v>1231130.94</v>
      </c>
      <c r="J3831" s="11">
        <f t="shared" si="1742"/>
        <v>2.1099999999999997E-2</v>
      </c>
      <c r="K3831" s="30">
        <f t="shared" si="1743"/>
        <v>2164.7385694999998</v>
      </c>
      <c r="L3831" s="29">
        <f t="shared" si="1744"/>
        <v>-1.4304999999694701E-3</v>
      </c>
      <c r="M3831" s="10">
        <f t="shared" si="1745"/>
        <v>1231130.94</v>
      </c>
      <c r="N3831" s="5">
        <f>VLOOKUP(CONCATENATE(A3831,"-6"),'Restated Depr'!$B$6:$G$7674,6,0)</f>
        <v>2.0799999999999999E-2</v>
      </c>
      <c r="O3831" s="29">
        <f t="shared" si="1746"/>
        <v>2133.9602959999997</v>
      </c>
      <c r="P3831" s="29">
        <f t="shared" si="1747"/>
        <v>-30.778273500000068</v>
      </c>
      <c r="Q3831" t="s">
        <v>7819</v>
      </c>
    </row>
    <row r="3832" spans="1:18" hidden="1">
      <c r="A3832" t="s">
        <v>291</v>
      </c>
      <c r="B3832" t="s">
        <v>4106</v>
      </c>
      <c r="C3832" s="224" t="s">
        <v>7842</v>
      </c>
      <c r="D3832" s="221">
        <v>353.9</v>
      </c>
      <c r="E3832" s="324">
        <v>43069</v>
      </c>
      <c r="F3832" s="1">
        <v>1231130.94</v>
      </c>
      <c r="G3832" s="18">
        <v>2.1099999999999997E-2</v>
      </c>
      <c r="H3832" s="298">
        <v>2164.7399999999998</v>
      </c>
      <c r="I3832" s="10">
        <v>1231130.94</v>
      </c>
      <c r="J3832" s="11">
        <f t="shared" si="1742"/>
        <v>2.1099999999999997E-2</v>
      </c>
      <c r="K3832" s="30">
        <f t="shared" si="1743"/>
        <v>2164.7385694999998</v>
      </c>
      <c r="L3832" s="29">
        <f t="shared" si="1744"/>
        <v>-1.4304999999694701E-3</v>
      </c>
      <c r="M3832" s="10">
        <f t="shared" si="1745"/>
        <v>1231130.94</v>
      </c>
      <c r="N3832" s="5">
        <f>VLOOKUP(CONCATENATE(A3832,"-6"),'Restated Depr'!$B$6:$G$7674,6,0)</f>
        <v>2.0799999999999999E-2</v>
      </c>
      <c r="O3832" s="29">
        <f t="shared" si="1746"/>
        <v>2133.9602959999997</v>
      </c>
      <c r="P3832" s="29">
        <f t="shared" si="1747"/>
        <v>-30.778273500000068</v>
      </c>
      <c r="Q3832" t="s">
        <v>7819</v>
      </c>
    </row>
    <row r="3833" spans="1:18" hidden="1">
      <c r="A3833" t="s">
        <v>291</v>
      </c>
      <c r="B3833" t="s">
        <v>4107</v>
      </c>
      <c r="C3833" s="224" t="s">
        <v>7842</v>
      </c>
      <c r="D3833" s="221">
        <v>353.9</v>
      </c>
      <c r="E3833" s="324">
        <v>43100</v>
      </c>
      <c r="F3833" s="1">
        <v>1231130.94</v>
      </c>
      <c r="G3833" s="18">
        <v>2.0999999999999998E-2</v>
      </c>
      <c r="H3833" s="298">
        <v>2154.48</v>
      </c>
      <c r="I3833" s="10">
        <v>1231130.94</v>
      </c>
      <c r="J3833" s="11">
        <f t="shared" si="1742"/>
        <v>2.0999999999999998E-2</v>
      </c>
      <c r="K3833" s="30">
        <f t="shared" si="1743"/>
        <v>2154.4791449999998</v>
      </c>
      <c r="L3833" s="29">
        <f t="shared" si="1744"/>
        <v>-8.5500000022875611E-4</v>
      </c>
      <c r="M3833" s="10">
        <f t="shared" si="1745"/>
        <v>1231130.94</v>
      </c>
      <c r="N3833" s="5">
        <f>VLOOKUP(CONCATENATE(A3833,"-6"),'Restated Depr'!$B$6:$G$7674,6,0)</f>
        <v>2.0799999999999999E-2</v>
      </c>
      <c r="O3833" s="29">
        <f t="shared" si="1746"/>
        <v>2133.9602959999997</v>
      </c>
      <c r="P3833" s="29">
        <f t="shared" si="1747"/>
        <v>-20.518849000000046</v>
      </c>
      <c r="Q3833" t="s">
        <v>7819</v>
      </c>
    </row>
    <row r="3834" spans="1:18" hidden="1">
      <c r="A3834" t="s">
        <v>291</v>
      </c>
      <c r="B3834" t="s">
        <v>4108</v>
      </c>
      <c r="C3834" s="224" t="s">
        <v>7842</v>
      </c>
      <c r="D3834" s="221">
        <v>353.9</v>
      </c>
      <c r="E3834" s="324">
        <v>43131</v>
      </c>
      <c r="F3834" s="1">
        <v>1231130.94</v>
      </c>
      <c r="G3834" s="5">
        <v>2.0799999999999999E-2</v>
      </c>
      <c r="H3834" s="298">
        <v>2133.9600000000005</v>
      </c>
      <c r="I3834" s="10">
        <v>1231130.94</v>
      </c>
      <c r="J3834" s="11">
        <f t="shared" si="1742"/>
        <v>2.0799999999999999E-2</v>
      </c>
      <c r="K3834" s="30">
        <f t="shared" si="1743"/>
        <v>2133.9602959999997</v>
      </c>
      <c r="L3834" s="29">
        <f t="shared" si="1744"/>
        <v>2.9599999925267184E-4</v>
      </c>
      <c r="M3834" s="10">
        <f t="shared" si="1745"/>
        <v>1231130.94</v>
      </c>
      <c r="N3834" s="5">
        <f>VLOOKUP(CONCATENATE(A3834,"-6"),'Restated Depr'!$B$6:$G$7674,6,0)</f>
        <v>2.0799999999999999E-2</v>
      </c>
      <c r="O3834" s="29">
        <f t="shared" si="1746"/>
        <v>2133.9602959999997</v>
      </c>
      <c r="P3834" s="29">
        <f t="shared" si="1747"/>
        <v>0</v>
      </c>
      <c r="Q3834" t="s">
        <v>7819</v>
      </c>
    </row>
    <row r="3835" spans="1:18" hidden="1">
      <c r="A3835" t="s">
        <v>291</v>
      </c>
      <c r="B3835" t="s">
        <v>4109</v>
      </c>
      <c r="C3835" s="224" t="s">
        <v>7842</v>
      </c>
      <c r="D3835" s="221">
        <v>353.9</v>
      </c>
      <c r="E3835" s="324">
        <v>43159</v>
      </c>
      <c r="F3835" s="1">
        <v>1231130.94</v>
      </c>
      <c r="G3835" s="5">
        <v>2.0799999999999999E-2</v>
      </c>
      <c r="H3835" s="298">
        <v>2133.9600000000005</v>
      </c>
      <c r="I3835" s="10">
        <v>1231130.94</v>
      </c>
      <c r="J3835" s="11">
        <f t="shared" si="1742"/>
        <v>2.0799999999999999E-2</v>
      </c>
      <c r="K3835" s="30">
        <f t="shared" si="1743"/>
        <v>2133.9602959999997</v>
      </c>
      <c r="L3835" s="29">
        <f t="shared" si="1744"/>
        <v>2.9599999925267184E-4</v>
      </c>
      <c r="M3835" s="10">
        <f t="shared" si="1745"/>
        <v>1231130.94</v>
      </c>
      <c r="N3835" s="5">
        <f>VLOOKUP(CONCATENATE(A3835,"-6"),'Restated Depr'!$B$6:$G$7674,6,0)</f>
        <v>2.0799999999999999E-2</v>
      </c>
      <c r="O3835" s="29">
        <f t="shared" si="1746"/>
        <v>2133.9602959999997</v>
      </c>
      <c r="P3835" s="29">
        <f t="shared" si="1747"/>
        <v>0</v>
      </c>
      <c r="Q3835" t="s">
        <v>7819</v>
      </c>
    </row>
    <row r="3836" spans="1:18" hidden="1">
      <c r="A3836" t="s">
        <v>291</v>
      </c>
      <c r="B3836" t="s">
        <v>4110</v>
      </c>
      <c r="C3836" s="224" t="s">
        <v>7842</v>
      </c>
      <c r="D3836" s="221">
        <v>353.9</v>
      </c>
      <c r="E3836" s="324">
        <v>43190</v>
      </c>
      <c r="F3836" s="1">
        <v>1231130.94</v>
      </c>
      <c r="G3836" s="5">
        <v>2.0799999999999999E-2</v>
      </c>
      <c r="H3836" s="298">
        <v>2133.9600000000005</v>
      </c>
      <c r="I3836" s="10">
        <v>1231130.94</v>
      </c>
      <c r="J3836" s="11">
        <f t="shared" si="1742"/>
        <v>2.0799999999999999E-2</v>
      </c>
      <c r="K3836" s="30">
        <f t="shared" si="1743"/>
        <v>2133.9602959999997</v>
      </c>
      <c r="L3836" s="29">
        <f t="shared" si="1744"/>
        <v>2.9599999925267184E-4</v>
      </c>
      <c r="M3836" s="10">
        <f t="shared" si="1745"/>
        <v>1231130.94</v>
      </c>
      <c r="N3836" s="5">
        <f>VLOOKUP(CONCATENATE(A3836,"-6"),'Restated Depr'!$B$6:$G$7674,6,0)</f>
        <v>2.0799999999999999E-2</v>
      </c>
      <c r="O3836" s="29">
        <f t="shared" si="1746"/>
        <v>2133.9602959999997</v>
      </c>
      <c r="P3836" s="29">
        <f t="shared" si="1747"/>
        <v>0</v>
      </c>
      <c r="Q3836" t="s">
        <v>7819</v>
      </c>
    </row>
    <row r="3837" spans="1:18" hidden="1">
      <c r="A3837" t="s">
        <v>291</v>
      </c>
      <c r="B3837" t="s">
        <v>4111</v>
      </c>
      <c r="C3837" s="224" t="s">
        <v>7842</v>
      </c>
      <c r="D3837" s="221">
        <v>353.9</v>
      </c>
      <c r="E3837" s="324">
        <v>43220</v>
      </c>
      <c r="F3837" s="1">
        <v>1231130.94</v>
      </c>
      <c r="G3837" s="5">
        <v>2.0799999999999999E-2</v>
      </c>
      <c r="H3837" s="298">
        <v>2133.9600000000005</v>
      </c>
      <c r="I3837" s="10">
        <v>1231130.94</v>
      </c>
      <c r="J3837" s="11">
        <f t="shared" si="1742"/>
        <v>2.0799999999999999E-2</v>
      </c>
      <c r="K3837" s="30">
        <f t="shared" si="1743"/>
        <v>2133.9602959999997</v>
      </c>
      <c r="L3837" s="29">
        <f t="shared" si="1744"/>
        <v>2.9599999925267184E-4</v>
      </c>
      <c r="M3837" s="10">
        <f t="shared" si="1745"/>
        <v>1231130.94</v>
      </c>
      <c r="N3837" s="5">
        <f>VLOOKUP(CONCATENATE(A3837,"-6"),'Restated Depr'!$B$6:$G$7674,6,0)</f>
        <v>2.0799999999999999E-2</v>
      </c>
      <c r="O3837" s="29">
        <f t="shared" si="1746"/>
        <v>2133.9602959999997</v>
      </c>
      <c r="P3837" s="29">
        <f t="shared" si="1747"/>
        <v>0</v>
      </c>
      <c r="Q3837" t="s">
        <v>7819</v>
      </c>
    </row>
    <row r="3838" spans="1:18" hidden="1">
      <c r="A3838" t="s">
        <v>291</v>
      </c>
      <c r="B3838" t="s">
        <v>4112</v>
      </c>
      <c r="C3838" s="224" t="s">
        <v>7842</v>
      </c>
      <c r="D3838" s="221">
        <v>353.9</v>
      </c>
      <c r="E3838" s="324">
        <v>43251</v>
      </c>
      <c r="F3838" s="1">
        <v>1231130.94</v>
      </c>
      <c r="G3838" s="5">
        <v>2.0799999999999999E-2</v>
      </c>
      <c r="H3838" s="298">
        <v>2133.9600000000005</v>
      </c>
      <c r="I3838" s="10">
        <v>1231130.94</v>
      </c>
      <c r="J3838" s="11">
        <f t="shared" si="1742"/>
        <v>2.0799999999999999E-2</v>
      </c>
      <c r="K3838" s="30">
        <f t="shared" si="1743"/>
        <v>2133.9602959999997</v>
      </c>
      <c r="L3838" s="29">
        <f t="shared" si="1744"/>
        <v>2.9599999925267184E-4</v>
      </c>
      <c r="M3838" s="10">
        <f t="shared" si="1745"/>
        <v>1231130.94</v>
      </c>
      <c r="N3838" s="5">
        <f>VLOOKUP(CONCATENATE(A3838,"-6"),'Restated Depr'!$B$6:$G$7674,6,0)</f>
        <v>2.0799999999999999E-2</v>
      </c>
      <c r="O3838" s="29">
        <f t="shared" si="1746"/>
        <v>2133.9602959999997</v>
      </c>
      <c r="P3838" s="29">
        <f t="shared" si="1747"/>
        <v>0</v>
      </c>
      <c r="Q3838" t="s">
        <v>7819</v>
      </c>
    </row>
    <row r="3839" spans="1:18" hidden="1">
      <c r="A3839" t="s">
        <v>291</v>
      </c>
      <c r="B3839" t="s">
        <v>4113</v>
      </c>
      <c r="C3839" s="224" t="s">
        <v>7842</v>
      </c>
      <c r="D3839" s="221">
        <v>353.9</v>
      </c>
      <c r="E3839" s="324">
        <v>43281</v>
      </c>
      <c r="F3839" s="1">
        <v>1231130.94</v>
      </c>
      <c r="G3839" s="5">
        <v>2.0799999999999999E-2</v>
      </c>
      <c r="H3839" s="298">
        <v>2133.9600000000005</v>
      </c>
      <c r="I3839" s="10">
        <v>1231130.94</v>
      </c>
      <c r="J3839" s="11">
        <f t="shared" si="1742"/>
        <v>2.0799999999999999E-2</v>
      </c>
      <c r="K3839" s="30">
        <f t="shared" si="1743"/>
        <v>2133.9602959999997</v>
      </c>
      <c r="L3839" s="29">
        <f t="shared" si="1744"/>
        <v>2.9599999925267184E-4</v>
      </c>
      <c r="M3839" s="10">
        <f t="shared" si="1745"/>
        <v>1231130.94</v>
      </c>
      <c r="N3839" s="5">
        <f>VLOOKUP(CONCATENATE(A3839,"-6"),'Restated Depr'!$B$6:$G$7674,6,0)</f>
        <v>2.0799999999999999E-2</v>
      </c>
      <c r="O3839" s="29">
        <f t="shared" si="1746"/>
        <v>2133.9602959999997</v>
      </c>
      <c r="P3839" s="29">
        <f t="shared" si="1747"/>
        <v>0</v>
      </c>
      <c r="Q3839" t="s">
        <v>7819</v>
      </c>
      <c r="R3839" s="5"/>
    </row>
    <row r="3840" spans="1:18" ht="15.75" hidden="1" thickBot="1">
      <c r="A3840" t="s">
        <v>291</v>
      </c>
      <c r="C3840" s="224" t="s">
        <v>639</v>
      </c>
      <c r="D3840" s="22"/>
      <c r="E3840" s="323" t="s">
        <v>606</v>
      </c>
      <c r="F3840" s="1"/>
      <c r="G3840" s="5"/>
      <c r="H3840" s="310">
        <f>SUM(H3828:H3839)</f>
        <v>25781.939999999995</v>
      </c>
      <c r="I3840" s="10"/>
      <c r="J3840" s="10"/>
      <c r="K3840" s="32">
        <f>SUM(K3828:K3839)</f>
        <v>25781.933768500003</v>
      </c>
      <c r="L3840" s="28">
        <f>SUM(L3828:L3839)</f>
        <v>-6.2315000045600755E-3</v>
      </c>
      <c r="M3840" s="10"/>
      <c r="N3840" s="5"/>
      <c r="O3840" s="28">
        <f>SUM(O3828:O3839)</f>
        <v>25607.523552000002</v>
      </c>
      <c r="P3840" s="28">
        <f>SUM(P3828:P3839)</f>
        <v>-174.41021650000039</v>
      </c>
    </row>
    <row r="3841" spans="1:18" hidden="1">
      <c r="A3841" t="s">
        <v>292</v>
      </c>
      <c r="B3841" t="s">
        <v>4114</v>
      </c>
      <c r="C3841" s="224" t="s">
        <v>7842</v>
      </c>
      <c r="D3841" s="221">
        <v>353.9</v>
      </c>
      <c r="E3841" s="324">
        <v>42947</v>
      </c>
      <c r="F3841" s="9">
        <v>3515293.93</v>
      </c>
      <c r="G3841" s="18">
        <v>2.1099999999999997E-2</v>
      </c>
      <c r="H3841" s="299">
        <v>6181.06</v>
      </c>
      <c r="I3841" s="15">
        <v>3515293.93</v>
      </c>
      <c r="J3841" s="11">
        <f t="shared" ref="J3841:J3852" si="1748">G3841</f>
        <v>2.1099999999999997E-2</v>
      </c>
      <c r="K3841" s="31">
        <f t="shared" ref="K3841:K3852" si="1749">I3841*J3841/12</f>
        <v>6181.0584935833331</v>
      </c>
      <c r="L3841" s="289">
        <f t="shared" ref="L3841:L3852" si="1750">K3841-H3841</f>
        <v>-1.5064166673255386E-3</v>
      </c>
      <c r="M3841" s="15">
        <f t="shared" ref="M3841:M3852" si="1751">I3841</f>
        <v>3515293.93</v>
      </c>
      <c r="N3841" s="5">
        <f>VLOOKUP(CONCATENATE(A3841,"-6"),'Restated Depr'!$B$6:$G$7674,6,0)</f>
        <v>2.0799999999999999E-2</v>
      </c>
      <c r="O3841" s="289">
        <f t="shared" ref="O3841:O3852" si="1752">M3841*N3841/12</f>
        <v>6093.1761453333338</v>
      </c>
      <c r="P3841" s="289">
        <f t="shared" ref="P3841:P3852" si="1753">O3841-K3841</f>
        <v>-87.882348249999268</v>
      </c>
      <c r="Q3841" t="s">
        <v>7819</v>
      </c>
    </row>
    <row r="3842" spans="1:18" hidden="1">
      <c r="A3842" t="s">
        <v>292</v>
      </c>
      <c r="B3842" t="s">
        <v>4115</v>
      </c>
      <c r="C3842" s="224" t="s">
        <v>7842</v>
      </c>
      <c r="D3842" s="221">
        <v>353.9</v>
      </c>
      <c r="E3842" s="324">
        <v>42978</v>
      </c>
      <c r="F3842" s="1">
        <v>3515293.93</v>
      </c>
      <c r="G3842" s="18">
        <v>2.1099999999999997E-2</v>
      </c>
      <c r="H3842" s="298">
        <v>6181.06</v>
      </c>
      <c r="I3842" s="10">
        <v>3515293.93</v>
      </c>
      <c r="J3842" s="11">
        <f t="shared" si="1748"/>
        <v>2.1099999999999997E-2</v>
      </c>
      <c r="K3842" s="30">
        <f t="shared" si="1749"/>
        <v>6181.0584935833331</v>
      </c>
      <c r="L3842" s="29">
        <f t="shared" si="1750"/>
        <v>-1.5064166673255386E-3</v>
      </c>
      <c r="M3842" s="10">
        <f t="shared" si="1751"/>
        <v>3515293.93</v>
      </c>
      <c r="N3842" s="5">
        <f>VLOOKUP(CONCATENATE(A3842,"-6"),'Restated Depr'!$B$6:$G$7674,6,0)</f>
        <v>2.0799999999999999E-2</v>
      </c>
      <c r="O3842" s="29">
        <f t="shared" si="1752"/>
        <v>6093.1761453333338</v>
      </c>
      <c r="P3842" s="29">
        <f t="shared" si="1753"/>
        <v>-87.882348249999268</v>
      </c>
      <c r="Q3842" t="s">
        <v>7819</v>
      </c>
    </row>
    <row r="3843" spans="1:18" hidden="1">
      <c r="A3843" t="s">
        <v>292</v>
      </c>
      <c r="B3843" t="s">
        <v>4116</v>
      </c>
      <c r="C3843" s="224" t="s">
        <v>7842</v>
      </c>
      <c r="D3843" s="221">
        <v>353.9</v>
      </c>
      <c r="E3843" s="324">
        <v>43008</v>
      </c>
      <c r="F3843" s="1">
        <v>3515293.93</v>
      </c>
      <c r="G3843" s="18">
        <v>2.1099999999999997E-2</v>
      </c>
      <c r="H3843" s="298">
        <v>6181.06</v>
      </c>
      <c r="I3843" s="10">
        <v>3515293.93</v>
      </c>
      <c r="J3843" s="11">
        <f t="shared" si="1748"/>
        <v>2.1099999999999997E-2</v>
      </c>
      <c r="K3843" s="30">
        <f t="shared" si="1749"/>
        <v>6181.0584935833331</v>
      </c>
      <c r="L3843" s="29">
        <f t="shared" si="1750"/>
        <v>-1.5064166673255386E-3</v>
      </c>
      <c r="M3843" s="10">
        <f t="shared" si="1751"/>
        <v>3515293.93</v>
      </c>
      <c r="N3843" s="5">
        <f>VLOOKUP(CONCATENATE(A3843,"-6"),'Restated Depr'!$B$6:$G$7674,6,0)</f>
        <v>2.0799999999999999E-2</v>
      </c>
      <c r="O3843" s="29">
        <f t="shared" si="1752"/>
        <v>6093.1761453333338</v>
      </c>
      <c r="P3843" s="29">
        <f t="shared" si="1753"/>
        <v>-87.882348249999268</v>
      </c>
      <c r="Q3843" t="s">
        <v>7819</v>
      </c>
    </row>
    <row r="3844" spans="1:18" hidden="1">
      <c r="A3844" t="s">
        <v>292</v>
      </c>
      <c r="B3844" t="s">
        <v>4117</v>
      </c>
      <c r="C3844" s="224" t="s">
        <v>7842</v>
      </c>
      <c r="D3844" s="221">
        <v>353.9</v>
      </c>
      <c r="E3844" s="324">
        <v>43039</v>
      </c>
      <c r="F3844" s="1">
        <v>3515293.93</v>
      </c>
      <c r="G3844" s="18">
        <v>2.1099999999999997E-2</v>
      </c>
      <c r="H3844" s="298">
        <v>6181.06</v>
      </c>
      <c r="I3844" s="10">
        <v>3515293.93</v>
      </c>
      <c r="J3844" s="11">
        <f t="shared" si="1748"/>
        <v>2.1099999999999997E-2</v>
      </c>
      <c r="K3844" s="30">
        <f t="shared" si="1749"/>
        <v>6181.0584935833331</v>
      </c>
      <c r="L3844" s="29">
        <f t="shared" si="1750"/>
        <v>-1.5064166673255386E-3</v>
      </c>
      <c r="M3844" s="10">
        <f t="shared" si="1751"/>
        <v>3515293.93</v>
      </c>
      <c r="N3844" s="5">
        <f>VLOOKUP(CONCATENATE(A3844,"-6"),'Restated Depr'!$B$6:$G$7674,6,0)</f>
        <v>2.0799999999999999E-2</v>
      </c>
      <c r="O3844" s="29">
        <f t="shared" si="1752"/>
        <v>6093.1761453333338</v>
      </c>
      <c r="P3844" s="29">
        <f t="shared" si="1753"/>
        <v>-87.882348249999268</v>
      </c>
      <c r="Q3844" t="s">
        <v>7819</v>
      </c>
    </row>
    <row r="3845" spans="1:18" hidden="1">
      <c r="A3845" t="s">
        <v>292</v>
      </c>
      <c r="B3845" t="s">
        <v>4118</v>
      </c>
      <c r="C3845" s="224" t="s">
        <v>7842</v>
      </c>
      <c r="D3845" s="221">
        <v>353.9</v>
      </c>
      <c r="E3845" s="324">
        <v>43069</v>
      </c>
      <c r="F3845" s="1">
        <v>3515293.93</v>
      </c>
      <c r="G3845" s="18">
        <v>2.1099999999999997E-2</v>
      </c>
      <c r="H3845" s="298">
        <v>6181.06</v>
      </c>
      <c r="I3845" s="10">
        <v>3515293.93</v>
      </c>
      <c r="J3845" s="11">
        <f t="shared" si="1748"/>
        <v>2.1099999999999997E-2</v>
      </c>
      <c r="K3845" s="30">
        <f t="shared" si="1749"/>
        <v>6181.0584935833331</v>
      </c>
      <c r="L3845" s="29">
        <f t="shared" si="1750"/>
        <v>-1.5064166673255386E-3</v>
      </c>
      <c r="M3845" s="10">
        <f t="shared" si="1751"/>
        <v>3515293.93</v>
      </c>
      <c r="N3845" s="5">
        <f>VLOOKUP(CONCATENATE(A3845,"-6"),'Restated Depr'!$B$6:$G$7674,6,0)</f>
        <v>2.0799999999999999E-2</v>
      </c>
      <c r="O3845" s="29">
        <f t="shared" si="1752"/>
        <v>6093.1761453333338</v>
      </c>
      <c r="P3845" s="29">
        <f t="shared" si="1753"/>
        <v>-87.882348249999268</v>
      </c>
      <c r="Q3845" t="s">
        <v>7819</v>
      </c>
    </row>
    <row r="3846" spans="1:18" hidden="1">
      <c r="A3846" t="s">
        <v>292</v>
      </c>
      <c r="B3846" t="s">
        <v>4119</v>
      </c>
      <c r="C3846" s="224" t="s">
        <v>7842</v>
      </c>
      <c r="D3846" s="221">
        <v>353.9</v>
      </c>
      <c r="E3846" s="324">
        <v>43100</v>
      </c>
      <c r="F3846" s="1">
        <v>3515293.93</v>
      </c>
      <c r="G3846" s="18">
        <v>2.0999999999999998E-2</v>
      </c>
      <c r="H3846" s="298">
        <v>6151.77</v>
      </c>
      <c r="I3846" s="10">
        <v>3515293.93</v>
      </c>
      <c r="J3846" s="11">
        <f t="shared" si="1748"/>
        <v>2.0999999999999998E-2</v>
      </c>
      <c r="K3846" s="30">
        <f t="shared" si="1749"/>
        <v>6151.7643774999997</v>
      </c>
      <c r="L3846" s="29">
        <f t="shared" si="1750"/>
        <v>-5.6225000007543713E-3</v>
      </c>
      <c r="M3846" s="10">
        <f t="shared" si="1751"/>
        <v>3515293.93</v>
      </c>
      <c r="N3846" s="5">
        <f>VLOOKUP(CONCATENATE(A3846,"-6"),'Restated Depr'!$B$6:$G$7674,6,0)</f>
        <v>2.0799999999999999E-2</v>
      </c>
      <c r="O3846" s="29">
        <f t="shared" si="1752"/>
        <v>6093.1761453333338</v>
      </c>
      <c r="P3846" s="29">
        <f t="shared" si="1753"/>
        <v>-58.588232166665875</v>
      </c>
      <c r="Q3846" t="s">
        <v>7819</v>
      </c>
    </row>
    <row r="3847" spans="1:18" hidden="1">
      <c r="A3847" t="s">
        <v>292</v>
      </c>
      <c r="B3847" t="s">
        <v>4120</v>
      </c>
      <c r="C3847" s="224" t="s">
        <v>7842</v>
      </c>
      <c r="D3847" s="221">
        <v>353.9</v>
      </c>
      <c r="E3847" s="324">
        <v>43131</v>
      </c>
      <c r="F3847" s="1">
        <v>3515293.93</v>
      </c>
      <c r="G3847" s="5">
        <v>2.0799999999999999E-2</v>
      </c>
      <c r="H3847" s="298">
        <v>6093.170000000001</v>
      </c>
      <c r="I3847" s="10">
        <v>3515293.93</v>
      </c>
      <c r="J3847" s="11">
        <f t="shared" si="1748"/>
        <v>2.0799999999999999E-2</v>
      </c>
      <c r="K3847" s="30">
        <f t="shared" si="1749"/>
        <v>6093.1761453333338</v>
      </c>
      <c r="L3847" s="29">
        <f t="shared" si="1750"/>
        <v>6.1453333328245208E-3</v>
      </c>
      <c r="M3847" s="10">
        <f t="shared" si="1751"/>
        <v>3515293.93</v>
      </c>
      <c r="N3847" s="5">
        <f>VLOOKUP(CONCATENATE(A3847,"-6"),'Restated Depr'!$B$6:$G$7674,6,0)</f>
        <v>2.0799999999999999E-2</v>
      </c>
      <c r="O3847" s="29">
        <f t="shared" si="1752"/>
        <v>6093.1761453333338</v>
      </c>
      <c r="P3847" s="29">
        <f t="shared" si="1753"/>
        <v>0</v>
      </c>
      <c r="Q3847" t="s">
        <v>7819</v>
      </c>
    </row>
    <row r="3848" spans="1:18" hidden="1">
      <c r="A3848" t="s">
        <v>292</v>
      </c>
      <c r="B3848" t="s">
        <v>4121</v>
      </c>
      <c r="C3848" s="224" t="s">
        <v>7842</v>
      </c>
      <c r="D3848" s="221">
        <v>353.9</v>
      </c>
      <c r="E3848" s="324">
        <v>43159</v>
      </c>
      <c r="F3848" s="1">
        <v>3515293.93</v>
      </c>
      <c r="G3848" s="5">
        <v>2.0799999999999999E-2</v>
      </c>
      <c r="H3848" s="298">
        <v>6093.170000000001</v>
      </c>
      <c r="I3848" s="10">
        <v>3515293.93</v>
      </c>
      <c r="J3848" s="11">
        <f t="shared" si="1748"/>
        <v>2.0799999999999999E-2</v>
      </c>
      <c r="K3848" s="30">
        <f t="shared" si="1749"/>
        <v>6093.1761453333338</v>
      </c>
      <c r="L3848" s="29">
        <f t="shared" si="1750"/>
        <v>6.1453333328245208E-3</v>
      </c>
      <c r="M3848" s="10">
        <f t="shared" si="1751"/>
        <v>3515293.93</v>
      </c>
      <c r="N3848" s="5">
        <f>VLOOKUP(CONCATENATE(A3848,"-6"),'Restated Depr'!$B$6:$G$7674,6,0)</f>
        <v>2.0799999999999999E-2</v>
      </c>
      <c r="O3848" s="29">
        <f t="shared" si="1752"/>
        <v>6093.1761453333338</v>
      </c>
      <c r="P3848" s="29">
        <f t="shared" si="1753"/>
        <v>0</v>
      </c>
      <c r="Q3848" t="s">
        <v>7819</v>
      </c>
    </row>
    <row r="3849" spans="1:18" hidden="1">
      <c r="A3849" t="s">
        <v>292</v>
      </c>
      <c r="B3849" t="s">
        <v>4122</v>
      </c>
      <c r="C3849" s="224" t="s">
        <v>7842</v>
      </c>
      <c r="D3849" s="221">
        <v>353.9</v>
      </c>
      <c r="E3849" s="324">
        <v>43190</v>
      </c>
      <c r="F3849" s="1">
        <v>3515293.93</v>
      </c>
      <c r="G3849" s="5">
        <v>2.0799999999999999E-2</v>
      </c>
      <c r="H3849" s="298">
        <v>6093.170000000001</v>
      </c>
      <c r="I3849" s="10">
        <v>3515293.93</v>
      </c>
      <c r="J3849" s="11">
        <f t="shared" si="1748"/>
        <v>2.0799999999999999E-2</v>
      </c>
      <c r="K3849" s="30">
        <f t="shared" si="1749"/>
        <v>6093.1761453333338</v>
      </c>
      <c r="L3849" s="29">
        <f t="shared" si="1750"/>
        <v>6.1453333328245208E-3</v>
      </c>
      <c r="M3849" s="10">
        <f t="shared" si="1751"/>
        <v>3515293.93</v>
      </c>
      <c r="N3849" s="5">
        <f>VLOOKUP(CONCATENATE(A3849,"-6"),'Restated Depr'!$B$6:$G$7674,6,0)</f>
        <v>2.0799999999999999E-2</v>
      </c>
      <c r="O3849" s="29">
        <f t="shared" si="1752"/>
        <v>6093.1761453333338</v>
      </c>
      <c r="P3849" s="29">
        <f t="shared" si="1753"/>
        <v>0</v>
      </c>
      <c r="Q3849" t="s">
        <v>7819</v>
      </c>
    </row>
    <row r="3850" spans="1:18" hidden="1">
      <c r="A3850" t="s">
        <v>292</v>
      </c>
      <c r="B3850" t="s">
        <v>4123</v>
      </c>
      <c r="C3850" s="224" t="s">
        <v>7842</v>
      </c>
      <c r="D3850" s="221">
        <v>353.9</v>
      </c>
      <c r="E3850" s="324">
        <v>43220</v>
      </c>
      <c r="F3850" s="1">
        <v>3515293.93</v>
      </c>
      <c r="G3850" s="5">
        <v>2.0799999999999999E-2</v>
      </c>
      <c r="H3850" s="298">
        <v>6093.170000000001</v>
      </c>
      <c r="I3850" s="10">
        <v>3515293.93</v>
      </c>
      <c r="J3850" s="11">
        <f t="shared" si="1748"/>
        <v>2.0799999999999999E-2</v>
      </c>
      <c r="K3850" s="30">
        <f t="shared" si="1749"/>
        <v>6093.1761453333338</v>
      </c>
      <c r="L3850" s="29">
        <f t="shared" si="1750"/>
        <v>6.1453333328245208E-3</v>
      </c>
      <c r="M3850" s="10">
        <f t="shared" si="1751"/>
        <v>3515293.93</v>
      </c>
      <c r="N3850" s="5">
        <f>VLOOKUP(CONCATENATE(A3850,"-6"),'Restated Depr'!$B$6:$G$7674,6,0)</f>
        <v>2.0799999999999999E-2</v>
      </c>
      <c r="O3850" s="29">
        <f t="shared" si="1752"/>
        <v>6093.1761453333338</v>
      </c>
      <c r="P3850" s="29">
        <f t="shared" si="1753"/>
        <v>0</v>
      </c>
      <c r="Q3850" t="s">
        <v>7819</v>
      </c>
    </row>
    <row r="3851" spans="1:18" hidden="1">
      <c r="A3851" t="s">
        <v>292</v>
      </c>
      <c r="B3851" t="s">
        <v>4124</v>
      </c>
      <c r="C3851" s="224" t="s">
        <v>7842</v>
      </c>
      <c r="D3851" s="221">
        <v>353.9</v>
      </c>
      <c r="E3851" s="324">
        <v>43251</v>
      </c>
      <c r="F3851" s="1">
        <v>3515293.93</v>
      </c>
      <c r="G3851" s="5">
        <v>2.0799999999999999E-2</v>
      </c>
      <c r="H3851" s="298">
        <v>6093.170000000001</v>
      </c>
      <c r="I3851" s="10">
        <v>3515293.93</v>
      </c>
      <c r="J3851" s="11">
        <f t="shared" si="1748"/>
        <v>2.0799999999999999E-2</v>
      </c>
      <c r="K3851" s="30">
        <f t="shared" si="1749"/>
        <v>6093.1761453333338</v>
      </c>
      <c r="L3851" s="29">
        <f t="shared" si="1750"/>
        <v>6.1453333328245208E-3</v>
      </c>
      <c r="M3851" s="10">
        <f t="shared" si="1751"/>
        <v>3515293.93</v>
      </c>
      <c r="N3851" s="5">
        <f>VLOOKUP(CONCATENATE(A3851,"-6"),'Restated Depr'!$B$6:$G$7674,6,0)</f>
        <v>2.0799999999999999E-2</v>
      </c>
      <c r="O3851" s="29">
        <f t="shared" si="1752"/>
        <v>6093.1761453333338</v>
      </c>
      <c r="P3851" s="29">
        <f t="shared" si="1753"/>
        <v>0</v>
      </c>
      <c r="Q3851" t="s">
        <v>7819</v>
      </c>
    </row>
    <row r="3852" spans="1:18" hidden="1">
      <c r="A3852" t="s">
        <v>292</v>
      </c>
      <c r="B3852" t="s">
        <v>4125</v>
      </c>
      <c r="C3852" s="224" t="s">
        <v>7842</v>
      </c>
      <c r="D3852" s="221">
        <v>353.9</v>
      </c>
      <c r="E3852" s="324">
        <v>43281</v>
      </c>
      <c r="F3852" s="1">
        <v>3515293.93</v>
      </c>
      <c r="G3852" s="5">
        <v>2.0799999999999999E-2</v>
      </c>
      <c r="H3852" s="298">
        <v>6093.170000000001</v>
      </c>
      <c r="I3852" s="10">
        <v>3515293.93</v>
      </c>
      <c r="J3852" s="11">
        <f t="shared" si="1748"/>
        <v>2.0799999999999999E-2</v>
      </c>
      <c r="K3852" s="30">
        <f t="shared" si="1749"/>
        <v>6093.1761453333338</v>
      </c>
      <c r="L3852" s="29">
        <f t="shared" si="1750"/>
        <v>6.1453333328245208E-3</v>
      </c>
      <c r="M3852" s="10">
        <f t="shared" si="1751"/>
        <v>3515293.93</v>
      </c>
      <c r="N3852" s="5">
        <f>VLOOKUP(CONCATENATE(A3852,"-6"),'Restated Depr'!$B$6:$G$7674,6,0)</f>
        <v>2.0799999999999999E-2</v>
      </c>
      <c r="O3852" s="29">
        <f t="shared" si="1752"/>
        <v>6093.1761453333338</v>
      </c>
      <c r="P3852" s="29">
        <f t="shared" si="1753"/>
        <v>0</v>
      </c>
      <c r="Q3852" t="s">
        <v>7819</v>
      </c>
      <c r="R3852" s="5"/>
    </row>
    <row r="3853" spans="1:18" ht="15.75" hidden="1" thickBot="1">
      <c r="A3853" t="s">
        <v>292</v>
      </c>
      <c r="C3853" s="224" t="s">
        <v>639</v>
      </c>
      <c r="D3853" s="22"/>
      <c r="E3853" s="323" t="s">
        <v>606</v>
      </c>
      <c r="F3853" s="1"/>
      <c r="G3853" s="5"/>
      <c r="H3853" s="310">
        <f>SUM(H3841:H3852)</f>
        <v>73616.09</v>
      </c>
      <c r="I3853" s="10"/>
      <c r="J3853" s="10"/>
      <c r="K3853" s="32">
        <f>SUM(K3841:K3852)</f>
        <v>73616.113717416651</v>
      </c>
      <c r="L3853" s="28">
        <f>SUM(L3841:L3852)</f>
        <v>2.371741665956506E-2</v>
      </c>
      <c r="M3853" s="10"/>
      <c r="N3853" s="5"/>
      <c r="O3853" s="28">
        <f>SUM(O3841:O3852)</f>
        <v>73118.113743999987</v>
      </c>
      <c r="P3853" s="28">
        <f>SUM(P3841:P3852)</f>
        <v>-497.99997341666221</v>
      </c>
    </row>
    <row r="3854" spans="1:18" hidden="1">
      <c r="A3854" t="s">
        <v>293</v>
      </c>
      <c r="B3854" t="s">
        <v>4126</v>
      </c>
      <c r="C3854" s="224" t="s">
        <v>7842</v>
      </c>
      <c r="D3854" s="221">
        <v>353.9</v>
      </c>
      <c r="E3854" s="324">
        <v>42947</v>
      </c>
      <c r="F3854" s="9">
        <v>112020.55</v>
      </c>
      <c r="G3854" s="18">
        <v>1.9699999999999999E-2</v>
      </c>
      <c r="H3854" s="299">
        <v>183.9</v>
      </c>
      <c r="I3854" s="15">
        <v>112020.55</v>
      </c>
      <c r="J3854" s="11">
        <f t="shared" ref="J3854:J3865" si="1754">G3854</f>
        <v>1.9699999999999999E-2</v>
      </c>
      <c r="K3854" s="31">
        <f t="shared" ref="K3854:K3865" si="1755">I3854*J3854/12</f>
        <v>183.90040291666665</v>
      </c>
      <c r="L3854" s="289">
        <f t="shared" ref="L3854:L3865" si="1756">K3854-H3854</f>
        <v>4.029166666441597E-4</v>
      </c>
      <c r="M3854" s="15">
        <f t="shared" ref="M3854:M3865" si="1757">I3854</f>
        <v>112020.55</v>
      </c>
      <c r="N3854" s="5">
        <f>VLOOKUP(CONCATENATE(A3854,"-6"),'Restated Depr'!$B$6:$G$7674,6,0)</f>
        <v>2.0799999999999999E-2</v>
      </c>
      <c r="O3854" s="289">
        <f t="shared" ref="O3854:O3865" si="1758">M3854*N3854/12</f>
        <v>194.16895333333332</v>
      </c>
      <c r="P3854" s="289">
        <f t="shared" ref="P3854:P3865" si="1759">O3854-K3854</f>
        <v>10.26855041666667</v>
      </c>
      <c r="Q3854" t="s">
        <v>7819</v>
      </c>
    </row>
    <row r="3855" spans="1:18" hidden="1">
      <c r="A3855" t="s">
        <v>293</v>
      </c>
      <c r="B3855" t="s">
        <v>4127</v>
      </c>
      <c r="C3855" s="224" t="s">
        <v>7842</v>
      </c>
      <c r="D3855" s="221">
        <v>353.9</v>
      </c>
      <c r="E3855" s="324">
        <v>42978</v>
      </c>
      <c r="F3855" s="1">
        <v>112020.55</v>
      </c>
      <c r="G3855" s="18">
        <v>1.9699999999999999E-2</v>
      </c>
      <c r="H3855" s="298">
        <v>183.9</v>
      </c>
      <c r="I3855" s="10">
        <v>112020.55</v>
      </c>
      <c r="J3855" s="11">
        <f t="shared" si="1754"/>
        <v>1.9699999999999999E-2</v>
      </c>
      <c r="K3855" s="30">
        <f t="shared" si="1755"/>
        <v>183.90040291666665</v>
      </c>
      <c r="L3855" s="29">
        <f t="shared" si="1756"/>
        <v>4.029166666441597E-4</v>
      </c>
      <c r="M3855" s="10">
        <f t="shared" si="1757"/>
        <v>112020.55</v>
      </c>
      <c r="N3855" s="5">
        <f>VLOOKUP(CONCATENATE(A3855,"-6"),'Restated Depr'!$B$6:$G$7674,6,0)</f>
        <v>2.0799999999999999E-2</v>
      </c>
      <c r="O3855" s="29">
        <f t="shared" si="1758"/>
        <v>194.16895333333332</v>
      </c>
      <c r="P3855" s="29">
        <f t="shared" si="1759"/>
        <v>10.26855041666667</v>
      </c>
      <c r="Q3855" t="s">
        <v>7819</v>
      </c>
    </row>
    <row r="3856" spans="1:18" hidden="1">
      <c r="A3856" t="s">
        <v>293</v>
      </c>
      <c r="B3856" t="s">
        <v>4128</v>
      </c>
      <c r="C3856" s="224" t="s">
        <v>7842</v>
      </c>
      <c r="D3856" s="221">
        <v>353.9</v>
      </c>
      <c r="E3856" s="324">
        <v>43008</v>
      </c>
      <c r="F3856" s="1">
        <v>112020.55</v>
      </c>
      <c r="G3856" s="18">
        <v>1.9699999999999999E-2</v>
      </c>
      <c r="H3856" s="298">
        <v>183.9</v>
      </c>
      <c r="I3856" s="10">
        <v>112020.55</v>
      </c>
      <c r="J3856" s="11">
        <f t="shared" si="1754"/>
        <v>1.9699999999999999E-2</v>
      </c>
      <c r="K3856" s="30">
        <f t="shared" si="1755"/>
        <v>183.90040291666665</v>
      </c>
      <c r="L3856" s="29">
        <f t="shared" si="1756"/>
        <v>4.029166666441597E-4</v>
      </c>
      <c r="M3856" s="10">
        <f t="shared" si="1757"/>
        <v>112020.55</v>
      </c>
      <c r="N3856" s="5">
        <f>VLOOKUP(CONCATENATE(A3856,"-6"),'Restated Depr'!$B$6:$G$7674,6,0)</f>
        <v>2.0799999999999999E-2</v>
      </c>
      <c r="O3856" s="29">
        <f t="shared" si="1758"/>
        <v>194.16895333333332</v>
      </c>
      <c r="P3856" s="29">
        <f t="shared" si="1759"/>
        <v>10.26855041666667</v>
      </c>
      <c r="Q3856" t="s">
        <v>7819</v>
      </c>
    </row>
    <row r="3857" spans="1:18" hidden="1">
      <c r="A3857" t="s">
        <v>293</v>
      </c>
      <c r="B3857" t="s">
        <v>4129</v>
      </c>
      <c r="C3857" s="224" t="s">
        <v>7842</v>
      </c>
      <c r="D3857" s="221">
        <v>353.9</v>
      </c>
      <c r="E3857" s="324">
        <v>43039</v>
      </c>
      <c r="F3857" s="1">
        <v>112020.55</v>
      </c>
      <c r="G3857" s="18">
        <v>1.9699999999999999E-2</v>
      </c>
      <c r="H3857" s="298">
        <v>183.9</v>
      </c>
      <c r="I3857" s="10">
        <v>112020.55</v>
      </c>
      <c r="J3857" s="11">
        <f t="shared" si="1754"/>
        <v>1.9699999999999999E-2</v>
      </c>
      <c r="K3857" s="30">
        <f t="shared" si="1755"/>
        <v>183.90040291666665</v>
      </c>
      <c r="L3857" s="29">
        <f t="shared" si="1756"/>
        <v>4.029166666441597E-4</v>
      </c>
      <c r="M3857" s="10">
        <f t="shared" si="1757"/>
        <v>112020.55</v>
      </c>
      <c r="N3857" s="5">
        <f>VLOOKUP(CONCATENATE(A3857,"-6"),'Restated Depr'!$B$6:$G$7674,6,0)</f>
        <v>2.0799999999999999E-2</v>
      </c>
      <c r="O3857" s="29">
        <f t="shared" si="1758"/>
        <v>194.16895333333332</v>
      </c>
      <c r="P3857" s="29">
        <f t="shared" si="1759"/>
        <v>10.26855041666667</v>
      </c>
      <c r="Q3857" t="s">
        <v>7819</v>
      </c>
    </row>
    <row r="3858" spans="1:18" hidden="1">
      <c r="A3858" t="s">
        <v>293</v>
      </c>
      <c r="B3858" t="s">
        <v>4130</v>
      </c>
      <c r="C3858" s="224" t="s">
        <v>7842</v>
      </c>
      <c r="D3858" s="221">
        <v>353.9</v>
      </c>
      <c r="E3858" s="324">
        <v>43069</v>
      </c>
      <c r="F3858" s="1">
        <v>112020.55</v>
      </c>
      <c r="G3858" s="18">
        <v>1.9699999999999999E-2</v>
      </c>
      <c r="H3858" s="298">
        <v>183.9</v>
      </c>
      <c r="I3858" s="10">
        <v>112020.55</v>
      </c>
      <c r="J3858" s="11">
        <f t="shared" si="1754"/>
        <v>1.9699999999999999E-2</v>
      </c>
      <c r="K3858" s="30">
        <f t="shared" si="1755"/>
        <v>183.90040291666665</v>
      </c>
      <c r="L3858" s="29">
        <f t="shared" si="1756"/>
        <v>4.029166666441597E-4</v>
      </c>
      <c r="M3858" s="10">
        <f t="shared" si="1757"/>
        <v>112020.55</v>
      </c>
      <c r="N3858" s="5">
        <f>VLOOKUP(CONCATENATE(A3858,"-6"),'Restated Depr'!$B$6:$G$7674,6,0)</f>
        <v>2.0799999999999999E-2</v>
      </c>
      <c r="O3858" s="29">
        <f t="shared" si="1758"/>
        <v>194.16895333333332</v>
      </c>
      <c r="P3858" s="29">
        <f t="shared" si="1759"/>
        <v>10.26855041666667</v>
      </c>
      <c r="Q3858" t="s">
        <v>7819</v>
      </c>
    </row>
    <row r="3859" spans="1:18" hidden="1">
      <c r="A3859" t="s">
        <v>293</v>
      </c>
      <c r="B3859" t="s">
        <v>4131</v>
      </c>
      <c r="C3859" s="224" t="s">
        <v>7842</v>
      </c>
      <c r="D3859" s="221">
        <v>353.9</v>
      </c>
      <c r="E3859" s="324">
        <v>43100</v>
      </c>
      <c r="F3859" s="1">
        <v>112020.55</v>
      </c>
      <c r="G3859" s="18">
        <v>2.01E-2</v>
      </c>
      <c r="H3859" s="298">
        <v>187.63000000000002</v>
      </c>
      <c r="I3859" s="10">
        <v>112020.55</v>
      </c>
      <c r="J3859" s="11">
        <f t="shared" si="1754"/>
        <v>2.01E-2</v>
      </c>
      <c r="K3859" s="30">
        <f t="shared" si="1755"/>
        <v>187.63442125000003</v>
      </c>
      <c r="L3859" s="29">
        <f t="shared" si="1756"/>
        <v>4.4212500000071486E-3</v>
      </c>
      <c r="M3859" s="10">
        <f t="shared" si="1757"/>
        <v>112020.55</v>
      </c>
      <c r="N3859" s="5">
        <f>VLOOKUP(CONCATENATE(A3859,"-6"),'Restated Depr'!$B$6:$G$7674,6,0)</f>
        <v>2.0799999999999999E-2</v>
      </c>
      <c r="O3859" s="29">
        <f t="shared" si="1758"/>
        <v>194.16895333333332</v>
      </c>
      <c r="P3859" s="29">
        <f t="shared" si="1759"/>
        <v>6.5345320833332892</v>
      </c>
      <c r="Q3859" t="s">
        <v>7819</v>
      </c>
    </row>
    <row r="3860" spans="1:18" hidden="1">
      <c r="A3860" t="s">
        <v>293</v>
      </c>
      <c r="B3860" t="s">
        <v>4132</v>
      </c>
      <c r="C3860" s="224" t="s">
        <v>7842</v>
      </c>
      <c r="D3860" s="221">
        <v>353.9</v>
      </c>
      <c r="E3860" s="324">
        <v>43131</v>
      </c>
      <c r="F3860" s="1">
        <v>112020.55</v>
      </c>
      <c r="G3860" s="5">
        <v>2.0799999999999999E-2</v>
      </c>
      <c r="H3860" s="298">
        <v>194.17</v>
      </c>
      <c r="I3860" s="10">
        <v>112020.55</v>
      </c>
      <c r="J3860" s="11">
        <f t="shared" si="1754"/>
        <v>2.0799999999999999E-2</v>
      </c>
      <c r="K3860" s="30">
        <f t="shared" si="1755"/>
        <v>194.16895333333332</v>
      </c>
      <c r="L3860" s="29">
        <f t="shared" si="1756"/>
        <v>-1.0466666666673063E-3</v>
      </c>
      <c r="M3860" s="10">
        <f t="shared" si="1757"/>
        <v>112020.55</v>
      </c>
      <c r="N3860" s="5">
        <f>VLOOKUP(CONCATENATE(A3860,"-6"),'Restated Depr'!$B$6:$G$7674,6,0)</f>
        <v>2.0799999999999999E-2</v>
      </c>
      <c r="O3860" s="29">
        <f t="shared" si="1758"/>
        <v>194.16895333333332</v>
      </c>
      <c r="P3860" s="29">
        <f t="shared" si="1759"/>
        <v>0</v>
      </c>
      <c r="Q3860" t="s">
        <v>7819</v>
      </c>
    </row>
    <row r="3861" spans="1:18" hidden="1">
      <c r="A3861" t="s">
        <v>293</v>
      </c>
      <c r="B3861" t="s">
        <v>4133</v>
      </c>
      <c r="C3861" s="224" t="s">
        <v>7842</v>
      </c>
      <c r="D3861" s="221">
        <v>353.9</v>
      </c>
      <c r="E3861" s="324">
        <v>43159</v>
      </c>
      <c r="F3861" s="1">
        <v>112020.55</v>
      </c>
      <c r="G3861" s="5">
        <v>2.0799999999999999E-2</v>
      </c>
      <c r="H3861" s="298">
        <v>194.17</v>
      </c>
      <c r="I3861" s="10">
        <v>112020.55</v>
      </c>
      <c r="J3861" s="11">
        <f t="shared" si="1754"/>
        <v>2.0799999999999999E-2</v>
      </c>
      <c r="K3861" s="30">
        <f t="shared" si="1755"/>
        <v>194.16895333333332</v>
      </c>
      <c r="L3861" s="29">
        <f t="shared" si="1756"/>
        <v>-1.0466666666673063E-3</v>
      </c>
      <c r="M3861" s="10">
        <f t="shared" si="1757"/>
        <v>112020.55</v>
      </c>
      <c r="N3861" s="5">
        <f>VLOOKUP(CONCATENATE(A3861,"-6"),'Restated Depr'!$B$6:$G$7674,6,0)</f>
        <v>2.0799999999999999E-2</v>
      </c>
      <c r="O3861" s="29">
        <f t="shared" si="1758"/>
        <v>194.16895333333332</v>
      </c>
      <c r="P3861" s="29">
        <f t="shared" si="1759"/>
        <v>0</v>
      </c>
      <c r="Q3861" t="s">
        <v>7819</v>
      </c>
    </row>
    <row r="3862" spans="1:18" hidden="1">
      <c r="A3862" t="s">
        <v>293</v>
      </c>
      <c r="B3862" t="s">
        <v>4134</v>
      </c>
      <c r="C3862" s="224" t="s">
        <v>7842</v>
      </c>
      <c r="D3862" s="221">
        <v>353.9</v>
      </c>
      <c r="E3862" s="324">
        <v>43190</v>
      </c>
      <c r="F3862" s="1">
        <v>112020.55</v>
      </c>
      <c r="G3862" s="5">
        <v>2.0799999999999999E-2</v>
      </c>
      <c r="H3862" s="298">
        <v>194.17</v>
      </c>
      <c r="I3862" s="10">
        <v>112020.55</v>
      </c>
      <c r="J3862" s="11">
        <f t="shared" si="1754"/>
        <v>2.0799999999999999E-2</v>
      </c>
      <c r="K3862" s="30">
        <f t="shared" si="1755"/>
        <v>194.16895333333332</v>
      </c>
      <c r="L3862" s="29">
        <f t="shared" si="1756"/>
        <v>-1.0466666666673063E-3</v>
      </c>
      <c r="M3862" s="10">
        <f t="shared" si="1757"/>
        <v>112020.55</v>
      </c>
      <c r="N3862" s="5">
        <f>VLOOKUP(CONCATENATE(A3862,"-6"),'Restated Depr'!$B$6:$G$7674,6,0)</f>
        <v>2.0799999999999999E-2</v>
      </c>
      <c r="O3862" s="29">
        <f t="shared" si="1758"/>
        <v>194.16895333333332</v>
      </c>
      <c r="P3862" s="29">
        <f t="shared" si="1759"/>
        <v>0</v>
      </c>
      <c r="Q3862" t="s">
        <v>7819</v>
      </c>
    </row>
    <row r="3863" spans="1:18" hidden="1">
      <c r="A3863" t="s">
        <v>293</v>
      </c>
      <c r="B3863" t="s">
        <v>4135</v>
      </c>
      <c r="C3863" s="224" t="s">
        <v>7842</v>
      </c>
      <c r="D3863" s="221">
        <v>353.9</v>
      </c>
      <c r="E3863" s="324">
        <v>43220</v>
      </c>
      <c r="F3863" s="1">
        <v>112020.55</v>
      </c>
      <c r="G3863" s="5">
        <v>2.0799999999999999E-2</v>
      </c>
      <c r="H3863" s="298">
        <v>194.17</v>
      </c>
      <c r="I3863" s="10">
        <v>112020.55</v>
      </c>
      <c r="J3863" s="11">
        <f t="shared" si="1754"/>
        <v>2.0799999999999999E-2</v>
      </c>
      <c r="K3863" s="30">
        <f t="shared" si="1755"/>
        <v>194.16895333333332</v>
      </c>
      <c r="L3863" s="29">
        <f t="shared" si="1756"/>
        <v>-1.0466666666673063E-3</v>
      </c>
      <c r="M3863" s="10">
        <f t="shared" si="1757"/>
        <v>112020.55</v>
      </c>
      <c r="N3863" s="5">
        <f>VLOOKUP(CONCATENATE(A3863,"-6"),'Restated Depr'!$B$6:$G$7674,6,0)</f>
        <v>2.0799999999999999E-2</v>
      </c>
      <c r="O3863" s="29">
        <f t="shared" si="1758"/>
        <v>194.16895333333332</v>
      </c>
      <c r="P3863" s="29">
        <f t="shared" si="1759"/>
        <v>0</v>
      </c>
      <c r="Q3863" t="s">
        <v>7819</v>
      </c>
    </row>
    <row r="3864" spans="1:18" hidden="1">
      <c r="A3864" t="s">
        <v>293</v>
      </c>
      <c r="B3864" t="s">
        <v>4136</v>
      </c>
      <c r="C3864" s="224" t="s">
        <v>7842</v>
      </c>
      <c r="D3864" s="221">
        <v>353.9</v>
      </c>
      <c r="E3864" s="324">
        <v>43251</v>
      </c>
      <c r="F3864" s="1">
        <v>112020.55</v>
      </c>
      <c r="G3864" s="5">
        <v>2.0799999999999999E-2</v>
      </c>
      <c r="H3864" s="298">
        <v>194.17</v>
      </c>
      <c r="I3864" s="10">
        <v>112020.55</v>
      </c>
      <c r="J3864" s="11">
        <f t="shared" si="1754"/>
        <v>2.0799999999999999E-2</v>
      </c>
      <c r="K3864" s="30">
        <f t="shared" si="1755"/>
        <v>194.16895333333332</v>
      </c>
      <c r="L3864" s="29">
        <f t="shared" si="1756"/>
        <v>-1.0466666666673063E-3</v>
      </c>
      <c r="M3864" s="10">
        <f t="shared" si="1757"/>
        <v>112020.55</v>
      </c>
      <c r="N3864" s="5">
        <f>VLOOKUP(CONCATENATE(A3864,"-6"),'Restated Depr'!$B$6:$G$7674,6,0)</f>
        <v>2.0799999999999999E-2</v>
      </c>
      <c r="O3864" s="29">
        <f t="shared" si="1758"/>
        <v>194.16895333333332</v>
      </c>
      <c r="P3864" s="29">
        <f t="shared" si="1759"/>
        <v>0</v>
      </c>
      <c r="Q3864" t="s">
        <v>7819</v>
      </c>
    </row>
    <row r="3865" spans="1:18" hidden="1">
      <c r="A3865" t="s">
        <v>293</v>
      </c>
      <c r="B3865" t="s">
        <v>4137</v>
      </c>
      <c r="C3865" s="224" t="s">
        <v>7842</v>
      </c>
      <c r="D3865" s="221">
        <v>353.9</v>
      </c>
      <c r="E3865" s="324">
        <v>43281</v>
      </c>
      <c r="F3865" s="1">
        <v>112020.55</v>
      </c>
      <c r="G3865" s="5">
        <v>2.0799999999999999E-2</v>
      </c>
      <c r="H3865" s="298">
        <v>194.17</v>
      </c>
      <c r="I3865" s="10">
        <v>112020.55</v>
      </c>
      <c r="J3865" s="11">
        <f t="shared" si="1754"/>
        <v>2.0799999999999999E-2</v>
      </c>
      <c r="K3865" s="30">
        <f t="shared" si="1755"/>
        <v>194.16895333333332</v>
      </c>
      <c r="L3865" s="29">
        <f t="shared" si="1756"/>
        <v>-1.0466666666673063E-3</v>
      </c>
      <c r="M3865" s="10">
        <f t="shared" si="1757"/>
        <v>112020.55</v>
      </c>
      <c r="N3865" s="5">
        <f>VLOOKUP(CONCATENATE(A3865,"-6"),'Restated Depr'!$B$6:$G$7674,6,0)</f>
        <v>2.0799999999999999E-2</v>
      </c>
      <c r="O3865" s="29">
        <f t="shared" si="1758"/>
        <v>194.16895333333332</v>
      </c>
      <c r="P3865" s="29">
        <f t="shared" si="1759"/>
        <v>0</v>
      </c>
      <c r="Q3865" t="s">
        <v>7819</v>
      </c>
      <c r="R3865" s="5"/>
    </row>
    <row r="3866" spans="1:18" ht="15.75" hidden="1" thickBot="1">
      <c r="A3866" t="s">
        <v>293</v>
      </c>
      <c r="C3866" s="224" t="s">
        <v>639</v>
      </c>
      <c r="D3866" s="22"/>
      <c r="E3866" s="323" t="s">
        <v>606</v>
      </c>
      <c r="F3866" s="1"/>
      <c r="G3866" s="5"/>
      <c r="H3866" s="310">
        <f>SUM(H3854:H3865)</f>
        <v>2272.1500000000005</v>
      </c>
      <c r="I3866" s="10"/>
      <c r="J3866" s="10"/>
      <c r="K3866" s="32">
        <f>SUM(K3854:K3865)</f>
        <v>2272.1501558333334</v>
      </c>
      <c r="L3866" s="28">
        <f>SUM(L3854:L3865)</f>
        <v>1.5583333322410908E-4</v>
      </c>
      <c r="M3866" s="10"/>
      <c r="N3866" s="5"/>
      <c r="O3866" s="28">
        <f>SUM(O3854:O3865)</f>
        <v>2330.0274399999998</v>
      </c>
      <c r="P3866" s="28">
        <f>SUM(P3854:P3865)</f>
        <v>57.877284166666641</v>
      </c>
    </row>
    <row r="3867" spans="1:18" hidden="1">
      <c r="A3867" t="s">
        <v>294</v>
      </c>
      <c r="B3867" t="s">
        <v>4138</v>
      </c>
      <c r="C3867" s="224" t="s">
        <v>7842</v>
      </c>
      <c r="D3867" s="221">
        <v>353.9</v>
      </c>
      <c r="E3867" s="324">
        <v>42947</v>
      </c>
      <c r="F3867" s="9">
        <v>5413075.4800000004</v>
      </c>
      <c r="G3867" s="18">
        <v>1.9699999999999999E-2</v>
      </c>
      <c r="H3867" s="299">
        <v>8886.4599999999991</v>
      </c>
      <c r="I3867" s="15">
        <v>5413075.4800000004</v>
      </c>
      <c r="J3867" s="11">
        <f t="shared" ref="J3867:J3878" si="1760">G3867</f>
        <v>1.9699999999999999E-2</v>
      </c>
      <c r="K3867" s="31">
        <f t="shared" ref="K3867:K3878" si="1761">I3867*J3867/12</f>
        <v>8886.4655796666666</v>
      </c>
      <c r="L3867" s="289">
        <f t="shared" ref="L3867:L3878" si="1762">K3867-H3867</f>
        <v>5.5796666674723383E-3</v>
      </c>
      <c r="M3867" s="15">
        <f t="shared" ref="M3867:M3878" si="1763">I3867</f>
        <v>5413075.4800000004</v>
      </c>
      <c r="N3867" s="5">
        <f>VLOOKUP(CONCATENATE(A3867,"-6"),'Restated Depr'!$B$6:$G$7674,6,0)</f>
        <v>2.0799999999999999E-2</v>
      </c>
      <c r="O3867" s="289">
        <f t="shared" ref="O3867:O3878" si="1764">M3867*N3867/12</f>
        <v>9382.6641653333336</v>
      </c>
      <c r="P3867" s="289">
        <f t="shared" ref="P3867:P3878" si="1765">O3867-K3867</f>
        <v>496.19858566666699</v>
      </c>
      <c r="Q3867" t="s">
        <v>7819</v>
      </c>
    </row>
    <row r="3868" spans="1:18" hidden="1">
      <c r="A3868" t="s">
        <v>294</v>
      </c>
      <c r="B3868" t="s">
        <v>4139</v>
      </c>
      <c r="C3868" s="224" t="s">
        <v>7842</v>
      </c>
      <c r="D3868" s="221">
        <v>353.9</v>
      </c>
      <c r="E3868" s="324">
        <v>42978</v>
      </c>
      <c r="F3868" s="1">
        <v>5413075.4800000004</v>
      </c>
      <c r="G3868" s="18">
        <v>1.9699999999999999E-2</v>
      </c>
      <c r="H3868" s="298">
        <v>8886.4599999999991</v>
      </c>
      <c r="I3868" s="10">
        <v>5413075.4800000004</v>
      </c>
      <c r="J3868" s="11">
        <f t="shared" si="1760"/>
        <v>1.9699999999999999E-2</v>
      </c>
      <c r="K3868" s="30">
        <f t="shared" si="1761"/>
        <v>8886.4655796666666</v>
      </c>
      <c r="L3868" s="29">
        <f t="shared" si="1762"/>
        <v>5.5796666674723383E-3</v>
      </c>
      <c r="M3868" s="10">
        <f t="shared" si="1763"/>
        <v>5413075.4800000004</v>
      </c>
      <c r="N3868" s="5">
        <f>VLOOKUP(CONCATENATE(A3868,"-6"),'Restated Depr'!$B$6:$G$7674,6,0)</f>
        <v>2.0799999999999999E-2</v>
      </c>
      <c r="O3868" s="29">
        <f t="shared" si="1764"/>
        <v>9382.6641653333336</v>
      </c>
      <c r="P3868" s="29">
        <f t="shared" si="1765"/>
        <v>496.19858566666699</v>
      </c>
      <c r="Q3868" t="s">
        <v>7819</v>
      </c>
    </row>
    <row r="3869" spans="1:18" hidden="1">
      <c r="A3869" t="s">
        <v>294</v>
      </c>
      <c r="B3869" t="s">
        <v>4140</v>
      </c>
      <c r="C3869" s="224" t="s">
        <v>7842</v>
      </c>
      <c r="D3869" s="221">
        <v>353.9</v>
      </c>
      <c r="E3869" s="324">
        <v>43008</v>
      </c>
      <c r="F3869" s="1">
        <v>5413075.4800000004</v>
      </c>
      <c r="G3869" s="18">
        <v>1.9699999999999999E-2</v>
      </c>
      <c r="H3869" s="298">
        <v>8886.4599999999991</v>
      </c>
      <c r="I3869" s="10">
        <v>5413075.4800000004</v>
      </c>
      <c r="J3869" s="11">
        <f t="shared" si="1760"/>
        <v>1.9699999999999999E-2</v>
      </c>
      <c r="K3869" s="30">
        <f t="shared" si="1761"/>
        <v>8886.4655796666666</v>
      </c>
      <c r="L3869" s="29">
        <f t="shared" si="1762"/>
        <v>5.5796666674723383E-3</v>
      </c>
      <c r="M3869" s="10">
        <f t="shared" si="1763"/>
        <v>5413075.4800000004</v>
      </c>
      <c r="N3869" s="5">
        <f>VLOOKUP(CONCATENATE(A3869,"-6"),'Restated Depr'!$B$6:$G$7674,6,0)</f>
        <v>2.0799999999999999E-2</v>
      </c>
      <c r="O3869" s="29">
        <f t="shared" si="1764"/>
        <v>9382.6641653333336</v>
      </c>
      <c r="P3869" s="29">
        <f t="shared" si="1765"/>
        <v>496.19858566666699</v>
      </c>
      <c r="Q3869" t="s">
        <v>7819</v>
      </c>
    </row>
    <row r="3870" spans="1:18" hidden="1">
      <c r="A3870" t="s">
        <v>294</v>
      </c>
      <c r="B3870" t="s">
        <v>4141</v>
      </c>
      <c r="C3870" s="224" t="s">
        <v>7842</v>
      </c>
      <c r="D3870" s="221">
        <v>353.9</v>
      </c>
      <c r="E3870" s="324">
        <v>43039</v>
      </c>
      <c r="F3870" s="1">
        <v>5413075.4800000004</v>
      </c>
      <c r="G3870" s="18">
        <v>1.9699999999999999E-2</v>
      </c>
      <c r="H3870" s="298">
        <v>8886.4599999999991</v>
      </c>
      <c r="I3870" s="10">
        <v>5413075.4800000004</v>
      </c>
      <c r="J3870" s="11">
        <f t="shared" si="1760"/>
        <v>1.9699999999999999E-2</v>
      </c>
      <c r="K3870" s="30">
        <f t="shared" si="1761"/>
        <v>8886.4655796666666</v>
      </c>
      <c r="L3870" s="29">
        <f t="shared" si="1762"/>
        <v>5.5796666674723383E-3</v>
      </c>
      <c r="M3870" s="10">
        <f t="shared" si="1763"/>
        <v>5413075.4800000004</v>
      </c>
      <c r="N3870" s="5">
        <f>VLOOKUP(CONCATENATE(A3870,"-6"),'Restated Depr'!$B$6:$G$7674,6,0)</f>
        <v>2.0799999999999999E-2</v>
      </c>
      <c r="O3870" s="29">
        <f t="shared" si="1764"/>
        <v>9382.6641653333336</v>
      </c>
      <c r="P3870" s="29">
        <f t="shared" si="1765"/>
        <v>496.19858566666699</v>
      </c>
      <c r="Q3870" t="s">
        <v>7819</v>
      </c>
    </row>
    <row r="3871" spans="1:18" hidden="1">
      <c r="A3871" t="s">
        <v>294</v>
      </c>
      <c r="B3871" t="s">
        <v>4142</v>
      </c>
      <c r="C3871" s="224" t="s">
        <v>7842</v>
      </c>
      <c r="D3871" s="221">
        <v>353.9</v>
      </c>
      <c r="E3871" s="324">
        <v>43069</v>
      </c>
      <c r="F3871" s="1">
        <v>5413075.4800000004</v>
      </c>
      <c r="G3871" s="18">
        <v>1.9699999999999999E-2</v>
      </c>
      <c r="H3871" s="298">
        <v>8886.4599999999991</v>
      </c>
      <c r="I3871" s="10">
        <v>5413075.4800000004</v>
      </c>
      <c r="J3871" s="11">
        <f t="shared" si="1760"/>
        <v>1.9699999999999999E-2</v>
      </c>
      <c r="K3871" s="30">
        <f t="shared" si="1761"/>
        <v>8886.4655796666666</v>
      </c>
      <c r="L3871" s="29">
        <f t="shared" si="1762"/>
        <v>5.5796666674723383E-3</v>
      </c>
      <c r="M3871" s="10">
        <f t="shared" si="1763"/>
        <v>5413075.4800000004</v>
      </c>
      <c r="N3871" s="5">
        <f>VLOOKUP(CONCATENATE(A3871,"-6"),'Restated Depr'!$B$6:$G$7674,6,0)</f>
        <v>2.0799999999999999E-2</v>
      </c>
      <c r="O3871" s="29">
        <f t="shared" si="1764"/>
        <v>9382.6641653333336</v>
      </c>
      <c r="P3871" s="29">
        <f t="shared" si="1765"/>
        <v>496.19858566666699</v>
      </c>
      <c r="Q3871" t="s">
        <v>7819</v>
      </c>
    </row>
    <row r="3872" spans="1:18" hidden="1">
      <c r="A3872" t="s">
        <v>294</v>
      </c>
      <c r="B3872" t="s">
        <v>4143</v>
      </c>
      <c r="C3872" s="224" t="s">
        <v>7842</v>
      </c>
      <c r="D3872" s="221">
        <v>353.9</v>
      </c>
      <c r="E3872" s="324">
        <v>43100</v>
      </c>
      <c r="F3872" s="1">
        <v>5413075.4800000004</v>
      </c>
      <c r="G3872" s="18">
        <v>2.01E-2</v>
      </c>
      <c r="H3872" s="298">
        <v>9066.9000000000015</v>
      </c>
      <c r="I3872" s="10">
        <v>5413075.4800000004</v>
      </c>
      <c r="J3872" s="11">
        <f t="shared" si="1760"/>
        <v>2.01E-2</v>
      </c>
      <c r="K3872" s="30">
        <f t="shared" si="1761"/>
        <v>9066.9014289999996</v>
      </c>
      <c r="L3872" s="29">
        <f t="shared" si="1762"/>
        <v>1.4289999980974244E-3</v>
      </c>
      <c r="M3872" s="10">
        <f t="shared" si="1763"/>
        <v>5413075.4800000004</v>
      </c>
      <c r="N3872" s="5">
        <f>VLOOKUP(CONCATENATE(A3872,"-6"),'Restated Depr'!$B$6:$G$7674,6,0)</f>
        <v>2.0799999999999999E-2</v>
      </c>
      <c r="O3872" s="29">
        <f t="shared" si="1764"/>
        <v>9382.6641653333336</v>
      </c>
      <c r="P3872" s="29">
        <f t="shared" si="1765"/>
        <v>315.76273633333403</v>
      </c>
      <c r="Q3872" t="s">
        <v>7819</v>
      </c>
    </row>
    <row r="3873" spans="1:18" hidden="1">
      <c r="A3873" t="s">
        <v>294</v>
      </c>
      <c r="B3873" t="s">
        <v>4144</v>
      </c>
      <c r="C3873" s="224" t="s">
        <v>7842</v>
      </c>
      <c r="D3873" s="221">
        <v>353.9</v>
      </c>
      <c r="E3873" s="324">
        <v>43131</v>
      </c>
      <c r="F3873" s="1">
        <v>5413075.4800000004</v>
      </c>
      <c r="G3873" s="5">
        <v>2.0799999999999999E-2</v>
      </c>
      <c r="H3873" s="298">
        <v>9382.66</v>
      </c>
      <c r="I3873" s="10">
        <v>5413075.4800000004</v>
      </c>
      <c r="J3873" s="11">
        <f t="shared" si="1760"/>
        <v>2.0799999999999999E-2</v>
      </c>
      <c r="K3873" s="30">
        <f t="shared" si="1761"/>
        <v>9382.6641653333336</v>
      </c>
      <c r="L3873" s="29">
        <f t="shared" si="1762"/>
        <v>4.165333333730814E-3</v>
      </c>
      <c r="M3873" s="10">
        <f t="shared" si="1763"/>
        <v>5413075.4800000004</v>
      </c>
      <c r="N3873" s="5">
        <f>VLOOKUP(CONCATENATE(A3873,"-6"),'Restated Depr'!$B$6:$G$7674,6,0)</f>
        <v>2.0799999999999999E-2</v>
      </c>
      <c r="O3873" s="29">
        <f t="shared" si="1764"/>
        <v>9382.6641653333336</v>
      </c>
      <c r="P3873" s="29">
        <f t="shared" si="1765"/>
        <v>0</v>
      </c>
      <c r="Q3873" t="s">
        <v>7819</v>
      </c>
    </row>
    <row r="3874" spans="1:18" hidden="1">
      <c r="A3874" t="s">
        <v>294</v>
      </c>
      <c r="B3874" t="s">
        <v>4145</v>
      </c>
      <c r="C3874" s="224" t="s">
        <v>7842</v>
      </c>
      <c r="D3874" s="221">
        <v>353.9</v>
      </c>
      <c r="E3874" s="324">
        <v>43159</v>
      </c>
      <c r="F3874" s="1">
        <v>5413075.4800000004</v>
      </c>
      <c r="G3874" s="5">
        <v>2.0799999999999999E-2</v>
      </c>
      <c r="H3874" s="298">
        <v>9382.66</v>
      </c>
      <c r="I3874" s="10">
        <v>5413075.4800000004</v>
      </c>
      <c r="J3874" s="11">
        <f t="shared" si="1760"/>
        <v>2.0799999999999999E-2</v>
      </c>
      <c r="K3874" s="30">
        <f t="shared" si="1761"/>
        <v>9382.6641653333336</v>
      </c>
      <c r="L3874" s="29">
        <f t="shared" si="1762"/>
        <v>4.165333333730814E-3</v>
      </c>
      <c r="M3874" s="10">
        <f t="shared" si="1763"/>
        <v>5413075.4800000004</v>
      </c>
      <c r="N3874" s="5">
        <f>VLOOKUP(CONCATENATE(A3874,"-6"),'Restated Depr'!$B$6:$G$7674,6,0)</f>
        <v>2.0799999999999999E-2</v>
      </c>
      <c r="O3874" s="29">
        <f t="shared" si="1764"/>
        <v>9382.6641653333336</v>
      </c>
      <c r="P3874" s="29">
        <f t="shared" si="1765"/>
        <v>0</v>
      </c>
      <c r="Q3874" t="s">
        <v>7819</v>
      </c>
    </row>
    <row r="3875" spans="1:18" hidden="1">
      <c r="A3875" t="s">
        <v>294</v>
      </c>
      <c r="B3875" t="s">
        <v>4146</v>
      </c>
      <c r="C3875" s="224" t="s">
        <v>7842</v>
      </c>
      <c r="D3875" s="221">
        <v>353.9</v>
      </c>
      <c r="E3875" s="324">
        <v>43190</v>
      </c>
      <c r="F3875" s="1">
        <v>5413075.4800000004</v>
      </c>
      <c r="G3875" s="5">
        <v>2.0799999999999999E-2</v>
      </c>
      <c r="H3875" s="298">
        <v>9382.66</v>
      </c>
      <c r="I3875" s="10">
        <v>5413075.4800000004</v>
      </c>
      <c r="J3875" s="11">
        <f t="shared" si="1760"/>
        <v>2.0799999999999999E-2</v>
      </c>
      <c r="K3875" s="30">
        <f t="shared" si="1761"/>
        <v>9382.6641653333336</v>
      </c>
      <c r="L3875" s="29">
        <f t="shared" si="1762"/>
        <v>4.165333333730814E-3</v>
      </c>
      <c r="M3875" s="10">
        <f t="shared" si="1763"/>
        <v>5413075.4800000004</v>
      </c>
      <c r="N3875" s="5">
        <f>VLOOKUP(CONCATENATE(A3875,"-6"),'Restated Depr'!$B$6:$G$7674,6,0)</f>
        <v>2.0799999999999999E-2</v>
      </c>
      <c r="O3875" s="29">
        <f t="shared" si="1764"/>
        <v>9382.6641653333336</v>
      </c>
      <c r="P3875" s="29">
        <f t="shared" si="1765"/>
        <v>0</v>
      </c>
      <c r="Q3875" t="s">
        <v>7819</v>
      </c>
    </row>
    <row r="3876" spans="1:18" hidden="1">
      <c r="A3876" t="s">
        <v>294</v>
      </c>
      <c r="B3876" t="s">
        <v>4147</v>
      </c>
      <c r="C3876" s="224" t="s">
        <v>7842</v>
      </c>
      <c r="D3876" s="221">
        <v>353.9</v>
      </c>
      <c r="E3876" s="324">
        <v>43220</v>
      </c>
      <c r="F3876" s="1">
        <v>5413075.4800000004</v>
      </c>
      <c r="G3876" s="5">
        <v>2.0799999999999999E-2</v>
      </c>
      <c r="H3876" s="298">
        <v>9382.66</v>
      </c>
      <c r="I3876" s="10">
        <v>5413075.4800000004</v>
      </c>
      <c r="J3876" s="11">
        <f t="shared" si="1760"/>
        <v>2.0799999999999999E-2</v>
      </c>
      <c r="K3876" s="30">
        <f t="shared" si="1761"/>
        <v>9382.6641653333336</v>
      </c>
      <c r="L3876" s="29">
        <f t="shared" si="1762"/>
        <v>4.165333333730814E-3</v>
      </c>
      <c r="M3876" s="10">
        <f t="shared" si="1763"/>
        <v>5413075.4800000004</v>
      </c>
      <c r="N3876" s="5">
        <f>VLOOKUP(CONCATENATE(A3876,"-6"),'Restated Depr'!$B$6:$G$7674,6,0)</f>
        <v>2.0799999999999999E-2</v>
      </c>
      <c r="O3876" s="29">
        <f t="shared" si="1764"/>
        <v>9382.6641653333336</v>
      </c>
      <c r="P3876" s="29">
        <f t="shared" si="1765"/>
        <v>0</v>
      </c>
      <c r="Q3876" t="s">
        <v>7819</v>
      </c>
    </row>
    <row r="3877" spans="1:18" hidden="1">
      <c r="A3877" t="s">
        <v>294</v>
      </c>
      <c r="B3877" t="s">
        <v>4148</v>
      </c>
      <c r="C3877" s="224" t="s">
        <v>7842</v>
      </c>
      <c r="D3877" s="221">
        <v>353.9</v>
      </c>
      <c r="E3877" s="324">
        <v>43251</v>
      </c>
      <c r="F3877" s="1">
        <v>5413075.4800000004</v>
      </c>
      <c r="G3877" s="5">
        <v>2.0799999999999999E-2</v>
      </c>
      <c r="H3877" s="298">
        <v>9382.66</v>
      </c>
      <c r="I3877" s="10">
        <v>5413075.4800000004</v>
      </c>
      <c r="J3877" s="11">
        <f t="shared" si="1760"/>
        <v>2.0799999999999999E-2</v>
      </c>
      <c r="K3877" s="30">
        <f t="shared" si="1761"/>
        <v>9382.6641653333336</v>
      </c>
      <c r="L3877" s="29">
        <f t="shared" si="1762"/>
        <v>4.165333333730814E-3</v>
      </c>
      <c r="M3877" s="10">
        <f t="shared" si="1763"/>
        <v>5413075.4800000004</v>
      </c>
      <c r="N3877" s="5">
        <f>VLOOKUP(CONCATENATE(A3877,"-6"),'Restated Depr'!$B$6:$G$7674,6,0)</f>
        <v>2.0799999999999999E-2</v>
      </c>
      <c r="O3877" s="29">
        <f t="shared" si="1764"/>
        <v>9382.6641653333336</v>
      </c>
      <c r="P3877" s="29">
        <f t="shared" si="1765"/>
        <v>0</v>
      </c>
      <c r="Q3877" t="s">
        <v>7819</v>
      </c>
    </row>
    <row r="3878" spans="1:18" hidden="1">
      <c r="A3878" t="s">
        <v>294</v>
      </c>
      <c r="B3878" t="s">
        <v>4149</v>
      </c>
      <c r="C3878" s="224" t="s">
        <v>7842</v>
      </c>
      <c r="D3878" s="221">
        <v>353.9</v>
      </c>
      <c r="E3878" s="324">
        <v>43281</v>
      </c>
      <c r="F3878" s="1">
        <v>5413075.4800000004</v>
      </c>
      <c r="G3878" s="5">
        <v>2.0799999999999999E-2</v>
      </c>
      <c r="H3878" s="298">
        <v>9382.66</v>
      </c>
      <c r="I3878" s="10">
        <v>5413075.4800000004</v>
      </c>
      <c r="J3878" s="11">
        <f t="shared" si="1760"/>
        <v>2.0799999999999999E-2</v>
      </c>
      <c r="K3878" s="30">
        <f t="shared" si="1761"/>
        <v>9382.6641653333336</v>
      </c>
      <c r="L3878" s="29">
        <f t="shared" si="1762"/>
        <v>4.165333333730814E-3</v>
      </c>
      <c r="M3878" s="10">
        <f t="shared" si="1763"/>
        <v>5413075.4800000004</v>
      </c>
      <c r="N3878" s="5">
        <f>VLOOKUP(CONCATENATE(A3878,"-6"),'Restated Depr'!$B$6:$G$7674,6,0)</f>
        <v>2.0799999999999999E-2</v>
      </c>
      <c r="O3878" s="29">
        <f t="shared" si="1764"/>
        <v>9382.6641653333336</v>
      </c>
      <c r="P3878" s="29">
        <f t="shared" si="1765"/>
        <v>0</v>
      </c>
      <c r="Q3878" t="s">
        <v>7819</v>
      </c>
      <c r="R3878" s="5"/>
    </row>
    <row r="3879" spans="1:18" ht="15.75" hidden="1" thickBot="1">
      <c r="A3879" t="s">
        <v>294</v>
      </c>
      <c r="C3879" s="224" t="s">
        <v>639</v>
      </c>
      <c r="D3879" s="22"/>
      <c r="E3879" s="323" t="s">
        <v>606</v>
      </c>
      <c r="F3879" s="1"/>
      <c r="G3879" s="5"/>
      <c r="H3879" s="310">
        <f>SUM(H3867:H3878)</f>
        <v>109795.16000000002</v>
      </c>
      <c r="I3879" s="10"/>
      <c r="J3879" s="10"/>
      <c r="K3879" s="32">
        <f>SUM(K3867:K3878)</f>
        <v>109795.21431933333</v>
      </c>
      <c r="L3879" s="28">
        <f>SUM(L3867:L3878)</f>
        <v>5.4319333337844E-2</v>
      </c>
      <c r="M3879" s="10"/>
      <c r="N3879" s="5"/>
      <c r="O3879" s="28">
        <f>SUM(O3867:O3878)</f>
        <v>112591.96998400001</v>
      </c>
      <c r="P3879" s="28">
        <f>SUM(P3867:P3878)</f>
        <v>2796.755664666669</v>
      </c>
    </row>
    <row r="3880" spans="1:18" hidden="1">
      <c r="A3880" t="s">
        <v>295</v>
      </c>
      <c r="B3880" t="s">
        <v>4150</v>
      </c>
      <c r="C3880" s="224" t="s">
        <v>7842</v>
      </c>
      <c r="D3880" s="221">
        <v>353.9</v>
      </c>
      <c r="E3880" s="324">
        <v>42947</v>
      </c>
      <c r="F3880" s="9">
        <v>5618561.7699999996</v>
      </c>
      <c r="G3880" s="18">
        <v>1.5044220000000001E-2</v>
      </c>
      <c r="H3880" s="299">
        <v>7043.9000000000005</v>
      </c>
      <c r="I3880" s="15">
        <v>5618561.7699999996</v>
      </c>
      <c r="J3880" s="11">
        <f t="shared" ref="J3880:J3891" si="1766">G3880</f>
        <v>1.5044220000000001E-2</v>
      </c>
      <c r="K3880" s="31">
        <f t="shared" ref="K3880:K3891" si="1767">I3880*J3880/12</f>
        <v>7043.9066126224498</v>
      </c>
      <c r="L3880" s="289">
        <f t="shared" ref="L3880:L3891" si="1768">K3880-H3880</f>
        <v>6.6126224492109031E-3</v>
      </c>
      <c r="M3880" s="15">
        <f t="shared" ref="M3880:M3891" si="1769">I3880</f>
        <v>5618561.7699999996</v>
      </c>
      <c r="N3880" s="5">
        <f>VLOOKUP(CONCATENATE(A3880,"-6"),'Restated Depr'!$B$6:$G$7674,6,0)</f>
        <v>2.0799999999999999E-2</v>
      </c>
      <c r="O3880" s="289">
        <f t="shared" ref="O3880:O3891" si="1770">M3880*N3880/12</f>
        <v>9738.8404013333329</v>
      </c>
      <c r="P3880" s="289">
        <f t="shared" ref="P3880:P3891" si="1771">O3880-K3880</f>
        <v>2694.9337887108832</v>
      </c>
      <c r="Q3880" t="s">
        <v>7819</v>
      </c>
    </row>
    <row r="3881" spans="1:18" hidden="1">
      <c r="A3881" t="s">
        <v>295</v>
      </c>
      <c r="B3881" t="s">
        <v>4151</v>
      </c>
      <c r="C3881" s="224" t="s">
        <v>7842</v>
      </c>
      <c r="D3881" s="221">
        <v>353.9</v>
      </c>
      <c r="E3881" s="324">
        <v>42978</v>
      </c>
      <c r="F3881" s="1">
        <v>5618561.7699999996</v>
      </c>
      <c r="G3881" s="18">
        <v>1.5044220000000001E-2</v>
      </c>
      <c r="H3881" s="298">
        <v>7043.9000000000005</v>
      </c>
      <c r="I3881" s="10">
        <v>5618561.7699999996</v>
      </c>
      <c r="J3881" s="11">
        <f t="shared" si="1766"/>
        <v>1.5044220000000001E-2</v>
      </c>
      <c r="K3881" s="30">
        <f t="shared" si="1767"/>
        <v>7043.9066126224498</v>
      </c>
      <c r="L3881" s="29">
        <f t="shared" si="1768"/>
        <v>6.6126224492109031E-3</v>
      </c>
      <c r="M3881" s="10">
        <f t="shared" si="1769"/>
        <v>5618561.7699999996</v>
      </c>
      <c r="N3881" s="5">
        <f>VLOOKUP(CONCATENATE(A3881,"-6"),'Restated Depr'!$B$6:$G$7674,6,0)</f>
        <v>2.0799999999999999E-2</v>
      </c>
      <c r="O3881" s="29">
        <f t="shared" si="1770"/>
        <v>9738.8404013333329</v>
      </c>
      <c r="P3881" s="29">
        <f t="shared" si="1771"/>
        <v>2694.9337887108832</v>
      </c>
      <c r="Q3881" t="s">
        <v>7819</v>
      </c>
    </row>
    <row r="3882" spans="1:18" hidden="1">
      <c r="A3882" t="s">
        <v>295</v>
      </c>
      <c r="B3882" t="s">
        <v>4152</v>
      </c>
      <c r="C3882" s="224" t="s">
        <v>7842</v>
      </c>
      <c r="D3882" s="221">
        <v>353.9</v>
      </c>
      <c r="E3882" s="324">
        <v>43008</v>
      </c>
      <c r="F3882" s="1">
        <v>5618561.7699999996</v>
      </c>
      <c r="G3882" s="18">
        <v>1.5044220000000001E-2</v>
      </c>
      <c r="H3882" s="298">
        <v>7043.9000000000005</v>
      </c>
      <c r="I3882" s="10">
        <v>5618561.7699999996</v>
      </c>
      <c r="J3882" s="11">
        <f t="shared" si="1766"/>
        <v>1.5044220000000001E-2</v>
      </c>
      <c r="K3882" s="30">
        <f t="shared" si="1767"/>
        <v>7043.9066126224498</v>
      </c>
      <c r="L3882" s="29">
        <f t="shared" si="1768"/>
        <v>6.6126224492109031E-3</v>
      </c>
      <c r="M3882" s="10">
        <f t="shared" si="1769"/>
        <v>5618561.7699999996</v>
      </c>
      <c r="N3882" s="5">
        <f>VLOOKUP(CONCATENATE(A3882,"-6"),'Restated Depr'!$B$6:$G$7674,6,0)</f>
        <v>2.0799999999999999E-2</v>
      </c>
      <c r="O3882" s="29">
        <f t="shared" si="1770"/>
        <v>9738.8404013333329</v>
      </c>
      <c r="P3882" s="29">
        <f t="shared" si="1771"/>
        <v>2694.9337887108832</v>
      </c>
      <c r="Q3882" t="s">
        <v>7819</v>
      </c>
    </row>
    <row r="3883" spans="1:18" hidden="1">
      <c r="A3883" t="s">
        <v>295</v>
      </c>
      <c r="B3883" t="s">
        <v>4153</v>
      </c>
      <c r="C3883" s="224" t="s">
        <v>7842</v>
      </c>
      <c r="D3883" s="221">
        <v>353.9</v>
      </c>
      <c r="E3883" s="324">
        <v>43039</v>
      </c>
      <c r="F3883" s="1">
        <v>5618561.7699999996</v>
      </c>
      <c r="G3883" s="18">
        <v>1.5044220000000001E-2</v>
      </c>
      <c r="H3883" s="298">
        <v>7043.9000000000005</v>
      </c>
      <c r="I3883" s="10">
        <v>5618561.7699999996</v>
      </c>
      <c r="J3883" s="11">
        <f t="shared" si="1766"/>
        <v>1.5044220000000001E-2</v>
      </c>
      <c r="K3883" s="30">
        <f t="shared" si="1767"/>
        <v>7043.9066126224498</v>
      </c>
      <c r="L3883" s="29">
        <f t="shared" si="1768"/>
        <v>6.6126224492109031E-3</v>
      </c>
      <c r="M3883" s="10">
        <f t="shared" si="1769"/>
        <v>5618561.7699999996</v>
      </c>
      <c r="N3883" s="5">
        <f>VLOOKUP(CONCATENATE(A3883,"-6"),'Restated Depr'!$B$6:$G$7674,6,0)</f>
        <v>2.0799999999999999E-2</v>
      </c>
      <c r="O3883" s="29">
        <f t="shared" si="1770"/>
        <v>9738.8404013333329</v>
      </c>
      <c r="P3883" s="29">
        <f t="shared" si="1771"/>
        <v>2694.9337887108832</v>
      </c>
      <c r="Q3883" t="s">
        <v>7819</v>
      </c>
    </row>
    <row r="3884" spans="1:18" hidden="1">
      <c r="A3884" t="s">
        <v>295</v>
      </c>
      <c r="B3884" t="s">
        <v>4154</v>
      </c>
      <c r="C3884" s="224" t="s">
        <v>7842</v>
      </c>
      <c r="D3884" s="221">
        <v>353.9</v>
      </c>
      <c r="E3884" s="324">
        <v>43069</v>
      </c>
      <c r="F3884" s="1">
        <v>5618561.7699999996</v>
      </c>
      <c r="G3884" s="18">
        <v>1.5044220000000001E-2</v>
      </c>
      <c r="H3884" s="298">
        <v>7043.9000000000005</v>
      </c>
      <c r="I3884" s="10">
        <v>5618561.7699999996</v>
      </c>
      <c r="J3884" s="11">
        <f t="shared" si="1766"/>
        <v>1.5044220000000001E-2</v>
      </c>
      <c r="K3884" s="30">
        <f t="shared" si="1767"/>
        <v>7043.9066126224498</v>
      </c>
      <c r="L3884" s="29">
        <f t="shared" si="1768"/>
        <v>6.6126224492109031E-3</v>
      </c>
      <c r="M3884" s="10">
        <f t="shared" si="1769"/>
        <v>5618561.7699999996</v>
      </c>
      <c r="N3884" s="5">
        <f>VLOOKUP(CONCATENATE(A3884,"-6"),'Restated Depr'!$B$6:$G$7674,6,0)</f>
        <v>2.0799999999999999E-2</v>
      </c>
      <c r="O3884" s="29">
        <f t="shared" si="1770"/>
        <v>9738.8404013333329</v>
      </c>
      <c r="P3884" s="29">
        <f t="shared" si="1771"/>
        <v>2694.9337887108832</v>
      </c>
      <c r="Q3884" t="s">
        <v>7819</v>
      </c>
    </row>
    <row r="3885" spans="1:18" hidden="1">
      <c r="A3885" t="s">
        <v>295</v>
      </c>
      <c r="B3885" t="s">
        <v>4155</v>
      </c>
      <c r="C3885" s="224" t="s">
        <v>7842</v>
      </c>
      <c r="D3885" s="221">
        <v>353.9</v>
      </c>
      <c r="E3885" s="324">
        <v>43100</v>
      </c>
      <c r="F3885" s="1">
        <v>5618561.7699999996</v>
      </c>
      <c r="G3885" s="18">
        <v>1.7400000000000002E-2</v>
      </c>
      <c r="H3885" s="298">
        <v>8146.91</v>
      </c>
      <c r="I3885" s="10">
        <v>5618561.7699999996</v>
      </c>
      <c r="J3885" s="11">
        <f t="shared" si="1766"/>
        <v>1.7400000000000002E-2</v>
      </c>
      <c r="K3885" s="30">
        <f t="shared" si="1767"/>
        <v>8146.9145665000005</v>
      </c>
      <c r="L3885" s="29">
        <f t="shared" si="1768"/>
        <v>4.5665000006920309E-3</v>
      </c>
      <c r="M3885" s="10">
        <f t="shared" si="1769"/>
        <v>5618561.7699999996</v>
      </c>
      <c r="N3885" s="5">
        <f>VLOOKUP(CONCATENATE(A3885,"-6"),'Restated Depr'!$B$6:$G$7674,6,0)</f>
        <v>2.0799999999999999E-2</v>
      </c>
      <c r="O3885" s="29">
        <f t="shared" si="1770"/>
        <v>9738.8404013333329</v>
      </c>
      <c r="P3885" s="29">
        <f t="shared" si="1771"/>
        <v>1591.9258348333324</v>
      </c>
      <c r="Q3885" t="s">
        <v>7819</v>
      </c>
    </row>
    <row r="3886" spans="1:18" hidden="1">
      <c r="A3886" t="s">
        <v>295</v>
      </c>
      <c r="B3886" t="s">
        <v>4156</v>
      </c>
      <c r="C3886" s="224" t="s">
        <v>7842</v>
      </c>
      <c r="D3886" s="221">
        <v>353.9</v>
      </c>
      <c r="E3886" s="324">
        <v>43131</v>
      </c>
      <c r="F3886" s="1">
        <v>5618561.7699999996</v>
      </c>
      <c r="G3886" s="5">
        <v>2.0799999999999999E-2</v>
      </c>
      <c r="H3886" s="298">
        <v>9738.84</v>
      </c>
      <c r="I3886" s="10">
        <v>5618561.7699999996</v>
      </c>
      <c r="J3886" s="11">
        <f t="shared" si="1766"/>
        <v>2.0799999999999999E-2</v>
      </c>
      <c r="K3886" s="30">
        <f t="shared" si="1767"/>
        <v>9738.8404013333329</v>
      </c>
      <c r="L3886" s="29">
        <f t="shared" si="1768"/>
        <v>4.0133333277481142E-4</v>
      </c>
      <c r="M3886" s="10">
        <f t="shared" si="1769"/>
        <v>5618561.7699999996</v>
      </c>
      <c r="N3886" s="5">
        <f>VLOOKUP(CONCATENATE(A3886,"-6"),'Restated Depr'!$B$6:$G$7674,6,0)</f>
        <v>2.0799999999999999E-2</v>
      </c>
      <c r="O3886" s="29">
        <f t="shared" si="1770"/>
        <v>9738.8404013333329</v>
      </c>
      <c r="P3886" s="29">
        <f t="shared" si="1771"/>
        <v>0</v>
      </c>
      <c r="Q3886" t="s">
        <v>7819</v>
      </c>
    </row>
    <row r="3887" spans="1:18" hidden="1">
      <c r="A3887" t="s">
        <v>295</v>
      </c>
      <c r="B3887" t="s">
        <v>4157</v>
      </c>
      <c r="C3887" s="224" t="s">
        <v>7842</v>
      </c>
      <c r="D3887" s="221">
        <v>353.9</v>
      </c>
      <c r="E3887" s="324">
        <v>43159</v>
      </c>
      <c r="F3887" s="1">
        <v>5618561.7699999996</v>
      </c>
      <c r="G3887" s="5">
        <v>2.0799999999999999E-2</v>
      </c>
      <c r="H3887" s="298">
        <v>9738.84</v>
      </c>
      <c r="I3887" s="10">
        <v>5618561.7699999996</v>
      </c>
      <c r="J3887" s="11">
        <f t="shared" si="1766"/>
        <v>2.0799999999999999E-2</v>
      </c>
      <c r="K3887" s="30">
        <f t="shared" si="1767"/>
        <v>9738.8404013333329</v>
      </c>
      <c r="L3887" s="29">
        <f t="shared" si="1768"/>
        <v>4.0133333277481142E-4</v>
      </c>
      <c r="M3887" s="10">
        <f t="shared" si="1769"/>
        <v>5618561.7699999996</v>
      </c>
      <c r="N3887" s="5">
        <f>VLOOKUP(CONCATENATE(A3887,"-6"),'Restated Depr'!$B$6:$G$7674,6,0)</f>
        <v>2.0799999999999999E-2</v>
      </c>
      <c r="O3887" s="29">
        <f t="shared" si="1770"/>
        <v>9738.8404013333329</v>
      </c>
      <c r="P3887" s="29">
        <f t="shared" si="1771"/>
        <v>0</v>
      </c>
      <c r="Q3887" t="s">
        <v>7819</v>
      </c>
    </row>
    <row r="3888" spans="1:18" hidden="1">
      <c r="A3888" t="s">
        <v>295</v>
      </c>
      <c r="B3888" t="s">
        <v>4158</v>
      </c>
      <c r="C3888" s="224" t="s">
        <v>7842</v>
      </c>
      <c r="D3888" s="221">
        <v>353.9</v>
      </c>
      <c r="E3888" s="324">
        <v>43190</v>
      </c>
      <c r="F3888" s="1">
        <v>5618561.7699999996</v>
      </c>
      <c r="G3888" s="5">
        <v>2.0799999999999999E-2</v>
      </c>
      <c r="H3888" s="298">
        <v>9738.84</v>
      </c>
      <c r="I3888" s="10">
        <v>5618561.7699999996</v>
      </c>
      <c r="J3888" s="11">
        <f t="shared" si="1766"/>
        <v>2.0799999999999999E-2</v>
      </c>
      <c r="K3888" s="30">
        <f t="shared" si="1767"/>
        <v>9738.8404013333329</v>
      </c>
      <c r="L3888" s="29">
        <f t="shared" si="1768"/>
        <v>4.0133333277481142E-4</v>
      </c>
      <c r="M3888" s="10">
        <f t="shared" si="1769"/>
        <v>5618561.7699999996</v>
      </c>
      <c r="N3888" s="5">
        <f>VLOOKUP(CONCATENATE(A3888,"-6"),'Restated Depr'!$B$6:$G$7674,6,0)</f>
        <v>2.0799999999999999E-2</v>
      </c>
      <c r="O3888" s="29">
        <f t="shared" si="1770"/>
        <v>9738.8404013333329</v>
      </c>
      <c r="P3888" s="29">
        <f t="shared" si="1771"/>
        <v>0</v>
      </c>
      <c r="Q3888" t="s">
        <v>7819</v>
      </c>
    </row>
    <row r="3889" spans="1:18" hidden="1">
      <c r="A3889" t="s">
        <v>295</v>
      </c>
      <c r="B3889" t="s">
        <v>4159</v>
      </c>
      <c r="C3889" s="224" t="s">
        <v>7842</v>
      </c>
      <c r="D3889" s="221">
        <v>353.9</v>
      </c>
      <c r="E3889" s="324">
        <v>43220</v>
      </c>
      <c r="F3889" s="1">
        <v>5618561.7699999996</v>
      </c>
      <c r="G3889" s="5">
        <v>2.0799999999999999E-2</v>
      </c>
      <c r="H3889" s="298">
        <v>9738.84</v>
      </c>
      <c r="I3889" s="10">
        <v>5618561.7699999996</v>
      </c>
      <c r="J3889" s="11">
        <f t="shared" si="1766"/>
        <v>2.0799999999999999E-2</v>
      </c>
      <c r="K3889" s="30">
        <f t="shared" si="1767"/>
        <v>9738.8404013333329</v>
      </c>
      <c r="L3889" s="29">
        <f t="shared" si="1768"/>
        <v>4.0133333277481142E-4</v>
      </c>
      <c r="M3889" s="10">
        <f t="shared" si="1769"/>
        <v>5618561.7699999996</v>
      </c>
      <c r="N3889" s="5">
        <f>VLOOKUP(CONCATENATE(A3889,"-6"),'Restated Depr'!$B$6:$G$7674,6,0)</f>
        <v>2.0799999999999999E-2</v>
      </c>
      <c r="O3889" s="29">
        <f t="shared" si="1770"/>
        <v>9738.8404013333329</v>
      </c>
      <c r="P3889" s="29">
        <f t="shared" si="1771"/>
        <v>0</v>
      </c>
      <c r="Q3889" t="s">
        <v>7819</v>
      </c>
    </row>
    <row r="3890" spans="1:18" hidden="1">
      <c r="A3890" t="s">
        <v>295</v>
      </c>
      <c r="B3890" t="s">
        <v>4160</v>
      </c>
      <c r="C3890" s="224" t="s">
        <v>7842</v>
      </c>
      <c r="D3890" s="221">
        <v>353.9</v>
      </c>
      <c r="E3890" s="324">
        <v>43251</v>
      </c>
      <c r="F3890" s="1">
        <v>5618561.7699999996</v>
      </c>
      <c r="G3890" s="5">
        <v>2.0799999999999999E-2</v>
      </c>
      <c r="H3890" s="298">
        <v>9738.84</v>
      </c>
      <c r="I3890" s="10">
        <v>5618561.7699999996</v>
      </c>
      <c r="J3890" s="11">
        <f t="shared" si="1766"/>
        <v>2.0799999999999999E-2</v>
      </c>
      <c r="K3890" s="30">
        <f t="shared" si="1767"/>
        <v>9738.8404013333329</v>
      </c>
      <c r="L3890" s="29">
        <f t="shared" si="1768"/>
        <v>4.0133333277481142E-4</v>
      </c>
      <c r="M3890" s="10">
        <f t="shared" si="1769"/>
        <v>5618561.7699999996</v>
      </c>
      <c r="N3890" s="5">
        <f>VLOOKUP(CONCATENATE(A3890,"-6"),'Restated Depr'!$B$6:$G$7674,6,0)</f>
        <v>2.0799999999999999E-2</v>
      </c>
      <c r="O3890" s="29">
        <f t="shared" si="1770"/>
        <v>9738.8404013333329</v>
      </c>
      <c r="P3890" s="29">
        <f t="shared" si="1771"/>
        <v>0</v>
      </c>
      <c r="Q3890" t="s">
        <v>7819</v>
      </c>
    </row>
    <row r="3891" spans="1:18" hidden="1">
      <c r="A3891" t="s">
        <v>295</v>
      </c>
      <c r="B3891" t="s">
        <v>4161</v>
      </c>
      <c r="C3891" s="224" t="s">
        <v>7842</v>
      </c>
      <c r="D3891" s="221">
        <v>353.9</v>
      </c>
      <c r="E3891" s="324">
        <v>43281</v>
      </c>
      <c r="F3891" s="1">
        <v>5618561.7699999996</v>
      </c>
      <c r="G3891" s="5">
        <v>2.0799999999999999E-2</v>
      </c>
      <c r="H3891" s="298">
        <v>9738.84</v>
      </c>
      <c r="I3891" s="10">
        <v>5618561.7699999996</v>
      </c>
      <c r="J3891" s="11">
        <f t="shared" si="1766"/>
        <v>2.0799999999999999E-2</v>
      </c>
      <c r="K3891" s="30">
        <f t="shared" si="1767"/>
        <v>9738.8404013333329</v>
      </c>
      <c r="L3891" s="29">
        <f t="shared" si="1768"/>
        <v>4.0133333277481142E-4</v>
      </c>
      <c r="M3891" s="10">
        <f t="shared" si="1769"/>
        <v>5618561.7699999996</v>
      </c>
      <c r="N3891" s="5">
        <f>VLOOKUP(CONCATENATE(A3891,"-6"),'Restated Depr'!$B$6:$G$7674,6,0)</f>
        <v>2.0799999999999999E-2</v>
      </c>
      <c r="O3891" s="29">
        <f t="shared" si="1770"/>
        <v>9738.8404013333329</v>
      </c>
      <c r="P3891" s="29">
        <f t="shared" si="1771"/>
        <v>0</v>
      </c>
      <c r="Q3891" t="s">
        <v>7819</v>
      </c>
      <c r="R3891" s="5"/>
    </row>
    <row r="3892" spans="1:18" ht="15.75" hidden="1" thickBot="1">
      <c r="A3892" t="s">
        <v>295</v>
      </c>
      <c r="C3892" s="224" t="s">
        <v>639</v>
      </c>
      <c r="D3892" s="22"/>
      <c r="E3892" s="323" t="s">
        <v>606</v>
      </c>
      <c r="F3892" s="1"/>
      <c r="G3892" s="5"/>
      <c r="H3892" s="310">
        <f>SUM(H3880:H3891)</f>
        <v>101799.44999999998</v>
      </c>
      <c r="I3892" s="10"/>
      <c r="J3892" s="10"/>
      <c r="K3892" s="32">
        <f>SUM(K3880:K3891)</f>
        <v>101799.49003761225</v>
      </c>
      <c r="L3892" s="28">
        <f>SUM(L3880:L3891)</f>
        <v>4.0037612243395415E-2</v>
      </c>
      <c r="M3892" s="10"/>
      <c r="N3892" s="5"/>
      <c r="O3892" s="28">
        <f>SUM(O3880:O3891)</f>
        <v>116866.084816</v>
      </c>
      <c r="P3892" s="28">
        <f>SUM(P3880:P3891)</f>
        <v>15066.594778387749</v>
      </c>
    </row>
    <row r="3893" spans="1:18" hidden="1">
      <c r="A3893" t="s">
        <v>296</v>
      </c>
      <c r="B3893" t="s">
        <v>4162</v>
      </c>
      <c r="C3893" s="224" t="s">
        <v>7842</v>
      </c>
      <c r="D3893" s="221">
        <v>353.9</v>
      </c>
      <c r="E3893" s="324">
        <v>42947</v>
      </c>
      <c r="F3893" s="9">
        <v>5035074.58</v>
      </c>
      <c r="G3893" s="18">
        <v>2.1099999999999997E-2</v>
      </c>
      <c r="H3893" s="299">
        <v>8853.34</v>
      </c>
      <c r="I3893" s="15">
        <v>5035074.58</v>
      </c>
      <c r="J3893" s="11">
        <f t="shared" ref="J3893:J3904" si="1772">G3893</f>
        <v>2.1099999999999997E-2</v>
      </c>
      <c r="K3893" s="31">
        <f t="shared" ref="K3893:K3904" si="1773">I3893*J3893/12</f>
        <v>8853.3394698333323</v>
      </c>
      <c r="L3893" s="289">
        <f t="shared" ref="L3893:L3904" si="1774">K3893-H3893</f>
        <v>-5.3016666788607836E-4</v>
      </c>
      <c r="M3893" s="15">
        <f t="shared" ref="M3893:M3904" si="1775">I3893</f>
        <v>5035074.58</v>
      </c>
      <c r="N3893" s="5">
        <f>VLOOKUP(CONCATENATE(A3893,"-6"),'Restated Depr'!$B$6:$G$7674,6,0)</f>
        <v>2.0799999999999999E-2</v>
      </c>
      <c r="O3893" s="289">
        <f t="shared" ref="O3893:O3904" si="1776">M3893*N3893/12</f>
        <v>8727.4626053333322</v>
      </c>
      <c r="P3893" s="289">
        <f t="shared" ref="P3893:P3904" si="1777">O3893-K3893</f>
        <v>-125.87686450000001</v>
      </c>
      <c r="Q3893" t="s">
        <v>7819</v>
      </c>
    </row>
    <row r="3894" spans="1:18" hidden="1">
      <c r="A3894" t="s">
        <v>296</v>
      </c>
      <c r="B3894" t="s">
        <v>4163</v>
      </c>
      <c r="C3894" s="224" t="s">
        <v>7842</v>
      </c>
      <c r="D3894" s="221">
        <v>353.9</v>
      </c>
      <c r="E3894" s="324">
        <v>42978</v>
      </c>
      <c r="F3894" s="1">
        <v>5035074.58</v>
      </c>
      <c r="G3894" s="18">
        <v>2.1099999999999997E-2</v>
      </c>
      <c r="H3894" s="298">
        <v>8853.34</v>
      </c>
      <c r="I3894" s="10">
        <v>5035074.58</v>
      </c>
      <c r="J3894" s="11">
        <f t="shared" si="1772"/>
        <v>2.1099999999999997E-2</v>
      </c>
      <c r="K3894" s="30">
        <f t="shared" si="1773"/>
        <v>8853.3394698333323</v>
      </c>
      <c r="L3894" s="29">
        <f t="shared" si="1774"/>
        <v>-5.3016666788607836E-4</v>
      </c>
      <c r="M3894" s="10">
        <f t="shared" si="1775"/>
        <v>5035074.58</v>
      </c>
      <c r="N3894" s="5">
        <f>VLOOKUP(CONCATENATE(A3894,"-6"),'Restated Depr'!$B$6:$G$7674,6,0)</f>
        <v>2.0799999999999999E-2</v>
      </c>
      <c r="O3894" s="29">
        <f t="shared" si="1776"/>
        <v>8727.4626053333322</v>
      </c>
      <c r="P3894" s="29">
        <f t="shared" si="1777"/>
        <v>-125.87686450000001</v>
      </c>
      <c r="Q3894" t="s">
        <v>7819</v>
      </c>
    </row>
    <row r="3895" spans="1:18" hidden="1">
      <c r="A3895" t="s">
        <v>296</v>
      </c>
      <c r="B3895" t="s">
        <v>4164</v>
      </c>
      <c r="C3895" s="224" t="s">
        <v>7842</v>
      </c>
      <c r="D3895" s="221">
        <v>353.9</v>
      </c>
      <c r="E3895" s="324">
        <v>43008</v>
      </c>
      <c r="F3895" s="1">
        <v>5035074.58</v>
      </c>
      <c r="G3895" s="18">
        <v>2.1099999999999997E-2</v>
      </c>
      <c r="H3895" s="298">
        <v>8853.34</v>
      </c>
      <c r="I3895" s="10">
        <v>5035074.58</v>
      </c>
      <c r="J3895" s="11">
        <f t="shared" si="1772"/>
        <v>2.1099999999999997E-2</v>
      </c>
      <c r="K3895" s="30">
        <f t="shared" si="1773"/>
        <v>8853.3394698333323</v>
      </c>
      <c r="L3895" s="29">
        <f t="shared" si="1774"/>
        <v>-5.3016666788607836E-4</v>
      </c>
      <c r="M3895" s="10">
        <f t="shared" si="1775"/>
        <v>5035074.58</v>
      </c>
      <c r="N3895" s="5">
        <f>VLOOKUP(CONCATENATE(A3895,"-6"),'Restated Depr'!$B$6:$G$7674,6,0)</f>
        <v>2.0799999999999999E-2</v>
      </c>
      <c r="O3895" s="29">
        <f t="shared" si="1776"/>
        <v>8727.4626053333322</v>
      </c>
      <c r="P3895" s="29">
        <f t="shared" si="1777"/>
        <v>-125.87686450000001</v>
      </c>
      <c r="Q3895" t="s">
        <v>7819</v>
      </c>
    </row>
    <row r="3896" spans="1:18" hidden="1">
      <c r="A3896" t="s">
        <v>296</v>
      </c>
      <c r="B3896" t="s">
        <v>4165</v>
      </c>
      <c r="C3896" s="224" t="s">
        <v>7842</v>
      </c>
      <c r="D3896" s="221">
        <v>353.9</v>
      </c>
      <c r="E3896" s="324">
        <v>43039</v>
      </c>
      <c r="F3896" s="1">
        <v>5035074.58</v>
      </c>
      <c r="G3896" s="18">
        <v>2.1099999999999997E-2</v>
      </c>
      <c r="H3896" s="298">
        <v>8853.34</v>
      </c>
      <c r="I3896" s="10">
        <v>5035074.58</v>
      </c>
      <c r="J3896" s="11">
        <f t="shared" si="1772"/>
        <v>2.1099999999999997E-2</v>
      </c>
      <c r="K3896" s="30">
        <f t="shared" si="1773"/>
        <v>8853.3394698333323</v>
      </c>
      <c r="L3896" s="29">
        <f t="shared" si="1774"/>
        <v>-5.3016666788607836E-4</v>
      </c>
      <c r="M3896" s="10">
        <f t="shared" si="1775"/>
        <v>5035074.58</v>
      </c>
      <c r="N3896" s="5">
        <f>VLOOKUP(CONCATENATE(A3896,"-6"),'Restated Depr'!$B$6:$G$7674,6,0)</f>
        <v>2.0799999999999999E-2</v>
      </c>
      <c r="O3896" s="29">
        <f t="shared" si="1776"/>
        <v>8727.4626053333322</v>
      </c>
      <c r="P3896" s="29">
        <f t="shared" si="1777"/>
        <v>-125.87686450000001</v>
      </c>
      <c r="Q3896" t="s">
        <v>7819</v>
      </c>
    </row>
    <row r="3897" spans="1:18" hidden="1">
      <c r="A3897" t="s">
        <v>296</v>
      </c>
      <c r="B3897" t="s">
        <v>4166</v>
      </c>
      <c r="C3897" s="224" t="s">
        <v>7842</v>
      </c>
      <c r="D3897" s="221">
        <v>353.9</v>
      </c>
      <c r="E3897" s="324">
        <v>43069</v>
      </c>
      <c r="F3897" s="1">
        <v>5035074.58</v>
      </c>
      <c r="G3897" s="18">
        <v>2.1099999999999997E-2</v>
      </c>
      <c r="H3897" s="298">
        <v>8853.34</v>
      </c>
      <c r="I3897" s="10">
        <v>5035074.58</v>
      </c>
      <c r="J3897" s="11">
        <f t="shared" si="1772"/>
        <v>2.1099999999999997E-2</v>
      </c>
      <c r="K3897" s="30">
        <f t="shared" si="1773"/>
        <v>8853.3394698333323</v>
      </c>
      <c r="L3897" s="29">
        <f t="shared" si="1774"/>
        <v>-5.3016666788607836E-4</v>
      </c>
      <c r="M3897" s="10">
        <f t="shared" si="1775"/>
        <v>5035074.58</v>
      </c>
      <c r="N3897" s="5">
        <f>VLOOKUP(CONCATENATE(A3897,"-6"),'Restated Depr'!$B$6:$G$7674,6,0)</f>
        <v>2.0799999999999999E-2</v>
      </c>
      <c r="O3897" s="29">
        <f t="shared" si="1776"/>
        <v>8727.4626053333322</v>
      </c>
      <c r="P3897" s="29">
        <f t="shared" si="1777"/>
        <v>-125.87686450000001</v>
      </c>
      <c r="Q3897" t="s">
        <v>7819</v>
      </c>
    </row>
    <row r="3898" spans="1:18" hidden="1">
      <c r="A3898" t="s">
        <v>296</v>
      </c>
      <c r="B3898" t="s">
        <v>4167</v>
      </c>
      <c r="C3898" s="224" t="s">
        <v>7842</v>
      </c>
      <c r="D3898" s="221">
        <v>353.9</v>
      </c>
      <c r="E3898" s="324">
        <v>43100</v>
      </c>
      <c r="F3898" s="1">
        <v>5035074.58</v>
      </c>
      <c r="G3898" s="18">
        <v>2.0999999999999998E-2</v>
      </c>
      <c r="H3898" s="298">
        <v>8811.3799999999992</v>
      </c>
      <c r="I3898" s="10">
        <v>5035074.58</v>
      </c>
      <c r="J3898" s="11">
        <f t="shared" si="1772"/>
        <v>2.0999999999999998E-2</v>
      </c>
      <c r="K3898" s="30">
        <f t="shared" si="1773"/>
        <v>8811.3805149999989</v>
      </c>
      <c r="L3898" s="29">
        <f t="shared" si="1774"/>
        <v>5.1499999972293153E-4</v>
      </c>
      <c r="M3898" s="10">
        <f t="shared" si="1775"/>
        <v>5035074.58</v>
      </c>
      <c r="N3898" s="5">
        <f>VLOOKUP(CONCATENATE(A3898,"-6"),'Restated Depr'!$B$6:$G$7674,6,0)</f>
        <v>2.0799999999999999E-2</v>
      </c>
      <c r="O3898" s="29">
        <f t="shared" si="1776"/>
        <v>8727.4626053333322</v>
      </c>
      <c r="P3898" s="29">
        <f t="shared" si="1777"/>
        <v>-83.917909666666674</v>
      </c>
      <c r="Q3898" t="s">
        <v>7819</v>
      </c>
    </row>
    <row r="3899" spans="1:18" hidden="1">
      <c r="A3899" t="s">
        <v>296</v>
      </c>
      <c r="B3899" t="s">
        <v>4168</v>
      </c>
      <c r="C3899" s="224" t="s">
        <v>7842</v>
      </c>
      <c r="D3899" s="221">
        <v>353.9</v>
      </c>
      <c r="E3899" s="324">
        <v>43131</v>
      </c>
      <c r="F3899" s="1">
        <v>5035074.58</v>
      </c>
      <c r="G3899" s="5">
        <v>2.0799999999999999E-2</v>
      </c>
      <c r="H3899" s="298">
        <v>8727.4599999999991</v>
      </c>
      <c r="I3899" s="10">
        <v>5035074.58</v>
      </c>
      <c r="J3899" s="11">
        <f t="shared" si="1772"/>
        <v>2.0799999999999999E-2</v>
      </c>
      <c r="K3899" s="30">
        <f t="shared" si="1773"/>
        <v>8727.4626053333322</v>
      </c>
      <c r="L3899" s="29">
        <f t="shared" si="1774"/>
        <v>2.6053333331219619E-3</v>
      </c>
      <c r="M3899" s="10">
        <f t="shared" si="1775"/>
        <v>5035074.58</v>
      </c>
      <c r="N3899" s="5">
        <f>VLOOKUP(CONCATENATE(A3899,"-6"),'Restated Depr'!$B$6:$G$7674,6,0)</f>
        <v>2.0799999999999999E-2</v>
      </c>
      <c r="O3899" s="29">
        <f t="shared" si="1776"/>
        <v>8727.4626053333322</v>
      </c>
      <c r="P3899" s="29">
        <f t="shared" si="1777"/>
        <v>0</v>
      </c>
      <c r="Q3899" t="s">
        <v>7819</v>
      </c>
    </row>
    <row r="3900" spans="1:18" hidden="1">
      <c r="A3900" t="s">
        <v>296</v>
      </c>
      <c r="B3900" t="s">
        <v>4169</v>
      </c>
      <c r="C3900" s="224" t="s">
        <v>7842</v>
      </c>
      <c r="D3900" s="221">
        <v>353.9</v>
      </c>
      <c r="E3900" s="324">
        <v>43159</v>
      </c>
      <c r="F3900" s="1">
        <v>5035074.58</v>
      </c>
      <c r="G3900" s="5">
        <v>2.0799999999999999E-2</v>
      </c>
      <c r="H3900" s="298">
        <v>8727.4599999999991</v>
      </c>
      <c r="I3900" s="10">
        <v>5035074.58</v>
      </c>
      <c r="J3900" s="11">
        <f t="shared" si="1772"/>
        <v>2.0799999999999999E-2</v>
      </c>
      <c r="K3900" s="30">
        <f t="shared" si="1773"/>
        <v>8727.4626053333322</v>
      </c>
      <c r="L3900" s="29">
        <f t="shared" si="1774"/>
        <v>2.6053333331219619E-3</v>
      </c>
      <c r="M3900" s="10">
        <f t="shared" si="1775"/>
        <v>5035074.58</v>
      </c>
      <c r="N3900" s="5">
        <f>VLOOKUP(CONCATENATE(A3900,"-6"),'Restated Depr'!$B$6:$G$7674,6,0)</f>
        <v>2.0799999999999999E-2</v>
      </c>
      <c r="O3900" s="29">
        <f t="shared" si="1776"/>
        <v>8727.4626053333322</v>
      </c>
      <c r="P3900" s="29">
        <f t="shared" si="1777"/>
        <v>0</v>
      </c>
      <c r="Q3900" t="s">
        <v>7819</v>
      </c>
    </row>
    <row r="3901" spans="1:18" hidden="1">
      <c r="A3901" t="s">
        <v>296</v>
      </c>
      <c r="B3901" t="s">
        <v>4170</v>
      </c>
      <c r="C3901" s="224" t="s">
        <v>7842</v>
      </c>
      <c r="D3901" s="221">
        <v>353.9</v>
      </c>
      <c r="E3901" s="324">
        <v>43190</v>
      </c>
      <c r="F3901" s="1">
        <v>5035074.58</v>
      </c>
      <c r="G3901" s="5">
        <v>2.0799999999999999E-2</v>
      </c>
      <c r="H3901" s="298">
        <v>8727.4599999999991</v>
      </c>
      <c r="I3901" s="10">
        <v>5035074.58</v>
      </c>
      <c r="J3901" s="11">
        <f t="shared" si="1772"/>
        <v>2.0799999999999999E-2</v>
      </c>
      <c r="K3901" s="30">
        <f t="shared" si="1773"/>
        <v>8727.4626053333322</v>
      </c>
      <c r="L3901" s="29">
        <f t="shared" si="1774"/>
        <v>2.6053333331219619E-3</v>
      </c>
      <c r="M3901" s="10">
        <f t="shared" si="1775"/>
        <v>5035074.58</v>
      </c>
      <c r="N3901" s="5">
        <f>VLOOKUP(CONCATENATE(A3901,"-6"),'Restated Depr'!$B$6:$G$7674,6,0)</f>
        <v>2.0799999999999999E-2</v>
      </c>
      <c r="O3901" s="29">
        <f t="shared" si="1776"/>
        <v>8727.4626053333322</v>
      </c>
      <c r="P3901" s="29">
        <f t="shared" si="1777"/>
        <v>0</v>
      </c>
      <c r="Q3901" t="s">
        <v>7819</v>
      </c>
    </row>
    <row r="3902" spans="1:18" hidden="1">
      <c r="A3902" t="s">
        <v>296</v>
      </c>
      <c r="B3902" t="s">
        <v>4171</v>
      </c>
      <c r="C3902" s="224" t="s">
        <v>7842</v>
      </c>
      <c r="D3902" s="221">
        <v>353.9</v>
      </c>
      <c r="E3902" s="324">
        <v>43220</v>
      </c>
      <c r="F3902" s="1">
        <v>5035074.58</v>
      </c>
      <c r="G3902" s="5">
        <v>2.0799999999999999E-2</v>
      </c>
      <c r="H3902" s="298">
        <v>8727.4599999999991</v>
      </c>
      <c r="I3902" s="10">
        <v>5035074.58</v>
      </c>
      <c r="J3902" s="11">
        <f t="shared" si="1772"/>
        <v>2.0799999999999999E-2</v>
      </c>
      <c r="K3902" s="30">
        <f t="shared" si="1773"/>
        <v>8727.4626053333322</v>
      </c>
      <c r="L3902" s="29">
        <f t="shared" si="1774"/>
        <v>2.6053333331219619E-3</v>
      </c>
      <c r="M3902" s="10">
        <f t="shared" si="1775"/>
        <v>5035074.58</v>
      </c>
      <c r="N3902" s="5">
        <f>VLOOKUP(CONCATENATE(A3902,"-6"),'Restated Depr'!$B$6:$G$7674,6,0)</f>
        <v>2.0799999999999999E-2</v>
      </c>
      <c r="O3902" s="29">
        <f t="shared" si="1776"/>
        <v>8727.4626053333322</v>
      </c>
      <c r="P3902" s="29">
        <f t="shared" si="1777"/>
        <v>0</v>
      </c>
      <c r="Q3902" t="s">
        <v>7819</v>
      </c>
    </row>
    <row r="3903" spans="1:18" hidden="1">
      <c r="A3903" t="s">
        <v>296</v>
      </c>
      <c r="B3903" t="s">
        <v>4172</v>
      </c>
      <c r="C3903" s="224" t="s">
        <v>7842</v>
      </c>
      <c r="D3903" s="221">
        <v>353.9</v>
      </c>
      <c r="E3903" s="324">
        <v>43251</v>
      </c>
      <c r="F3903" s="1">
        <v>5035074.58</v>
      </c>
      <c r="G3903" s="5">
        <v>2.0799999999999999E-2</v>
      </c>
      <c r="H3903" s="298">
        <v>8727.4599999999991</v>
      </c>
      <c r="I3903" s="10">
        <v>5035074.58</v>
      </c>
      <c r="J3903" s="11">
        <f t="shared" si="1772"/>
        <v>2.0799999999999999E-2</v>
      </c>
      <c r="K3903" s="30">
        <f t="shared" si="1773"/>
        <v>8727.4626053333322</v>
      </c>
      <c r="L3903" s="29">
        <f t="shared" si="1774"/>
        <v>2.6053333331219619E-3</v>
      </c>
      <c r="M3903" s="10">
        <f t="shared" si="1775"/>
        <v>5035074.58</v>
      </c>
      <c r="N3903" s="5">
        <f>VLOOKUP(CONCATENATE(A3903,"-6"),'Restated Depr'!$B$6:$G$7674,6,0)</f>
        <v>2.0799999999999999E-2</v>
      </c>
      <c r="O3903" s="29">
        <f t="shared" si="1776"/>
        <v>8727.4626053333322</v>
      </c>
      <c r="P3903" s="29">
        <f t="shared" si="1777"/>
        <v>0</v>
      </c>
      <c r="Q3903" t="s">
        <v>7819</v>
      </c>
    </row>
    <row r="3904" spans="1:18" hidden="1">
      <c r="A3904" t="s">
        <v>296</v>
      </c>
      <c r="B3904" t="s">
        <v>4173</v>
      </c>
      <c r="C3904" s="224" t="s">
        <v>7842</v>
      </c>
      <c r="D3904" s="221">
        <v>353.9</v>
      </c>
      <c r="E3904" s="324">
        <v>43281</v>
      </c>
      <c r="F3904" s="1">
        <v>5035074.58</v>
      </c>
      <c r="G3904" s="5">
        <v>2.0799999999999999E-2</v>
      </c>
      <c r="H3904" s="298">
        <v>8727.4599999999991</v>
      </c>
      <c r="I3904" s="10">
        <v>5035074.58</v>
      </c>
      <c r="J3904" s="11">
        <f t="shared" si="1772"/>
        <v>2.0799999999999999E-2</v>
      </c>
      <c r="K3904" s="30">
        <f t="shared" si="1773"/>
        <v>8727.4626053333322</v>
      </c>
      <c r="L3904" s="29">
        <f t="shared" si="1774"/>
        <v>2.6053333331219619E-3</v>
      </c>
      <c r="M3904" s="10">
        <f t="shared" si="1775"/>
        <v>5035074.58</v>
      </c>
      <c r="N3904" s="5">
        <f>VLOOKUP(CONCATENATE(A3904,"-6"),'Restated Depr'!$B$6:$G$7674,6,0)</f>
        <v>2.0799999999999999E-2</v>
      </c>
      <c r="O3904" s="29">
        <f t="shared" si="1776"/>
        <v>8727.4626053333322</v>
      </c>
      <c r="P3904" s="29">
        <f t="shared" si="1777"/>
        <v>0</v>
      </c>
      <c r="Q3904" t="s">
        <v>7819</v>
      </c>
      <c r="R3904" s="5"/>
    </row>
    <row r="3905" spans="1:18" ht="15.75" hidden="1" thickBot="1">
      <c r="A3905" t="s">
        <v>296</v>
      </c>
      <c r="C3905" s="224" t="s">
        <v>639</v>
      </c>
      <c r="D3905" s="22"/>
      <c r="E3905" s="323" t="s">
        <v>606</v>
      </c>
      <c r="F3905" s="1"/>
      <c r="G3905" s="5"/>
      <c r="H3905" s="310">
        <f>SUM(H3893:H3904)</f>
        <v>105442.83999999997</v>
      </c>
      <c r="I3905" s="10"/>
      <c r="J3905" s="10"/>
      <c r="K3905" s="32">
        <f>SUM(K3893:K3904)</f>
        <v>105442.85349616666</v>
      </c>
      <c r="L3905" s="28">
        <f>SUM(L3893:L3904)</f>
        <v>1.3496166659024311E-2</v>
      </c>
      <c r="M3905" s="10"/>
      <c r="N3905" s="5"/>
      <c r="O3905" s="28">
        <f>SUM(O3893:O3904)</f>
        <v>104729.55126399999</v>
      </c>
      <c r="P3905" s="28">
        <f>SUM(P3893:P3904)</f>
        <v>-713.30223216666673</v>
      </c>
    </row>
    <row r="3906" spans="1:18" hidden="1">
      <c r="A3906" t="s">
        <v>297</v>
      </c>
      <c r="B3906" t="s">
        <v>4174</v>
      </c>
      <c r="C3906" s="224" t="s">
        <v>7842</v>
      </c>
      <c r="D3906" s="221">
        <v>353.9</v>
      </c>
      <c r="E3906" s="324">
        <v>42947</v>
      </c>
      <c r="F3906" s="9">
        <v>3188705.85</v>
      </c>
      <c r="G3906" s="18">
        <v>1.9699999999999999E-2</v>
      </c>
      <c r="H3906" s="299">
        <v>5234.8</v>
      </c>
      <c r="I3906" s="15">
        <v>3188705.85</v>
      </c>
      <c r="J3906" s="11">
        <f t="shared" ref="J3906:J3917" si="1778">G3906</f>
        <v>1.9699999999999999E-2</v>
      </c>
      <c r="K3906" s="31">
        <f t="shared" ref="K3906:K3917" si="1779">I3906*J3906/12</f>
        <v>5234.79210375</v>
      </c>
      <c r="L3906" s="289">
        <f t="shared" ref="L3906:L3917" si="1780">K3906-H3906</f>
        <v>-7.8962500001580338E-3</v>
      </c>
      <c r="M3906" s="15">
        <f t="shared" ref="M3906:M3917" si="1781">I3906</f>
        <v>3188705.85</v>
      </c>
      <c r="N3906" s="5">
        <f>VLOOKUP(CONCATENATE(A3906,"-6"),'Restated Depr'!$B$6:$G$7674,6,0)</f>
        <v>2.0799999999999999E-2</v>
      </c>
      <c r="O3906" s="289">
        <f t="shared" ref="O3906:O3917" si="1782">M3906*N3906/12</f>
        <v>5527.0901400000002</v>
      </c>
      <c r="P3906" s="289">
        <f t="shared" ref="P3906:P3917" si="1783">O3906-K3906</f>
        <v>292.29803625000022</v>
      </c>
      <c r="Q3906" t="s">
        <v>7819</v>
      </c>
    </row>
    <row r="3907" spans="1:18" hidden="1">
      <c r="A3907" t="s">
        <v>297</v>
      </c>
      <c r="B3907" t="s">
        <v>4175</v>
      </c>
      <c r="C3907" s="224" t="s">
        <v>7842</v>
      </c>
      <c r="D3907" s="221">
        <v>353.9</v>
      </c>
      <c r="E3907" s="324">
        <v>42978</v>
      </c>
      <c r="F3907" s="1">
        <v>3188705.85</v>
      </c>
      <c r="G3907" s="18">
        <v>1.9699999999999999E-2</v>
      </c>
      <c r="H3907" s="298">
        <v>5234.8</v>
      </c>
      <c r="I3907" s="10">
        <v>3188705.85</v>
      </c>
      <c r="J3907" s="11">
        <f t="shared" si="1778"/>
        <v>1.9699999999999999E-2</v>
      </c>
      <c r="K3907" s="30">
        <f t="shared" si="1779"/>
        <v>5234.79210375</v>
      </c>
      <c r="L3907" s="29">
        <f t="shared" si="1780"/>
        <v>-7.8962500001580338E-3</v>
      </c>
      <c r="M3907" s="10">
        <f t="shared" si="1781"/>
        <v>3188705.85</v>
      </c>
      <c r="N3907" s="5">
        <f>VLOOKUP(CONCATENATE(A3907,"-6"),'Restated Depr'!$B$6:$G$7674,6,0)</f>
        <v>2.0799999999999999E-2</v>
      </c>
      <c r="O3907" s="29">
        <f t="shared" si="1782"/>
        <v>5527.0901400000002</v>
      </c>
      <c r="P3907" s="29">
        <f t="shared" si="1783"/>
        <v>292.29803625000022</v>
      </c>
      <c r="Q3907" t="s">
        <v>7819</v>
      </c>
    </row>
    <row r="3908" spans="1:18" hidden="1">
      <c r="A3908" t="s">
        <v>297</v>
      </c>
      <c r="B3908" t="s">
        <v>4176</v>
      </c>
      <c r="C3908" s="224" t="s">
        <v>7842</v>
      </c>
      <c r="D3908" s="221">
        <v>353.9</v>
      </c>
      <c r="E3908" s="324">
        <v>43008</v>
      </c>
      <c r="F3908" s="1">
        <v>3188705.85</v>
      </c>
      <c r="G3908" s="18">
        <v>1.9699999999999999E-2</v>
      </c>
      <c r="H3908" s="298">
        <v>5234.8</v>
      </c>
      <c r="I3908" s="10">
        <v>3188705.85</v>
      </c>
      <c r="J3908" s="11">
        <f t="shared" si="1778"/>
        <v>1.9699999999999999E-2</v>
      </c>
      <c r="K3908" s="30">
        <f t="shared" si="1779"/>
        <v>5234.79210375</v>
      </c>
      <c r="L3908" s="29">
        <f t="shared" si="1780"/>
        <v>-7.8962500001580338E-3</v>
      </c>
      <c r="M3908" s="10">
        <f t="shared" si="1781"/>
        <v>3188705.85</v>
      </c>
      <c r="N3908" s="5">
        <f>VLOOKUP(CONCATENATE(A3908,"-6"),'Restated Depr'!$B$6:$G$7674,6,0)</f>
        <v>2.0799999999999999E-2</v>
      </c>
      <c r="O3908" s="29">
        <f t="shared" si="1782"/>
        <v>5527.0901400000002</v>
      </c>
      <c r="P3908" s="29">
        <f t="shared" si="1783"/>
        <v>292.29803625000022</v>
      </c>
      <c r="Q3908" t="s">
        <v>7819</v>
      </c>
    </row>
    <row r="3909" spans="1:18" hidden="1">
      <c r="A3909" t="s">
        <v>297</v>
      </c>
      <c r="B3909" t="s">
        <v>4177</v>
      </c>
      <c r="C3909" s="224" t="s">
        <v>7842</v>
      </c>
      <c r="D3909" s="221">
        <v>353.9</v>
      </c>
      <c r="E3909" s="324">
        <v>43039</v>
      </c>
      <c r="F3909" s="1">
        <v>3188705.85</v>
      </c>
      <c r="G3909" s="18">
        <v>1.9699999999999999E-2</v>
      </c>
      <c r="H3909" s="298">
        <v>5234.8</v>
      </c>
      <c r="I3909" s="10">
        <v>3188705.85</v>
      </c>
      <c r="J3909" s="11">
        <f t="shared" si="1778"/>
        <v>1.9699999999999999E-2</v>
      </c>
      <c r="K3909" s="30">
        <f t="shared" si="1779"/>
        <v>5234.79210375</v>
      </c>
      <c r="L3909" s="29">
        <f t="shared" si="1780"/>
        <v>-7.8962500001580338E-3</v>
      </c>
      <c r="M3909" s="10">
        <f t="shared" si="1781"/>
        <v>3188705.85</v>
      </c>
      <c r="N3909" s="5">
        <f>VLOOKUP(CONCATENATE(A3909,"-6"),'Restated Depr'!$B$6:$G$7674,6,0)</f>
        <v>2.0799999999999999E-2</v>
      </c>
      <c r="O3909" s="29">
        <f t="shared" si="1782"/>
        <v>5527.0901400000002</v>
      </c>
      <c r="P3909" s="29">
        <f t="shared" si="1783"/>
        <v>292.29803625000022</v>
      </c>
      <c r="Q3909" t="s">
        <v>7819</v>
      </c>
    </row>
    <row r="3910" spans="1:18" hidden="1">
      <c r="A3910" t="s">
        <v>297</v>
      </c>
      <c r="B3910" t="s">
        <v>4178</v>
      </c>
      <c r="C3910" s="224" t="s">
        <v>7842</v>
      </c>
      <c r="D3910" s="221">
        <v>353.9</v>
      </c>
      <c r="E3910" s="324">
        <v>43069</v>
      </c>
      <c r="F3910" s="1">
        <v>3188705.85</v>
      </c>
      <c r="G3910" s="18">
        <v>1.9699999999999999E-2</v>
      </c>
      <c r="H3910" s="298">
        <v>5234.8</v>
      </c>
      <c r="I3910" s="10">
        <v>3188705.85</v>
      </c>
      <c r="J3910" s="11">
        <f t="shared" si="1778"/>
        <v>1.9699999999999999E-2</v>
      </c>
      <c r="K3910" s="30">
        <f t="shared" si="1779"/>
        <v>5234.79210375</v>
      </c>
      <c r="L3910" s="29">
        <f t="shared" si="1780"/>
        <v>-7.8962500001580338E-3</v>
      </c>
      <c r="M3910" s="10">
        <f t="shared" si="1781"/>
        <v>3188705.85</v>
      </c>
      <c r="N3910" s="5">
        <f>VLOOKUP(CONCATENATE(A3910,"-6"),'Restated Depr'!$B$6:$G$7674,6,0)</f>
        <v>2.0799999999999999E-2</v>
      </c>
      <c r="O3910" s="29">
        <f t="shared" si="1782"/>
        <v>5527.0901400000002</v>
      </c>
      <c r="P3910" s="29">
        <f t="shared" si="1783"/>
        <v>292.29803625000022</v>
      </c>
      <c r="Q3910" t="s">
        <v>7819</v>
      </c>
    </row>
    <row r="3911" spans="1:18" hidden="1">
      <c r="A3911" t="s">
        <v>297</v>
      </c>
      <c r="B3911" t="s">
        <v>4179</v>
      </c>
      <c r="C3911" s="224" t="s">
        <v>7842</v>
      </c>
      <c r="D3911" s="221">
        <v>353.9</v>
      </c>
      <c r="E3911" s="324">
        <v>43100</v>
      </c>
      <c r="F3911" s="1">
        <v>3188705.85</v>
      </c>
      <c r="G3911" s="18">
        <v>2.01E-2</v>
      </c>
      <c r="H3911" s="298">
        <v>5341.09</v>
      </c>
      <c r="I3911" s="10">
        <v>3188705.85</v>
      </c>
      <c r="J3911" s="11">
        <f t="shared" si="1778"/>
        <v>2.01E-2</v>
      </c>
      <c r="K3911" s="30">
        <f t="shared" si="1779"/>
        <v>5341.0822987500005</v>
      </c>
      <c r="L3911" s="29">
        <f t="shared" si="1780"/>
        <v>-7.7012499996271799E-3</v>
      </c>
      <c r="M3911" s="10">
        <f t="shared" si="1781"/>
        <v>3188705.85</v>
      </c>
      <c r="N3911" s="5">
        <f>VLOOKUP(CONCATENATE(A3911,"-6"),'Restated Depr'!$B$6:$G$7674,6,0)</f>
        <v>2.0799999999999999E-2</v>
      </c>
      <c r="O3911" s="29">
        <f t="shared" si="1782"/>
        <v>5527.0901400000002</v>
      </c>
      <c r="P3911" s="29">
        <f t="shared" si="1783"/>
        <v>186.00784124999973</v>
      </c>
      <c r="Q3911" t="s">
        <v>7819</v>
      </c>
    </row>
    <row r="3912" spans="1:18" hidden="1">
      <c r="A3912" t="s">
        <v>297</v>
      </c>
      <c r="B3912" t="s">
        <v>4180</v>
      </c>
      <c r="C3912" s="224" t="s">
        <v>7842</v>
      </c>
      <c r="D3912" s="221">
        <v>353.9</v>
      </c>
      <c r="E3912" s="324">
        <v>43131</v>
      </c>
      <c r="F3912" s="1">
        <v>3188705.85</v>
      </c>
      <c r="G3912" s="5">
        <v>2.0799999999999999E-2</v>
      </c>
      <c r="H3912" s="298">
        <v>5527.09</v>
      </c>
      <c r="I3912" s="10">
        <v>3188705.85</v>
      </c>
      <c r="J3912" s="11">
        <f t="shared" si="1778"/>
        <v>2.0799999999999999E-2</v>
      </c>
      <c r="K3912" s="30">
        <f t="shared" si="1779"/>
        <v>5527.0901400000002</v>
      </c>
      <c r="L3912" s="29">
        <f t="shared" si="1780"/>
        <v>1.4000000010128133E-4</v>
      </c>
      <c r="M3912" s="10">
        <f t="shared" si="1781"/>
        <v>3188705.85</v>
      </c>
      <c r="N3912" s="5">
        <f>VLOOKUP(CONCATENATE(A3912,"-6"),'Restated Depr'!$B$6:$G$7674,6,0)</f>
        <v>2.0799999999999999E-2</v>
      </c>
      <c r="O3912" s="29">
        <f t="shared" si="1782"/>
        <v>5527.0901400000002</v>
      </c>
      <c r="P3912" s="29">
        <f t="shared" si="1783"/>
        <v>0</v>
      </c>
      <c r="Q3912" t="s">
        <v>7819</v>
      </c>
    </row>
    <row r="3913" spans="1:18" hidden="1">
      <c r="A3913" t="s">
        <v>297</v>
      </c>
      <c r="B3913" t="s">
        <v>4181</v>
      </c>
      <c r="C3913" s="224" t="s">
        <v>7842</v>
      </c>
      <c r="D3913" s="221">
        <v>353.9</v>
      </c>
      <c r="E3913" s="324">
        <v>43159</v>
      </c>
      <c r="F3913" s="1">
        <v>3188705.85</v>
      </c>
      <c r="G3913" s="5">
        <v>2.0799999999999999E-2</v>
      </c>
      <c r="H3913" s="298">
        <v>5527.09</v>
      </c>
      <c r="I3913" s="10">
        <v>3188705.85</v>
      </c>
      <c r="J3913" s="11">
        <f t="shared" si="1778"/>
        <v>2.0799999999999999E-2</v>
      </c>
      <c r="K3913" s="30">
        <f t="shared" si="1779"/>
        <v>5527.0901400000002</v>
      </c>
      <c r="L3913" s="29">
        <f t="shared" si="1780"/>
        <v>1.4000000010128133E-4</v>
      </c>
      <c r="M3913" s="10">
        <f t="shared" si="1781"/>
        <v>3188705.85</v>
      </c>
      <c r="N3913" s="5">
        <f>VLOOKUP(CONCATENATE(A3913,"-6"),'Restated Depr'!$B$6:$G$7674,6,0)</f>
        <v>2.0799999999999999E-2</v>
      </c>
      <c r="O3913" s="29">
        <f t="shared" si="1782"/>
        <v>5527.0901400000002</v>
      </c>
      <c r="P3913" s="29">
        <f t="shared" si="1783"/>
        <v>0</v>
      </c>
      <c r="Q3913" t="s">
        <v>7819</v>
      </c>
    </row>
    <row r="3914" spans="1:18" hidden="1">
      <c r="A3914" t="s">
        <v>297</v>
      </c>
      <c r="B3914" t="s">
        <v>4182</v>
      </c>
      <c r="C3914" s="224" t="s">
        <v>7842</v>
      </c>
      <c r="D3914" s="221">
        <v>353.9</v>
      </c>
      <c r="E3914" s="324">
        <v>43190</v>
      </c>
      <c r="F3914" s="1">
        <v>3188705.85</v>
      </c>
      <c r="G3914" s="5">
        <v>2.0799999999999999E-2</v>
      </c>
      <c r="H3914" s="298">
        <v>5527.09</v>
      </c>
      <c r="I3914" s="10">
        <v>3188705.85</v>
      </c>
      <c r="J3914" s="11">
        <f t="shared" si="1778"/>
        <v>2.0799999999999999E-2</v>
      </c>
      <c r="K3914" s="30">
        <f t="shared" si="1779"/>
        <v>5527.0901400000002</v>
      </c>
      <c r="L3914" s="29">
        <f t="shared" si="1780"/>
        <v>1.4000000010128133E-4</v>
      </c>
      <c r="M3914" s="10">
        <f t="shared" si="1781"/>
        <v>3188705.85</v>
      </c>
      <c r="N3914" s="5">
        <f>VLOOKUP(CONCATENATE(A3914,"-6"),'Restated Depr'!$B$6:$G$7674,6,0)</f>
        <v>2.0799999999999999E-2</v>
      </c>
      <c r="O3914" s="29">
        <f t="shared" si="1782"/>
        <v>5527.0901400000002</v>
      </c>
      <c r="P3914" s="29">
        <f t="shared" si="1783"/>
        <v>0</v>
      </c>
      <c r="Q3914" t="s">
        <v>7819</v>
      </c>
    </row>
    <row r="3915" spans="1:18" hidden="1">
      <c r="A3915" t="s">
        <v>297</v>
      </c>
      <c r="B3915" t="s">
        <v>4183</v>
      </c>
      <c r="C3915" s="224" t="s">
        <v>7842</v>
      </c>
      <c r="D3915" s="221">
        <v>353.9</v>
      </c>
      <c r="E3915" s="324">
        <v>43220</v>
      </c>
      <c r="F3915" s="1">
        <v>3188705.85</v>
      </c>
      <c r="G3915" s="5">
        <v>2.0799999999999999E-2</v>
      </c>
      <c r="H3915" s="298">
        <v>5527.09</v>
      </c>
      <c r="I3915" s="10">
        <v>3188705.85</v>
      </c>
      <c r="J3915" s="11">
        <f t="shared" si="1778"/>
        <v>2.0799999999999999E-2</v>
      </c>
      <c r="K3915" s="30">
        <f t="shared" si="1779"/>
        <v>5527.0901400000002</v>
      </c>
      <c r="L3915" s="29">
        <f t="shared" si="1780"/>
        <v>1.4000000010128133E-4</v>
      </c>
      <c r="M3915" s="10">
        <f t="shared" si="1781"/>
        <v>3188705.85</v>
      </c>
      <c r="N3915" s="5">
        <f>VLOOKUP(CONCATENATE(A3915,"-6"),'Restated Depr'!$B$6:$G$7674,6,0)</f>
        <v>2.0799999999999999E-2</v>
      </c>
      <c r="O3915" s="29">
        <f t="shared" si="1782"/>
        <v>5527.0901400000002</v>
      </c>
      <c r="P3915" s="29">
        <f t="shared" si="1783"/>
        <v>0</v>
      </c>
      <c r="Q3915" t="s">
        <v>7819</v>
      </c>
    </row>
    <row r="3916" spans="1:18" hidden="1">
      <c r="A3916" t="s">
        <v>297</v>
      </c>
      <c r="B3916" t="s">
        <v>4184</v>
      </c>
      <c r="C3916" s="224" t="s">
        <v>7842</v>
      </c>
      <c r="D3916" s="221">
        <v>353.9</v>
      </c>
      <c r="E3916" s="324">
        <v>43251</v>
      </c>
      <c r="F3916" s="1">
        <v>3188705.85</v>
      </c>
      <c r="G3916" s="5">
        <v>2.0799999999999999E-2</v>
      </c>
      <c r="H3916" s="298">
        <v>5527.09</v>
      </c>
      <c r="I3916" s="10">
        <v>3188705.85</v>
      </c>
      <c r="J3916" s="11">
        <f t="shared" si="1778"/>
        <v>2.0799999999999999E-2</v>
      </c>
      <c r="K3916" s="30">
        <f t="shared" si="1779"/>
        <v>5527.0901400000002</v>
      </c>
      <c r="L3916" s="29">
        <f t="shared" si="1780"/>
        <v>1.4000000010128133E-4</v>
      </c>
      <c r="M3916" s="10">
        <f t="shared" si="1781"/>
        <v>3188705.85</v>
      </c>
      <c r="N3916" s="5">
        <f>VLOOKUP(CONCATENATE(A3916,"-6"),'Restated Depr'!$B$6:$G$7674,6,0)</f>
        <v>2.0799999999999999E-2</v>
      </c>
      <c r="O3916" s="29">
        <f t="shared" si="1782"/>
        <v>5527.0901400000002</v>
      </c>
      <c r="P3916" s="29">
        <f t="shared" si="1783"/>
        <v>0</v>
      </c>
      <c r="Q3916" t="s">
        <v>7819</v>
      </c>
    </row>
    <row r="3917" spans="1:18" hidden="1">
      <c r="A3917" t="s">
        <v>297</v>
      </c>
      <c r="B3917" t="s">
        <v>4185</v>
      </c>
      <c r="C3917" s="224" t="s">
        <v>7842</v>
      </c>
      <c r="D3917" s="221">
        <v>353.9</v>
      </c>
      <c r="E3917" s="324">
        <v>43281</v>
      </c>
      <c r="F3917" s="1">
        <v>3188705.85</v>
      </c>
      <c r="G3917" s="5">
        <v>2.0799999999999999E-2</v>
      </c>
      <c r="H3917" s="298">
        <v>5527.09</v>
      </c>
      <c r="I3917" s="10">
        <v>3188705.85</v>
      </c>
      <c r="J3917" s="11">
        <f t="shared" si="1778"/>
        <v>2.0799999999999999E-2</v>
      </c>
      <c r="K3917" s="30">
        <f t="shared" si="1779"/>
        <v>5527.0901400000002</v>
      </c>
      <c r="L3917" s="29">
        <f t="shared" si="1780"/>
        <v>1.4000000010128133E-4</v>
      </c>
      <c r="M3917" s="10">
        <f t="shared" si="1781"/>
        <v>3188705.85</v>
      </c>
      <c r="N3917" s="5">
        <f>VLOOKUP(CONCATENATE(A3917,"-6"),'Restated Depr'!$B$6:$G$7674,6,0)</f>
        <v>2.0799999999999999E-2</v>
      </c>
      <c r="O3917" s="29">
        <f t="shared" si="1782"/>
        <v>5527.0901400000002</v>
      </c>
      <c r="P3917" s="29">
        <f t="shared" si="1783"/>
        <v>0</v>
      </c>
      <c r="Q3917" t="s">
        <v>7819</v>
      </c>
      <c r="R3917" s="5"/>
    </row>
    <row r="3918" spans="1:18" ht="15.75" hidden="1" thickBot="1">
      <c r="A3918" t="s">
        <v>297</v>
      </c>
      <c r="C3918" s="224" t="s">
        <v>639</v>
      </c>
      <c r="D3918" s="22"/>
      <c r="E3918" s="323" t="s">
        <v>606</v>
      </c>
      <c r="F3918" s="1"/>
      <c r="G3918" s="5"/>
      <c r="H3918" s="310">
        <f>SUM(H3906:H3917)</f>
        <v>64677.62999999999</v>
      </c>
      <c r="I3918" s="10"/>
      <c r="J3918" s="10"/>
      <c r="K3918" s="32">
        <f>SUM(K3906:K3917)</f>
        <v>64677.583657499999</v>
      </c>
      <c r="L3918" s="28">
        <f>SUM(L3906:L3917)</f>
        <v>-4.6342499999809661E-2</v>
      </c>
      <c r="M3918" s="10"/>
      <c r="N3918" s="5"/>
      <c r="O3918" s="28">
        <f>SUM(O3906:O3917)</f>
        <v>66325.081680000003</v>
      </c>
      <c r="P3918" s="28">
        <f>SUM(P3906:P3917)</f>
        <v>1647.4980225000008</v>
      </c>
    </row>
    <row r="3919" spans="1:18" hidden="1">
      <c r="A3919" t="s">
        <v>298</v>
      </c>
      <c r="B3919" t="s">
        <v>4186</v>
      </c>
      <c r="C3919" s="224" t="s">
        <v>7842</v>
      </c>
      <c r="D3919" s="221">
        <v>353.9</v>
      </c>
      <c r="E3919" s="324">
        <v>42947</v>
      </c>
      <c r="F3919" s="9">
        <v>3718377.9</v>
      </c>
      <c r="G3919" s="18">
        <v>1.9699999999999999E-2</v>
      </c>
      <c r="H3919" s="299">
        <v>6104.34</v>
      </c>
      <c r="I3919" s="15">
        <v>3746127.14</v>
      </c>
      <c r="J3919" s="11">
        <f t="shared" ref="J3919:J3930" si="1784">G3919</f>
        <v>1.9699999999999999E-2</v>
      </c>
      <c r="K3919" s="31">
        <f t="shared" ref="K3919:K3930" si="1785">I3919*J3919/12</f>
        <v>6149.8920548333335</v>
      </c>
      <c r="L3919" s="289">
        <f t="shared" ref="L3919:L3930" si="1786">K3919-H3919</f>
        <v>45.552054833333386</v>
      </c>
      <c r="M3919" s="15">
        <f t="shared" ref="M3919:M3930" si="1787">I3919</f>
        <v>3746127.14</v>
      </c>
      <c r="N3919" s="5">
        <f>VLOOKUP(CONCATENATE(A3919,"-6"),'Restated Depr'!$B$6:$G$7674,6,0)</f>
        <v>2.0799999999999999E-2</v>
      </c>
      <c r="O3919" s="289">
        <f t="shared" ref="O3919:O3930" si="1788">M3919*N3919/12</f>
        <v>6493.2870426666668</v>
      </c>
      <c r="P3919" s="289">
        <f t="shared" ref="P3919:P3930" si="1789">O3919-K3919</f>
        <v>343.39498783333329</v>
      </c>
      <c r="Q3919" t="s">
        <v>7819</v>
      </c>
    </row>
    <row r="3920" spans="1:18" hidden="1">
      <c r="A3920" t="s">
        <v>298</v>
      </c>
      <c r="B3920" t="s">
        <v>4187</v>
      </c>
      <c r="C3920" s="224" t="s">
        <v>7842</v>
      </c>
      <c r="D3920" s="221">
        <v>353.9</v>
      </c>
      <c r="E3920" s="324">
        <v>42978</v>
      </c>
      <c r="F3920" s="1">
        <v>3718377.9</v>
      </c>
      <c r="G3920" s="18">
        <v>1.9699999999999999E-2</v>
      </c>
      <c r="H3920" s="298">
        <v>6104.34</v>
      </c>
      <c r="I3920" s="10">
        <v>3746127.14</v>
      </c>
      <c r="J3920" s="11">
        <f t="shared" si="1784"/>
        <v>1.9699999999999999E-2</v>
      </c>
      <c r="K3920" s="30">
        <f t="shared" si="1785"/>
        <v>6149.8920548333335</v>
      </c>
      <c r="L3920" s="29">
        <f t="shared" si="1786"/>
        <v>45.552054833333386</v>
      </c>
      <c r="M3920" s="10">
        <f t="shared" si="1787"/>
        <v>3746127.14</v>
      </c>
      <c r="N3920" s="5">
        <f>VLOOKUP(CONCATENATE(A3920,"-6"),'Restated Depr'!$B$6:$G$7674,6,0)</f>
        <v>2.0799999999999999E-2</v>
      </c>
      <c r="O3920" s="29">
        <f t="shared" si="1788"/>
        <v>6493.2870426666668</v>
      </c>
      <c r="P3920" s="29">
        <f t="shared" si="1789"/>
        <v>343.39498783333329</v>
      </c>
      <c r="Q3920" t="s">
        <v>7819</v>
      </c>
    </row>
    <row r="3921" spans="1:18" hidden="1">
      <c r="A3921" t="s">
        <v>298</v>
      </c>
      <c r="B3921" t="s">
        <v>4188</v>
      </c>
      <c r="C3921" s="224" t="s">
        <v>7842</v>
      </c>
      <c r="D3921" s="221">
        <v>353.9</v>
      </c>
      <c r="E3921" s="324">
        <v>43008</v>
      </c>
      <c r="F3921" s="1">
        <v>3718377.9</v>
      </c>
      <c r="G3921" s="18">
        <v>1.9699999999999999E-2</v>
      </c>
      <c r="H3921" s="298">
        <v>6104.34</v>
      </c>
      <c r="I3921" s="10">
        <v>3746127.14</v>
      </c>
      <c r="J3921" s="11">
        <f t="shared" si="1784"/>
        <v>1.9699999999999999E-2</v>
      </c>
      <c r="K3921" s="30">
        <f t="shared" si="1785"/>
        <v>6149.8920548333335</v>
      </c>
      <c r="L3921" s="29">
        <f t="shared" si="1786"/>
        <v>45.552054833333386</v>
      </c>
      <c r="M3921" s="10">
        <f t="shared" si="1787"/>
        <v>3746127.14</v>
      </c>
      <c r="N3921" s="5">
        <f>VLOOKUP(CONCATENATE(A3921,"-6"),'Restated Depr'!$B$6:$G$7674,6,0)</f>
        <v>2.0799999999999999E-2</v>
      </c>
      <c r="O3921" s="29">
        <f t="shared" si="1788"/>
        <v>6493.2870426666668</v>
      </c>
      <c r="P3921" s="29">
        <f t="shared" si="1789"/>
        <v>343.39498783333329</v>
      </c>
      <c r="Q3921" t="s">
        <v>7819</v>
      </c>
    </row>
    <row r="3922" spans="1:18" hidden="1">
      <c r="A3922" t="s">
        <v>298</v>
      </c>
      <c r="B3922" t="s">
        <v>4189</v>
      </c>
      <c r="C3922" s="224" t="s">
        <v>7842</v>
      </c>
      <c r="D3922" s="221">
        <v>353.9</v>
      </c>
      <c r="E3922" s="324">
        <v>43039</v>
      </c>
      <c r="F3922" s="1">
        <v>3718377.9</v>
      </c>
      <c r="G3922" s="18">
        <v>1.9699999999999999E-2</v>
      </c>
      <c r="H3922" s="298">
        <v>6104.34</v>
      </c>
      <c r="I3922" s="10">
        <v>3746127.14</v>
      </c>
      <c r="J3922" s="11">
        <f t="shared" si="1784"/>
        <v>1.9699999999999999E-2</v>
      </c>
      <c r="K3922" s="30">
        <f t="shared" si="1785"/>
        <v>6149.8920548333335</v>
      </c>
      <c r="L3922" s="29">
        <f t="shared" si="1786"/>
        <v>45.552054833333386</v>
      </c>
      <c r="M3922" s="10">
        <f t="shared" si="1787"/>
        <v>3746127.14</v>
      </c>
      <c r="N3922" s="5">
        <f>VLOOKUP(CONCATENATE(A3922,"-6"),'Restated Depr'!$B$6:$G$7674,6,0)</f>
        <v>2.0799999999999999E-2</v>
      </c>
      <c r="O3922" s="29">
        <f t="shared" si="1788"/>
        <v>6493.2870426666668</v>
      </c>
      <c r="P3922" s="29">
        <f t="shared" si="1789"/>
        <v>343.39498783333329</v>
      </c>
      <c r="Q3922" t="s">
        <v>7819</v>
      </c>
    </row>
    <row r="3923" spans="1:18" hidden="1">
      <c r="A3923" t="s">
        <v>298</v>
      </c>
      <c r="B3923" t="s">
        <v>4190</v>
      </c>
      <c r="C3923" s="224" t="s">
        <v>7842</v>
      </c>
      <c r="D3923" s="221">
        <v>353.9</v>
      </c>
      <c r="E3923" s="324">
        <v>43069</v>
      </c>
      <c r="F3923" s="1">
        <v>3718377.9</v>
      </c>
      <c r="G3923" s="18">
        <v>1.9699999999999999E-2</v>
      </c>
      <c r="H3923" s="298">
        <v>6104.34</v>
      </c>
      <c r="I3923" s="10">
        <v>3746127.14</v>
      </c>
      <c r="J3923" s="11">
        <f t="shared" si="1784"/>
        <v>1.9699999999999999E-2</v>
      </c>
      <c r="K3923" s="30">
        <f t="shared" si="1785"/>
        <v>6149.8920548333335</v>
      </c>
      <c r="L3923" s="29">
        <f t="shared" si="1786"/>
        <v>45.552054833333386</v>
      </c>
      <c r="M3923" s="10">
        <f t="shared" si="1787"/>
        <v>3746127.14</v>
      </c>
      <c r="N3923" s="5">
        <f>VLOOKUP(CONCATENATE(A3923,"-6"),'Restated Depr'!$B$6:$G$7674,6,0)</f>
        <v>2.0799999999999999E-2</v>
      </c>
      <c r="O3923" s="29">
        <f t="shared" si="1788"/>
        <v>6493.2870426666668</v>
      </c>
      <c r="P3923" s="29">
        <f t="shared" si="1789"/>
        <v>343.39498783333329</v>
      </c>
      <c r="Q3923" t="s">
        <v>7819</v>
      </c>
    </row>
    <row r="3924" spans="1:18" hidden="1">
      <c r="A3924" t="s">
        <v>298</v>
      </c>
      <c r="B3924" t="s">
        <v>4191</v>
      </c>
      <c r="C3924" s="224" t="s">
        <v>7842</v>
      </c>
      <c r="D3924" s="221">
        <v>353.9</v>
      </c>
      <c r="E3924" s="324">
        <v>43100</v>
      </c>
      <c r="F3924" s="1">
        <v>3718377.9</v>
      </c>
      <c r="G3924" s="18">
        <v>2.01E-2</v>
      </c>
      <c r="H3924" s="298">
        <v>6228.29</v>
      </c>
      <c r="I3924" s="10">
        <v>3746127.14</v>
      </c>
      <c r="J3924" s="11">
        <f t="shared" si="1784"/>
        <v>2.01E-2</v>
      </c>
      <c r="K3924" s="30">
        <f t="shared" si="1785"/>
        <v>6274.7629594999999</v>
      </c>
      <c r="L3924" s="29">
        <f t="shared" si="1786"/>
        <v>46.472959499999888</v>
      </c>
      <c r="M3924" s="10">
        <f t="shared" si="1787"/>
        <v>3746127.14</v>
      </c>
      <c r="N3924" s="5">
        <f>VLOOKUP(CONCATENATE(A3924,"-6"),'Restated Depr'!$B$6:$G$7674,6,0)</f>
        <v>2.0799999999999999E-2</v>
      </c>
      <c r="O3924" s="29">
        <f t="shared" si="1788"/>
        <v>6493.2870426666668</v>
      </c>
      <c r="P3924" s="29">
        <f t="shared" si="1789"/>
        <v>218.52408316666697</v>
      </c>
      <c r="Q3924" t="s">
        <v>7819</v>
      </c>
    </row>
    <row r="3925" spans="1:18" hidden="1">
      <c r="A3925" t="s">
        <v>298</v>
      </c>
      <c r="B3925" t="s">
        <v>4192</v>
      </c>
      <c r="C3925" s="224" t="s">
        <v>7842</v>
      </c>
      <c r="D3925" s="221">
        <v>353.9</v>
      </c>
      <c r="E3925" s="324">
        <v>43131</v>
      </c>
      <c r="F3925" s="1">
        <v>3718377.9</v>
      </c>
      <c r="G3925" s="5">
        <v>2.0799999999999999E-2</v>
      </c>
      <c r="H3925" s="298">
        <v>6445.19</v>
      </c>
      <c r="I3925" s="10">
        <v>3746127.14</v>
      </c>
      <c r="J3925" s="11">
        <f t="shared" si="1784"/>
        <v>2.0799999999999999E-2</v>
      </c>
      <c r="K3925" s="30">
        <f t="shared" si="1785"/>
        <v>6493.2870426666668</v>
      </c>
      <c r="L3925" s="29">
        <f t="shared" si="1786"/>
        <v>48.097042666667221</v>
      </c>
      <c r="M3925" s="10">
        <f t="shared" si="1787"/>
        <v>3746127.14</v>
      </c>
      <c r="N3925" s="5">
        <f>VLOOKUP(CONCATENATE(A3925,"-6"),'Restated Depr'!$B$6:$G$7674,6,0)</f>
        <v>2.0799999999999999E-2</v>
      </c>
      <c r="O3925" s="29">
        <f t="shared" si="1788"/>
        <v>6493.2870426666668</v>
      </c>
      <c r="P3925" s="29">
        <f t="shared" si="1789"/>
        <v>0</v>
      </c>
      <c r="Q3925" t="s">
        <v>7819</v>
      </c>
    </row>
    <row r="3926" spans="1:18" hidden="1">
      <c r="A3926" t="s">
        <v>298</v>
      </c>
      <c r="B3926" t="s">
        <v>4193</v>
      </c>
      <c r="C3926" s="224" t="s">
        <v>7842</v>
      </c>
      <c r="D3926" s="221">
        <v>353.9</v>
      </c>
      <c r="E3926" s="324">
        <v>43159</v>
      </c>
      <c r="F3926" s="1">
        <v>3718377.9</v>
      </c>
      <c r="G3926" s="5">
        <v>2.0799999999999999E-2</v>
      </c>
      <c r="H3926" s="298">
        <v>6445.19</v>
      </c>
      <c r="I3926" s="10">
        <v>3746127.14</v>
      </c>
      <c r="J3926" s="11">
        <f t="shared" si="1784"/>
        <v>2.0799999999999999E-2</v>
      </c>
      <c r="K3926" s="30">
        <f t="shared" si="1785"/>
        <v>6493.2870426666668</v>
      </c>
      <c r="L3926" s="29">
        <f t="shared" si="1786"/>
        <v>48.097042666667221</v>
      </c>
      <c r="M3926" s="10">
        <f t="shared" si="1787"/>
        <v>3746127.14</v>
      </c>
      <c r="N3926" s="5">
        <f>VLOOKUP(CONCATENATE(A3926,"-6"),'Restated Depr'!$B$6:$G$7674,6,0)</f>
        <v>2.0799999999999999E-2</v>
      </c>
      <c r="O3926" s="29">
        <f t="shared" si="1788"/>
        <v>6493.2870426666668</v>
      </c>
      <c r="P3926" s="29">
        <f t="shared" si="1789"/>
        <v>0</v>
      </c>
      <c r="Q3926" t="s">
        <v>7819</v>
      </c>
    </row>
    <row r="3927" spans="1:18" hidden="1">
      <c r="A3927" t="s">
        <v>298</v>
      </c>
      <c r="B3927" t="s">
        <v>4194</v>
      </c>
      <c r="C3927" s="224" t="s">
        <v>7842</v>
      </c>
      <c r="D3927" s="221">
        <v>353.9</v>
      </c>
      <c r="E3927" s="324">
        <v>43190</v>
      </c>
      <c r="F3927" s="1">
        <v>3718377.9</v>
      </c>
      <c r="G3927" s="5">
        <v>2.0799999999999999E-2</v>
      </c>
      <c r="H3927" s="298">
        <v>6445.19</v>
      </c>
      <c r="I3927" s="10">
        <v>3746127.14</v>
      </c>
      <c r="J3927" s="11">
        <f t="shared" si="1784"/>
        <v>2.0799999999999999E-2</v>
      </c>
      <c r="K3927" s="30">
        <f t="shared" si="1785"/>
        <v>6493.2870426666668</v>
      </c>
      <c r="L3927" s="29">
        <f t="shared" si="1786"/>
        <v>48.097042666667221</v>
      </c>
      <c r="M3927" s="10">
        <f t="shared" si="1787"/>
        <v>3746127.14</v>
      </c>
      <c r="N3927" s="5">
        <f>VLOOKUP(CONCATENATE(A3927,"-6"),'Restated Depr'!$B$6:$G$7674,6,0)</f>
        <v>2.0799999999999999E-2</v>
      </c>
      <c r="O3927" s="29">
        <f t="shared" si="1788"/>
        <v>6493.2870426666668</v>
      </c>
      <c r="P3927" s="29">
        <f t="shared" si="1789"/>
        <v>0</v>
      </c>
      <c r="Q3927" t="s">
        <v>7819</v>
      </c>
    </row>
    <row r="3928" spans="1:18" hidden="1">
      <c r="A3928" t="s">
        <v>298</v>
      </c>
      <c r="B3928" t="s">
        <v>4195</v>
      </c>
      <c r="C3928" s="224" t="s">
        <v>7842</v>
      </c>
      <c r="D3928" s="221">
        <v>353.9</v>
      </c>
      <c r="E3928" s="324">
        <v>43220</v>
      </c>
      <c r="F3928" s="1">
        <v>3718377.9</v>
      </c>
      <c r="G3928" s="5">
        <v>2.0799999999999999E-2</v>
      </c>
      <c r="H3928" s="298">
        <v>6445.19</v>
      </c>
      <c r="I3928" s="10">
        <v>3746127.14</v>
      </c>
      <c r="J3928" s="11">
        <f t="shared" si="1784"/>
        <v>2.0799999999999999E-2</v>
      </c>
      <c r="K3928" s="30">
        <f t="shared" si="1785"/>
        <v>6493.2870426666668</v>
      </c>
      <c r="L3928" s="29">
        <f t="shared" si="1786"/>
        <v>48.097042666667221</v>
      </c>
      <c r="M3928" s="10">
        <f t="shared" si="1787"/>
        <v>3746127.14</v>
      </c>
      <c r="N3928" s="5">
        <f>VLOOKUP(CONCATENATE(A3928,"-6"),'Restated Depr'!$B$6:$G$7674,6,0)</f>
        <v>2.0799999999999999E-2</v>
      </c>
      <c r="O3928" s="29">
        <f t="shared" si="1788"/>
        <v>6493.2870426666668</v>
      </c>
      <c r="P3928" s="29">
        <f t="shared" si="1789"/>
        <v>0</v>
      </c>
      <c r="Q3928" t="s">
        <v>7819</v>
      </c>
    </row>
    <row r="3929" spans="1:18" hidden="1">
      <c r="A3929" t="s">
        <v>298</v>
      </c>
      <c r="B3929" t="s">
        <v>4196</v>
      </c>
      <c r="C3929" s="224" t="s">
        <v>7842</v>
      </c>
      <c r="D3929" s="221">
        <v>353.9</v>
      </c>
      <c r="E3929" s="324">
        <v>43251</v>
      </c>
      <c r="F3929" s="1">
        <v>3718377.9</v>
      </c>
      <c r="G3929" s="5">
        <v>2.0799999999999999E-2</v>
      </c>
      <c r="H3929" s="298">
        <v>6445.19</v>
      </c>
      <c r="I3929" s="10">
        <v>3746127.14</v>
      </c>
      <c r="J3929" s="11">
        <f t="shared" si="1784"/>
        <v>2.0799999999999999E-2</v>
      </c>
      <c r="K3929" s="30">
        <f t="shared" si="1785"/>
        <v>6493.2870426666668</v>
      </c>
      <c r="L3929" s="29">
        <f t="shared" si="1786"/>
        <v>48.097042666667221</v>
      </c>
      <c r="M3929" s="10">
        <f t="shared" si="1787"/>
        <v>3746127.14</v>
      </c>
      <c r="N3929" s="5">
        <f>VLOOKUP(CONCATENATE(A3929,"-6"),'Restated Depr'!$B$6:$G$7674,6,0)</f>
        <v>2.0799999999999999E-2</v>
      </c>
      <c r="O3929" s="29">
        <f t="shared" si="1788"/>
        <v>6493.2870426666668</v>
      </c>
      <c r="P3929" s="29">
        <f t="shared" si="1789"/>
        <v>0</v>
      </c>
      <c r="Q3929" t="s">
        <v>7819</v>
      </c>
    </row>
    <row r="3930" spans="1:18" hidden="1">
      <c r="A3930" t="s">
        <v>298</v>
      </c>
      <c r="B3930" t="s">
        <v>4197</v>
      </c>
      <c r="C3930" s="224" t="s">
        <v>7842</v>
      </c>
      <c r="D3930" s="221">
        <v>353.9</v>
      </c>
      <c r="E3930" s="324">
        <v>43281</v>
      </c>
      <c r="F3930" s="1">
        <v>3746127.14</v>
      </c>
      <c r="G3930" s="5">
        <v>2.0799999999999999E-2</v>
      </c>
      <c r="H3930" s="298">
        <v>6493.2800000000016</v>
      </c>
      <c r="I3930" s="10">
        <v>3746127.14</v>
      </c>
      <c r="J3930" s="11">
        <f t="shared" si="1784"/>
        <v>2.0799999999999999E-2</v>
      </c>
      <c r="K3930" s="30">
        <f t="shared" si="1785"/>
        <v>6493.2870426666668</v>
      </c>
      <c r="L3930" s="29">
        <f t="shared" si="1786"/>
        <v>7.0426666652565473E-3</v>
      </c>
      <c r="M3930" s="10">
        <f t="shared" si="1787"/>
        <v>3746127.14</v>
      </c>
      <c r="N3930" s="5">
        <f>VLOOKUP(CONCATENATE(A3930,"-6"),'Restated Depr'!$B$6:$G$7674,6,0)</f>
        <v>2.0799999999999999E-2</v>
      </c>
      <c r="O3930" s="29">
        <f t="shared" si="1788"/>
        <v>6493.2870426666668</v>
      </c>
      <c r="P3930" s="29">
        <f t="shared" si="1789"/>
        <v>0</v>
      </c>
      <c r="Q3930" t="s">
        <v>7819</v>
      </c>
      <c r="R3930" s="5"/>
    </row>
    <row r="3931" spans="1:18" ht="15.75" hidden="1" thickBot="1">
      <c r="A3931" t="s">
        <v>298</v>
      </c>
      <c r="C3931" s="224" t="s">
        <v>639</v>
      </c>
      <c r="D3931" s="22"/>
      <c r="E3931" s="323" t="s">
        <v>606</v>
      </c>
      <c r="F3931" s="1"/>
      <c r="G3931" s="5"/>
      <c r="H3931" s="310">
        <f>SUM(H3919:H3930)</f>
        <v>75469.22</v>
      </c>
      <c r="I3931" s="10"/>
      <c r="J3931" s="10"/>
      <c r="K3931" s="32">
        <f>SUM(K3919:K3930)</f>
        <v>75983.945489666643</v>
      </c>
      <c r="L3931" s="28">
        <f>SUM(L3919:L3930)</f>
        <v>514.72548966666818</v>
      </c>
      <c r="M3931" s="10"/>
      <c r="N3931" s="5"/>
      <c r="O3931" s="28">
        <f>SUM(O3919:O3930)</f>
        <v>77919.444511999987</v>
      </c>
      <c r="P3931" s="28">
        <f>SUM(P3919:P3930)</f>
        <v>1935.4990223333334</v>
      </c>
    </row>
    <row r="3932" spans="1:18" hidden="1">
      <c r="A3932" t="s">
        <v>299</v>
      </c>
      <c r="B3932" t="s">
        <v>4198</v>
      </c>
      <c r="C3932" s="224" t="s">
        <v>7842</v>
      </c>
      <c r="D3932" s="221">
        <v>353.9</v>
      </c>
      <c r="E3932" s="324">
        <v>42947</v>
      </c>
      <c r="F3932" s="9">
        <v>1732090.29</v>
      </c>
      <c r="G3932" s="18">
        <v>2.3061999999999999E-2</v>
      </c>
      <c r="H3932" s="299">
        <v>3328.7899999999995</v>
      </c>
      <c r="I3932" s="15">
        <v>1732090.29</v>
      </c>
      <c r="J3932" s="11">
        <f t="shared" ref="J3932:J3943" si="1790">G3932</f>
        <v>2.3061999999999999E-2</v>
      </c>
      <c r="K3932" s="31">
        <f t="shared" ref="K3932:K3943" si="1791">I3932*J3932/12</f>
        <v>3328.788855665</v>
      </c>
      <c r="L3932" s="289">
        <f t="shared" ref="L3932:L3943" si="1792">K3932-H3932</f>
        <v>-1.144334999480634E-3</v>
      </c>
      <c r="M3932" s="15">
        <f t="shared" ref="M3932:M3943" si="1793">I3932</f>
        <v>1732090.29</v>
      </c>
      <c r="N3932" s="5">
        <f>VLOOKUP(CONCATENATE(A3932,"-6"),'Restated Depr'!$B$6:$G$7674,6,0)</f>
        <v>2.0799999999999999E-2</v>
      </c>
      <c r="O3932" s="289">
        <f t="shared" ref="O3932:O3943" si="1794">M3932*N3932/12</f>
        <v>3002.2898359999999</v>
      </c>
      <c r="P3932" s="289">
        <f t="shared" ref="P3932:P3943" si="1795">O3932-K3932</f>
        <v>-326.49901966500011</v>
      </c>
      <c r="Q3932" t="s">
        <v>7819</v>
      </c>
    </row>
    <row r="3933" spans="1:18" hidden="1">
      <c r="A3933" t="s">
        <v>299</v>
      </c>
      <c r="B3933" t="s">
        <v>4199</v>
      </c>
      <c r="C3933" s="224" t="s">
        <v>7842</v>
      </c>
      <c r="D3933" s="221">
        <v>353.9</v>
      </c>
      <c r="E3933" s="324">
        <v>42978</v>
      </c>
      <c r="F3933" s="1">
        <v>1732090.29</v>
      </c>
      <c r="G3933" s="18">
        <v>2.3061999999999999E-2</v>
      </c>
      <c r="H3933" s="298">
        <v>3328.7899999999995</v>
      </c>
      <c r="I3933" s="10">
        <v>1732090.29</v>
      </c>
      <c r="J3933" s="11">
        <f t="shared" si="1790"/>
        <v>2.3061999999999999E-2</v>
      </c>
      <c r="K3933" s="30">
        <f t="shared" si="1791"/>
        <v>3328.788855665</v>
      </c>
      <c r="L3933" s="29">
        <f t="shared" si="1792"/>
        <v>-1.144334999480634E-3</v>
      </c>
      <c r="M3933" s="10">
        <f t="shared" si="1793"/>
        <v>1732090.29</v>
      </c>
      <c r="N3933" s="5">
        <f>VLOOKUP(CONCATENATE(A3933,"-6"),'Restated Depr'!$B$6:$G$7674,6,0)</f>
        <v>2.0799999999999999E-2</v>
      </c>
      <c r="O3933" s="29">
        <f t="shared" si="1794"/>
        <v>3002.2898359999999</v>
      </c>
      <c r="P3933" s="29">
        <f t="shared" si="1795"/>
        <v>-326.49901966500011</v>
      </c>
      <c r="Q3933" t="s">
        <v>7819</v>
      </c>
    </row>
    <row r="3934" spans="1:18" hidden="1">
      <c r="A3934" t="s">
        <v>299</v>
      </c>
      <c r="B3934" t="s">
        <v>4200</v>
      </c>
      <c r="C3934" s="224" t="s">
        <v>7842</v>
      </c>
      <c r="D3934" s="221">
        <v>353.9</v>
      </c>
      <c r="E3934" s="324">
        <v>43008</v>
      </c>
      <c r="F3934" s="1">
        <v>1732090.29</v>
      </c>
      <c r="G3934" s="18">
        <v>2.3061999999999999E-2</v>
      </c>
      <c r="H3934" s="298">
        <v>3328.7899999999995</v>
      </c>
      <c r="I3934" s="10">
        <v>1732090.29</v>
      </c>
      <c r="J3934" s="11">
        <f t="shared" si="1790"/>
        <v>2.3061999999999999E-2</v>
      </c>
      <c r="K3934" s="30">
        <f t="shared" si="1791"/>
        <v>3328.788855665</v>
      </c>
      <c r="L3934" s="29">
        <f t="shared" si="1792"/>
        <v>-1.144334999480634E-3</v>
      </c>
      <c r="M3934" s="10">
        <f t="shared" si="1793"/>
        <v>1732090.29</v>
      </c>
      <c r="N3934" s="5">
        <f>VLOOKUP(CONCATENATE(A3934,"-6"),'Restated Depr'!$B$6:$G$7674,6,0)</f>
        <v>2.0799999999999999E-2</v>
      </c>
      <c r="O3934" s="29">
        <f t="shared" si="1794"/>
        <v>3002.2898359999999</v>
      </c>
      <c r="P3934" s="29">
        <f t="shared" si="1795"/>
        <v>-326.49901966500011</v>
      </c>
      <c r="Q3934" t="s">
        <v>7819</v>
      </c>
    </row>
    <row r="3935" spans="1:18" hidden="1">
      <c r="A3935" t="s">
        <v>299</v>
      </c>
      <c r="B3935" t="s">
        <v>4201</v>
      </c>
      <c r="C3935" s="224" t="s">
        <v>7842</v>
      </c>
      <c r="D3935" s="221">
        <v>353.9</v>
      </c>
      <c r="E3935" s="324">
        <v>43039</v>
      </c>
      <c r="F3935" s="1">
        <v>1732090.29</v>
      </c>
      <c r="G3935" s="18">
        <v>2.3061999999999999E-2</v>
      </c>
      <c r="H3935" s="298">
        <v>3328.7899999999995</v>
      </c>
      <c r="I3935" s="10">
        <v>1732090.29</v>
      </c>
      <c r="J3935" s="11">
        <f t="shared" si="1790"/>
        <v>2.3061999999999999E-2</v>
      </c>
      <c r="K3935" s="30">
        <f t="shared" si="1791"/>
        <v>3328.788855665</v>
      </c>
      <c r="L3935" s="29">
        <f t="shared" si="1792"/>
        <v>-1.144334999480634E-3</v>
      </c>
      <c r="M3935" s="10">
        <f t="shared" si="1793"/>
        <v>1732090.29</v>
      </c>
      <c r="N3935" s="5">
        <f>VLOOKUP(CONCATENATE(A3935,"-6"),'Restated Depr'!$B$6:$G$7674,6,0)</f>
        <v>2.0799999999999999E-2</v>
      </c>
      <c r="O3935" s="29">
        <f t="shared" si="1794"/>
        <v>3002.2898359999999</v>
      </c>
      <c r="P3935" s="29">
        <f t="shared" si="1795"/>
        <v>-326.49901966500011</v>
      </c>
      <c r="Q3935" t="s">
        <v>7819</v>
      </c>
    </row>
    <row r="3936" spans="1:18" hidden="1">
      <c r="A3936" t="s">
        <v>299</v>
      </c>
      <c r="B3936" t="s">
        <v>4202</v>
      </c>
      <c r="C3936" s="224" t="s">
        <v>7842</v>
      </c>
      <c r="D3936" s="221">
        <v>353.9</v>
      </c>
      <c r="E3936" s="324">
        <v>43069</v>
      </c>
      <c r="F3936" s="1">
        <v>1732090.29</v>
      </c>
      <c r="G3936" s="18">
        <v>2.3061999999999999E-2</v>
      </c>
      <c r="H3936" s="298">
        <v>3328.7899999999995</v>
      </c>
      <c r="I3936" s="10">
        <v>1732090.29</v>
      </c>
      <c r="J3936" s="11">
        <f t="shared" si="1790"/>
        <v>2.3061999999999999E-2</v>
      </c>
      <c r="K3936" s="30">
        <f t="shared" si="1791"/>
        <v>3328.788855665</v>
      </c>
      <c r="L3936" s="29">
        <f t="shared" si="1792"/>
        <v>-1.144334999480634E-3</v>
      </c>
      <c r="M3936" s="10">
        <f t="shared" si="1793"/>
        <v>1732090.29</v>
      </c>
      <c r="N3936" s="5">
        <f>VLOOKUP(CONCATENATE(A3936,"-6"),'Restated Depr'!$B$6:$G$7674,6,0)</f>
        <v>2.0799999999999999E-2</v>
      </c>
      <c r="O3936" s="29">
        <f t="shared" si="1794"/>
        <v>3002.2898359999999</v>
      </c>
      <c r="P3936" s="29">
        <f t="shared" si="1795"/>
        <v>-326.49901966500011</v>
      </c>
      <c r="Q3936" t="s">
        <v>7819</v>
      </c>
    </row>
    <row r="3937" spans="1:18" hidden="1">
      <c r="A3937" t="s">
        <v>299</v>
      </c>
      <c r="B3937" t="s">
        <v>4203</v>
      </c>
      <c r="C3937" s="224" t="s">
        <v>7842</v>
      </c>
      <c r="D3937" s="221">
        <v>353.9</v>
      </c>
      <c r="E3937" s="324">
        <v>43100</v>
      </c>
      <c r="F3937" s="1">
        <v>1732090.29</v>
      </c>
      <c r="G3937" s="18">
        <v>2.2099999999999998E-2</v>
      </c>
      <c r="H3937" s="298">
        <v>3189.93</v>
      </c>
      <c r="I3937" s="10">
        <v>1732090.29</v>
      </c>
      <c r="J3937" s="11">
        <f t="shared" si="1790"/>
        <v>2.2099999999999998E-2</v>
      </c>
      <c r="K3937" s="30">
        <f t="shared" si="1791"/>
        <v>3189.9329507500001</v>
      </c>
      <c r="L3937" s="29">
        <f t="shared" si="1792"/>
        <v>2.9507500003091991E-3</v>
      </c>
      <c r="M3937" s="10">
        <f t="shared" si="1793"/>
        <v>1732090.29</v>
      </c>
      <c r="N3937" s="5">
        <f>VLOOKUP(CONCATENATE(A3937,"-6"),'Restated Depr'!$B$6:$G$7674,6,0)</f>
        <v>2.0799999999999999E-2</v>
      </c>
      <c r="O3937" s="29">
        <f t="shared" si="1794"/>
        <v>3002.2898359999999</v>
      </c>
      <c r="P3937" s="29">
        <f t="shared" si="1795"/>
        <v>-187.64311475000022</v>
      </c>
      <c r="Q3937" t="s">
        <v>7819</v>
      </c>
    </row>
    <row r="3938" spans="1:18" hidden="1">
      <c r="A3938" t="s">
        <v>299</v>
      </c>
      <c r="B3938" t="s">
        <v>4204</v>
      </c>
      <c r="C3938" s="224" t="s">
        <v>7842</v>
      </c>
      <c r="D3938" s="221">
        <v>353.9</v>
      </c>
      <c r="E3938" s="324">
        <v>43131</v>
      </c>
      <c r="F3938" s="1">
        <v>1732090.29</v>
      </c>
      <c r="G3938" s="5">
        <v>2.0799999999999999E-2</v>
      </c>
      <c r="H3938" s="298">
        <v>3002.2899999999995</v>
      </c>
      <c r="I3938" s="10">
        <v>1732090.29</v>
      </c>
      <c r="J3938" s="11">
        <f t="shared" si="1790"/>
        <v>2.0799999999999999E-2</v>
      </c>
      <c r="K3938" s="30">
        <f t="shared" si="1791"/>
        <v>3002.2898359999999</v>
      </c>
      <c r="L3938" s="29">
        <f t="shared" si="1792"/>
        <v>-1.639999995859398E-4</v>
      </c>
      <c r="M3938" s="10">
        <f t="shared" si="1793"/>
        <v>1732090.29</v>
      </c>
      <c r="N3938" s="5">
        <f>VLOOKUP(CONCATENATE(A3938,"-6"),'Restated Depr'!$B$6:$G$7674,6,0)</f>
        <v>2.0799999999999999E-2</v>
      </c>
      <c r="O3938" s="29">
        <f t="shared" si="1794"/>
        <v>3002.2898359999999</v>
      </c>
      <c r="P3938" s="29">
        <f t="shared" si="1795"/>
        <v>0</v>
      </c>
      <c r="Q3938" t="s">
        <v>7819</v>
      </c>
    </row>
    <row r="3939" spans="1:18" hidden="1">
      <c r="A3939" t="s">
        <v>299</v>
      </c>
      <c r="B3939" t="s">
        <v>4205</v>
      </c>
      <c r="C3939" s="224" t="s">
        <v>7842</v>
      </c>
      <c r="D3939" s="221">
        <v>353.9</v>
      </c>
      <c r="E3939" s="324">
        <v>43159</v>
      </c>
      <c r="F3939" s="1">
        <v>1732090.29</v>
      </c>
      <c r="G3939" s="5">
        <v>2.0799999999999999E-2</v>
      </c>
      <c r="H3939" s="298">
        <v>3002.2899999999995</v>
      </c>
      <c r="I3939" s="10">
        <v>1732090.29</v>
      </c>
      <c r="J3939" s="11">
        <f t="shared" si="1790"/>
        <v>2.0799999999999999E-2</v>
      </c>
      <c r="K3939" s="30">
        <f t="shared" si="1791"/>
        <v>3002.2898359999999</v>
      </c>
      <c r="L3939" s="29">
        <f t="shared" si="1792"/>
        <v>-1.639999995859398E-4</v>
      </c>
      <c r="M3939" s="10">
        <f t="shared" si="1793"/>
        <v>1732090.29</v>
      </c>
      <c r="N3939" s="5">
        <f>VLOOKUP(CONCATENATE(A3939,"-6"),'Restated Depr'!$B$6:$G$7674,6,0)</f>
        <v>2.0799999999999999E-2</v>
      </c>
      <c r="O3939" s="29">
        <f t="shared" si="1794"/>
        <v>3002.2898359999999</v>
      </c>
      <c r="P3939" s="29">
        <f t="shared" si="1795"/>
        <v>0</v>
      </c>
      <c r="Q3939" t="s">
        <v>7819</v>
      </c>
    </row>
    <row r="3940" spans="1:18" hidden="1">
      <c r="A3940" t="s">
        <v>299</v>
      </c>
      <c r="B3940" t="s">
        <v>4206</v>
      </c>
      <c r="C3940" s="224" t="s">
        <v>7842</v>
      </c>
      <c r="D3940" s="221">
        <v>353.9</v>
      </c>
      <c r="E3940" s="324">
        <v>43190</v>
      </c>
      <c r="F3940" s="1">
        <v>1732090.29</v>
      </c>
      <c r="G3940" s="5">
        <v>2.0799999999999999E-2</v>
      </c>
      <c r="H3940" s="298">
        <v>3002.2899999999995</v>
      </c>
      <c r="I3940" s="10">
        <v>1732090.29</v>
      </c>
      <c r="J3940" s="11">
        <f t="shared" si="1790"/>
        <v>2.0799999999999999E-2</v>
      </c>
      <c r="K3940" s="30">
        <f t="shared" si="1791"/>
        <v>3002.2898359999999</v>
      </c>
      <c r="L3940" s="29">
        <f t="shared" si="1792"/>
        <v>-1.639999995859398E-4</v>
      </c>
      <c r="M3940" s="10">
        <f t="shared" si="1793"/>
        <v>1732090.29</v>
      </c>
      <c r="N3940" s="5">
        <f>VLOOKUP(CONCATENATE(A3940,"-6"),'Restated Depr'!$B$6:$G$7674,6,0)</f>
        <v>2.0799999999999999E-2</v>
      </c>
      <c r="O3940" s="29">
        <f t="shared" si="1794"/>
        <v>3002.2898359999999</v>
      </c>
      <c r="P3940" s="29">
        <f t="shared" si="1795"/>
        <v>0</v>
      </c>
      <c r="Q3940" t="s">
        <v>7819</v>
      </c>
    </row>
    <row r="3941" spans="1:18" hidden="1">
      <c r="A3941" t="s">
        <v>299</v>
      </c>
      <c r="B3941" t="s">
        <v>4207</v>
      </c>
      <c r="C3941" s="224" t="s">
        <v>7842</v>
      </c>
      <c r="D3941" s="221">
        <v>353.9</v>
      </c>
      <c r="E3941" s="324">
        <v>43220</v>
      </c>
      <c r="F3941" s="1">
        <v>1732090.29</v>
      </c>
      <c r="G3941" s="5">
        <v>2.0799999999999999E-2</v>
      </c>
      <c r="H3941" s="298">
        <v>3002.2899999999995</v>
      </c>
      <c r="I3941" s="10">
        <v>1732090.29</v>
      </c>
      <c r="J3941" s="11">
        <f t="shared" si="1790"/>
        <v>2.0799999999999999E-2</v>
      </c>
      <c r="K3941" s="30">
        <f t="shared" si="1791"/>
        <v>3002.2898359999999</v>
      </c>
      <c r="L3941" s="29">
        <f t="shared" si="1792"/>
        <v>-1.639999995859398E-4</v>
      </c>
      <c r="M3941" s="10">
        <f t="shared" si="1793"/>
        <v>1732090.29</v>
      </c>
      <c r="N3941" s="5">
        <f>VLOOKUP(CONCATENATE(A3941,"-6"),'Restated Depr'!$B$6:$G$7674,6,0)</f>
        <v>2.0799999999999999E-2</v>
      </c>
      <c r="O3941" s="29">
        <f t="shared" si="1794"/>
        <v>3002.2898359999999</v>
      </c>
      <c r="P3941" s="29">
        <f t="shared" si="1795"/>
        <v>0</v>
      </c>
      <c r="Q3941" t="s">
        <v>7819</v>
      </c>
    </row>
    <row r="3942" spans="1:18" hidden="1">
      <c r="A3942" t="s">
        <v>299</v>
      </c>
      <c r="B3942" t="s">
        <v>4208</v>
      </c>
      <c r="C3942" s="224" t="s">
        <v>7842</v>
      </c>
      <c r="D3942" s="221">
        <v>353.9</v>
      </c>
      <c r="E3942" s="324">
        <v>43251</v>
      </c>
      <c r="F3942" s="1">
        <v>1732090.29</v>
      </c>
      <c r="G3942" s="5">
        <v>2.0799999999999999E-2</v>
      </c>
      <c r="H3942" s="298">
        <v>3002.2899999999995</v>
      </c>
      <c r="I3942" s="10">
        <v>1732090.29</v>
      </c>
      <c r="J3942" s="11">
        <f t="shared" si="1790"/>
        <v>2.0799999999999999E-2</v>
      </c>
      <c r="K3942" s="30">
        <f t="shared" si="1791"/>
        <v>3002.2898359999999</v>
      </c>
      <c r="L3942" s="29">
        <f t="shared" si="1792"/>
        <v>-1.639999995859398E-4</v>
      </c>
      <c r="M3942" s="10">
        <f t="shared" si="1793"/>
        <v>1732090.29</v>
      </c>
      <c r="N3942" s="5">
        <f>VLOOKUP(CONCATENATE(A3942,"-6"),'Restated Depr'!$B$6:$G$7674,6,0)</f>
        <v>2.0799999999999999E-2</v>
      </c>
      <c r="O3942" s="29">
        <f t="shared" si="1794"/>
        <v>3002.2898359999999</v>
      </c>
      <c r="P3942" s="29">
        <f t="shared" si="1795"/>
        <v>0</v>
      </c>
      <c r="Q3942" t="s">
        <v>7819</v>
      </c>
    </row>
    <row r="3943" spans="1:18" hidden="1">
      <c r="A3943" t="s">
        <v>299</v>
      </c>
      <c r="B3943" t="s">
        <v>4209</v>
      </c>
      <c r="C3943" s="224" t="s">
        <v>7842</v>
      </c>
      <c r="D3943" s="221">
        <v>353.9</v>
      </c>
      <c r="E3943" s="324">
        <v>43281</v>
      </c>
      <c r="F3943" s="1">
        <v>1732090.29</v>
      </c>
      <c r="G3943" s="5">
        <v>2.0799999999999999E-2</v>
      </c>
      <c r="H3943" s="298">
        <v>3002.2899999999995</v>
      </c>
      <c r="I3943" s="10">
        <v>1732090.29</v>
      </c>
      <c r="J3943" s="11">
        <f t="shared" si="1790"/>
        <v>2.0799999999999999E-2</v>
      </c>
      <c r="K3943" s="30">
        <f t="shared" si="1791"/>
        <v>3002.2898359999999</v>
      </c>
      <c r="L3943" s="29">
        <f t="shared" si="1792"/>
        <v>-1.639999995859398E-4</v>
      </c>
      <c r="M3943" s="10">
        <f t="shared" si="1793"/>
        <v>1732090.29</v>
      </c>
      <c r="N3943" s="5">
        <f>VLOOKUP(CONCATENATE(A3943,"-6"),'Restated Depr'!$B$6:$G$7674,6,0)</f>
        <v>2.0799999999999999E-2</v>
      </c>
      <c r="O3943" s="29">
        <f t="shared" si="1794"/>
        <v>3002.2898359999999</v>
      </c>
      <c r="P3943" s="29">
        <f t="shared" si="1795"/>
        <v>0</v>
      </c>
      <c r="Q3943" t="s">
        <v>7819</v>
      </c>
      <c r="R3943" s="5"/>
    </row>
    <row r="3944" spans="1:18" ht="15.75" hidden="1" thickBot="1">
      <c r="A3944" t="s">
        <v>299</v>
      </c>
      <c r="C3944" s="224" t="s">
        <v>639</v>
      </c>
      <c r="D3944" s="22"/>
      <c r="E3944" s="323" t="s">
        <v>606</v>
      </c>
      <c r="F3944" s="1"/>
      <c r="G3944" s="5"/>
      <c r="H3944" s="310">
        <f>SUM(H3932:H3943)</f>
        <v>37847.620000000003</v>
      </c>
      <c r="I3944" s="10"/>
      <c r="J3944" s="10"/>
      <c r="K3944" s="32">
        <f>SUM(K3932:K3943)</f>
        <v>37847.616245074998</v>
      </c>
      <c r="L3944" s="28">
        <f>SUM(L3932:L3943)</f>
        <v>-3.7549249946096097E-3</v>
      </c>
      <c r="M3944" s="10"/>
      <c r="N3944" s="5"/>
      <c r="O3944" s="28">
        <f>SUM(O3932:O3943)</f>
        <v>36027.478031999999</v>
      </c>
      <c r="P3944" s="28">
        <f>SUM(P3932:P3943)</f>
        <v>-1820.1382130750007</v>
      </c>
    </row>
    <row r="3945" spans="1:18" hidden="1">
      <c r="A3945" t="s">
        <v>300</v>
      </c>
      <c r="B3945" t="s">
        <v>4210</v>
      </c>
      <c r="C3945" s="224" t="s">
        <v>7842</v>
      </c>
      <c r="D3945" s="221">
        <v>353.9</v>
      </c>
      <c r="E3945" s="324">
        <v>42947</v>
      </c>
      <c r="F3945" s="9">
        <v>411060</v>
      </c>
      <c r="G3945" s="18">
        <v>1.55E-2</v>
      </c>
      <c r="H3945" s="299">
        <v>530.95000000000005</v>
      </c>
      <c r="I3945" s="15">
        <v>411060</v>
      </c>
      <c r="J3945" s="11">
        <f t="shared" ref="J3945:J3956" si="1796">G3945</f>
        <v>1.55E-2</v>
      </c>
      <c r="K3945" s="31">
        <f t="shared" ref="K3945:K3956" si="1797">I3945*J3945/12</f>
        <v>530.95249999999999</v>
      </c>
      <c r="L3945" s="289">
        <f t="shared" ref="L3945:L3956" si="1798">K3945-H3945</f>
        <v>2.4999999999408828E-3</v>
      </c>
      <c r="M3945" s="15">
        <f t="shared" ref="M3945:M3956" si="1799">I3945</f>
        <v>411060</v>
      </c>
      <c r="N3945" s="5">
        <f>VLOOKUP(CONCATENATE(A3945,"-6"),'Restated Depr'!$B$6:$G$7674,6,0)</f>
        <v>2.0799999999999999E-2</v>
      </c>
      <c r="O3945" s="289">
        <f t="shared" ref="O3945:O3956" si="1800">M3945*N3945/12</f>
        <v>712.50399999999991</v>
      </c>
      <c r="P3945" s="289">
        <f t="shared" ref="P3945:P3956" si="1801">O3945-K3945</f>
        <v>181.55149999999992</v>
      </c>
      <c r="Q3945" t="s">
        <v>7819</v>
      </c>
    </row>
    <row r="3946" spans="1:18" hidden="1">
      <c r="A3946" t="s">
        <v>300</v>
      </c>
      <c r="B3946" t="s">
        <v>4211</v>
      </c>
      <c r="C3946" s="224" t="s">
        <v>7842</v>
      </c>
      <c r="D3946" s="221">
        <v>353.9</v>
      </c>
      <c r="E3946" s="324">
        <v>42978</v>
      </c>
      <c r="F3946" s="1">
        <v>411060</v>
      </c>
      <c r="G3946" s="18">
        <v>1.55E-2</v>
      </c>
      <c r="H3946" s="298">
        <v>530.95000000000005</v>
      </c>
      <c r="I3946" s="10">
        <v>411060</v>
      </c>
      <c r="J3946" s="11">
        <f t="shared" si="1796"/>
        <v>1.55E-2</v>
      </c>
      <c r="K3946" s="30">
        <f t="shared" si="1797"/>
        <v>530.95249999999999</v>
      </c>
      <c r="L3946" s="29">
        <f t="shared" si="1798"/>
        <v>2.4999999999408828E-3</v>
      </c>
      <c r="M3946" s="10">
        <f t="shared" si="1799"/>
        <v>411060</v>
      </c>
      <c r="N3946" s="5">
        <f>VLOOKUP(CONCATENATE(A3946,"-6"),'Restated Depr'!$B$6:$G$7674,6,0)</f>
        <v>2.0799999999999999E-2</v>
      </c>
      <c r="O3946" s="29">
        <f t="shared" si="1800"/>
        <v>712.50399999999991</v>
      </c>
      <c r="P3946" s="29">
        <f t="shared" si="1801"/>
        <v>181.55149999999992</v>
      </c>
      <c r="Q3946" t="s">
        <v>7819</v>
      </c>
    </row>
    <row r="3947" spans="1:18" hidden="1">
      <c r="A3947" t="s">
        <v>300</v>
      </c>
      <c r="B3947" t="s">
        <v>4212</v>
      </c>
      <c r="C3947" s="224" t="s">
        <v>7842</v>
      </c>
      <c r="D3947" s="221">
        <v>353.9</v>
      </c>
      <c r="E3947" s="324">
        <v>43008</v>
      </c>
      <c r="F3947" s="1">
        <v>411060</v>
      </c>
      <c r="G3947" s="18">
        <v>1.55E-2</v>
      </c>
      <c r="H3947" s="298">
        <v>530.95000000000005</v>
      </c>
      <c r="I3947" s="10">
        <v>411060</v>
      </c>
      <c r="J3947" s="11">
        <f t="shared" si="1796"/>
        <v>1.55E-2</v>
      </c>
      <c r="K3947" s="30">
        <f t="shared" si="1797"/>
        <v>530.95249999999999</v>
      </c>
      <c r="L3947" s="29">
        <f t="shared" si="1798"/>
        <v>2.4999999999408828E-3</v>
      </c>
      <c r="M3947" s="10">
        <f t="shared" si="1799"/>
        <v>411060</v>
      </c>
      <c r="N3947" s="5">
        <f>VLOOKUP(CONCATENATE(A3947,"-6"),'Restated Depr'!$B$6:$G$7674,6,0)</f>
        <v>2.0799999999999999E-2</v>
      </c>
      <c r="O3947" s="29">
        <f t="shared" si="1800"/>
        <v>712.50399999999991</v>
      </c>
      <c r="P3947" s="29">
        <f t="shared" si="1801"/>
        <v>181.55149999999992</v>
      </c>
      <c r="Q3947" t="s">
        <v>7819</v>
      </c>
    </row>
    <row r="3948" spans="1:18" hidden="1">
      <c r="A3948" t="s">
        <v>300</v>
      </c>
      <c r="B3948" t="s">
        <v>4213</v>
      </c>
      <c r="C3948" s="224" t="s">
        <v>7842</v>
      </c>
      <c r="D3948" s="221">
        <v>353.9</v>
      </c>
      <c r="E3948" s="324">
        <v>43039</v>
      </c>
      <c r="F3948" s="1">
        <v>411060</v>
      </c>
      <c r="G3948" s="18">
        <v>1.55E-2</v>
      </c>
      <c r="H3948" s="298">
        <v>530.95000000000005</v>
      </c>
      <c r="I3948" s="10">
        <v>411060</v>
      </c>
      <c r="J3948" s="11">
        <f t="shared" si="1796"/>
        <v>1.55E-2</v>
      </c>
      <c r="K3948" s="30">
        <f t="shared" si="1797"/>
        <v>530.95249999999999</v>
      </c>
      <c r="L3948" s="29">
        <f t="shared" si="1798"/>
        <v>2.4999999999408828E-3</v>
      </c>
      <c r="M3948" s="10">
        <f t="shared" si="1799"/>
        <v>411060</v>
      </c>
      <c r="N3948" s="5">
        <f>VLOOKUP(CONCATENATE(A3948,"-6"),'Restated Depr'!$B$6:$G$7674,6,0)</f>
        <v>2.0799999999999999E-2</v>
      </c>
      <c r="O3948" s="29">
        <f t="shared" si="1800"/>
        <v>712.50399999999991</v>
      </c>
      <c r="P3948" s="29">
        <f t="shared" si="1801"/>
        <v>181.55149999999992</v>
      </c>
      <c r="Q3948" t="s">
        <v>7819</v>
      </c>
    </row>
    <row r="3949" spans="1:18" hidden="1">
      <c r="A3949" t="s">
        <v>300</v>
      </c>
      <c r="B3949" t="s">
        <v>4214</v>
      </c>
      <c r="C3949" s="224" t="s">
        <v>7842</v>
      </c>
      <c r="D3949" s="221">
        <v>353.9</v>
      </c>
      <c r="E3949" s="324">
        <v>43069</v>
      </c>
      <c r="F3949" s="1">
        <v>411060</v>
      </c>
      <c r="G3949" s="18">
        <v>1.55E-2</v>
      </c>
      <c r="H3949" s="298">
        <v>530.95000000000005</v>
      </c>
      <c r="I3949" s="10">
        <v>411060</v>
      </c>
      <c r="J3949" s="11">
        <f t="shared" si="1796"/>
        <v>1.55E-2</v>
      </c>
      <c r="K3949" s="30">
        <f t="shared" si="1797"/>
        <v>530.95249999999999</v>
      </c>
      <c r="L3949" s="29">
        <f t="shared" si="1798"/>
        <v>2.4999999999408828E-3</v>
      </c>
      <c r="M3949" s="10">
        <f t="shared" si="1799"/>
        <v>411060</v>
      </c>
      <c r="N3949" s="5">
        <f>VLOOKUP(CONCATENATE(A3949,"-6"),'Restated Depr'!$B$6:$G$7674,6,0)</f>
        <v>2.0799999999999999E-2</v>
      </c>
      <c r="O3949" s="29">
        <f t="shared" si="1800"/>
        <v>712.50399999999991</v>
      </c>
      <c r="P3949" s="29">
        <f t="shared" si="1801"/>
        <v>181.55149999999992</v>
      </c>
      <c r="Q3949" t="s">
        <v>7819</v>
      </c>
    </row>
    <row r="3950" spans="1:18" hidden="1">
      <c r="A3950" t="s">
        <v>300</v>
      </c>
      <c r="B3950" t="s">
        <v>4215</v>
      </c>
      <c r="C3950" s="224" t="s">
        <v>7842</v>
      </c>
      <c r="D3950" s="221">
        <v>353.9</v>
      </c>
      <c r="E3950" s="324">
        <v>43100</v>
      </c>
      <c r="F3950" s="1">
        <v>411060</v>
      </c>
      <c r="G3950" s="18">
        <v>1.7699999999999997E-2</v>
      </c>
      <c r="H3950" s="298">
        <v>606.30999999999995</v>
      </c>
      <c r="I3950" s="10">
        <v>411060</v>
      </c>
      <c r="J3950" s="11">
        <f t="shared" si="1796"/>
        <v>1.7699999999999997E-2</v>
      </c>
      <c r="K3950" s="30">
        <f t="shared" si="1797"/>
        <v>606.31349999999986</v>
      </c>
      <c r="L3950" s="29">
        <f t="shared" si="1798"/>
        <v>3.499999999917236E-3</v>
      </c>
      <c r="M3950" s="10">
        <f t="shared" si="1799"/>
        <v>411060</v>
      </c>
      <c r="N3950" s="5">
        <f>VLOOKUP(CONCATENATE(A3950,"-6"),'Restated Depr'!$B$6:$G$7674,6,0)</f>
        <v>2.0799999999999999E-2</v>
      </c>
      <c r="O3950" s="29">
        <f t="shared" si="1800"/>
        <v>712.50399999999991</v>
      </c>
      <c r="P3950" s="29">
        <f t="shared" si="1801"/>
        <v>106.19050000000004</v>
      </c>
      <c r="Q3950" t="s">
        <v>7819</v>
      </c>
    </row>
    <row r="3951" spans="1:18" hidden="1">
      <c r="A3951" t="s">
        <v>300</v>
      </c>
      <c r="B3951" t="s">
        <v>4216</v>
      </c>
      <c r="C3951" s="224" t="s">
        <v>7842</v>
      </c>
      <c r="D3951" s="221">
        <v>353.9</v>
      </c>
      <c r="E3951" s="324">
        <v>43131</v>
      </c>
      <c r="F3951" s="1">
        <v>411060</v>
      </c>
      <c r="G3951" s="5">
        <v>2.0799999999999999E-2</v>
      </c>
      <c r="H3951" s="298">
        <v>712.50999999999988</v>
      </c>
      <c r="I3951" s="10">
        <v>411060</v>
      </c>
      <c r="J3951" s="11">
        <f t="shared" si="1796"/>
        <v>2.0799999999999999E-2</v>
      </c>
      <c r="K3951" s="30">
        <f t="shared" si="1797"/>
        <v>712.50399999999991</v>
      </c>
      <c r="L3951" s="29">
        <f t="shared" si="1798"/>
        <v>-5.9999999999718057E-3</v>
      </c>
      <c r="M3951" s="10">
        <f t="shared" si="1799"/>
        <v>411060</v>
      </c>
      <c r="N3951" s="5">
        <f>VLOOKUP(CONCATENATE(A3951,"-6"),'Restated Depr'!$B$6:$G$7674,6,0)</f>
        <v>2.0799999999999999E-2</v>
      </c>
      <c r="O3951" s="29">
        <f t="shared" si="1800"/>
        <v>712.50399999999991</v>
      </c>
      <c r="P3951" s="29">
        <f t="shared" si="1801"/>
        <v>0</v>
      </c>
      <c r="Q3951" t="s">
        <v>7819</v>
      </c>
    </row>
    <row r="3952" spans="1:18" hidden="1">
      <c r="A3952" t="s">
        <v>300</v>
      </c>
      <c r="B3952" t="s">
        <v>4217</v>
      </c>
      <c r="C3952" s="224" t="s">
        <v>7842</v>
      </c>
      <c r="D3952" s="221">
        <v>353.9</v>
      </c>
      <c r="E3952" s="324">
        <v>43159</v>
      </c>
      <c r="F3952" s="1">
        <v>411060</v>
      </c>
      <c r="G3952" s="5">
        <v>2.0799999999999999E-2</v>
      </c>
      <c r="H3952" s="298">
        <v>712.50999999999988</v>
      </c>
      <c r="I3952" s="10">
        <v>411060</v>
      </c>
      <c r="J3952" s="11">
        <f t="shared" si="1796"/>
        <v>2.0799999999999999E-2</v>
      </c>
      <c r="K3952" s="30">
        <f t="shared" si="1797"/>
        <v>712.50399999999991</v>
      </c>
      <c r="L3952" s="29">
        <f t="shared" si="1798"/>
        <v>-5.9999999999718057E-3</v>
      </c>
      <c r="M3952" s="10">
        <f t="shared" si="1799"/>
        <v>411060</v>
      </c>
      <c r="N3952" s="5">
        <f>VLOOKUP(CONCATENATE(A3952,"-6"),'Restated Depr'!$B$6:$G$7674,6,0)</f>
        <v>2.0799999999999999E-2</v>
      </c>
      <c r="O3952" s="29">
        <f t="shared" si="1800"/>
        <v>712.50399999999991</v>
      </c>
      <c r="P3952" s="29">
        <f t="shared" si="1801"/>
        <v>0</v>
      </c>
      <c r="Q3952" t="s">
        <v>7819</v>
      </c>
    </row>
    <row r="3953" spans="1:18" hidden="1">
      <c r="A3953" t="s">
        <v>300</v>
      </c>
      <c r="B3953" t="s">
        <v>4218</v>
      </c>
      <c r="C3953" s="224" t="s">
        <v>7842</v>
      </c>
      <c r="D3953" s="221">
        <v>353.9</v>
      </c>
      <c r="E3953" s="324">
        <v>43190</v>
      </c>
      <c r="F3953" s="1">
        <v>411060</v>
      </c>
      <c r="G3953" s="5">
        <v>2.0799999999999999E-2</v>
      </c>
      <c r="H3953" s="298">
        <v>712.50999999999988</v>
      </c>
      <c r="I3953" s="10">
        <v>411060</v>
      </c>
      <c r="J3953" s="11">
        <f t="shared" si="1796"/>
        <v>2.0799999999999999E-2</v>
      </c>
      <c r="K3953" s="30">
        <f t="shared" si="1797"/>
        <v>712.50399999999991</v>
      </c>
      <c r="L3953" s="29">
        <f t="shared" si="1798"/>
        <v>-5.9999999999718057E-3</v>
      </c>
      <c r="M3953" s="10">
        <f t="shared" si="1799"/>
        <v>411060</v>
      </c>
      <c r="N3953" s="5">
        <f>VLOOKUP(CONCATENATE(A3953,"-6"),'Restated Depr'!$B$6:$G$7674,6,0)</f>
        <v>2.0799999999999999E-2</v>
      </c>
      <c r="O3953" s="29">
        <f t="shared" si="1800"/>
        <v>712.50399999999991</v>
      </c>
      <c r="P3953" s="29">
        <f t="shared" si="1801"/>
        <v>0</v>
      </c>
      <c r="Q3953" t="s">
        <v>7819</v>
      </c>
    </row>
    <row r="3954" spans="1:18" hidden="1">
      <c r="A3954" t="s">
        <v>300</v>
      </c>
      <c r="B3954" t="s">
        <v>4219</v>
      </c>
      <c r="C3954" s="224" t="s">
        <v>7842</v>
      </c>
      <c r="D3954" s="221">
        <v>353.9</v>
      </c>
      <c r="E3954" s="324">
        <v>43220</v>
      </c>
      <c r="F3954" s="1">
        <v>411060</v>
      </c>
      <c r="G3954" s="5">
        <v>2.0799999999999999E-2</v>
      </c>
      <c r="H3954" s="298">
        <v>712.50999999999988</v>
      </c>
      <c r="I3954" s="10">
        <v>411060</v>
      </c>
      <c r="J3954" s="11">
        <f t="shared" si="1796"/>
        <v>2.0799999999999999E-2</v>
      </c>
      <c r="K3954" s="30">
        <f t="shared" si="1797"/>
        <v>712.50399999999991</v>
      </c>
      <c r="L3954" s="29">
        <f t="shared" si="1798"/>
        <v>-5.9999999999718057E-3</v>
      </c>
      <c r="M3954" s="10">
        <f t="shared" si="1799"/>
        <v>411060</v>
      </c>
      <c r="N3954" s="5">
        <f>VLOOKUP(CONCATENATE(A3954,"-6"),'Restated Depr'!$B$6:$G$7674,6,0)</f>
        <v>2.0799999999999999E-2</v>
      </c>
      <c r="O3954" s="29">
        <f t="shared" si="1800"/>
        <v>712.50399999999991</v>
      </c>
      <c r="P3954" s="29">
        <f t="shared" si="1801"/>
        <v>0</v>
      </c>
      <c r="Q3954" t="s">
        <v>7819</v>
      </c>
    </row>
    <row r="3955" spans="1:18" hidden="1">
      <c r="A3955" t="s">
        <v>300</v>
      </c>
      <c r="B3955" t="s">
        <v>4220</v>
      </c>
      <c r="C3955" s="224" t="s">
        <v>7842</v>
      </c>
      <c r="D3955" s="221">
        <v>353.9</v>
      </c>
      <c r="E3955" s="324">
        <v>43251</v>
      </c>
      <c r="F3955" s="1">
        <v>411060</v>
      </c>
      <c r="G3955" s="5">
        <v>2.0799999999999999E-2</v>
      </c>
      <c r="H3955" s="298">
        <v>712.50999999999988</v>
      </c>
      <c r="I3955" s="10">
        <v>411060</v>
      </c>
      <c r="J3955" s="11">
        <f t="shared" si="1796"/>
        <v>2.0799999999999999E-2</v>
      </c>
      <c r="K3955" s="30">
        <f t="shared" si="1797"/>
        <v>712.50399999999991</v>
      </c>
      <c r="L3955" s="29">
        <f t="shared" si="1798"/>
        <v>-5.9999999999718057E-3</v>
      </c>
      <c r="M3955" s="10">
        <f t="shared" si="1799"/>
        <v>411060</v>
      </c>
      <c r="N3955" s="5">
        <f>VLOOKUP(CONCATENATE(A3955,"-6"),'Restated Depr'!$B$6:$G$7674,6,0)</f>
        <v>2.0799999999999999E-2</v>
      </c>
      <c r="O3955" s="29">
        <f t="shared" si="1800"/>
        <v>712.50399999999991</v>
      </c>
      <c r="P3955" s="29">
        <f t="shared" si="1801"/>
        <v>0</v>
      </c>
      <c r="Q3955" t="s">
        <v>7819</v>
      </c>
    </row>
    <row r="3956" spans="1:18" hidden="1">
      <c r="A3956" t="s">
        <v>300</v>
      </c>
      <c r="B3956" t="s">
        <v>4221</v>
      </c>
      <c r="C3956" s="224" t="s">
        <v>7842</v>
      </c>
      <c r="D3956" s="221">
        <v>353.9</v>
      </c>
      <c r="E3956" s="324">
        <v>43281</v>
      </c>
      <c r="F3956" s="1">
        <v>411060</v>
      </c>
      <c r="G3956" s="5">
        <v>2.0799999999999999E-2</v>
      </c>
      <c r="H3956" s="298">
        <v>712.50999999999988</v>
      </c>
      <c r="I3956" s="10">
        <v>411060</v>
      </c>
      <c r="J3956" s="11">
        <f t="shared" si="1796"/>
        <v>2.0799999999999999E-2</v>
      </c>
      <c r="K3956" s="30">
        <f t="shared" si="1797"/>
        <v>712.50399999999991</v>
      </c>
      <c r="L3956" s="29">
        <f t="shared" si="1798"/>
        <v>-5.9999999999718057E-3</v>
      </c>
      <c r="M3956" s="10">
        <f t="shared" si="1799"/>
        <v>411060</v>
      </c>
      <c r="N3956" s="5">
        <f>VLOOKUP(CONCATENATE(A3956,"-6"),'Restated Depr'!$B$6:$G$7674,6,0)</f>
        <v>2.0799999999999999E-2</v>
      </c>
      <c r="O3956" s="29">
        <f t="shared" si="1800"/>
        <v>712.50399999999991</v>
      </c>
      <c r="P3956" s="29">
        <f t="shared" si="1801"/>
        <v>0</v>
      </c>
      <c r="Q3956" t="s">
        <v>7819</v>
      </c>
      <c r="R3956" s="5"/>
    </row>
    <row r="3957" spans="1:18" ht="15.75" hidden="1" thickBot="1">
      <c r="A3957" t="s">
        <v>300</v>
      </c>
      <c r="C3957" s="224" t="s">
        <v>639</v>
      </c>
      <c r="D3957" s="22"/>
      <c r="E3957" s="323" t="s">
        <v>606</v>
      </c>
      <c r="F3957" s="1"/>
      <c r="G3957" s="5"/>
      <c r="H3957" s="310">
        <f>SUM(H3945:H3956)</f>
        <v>7536.1200000000008</v>
      </c>
      <c r="I3957" s="10"/>
      <c r="J3957" s="10"/>
      <c r="K3957" s="32">
        <f>SUM(K3945:K3956)</f>
        <v>7536.0999999999985</v>
      </c>
      <c r="L3957" s="28">
        <f>SUM(L3945:L3956)</f>
        <v>-2.0000000000209184E-2</v>
      </c>
      <c r="M3957" s="10"/>
      <c r="N3957" s="5"/>
      <c r="O3957" s="28">
        <f>SUM(O3945:O3956)</f>
        <v>8550.0479999999989</v>
      </c>
      <c r="P3957" s="28">
        <f>SUM(P3945:P3956)</f>
        <v>1013.9479999999996</v>
      </c>
    </row>
    <row r="3958" spans="1:18" hidden="1">
      <c r="A3958" t="s">
        <v>301</v>
      </c>
      <c r="B3958" t="s">
        <v>4222</v>
      </c>
      <c r="C3958" s="224" t="s">
        <v>7842</v>
      </c>
      <c r="D3958" s="221">
        <v>353.9</v>
      </c>
      <c r="E3958" s="324">
        <v>42947</v>
      </c>
      <c r="F3958" s="9">
        <v>8795959.3599999994</v>
      </c>
      <c r="G3958" s="18">
        <v>1.9699999999999999E-2</v>
      </c>
      <c r="H3958" s="299">
        <v>14440.03</v>
      </c>
      <c r="I3958" s="15">
        <v>8795959.3599999994</v>
      </c>
      <c r="J3958" s="11">
        <f t="shared" ref="J3958:J3969" si="1802">G3958</f>
        <v>1.9699999999999999E-2</v>
      </c>
      <c r="K3958" s="31">
        <f t="shared" ref="K3958:K3969" si="1803">I3958*J3958/12</f>
        <v>14440.033282666664</v>
      </c>
      <c r="L3958" s="289">
        <f t="shared" ref="L3958:L3969" si="1804">K3958-H3958</f>
        <v>3.2826666629262036E-3</v>
      </c>
      <c r="M3958" s="15">
        <f t="shared" ref="M3958:M3969" si="1805">I3958</f>
        <v>8795959.3599999994</v>
      </c>
      <c r="N3958" s="5">
        <f>VLOOKUP(CONCATENATE(A3958,"-6"),'Restated Depr'!$B$6:$G$7674,6,0)</f>
        <v>2.0799999999999999E-2</v>
      </c>
      <c r="O3958" s="289">
        <f t="shared" ref="O3958:O3969" si="1806">M3958*N3958/12</f>
        <v>15246.329557333331</v>
      </c>
      <c r="P3958" s="289">
        <f t="shared" ref="P3958:P3969" si="1807">O3958-K3958</f>
        <v>806.29627466666716</v>
      </c>
      <c r="Q3958" t="s">
        <v>7819</v>
      </c>
    </row>
    <row r="3959" spans="1:18" hidden="1">
      <c r="A3959" t="s">
        <v>301</v>
      </c>
      <c r="B3959" t="s">
        <v>4223</v>
      </c>
      <c r="C3959" s="224" t="s">
        <v>7842</v>
      </c>
      <c r="D3959" s="221">
        <v>353.9</v>
      </c>
      <c r="E3959" s="324">
        <v>42978</v>
      </c>
      <c r="F3959" s="1">
        <v>8795959.3599999994</v>
      </c>
      <c r="G3959" s="18">
        <v>1.9699999999999999E-2</v>
      </c>
      <c r="H3959" s="298">
        <v>14440.03</v>
      </c>
      <c r="I3959" s="10">
        <v>8795959.3599999994</v>
      </c>
      <c r="J3959" s="11">
        <f t="shared" si="1802"/>
        <v>1.9699999999999999E-2</v>
      </c>
      <c r="K3959" s="30">
        <f t="shared" si="1803"/>
        <v>14440.033282666664</v>
      </c>
      <c r="L3959" s="29">
        <f t="shared" si="1804"/>
        <v>3.2826666629262036E-3</v>
      </c>
      <c r="M3959" s="10">
        <f t="shared" si="1805"/>
        <v>8795959.3599999994</v>
      </c>
      <c r="N3959" s="5">
        <f>VLOOKUP(CONCATENATE(A3959,"-6"),'Restated Depr'!$B$6:$G$7674,6,0)</f>
        <v>2.0799999999999999E-2</v>
      </c>
      <c r="O3959" s="29">
        <f t="shared" si="1806"/>
        <v>15246.329557333331</v>
      </c>
      <c r="P3959" s="29">
        <f t="shared" si="1807"/>
        <v>806.29627466666716</v>
      </c>
      <c r="Q3959" t="s">
        <v>7819</v>
      </c>
    </row>
    <row r="3960" spans="1:18" hidden="1">
      <c r="A3960" t="s">
        <v>301</v>
      </c>
      <c r="B3960" t="s">
        <v>4224</v>
      </c>
      <c r="C3960" s="224" t="s">
        <v>7842</v>
      </c>
      <c r="D3960" s="221">
        <v>353.9</v>
      </c>
      <c r="E3960" s="324">
        <v>43008</v>
      </c>
      <c r="F3960" s="1">
        <v>8795959.3599999994</v>
      </c>
      <c r="G3960" s="18">
        <v>1.9699999999999999E-2</v>
      </c>
      <c r="H3960" s="298">
        <v>14440.03</v>
      </c>
      <c r="I3960" s="10">
        <v>8795959.3599999994</v>
      </c>
      <c r="J3960" s="11">
        <f t="shared" si="1802"/>
        <v>1.9699999999999999E-2</v>
      </c>
      <c r="K3960" s="30">
        <f t="shared" si="1803"/>
        <v>14440.033282666664</v>
      </c>
      <c r="L3960" s="29">
        <f t="shared" si="1804"/>
        <v>3.2826666629262036E-3</v>
      </c>
      <c r="M3960" s="10">
        <f t="shared" si="1805"/>
        <v>8795959.3599999994</v>
      </c>
      <c r="N3960" s="5">
        <f>VLOOKUP(CONCATENATE(A3960,"-6"),'Restated Depr'!$B$6:$G$7674,6,0)</f>
        <v>2.0799999999999999E-2</v>
      </c>
      <c r="O3960" s="29">
        <f t="shared" si="1806"/>
        <v>15246.329557333331</v>
      </c>
      <c r="P3960" s="29">
        <f t="shared" si="1807"/>
        <v>806.29627466666716</v>
      </c>
      <c r="Q3960" t="s">
        <v>7819</v>
      </c>
    </row>
    <row r="3961" spans="1:18" hidden="1">
      <c r="A3961" t="s">
        <v>301</v>
      </c>
      <c r="B3961" t="s">
        <v>4225</v>
      </c>
      <c r="C3961" s="224" t="s">
        <v>7842</v>
      </c>
      <c r="D3961" s="221">
        <v>353.9</v>
      </c>
      <c r="E3961" s="324">
        <v>43039</v>
      </c>
      <c r="F3961" s="1">
        <v>8795959.3599999994</v>
      </c>
      <c r="G3961" s="18">
        <v>1.9699999999999999E-2</v>
      </c>
      <c r="H3961" s="298">
        <v>14440.03</v>
      </c>
      <c r="I3961" s="10">
        <v>8795959.3599999994</v>
      </c>
      <c r="J3961" s="11">
        <f t="shared" si="1802"/>
        <v>1.9699999999999999E-2</v>
      </c>
      <c r="K3961" s="30">
        <f t="shared" si="1803"/>
        <v>14440.033282666664</v>
      </c>
      <c r="L3961" s="29">
        <f t="shared" si="1804"/>
        <v>3.2826666629262036E-3</v>
      </c>
      <c r="M3961" s="10">
        <f t="shared" si="1805"/>
        <v>8795959.3599999994</v>
      </c>
      <c r="N3961" s="5">
        <f>VLOOKUP(CONCATENATE(A3961,"-6"),'Restated Depr'!$B$6:$G$7674,6,0)</f>
        <v>2.0799999999999999E-2</v>
      </c>
      <c r="O3961" s="29">
        <f t="shared" si="1806"/>
        <v>15246.329557333331</v>
      </c>
      <c r="P3961" s="29">
        <f t="shared" si="1807"/>
        <v>806.29627466666716</v>
      </c>
      <c r="Q3961" t="s">
        <v>7819</v>
      </c>
    </row>
    <row r="3962" spans="1:18" hidden="1">
      <c r="A3962" t="s">
        <v>301</v>
      </c>
      <c r="B3962" t="s">
        <v>4226</v>
      </c>
      <c r="C3962" s="224" t="s">
        <v>7842</v>
      </c>
      <c r="D3962" s="221">
        <v>353.9</v>
      </c>
      <c r="E3962" s="324">
        <v>43069</v>
      </c>
      <c r="F3962" s="1">
        <v>8795959.3599999994</v>
      </c>
      <c r="G3962" s="18">
        <v>1.9699999999999999E-2</v>
      </c>
      <c r="H3962" s="298">
        <v>14440.03</v>
      </c>
      <c r="I3962" s="10">
        <v>8795959.3599999994</v>
      </c>
      <c r="J3962" s="11">
        <f t="shared" si="1802"/>
        <v>1.9699999999999999E-2</v>
      </c>
      <c r="K3962" s="30">
        <f t="shared" si="1803"/>
        <v>14440.033282666664</v>
      </c>
      <c r="L3962" s="29">
        <f t="shared" si="1804"/>
        <v>3.2826666629262036E-3</v>
      </c>
      <c r="M3962" s="10">
        <f t="shared" si="1805"/>
        <v>8795959.3599999994</v>
      </c>
      <c r="N3962" s="5">
        <f>VLOOKUP(CONCATENATE(A3962,"-6"),'Restated Depr'!$B$6:$G$7674,6,0)</f>
        <v>2.0799999999999999E-2</v>
      </c>
      <c r="O3962" s="29">
        <f t="shared" si="1806"/>
        <v>15246.329557333331</v>
      </c>
      <c r="P3962" s="29">
        <f t="shared" si="1807"/>
        <v>806.29627466666716</v>
      </c>
      <c r="Q3962" t="s">
        <v>7819</v>
      </c>
    </row>
    <row r="3963" spans="1:18" hidden="1">
      <c r="A3963" t="s">
        <v>301</v>
      </c>
      <c r="B3963" t="s">
        <v>4227</v>
      </c>
      <c r="C3963" s="224" t="s">
        <v>7842</v>
      </c>
      <c r="D3963" s="221">
        <v>353.9</v>
      </c>
      <c r="E3963" s="324">
        <v>43100</v>
      </c>
      <c r="F3963" s="1">
        <v>8795959.3599999994</v>
      </c>
      <c r="G3963" s="18">
        <v>2.01E-2</v>
      </c>
      <c r="H3963" s="298">
        <v>14733.230000000001</v>
      </c>
      <c r="I3963" s="10">
        <v>8795959.3599999994</v>
      </c>
      <c r="J3963" s="11">
        <f t="shared" si="1802"/>
        <v>2.01E-2</v>
      </c>
      <c r="K3963" s="30">
        <f t="shared" si="1803"/>
        <v>14733.231927999999</v>
      </c>
      <c r="L3963" s="29">
        <f t="shared" si="1804"/>
        <v>1.927999997860752E-3</v>
      </c>
      <c r="M3963" s="10">
        <f t="shared" si="1805"/>
        <v>8795959.3599999994</v>
      </c>
      <c r="N3963" s="5">
        <f>VLOOKUP(CONCATENATE(A3963,"-6"),'Restated Depr'!$B$6:$G$7674,6,0)</f>
        <v>2.0799999999999999E-2</v>
      </c>
      <c r="O3963" s="29">
        <f t="shared" si="1806"/>
        <v>15246.329557333331</v>
      </c>
      <c r="P3963" s="29">
        <f t="shared" si="1807"/>
        <v>513.0976293333315</v>
      </c>
      <c r="Q3963" t="s">
        <v>7819</v>
      </c>
    </row>
    <row r="3964" spans="1:18" hidden="1">
      <c r="A3964" t="s">
        <v>301</v>
      </c>
      <c r="B3964" t="s">
        <v>4228</v>
      </c>
      <c r="C3964" s="224" t="s">
        <v>7842</v>
      </c>
      <c r="D3964" s="221">
        <v>353.9</v>
      </c>
      <c r="E3964" s="324">
        <v>43131</v>
      </c>
      <c r="F3964" s="1">
        <v>8795959.3599999994</v>
      </c>
      <c r="G3964" s="5">
        <v>2.0799999999999999E-2</v>
      </c>
      <c r="H3964" s="298">
        <v>15246.33</v>
      </c>
      <c r="I3964" s="10">
        <v>8795959.3599999994</v>
      </c>
      <c r="J3964" s="11">
        <f t="shared" si="1802"/>
        <v>2.0799999999999999E-2</v>
      </c>
      <c r="K3964" s="30">
        <f t="shared" si="1803"/>
        <v>15246.329557333331</v>
      </c>
      <c r="L3964" s="29">
        <f t="shared" si="1804"/>
        <v>-4.4266666918701958E-4</v>
      </c>
      <c r="M3964" s="10">
        <f t="shared" si="1805"/>
        <v>8795959.3599999994</v>
      </c>
      <c r="N3964" s="5">
        <f>VLOOKUP(CONCATENATE(A3964,"-6"),'Restated Depr'!$B$6:$G$7674,6,0)</f>
        <v>2.0799999999999999E-2</v>
      </c>
      <c r="O3964" s="29">
        <f t="shared" si="1806"/>
        <v>15246.329557333331</v>
      </c>
      <c r="P3964" s="29">
        <f t="shared" si="1807"/>
        <v>0</v>
      </c>
      <c r="Q3964" t="s">
        <v>7819</v>
      </c>
    </row>
    <row r="3965" spans="1:18" hidden="1">
      <c r="A3965" t="s">
        <v>301</v>
      </c>
      <c r="B3965" t="s">
        <v>4229</v>
      </c>
      <c r="C3965" s="224" t="s">
        <v>7842</v>
      </c>
      <c r="D3965" s="221">
        <v>353.9</v>
      </c>
      <c r="E3965" s="324">
        <v>43159</v>
      </c>
      <c r="F3965" s="1">
        <v>8795959.3599999994</v>
      </c>
      <c r="G3965" s="5">
        <v>2.0799999999999999E-2</v>
      </c>
      <c r="H3965" s="298">
        <v>15246.33</v>
      </c>
      <c r="I3965" s="10">
        <v>8795959.3599999994</v>
      </c>
      <c r="J3965" s="11">
        <f t="shared" si="1802"/>
        <v>2.0799999999999999E-2</v>
      </c>
      <c r="K3965" s="30">
        <f t="shared" si="1803"/>
        <v>15246.329557333331</v>
      </c>
      <c r="L3965" s="29">
        <f t="shared" si="1804"/>
        <v>-4.4266666918701958E-4</v>
      </c>
      <c r="M3965" s="10">
        <f t="shared" si="1805"/>
        <v>8795959.3599999994</v>
      </c>
      <c r="N3965" s="5">
        <f>VLOOKUP(CONCATENATE(A3965,"-6"),'Restated Depr'!$B$6:$G$7674,6,0)</f>
        <v>2.0799999999999999E-2</v>
      </c>
      <c r="O3965" s="29">
        <f t="shared" si="1806"/>
        <v>15246.329557333331</v>
      </c>
      <c r="P3965" s="29">
        <f t="shared" si="1807"/>
        <v>0</v>
      </c>
      <c r="Q3965" t="s">
        <v>7819</v>
      </c>
    </row>
    <row r="3966" spans="1:18" hidden="1">
      <c r="A3966" t="s">
        <v>301</v>
      </c>
      <c r="B3966" t="s">
        <v>4230</v>
      </c>
      <c r="C3966" s="224" t="s">
        <v>7842</v>
      </c>
      <c r="D3966" s="221">
        <v>353.9</v>
      </c>
      <c r="E3966" s="324">
        <v>43190</v>
      </c>
      <c r="F3966" s="1">
        <v>8795959.3599999994</v>
      </c>
      <c r="G3966" s="5">
        <v>2.0799999999999999E-2</v>
      </c>
      <c r="H3966" s="298">
        <v>15246.33</v>
      </c>
      <c r="I3966" s="10">
        <v>8795959.3599999994</v>
      </c>
      <c r="J3966" s="11">
        <f t="shared" si="1802"/>
        <v>2.0799999999999999E-2</v>
      </c>
      <c r="K3966" s="30">
        <f t="shared" si="1803"/>
        <v>15246.329557333331</v>
      </c>
      <c r="L3966" s="29">
        <f t="shared" si="1804"/>
        <v>-4.4266666918701958E-4</v>
      </c>
      <c r="M3966" s="10">
        <f t="shared" si="1805"/>
        <v>8795959.3599999994</v>
      </c>
      <c r="N3966" s="5">
        <f>VLOOKUP(CONCATENATE(A3966,"-6"),'Restated Depr'!$B$6:$G$7674,6,0)</f>
        <v>2.0799999999999999E-2</v>
      </c>
      <c r="O3966" s="29">
        <f t="shared" si="1806"/>
        <v>15246.329557333331</v>
      </c>
      <c r="P3966" s="29">
        <f t="shared" si="1807"/>
        <v>0</v>
      </c>
      <c r="Q3966" t="s">
        <v>7819</v>
      </c>
    </row>
    <row r="3967" spans="1:18" hidden="1">
      <c r="A3967" t="s">
        <v>301</v>
      </c>
      <c r="B3967" t="s">
        <v>4231</v>
      </c>
      <c r="C3967" s="224" t="s">
        <v>7842</v>
      </c>
      <c r="D3967" s="221">
        <v>353.9</v>
      </c>
      <c r="E3967" s="324">
        <v>43220</v>
      </c>
      <c r="F3967" s="1">
        <v>8795959.3599999994</v>
      </c>
      <c r="G3967" s="5">
        <v>2.0799999999999999E-2</v>
      </c>
      <c r="H3967" s="298">
        <v>15246.33</v>
      </c>
      <c r="I3967" s="10">
        <v>8795959.3599999994</v>
      </c>
      <c r="J3967" s="11">
        <f t="shared" si="1802"/>
        <v>2.0799999999999999E-2</v>
      </c>
      <c r="K3967" s="30">
        <f t="shared" si="1803"/>
        <v>15246.329557333331</v>
      </c>
      <c r="L3967" s="29">
        <f t="shared" si="1804"/>
        <v>-4.4266666918701958E-4</v>
      </c>
      <c r="M3967" s="10">
        <f t="shared" si="1805"/>
        <v>8795959.3599999994</v>
      </c>
      <c r="N3967" s="5">
        <f>VLOOKUP(CONCATENATE(A3967,"-6"),'Restated Depr'!$B$6:$G$7674,6,0)</f>
        <v>2.0799999999999999E-2</v>
      </c>
      <c r="O3967" s="29">
        <f t="shared" si="1806"/>
        <v>15246.329557333331</v>
      </c>
      <c r="P3967" s="29">
        <f t="shared" si="1807"/>
        <v>0</v>
      </c>
      <c r="Q3967" t="s">
        <v>7819</v>
      </c>
    </row>
    <row r="3968" spans="1:18" hidden="1">
      <c r="A3968" t="s">
        <v>301</v>
      </c>
      <c r="B3968" t="s">
        <v>4232</v>
      </c>
      <c r="C3968" s="224" t="s">
        <v>7842</v>
      </c>
      <c r="D3968" s="221">
        <v>353.9</v>
      </c>
      <c r="E3968" s="324">
        <v>43251</v>
      </c>
      <c r="F3968" s="1">
        <v>8795959.3599999994</v>
      </c>
      <c r="G3968" s="5">
        <v>2.0799999999999999E-2</v>
      </c>
      <c r="H3968" s="298">
        <v>15246.33</v>
      </c>
      <c r="I3968" s="10">
        <v>8795959.3599999994</v>
      </c>
      <c r="J3968" s="11">
        <f t="shared" si="1802"/>
        <v>2.0799999999999999E-2</v>
      </c>
      <c r="K3968" s="30">
        <f t="shared" si="1803"/>
        <v>15246.329557333331</v>
      </c>
      <c r="L3968" s="29">
        <f t="shared" si="1804"/>
        <v>-4.4266666918701958E-4</v>
      </c>
      <c r="M3968" s="10">
        <f t="shared" si="1805"/>
        <v>8795959.3599999994</v>
      </c>
      <c r="N3968" s="5">
        <f>VLOOKUP(CONCATENATE(A3968,"-6"),'Restated Depr'!$B$6:$G$7674,6,0)</f>
        <v>2.0799999999999999E-2</v>
      </c>
      <c r="O3968" s="29">
        <f t="shared" si="1806"/>
        <v>15246.329557333331</v>
      </c>
      <c r="P3968" s="29">
        <f t="shared" si="1807"/>
        <v>0</v>
      </c>
      <c r="Q3968" t="s">
        <v>7819</v>
      </c>
    </row>
    <row r="3969" spans="1:18" hidden="1">
      <c r="A3969" t="s">
        <v>301</v>
      </c>
      <c r="B3969" t="s">
        <v>4233</v>
      </c>
      <c r="C3969" s="224" t="s">
        <v>7842</v>
      </c>
      <c r="D3969" s="221">
        <v>353.9</v>
      </c>
      <c r="E3969" s="324">
        <v>43281</v>
      </c>
      <c r="F3969" s="1">
        <v>8795959.3599999994</v>
      </c>
      <c r="G3969" s="5">
        <v>2.0799999999999999E-2</v>
      </c>
      <c r="H3969" s="298">
        <v>15246.33</v>
      </c>
      <c r="I3969" s="10">
        <v>8795959.3599999994</v>
      </c>
      <c r="J3969" s="11">
        <f t="shared" si="1802"/>
        <v>2.0799999999999999E-2</v>
      </c>
      <c r="K3969" s="30">
        <f t="shared" si="1803"/>
        <v>15246.329557333331</v>
      </c>
      <c r="L3969" s="29">
        <f t="shared" si="1804"/>
        <v>-4.4266666918701958E-4</v>
      </c>
      <c r="M3969" s="10">
        <f t="shared" si="1805"/>
        <v>8795959.3599999994</v>
      </c>
      <c r="N3969" s="5">
        <f>VLOOKUP(CONCATENATE(A3969,"-6"),'Restated Depr'!$B$6:$G$7674,6,0)</f>
        <v>2.0799999999999999E-2</v>
      </c>
      <c r="O3969" s="29">
        <f t="shared" si="1806"/>
        <v>15246.329557333331</v>
      </c>
      <c r="P3969" s="29">
        <f t="shared" si="1807"/>
        <v>0</v>
      </c>
      <c r="Q3969" t="s">
        <v>7819</v>
      </c>
      <c r="R3969" s="5"/>
    </row>
    <row r="3970" spans="1:18" ht="15.75" hidden="1" thickBot="1">
      <c r="A3970" t="s">
        <v>301</v>
      </c>
      <c r="C3970" s="224" t="s">
        <v>639</v>
      </c>
      <c r="D3970" s="22"/>
      <c r="E3970" s="323" t="s">
        <v>606</v>
      </c>
      <c r="F3970" s="1"/>
      <c r="G3970" s="5"/>
      <c r="H3970" s="310">
        <f>SUM(H3958:H3969)</f>
        <v>178411.35999999996</v>
      </c>
      <c r="I3970" s="10"/>
      <c r="J3970" s="10"/>
      <c r="K3970" s="32">
        <f>SUM(K3958:K3969)</f>
        <v>178411.37568533327</v>
      </c>
      <c r="L3970" s="28">
        <f>SUM(L3958:L3969)</f>
        <v>1.5685333297369652E-2</v>
      </c>
      <c r="M3970" s="10"/>
      <c r="N3970" s="5"/>
      <c r="O3970" s="28">
        <f>SUM(O3958:O3969)</f>
        <v>182955.95468799991</v>
      </c>
      <c r="P3970" s="28">
        <f>SUM(P3958:P3969)</f>
        <v>4544.5790026666673</v>
      </c>
    </row>
    <row r="3971" spans="1:18" hidden="1">
      <c r="A3971" t="s">
        <v>302</v>
      </c>
      <c r="B3971" t="s">
        <v>4234</v>
      </c>
      <c r="C3971" s="224" t="s">
        <v>7842</v>
      </c>
      <c r="D3971" s="221">
        <v>353.9</v>
      </c>
      <c r="E3971" s="324">
        <v>42947</v>
      </c>
      <c r="F3971" s="9">
        <v>9149505.9600000009</v>
      </c>
      <c r="G3971" s="18">
        <v>1.9699999999999999E-2</v>
      </c>
      <c r="H3971" s="299">
        <v>15020.44</v>
      </c>
      <c r="I3971" s="15">
        <v>9252943.2599999998</v>
      </c>
      <c r="J3971" s="11">
        <f t="shared" ref="J3971:J3982" si="1808">G3971</f>
        <v>1.9699999999999999E-2</v>
      </c>
      <c r="K3971" s="31">
        <f t="shared" ref="K3971:K3982" si="1809">I3971*J3971/12</f>
        <v>15190.248518499999</v>
      </c>
      <c r="L3971" s="289">
        <f t="shared" ref="L3971:L3982" si="1810">K3971-H3971</f>
        <v>169.80851849999817</v>
      </c>
      <c r="M3971" s="15">
        <f t="shared" ref="M3971:M3982" si="1811">I3971</f>
        <v>9252943.2599999998</v>
      </c>
      <c r="N3971" s="5">
        <f>VLOOKUP(CONCATENATE(A3971,"-6"),'Restated Depr'!$B$6:$G$7674,6,0)</f>
        <v>2.0799999999999999E-2</v>
      </c>
      <c r="O3971" s="289">
        <f t="shared" ref="O3971:O3982" si="1812">M3971*N3971/12</f>
        <v>16038.434984</v>
      </c>
      <c r="P3971" s="289">
        <f t="shared" ref="P3971:P3982" si="1813">O3971-K3971</f>
        <v>848.18646550000085</v>
      </c>
      <c r="Q3971" t="s">
        <v>7819</v>
      </c>
    </row>
    <row r="3972" spans="1:18" hidden="1">
      <c r="A3972" t="s">
        <v>302</v>
      </c>
      <c r="B3972" t="s">
        <v>4235</v>
      </c>
      <c r="C3972" s="224" t="s">
        <v>7842</v>
      </c>
      <c r="D3972" s="221">
        <v>353.9</v>
      </c>
      <c r="E3972" s="324">
        <v>42978</v>
      </c>
      <c r="F3972" s="1">
        <v>9149505.9600000009</v>
      </c>
      <c r="G3972" s="18">
        <v>1.9699999999999999E-2</v>
      </c>
      <c r="H3972" s="298">
        <v>15020.44</v>
      </c>
      <c r="I3972" s="10">
        <v>9252943.2599999998</v>
      </c>
      <c r="J3972" s="11">
        <f t="shared" si="1808"/>
        <v>1.9699999999999999E-2</v>
      </c>
      <c r="K3972" s="30">
        <f t="shared" si="1809"/>
        <v>15190.248518499999</v>
      </c>
      <c r="L3972" s="29">
        <f t="shared" si="1810"/>
        <v>169.80851849999817</v>
      </c>
      <c r="M3972" s="10">
        <f t="shared" si="1811"/>
        <v>9252943.2599999998</v>
      </c>
      <c r="N3972" s="5">
        <f>VLOOKUP(CONCATENATE(A3972,"-6"),'Restated Depr'!$B$6:$G$7674,6,0)</f>
        <v>2.0799999999999999E-2</v>
      </c>
      <c r="O3972" s="29">
        <f t="shared" si="1812"/>
        <v>16038.434984</v>
      </c>
      <c r="P3972" s="29">
        <f t="shared" si="1813"/>
        <v>848.18646550000085</v>
      </c>
      <c r="Q3972" t="s">
        <v>7819</v>
      </c>
    </row>
    <row r="3973" spans="1:18" hidden="1">
      <c r="A3973" t="s">
        <v>302</v>
      </c>
      <c r="B3973" t="s">
        <v>4236</v>
      </c>
      <c r="C3973" s="224" t="s">
        <v>7842</v>
      </c>
      <c r="D3973" s="221">
        <v>353.9</v>
      </c>
      <c r="E3973" s="324">
        <v>43008</v>
      </c>
      <c r="F3973" s="1">
        <v>9149505.9600000009</v>
      </c>
      <c r="G3973" s="18">
        <v>1.9699999999999999E-2</v>
      </c>
      <c r="H3973" s="298">
        <v>15020.44</v>
      </c>
      <c r="I3973" s="10">
        <v>9252943.2599999998</v>
      </c>
      <c r="J3973" s="11">
        <f t="shared" si="1808"/>
        <v>1.9699999999999999E-2</v>
      </c>
      <c r="K3973" s="30">
        <f t="shared" si="1809"/>
        <v>15190.248518499999</v>
      </c>
      <c r="L3973" s="29">
        <f t="shared" si="1810"/>
        <v>169.80851849999817</v>
      </c>
      <c r="M3973" s="10">
        <f t="shared" si="1811"/>
        <v>9252943.2599999998</v>
      </c>
      <c r="N3973" s="5">
        <f>VLOOKUP(CONCATENATE(A3973,"-6"),'Restated Depr'!$B$6:$G$7674,6,0)</f>
        <v>2.0799999999999999E-2</v>
      </c>
      <c r="O3973" s="29">
        <f t="shared" si="1812"/>
        <v>16038.434984</v>
      </c>
      <c r="P3973" s="29">
        <f t="shared" si="1813"/>
        <v>848.18646550000085</v>
      </c>
      <c r="Q3973" t="s">
        <v>7819</v>
      </c>
    </row>
    <row r="3974" spans="1:18" hidden="1">
      <c r="A3974" t="s">
        <v>302</v>
      </c>
      <c r="B3974" t="s">
        <v>4237</v>
      </c>
      <c r="C3974" s="224" t="s">
        <v>7842</v>
      </c>
      <c r="D3974" s="221">
        <v>353.9</v>
      </c>
      <c r="E3974" s="324">
        <v>43039</v>
      </c>
      <c r="F3974" s="1">
        <v>9149505.9600000009</v>
      </c>
      <c r="G3974" s="18">
        <v>1.9699999999999999E-2</v>
      </c>
      <c r="H3974" s="298">
        <v>15020.44</v>
      </c>
      <c r="I3974" s="10">
        <v>9252943.2599999998</v>
      </c>
      <c r="J3974" s="11">
        <f t="shared" si="1808"/>
        <v>1.9699999999999999E-2</v>
      </c>
      <c r="K3974" s="30">
        <f t="shared" si="1809"/>
        <v>15190.248518499999</v>
      </c>
      <c r="L3974" s="29">
        <f t="shared" si="1810"/>
        <v>169.80851849999817</v>
      </c>
      <c r="M3974" s="10">
        <f t="shared" si="1811"/>
        <v>9252943.2599999998</v>
      </c>
      <c r="N3974" s="5">
        <f>VLOOKUP(CONCATENATE(A3974,"-6"),'Restated Depr'!$B$6:$G$7674,6,0)</f>
        <v>2.0799999999999999E-2</v>
      </c>
      <c r="O3974" s="29">
        <f t="shared" si="1812"/>
        <v>16038.434984</v>
      </c>
      <c r="P3974" s="29">
        <f t="shared" si="1813"/>
        <v>848.18646550000085</v>
      </c>
      <c r="Q3974" t="s">
        <v>7819</v>
      </c>
    </row>
    <row r="3975" spans="1:18" hidden="1">
      <c r="A3975" t="s">
        <v>302</v>
      </c>
      <c r="B3975" t="s">
        <v>4238</v>
      </c>
      <c r="C3975" s="224" t="s">
        <v>7842</v>
      </c>
      <c r="D3975" s="221">
        <v>353.9</v>
      </c>
      <c r="E3975" s="324">
        <v>43069</v>
      </c>
      <c r="F3975" s="1">
        <v>9149505.9600000009</v>
      </c>
      <c r="G3975" s="18">
        <v>1.9699999999999999E-2</v>
      </c>
      <c r="H3975" s="298">
        <v>15020.44</v>
      </c>
      <c r="I3975" s="10">
        <v>9252943.2599999998</v>
      </c>
      <c r="J3975" s="11">
        <f t="shared" si="1808"/>
        <v>1.9699999999999999E-2</v>
      </c>
      <c r="K3975" s="30">
        <f t="shared" si="1809"/>
        <v>15190.248518499999</v>
      </c>
      <c r="L3975" s="29">
        <f t="shared" si="1810"/>
        <v>169.80851849999817</v>
      </c>
      <c r="M3975" s="10">
        <f t="shared" si="1811"/>
        <v>9252943.2599999998</v>
      </c>
      <c r="N3975" s="5">
        <f>VLOOKUP(CONCATENATE(A3975,"-6"),'Restated Depr'!$B$6:$G$7674,6,0)</f>
        <v>2.0799999999999999E-2</v>
      </c>
      <c r="O3975" s="29">
        <f t="shared" si="1812"/>
        <v>16038.434984</v>
      </c>
      <c r="P3975" s="29">
        <f t="shared" si="1813"/>
        <v>848.18646550000085</v>
      </c>
      <c r="Q3975" t="s">
        <v>7819</v>
      </c>
    </row>
    <row r="3976" spans="1:18" hidden="1">
      <c r="A3976" t="s">
        <v>302</v>
      </c>
      <c r="B3976" t="s">
        <v>4239</v>
      </c>
      <c r="C3976" s="224" t="s">
        <v>7842</v>
      </c>
      <c r="D3976" s="221">
        <v>353.9</v>
      </c>
      <c r="E3976" s="324">
        <v>43100</v>
      </c>
      <c r="F3976" s="1">
        <v>9149505.9600000009</v>
      </c>
      <c r="G3976" s="18">
        <v>2.01E-2</v>
      </c>
      <c r="H3976" s="298">
        <v>15325.43</v>
      </c>
      <c r="I3976" s="10">
        <v>9252943.2599999998</v>
      </c>
      <c r="J3976" s="11">
        <f t="shared" si="1808"/>
        <v>2.01E-2</v>
      </c>
      <c r="K3976" s="30">
        <f t="shared" si="1809"/>
        <v>15498.6799605</v>
      </c>
      <c r="L3976" s="29">
        <f t="shared" si="1810"/>
        <v>173.24996049999936</v>
      </c>
      <c r="M3976" s="10">
        <f t="shared" si="1811"/>
        <v>9252943.2599999998</v>
      </c>
      <c r="N3976" s="5">
        <f>VLOOKUP(CONCATENATE(A3976,"-6"),'Restated Depr'!$B$6:$G$7674,6,0)</f>
        <v>2.0799999999999999E-2</v>
      </c>
      <c r="O3976" s="29">
        <f t="shared" si="1812"/>
        <v>16038.434984</v>
      </c>
      <c r="P3976" s="29">
        <f t="shared" si="1813"/>
        <v>539.75502349999988</v>
      </c>
      <c r="Q3976" t="s">
        <v>7819</v>
      </c>
    </row>
    <row r="3977" spans="1:18" hidden="1">
      <c r="A3977" t="s">
        <v>302</v>
      </c>
      <c r="B3977" t="s">
        <v>4240</v>
      </c>
      <c r="C3977" s="224" t="s">
        <v>7842</v>
      </c>
      <c r="D3977" s="221">
        <v>353.9</v>
      </c>
      <c r="E3977" s="324">
        <v>43131</v>
      </c>
      <c r="F3977" s="1">
        <v>9149505.9600000009</v>
      </c>
      <c r="G3977" s="5">
        <v>2.0799999999999999E-2</v>
      </c>
      <c r="H3977" s="298">
        <v>15859.15</v>
      </c>
      <c r="I3977" s="10">
        <v>9252943.2599999998</v>
      </c>
      <c r="J3977" s="11">
        <f t="shared" si="1808"/>
        <v>2.0799999999999999E-2</v>
      </c>
      <c r="K3977" s="30">
        <f t="shared" si="1809"/>
        <v>16038.434984</v>
      </c>
      <c r="L3977" s="29">
        <f t="shared" si="1810"/>
        <v>179.28498399999989</v>
      </c>
      <c r="M3977" s="10">
        <f t="shared" si="1811"/>
        <v>9252943.2599999998</v>
      </c>
      <c r="N3977" s="5">
        <f>VLOOKUP(CONCATENATE(A3977,"-6"),'Restated Depr'!$B$6:$G$7674,6,0)</f>
        <v>2.0799999999999999E-2</v>
      </c>
      <c r="O3977" s="29">
        <f t="shared" si="1812"/>
        <v>16038.434984</v>
      </c>
      <c r="P3977" s="29">
        <f t="shared" si="1813"/>
        <v>0</v>
      </c>
      <c r="Q3977" t="s">
        <v>7819</v>
      </c>
    </row>
    <row r="3978" spans="1:18" hidden="1">
      <c r="A3978" t="s">
        <v>302</v>
      </c>
      <c r="B3978" t="s">
        <v>4241</v>
      </c>
      <c r="C3978" s="224" t="s">
        <v>7842</v>
      </c>
      <c r="D3978" s="221">
        <v>353.9</v>
      </c>
      <c r="E3978" s="324">
        <v>43159</v>
      </c>
      <c r="F3978" s="1">
        <v>9149505.9600000009</v>
      </c>
      <c r="G3978" s="5">
        <v>2.0799999999999999E-2</v>
      </c>
      <c r="H3978" s="298">
        <v>15859.15</v>
      </c>
      <c r="I3978" s="10">
        <v>9252943.2599999998</v>
      </c>
      <c r="J3978" s="11">
        <f t="shared" si="1808"/>
        <v>2.0799999999999999E-2</v>
      </c>
      <c r="K3978" s="30">
        <f t="shared" si="1809"/>
        <v>16038.434984</v>
      </c>
      <c r="L3978" s="29">
        <f t="shared" si="1810"/>
        <v>179.28498399999989</v>
      </c>
      <c r="M3978" s="10">
        <f t="shared" si="1811"/>
        <v>9252943.2599999998</v>
      </c>
      <c r="N3978" s="5">
        <f>VLOOKUP(CONCATENATE(A3978,"-6"),'Restated Depr'!$B$6:$G$7674,6,0)</f>
        <v>2.0799999999999999E-2</v>
      </c>
      <c r="O3978" s="29">
        <f t="shared" si="1812"/>
        <v>16038.434984</v>
      </c>
      <c r="P3978" s="29">
        <f t="shared" si="1813"/>
        <v>0</v>
      </c>
      <c r="Q3978" t="s">
        <v>7819</v>
      </c>
    </row>
    <row r="3979" spans="1:18" hidden="1">
      <c r="A3979" t="s">
        <v>302</v>
      </c>
      <c r="B3979" t="s">
        <v>4242</v>
      </c>
      <c r="C3979" s="224" t="s">
        <v>7842</v>
      </c>
      <c r="D3979" s="221">
        <v>353.9</v>
      </c>
      <c r="E3979" s="324">
        <v>43190</v>
      </c>
      <c r="F3979" s="1">
        <v>9149505.9600000009</v>
      </c>
      <c r="G3979" s="5">
        <v>2.0799999999999999E-2</v>
      </c>
      <c r="H3979" s="298">
        <v>15859.15</v>
      </c>
      <c r="I3979" s="10">
        <v>9252943.2599999998</v>
      </c>
      <c r="J3979" s="11">
        <f t="shared" si="1808"/>
        <v>2.0799999999999999E-2</v>
      </c>
      <c r="K3979" s="30">
        <f t="shared" si="1809"/>
        <v>16038.434984</v>
      </c>
      <c r="L3979" s="29">
        <f t="shared" si="1810"/>
        <v>179.28498399999989</v>
      </c>
      <c r="M3979" s="10">
        <f t="shared" si="1811"/>
        <v>9252943.2599999998</v>
      </c>
      <c r="N3979" s="5">
        <f>VLOOKUP(CONCATENATE(A3979,"-6"),'Restated Depr'!$B$6:$G$7674,6,0)</f>
        <v>2.0799999999999999E-2</v>
      </c>
      <c r="O3979" s="29">
        <f t="shared" si="1812"/>
        <v>16038.434984</v>
      </c>
      <c r="P3979" s="29">
        <f t="shared" si="1813"/>
        <v>0</v>
      </c>
      <c r="Q3979" t="s">
        <v>7819</v>
      </c>
    </row>
    <row r="3980" spans="1:18" hidden="1">
      <c r="A3980" t="s">
        <v>302</v>
      </c>
      <c r="B3980" t="s">
        <v>4243</v>
      </c>
      <c r="C3980" s="224" t="s">
        <v>7842</v>
      </c>
      <c r="D3980" s="221">
        <v>353.9</v>
      </c>
      <c r="E3980" s="324">
        <v>43220</v>
      </c>
      <c r="F3980" s="1">
        <v>9149505.9600000009</v>
      </c>
      <c r="G3980" s="5">
        <v>2.0799999999999999E-2</v>
      </c>
      <c r="H3980" s="298">
        <v>15859.15</v>
      </c>
      <c r="I3980" s="10">
        <v>9252943.2599999998</v>
      </c>
      <c r="J3980" s="11">
        <f t="shared" si="1808"/>
        <v>2.0799999999999999E-2</v>
      </c>
      <c r="K3980" s="30">
        <f t="shared" si="1809"/>
        <v>16038.434984</v>
      </c>
      <c r="L3980" s="29">
        <f t="shared" si="1810"/>
        <v>179.28498399999989</v>
      </c>
      <c r="M3980" s="10">
        <f t="shared" si="1811"/>
        <v>9252943.2599999998</v>
      </c>
      <c r="N3980" s="5">
        <f>VLOOKUP(CONCATENATE(A3980,"-6"),'Restated Depr'!$B$6:$G$7674,6,0)</f>
        <v>2.0799999999999999E-2</v>
      </c>
      <c r="O3980" s="29">
        <f t="shared" si="1812"/>
        <v>16038.434984</v>
      </c>
      <c r="P3980" s="29">
        <f t="shared" si="1813"/>
        <v>0</v>
      </c>
      <c r="Q3980" t="s">
        <v>7819</v>
      </c>
    </row>
    <row r="3981" spans="1:18" hidden="1">
      <c r="A3981" t="s">
        <v>302</v>
      </c>
      <c r="B3981" t="s">
        <v>4244</v>
      </c>
      <c r="C3981" s="224" t="s">
        <v>7842</v>
      </c>
      <c r="D3981" s="221">
        <v>353.9</v>
      </c>
      <c r="E3981" s="324">
        <v>43251</v>
      </c>
      <c r="F3981" s="1">
        <v>9149505.9600000009</v>
      </c>
      <c r="G3981" s="5">
        <v>2.0799999999999999E-2</v>
      </c>
      <c r="H3981" s="298">
        <v>15859.15</v>
      </c>
      <c r="I3981" s="10">
        <v>9252943.2599999998</v>
      </c>
      <c r="J3981" s="11">
        <f t="shared" si="1808"/>
        <v>2.0799999999999999E-2</v>
      </c>
      <c r="K3981" s="30">
        <f t="shared" si="1809"/>
        <v>16038.434984</v>
      </c>
      <c r="L3981" s="29">
        <f t="shared" si="1810"/>
        <v>179.28498399999989</v>
      </c>
      <c r="M3981" s="10">
        <f t="shared" si="1811"/>
        <v>9252943.2599999998</v>
      </c>
      <c r="N3981" s="5">
        <f>VLOOKUP(CONCATENATE(A3981,"-6"),'Restated Depr'!$B$6:$G$7674,6,0)</f>
        <v>2.0799999999999999E-2</v>
      </c>
      <c r="O3981" s="29">
        <f t="shared" si="1812"/>
        <v>16038.434984</v>
      </c>
      <c r="P3981" s="29">
        <f t="shared" si="1813"/>
        <v>0</v>
      </c>
      <c r="Q3981" t="s">
        <v>7819</v>
      </c>
    </row>
    <row r="3982" spans="1:18" hidden="1">
      <c r="A3982" t="s">
        <v>302</v>
      </c>
      <c r="B3982" t="s">
        <v>4245</v>
      </c>
      <c r="C3982" s="224" t="s">
        <v>7842</v>
      </c>
      <c r="D3982" s="221">
        <v>353.9</v>
      </c>
      <c r="E3982" s="324">
        <v>43281</v>
      </c>
      <c r="F3982" s="1">
        <v>9252943.2599999998</v>
      </c>
      <c r="G3982" s="5">
        <v>2.0799999999999999E-2</v>
      </c>
      <c r="H3982" s="298">
        <v>16038.44</v>
      </c>
      <c r="I3982" s="10">
        <v>9252943.2599999998</v>
      </c>
      <c r="J3982" s="11">
        <f t="shared" si="1808"/>
        <v>2.0799999999999999E-2</v>
      </c>
      <c r="K3982" s="30">
        <f t="shared" si="1809"/>
        <v>16038.434984</v>
      </c>
      <c r="L3982" s="29">
        <f t="shared" si="1810"/>
        <v>-5.0160000009782379E-3</v>
      </c>
      <c r="M3982" s="10">
        <f t="shared" si="1811"/>
        <v>9252943.2599999998</v>
      </c>
      <c r="N3982" s="5">
        <f>VLOOKUP(CONCATENATE(A3982,"-6"),'Restated Depr'!$B$6:$G$7674,6,0)</f>
        <v>2.0799999999999999E-2</v>
      </c>
      <c r="O3982" s="29">
        <f t="shared" si="1812"/>
        <v>16038.434984</v>
      </c>
      <c r="P3982" s="29">
        <f t="shared" si="1813"/>
        <v>0</v>
      </c>
      <c r="Q3982" t="s">
        <v>7819</v>
      </c>
      <c r="R3982" s="5"/>
    </row>
    <row r="3983" spans="1:18" ht="15.75" hidden="1" thickBot="1">
      <c r="A3983" t="s">
        <v>302</v>
      </c>
      <c r="C3983" s="224" t="s">
        <v>639</v>
      </c>
      <c r="D3983" s="22"/>
      <c r="E3983" s="323" t="s">
        <v>606</v>
      </c>
      <c r="F3983" s="1"/>
      <c r="G3983" s="5"/>
      <c r="H3983" s="310">
        <f>SUM(H3971:H3982)</f>
        <v>185761.81999999998</v>
      </c>
      <c r="I3983" s="10"/>
      <c r="J3983" s="10"/>
      <c r="K3983" s="32">
        <f>SUM(K3971:K3982)</f>
        <v>187680.53245699996</v>
      </c>
      <c r="L3983" s="28">
        <f>SUM(L3971:L3982)</f>
        <v>1918.7124569999887</v>
      </c>
      <c r="M3983" s="10"/>
      <c r="N3983" s="5"/>
      <c r="O3983" s="28">
        <f>SUM(O3971:O3982)</f>
        <v>192461.21980799994</v>
      </c>
      <c r="P3983" s="28">
        <f>SUM(P3971:P3982)</f>
        <v>4780.6873510000041</v>
      </c>
    </row>
    <row r="3984" spans="1:18" hidden="1">
      <c r="A3984" t="s">
        <v>303</v>
      </c>
      <c r="B3984" t="s">
        <v>4246</v>
      </c>
      <c r="C3984" s="224" t="s">
        <v>7842</v>
      </c>
      <c r="D3984" s="221">
        <v>353.9</v>
      </c>
      <c r="E3984" s="324">
        <v>42947</v>
      </c>
      <c r="F3984" s="9">
        <v>422.97</v>
      </c>
      <c r="G3984" s="18">
        <v>2.1899999999999999E-2</v>
      </c>
      <c r="H3984" s="299">
        <v>0.77</v>
      </c>
      <c r="I3984" s="15">
        <v>422.97</v>
      </c>
      <c r="J3984" s="11">
        <f t="shared" ref="J3984:J3995" si="1814">G3984</f>
        <v>2.1899999999999999E-2</v>
      </c>
      <c r="K3984" s="31">
        <f t="shared" ref="K3984:K3995" si="1815">I3984*J3984/12</f>
        <v>0.77192024999999997</v>
      </c>
      <c r="L3984" s="289">
        <f t="shared" ref="L3984:L3995" si="1816">K3984-H3984</f>
        <v>1.9202499999999567E-3</v>
      </c>
      <c r="M3984" s="15">
        <f t="shared" ref="M3984:M3995" si="1817">I3984</f>
        <v>422.97</v>
      </c>
      <c r="N3984" s="5">
        <f>VLOOKUP(CONCATENATE(A3984,"-6"),'Restated Depr'!$B$6:$G$7674,6,0)</f>
        <v>2.0799999999999999E-2</v>
      </c>
      <c r="O3984" s="289">
        <f t="shared" ref="O3984:O3995" si="1818">M3984*N3984/12</f>
        <v>0.73314800000000002</v>
      </c>
      <c r="P3984" s="289">
        <f t="shared" ref="P3984:P3995" si="1819">O3984-K3984</f>
        <v>-3.8772249999999953E-2</v>
      </c>
      <c r="Q3984" t="s">
        <v>7819</v>
      </c>
    </row>
    <row r="3985" spans="1:18" hidden="1">
      <c r="A3985" t="s">
        <v>303</v>
      </c>
      <c r="B3985" t="s">
        <v>4247</v>
      </c>
      <c r="C3985" s="224" t="s">
        <v>7842</v>
      </c>
      <c r="D3985" s="221">
        <v>353.9</v>
      </c>
      <c r="E3985" s="324">
        <v>42978</v>
      </c>
      <c r="F3985" s="1">
        <v>422.97</v>
      </c>
      <c r="G3985" s="18">
        <v>2.1899999999999999E-2</v>
      </c>
      <c r="H3985" s="298">
        <v>0.77</v>
      </c>
      <c r="I3985" s="10">
        <v>422.97</v>
      </c>
      <c r="J3985" s="11">
        <f t="shared" si="1814"/>
        <v>2.1899999999999999E-2</v>
      </c>
      <c r="K3985" s="30">
        <f t="shared" si="1815"/>
        <v>0.77192024999999997</v>
      </c>
      <c r="L3985" s="29">
        <f t="shared" si="1816"/>
        <v>1.9202499999999567E-3</v>
      </c>
      <c r="M3985" s="10">
        <f t="shared" si="1817"/>
        <v>422.97</v>
      </c>
      <c r="N3985" s="5">
        <f>VLOOKUP(CONCATENATE(A3985,"-6"),'Restated Depr'!$B$6:$G$7674,6,0)</f>
        <v>2.0799999999999999E-2</v>
      </c>
      <c r="O3985" s="29">
        <f t="shared" si="1818"/>
        <v>0.73314800000000002</v>
      </c>
      <c r="P3985" s="29">
        <f t="shared" si="1819"/>
        <v>-3.8772249999999953E-2</v>
      </c>
      <c r="Q3985" t="s">
        <v>7819</v>
      </c>
    </row>
    <row r="3986" spans="1:18" hidden="1">
      <c r="A3986" t="s">
        <v>303</v>
      </c>
      <c r="B3986" t="s">
        <v>4248</v>
      </c>
      <c r="C3986" s="224" t="s">
        <v>7842</v>
      </c>
      <c r="D3986" s="221">
        <v>353.9</v>
      </c>
      <c r="E3986" s="324">
        <v>43008</v>
      </c>
      <c r="F3986" s="1">
        <v>422.97</v>
      </c>
      <c r="G3986" s="18">
        <v>2.1899999999999999E-2</v>
      </c>
      <c r="H3986" s="298">
        <v>0.77</v>
      </c>
      <c r="I3986" s="10">
        <v>422.97</v>
      </c>
      <c r="J3986" s="11">
        <f t="shared" si="1814"/>
        <v>2.1899999999999999E-2</v>
      </c>
      <c r="K3986" s="30">
        <f t="shared" si="1815"/>
        <v>0.77192024999999997</v>
      </c>
      <c r="L3986" s="29">
        <f t="shared" si="1816"/>
        <v>1.9202499999999567E-3</v>
      </c>
      <c r="M3986" s="10">
        <f t="shared" si="1817"/>
        <v>422.97</v>
      </c>
      <c r="N3986" s="5">
        <f>VLOOKUP(CONCATENATE(A3986,"-6"),'Restated Depr'!$B$6:$G$7674,6,0)</f>
        <v>2.0799999999999999E-2</v>
      </c>
      <c r="O3986" s="29">
        <f t="shared" si="1818"/>
        <v>0.73314800000000002</v>
      </c>
      <c r="P3986" s="29">
        <f t="shared" si="1819"/>
        <v>-3.8772249999999953E-2</v>
      </c>
      <c r="Q3986" t="s">
        <v>7819</v>
      </c>
    </row>
    <row r="3987" spans="1:18" hidden="1">
      <c r="A3987" t="s">
        <v>303</v>
      </c>
      <c r="B3987" t="s">
        <v>4249</v>
      </c>
      <c r="C3987" s="224" t="s">
        <v>7842</v>
      </c>
      <c r="D3987" s="221">
        <v>353.9</v>
      </c>
      <c r="E3987" s="324">
        <v>43039</v>
      </c>
      <c r="F3987" s="1">
        <v>422.97</v>
      </c>
      <c r="G3987" s="18">
        <v>2.1899999999999999E-2</v>
      </c>
      <c r="H3987" s="298">
        <v>0.77</v>
      </c>
      <c r="I3987" s="10">
        <v>422.97</v>
      </c>
      <c r="J3987" s="11">
        <f t="shared" si="1814"/>
        <v>2.1899999999999999E-2</v>
      </c>
      <c r="K3987" s="30">
        <f t="shared" si="1815"/>
        <v>0.77192024999999997</v>
      </c>
      <c r="L3987" s="29">
        <f t="shared" si="1816"/>
        <v>1.9202499999999567E-3</v>
      </c>
      <c r="M3987" s="10">
        <f t="shared" si="1817"/>
        <v>422.97</v>
      </c>
      <c r="N3987" s="5">
        <f>VLOOKUP(CONCATENATE(A3987,"-6"),'Restated Depr'!$B$6:$G$7674,6,0)</f>
        <v>2.0799999999999999E-2</v>
      </c>
      <c r="O3987" s="29">
        <f t="shared" si="1818"/>
        <v>0.73314800000000002</v>
      </c>
      <c r="P3987" s="29">
        <f t="shared" si="1819"/>
        <v>-3.8772249999999953E-2</v>
      </c>
      <c r="Q3987" t="s">
        <v>7819</v>
      </c>
    </row>
    <row r="3988" spans="1:18" hidden="1">
      <c r="A3988" t="s">
        <v>303</v>
      </c>
      <c r="B3988" t="s">
        <v>4250</v>
      </c>
      <c r="C3988" s="224" t="s">
        <v>7842</v>
      </c>
      <c r="D3988" s="221">
        <v>353.9</v>
      </c>
      <c r="E3988" s="324">
        <v>43069</v>
      </c>
      <c r="F3988" s="1">
        <v>422.97</v>
      </c>
      <c r="G3988" s="18">
        <v>2.1899999999999999E-2</v>
      </c>
      <c r="H3988" s="298">
        <v>0.77</v>
      </c>
      <c r="I3988" s="10">
        <v>422.97</v>
      </c>
      <c r="J3988" s="11">
        <f t="shared" si="1814"/>
        <v>2.1899999999999999E-2</v>
      </c>
      <c r="K3988" s="30">
        <f t="shared" si="1815"/>
        <v>0.77192024999999997</v>
      </c>
      <c r="L3988" s="29">
        <f t="shared" si="1816"/>
        <v>1.9202499999999567E-3</v>
      </c>
      <c r="M3988" s="10">
        <f t="shared" si="1817"/>
        <v>422.97</v>
      </c>
      <c r="N3988" s="5">
        <f>VLOOKUP(CONCATENATE(A3988,"-6"),'Restated Depr'!$B$6:$G$7674,6,0)</f>
        <v>2.0799999999999999E-2</v>
      </c>
      <c r="O3988" s="29">
        <f t="shared" si="1818"/>
        <v>0.73314800000000002</v>
      </c>
      <c r="P3988" s="29">
        <f t="shared" si="1819"/>
        <v>-3.8772249999999953E-2</v>
      </c>
      <c r="Q3988" t="s">
        <v>7819</v>
      </c>
    </row>
    <row r="3989" spans="1:18" hidden="1">
      <c r="A3989" t="s">
        <v>303</v>
      </c>
      <c r="B3989" t="s">
        <v>4251</v>
      </c>
      <c r="C3989" s="224" t="s">
        <v>7842</v>
      </c>
      <c r="D3989" s="221">
        <v>353.9</v>
      </c>
      <c r="E3989" s="324">
        <v>43100</v>
      </c>
      <c r="F3989" s="1">
        <v>422.97</v>
      </c>
      <c r="G3989" s="18">
        <v>2.1399999999999999E-2</v>
      </c>
      <c r="H3989" s="298">
        <v>0.76000000000000012</v>
      </c>
      <c r="I3989" s="10">
        <v>422.97</v>
      </c>
      <c r="J3989" s="11">
        <f t="shared" si="1814"/>
        <v>2.1399999999999999E-2</v>
      </c>
      <c r="K3989" s="30">
        <f t="shared" si="1815"/>
        <v>0.75429650000000004</v>
      </c>
      <c r="L3989" s="29">
        <f t="shared" si="1816"/>
        <v>-5.7035000000000835E-3</v>
      </c>
      <c r="M3989" s="10">
        <f t="shared" si="1817"/>
        <v>422.97</v>
      </c>
      <c r="N3989" s="5">
        <f>VLOOKUP(CONCATENATE(A3989,"-6"),'Restated Depr'!$B$6:$G$7674,6,0)</f>
        <v>2.0799999999999999E-2</v>
      </c>
      <c r="O3989" s="29">
        <f t="shared" si="1818"/>
        <v>0.73314800000000002</v>
      </c>
      <c r="P3989" s="29">
        <f t="shared" si="1819"/>
        <v>-2.1148500000000015E-2</v>
      </c>
      <c r="Q3989" t="s">
        <v>7819</v>
      </c>
    </row>
    <row r="3990" spans="1:18" hidden="1">
      <c r="A3990" t="s">
        <v>303</v>
      </c>
      <c r="B3990" t="s">
        <v>4252</v>
      </c>
      <c r="C3990" s="224" t="s">
        <v>7842</v>
      </c>
      <c r="D3990" s="221">
        <v>353.9</v>
      </c>
      <c r="E3990" s="324">
        <v>43131</v>
      </c>
      <c r="F3990" s="1">
        <v>422.97</v>
      </c>
      <c r="G3990" s="5">
        <v>2.0799999999999999E-2</v>
      </c>
      <c r="H3990" s="298">
        <v>0.73999999999999988</v>
      </c>
      <c r="I3990" s="10">
        <v>422.97</v>
      </c>
      <c r="J3990" s="11">
        <f t="shared" si="1814"/>
        <v>2.0799999999999999E-2</v>
      </c>
      <c r="K3990" s="30">
        <f t="shared" si="1815"/>
        <v>0.73314800000000002</v>
      </c>
      <c r="L3990" s="29">
        <f t="shared" si="1816"/>
        <v>-6.8519999999998582E-3</v>
      </c>
      <c r="M3990" s="10">
        <f t="shared" si="1817"/>
        <v>422.97</v>
      </c>
      <c r="N3990" s="5">
        <f>VLOOKUP(CONCATENATE(A3990,"-6"),'Restated Depr'!$B$6:$G$7674,6,0)</f>
        <v>2.0799999999999999E-2</v>
      </c>
      <c r="O3990" s="29">
        <f t="shared" si="1818"/>
        <v>0.73314800000000002</v>
      </c>
      <c r="P3990" s="29">
        <f t="shared" si="1819"/>
        <v>0</v>
      </c>
      <c r="Q3990" t="s">
        <v>7819</v>
      </c>
    </row>
    <row r="3991" spans="1:18" hidden="1">
      <c r="A3991" t="s">
        <v>303</v>
      </c>
      <c r="B3991" t="s">
        <v>4253</v>
      </c>
      <c r="C3991" s="224" t="s">
        <v>7842</v>
      </c>
      <c r="D3991" s="221">
        <v>353.9</v>
      </c>
      <c r="E3991" s="324">
        <v>43159</v>
      </c>
      <c r="F3991" s="1">
        <v>422.97</v>
      </c>
      <c r="G3991" s="5">
        <v>2.0799999999999999E-2</v>
      </c>
      <c r="H3991" s="298">
        <v>0.73999999999999988</v>
      </c>
      <c r="I3991" s="10">
        <v>422.97</v>
      </c>
      <c r="J3991" s="11">
        <f t="shared" si="1814"/>
        <v>2.0799999999999999E-2</v>
      </c>
      <c r="K3991" s="30">
        <f t="shared" si="1815"/>
        <v>0.73314800000000002</v>
      </c>
      <c r="L3991" s="29">
        <f t="shared" si="1816"/>
        <v>-6.8519999999998582E-3</v>
      </c>
      <c r="M3991" s="10">
        <f t="shared" si="1817"/>
        <v>422.97</v>
      </c>
      <c r="N3991" s="5">
        <f>VLOOKUP(CONCATENATE(A3991,"-6"),'Restated Depr'!$B$6:$G$7674,6,0)</f>
        <v>2.0799999999999999E-2</v>
      </c>
      <c r="O3991" s="29">
        <f t="shared" si="1818"/>
        <v>0.73314800000000002</v>
      </c>
      <c r="P3991" s="29">
        <f t="shared" si="1819"/>
        <v>0</v>
      </c>
      <c r="Q3991" t="s">
        <v>7819</v>
      </c>
    </row>
    <row r="3992" spans="1:18" hidden="1">
      <c r="A3992" t="s">
        <v>303</v>
      </c>
      <c r="B3992" t="s">
        <v>4254</v>
      </c>
      <c r="C3992" s="224" t="s">
        <v>7842</v>
      </c>
      <c r="D3992" s="221">
        <v>353.9</v>
      </c>
      <c r="E3992" s="324">
        <v>43190</v>
      </c>
      <c r="F3992" s="1">
        <v>422.97</v>
      </c>
      <c r="G3992" s="5">
        <v>2.0799999999999999E-2</v>
      </c>
      <c r="H3992" s="298">
        <v>0.73999999999999988</v>
      </c>
      <c r="I3992" s="10">
        <v>422.97</v>
      </c>
      <c r="J3992" s="11">
        <f t="shared" si="1814"/>
        <v>2.0799999999999999E-2</v>
      </c>
      <c r="K3992" s="30">
        <f t="shared" si="1815"/>
        <v>0.73314800000000002</v>
      </c>
      <c r="L3992" s="29">
        <f t="shared" si="1816"/>
        <v>-6.8519999999998582E-3</v>
      </c>
      <c r="M3992" s="10">
        <f t="shared" si="1817"/>
        <v>422.97</v>
      </c>
      <c r="N3992" s="5">
        <f>VLOOKUP(CONCATENATE(A3992,"-6"),'Restated Depr'!$B$6:$G$7674,6,0)</f>
        <v>2.0799999999999999E-2</v>
      </c>
      <c r="O3992" s="29">
        <f t="shared" si="1818"/>
        <v>0.73314800000000002</v>
      </c>
      <c r="P3992" s="29">
        <f t="shared" si="1819"/>
        <v>0</v>
      </c>
      <c r="Q3992" t="s">
        <v>7819</v>
      </c>
    </row>
    <row r="3993" spans="1:18" hidden="1">
      <c r="A3993" t="s">
        <v>303</v>
      </c>
      <c r="B3993" t="s">
        <v>4255</v>
      </c>
      <c r="C3993" s="224" t="s">
        <v>7842</v>
      </c>
      <c r="D3993" s="221">
        <v>353.9</v>
      </c>
      <c r="E3993" s="324">
        <v>43220</v>
      </c>
      <c r="F3993" s="1">
        <v>422.97</v>
      </c>
      <c r="G3993" s="5">
        <v>2.0799999999999999E-2</v>
      </c>
      <c r="H3993" s="298">
        <v>0.73999999999999988</v>
      </c>
      <c r="I3993" s="10">
        <v>422.97</v>
      </c>
      <c r="J3993" s="11">
        <f t="shared" si="1814"/>
        <v>2.0799999999999999E-2</v>
      </c>
      <c r="K3993" s="30">
        <f t="shared" si="1815"/>
        <v>0.73314800000000002</v>
      </c>
      <c r="L3993" s="29">
        <f t="shared" si="1816"/>
        <v>-6.8519999999998582E-3</v>
      </c>
      <c r="M3993" s="10">
        <f t="shared" si="1817"/>
        <v>422.97</v>
      </c>
      <c r="N3993" s="5">
        <f>VLOOKUP(CONCATENATE(A3993,"-6"),'Restated Depr'!$B$6:$G$7674,6,0)</f>
        <v>2.0799999999999999E-2</v>
      </c>
      <c r="O3993" s="29">
        <f t="shared" si="1818"/>
        <v>0.73314800000000002</v>
      </c>
      <c r="P3993" s="29">
        <f t="shared" si="1819"/>
        <v>0</v>
      </c>
      <c r="Q3993" t="s">
        <v>7819</v>
      </c>
    </row>
    <row r="3994" spans="1:18" hidden="1">
      <c r="A3994" t="s">
        <v>303</v>
      </c>
      <c r="B3994" t="s">
        <v>4256</v>
      </c>
      <c r="C3994" s="224" t="s">
        <v>7842</v>
      </c>
      <c r="D3994" s="221">
        <v>353.9</v>
      </c>
      <c r="E3994" s="324">
        <v>43251</v>
      </c>
      <c r="F3994" s="1">
        <v>422.97</v>
      </c>
      <c r="G3994" s="5">
        <v>2.0799999999999999E-2</v>
      </c>
      <c r="H3994" s="298">
        <v>0.73999999999999988</v>
      </c>
      <c r="I3994" s="10">
        <v>422.97</v>
      </c>
      <c r="J3994" s="11">
        <f t="shared" si="1814"/>
        <v>2.0799999999999999E-2</v>
      </c>
      <c r="K3994" s="30">
        <f t="shared" si="1815"/>
        <v>0.73314800000000002</v>
      </c>
      <c r="L3994" s="29">
        <f t="shared" si="1816"/>
        <v>-6.8519999999998582E-3</v>
      </c>
      <c r="M3994" s="10">
        <f t="shared" si="1817"/>
        <v>422.97</v>
      </c>
      <c r="N3994" s="5">
        <f>VLOOKUP(CONCATENATE(A3994,"-6"),'Restated Depr'!$B$6:$G$7674,6,0)</f>
        <v>2.0799999999999999E-2</v>
      </c>
      <c r="O3994" s="29">
        <f t="shared" si="1818"/>
        <v>0.73314800000000002</v>
      </c>
      <c r="P3994" s="29">
        <f t="shared" si="1819"/>
        <v>0</v>
      </c>
      <c r="Q3994" t="s">
        <v>7819</v>
      </c>
    </row>
    <row r="3995" spans="1:18" hidden="1">
      <c r="A3995" t="s">
        <v>303</v>
      </c>
      <c r="B3995" t="s">
        <v>4257</v>
      </c>
      <c r="C3995" s="224" t="s">
        <v>7842</v>
      </c>
      <c r="D3995" s="221">
        <v>353.9</v>
      </c>
      <c r="E3995" s="324">
        <v>43281</v>
      </c>
      <c r="F3995" s="1">
        <v>422.97</v>
      </c>
      <c r="G3995" s="5">
        <v>2.0799999999999999E-2</v>
      </c>
      <c r="H3995" s="298">
        <v>0.73999999999999988</v>
      </c>
      <c r="I3995" s="10">
        <v>422.97</v>
      </c>
      <c r="J3995" s="11">
        <f t="shared" si="1814"/>
        <v>2.0799999999999999E-2</v>
      </c>
      <c r="K3995" s="30">
        <f t="shared" si="1815"/>
        <v>0.73314800000000002</v>
      </c>
      <c r="L3995" s="29">
        <f t="shared" si="1816"/>
        <v>-6.8519999999998582E-3</v>
      </c>
      <c r="M3995" s="10">
        <f t="shared" si="1817"/>
        <v>422.97</v>
      </c>
      <c r="N3995" s="5">
        <f>VLOOKUP(CONCATENATE(A3995,"-6"),'Restated Depr'!$B$6:$G$7674,6,0)</f>
        <v>2.0799999999999999E-2</v>
      </c>
      <c r="O3995" s="29">
        <f t="shared" si="1818"/>
        <v>0.73314800000000002</v>
      </c>
      <c r="P3995" s="29">
        <f t="shared" si="1819"/>
        <v>0</v>
      </c>
      <c r="Q3995" t="s">
        <v>7819</v>
      </c>
      <c r="R3995" s="5"/>
    </row>
    <row r="3996" spans="1:18" ht="15.75" hidden="1" thickBot="1">
      <c r="A3996" t="s">
        <v>303</v>
      </c>
      <c r="C3996" s="224" t="s">
        <v>639</v>
      </c>
      <c r="D3996" s="22"/>
      <c r="E3996" s="323" t="s">
        <v>606</v>
      </c>
      <c r="F3996" s="1"/>
      <c r="G3996" s="5"/>
      <c r="H3996" s="310">
        <f>SUM(H3984:H3995)</f>
        <v>9.0500000000000007</v>
      </c>
      <c r="I3996" s="10"/>
      <c r="J3996" s="10"/>
      <c r="K3996" s="32">
        <f>SUM(K3984:K3995)</f>
        <v>9.012785749999999</v>
      </c>
      <c r="L3996" s="28">
        <f>SUM(L3984:L3995)</f>
        <v>-3.7214249999999449E-2</v>
      </c>
      <c r="M3996" s="10"/>
      <c r="N3996" s="5"/>
      <c r="O3996" s="28">
        <f>SUM(O3984:O3995)</f>
        <v>8.7977760000000007</v>
      </c>
      <c r="P3996" s="28">
        <f>SUM(P3984:P3995)</f>
        <v>-0.21500974999999978</v>
      </c>
    </row>
    <row r="3997" spans="1:18" hidden="1">
      <c r="A3997" t="s">
        <v>304</v>
      </c>
      <c r="B3997" t="s">
        <v>4258</v>
      </c>
      <c r="C3997" s="224" t="s">
        <v>7842</v>
      </c>
      <c r="D3997" s="221">
        <v>353.9</v>
      </c>
      <c r="E3997" s="324">
        <v>42947</v>
      </c>
      <c r="F3997" s="9">
        <v>2700204.91</v>
      </c>
      <c r="G3997" s="18">
        <v>1.9699999999999999E-2</v>
      </c>
      <c r="H3997" s="299">
        <v>4432.84</v>
      </c>
      <c r="I3997" s="15">
        <v>2700204.91</v>
      </c>
      <c r="J3997" s="11">
        <f t="shared" ref="J3997:J4008" si="1820">G3997</f>
        <v>1.9699999999999999E-2</v>
      </c>
      <c r="K3997" s="31">
        <f t="shared" ref="K3997:K4008" si="1821">I3997*J3997/12</f>
        <v>4432.8363939166666</v>
      </c>
      <c r="L3997" s="289">
        <f t="shared" ref="L3997:L4008" si="1822">K3997-H3997</f>
        <v>-3.6060833335795905E-3</v>
      </c>
      <c r="M3997" s="15">
        <f t="shared" ref="M3997:M4008" si="1823">I3997</f>
        <v>2700204.91</v>
      </c>
      <c r="N3997" s="5">
        <f>VLOOKUP(CONCATENATE(A3997,"-6"),'Restated Depr'!$B$6:$G$7674,6,0)</f>
        <v>2.0799999999999999E-2</v>
      </c>
      <c r="O3997" s="289">
        <f t="shared" ref="O3997:O4008" si="1824">M3997*N3997/12</f>
        <v>4680.3551773333338</v>
      </c>
      <c r="P3997" s="289">
        <f t="shared" ref="P3997:P4008" si="1825">O3997-K3997</f>
        <v>247.51878341666725</v>
      </c>
      <c r="Q3997" t="s">
        <v>7819</v>
      </c>
    </row>
    <row r="3998" spans="1:18" hidden="1">
      <c r="A3998" t="s">
        <v>304</v>
      </c>
      <c r="B3998" t="s">
        <v>4259</v>
      </c>
      <c r="C3998" s="224" t="s">
        <v>7842</v>
      </c>
      <c r="D3998" s="221">
        <v>353.9</v>
      </c>
      <c r="E3998" s="324">
        <v>42978</v>
      </c>
      <c r="F3998" s="1">
        <v>2700204.91</v>
      </c>
      <c r="G3998" s="18">
        <v>1.9699999999999999E-2</v>
      </c>
      <c r="H3998" s="298">
        <v>4432.84</v>
      </c>
      <c r="I3998" s="10">
        <v>2700204.91</v>
      </c>
      <c r="J3998" s="11">
        <f t="shared" si="1820"/>
        <v>1.9699999999999999E-2</v>
      </c>
      <c r="K3998" s="30">
        <f t="shared" si="1821"/>
        <v>4432.8363939166666</v>
      </c>
      <c r="L3998" s="29">
        <f t="shared" si="1822"/>
        <v>-3.6060833335795905E-3</v>
      </c>
      <c r="M3998" s="10">
        <f t="shared" si="1823"/>
        <v>2700204.91</v>
      </c>
      <c r="N3998" s="5">
        <f>VLOOKUP(CONCATENATE(A3998,"-6"),'Restated Depr'!$B$6:$G$7674,6,0)</f>
        <v>2.0799999999999999E-2</v>
      </c>
      <c r="O3998" s="29">
        <f t="shared" si="1824"/>
        <v>4680.3551773333338</v>
      </c>
      <c r="P3998" s="29">
        <f t="shared" si="1825"/>
        <v>247.51878341666725</v>
      </c>
      <c r="Q3998" t="s">
        <v>7819</v>
      </c>
    </row>
    <row r="3999" spans="1:18" hidden="1">
      <c r="A3999" t="s">
        <v>304</v>
      </c>
      <c r="B3999" t="s">
        <v>4260</v>
      </c>
      <c r="C3999" s="224" t="s">
        <v>7842</v>
      </c>
      <c r="D3999" s="221">
        <v>353.9</v>
      </c>
      <c r="E3999" s="324">
        <v>43008</v>
      </c>
      <c r="F3999" s="1">
        <v>2700204.91</v>
      </c>
      <c r="G3999" s="18">
        <v>1.9699999999999999E-2</v>
      </c>
      <c r="H3999" s="298">
        <v>4432.84</v>
      </c>
      <c r="I3999" s="10">
        <v>2700204.91</v>
      </c>
      <c r="J3999" s="11">
        <f t="shared" si="1820"/>
        <v>1.9699999999999999E-2</v>
      </c>
      <c r="K3999" s="30">
        <f t="shared" si="1821"/>
        <v>4432.8363939166666</v>
      </c>
      <c r="L3999" s="29">
        <f t="shared" si="1822"/>
        <v>-3.6060833335795905E-3</v>
      </c>
      <c r="M3999" s="10">
        <f t="shared" si="1823"/>
        <v>2700204.91</v>
      </c>
      <c r="N3999" s="5">
        <f>VLOOKUP(CONCATENATE(A3999,"-6"),'Restated Depr'!$B$6:$G$7674,6,0)</f>
        <v>2.0799999999999999E-2</v>
      </c>
      <c r="O3999" s="29">
        <f t="shared" si="1824"/>
        <v>4680.3551773333338</v>
      </c>
      <c r="P3999" s="29">
        <f t="shared" si="1825"/>
        <v>247.51878341666725</v>
      </c>
      <c r="Q3999" t="s">
        <v>7819</v>
      </c>
    </row>
    <row r="4000" spans="1:18" hidden="1">
      <c r="A4000" t="s">
        <v>304</v>
      </c>
      <c r="B4000" t="s">
        <v>4261</v>
      </c>
      <c r="C4000" s="224" t="s">
        <v>7842</v>
      </c>
      <c r="D4000" s="221">
        <v>353.9</v>
      </c>
      <c r="E4000" s="324">
        <v>43039</v>
      </c>
      <c r="F4000" s="1">
        <v>2700204.91</v>
      </c>
      <c r="G4000" s="18">
        <v>1.9699999999999999E-2</v>
      </c>
      <c r="H4000" s="298">
        <v>4432.84</v>
      </c>
      <c r="I4000" s="10">
        <v>2700204.91</v>
      </c>
      <c r="J4000" s="11">
        <f t="shared" si="1820"/>
        <v>1.9699999999999999E-2</v>
      </c>
      <c r="K4000" s="30">
        <f t="shared" si="1821"/>
        <v>4432.8363939166666</v>
      </c>
      <c r="L4000" s="29">
        <f t="shared" si="1822"/>
        <v>-3.6060833335795905E-3</v>
      </c>
      <c r="M4000" s="10">
        <f t="shared" si="1823"/>
        <v>2700204.91</v>
      </c>
      <c r="N4000" s="5">
        <f>VLOOKUP(CONCATENATE(A4000,"-6"),'Restated Depr'!$B$6:$G$7674,6,0)</f>
        <v>2.0799999999999999E-2</v>
      </c>
      <c r="O4000" s="29">
        <f t="shared" si="1824"/>
        <v>4680.3551773333338</v>
      </c>
      <c r="P4000" s="29">
        <f t="shared" si="1825"/>
        <v>247.51878341666725</v>
      </c>
      <c r="Q4000" t="s">
        <v>7819</v>
      </c>
    </row>
    <row r="4001" spans="1:18" hidden="1">
      <c r="A4001" t="s">
        <v>304</v>
      </c>
      <c r="B4001" t="s">
        <v>4262</v>
      </c>
      <c r="C4001" s="224" t="s">
        <v>7842</v>
      </c>
      <c r="D4001" s="221">
        <v>353.9</v>
      </c>
      <c r="E4001" s="324">
        <v>43069</v>
      </c>
      <c r="F4001" s="1">
        <v>2700204.91</v>
      </c>
      <c r="G4001" s="18">
        <v>1.9699999999999999E-2</v>
      </c>
      <c r="H4001" s="298">
        <v>4432.84</v>
      </c>
      <c r="I4001" s="10">
        <v>2700204.91</v>
      </c>
      <c r="J4001" s="11">
        <f t="shared" si="1820"/>
        <v>1.9699999999999999E-2</v>
      </c>
      <c r="K4001" s="30">
        <f t="shared" si="1821"/>
        <v>4432.8363939166666</v>
      </c>
      <c r="L4001" s="29">
        <f t="shared" si="1822"/>
        <v>-3.6060833335795905E-3</v>
      </c>
      <c r="M4001" s="10">
        <f t="shared" si="1823"/>
        <v>2700204.91</v>
      </c>
      <c r="N4001" s="5">
        <f>VLOOKUP(CONCATENATE(A4001,"-6"),'Restated Depr'!$B$6:$G$7674,6,0)</f>
        <v>2.0799999999999999E-2</v>
      </c>
      <c r="O4001" s="29">
        <f t="shared" si="1824"/>
        <v>4680.3551773333338</v>
      </c>
      <c r="P4001" s="29">
        <f t="shared" si="1825"/>
        <v>247.51878341666725</v>
      </c>
      <c r="Q4001" t="s">
        <v>7819</v>
      </c>
    </row>
    <row r="4002" spans="1:18" hidden="1">
      <c r="A4002" t="s">
        <v>304</v>
      </c>
      <c r="B4002" t="s">
        <v>4263</v>
      </c>
      <c r="C4002" s="224" t="s">
        <v>7842</v>
      </c>
      <c r="D4002" s="221">
        <v>353.9</v>
      </c>
      <c r="E4002" s="324">
        <v>43100</v>
      </c>
      <c r="F4002" s="1">
        <v>2700204.91</v>
      </c>
      <c r="G4002" s="18">
        <v>2.01E-2</v>
      </c>
      <c r="H4002" s="298">
        <v>4522.84</v>
      </c>
      <c r="I4002" s="10">
        <v>2700204.91</v>
      </c>
      <c r="J4002" s="11">
        <f t="shared" si="1820"/>
        <v>2.01E-2</v>
      </c>
      <c r="K4002" s="30">
        <f t="shared" si="1821"/>
        <v>4522.8432242500003</v>
      </c>
      <c r="L4002" s="29">
        <f t="shared" si="1822"/>
        <v>3.2242500001302687E-3</v>
      </c>
      <c r="M4002" s="10">
        <f t="shared" si="1823"/>
        <v>2700204.91</v>
      </c>
      <c r="N4002" s="5">
        <f>VLOOKUP(CONCATENATE(A4002,"-6"),'Restated Depr'!$B$6:$G$7674,6,0)</f>
        <v>2.0799999999999999E-2</v>
      </c>
      <c r="O4002" s="29">
        <f t="shared" si="1824"/>
        <v>4680.3551773333338</v>
      </c>
      <c r="P4002" s="29">
        <f t="shared" si="1825"/>
        <v>157.51195308333354</v>
      </c>
      <c r="Q4002" t="s">
        <v>7819</v>
      </c>
    </row>
    <row r="4003" spans="1:18" hidden="1">
      <c r="A4003" t="s">
        <v>304</v>
      </c>
      <c r="B4003" t="s">
        <v>4264</v>
      </c>
      <c r="C4003" s="224" t="s">
        <v>7842</v>
      </c>
      <c r="D4003" s="221">
        <v>353.9</v>
      </c>
      <c r="E4003" s="324">
        <v>43131</v>
      </c>
      <c r="F4003" s="1">
        <v>2700204.91</v>
      </c>
      <c r="G4003" s="5">
        <v>2.0799999999999999E-2</v>
      </c>
      <c r="H4003" s="298">
        <v>4680.3499999999995</v>
      </c>
      <c r="I4003" s="10">
        <v>2700204.91</v>
      </c>
      <c r="J4003" s="11">
        <f t="shared" si="1820"/>
        <v>2.0799999999999999E-2</v>
      </c>
      <c r="K4003" s="30">
        <f t="shared" si="1821"/>
        <v>4680.3551773333338</v>
      </c>
      <c r="L4003" s="29">
        <f t="shared" si="1822"/>
        <v>5.1773333343589911E-3</v>
      </c>
      <c r="M4003" s="10">
        <f t="shared" si="1823"/>
        <v>2700204.91</v>
      </c>
      <c r="N4003" s="5">
        <f>VLOOKUP(CONCATENATE(A4003,"-6"),'Restated Depr'!$B$6:$G$7674,6,0)</f>
        <v>2.0799999999999999E-2</v>
      </c>
      <c r="O4003" s="29">
        <f t="shared" si="1824"/>
        <v>4680.3551773333338</v>
      </c>
      <c r="P4003" s="29">
        <f t="shared" si="1825"/>
        <v>0</v>
      </c>
      <c r="Q4003" t="s">
        <v>7819</v>
      </c>
    </row>
    <row r="4004" spans="1:18" hidden="1">
      <c r="A4004" t="s">
        <v>304</v>
      </c>
      <c r="B4004" t="s">
        <v>4265</v>
      </c>
      <c r="C4004" s="224" t="s">
        <v>7842</v>
      </c>
      <c r="D4004" s="221">
        <v>353.9</v>
      </c>
      <c r="E4004" s="324">
        <v>43159</v>
      </c>
      <c r="F4004" s="1">
        <v>2700204.91</v>
      </c>
      <c r="G4004" s="5">
        <v>2.0799999999999999E-2</v>
      </c>
      <c r="H4004" s="298">
        <v>4680.3499999999995</v>
      </c>
      <c r="I4004" s="10">
        <v>2700204.91</v>
      </c>
      <c r="J4004" s="11">
        <f t="shared" si="1820"/>
        <v>2.0799999999999999E-2</v>
      </c>
      <c r="K4004" s="30">
        <f t="shared" si="1821"/>
        <v>4680.3551773333338</v>
      </c>
      <c r="L4004" s="29">
        <f t="shared" si="1822"/>
        <v>5.1773333343589911E-3</v>
      </c>
      <c r="M4004" s="10">
        <f t="shared" si="1823"/>
        <v>2700204.91</v>
      </c>
      <c r="N4004" s="5">
        <f>VLOOKUP(CONCATENATE(A4004,"-6"),'Restated Depr'!$B$6:$G$7674,6,0)</f>
        <v>2.0799999999999999E-2</v>
      </c>
      <c r="O4004" s="29">
        <f t="shared" si="1824"/>
        <v>4680.3551773333338</v>
      </c>
      <c r="P4004" s="29">
        <f t="shared" si="1825"/>
        <v>0</v>
      </c>
      <c r="Q4004" t="s">
        <v>7819</v>
      </c>
    </row>
    <row r="4005" spans="1:18" hidden="1">
      <c r="A4005" t="s">
        <v>304</v>
      </c>
      <c r="B4005" t="s">
        <v>4266</v>
      </c>
      <c r="C4005" s="224" t="s">
        <v>7842</v>
      </c>
      <c r="D4005" s="221">
        <v>353.9</v>
      </c>
      <c r="E4005" s="324">
        <v>43190</v>
      </c>
      <c r="F4005" s="1">
        <v>2700204.91</v>
      </c>
      <c r="G4005" s="5">
        <v>2.0799999999999999E-2</v>
      </c>
      <c r="H4005" s="298">
        <v>4680.3499999999995</v>
      </c>
      <c r="I4005" s="10">
        <v>2700204.91</v>
      </c>
      <c r="J4005" s="11">
        <f t="shared" si="1820"/>
        <v>2.0799999999999999E-2</v>
      </c>
      <c r="K4005" s="30">
        <f t="shared" si="1821"/>
        <v>4680.3551773333338</v>
      </c>
      <c r="L4005" s="29">
        <f t="shared" si="1822"/>
        <v>5.1773333343589911E-3</v>
      </c>
      <c r="M4005" s="10">
        <f t="shared" si="1823"/>
        <v>2700204.91</v>
      </c>
      <c r="N4005" s="5">
        <f>VLOOKUP(CONCATENATE(A4005,"-6"),'Restated Depr'!$B$6:$G$7674,6,0)</f>
        <v>2.0799999999999999E-2</v>
      </c>
      <c r="O4005" s="29">
        <f t="shared" si="1824"/>
        <v>4680.3551773333338</v>
      </c>
      <c r="P4005" s="29">
        <f t="shared" si="1825"/>
        <v>0</v>
      </c>
      <c r="Q4005" t="s">
        <v>7819</v>
      </c>
    </row>
    <row r="4006" spans="1:18" hidden="1">
      <c r="A4006" t="s">
        <v>304</v>
      </c>
      <c r="B4006" t="s">
        <v>4267</v>
      </c>
      <c r="C4006" s="224" t="s">
        <v>7842</v>
      </c>
      <c r="D4006" s="221">
        <v>353.9</v>
      </c>
      <c r="E4006" s="324">
        <v>43220</v>
      </c>
      <c r="F4006" s="1">
        <v>2700204.91</v>
      </c>
      <c r="G4006" s="5">
        <v>2.0799999999999999E-2</v>
      </c>
      <c r="H4006" s="298">
        <v>4680.3499999999995</v>
      </c>
      <c r="I4006" s="10">
        <v>2700204.91</v>
      </c>
      <c r="J4006" s="11">
        <f t="shared" si="1820"/>
        <v>2.0799999999999999E-2</v>
      </c>
      <c r="K4006" s="30">
        <f t="shared" si="1821"/>
        <v>4680.3551773333338</v>
      </c>
      <c r="L4006" s="29">
        <f t="shared" si="1822"/>
        <v>5.1773333343589911E-3</v>
      </c>
      <c r="M4006" s="10">
        <f t="shared" si="1823"/>
        <v>2700204.91</v>
      </c>
      <c r="N4006" s="5">
        <f>VLOOKUP(CONCATENATE(A4006,"-6"),'Restated Depr'!$B$6:$G$7674,6,0)</f>
        <v>2.0799999999999999E-2</v>
      </c>
      <c r="O4006" s="29">
        <f t="shared" si="1824"/>
        <v>4680.3551773333338</v>
      </c>
      <c r="P4006" s="29">
        <f t="shared" si="1825"/>
        <v>0</v>
      </c>
      <c r="Q4006" t="s">
        <v>7819</v>
      </c>
    </row>
    <row r="4007" spans="1:18" hidden="1">
      <c r="A4007" t="s">
        <v>304</v>
      </c>
      <c r="B4007" t="s">
        <v>4268</v>
      </c>
      <c r="C4007" s="224" t="s">
        <v>7842</v>
      </c>
      <c r="D4007" s="221">
        <v>353.9</v>
      </c>
      <c r="E4007" s="324">
        <v>43251</v>
      </c>
      <c r="F4007" s="1">
        <v>2700204.91</v>
      </c>
      <c r="G4007" s="5">
        <v>2.0799999999999999E-2</v>
      </c>
      <c r="H4007" s="298">
        <v>4680.3499999999995</v>
      </c>
      <c r="I4007" s="10">
        <v>2700204.91</v>
      </c>
      <c r="J4007" s="11">
        <f t="shared" si="1820"/>
        <v>2.0799999999999999E-2</v>
      </c>
      <c r="K4007" s="30">
        <f t="shared" si="1821"/>
        <v>4680.3551773333338</v>
      </c>
      <c r="L4007" s="29">
        <f t="shared" si="1822"/>
        <v>5.1773333343589911E-3</v>
      </c>
      <c r="M4007" s="10">
        <f t="shared" si="1823"/>
        <v>2700204.91</v>
      </c>
      <c r="N4007" s="5">
        <f>VLOOKUP(CONCATENATE(A4007,"-6"),'Restated Depr'!$B$6:$G$7674,6,0)</f>
        <v>2.0799999999999999E-2</v>
      </c>
      <c r="O4007" s="29">
        <f t="shared" si="1824"/>
        <v>4680.3551773333338</v>
      </c>
      <c r="P4007" s="29">
        <f t="shared" si="1825"/>
        <v>0</v>
      </c>
      <c r="Q4007" t="s">
        <v>7819</v>
      </c>
    </row>
    <row r="4008" spans="1:18" hidden="1">
      <c r="A4008" t="s">
        <v>304</v>
      </c>
      <c r="B4008" t="s">
        <v>4269</v>
      </c>
      <c r="C4008" s="224" t="s">
        <v>7842</v>
      </c>
      <c r="D4008" s="221">
        <v>353.9</v>
      </c>
      <c r="E4008" s="324">
        <v>43281</v>
      </c>
      <c r="F4008" s="1">
        <v>2700204.91</v>
      </c>
      <c r="G4008" s="5">
        <v>2.0799999999999999E-2</v>
      </c>
      <c r="H4008" s="298">
        <v>4680.3499999999995</v>
      </c>
      <c r="I4008" s="10">
        <v>2700204.91</v>
      </c>
      <c r="J4008" s="11">
        <f t="shared" si="1820"/>
        <v>2.0799999999999999E-2</v>
      </c>
      <c r="K4008" s="30">
        <f t="shared" si="1821"/>
        <v>4680.3551773333338</v>
      </c>
      <c r="L4008" s="29">
        <f t="shared" si="1822"/>
        <v>5.1773333343589911E-3</v>
      </c>
      <c r="M4008" s="10">
        <f t="shared" si="1823"/>
        <v>2700204.91</v>
      </c>
      <c r="N4008" s="5">
        <f>VLOOKUP(CONCATENATE(A4008,"-6"),'Restated Depr'!$B$6:$G$7674,6,0)</f>
        <v>2.0799999999999999E-2</v>
      </c>
      <c r="O4008" s="29">
        <f t="shared" si="1824"/>
        <v>4680.3551773333338</v>
      </c>
      <c r="P4008" s="29">
        <f t="shared" si="1825"/>
        <v>0</v>
      </c>
      <c r="Q4008" t="s">
        <v>7819</v>
      </c>
      <c r="R4008" s="5"/>
    </row>
    <row r="4009" spans="1:18" ht="15.75" hidden="1" thickBot="1">
      <c r="A4009" t="s">
        <v>304</v>
      </c>
      <c r="C4009" s="224" t="s">
        <v>639</v>
      </c>
      <c r="D4009" s="22"/>
      <c r="E4009" s="323" t="s">
        <v>606</v>
      </c>
      <c r="F4009" s="1"/>
      <c r="G4009" s="5"/>
      <c r="H4009" s="310">
        <f>SUM(H3997:H4008)</f>
        <v>54769.139999999992</v>
      </c>
      <c r="I4009" s="10"/>
      <c r="J4009" s="10"/>
      <c r="K4009" s="32">
        <f>SUM(K3997:K4008)</f>
        <v>54769.156257833325</v>
      </c>
      <c r="L4009" s="28">
        <f>SUM(L3997:L4008)</f>
        <v>1.6257833338386263E-2</v>
      </c>
      <c r="M4009" s="10"/>
      <c r="N4009" s="5"/>
      <c r="O4009" s="28">
        <f>SUM(O3997:O4008)</f>
        <v>56164.262127999995</v>
      </c>
      <c r="P4009" s="28">
        <f>SUM(P3997:P4008)</f>
        <v>1395.1058701666698</v>
      </c>
    </row>
    <row r="4010" spans="1:18" hidden="1">
      <c r="A4010" t="s">
        <v>305</v>
      </c>
      <c r="B4010" t="s">
        <v>4270</v>
      </c>
      <c r="C4010" s="224" t="s">
        <v>7842</v>
      </c>
      <c r="D4010" s="221">
        <v>353.9</v>
      </c>
      <c r="E4010" s="324">
        <v>42947</v>
      </c>
      <c r="F4010" s="9">
        <v>23954394.870000001</v>
      </c>
      <c r="G4010" s="18">
        <v>4.24E-2</v>
      </c>
      <c r="H4010" s="299">
        <v>84638.86</v>
      </c>
      <c r="I4010" s="15">
        <v>24056820.719999999</v>
      </c>
      <c r="J4010" s="11">
        <f t="shared" ref="J4010:J4021" si="1826">G4010</f>
        <v>4.24E-2</v>
      </c>
      <c r="K4010" s="31">
        <f t="shared" ref="K4010:K4021" si="1827">I4010*J4010/12</f>
        <v>85000.766543999998</v>
      </c>
      <c r="L4010" s="289">
        <f t="shared" ref="L4010:L4021" si="1828">K4010-H4010</f>
        <v>361.90654399999767</v>
      </c>
      <c r="M4010" s="15">
        <f t="shared" ref="M4010:M4021" si="1829">I4010</f>
        <v>24056820.719999999</v>
      </c>
      <c r="N4010" s="5">
        <f>VLOOKUP(CONCATENATE(A4010,"-6"),'Restated Depr'!$B$6:$G$7674,6,0)</f>
        <v>2.0799999999999999E-2</v>
      </c>
      <c r="O4010" s="289">
        <f t="shared" ref="O4010:O4021" si="1830">M4010*N4010/12</f>
        <v>41698.489247999998</v>
      </c>
      <c r="P4010" s="289">
        <f t="shared" ref="P4010:P4021" si="1831">O4010-K4010</f>
        <v>-43302.277296</v>
      </c>
      <c r="Q4010" t="s">
        <v>7819</v>
      </c>
    </row>
    <row r="4011" spans="1:18" hidden="1">
      <c r="A4011" t="s">
        <v>305</v>
      </c>
      <c r="B4011" t="s">
        <v>4271</v>
      </c>
      <c r="C4011" s="224" t="s">
        <v>7842</v>
      </c>
      <c r="D4011" s="221">
        <v>353.9</v>
      </c>
      <c r="E4011" s="324">
        <v>42978</v>
      </c>
      <c r="F4011" s="1">
        <v>23954394.870000001</v>
      </c>
      <c r="G4011" s="18">
        <v>4.24E-2</v>
      </c>
      <c r="H4011" s="298">
        <v>84638.86</v>
      </c>
      <c r="I4011" s="10">
        <v>24056820.719999999</v>
      </c>
      <c r="J4011" s="11">
        <f t="shared" si="1826"/>
        <v>4.24E-2</v>
      </c>
      <c r="K4011" s="30">
        <f t="shared" si="1827"/>
        <v>85000.766543999998</v>
      </c>
      <c r="L4011" s="29">
        <f t="shared" si="1828"/>
        <v>361.90654399999767</v>
      </c>
      <c r="M4011" s="10">
        <f t="shared" si="1829"/>
        <v>24056820.719999999</v>
      </c>
      <c r="N4011" s="5">
        <f>VLOOKUP(CONCATENATE(A4011,"-6"),'Restated Depr'!$B$6:$G$7674,6,0)</f>
        <v>2.0799999999999999E-2</v>
      </c>
      <c r="O4011" s="29">
        <f t="shared" si="1830"/>
        <v>41698.489247999998</v>
      </c>
      <c r="P4011" s="29">
        <f t="shared" si="1831"/>
        <v>-43302.277296</v>
      </c>
      <c r="Q4011" t="s">
        <v>7819</v>
      </c>
    </row>
    <row r="4012" spans="1:18" hidden="1">
      <c r="A4012" t="s">
        <v>305</v>
      </c>
      <c r="B4012" t="s">
        <v>4272</v>
      </c>
      <c r="C4012" s="224" t="s">
        <v>7842</v>
      </c>
      <c r="D4012" s="221">
        <v>353.9</v>
      </c>
      <c r="E4012" s="324">
        <v>43008</v>
      </c>
      <c r="F4012" s="1">
        <v>23954394.870000001</v>
      </c>
      <c r="G4012" s="18">
        <v>4.24E-2</v>
      </c>
      <c r="H4012" s="298">
        <v>84638.86</v>
      </c>
      <c r="I4012" s="10">
        <v>24056820.719999999</v>
      </c>
      <c r="J4012" s="11">
        <f t="shared" si="1826"/>
        <v>4.24E-2</v>
      </c>
      <c r="K4012" s="30">
        <f t="shared" si="1827"/>
        <v>85000.766543999998</v>
      </c>
      <c r="L4012" s="29">
        <f t="shared" si="1828"/>
        <v>361.90654399999767</v>
      </c>
      <c r="M4012" s="10">
        <f t="shared" si="1829"/>
        <v>24056820.719999999</v>
      </c>
      <c r="N4012" s="5">
        <f>VLOOKUP(CONCATENATE(A4012,"-6"),'Restated Depr'!$B$6:$G$7674,6,0)</f>
        <v>2.0799999999999999E-2</v>
      </c>
      <c r="O4012" s="29">
        <f t="shared" si="1830"/>
        <v>41698.489247999998</v>
      </c>
      <c r="P4012" s="29">
        <f t="shared" si="1831"/>
        <v>-43302.277296</v>
      </c>
      <c r="Q4012" t="s">
        <v>7819</v>
      </c>
    </row>
    <row r="4013" spans="1:18" hidden="1">
      <c r="A4013" t="s">
        <v>305</v>
      </c>
      <c r="B4013" t="s">
        <v>4273</v>
      </c>
      <c r="C4013" s="224" t="s">
        <v>7842</v>
      </c>
      <c r="D4013" s="221">
        <v>353.9</v>
      </c>
      <c r="E4013" s="324">
        <v>43039</v>
      </c>
      <c r="F4013" s="1">
        <v>23954394.870000001</v>
      </c>
      <c r="G4013" s="18">
        <v>4.24E-2</v>
      </c>
      <c r="H4013" s="298">
        <v>84638.86</v>
      </c>
      <c r="I4013" s="10">
        <v>24056820.719999999</v>
      </c>
      <c r="J4013" s="11">
        <f t="shared" si="1826"/>
        <v>4.24E-2</v>
      </c>
      <c r="K4013" s="30">
        <f t="shared" si="1827"/>
        <v>85000.766543999998</v>
      </c>
      <c r="L4013" s="29">
        <f t="shared" si="1828"/>
        <v>361.90654399999767</v>
      </c>
      <c r="M4013" s="10">
        <f t="shared" si="1829"/>
        <v>24056820.719999999</v>
      </c>
      <c r="N4013" s="5">
        <f>VLOOKUP(CONCATENATE(A4013,"-6"),'Restated Depr'!$B$6:$G$7674,6,0)</f>
        <v>2.0799999999999999E-2</v>
      </c>
      <c r="O4013" s="29">
        <f t="shared" si="1830"/>
        <v>41698.489247999998</v>
      </c>
      <c r="P4013" s="29">
        <f t="shared" si="1831"/>
        <v>-43302.277296</v>
      </c>
      <c r="Q4013" t="s">
        <v>7819</v>
      </c>
    </row>
    <row r="4014" spans="1:18" hidden="1">
      <c r="A4014" t="s">
        <v>305</v>
      </c>
      <c r="B4014" t="s">
        <v>4274</v>
      </c>
      <c r="C4014" s="224" t="s">
        <v>7842</v>
      </c>
      <c r="D4014" s="221">
        <v>353.9</v>
      </c>
      <c r="E4014" s="324">
        <v>43069</v>
      </c>
      <c r="F4014" s="1">
        <v>23954394.870000001</v>
      </c>
      <c r="G4014" s="18">
        <v>4.24E-2</v>
      </c>
      <c r="H4014" s="298">
        <v>84638.86</v>
      </c>
      <c r="I4014" s="10">
        <v>24056820.719999999</v>
      </c>
      <c r="J4014" s="11">
        <f t="shared" si="1826"/>
        <v>4.24E-2</v>
      </c>
      <c r="K4014" s="30">
        <f t="shared" si="1827"/>
        <v>85000.766543999998</v>
      </c>
      <c r="L4014" s="29">
        <f t="shared" si="1828"/>
        <v>361.90654399999767</v>
      </c>
      <c r="M4014" s="10">
        <f t="shared" si="1829"/>
        <v>24056820.719999999</v>
      </c>
      <c r="N4014" s="5">
        <f>VLOOKUP(CONCATENATE(A4014,"-6"),'Restated Depr'!$B$6:$G$7674,6,0)</f>
        <v>2.0799999999999999E-2</v>
      </c>
      <c r="O4014" s="29">
        <f t="shared" si="1830"/>
        <v>41698.489247999998</v>
      </c>
      <c r="P4014" s="29">
        <f t="shared" si="1831"/>
        <v>-43302.277296</v>
      </c>
      <c r="Q4014" t="s">
        <v>7819</v>
      </c>
    </row>
    <row r="4015" spans="1:18" hidden="1">
      <c r="A4015" t="s">
        <v>305</v>
      </c>
      <c r="B4015" t="s">
        <v>4275</v>
      </c>
      <c r="C4015" s="224" t="s">
        <v>7842</v>
      </c>
      <c r="D4015" s="221">
        <v>353.9</v>
      </c>
      <c r="E4015" s="324">
        <v>43100</v>
      </c>
      <c r="F4015" s="1">
        <v>23954394.870000001</v>
      </c>
      <c r="G4015" s="18">
        <v>3.3399999999999999E-2</v>
      </c>
      <c r="H4015" s="298">
        <v>66673.069999999992</v>
      </c>
      <c r="I4015" s="10">
        <v>24056820.719999999</v>
      </c>
      <c r="J4015" s="11">
        <f t="shared" si="1826"/>
        <v>3.3399999999999999E-2</v>
      </c>
      <c r="K4015" s="30">
        <f t="shared" si="1827"/>
        <v>66958.151003999999</v>
      </c>
      <c r="L4015" s="29">
        <f t="shared" si="1828"/>
        <v>285.08100400000694</v>
      </c>
      <c r="M4015" s="10">
        <f t="shared" si="1829"/>
        <v>24056820.719999999</v>
      </c>
      <c r="N4015" s="5">
        <f>VLOOKUP(CONCATENATE(A4015,"-6"),'Restated Depr'!$B$6:$G$7674,6,0)</f>
        <v>2.0799999999999999E-2</v>
      </c>
      <c r="O4015" s="29">
        <f t="shared" si="1830"/>
        <v>41698.489247999998</v>
      </c>
      <c r="P4015" s="29">
        <f t="shared" si="1831"/>
        <v>-25259.661756000001</v>
      </c>
      <c r="Q4015" t="s">
        <v>7819</v>
      </c>
    </row>
    <row r="4016" spans="1:18" hidden="1">
      <c r="A4016" t="s">
        <v>305</v>
      </c>
      <c r="B4016" t="s">
        <v>4276</v>
      </c>
      <c r="C4016" s="224" t="s">
        <v>7842</v>
      </c>
      <c r="D4016" s="221">
        <v>353.9</v>
      </c>
      <c r="E4016" s="324">
        <v>43131</v>
      </c>
      <c r="F4016" s="1">
        <v>23954394.870000001</v>
      </c>
      <c r="G4016" s="5">
        <v>2.0799999999999999E-2</v>
      </c>
      <c r="H4016" s="298">
        <v>41520.949999999997</v>
      </c>
      <c r="I4016" s="10">
        <v>24056820.719999999</v>
      </c>
      <c r="J4016" s="11">
        <f t="shared" si="1826"/>
        <v>2.0799999999999999E-2</v>
      </c>
      <c r="K4016" s="30">
        <f t="shared" si="1827"/>
        <v>41698.489247999998</v>
      </c>
      <c r="L4016" s="29">
        <f t="shared" si="1828"/>
        <v>177.53924800000095</v>
      </c>
      <c r="M4016" s="10">
        <f t="shared" si="1829"/>
        <v>24056820.719999999</v>
      </c>
      <c r="N4016" s="5">
        <f>VLOOKUP(CONCATENATE(A4016,"-6"),'Restated Depr'!$B$6:$G$7674,6,0)</f>
        <v>2.0799999999999999E-2</v>
      </c>
      <c r="O4016" s="29">
        <f t="shared" si="1830"/>
        <v>41698.489247999998</v>
      </c>
      <c r="P4016" s="29">
        <f t="shared" si="1831"/>
        <v>0</v>
      </c>
      <c r="Q4016" t="s">
        <v>7819</v>
      </c>
    </row>
    <row r="4017" spans="1:18" hidden="1">
      <c r="A4017" t="s">
        <v>305</v>
      </c>
      <c r="B4017" t="s">
        <v>4277</v>
      </c>
      <c r="C4017" s="224" t="s">
        <v>7842</v>
      </c>
      <c r="D4017" s="221">
        <v>353.9</v>
      </c>
      <c r="E4017" s="324">
        <v>43159</v>
      </c>
      <c r="F4017" s="1">
        <v>23954394.870000001</v>
      </c>
      <c r="G4017" s="5">
        <v>2.0799999999999999E-2</v>
      </c>
      <c r="H4017" s="298">
        <v>41520.949999999997</v>
      </c>
      <c r="I4017" s="10">
        <v>24056820.719999999</v>
      </c>
      <c r="J4017" s="11">
        <f t="shared" si="1826"/>
        <v>2.0799999999999999E-2</v>
      </c>
      <c r="K4017" s="30">
        <f t="shared" si="1827"/>
        <v>41698.489247999998</v>
      </c>
      <c r="L4017" s="29">
        <f t="shared" si="1828"/>
        <v>177.53924800000095</v>
      </c>
      <c r="M4017" s="10">
        <f t="shared" si="1829"/>
        <v>24056820.719999999</v>
      </c>
      <c r="N4017" s="5">
        <f>VLOOKUP(CONCATENATE(A4017,"-6"),'Restated Depr'!$B$6:$G$7674,6,0)</f>
        <v>2.0799999999999999E-2</v>
      </c>
      <c r="O4017" s="29">
        <f t="shared" si="1830"/>
        <v>41698.489247999998</v>
      </c>
      <c r="P4017" s="29">
        <f t="shared" si="1831"/>
        <v>0</v>
      </c>
      <c r="Q4017" t="s">
        <v>7819</v>
      </c>
    </row>
    <row r="4018" spans="1:18" hidden="1">
      <c r="A4018" t="s">
        <v>305</v>
      </c>
      <c r="B4018" t="s">
        <v>4278</v>
      </c>
      <c r="C4018" s="224" t="s">
        <v>7842</v>
      </c>
      <c r="D4018" s="221">
        <v>353.9</v>
      </c>
      <c r="E4018" s="324">
        <v>43190</v>
      </c>
      <c r="F4018" s="1">
        <v>23954394.870000001</v>
      </c>
      <c r="G4018" s="5">
        <v>2.0799999999999999E-2</v>
      </c>
      <c r="H4018" s="298">
        <v>41520.949999999997</v>
      </c>
      <c r="I4018" s="10">
        <v>24056820.719999999</v>
      </c>
      <c r="J4018" s="11">
        <f t="shared" si="1826"/>
        <v>2.0799999999999999E-2</v>
      </c>
      <c r="K4018" s="30">
        <f t="shared" si="1827"/>
        <v>41698.489247999998</v>
      </c>
      <c r="L4018" s="29">
        <f t="shared" si="1828"/>
        <v>177.53924800000095</v>
      </c>
      <c r="M4018" s="10">
        <f t="shared" si="1829"/>
        <v>24056820.719999999</v>
      </c>
      <c r="N4018" s="5">
        <f>VLOOKUP(CONCATENATE(A4018,"-6"),'Restated Depr'!$B$6:$G$7674,6,0)</f>
        <v>2.0799999999999999E-2</v>
      </c>
      <c r="O4018" s="29">
        <f t="shared" si="1830"/>
        <v>41698.489247999998</v>
      </c>
      <c r="P4018" s="29">
        <f t="shared" si="1831"/>
        <v>0</v>
      </c>
      <c r="Q4018" t="s">
        <v>7819</v>
      </c>
    </row>
    <row r="4019" spans="1:18" hidden="1">
      <c r="A4019" t="s">
        <v>305</v>
      </c>
      <c r="B4019" t="s">
        <v>4279</v>
      </c>
      <c r="C4019" s="224" t="s">
        <v>7842</v>
      </c>
      <c r="D4019" s="221">
        <v>353.9</v>
      </c>
      <c r="E4019" s="324">
        <v>43220</v>
      </c>
      <c r="F4019" s="1">
        <v>23954394.870000001</v>
      </c>
      <c r="G4019" s="5">
        <v>2.0799999999999999E-2</v>
      </c>
      <c r="H4019" s="298">
        <v>41520.949999999997</v>
      </c>
      <c r="I4019" s="10">
        <v>24056820.719999999</v>
      </c>
      <c r="J4019" s="11">
        <f t="shared" si="1826"/>
        <v>2.0799999999999999E-2</v>
      </c>
      <c r="K4019" s="30">
        <f t="shared" si="1827"/>
        <v>41698.489247999998</v>
      </c>
      <c r="L4019" s="29">
        <f t="shared" si="1828"/>
        <v>177.53924800000095</v>
      </c>
      <c r="M4019" s="10">
        <f t="shared" si="1829"/>
        <v>24056820.719999999</v>
      </c>
      <c r="N4019" s="5">
        <f>VLOOKUP(CONCATENATE(A4019,"-6"),'Restated Depr'!$B$6:$G$7674,6,0)</f>
        <v>2.0799999999999999E-2</v>
      </c>
      <c r="O4019" s="29">
        <f t="shared" si="1830"/>
        <v>41698.489247999998</v>
      </c>
      <c r="P4019" s="29">
        <f t="shared" si="1831"/>
        <v>0</v>
      </c>
      <c r="Q4019" t="s">
        <v>7819</v>
      </c>
    </row>
    <row r="4020" spans="1:18" hidden="1">
      <c r="A4020" t="s">
        <v>305</v>
      </c>
      <c r="B4020" t="s">
        <v>4280</v>
      </c>
      <c r="C4020" s="224" t="s">
        <v>7842</v>
      </c>
      <c r="D4020" s="221">
        <v>353.9</v>
      </c>
      <c r="E4020" s="324">
        <v>43251</v>
      </c>
      <c r="F4020" s="1">
        <v>23954394.870000001</v>
      </c>
      <c r="G4020" s="5">
        <v>2.0799999999999999E-2</v>
      </c>
      <c r="H4020" s="298">
        <v>41520.949999999997</v>
      </c>
      <c r="I4020" s="10">
        <v>24056820.719999999</v>
      </c>
      <c r="J4020" s="11">
        <f t="shared" si="1826"/>
        <v>2.0799999999999999E-2</v>
      </c>
      <c r="K4020" s="30">
        <f t="shared" si="1827"/>
        <v>41698.489247999998</v>
      </c>
      <c r="L4020" s="29">
        <f t="shared" si="1828"/>
        <v>177.53924800000095</v>
      </c>
      <c r="M4020" s="10">
        <f t="shared" si="1829"/>
        <v>24056820.719999999</v>
      </c>
      <c r="N4020" s="5">
        <f>VLOOKUP(CONCATENATE(A4020,"-6"),'Restated Depr'!$B$6:$G$7674,6,0)</f>
        <v>2.0799999999999999E-2</v>
      </c>
      <c r="O4020" s="29">
        <f t="shared" si="1830"/>
        <v>41698.489247999998</v>
      </c>
      <c r="P4020" s="29">
        <f t="shared" si="1831"/>
        <v>0</v>
      </c>
      <c r="Q4020" t="s">
        <v>7819</v>
      </c>
    </row>
    <row r="4021" spans="1:18" hidden="1">
      <c r="A4021" t="s">
        <v>305</v>
      </c>
      <c r="B4021" t="s">
        <v>4281</v>
      </c>
      <c r="C4021" s="224" t="s">
        <v>7842</v>
      </c>
      <c r="D4021" s="221">
        <v>353.9</v>
      </c>
      <c r="E4021" s="324">
        <v>43281</v>
      </c>
      <c r="F4021" s="1">
        <v>24056820.719999999</v>
      </c>
      <c r="G4021" s="5">
        <v>2.0799999999999999E-2</v>
      </c>
      <c r="H4021" s="298">
        <v>41698.490000000013</v>
      </c>
      <c r="I4021" s="10">
        <v>24056820.719999999</v>
      </c>
      <c r="J4021" s="11">
        <f t="shared" si="1826"/>
        <v>2.0799999999999999E-2</v>
      </c>
      <c r="K4021" s="30">
        <f t="shared" si="1827"/>
        <v>41698.489247999998</v>
      </c>
      <c r="L4021" s="29">
        <f t="shared" si="1828"/>
        <v>-7.5200001447228715E-4</v>
      </c>
      <c r="M4021" s="10">
        <f t="shared" si="1829"/>
        <v>24056820.719999999</v>
      </c>
      <c r="N4021" s="5">
        <f>VLOOKUP(CONCATENATE(A4021,"-6"),'Restated Depr'!$B$6:$G$7674,6,0)</f>
        <v>2.0799999999999999E-2</v>
      </c>
      <c r="O4021" s="29">
        <f t="shared" si="1830"/>
        <v>41698.489247999998</v>
      </c>
      <c r="P4021" s="29">
        <f t="shared" si="1831"/>
        <v>0</v>
      </c>
      <c r="Q4021" t="s">
        <v>7819</v>
      </c>
      <c r="R4021" s="5"/>
    </row>
    <row r="4022" spans="1:18" ht="15.75" hidden="1" thickBot="1">
      <c r="A4022" t="s">
        <v>305</v>
      </c>
      <c r="C4022" s="224" t="s">
        <v>639</v>
      </c>
      <c r="D4022" s="22"/>
      <c r="E4022" s="323" t="s">
        <v>606</v>
      </c>
      <c r="F4022" s="1"/>
      <c r="G4022" s="5"/>
      <c r="H4022" s="310">
        <f>SUM(H4010:H4021)</f>
        <v>739170.60999999975</v>
      </c>
      <c r="I4022" s="10"/>
      <c r="J4022" s="10"/>
      <c r="K4022" s="32">
        <f>SUM(K4010:K4021)</f>
        <v>742152.91921199986</v>
      </c>
      <c r="L4022" s="28">
        <f>SUM(L4010:L4021)</f>
        <v>2982.3092119999856</v>
      </c>
      <c r="M4022" s="10"/>
      <c r="N4022" s="5"/>
      <c r="O4022" s="28">
        <f>SUM(O4010:O4021)</f>
        <v>500381.87097599986</v>
      </c>
      <c r="P4022" s="28">
        <f>SUM(P4010:P4021)</f>
        <v>-241771.048236</v>
      </c>
    </row>
    <row r="4023" spans="1:18" hidden="1">
      <c r="A4023" t="s">
        <v>306</v>
      </c>
      <c r="B4023" t="s">
        <v>4282</v>
      </c>
      <c r="C4023" s="224" t="s">
        <v>7842</v>
      </c>
      <c r="D4023" s="221">
        <v>353.9</v>
      </c>
      <c r="E4023" s="324">
        <v>42947</v>
      </c>
      <c r="F4023" s="9">
        <v>1782984.84</v>
      </c>
      <c r="G4023" s="18">
        <v>2.7987100000000001E-2</v>
      </c>
      <c r="H4023" s="299">
        <v>4158.38</v>
      </c>
      <c r="I4023" s="15">
        <v>1782984.84</v>
      </c>
      <c r="J4023" s="11">
        <f t="shared" ref="J4023:J4034" si="1832">G4023</f>
        <v>2.7987100000000001E-2</v>
      </c>
      <c r="K4023" s="31">
        <f t="shared" ref="K4023:K4034" si="1833">I4023*J4023/12</f>
        <v>4158.3812512970007</v>
      </c>
      <c r="L4023" s="289">
        <f t="shared" ref="L4023:L4034" si="1834">K4023-H4023</f>
        <v>1.2512970006355317E-3</v>
      </c>
      <c r="M4023" s="15">
        <f t="shared" ref="M4023:M4034" si="1835">I4023</f>
        <v>1782984.84</v>
      </c>
      <c r="N4023" s="5">
        <f>VLOOKUP(CONCATENATE(A4023,"-6"),'Restated Depr'!$B$6:$G$7674,6,0)</f>
        <v>2.0799999999999999E-2</v>
      </c>
      <c r="O4023" s="289">
        <f t="shared" ref="O4023:O4034" si="1836">M4023*N4023/12</f>
        <v>3090.5070559999999</v>
      </c>
      <c r="P4023" s="289">
        <f t="shared" ref="P4023:P4034" si="1837">O4023-K4023</f>
        <v>-1067.8741952970008</v>
      </c>
      <c r="Q4023" t="s">
        <v>7819</v>
      </c>
    </row>
    <row r="4024" spans="1:18" hidden="1">
      <c r="A4024" t="s">
        <v>306</v>
      </c>
      <c r="B4024" t="s">
        <v>4283</v>
      </c>
      <c r="C4024" s="224" t="s">
        <v>7842</v>
      </c>
      <c r="D4024" s="221">
        <v>353.9</v>
      </c>
      <c r="E4024" s="324">
        <v>42978</v>
      </c>
      <c r="F4024" s="1">
        <v>1782984.84</v>
      </c>
      <c r="G4024" s="18">
        <v>2.7987100000000001E-2</v>
      </c>
      <c r="H4024" s="298">
        <v>4158.38</v>
      </c>
      <c r="I4024" s="10">
        <v>1782984.84</v>
      </c>
      <c r="J4024" s="11">
        <f t="shared" si="1832"/>
        <v>2.7987100000000001E-2</v>
      </c>
      <c r="K4024" s="30">
        <f t="shared" si="1833"/>
        <v>4158.3812512970007</v>
      </c>
      <c r="L4024" s="29">
        <f t="shared" si="1834"/>
        <v>1.2512970006355317E-3</v>
      </c>
      <c r="M4024" s="10">
        <f t="shared" si="1835"/>
        <v>1782984.84</v>
      </c>
      <c r="N4024" s="5">
        <f>VLOOKUP(CONCATENATE(A4024,"-6"),'Restated Depr'!$B$6:$G$7674,6,0)</f>
        <v>2.0799999999999999E-2</v>
      </c>
      <c r="O4024" s="29">
        <f t="shared" si="1836"/>
        <v>3090.5070559999999</v>
      </c>
      <c r="P4024" s="29">
        <f t="shared" si="1837"/>
        <v>-1067.8741952970008</v>
      </c>
      <c r="Q4024" t="s">
        <v>7819</v>
      </c>
    </row>
    <row r="4025" spans="1:18" hidden="1">
      <c r="A4025" t="s">
        <v>306</v>
      </c>
      <c r="B4025" t="s">
        <v>4284</v>
      </c>
      <c r="C4025" s="224" t="s">
        <v>7842</v>
      </c>
      <c r="D4025" s="221">
        <v>353.9</v>
      </c>
      <c r="E4025" s="324">
        <v>43008</v>
      </c>
      <c r="F4025" s="1">
        <v>1782984.84</v>
      </c>
      <c r="G4025" s="18">
        <v>2.7987100000000001E-2</v>
      </c>
      <c r="H4025" s="298">
        <v>4158.38</v>
      </c>
      <c r="I4025" s="10">
        <v>1782984.84</v>
      </c>
      <c r="J4025" s="11">
        <f t="shared" si="1832"/>
        <v>2.7987100000000001E-2</v>
      </c>
      <c r="K4025" s="30">
        <f t="shared" si="1833"/>
        <v>4158.3812512970007</v>
      </c>
      <c r="L4025" s="29">
        <f t="shared" si="1834"/>
        <v>1.2512970006355317E-3</v>
      </c>
      <c r="M4025" s="10">
        <f t="shared" si="1835"/>
        <v>1782984.84</v>
      </c>
      <c r="N4025" s="5">
        <f>VLOOKUP(CONCATENATE(A4025,"-6"),'Restated Depr'!$B$6:$G$7674,6,0)</f>
        <v>2.0799999999999999E-2</v>
      </c>
      <c r="O4025" s="29">
        <f t="shared" si="1836"/>
        <v>3090.5070559999999</v>
      </c>
      <c r="P4025" s="29">
        <f t="shared" si="1837"/>
        <v>-1067.8741952970008</v>
      </c>
      <c r="Q4025" t="s">
        <v>7819</v>
      </c>
    </row>
    <row r="4026" spans="1:18" hidden="1">
      <c r="A4026" t="s">
        <v>306</v>
      </c>
      <c r="B4026" t="s">
        <v>4285</v>
      </c>
      <c r="C4026" s="224" t="s">
        <v>7842</v>
      </c>
      <c r="D4026" s="221">
        <v>353.9</v>
      </c>
      <c r="E4026" s="324">
        <v>43039</v>
      </c>
      <c r="F4026" s="1">
        <v>1782984.84</v>
      </c>
      <c r="G4026" s="18">
        <v>2.7987100000000001E-2</v>
      </c>
      <c r="H4026" s="298">
        <v>4158.38</v>
      </c>
      <c r="I4026" s="10">
        <v>1782984.84</v>
      </c>
      <c r="J4026" s="11">
        <f t="shared" si="1832"/>
        <v>2.7987100000000001E-2</v>
      </c>
      <c r="K4026" s="30">
        <f t="shared" si="1833"/>
        <v>4158.3812512970007</v>
      </c>
      <c r="L4026" s="29">
        <f t="shared" si="1834"/>
        <v>1.2512970006355317E-3</v>
      </c>
      <c r="M4026" s="10">
        <f t="shared" si="1835"/>
        <v>1782984.84</v>
      </c>
      <c r="N4026" s="5">
        <f>VLOOKUP(CONCATENATE(A4026,"-6"),'Restated Depr'!$B$6:$G$7674,6,0)</f>
        <v>2.0799999999999999E-2</v>
      </c>
      <c r="O4026" s="29">
        <f t="shared" si="1836"/>
        <v>3090.5070559999999</v>
      </c>
      <c r="P4026" s="29">
        <f t="shared" si="1837"/>
        <v>-1067.8741952970008</v>
      </c>
      <c r="Q4026" t="s">
        <v>7819</v>
      </c>
    </row>
    <row r="4027" spans="1:18" hidden="1">
      <c r="A4027" t="s">
        <v>306</v>
      </c>
      <c r="B4027" t="s">
        <v>4286</v>
      </c>
      <c r="C4027" s="224" t="s">
        <v>7842</v>
      </c>
      <c r="D4027" s="221">
        <v>353.9</v>
      </c>
      <c r="E4027" s="324">
        <v>43069</v>
      </c>
      <c r="F4027" s="1">
        <v>1782984.84</v>
      </c>
      <c r="G4027" s="18">
        <v>2.7987100000000001E-2</v>
      </c>
      <c r="H4027" s="298">
        <v>4158.38</v>
      </c>
      <c r="I4027" s="10">
        <v>1782984.84</v>
      </c>
      <c r="J4027" s="11">
        <f t="shared" si="1832"/>
        <v>2.7987100000000001E-2</v>
      </c>
      <c r="K4027" s="30">
        <f t="shared" si="1833"/>
        <v>4158.3812512970007</v>
      </c>
      <c r="L4027" s="29">
        <f t="shared" si="1834"/>
        <v>1.2512970006355317E-3</v>
      </c>
      <c r="M4027" s="10">
        <f t="shared" si="1835"/>
        <v>1782984.84</v>
      </c>
      <c r="N4027" s="5">
        <f>VLOOKUP(CONCATENATE(A4027,"-6"),'Restated Depr'!$B$6:$G$7674,6,0)</f>
        <v>2.0799999999999999E-2</v>
      </c>
      <c r="O4027" s="29">
        <f t="shared" si="1836"/>
        <v>3090.5070559999999</v>
      </c>
      <c r="P4027" s="29">
        <f t="shared" si="1837"/>
        <v>-1067.8741952970008</v>
      </c>
      <c r="Q4027" t="s">
        <v>7819</v>
      </c>
    </row>
    <row r="4028" spans="1:18" hidden="1">
      <c r="A4028" t="s">
        <v>306</v>
      </c>
      <c r="B4028" t="s">
        <v>4287</v>
      </c>
      <c r="C4028" s="224" t="s">
        <v>7842</v>
      </c>
      <c r="D4028" s="221">
        <v>353.9</v>
      </c>
      <c r="E4028" s="324">
        <v>43100</v>
      </c>
      <c r="F4028" s="1">
        <v>1782984.84</v>
      </c>
      <c r="G4028" s="18">
        <v>2.4999999999999998E-2</v>
      </c>
      <c r="H4028" s="298">
        <v>3714.56</v>
      </c>
      <c r="I4028" s="10">
        <v>1782984.84</v>
      </c>
      <c r="J4028" s="11">
        <f t="shared" si="1832"/>
        <v>2.4999999999999998E-2</v>
      </c>
      <c r="K4028" s="30">
        <f t="shared" si="1833"/>
        <v>3714.5517500000001</v>
      </c>
      <c r="L4028" s="29">
        <f t="shared" si="1834"/>
        <v>-8.2499999998617568E-3</v>
      </c>
      <c r="M4028" s="10">
        <f t="shared" si="1835"/>
        <v>1782984.84</v>
      </c>
      <c r="N4028" s="5">
        <f>VLOOKUP(CONCATENATE(A4028,"-6"),'Restated Depr'!$B$6:$G$7674,6,0)</f>
        <v>2.0799999999999999E-2</v>
      </c>
      <c r="O4028" s="29">
        <f t="shared" si="1836"/>
        <v>3090.5070559999999</v>
      </c>
      <c r="P4028" s="29">
        <f t="shared" si="1837"/>
        <v>-624.04469400000016</v>
      </c>
      <c r="Q4028" t="s">
        <v>7819</v>
      </c>
    </row>
    <row r="4029" spans="1:18" hidden="1">
      <c r="A4029" t="s">
        <v>306</v>
      </c>
      <c r="B4029" t="s">
        <v>4288</v>
      </c>
      <c r="C4029" s="224" t="s">
        <v>7842</v>
      </c>
      <c r="D4029" s="221">
        <v>353.9</v>
      </c>
      <c r="E4029" s="324">
        <v>43131</v>
      </c>
      <c r="F4029" s="1">
        <v>1782984.84</v>
      </c>
      <c r="G4029" s="5">
        <v>2.0799999999999999E-2</v>
      </c>
      <c r="H4029" s="298">
        <v>3090.51</v>
      </c>
      <c r="I4029" s="10">
        <v>1782984.84</v>
      </c>
      <c r="J4029" s="11">
        <f t="shared" si="1832"/>
        <v>2.0799999999999999E-2</v>
      </c>
      <c r="K4029" s="30">
        <f t="shared" si="1833"/>
        <v>3090.5070559999999</v>
      </c>
      <c r="L4029" s="29">
        <f t="shared" si="1834"/>
        <v>-2.9440000002978195E-3</v>
      </c>
      <c r="M4029" s="10">
        <f t="shared" si="1835"/>
        <v>1782984.84</v>
      </c>
      <c r="N4029" s="5">
        <f>VLOOKUP(CONCATENATE(A4029,"-6"),'Restated Depr'!$B$6:$G$7674,6,0)</f>
        <v>2.0799999999999999E-2</v>
      </c>
      <c r="O4029" s="29">
        <f t="shared" si="1836"/>
        <v>3090.5070559999999</v>
      </c>
      <c r="P4029" s="29">
        <f t="shared" si="1837"/>
        <v>0</v>
      </c>
      <c r="Q4029" t="s">
        <v>7819</v>
      </c>
    </row>
    <row r="4030" spans="1:18" hidden="1">
      <c r="A4030" t="s">
        <v>306</v>
      </c>
      <c r="B4030" t="s">
        <v>4289</v>
      </c>
      <c r="C4030" s="224" t="s">
        <v>7842</v>
      </c>
      <c r="D4030" s="221">
        <v>353.9</v>
      </c>
      <c r="E4030" s="324">
        <v>43159</v>
      </c>
      <c r="F4030" s="1">
        <v>1782984.84</v>
      </c>
      <c r="G4030" s="5">
        <v>2.0799999999999999E-2</v>
      </c>
      <c r="H4030" s="298">
        <v>3090.51</v>
      </c>
      <c r="I4030" s="10">
        <v>1782984.84</v>
      </c>
      <c r="J4030" s="11">
        <f t="shared" si="1832"/>
        <v>2.0799999999999999E-2</v>
      </c>
      <c r="K4030" s="30">
        <f t="shared" si="1833"/>
        <v>3090.5070559999999</v>
      </c>
      <c r="L4030" s="29">
        <f t="shared" si="1834"/>
        <v>-2.9440000002978195E-3</v>
      </c>
      <c r="M4030" s="10">
        <f t="shared" si="1835"/>
        <v>1782984.84</v>
      </c>
      <c r="N4030" s="5">
        <f>VLOOKUP(CONCATENATE(A4030,"-6"),'Restated Depr'!$B$6:$G$7674,6,0)</f>
        <v>2.0799999999999999E-2</v>
      </c>
      <c r="O4030" s="29">
        <f t="shared" si="1836"/>
        <v>3090.5070559999999</v>
      </c>
      <c r="P4030" s="29">
        <f t="shared" si="1837"/>
        <v>0</v>
      </c>
      <c r="Q4030" t="s">
        <v>7819</v>
      </c>
    </row>
    <row r="4031" spans="1:18" hidden="1">
      <c r="A4031" t="s">
        <v>306</v>
      </c>
      <c r="B4031" t="s">
        <v>4290</v>
      </c>
      <c r="C4031" s="224" t="s">
        <v>7842</v>
      </c>
      <c r="D4031" s="221">
        <v>353.9</v>
      </c>
      <c r="E4031" s="324">
        <v>43190</v>
      </c>
      <c r="F4031" s="1">
        <v>1782984.84</v>
      </c>
      <c r="G4031" s="5">
        <v>2.0799999999999999E-2</v>
      </c>
      <c r="H4031" s="298">
        <v>3090.51</v>
      </c>
      <c r="I4031" s="10">
        <v>1782984.84</v>
      </c>
      <c r="J4031" s="11">
        <f t="shared" si="1832"/>
        <v>2.0799999999999999E-2</v>
      </c>
      <c r="K4031" s="30">
        <f t="shared" si="1833"/>
        <v>3090.5070559999999</v>
      </c>
      <c r="L4031" s="29">
        <f t="shared" si="1834"/>
        <v>-2.9440000002978195E-3</v>
      </c>
      <c r="M4031" s="10">
        <f t="shared" si="1835"/>
        <v>1782984.84</v>
      </c>
      <c r="N4031" s="5">
        <f>VLOOKUP(CONCATENATE(A4031,"-6"),'Restated Depr'!$B$6:$G$7674,6,0)</f>
        <v>2.0799999999999999E-2</v>
      </c>
      <c r="O4031" s="29">
        <f t="shared" si="1836"/>
        <v>3090.5070559999999</v>
      </c>
      <c r="P4031" s="29">
        <f t="shared" si="1837"/>
        <v>0</v>
      </c>
      <c r="Q4031" t="s">
        <v>7819</v>
      </c>
    </row>
    <row r="4032" spans="1:18" hidden="1">
      <c r="A4032" t="s">
        <v>306</v>
      </c>
      <c r="B4032" t="s">
        <v>4291</v>
      </c>
      <c r="C4032" s="224" t="s">
        <v>7842</v>
      </c>
      <c r="D4032" s="221">
        <v>353.9</v>
      </c>
      <c r="E4032" s="324">
        <v>43220</v>
      </c>
      <c r="F4032" s="1">
        <v>1782984.84</v>
      </c>
      <c r="G4032" s="5">
        <v>2.0799999999999999E-2</v>
      </c>
      <c r="H4032" s="298">
        <v>3090.51</v>
      </c>
      <c r="I4032" s="10">
        <v>1782984.84</v>
      </c>
      <c r="J4032" s="11">
        <f t="shared" si="1832"/>
        <v>2.0799999999999999E-2</v>
      </c>
      <c r="K4032" s="30">
        <f t="shared" si="1833"/>
        <v>3090.5070559999999</v>
      </c>
      <c r="L4032" s="29">
        <f t="shared" si="1834"/>
        <v>-2.9440000002978195E-3</v>
      </c>
      <c r="M4032" s="10">
        <f t="shared" si="1835"/>
        <v>1782984.84</v>
      </c>
      <c r="N4032" s="5">
        <f>VLOOKUP(CONCATENATE(A4032,"-6"),'Restated Depr'!$B$6:$G$7674,6,0)</f>
        <v>2.0799999999999999E-2</v>
      </c>
      <c r="O4032" s="29">
        <f t="shared" si="1836"/>
        <v>3090.5070559999999</v>
      </c>
      <c r="P4032" s="29">
        <f t="shared" si="1837"/>
        <v>0</v>
      </c>
      <c r="Q4032" t="s">
        <v>7819</v>
      </c>
    </row>
    <row r="4033" spans="1:18" hidden="1">
      <c r="A4033" t="s">
        <v>306</v>
      </c>
      <c r="B4033" t="s">
        <v>4292</v>
      </c>
      <c r="C4033" s="224" t="s">
        <v>7842</v>
      </c>
      <c r="D4033" s="221">
        <v>353.9</v>
      </c>
      <c r="E4033" s="324">
        <v>43251</v>
      </c>
      <c r="F4033" s="1">
        <v>1782984.84</v>
      </c>
      <c r="G4033" s="5">
        <v>2.0799999999999999E-2</v>
      </c>
      <c r="H4033" s="298">
        <v>3090.51</v>
      </c>
      <c r="I4033" s="10">
        <v>1782984.84</v>
      </c>
      <c r="J4033" s="11">
        <f t="shared" si="1832"/>
        <v>2.0799999999999999E-2</v>
      </c>
      <c r="K4033" s="30">
        <f t="shared" si="1833"/>
        <v>3090.5070559999999</v>
      </c>
      <c r="L4033" s="29">
        <f t="shared" si="1834"/>
        <v>-2.9440000002978195E-3</v>
      </c>
      <c r="M4033" s="10">
        <f t="shared" si="1835"/>
        <v>1782984.84</v>
      </c>
      <c r="N4033" s="5">
        <f>VLOOKUP(CONCATENATE(A4033,"-6"),'Restated Depr'!$B$6:$G$7674,6,0)</f>
        <v>2.0799999999999999E-2</v>
      </c>
      <c r="O4033" s="29">
        <f t="shared" si="1836"/>
        <v>3090.5070559999999</v>
      </c>
      <c r="P4033" s="29">
        <f t="shared" si="1837"/>
        <v>0</v>
      </c>
      <c r="Q4033" t="s">
        <v>7819</v>
      </c>
    </row>
    <row r="4034" spans="1:18" hidden="1">
      <c r="A4034" t="s">
        <v>306</v>
      </c>
      <c r="B4034" t="s">
        <v>4293</v>
      </c>
      <c r="C4034" s="224" t="s">
        <v>7842</v>
      </c>
      <c r="D4034" s="221">
        <v>353.9</v>
      </c>
      <c r="E4034" s="324">
        <v>43281</v>
      </c>
      <c r="F4034" s="1">
        <v>1782984.84</v>
      </c>
      <c r="G4034" s="5">
        <v>2.0799999999999999E-2</v>
      </c>
      <c r="H4034" s="298">
        <v>3090.51</v>
      </c>
      <c r="I4034" s="10">
        <v>1782984.84</v>
      </c>
      <c r="J4034" s="11">
        <f t="shared" si="1832"/>
        <v>2.0799999999999999E-2</v>
      </c>
      <c r="K4034" s="30">
        <f t="shared" si="1833"/>
        <v>3090.5070559999999</v>
      </c>
      <c r="L4034" s="29">
        <f t="shared" si="1834"/>
        <v>-2.9440000002978195E-3</v>
      </c>
      <c r="M4034" s="10">
        <f t="shared" si="1835"/>
        <v>1782984.84</v>
      </c>
      <c r="N4034" s="5">
        <f>VLOOKUP(CONCATENATE(A4034,"-6"),'Restated Depr'!$B$6:$G$7674,6,0)</f>
        <v>2.0799999999999999E-2</v>
      </c>
      <c r="O4034" s="29">
        <f t="shared" si="1836"/>
        <v>3090.5070559999999</v>
      </c>
      <c r="P4034" s="29">
        <f t="shared" si="1837"/>
        <v>0</v>
      </c>
      <c r="Q4034" t="s">
        <v>7819</v>
      </c>
      <c r="R4034" s="5"/>
    </row>
    <row r="4035" spans="1:18" ht="15.75" hidden="1" thickBot="1">
      <c r="A4035" t="s">
        <v>306</v>
      </c>
      <c r="C4035" s="224" t="s">
        <v>639</v>
      </c>
      <c r="D4035" s="22"/>
      <c r="E4035" s="323" t="s">
        <v>606</v>
      </c>
      <c r="F4035" s="1"/>
      <c r="G4035" s="5"/>
      <c r="H4035" s="310">
        <f>SUM(H4023:H4034)</f>
        <v>43049.520000000011</v>
      </c>
      <c r="I4035" s="10"/>
      <c r="J4035" s="10"/>
      <c r="K4035" s="32">
        <f>SUM(K4023:K4034)</f>
        <v>43049.500342485007</v>
      </c>
      <c r="L4035" s="28">
        <f>SUM(L4023:L4034)</f>
        <v>-1.9657514998471015E-2</v>
      </c>
      <c r="M4035" s="10"/>
      <c r="N4035" s="5"/>
      <c r="O4035" s="28">
        <f>SUM(O4023:O4034)</f>
        <v>37086.084671999997</v>
      </c>
      <c r="P4035" s="28">
        <f>SUM(P4023:P4034)</f>
        <v>-5963.4156704850047</v>
      </c>
    </row>
    <row r="4036" spans="1:18" hidden="1">
      <c r="A4036" t="s">
        <v>307</v>
      </c>
      <c r="B4036" t="s">
        <v>4294</v>
      </c>
      <c r="C4036" s="224" t="s">
        <v>7842</v>
      </c>
      <c r="D4036" s="221">
        <v>353.9</v>
      </c>
      <c r="E4036" s="324">
        <v>42947</v>
      </c>
      <c r="F4036" s="9">
        <v>30559.5</v>
      </c>
      <c r="G4036" s="18">
        <v>1.9699999999999999E-2</v>
      </c>
      <c r="H4036" s="299">
        <v>50.16</v>
      </c>
      <c r="I4036" s="15">
        <v>30559.5</v>
      </c>
      <c r="J4036" s="11">
        <f t="shared" ref="J4036:J4047" si="1838">G4036</f>
        <v>1.9699999999999999E-2</v>
      </c>
      <c r="K4036" s="31">
        <f t="shared" ref="K4036:K4047" si="1839">I4036*J4036/12</f>
        <v>50.168512499999999</v>
      </c>
      <c r="L4036" s="289">
        <f t="shared" ref="L4036:L4047" si="1840">K4036-H4036</f>
        <v>8.5125000000019213E-3</v>
      </c>
      <c r="M4036" s="15">
        <f t="shared" ref="M4036:M4047" si="1841">I4036</f>
        <v>30559.5</v>
      </c>
      <c r="N4036" s="5">
        <f>VLOOKUP(CONCATENATE(A4036,"-6"),'Restated Depr'!$B$6:$G$7674,6,0)</f>
        <v>2.0799999999999999E-2</v>
      </c>
      <c r="O4036" s="289">
        <f t="shared" ref="O4036:O4047" si="1842">M4036*N4036/12</f>
        <v>52.969799999999999</v>
      </c>
      <c r="P4036" s="289">
        <f t="shared" ref="P4036:P4047" si="1843">O4036-K4036</f>
        <v>2.8012875000000008</v>
      </c>
      <c r="Q4036" t="s">
        <v>7819</v>
      </c>
    </row>
    <row r="4037" spans="1:18" hidden="1">
      <c r="A4037" t="s">
        <v>307</v>
      </c>
      <c r="B4037" t="s">
        <v>4295</v>
      </c>
      <c r="C4037" s="224" t="s">
        <v>7842</v>
      </c>
      <c r="D4037" s="221">
        <v>353.9</v>
      </c>
      <c r="E4037" s="324">
        <v>42978</v>
      </c>
      <c r="F4037" s="1">
        <v>30559.5</v>
      </c>
      <c r="G4037" s="18">
        <v>1.9699999999999999E-2</v>
      </c>
      <c r="H4037" s="298">
        <v>50.16</v>
      </c>
      <c r="I4037" s="10">
        <v>30559.5</v>
      </c>
      <c r="J4037" s="11">
        <f t="shared" si="1838"/>
        <v>1.9699999999999999E-2</v>
      </c>
      <c r="K4037" s="30">
        <f t="shared" si="1839"/>
        <v>50.168512499999999</v>
      </c>
      <c r="L4037" s="29">
        <f t="shared" si="1840"/>
        <v>8.5125000000019213E-3</v>
      </c>
      <c r="M4037" s="10">
        <f t="shared" si="1841"/>
        <v>30559.5</v>
      </c>
      <c r="N4037" s="5">
        <f>VLOOKUP(CONCATENATE(A4037,"-6"),'Restated Depr'!$B$6:$G$7674,6,0)</f>
        <v>2.0799999999999999E-2</v>
      </c>
      <c r="O4037" s="29">
        <f t="shared" si="1842"/>
        <v>52.969799999999999</v>
      </c>
      <c r="P4037" s="29">
        <f t="shared" si="1843"/>
        <v>2.8012875000000008</v>
      </c>
      <c r="Q4037" t="s">
        <v>7819</v>
      </c>
    </row>
    <row r="4038" spans="1:18" hidden="1">
      <c r="A4038" t="s">
        <v>307</v>
      </c>
      <c r="B4038" t="s">
        <v>4296</v>
      </c>
      <c r="C4038" s="224" t="s">
        <v>7842</v>
      </c>
      <c r="D4038" s="221">
        <v>353.9</v>
      </c>
      <c r="E4038" s="324">
        <v>43008</v>
      </c>
      <c r="F4038" s="1">
        <v>30559.5</v>
      </c>
      <c r="G4038" s="18">
        <v>1.9699999999999999E-2</v>
      </c>
      <c r="H4038" s="298">
        <v>50.16</v>
      </c>
      <c r="I4038" s="10">
        <v>30559.5</v>
      </c>
      <c r="J4038" s="11">
        <f t="shared" si="1838"/>
        <v>1.9699999999999999E-2</v>
      </c>
      <c r="K4038" s="30">
        <f t="shared" si="1839"/>
        <v>50.168512499999999</v>
      </c>
      <c r="L4038" s="29">
        <f t="shared" si="1840"/>
        <v>8.5125000000019213E-3</v>
      </c>
      <c r="M4038" s="10">
        <f t="shared" si="1841"/>
        <v>30559.5</v>
      </c>
      <c r="N4038" s="5">
        <f>VLOOKUP(CONCATENATE(A4038,"-6"),'Restated Depr'!$B$6:$G$7674,6,0)</f>
        <v>2.0799999999999999E-2</v>
      </c>
      <c r="O4038" s="29">
        <f t="shared" si="1842"/>
        <v>52.969799999999999</v>
      </c>
      <c r="P4038" s="29">
        <f t="shared" si="1843"/>
        <v>2.8012875000000008</v>
      </c>
      <c r="Q4038" t="s">
        <v>7819</v>
      </c>
    </row>
    <row r="4039" spans="1:18" hidden="1">
      <c r="A4039" t="s">
        <v>307</v>
      </c>
      <c r="B4039" t="s">
        <v>4297</v>
      </c>
      <c r="C4039" s="224" t="s">
        <v>7842</v>
      </c>
      <c r="D4039" s="221">
        <v>353.9</v>
      </c>
      <c r="E4039" s="324">
        <v>43039</v>
      </c>
      <c r="F4039" s="1">
        <v>30559.5</v>
      </c>
      <c r="G4039" s="18">
        <v>1.9699999999999999E-2</v>
      </c>
      <c r="H4039" s="298">
        <v>50.16</v>
      </c>
      <c r="I4039" s="10">
        <v>30559.5</v>
      </c>
      <c r="J4039" s="11">
        <f t="shared" si="1838"/>
        <v>1.9699999999999999E-2</v>
      </c>
      <c r="K4039" s="30">
        <f t="shared" si="1839"/>
        <v>50.168512499999999</v>
      </c>
      <c r="L4039" s="29">
        <f t="shared" si="1840"/>
        <v>8.5125000000019213E-3</v>
      </c>
      <c r="M4039" s="10">
        <f t="shared" si="1841"/>
        <v>30559.5</v>
      </c>
      <c r="N4039" s="5">
        <f>VLOOKUP(CONCATENATE(A4039,"-6"),'Restated Depr'!$B$6:$G$7674,6,0)</f>
        <v>2.0799999999999999E-2</v>
      </c>
      <c r="O4039" s="29">
        <f t="shared" si="1842"/>
        <v>52.969799999999999</v>
      </c>
      <c r="P4039" s="29">
        <f t="shared" si="1843"/>
        <v>2.8012875000000008</v>
      </c>
      <c r="Q4039" t="s">
        <v>7819</v>
      </c>
    </row>
    <row r="4040" spans="1:18" hidden="1">
      <c r="A4040" t="s">
        <v>307</v>
      </c>
      <c r="B4040" t="s">
        <v>4298</v>
      </c>
      <c r="C4040" s="224" t="s">
        <v>7842</v>
      </c>
      <c r="D4040" s="221">
        <v>353.9</v>
      </c>
      <c r="E4040" s="324">
        <v>43069</v>
      </c>
      <c r="F4040" s="1">
        <v>30559.5</v>
      </c>
      <c r="G4040" s="18">
        <v>1.9699999999999999E-2</v>
      </c>
      <c r="H4040" s="298">
        <v>50.16</v>
      </c>
      <c r="I4040" s="10">
        <v>30559.5</v>
      </c>
      <c r="J4040" s="11">
        <f t="shared" si="1838"/>
        <v>1.9699999999999999E-2</v>
      </c>
      <c r="K4040" s="30">
        <f t="shared" si="1839"/>
        <v>50.168512499999999</v>
      </c>
      <c r="L4040" s="29">
        <f t="shared" si="1840"/>
        <v>8.5125000000019213E-3</v>
      </c>
      <c r="M4040" s="10">
        <f t="shared" si="1841"/>
        <v>30559.5</v>
      </c>
      <c r="N4040" s="5">
        <f>VLOOKUP(CONCATENATE(A4040,"-6"),'Restated Depr'!$B$6:$G$7674,6,0)</f>
        <v>2.0799999999999999E-2</v>
      </c>
      <c r="O4040" s="29">
        <f t="shared" si="1842"/>
        <v>52.969799999999999</v>
      </c>
      <c r="P4040" s="29">
        <f t="shared" si="1843"/>
        <v>2.8012875000000008</v>
      </c>
      <c r="Q4040" t="s">
        <v>7819</v>
      </c>
    </row>
    <row r="4041" spans="1:18" hidden="1">
      <c r="A4041" t="s">
        <v>307</v>
      </c>
      <c r="B4041" t="s">
        <v>4299</v>
      </c>
      <c r="C4041" s="224" t="s">
        <v>7842</v>
      </c>
      <c r="D4041" s="221">
        <v>353.9</v>
      </c>
      <c r="E4041" s="324">
        <v>43100</v>
      </c>
      <c r="F4041" s="1">
        <v>30559.5</v>
      </c>
      <c r="G4041" s="18">
        <v>2.01E-2</v>
      </c>
      <c r="H4041" s="298">
        <v>51.18</v>
      </c>
      <c r="I4041" s="10">
        <v>30559.5</v>
      </c>
      <c r="J4041" s="11">
        <f t="shared" si="1838"/>
        <v>2.01E-2</v>
      </c>
      <c r="K4041" s="30">
        <f t="shared" si="1839"/>
        <v>51.187162499999999</v>
      </c>
      <c r="L4041" s="29">
        <f t="shared" si="1840"/>
        <v>7.1624999999997385E-3</v>
      </c>
      <c r="M4041" s="10">
        <f t="shared" si="1841"/>
        <v>30559.5</v>
      </c>
      <c r="N4041" s="5">
        <f>VLOOKUP(CONCATENATE(A4041,"-6"),'Restated Depr'!$B$6:$G$7674,6,0)</f>
        <v>2.0799999999999999E-2</v>
      </c>
      <c r="O4041" s="29">
        <f t="shared" si="1842"/>
        <v>52.969799999999999</v>
      </c>
      <c r="P4041" s="29">
        <f t="shared" si="1843"/>
        <v>1.7826374999999999</v>
      </c>
      <c r="Q4041" t="s">
        <v>7819</v>
      </c>
    </row>
    <row r="4042" spans="1:18" hidden="1">
      <c r="A4042" t="s">
        <v>307</v>
      </c>
      <c r="B4042" t="s">
        <v>4300</v>
      </c>
      <c r="C4042" s="224" t="s">
        <v>7842</v>
      </c>
      <c r="D4042" s="221">
        <v>353.9</v>
      </c>
      <c r="E4042" s="324">
        <v>43131</v>
      </c>
      <c r="F4042" s="1">
        <v>30559.5</v>
      </c>
      <c r="G4042" s="5">
        <v>2.0799999999999999E-2</v>
      </c>
      <c r="H4042" s="298">
        <v>52.97</v>
      </c>
      <c r="I4042" s="10">
        <v>30559.5</v>
      </c>
      <c r="J4042" s="11">
        <f t="shared" si="1838"/>
        <v>2.0799999999999999E-2</v>
      </c>
      <c r="K4042" s="30">
        <f t="shared" si="1839"/>
        <v>52.969799999999999</v>
      </c>
      <c r="L4042" s="29">
        <f t="shared" si="1840"/>
        <v>-1.9999999999953388E-4</v>
      </c>
      <c r="M4042" s="10">
        <f t="shared" si="1841"/>
        <v>30559.5</v>
      </c>
      <c r="N4042" s="5">
        <f>VLOOKUP(CONCATENATE(A4042,"-6"),'Restated Depr'!$B$6:$G$7674,6,0)</f>
        <v>2.0799999999999999E-2</v>
      </c>
      <c r="O4042" s="29">
        <f t="shared" si="1842"/>
        <v>52.969799999999999</v>
      </c>
      <c r="P4042" s="29">
        <f t="shared" si="1843"/>
        <v>0</v>
      </c>
      <c r="Q4042" t="s">
        <v>7819</v>
      </c>
    </row>
    <row r="4043" spans="1:18" hidden="1">
      <c r="A4043" t="s">
        <v>307</v>
      </c>
      <c r="B4043" t="s">
        <v>4301</v>
      </c>
      <c r="C4043" s="224" t="s">
        <v>7842</v>
      </c>
      <c r="D4043" s="221">
        <v>353.9</v>
      </c>
      <c r="E4043" s="324">
        <v>43159</v>
      </c>
      <c r="F4043" s="1">
        <v>30559.5</v>
      </c>
      <c r="G4043" s="5">
        <v>2.0799999999999999E-2</v>
      </c>
      <c r="H4043" s="298">
        <v>52.97</v>
      </c>
      <c r="I4043" s="10">
        <v>30559.5</v>
      </c>
      <c r="J4043" s="11">
        <f t="shared" si="1838"/>
        <v>2.0799999999999999E-2</v>
      </c>
      <c r="K4043" s="30">
        <f t="shared" si="1839"/>
        <v>52.969799999999999</v>
      </c>
      <c r="L4043" s="29">
        <f t="shared" si="1840"/>
        <v>-1.9999999999953388E-4</v>
      </c>
      <c r="M4043" s="10">
        <f t="shared" si="1841"/>
        <v>30559.5</v>
      </c>
      <c r="N4043" s="5">
        <f>VLOOKUP(CONCATENATE(A4043,"-6"),'Restated Depr'!$B$6:$G$7674,6,0)</f>
        <v>2.0799999999999999E-2</v>
      </c>
      <c r="O4043" s="29">
        <f t="shared" si="1842"/>
        <v>52.969799999999999</v>
      </c>
      <c r="P4043" s="29">
        <f t="shared" si="1843"/>
        <v>0</v>
      </c>
      <c r="Q4043" t="s">
        <v>7819</v>
      </c>
    </row>
    <row r="4044" spans="1:18" hidden="1">
      <c r="A4044" t="s">
        <v>307</v>
      </c>
      <c r="B4044" t="s">
        <v>4302</v>
      </c>
      <c r="C4044" s="224" t="s">
        <v>7842</v>
      </c>
      <c r="D4044" s="221">
        <v>353.9</v>
      </c>
      <c r="E4044" s="324">
        <v>43190</v>
      </c>
      <c r="F4044" s="1">
        <v>30559.5</v>
      </c>
      <c r="G4044" s="5">
        <v>2.0799999999999999E-2</v>
      </c>
      <c r="H4044" s="298">
        <v>52.97</v>
      </c>
      <c r="I4044" s="10">
        <v>30559.5</v>
      </c>
      <c r="J4044" s="11">
        <f t="shared" si="1838"/>
        <v>2.0799999999999999E-2</v>
      </c>
      <c r="K4044" s="30">
        <f t="shared" si="1839"/>
        <v>52.969799999999999</v>
      </c>
      <c r="L4044" s="29">
        <f t="shared" si="1840"/>
        <v>-1.9999999999953388E-4</v>
      </c>
      <c r="M4044" s="10">
        <f t="shared" si="1841"/>
        <v>30559.5</v>
      </c>
      <c r="N4044" s="5">
        <f>VLOOKUP(CONCATENATE(A4044,"-6"),'Restated Depr'!$B$6:$G$7674,6,0)</f>
        <v>2.0799999999999999E-2</v>
      </c>
      <c r="O4044" s="29">
        <f t="shared" si="1842"/>
        <v>52.969799999999999</v>
      </c>
      <c r="P4044" s="29">
        <f t="shared" si="1843"/>
        <v>0</v>
      </c>
      <c r="Q4044" t="s">
        <v>7819</v>
      </c>
    </row>
    <row r="4045" spans="1:18" hidden="1">
      <c r="A4045" t="s">
        <v>307</v>
      </c>
      <c r="B4045" t="s">
        <v>4303</v>
      </c>
      <c r="C4045" s="224" t="s">
        <v>7842</v>
      </c>
      <c r="D4045" s="221">
        <v>353.9</v>
      </c>
      <c r="E4045" s="324">
        <v>43220</v>
      </c>
      <c r="F4045" s="1">
        <v>30559.5</v>
      </c>
      <c r="G4045" s="5">
        <v>2.0799999999999999E-2</v>
      </c>
      <c r="H4045" s="298">
        <v>52.97</v>
      </c>
      <c r="I4045" s="10">
        <v>30559.5</v>
      </c>
      <c r="J4045" s="11">
        <f t="shared" si="1838"/>
        <v>2.0799999999999999E-2</v>
      </c>
      <c r="K4045" s="30">
        <f t="shared" si="1839"/>
        <v>52.969799999999999</v>
      </c>
      <c r="L4045" s="29">
        <f t="shared" si="1840"/>
        <v>-1.9999999999953388E-4</v>
      </c>
      <c r="M4045" s="10">
        <f t="shared" si="1841"/>
        <v>30559.5</v>
      </c>
      <c r="N4045" s="5">
        <f>VLOOKUP(CONCATENATE(A4045,"-6"),'Restated Depr'!$B$6:$G$7674,6,0)</f>
        <v>2.0799999999999999E-2</v>
      </c>
      <c r="O4045" s="29">
        <f t="shared" si="1842"/>
        <v>52.969799999999999</v>
      </c>
      <c r="P4045" s="29">
        <f t="shared" si="1843"/>
        <v>0</v>
      </c>
      <c r="Q4045" t="s">
        <v>7819</v>
      </c>
    </row>
    <row r="4046" spans="1:18" hidden="1">
      <c r="A4046" t="s">
        <v>307</v>
      </c>
      <c r="B4046" t="s">
        <v>4304</v>
      </c>
      <c r="C4046" s="224" t="s">
        <v>7842</v>
      </c>
      <c r="D4046" s="221">
        <v>353.9</v>
      </c>
      <c r="E4046" s="324">
        <v>43251</v>
      </c>
      <c r="F4046" s="1">
        <v>30559.5</v>
      </c>
      <c r="G4046" s="5">
        <v>2.0799999999999999E-2</v>
      </c>
      <c r="H4046" s="298">
        <v>52.97</v>
      </c>
      <c r="I4046" s="10">
        <v>30559.5</v>
      </c>
      <c r="J4046" s="11">
        <f t="shared" si="1838"/>
        <v>2.0799999999999999E-2</v>
      </c>
      <c r="K4046" s="30">
        <f t="shared" si="1839"/>
        <v>52.969799999999999</v>
      </c>
      <c r="L4046" s="29">
        <f t="shared" si="1840"/>
        <v>-1.9999999999953388E-4</v>
      </c>
      <c r="M4046" s="10">
        <f t="shared" si="1841"/>
        <v>30559.5</v>
      </c>
      <c r="N4046" s="5">
        <f>VLOOKUP(CONCATENATE(A4046,"-6"),'Restated Depr'!$B$6:$G$7674,6,0)</f>
        <v>2.0799999999999999E-2</v>
      </c>
      <c r="O4046" s="29">
        <f t="shared" si="1842"/>
        <v>52.969799999999999</v>
      </c>
      <c r="P4046" s="29">
        <f t="shared" si="1843"/>
        <v>0</v>
      </c>
      <c r="Q4046" t="s">
        <v>7819</v>
      </c>
    </row>
    <row r="4047" spans="1:18" hidden="1">
      <c r="A4047" t="s">
        <v>307</v>
      </c>
      <c r="B4047" t="s">
        <v>4305</v>
      </c>
      <c r="C4047" s="224" t="s">
        <v>7842</v>
      </c>
      <c r="D4047" s="221">
        <v>353.9</v>
      </c>
      <c r="E4047" s="324">
        <v>43281</v>
      </c>
      <c r="F4047" s="1">
        <v>30559.5</v>
      </c>
      <c r="G4047" s="5">
        <v>2.0799999999999999E-2</v>
      </c>
      <c r="H4047" s="298">
        <v>52.97</v>
      </c>
      <c r="I4047" s="10">
        <v>30559.5</v>
      </c>
      <c r="J4047" s="11">
        <f t="shared" si="1838"/>
        <v>2.0799999999999999E-2</v>
      </c>
      <c r="K4047" s="30">
        <f t="shared" si="1839"/>
        <v>52.969799999999999</v>
      </c>
      <c r="L4047" s="29">
        <f t="shared" si="1840"/>
        <v>-1.9999999999953388E-4</v>
      </c>
      <c r="M4047" s="10">
        <f t="shared" si="1841"/>
        <v>30559.5</v>
      </c>
      <c r="N4047" s="5">
        <f>VLOOKUP(CONCATENATE(A4047,"-6"),'Restated Depr'!$B$6:$G$7674,6,0)</f>
        <v>2.0799999999999999E-2</v>
      </c>
      <c r="O4047" s="29">
        <f t="shared" si="1842"/>
        <v>52.969799999999999</v>
      </c>
      <c r="P4047" s="29">
        <f t="shared" si="1843"/>
        <v>0</v>
      </c>
      <c r="Q4047" t="s">
        <v>7819</v>
      </c>
      <c r="R4047" s="5"/>
    </row>
    <row r="4048" spans="1:18" ht="15.75" hidden="1" thickBot="1">
      <c r="A4048" t="s">
        <v>307</v>
      </c>
      <c r="C4048" s="224" t="s">
        <v>639</v>
      </c>
      <c r="D4048" s="22"/>
      <c r="E4048" s="323" t="s">
        <v>606</v>
      </c>
      <c r="F4048" s="1"/>
      <c r="G4048" s="5"/>
      <c r="H4048" s="310">
        <f>SUM(H4036:H4047)</f>
        <v>619.80000000000007</v>
      </c>
      <c r="I4048" s="10"/>
      <c r="J4048" s="10"/>
      <c r="K4048" s="32">
        <f>SUM(K4036:K4047)</f>
        <v>619.848525</v>
      </c>
      <c r="L4048" s="28">
        <f>SUM(L4036:L4047)</f>
        <v>4.8525000000012142E-2</v>
      </c>
      <c r="M4048" s="10"/>
      <c r="N4048" s="5"/>
      <c r="O4048" s="28">
        <f>SUM(O4036:O4047)</f>
        <v>635.63760000000002</v>
      </c>
      <c r="P4048" s="28">
        <f>SUM(P4036:P4047)</f>
        <v>15.789075000000004</v>
      </c>
    </row>
    <row r="4049" spans="1:18" hidden="1">
      <c r="A4049" t="s">
        <v>308</v>
      </c>
      <c r="B4049" t="s">
        <v>4306</v>
      </c>
      <c r="C4049" s="224" t="s">
        <v>7842</v>
      </c>
      <c r="D4049" s="221">
        <v>353.9</v>
      </c>
      <c r="E4049" s="324">
        <v>42947</v>
      </c>
      <c r="F4049" s="9">
        <v>179763.98</v>
      </c>
      <c r="G4049" s="18">
        <v>2.1099999999999997E-2</v>
      </c>
      <c r="H4049" s="299">
        <v>316.08</v>
      </c>
      <c r="I4049" s="15">
        <v>205908.25</v>
      </c>
      <c r="J4049" s="11">
        <f t="shared" ref="J4049:J4060" si="1844">G4049</f>
        <v>2.1099999999999997E-2</v>
      </c>
      <c r="K4049" s="31">
        <f t="shared" ref="K4049:K4060" si="1845">I4049*J4049/12</f>
        <v>362.05533958333331</v>
      </c>
      <c r="L4049" s="289">
        <f t="shared" ref="L4049:L4060" si="1846">K4049-H4049</f>
        <v>45.975339583333323</v>
      </c>
      <c r="M4049" s="15">
        <f t="shared" ref="M4049:M4060" si="1847">I4049</f>
        <v>205908.25</v>
      </c>
      <c r="N4049" s="5">
        <f>VLOOKUP(CONCATENATE(A4049,"-6"),'Restated Depr'!$B$6:$G$7674,6,0)</f>
        <v>2.0799999999999999E-2</v>
      </c>
      <c r="O4049" s="289">
        <f t="shared" ref="O4049:O4060" si="1848">M4049*N4049/12</f>
        <v>356.90763333333331</v>
      </c>
      <c r="P4049" s="289">
        <f t="shared" ref="P4049:P4060" si="1849">O4049-K4049</f>
        <v>-5.1477062499999988</v>
      </c>
      <c r="Q4049" t="s">
        <v>7819</v>
      </c>
    </row>
    <row r="4050" spans="1:18" hidden="1">
      <c r="A4050" t="s">
        <v>308</v>
      </c>
      <c r="B4050" t="s">
        <v>4307</v>
      </c>
      <c r="C4050" s="224" t="s">
        <v>7842</v>
      </c>
      <c r="D4050" s="221">
        <v>353.9</v>
      </c>
      <c r="E4050" s="324">
        <v>42978</v>
      </c>
      <c r="F4050" s="1">
        <v>179763.98</v>
      </c>
      <c r="G4050" s="18">
        <v>2.1099999999999997E-2</v>
      </c>
      <c r="H4050" s="298">
        <v>316.08</v>
      </c>
      <c r="I4050" s="10">
        <v>205908.25</v>
      </c>
      <c r="J4050" s="11">
        <f t="shared" si="1844"/>
        <v>2.1099999999999997E-2</v>
      </c>
      <c r="K4050" s="30">
        <f t="shared" si="1845"/>
        <v>362.05533958333331</v>
      </c>
      <c r="L4050" s="29">
        <f t="shared" si="1846"/>
        <v>45.975339583333323</v>
      </c>
      <c r="M4050" s="10">
        <f t="shared" si="1847"/>
        <v>205908.25</v>
      </c>
      <c r="N4050" s="5">
        <f>VLOOKUP(CONCATENATE(A4050,"-6"),'Restated Depr'!$B$6:$G$7674,6,0)</f>
        <v>2.0799999999999999E-2</v>
      </c>
      <c r="O4050" s="29">
        <f t="shared" si="1848"/>
        <v>356.90763333333331</v>
      </c>
      <c r="P4050" s="29">
        <f t="shared" si="1849"/>
        <v>-5.1477062499999988</v>
      </c>
      <c r="Q4050" t="s">
        <v>7819</v>
      </c>
    </row>
    <row r="4051" spans="1:18" hidden="1">
      <c r="A4051" t="s">
        <v>308</v>
      </c>
      <c r="B4051" t="s">
        <v>4308</v>
      </c>
      <c r="C4051" s="224" t="s">
        <v>7842</v>
      </c>
      <c r="D4051" s="221">
        <v>353.9</v>
      </c>
      <c r="E4051" s="324">
        <v>43008</v>
      </c>
      <c r="F4051" s="1">
        <v>179763.98</v>
      </c>
      <c r="G4051" s="18">
        <v>2.1099999999999997E-2</v>
      </c>
      <c r="H4051" s="298">
        <v>316.08</v>
      </c>
      <c r="I4051" s="10">
        <v>205908.25</v>
      </c>
      <c r="J4051" s="11">
        <f t="shared" si="1844"/>
        <v>2.1099999999999997E-2</v>
      </c>
      <c r="K4051" s="30">
        <f t="shared" si="1845"/>
        <v>362.05533958333331</v>
      </c>
      <c r="L4051" s="29">
        <f t="shared" si="1846"/>
        <v>45.975339583333323</v>
      </c>
      <c r="M4051" s="10">
        <f t="shared" si="1847"/>
        <v>205908.25</v>
      </c>
      <c r="N4051" s="5">
        <f>VLOOKUP(CONCATENATE(A4051,"-6"),'Restated Depr'!$B$6:$G$7674,6,0)</f>
        <v>2.0799999999999999E-2</v>
      </c>
      <c r="O4051" s="29">
        <f t="shared" si="1848"/>
        <v>356.90763333333331</v>
      </c>
      <c r="P4051" s="29">
        <f t="shared" si="1849"/>
        <v>-5.1477062499999988</v>
      </c>
      <c r="Q4051" t="s">
        <v>7819</v>
      </c>
    </row>
    <row r="4052" spans="1:18" hidden="1">
      <c r="A4052" t="s">
        <v>308</v>
      </c>
      <c r="B4052" t="s">
        <v>4309</v>
      </c>
      <c r="C4052" s="224" t="s">
        <v>7842</v>
      </c>
      <c r="D4052" s="221">
        <v>353.9</v>
      </c>
      <c r="E4052" s="324">
        <v>43039</v>
      </c>
      <c r="F4052" s="1">
        <v>179763.98</v>
      </c>
      <c r="G4052" s="18">
        <v>2.1099999999999997E-2</v>
      </c>
      <c r="H4052" s="298">
        <v>316.08</v>
      </c>
      <c r="I4052" s="10">
        <v>205908.25</v>
      </c>
      <c r="J4052" s="11">
        <f t="shared" si="1844"/>
        <v>2.1099999999999997E-2</v>
      </c>
      <c r="K4052" s="30">
        <f t="shared" si="1845"/>
        <v>362.05533958333331</v>
      </c>
      <c r="L4052" s="29">
        <f t="shared" si="1846"/>
        <v>45.975339583333323</v>
      </c>
      <c r="M4052" s="10">
        <f t="shared" si="1847"/>
        <v>205908.25</v>
      </c>
      <c r="N4052" s="5">
        <f>VLOOKUP(CONCATENATE(A4052,"-6"),'Restated Depr'!$B$6:$G$7674,6,0)</f>
        <v>2.0799999999999999E-2</v>
      </c>
      <c r="O4052" s="29">
        <f t="shared" si="1848"/>
        <v>356.90763333333331</v>
      </c>
      <c r="P4052" s="29">
        <f t="shared" si="1849"/>
        <v>-5.1477062499999988</v>
      </c>
      <c r="Q4052" t="s">
        <v>7819</v>
      </c>
    </row>
    <row r="4053" spans="1:18" hidden="1">
      <c r="A4053" t="s">
        <v>308</v>
      </c>
      <c r="B4053" t="s">
        <v>4310</v>
      </c>
      <c r="C4053" s="224" t="s">
        <v>7842</v>
      </c>
      <c r="D4053" s="221">
        <v>353.9</v>
      </c>
      <c r="E4053" s="324">
        <v>43069</v>
      </c>
      <c r="F4053" s="1">
        <v>179763.98</v>
      </c>
      <c r="G4053" s="18">
        <v>2.1099999999999997E-2</v>
      </c>
      <c r="H4053" s="298">
        <v>316.08</v>
      </c>
      <c r="I4053" s="10">
        <v>205908.25</v>
      </c>
      <c r="J4053" s="11">
        <f t="shared" si="1844"/>
        <v>2.1099999999999997E-2</v>
      </c>
      <c r="K4053" s="30">
        <f t="shared" si="1845"/>
        <v>362.05533958333331</v>
      </c>
      <c r="L4053" s="29">
        <f t="shared" si="1846"/>
        <v>45.975339583333323</v>
      </c>
      <c r="M4053" s="10">
        <f t="shared" si="1847"/>
        <v>205908.25</v>
      </c>
      <c r="N4053" s="5">
        <f>VLOOKUP(CONCATENATE(A4053,"-6"),'Restated Depr'!$B$6:$G$7674,6,0)</f>
        <v>2.0799999999999999E-2</v>
      </c>
      <c r="O4053" s="29">
        <f t="shared" si="1848"/>
        <v>356.90763333333331</v>
      </c>
      <c r="P4053" s="29">
        <f t="shared" si="1849"/>
        <v>-5.1477062499999988</v>
      </c>
      <c r="Q4053" t="s">
        <v>7819</v>
      </c>
    </row>
    <row r="4054" spans="1:18" hidden="1">
      <c r="A4054" t="s">
        <v>308</v>
      </c>
      <c r="B4054" t="s">
        <v>4311</v>
      </c>
      <c r="C4054" s="224" t="s">
        <v>7842</v>
      </c>
      <c r="D4054" s="221">
        <v>353.9</v>
      </c>
      <c r="E4054" s="324">
        <v>43100</v>
      </c>
      <c r="F4054" s="1">
        <v>179763.98</v>
      </c>
      <c r="G4054" s="18">
        <v>2.0999999999999998E-2</v>
      </c>
      <c r="H4054" s="298">
        <v>314.58</v>
      </c>
      <c r="I4054" s="10">
        <v>205908.25</v>
      </c>
      <c r="J4054" s="11">
        <f t="shared" si="1844"/>
        <v>2.0999999999999998E-2</v>
      </c>
      <c r="K4054" s="30">
        <f t="shared" si="1845"/>
        <v>360.33943749999997</v>
      </c>
      <c r="L4054" s="29">
        <f t="shared" si="1846"/>
        <v>45.75943749999999</v>
      </c>
      <c r="M4054" s="10">
        <f t="shared" si="1847"/>
        <v>205908.25</v>
      </c>
      <c r="N4054" s="5">
        <f>VLOOKUP(CONCATENATE(A4054,"-6"),'Restated Depr'!$B$6:$G$7674,6,0)</f>
        <v>2.0799999999999999E-2</v>
      </c>
      <c r="O4054" s="29">
        <f t="shared" si="1848"/>
        <v>356.90763333333331</v>
      </c>
      <c r="P4054" s="29">
        <f t="shared" si="1849"/>
        <v>-3.4318041666666659</v>
      </c>
      <c r="Q4054" t="s">
        <v>7819</v>
      </c>
    </row>
    <row r="4055" spans="1:18" hidden="1">
      <c r="A4055" t="s">
        <v>308</v>
      </c>
      <c r="B4055" t="s">
        <v>4312</v>
      </c>
      <c r="C4055" s="224" t="s">
        <v>7842</v>
      </c>
      <c r="D4055" s="221">
        <v>353.9</v>
      </c>
      <c r="E4055" s="324">
        <v>43131</v>
      </c>
      <c r="F4055" s="1">
        <v>179763.98</v>
      </c>
      <c r="G4055" s="5">
        <v>2.0799999999999999E-2</v>
      </c>
      <c r="H4055" s="298">
        <v>311.58999999999997</v>
      </c>
      <c r="I4055" s="10">
        <v>205908.25</v>
      </c>
      <c r="J4055" s="11">
        <f t="shared" si="1844"/>
        <v>2.0799999999999999E-2</v>
      </c>
      <c r="K4055" s="30">
        <f t="shared" si="1845"/>
        <v>356.90763333333331</v>
      </c>
      <c r="L4055" s="29">
        <f t="shared" si="1846"/>
        <v>45.317633333333333</v>
      </c>
      <c r="M4055" s="10">
        <f t="shared" si="1847"/>
        <v>205908.25</v>
      </c>
      <c r="N4055" s="5">
        <f>VLOOKUP(CONCATENATE(A4055,"-6"),'Restated Depr'!$B$6:$G$7674,6,0)</f>
        <v>2.0799999999999999E-2</v>
      </c>
      <c r="O4055" s="29">
        <f t="shared" si="1848"/>
        <v>356.90763333333331</v>
      </c>
      <c r="P4055" s="29">
        <f t="shared" si="1849"/>
        <v>0</v>
      </c>
      <c r="Q4055" t="s">
        <v>7819</v>
      </c>
    </row>
    <row r="4056" spans="1:18" hidden="1">
      <c r="A4056" t="s">
        <v>308</v>
      </c>
      <c r="B4056" t="s">
        <v>4313</v>
      </c>
      <c r="C4056" s="224" t="s">
        <v>7842</v>
      </c>
      <c r="D4056" s="221">
        <v>353.9</v>
      </c>
      <c r="E4056" s="324">
        <v>43159</v>
      </c>
      <c r="F4056" s="1">
        <v>179763.98</v>
      </c>
      <c r="G4056" s="5">
        <v>2.0799999999999999E-2</v>
      </c>
      <c r="H4056" s="298">
        <v>311.58999999999997</v>
      </c>
      <c r="I4056" s="10">
        <v>205908.25</v>
      </c>
      <c r="J4056" s="11">
        <f t="shared" si="1844"/>
        <v>2.0799999999999999E-2</v>
      </c>
      <c r="K4056" s="30">
        <f t="shared" si="1845"/>
        <v>356.90763333333331</v>
      </c>
      <c r="L4056" s="29">
        <f t="shared" si="1846"/>
        <v>45.317633333333333</v>
      </c>
      <c r="M4056" s="10">
        <f t="shared" si="1847"/>
        <v>205908.25</v>
      </c>
      <c r="N4056" s="5">
        <f>VLOOKUP(CONCATENATE(A4056,"-6"),'Restated Depr'!$B$6:$G$7674,6,0)</f>
        <v>2.0799999999999999E-2</v>
      </c>
      <c r="O4056" s="29">
        <f t="shared" si="1848"/>
        <v>356.90763333333331</v>
      </c>
      <c r="P4056" s="29">
        <f t="shared" si="1849"/>
        <v>0</v>
      </c>
      <c r="Q4056" t="s">
        <v>7819</v>
      </c>
    </row>
    <row r="4057" spans="1:18" hidden="1">
      <c r="A4057" t="s">
        <v>308</v>
      </c>
      <c r="B4057" t="s">
        <v>4314</v>
      </c>
      <c r="C4057" s="224" t="s">
        <v>7842</v>
      </c>
      <c r="D4057" s="221">
        <v>353.9</v>
      </c>
      <c r="E4057" s="324">
        <v>43190</v>
      </c>
      <c r="F4057" s="1">
        <v>192836.12</v>
      </c>
      <c r="G4057" s="5">
        <v>2.0799999999999999E-2</v>
      </c>
      <c r="H4057" s="298">
        <v>334.24999999999994</v>
      </c>
      <c r="I4057" s="10">
        <v>205908.25</v>
      </c>
      <c r="J4057" s="11">
        <f t="shared" si="1844"/>
        <v>2.0799999999999999E-2</v>
      </c>
      <c r="K4057" s="30">
        <f t="shared" si="1845"/>
        <v>356.90763333333331</v>
      </c>
      <c r="L4057" s="29">
        <f t="shared" si="1846"/>
        <v>22.657633333333365</v>
      </c>
      <c r="M4057" s="10">
        <f t="shared" si="1847"/>
        <v>205908.25</v>
      </c>
      <c r="N4057" s="5">
        <f>VLOOKUP(CONCATENATE(A4057,"-6"),'Restated Depr'!$B$6:$G$7674,6,0)</f>
        <v>2.0799999999999999E-2</v>
      </c>
      <c r="O4057" s="29">
        <f t="shared" si="1848"/>
        <v>356.90763333333331</v>
      </c>
      <c r="P4057" s="29">
        <f t="shared" si="1849"/>
        <v>0</v>
      </c>
      <c r="Q4057" t="s">
        <v>7819</v>
      </c>
    </row>
    <row r="4058" spans="1:18" hidden="1">
      <c r="A4058" t="s">
        <v>308</v>
      </c>
      <c r="B4058" t="s">
        <v>4315</v>
      </c>
      <c r="C4058" s="224" t="s">
        <v>7842</v>
      </c>
      <c r="D4058" s="221">
        <v>353.9</v>
      </c>
      <c r="E4058" s="324">
        <v>43220</v>
      </c>
      <c r="F4058" s="1">
        <v>205908.25</v>
      </c>
      <c r="G4058" s="5">
        <v>2.0799999999999999E-2</v>
      </c>
      <c r="H4058" s="298">
        <v>356.91</v>
      </c>
      <c r="I4058" s="10">
        <v>205908.25</v>
      </c>
      <c r="J4058" s="11">
        <f t="shared" si="1844"/>
        <v>2.0799999999999999E-2</v>
      </c>
      <c r="K4058" s="30">
        <f t="shared" si="1845"/>
        <v>356.90763333333331</v>
      </c>
      <c r="L4058" s="29">
        <f t="shared" si="1846"/>
        <v>-2.3666666667168101E-3</v>
      </c>
      <c r="M4058" s="10">
        <f t="shared" si="1847"/>
        <v>205908.25</v>
      </c>
      <c r="N4058" s="5">
        <f>VLOOKUP(CONCATENATE(A4058,"-6"),'Restated Depr'!$B$6:$G$7674,6,0)</f>
        <v>2.0799999999999999E-2</v>
      </c>
      <c r="O4058" s="29">
        <f t="shared" si="1848"/>
        <v>356.90763333333331</v>
      </c>
      <c r="P4058" s="29">
        <f t="shared" si="1849"/>
        <v>0</v>
      </c>
      <c r="Q4058" t="s">
        <v>7819</v>
      </c>
    </row>
    <row r="4059" spans="1:18" hidden="1">
      <c r="A4059" t="s">
        <v>308</v>
      </c>
      <c r="B4059" t="s">
        <v>4316</v>
      </c>
      <c r="C4059" s="224" t="s">
        <v>7842</v>
      </c>
      <c r="D4059" s="221">
        <v>353.9</v>
      </c>
      <c r="E4059" s="324">
        <v>43251</v>
      </c>
      <c r="F4059" s="1">
        <v>205908.25</v>
      </c>
      <c r="G4059" s="5">
        <v>2.0799999999999999E-2</v>
      </c>
      <c r="H4059" s="298">
        <v>356.91</v>
      </c>
      <c r="I4059" s="10">
        <v>205908.25</v>
      </c>
      <c r="J4059" s="11">
        <f t="shared" si="1844"/>
        <v>2.0799999999999999E-2</v>
      </c>
      <c r="K4059" s="30">
        <f t="shared" si="1845"/>
        <v>356.90763333333331</v>
      </c>
      <c r="L4059" s="29">
        <f t="shared" si="1846"/>
        <v>-2.3666666667168101E-3</v>
      </c>
      <c r="M4059" s="10">
        <f t="shared" si="1847"/>
        <v>205908.25</v>
      </c>
      <c r="N4059" s="5">
        <f>VLOOKUP(CONCATENATE(A4059,"-6"),'Restated Depr'!$B$6:$G$7674,6,0)</f>
        <v>2.0799999999999999E-2</v>
      </c>
      <c r="O4059" s="29">
        <f t="shared" si="1848"/>
        <v>356.90763333333331</v>
      </c>
      <c r="P4059" s="29">
        <f t="shared" si="1849"/>
        <v>0</v>
      </c>
      <c r="Q4059" t="s">
        <v>7819</v>
      </c>
    </row>
    <row r="4060" spans="1:18" hidden="1">
      <c r="A4060" t="s">
        <v>308</v>
      </c>
      <c r="B4060" t="s">
        <v>4317</v>
      </c>
      <c r="C4060" s="224" t="s">
        <v>7842</v>
      </c>
      <c r="D4060" s="221">
        <v>353.9</v>
      </c>
      <c r="E4060" s="324">
        <v>43281</v>
      </c>
      <c r="F4060" s="1">
        <v>205908.25</v>
      </c>
      <c r="G4060" s="5">
        <v>2.0799999999999999E-2</v>
      </c>
      <c r="H4060" s="298">
        <v>356.91</v>
      </c>
      <c r="I4060" s="10">
        <v>205908.25</v>
      </c>
      <c r="J4060" s="11">
        <f t="shared" si="1844"/>
        <v>2.0799999999999999E-2</v>
      </c>
      <c r="K4060" s="30">
        <f t="shared" si="1845"/>
        <v>356.90763333333331</v>
      </c>
      <c r="L4060" s="29">
        <f t="shared" si="1846"/>
        <v>-2.3666666667168101E-3</v>
      </c>
      <c r="M4060" s="10">
        <f t="shared" si="1847"/>
        <v>205908.25</v>
      </c>
      <c r="N4060" s="5">
        <f>VLOOKUP(CONCATENATE(A4060,"-6"),'Restated Depr'!$B$6:$G$7674,6,0)</f>
        <v>2.0799999999999999E-2</v>
      </c>
      <c r="O4060" s="29">
        <f t="shared" si="1848"/>
        <v>356.90763333333331</v>
      </c>
      <c r="P4060" s="29">
        <f t="shared" si="1849"/>
        <v>0</v>
      </c>
      <c r="Q4060" t="s">
        <v>7819</v>
      </c>
      <c r="R4060" s="5"/>
    </row>
    <row r="4061" spans="1:18" ht="15.75" hidden="1" thickBot="1">
      <c r="A4061" t="s">
        <v>308</v>
      </c>
      <c r="C4061" s="224" t="s">
        <v>639</v>
      </c>
      <c r="D4061" s="22"/>
      <c r="E4061" s="323" t="s">
        <v>606</v>
      </c>
      <c r="F4061" s="1"/>
      <c r="G4061" s="5"/>
      <c r="H4061" s="310">
        <f>SUM(H4049:H4060)</f>
        <v>3923.1399999999994</v>
      </c>
      <c r="I4061" s="10"/>
      <c r="J4061" s="10"/>
      <c r="K4061" s="32">
        <f>SUM(K4049:K4060)</f>
        <v>4312.0619354166665</v>
      </c>
      <c r="L4061" s="28">
        <f>SUM(L4049:L4060)</f>
        <v>388.92193541666649</v>
      </c>
      <c r="M4061" s="10"/>
      <c r="N4061" s="5"/>
      <c r="O4061" s="28">
        <f>SUM(O4049:O4060)</f>
        <v>4282.8915999999999</v>
      </c>
      <c r="P4061" s="28">
        <f>SUM(P4049:P4060)</f>
        <v>-29.17033541666666</v>
      </c>
    </row>
    <row r="4062" spans="1:18" hidden="1">
      <c r="A4062" t="s">
        <v>309</v>
      </c>
      <c r="B4062" t="s">
        <v>4318</v>
      </c>
      <c r="C4062" s="224" t="s">
        <v>7842</v>
      </c>
      <c r="D4062" s="221">
        <v>353.9</v>
      </c>
      <c r="E4062" s="324">
        <v>42947</v>
      </c>
      <c r="F4062" s="9">
        <v>126549.4</v>
      </c>
      <c r="G4062" s="18">
        <v>1.9699999999999999E-2</v>
      </c>
      <c r="H4062" s="299">
        <v>207.75</v>
      </c>
      <c r="I4062" s="15">
        <v>126549.4</v>
      </c>
      <c r="J4062" s="11">
        <f t="shared" ref="J4062:J4073" si="1850">G4062</f>
        <v>1.9699999999999999E-2</v>
      </c>
      <c r="K4062" s="31">
        <f t="shared" ref="K4062:K4073" si="1851">I4062*J4062/12</f>
        <v>207.75193166666665</v>
      </c>
      <c r="L4062" s="289">
        <f t="shared" ref="L4062:L4073" si="1852">K4062-H4062</f>
        <v>1.9316666666497895E-3</v>
      </c>
      <c r="M4062" s="15">
        <f t="shared" ref="M4062:M4073" si="1853">I4062</f>
        <v>126549.4</v>
      </c>
      <c r="N4062" s="5">
        <f>VLOOKUP(CONCATENATE(A4062,"-6"),'Restated Depr'!$B$6:$G$7674,6,0)</f>
        <v>2.0799999999999999E-2</v>
      </c>
      <c r="O4062" s="289">
        <f t="shared" ref="O4062:O4073" si="1854">M4062*N4062/12</f>
        <v>219.35229333333334</v>
      </c>
      <c r="P4062" s="289">
        <f t="shared" ref="P4062:P4073" si="1855">O4062-K4062</f>
        <v>11.600361666666686</v>
      </c>
      <c r="Q4062" t="s">
        <v>7819</v>
      </c>
    </row>
    <row r="4063" spans="1:18" hidden="1">
      <c r="A4063" t="s">
        <v>309</v>
      </c>
      <c r="B4063" t="s">
        <v>4319</v>
      </c>
      <c r="C4063" s="224" t="s">
        <v>7842</v>
      </c>
      <c r="D4063" s="221">
        <v>353.9</v>
      </c>
      <c r="E4063" s="324">
        <v>42978</v>
      </c>
      <c r="F4063" s="1">
        <v>126549.4</v>
      </c>
      <c r="G4063" s="18">
        <v>1.9699999999999999E-2</v>
      </c>
      <c r="H4063" s="298">
        <v>207.75</v>
      </c>
      <c r="I4063" s="10">
        <v>126549.4</v>
      </c>
      <c r="J4063" s="11">
        <f t="shared" si="1850"/>
        <v>1.9699999999999999E-2</v>
      </c>
      <c r="K4063" s="30">
        <f t="shared" si="1851"/>
        <v>207.75193166666665</v>
      </c>
      <c r="L4063" s="29">
        <f t="shared" si="1852"/>
        <v>1.9316666666497895E-3</v>
      </c>
      <c r="M4063" s="10">
        <f t="shared" si="1853"/>
        <v>126549.4</v>
      </c>
      <c r="N4063" s="5">
        <f>VLOOKUP(CONCATENATE(A4063,"-6"),'Restated Depr'!$B$6:$G$7674,6,0)</f>
        <v>2.0799999999999999E-2</v>
      </c>
      <c r="O4063" s="29">
        <f t="shared" si="1854"/>
        <v>219.35229333333334</v>
      </c>
      <c r="P4063" s="29">
        <f t="shared" si="1855"/>
        <v>11.600361666666686</v>
      </c>
      <c r="Q4063" t="s">
        <v>7819</v>
      </c>
    </row>
    <row r="4064" spans="1:18" hidden="1">
      <c r="A4064" t="s">
        <v>309</v>
      </c>
      <c r="B4064" t="s">
        <v>4320</v>
      </c>
      <c r="C4064" s="224" t="s">
        <v>7842</v>
      </c>
      <c r="D4064" s="221">
        <v>353.9</v>
      </c>
      <c r="E4064" s="324">
        <v>43008</v>
      </c>
      <c r="F4064" s="1">
        <v>126549.4</v>
      </c>
      <c r="G4064" s="18">
        <v>1.9699999999999999E-2</v>
      </c>
      <c r="H4064" s="298">
        <v>207.75</v>
      </c>
      <c r="I4064" s="10">
        <v>126549.4</v>
      </c>
      <c r="J4064" s="11">
        <f t="shared" si="1850"/>
        <v>1.9699999999999999E-2</v>
      </c>
      <c r="K4064" s="30">
        <f t="shared" si="1851"/>
        <v>207.75193166666665</v>
      </c>
      <c r="L4064" s="29">
        <f t="shared" si="1852"/>
        <v>1.9316666666497895E-3</v>
      </c>
      <c r="M4064" s="10">
        <f t="shared" si="1853"/>
        <v>126549.4</v>
      </c>
      <c r="N4064" s="5">
        <f>VLOOKUP(CONCATENATE(A4064,"-6"),'Restated Depr'!$B$6:$G$7674,6,0)</f>
        <v>2.0799999999999999E-2</v>
      </c>
      <c r="O4064" s="29">
        <f t="shared" si="1854"/>
        <v>219.35229333333334</v>
      </c>
      <c r="P4064" s="29">
        <f t="shared" si="1855"/>
        <v>11.600361666666686</v>
      </c>
      <c r="Q4064" t="s">
        <v>7819</v>
      </c>
    </row>
    <row r="4065" spans="1:18" hidden="1">
      <c r="A4065" t="s">
        <v>309</v>
      </c>
      <c r="B4065" t="s">
        <v>4321</v>
      </c>
      <c r="C4065" s="224" t="s">
        <v>7842</v>
      </c>
      <c r="D4065" s="221">
        <v>353.9</v>
      </c>
      <c r="E4065" s="324">
        <v>43039</v>
      </c>
      <c r="F4065" s="1">
        <v>126549.4</v>
      </c>
      <c r="G4065" s="18">
        <v>1.9699999999999999E-2</v>
      </c>
      <c r="H4065" s="298">
        <v>207.75</v>
      </c>
      <c r="I4065" s="10">
        <v>126549.4</v>
      </c>
      <c r="J4065" s="11">
        <f t="shared" si="1850"/>
        <v>1.9699999999999999E-2</v>
      </c>
      <c r="K4065" s="30">
        <f t="shared" si="1851"/>
        <v>207.75193166666665</v>
      </c>
      <c r="L4065" s="29">
        <f t="shared" si="1852"/>
        <v>1.9316666666497895E-3</v>
      </c>
      <c r="M4065" s="10">
        <f t="shared" si="1853"/>
        <v>126549.4</v>
      </c>
      <c r="N4065" s="5">
        <f>VLOOKUP(CONCATENATE(A4065,"-6"),'Restated Depr'!$B$6:$G$7674,6,0)</f>
        <v>2.0799999999999999E-2</v>
      </c>
      <c r="O4065" s="29">
        <f t="shared" si="1854"/>
        <v>219.35229333333334</v>
      </c>
      <c r="P4065" s="29">
        <f t="shared" si="1855"/>
        <v>11.600361666666686</v>
      </c>
      <c r="Q4065" t="s">
        <v>7819</v>
      </c>
    </row>
    <row r="4066" spans="1:18" hidden="1">
      <c r="A4066" t="s">
        <v>309</v>
      </c>
      <c r="B4066" t="s">
        <v>4322</v>
      </c>
      <c r="C4066" s="224" t="s">
        <v>7842</v>
      </c>
      <c r="D4066" s="221">
        <v>353.9</v>
      </c>
      <c r="E4066" s="324">
        <v>43069</v>
      </c>
      <c r="F4066" s="1">
        <v>126549.4</v>
      </c>
      <c r="G4066" s="18">
        <v>1.9699999999999999E-2</v>
      </c>
      <c r="H4066" s="298">
        <v>207.75</v>
      </c>
      <c r="I4066" s="10">
        <v>126549.4</v>
      </c>
      <c r="J4066" s="11">
        <f t="shared" si="1850"/>
        <v>1.9699999999999999E-2</v>
      </c>
      <c r="K4066" s="30">
        <f t="shared" si="1851"/>
        <v>207.75193166666665</v>
      </c>
      <c r="L4066" s="29">
        <f t="shared" si="1852"/>
        <v>1.9316666666497895E-3</v>
      </c>
      <c r="M4066" s="10">
        <f t="shared" si="1853"/>
        <v>126549.4</v>
      </c>
      <c r="N4066" s="5">
        <f>VLOOKUP(CONCATENATE(A4066,"-6"),'Restated Depr'!$B$6:$G$7674,6,0)</f>
        <v>2.0799999999999999E-2</v>
      </c>
      <c r="O4066" s="29">
        <f t="shared" si="1854"/>
        <v>219.35229333333334</v>
      </c>
      <c r="P4066" s="29">
        <f t="shared" si="1855"/>
        <v>11.600361666666686</v>
      </c>
      <c r="Q4066" t="s">
        <v>7819</v>
      </c>
    </row>
    <row r="4067" spans="1:18" hidden="1">
      <c r="A4067" t="s">
        <v>309</v>
      </c>
      <c r="B4067" t="s">
        <v>4323</v>
      </c>
      <c r="C4067" s="224" t="s">
        <v>7842</v>
      </c>
      <c r="D4067" s="221">
        <v>353.9</v>
      </c>
      <c r="E4067" s="324">
        <v>43100</v>
      </c>
      <c r="F4067" s="1">
        <v>126549.4</v>
      </c>
      <c r="G4067" s="18">
        <v>2.01E-2</v>
      </c>
      <c r="H4067" s="298">
        <v>211.97</v>
      </c>
      <c r="I4067" s="10">
        <v>126549.4</v>
      </c>
      <c r="J4067" s="11">
        <f t="shared" si="1850"/>
        <v>2.01E-2</v>
      </c>
      <c r="K4067" s="30">
        <f t="shared" si="1851"/>
        <v>211.97024499999998</v>
      </c>
      <c r="L4067" s="29">
        <f t="shared" si="1852"/>
        <v>2.4499999997829036E-4</v>
      </c>
      <c r="M4067" s="10">
        <f t="shared" si="1853"/>
        <v>126549.4</v>
      </c>
      <c r="N4067" s="5">
        <f>VLOOKUP(CONCATENATE(A4067,"-6"),'Restated Depr'!$B$6:$G$7674,6,0)</f>
        <v>2.0799999999999999E-2</v>
      </c>
      <c r="O4067" s="29">
        <f t="shared" si="1854"/>
        <v>219.35229333333334</v>
      </c>
      <c r="P4067" s="29">
        <f t="shared" si="1855"/>
        <v>7.3820483333333584</v>
      </c>
      <c r="Q4067" t="s">
        <v>7819</v>
      </c>
    </row>
    <row r="4068" spans="1:18" hidden="1">
      <c r="A4068" t="s">
        <v>309</v>
      </c>
      <c r="B4068" t="s">
        <v>4324</v>
      </c>
      <c r="C4068" s="224" t="s">
        <v>7842</v>
      </c>
      <c r="D4068" s="221">
        <v>353.9</v>
      </c>
      <c r="E4068" s="324">
        <v>43131</v>
      </c>
      <c r="F4068" s="1">
        <v>126549.4</v>
      </c>
      <c r="G4068" s="5">
        <v>2.0799999999999999E-2</v>
      </c>
      <c r="H4068" s="298">
        <v>219.35000000000002</v>
      </c>
      <c r="I4068" s="10">
        <v>126549.4</v>
      </c>
      <c r="J4068" s="11">
        <f t="shared" si="1850"/>
        <v>2.0799999999999999E-2</v>
      </c>
      <c r="K4068" s="30">
        <f t="shared" si="1851"/>
        <v>219.35229333333334</v>
      </c>
      <c r="L4068" s="29">
        <f t="shared" si="1852"/>
        <v>2.2933333333128303E-3</v>
      </c>
      <c r="M4068" s="10">
        <f t="shared" si="1853"/>
        <v>126549.4</v>
      </c>
      <c r="N4068" s="5">
        <f>VLOOKUP(CONCATENATE(A4068,"-6"),'Restated Depr'!$B$6:$G$7674,6,0)</f>
        <v>2.0799999999999999E-2</v>
      </c>
      <c r="O4068" s="29">
        <f t="shared" si="1854"/>
        <v>219.35229333333334</v>
      </c>
      <c r="P4068" s="29">
        <f t="shared" si="1855"/>
        <v>0</v>
      </c>
      <c r="Q4068" t="s">
        <v>7819</v>
      </c>
    </row>
    <row r="4069" spans="1:18" hidden="1">
      <c r="A4069" t="s">
        <v>309</v>
      </c>
      <c r="B4069" t="s">
        <v>4325</v>
      </c>
      <c r="C4069" s="224" t="s">
        <v>7842</v>
      </c>
      <c r="D4069" s="221">
        <v>353.9</v>
      </c>
      <c r="E4069" s="324">
        <v>43159</v>
      </c>
      <c r="F4069" s="1">
        <v>126549.4</v>
      </c>
      <c r="G4069" s="5">
        <v>2.0799999999999999E-2</v>
      </c>
      <c r="H4069" s="298">
        <v>219.35000000000002</v>
      </c>
      <c r="I4069" s="10">
        <v>126549.4</v>
      </c>
      <c r="J4069" s="11">
        <f t="shared" si="1850"/>
        <v>2.0799999999999999E-2</v>
      </c>
      <c r="K4069" s="30">
        <f t="shared" si="1851"/>
        <v>219.35229333333334</v>
      </c>
      <c r="L4069" s="29">
        <f t="shared" si="1852"/>
        <v>2.2933333333128303E-3</v>
      </c>
      <c r="M4069" s="10">
        <f t="shared" si="1853"/>
        <v>126549.4</v>
      </c>
      <c r="N4069" s="5">
        <f>VLOOKUP(CONCATENATE(A4069,"-6"),'Restated Depr'!$B$6:$G$7674,6,0)</f>
        <v>2.0799999999999999E-2</v>
      </c>
      <c r="O4069" s="29">
        <f t="shared" si="1854"/>
        <v>219.35229333333334</v>
      </c>
      <c r="P4069" s="29">
        <f t="shared" si="1855"/>
        <v>0</v>
      </c>
      <c r="Q4069" t="s">
        <v>7819</v>
      </c>
    </row>
    <row r="4070" spans="1:18" hidden="1">
      <c r="A4070" t="s">
        <v>309</v>
      </c>
      <c r="B4070" t="s">
        <v>4326</v>
      </c>
      <c r="C4070" s="224" t="s">
        <v>7842</v>
      </c>
      <c r="D4070" s="221">
        <v>353.9</v>
      </c>
      <c r="E4070" s="324">
        <v>43190</v>
      </c>
      <c r="F4070" s="1">
        <v>126549.4</v>
      </c>
      <c r="G4070" s="5">
        <v>2.0799999999999999E-2</v>
      </c>
      <c r="H4070" s="298">
        <v>219.35000000000002</v>
      </c>
      <c r="I4070" s="10">
        <v>126549.4</v>
      </c>
      <c r="J4070" s="11">
        <f t="shared" si="1850"/>
        <v>2.0799999999999999E-2</v>
      </c>
      <c r="K4070" s="30">
        <f t="shared" si="1851"/>
        <v>219.35229333333334</v>
      </c>
      <c r="L4070" s="29">
        <f t="shared" si="1852"/>
        <v>2.2933333333128303E-3</v>
      </c>
      <c r="M4070" s="10">
        <f t="shared" si="1853"/>
        <v>126549.4</v>
      </c>
      <c r="N4070" s="5">
        <f>VLOOKUP(CONCATENATE(A4070,"-6"),'Restated Depr'!$B$6:$G$7674,6,0)</f>
        <v>2.0799999999999999E-2</v>
      </c>
      <c r="O4070" s="29">
        <f t="shared" si="1854"/>
        <v>219.35229333333334</v>
      </c>
      <c r="P4070" s="29">
        <f t="shared" si="1855"/>
        <v>0</v>
      </c>
      <c r="Q4070" t="s">
        <v>7819</v>
      </c>
    </row>
    <row r="4071" spans="1:18" hidden="1">
      <c r="A4071" t="s">
        <v>309</v>
      </c>
      <c r="B4071" t="s">
        <v>4327</v>
      </c>
      <c r="C4071" s="224" t="s">
        <v>7842</v>
      </c>
      <c r="D4071" s="221">
        <v>353.9</v>
      </c>
      <c r="E4071" s="324">
        <v>43220</v>
      </c>
      <c r="F4071" s="1">
        <v>126549.4</v>
      </c>
      <c r="G4071" s="5">
        <v>2.0799999999999999E-2</v>
      </c>
      <c r="H4071" s="298">
        <v>219.35000000000002</v>
      </c>
      <c r="I4071" s="10">
        <v>126549.4</v>
      </c>
      <c r="J4071" s="11">
        <f t="shared" si="1850"/>
        <v>2.0799999999999999E-2</v>
      </c>
      <c r="K4071" s="30">
        <f t="shared" si="1851"/>
        <v>219.35229333333334</v>
      </c>
      <c r="L4071" s="29">
        <f t="shared" si="1852"/>
        <v>2.2933333333128303E-3</v>
      </c>
      <c r="M4071" s="10">
        <f t="shared" si="1853"/>
        <v>126549.4</v>
      </c>
      <c r="N4071" s="5">
        <f>VLOOKUP(CONCATENATE(A4071,"-6"),'Restated Depr'!$B$6:$G$7674,6,0)</f>
        <v>2.0799999999999999E-2</v>
      </c>
      <c r="O4071" s="29">
        <f t="shared" si="1854"/>
        <v>219.35229333333334</v>
      </c>
      <c r="P4071" s="29">
        <f t="shared" si="1855"/>
        <v>0</v>
      </c>
      <c r="Q4071" t="s">
        <v>7819</v>
      </c>
    </row>
    <row r="4072" spans="1:18" hidden="1">
      <c r="A4072" t="s">
        <v>309</v>
      </c>
      <c r="B4072" t="s">
        <v>4328</v>
      </c>
      <c r="C4072" s="224" t="s">
        <v>7842</v>
      </c>
      <c r="D4072" s="221">
        <v>353.9</v>
      </c>
      <c r="E4072" s="324">
        <v>43251</v>
      </c>
      <c r="F4072" s="1">
        <v>126549.4</v>
      </c>
      <c r="G4072" s="5">
        <v>2.0799999999999999E-2</v>
      </c>
      <c r="H4072" s="298">
        <v>219.35000000000002</v>
      </c>
      <c r="I4072" s="10">
        <v>126549.4</v>
      </c>
      <c r="J4072" s="11">
        <f t="shared" si="1850"/>
        <v>2.0799999999999999E-2</v>
      </c>
      <c r="K4072" s="30">
        <f t="shared" si="1851"/>
        <v>219.35229333333334</v>
      </c>
      <c r="L4072" s="29">
        <f t="shared" si="1852"/>
        <v>2.2933333333128303E-3</v>
      </c>
      <c r="M4072" s="10">
        <f t="shared" si="1853"/>
        <v>126549.4</v>
      </c>
      <c r="N4072" s="5">
        <f>VLOOKUP(CONCATENATE(A4072,"-6"),'Restated Depr'!$B$6:$G$7674,6,0)</f>
        <v>2.0799999999999999E-2</v>
      </c>
      <c r="O4072" s="29">
        <f t="shared" si="1854"/>
        <v>219.35229333333334</v>
      </c>
      <c r="P4072" s="29">
        <f t="shared" si="1855"/>
        <v>0</v>
      </c>
      <c r="Q4072" t="s">
        <v>7819</v>
      </c>
    </row>
    <row r="4073" spans="1:18" hidden="1">
      <c r="A4073" t="s">
        <v>309</v>
      </c>
      <c r="B4073" t="s">
        <v>4329</v>
      </c>
      <c r="C4073" s="224" t="s">
        <v>7842</v>
      </c>
      <c r="D4073" s="221">
        <v>353.9</v>
      </c>
      <c r="E4073" s="324">
        <v>43281</v>
      </c>
      <c r="F4073" s="1">
        <v>126549.4</v>
      </c>
      <c r="G4073" s="5">
        <v>2.0799999999999999E-2</v>
      </c>
      <c r="H4073" s="298">
        <v>219.35000000000002</v>
      </c>
      <c r="I4073" s="10">
        <v>126549.4</v>
      </c>
      <c r="J4073" s="11">
        <f t="shared" si="1850"/>
        <v>2.0799999999999999E-2</v>
      </c>
      <c r="K4073" s="30">
        <f t="shared" si="1851"/>
        <v>219.35229333333334</v>
      </c>
      <c r="L4073" s="29">
        <f t="shared" si="1852"/>
        <v>2.2933333333128303E-3</v>
      </c>
      <c r="M4073" s="10">
        <f t="shared" si="1853"/>
        <v>126549.4</v>
      </c>
      <c r="N4073" s="5">
        <f>VLOOKUP(CONCATENATE(A4073,"-6"),'Restated Depr'!$B$6:$G$7674,6,0)</f>
        <v>2.0799999999999999E-2</v>
      </c>
      <c r="O4073" s="29">
        <f t="shared" si="1854"/>
        <v>219.35229333333334</v>
      </c>
      <c r="P4073" s="29">
        <f t="shared" si="1855"/>
        <v>0</v>
      </c>
      <c r="Q4073" t="s">
        <v>7819</v>
      </c>
      <c r="R4073" s="5"/>
    </row>
    <row r="4074" spans="1:18" ht="15.75" hidden="1" thickBot="1">
      <c r="A4074" t="s">
        <v>309</v>
      </c>
      <c r="C4074" s="224" t="s">
        <v>639</v>
      </c>
      <c r="D4074" s="22"/>
      <c r="E4074" s="323" t="s">
        <v>606</v>
      </c>
      <c r="F4074" s="1"/>
      <c r="G4074" s="5"/>
      <c r="H4074" s="310">
        <f>SUM(H4062:H4073)</f>
        <v>2566.8199999999997</v>
      </c>
      <c r="I4074" s="10"/>
      <c r="J4074" s="10"/>
      <c r="K4074" s="32">
        <f>SUM(K4062:K4073)</f>
        <v>2566.8436633333331</v>
      </c>
      <c r="L4074" s="28">
        <f>SUM(L4062:L4073)</f>
        <v>2.3663333333104219E-2</v>
      </c>
      <c r="M4074" s="10"/>
      <c r="N4074" s="5"/>
      <c r="O4074" s="28">
        <f>SUM(O4062:O4073)</f>
        <v>2632.2275199999999</v>
      </c>
      <c r="P4074" s="28">
        <f>SUM(P4062:P4073)</f>
        <v>65.383856666666787</v>
      </c>
    </row>
    <row r="4075" spans="1:18" hidden="1">
      <c r="A4075" t="s">
        <v>310</v>
      </c>
      <c r="B4075" t="s">
        <v>4330</v>
      </c>
      <c r="C4075" s="224" t="s">
        <v>7842</v>
      </c>
      <c r="D4075" s="221">
        <v>353.9</v>
      </c>
      <c r="E4075" s="324">
        <v>42947</v>
      </c>
      <c r="F4075" s="9">
        <v>4058986.08</v>
      </c>
      <c r="G4075" s="18">
        <v>3.1899999999999998E-2</v>
      </c>
      <c r="H4075" s="299">
        <v>10790.14</v>
      </c>
      <c r="I4075" s="15">
        <v>4058986.08</v>
      </c>
      <c r="J4075" s="11">
        <f t="shared" ref="J4075:J4086" si="1856">G4075</f>
        <v>3.1899999999999998E-2</v>
      </c>
      <c r="K4075" s="31">
        <f t="shared" ref="K4075:K4086" si="1857">I4075*J4075/12</f>
        <v>10790.137995999999</v>
      </c>
      <c r="L4075" s="289">
        <f t="shared" ref="L4075:L4086" si="1858">K4075-H4075</f>
        <v>-2.0039999999426072E-3</v>
      </c>
      <c r="M4075" s="15">
        <f t="shared" ref="M4075:M4086" si="1859">I4075</f>
        <v>4058986.08</v>
      </c>
      <c r="N4075" s="5">
        <f>VLOOKUP(CONCATENATE(A4075,"-6"),'Restated Depr'!$B$6:$G$7674,6,0)</f>
        <v>2.0799999999999999E-2</v>
      </c>
      <c r="O4075" s="289">
        <f t="shared" ref="O4075:O4086" si="1860">M4075*N4075/12</f>
        <v>7035.5758720000003</v>
      </c>
      <c r="P4075" s="289">
        <f t="shared" ref="P4075:P4086" si="1861">O4075-K4075</f>
        <v>-3754.5621239999991</v>
      </c>
      <c r="Q4075" t="s">
        <v>7819</v>
      </c>
    </row>
    <row r="4076" spans="1:18" hidden="1">
      <c r="A4076" t="s">
        <v>310</v>
      </c>
      <c r="B4076" t="s">
        <v>4331</v>
      </c>
      <c r="C4076" s="224" t="s">
        <v>7842</v>
      </c>
      <c r="D4076" s="221">
        <v>353.9</v>
      </c>
      <c r="E4076" s="324">
        <v>42978</v>
      </c>
      <c r="F4076" s="1">
        <v>4058986.08</v>
      </c>
      <c r="G4076" s="18">
        <v>3.1899999999999998E-2</v>
      </c>
      <c r="H4076" s="298">
        <v>10790.14</v>
      </c>
      <c r="I4076" s="10">
        <v>4058986.08</v>
      </c>
      <c r="J4076" s="11">
        <f t="shared" si="1856"/>
        <v>3.1899999999999998E-2</v>
      </c>
      <c r="K4076" s="30">
        <f t="shared" si="1857"/>
        <v>10790.137995999999</v>
      </c>
      <c r="L4076" s="29">
        <f t="shared" si="1858"/>
        <v>-2.0039999999426072E-3</v>
      </c>
      <c r="M4076" s="10">
        <f t="shared" si="1859"/>
        <v>4058986.08</v>
      </c>
      <c r="N4076" s="5">
        <f>VLOOKUP(CONCATENATE(A4076,"-6"),'Restated Depr'!$B$6:$G$7674,6,0)</f>
        <v>2.0799999999999999E-2</v>
      </c>
      <c r="O4076" s="29">
        <f t="shared" si="1860"/>
        <v>7035.5758720000003</v>
      </c>
      <c r="P4076" s="29">
        <f t="shared" si="1861"/>
        <v>-3754.5621239999991</v>
      </c>
      <c r="Q4076" t="s">
        <v>7819</v>
      </c>
    </row>
    <row r="4077" spans="1:18" hidden="1">
      <c r="A4077" t="s">
        <v>310</v>
      </c>
      <c r="B4077" t="s">
        <v>4332</v>
      </c>
      <c r="C4077" s="224" t="s">
        <v>7842</v>
      </c>
      <c r="D4077" s="221">
        <v>353.9</v>
      </c>
      <c r="E4077" s="324">
        <v>43008</v>
      </c>
      <c r="F4077" s="1">
        <v>4058986.08</v>
      </c>
      <c r="G4077" s="18">
        <v>3.1899999999999998E-2</v>
      </c>
      <c r="H4077" s="298">
        <v>10790.14</v>
      </c>
      <c r="I4077" s="10">
        <v>4058986.08</v>
      </c>
      <c r="J4077" s="11">
        <f t="shared" si="1856"/>
        <v>3.1899999999999998E-2</v>
      </c>
      <c r="K4077" s="30">
        <f t="shared" si="1857"/>
        <v>10790.137995999999</v>
      </c>
      <c r="L4077" s="29">
        <f t="shared" si="1858"/>
        <v>-2.0039999999426072E-3</v>
      </c>
      <c r="M4077" s="10">
        <f t="shared" si="1859"/>
        <v>4058986.08</v>
      </c>
      <c r="N4077" s="5">
        <f>VLOOKUP(CONCATENATE(A4077,"-6"),'Restated Depr'!$B$6:$G$7674,6,0)</f>
        <v>2.0799999999999999E-2</v>
      </c>
      <c r="O4077" s="29">
        <f t="shared" si="1860"/>
        <v>7035.5758720000003</v>
      </c>
      <c r="P4077" s="29">
        <f t="shared" si="1861"/>
        <v>-3754.5621239999991</v>
      </c>
      <c r="Q4077" t="s">
        <v>7819</v>
      </c>
    </row>
    <row r="4078" spans="1:18" hidden="1">
      <c r="A4078" t="s">
        <v>310</v>
      </c>
      <c r="B4078" t="s">
        <v>4333</v>
      </c>
      <c r="C4078" s="224" t="s">
        <v>7842</v>
      </c>
      <c r="D4078" s="221">
        <v>353.9</v>
      </c>
      <c r="E4078" s="324">
        <v>43039</v>
      </c>
      <c r="F4078" s="1">
        <v>4058986.08</v>
      </c>
      <c r="G4078" s="18">
        <v>3.1899999999999998E-2</v>
      </c>
      <c r="H4078" s="298">
        <v>10790.14</v>
      </c>
      <c r="I4078" s="10">
        <v>4058986.08</v>
      </c>
      <c r="J4078" s="11">
        <f t="shared" si="1856"/>
        <v>3.1899999999999998E-2</v>
      </c>
      <c r="K4078" s="30">
        <f t="shared" si="1857"/>
        <v>10790.137995999999</v>
      </c>
      <c r="L4078" s="29">
        <f t="shared" si="1858"/>
        <v>-2.0039999999426072E-3</v>
      </c>
      <c r="M4078" s="10">
        <f t="shared" si="1859"/>
        <v>4058986.08</v>
      </c>
      <c r="N4078" s="5">
        <f>VLOOKUP(CONCATENATE(A4078,"-6"),'Restated Depr'!$B$6:$G$7674,6,0)</f>
        <v>2.0799999999999999E-2</v>
      </c>
      <c r="O4078" s="29">
        <f t="shared" si="1860"/>
        <v>7035.5758720000003</v>
      </c>
      <c r="P4078" s="29">
        <f t="shared" si="1861"/>
        <v>-3754.5621239999991</v>
      </c>
      <c r="Q4078" t="s">
        <v>7819</v>
      </c>
    </row>
    <row r="4079" spans="1:18" hidden="1">
      <c r="A4079" t="s">
        <v>310</v>
      </c>
      <c r="B4079" t="s">
        <v>4334</v>
      </c>
      <c r="C4079" s="224" t="s">
        <v>7842</v>
      </c>
      <c r="D4079" s="221">
        <v>353.9</v>
      </c>
      <c r="E4079" s="324">
        <v>43069</v>
      </c>
      <c r="F4079" s="1">
        <v>4058986.08</v>
      </c>
      <c r="G4079" s="18">
        <v>3.1899999999999998E-2</v>
      </c>
      <c r="H4079" s="298">
        <v>10790.14</v>
      </c>
      <c r="I4079" s="10">
        <v>4058986.08</v>
      </c>
      <c r="J4079" s="11">
        <f t="shared" si="1856"/>
        <v>3.1899999999999998E-2</v>
      </c>
      <c r="K4079" s="30">
        <f t="shared" si="1857"/>
        <v>10790.137995999999</v>
      </c>
      <c r="L4079" s="29">
        <f t="shared" si="1858"/>
        <v>-2.0039999999426072E-3</v>
      </c>
      <c r="M4079" s="10">
        <f t="shared" si="1859"/>
        <v>4058986.08</v>
      </c>
      <c r="N4079" s="5">
        <f>VLOOKUP(CONCATENATE(A4079,"-6"),'Restated Depr'!$B$6:$G$7674,6,0)</f>
        <v>2.0799999999999999E-2</v>
      </c>
      <c r="O4079" s="29">
        <f t="shared" si="1860"/>
        <v>7035.5758720000003</v>
      </c>
      <c r="P4079" s="29">
        <f t="shared" si="1861"/>
        <v>-3754.5621239999991</v>
      </c>
      <c r="Q4079" t="s">
        <v>7819</v>
      </c>
    </row>
    <row r="4080" spans="1:18" hidden="1">
      <c r="A4080" t="s">
        <v>310</v>
      </c>
      <c r="B4080" t="s">
        <v>4335</v>
      </c>
      <c r="C4080" s="224" t="s">
        <v>7842</v>
      </c>
      <c r="D4080" s="221">
        <v>353.9</v>
      </c>
      <c r="E4080" s="324">
        <v>43100</v>
      </c>
      <c r="F4080" s="1">
        <v>4058986.08</v>
      </c>
      <c r="G4080" s="18">
        <v>2.7299999999999998E-2</v>
      </c>
      <c r="H4080" s="298">
        <v>9234.19</v>
      </c>
      <c r="I4080" s="10">
        <v>4058986.08</v>
      </c>
      <c r="J4080" s="11">
        <f t="shared" si="1856"/>
        <v>2.7299999999999998E-2</v>
      </c>
      <c r="K4080" s="30">
        <f t="shared" si="1857"/>
        <v>9234.1933319999989</v>
      </c>
      <c r="L4080" s="29">
        <f t="shared" si="1858"/>
        <v>3.331999998408719E-3</v>
      </c>
      <c r="M4080" s="10">
        <f t="shared" si="1859"/>
        <v>4058986.08</v>
      </c>
      <c r="N4080" s="5">
        <f>VLOOKUP(CONCATENATE(A4080,"-6"),'Restated Depr'!$B$6:$G$7674,6,0)</f>
        <v>2.0799999999999999E-2</v>
      </c>
      <c r="O4080" s="29">
        <f t="shared" si="1860"/>
        <v>7035.5758720000003</v>
      </c>
      <c r="P4080" s="29">
        <f t="shared" si="1861"/>
        <v>-2198.6174599999986</v>
      </c>
      <c r="Q4080" t="s">
        <v>7819</v>
      </c>
    </row>
    <row r="4081" spans="1:18" hidden="1">
      <c r="A4081" t="s">
        <v>310</v>
      </c>
      <c r="B4081" t="s">
        <v>4336</v>
      </c>
      <c r="C4081" s="224" t="s">
        <v>7842</v>
      </c>
      <c r="D4081" s="221">
        <v>353.9</v>
      </c>
      <c r="E4081" s="324">
        <v>43131</v>
      </c>
      <c r="F4081" s="1">
        <v>4058986.08</v>
      </c>
      <c r="G4081" s="5">
        <v>2.0799999999999999E-2</v>
      </c>
      <c r="H4081" s="298">
        <v>7035.57</v>
      </c>
      <c r="I4081" s="10">
        <v>4058986.08</v>
      </c>
      <c r="J4081" s="11">
        <f t="shared" si="1856"/>
        <v>2.0799999999999999E-2</v>
      </c>
      <c r="K4081" s="30">
        <f t="shared" si="1857"/>
        <v>7035.5758720000003</v>
      </c>
      <c r="L4081" s="29">
        <f t="shared" si="1858"/>
        <v>5.8720000006360351E-3</v>
      </c>
      <c r="M4081" s="10">
        <f t="shared" si="1859"/>
        <v>4058986.08</v>
      </c>
      <c r="N4081" s="5">
        <f>VLOOKUP(CONCATENATE(A4081,"-6"),'Restated Depr'!$B$6:$G$7674,6,0)</f>
        <v>2.0799999999999999E-2</v>
      </c>
      <c r="O4081" s="29">
        <f t="shared" si="1860"/>
        <v>7035.5758720000003</v>
      </c>
      <c r="P4081" s="29">
        <f t="shared" si="1861"/>
        <v>0</v>
      </c>
      <c r="Q4081" t="s">
        <v>7819</v>
      </c>
    </row>
    <row r="4082" spans="1:18" hidden="1">
      <c r="A4082" t="s">
        <v>310</v>
      </c>
      <c r="B4082" t="s">
        <v>4337</v>
      </c>
      <c r="C4082" s="224" t="s">
        <v>7842</v>
      </c>
      <c r="D4082" s="221">
        <v>353.9</v>
      </c>
      <c r="E4082" s="324">
        <v>43159</v>
      </c>
      <c r="F4082" s="1">
        <v>4058986.08</v>
      </c>
      <c r="G4082" s="5">
        <v>2.0799999999999999E-2</v>
      </c>
      <c r="H4082" s="298">
        <v>7035.57</v>
      </c>
      <c r="I4082" s="10">
        <v>4058986.08</v>
      </c>
      <c r="J4082" s="11">
        <f t="shared" si="1856"/>
        <v>2.0799999999999999E-2</v>
      </c>
      <c r="K4082" s="30">
        <f t="shared" si="1857"/>
        <v>7035.5758720000003</v>
      </c>
      <c r="L4082" s="29">
        <f t="shared" si="1858"/>
        <v>5.8720000006360351E-3</v>
      </c>
      <c r="M4082" s="10">
        <f t="shared" si="1859"/>
        <v>4058986.08</v>
      </c>
      <c r="N4082" s="5">
        <f>VLOOKUP(CONCATENATE(A4082,"-6"),'Restated Depr'!$B$6:$G$7674,6,0)</f>
        <v>2.0799999999999999E-2</v>
      </c>
      <c r="O4082" s="29">
        <f t="shared" si="1860"/>
        <v>7035.5758720000003</v>
      </c>
      <c r="P4082" s="29">
        <f t="shared" si="1861"/>
        <v>0</v>
      </c>
      <c r="Q4082" t="s">
        <v>7819</v>
      </c>
    </row>
    <row r="4083" spans="1:18" hidden="1">
      <c r="A4083" t="s">
        <v>310</v>
      </c>
      <c r="B4083" t="s">
        <v>4338</v>
      </c>
      <c r="C4083" s="224" t="s">
        <v>7842</v>
      </c>
      <c r="D4083" s="221">
        <v>353.9</v>
      </c>
      <c r="E4083" s="324">
        <v>43190</v>
      </c>
      <c r="F4083" s="1">
        <v>4058986.08</v>
      </c>
      <c r="G4083" s="5">
        <v>2.0799999999999999E-2</v>
      </c>
      <c r="H4083" s="298">
        <v>7035.57</v>
      </c>
      <c r="I4083" s="10">
        <v>4058986.08</v>
      </c>
      <c r="J4083" s="11">
        <f t="shared" si="1856"/>
        <v>2.0799999999999999E-2</v>
      </c>
      <c r="K4083" s="30">
        <f t="shared" si="1857"/>
        <v>7035.5758720000003</v>
      </c>
      <c r="L4083" s="29">
        <f t="shared" si="1858"/>
        <v>5.8720000006360351E-3</v>
      </c>
      <c r="M4083" s="10">
        <f t="shared" si="1859"/>
        <v>4058986.08</v>
      </c>
      <c r="N4083" s="5">
        <f>VLOOKUP(CONCATENATE(A4083,"-6"),'Restated Depr'!$B$6:$G$7674,6,0)</f>
        <v>2.0799999999999999E-2</v>
      </c>
      <c r="O4083" s="29">
        <f t="shared" si="1860"/>
        <v>7035.5758720000003</v>
      </c>
      <c r="P4083" s="29">
        <f t="shared" si="1861"/>
        <v>0</v>
      </c>
      <c r="Q4083" t="s">
        <v>7819</v>
      </c>
    </row>
    <row r="4084" spans="1:18" hidden="1">
      <c r="A4084" t="s">
        <v>310</v>
      </c>
      <c r="B4084" t="s">
        <v>4339</v>
      </c>
      <c r="C4084" s="224" t="s">
        <v>7842</v>
      </c>
      <c r="D4084" s="221">
        <v>353.9</v>
      </c>
      <c r="E4084" s="324">
        <v>43220</v>
      </c>
      <c r="F4084" s="1">
        <v>4058986.08</v>
      </c>
      <c r="G4084" s="5">
        <v>2.0799999999999999E-2</v>
      </c>
      <c r="H4084" s="298">
        <v>7035.57</v>
      </c>
      <c r="I4084" s="10">
        <v>4058986.08</v>
      </c>
      <c r="J4084" s="11">
        <f t="shared" si="1856"/>
        <v>2.0799999999999999E-2</v>
      </c>
      <c r="K4084" s="30">
        <f t="shared" si="1857"/>
        <v>7035.5758720000003</v>
      </c>
      <c r="L4084" s="29">
        <f t="shared" si="1858"/>
        <v>5.8720000006360351E-3</v>
      </c>
      <c r="M4084" s="10">
        <f t="shared" si="1859"/>
        <v>4058986.08</v>
      </c>
      <c r="N4084" s="5">
        <f>VLOOKUP(CONCATENATE(A4084,"-6"),'Restated Depr'!$B$6:$G$7674,6,0)</f>
        <v>2.0799999999999999E-2</v>
      </c>
      <c r="O4084" s="29">
        <f t="shared" si="1860"/>
        <v>7035.5758720000003</v>
      </c>
      <c r="P4084" s="29">
        <f t="shared" si="1861"/>
        <v>0</v>
      </c>
      <c r="Q4084" t="s">
        <v>7819</v>
      </c>
    </row>
    <row r="4085" spans="1:18" hidden="1">
      <c r="A4085" t="s">
        <v>310</v>
      </c>
      <c r="B4085" t="s">
        <v>4340</v>
      </c>
      <c r="C4085" s="224" t="s">
        <v>7842</v>
      </c>
      <c r="D4085" s="221">
        <v>353.9</v>
      </c>
      <c r="E4085" s="324">
        <v>43251</v>
      </c>
      <c r="F4085" s="1">
        <v>4058986.08</v>
      </c>
      <c r="G4085" s="5">
        <v>2.0799999999999999E-2</v>
      </c>
      <c r="H4085" s="298">
        <v>7035.57</v>
      </c>
      <c r="I4085" s="10">
        <v>4058986.08</v>
      </c>
      <c r="J4085" s="11">
        <f t="shared" si="1856"/>
        <v>2.0799999999999999E-2</v>
      </c>
      <c r="K4085" s="30">
        <f t="shared" si="1857"/>
        <v>7035.5758720000003</v>
      </c>
      <c r="L4085" s="29">
        <f t="shared" si="1858"/>
        <v>5.8720000006360351E-3</v>
      </c>
      <c r="M4085" s="10">
        <f t="shared" si="1859"/>
        <v>4058986.08</v>
      </c>
      <c r="N4085" s="5">
        <f>VLOOKUP(CONCATENATE(A4085,"-6"),'Restated Depr'!$B$6:$G$7674,6,0)</f>
        <v>2.0799999999999999E-2</v>
      </c>
      <c r="O4085" s="29">
        <f t="shared" si="1860"/>
        <v>7035.5758720000003</v>
      </c>
      <c r="P4085" s="29">
        <f t="shared" si="1861"/>
        <v>0</v>
      </c>
      <c r="Q4085" t="s">
        <v>7819</v>
      </c>
    </row>
    <row r="4086" spans="1:18" hidden="1">
      <c r="A4086" t="s">
        <v>310</v>
      </c>
      <c r="B4086" t="s">
        <v>4341</v>
      </c>
      <c r="C4086" s="224" t="s">
        <v>7842</v>
      </c>
      <c r="D4086" s="221">
        <v>353.9</v>
      </c>
      <c r="E4086" s="324">
        <v>43281</v>
      </c>
      <c r="F4086" s="1">
        <v>4058986.08</v>
      </c>
      <c r="G4086" s="5">
        <v>2.0799999999999999E-2</v>
      </c>
      <c r="H4086" s="298">
        <v>7035.57</v>
      </c>
      <c r="I4086" s="10">
        <v>4058986.08</v>
      </c>
      <c r="J4086" s="11">
        <f t="shared" si="1856"/>
        <v>2.0799999999999999E-2</v>
      </c>
      <c r="K4086" s="30">
        <f t="shared" si="1857"/>
        <v>7035.5758720000003</v>
      </c>
      <c r="L4086" s="29">
        <f t="shared" si="1858"/>
        <v>5.8720000006360351E-3</v>
      </c>
      <c r="M4086" s="10">
        <f t="shared" si="1859"/>
        <v>4058986.08</v>
      </c>
      <c r="N4086" s="5">
        <f>VLOOKUP(CONCATENATE(A4086,"-6"),'Restated Depr'!$B$6:$G$7674,6,0)</f>
        <v>2.0799999999999999E-2</v>
      </c>
      <c r="O4086" s="29">
        <f t="shared" si="1860"/>
        <v>7035.5758720000003</v>
      </c>
      <c r="P4086" s="29">
        <f t="shared" si="1861"/>
        <v>0</v>
      </c>
      <c r="Q4086" t="s">
        <v>7819</v>
      </c>
      <c r="R4086" s="5"/>
    </row>
    <row r="4087" spans="1:18" ht="15.75" hidden="1" thickBot="1">
      <c r="A4087" t="s">
        <v>310</v>
      </c>
      <c r="C4087" s="224" t="s">
        <v>639</v>
      </c>
      <c r="D4087" s="22"/>
      <c r="E4087" s="323" t="s">
        <v>606</v>
      </c>
      <c r="F4087" s="1"/>
      <c r="G4087" s="5"/>
      <c r="H4087" s="310">
        <f>SUM(H4075:H4086)</f>
        <v>105398.31000000003</v>
      </c>
      <c r="I4087" s="10"/>
      <c r="J4087" s="10"/>
      <c r="K4087" s="32">
        <f>SUM(K4075:K4086)</f>
        <v>105398.338544</v>
      </c>
      <c r="L4087" s="28">
        <f>SUM(L4075:L4086)</f>
        <v>2.8544000002511893E-2</v>
      </c>
      <c r="M4087" s="10"/>
      <c r="N4087" s="5"/>
      <c r="O4087" s="28">
        <f>SUM(O4075:O4086)</f>
        <v>84426.910464000001</v>
      </c>
      <c r="P4087" s="28">
        <f>SUM(P4075:P4086)</f>
        <v>-20971.428079999994</v>
      </c>
    </row>
    <row r="4088" spans="1:18" hidden="1">
      <c r="A4088" t="s">
        <v>311</v>
      </c>
      <c r="B4088" t="s">
        <v>4342</v>
      </c>
      <c r="C4088" s="224" t="s">
        <v>7842</v>
      </c>
      <c r="D4088" s="221">
        <v>353.9</v>
      </c>
      <c r="E4088" s="324">
        <v>42947</v>
      </c>
      <c r="F4088" s="9">
        <v>4729802.59</v>
      </c>
      <c r="G4088" s="18">
        <v>3.1899999999999998E-2</v>
      </c>
      <c r="H4088" s="299">
        <v>12573.39</v>
      </c>
      <c r="I4088" s="15">
        <v>4729802.59</v>
      </c>
      <c r="J4088" s="11">
        <f t="shared" ref="J4088:J4099" si="1862">G4088</f>
        <v>3.1899999999999998E-2</v>
      </c>
      <c r="K4088" s="31">
        <f t="shared" ref="K4088:K4099" si="1863">I4088*J4088/12</f>
        <v>12573.391885083331</v>
      </c>
      <c r="L4088" s="289">
        <f t="shared" ref="L4088:L4099" si="1864">K4088-H4088</f>
        <v>1.8850833312171744E-3</v>
      </c>
      <c r="M4088" s="15">
        <f t="shared" ref="M4088:M4099" si="1865">I4088</f>
        <v>4729802.59</v>
      </c>
      <c r="N4088" s="5">
        <f>VLOOKUP(CONCATENATE(A4088,"-6"),'Restated Depr'!$B$6:$G$7674,6,0)</f>
        <v>2.0799999999999999E-2</v>
      </c>
      <c r="O4088" s="289">
        <f t="shared" ref="O4088:O4099" si="1866">M4088*N4088/12</f>
        <v>8198.3244893333322</v>
      </c>
      <c r="P4088" s="289">
        <f t="shared" ref="P4088:P4099" si="1867">O4088-K4088</f>
        <v>-4375.0673957499985</v>
      </c>
      <c r="Q4088" t="s">
        <v>7819</v>
      </c>
    </row>
    <row r="4089" spans="1:18" hidden="1">
      <c r="A4089" t="s">
        <v>311</v>
      </c>
      <c r="B4089" t="s">
        <v>4343</v>
      </c>
      <c r="C4089" s="224" t="s">
        <v>7842</v>
      </c>
      <c r="D4089" s="221">
        <v>353.9</v>
      </c>
      <c r="E4089" s="324">
        <v>42978</v>
      </c>
      <c r="F4089" s="1">
        <v>4729802.59</v>
      </c>
      <c r="G4089" s="18">
        <v>3.1899999999999998E-2</v>
      </c>
      <c r="H4089" s="298">
        <v>12573.39</v>
      </c>
      <c r="I4089" s="10">
        <v>4729802.59</v>
      </c>
      <c r="J4089" s="11">
        <f t="shared" si="1862"/>
        <v>3.1899999999999998E-2</v>
      </c>
      <c r="K4089" s="30">
        <f t="shared" si="1863"/>
        <v>12573.391885083331</v>
      </c>
      <c r="L4089" s="29">
        <f t="shared" si="1864"/>
        <v>1.8850833312171744E-3</v>
      </c>
      <c r="M4089" s="10">
        <f t="shared" si="1865"/>
        <v>4729802.59</v>
      </c>
      <c r="N4089" s="5">
        <f>VLOOKUP(CONCATENATE(A4089,"-6"),'Restated Depr'!$B$6:$G$7674,6,0)</f>
        <v>2.0799999999999999E-2</v>
      </c>
      <c r="O4089" s="29">
        <f t="shared" si="1866"/>
        <v>8198.3244893333322</v>
      </c>
      <c r="P4089" s="29">
        <f t="shared" si="1867"/>
        <v>-4375.0673957499985</v>
      </c>
      <c r="Q4089" t="s">
        <v>7819</v>
      </c>
    </row>
    <row r="4090" spans="1:18" hidden="1">
      <c r="A4090" t="s">
        <v>311</v>
      </c>
      <c r="B4090" t="s">
        <v>4344</v>
      </c>
      <c r="C4090" s="224" t="s">
        <v>7842</v>
      </c>
      <c r="D4090" s="221">
        <v>353.9</v>
      </c>
      <c r="E4090" s="324">
        <v>43008</v>
      </c>
      <c r="F4090" s="1">
        <v>4729802.59</v>
      </c>
      <c r="G4090" s="18">
        <v>3.1899999999999998E-2</v>
      </c>
      <c r="H4090" s="298">
        <v>12573.39</v>
      </c>
      <c r="I4090" s="10">
        <v>4729802.59</v>
      </c>
      <c r="J4090" s="11">
        <f t="shared" si="1862"/>
        <v>3.1899999999999998E-2</v>
      </c>
      <c r="K4090" s="30">
        <f t="shared" si="1863"/>
        <v>12573.391885083331</v>
      </c>
      <c r="L4090" s="29">
        <f t="shared" si="1864"/>
        <v>1.8850833312171744E-3</v>
      </c>
      <c r="M4090" s="10">
        <f t="shared" si="1865"/>
        <v>4729802.59</v>
      </c>
      <c r="N4090" s="5">
        <f>VLOOKUP(CONCATENATE(A4090,"-6"),'Restated Depr'!$B$6:$G$7674,6,0)</f>
        <v>2.0799999999999999E-2</v>
      </c>
      <c r="O4090" s="29">
        <f t="shared" si="1866"/>
        <v>8198.3244893333322</v>
      </c>
      <c r="P4090" s="29">
        <f t="shared" si="1867"/>
        <v>-4375.0673957499985</v>
      </c>
      <c r="Q4090" t="s">
        <v>7819</v>
      </c>
    </row>
    <row r="4091" spans="1:18" hidden="1">
      <c r="A4091" t="s">
        <v>311</v>
      </c>
      <c r="B4091" t="s">
        <v>4345</v>
      </c>
      <c r="C4091" s="224" t="s">
        <v>7842</v>
      </c>
      <c r="D4091" s="221">
        <v>353.9</v>
      </c>
      <c r="E4091" s="324">
        <v>43039</v>
      </c>
      <c r="F4091" s="1">
        <v>4729802.59</v>
      </c>
      <c r="G4091" s="18">
        <v>3.1899999999999998E-2</v>
      </c>
      <c r="H4091" s="298">
        <v>12573.39</v>
      </c>
      <c r="I4091" s="10">
        <v>4729802.59</v>
      </c>
      <c r="J4091" s="11">
        <f t="shared" si="1862"/>
        <v>3.1899999999999998E-2</v>
      </c>
      <c r="K4091" s="30">
        <f t="shared" si="1863"/>
        <v>12573.391885083331</v>
      </c>
      <c r="L4091" s="29">
        <f t="shared" si="1864"/>
        <v>1.8850833312171744E-3</v>
      </c>
      <c r="M4091" s="10">
        <f t="shared" si="1865"/>
        <v>4729802.59</v>
      </c>
      <c r="N4091" s="5">
        <f>VLOOKUP(CONCATENATE(A4091,"-6"),'Restated Depr'!$B$6:$G$7674,6,0)</f>
        <v>2.0799999999999999E-2</v>
      </c>
      <c r="O4091" s="29">
        <f t="shared" si="1866"/>
        <v>8198.3244893333322</v>
      </c>
      <c r="P4091" s="29">
        <f t="shared" si="1867"/>
        <v>-4375.0673957499985</v>
      </c>
      <c r="Q4091" t="s">
        <v>7819</v>
      </c>
    </row>
    <row r="4092" spans="1:18" hidden="1">
      <c r="A4092" t="s">
        <v>311</v>
      </c>
      <c r="B4092" t="s">
        <v>4346</v>
      </c>
      <c r="C4092" s="224" t="s">
        <v>7842</v>
      </c>
      <c r="D4092" s="221">
        <v>353.9</v>
      </c>
      <c r="E4092" s="324">
        <v>43069</v>
      </c>
      <c r="F4092" s="1">
        <v>4729802.59</v>
      </c>
      <c r="G4092" s="18">
        <v>3.1899999999999998E-2</v>
      </c>
      <c r="H4092" s="298">
        <v>12573.39</v>
      </c>
      <c r="I4092" s="10">
        <v>4729802.59</v>
      </c>
      <c r="J4092" s="11">
        <f t="shared" si="1862"/>
        <v>3.1899999999999998E-2</v>
      </c>
      <c r="K4092" s="30">
        <f t="shared" si="1863"/>
        <v>12573.391885083331</v>
      </c>
      <c r="L4092" s="29">
        <f t="shared" si="1864"/>
        <v>1.8850833312171744E-3</v>
      </c>
      <c r="M4092" s="10">
        <f t="shared" si="1865"/>
        <v>4729802.59</v>
      </c>
      <c r="N4092" s="5">
        <f>VLOOKUP(CONCATENATE(A4092,"-6"),'Restated Depr'!$B$6:$G$7674,6,0)</f>
        <v>2.0799999999999999E-2</v>
      </c>
      <c r="O4092" s="29">
        <f t="shared" si="1866"/>
        <v>8198.3244893333322</v>
      </c>
      <c r="P4092" s="29">
        <f t="shared" si="1867"/>
        <v>-4375.0673957499985</v>
      </c>
      <c r="Q4092" t="s">
        <v>7819</v>
      </c>
    </row>
    <row r="4093" spans="1:18" hidden="1">
      <c r="A4093" t="s">
        <v>311</v>
      </c>
      <c r="B4093" t="s">
        <v>4347</v>
      </c>
      <c r="C4093" s="224" t="s">
        <v>7842</v>
      </c>
      <c r="D4093" s="221">
        <v>353.9</v>
      </c>
      <c r="E4093" s="324">
        <v>43100</v>
      </c>
      <c r="F4093" s="1">
        <v>4729802.59</v>
      </c>
      <c r="G4093" s="18">
        <v>2.7299999999999998E-2</v>
      </c>
      <c r="H4093" s="298">
        <v>10760.3</v>
      </c>
      <c r="I4093" s="10">
        <v>4729802.59</v>
      </c>
      <c r="J4093" s="11">
        <f t="shared" si="1862"/>
        <v>2.7299999999999998E-2</v>
      </c>
      <c r="K4093" s="30">
        <f t="shared" si="1863"/>
        <v>10760.300892249999</v>
      </c>
      <c r="L4093" s="29">
        <f t="shared" si="1864"/>
        <v>8.9225000010628719E-4</v>
      </c>
      <c r="M4093" s="10">
        <f t="shared" si="1865"/>
        <v>4729802.59</v>
      </c>
      <c r="N4093" s="5">
        <f>VLOOKUP(CONCATENATE(A4093,"-6"),'Restated Depr'!$B$6:$G$7674,6,0)</f>
        <v>2.0799999999999999E-2</v>
      </c>
      <c r="O4093" s="29">
        <f t="shared" si="1866"/>
        <v>8198.3244893333322</v>
      </c>
      <c r="P4093" s="29">
        <f t="shared" si="1867"/>
        <v>-2561.9764029166672</v>
      </c>
      <c r="Q4093" t="s">
        <v>7819</v>
      </c>
    </row>
    <row r="4094" spans="1:18" hidden="1">
      <c r="A4094" t="s">
        <v>311</v>
      </c>
      <c r="B4094" t="s">
        <v>4348</v>
      </c>
      <c r="C4094" s="224" t="s">
        <v>7842</v>
      </c>
      <c r="D4094" s="221">
        <v>353.9</v>
      </c>
      <c r="E4094" s="324">
        <v>43131</v>
      </c>
      <c r="F4094" s="1">
        <v>4729802.59</v>
      </c>
      <c r="G4094" s="5">
        <v>2.0799999999999999E-2</v>
      </c>
      <c r="H4094" s="298">
        <v>8198.33</v>
      </c>
      <c r="I4094" s="10">
        <v>4729802.59</v>
      </c>
      <c r="J4094" s="11">
        <f t="shared" si="1862"/>
        <v>2.0799999999999999E-2</v>
      </c>
      <c r="K4094" s="30">
        <f t="shared" si="1863"/>
        <v>8198.3244893333322</v>
      </c>
      <c r="L4094" s="29">
        <f t="shared" si="1864"/>
        <v>-5.5106666677602334E-3</v>
      </c>
      <c r="M4094" s="10">
        <f t="shared" si="1865"/>
        <v>4729802.59</v>
      </c>
      <c r="N4094" s="5">
        <f>VLOOKUP(CONCATENATE(A4094,"-6"),'Restated Depr'!$B$6:$G$7674,6,0)</f>
        <v>2.0799999999999999E-2</v>
      </c>
      <c r="O4094" s="29">
        <f t="shared" si="1866"/>
        <v>8198.3244893333322</v>
      </c>
      <c r="P4094" s="29">
        <f t="shared" si="1867"/>
        <v>0</v>
      </c>
      <c r="Q4094" t="s">
        <v>7819</v>
      </c>
    </row>
    <row r="4095" spans="1:18" hidden="1">
      <c r="A4095" t="s">
        <v>311</v>
      </c>
      <c r="B4095" t="s">
        <v>4349</v>
      </c>
      <c r="C4095" s="224" t="s">
        <v>7842</v>
      </c>
      <c r="D4095" s="221">
        <v>353.9</v>
      </c>
      <c r="E4095" s="324">
        <v>43159</v>
      </c>
      <c r="F4095" s="1">
        <v>4729802.59</v>
      </c>
      <c r="G4095" s="5">
        <v>2.0799999999999999E-2</v>
      </c>
      <c r="H4095" s="298">
        <v>8198.33</v>
      </c>
      <c r="I4095" s="10">
        <v>4729802.59</v>
      </c>
      <c r="J4095" s="11">
        <f t="shared" si="1862"/>
        <v>2.0799999999999999E-2</v>
      </c>
      <c r="K4095" s="30">
        <f t="shared" si="1863"/>
        <v>8198.3244893333322</v>
      </c>
      <c r="L4095" s="29">
        <f t="shared" si="1864"/>
        <v>-5.5106666677602334E-3</v>
      </c>
      <c r="M4095" s="10">
        <f t="shared" si="1865"/>
        <v>4729802.59</v>
      </c>
      <c r="N4095" s="5">
        <f>VLOOKUP(CONCATENATE(A4095,"-6"),'Restated Depr'!$B$6:$G$7674,6,0)</f>
        <v>2.0799999999999999E-2</v>
      </c>
      <c r="O4095" s="29">
        <f t="shared" si="1866"/>
        <v>8198.3244893333322</v>
      </c>
      <c r="P4095" s="29">
        <f t="shared" si="1867"/>
        <v>0</v>
      </c>
      <c r="Q4095" t="s">
        <v>7819</v>
      </c>
    </row>
    <row r="4096" spans="1:18" hidden="1">
      <c r="A4096" t="s">
        <v>311</v>
      </c>
      <c r="B4096" t="s">
        <v>4350</v>
      </c>
      <c r="C4096" s="224" t="s">
        <v>7842</v>
      </c>
      <c r="D4096" s="221">
        <v>353.9</v>
      </c>
      <c r="E4096" s="324">
        <v>43190</v>
      </c>
      <c r="F4096" s="1">
        <v>4729802.59</v>
      </c>
      <c r="G4096" s="5">
        <v>2.0799999999999999E-2</v>
      </c>
      <c r="H4096" s="298">
        <v>8198.33</v>
      </c>
      <c r="I4096" s="10">
        <v>4729802.59</v>
      </c>
      <c r="J4096" s="11">
        <f t="shared" si="1862"/>
        <v>2.0799999999999999E-2</v>
      </c>
      <c r="K4096" s="30">
        <f t="shared" si="1863"/>
        <v>8198.3244893333322</v>
      </c>
      <c r="L4096" s="29">
        <f t="shared" si="1864"/>
        <v>-5.5106666677602334E-3</v>
      </c>
      <c r="M4096" s="10">
        <f t="shared" si="1865"/>
        <v>4729802.59</v>
      </c>
      <c r="N4096" s="5">
        <f>VLOOKUP(CONCATENATE(A4096,"-6"),'Restated Depr'!$B$6:$G$7674,6,0)</f>
        <v>2.0799999999999999E-2</v>
      </c>
      <c r="O4096" s="29">
        <f t="shared" si="1866"/>
        <v>8198.3244893333322</v>
      </c>
      <c r="P4096" s="29">
        <f t="shared" si="1867"/>
        <v>0</v>
      </c>
      <c r="Q4096" t="s">
        <v>7819</v>
      </c>
    </row>
    <row r="4097" spans="1:18" hidden="1">
      <c r="A4097" t="s">
        <v>311</v>
      </c>
      <c r="B4097" t="s">
        <v>4351</v>
      </c>
      <c r="C4097" s="224" t="s">
        <v>7842</v>
      </c>
      <c r="D4097" s="221">
        <v>353.9</v>
      </c>
      <c r="E4097" s="324">
        <v>43220</v>
      </c>
      <c r="F4097" s="1">
        <v>4729802.59</v>
      </c>
      <c r="G4097" s="5">
        <v>2.0799999999999999E-2</v>
      </c>
      <c r="H4097" s="298">
        <v>8198.33</v>
      </c>
      <c r="I4097" s="10">
        <v>4729802.59</v>
      </c>
      <c r="J4097" s="11">
        <f t="shared" si="1862"/>
        <v>2.0799999999999999E-2</v>
      </c>
      <c r="K4097" s="30">
        <f t="shared" si="1863"/>
        <v>8198.3244893333322</v>
      </c>
      <c r="L4097" s="29">
        <f t="shared" si="1864"/>
        <v>-5.5106666677602334E-3</v>
      </c>
      <c r="M4097" s="10">
        <f t="shared" si="1865"/>
        <v>4729802.59</v>
      </c>
      <c r="N4097" s="5">
        <f>VLOOKUP(CONCATENATE(A4097,"-6"),'Restated Depr'!$B$6:$G$7674,6,0)</f>
        <v>2.0799999999999999E-2</v>
      </c>
      <c r="O4097" s="29">
        <f t="shared" si="1866"/>
        <v>8198.3244893333322</v>
      </c>
      <c r="P4097" s="29">
        <f t="shared" si="1867"/>
        <v>0</v>
      </c>
      <c r="Q4097" t="s">
        <v>7819</v>
      </c>
    </row>
    <row r="4098" spans="1:18" hidden="1">
      <c r="A4098" t="s">
        <v>311</v>
      </c>
      <c r="B4098" t="s">
        <v>4352</v>
      </c>
      <c r="C4098" s="224" t="s">
        <v>7842</v>
      </c>
      <c r="D4098" s="221">
        <v>353.9</v>
      </c>
      <c r="E4098" s="324">
        <v>43251</v>
      </c>
      <c r="F4098" s="1">
        <v>4729802.59</v>
      </c>
      <c r="G4098" s="5">
        <v>2.0799999999999999E-2</v>
      </c>
      <c r="H4098" s="298">
        <v>8198.33</v>
      </c>
      <c r="I4098" s="10">
        <v>4729802.59</v>
      </c>
      <c r="J4098" s="11">
        <f t="shared" si="1862"/>
        <v>2.0799999999999999E-2</v>
      </c>
      <c r="K4098" s="30">
        <f t="shared" si="1863"/>
        <v>8198.3244893333322</v>
      </c>
      <c r="L4098" s="29">
        <f t="shared" si="1864"/>
        <v>-5.5106666677602334E-3</v>
      </c>
      <c r="M4098" s="10">
        <f t="shared" si="1865"/>
        <v>4729802.59</v>
      </c>
      <c r="N4098" s="5">
        <f>VLOOKUP(CONCATENATE(A4098,"-6"),'Restated Depr'!$B$6:$G$7674,6,0)</f>
        <v>2.0799999999999999E-2</v>
      </c>
      <c r="O4098" s="29">
        <f t="shared" si="1866"/>
        <v>8198.3244893333322</v>
      </c>
      <c r="P4098" s="29">
        <f t="shared" si="1867"/>
        <v>0</v>
      </c>
      <c r="Q4098" t="s">
        <v>7819</v>
      </c>
    </row>
    <row r="4099" spans="1:18" hidden="1">
      <c r="A4099" t="s">
        <v>311</v>
      </c>
      <c r="B4099" t="s">
        <v>4353</v>
      </c>
      <c r="C4099" s="224" t="s">
        <v>7842</v>
      </c>
      <c r="D4099" s="221">
        <v>353.9</v>
      </c>
      <c r="E4099" s="324">
        <v>43281</v>
      </c>
      <c r="F4099" s="1">
        <v>4729802.59</v>
      </c>
      <c r="G4099" s="5">
        <v>2.0799999999999999E-2</v>
      </c>
      <c r="H4099" s="298">
        <v>8198.33</v>
      </c>
      <c r="I4099" s="10">
        <v>4729802.59</v>
      </c>
      <c r="J4099" s="11">
        <f t="shared" si="1862"/>
        <v>2.0799999999999999E-2</v>
      </c>
      <c r="K4099" s="30">
        <f t="shared" si="1863"/>
        <v>8198.3244893333322</v>
      </c>
      <c r="L4099" s="29">
        <f t="shared" si="1864"/>
        <v>-5.5106666677602334E-3</v>
      </c>
      <c r="M4099" s="10">
        <f t="shared" si="1865"/>
        <v>4729802.59</v>
      </c>
      <c r="N4099" s="5">
        <f>VLOOKUP(CONCATENATE(A4099,"-6"),'Restated Depr'!$B$6:$G$7674,6,0)</f>
        <v>2.0799999999999999E-2</v>
      </c>
      <c r="O4099" s="29">
        <f t="shared" si="1866"/>
        <v>8198.3244893333322</v>
      </c>
      <c r="P4099" s="29">
        <f t="shared" si="1867"/>
        <v>0</v>
      </c>
      <c r="Q4099" t="s">
        <v>7819</v>
      </c>
      <c r="R4099" s="5"/>
    </row>
    <row r="4100" spans="1:18" ht="15.75" hidden="1" thickBot="1">
      <c r="A4100" t="s">
        <v>311</v>
      </c>
      <c r="C4100" s="224" t="s">
        <v>639</v>
      </c>
      <c r="D4100" s="22"/>
      <c r="E4100" s="323" t="s">
        <v>606</v>
      </c>
      <c r="F4100" s="1"/>
      <c r="G4100" s="5"/>
      <c r="H4100" s="310">
        <f>SUM(H4088:H4099)</f>
        <v>122817.23000000001</v>
      </c>
      <c r="I4100" s="10"/>
      <c r="J4100" s="10"/>
      <c r="K4100" s="32">
        <f>SUM(K4088:K4099)</f>
        <v>122817.20725366664</v>
      </c>
      <c r="L4100" s="28">
        <f>SUM(L4088:L4099)</f>
        <v>-2.2746333350369241E-2</v>
      </c>
      <c r="M4100" s="10"/>
      <c r="N4100" s="5"/>
      <c r="O4100" s="28">
        <f>SUM(O4088:O4099)</f>
        <v>98379.893871999986</v>
      </c>
      <c r="P4100" s="28">
        <f>SUM(P4088:P4099)</f>
        <v>-24437.31338166666</v>
      </c>
    </row>
    <row r="4101" spans="1:18" hidden="1">
      <c r="A4101" t="s">
        <v>312</v>
      </c>
      <c r="B4101" t="s">
        <v>4354</v>
      </c>
      <c r="C4101" s="224" t="s">
        <v>7842</v>
      </c>
      <c r="D4101" s="221">
        <v>353.9</v>
      </c>
      <c r="E4101" s="324">
        <v>42947</v>
      </c>
      <c r="F4101" s="9">
        <v>208636.99</v>
      </c>
      <c r="G4101" s="18">
        <v>1.9699999999999999E-2</v>
      </c>
      <c r="H4101" s="299">
        <v>342.52000000000004</v>
      </c>
      <c r="I4101" s="15">
        <v>208636.99</v>
      </c>
      <c r="J4101" s="11">
        <f t="shared" ref="J4101:J4112" si="1868">G4101</f>
        <v>1.9699999999999999E-2</v>
      </c>
      <c r="K4101" s="31">
        <f t="shared" ref="K4101:K4112" si="1869">I4101*J4101/12</f>
        <v>342.51239191666667</v>
      </c>
      <c r="L4101" s="289">
        <f t="shared" ref="L4101:L4112" si="1870">K4101-H4101</f>
        <v>-7.6080833333662667E-3</v>
      </c>
      <c r="M4101" s="15">
        <f t="shared" ref="M4101:M4112" si="1871">I4101</f>
        <v>208636.99</v>
      </c>
      <c r="N4101" s="5">
        <f>VLOOKUP(CONCATENATE(A4101,"-6"),'Restated Depr'!$B$6:$G$7674,6,0)</f>
        <v>2.0799999999999999E-2</v>
      </c>
      <c r="O4101" s="289">
        <f t="shared" ref="O4101:O4112" si="1872">M4101*N4101/12</f>
        <v>361.63744933333328</v>
      </c>
      <c r="P4101" s="289">
        <f t="shared" ref="P4101:P4112" si="1873">O4101-K4101</f>
        <v>19.125057416666607</v>
      </c>
      <c r="Q4101" t="s">
        <v>7819</v>
      </c>
    </row>
    <row r="4102" spans="1:18" hidden="1">
      <c r="A4102" t="s">
        <v>312</v>
      </c>
      <c r="B4102" t="s">
        <v>4355</v>
      </c>
      <c r="C4102" s="224" t="s">
        <v>7842</v>
      </c>
      <c r="D4102" s="221">
        <v>353.9</v>
      </c>
      <c r="E4102" s="324">
        <v>42978</v>
      </c>
      <c r="F4102" s="1">
        <v>208636.99</v>
      </c>
      <c r="G4102" s="18">
        <v>1.9699999999999999E-2</v>
      </c>
      <c r="H4102" s="298">
        <v>342.52000000000004</v>
      </c>
      <c r="I4102" s="10">
        <v>208636.99</v>
      </c>
      <c r="J4102" s="11">
        <f t="shared" si="1868"/>
        <v>1.9699999999999999E-2</v>
      </c>
      <c r="K4102" s="30">
        <f t="shared" si="1869"/>
        <v>342.51239191666667</v>
      </c>
      <c r="L4102" s="29">
        <f t="shared" si="1870"/>
        <v>-7.6080833333662667E-3</v>
      </c>
      <c r="M4102" s="10">
        <f t="shared" si="1871"/>
        <v>208636.99</v>
      </c>
      <c r="N4102" s="5">
        <f>VLOOKUP(CONCATENATE(A4102,"-6"),'Restated Depr'!$B$6:$G$7674,6,0)</f>
        <v>2.0799999999999999E-2</v>
      </c>
      <c r="O4102" s="29">
        <f t="shared" si="1872"/>
        <v>361.63744933333328</v>
      </c>
      <c r="P4102" s="29">
        <f t="shared" si="1873"/>
        <v>19.125057416666607</v>
      </c>
      <c r="Q4102" t="s">
        <v>7819</v>
      </c>
    </row>
    <row r="4103" spans="1:18" hidden="1">
      <c r="A4103" t="s">
        <v>312</v>
      </c>
      <c r="B4103" t="s">
        <v>4356</v>
      </c>
      <c r="C4103" s="224" t="s">
        <v>7842</v>
      </c>
      <c r="D4103" s="221">
        <v>353.9</v>
      </c>
      <c r="E4103" s="324">
        <v>43008</v>
      </c>
      <c r="F4103" s="1">
        <v>208636.99</v>
      </c>
      <c r="G4103" s="18">
        <v>1.9699999999999999E-2</v>
      </c>
      <c r="H4103" s="298">
        <v>342.52000000000004</v>
      </c>
      <c r="I4103" s="10">
        <v>208636.99</v>
      </c>
      <c r="J4103" s="11">
        <f t="shared" si="1868"/>
        <v>1.9699999999999999E-2</v>
      </c>
      <c r="K4103" s="30">
        <f t="shared" si="1869"/>
        <v>342.51239191666667</v>
      </c>
      <c r="L4103" s="29">
        <f t="shared" si="1870"/>
        <v>-7.6080833333662667E-3</v>
      </c>
      <c r="M4103" s="10">
        <f t="shared" si="1871"/>
        <v>208636.99</v>
      </c>
      <c r="N4103" s="5">
        <f>VLOOKUP(CONCATENATE(A4103,"-6"),'Restated Depr'!$B$6:$G$7674,6,0)</f>
        <v>2.0799999999999999E-2</v>
      </c>
      <c r="O4103" s="29">
        <f t="shared" si="1872"/>
        <v>361.63744933333328</v>
      </c>
      <c r="P4103" s="29">
        <f t="shared" si="1873"/>
        <v>19.125057416666607</v>
      </c>
      <c r="Q4103" t="s">
        <v>7819</v>
      </c>
    </row>
    <row r="4104" spans="1:18" hidden="1">
      <c r="A4104" t="s">
        <v>312</v>
      </c>
      <c r="B4104" t="s">
        <v>4357</v>
      </c>
      <c r="C4104" s="224" t="s">
        <v>7842</v>
      </c>
      <c r="D4104" s="221">
        <v>353.9</v>
      </c>
      <c r="E4104" s="324">
        <v>43039</v>
      </c>
      <c r="F4104" s="1">
        <v>208636.99</v>
      </c>
      <c r="G4104" s="18">
        <v>1.9699999999999999E-2</v>
      </c>
      <c r="H4104" s="298">
        <v>342.52000000000004</v>
      </c>
      <c r="I4104" s="10">
        <v>208636.99</v>
      </c>
      <c r="J4104" s="11">
        <f t="shared" si="1868"/>
        <v>1.9699999999999999E-2</v>
      </c>
      <c r="K4104" s="30">
        <f t="shared" si="1869"/>
        <v>342.51239191666667</v>
      </c>
      <c r="L4104" s="29">
        <f t="shared" si="1870"/>
        <v>-7.6080833333662667E-3</v>
      </c>
      <c r="M4104" s="10">
        <f t="shared" si="1871"/>
        <v>208636.99</v>
      </c>
      <c r="N4104" s="5">
        <f>VLOOKUP(CONCATENATE(A4104,"-6"),'Restated Depr'!$B$6:$G$7674,6,0)</f>
        <v>2.0799999999999999E-2</v>
      </c>
      <c r="O4104" s="29">
        <f t="shared" si="1872"/>
        <v>361.63744933333328</v>
      </c>
      <c r="P4104" s="29">
        <f t="shared" si="1873"/>
        <v>19.125057416666607</v>
      </c>
      <c r="Q4104" t="s">
        <v>7819</v>
      </c>
    </row>
    <row r="4105" spans="1:18" hidden="1">
      <c r="A4105" t="s">
        <v>312</v>
      </c>
      <c r="B4105" t="s">
        <v>4358</v>
      </c>
      <c r="C4105" s="224" t="s">
        <v>7842</v>
      </c>
      <c r="D4105" s="221">
        <v>353.9</v>
      </c>
      <c r="E4105" s="324">
        <v>43069</v>
      </c>
      <c r="F4105" s="1">
        <v>208636.99</v>
      </c>
      <c r="G4105" s="18">
        <v>1.9699999999999999E-2</v>
      </c>
      <c r="H4105" s="298">
        <v>342.52000000000004</v>
      </c>
      <c r="I4105" s="10">
        <v>208636.99</v>
      </c>
      <c r="J4105" s="11">
        <f t="shared" si="1868"/>
        <v>1.9699999999999999E-2</v>
      </c>
      <c r="K4105" s="30">
        <f t="shared" si="1869"/>
        <v>342.51239191666667</v>
      </c>
      <c r="L4105" s="29">
        <f t="shared" si="1870"/>
        <v>-7.6080833333662667E-3</v>
      </c>
      <c r="M4105" s="10">
        <f t="shared" si="1871"/>
        <v>208636.99</v>
      </c>
      <c r="N4105" s="5">
        <f>VLOOKUP(CONCATENATE(A4105,"-6"),'Restated Depr'!$B$6:$G$7674,6,0)</f>
        <v>2.0799999999999999E-2</v>
      </c>
      <c r="O4105" s="29">
        <f t="shared" si="1872"/>
        <v>361.63744933333328</v>
      </c>
      <c r="P4105" s="29">
        <f t="shared" si="1873"/>
        <v>19.125057416666607</v>
      </c>
      <c r="Q4105" t="s">
        <v>7819</v>
      </c>
    </row>
    <row r="4106" spans="1:18" hidden="1">
      <c r="A4106" t="s">
        <v>312</v>
      </c>
      <c r="B4106" t="s">
        <v>4359</v>
      </c>
      <c r="C4106" s="224" t="s">
        <v>7842</v>
      </c>
      <c r="D4106" s="221">
        <v>353.9</v>
      </c>
      <c r="E4106" s="324">
        <v>43100</v>
      </c>
      <c r="F4106" s="1">
        <v>208636.99</v>
      </c>
      <c r="G4106" s="18">
        <v>2.01E-2</v>
      </c>
      <c r="H4106" s="298">
        <v>349.47</v>
      </c>
      <c r="I4106" s="10">
        <v>208636.99</v>
      </c>
      <c r="J4106" s="11">
        <f t="shared" si="1868"/>
        <v>2.01E-2</v>
      </c>
      <c r="K4106" s="30">
        <f t="shared" si="1869"/>
        <v>349.46695825</v>
      </c>
      <c r="L4106" s="29">
        <f t="shared" si="1870"/>
        <v>-3.0417500000226028E-3</v>
      </c>
      <c r="M4106" s="10">
        <f t="shared" si="1871"/>
        <v>208636.99</v>
      </c>
      <c r="N4106" s="5">
        <f>VLOOKUP(CONCATENATE(A4106,"-6"),'Restated Depr'!$B$6:$G$7674,6,0)</f>
        <v>2.0799999999999999E-2</v>
      </c>
      <c r="O4106" s="29">
        <f t="shared" si="1872"/>
        <v>361.63744933333328</v>
      </c>
      <c r="P4106" s="29">
        <f t="shared" si="1873"/>
        <v>12.170491083333275</v>
      </c>
      <c r="Q4106" t="s">
        <v>7819</v>
      </c>
    </row>
    <row r="4107" spans="1:18" hidden="1">
      <c r="A4107" t="s">
        <v>312</v>
      </c>
      <c r="B4107" t="s">
        <v>4360</v>
      </c>
      <c r="C4107" s="224" t="s">
        <v>7842</v>
      </c>
      <c r="D4107" s="221">
        <v>353.9</v>
      </c>
      <c r="E4107" s="324">
        <v>43131</v>
      </c>
      <c r="F4107" s="1">
        <v>208636.99</v>
      </c>
      <c r="G4107" s="5">
        <v>2.0799999999999999E-2</v>
      </c>
      <c r="H4107" s="298">
        <v>361.64000000000004</v>
      </c>
      <c r="I4107" s="10">
        <v>208636.99</v>
      </c>
      <c r="J4107" s="11">
        <f t="shared" si="1868"/>
        <v>2.0799999999999999E-2</v>
      </c>
      <c r="K4107" s="30">
        <f t="shared" si="1869"/>
        <v>361.63744933333328</v>
      </c>
      <c r="L4107" s="29">
        <f t="shared" si="1870"/>
        <v>-2.5506666667638456E-3</v>
      </c>
      <c r="M4107" s="10">
        <f t="shared" si="1871"/>
        <v>208636.99</v>
      </c>
      <c r="N4107" s="5">
        <f>VLOOKUP(CONCATENATE(A4107,"-6"),'Restated Depr'!$B$6:$G$7674,6,0)</f>
        <v>2.0799999999999999E-2</v>
      </c>
      <c r="O4107" s="29">
        <f t="shared" si="1872"/>
        <v>361.63744933333328</v>
      </c>
      <c r="P4107" s="29">
        <f t="shared" si="1873"/>
        <v>0</v>
      </c>
      <c r="Q4107" t="s">
        <v>7819</v>
      </c>
    </row>
    <row r="4108" spans="1:18" hidden="1">
      <c r="A4108" t="s">
        <v>312</v>
      </c>
      <c r="B4108" t="s">
        <v>4361</v>
      </c>
      <c r="C4108" s="224" t="s">
        <v>7842</v>
      </c>
      <c r="D4108" s="221">
        <v>353.9</v>
      </c>
      <c r="E4108" s="324">
        <v>43159</v>
      </c>
      <c r="F4108" s="1">
        <v>208636.99</v>
      </c>
      <c r="G4108" s="5">
        <v>2.0799999999999999E-2</v>
      </c>
      <c r="H4108" s="298">
        <v>361.64000000000004</v>
      </c>
      <c r="I4108" s="10">
        <v>208636.99</v>
      </c>
      <c r="J4108" s="11">
        <f t="shared" si="1868"/>
        <v>2.0799999999999999E-2</v>
      </c>
      <c r="K4108" s="30">
        <f t="shared" si="1869"/>
        <v>361.63744933333328</v>
      </c>
      <c r="L4108" s="29">
        <f t="shared" si="1870"/>
        <v>-2.5506666667638456E-3</v>
      </c>
      <c r="M4108" s="10">
        <f t="shared" si="1871"/>
        <v>208636.99</v>
      </c>
      <c r="N4108" s="5">
        <f>VLOOKUP(CONCATENATE(A4108,"-6"),'Restated Depr'!$B$6:$G$7674,6,0)</f>
        <v>2.0799999999999999E-2</v>
      </c>
      <c r="O4108" s="29">
        <f t="shared" si="1872"/>
        <v>361.63744933333328</v>
      </c>
      <c r="P4108" s="29">
        <f t="shared" si="1873"/>
        <v>0</v>
      </c>
      <c r="Q4108" t="s">
        <v>7819</v>
      </c>
    </row>
    <row r="4109" spans="1:18" hidden="1">
      <c r="A4109" t="s">
        <v>312</v>
      </c>
      <c r="B4109" t="s">
        <v>4362</v>
      </c>
      <c r="C4109" s="224" t="s">
        <v>7842</v>
      </c>
      <c r="D4109" s="221">
        <v>353.9</v>
      </c>
      <c r="E4109" s="324">
        <v>43190</v>
      </c>
      <c r="F4109" s="1">
        <v>208636.99</v>
      </c>
      <c r="G4109" s="5">
        <v>2.0799999999999999E-2</v>
      </c>
      <c r="H4109" s="298">
        <v>361.64000000000004</v>
      </c>
      <c r="I4109" s="10">
        <v>208636.99</v>
      </c>
      <c r="J4109" s="11">
        <f t="shared" si="1868"/>
        <v>2.0799999999999999E-2</v>
      </c>
      <c r="K4109" s="30">
        <f t="shared" si="1869"/>
        <v>361.63744933333328</v>
      </c>
      <c r="L4109" s="29">
        <f t="shared" si="1870"/>
        <v>-2.5506666667638456E-3</v>
      </c>
      <c r="M4109" s="10">
        <f t="shared" si="1871"/>
        <v>208636.99</v>
      </c>
      <c r="N4109" s="5">
        <f>VLOOKUP(CONCATENATE(A4109,"-6"),'Restated Depr'!$B$6:$G$7674,6,0)</f>
        <v>2.0799999999999999E-2</v>
      </c>
      <c r="O4109" s="29">
        <f t="shared" si="1872"/>
        <v>361.63744933333328</v>
      </c>
      <c r="P4109" s="29">
        <f t="shared" si="1873"/>
        <v>0</v>
      </c>
      <c r="Q4109" t="s">
        <v>7819</v>
      </c>
    </row>
    <row r="4110" spans="1:18" hidden="1">
      <c r="A4110" t="s">
        <v>312</v>
      </c>
      <c r="B4110" t="s">
        <v>4363</v>
      </c>
      <c r="C4110" s="224" t="s">
        <v>7842</v>
      </c>
      <c r="D4110" s="221">
        <v>353.9</v>
      </c>
      <c r="E4110" s="324">
        <v>43220</v>
      </c>
      <c r="F4110" s="1">
        <v>208636.99</v>
      </c>
      <c r="G4110" s="5">
        <v>2.0799999999999999E-2</v>
      </c>
      <c r="H4110" s="298">
        <v>361.64000000000004</v>
      </c>
      <c r="I4110" s="10">
        <v>208636.99</v>
      </c>
      <c r="J4110" s="11">
        <f t="shared" si="1868"/>
        <v>2.0799999999999999E-2</v>
      </c>
      <c r="K4110" s="30">
        <f t="shared" si="1869"/>
        <v>361.63744933333328</v>
      </c>
      <c r="L4110" s="29">
        <f t="shared" si="1870"/>
        <v>-2.5506666667638456E-3</v>
      </c>
      <c r="M4110" s="10">
        <f t="shared" si="1871"/>
        <v>208636.99</v>
      </c>
      <c r="N4110" s="5">
        <f>VLOOKUP(CONCATENATE(A4110,"-6"),'Restated Depr'!$B$6:$G$7674,6,0)</f>
        <v>2.0799999999999999E-2</v>
      </c>
      <c r="O4110" s="29">
        <f t="shared" si="1872"/>
        <v>361.63744933333328</v>
      </c>
      <c r="P4110" s="29">
        <f t="shared" si="1873"/>
        <v>0</v>
      </c>
      <c r="Q4110" t="s">
        <v>7819</v>
      </c>
    </row>
    <row r="4111" spans="1:18" hidden="1">
      <c r="A4111" t="s">
        <v>312</v>
      </c>
      <c r="B4111" t="s">
        <v>4364</v>
      </c>
      <c r="C4111" s="224" t="s">
        <v>7842</v>
      </c>
      <c r="D4111" s="221">
        <v>353.9</v>
      </c>
      <c r="E4111" s="324">
        <v>43251</v>
      </c>
      <c r="F4111" s="1">
        <v>208636.99</v>
      </c>
      <c r="G4111" s="5">
        <v>2.0799999999999999E-2</v>
      </c>
      <c r="H4111" s="298">
        <v>361.64000000000004</v>
      </c>
      <c r="I4111" s="10">
        <v>208636.99</v>
      </c>
      <c r="J4111" s="11">
        <f t="shared" si="1868"/>
        <v>2.0799999999999999E-2</v>
      </c>
      <c r="K4111" s="30">
        <f t="shared" si="1869"/>
        <v>361.63744933333328</v>
      </c>
      <c r="L4111" s="29">
        <f t="shared" si="1870"/>
        <v>-2.5506666667638456E-3</v>
      </c>
      <c r="M4111" s="10">
        <f t="shared" si="1871"/>
        <v>208636.99</v>
      </c>
      <c r="N4111" s="5">
        <f>VLOOKUP(CONCATENATE(A4111,"-6"),'Restated Depr'!$B$6:$G$7674,6,0)</f>
        <v>2.0799999999999999E-2</v>
      </c>
      <c r="O4111" s="29">
        <f t="shared" si="1872"/>
        <v>361.63744933333328</v>
      </c>
      <c r="P4111" s="29">
        <f t="shared" si="1873"/>
        <v>0</v>
      </c>
      <c r="Q4111" t="s">
        <v>7819</v>
      </c>
    </row>
    <row r="4112" spans="1:18" hidden="1">
      <c r="A4112" t="s">
        <v>312</v>
      </c>
      <c r="B4112" t="s">
        <v>4365</v>
      </c>
      <c r="C4112" s="224" t="s">
        <v>7842</v>
      </c>
      <c r="D4112" s="221">
        <v>353.9</v>
      </c>
      <c r="E4112" s="324">
        <v>43281</v>
      </c>
      <c r="F4112" s="1">
        <v>208636.99</v>
      </c>
      <c r="G4112" s="5">
        <v>2.0799999999999999E-2</v>
      </c>
      <c r="H4112" s="298">
        <v>361.64000000000004</v>
      </c>
      <c r="I4112" s="10">
        <v>208636.99</v>
      </c>
      <c r="J4112" s="11">
        <f t="shared" si="1868"/>
        <v>2.0799999999999999E-2</v>
      </c>
      <c r="K4112" s="30">
        <f t="shared" si="1869"/>
        <v>361.63744933333328</v>
      </c>
      <c r="L4112" s="29">
        <f t="shared" si="1870"/>
        <v>-2.5506666667638456E-3</v>
      </c>
      <c r="M4112" s="10">
        <f t="shared" si="1871"/>
        <v>208636.99</v>
      </c>
      <c r="N4112" s="5">
        <f>VLOOKUP(CONCATENATE(A4112,"-6"),'Restated Depr'!$B$6:$G$7674,6,0)</f>
        <v>2.0799999999999999E-2</v>
      </c>
      <c r="O4112" s="29">
        <f t="shared" si="1872"/>
        <v>361.63744933333328</v>
      </c>
      <c r="P4112" s="29">
        <f t="shared" si="1873"/>
        <v>0</v>
      </c>
      <c r="Q4112" t="s">
        <v>7819</v>
      </c>
      <c r="R4112" s="5"/>
    </row>
    <row r="4113" spans="1:18" ht="15.75" hidden="1" thickBot="1">
      <c r="A4113" t="s">
        <v>312</v>
      </c>
      <c r="C4113" s="224" t="s">
        <v>639</v>
      </c>
      <c r="D4113" s="22"/>
      <c r="E4113" s="323" t="s">
        <v>606</v>
      </c>
      <c r="F4113" s="1"/>
      <c r="G4113" s="5"/>
      <c r="H4113" s="310">
        <f>SUM(H4101:H4112)</f>
        <v>4231.91</v>
      </c>
      <c r="I4113" s="10"/>
      <c r="J4113" s="10"/>
      <c r="K4113" s="32">
        <f>SUM(K4101:K4112)</f>
        <v>4231.8536138333329</v>
      </c>
      <c r="L4113" s="28">
        <f>SUM(L4101:L4112)</f>
        <v>-5.638616666743701E-2</v>
      </c>
      <c r="M4113" s="10"/>
      <c r="N4113" s="5"/>
      <c r="O4113" s="28">
        <f>SUM(O4101:O4112)</f>
        <v>4339.6493919999994</v>
      </c>
      <c r="P4113" s="28">
        <f>SUM(P4101:P4112)</f>
        <v>107.79577816666631</v>
      </c>
    </row>
    <row r="4114" spans="1:18" hidden="1">
      <c r="A4114" t="s">
        <v>313</v>
      </c>
      <c r="B4114" t="s">
        <v>4366</v>
      </c>
      <c r="C4114" s="224" t="s">
        <v>7842</v>
      </c>
      <c r="D4114" s="221">
        <v>353.9</v>
      </c>
      <c r="E4114" s="324">
        <v>42947</v>
      </c>
      <c r="F4114" s="9">
        <v>266590.90999999997</v>
      </c>
      <c r="G4114" s="18">
        <v>1.9699999999999999E-2</v>
      </c>
      <c r="H4114" s="299">
        <v>437.64999999999992</v>
      </c>
      <c r="I4114" s="15">
        <v>266590.90999999997</v>
      </c>
      <c r="J4114" s="11">
        <f t="shared" ref="J4114:J4125" si="1874">G4114</f>
        <v>1.9699999999999999E-2</v>
      </c>
      <c r="K4114" s="31">
        <f t="shared" ref="K4114:K4125" si="1875">I4114*J4114/12</f>
        <v>437.65341058333325</v>
      </c>
      <c r="L4114" s="289">
        <f t="shared" ref="L4114:L4125" si="1876">K4114-H4114</f>
        <v>3.4105833333342161E-3</v>
      </c>
      <c r="M4114" s="15">
        <f t="shared" ref="M4114:M4125" si="1877">I4114</f>
        <v>266590.90999999997</v>
      </c>
      <c r="N4114" s="5">
        <f>VLOOKUP(CONCATENATE(A4114,"-6"),'Restated Depr'!$B$6:$G$7674,6,0)</f>
        <v>2.0799999999999999E-2</v>
      </c>
      <c r="O4114" s="289">
        <f t="shared" ref="O4114:O4125" si="1878">M4114*N4114/12</f>
        <v>462.09091066666662</v>
      </c>
      <c r="P4114" s="289">
        <f t="shared" ref="P4114:P4125" si="1879">O4114-K4114</f>
        <v>24.437500083333362</v>
      </c>
      <c r="Q4114" t="s">
        <v>7819</v>
      </c>
    </row>
    <row r="4115" spans="1:18" hidden="1">
      <c r="A4115" t="s">
        <v>313</v>
      </c>
      <c r="B4115" t="s">
        <v>4367</v>
      </c>
      <c r="C4115" s="224" t="s">
        <v>7842</v>
      </c>
      <c r="D4115" s="221">
        <v>353.9</v>
      </c>
      <c r="E4115" s="324">
        <v>42978</v>
      </c>
      <c r="F4115" s="1">
        <v>266590.90999999997</v>
      </c>
      <c r="G4115" s="18">
        <v>1.9699999999999999E-2</v>
      </c>
      <c r="H4115" s="298">
        <v>437.64999999999992</v>
      </c>
      <c r="I4115" s="10">
        <v>266590.90999999997</v>
      </c>
      <c r="J4115" s="11">
        <f t="shared" si="1874"/>
        <v>1.9699999999999999E-2</v>
      </c>
      <c r="K4115" s="30">
        <f t="shared" si="1875"/>
        <v>437.65341058333325</v>
      </c>
      <c r="L4115" s="29">
        <f t="shared" si="1876"/>
        <v>3.4105833333342161E-3</v>
      </c>
      <c r="M4115" s="10">
        <f t="shared" si="1877"/>
        <v>266590.90999999997</v>
      </c>
      <c r="N4115" s="5">
        <f>VLOOKUP(CONCATENATE(A4115,"-6"),'Restated Depr'!$B$6:$G$7674,6,0)</f>
        <v>2.0799999999999999E-2</v>
      </c>
      <c r="O4115" s="29">
        <f t="shared" si="1878"/>
        <v>462.09091066666662</v>
      </c>
      <c r="P4115" s="29">
        <f t="shared" si="1879"/>
        <v>24.437500083333362</v>
      </c>
      <c r="Q4115" t="s">
        <v>7819</v>
      </c>
    </row>
    <row r="4116" spans="1:18" hidden="1">
      <c r="A4116" t="s">
        <v>313</v>
      </c>
      <c r="B4116" t="s">
        <v>4368</v>
      </c>
      <c r="C4116" s="224" t="s">
        <v>7842</v>
      </c>
      <c r="D4116" s="221">
        <v>353.9</v>
      </c>
      <c r="E4116" s="324">
        <v>43008</v>
      </c>
      <c r="F4116" s="1">
        <v>266590.90999999997</v>
      </c>
      <c r="G4116" s="18">
        <v>1.9699999999999999E-2</v>
      </c>
      <c r="H4116" s="298">
        <v>437.64999999999992</v>
      </c>
      <c r="I4116" s="10">
        <v>266590.90999999997</v>
      </c>
      <c r="J4116" s="11">
        <f t="shared" si="1874"/>
        <v>1.9699999999999999E-2</v>
      </c>
      <c r="K4116" s="30">
        <f t="shared" si="1875"/>
        <v>437.65341058333325</v>
      </c>
      <c r="L4116" s="29">
        <f t="shared" si="1876"/>
        <v>3.4105833333342161E-3</v>
      </c>
      <c r="M4116" s="10">
        <f t="shared" si="1877"/>
        <v>266590.90999999997</v>
      </c>
      <c r="N4116" s="5">
        <f>VLOOKUP(CONCATENATE(A4116,"-6"),'Restated Depr'!$B$6:$G$7674,6,0)</f>
        <v>2.0799999999999999E-2</v>
      </c>
      <c r="O4116" s="29">
        <f t="shared" si="1878"/>
        <v>462.09091066666662</v>
      </c>
      <c r="P4116" s="29">
        <f t="shared" si="1879"/>
        <v>24.437500083333362</v>
      </c>
      <c r="Q4116" t="s">
        <v>7819</v>
      </c>
    </row>
    <row r="4117" spans="1:18" hidden="1">
      <c r="A4117" t="s">
        <v>313</v>
      </c>
      <c r="B4117" t="s">
        <v>4369</v>
      </c>
      <c r="C4117" s="224" t="s">
        <v>7842</v>
      </c>
      <c r="D4117" s="221">
        <v>353.9</v>
      </c>
      <c r="E4117" s="324">
        <v>43039</v>
      </c>
      <c r="F4117" s="1">
        <v>266590.90999999997</v>
      </c>
      <c r="G4117" s="18">
        <v>1.9699999999999999E-2</v>
      </c>
      <c r="H4117" s="298">
        <v>437.64999999999992</v>
      </c>
      <c r="I4117" s="10">
        <v>266590.90999999997</v>
      </c>
      <c r="J4117" s="11">
        <f t="shared" si="1874"/>
        <v>1.9699999999999999E-2</v>
      </c>
      <c r="K4117" s="30">
        <f t="shared" si="1875"/>
        <v>437.65341058333325</v>
      </c>
      <c r="L4117" s="29">
        <f t="shared" si="1876"/>
        <v>3.4105833333342161E-3</v>
      </c>
      <c r="M4117" s="10">
        <f t="shared" si="1877"/>
        <v>266590.90999999997</v>
      </c>
      <c r="N4117" s="5">
        <f>VLOOKUP(CONCATENATE(A4117,"-6"),'Restated Depr'!$B$6:$G$7674,6,0)</f>
        <v>2.0799999999999999E-2</v>
      </c>
      <c r="O4117" s="29">
        <f t="shared" si="1878"/>
        <v>462.09091066666662</v>
      </c>
      <c r="P4117" s="29">
        <f t="shared" si="1879"/>
        <v>24.437500083333362</v>
      </c>
      <c r="Q4117" t="s">
        <v>7819</v>
      </c>
    </row>
    <row r="4118" spans="1:18" hidden="1">
      <c r="A4118" t="s">
        <v>313</v>
      </c>
      <c r="B4118" t="s">
        <v>4370</v>
      </c>
      <c r="C4118" s="224" t="s">
        <v>7842</v>
      </c>
      <c r="D4118" s="221">
        <v>353.9</v>
      </c>
      <c r="E4118" s="324">
        <v>43069</v>
      </c>
      <c r="F4118" s="1">
        <v>266590.90999999997</v>
      </c>
      <c r="G4118" s="18">
        <v>1.9699999999999999E-2</v>
      </c>
      <c r="H4118" s="298">
        <v>437.64999999999992</v>
      </c>
      <c r="I4118" s="10">
        <v>266590.90999999997</v>
      </c>
      <c r="J4118" s="11">
        <f t="shared" si="1874"/>
        <v>1.9699999999999999E-2</v>
      </c>
      <c r="K4118" s="30">
        <f t="shared" si="1875"/>
        <v>437.65341058333325</v>
      </c>
      <c r="L4118" s="29">
        <f t="shared" si="1876"/>
        <v>3.4105833333342161E-3</v>
      </c>
      <c r="M4118" s="10">
        <f t="shared" si="1877"/>
        <v>266590.90999999997</v>
      </c>
      <c r="N4118" s="5">
        <f>VLOOKUP(CONCATENATE(A4118,"-6"),'Restated Depr'!$B$6:$G$7674,6,0)</f>
        <v>2.0799999999999999E-2</v>
      </c>
      <c r="O4118" s="29">
        <f t="shared" si="1878"/>
        <v>462.09091066666662</v>
      </c>
      <c r="P4118" s="29">
        <f t="shared" si="1879"/>
        <v>24.437500083333362</v>
      </c>
      <c r="Q4118" t="s">
        <v>7819</v>
      </c>
    </row>
    <row r="4119" spans="1:18" hidden="1">
      <c r="A4119" t="s">
        <v>313</v>
      </c>
      <c r="B4119" t="s">
        <v>4371</v>
      </c>
      <c r="C4119" s="224" t="s">
        <v>7842</v>
      </c>
      <c r="D4119" s="221">
        <v>353.9</v>
      </c>
      <c r="E4119" s="324">
        <v>43100</v>
      </c>
      <c r="F4119" s="1">
        <v>266590.90999999997</v>
      </c>
      <c r="G4119" s="18">
        <v>2.01E-2</v>
      </c>
      <c r="H4119" s="298">
        <v>446.54</v>
      </c>
      <c r="I4119" s="10">
        <v>266590.90999999997</v>
      </c>
      <c r="J4119" s="11">
        <f t="shared" si="1874"/>
        <v>2.01E-2</v>
      </c>
      <c r="K4119" s="30">
        <f t="shared" si="1875"/>
        <v>446.53977424999994</v>
      </c>
      <c r="L4119" s="29">
        <f t="shared" si="1876"/>
        <v>-2.2575000008373536E-4</v>
      </c>
      <c r="M4119" s="10">
        <f t="shared" si="1877"/>
        <v>266590.90999999997</v>
      </c>
      <c r="N4119" s="5">
        <f>VLOOKUP(CONCATENATE(A4119,"-6"),'Restated Depr'!$B$6:$G$7674,6,0)</f>
        <v>2.0799999999999999E-2</v>
      </c>
      <c r="O4119" s="29">
        <f t="shared" si="1878"/>
        <v>462.09091066666662</v>
      </c>
      <c r="P4119" s="29">
        <f t="shared" si="1879"/>
        <v>15.551136416666679</v>
      </c>
      <c r="Q4119" t="s">
        <v>7819</v>
      </c>
    </row>
    <row r="4120" spans="1:18" hidden="1">
      <c r="A4120" t="s">
        <v>313</v>
      </c>
      <c r="B4120" t="s">
        <v>4372</v>
      </c>
      <c r="C4120" s="224" t="s">
        <v>7842</v>
      </c>
      <c r="D4120" s="221">
        <v>353.9</v>
      </c>
      <c r="E4120" s="324">
        <v>43131</v>
      </c>
      <c r="F4120" s="1">
        <v>266590.90999999997</v>
      </c>
      <c r="G4120" s="5">
        <v>2.0799999999999999E-2</v>
      </c>
      <c r="H4120" s="298">
        <v>462.09</v>
      </c>
      <c r="I4120" s="10">
        <v>266590.90999999997</v>
      </c>
      <c r="J4120" s="11">
        <f t="shared" si="1874"/>
        <v>2.0799999999999999E-2</v>
      </c>
      <c r="K4120" s="30">
        <f t="shared" si="1875"/>
        <v>462.09091066666662</v>
      </c>
      <c r="L4120" s="29">
        <f t="shared" si="1876"/>
        <v>9.1066666664119111E-4</v>
      </c>
      <c r="M4120" s="10">
        <f t="shared" si="1877"/>
        <v>266590.90999999997</v>
      </c>
      <c r="N4120" s="5">
        <f>VLOOKUP(CONCATENATE(A4120,"-6"),'Restated Depr'!$B$6:$G$7674,6,0)</f>
        <v>2.0799999999999999E-2</v>
      </c>
      <c r="O4120" s="29">
        <f t="shared" si="1878"/>
        <v>462.09091066666662</v>
      </c>
      <c r="P4120" s="29">
        <f t="shared" si="1879"/>
        <v>0</v>
      </c>
      <c r="Q4120" t="s">
        <v>7819</v>
      </c>
    </row>
    <row r="4121" spans="1:18" hidden="1">
      <c r="A4121" t="s">
        <v>313</v>
      </c>
      <c r="B4121" t="s">
        <v>4373</v>
      </c>
      <c r="C4121" s="224" t="s">
        <v>7842</v>
      </c>
      <c r="D4121" s="221">
        <v>353.9</v>
      </c>
      <c r="E4121" s="324">
        <v>43159</v>
      </c>
      <c r="F4121" s="1">
        <v>266590.90999999997</v>
      </c>
      <c r="G4121" s="5">
        <v>2.0799999999999999E-2</v>
      </c>
      <c r="H4121" s="298">
        <v>462.09</v>
      </c>
      <c r="I4121" s="10">
        <v>266590.90999999997</v>
      </c>
      <c r="J4121" s="11">
        <f t="shared" si="1874"/>
        <v>2.0799999999999999E-2</v>
      </c>
      <c r="K4121" s="30">
        <f t="shared" si="1875"/>
        <v>462.09091066666662</v>
      </c>
      <c r="L4121" s="29">
        <f t="shared" si="1876"/>
        <v>9.1066666664119111E-4</v>
      </c>
      <c r="M4121" s="10">
        <f t="shared" si="1877"/>
        <v>266590.90999999997</v>
      </c>
      <c r="N4121" s="5">
        <f>VLOOKUP(CONCATENATE(A4121,"-6"),'Restated Depr'!$B$6:$G$7674,6,0)</f>
        <v>2.0799999999999999E-2</v>
      </c>
      <c r="O4121" s="29">
        <f t="shared" si="1878"/>
        <v>462.09091066666662</v>
      </c>
      <c r="P4121" s="29">
        <f t="shared" si="1879"/>
        <v>0</v>
      </c>
      <c r="Q4121" t="s">
        <v>7819</v>
      </c>
    </row>
    <row r="4122" spans="1:18" hidden="1">
      <c r="A4122" t="s">
        <v>313</v>
      </c>
      <c r="B4122" t="s">
        <v>4374</v>
      </c>
      <c r="C4122" s="224" t="s">
        <v>7842</v>
      </c>
      <c r="D4122" s="221">
        <v>353.9</v>
      </c>
      <c r="E4122" s="324">
        <v>43190</v>
      </c>
      <c r="F4122" s="1">
        <v>266590.90999999997</v>
      </c>
      <c r="G4122" s="5">
        <v>2.0799999999999999E-2</v>
      </c>
      <c r="H4122" s="298">
        <v>462.09</v>
      </c>
      <c r="I4122" s="10">
        <v>266590.90999999997</v>
      </c>
      <c r="J4122" s="11">
        <f t="shared" si="1874"/>
        <v>2.0799999999999999E-2</v>
      </c>
      <c r="K4122" s="30">
        <f t="shared" si="1875"/>
        <v>462.09091066666662</v>
      </c>
      <c r="L4122" s="29">
        <f t="shared" si="1876"/>
        <v>9.1066666664119111E-4</v>
      </c>
      <c r="M4122" s="10">
        <f t="shared" si="1877"/>
        <v>266590.90999999997</v>
      </c>
      <c r="N4122" s="5">
        <f>VLOOKUP(CONCATENATE(A4122,"-6"),'Restated Depr'!$B$6:$G$7674,6,0)</f>
        <v>2.0799999999999999E-2</v>
      </c>
      <c r="O4122" s="29">
        <f t="shared" si="1878"/>
        <v>462.09091066666662</v>
      </c>
      <c r="P4122" s="29">
        <f t="shared" si="1879"/>
        <v>0</v>
      </c>
      <c r="Q4122" t="s">
        <v>7819</v>
      </c>
    </row>
    <row r="4123" spans="1:18" hidden="1">
      <c r="A4123" t="s">
        <v>313</v>
      </c>
      <c r="B4123" t="s">
        <v>4375</v>
      </c>
      <c r="C4123" s="224" t="s">
        <v>7842</v>
      </c>
      <c r="D4123" s="221">
        <v>353.9</v>
      </c>
      <c r="E4123" s="324">
        <v>43220</v>
      </c>
      <c r="F4123" s="1">
        <v>266590.90999999997</v>
      </c>
      <c r="G4123" s="5">
        <v>2.0799999999999999E-2</v>
      </c>
      <c r="H4123" s="298">
        <v>462.09</v>
      </c>
      <c r="I4123" s="10">
        <v>266590.90999999997</v>
      </c>
      <c r="J4123" s="11">
        <f t="shared" si="1874"/>
        <v>2.0799999999999999E-2</v>
      </c>
      <c r="K4123" s="30">
        <f t="shared" si="1875"/>
        <v>462.09091066666662</v>
      </c>
      <c r="L4123" s="29">
        <f t="shared" si="1876"/>
        <v>9.1066666664119111E-4</v>
      </c>
      <c r="M4123" s="10">
        <f t="shared" si="1877"/>
        <v>266590.90999999997</v>
      </c>
      <c r="N4123" s="5">
        <f>VLOOKUP(CONCATENATE(A4123,"-6"),'Restated Depr'!$B$6:$G$7674,6,0)</f>
        <v>2.0799999999999999E-2</v>
      </c>
      <c r="O4123" s="29">
        <f t="shared" si="1878"/>
        <v>462.09091066666662</v>
      </c>
      <c r="P4123" s="29">
        <f t="shared" si="1879"/>
        <v>0</v>
      </c>
      <c r="Q4123" t="s">
        <v>7819</v>
      </c>
    </row>
    <row r="4124" spans="1:18" hidden="1">
      <c r="A4124" t="s">
        <v>313</v>
      </c>
      <c r="B4124" t="s">
        <v>4376</v>
      </c>
      <c r="C4124" s="224" t="s">
        <v>7842</v>
      </c>
      <c r="D4124" s="221">
        <v>353.9</v>
      </c>
      <c r="E4124" s="324">
        <v>43251</v>
      </c>
      <c r="F4124" s="1">
        <v>266590.90999999997</v>
      </c>
      <c r="G4124" s="5">
        <v>2.0799999999999999E-2</v>
      </c>
      <c r="H4124" s="298">
        <v>462.09</v>
      </c>
      <c r="I4124" s="10">
        <v>266590.90999999997</v>
      </c>
      <c r="J4124" s="11">
        <f t="shared" si="1874"/>
        <v>2.0799999999999999E-2</v>
      </c>
      <c r="K4124" s="30">
        <f t="shared" si="1875"/>
        <v>462.09091066666662</v>
      </c>
      <c r="L4124" s="29">
        <f t="shared" si="1876"/>
        <v>9.1066666664119111E-4</v>
      </c>
      <c r="M4124" s="10">
        <f t="shared" si="1877"/>
        <v>266590.90999999997</v>
      </c>
      <c r="N4124" s="5">
        <f>VLOOKUP(CONCATENATE(A4124,"-6"),'Restated Depr'!$B$6:$G$7674,6,0)</f>
        <v>2.0799999999999999E-2</v>
      </c>
      <c r="O4124" s="29">
        <f t="shared" si="1878"/>
        <v>462.09091066666662</v>
      </c>
      <c r="P4124" s="29">
        <f t="shared" si="1879"/>
        <v>0</v>
      </c>
      <c r="Q4124" t="s">
        <v>7819</v>
      </c>
    </row>
    <row r="4125" spans="1:18" hidden="1">
      <c r="A4125" t="s">
        <v>313</v>
      </c>
      <c r="B4125" t="s">
        <v>4377</v>
      </c>
      <c r="C4125" s="224" t="s">
        <v>7842</v>
      </c>
      <c r="D4125" s="221">
        <v>353.9</v>
      </c>
      <c r="E4125" s="324">
        <v>43281</v>
      </c>
      <c r="F4125" s="1">
        <v>266590.90999999997</v>
      </c>
      <c r="G4125" s="5">
        <v>2.0799999999999999E-2</v>
      </c>
      <c r="H4125" s="298">
        <v>462.09</v>
      </c>
      <c r="I4125" s="10">
        <v>266590.90999999997</v>
      </c>
      <c r="J4125" s="11">
        <f t="shared" si="1874"/>
        <v>2.0799999999999999E-2</v>
      </c>
      <c r="K4125" s="30">
        <f t="shared" si="1875"/>
        <v>462.09091066666662</v>
      </c>
      <c r="L4125" s="29">
        <f t="shared" si="1876"/>
        <v>9.1066666664119111E-4</v>
      </c>
      <c r="M4125" s="10">
        <f t="shared" si="1877"/>
        <v>266590.90999999997</v>
      </c>
      <c r="N4125" s="5">
        <f>VLOOKUP(CONCATENATE(A4125,"-6"),'Restated Depr'!$B$6:$G$7674,6,0)</f>
        <v>2.0799999999999999E-2</v>
      </c>
      <c r="O4125" s="29">
        <f t="shared" si="1878"/>
        <v>462.09091066666662</v>
      </c>
      <c r="P4125" s="29">
        <f t="shared" si="1879"/>
        <v>0</v>
      </c>
      <c r="Q4125" t="s">
        <v>7819</v>
      </c>
      <c r="R4125" s="5"/>
    </row>
    <row r="4126" spans="1:18" ht="15.75" hidden="1" thickBot="1">
      <c r="A4126" t="s">
        <v>313</v>
      </c>
      <c r="C4126" s="224" t="s">
        <v>639</v>
      </c>
      <c r="D4126" s="22"/>
      <c r="E4126" s="323" t="s">
        <v>606</v>
      </c>
      <c r="F4126" s="1"/>
      <c r="G4126" s="5"/>
      <c r="H4126" s="310">
        <f>SUM(H4114:H4125)</f>
        <v>5407.33</v>
      </c>
      <c r="I4126" s="10"/>
      <c r="J4126" s="10"/>
      <c r="K4126" s="32">
        <f>SUM(K4114:K4125)</f>
        <v>5407.3522911666669</v>
      </c>
      <c r="L4126" s="28">
        <f>SUM(L4114:L4125)</f>
        <v>2.2291166666434492E-2</v>
      </c>
      <c r="M4126" s="10"/>
      <c r="N4126" s="5"/>
      <c r="O4126" s="28">
        <f>SUM(O4114:O4125)</f>
        <v>5545.0909280000005</v>
      </c>
      <c r="P4126" s="28">
        <f>SUM(P4114:P4125)</f>
        <v>137.73863683333349</v>
      </c>
    </row>
    <row r="4127" spans="1:18" hidden="1">
      <c r="A4127" t="s">
        <v>314</v>
      </c>
      <c r="B4127" t="s">
        <v>4378</v>
      </c>
      <c r="C4127" s="224" t="s">
        <v>7842</v>
      </c>
      <c r="D4127" s="221">
        <v>353.9</v>
      </c>
      <c r="E4127" s="324">
        <v>42947</v>
      </c>
      <c r="F4127" s="9">
        <v>25891.1</v>
      </c>
      <c r="G4127" s="18">
        <v>1.9699999999999999E-2</v>
      </c>
      <c r="H4127" s="299">
        <v>42.499999999999993</v>
      </c>
      <c r="I4127" s="15">
        <v>25891.1</v>
      </c>
      <c r="J4127" s="11">
        <f t="shared" ref="J4127:J4138" si="1880">G4127</f>
        <v>1.9699999999999999E-2</v>
      </c>
      <c r="K4127" s="31">
        <f t="shared" ref="K4127:K4138" si="1881">I4127*J4127/12</f>
        <v>42.504555833333328</v>
      </c>
      <c r="L4127" s="289">
        <f t="shared" ref="L4127:L4138" si="1882">K4127-H4127</f>
        <v>4.5558333333346468E-3</v>
      </c>
      <c r="M4127" s="15">
        <f t="shared" ref="M4127:M4138" si="1883">I4127</f>
        <v>25891.1</v>
      </c>
      <c r="N4127" s="5">
        <f>VLOOKUP(CONCATENATE(A4127,"-6"),'Restated Depr'!$B$6:$G$7674,6,0)</f>
        <v>2.0799999999999999E-2</v>
      </c>
      <c r="O4127" s="289">
        <f t="shared" ref="O4127:O4138" si="1884">M4127*N4127/12</f>
        <v>44.877906666666661</v>
      </c>
      <c r="P4127" s="289">
        <f t="shared" ref="P4127:P4138" si="1885">O4127-K4127</f>
        <v>2.3733508333333333</v>
      </c>
      <c r="Q4127" t="s">
        <v>7819</v>
      </c>
    </row>
    <row r="4128" spans="1:18" hidden="1">
      <c r="A4128" t="s">
        <v>314</v>
      </c>
      <c r="B4128" t="s">
        <v>4379</v>
      </c>
      <c r="C4128" s="224" t="s">
        <v>7842</v>
      </c>
      <c r="D4128" s="221">
        <v>353.9</v>
      </c>
      <c r="E4128" s="324">
        <v>42978</v>
      </c>
      <c r="F4128" s="1">
        <v>25891.1</v>
      </c>
      <c r="G4128" s="18">
        <v>1.9699999999999999E-2</v>
      </c>
      <c r="H4128" s="298">
        <v>42.499999999999993</v>
      </c>
      <c r="I4128" s="10">
        <v>25891.1</v>
      </c>
      <c r="J4128" s="11">
        <f t="shared" si="1880"/>
        <v>1.9699999999999999E-2</v>
      </c>
      <c r="K4128" s="30">
        <f t="shared" si="1881"/>
        <v>42.504555833333328</v>
      </c>
      <c r="L4128" s="29">
        <f t="shared" si="1882"/>
        <v>4.5558333333346468E-3</v>
      </c>
      <c r="M4128" s="10">
        <f t="shared" si="1883"/>
        <v>25891.1</v>
      </c>
      <c r="N4128" s="5">
        <f>VLOOKUP(CONCATENATE(A4128,"-6"),'Restated Depr'!$B$6:$G$7674,6,0)</f>
        <v>2.0799999999999999E-2</v>
      </c>
      <c r="O4128" s="29">
        <f t="shared" si="1884"/>
        <v>44.877906666666661</v>
      </c>
      <c r="P4128" s="29">
        <f t="shared" si="1885"/>
        <v>2.3733508333333333</v>
      </c>
      <c r="Q4128" t="s">
        <v>7819</v>
      </c>
    </row>
    <row r="4129" spans="1:18" hidden="1">
      <c r="A4129" t="s">
        <v>314</v>
      </c>
      <c r="B4129" t="s">
        <v>4380</v>
      </c>
      <c r="C4129" s="224" t="s">
        <v>7842</v>
      </c>
      <c r="D4129" s="221">
        <v>353.9</v>
      </c>
      <c r="E4129" s="324">
        <v>43008</v>
      </c>
      <c r="F4129" s="1">
        <v>25891.1</v>
      </c>
      <c r="G4129" s="18">
        <v>1.9699999999999999E-2</v>
      </c>
      <c r="H4129" s="298">
        <v>42.499999999999993</v>
      </c>
      <c r="I4129" s="10">
        <v>25891.1</v>
      </c>
      <c r="J4129" s="11">
        <f t="shared" si="1880"/>
        <v>1.9699999999999999E-2</v>
      </c>
      <c r="K4129" s="30">
        <f t="shared" si="1881"/>
        <v>42.504555833333328</v>
      </c>
      <c r="L4129" s="29">
        <f t="shared" si="1882"/>
        <v>4.5558333333346468E-3</v>
      </c>
      <c r="M4129" s="10">
        <f t="shared" si="1883"/>
        <v>25891.1</v>
      </c>
      <c r="N4129" s="5">
        <f>VLOOKUP(CONCATENATE(A4129,"-6"),'Restated Depr'!$B$6:$G$7674,6,0)</f>
        <v>2.0799999999999999E-2</v>
      </c>
      <c r="O4129" s="29">
        <f t="shared" si="1884"/>
        <v>44.877906666666661</v>
      </c>
      <c r="P4129" s="29">
        <f t="shared" si="1885"/>
        <v>2.3733508333333333</v>
      </c>
      <c r="Q4129" t="s">
        <v>7819</v>
      </c>
    </row>
    <row r="4130" spans="1:18" hidden="1">
      <c r="A4130" t="s">
        <v>314</v>
      </c>
      <c r="B4130" t="s">
        <v>4381</v>
      </c>
      <c r="C4130" s="224" t="s">
        <v>7842</v>
      </c>
      <c r="D4130" s="221">
        <v>353.9</v>
      </c>
      <c r="E4130" s="324">
        <v>43039</v>
      </c>
      <c r="F4130" s="1">
        <v>25891.1</v>
      </c>
      <c r="G4130" s="18">
        <v>1.9699999999999999E-2</v>
      </c>
      <c r="H4130" s="298">
        <v>42.499999999999993</v>
      </c>
      <c r="I4130" s="10">
        <v>25891.1</v>
      </c>
      <c r="J4130" s="11">
        <f t="shared" si="1880"/>
        <v>1.9699999999999999E-2</v>
      </c>
      <c r="K4130" s="30">
        <f t="shared" si="1881"/>
        <v>42.504555833333328</v>
      </c>
      <c r="L4130" s="29">
        <f t="shared" si="1882"/>
        <v>4.5558333333346468E-3</v>
      </c>
      <c r="M4130" s="10">
        <f t="shared" si="1883"/>
        <v>25891.1</v>
      </c>
      <c r="N4130" s="5">
        <f>VLOOKUP(CONCATENATE(A4130,"-6"),'Restated Depr'!$B$6:$G$7674,6,0)</f>
        <v>2.0799999999999999E-2</v>
      </c>
      <c r="O4130" s="29">
        <f t="shared" si="1884"/>
        <v>44.877906666666661</v>
      </c>
      <c r="P4130" s="29">
        <f t="shared" si="1885"/>
        <v>2.3733508333333333</v>
      </c>
      <c r="Q4130" t="s">
        <v>7819</v>
      </c>
    </row>
    <row r="4131" spans="1:18" hidden="1">
      <c r="A4131" t="s">
        <v>314</v>
      </c>
      <c r="B4131" t="s">
        <v>4382</v>
      </c>
      <c r="C4131" s="224" t="s">
        <v>7842</v>
      </c>
      <c r="D4131" s="221">
        <v>353.9</v>
      </c>
      <c r="E4131" s="324">
        <v>43069</v>
      </c>
      <c r="F4131" s="1">
        <v>25891.1</v>
      </c>
      <c r="G4131" s="18">
        <v>1.9699999999999999E-2</v>
      </c>
      <c r="H4131" s="298">
        <v>42.499999999999993</v>
      </c>
      <c r="I4131" s="10">
        <v>25891.1</v>
      </c>
      <c r="J4131" s="11">
        <f t="shared" si="1880"/>
        <v>1.9699999999999999E-2</v>
      </c>
      <c r="K4131" s="30">
        <f t="shared" si="1881"/>
        <v>42.504555833333328</v>
      </c>
      <c r="L4131" s="29">
        <f t="shared" si="1882"/>
        <v>4.5558333333346468E-3</v>
      </c>
      <c r="M4131" s="10">
        <f t="shared" si="1883"/>
        <v>25891.1</v>
      </c>
      <c r="N4131" s="5">
        <f>VLOOKUP(CONCATENATE(A4131,"-6"),'Restated Depr'!$B$6:$G$7674,6,0)</f>
        <v>2.0799999999999999E-2</v>
      </c>
      <c r="O4131" s="29">
        <f t="shared" si="1884"/>
        <v>44.877906666666661</v>
      </c>
      <c r="P4131" s="29">
        <f t="shared" si="1885"/>
        <v>2.3733508333333333</v>
      </c>
      <c r="Q4131" t="s">
        <v>7819</v>
      </c>
    </row>
    <row r="4132" spans="1:18" hidden="1">
      <c r="A4132" t="s">
        <v>314</v>
      </c>
      <c r="B4132" t="s">
        <v>4383</v>
      </c>
      <c r="C4132" s="224" t="s">
        <v>7842</v>
      </c>
      <c r="D4132" s="221">
        <v>353.9</v>
      </c>
      <c r="E4132" s="324">
        <v>43100</v>
      </c>
      <c r="F4132" s="1">
        <v>25891.1</v>
      </c>
      <c r="G4132" s="18">
        <v>2.01E-2</v>
      </c>
      <c r="H4132" s="298">
        <v>43.359999999999992</v>
      </c>
      <c r="I4132" s="10">
        <v>25891.1</v>
      </c>
      <c r="J4132" s="11">
        <f t="shared" si="1880"/>
        <v>2.01E-2</v>
      </c>
      <c r="K4132" s="30">
        <f t="shared" si="1881"/>
        <v>43.367592500000001</v>
      </c>
      <c r="L4132" s="29">
        <f t="shared" si="1882"/>
        <v>7.5925000000083287E-3</v>
      </c>
      <c r="M4132" s="10">
        <f t="shared" si="1883"/>
        <v>25891.1</v>
      </c>
      <c r="N4132" s="5">
        <f>VLOOKUP(CONCATENATE(A4132,"-6"),'Restated Depr'!$B$6:$G$7674,6,0)</f>
        <v>2.0799999999999999E-2</v>
      </c>
      <c r="O4132" s="29">
        <f t="shared" si="1884"/>
        <v>44.877906666666661</v>
      </c>
      <c r="P4132" s="29">
        <f t="shared" si="1885"/>
        <v>1.5103141666666602</v>
      </c>
      <c r="Q4132" t="s">
        <v>7819</v>
      </c>
    </row>
    <row r="4133" spans="1:18" hidden="1">
      <c r="A4133" t="s">
        <v>314</v>
      </c>
      <c r="B4133" t="s">
        <v>4384</v>
      </c>
      <c r="C4133" s="224" t="s">
        <v>7842</v>
      </c>
      <c r="D4133" s="221">
        <v>353.9</v>
      </c>
      <c r="E4133" s="324">
        <v>43131</v>
      </c>
      <c r="F4133" s="1">
        <v>25891.1</v>
      </c>
      <c r="G4133" s="5">
        <v>2.0799999999999999E-2</v>
      </c>
      <c r="H4133" s="298">
        <v>44.87</v>
      </c>
      <c r="I4133" s="10">
        <v>25891.1</v>
      </c>
      <c r="J4133" s="11">
        <f t="shared" si="1880"/>
        <v>2.0799999999999999E-2</v>
      </c>
      <c r="K4133" s="30">
        <f t="shared" si="1881"/>
        <v>44.877906666666661</v>
      </c>
      <c r="L4133" s="29">
        <f t="shared" si="1882"/>
        <v>7.9066666666633978E-3</v>
      </c>
      <c r="M4133" s="10">
        <f t="shared" si="1883"/>
        <v>25891.1</v>
      </c>
      <c r="N4133" s="5">
        <f>VLOOKUP(CONCATENATE(A4133,"-6"),'Restated Depr'!$B$6:$G$7674,6,0)</f>
        <v>2.0799999999999999E-2</v>
      </c>
      <c r="O4133" s="29">
        <f t="shared" si="1884"/>
        <v>44.877906666666661</v>
      </c>
      <c r="P4133" s="29">
        <f t="shared" si="1885"/>
        <v>0</v>
      </c>
      <c r="Q4133" t="s">
        <v>7819</v>
      </c>
    </row>
    <row r="4134" spans="1:18" hidden="1">
      <c r="A4134" t="s">
        <v>314</v>
      </c>
      <c r="B4134" t="s">
        <v>4385</v>
      </c>
      <c r="C4134" s="224" t="s">
        <v>7842</v>
      </c>
      <c r="D4134" s="221">
        <v>353.9</v>
      </c>
      <c r="E4134" s="324">
        <v>43159</v>
      </c>
      <c r="F4134" s="1">
        <v>25891.1</v>
      </c>
      <c r="G4134" s="5">
        <v>2.0799999999999999E-2</v>
      </c>
      <c r="H4134" s="298">
        <v>44.87</v>
      </c>
      <c r="I4134" s="10">
        <v>25891.1</v>
      </c>
      <c r="J4134" s="11">
        <f t="shared" si="1880"/>
        <v>2.0799999999999999E-2</v>
      </c>
      <c r="K4134" s="30">
        <f t="shared" si="1881"/>
        <v>44.877906666666661</v>
      </c>
      <c r="L4134" s="29">
        <f t="shared" si="1882"/>
        <v>7.9066666666633978E-3</v>
      </c>
      <c r="M4134" s="10">
        <f t="shared" si="1883"/>
        <v>25891.1</v>
      </c>
      <c r="N4134" s="5">
        <f>VLOOKUP(CONCATENATE(A4134,"-6"),'Restated Depr'!$B$6:$G$7674,6,0)</f>
        <v>2.0799999999999999E-2</v>
      </c>
      <c r="O4134" s="29">
        <f t="shared" si="1884"/>
        <v>44.877906666666661</v>
      </c>
      <c r="P4134" s="29">
        <f t="shared" si="1885"/>
        <v>0</v>
      </c>
      <c r="Q4134" t="s">
        <v>7819</v>
      </c>
    </row>
    <row r="4135" spans="1:18" hidden="1">
      <c r="A4135" t="s">
        <v>314</v>
      </c>
      <c r="B4135" t="s">
        <v>4386</v>
      </c>
      <c r="C4135" s="224" t="s">
        <v>7842</v>
      </c>
      <c r="D4135" s="221">
        <v>353.9</v>
      </c>
      <c r="E4135" s="324">
        <v>43190</v>
      </c>
      <c r="F4135" s="1">
        <v>25891.1</v>
      </c>
      <c r="G4135" s="5">
        <v>2.0799999999999999E-2</v>
      </c>
      <c r="H4135" s="298">
        <v>44.87</v>
      </c>
      <c r="I4135" s="10">
        <v>25891.1</v>
      </c>
      <c r="J4135" s="11">
        <f t="shared" si="1880"/>
        <v>2.0799999999999999E-2</v>
      </c>
      <c r="K4135" s="30">
        <f t="shared" si="1881"/>
        <v>44.877906666666661</v>
      </c>
      <c r="L4135" s="29">
        <f t="shared" si="1882"/>
        <v>7.9066666666633978E-3</v>
      </c>
      <c r="M4135" s="10">
        <f t="shared" si="1883"/>
        <v>25891.1</v>
      </c>
      <c r="N4135" s="5">
        <f>VLOOKUP(CONCATENATE(A4135,"-6"),'Restated Depr'!$B$6:$G$7674,6,0)</f>
        <v>2.0799999999999999E-2</v>
      </c>
      <c r="O4135" s="29">
        <f t="shared" si="1884"/>
        <v>44.877906666666661</v>
      </c>
      <c r="P4135" s="29">
        <f t="shared" si="1885"/>
        <v>0</v>
      </c>
      <c r="Q4135" t="s">
        <v>7819</v>
      </c>
    </row>
    <row r="4136" spans="1:18" hidden="1">
      <c r="A4136" t="s">
        <v>314</v>
      </c>
      <c r="B4136" t="s">
        <v>4387</v>
      </c>
      <c r="C4136" s="224" t="s">
        <v>7842</v>
      </c>
      <c r="D4136" s="221">
        <v>353.9</v>
      </c>
      <c r="E4136" s="324">
        <v>43220</v>
      </c>
      <c r="F4136" s="1">
        <v>25891.1</v>
      </c>
      <c r="G4136" s="5">
        <v>2.0799999999999999E-2</v>
      </c>
      <c r="H4136" s="298">
        <v>44.87</v>
      </c>
      <c r="I4136" s="10">
        <v>25891.1</v>
      </c>
      <c r="J4136" s="11">
        <f t="shared" si="1880"/>
        <v>2.0799999999999999E-2</v>
      </c>
      <c r="K4136" s="30">
        <f t="shared" si="1881"/>
        <v>44.877906666666661</v>
      </c>
      <c r="L4136" s="29">
        <f t="shared" si="1882"/>
        <v>7.9066666666633978E-3</v>
      </c>
      <c r="M4136" s="10">
        <f t="shared" si="1883"/>
        <v>25891.1</v>
      </c>
      <c r="N4136" s="5">
        <f>VLOOKUP(CONCATENATE(A4136,"-6"),'Restated Depr'!$B$6:$G$7674,6,0)</f>
        <v>2.0799999999999999E-2</v>
      </c>
      <c r="O4136" s="29">
        <f t="shared" si="1884"/>
        <v>44.877906666666661</v>
      </c>
      <c r="P4136" s="29">
        <f t="shared" si="1885"/>
        <v>0</v>
      </c>
      <c r="Q4136" t="s">
        <v>7819</v>
      </c>
    </row>
    <row r="4137" spans="1:18" hidden="1">
      <c r="A4137" t="s">
        <v>314</v>
      </c>
      <c r="B4137" t="s">
        <v>4388</v>
      </c>
      <c r="C4137" s="224" t="s">
        <v>7842</v>
      </c>
      <c r="D4137" s="221">
        <v>353.9</v>
      </c>
      <c r="E4137" s="324">
        <v>43251</v>
      </c>
      <c r="F4137" s="1">
        <v>25891.1</v>
      </c>
      <c r="G4137" s="5">
        <v>2.0799999999999999E-2</v>
      </c>
      <c r="H4137" s="298">
        <v>44.87</v>
      </c>
      <c r="I4137" s="10">
        <v>25891.1</v>
      </c>
      <c r="J4137" s="11">
        <f t="shared" si="1880"/>
        <v>2.0799999999999999E-2</v>
      </c>
      <c r="K4137" s="30">
        <f t="shared" si="1881"/>
        <v>44.877906666666661</v>
      </c>
      <c r="L4137" s="29">
        <f t="shared" si="1882"/>
        <v>7.9066666666633978E-3</v>
      </c>
      <c r="M4137" s="10">
        <f t="shared" si="1883"/>
        <v>25891.1</v>
      </c>
      <c r="N4137" s="5">
        <f>VLOOKUP(CONCATENATE(A4137,"-6"),'Restated Depr'!$B$6:$G$7674,6,0)</f>
        <v>2.0799999999999999E-2</v>
      </c>
      <c r="O4137" s="29">
        <f t="shared" si="1884"/>
        <v>44.877906666666661</v>
      </c>
      <c r="P4137" s="29">
        <f t="shared" si="1885"/>
        <v>0</v>
      </c>
      <c r="Q4137" t="s">
        <v>7819</v>
      </c>
    </row>
    <row r="4138" spans="1:18" hidden="1">
      <c r="A4138" t="s">
        <v>314</v>
      </c>
      <c r="B4138" t="s">
        <v>4389</v>
      </c>
      <c r="C4138" s="224" t="s">
        <v>7842</v>
      </c>
      <c r="D4138" s="221">
        <v>353.9</v>
      </c>
      <c r="E4138" s="324">
        <v>43281</v>
      </c>
      <c r="F4138" s="1">
        <v>25891.1</v>
      </c>
      <c r="G4138" s="5">
        <v>2.0799999999999999E-2</v>
      </c>
      <c r="H4138" s="298">
        <v>44.87</v>
      </c>
      <c r="I4138" s="10">
        <v>25891.1</v>
      </c>
      <c r="J4138" s="11">
        <f t="shared" si="1880"/>
        <v>2.0799999999999999E-2</v>
      </c>
      <c r="K4138" s="30">
        <f t="shared" si="1881"/>
        <v>44.877906666666661</v>
      </c>
      <c r="L4138" s="29">
        <f t="shared" si="1882"/>
        <v>7.9066666666633978E-3</v>
      </c>
      <c r="M4138" s="10">
        <f t="shared" si="1883"/>
        <v>25891.1</v>
      </c>
      <c r="N4138" s="5">
        <f>VLOOKUP(CONCATENATE(A4138,"-6"),'Restated Depr'!$B$6:$G$7674,6,0)</f>
        <v>2.0799999999999999E-2</v>
      </c>
      <c r="O4138" s="29">
        <f t="shared" si="1884"/>
        <v>44.877906666666661</v>
      </c>
      <c r="P4138" s="29">
        <f t="shared" si="1885"/>
        <v>0</v>
      </c>
      <c r="Q4138" t="s">
        <v>7819</v>
      </c>
      <c r="R4138" s="5"/>
    </row>
    <row r="4139" spans="1:18" ht="15.75" hidden="1" thickBot="1">
      <c r="A4139" t="s">
        <v>314</v>
      </c>
      <c r="C4139" s="224" t="s">
        <v>639</v>
      </c>
      <c r="D4139" s="22"/>
      <c r="E4139" s="323" t="s">
        <v>606</v>
      </c>
      <c r="F4139" s="1"/>
      <c r="G4139" s="5"/>
      <c r="H4139" s="310">
        <f>SUM(H4127:H4138)</f>
        <v>525.07999999999993</v>
      </c>
      <c r="I4139" s="10"/>
      <c r="J4139" s="10"/>
      <c r="K4139" s="32">
        <f>SUM(K4127:K4138)</f>
        <v>525.15781166666659</v>
      </c>
      <c r="L4139" s="28">
        <f>SUM(L4127:L4138)</f>
        <v>7.7811666666661949E-2</v>
      </c>
      <c r="M4139" s="10"/>
      <c r="N4139" s="5"/>
      <c r="O4139" s="28">
        <f>SUM(O4127:O4138)</f>
        <v>538.53487999999993</v>
      </c>
      <c r="P4139" s="28">
        <f>SUM(P4127:P4138)</f>
        <v>13.377068333333327</v>
      </c>
    </row>
    <row r="4140" spans="1:18" hidden="1">
      <c r="A4140" t="s">
        <v>315</v>
      </c>
      <c r="B4140" t="s">
        <v>4390</v>
      </c>
      <c r="C4140" s="224" t="s">
        <v>7842</v>
      </c>
      <c r="D4140" s="221">
        <v>353.9</v>
      </c>
      <c r="E4140" s="324">
        <v>42947</v>
      </c>
      <c r="F4140" s="9">
        <v>2835144.1</v>
      </c>
      <c r="G4140" s="18">
        <v>2.1899999999999999E-2</v>
      </c>
      <c r="H4140" s="299">
        <v>5174.1400000000003</v>
      </c>
      <c r="I4140" s="15">
        <v>2835144.1</v>
      </c>
      <c r="J4140" s="11">
        <f t="shared" ref="J4140:J4151" si="1886">G4140</f>
        <v>2.1899999999999999E-2</v>
      </c>
      <c r="K4140" s="31">
        <f t="shared" ref="K4140:K4151" si="1887">I4140*J4140/12</f>
        <v>5174.1379824999995</v>
      </c>
      <c r="L4140" s="289">
        <f t="shared" ref="L4140:L4151" si="1888">K4140-H4140</f>
        <v>-2.0175000008748611E-3</v>
      </c>
      <c r="M4140" s="15">
        <f t="shared" ref="M4140:M4151" si="1889">I4140</f>
        <v>2835144.1</v>
      </c>
      <c r="N4140" s="5">
        <f>VLOOKUP(CONCATENATE(A4140,"-6"),'Restated Depr'!$B$6:$G$7674,6,0)</f>
        <v>2.0799999999999999E-2</v>
      </c>
      <c r="O4140" s="289">
        <f t="shared" ref="O4140:O4151" si="1890">M4140*N4140/12</f>
        <v>4914.249773333333</v>
      </c>
      <c r="P4140" s="289">
        <f t="shared" ref="P4140:P4151" si="1891">O4140-K4140</f>
        <v>-259.88820916666646</v>
      </c>
      <c r="Q4140" t="s">
        <v>7819</v>
      </c>
    </row>
    <row r="4141" spans="1:18" hidden="1">
      <c r="A4141" t="s">
        <v>315</v>
      </c>
      <c r="B4141" t="s">
        <v>4391</v>
      </c>
      <c r="C4141" s="224" t="s">
        <v>7842</v>
      </c>
      <c r="D4141" s="221">
        <v>353.9</v>
      </c>
      <c r="E4141" s="324">
        <v>42978</v>
      </c>
      <c r="F4141" s="1">
        <v>2835144.1</v>
      </c>
      <c r="G4141" s="18">
        <v>2.1899999999999999E-2</v>
      </c>
      <c r="H4141" s="298">
        <v>5174.1400000000003</v>
      </c>
      <c r="I4141" s="10">
        <v>2835144.1</v>
      </c>
      <c r="J4141" s="11">
        <f t="shared" si="1886"/>
        <v>2.1899999999999999E-2</v>
      </c>
      <c r="K4141" s="30">
        <f t="shared" si="1887"/>
        <v>5174.1379824999995</v>
      </c>
      <c r="L4141" s="29">
        <f t="shared" si="1888"/>
        <v>-2.0175000008748611E-3</v>
      </c>
      <c r="M4141" s="10">
        <f t="shared" si="1889"/>
        <v>2835144.1</v>
      </c>
      <c r="N4141" s="5">
        <f>VLOOKUP(CONCATENATE(A4141,"-6"),'Restated Depr'!$B$6:$G$7674,6,0)</f>
        <v>2.0799999999999999E-2</v>
      </c>
      <c r="O4141" s="29">
        <f t="shared" si="1890"/>
        <v>4914.249773333333</v>
      </c>
      <c r="P4141" s="29">
        <f t="shared" si="1891"/>
        <v>-259.88820916666646</v>
      </c>
      <c r="Q4141" t="s">
        <v>7819</v>
      </c>
    </row>
    <row r="4142" spans="1:18" hidden="1">
      <c r="A4142" t="s">
        <v>315</v>
      </c>
      <c r="B4142" t="s">
        <v>4392</v>
      </c>
      <c r="C4142" s="224" t="s">
        <v>7842</v>
      </c>
      <c r="D4142" s="221">
        <v>353.9</v>
      </c>
      <c r="E4142" s="324">
        <v>43008</v>
      </c>
      <c r="F4142" s="1">
        <v>2835144.1</v>
      </c>
      <c r="G4142" s="18">
        <v>2.1899999999999999E-2</v>
      </c>
      <c r="H4142" s="298">
        <v>5174.1400000000003</v>
      </c>
      <c r="I4142" s="10">
        <v>2835144.1</v>
      </c>
      <c r="J4142" s="11">
        <f t="shared" si="1886"/>
        <v>2.1899999999999999E-2</v>
      </c>
      <c r="K4142" s="30">
        <f t="shared" si="1887"/>
        <v>5174.1379824999995</v>
      </c>
      <c r="L4142" s="29">
        <f t="shared" si="1888"/>
        <v>-2.0175000008748611E-3</v>
      </c>
      <c r="M4142" s="10">
        <f t="shared" si="1889"/>
        <v>2835144.1</v>
      </c>
      <c r="N4142" s="5">
        <f>VLOOKUP(CONCATENATE(A4142,"-6"),'Restated Depr'!$B$6:$G$7674,6,0)</f>
        <v>2.0799999999999999E-2</v>
      </c>
      <c r="O4142" s="29">
        <f t="shared" si="1890"/>
        <v>4914.249773333333</v>
      </c>
      <c r="P4142" s="29">
        <f t="shared" si="1891"/>
        <v>-259.88820916666646</v>
      </c>
      <c r="Q4142" t="s">
        <v>7819</v>
      </c>
    </row>
    <row r="4143" spans="1:18" hidden="1">
      <c r="A4143" t="s">
        <v>315</v>
      </c>
      <c r="B4143" t="s">
        <v>4393</v>
      </c>
      <c r="C4143" s="224" t="s">
        <v>7842</v>
      </c>
      <c r="D4143" s="221">
        <v>353.9</v>
      </c>
      <c r="E4143" s="324">
        <v>43039</v>
      </c>
      <c r="F4143" s="1">
        <v>2835144.1</v>
      </c>
      <c r="G4143" s="18">
        <v>2.1899999999999999E-2</v>
      </c>
      <c r="H4143" s="298">
        <v>5174.1400000000003</v>
      </c>
      <c r="I4143" s="10">
        <v>2835144.1</v>
      </c>
      <c r="J4143" s="11">
        <f t="shared" si="1886"/>
        <v>2.1899999999999999E-2</v>
      </c>
      <c r="K4143" s="30">
        <f t="shared" si="1887"/>
        <v>5174.1379824999995</v>
      </c>
      <c r="L4143" s="29">
        <f t="shared" si="1888"/>
        <v>-2.0175000008748611E-3</v>
      </c>
      <c r="M4143" s="10">
        <f t="shared" si="1889"/>
        <v>2835144.1</v>
      </c>
      <c r="N4143" s="5">
        <f>VLOOKUP(CONCATENATE(A4143,"-6"),'Restated Depr'!$B$6:$G$7674,6,0)</f>
        <v>2.0799999999999999E-2</v>
      </c>
      <c r="O4143" s="29">
        <f t="shared" si="1890"/>
        <v>4914.249773333333</v>
      </c>
      <c r="P4143" s="29">
        <f t="shared" si="1891"/>
        <v>-259.88820916666646</v>
      </c>
      <c r="Q4143" t="s">
        <v>7819</v>
      </c>
    </row>
    <row r="4144" spans="1:18" hidden="1">
      <c r="A4144" t="s">
        <v>315</v>
      </c>
      <c r="B4144" t="s">
        <v>4394</v>
      </c>
      <c r="C4144" s="224" t="s">
        <v>7842</v>
      </c>
      <c r="D4144" s="221">
        <v>353.9</v>
      </c>
      <c r="E4144" s="324">
        <v>43069</v>
      </c>
      <c r="F4144" s="1">
        <v>2835144.1</v>
      </c>
      <c r="G4144" s="18">
        <v>2.1899999999999999E-2</v>
      </c>
      <c r="H4144" s="298">
        <v>5174.1400000000003</v>
      </c>
      <c r="I4144" s="10">
        <v>2835144.1</v>
      </c>
      <c r="J4144" s="11">
        <f t="shared" si="1886"/>
        <v>2.1899999999999999E-2</v>
      </c>
      <c r="K4144" s="30">
        <f t="shared" si="1887"/>
        <v>5174.1379824999995</v>
      </c>
      <c r="L4144" s="29">
        <f t="shared" si="1888"/>
        <v>-2.0175000008748611E-3</v>
      </c>
      <c r="M4144" s="10">
        <f t="shared" si="1889"/>
        <v>2835144.1</v>
      </c>
      <c r="N4144" s="5">
        <f>VLOOKUP(CONCATENATE(A4144,"-6"),'Restated Depr'!$B$6:$G$7674,6,0)</f>
        <v>2.0799999999999999E-2</v>
      </c>
      <c r="O4144" s="29">
        <f t="shared" si="1890"/>
        <v>4914.249773333333</v>
      </c>
      <c r="P4144" s="29">
        <f t="shared" si="1891"/>
        <v>-259.88820916666646</v>
      </c>
      <c r="Q4144" t="s">
        <v>7819</v>
      </c>
    </row>
    <row r="4145" spans="1:18" hidden="1">
      <c r="A4145" t="s">
        <v>315</v>
      </c>
      <c r="B4145" t="s">
        <v>4395</v>
      </c>
      <c r="C4145" s="224" t="s">
        <v>7842</v>
      </c>
      <c r="D4145" s="221">
        <v>353.9</v>
      </c>
      <c r="E4145" s="324">
        <v>43100</v>
      </c>
      <c r="F4145" s="1">
        <v>2835144.1</v>
      </c>
      <c r="G4145" s="18">
        <v>2.1399999999999999E-2</v>
      </c>
      <c r="H4145" s="298">
        <v>5056.01</v>
      </c>
      <c r="I4145" s="10">
        <v>2835144.1</v>
      </c>
      <c r="J4145" s="11">
        <f t="shared" si="1886"/>
        <v>2.1399999999999999E-2</v>
      </c>
      <c r="K4145" s="30">
        <f t="shared" si="1887"/>
        <v>5056.0069783333338</v>
      </c>
      <c r="L4145" s="29">
        <f t="shared" si="1888"/>
        <v>-3.0216666664273362E-3</v>
      </c>
      <c r="M4145" s="10">
        <f t="shared" si="1889"/>
        <v>2835144.1</v>
      </c>
      <c r="N4145" s="5">
        <f>VLOOKUP(CONCATENATE(A4145,"-6"),'Restated Depr'!$B$6:$G$7674,6,0)</f>
        <v>2.0799999999999999E-2</v>
      </c>
      <c r="O4145" s="29">
        <f t="shared" si="1890"/>
        <v>4914.249773333333</v>
      </c>
      <c r="P4145" s="29">
        <f t="shared" si="1891"/>
        <v>-141.75720500000079</v>
      </c>
      <c r="Q4145" t="s">
        <v>7819</v>
      </c>
    </row>
    <row r="4146" spans="1:18" hidden="1">
      <c r="A4146" t="s">
        <v>315</v>
      </c>
      <c r="B4146" t="s">
        <v>4396</v>
      </c>
      <c r="C4146" s="224" t="s">
        <v>7842</v>
      </c>
      <c r="D4146" s="221">
        <v>353.9</v>
      </c>
      <c r="E4146" s="324">
        <v>43131</v>
      </c>
      <c r="F4146" s="1">
        <v>2835144.1</v>
      </c>
      <c r="G4146" s="5">
        <v>2.0799999999999999E-2</v>
      </c>
      <c r="H4146" s="298">
        <v>4914.25</v>
      </c>
      <c r="I4146" s="10">
        <v>2835144.1</v>
      </c>
      <c r="J4146" s="11">
        <f t="shared" si="1886"/>
        <v>2.0799999999999999E-2</v>
      </c>
      <c r="K4146" s="30">
        <f t="shared" si="1887"/>
        <v>4914.249773333333</v>
      </c>
      <c r="L4146" s="29">
        <f t="shared" si="1888"/>
        <v>-2.2666666700388305E-4</v>
      </c>
      <c r="M4146" s="10">
        <f t="shared" si="1889"/>
        <v>2835144.1</v>
      </c>
      <c r="N4146" s="5">
        <f>VLOOKUP(CONCATENATE(A4146,"-6"),'Restated Depr'!$B$6:$G$7674,6,0)</f>
        <v>2.0799999999999999E-2</v>
      </c>
      <c r="O4146" s="29">
        <f t="shared" si="1890"/>
        <v>4914.249773333333</v>
      </c>
      <c r="P4146" s="29">
        <f t="shared" si="1891"/>
        <v>0</v>
      </c>
      <c r="Q4146" t="s">
        <v>7819</v>
      </c>
    </row>
    <row r="4147" spans="1:18" hidden="1">
      <c r="A4147" t="s">
        <v>315</v>
      </c>
      <c r="B4147" t="s">
        <v>4397</v>
      </c>
      <c r="C4147" s="224" t="s">
        <v>7842</v>
      </c>
      <c r="D4147" s="221">
        <v>353.9</v>
      </c>
      <c r="E4147" s="324">
        <v>43159</v>
      </c>
      <c r="F4147" s="1">
        <v>2835144.1</v>
      </c>
      <c r="G4147" s="5">
        <v>2.0799999999999999E-2</v>
      </c>
      <c r="H4147" s="298">
        <v>4914.25</v>
      </c>
      <c r="I4147" s="10">
        <v>2835144.1</v>
      </c>
      <c r="J4147" s="11">
        <f t="shared" si="1886"/>
        <v>2.0799999999999999E-2</v>
      </c>
      <c r="K4147" s="30">
        <f t="shared" si="1887"/>
        <v>4914.249773333333</v>
      </c>
      <c r="L4147" s="29">
        <f t="shared" si="1888"/>
        <v>-2.2666666700388305E-4</v>
      </c>
      <c r="M4147" s="10">
        <f t="shared" si="1889"/>
        <v>2835144.1</v>
      </c>
      <c r="N4147" s="5">
        <f>VLOOKUP(CONCATENATE(A4147,"-6"),'Restated Depr'!$B$6:$G$7674,6,0)</f>
        <v>2.0799999999999999E-2</v>
      </c>
      <c r="O4147" s="29">
        <f t="shared" si="1890"/>
        <v>4914.249773333333</v>
      </c>
      <c r="P4147" s="29">
        <f t="shared" si="1891"/>
        <v>0</v>
      </c>
      <c r="Q4147" t="s">
        <v>7819</v>
      </c>
    </row>
    <row r="4148" spans="1:18" hidden="1">
      <c r="A4148" t="s">
        <v>315</v>
      </c>
      <c r="B4148" t="s">
        <v>4398</v>
      </c>
      <c r="C4148" s="224" t="s">
        <v>7842</v>
      </c>
      <c r="D4148" s="221">
        <v>353.9</v>
      </c>
      <c r="E4148" s="324">
        <v>43190</v>
      </c>
      <c r="F4148" s="1">
        <v>2835144.1</v>
      </c>
      <c r="G4148" s="5">
        <v>2.0799999999999999E-2</v>
      </c>
      <c r="H4148" s="298">
        <v>4914.25</v>
      </c>
      <c r="I4148" s="10">
        <v>2835144.1</v>
      </c>
      <c r="J4148" s="11">
        <f t="shared" si="1886"/>
        <v>2.0799999999999999E-2</v>
      </c>
      <c r="K4148" s="30">
        <f t="shared" si="1887"/>
        <v>4914.249773333333</v>
      </c>
      <c r="L4148" s="29">
        <f t="shared" si="1888"/>
        <v>-2.2666666700388305E-4</v>
      </c>
      <c r="M4148" s="10">
        <f t="shared" si="1889"/>
        <v>2835144.1</v>
      </c>
      <c r="N4148" s="5">
        <f>VLOOKUP(CONCATENATE(A4148,"-6"),'Restated Depr'!$B$6:$G$7674,6,0)</f>
        <v>2.0799999999999999E-2</v>
      </c>
      <c r="O4148" s="29">
        <f t="shared" si="1890"/>
        <v>4914.249773333333</v>
      </c>
      <c r="P4148" s="29">
        <f t="shared" si="1891"/>
        <v>0</v>
      </c>
      <c r="Q4148" t="s">
        <v>7819</v>
      </c>
    </row>
    <row r="4149" spans="1:18" hidden="1">
      <c r="A4149" t="s">
        <v>315</v>
      </c>
      <c r="B4149" t="s">
        <v>4399</v>
      </c>
      <c r="C4149" s="224" t="s">
        <v>7842</v>
      </c>
      <c r="D4149" s="221">
        <v>353.9</v>
      </c>
      <c r="E4149" s="324">
        <v>43220</v>
      </c>
      <c r="F4149" s="1">
        <v>2835144.1</v>
      </c>
      <c r="G4149" s="5">
        <v>2.0799999999999999E-2</v>
      </c>
      <c r="H4149" s="298">
        <v>4914.25</v>
      </c>
      <c r="I4149" s="10">
        <v>2835144.1</v>
      </c>
      <c r="J4149" s="11">
        <f t="shared" si="1886"/>
        <v>2.0799999999999999E-2</v>
      </c>
      <c r="K4149" s="30">
        <f t="shared" si="1887"/>
        <v>4914.249773333333</v>
      </c>
      <c r="L4149" s="29">
        <f t="shared" si="1888"/>
        <v>-2.2666666700388305E-4</v>
      </c>
      <c r="M4149" s="10">
        <f t="shared" si="1889"/>
        <v>2835144.1</v>
      </c>
      <c r="N4149" s="5">
        <f>VLOOKUP(CONCATENATE(A4149,"-6"),'Restated Depr'!$B$6:$G$7674,6,0)</f>
        <v>2.0799999999999999E-2</v>
      </c>
      <c r="O4149" s="29">
        <f t="shared" si="1890"/>
        <v>4914.249773333333</v>
      </c>
      <c r="P4149" s="29">
        <f t="shared" si="1891"/>
        <v>0</v>
      </c>
      <c r="Q4149" t="s">
        <v>7819</v>
      </c>
    </row>
    <row r="4150" spans="1:18" hidden="1">
      <c r="A4150" t="s">
        <v>315</v>
      </c>
      <c r="B4150" t="s">
        <v>4400</v>
      </c>
      <c r="C4150" s="224" t="s">
        <v>7842</v>
      </c>
      <c r="D4150" s="221">
        <v>353.9</v>
      </c>
      <c r="E4150" s="324">
        <v>43251</v>
      </c>
      <c r="F4150" s="1">
        <v>2835144.1</v>
      </c>
      <c r="G4150" s="5">
        <v>2.0799999999999999E-2</v>
      </c>
      <c r="H4150" s="298">
        <v>4914.25</v>
      </c>
      <c r="I4150" s="10">
        <v>2835144.1</v>
      </c>
      <c r="J4150" s="11">
        <f t="shared" si="1886"/>
        <v>2.0799999999999999E-2</v>
      </c>
      <c r="K4150" s="30">
        <f t="shared" si="1887"/>
        <v>4914.249773333333</v>
      </c>
      <c r="L4150" s="29">
        <f t="shared" si="1888"/>
        <v>-2.2666666700388305E-4</v>
      </c>
      <c r="M4150" s="10">
        <f t="shared" si="1889"/>
        <v>2835144.1</v>
      </c>
      <c r="N4150" s="5">
        <f>VLOOKUP(CONCATENATE(A4150,"-6"),'Restated Depr'!$B$6:$G$7674,6,0)</f>
        <v>2.0799999999999999E-2</v>
      </c>
      <c r="O4150" s="29">
        <f t="shared" si="1890"/>
        <v>4914.249773333333</v>
      </c>
      <c r="P4150" s="29">
        <f t="shared" si="1891"/>
        <v>0</v>
      </c>
      <c r="Q4150" t="s">
        <v>7819</v>
      </c>
    </row>
    <row r="4151" spans="1:18" hidden="1">
      <c r="A4151" t="s">
        <v>315</v>
      </c>
      <c r="B4151" t="s">
        <v>4401</v>
      </c>
      <c r="C4151" s="224" t="s">
        <v>7842</v>
      </c>
      <c r="D4151" s="221">
        <v>353.9</v>
      </c>
      <c r="E4151" s="324">
        <v>43281</v>
      </c>
      <c r="F4151" s="1">
        <v>2835144.1</v>
      </c>
      <c r="G4151" s="5">
        <v>2.0799999999999999E-2</v>
      </c>
      <c r="H4151" s="298">
        <v>4914.25</v>
      </c>
      <c r="I4151" s="10">
        <v>2835144.1</v>
      </c>
      <c r="J4151" s="11">
        <f t="shared" si="1886"/>
        <v>2.0799999999999999E-2</v>
      </c>
      <c r="K4151" s="30">
        <f t="shared" si="1887"/>
        <v>4914.249773333333</v>
      </c>
      <c r="L4151" s="29">
        <f t="shared" si="1888"/>
        <v>-2.2666666700388305E-4</v>
      </c>
      <c r="M4151" s="10">
        <f t="shared" si="1889"/>
        <v>2835144.1</v>
      </c>
      <c r="N4151" s="5">
        <f>VLOOKUP(CONCATENATE(A4151,"-6"),'Restated Depr'!$B$6:$G$7674,6,0)</f>
        <v>2.0799999999999999E-2</v>
      </c>
      <c r="O4151" s="29">
        <f t="shared" si="1890"/>
        <v>4914.249773333333</v>
      </c>
      <c r="P4151" s="29">
        <f t="shared" si="1891"/>
        <v>0</v>
      </c>
      <c r="Q4151" t="s">
        <v>7819</v>
      </c>
      <c r="R4151" s="5"/>
    </row>
    <row r="4152" spans="1:18" ht="15.75" hidden="1" thickBot="1">
      <c r="A4152" t="s">
        <v>315</v>
      </c>
      <c r="C4152" s="224" t="s">
        <v>639</v>
      </c>
      <c r="D4152" s="22"/>
      <c r="E4152" s="323" t="s">
        <v>606</v>
      </c>
      <c r="F4152" s="1"/>
      <c r="G4152" s="5"/>
      <c r="H4152" s="310">
        <f>SUM(H4140:H4151)</f>
        <v>60412.21</v>
      </c>
      <c r="I4152" s="10"/>
      <c r="J4152" s="10"/>
      <c r="K4152" s="32">
        <f>SUM(K4140:K4151)</f>
        <v>60412.195530833313</v>
      </c>
      <c r="L4152" s="28">
        <f>SUM(L4140:L4151)</f>
        <v>-1.446916667282494E-2</v>
      </c>
      <c r="M4152" s="10"/>
      <c r="N4152" s="5"/>
      <c r="O4152" s="28">
        <f>SUM(O4140:O4151)</f>
        <v>58970.997279999981</v>
      </c>
      <c r="P4152" s="28">
        <f>SUM(P4140:P4151)</f>
        <v>-1441.1982508333331</v>
      </c>
    </row>
    <row r="4153" spans="1:18" hidden="1">
      <c r="A4153" t="s">
        <v>316</v>
      </c>
      <c r="B4153" t="s">
        <v>4402</v>
      </c>
      <c r="C4153" s="224" t="s">
        <v>7842</v>
      </c>
      <c r="D4153" s="221">
        <v>353.9</v>
      </c>
      <c r="E4153" s="324">
        <v>42947</v>
      </c>
      <c r="F4153" s="9">
        <v>3525000</v>
      </c>
      <c r="G4153" s="18">
        <v>1.7399999999999999E-2</v>
      </c>
      <c r="H4153" s="299">
        <v>5111.2499999999991</v>
      </c>
      <c r="I4153" s="15">
        <v>3525000</v>
      </c>
      <c r="J4153" s="11">
        <f t="shared" ref="J4153:J4164" si="1892">G4153</f>
        <v>1.7399999999999999E-2</v>
      </c>
      <c r="K4153" s="31">
        <f t="shared" ref="K4153:K4164" si="1893">I4153*J4153/12</f>
        <v>5111.2499999999991</v>
      </c>
      <c r="L4153" s="289">
        <f t="shared" ref="L4153:L4164" si="1894">K4153-H4153</f>
        <v>0</v>
      </c>
      <c r="M4153" s="15">
        <f t="shared" ref="M4153:M4164" si="1895">I4153</f>
        <v>3525000</v>
      </c>
      <c r="N4153" s="5">
        <f>VLOOKUP(CONCATENATE(A4153,"-6"),'Restated Depr'!$B$6:$G$7674,6,0)</f>
        <v>2.0799999999999999E-2</v>
      </c>
      <c r="O4153" s="289">
        <f t="shared" ref="O4153:O4164" si="1896">M4153*N4153/12</f>
        <v>6110</v>
      </c>
      <c r="P4153" s="289">
        <f t="shared" ref="P4153:P4164" si="1897">O4153-K4153</f>
        <v>998.75000000000091</v>
      </c>
      <c r="Q4153" t="s">
        <v>7819</v>
      </c>
    </row>
    <row r="4154" spans="1:18" hidden="1">
      <c r="A4154" t="s">
        <v>316</v>
      </c>
      <c r="B4154" t="s">
        <v>4403</v>
      </c>
      <c r="C4154" s="224" t="s">
        <v>7842</v>
      </c>
      <c r="D4154" s="221">
        <v>353.9</v>
      </c>
      <c r="E4154" s="324">
        <v>42978</v>
      </c>
      <c r="F4154" s="1">
        <v>3525000</v>
      </c>
      <c r="G4154" s="18">
        <v>1.7399999999999999E-2</v>
      </c>
      <c r="H4154" s="298">
        <v>5111.2499999999991</v>
      </c>
      <c r="I4154" s="10">
        <v>3525000</v>
      </c>
      <c r="J4154" s="11">
        <f t="shared" si="1892"/>
        <v>1.7399999999999999E-2</v>
      </c>
      <c r="K4154" s="30">
        <f t="shared" si="1893"/>
        <v>5111.2499999999991</v>
      </c>
      <c r="L4154" s="29">
        <f t="shared" si="1894"/>
        <v>0</v>
      </c>
      <c r="M4154" s="10">
        <f t="shared" si="1895"/>
        <v>3525000</v>
      </c>
      <c r="N4154" s="5">
        <f>VLOOKUP(CONCATENATE(A4154,"-6"),'Restated Depr'!$B$6:$G$7674,6,0)</f>
        <v>2.0799999999999999E-2</v>
      </c>
      <c r="O4154" s="29">
        <f t="shared" si="1896"/>
        <v>6110</v>
      </c>
      <c r="P4154" s="29">
        <f t="shared" si="1897"/>
        <v>998.75000000000091</v>
      </c>
      <c r="Q4154" t="s">
        <v>7819</v>
      </c>
    </row>
    <row r="4155" spans="1:18" hidden="1">
      <c r="A4155" t="s">
        <v>316</v>
      </c>
      <c r="B4155" t="s">
        <v>4404</v>
      </c>
      <c r="C4155" s="224" t="s">
        <v>7842</v>
      </c>
      <c r="D4155" s="221">
        <v>353.9</v>
      </c>
      <c r="E4155" s="324">
        <v>43008</v>
      </c>
      <c r="F4155" s="1">
        <v>3525000</v>
      </c>
      <c r="G4155" s="18">
        <v>1.7399999999999999E-2</v>
      </c>
      <c r="H4155" s="298">
        <v>5111.2499999999991</v>
      </c>
      <c r="I4155" s="10">
        <v>3525000</v>
      </c>
      <c r="J4155" s="11">
        <f t="shared" si="1892"/>
        <v>1.7399999999999999E-2</v>
      </c>
      <c r="K4155" s="30">
        <f t="shared" si="1893"/>
        <v>5111.2499999999991</v>
      </c>
      <c r="L4155" s="29">
        <f t="shared" si="1894"/>
        <v>0</v>
      </c>
      <c r="M4155" s="10">
        <f t="shared" si="1895"/>
        <v>3525000</v>
      </c>
      <c r="N4155" s="5">
        <f>VLOOKUP(CONCATENATE(A4155,"-6"),'Restated Depr'!$B$6:$G$7674,6,0)</f>
        <v>2.0799999999999999E-2</v>
      </c>
      <c r="O4155" s="29">
        <f t="shared" si="1896"/>
        <v>6110</v>
      </c>
      <c r="P4155" s="29">
        <f t="shared" si="1897"/>
        <v>998.75000000000091</v>
      </c>
      <c r="Q4155" t="s">
        <v>7819</v>
      </c>
    </row>
    <row r="4156" spans="1:18" hidden="1">
      <c r="A4156" t="s">
        <v>316</v>
      </c>
      <c r="B4156" t="s">
        <v>4405</v>
      </c>
      <c r="C4156" s="224" t="s">
        <v>7842</v>
      </c>
      <c r="D4156" s="221">
        <v>353.9</v>
      </c>
      <c r="E4156" s="324">
        <v>43039</v>
      </c>
      <c r="F4156" s="1">
        <v>3525000</v>
      </c>
      <c r="G4156" s="18">
        <v>1.7399999999999999E-2</v>
      </c>
      <c r="H4156" s="298">
        <v>5111.2499999999991</v>
      </c>
      <c r="I4156" s="10">
        <v>3525000</v>
      </c>
      <c r="J4156" s="11">
        <f t="shared" si="1892"/>
        <v>1.7399999999999999E-2</v>
      </c>
      <c r="K4156" s="30">
        <f t="shared" si="1893"/>
        <v>5111.2499999999991</v>
      </c>
      <c r="L4156" s="29">
        <f t="shared" si="1894"/>
        <v>0</v>
      </c>
      <c r="M4156" s="10">
        <f t="shared" si="1895"/>
        <v>3525000</v>
      </c>
      <c r="N4156" s="5">
        <f>VLOOKUP(CONCATENATE(A4156,"-6"),'Restated Depr'!$B$6:$G$7674,6,0)</f>
        <v>2.0799999999999999E-2</v>
      </c>
      <c r="O4156" s="29">
        <f t="shared" si="1896"/>
        <v>6110</v>
      </c>
      <c r="P4156" s="29">
        <f t="shared" si="1897"/>
        <v>998.75000000000091</v>
      </c>
      <c r="Q4156" t="s">
        <v>7819</v>
      </c>
    </row>
    <row r="4157" spans="1:18" hidden="1">
      <c r="A4157" t="s">
        <v>316</v>
      </c>
      <c r="B4157" t="s">
        <v>4406</v>
      </c>
      <c r="C4157" s="224" t="s">
        <v>7842</v>
      </c>
      <c r="D4157" s="221">
        <v>353.9</v>
      </c>
      <c r="E4157" s="324">
        <v>43069</v>
      </c>
      <c r="F4157" s="1">
        <v>3525000</v>
      </c>
      <c r="G4157" s="18">
        <v>1.7399999999999999E-2</v>
      </c>
      <c r="H4157" s="298">
        <v>5111.2499999999991</v>
      </c>
      <c r="I4157" s="10">
        <v>3525000</v>
      </c>
      <c r="J4157" s="11">
        <f t="shared" si="1892"/>
        <v>1.7399999999999999E-2</v>
      </c>
      <c r="K4157" s="30">
        <f t="shared" si="1893"/>
        <v>5111.2499999999991</v>
      </c>
      <c r="L4157" s="29">
        <f t="shared" si="1894"/>
        <v>0</v>
      </c>
      <c r="M4157" s="10">
        <f t="shared" si="1895"/>
        <v>3525000</v>
      </c>
      <c r="N4157" s="5">
        <f>VLOOKUP(CONCATENATE(A4157,"-6"),'Restated Depr'!$B$6:$G$7674,6,0)</f>
        <v>2.0799999999999999E-2</v>
      </c>
      <c r="O4157" s="29">
        <f t="shared" si="1896"/>
        <v>6110</v>
      </c>
      <c r="P4157" s="29">
        <f t="shared" si="1897"/>
        <v>998.75000000000091</v>
      </c>
      <c r="Q4157" t="s">
        <v>7819</v>
      </c>
    </row>
    <row r="4158" spans="1:18" hidden="1">
      <c r="A4158" t="s">
        <v>316</v>
      </c>
      <c r="B4158" t="s">
        <v>4407</v>
      </c>
      <c r="C4158" s="224" t="s">
        <v>7842</v>
      </c>
      <c r="D4158" s="221">
        <v>353.9</v>
      </c>
      <c r="E4158" s="324">
        <v>43100</v>
      </c>
      <c r="F4158" s="1">
        <v>3525000</v>
      </c>
      <c r="G4158" s="18">
        <v>1.8799999999999997E-2</v>
      </c>
      <c r="H4158" s="298">
        <v>5522.5</v>
      </c>
      <c r="I4158" s="10">
        <v>3525000</v>
      </c>
      <c r="J4158" s="11">
        <f t="shared" si="1892"/>
        <v>1.8799999999999997E-2</v>
      </c>
      <c r="K4158" s="30">
        <f t="shared" si="1893"/>
        <v>5522.4999999999991</v>
      </c>
      <c r="L4158" s="29">
        <f t="shared" si="1894"/>
        <v>0</v>
      </c>
      <c r="M4158" s="10">
        <f t="shared" si="1895"/>
        <v>3525000</v>
      </c>
      <c r="N4158" s="5">
        <f>VLOOKUP(CONCATENATE(A4158,"-6"),'Restated Depr'!$B$6:$G$7674,6,0)</f>
        <v>2.0799999999999999E-2</v>
      </c>
      <c r="O4158" s="29">
        <f t="shared" si="1896"/>
        <v>6110</v>
      </c>
      <c r="P4158" s="29">
        <f t="shared" si="1897"/>
        <v>587.50000000000091</v>
      </c>
      <c r="Q4158" t="s">
        <v>7819</v>
      </c>
    </row>
    <row r="4159" spans="1:18" hidden="1">
      <c r="A4159" t="s">
        <v>316</v>
      </c>
      <c r="B4159" t="s">
        <v>4408</v>
      </c>
      <c r="C4159" s="224" t="s">
        <v>7842</v>
      </c>
      <c r="D4159" s="221">
        <v>353.9</v>
      </c>
      <c r="E4159" s="324">
        <v>43131</v>
      </c>
      <c r="F4159" s="1">
        <v>3525000</v>
      </c>
      <c r="G4159" s="5">
        <v>2.0799999999999999E-2</v>
      </c>
      <c r="H4159" s="298">
        <v>6110.0099999999993</v>
      </c>
      <c r="I4159" s="10">
        <v>3525000</v>
      </c>
      <c r="J4159" s="11">
        <f t="shared" si="1892"/>
        <v>2.0799999999999999E-2</v>
      </c>
      <c r="K4159" s="30">
        <f t="shared" si="1893"/>
        <v>6110</v>
      </c>
      <c r="L4159" s="29">
        <f t="shared" si="1894"/>
        <v>-9.999999999308784E-3</v>
      </c>
      <c r="M4159" s="10">
        <f t="shared" si="1895"/>
        <v>3525000</v>
      </c>
      <c r="N4159" s="5">
        <f>VLOOKUP(CONCATENATE(A4159,"-6"),'Restated Depr'!$B$6:$G$7674,6,0)</f>
        <v>2.0799999999999999E-2</v>
      </c>
      <c r="O4159" s="29">
        <f t="shared" si="1896"/>
        <v>6110</v>
      </c>
      <c r="P4159" s="29">
        <f t="shared" si="1897"/>
        <v>0</v>
      </c>
      <c r="Q4159" t="s">
        <v>7819</v>
      </c>
    </row>
    <row r="4160" spans="1:18" hidden="1">
      <c r="A4160" t="s">
        <v>316</v>
      </c>
      <c r="B4160" t="s">
        <v>4409</v>
      </c>
      <c r="C4160" s="224" t="s">
        <v>7842</v>
      </c>
      <c r="D4160" s="221">
        <v>353.9</v>
      </c>
      <c r="E4160" s="324">
        <v>43159</v>
      </c>
      <c r="F4160" s="1">
        <v>3525000</v>
      </c>
      <c r="G4160" s="5">
        <v>2.0799999999999999E-2</v>
      </c>
      <c r="H4160" s="298">
        <v>6110.0099999999993</v>
      </c>
      <c r="I4160" s="10">
        <v>3525000</v>
      </c>
      <c r="J4160" s="11">
        <f t="shared" si="1892"/>
        <v>2.0799999999999999E-2</v>
      </c>
      <c r="K4160" s="30">
        <f t="shared" si="1893"/>
        <v>6110</v>
      </c>
      <c r="L4160" s="29">
        <f t="shared" si="1894"/>
        <v>-9.999999999308784E-3</v>
      </c>
      <c r="M4160" s="10">
        <f t="shared" si="1895"/>
        <v>3525000</v>
      </c>
      <c r="N4160" s="5">
        <f>VLOOKUP(CONCATENATE(A4160,"-6"),'Restated Depr'!$B$6:$G$7674,6,0)</f>
        <v>2.0799999999999999E-2</v>
      </c>
      <c r="O4160" s="29">
        <f t="shared" si="1896"/>
        <v>6110</v>
      </c>
      <c r="P4160" s="29">
        <f t="shared" si="1897"/>
        <v>0</v>
      </c>
      <c r="Q4160" t="s">
        <v>7819</v>
      </c>
    </row>
    <row r="4161" spans="1:18" hidden="1">
      <c r="A4161" t="s">
        <v>316</v>
      </c>
      <c r="B4161" t="s">
        <v>4410</v>
      </c>
      <c r="C4161" s="224" t="s">
        <v>7842</v>
      </c>
      <c r="D4161" s="221">
        <v>353.9</v>
      </c>
      <c r="E4161" s="324">
        <v>43190</v>
      </c>
      <c r="F4161" s="1">
        <v>3525000</v>
      </c>
      <c r="G4161" s="5">
        <v>2.0799999999999999E-2</v>
      </c>
      <c r="H4161" s="298">
        <v>6110.0099999999993</v>
      </c>
      <c r="I4161" s="10">
        <v>3525000</v>
      </c>
      <c r="J4161" s="11">
        <f t="shared" si="1892"/>
        <v>2.0799999999999999E-2</v>
      </c>
      <c r="K4161" s="30">
        <f t="shared" si="1893"/>
        <v>6110</v>
      </c>
      <c r="L4161" s="29">
        <f t="shared" si="1894"/>
        <v>-9.999999999308784E-3</v>
      </c>
      <c r="M4161" s="10">
        <f t="shared" si="1895"/>
        <v>3525000</v>
      </c>
      <c r="N4161" s="5">
        <f>VLOOKUP(CONCATENATE(A4161,"-6"),'Restated Depr'!$B$6:$G$7674,6,0)</f>
        <v>2.0799999999999999E-2</v>
      </c>
      <c r="O4161" s="29">
        <f t="shared" si="1896"/>
        <v>6110</v>
      </c>
      <c r="P4161" s="29">
        <f t="shared" si="1897"/>
        <v>0</v>
      </c>
      <c r="Q4161" t="s">
        <v>7819</v>
      </c>
    </row>
    <row r="4162" spans="1:18" hidden="1">
      <c r="A4162" t="s">
        <v>316</v>
      </c>
      <c r="B4162" t="s">
        <v>4411</v>
      </c>
      <c r="C4162" s="224" t="s">
        <v>7842</v>
      </c>
      <c r="D4162" s="221">
        <v>353.9</v>
      </c>
      <c r="E4162" s="324">
        <v>43220</v>
      </c>
      <c r="F4162" s="1">
        <v>3525000</v>
      </c>
      <c r="G4162" s="5">
        <v>2.0799999999999999E-2</v>
      </c>
      <c r="H4162" s="298">
        <v>6110.0099999999993</v>
      </c>
      <c r="I4162" s="10">
        <v>3525000</v>
      </c>
      <c r="J4162" s="11">
        <f t="shared" si="1892"/>
        <v>2.0799999999999999E-2</v>
      </c>
      <c r="K4162" s="30">
        <f t="shared" si="1893"/>
        <v>6110</v>
      </c>
      <c r="L4162" s="29">
        <f t="shared" si="1894"/>
        <v>-9.999999999308784E-3</v>
      </c>
      <c r="M4162" s="10">
        <f t="shared" si="1895"/>
        <v>3525000</v>
      </c>
      <c r="N4162" s="5">
        <f>VLOOKUP(CONCATENATE(A4162,"-6"),'Restated Depr'!$B$6:$G$7674,6,0)</f>
        <v>2.0799999999999999E-2</v>
      </c>
      <c r="O4162" s="29">
        <f t="shared" si="1896"/>
        <v>6110</v>
      </c>
      <c r="P4162" s="29">
        <f t="shared" si="1897"/>
        <v>0</v>
      </c>
      <c r="Q4162" t="s">
        <v>7819</v>
      </c>
    </row>
    <row r="4163" spans="1:18" hidden="1">
      <c r="A4163" t="s">
        <v>316</v>
      </c>
      <c r="B4163" t="s">
        <v>4412</v>
      </c>
      <c r="C4163" s="224" t="s">
        <v>7842</v>
      </c>
      <c r="D4163" s="221">
        <v>353.9</v>
      </c>
      <c r="E4163" s="324">
        <v>43251</v>
      </c>
      <c r="F4163" s="1">
        <v>3525000</v>
      </c>
      <c r="G4163" s="5">
        <v>2.0799999999999999E-2</v>
      </c>
      <c r="H4163" s="298">
        <v>6110.0099999999993</v>
      </c>
      <c r="I4163" s="10">
        <v>3525000</v>
      </c>
      <c r="J4163" s="11">
        <f t="shared" si="1892"/>
        <v>2.0799999999999999E-2</v>
      </c>
      <c r="K4163" s="30">
        <f t="shared" si="1893"/>
        <v>6110</v>
      </c>
      <c r="L4163" s="29">
        <f t="shared" si="1894"/>
        <v>-9.999999999308784E-3</v>
      </c>
      <c r="M4163" s="10">
        <f t="shared" si="1895"/>
        <v>3525000</v>
      </c>
      <c r="N4163" s="5">
        <f>VLOOKUP(CONCATENATE(A4163,"-6"),'Restated Depr'!$B$6:$G$7674,6,0)</f>
        <v>2.0799999999999999E-2</v>
      </c>
      <c r="O4163" s="29">
        <f t="shared" si="1896"/>
        <v>6110</v>
      </c>
      <c r="P4163" s="29">
        <f t="shared" si="1897"/>
        <v>0</v>
      </c>
      <c r="Q4163" t="s">
        <v>7819</v>
      </c>
    </row>
    <row r="4164" spans="1:18" hidden="1">
      <c r="A4164" t="s">
        <v>316</v>
      </c>
      <c r="B4164" t="s">
        <v>4413</v>
      </c>
      <c r="C4164" s="224" t="s">
        <v>7842</v>
      </c>
      <c r="D4164" s="221">
        <v>353.9</v>
      </c>
      <c r="E4164" s="324">
        <v>43281</v>
      </c>
      <c r="F4164" s="1">
        <v>3525000</v>
      </c>
      <c r="G4164" s="5">
        <v>2.0799999999999999E-2</v>
      </c>
      <c r="H4164" s="298">
        <v>6110.0099999999993</v>
      </c>
      <c r="I4164" s="10">
        <v>3525000</v>
      </c>
      <c r="J4164" s="11">
        <f t="shared" si="1892"/>
        <v>2.0799999999999999E-2</v>
      </c>
      <c r="K4164" s="30">
        <f t="shared" si="1893"/>
        <v>6110</v>
      </c>
      <c r="L4164" s="29">
        <f t="shared" si="1894"/>
        <v>-9.999999999308784E-3</v>
      </c>
      <c r="M4164" s="10">
        <f t="shared" si="1895"/>
        <v>3525000</v>
      </c>
      <c r="N4164" s="5">
        <f>VLOOKUP(CONCATENATE(A4164,"-6"),'Restated Depr'!$B$6:$G$7674,6,0)</f>
        <v>2.0799999999999999E-2</v>
      </c>
      <c r="O4164" s="29">
        <f t="shared" si="1896"/>
        <v>6110</v>
      </c>
      <c r="P4164" s="29">
        <f t="shared" si="1897"/>
        <v>0</v>
      </c>
      <c r="Q4164" t="s">
        <v>7819</v>
      </c>
      <c r="R4164" s="5"/>
    </row>
    <row r="4165" spans="1:18" ht="15.75" hidden="1" thickBot="1">
      <c r="A4165" t="s">
        <v>316</v>
      </c>
      <c r="C4165" s="224" t="s">
        <v>639</v>
      </c>
      <c r="D4165" s="22"/>
      <c r="E4165" s="323" t="s">
        <v>606</v>
      </c>
      <c r="F4165" s="1"/>
      <c r="G4165" s="5"/>
      <c r="H4165" s="310">
        <f>SUM(H4153:H4164)</f>
        <v>67738.81</v>
      </c>
      <c r="I4165" s="10"/>
      <c r="J4165" s="10"/>
      <c r="K4165" s="32">
        <f>SUM(K4153:K4164)</f>
        <v>67738.75</v>
      </c>
      <c r="L4165" s="28">
        <f>SUM(L4153:L4164)</f>
        <v>-5.9999999995852704E-2</v>
      </c>
      <c r="M4165" s="10"/>
      <c r="N4165" s="5"/>
      <c r="O4165" s="28">
        <f>SUM(O4153:O4164)</f>
        <v>73320</v>
      </c>
      <c r="P4165" s="28">
        <f>SUM(P4153:P4164)</f>
        <v>5581.2500000000055</v>
      </c>
    </row>
    <row r="4166" spans="1:18" hidden="1">
      <c r="A4166" t="s">
        <v>317</v>
      </c>
      <c r="B4166" t="s">
        <v>4414</v>
      </c>
      <c r="C4166" s="224" t="s">
        <v>7842</v>
      </c>
      <c r="D4166" s="221">
        <v>353.9</v>
      </c>
      <c r="E4166" s="324">
        <v>42947</v>
      </c>
      <c r="F4166" s="9">
        <v>136831.13</v>
      </c>
      <c r="G4166" s="18">
        <v>1.9699999999999999E-2</v>
      </c>
      <c r="H4166" s="299">
        <v>224.63000000000002</v>
      </c>
      <c r="I4166" s="15">
        <v>136831.13</v>
      </c>
      <c r="J4166" s="11">
        <f t="shared" ref="J4166:J4177" si="1898">G4166</f>
        <v>1.9699999999999999E-2</v>
      </c>
      <c r="K4166" s="31">
        <f t="shared" ref="K4166:K4177" si="1899">I4166*J4166/12</f>
        <v>224.63110508333332</v>
      </c>
      <c r="L4166" s="289">
        <f t="shared" ref="L4166:L4177" si="1900">K4166-H4166</f>
        <v>1.1050833333001719E-3</v>
      </c>
      <c r="M4166" s="15">
        <f t="shared" ref="M4166:M4177" si="1901">I4166</f>
        <v>136831.13</v>
      </c>
      <c r="N4166" s="5">
        <f>VLOOKUP(CONCATENATE(A4166,"-6"),'Restated Depr'!$B$6:$G$7674,6,0)</f>
        <v>2.0799999999999999E-2</v>
      </c>
      <c r="O4166" s="289">
        <f t="shared" ref="O4166:O4177" si="1902">M4166*N4166/12</f>
        <v>237.17395866666666</v>
      </c>
      <c r="P4166" s="289">
        <f t="shared" ref="P4166:P4177" si="1903">O4166-K4166</f>
        <v>12.54285358333334</v>
      </c>
      <c r="Q4166" t="s">
        <v>7819</v>
      </c>
    </row>
    <row r="4167" spans="1:18" hidden="1">
      <c r="A4167" t="s">
        <v>317</v>
      </c>
      <c r="B4167" t="s">
        <v>4415</v>
      </c>
      <c r="C4167" s="224" t="s">
        <v>7842</v>
      </c>
      <c r="D4167" s="221">
        <v>353.9</v>
      </c>
      <c r="E4167" s="324">
        <v>42978</v>
      </c>
      <c r="F4167" s="1">
        <v>136831.13</v>
      </c>
      <c r="G4167" s="18">
        <v>1.9699999999999999E-2</v>
      </c>
      <c r="H4167" s="298">
        <v>224.63000000000002</v>
      </c>
      <c r="I4167" s="10">
        <v>136831.13</v>
      </c>
      <c r="J4167" s="11">
        <f t="shared" si="1898"/>
        <v>1.9699999999999999E-2</v>
      </c>
      <c r="K4167" s="30">
        <f t="shared" si="1899"/>
        <v>224.63110508333332</v>
      </c>
      <c r="L4167" s="29">
        <f t="shared" si="1900"/>
        <v>1.1050833333001719E-3</v>
      </c>
      <c r="M4167" s="10">
        <f t="shared" si="1901"/>
        <v>136831.13</v>
      </c>
      <c r="N4167" s="5">
        <f>VLOOKUP(CONCATENATE(A4167,"-6"),'Restated Depr'!$B$6:$G$7674,6,0)</f>
        <v>2.0799999999999999E-2</v>
      </c>
      <c r="O4167" s="29">
        <f t="shared" si="1902"/>
        <v>237.17395866666666</v>
      </c>
      <c r="P4167" s="29">
        <f t="shared" si="1903"/>
        <v>12.54285358333334</v>
      </c>
      <c r="Q4167" t="s">
        <v>7819</v>
      </c>
    </row>
    <row r="4168" spans="1:18" hidden="1">
      <c r="A4168" t="s">
        <v>317</v>
      </c>
      <c r="B4168" t="s">
        <v>4416</v>
      </c>
      <c r="C4168" s="224" t="s">
        <v>7842</v>
      </c>
      <c r="D4168" s="221">
        <v>353.9</v>
      </c>
      <c r="E4168" s="324">
        <v>43008</v>
      </c>
      <c r="F4168" s="1">
        <v>136831.13</v>
      </c>
      <c r="G4168" s="18">
        <v>1.9699999999999999E-2</v>
      </c>
      <c r="H4168" s="298">
        <v>224.63000000000002</v>
      </c>
      <c r="I4168" s="10">
        <v>136831.13</v>
      </c>
      <c r="J4168" s="11">
        <f t="shared" si="1898"/>
        <v>1.9699999999999999E-2</v>
      </c>
      <c r="K4168" s="30">
        <f t="shared" si="1899"/>
        <v>224.63110508333332</v>
      </c>
      <c r="L4168" s="29">
        <f t="shared" si="1900"/>
        <v>1.1050833333001719E-3</v>
      </c>
      <c r="M4168" s="10">
        <f t="shared" si="1901"/>
        <v>136831.13</v>
      </c>
      <c r="N4168" s="5">
        <f>VLOOKUP(CONCATENATE(A4168,"-6"),'Restated Depr'!$B$6:$G$7674,6,0)</f>
        <v>2.0799999999999999E-2</v>
      </c>
      <c r="O4168" s="29">
        <f t="shared" si="1902"/>
        <v>237.17395866666666</v>
      </c>
      <c r="P4168" s="29">
        <f t="shared" si="1903"/>
        <v>12.54285358333334</v>
      </c>
      <c r="Q4168" t="s">
        <v>7819</v>
      </c>
    </row>
    <row r="4169" spans="1:18" hidden="1">
      <c r="A4169" t="s">
        <v>317</v>
      </c>
      <c r="B4169" t="s">
        <v>4417</v>
      </c>
      <c r="C4169" s="224" t="s">
        <v>7842</v>
      </c>
      <c r="D4169" s="221">
        <v>353.9</v>
      </c>
      <c r="E4169" s="324">
        <v>43039</v>
      </c>
      <c r="F4169" s="1">
        <v>136831.13</v>
      </c>
      <c r="G4169" s="18">
        <v>1.9699999999999999E-2</v>
      </c>
      <c r="H4169" s="298">
        <v>224.63000000000002</v>
      </c>
      <c r="I4169" s="10">
        <v>136831.13</v>
      </c>
      <c r="J4169" s="11">
        <f t="shared" si="1898"/>
        <v>1.9699999999999999E-2</v>
      </c>
      <c r="K4169" s="30">
        <f t="shared" si="1899"/>
        <v>224.63110508333332</v>
      </c>
      <c r="L4169" s="29">
        <f t="shared" si="1900"/>
        <v>1.1050833333001719E-3</v>
      </c>
      <c r="M4169" s="10">
        <f t="shared" si="1901"/>
        <v>136831.13</v>
      </c>
      <c r="N4169" s="5">
        <f>VLOOKUP(CONCATENATE(A4169,"-6"),'Restated Depr'!$B$6:$G$7674,6,0)</f>
        <v>2.0799999999999999E-2</v>
      </c>
      <c r="O4169" s="29">
        <f t="shared" si="1902"/>
        <v>237.17395866666666</v>
      </c>
      <c r="P4169" s="29">
        <f t="shared" si="1903"/>
        <v>12.54285358333334</v>
      </c>
      <c r="Q4169" t="s">
        <v>7819</v>
      </c>
    </row>
    <row r="4170" spans="1:18" hidden="1">
      <c r="A4170" t="s">
        <v>317</v>
      </c>
      <c r="B4170" t="s">
        <v>4418</v>
      </c>
      <c r="C4170" s="224" t="s">
        <v>7842</v>
      </c>
      <c r="D4170" s="221">
        <v>353.9</v>
      </c>
      <c r="E4170" s="324">
        <v>43069</v>
      </c>
      <c r="F4170" s="1">
        <v>136831.13</v>
      </c>
      <c r="G4170" s="18">
        <v>1.9699999999999999E-2</v>
      </c>
      <c r="H4170" s="298">
        <v>224.63000000000002</v>
      </c>
      <c r="I4170" s="10">
        <v>136831.13</v>
      </c>
      <c r="J4170" s="11">
        <f t="shared" si="1898"/>
        <v>1.9699999999999999E-2</v>
      </c>
      <c r="K4170" s="30">
        <f t="shared" si="1899"/>
        <v>224.63110508333332</v>
      </c>
      <c r="L4170" s="29">
        <f t="shared" si="1900"/>
        <v>1.1050833333001719E-3</v>
      </c>
      <c r="M4170" s="10">
        <f t="shared" si="1901"/>
        <v>136831.13</v>
      </c>
      <c r="N4170" s="5">
        <f>VLOOKUP(CONCATENATE(A4170,"-6"),'Restated Depr'!$B$6:$G$7674,6,0)</f>
        <v>2.0799999999999999E-2</v>
      </c>
      <c r="O4170" s="29">
        <f t="shared" si="1902"/>
        <v>237.17395866666666</v>
      </c>
      <c r="P4170" s="29">
        <f t="shared" si="1903"/>
        <v>12.54285358333334</v>
      </c>
      <c r="Q4170" t="s">
        <v>7819</v>
      </c>
    </row>
    <row r="4171" spans="1:18" hidden="1">
      <c r="A4171" t="s">
        <v>317</v>
      </c>
      <c r="B4171" t="s">
        <v>4419</v>
      </c>
      <c r="C4171" s="224" t="s">
        <v>7842</v>
      </c>
      <c r="D4171" s="221">
        <v>353.9</v>
      </c>
      <c r="E4171" s="324">
        <v>43100</v>
      </c>
      <c r="F4171" s="1">
        <v>136831.13</v>
      </c>
      <c r="G4171" s="18">
        <v>2.01E-2</v>
      </c>
      <c r="H4171" s="298">
        <v>229.18999999999997</v>
      </c>
      <c r="I4171" s="10">
        <v>136831.13</v>
      </c>
      <c r="J4171" s="11">
        <f t="shared" si="1898"/>
        <v>2.01E-2</v>
      </c>
      <c r="K4171" s="30">
        <f t="shared" si="1899"/>
        <v>229.19214275000002</v>
      </c>
      <c r="L4171" s="29">
        <f t="shared" si="1900"/>
        <v>2.1427500000470445E-3</v>
      </c>
      <c r="M4171" s="10">
        <f t="shared" si="1901"/>
        <v>136831.13</v>
      </c>
      <c r="N4171" s="5">
        <f>VLOOKUP(CONCATENATE(A4171,"-6"),'Restated Depr'!$B$6:$G$7674,6,0)</f>
        <v>2.0799999999999999E-2</v>
      </c>
      <c r="O4171" s="29">
        <f t="shared" si="1902"/>
        <v>237.17395866666666</v>
      </c>
      <c r="P4171" s="29">
        <f t="shared" si="1903"/>
        <v>7.9818159166666476</v>
      </c>
      <c r="Q4171" t="s">
        <v>7819</v>
      </c>
    </row>
    <row r="4172" spans="1:18" hidden="1">
      <c r="A4172" t="s">
        <v>317</v>
      </c>
      <c r="B4172" t="s">
        <v>4420</v>
      </c>
      <c r="C4172" s="224" t="s">
        <v>7842</v>
      </c>
      <c r="D4172" s="221">
        <v>353.9</v>
      </c>
      <c r="E4172" s="324">
        <v>43131</v>
      </c>
      <c r="F4172" s="1">
        <v>136831.13</v>
      </c>
      <c r="G4172" s="5">
        <v>2.0799999999999999E-2</v>
      </c>
      <c r="H4172" s="298">
        <v>237.17999999999998</v>
      </c>
      <c r="I4172" s="10">
        <v>136831.13</v>
      </c>
      <c r="J4172" s="11">
        <f t="shared" si="1898"/>
        <v>2.0799999999999999E-2</v>
      </c>
      <c r="K4172" s="30">
        <f t="shared" si="1899"/>
        <v>237.17395866666666</v>
      </c>
      <c r="L4172" s="29">
        <f t="shared" si="1900"/>
        <v>-6.0413333333144692E-3</v>
      </c>
      <c r="M4172" s="10">
        <f t="shared" si="1901"/>
        <v>136831.13</v>
      </c>
      <c r="N4172" s="5">
        <f>VLOOKUP(CONCATENATE(A4172,"-6"),'Restated Depr'!$B$6:$G$7674,6,0)</f>
        <v>2.0799999999999999E-2</v>
      </c>
      <c r="O4172" s="29">
        <f t="shared" si="1902"/>
        <v>237.17395866666666</v>
      </c>
      <c r="P4172" s="29">
        <f t="shared" si="1903"/>
        <v>0</v>
      </c>
      <c r="Q4172" t="s">
        <v>7819</v>
      </c>
    </row>
    <row r="4173" spans="1:18" hidden="1">
      <c r="A4173" t="s">
        <v>317</v>
      </c>
      <c r="B4173" t="s">
        <v>4421</v>
      </c>
      <c r="C4173" s="224" t="s">
        <v>7842</v>
      </c>
      <c r="D4173" s="221">
        <v>353.9</v>
      </c>
      <c r="E4173" s="324">
        <v>43159</v>
      </c>
      <c r="F4173" s="1">
        <v>136831.13</v>
      </c>
      <c r="G4173" s="5">
        <v>2.0799999999999999E-2</v>
      </c>
      <c r="H4173" s="298">
        <v>237.17999999999998</v>
      </c>
      <c r="I4173" s="10">
        <v>136831.13</v>
      </c>
      <c r="J4173" s="11">
        <f t="shared" si="1898"/>
        <v>2.0799999999999999E-2</v>
      </c>
      <c r="K4173" s="30">
        <f t="shared" si="1899"/>
        <v>237.17395866666666</v>
      </c>
      <c r="L4173" s="29">
        <f t="shared" si="1900"/>
        <v>-6.0413333333144692E-3</v>
      </c>
      <c r="M4173" s="10">
        <f t="shared" si="1901"/>
        <v>136831.13</v>
      </c>
      <c r="N4173" s="5">
        <f>VLOOKUP(CONCATENATE(A4173,"-6"),'Restated Depr'!$B$6:$G$7674,6,0)</f>
        <v>2.0799999999999999E-2</v>
      </c>
      <c r="O4173" s="29">
        <f t="shared" si="1902"/>
        <v>237.17395866666666</v>
      </c>
      <c r="P4173" s="29">
        <f t="shared" si="1903"/>
        <v>0</v>
      </c>
      <c r="Q4173" t="s">
        <v>7819</v>
      </c>
    </row>
    <row r="4174" spans="1:18" hidden="1">
      <c r="A4174" t="s">
        <v>317</v>
      </c>
      <c r="B4174" t="s">
        <v>4422</v>
      </c>
      <c r="C4174" s="224" t="s">
        <v>7842</v>
      </c>
      <c r="D4174" s="221">
        <v>353.9</v>
      </c>
      <c r="E4174" s="324">
        <v>43190</v>
      </c>
      <c r="F4174" s="1">
        <v>136831.13</v>
      </c>
      <c r="G4174" s="5">
        <v>2.0799999999999999E-2</v>
      </c>
      <c r="H4174" s="298">
        <v>237.17999999999998</v>
      </c>
      <c r="I4174" s="10">
        <v>136831.13</v>
      </c>
      <c r="J4174" s="11">
        <f t="shared" si="1898"/>
        <v>2.0799999999999999E-2</v>
      </c>
      <c r="K4174" s="30">
        <f t="shared" si="1899"/>
        <v>237.17395866666666</v>
      </c>
      <c r="L4174" s="29">
        <f t="shared" si="1900"/>
        <v>-6.0413333333144692E-3</v>
      </c>
      <c r="M4174" s="10">
        <f t="shared" si="1901"/>
        <v>136831.13</v>
      </c>
      <c r="N4174" s="5">
        <f>VLOOKUP(CONCATENATE(A4174,"-6"),'Restated Depr'!$B$6:$G$7674,6,0)</f>
        <v>2.0799999999999999E-2</v>
      </c>
      <c r="O4174" s="29">
        <f t="shared" si="1902"/>
        <v>237.17395866666666</v>
      </c>
      <c r="P4174" s="29">
        <f t="shared" si="1903"/>
        <v>0</v>
      </c>
      <c r="Q4174" t="s">
        <v>7819</v>
      </c>
    </row>
    <row r="4175" spans="1:18" hidden="1">
      <c r="A4175" t="s">
        <v>317</v>
      </c>
      <c r="B4175" t="s">
        <v>4423</v>
      </c>
      <c r="C4175" s="224" t="s">
        <v>7842</v>
      </c>
      <c r="D4175" s="221">
        <v>353.9</v>
      </c>
      <c r="E4175" s="324">
        <v>43220</v>
      </c>
      <c r="F4175" s="1">
        <v>136831.13</v>
      </c>
      <c r="G4175" s="5">
        <v>2.0799999999999999E-2</v>
      </c>
      <c r="H4175" s="298">
        <v>237.17999999999998</v>
      </c>
      <c r="I4175" s="10">
        <v>136831.13</v>
      </c>
      <c r="J4175" s="11">
        <f t="shared" si="1898"/>
        <v>2.0799999999999999E-2</v>
      </c>
      <c r="K4175" s="30">
        <f t="shared" si="1899"/>
        <v>237.17395866666666</v>
      </c>
      <c r="L4175" s="29">
        <f t="shared" si="1900"/>
        <v>-6.0413333333144692E-3</v>
      </c>
      <c r="M4175" s="10">
        <f t="shared" si="1901"/>
        <v>136831.13</v>
      </c>
      <c r="N4175" s="5">
        <f>VLOOKUP(CONCATENATE(A4175,"-6"),'Restated Depr'!$B$6:$G$7674,6,0)</f>
        <v>2.0799999999999999E-2</v>
      </c>
      <c r="O4175" s="29">
        <f t="shared" si="1902"/>
        <v>237.17395866666666</v>
      </c>
      <c r="P4175" s="29">
        <f t="shared" si="1903"/>
        <v>0</v>
      </c>
      <c r="Q4175" t="s">
        <v>7819</v>
      </c>
    </row>
    <row r="4176" spans="1:18" hidden="1">
      <c r="A4176" t="s">
        <v>317</v>
      </c>
      <c r="B4176" t="s">
        <v>4424</v>
      </c>
      <c r="C4176" s="224" t="s">
        <v>7842</v>
      </c>
      <c r="D4176" s="221">
        <v>353.9</v>
      </c>
      <c r="E4176" s="324">
        <v>43251</v>
      </c>
      <c r="F4176" s="1">
        <v>136831.13</v>
      </c>
      <c r="G4176" s="5">
        <v>2.0799999999999999E-2</v>
      </c>
      <c r="H4176" s="298">
        <v>237.17999999999998</v>
      </c>
      <c r="I4176" s="10">
        <v>136831.13</v>
      </c>
      <c r="J4176" s="11">
        <f t="shared" si="1898"/>
        <v>2.0799999999999999E-2</v>
      </c>
      <c r="K4176" s="30">
        <f t="shared" si="1899"/>
        <v>237.17395866666666</v>
      </c>
      <c r="L4176" s="29">
        <f t="shared" si="1900"/>
        <v>-6.0413333333144692E-3</v>
      </c>
      <c r="M4176" s="10">
        <f t="shared" si="1901"/>
        <v>136831.13</v>
      </c>
      <c r="N4176" s="5">
        <f>VLOOKUP(CONCATENATE(A4176,"-6"),'Restated Depr'!$B$6:$G$7674,6,0)</f>
        <v>2.0799999999999999E-2</v>
      </c>
      <c r="O4176" s="29">
        <f t="shared" si="1902"/>
        <v>237.17395866666666</v>
      </c>
      <c r="P4176" s="29">
        <f t="shared" si="1903"/>
        <v>0</v>
      </c>
      <c r="Q4176" t="s">
        <v>7819</v>
      </c>
    </row>
    <row r="4177" spans="1:18" hidden="1">
      <c r="A4177" t="s">
        <v>317</v>
      </c>
      <c r="B4177" t="s">
        <v>4425</v>
      </c>
      <c r="C4177" s="224" t="s">
        <v>7842</v>
      </c>
      <c r="D4177" s="221">
        <v>353.9</v>
      </c>
      <c r="E4177" s="324">
        <v>43281</v>
      </c>
      <c r="F4177" s="1">
        <v>136831.13</v>
      </c>
      <c r="G4177" s="5">
        <v>2.0799999999999999E-2</v>
      </c>
      <c r="H4177" s="298">
        <v>237.17999999999998</v>
      </c>
      <c r="I4177" s="10">
        <v>136831.13</v>
      </c>
      <c r="J4177" s="11">
        <f t="shared" si="1898"/>
        <v>2.0799999999999999E-2</v>
      </c>
      <c r="K4177" s="30">
        <f t="shared" si="1899"/>
        <v>237.17395866666666</v>
      </c>
      <c r="L4177" s="29">
        <f t="shared" si="1900"/>
        <v>-6.0413333333144692E-3</v>
      </c>
      <c r="M4177" s="10">
        <f t="shared" si="1901"/>
        <v>136831.13</v>
      </c>
      <c r="N4177" s="5">
        <f>VLOOKUP(CONCATENATE(A4177,"-6"),'Restated Depr'!$B$6:$G$7674,6,0)</f>
        <v>2.0799999999999999E-2</v>
      </c>
      <c r="O4177" s="29">
        <f t="shared" si="1902"/>
        <v>237.17395866666666</v>
      </c>
      <c r="P4177" s="29">
        <f t="shared" si="1903"/>
        <v>0</v>
      </c>
      <c r="Q4177" t="s">
        <v>7819</v>
      </c>
      <c r="R4177" s="5"/>
    </row>
    <row r="4178" spans="1:18" ht="15.75" hidden="1" thickBot="1">
      <c r="A4178" t="s">
        <v>317</v>
      </c>
      <c r="C4178" s="224" t="s">
        <v>639</v>
      </c>
      <c r="D4178" s="22"/>
      <c r="E4178" s="323" t="s">
        <v>606</v>
      </c>
      <c r="F4178" s="1"/>
      <c r="G4178" s="5"/>
      <c r="H4178" s="310">
        <f>SUM(H4166:H4177)</f>
        <v>2775.4199999999996</v>
      </c>
      <c r="I4178" s="10"/>
      <c r="J4178" s="10"/>
      <c r="K4178" s="32">
        <f>SUM(K4166:K4177)</f>
        <v>2775.3914201666671</v>
      </c>
      <c r="L4178" s="28">
        <f>SUM(L4166:L4177)</f>
        <v>-2.8579833333338911E-2</v>
      </c>
      <c r="M4178" s="10"/>
      <c r="N4178" s="5"/>
      <c r="O4178" s="28">
        <f>SUM(O4166:O4177)</f>
        <v>2846.0875040000005</v>
      </c>
      <c r="P4178" s="28">
        <f>SUM(P4166:P4177)</f>
        <v>70.696083833333347</v>
      </c>
    </row>
    <row r="4179" spans="1:18" hidden="1">
      <c r="A4179" t="s">
        <v>318</v>
      </c>
      <c r="B4179" t="s">
        <v>4426</v>
      </c>
      <c r="C4179" s="224" t="s">
        <v>7842</v>
      </c>
      <c r="D4179" s="221">
        <v>353.9</v>
      </c>
      <c r="E4179" s="324">
        <v>42947</v>
      </c>
      <c r="F4179" s="9">
        <v>13112.67</v>
      </c>
      <c r="G4179" s="18">
        <v>1.9699999999999999E-2</v>
      </c>
      <c r="H4179" s="299">
        <v>21.529999999999998</v>
      </c>
      <c r="I4179" s="15">
        <v>13112.67</v>
      </c>
      <c r="J4179" s="11">
        <f t="shared" ref="J4179:J4190" si="1904">G4179</f>
        <v>1.9699999999999999E-2</v>
      </c>
      <c r="K4179" s="31">
        <f t="shared" ref="K4179:K4190" si="1905">I4179*J4179/12</f>
        <v>21.52663325</v>
      </c>
      <c r="L4179" s="289">
        <f t="shared" ref="L4179:L4190" si="1906">K4179-H4179</f>
        <v>-3.3667499999978645E-3</v>
      </c>
      <c r="M4179" s="15">
        <f t="shared" ref="M4179:M4190" si="1907">I4179</f>
        <v>13112.67</v>
      </c>
      <c r="N4179" s="5">
        <f>VLOOKUP(CONCATENATE(A4179,"-6"),'Restated Depr'!$B$6:$G$7674,6,0)</f>
        <v>2.0799999999999999E-2</v>
      </c>
      <c r="O4179" s="289">
        <f t="shared" ref="O4179:O4190" si="1908">M4179*N4179/12</f>
        <v>22.728628</v>
      </c>
      <c r="P4179" s="289">
        <f t="shared" ref="P4179:P4190" si="1909">O4179-K4179</f>
        <v>1.2019947500000008</v>
      </c>
      <c r="Q4179" t="s">
        <v>7819</v>
      </c>
    </row>
    <row r="4180" spans="1:18" hidden="1">
      <c r="A4180" t="s">
        <v>318</v>
      </c>
      <c r="B4180" t="s">
        <v>4427</v>
      </c>
      <c r="C4180" s="224" t="s">
        <v>7842</v>
      </c>
      <c r="D4180" s="221">
        <v>353.9</v>
      </c>
      <c r="E4180" s="324">
        <v>42978</v>
      </c>
      <c r="F4180" s="1">
        <v>13112.67</v>
      </c>
      <c r="G4180" s="18">
        <v>1.9699999999999999E-2</v>
      </c>
      <c r="H4180" s="298">
        <v>21.529999999999998</v>
      </c>
      <c r="I4180" s="10">
        <v>13112.67</v>
      </c>
      <c r="J4180" s="11">
        <f t="shared" si="1904"/>
        <v>1.9699999999999999E-2</v>
      </c>
      <c r="K4180" s="30">
        <f t="shared" si="1905"/>
        <v>21.52663325</v>
      </c>
      <c r="L4180" s="29">
        <f t="shared" si="1906"/>
        <v>-3.3667499999978645E-3</v>
      </c>
      <c r="M4180" s="10">
        <f t="shared" si="1907"/>
        <v>13112.67</v>
      </c>
      <c r="N4180" s="5">
        <f>VLOOKUP(CONCATENATE(A4180,"-6"),'Restated Depr'!$B$6:$G$7674,6,0)</f>
        <v>2.0799999999999999E-2</v>
      </c>
      <c r="O4180" s="29">
        <f t="shared" si="1908"/>
        <v>22.728628</v>
      </c>
      <c r="P4180" s="29">
        <f t="shared" si="1909"/>
        <v>1.2019947500000008</v>
      </c>
      <c r="Q4180" t="s">
        <v>7819</v>
      </c>
    </row>
    <row r="4181" spans="1:18" hidden="1">
      <c r="A4181" t="s">
        <v>318</v>
      </c>
      <c r="B4181" t="s">
        <v>4428</v>
      </c>
      <c r="C4181" s="224" t="s">
        <v>7842</v>
      </c>
      <c r="D4181" s="221">
        <v>353.9</v>
      </c>
      <c r="E4181" s="324">
        <v>43008</v>
      </c>
      <c r="F4181" s="1">
        <v>13112.67</v>
      </c>
      <c r="G4181" s="18">
        <v>1.9699999999999999E-2</v>
      </c>
      <c r="H4181" s="298">
        <v>21.529999999999998</v>
      </c>
      <c r="I4181" s="10">
        <v>13112.67</v>
      </c>
      <c r="J4181" s="11">
        <f t="shared" si="1904"/>
        <v>1.9699999999999999E-2</v>
      </c>
      <c r="K4181" s="30">
        <f t="shared" si="1905"/>
        <v>21.52663325</v>
      </c>
      <c r="L4181" s="29">
        <f t="shared" si="1906"/>
        <v>-3.3667499999978645E-3</v>
      </c>
      <c r="M4181" s="10">
        <f t="shared" si="1907"/>
        <v>13112.67</v>
      </c>
      <c r="N4181" s="5">
        <f>VLOOKUP(CONCATENATE(A4181,"-6"),'Restated Depr'!$B$6:$G$7674,6,0)</f>
        <v>2.0799999999999999E-2</v>
      </c>
      <c r="O4181" s="29">
        <f t="shared" si="1908"/>
        <v>22.728628</v>
      </c>
      <c r="P4181" s="29">
        <f t="shared" si="1909"/>
        <v>1.2019947500000008</v>
      </c>
      <c r="Q4181" t="s">
        <v>7819</v>
      </c>
    </row>
    <row r="4182" spans="1:18" hidden="1">
      <c r="A4182" t="s">
        <v>318</v>
      </c>
      <c r="B4182" t="s">
        <v>4429</v>
      </c>
      <c r="C4182" s="224" t="s">
        <v>7842</v>
      </c>
      <c r="D4182" s="221">
        <v>353.9</v>
      </c>
      <c r="E4182" s="324">
        <v>43039</v>
      </c>
      <c r="F4182" s="1">
        <v>13112.67</v>
      </c>
      <c r="G4182" s="18">
        <v>1.9699999999999999E-2</v>
      </c>
      <c r="H4182" s="298">
        <v>21.529999999999998</v>
      </c>
      <c r="I4182" s="10">
        <v>13112.67</v>
      </c>
      <c r="J4182" s="11">
        <f t="shared" si="1904"/>
        <v>1.9699999999999999E-2</v>
      </c>
      <c r="K4182" s="30">
        <f t="shared" si="1905"/>
        <v>21.52663325</v>
      </c>
      <c r="L4182" s="29">
        <f t="shared" si="1906"/>
        <v>-3.3667499999978645E-3</v>
      </c>
      <c r="M4182" s="10">
        <f t="shared" si="1907"/>
        <v>13112.67</v>
      </c>
      <c r="N4182" s="5">
        <f>VLOOKUP(CONCATENATE(A4182,"-6"),'Restated Depr'!$B$6:$G$7674,6,0)</f>
        <v>2.0799999999999999E-2</v>
      </c>
      <c r="O4182" s="29">
        <f t="shared" si="1908"/>
        <v>22.728628</v>
      </c>
      <c r="P4182" s="29">
        <f t="shared" si="1909"/>
        <v>1.2019947500000008</v>
      </c>
      <c r="Q4182" t="s">
        <v>7819</v>
      </c>
    </row>
    <row r="4183" spans="1:18" hidden="1">
      <c r="A4183" t="s">
        <v>318</v>
      </c>
      <c r="B4183" t="s">
        <v>4430</v>
      </c>
      <c r="C4183" s="224" t="s">
        <v>7842</v>
      </c>
      <c r="D4183" s="221">
        <v>353.9</v>
      </c>
      <c r="E4183" s="324">
        <v>43069</v>
      </c>
      <c r="F4183" s="1">
        <v>13112.67</v>
      </c>
      <c r="G4183" s="18">
        <v>1.9699999999999999E-2</v>
      </c>
      <c r="H4183" s="298">
        <v>21.529999999999998</v>
      </c>
      <c r="I4183" s="10">
        <v>13112.67</v>
      </c>
      <c r="J4183" s="11">
        <f t="shared" si="1904"/>
        <v>1.9699999999999999E-2</v>
      </c>
      <c r="K4183" s="30">
        <f t="shared" si="1905"/>
        <v>21.52663325</v>
      </c>
      <c r="L4183" s="29">
        <f t="shared" si="1906"/>
        <v>-3.3667499999978645E-3</v>
      </c>
      <c r="M4183" s="10">
        <f t="shared" si="1907"/>
        <v>13112.67</v>
      </c>
      <c r="N4183" s="5">
        <f>VLOOKUP(CONCATENATE(A4183,"-6"),'Restated Depr'!$B$6:$G$7674,6,0)</f>
        <v>2.0799999999999999E-2</v>
      </c>
      <c r="O4183" s="29">
        <f t="shared" si="1908"/>
        <v>22.728628</v>
      </c>
      <c r="P4183" s="29">
        <f t="shared" si="1909"/>
        <v>1.2019947500000008</v>
      </c>
      <c r="Q4183" t="s">
        <v>7819</v>
      </c>
    </row>
    <row r="4184" spans="1:18" hidden="1">
      <c r="A4184" t="s">
        <v>318</v>
      </c>
      <c r="B4184" t="s">
        <v>4431</v>
      </c>
      <c r="C4184" s="224" t="s">
        <v>7842</v>
      </c>
      <c r="D4184" s="221">
        <v>353.9</v>
      </c>
      <c r="E4184" s="324">
        <v>43100</v>
      </c>
      <c r="F4184" s="1">
        <v>13112.67</v>
      </c>
      <c r="G4184" s="18">
        <v>2.01E-2</v>
      </c>
      <c r="H4184" s="298">
        <v>21.97</v>
      </c>
      <c r="I4184" s="10">
        <v>13112.67</v>
      </c>
      <c r="J4184" s="11">
        <f t="shared" si="1904"/>
        <v>2.01E-2</v>
      </c>
      <c r="K4184" s="30">
        <f t="shared" si="1905"/>
        <v>21.96372225</v>
      </c>
      <c r="L4184" s="29">
        <f t="shared" si="1906"/>
        <v>-6.2777499999988606E-3</v>
      </c>
      <c r="M4184" s="10">
        <f t="shared" si="1907"/>
        <v>13112.67</v>
      </c>
      <c r="N4184" s="5">
        <f>VLOOKUP(CONCATENATE(A4184,"-6"),'Restated Depr'!$B$6:$G$7674,6,0)</f>
        <v>2.0799999999999999E-2</v>
      </c>
      <c r="O4184" s="29">
        <f t="shared" si="1908"/>
        <v>22.728628</v>
      </c>
      <c r="P4184" s="29">
        <f t="shared" si="1909"/>
        <v>0.76490575000000049</v>
      </c>
      <c r="Q4184" t="s">
        <v>7819</v>
      </c>
    </row>
    <row r="4185" spans="1:18" hidden="1">
      <c r="A4185" t="s">
        <v>318</v>
      </c>
      <c r="B4185" t="s">
        <v>4432</v>
      </c>
      <c r="C4185" s="224" t="s">
        <v>7842</v>
      </c>
      <c r="D4185" s="221">
        <v>353.9</v>
      </c>
      <c r="E4185" s="324">
        <v>43131</v>
      </c>
      <c r="F4185" s="1">
        <v>13112.67</v>
      </c>
      <c r="G4185" s="5">
        <v>2.0799999999999999E-2</v>
      </c>
      <c r="H4185" s="298">
        <v>22.73</v>
      </c>
      <c r="I4185" s="10">
        <v>13112.67</v>
      </c>
      <c r="J4185" s="11">
        <f t="shared" si="1904"/>
        <v>2.0799999999999999E-2</v>
      </c>
      <c r="K4185" s="30">
        <f t="shared" si="1905"/>
        <v>22.728628</v>
      </c>
      <c r="L4185" s="29">
        <f t="shared" si="1906"/>
        <v>-1.3719999999999288E-3</v>
      </c>
      <c r="M4185" s="10">
        <f t="shared" si="1907"/>
        <v>13112.67</v>
      </c>
      <c r="N4185" s="5">
        <f>VLOOKUP(CONCATENATE(A4185,"-6"),'Restated Depr'!$B$6:$G$7674,6,0)</f>
        <v>2.0799999999999999E-2</v>
      </c>
      <c r="O4185" s="29">
        <f t="shared" si="1908"/>
        <v>22.728628</v>
      </c>
      <c r="P4185" s="29">
        <f t="shared" si="1909"/>
        <v>0</v>
      </c>
      <c r="Q4185" t="s">
        <v>7819</v>
      </c>
    </row>
    <row r="4186" spans="1:18" hidden="1">
      <c r="A4186" t="s">
        <v>318</v>
      </c>
      <c r="B4186" t="s">
        <v>4433</v>
      </c>
      <c r="C4186" s="224" t="s">
        <v>7842</v>
      </c>
      <c r="D4186" s="221">
        <v>353.9</v>
      </c>
      <c r="E4186" s="324">
        <v>43159</v>
      </c>
      <c r="F4186" s="1">
        <v>13112.67</v>
      </c>
      <c r="G4186" s="5">
        <v>2.0799999999999999E-2</v>
      </c>
      <c r="H4186" s="298">
        <v>22.73</v>
      </c>
      <c r="I4186" s="10">
        <v>13112.67</v>
      </c>
      <c r="J4186" s="11">
        <f t="shared" si="1904"/>
        <v>2.0799999999999999E-2</v>
      </c>
      <c r="K4186" s="30">
        <f t="shared" si="1905"/>
        <v>22.728628</v>
      </c>
      <c r="L4186" s="29">
        <f t="shared" si="1906"/>
        <v>-1.3719999999999288E-3</v>
      </c>
      <c r="M4186" s="10">
        <f t="shared" si="1907"/>
        <v>13112.67</v>
      </c>
      <c r="N4186" s="5">
        <f>VLOOKUP(CONCATENATE(A4186,"-6"),'Restated Depr'!$B$6:$G$7674,6,0)</f>
        <v>2.0799999999999999E-2</v>
      </c>
      <c r="O4186" s="29">
        <f t="shared" si="1908"/>
        <v>22.728628</v>
      </c>
      <c r="P4186" s="29">
        <f t="shared" si="1909"/>
        <v>0</v>
      </c>
      <c r="Q4186" t="s">
        <v>7819</v>
      </c>
    </row>
    <row r="4187" spans="1:18" hidden="1">
      <c r="A4187" t="s">
        <v>318</v>
      </c>
      <c r="B4187" t="s">
        <v>4434</v>
      </c>
      <c r="C4187" s="224" t="s">
        <v>7842</v>
      </c>
      <c r="D4187" s="221">
        <v>353.9</v>
      </c>
      <c r="E4187" s="324">
        <v>43190</v>
      </c>
      <c r="F4187" s="1">
        <v>13112.67</v>
      </c>
      <c r="G4187" s="5">
        <v>2.0799999999999999E-2</v>
      </c>
      <c r="H4187" s="298">
        <v>22.73</v>
      </c>
      <c r="I4187" s="10">
        <v>13112.67</v>
      </c>
      <c r="J4187" s="11">
        <f t="shared" si="1904"/>
        <v>2.0799999999999999E-2</v>
      </c>
      <c r="K4187" s="30">
        <f t="shared" si="1905"/>
        <v>22.728628</v>
      </c>
      <c r="L4187" s="29">
        <f t="shared" si="1906"/>
        <v>-1.3719999999999288E-3</v>
      </c>
      <c r="M4187" s="10">
        <f t="shared" si="1907"/>
        <v>13112.67</v>
      </c>
      <c r="N4187" s="5">
        <f>VLOOKUP(CONCATENATE(A4187,"-6"),'Restated Depr'!$B$6:$G$7674,6,0)</f>
        <v>2.0799999999999999E-2</v>
      </c>
      <c r="O4187" s="29">
        <f t="shared" si="1908"/>
        <v>22.728628</v>
      </c>
      <c r="P4187" s="29">
        <f t="shared" si="1909"/>
        <v>0</v>
      </c>
      <c r="Q4187" t="s">
        <v>7819</v>
      </c>
    </row>
    <row r="4188" spans="1:18" hidden="1">
      <c r="A4188" t="s">
        <v>318</v>
      </c>
      <c r="B4188" t="s">
        <v>4435</v>
      </c>
      <c r="C4188" s="224" t="s">
        <v>7842</v>
      </c>
      <c r="D4188" s="221">
        <v>353.9</v>
      </c>
      <c r="E4188" s="324">
        <v>43220</v>
      </c>
      <c r="F4188" s="1">
        <v>13112.67</v>
      </c>
      <c r="G4188" s="5">
        <v>2.0799999999999999E-2</v>
      </c>
      <c r="H4188" s="298">
        <v>22.73</v>
      </c>
      <c r="I4188" s="10">
        <v>13112.67</v>
      </c>
      <c r="J4188" s="11">
        <f t="shared" si="1904"/>
        <v>2.0799999999999999E-2</v>
      </c>
      <c r="K4188" s="30">
        <f t="shared" si="1905"/>
        <v>22.728628</v>
      </c>
      <c r="L4188" s="29">
        <f t="shared" si="1906"/>
        <v>-1.3719999999999288E-3</v>
      </c>
      <c r="M4188" s="10">
        <f t="shared" si="1907"/>
        <v>13112.67</v>
      </c>
      <c r="N4188" s="5">
        <f>VLOOKUP(CONCATENATE(A4188,"-6"),'Restated Depr'!$B$6:$G$7674,6,0)</f>
        <v>2.0799999999999999E-2</v>
      </c>
      <c r="O4188" s="29">
        <f t="shared" si="1908"/>
        <v>22.728628</v>
      </c>
      <c r="P4188" s="29">
        <f t="shared" si="1909"/>
        <v>0</v>
      </c>
      <c r="Q4188" t="s">
        <v>7819</v>
      </c>
    </row>
    <row r="4189" spans="1:18" hidden="1">
      <c r="A4189" t="s">
        <v>318</v>
      </c>
      <c r="B4189" t="s">
        <v>4436</v>
      </c>
      <c r="C4189" s="224" t="s">
        <v>7842</v>
      </c>
      <c r="D4189" s="221">
        <v>353.9</v>
      </c>
      <c r="E4189" s="324">
        <v>43251</v>
      </c>
      <c r="F4189" s="1">
        <v>13112.67</v>
      </c>
      <c r="G4189" s="5">
        <v>2.0799999999999999E-2</v>
      </c>
      <c r="H4189" s="298">
        <v>22.73</v>
      </c>
      <c r="I4189" s="10">
        <v>13112.67</v>
      </c>
      <c r="J4189" s="11">
        <f t="shared" si="1904"/>
        <v>2.0799999999999999E-2</v>
      </c>
      <c r="K4189" s="30">
        <f t="shared" si="1905"/>
        <v>22.728628</v>
      </c>
      <c r="L4189" s="29">
        <f t="shared" si="1906"/>
        <v>-1.3719999999999288E-3</v>
      </c>
      <c r="M4189" s="10">
        <f t="shared" si="1907"/>
        <v>13112.67</v>
      </c>
      <c r="N4189" s="5">
        <f>VLOOKUP(CONCATENATE(A4189,"-6"),'Restated Depr'!$B$6:$G$7674,6,0)</f>
        <v>2.0799999999999999E-2</v>
      </c>
      <c r="O4189" s="29">
        <f t="shared" si="1908"/>
        <v>22.728628</v>
      </c>
      <c r="P4189" s="29">
        <f t="shared" si="1909"/>
        <v>0</v>
      </c>
      <c r="Q4189" t="s">
        <v>7819</v>
      </c>
    </row>
    <row r="4190" spans="1:18" hidden="1">
      <c r="A4190" t="s">
        <v>318</v>
      </c>
      <c r="B4190" t="s">
        <v>4437</v>
      </c>
      <c r="C4190" s="224" t="s">
        <v>7842</v>
      </c>
      <c r="D4190" s="221">
        <v>353.9</v>
      </c>
      <c r="E4190" s="324">
        <v>43281</v>
      </c>
      <c r="F4190" s="1">
        <v>13112.67</v>
      </c>
      <c r="G4190" s="5">
        <v>2.0799999999999999E-2</v>
      </c>
      <c r="H4190" s="298">
        <v>22.73</v>
      </c>
      <c r="I4190" s="10">
        <v>13112.67</v>
      </c>
      <c r="J4190" s="11">
        <f t="shared" si="1904"/>
        <v>2.0799999999999999E-2</v>
      </c>
      <c r="K4190" s="30">
        <f t="shared" si="1905"/>
        <v>22.728628</v>
      </c>
      <c r="L4190" s="29">
        <f t="shared" si="1906"/>
        <v>-1.3719999999999288E-3</v>
      </c>
      <c r="M4190" s="10">
        <f t="shared" si="1907"/>
        <v>13112.67</v>
      </c>
      <c r="N4190" s="5">
        <f>VLOOKUP(CONCATENATE(A4190,"-6"),'Restated Depr'!$B$6:$G$7674,6,0)</f>
        <v>2.0799999999999999E-2</v>
      </c>
      <c r="O4190" s="29">
        <f t="shared" si="1908"/>
        <v>22.728628</v>
      </c>
      <c r="P4190" s="29">
        <f t="shared" si="1909"/>
        <v>0</v>
      </c>
      <c r="Q4190" t="s">
        <v>7819</v>
      </c>
      <c r="R4190" s="5"/>
    </row>
    <row r="4191" spans="1:18" ht="15.75" hidden="1" thickBot="1">
      <c r="A4191" t="s">
        <v>318</v>
      </c>
      <c r="C4191" s="224" t="s">
        <v>639</v>
      </c>
      <c r="D4191" s="22"/>
      <c r="E4191" s="323" t="s">
        <v>606</v>
      </c>
      <c r="F4191" s="1"/>
      <c r="G4191" s="5"/>
      <c r="H4191" s="310">
        <f>SUM(H4179:H4190)</f>
        <v>265.99999999999994</v>
      </c>
      <c r="I4191" s="10"/>
      <c r="J4191" s="10"/>
      <c r="K4191" s="32">
        <f>SUM(K4179:K4190)</f>
        <v>265.96865650000007</v>
      </c>
      <c r="L4191" s="28">
        <f>SUM(L4179:L4190)</f>
        <v>-3.1343499999987756E-2</v>
      </c>
      <c r="M4191" s="10"/>
      <c r="N4191" s="5"/>
      <c r="O4191" s="28">
        <f>SUM(O4179:O4190)</f>
        <v>272.74353600000006</v>
      </c>
      <c r="P4191" s="28">
        <f>SUM(P4179:P4190)</f>
        <v>6.7748795000000044</v>
      </c>
    </row>
    <row r="4192" spans="1:18" hidden="1">
      <c r="A4192" t="s">
        <v>319</v>
      </c>
      <c r="B4192" t="s">
        <v>4438</v>
      </c>
      <c r="C4192" s="224" t="s">
        <v>7842</v>
      </c>
      <c r="D4192" s="221">
        <v>353.9</v>
      </c>
      <c r="E4192" s="324">
        <v>42947</v>
      </c>
      <c r="F4192" s="9">
        <v>2705503.41</v>
      </c>
      <c r="G4192" s="18">
        <v>1.9699999999999999E-2</v>
      </c>
      <c r="H4192" s="299">
        <v>4441.54</v>
      </c>
      <c r="I4192" s="15">
        <v>2705503.41</v>
      </c>
      <c r="J4192" s="11">
        <f t="shared" ref="J4192:J4203" si="1910">G4192</f>
        <v>1.9699999999999999E-2</v>
      </c>
      <c r="K4192" s="31">
        <f t="shared" ref="K4192:K4203" si="1911">I4192*J4192/12</f>
        <v>4441.5347647500002</v>
      </c>
      <c r="L4192" s="289">
        <f t="shared" ref="L4192:L4203" si="1912">K4192-H4192</f>
        <v>-5.2352499997141422E-3</v>
      </c>
      <c r="M4192" s="15">
        <f t="shared" ref="M4192:M4203" si="1913">I4192</f>
        <v>2705503.41</v>
      </c>
      <c r="N4192" s="5">
        <f>VLOOKUP(CONCATENATE(A4192,"-6"),'Restated Depr'!$B$6:$G$7674,6,0)</f>
        <v>2.0799999999999999E-2</v>
      </c>
      <c r="O4192" s="289">
        <f t="shared" ref="O4192:O4203" si="1914">M4192*N4192/12</f>
        <v>4689.5392440000005</v>
      </c>
      <c r="P4192" s="289">
        <f t="shared" ref="P4192:P4203" si="1915">O4192-K4192</f>
        <v>248.00447925000026</v>
      </c>
      <c r="Q4192" t="s">
        <v>7819</v>
      </c>
    </row>
    <row r="4193" spans="1:18" hidden="1">
      <c r="A4193" t="s">
        <v>319</v>
      </c>
      <c r="B4193" t="s">
        <v>4439</v>
      </c>
      <c r="C4193" s="224" t="s">
        <v>7842</v>
      </c>
      <c r="D4193" s="221">
        <v>353.9</v>
      </c>
      <c r="E4193" s="324">
        <v>42978</v>
      </c>
      <c r="F4193" s="1">
        <v>2705503.41</v>
      </c>
      <c r="G4193" s="18">
        <v>1.9699999999999999E-2</v>
      </c>
      <c r="H4193" s="298">
        <v>4441.54</v>
      </c>
      <c r="I4193" s="10">
        <v>2705503.41</v>
      </c>
      <c r="J4193" s="11">
        <f t="shared" si="1910"/>
        <v>1.9699999999999999E-2</v>
      </c>
      <c r="K4193" s="30">
        <f t="shared" si="1911"/>
        <v>4441.5347647500002</v>
      </c>
      <c r="L4193" s="29">
        <f t="shared" si="1912"/>
        <v>-5.2352499997141422E-3</v>
      </c>
      <c r="M4193" s="10">
        <f t="shared" si="1913"/>
        <v>2705503.41</v>
      </c>
      <c r="N4193" s="5">
        <f>VLOOKUP(CONCATENATE(A4193,"-6"),'Restated Depr'!$B$6:$G$7674,6,0)</f>
        <v>2.0799999999999999E-2</v>
      </c>
      <c r="O4193" s="29">
        <f t="shared" si="1914"/>
        <v>4689.5392440000005</v>
      </c>
      <c r="P4193" s="29">
        <f t="shared" si="1915"/>
        <v>248.00447925000026</v>
      </c>
      <c r="Q4193" t="s">
        <v>7819</v>
      </c>
    </row>
    <row r="4194" spans="1:18" hidden="1">
      <c r="A4194" t="s">
        <v>319</v>
      </c>
      <c r="B4194" t="s">
        <v>4440</v>
      </c>
      <c r="C4194" s="224" t="s">
        <v>7842</v>
      </c>
      <c r="D4194" s="221">
        <v>353.9</v>
      </c>
      <c r="E4194" s="324">
        <v>43008</v>
      </c>
      <c r="F4194" s="1">
        <v>2705503.41</v>
      </c>
      <c r="G4194" s="18">
        <v>1.9699999999999999E-2</v>
      </c>
      <c r="H4194" s="298">
        <v>4441.54</v>
      </c>
      <c r="I4194" s="10">
        <v>2705503.41</v>
      </c>
      <c r="J4194" s="11">
        <f t="shared" si="1910"/>
        <v>1.9699999999999999E-2</v>
      </c>
      <c r="K4194" s="30">
        <f t="shared" si="1911"/>
        <v>4441.5347647500002</v>
      </c>
      <c r="L4194" s="29">
        <f t="shared" si="1912"/>
        <v>-5.2352499997141422E-3</v>
      </c>
      <c r="M4194" s="10">
        <f t="shared" si="1913"/>
        <v>2705503.41</v>
      </c>
      <c r="N4194" s="5">
        <f>VLOOKUP(CONCATENATE(A4194,"-6"),'Restated Depr'!$B$6:$G$7674,6,0)</f>
        <v>2.0799999999999999E-2</v>
      </c>
      <c r="O4194" s="29">
        <f t="shared" si="1914"/>
        <v>4689.5392440000005</v>
      </c>
      <c r="P4194" s="29">
        <f t="shared" si="1915"/>
        <v>248.00447925000026</v>
      </c>
      <c r="Q4194" t="s">
        <v>7819</v>
      </c>
    </row>
    <row r="4195" spans="1:18" hidden="1">
      <c r="A4195" t="s">
        <v>319</v>
      </c>
      <c r="B4195" t="s">
        <v>4441</v>
      </c>
      <c r="C4195" s="224" t="s">
        <v>7842</v>
      </c>
      <c r="D4195" s="221">
        <v>353.9</v>
      </c>
      <c r="E4195" s="324">
        <v>43039</v>
      </c>
      <c r="F4195" s="1">
        <v>2705503.41</v>
      </c>
      <c r="G4195" s="18">
        <v>1.9699999999999999E-2</v>
      </c>
      <c r="H4195" s="298">
        <v>4441.54</v>
      </c>
      <c r="I4195" s="10">
        <v>2705503.41</v>
      </c>
      <c r="J4195" s="11">
        <f t="shared" si="1910"/>
        <v>1.9699999999999999E-2</v>
      </c>
      <c r="K4195" s="30">
        <f t="shared" si="1911"/>
        <v>4441.5347647500002</v>
      </c>
      <c r="L4195" s="29">
        <f t="shared" si="1912"/>
        <v>-5.2352499997141422E-3</v>
      </c>
      <c r="M4195" s="10">
        <f t="shared" si="1913"/>
        <v>2705503.41</v>
      </c>
      <c r="N4195" s="5">
        <f>VLOOKUP(CONCATENATE(A4195,"-6"),'Restated Depr'!$B$6:$G$7674,6,0)</f>
        <v>2.0799999999999999E-2</v>
      </c>
      <c r="O4195" s="29">
        <f t="shared" si="1914"/>
        <v>4689.5392440000005</v>
      </c>
      <c r="P4195" s="29">
        <f t="shared" si="1915"/>
        <v>248.00447925000026</v>
      </c>
      <c r="Q4195" t="s">
        <v>7819</v>
      </c>
    </row>
    <row r="4196" spans="1:18" hidden="1">
      <c r="A4196" t="s">
        <v>319</v>
      </c>
      <c r="B4196" t="s">
        <v>4442</v>
      </c>
      <c r="C4196" s="224" t="s">
        <v>7842</v>
      </c>
      <c r="D4196" s="221">
        <v>353.9</v>
      </c>
      <c r="E4196" s="324">
        <v>43069</v>
      </c>
      <c r="F4196" s="1">
        <v>2705503.41</v>
      </c>
      <c r="G4196" s="18">
        <v>1.9699999999999999E-2</v>
      </c>
      <c r="H4196" s="298">
        <v>4441.54</v>
      </c>
      <c r="I4196" s="10">
        <v>2705503.41</v>
      </c>
      <c r="J4196" s="11">
        <f t="shared" si="1910"/>
        <v>1.9699999999999999E-2</v>
      </c>
      <c r="K4196" s="30">
        <f t="shared" si="1911"/>
        <v>4441.5347647500002</v>
      </c>
      <c r="L4196" s="29">
        <f t="shared" si="1912"/>
        <v>-5.2352499997141422E-3</v>
      </c>
      <c r="M4196" s="10">
        <f t="shared" si="1913"/>
        <v>2705503.41</v>
      </c>
      <c r="N4196" s="5">
        <f>VLOOKUP(CONCATENATE(A4196,"-6"),'Restated Depr'!$B$6:$G$7674,6,0)</f>
        <v>2.0799999999999999E-2</v>
      </c>
      <c r="O4196" s="29">
        <f t="shared" si="1914"/>
        <v>4689.5392440000005</v>
      </c>
      <c r="P4196" s="29">
        <f t="shared" si="1915"/>
        <v>248.00447925000026</v>
      </c>
      <c r="Q4196" t="s">
        <v>7819</v>
      </c>
    </row>
    <row r="4197" spans="1:18" hidden="1">
      <c r="A4197" t="s">
        <v>319</v>
      </c>
      <c r="B4197" t="s">
        <v>4443</v>
      </c>
      <c r="C4197" s="224" t="s">
        <v>7842</v>
      </c>
      <c r="D4197" s="221">
        <v>353.9</v>
      </c>
      <c r="E4197" s="324">
        <v>43100</v>
      </c>
      <c r="F4197" s="1">
        <v>2705503.41</v>
      </c>
      <c r="G4197" s="18">
        <v>2.01E-2</v>
      </c>
      <c r="H4197" s="298">
        <v>4531.72</v>
      </c>
      <c r="I4197" s="10">
        <v>2705503.41</v>
      </c>
      <c r="J4197" s="11">
        <f t="shared" si="1910"/>
        <v>2.01E-2</v>
      </c>
      <c r="K4197" s="30">
        <f t="shared" si="1911"/>
        <v>4531.7182117500006</v>
      </c>
      <c r="L4197" s="29">
        <f t="shared" si="1912"/>
        <v>-1.7882499996630941E-3</v>
      </c>
      <c r="M4197" s="10">
        <f t="shared" si="1913"/>
        <v>2705503.41</v>
      </c>
      <c r="N4197" s="5">
        <f>VLOOKUP(CONCATENATE(A4197,"-6"),'Restated Depr'!$B$6:$G$7674,6,0)</f>
        <v>2.0799999999999999E-2</v>
      </c>
      <c r="O4197" s="29">
        <f t="shared" si="1914"/>
        <v>4689.5392440000005</v>
      </c>
      <c r="P4197" s="29">
        <f t="shared" si="1915"/>
        <v>157.82103224999992</v>
      </c>
      <c r="Q4197" t="s">
        <v>7819</v>
      </c>
    </row>
    <row r="4198" spans="1:18" hidden="1">
      <c r="A4198" t="s">
        <v>319</v>
      </c>
      <c r="B4198" t="s">
        <v>4444</v>
      </c>
      <c r="C4198" s="224" t="s">
        <v>7842</v>
      </c>
      <c r="D4198" s="221">
        <v>353.9</v>
      </c>
      <c r="E4198" s="324">
        <v>43131</v>
      </c>
      <c r="F4198" s="1">
        <v>2705503.41</v>
      </c>
      <c r="G4198" s="5">
        <v>2.0799999999999999E-2</v>
      </c>
      <c r="H4198" s="298">
        <v>4689.54</v>
      </c>
      <c r="I4198" s="10">
        <v>2705503.41</v>
      </c>
      <c r="J4198" s="11">
        <f t="shared" si="1910"/>
        <v>2.0799999999999999E-2</v>
      </c>
      <c r="K4198" s="30">
        <f t="shared" si="1911"/>
        <v>4689.5392440000005</v>
      </c>
      <c r="L4198" s="29">
        <f t="shared" si="1912"/>
        <v>-7.5599999945552554E-4</v>
      </c>
      <c r="M4198" s="10">
        <f t="shared" si="1913"/>
        <v>2705503.41</v>
      </c>
      <c r="N4198" s="5">
        <f>VLOOKUP(CONCATENATE(A4198,"-6"),'Restated Depr'!$B$6:$G$7674,6,0)</f>
        <v>2.0799999999999999E-2</v>
      </c>
      <c r="O4198" s="29">
        <f t="shared" si="1914"/>
        <v>4689.5392440000005</v>
      </c>
      <c r="P4198" s="29">
        <f t="shared" si="1915"/>
        <v>0</v>
      </c>
      <c r="Q4198" t="s">
        <v>7819</v>
      </c>
    </row>
    <row r="4199" spans="1:18" hidden="1">
      <c r="A4199" t="s">
        <v>319</v>
      </c>
      <c r="B4199" t="s">
        <v>4445</v>
      </c>
      <c r="C4199" s="224" t="s">
        <v>7842</v>
      </c>
      <c r="D4199" s="221">
        <v>353.9</v>
      </c>
      <c r="E4199" s="324">
        <v>43159</v>
      </c>
      <c r="F4199" s="1">
        <v>2705503.41</v>
      </c>
      <c r="G4199" s="5">
        <v>2.0799999999999999E-2</v>
      </c>
      <c r="H4199" s="298">
        <v>4689.54</v>
      </c>
      <c r="I4199" s="10">
        <v>2705503.41</v>
      </c>
      <c r="J4199" s="11">
        <f t="shared" si="1910"/>
        <v>2.0799999999999999E-2</v>
      </c>
      <c r="K4199" s="30">
        <f t="shared" si="1911"/>
        <v>4689.5392440000005</v>
      </c>
      <c r="L4199" s="29">
        <f t="shared" si="1912"/>
        <v>-7.5599999945552554E-4</v>
      </c>
      <c r="M4199" s="10">
        <f t="shared" si="1913"/>
        <v>2705503.41</v>
      </c>
      <c r="N4199" s="5">
        <f>VLOOKUP(CONCATENATE(A4199,"-6"),'Restated Depr'!$B$6:$G$7674,6,0)</f>
        <v>2.0799999999999999E-2</v>
      </c>
      <c r="O4199" s="29">
        <f t="shared" si="1914"/>
        <v>4689.5392440000005</v>
      </c>
      <c r="P4199" s="29">
        <f t="shared" si="1915"/>
        <v>0</v>
      </c>
      <c r="Q4199" t="s">
        <v>7819</v>
      </c>
    </row>
    <row r="4200" spans="1:18" hidden="1">
      <c r="A4200" t="s">
        <v>319</v>
      </c>
      <c r="B4200" t="s">
        <v>4446</v>
      </c>
      <c r="C4200" s="224" t="s">
        <v>7842</v>
      </c>
      <c r="D4200" s="221">
        <v>353.9</v>
      </c>
      <c r="E4200" s="324">
        <v>43190</v>
      </c>
      <c r="F4200" s="1">
        <v>2705503.41</v>
      </c>
      <c r="G4200" s="5">
        <v>2.0799999999999999E-2</v>
      </c>
      <c r="H4200" s="298">
        <v>4689.54</v>
      </c>
      <c r="I4200" s="10">
        <v>2705503.41</v>
      </c>
      <c r="J4200" s="11">
        <f t="shared" si="1910"/>
        <v>2.0799999999999999E-2</v>
      </c>
      <c r="K4200" s="30">
        <f t="shared" si="1911"/>
        <v>4689.5392440000005</v>
      </c>
      <c r="L4200" s="29">
        <f t="shared" si="1912"/>
        <v>-7.5599999945552554E-4</v>
      </c>
      <c r="M4200" s="10">
        <f t="shared" si="1913"/>
        <v>2705503.41</v>
      </c>
      <c r="N4200" s="5">
        <f>VLOOKUP(CONCATENATE(A4200,"-6"),'Restated Depr'!$B$6:$G$7674,6,0)</f>
        <v>2.0799999999999999E-2</v>
      </c>
      <c r="O4200" s="29">
        <f t="shared" si="1914"/>
        <v>4689.5392440000005</v>
      </c>
      <c r="P4200" s="29">
        <f t="shared" si="1915"/>
        <v>0</v>
      </c>
      <c r="Q4200" t="s">
        <v>7819</v>
      </c>
    </row>
    <row r="4201" spans="1:18" hidden="1">
      <c r="A4201" t="s">
        <v>319</v>
      </c>
      <c r="B4201" t="s">
        <v>4447</v>
      </c>
      <c r="C4201" s="224" t="s">
        <v>7842</v>
      </c>
      <c r="D4201" s="221">
        <v>353.9</v>
      </c>
      <c r="E4201" s="324">
        <v>43220</v>
      </c>
      <c r="F4201" s="1">
        <v>2705503.41</v>
      </c>
      <c r="G4201" s="5">
        <v>2.0799999999999999E-2</v>
      </c>
      <c r="H4201" s="298">
        <v>4689.54</v>
      </c>
      <c r="I4201" s="10">
        <v>2705503.41</v>
      </c>
      <c r="J4201" s="11">
        <f t="shared" si="1910"/>
        <v>2.0799999999999999E-2</v>
      </c>
      <c r="K4201" s="30">
        <f t="shared" si="1911"/>
        <v>4689.5392440000005</v>
      </c>
      <c r="L4201" s="29">
        <f t="shared" si="1912"/>
        <v>-7.5599999945552554E-4</v>
      </c>
      <c r="M4201" s="10">
        <f t="shared" si="1913"/>
        <v>2705503.41</v>
      </c>
      <c r="N4201" s="5">
        <f>VLOOKUP(CONCATENATE(A4201,"-6"),'Restated Depr'!$B$6:$G$7674,6,0)</f>
        <v>2.0799999999999999E-2</v>
      </c>
      <c r="O4201" s="29">
        <f t="shared" si="1914"/>
        <v>4689.5392440000005</v>
      </c>
      <c r="P4201" s="29">
        <f t="shared" si="1915"/>
        <v>0</v>
      </c>
      <c r="Q4201" t="s">
        <v>7819</v>
      </c>
    </row>
    <row r="4202" spans="1:18" hidden="1">
      <c r="A4202" t="s">
        <v>319</v>
      </c>
      <c r="B4202" t="s">
        <v>4448</v>
      </c>
      <c r="C4202" s="224" t="s">
        <v>7842</v>
      </c>
      <c r="D4202" s="221">
        <v>353.9</v>
      </c>
      <c r="E4202" s="324">
        <v>43251</v>
      </c>
      <c r="F4202" s="1">
        <v>2705503.41</v>
      </c>
      <c r="G4202" s="5">
        <v>2.0799999999999999E-2</v>
      </c>
      <c r="H4202" s="298">
        <v>4689.54</v>
      </c>
      <c r="I4202" s="10">
        <v>2705503.41</v>
      </c>
      <c r="J4202" s="11">
        <f t="shared" si="1910"/>
        <v>2.0799999999999999E-2</v>
      </c>
      <c r="K4202" s="30">
        <f t="shared" si="1911"/>
        <v>4689.5392440000005</v>
      </c>
      <c r="L4202" s="29">
        <f t="shared" si="1912"/>
        <v>-7.5599999945552554E-4</v>
      </c>
      <c r="M4202" s="10">
        <f t="shared" si="1913"/>
        <v>2705503.41</v>
      </c>
      <c r="N4202" s="5">
        <f>VLOOKUP(CONCATENATE(A4202,"-6"),'Restated Depr'!$B$6:$G$7674,6,0)</f>
        <v>2.0799999999999999E-2</v>
      </c>
      <c r="O4202" s="29">
        <f t="shared" si="1914"/>
        <v>4689.5392440000005</v>
      </c>
      <c r="P4202" s="29">
        <f t="shared" si="1915"/>
        <v>0</v>
      </c>
      <c r="Q4202" t="s">
        <v>7819</v>
      </c>
    </row>
    <row r="4203" spans="1:18" hidden="1">
      <c r="A4203" t="s">
        <v>319</v>
      </c>
      <c r="B4203" t="s">
        <v>4449</v>
      </c>
      <c r="C4203" s="224" t="s">
        <v>7842</v>
      </c>
      <c r="D4203" s="221">
        <v>353.9</v>
      </c>
      <c r="E4203" s="324">
        <v>43281</v>
      </c>
      <c r="F4203" s="1">
        <v>2705503.41</v>
      </c>
      <c r="G4203" s="5">
        <v>2.0799999999999999E-2</v>
      </c>
      <c r="H4203" s="298">
        <v>4689.54</v>
      </c>
      <c r="I4203" s="10">
        <v>2705503.41</v>
      </c>
      <c r="J4203" s="11">
        <f t="shared" si="1910"/>
        <v>2.0799999999999999E-2</v>
      </c>
      <c r="K4203" s="30">
        <f t="shared" si="1911"/>
        <v>4689.5392440000005</v>
      </c>
      <c r="L4203" s="29">
        <f t="shared" si="1912"/>
        <v>-7.5599999945552554E-4</v>
      </c>
      <c r="M4203" s="10">
        <f t="shared" si="1913"/>
        <v>2705503.41</v>
      </c>
      <c r="N4203" s="5">
        <f>VLOOKUP(CONCATENATE(A4203,"-6"),'Restated Depr'!$B$6:$G$7674,6,0)</f>
        <v>2.0799999999999999E-2</v>
      </c>
      <c r="O4203" s="29">
        <f t="shared" si="1914"/>
        <v>4689.5392440000005</v>
      </c>
      <c r="P4203" s="29">
        <f t="shared" si="1915"/>
        <v>0</v>
      </c>
      <c r="Q4203" t="s">
        <v>7819</v>
      </c>
      <c r="R4203" s="5"/>
    </row>
    <row r="4204" spans="1:18" ht="15.75" hidden="1" thickBot="1">
      <c r="A4204" t="s">
        <v>319</v>
      </c>
      <c r="C4204" s="224" t="s">
        <v>639</v>
      </c>
      <c r="D4204" s="22"/>
      <c r="E4204" s="323" t="s">
        <v>606</v>
      </c>
      <c r="F4204" s="1"/>
      <c r="G4204" s="5"/>
      <c r="H4204" s="310">
        <f>SUM(H4192:H4203)</f>
        <v>54876.66</v>
      </c>
      <c r="I4204" s="10"/>
      <c r="J4204" s="10"/>
      <c r="K4204" s="32">
        <f>SUM(K4192:K4203)</f>
        <v>54876.627499500006</v>
      </c>
      <c r="L4204" s="28">
        <f>SUM(L4192:L4203)</f>
        <v>-3.2500499994966958E-2</v>
      </c>
      <c r="M4204" s="10"/>
      <c r="N4204" s="5"/>
      <c r="O4204" s="28">
        <f>SUM(O4192:O4203)</f>
        <v>56274.470928000002</v>
      </c>
      <c r="P4204" s="28">
        <f>SUM(P4192:P4203)</f>
        <v>1397.8434285000012</v>
      </c>
    </row>
    <row r="4205" spans="1:18" hidden="1">
      <c r="A4205" t="s">
        <v>320</v>
      </c>
      <c r="B4205" t="s">
        <v>4450</v>
      </c>
      <c r="C4205" s="224" t="s">
        <v>7842</v>
      </c>
      <c r="D4205" s="221">
        <v>353.9</v>
      </c>
      <c r="E4205" s="324">
        <v>42947</v>
      </c>
      <c r="F4205" s="9">
        <v>2885148.42</v>
      </c>
      <c r="G4205" s="18">
        <v>2.1099999999999997E-2</v>
      </c>
      <c r="H4205" s="299">
        <v>5073.0599999999995</v>
      </c>
      <c r="I4205" s="15">
        <v>2885148.42</v>
      </c>
      <c r="J4205" s="11">
        <f t="shared" ref="J4205:J4216" si="1916">G4205</f>
        <v>2.1099999999999997E-2</v>
      </c>
      <c r="K4205" s="31">
        <f t="shared" ref="K4205:K4216" si="1917">I4205*J4205/12</f>
        <v>5073.0526384999994</v>
      </c>
      <c r="L4205" s="289">
        <f t="shared" ref="L4205:L4216" si="1918">K4205-H4205</f>
        <v>-7.361500000115484E-3</v>
      </c>
      <c r="M4205" s="15">
        <f t="shared" ref="M4205:M4216" si="1919">I4205</f>
        <v>2885148.42</v>
      </c>
      <c r="N4205" s="5">
        <f>VLOOKUP(CONCATENATE(A4205,"-6"),'Restated Depr'!$B$6:$G$7674,6,0)</f>
        <v>2.0799999999999999E-2</v>
      </c>
      <c r="O4205" s="289">
        <f t="shared" ref="O4205:O4216" si="1920">M4205*N4205/12</f>
        <v>5000.9239279999993</v>
      </c>
      <c r="P4205" s="289">
        <f t="shared" ref="P4205:P4216" si="1921">O4205-K4205</f>
        <v>-72.128710500000125</v>
      </c>
      <c r="Q4205" t="s">
        <v>7819</v>
      </c>
    </row>
    <row r="4206" spans="1:18" hidden="1">
      <c r="A4206" t="s">
        <v>320</v>
      </c>
      <c r="B4206" t="s">
        <v>4451</v>
      </c>
      <c r="C4206" s="224" t="s">
        <v>7842</v>
      </c>
      <c r="D4206" s="221">
        <v>353.9</v>
      </c>
      <c r="E4206" s="324">
        <v>42978</v>
      </c>
      <c r="F4206" s="1">
        <v>2885148.42</v>
      </c>
      <c r="G4206" s="18">
        <v>2.1099999999999997E-2</v>
      </c>
      <c r="H4206" s="298">
        <v>5073.0599999999995</v>
      </c>
      <c r="I4206" s="10">
        <v>2885148.42</v>
      </c>
      <c r="J4206" s="11">
        <f t="shared" si="1916"/>
        <v>2.1099999999999997E-2</v>
      </c>
      <c r="K4206" s="30">
        <f t="shared" si="1917"/>
        <v>5073.0526384999994</v>
      </c>
      <c r="L4206" s="29">
        <f t="shared" si="1918"/>
        <v>-7.361500000115484E-3</v>
      </c>
      <c r="M4206" s="10">
        <f t="shared" si="1919"/>
        <v>2885148.42</v>
      </c>
      <c r="N4206" s="5">
        <f>VLOOKUP(CONCATENATE(A4206,"-6"),'Restated Depr'!$B$6:$G$7674,6,0)</f>
        <v>2.0799999999999999E-2</v>
      </c>
      <c r="O4206" s="29">
        <f t="shared" si="1920"/>
        <v>5000.9239279999993</v>
      </c>
      <c r="P4206" s="29">
        <f t="shared" si="1921"/>
        <v>-72.128710500000125</v>
      </c>
      <c r="Q4206" t="s">
        <v>7819</v>
      </c>
    </row>
    <row r="4207" spans="1:18" hidden="1">
      <c r="A4207" t="s">
        <v>320</v>
      </c>
      <c r="B4207" t="s">
        <v>4452</v>
      </c>
      <c r="C4207" s="224" t="s">
        <v>7842</v>
      </c>
      <c r="D4207" s="221">
        <v>353.9</v>
      </c>
      <c r="E4207" s="324">
        <v>43008</v>
      </c>
      <c r="F4207" s="1">
        <v>2885148.42</v>
      </c>
      <c r="G4207" s="18">
        <v>2.1099999999999997E-2</v>
      </c>
      <c r="H4207" s="298">
        <v>5073.0599999999995</v>
      </c>
      <c r="I4207" s="10">
        <v>2885148.42</v>
      </c>
      <c r="J4207" s="11">
        <f t="shared" si="1916"/>
        <v>2.1099999999999997E-2</v>
      </c>
      <c r="K4207" s="30">
        <f t="shared" si="1917"/>
        <v>5073.0526384999994</v>
      </c>
      <c r="L4207" s="29">
        <f t="shared" si="1918"/>
        <v>-7.361500000115484E-3</v>
      </c>
      <c r="M4207" s="10">
        <f t="shared" si="1919"/>
        <v>2885148.42</v>
      </c>
      <c r="N4207" s="5">
        <f>VLOOKUP(CONCATENATE(A4207,"-6"),'Restated Depr'!$B$6:$G$7674,6,0)</f>
        <v>2.0799999999999999E-2</v>
      </c>
      <c r="O4207" s="29">
        <f t="shared" si="1920"/>
        <v>5000.9239279999993</v>
      </c>
      <c r="P4207" s="29">
        <f t="shared" si="1921"/>
        <v>-72.128710500000125</v>
      </c>
      <c r="Q4207" t="s">
        <v>7819</v>
      </c>
    </row>
    <row r="4208" spans="1:18" hidden="1">
      <c r="A4208" t="s">
        <v>320</v>
      </c>
      <c r="B4208" t="s">
        <v>4453</v>
      </c>
      <c r="C4208" s="224" t="s">
        <v>7842</v>
      </c>
      <c r="D4208" s="221">
        <v>353.9</v>
      </c>
      <c r="E4208" s="324">
        <v>43039</v>
      </c>
      <c r="F4208" s="1">
        <v>2885148.42</v>
      </c>
      <c r="G4208" s="18">
        <v>2.1099999999999997E-2</v>
      </c>
      <c r="H4208" s="298">
        <v>5073.0599999999995</v>
      </c>
      <c r="I4208" s="10">
        <v>2885148.42</v>
      </c>
      <c r="J4208" s="11">
        <f t="shared" si="1916"/>
        <v>2.1099999999999997E-2</v>
      </c>
      <c r="K4208" s="30">
        <f t="shared" si="1917"/>
        <v>5073.0526384999994</v>
      </c>
      <c r="L4208" s="29">
        <f t="shared" si="1918"/>
        <v>-7.361500000115484E-3</v>
      </c>
      <c r="M4208" s="10">
        <f t="shared" si="1919"/>
        <v>2885148.42</v>
      </c>
      <c r="N4208" s="5">
        <f>VLOOKUP(CONCATENATE(A4208,"-6"),'Restated Depr'!$B$6:$G$7674,6,0)</f>
        <v>2.0799999999999999E-2</v>
      </c>
      <c r="O4208" s="29">
        <f t="shared" si="1920"/>
        <v>5000.9239279999993</v>
      </c>
      <c r="P4208" s="29">
        <f t="shared" si="1921"/>
        <v>-72.128710500000125</v>
      </c>
      <c r="Q4208" t="s">
        <v>7819</v>
      </c>
    </row>
    <row r="4209" spans="1:18" hidden="1">
      <c r="A4209" t="s">
        <v>320</v>
      </c>
      <c r="B4209" t="s">
        <v>4454</v>
      </c>
      <c r="C4209" s="224" t="s">
        <v>7842</v>
      </c>
      <c r="D4209" s="221">
        <v>353.9</v>
      </c>
      <c r="E4209" s="324">
        <v>43069</v>
      </c>
      <c r="F4209" s="1">
        <v>2885148.42</v>
      </c>
      <c r="G4209" s="18">
        <v>2.1099999999999997E-2</v>
      </c>
      <c r="H4209" s="298">
        <v>5073.0599999999995</v>
      </c>
      <c r="I4209" s="10">
        <v>2885148.42</v>
      </c>
      <c r="J4209" s="11">
        <f t="shared" si="1916"/>
        <v>2.1099999999999997E-2</v>
      </c>
      <c r="K4209" s="30">
        <f t="shared" si="1917"/>
        <v>5073.0526384999994</v>
      </c>
      <c r="L4209" s="29">
        <f t="shared" si="1918"/>
        <v>-7.361500000115484E-3</v>
      </c>
      <c r="M4209" s="10">
        <f t="shared" si="1919"/>
        <v>2885148.42</v>
      </c>
      <c r="N4209" s="5">
        <f>VLOOKUP(CONCATENATE(A4209,"-6"),'Restated Depr'!$B$6:$G$7674,6,0)</f>
        <v>2.0799999999999999E-2</v>
      </c>
      <c r="O4209" s="29">
        <f t="shared" si="1920"/>
        <v>5000.9239279999993</v>
      </c>
      <c r="P4209" s="29">
        <f t="shared" si="1921"/>
        <v>-72.128710500000125</v>
      </c>
      <c r="Q4209" t="s">
        <v>7819</v>
      </c>
    </row>
    <row r="4210" spans="1:18" hidden="1">
      <c r="A4210" t="s">
        <v>320</v>
      </c>
      <c r="B4210" t="s">
        <v>4455</v>
      </c>
      <c r="C4210" s="224" t="s">
        <v>7842</v>
      </c>
      <c r="D4210" s="221">
        <v>353.9</v>
      </c>
      <c r="E4210" s="324">
        <v>43100</v>
      </c>
      <c r="F4210" s="1">
        <v>2885148.42</v>
      </c>
      <c r="G4210" s="18">
        <v>2.0999999999999998E-2</v>
      </c>
      <c r="H4210" s="298">
        <v>5049.0099999999993</v>
      </c>
      <c r="I4210" s="10">
        <v>2885148.42</v>
      </c>
      <c r="J4210" s="11">
        <f t="shared" si="1916"/>
        <v>2.0999999999999998E-2</v>
      </c>
      <c r="K4210" s="30">
        <f t="shared" si="1917"/>
        <v>5049.0097349999996</v>
      </c>
      <c r="L4210" s="29">
        <f t="shared" si="1918"/>
        <v>-2.6499999967199983E-4</v>
      </c>
      <c r="M4210" s="10">
        <f t="shared" si="1919"/>
        <v>2885148.42</v>
      </c>
      <c r="N4210" s="5">
        <f>VLOOKUP(CONCATENATE(A4210,"-6"),'Restated Depr'!$B$6:$G$7674,6,0)</f>
        <v>2.0799999999999999E-2</v>
      </c>
      <c r="O4210" s="29">
        <f t="shared" si="1920"/>
        <v>5000.9239279999993</v>
      </c>
      <c r="P4210" s="29">
        <f t="shared" si="1921"/>
        <v>-48.085807000000386</v>
      </c>
      <c r="Q4210" t="s">
        <v>7819</v>
      </c>
    </row>
    <row r="4211" spans="1:18" hidden="1">
      <c r="A4211" t="s">
        <v>320</v>
      </c>
      <c r="B4211" t="s">
        <v>4456</v>
      </c>
      <c r="C4211" s="224" t="s">
        <v>7842</v>
      </c>
      <c r="D4211" s="221">
        <v>353.9</v>
      </c>
      <c r="E4211" s="324">
        <v>43131</v>
      </c>
      <c r="F4211" s="1">
        <v>2885148.42</v>
      </c>
      <c r="G4211" s="5">
        <v>2.0799999999999999E-2</v>
      </c>
      <c r="H4211" s="298">
        <v>5000.92</v>
      </c>
      <c r="I4211" s="10">
        <v>2885148.42</v>
      </c>
      <c r="J4211" s="11">
        <f t="shared" si="1916"/>
        <v>2.0799999999999999E-2</v>
      </c>
      <c r="K4211" s="30">
        <f t="shared" si="1917"/>
        <v>5000.9239279999993</v>
      </c>
      <c r="L4211" s="29">
        <f t="shared" si="1918"/>
        <v>3.9279999991777004E-3</v>
      </c>
      <c r="M4211" s="10">
        <f t="shared" si="1919"/>
        <v>2885148.42</v>
      </c>
      <c r="N4211" s="5">
        <f>VLOOKUP(CONCATENATE(A4211,"-6"),'Restated Depr'!$B$6:$G$7674,6,0)</f>
        <v>2.0799999999999999E-2</v>
      </c>
      <c r="O4211" s="29">
        <f t="shared" si="1920"/>
        <v>5000.9239279999993</v>
      </c>
      <c r="P4211" s="29">
        <f t="shared" si="1921"/>
        <v>0</v>
      </c>
      <c r="Q4211" t="s">
        <v>7819</v>
      </c>
    </row>
    <row r="4212" spans="1:18" hidden="1">
      <c r="A4212" t="s">
        <v>320</v>
      </c>
      <c r="B4212" t="s">
        <v>4457</v>
      </c>
      <c r="C4212" s="224" t="s">
        <v>7842</v>
      </c>
      <c r="D4212" s="221">
        <v>353.9</v>
      </c>
      <c r="E4212" s="324">
        <v>43159</v>
      </c>
      <c r="F4212" s="1">
        <v>2885148.42</v>
      </c>
      <c r="G4212" s="5">
        <v>2.0799999999999999E-2</v>
      </c>
      <c r="H4212" s="298">
        <v>5000.92</v>
      </c>
      <c r="I4212" s="10">
        <v>2885148.42</v>
      </c>
      <c r="J4212" s="11">
        <f t="shared" si="1916"/>
        <v>2.0799999999999999E-2</v>
      </c>
      <c r="K4212" s="30">
        <f t="shared" si="1917"/>
        <v>5000.9239279999993</v>
      </c>
      <c r="L4212" s="29">
        <f t="shared" si="1918"/>
        <v>3.9279999991777004E-3</v>
      </c>
      <c r="M4212" s="10">
        <f t="shared" si="1919"/>
        <v>2885148.42</v>
      </c>
      <c r="N4212" s="5">
        <f>VLOOKUP(CONCATENATE(A4212,"-6"),'Restated Depr'!$B$6:$G$7674,6,0)</f>
        <v>2.0799999999999999E-2</v>
      </c>
      <c r="O4212" s="29">
        <f t="shared" si="1920"/>
        <v>5000.9239279999993</v>
      </c>
      <c r="P4212" s="29">
        <f t="shared" si="1921"/>
        <v>0</v>
      </c>
      <c r="Q4212" t="s">
        <v>7819</v>
      </c>
    </row>
    <row r="4213" spans="1:18" hidden="1">
      <c r="A4213" t="s">
        <v>320</v>
      </c>
      <c r="B4213" t="s">
        <v>4458</v>
      </c>
      <c r="C4213" s="224" t="s">
        <v>7842</v>
      </c>
      <c r="D4213" s="221">
        <v>353.9</v>
      </c>
      <c r="E4213" s="324">
        <v>43190</v>
      </c>
      <c r="F4213" s="1">
        <v>2885148.42</v>
      </c>
      <c r="G4213" s="5">
        <v>2.0799999999999999E-2</v>
      </c>
      <c r="H4213" s="298">
        <v>5000.92</v>
      </c>
      <c r="I4213" s="10">
        <v>2885148.42</v>
      </c>
      <c r="J4213" s="11">
        <f t="shared" si="1916"/>
        <v>2.0799999999999999E-2</v>
      </c>
      <c r="K4213" s="30">
        <f t="shared" si="1917"/>
        <v>5000.9239279999993</v>
      </c>
      <c r="L4213" s="29">
        <f t="shared" si="1918"/>
        <v>3.9279999991777004E-3</v>
      </c>
      <c r="M4213" s="10">
        <f t="shared" si="1919"/>
        <v>2885148.42</v>
      </c>
      <c r="N4213" s="5">
        <f>VLOOKUP(CONCATENATE(A4213,"-6"),'Restated Depr'!$B$6:$G$7674,6,0)</f>
        <v>2.0799999999999999E-2</v>
      </c>
      <c r="O4213" s="29">
        <f t="shared" si="1920"/>
        <v>5000.9239279999993</v>
      </c>
      <c r="P4213" s="29">
        <f t="shared" si="1921"/>
        <v>0</v>
      </c>
      <c r="Q4213" t="s">
        <v>7819</v>
      </c>
    </row>
    <row r="4214" spans="1:18" hidden="1">
      <c r="A4214" t="s">
        <v>320</v>
      </c>
      <c r="B4214" t="s">
        <v>4459</v>
      </c>
      <c r="C4214" s="224" t="s">
        <v>7842</v>
      </c>
      <c r="D4214" s="221">
        <v>353.9</v>
      </c>
      <c r="E4214" s="324">
        <v>43220</v>
      </c>
      <c r="F4214" s="1">
        <v>2885148.42</v>
      </c>
      <c r="G4214" s="5">
        <v>2.0799999999999999E-2</v>
      </c>
      <c r="H4214" s="298">
        <v>5000.92</v>
      </c>
      <c r="I4214" s="10">
        <v>2885148.42</v>
      </c>
      <c r="J4214" s="11">
        <f t="shared" si="1916"/>
        <v>2.0799999999999999E-2</v>
      </c>
      <c r="K4214" s="30">
        <f t="shared" si="1917"/>
        <v>5000.9239279999993</v>
      </c>
      <c r="L4214" s="29">
        <f t="shared" si="1918"/>
        <v>3.9279999991777004E-3</v>
      </c>
      <c r="M4214" s="10">
        <f t="shared" si="1919"/>
        <v>2885148.42</v>
      </c>
      <c r="N4214" s="5">
        <f>VLOOKUP(CONCATENATE(A4214,"-6"),'Restated Depr'!$B$6:$G$7674,6,0)</f>
        <v>2.0799999999999999E-2</v>
      </c>
      <c r="O4214" s="29">
        <f t="shared" si="1920"/>
        <v>5000.9239279999993</v>
      </c>
      <c r="P4214" s="29">
        <f t="shared" si="1921"/>
        <v>0</v>
      </c>
      <c r="Q4214" t="s">
        <v>7819</v>
      </c>
    </row>
    <row r="4215" spans="1:18" hidden="1">
      <c r="A4215" t="s">
        <v>320</v>
      </c>
      <c r="B4215" t="s">
        <v>4460</v>
      </c>
      <c r="C4215" s="224" t="s">
        <v>7842</v>
      </c>
      <c r="D4215" s="221">
        <v>353.9</v>
      </c>
      <c r="E4215" s="324">
        <v>43251</v>
      </c>
      <c r="F4215" s="1">
        <v>2885148.42</v>
      </c>
      <c r="G4215" s="5">
        <v>2.0799999999999999E-2</v>
      </c>
      <c r="H4215" s="298">
        <v>5000.92</v>
      </c>
      <c r="I4215" s="10">
        <v>2885148.42</v>
      </c>
      <c r="J4215" s="11">
        <f t="shared" si="1916"/>
        <v>2.0799999999999999E-2</v>
      </c>
      <c r="K4215" s="30">
        <f t="shared" si="1917"/>
        <v>5000.9239279999993</v>
      </c>
      <c r="L4215" s="29">
        <f t="shared" si="1918"/>
        <v>3.9279999991777004E-3</v>
      </c>
      <c r="M4215" s="10">
        <f t="shared" si="1919"/>
        <v>2885148.42</v>
      </c>
      <c r="N4215" s="5">
        <f>VLOOKUP(CONCATENATE(A4215,"-6"),'Restated Depr'!$B$6:$G$7674,6,0)</f>
        <v>2.0799999999999999E-2</v>
      </c>
      <c r="O4215" s="29">
        <f t="shared" si="1920"/>
        <v>5000.9239279999993</v>
      </c>
      <c r="P4215" s="29">
        <f t="shared" si="1921"/>
        <v>0</v>
      </c>
      <c r="Q4215" t="s">
        <v>7819</v>
      </c>
    </row>
    <row r="4216" spans="1:18" hidden="1">
      <c r="A4216" t="s">
        <v>320</v>
      </c>
      <c r="B4216" t="s">
        <v>4461</v>
      </c>
      <c r="C4216" s="224" t="s">
        <v>7842</v>
      </c>
      <c r="D4216" s="221">
        <v>353.9</v>
      </c>
      <c r="E4216" s="324">
        <v>43281</v>
      </c>
      <c r="F4216" s="1">
        <v>2885148.42</v>
      </c>
      <c r="G4216" s="5">
        <v>2.0799999999999999E-2</v>
      </c>
      <c r="H4216" s="298">
        <v>5000.92</v>
      </c>
      <c r="I4216" s="10">
        <v>2885148.42</v>
      </c>
      <c r="J4216" s="11">
        <f t="shared" si="1916"/>
        <v>2.0799999999999999E-2</v>
      </c>
      <c r="K4216" s="30">
        <f t="shared" si="1917"/>
        <v>5000.9239279999993</v>
      </c>
      <c r="L4216" s="29">
        <f t="shared" si="1918"/>
        <v>3.9279999991777004E-3</v>
      </c>
      <c r="M4216" s="10">
        <f t="shared" si="1919"/>
        <v>2885148.42</v>
      </c>
      <c r="N4216" s="5">
        <f>VLOOKUP(CONCATENATE(A4216,"-6"),'Restated Depr'!$B$6:$G$7674,6,0)</f>
        <v>2.0799999999999999E-2</v>
      </c>
      <c r="O4216" s="29">
        <f t="shared" si="1920"/>
        <v>5000.9239279999993</v>
      </c>
      <c r="P4216" s="29">
        <f t="shared" si="1921"/>
        <v>0</v>
      </c>
      <c r="Q4216" t="s">
        <v>7819</v>
      </c>
      <c r="R4216" s="5"/>
    </row>
    <row r="4217" spans="1:18" ht="15.75" hidden="1" thickBot="1">
      <c r="A4217" t="s">
        <v>320</v>
      </c>
      <c r="C4217" s="224" t="s">
        <v>639</v>
      </c>
      <c r="D4217" s="22"/>
      <c r="E4217" s="323" t="s">
        <v>606</v>
      </c>
      <c r="F4217" s="1"/>
      <c r="G4217" s="5"/>
      <c r="H4217" s="310">
        <f>SUM(H4205:H4216)</f>
        <v>60419.829999999987</v>
      </c>
      <c r="I4217" s="10"/>
      <c r="J4217" s="10"/>
      <c r="K4217" s="32">
        <f>SUM(K4205:K4216)</f>
        <v>60419.816495499974</v>
      </c>
      <c r="L4217" s="28">
        <f>SUM(L4205:L4216)</f>
        <v>-1.3504500005183218E-2</v>
      </c>
      <c r="M4217" s="10"/>
      <c r="N4217" s="5"/>
      <c r="O4217" s="28">
        <f>SUM(O4205:O4216)</f>
        <v>60011.08713599998</v>
      </c>
      <c r="P4217" s="28">
        <f>SUM(P4205:P4216)</f>
        <v>-408.72935950000101</v>
      </c>
    </row>
    <row r="4218" spans="1:18" hidden="1">
      <c r="A4218" t="s">
        <v>321</v>
      </c>
      <c r="B4218" t="s">
        <v>4462</v>
      </c>
      <c r="C4218" s="224" t="s">
        <v>7842</v>
      </c>
      <c r="D4218" s="221">
        <v>353.9</v>
      </c>
      <c r="E4218" s="324">
        <v>42947</v>
      </c>
      <c r="F4218" s="9">
        <v>2128002.84</v>
      </c>
      <c r="G4218" s="18">
        <v>1.9699999999999999E-2</v>
      </c>
      <c r="H4218" s="299">
        <v>3493.47</v>
      </c>
      <c r="I4218" s="15">
        <v>2128002.84</v>
      </c>
      <c r="J4218" s="11">
        <f t="shared" ref="J4218:J4229" si="1922">G4218</f>
        <v>1.9699999999999999E-2</v>
      </c>
      <c r="K4218" s="31">
        <f t="shared" ref="K4218:K4229" si="1923">I4218*J4218/12</f>
        <v>3493.4713289999995</v>
      </c>
      <c r="L4218" s="289">
        <f t="shared" ref="L4218:L4229" si="1924">K4218-H4218</f>
        <v>1.3289999997141422E-3</v>
      </c>
      <c r="M4218" s="15">
        <f t="shared" ref="M4218:M4229" si="1925">I4218</f>
        <v>2128002.84</v>
      </c>
      <c r="N4218" s="5">
        <f>VLOOKUP(CONCATENATE(A4218,"-6"),'Restated Depr'!$B$6:$G$7674,6,0)</f>
        <v>2.0799999999999999E-2</v>
      </c>
      <c r="O4218" s="289">
        <f t="shared" ref="O4218:O4229" si="1926">M4218*N4218/12</f>
        <v>3688.5382559999998</v>
      </c>
      <c r="P4218" s="289">
        <f t="shared" ref="P4218:P4229" si="1927">O4218-K4218</f>
        <v>195.06692700000031</v>
      </c>
      <c r="Q4218" t="s">
        <v>7819</v>
      </c>
    </row>
    <row r="4219" spans="1:18" hidden="1">
      <c r="A4219" t="s">
        <v>321</v>
      </c>
      <c r="B4219" t="s">
        <v>4463</v>
      </c>
      <c r="C4219" s="224" t="s">
        <v>7842</v>
      </c>
      <c r="D4219" s="221">
        <v>353.9</v>
      </c>
      <c r="E4219" s="324">
        <v>42978</v>
      </c>
      <c r="F4219" s="1">
        <v>2128002.84</v>
      </c>
      <c r="G4219" s="18">
        <v>1.9699999999999999E-2</v>
      </c>
      <c r="H4219" s="298">
        <v>3493.47</v>
      </c>
      <c r="I4219" s="10">
        <v>2128002.84</v>
      </c>
      <c r="J4219" s="11">
        <f t="shared" si="1922"/>
        <v>1.9699999999999999E-2</v>
      </c>
      <c r="K4219" s="30">
        <f t="shared" si="1923"/>
        <v>3493.4713289999995</v>
      </c>
      <c r="L4219" s="29">
        <f t="shared" si="1924"/>
        <v>1.3289999997141422E-3</v>
      </c>
      <c r="M4219" s="10">
        <f t="shared" si="1925"/>
        <v>2128002.84</v>
      </c>
      <c r="N4219" s="5">
        <f>VLOOKUP(CONCATENATE(A4219,"-6"),'Restated Depr'!$B$6:$G$7674,6,0)</f>
        <v>2.0799999999999999E-2</v>
      </c>
      <c r="O4219" s="29">
        <f t="shared" si="1926"/>
        <v>3688.5382559999998</v>
      </c>
      <c r="P4219" s="29">
        <f t="shared" si="1927"/>
        <v>195.06692700000031</v>
      </c>
      <c r="Q4219" t="s">
        <v>7819</v>
      </c>
    </row>
    <row r="4220" spans="1:18" hidden="1">
      <c r="A4220" t="s">
        <v>321</v>
      </c>
      <c r="B4220" t="s">
        <v>4464</v>
      </c>
      <c r="C4220" s="224" t="s">
        <v>7842</v>
      </c>
      <c r="D4220" s="221">
        <v>353.9</v>
      </c>
      <c r="E4220" s="324">
        <v>43008</v>
      </c>
      <c r="F4220" s="1">
        <v>2128002.84</v>
      </c>
      <c r="G4220" s="18">
        <v>1.9699999999999999E-2</v>
      </c>
      <c r="H4220" s="298">
        <v>3493.47</v>
      </c>
      <c r="I4220" s="10">
        <v>2128002.84</v>
      </c>
      <c r="J4220" s="11">
        <f t="shared" si="1922"/>
        <v>1.9699999999999999E-2</v>
      </c>
      <c r="K4220" s="30">
        <f t="shared" si="1923"/>
        <v>3493.4713289999995</v>
      </c>
      <c r="L4220" s="29">
        <f t="shared" si="1924"/>
        <v>1.3289999997141422E-3</v>
      </c>
      <c r="M4220" s="10">
        <f t="shared" si="1925"/>
        <v>2128002.84</v>
      </c>
      <c r="N4220" s="5">
        <f>VLOOKUP(CONCATENATE(A4220,"-6"),'Restated Depr'!$B$6:$G$7674,6,0)</f>
        <v>2.0799999999999999E-2</v>
      </c>
      <c r="O4220" s="29">
        <f t="shared" si="1926"/>
        <v>3688.5382559999998</v>
      </c>
      <c r="P4220" s="29">
        <f t="shared" si="1927"/>
        <v>195.06692700000031</v>
      </c>
      <c r="Q4220" t="s">
        <v>7819</v>
      </c>
    </row>
    <row r="4221" spans="1:18" hidden="1">
      <c r="A4221" t="s">
        <v>321</v>
      </c>
      <c r="B4221" t="s">
        <v>4465</v>
      </c>
      <c r="C4221" s="224" t="s">
        <v>7842</v>
      </c>
      <c r="D4221" s="221">
        <v>353.9</v>
      </c>
      <c r="E4221" s="324">
        <v>43039</v>
      </c>
      <c r="F4221" s="1">
        <v>2128002.84</v>
      </c>
      <c r="G4221" s="18">
        <v>1.9699999999999999E-2</v>
      </c>
      <c r="H4221" s="298">
        <v>3493.47</v>
      </c>
      <c r="I4221" s="10">
        <v>2128002.84</v>
      </c>
      <c r="J4221" s="11">
        <f t="shared" si="1922"/>
        <v>1.9699999999999999E-2</v>
      </c>
      <c r="K4221" s="30">
        <f t="shared" si="1923"/>
        <v>3493.4713289999995</v>
      </c>
      <c r="L4221" s="29">
        <f t="shared" si="1924"/>
        <v>1.3289999997141422E-3</v>
      </c>
      <c r="M4221" s="10">
        <f t="shared" si="1925"/>
        <v>2128002.84</v>
      </c>
      <c r="N4221" s="5">
        <f>VLOOKUP(CONCATENATE(A4221,"-6"),'Restated Depr'!$B$6:$G$7674,6,0)</f>
        <v>2.0799999999999999E-2</v>
      </c>
      <c r="O4221" s="29">
        <f t="shared" si="1926"/>
        <v>3688.5382559999998</v>
      </c>
      <c r="P4221" s="29">
        <f t="shared" si="1927"/>
        <v>195.06692700000031</v>
      </c>
      <c r="Q4221" t="s">
        <v>7819</v>
      </c>
    </row>
    <row r="4222" spans="1:18" hidden="1">
      <c r="A4222" t="s">
        <v>321</v>
      </c>
      <c r="B4222" t="s">
        <v>4466</v>
      </c>
      <c r="C4222" s="224" t="s">
        <v>7842</v>
      </c>
      <c r="D4222" s="221">
        <v>353.9</v>
      </c>
      <c r="E4222" s="324">
        <v>43069</v>
      </c>
      <c r="F4222" s="1">
        <v>2128002.84</v>
      </c>
      <c r="G4222" s="18">
        <v>1.9699999999999999E-2</v>
      </c>
      <c r="H4222" s="298">
        <v>3493.47</v>
      </c>
      <c r="I4222" s="10">
        <v>2128002.84</v>
      </c>
      <c r="J4222" s="11">
        <f t="shared" si="1922"/>
        <v>1.9699999999999999E-2</v>
      </c>
      <c r="K4222" s="30">
        <f t="shared" si="1923"/>
        <v>3493.4713289999995</v>
      </c>
      <c r="L4222" s="29">
        <f t="shared" si="1924"/>
        <v>1.3289999997141422E-3</v>
      </c>
      <c r="M4222" s="10">
        <f t="shared" si="1925"/>
        <v>2128002.84</v>
      </c>
      <c r="N4222" s="5">
        <f>VLOOKUP(CONCATENATE(A4222,"-6"),'Restated Depr'!$B$6:$G$7674,6,0)</f>
        <v>2.0799999999999999E-2</v>
      </c>
      <c r="O4222" s="29">
        <f t="shared" si="1926"/>
        <v>3688.5382559999998</v>
      </c>
      <c r="P4222" s="29">
        <f t="shared" si="1927"/>
        <v>195.06692700000031</v>
      </c>
      <c r="Q4222" t="s">
        <v>7819</v>
      </c>
    </row>
    <row r="4223" spans="1:18" hidden="1">
      <c r="A4223" t="s">
        <v>321</v>
      </c>
      <c r="B4223" t="s">
        <v>4467</v>
      </c>
      <c r="C4223" s="224" t="s">
        <v>7842</v>
      </c>
      <c r="D4223" s="221">
        <v>353.9</v>
      </c>
      <c r="E4223" s="324">
        <v>43100</v>
      </c>
      <c r="F4223" s="1">
        <v>2128002.84</v>
      </c>
      <c r="G4223" s="18">
        <v>2.01E-2</v>
      </c>
      <c r="H4223" s="298">
        <v>3564.3999999999996</v>
      </c>
      <c r="I4223" s="10">
        <v>2128002.84</v>
      </c>
      <c r="J4223" s="11">
        <f t="shared" si="1922"/>
        <v>2.01E-2</v>
      </c>
      <c r="K4223" s="30">
        <f t="shared" si="1923"/>
        <v>3564.4047569999998</v>
      </c>
      <c r="L4223" s="29">
        <f t="shared" si="1924"/>
        <v>4.7570000001542212E-3</v>
      </c>
      <c r="M4223" s="10">
        <f t="shared" si="1925"/>
        <v>2128002.84</v>
      </c>
      <c r="N4223" s="5">
        <f>VLOOKUP(CONCATENATE(A4223,"-6"),'Restated Depr'!$B$6:$G$7674,6,0)</f>
        <v>2.0799999999999999E-2</v>
      </c>
      <c r="O4223" s="29">
        <f t="shared" si="1926"/>
        <v>3688.5382559999998</v>
      </c>
      <c r="P4223" s="29">
        <f t="shared" si="1927"/>
        <v>124.13349900000003</v>
      </c>
      <c r="Q4223" t="s">
        <v>7819</v>
      </c>
    </row>
    <row r="4224" spans="1:18" hidden="1">
      <c r="A4224" t="s">
        <v>321</v>
      </c>
      <c r="B4224" t="s">
        <v>4468</v>
      </c>
      <c r="C4224" s="224" t="s">
        <v>7842</v>
      </c>
      <c r="D4224" s="221">
        <v>353.9</v>
      </c>
      <c r="E4224" s="324">
        <v>43131</v>
      </c>
      <c r="F4224" s="1">
        <v>2128002.84</v>
      </c>
      <c r="G4224" s="5">
        <v>2.0799999999999999E-2</v>
      </c>
      <c r="H4224" s="298">
        <v>3688.53</v>
      </c>
      <c r="I4224" s="10">
        <v>2128002.84</v>
      </c>
      <c r="J4224" s="11">
        <f t="shared" si="1922"/>
        <v>2.0799999999999999E-2</v>
      </c>
      <c r="K4224" s="30">
        <f t="shared" si="1923"/>
        <v>3688.5382559999998</v>
      </c>
      <c r="L4224" s="29">
        <f t="shared" si="1924"/>
        <v>8.2559999996192346E-3</v>
      </c>
      <c r="M4224" s="10">
        <f t="shared" si="1925"/>
        <v>2128002.84</v>
      </c>
      <c r="N4224" s="5">
        <f>VLOOKUP(CONCATENATE(A4224,"-6"),'Restated Depr'!$B$6:$G$7674,6,0)</f>
        <v>2.0799999999999999E-2</v>
      </c>
      <c r="O4224" s="29">
        <f t="shared" si="1926"/>
        <v>3688.5382559999998</v>
      </c>
      <c r="P4224" s="29">
        <f t="shared" si="1927"/>
        <v>0</v>
      </c>
      <c r="Q4224" t="s">
        <v>7819</v>
      </c>
    </row>
    <row r="4225" spans="1:18" hidden="1">
      <c r="A4225" t="s">
        <v>321</v>
      </c>
      <c r="B4225" t="s">
        <v>4469</v>
      </c>
      <c r="C4225" s="224" t="s">
        <v>7842</v>
      </c>
      <c r="D4225" s="221">
        <v>353.9</v>
      </c>
      <c r="E4225" s="324">
        <v>43159</v>
      </c>
      <c r="F4225" s="1">
        <v>2128002.84</v>
      </c>
      <c r="G4225" s="5">
        <v>2.0799999999999999E-2</v>
      </c>
      <c r="H4225" s="298">
        <v>3688.53</v>
      </c>
      <c r="I4225" s="10">
        <v>2128002.84</v>
      </c>
      <c r="J4225" s="11">
        <f t="shared" si="1922"/>
        <v>2.0799999999999999E-2</v>
      </c>
      <c r="K4225" s="30">
        <f t="shared" si="1923"/>
        <v>3688.5382559999998</v>
      </c>
      <c r="L4225" s="29">
        <f t="shared" si="1924"/>
        <v>8.2559999996192346E-3</v>
      </c>
      <c r="M4225" s="10">
        <f t="shared" si="1925"/>
        <v>2128002.84</v>
      </c>
      <c r="N4225" s="5">
        <f>VLOOKUP(CONCATENATE(A4225,"-6"),'Restated Depr'!$B$6:$G$7674,6,0)</f>
        <v>2.0799999999999999E-2</v>
      </c>
      <c r="O4225" s="29">
        <f t="shared" si="1926"/>
        <v>3688.5382559999998</v>
      </c>
      <c r="P4225" s="29">
        <f t="shared" si="1927"/>
        <v>0</v>
      </c>
      <c r="Q4225" t="s">
        <v>7819</v>
      </c>
    </row>
    <row r="4226" spans="1:18" hidden="1">
      <c r="A4226" t="s">
        <v>321</v>
      </c>
      <c r="B4226" t="s">
        <v>4470</v>
      </c>
      <c r="C4226" s="224" t="s">
        <v>7842</v>
      </c>
      <c r="D4226" s="221">
        <v>353.9</v>
      </c>
      <c r="E4226" s="324">
        <v>43190</v>
      </c>
      <c r="F4226" s="1">
        <v>2128002.84</v>
      </c>
      <c r="G4226" s="5">
        <v>2.0799999999999999E-2</v>
      </c>
      <c r="H4226" s="298">
        <v>3688.53</v>
      </c>
      <c r="I4226" s="10">
        <v>2128002.84</v>
      </c>
      <c r="J4226" s="11">
        <f t="shared" si="1922"/>
        <v>2.0799999999999999E-2</v>
      </c>
      <c r="K4226" s="30">
        <f t="shared" si="1923"/>
        <v>3688.5382559999998</v>
      </c>
      <c r="L4226" s="29">
        <f t="shared" si="1924"/>
        <v>8.2559999996192346E-3</v>
      </c>
      <c r="M4226" s="10">
        <f t="shared" si="1925"/>
        <v>2128002.84</v>
      </c>
      <c r="N4226" s="5">
        <f>VLOOKUP(CONCATENATE(A4226,"-6"),'Restated Depr'!$B$6:$G$7674,6,0)</f>
        <v>2.0799999999999999E-2</v>
      </c>
      <c r="O4226" s="29">
        <f t="shared" si="1926"/>
        <v>3688.5382559999998</v>
      </c>
      <c r="P4226" s="29">
        <f t="shared" si="1927"/>
        <v>0</v>
      </c>
      <c r="Q4226" t="s">
        <v>7819</v>
      </c>
    </row>
    <row r="4227" spans="1:18" hidden="1">
      <c r="A4227" t="s">
        <v>321</v>
      </c>
      <c r="B4227" t="s">
        <v>4471</v>
      </c>
      <c r="C4227" s="224" t="s">
        <v>7842</v>
      </c>
      <c r="D4227" s="221">
        <v>353.9</v>
      </c>
      <c r="E4227" s="324">
        <v>43220</v>
      </c>
      <c r="F4227" s="1">
        <v>2128002.84</v>
      </c>
      <c r="G4227" s="5">
        <v>2.0799999999999999E-2</v>
      </c>
      <c r="H4227" s="298">
        <v>3688.53</v>
      </c>
      <c r="I4227" s="10">
        <v>2128002.84</v>
      </c>
      <c r="J4227" s="11">
        <f t="shared" si="1922"/>
        <v>2.0799999999999999E-2</v>
      </c>
      <c r="K4227" s="30">
        <f t="shared" si="1923"/>
        <v>3688.5382559999998</v>
      </c>
      <c r="L4227" s="29">
        <f t="shared" si="1924"/>
        <v>8.2559999996192346E-3</v>
      </c>
      <c r="M4227" s="10">
        <f t="shared" si="1925"/>
        <v>2128002.84</v>
      </c>
      <c r="N4227" s="5">
        <f>VLOOKUP(CONCATENATE(A4227,"-6"),'Restated Depr'!$B$6:$G$7674,6,0)</f>
        <v>2.0799999999999999E-2</v>
      </c>
      <c r="O4227" s="29">
        <f t="shared" si="1926"/>
        <v>3688.5382559999998</v>
      </c>
      <c r="P4227" s="29">
        <f t="shared" si="1927"/>
        <v>0</v>
      </c>
      <c r="Q4227" t="s">
        <v>7819</v>
      </c>
    </row>
    <row r="4228" spans="1:18" hidden="1">
      <c r="A4228" t="s">
        <v>321</v>
      </c>
      <c r="B4228" t="s">
        <v>4472</v>
      </c>
      <c r="C4228" s="224" t="s">
        <v>7842</v>
      </c>
      <c r="D4228" s="221">
        <v>353.9</v>
      </c>
      <c r="E4228" s="324">
        <v>43251</v>
      </c>
      <c r="F4228" s="1">
        <v>2128002.84</v>
      </c>
      <c r="G4228" s="5">
        <v>2.0799999999999999E-2</v>
      </c>
      <c r="H4228" s="298">
        <v>3688.53</v>
      </c>
      <c r="I4228" s="10">
        <v>2128002.84</v>
      </c>
      <c r="J4228" s="11">
        <f t="shared" si="1922"/>
        <v>2.0799999999999999E-2</v>
      </c>
      <c r="K4228" s="30">
        <f t="shared" si="1923"/>
        <v>3688.5382559999998</v>
      </c>
      <c r="L4228" s="29">
        <f t="shared" si="1924"/>
        <v>8.2559999996192346E-3</v>
      </c>
      <c r="M4228" s="10">
        <f t="shared" si="1925"/>
        <v>2128002.84</v>
      </c>
      <c r="N4228" s="5">
        <f>VLOOKUP(CONCATENATE(A4228,"-6"),'Restated Depr'!$B$6:$G$7674,6,0)</f>
        <v>2.0799999999999999E-2</v>
      </c>
      <c r="O4228" s="29">
        <f t="shared" si="1926"/>
        <v>3688.5382559999998</v>
      </c>
      <c r="P4228" s="29">
        <f t="shared" si="1927"/>
        <v>0</v>
      </c>
      <c r="Q4228" t="s">
        <v>7819</v>
      </c>
    </row>
    <row r="4229" spans="1:18" hidden="1">
      <c r="A4229" t="s">
        <v>321</v>
      </c>
      <c r="B4229" t="s">
        <v>4473</v>
      </c>
      <c r="C4229" s="224" t="s">
        <v>7842</v>
      </c>
      <c r="D4229" s="221">
        <v>353.9</v>
      </c>
      <c r="E4229" s="324">
        <v>43281</v>
      </c>
      <c r="F4229" s="1">
        <v>2128002.84</v>
      </c>
      <c r="G4229" s="5">
        <v>2.0799999999999999E-2</v>
      </c>
      <c r="H4229" s="298">
        <v>3688.53</v>
      </c>
      <c r="I4229" s="10">
        <v>2128002.84</v>
      </c>
      <c r="J4229" s="11">
        <f t="shared" si="1922"/>
        <v>2.0799999999999999E-2</v>
      </c>
      <c r="K4229" s="30">
        <f t="shared" si="1923"/>
        <v>3688.5382559999998</v>
      </c>
      <c r="L4229" s="29">
        <f t="shared" si="1924"/>
        <v>8.2559999996192346E-3</v>
      </c>
      <c r="M4229" s="10">
        <f t="shared" si="1925"/>
        <v>2128002.84</v>
      </c>
      <c r="N4229" s="5">
        <f>VLOOKUP(CONCATENATE(A4229,"-6"),'Restated Depr'!$B$6:$G$7674,6,0)</f>
        <v>2.0799999999999999E-2</v>
      </c>
      <c r="O4229" s="29">
        <f t="shared" si="1926"/>
        <v>3688.5382559999998</v>
      </c>
      <c r="P4229" s="29">
        <f t="shared" si="1927"/>
        <v>0</v>
      </c>
      <c r="Q4229" t="s">
        <v>7819</v>
      </c>
      <c r="R4229" s="5"/>
    </row>
    <row r="4230" spans="1:18" ht="15.75" hidden="1" thickBot="1">
      <c r="A4230" t="s">
        <v>321</v>
      </c>
      <c r="C4230" s="224" t="s">
        <v>639</v>
      </c>
      <c r="D4230" s="22"/>
      <c r="E4230" s="323" t="s">
        <v>606</v>
      </c>
      <c r="F4230" s="1"/>
      <c r="G4230" s="5"/>
      <c r="H4230" s="310">
        <f>SUM(H4218:H4229)</f>
        <v>43162.929999999993</v>
      </c>
      <c r="I4230" s="10"/>
      <c r="J4230" s="10"/>
      <c r="K4230" s="32">
        <f>SUM(K4218:K4229)</f>
        <v>43162.990937999995</v>
      </c>
      <c r="L4230" s="28">
        <f>SUM(L4218:L4229)</f>
        <v>6.093799999644034E-2</v>
      </c>
      <c r="M4230" s="10"/>
      <c r="N4230" s="5"/>
      <c r="O4230" s="28">
        <f>SUM(O4218:O4229)</f>
        <v>44262.459071999998</v>
      </c>
      <c r="P4230" s="28">
        <f>SUM(P4218:P4229)</f>
        <v>1099.4681340000016</v>
      </c>
    </row>
    <row r="4231" spans="1:18" hidden="1">
      <c r="A4231" t="s">
        <v>322</v>
      </c>
      <c r="B4231" t="s">
        <v>4474</v>
      </c>
      <c r="C4231" s="224" t="s">
        <v>7842</v>
      </c>
      <c r="D4231" s="221">
        <v>353.9</v>
      </c>
      <c r="E4231" s="324">
        <v>42947</v>
      </c>
      <c r="F4231" s="9">
        <v>10814697.15</v>
      </c>
      <c r="G4231" s="18">
        <v>2.1099999999999997E-2</v>
      </c>
      <c r="H4231" s="299">
        <v>19015.849999999999</v>
      </c>
      <c r="I4231" s="15">
        <v>10814697.15</v>
      </c>
      <c r="J4231" s="11">
        <f t="shared" ref="J4231:J4242" si="1928">G4231</f>
        <v>2.1099999999999997E-2</v>
      </c>
      <c r="K4231" s="31">
        <f t="shared" ref="K4231:K4242" si="1929">I4231*J4231/12</f>
        <v>19015.842488749997</v>
      </c>
      <c r="L4231" s="289">
        <f t="shared" ref="L4231:L4242" si="1930">K4231-H4231</f>
        <v>-7.5112500016984995E-3</v>
      </c>
      <c r="M4231" s="15">
        <f t="shared" ref="M4231:M4242" si="1931">I4231</f>
        <v>10814697.15</v>
      </c>
      <c r="N4231" s="5">
        <f>VLOOKUP(CONCATENATE(A4231,"-6"),'Restated Depr'!$B$6:$G$7674,6,0)</f>
        <v>2.0799999999999999E-2</v>
      </c>
      <c r="O4231" s="289">
        <f t="shared" ref="O4231:O4242" si="1932">M4231*N4231/12</f>
        <v>18745.475060000001</v>
      </c>
      <c r="P4231" s="289">
        <f t="shared" ref="P4231:P4242" si="1933">O4231-K4231</f>
        <v>-270.36742874999618</v>
      </c>
      <c r="Q4231" t="s">
        <v>7819</v>
      </c>
    </row>
    <row r="4232" spans="1:18" hidden="1">
      <c r="A4232" t="s">
        <v>322</v>
      </c>
      <c r="B4232" t="s">
        <v>4475</v>
      </c>
      <c r="C4232" s="224" t="s">
        <v>7842</v>
      </c>
      <c r="D4232" s="221">
        <v>353.9</v>
      </c>
      <c r="E4232" s="324">
        <v>42978</v>
      </c>
      <c r="F4232" s="1">
        <v>10814697.15</v>
      </c>
      <c r="G4232" s="18">
        <v>2.1099999999999997E-2</v>
      </c>
      <c r="H4232" s="298">
        <v>19015.849999999999</v>
      </c>
      <c r="I4232" s="10">
        <v>10814697.15</v>
      </c>
      <c r="J4232" s="11">
        <f t="shared" si="1928"/>
        <v>2.1099999999999997E-2</v>
      </c>
      <c r="K4232" s="30">
        <f t="shared" si="1929"/>
        <v>19015.842488749997</v>
      </c>
      <c r="L4232" s="29">
        <f t="shared" si="1930"/>
        <v>-7.5112500016984995E-3</v>
      </c>
      <c r="M4232" s="10">
        <f t="shared" si="1931"/>
        <v>10814697.15</v>
      </c>
      <c r="N4232" s="5">
        <f>VLOOKUP(CONCATENATE(A4232,"-6"),'Restated Depr'!$B$6:$G$7674,6,0)</f>
        <v>2.0799999999999999E-2</v>
      </c>
      <c r="O4232" s="29">
        <f t="shared" si="1932"/>
        <v>18745.475060000001</v>
      </c>
      <c r="P4232" s="29">
        <f t="shared" si="1933"/>
        <v>-270.36742874999618</v>
      </c>
      <c r="Q4232" t="s">
        <v>7819</v>
      </c>
    </row>
    <row r="4233" spans="1:18" hidden="1">
      <c r="A4233" t="s">
        <v>322</v>
      </c>
      <c r="B4233" t="s">
        <v>4476</v>
      </c>
      <c r="C4233" s="224" t="s">
        <v>7842</v>
      </c>
      <c r="D4233" s="221">
        <v>353.9</v>
      </c>
      <c r="E4233" s="324">
        <v>43008</v>
      </c>
      <c r="F4233" s="1">
        <v>10814697.15</v>
      </c>
      <c r="G4233" s="18">
        <v>2.1099999999999997E-2</v>
      </c>
      <c r="H4233" s="298">
        <v>19015.849999999999</v>
      </c>
      <c r="I4233" s="10">
        <v>10814697.15</v>
      </c>
      <c r="J4233" s="11">
        <f t="shared" si="1928"/>
        <v>2.1099999999999997E-2</v>
      </c>
      <c r="K4233" s="30">
        <f t="shared" si="1929"/>
        <v>19015.842488749997</v>
      </c>
      <c r="L4233" s="29">
        <f t="shared" si="1930"/>
        <v>-7.5112500016984995E-3</v>
      </c>
      <c r="M4233" s="10">
        <f t="shared" si="1931"/>
        <v>10814697.15</v>
      </c>
      <c r="N4233" s="5">
        <f>VLOOKUP(CONCATENATE(A4233,"-6"),'Restated Depr'!$B$6:$G$7674,6,0)</f>
        <v>2.0799999999999999E-2</v>
      </c>
      <c r="O4233" s="29">
        <f t="shared" si="1932"/>
        <v>18745.475060000001</v>
      </c>
      <c r="P4233" s="29">
        <f t="shared" si="1933"/>
        <v>-270.36742874999618</v>
      </c>
      <c r="Q4233" t="s">
        <v>7819</v>
      </c>
    </row>
    <row r="4234" spans="1:18" hidden="1">
      <c r="A4234" t="s">
        <v>322</v>
      </c>
      <c r="B4234" t="s">
        <v>4477</v>
      </c>
      <c r="C4234" s="224" t="s">
        <v>7842</v>
      </c>
      <c r="D4234" s="221">
        <v>353.9</v>
      </c>
      <c r="E4234" s="324">
        <v>43039</v>
      </c>
      <c r="F4234" s="1">
        <v>10814697.15</v>
      </c>
      <c r="G4234" s="18">
        <v>2.1099999999999997E-2</v>
      </c>
      <c r="H4234" s="298">
        <v>19015.849999999999</v>
      </c>
      <c r="I4234" s="10">
        <v>10814697.15</v>
      </c>
      <c r="J4234" s="11">
        <f t="shared" si="1928"/>
        <v>2.1099999999999997E-2</v>
      </c>
      <c r="K4234" s="30">
        <f t="shared" si="1929"/>
        <v>19015.842488749997</v>
      </c>
      <c r="L4234" s="29">
        <f t="shared" si="1930"/>
        <v>-7.5112500016984995E-3</v>
      </c>
      <c r="M4234" s="10">
        <f t="shared" si="1931"/>
        <v>10814697.15</v>
      </c>
      <c r="N4234" s="5">
        <f>VLOOKUP(CONCATENATE(A4234,"-6"),'Restated Depr'!$B$6:$G$7674,6,0)</f>
        <v>2.0799999999999999E-2</v>
      </c>
      <c r="O4234" s="29">
        <f t="shared" si="1932"/>
        <v>18745.475060000001</v>
      </c>
      <c r="P4234" s="29">
        <f t="shared" si="1933"/>
        <v>-270.36742874999618</v>
      </c>
      <c r="Q4234" t="s">
        <v>7819</v>
      </c>
    </row>
    <row r="4235" spans="1:18" hidden="1">
      <c r="A4235" t="s">
        <v>322</v>
      </c>
      <c r="B4235" t="s">
        <v>4478</v>
      </c>
      <c r="C4235" s="224" t="s">
        <v>7842</v>
      </c>
      <c r="D4235" s="221">
        <v>353.9</v>
      </c>
      <c r="E4235" s="324">
        <v>43069</v>
      </c>
      <c r="F4235" s="1">
        <v>10814697.15</v>
      </c>
      <c r="G4235" s="18">
        <v>2.1099999999999997E-2</v>
      </c>
      <c r="H4235" s="298">
        <v>19015.849999999999</v>
      </c>
      <c r="I4235" s="10">
        <v>10814697.15</v>
      </c>
      <c r="J4235" s="11">
        <f t="shared" si="1928"/>
        <v>2.1099999999999997E-2</v>
      </c>
      <c r="K4235" s="30">
        <f t="shared" si="1929"/>
        <v>19015.842488749997</v>
      </c>
      <c r="L4235" s="29">
        <f t="shared" si="1930"/>
        <v>-7.5112500016984995E-3</v>
      </c>
      <c r="M4235" s="10">
        <f t="shared" si="1931"/>
        <v>10814697.15</v>
      </c>
      <c r="N4235" s="5">
        <f>VLOOKUP(CONCATENATE(A4235,"-6"),'Restated Depr'!$B$6:$G$7674,6,0)</f>
        <v>2.0799999999999999E-2</v>
      </c>
      <c r="O4235" s="29">
        <f t="shared" si="1932"/>
        <v>18745.475060000001</v>
      </c>
      <c r="P4235" s="29">
        <f t="shared" si="1933"/>
        <v>-270.36742874999618</v>
      </c>
      <c r="Q4235" t="s">
        <v>7819</v>
      </c>
    </row>
    <row r="4236" spans="1:18" hidden="1">
      <c r="A4236" t="s">
        <v>322</v>
      </c>
      <c r="B4236" t="s">
        <v>4479</v>
      </c>
      <c r="C4236" s="224" t="s">
        <v>7842</v>
      </c>
      <c r="D4236" s="221">
        <v>353.9</v>
      </c>
      <c r="E4236" s="324">
        <v>43100</v>
      </c>
      <c r="F4236" s="1">
        <v>10814697.15</v>
      </c>
      <c r="G4236" s="18">
        <v>2.0999999999999998E-2</v>
      </c>
      <c r="H4236" s="298">
        <v>18925.719999999998</v>
      </c>
      <c r="I4236" s="10">
        <v>10814697.15</v>
      </c>
      <c r="J4236" s="11">
        <f t="shared" si="1928"/>
        <v>2.0999999999999998E-2</v>
      </c>
      <c r="K4236" s="30">
        <f t="shared" si="1929"/>
        <v>18925.720012499998</v>
      </c>
      <c r="L4236" s="29">
        <f t="shared" si="1930"/>
        <v>1.2500000593718141E-5</v>
      </c>
      <c r="M4236" s="10">
        <f t="shared" si="1931"/>
        <v>10814697.15</v>
      </c>
      <c r="N4236" s="5">
        <f>VLOOKUP(CONCATENATE(A4236,"-6"),'Restated Depr'!$B$6:$G$7674,6,0)</f>
        <v>2.0799999999999999E-2</v>
      </c>
      <c r="O4236" s="29">
        <f t="shared" si="1932"/>
        <v>18745.475060000001</v>
      </c>
      <c r="P4236" s="29">
        <f t="shared" si="1933"/>
        <v>-180.24495249999745</v>
      </c>
      <c r="Q4236" t="s">
        <v>7819</v>
      </c>
    </row>
    <row r="4237" spans="1:18" hidden="1">
      <c r="A4237" t="s">
        <v>322</v>
      </c>
      <c r="B4237" t="s">
        <v>4480</v>
      </c>
      <c r="C4237" s="224" t="s">
        <v>7842</v>
      </c>
      <c r="D4237" s="221">
        <v>353.9</v>
      </c>
      <c r="E4237" s="324">
        <v>43131</v>
      </c>
      <c r="F4237" s="1">
        <v>10814697.15</v>
      </c>
      <c r="G4237" s="5">
        <v>2.0799999999999999E-2</v>
      </c>
      <c r="H4237" s="298">
        <v>18745.47</v>
      </c>
      <c r="I4237" s="10">
        <v>10814697.15</v>
      </c>
      <c r="J4237" s="11">
        <f t="shared" si="1928"/>
        <v>2.0799999999999999E-2</v>
      </c>
      <c r="K4237" s="30">
        <f t="shared" si="1929"/>
        <v>18745.475060000001</v>
      </c>
      <c r="L4237" s="29">
        <f t="shared" si="1930"/>
        <v>5.0599999995029066E-3</v>
      </c>
      <c r="M4237" s="10">
        <f t="shared" si="1931"/>
        <v>10814697.15</v>
      </c>
      <c r="N4237" s="5">
        <f>VLOOKUP(CONCATENATE(A4237,"-6"),'Restated Depr'!$B$6:$G$7674,6,0)</f>
        <v>2.0799999999999999E-2</v>
      </c>
      <c r="O4237" s="29">
        <f t="shared" si="1932"/>
        <v>18745.475060000001</v>
      </c>
      <c r="P4237" s="29">
        <f t="shared" si="1933"/>
        <v>0</v>
      </c>
      <c r="Q4237" t="s">
        <v>7819</v>
      </c>
    </row>
    <row r="4238" spans="1:18" hidden="1">
      <c r="A4238" t="s">
        <v>322</v>
      </c>
      <c r="B4238" t="s">
        <v>4481</v>
      </c>
      <c r="C4238" s="224" t="s">
        <v>7842</v>
      </c>
      <c r="D4238" s="221">
        <v>353.9</v>
      </c>
      <c r="E4238" s="324">
        <v>43159</v>
      </c>
      <c r="F4238" s="1">
        <v>10814697.15</v>
      </c>
      <c r="G4238" s="5">
        <v>2.0799999999999999E-2</v>
      </c>
      <c r="H4238" s="298">
        <v>18745.47</v>
      </c>
      <c r="I4238" s="10">
        <v>10814697.15</v>
      </c>
      <c r="J4238" s="11">
        <f t="shared" si="1928"/>
        <v>2.0799999999999999E-2</v>
      </c>
      <c r="K4238" s="30">
        <f t="shared" si="1929"/>
        <v>18745.475060000001</v>
      </c>
      <c r="L4238" s="29">
        <f t="shared" si="1930"/>
        <v>5.0599999995029066E-3</v>
      </c>
      <c r="M4238" s="10">
        <f t="shared" si="1931"/>
        <v>10814697.15</v>
      </c>
      <c r="N4238" s="5">
        <f>VLOOKUP(CONCATENATE(A4238,"-6"),'Restated Depr'!$B$6:$G$7674,6,0)</f>
        <v>2.0799999999999999E-2</v>
      </c>
      <c r="O4238" s="29">
        <f t="shared" si="1932"/>
        <v>18745.475060000001</v>
      </c>
      <c r="P4238" s="29">
        <f t="shared" si="1933"/>
        <v>0</v>
      </c>
      <c r="Q4238" t="s">
        <v>7819</v>
      </c>
    </row>
    <row r="4239" spans="1:18" hidden="1">
      <c r="A4239" t="s">
        <v>322</v>
      </c>
      <c r="B4239" t="s">
        <v>4482</v>
      </c>
      <c r="C4239" s="224" t="s">
        <v>7842</v>
      </c>
      <c r="D4239" s="221">
        <v>353.9</v>
      </c>
      <c r="E4239" s="324">
        <v>43190</v>
      </c>
      <c r="F4239" s="1">
        <v>10814697.15</v>
      </c>
      <c r="G4239" s="5">
        <v>2.0799999999999999E-2</v>
      </c>
      <c r="H4239" s="298">
        <v>18745.47</v>
      </c>
      <c r="I4239" s="10">
        <v>10814697.15</v>
      </c>
      <c r="J4239" s="11">
        <f t="shared" si="1928"/>
        <v>2.0799999999999999E-2</v>
      </c>
      <c r="K4239" s="30">
        <f t="shared" si="1929"/>
        <v>18745.475060000001</v>
      </c>
      <c r="L4239" s="29">
        <f t="shared" si="1930"/>
        <v>5.0599999995029066E-3</v>
      </c>
      <c r="M4239" s="10">
        <f t="shared" si="1931"/>
        <v>10814697.15</v>
      </c>
      <c r="N4239" s="5">
        <f>VLOOKUP(CONCATENATE(A4239,"-6"),'Restated Depr'!$B$6:$G$7674,6,0)</f>
        <v>2.0799999999999999E-2</v>
      </c>
      <c r="O4239" s="29">
        <f t="shared" si="1932"/>
        <v>18745.475060000001</v>
      </c>
      <c r="P4239" s="29">
        <f t="shared" si="1933"/>
        <v>0</v>
      </c>
      <c r="Q4239" t="s">
        <v>7819</v>
      </c>
    </row>
    <row r="4240" spans="1:18" hidden="1">
      <c r="A4240" t="s">
        <v>322</v>
      </c>
      <c r="B4240" t="s">
        <v>4483</v>
      </c>
      <c r="C4240" s="224" t="s">
        <v>7842</v>
      </c>
      <c r="D4240" s="221">
        <v>353.9</v>
      </c>
      <c r="E4240" s="324">
        <v>43220</v>
      </c>
      <c r="F4240" s="1">
        <v>10814697.15</v>
      </c>
      <c r="G4240" s="5">
        <v>2.0799999999999999E-2</v>
      </c>
      <c r="H4240" s="298">
        <v>18745.47</v>
      </c>
      <c r="I4240" s="10">
        <v>10814697.15</v>
      </c>
      <c r="J4240" s="11">
        <f t="shared" si="1928"/>
        <v>2.0799999999999999E-2</v>
      </c>
      <c r="K4240" s="30">
        <f t="shared" si="1929"/>
        <v>18745.475060000001</v>
      </c>
      <c r="L4240" s="29">
        <f t="shared" si="1930"/>
        <v>5.0599999995029066E-3</v>
      </c>
      <c r="M4240" s="10">
        <f t="shared" si="1931"/>
        <v>10814697.15</v>
      </c>
      <c r="N4240" s="5">
        <f>VLOOKUP(CONCATENATE(A4240,"-6"),'Restated Depr'!$B$6:$G$7674,6,0)</f>
        <v>2.0799999999999999E-2</v>
      </c>
      <c r="O4240" s="29">
        <f t="shared" si="1932"/>
        <v>18745.475060000001</v>
      </c>
      <c r="P4240" s="29">
        <f t="shared" si="1933"/>
        <v>0</v>
      </c>
      <c r="Q4240" t="s">
        <v>7819</v>
      </c>
    </row>
    <row r="4241" spans="1:18" hidden="1">
      <c r="A4241" t="s">
        <v>322</v>
      </c>
      <c r="B4241" t="s">
        <v>4484</v>
      </c>
      <c r="C4241" s="224" t="s">
        <v>7842</v>
      </c>
      <c r="D4241" s="221">
        <v>353.9</v>
      </c>
      <c r="E4241" s="324">
        <v>43251</v>
      </c>
      <c r="F4241" s="1">
        <v>10814697.15</v>
      </c>
      <c r="G4241" s="5">
        <v>2.0799999999999999E-2</v>
      </c>
      <c r="H4241" s="298">
        <v>18745.47</v>
      </c>
      <c r="I4241" s="10">
        <v>10814697.15</v>
      </c>
      <c r="J4241" s="11">
        <f t="shared" si="1928"/>
        <v>2.0799999999999999E-2</v>
      </c>
      <c r="K4241" s="30">
        <f t="shared" si="1929"/>
        <v>18745.475060000001</v>
      </c>
      <c r="L4241" s="29">
        <f t="shared" si="1930"/>
        <v>5.0599999995029066E-3</v>
      </c>
      <c r="M4241" s="10">
        <f t="shared" si="1931"/>
        <v>10814697.15</v>
      </c>
      <c r="N4241" s="5">
        <f>VLOOKUP(CONCATENATE(A4241,"-6"),'Restated Depr'!$B$6:$G$7674,6,0)</f>
        <v>2.0799999999999999E-2</v>
      </c>
      <c r="O4241" s="29">
        <f t="shared" si="1932"/>
        <v>18745.475060000001</v>
      </c>
      <c r="P4241" s="29">
        <f t="shared" si="1933"/>
        <v>0</v>
      </c>
      <c r="Q4241" t="s">
        <v>7819</v>
      </c>
    </row>
    <row r="4242" spans="1:18" hidden="1">
      <c r="A4242" t="s">
        <v>322</v>
      </c>
      <c r="B4242" t="s">
        <v>4485</v>
      </c>
      <c r="C4242" s="224" t="s">
        <v>7842</v>
      </c>
      <c r="D4242" s="221">
        <v>353.9</v>
      </c>
      <c r="E4242" s="324">
        <v>43281</v>
      </c>
      <c r="F4242" s="1">
        <v>10814697.15</v>
      </c>
      <c r="G4242" s="5">
        <v>2.0799999999999999E-2</v>
      </c>
      <c r="H4242" s="298">
        <v>18745.47</v>
      </c>
      <c r="I4242" s="10">
        <v>10814697.15</v>
      </c>
      <c r="J4242" s="11">
        <f t="shared" si="1928"/>
        <v>2.0799999999999999E-2</v>
      </c>
      <c r="K4242" s="30">
        <f t="shared" si="1929"/>
        <v>18745.475060000001</v>
      </c>
      <c r="L4242" s="29">
        <f t="shared" si="1930"/>
        <v>5.0599999995029066E-3</v>
      </c>
      <c r="M4242" s="10">
        <f t="shared" si="1931"/>
        <v>10814697.15</v>
      </c>
      <c r="N4242" s="5">
        <f>VLOOKUP(CONCATENATE(A4242,"-6"),'Restated Depr'!$B$6:$G$7674,6,0)</f>
        <v>2.0799999999999999E-2</v>
      </c>
      <c r="O4242" s="29">
        <f t="shared" si="1932"/>
        <v>18745.475060000001</v>
      </c>
      <c r="P4242" s="29">
        <f t="shared" si="1933"/>
        <v>0</v>
      </c>
      <c r="Q4242" t="s">
        <v>7819</v>
      </c>
      <c r="R4242" s="5"/>
    </row>
    <row r="4243" spans="1:18" ht="15.75" hidden="1" thickBot="1">
      <c r="A4243" t="s">
        <v>322</v>
      </c>
      <c r="C4243" s="224" t="s">
        <v>639</v>
      </c>
      <c r="D4243" s="22"/>
      <c r="E4243" s="323" t="s">
        <v>606</v>
      </c>
      <c r="F4243" s="1"/>
      <c r="G4243" s="5"/>
      <c r="H4243" s="310">
        <f>SUM(H4231:H4242)</f>
        <v>226477.79</v>
      </c>
      <c r="I4243" s="10"/>
      <c r="J4243" s="10"/>
      <c r="K4243" s="32">
        <f>SUM(K4231:K4242)</f>
        <v>226477.78281624996</v>
      </c>
      <c r="L4243" s="28">
        <f>SUM(L4231:L4242)</f>
        <v>-7.1837500108813401E-3</v>
      </c>
      <c r="M4243" s="10"/>
      <c r="N4243" s="5"/>
      <c r="O4243" s="28">
        <f>SUM(O4231:O4242)</f>
        <v>224945.70071999999</v>
      </c>
      <c r="P4243" s="28">
        <f>SUM(P4231:P4242)</f>
        <v>-1532.0820962499783</v>
      </c>
    </row>
    <row r="4244" spans="1:18" hidden="1">
      <c r="A4244" t="s">
        <v>323</v>
      </c>
      <c r="B4244" t="s">
        <v>4486</v>
      </c>
      <c r="C4244" s="224" t="s">
        <v>7842</v>
      </c>
      <c r="D4244" s="221">
        <v>353.9</v>
      </c>
      <c r="E4244" s="324">
        <v>42947</v>
      </c>
      <c r="F4244" s="9">
        <v>9687864.2899999991</v>
      </c>
      <c r="G4244" s="18">
        <v>2.1099999999999997E-2</v>
      </c>
      <c r="H4244" s="299">
        <v>17034.490000000002</v>
      </c>
      <c r="I4244" s="15">
        <v>9687864.2899999991</v>
      </c>
      <c r="J4244" s="11">
        <f t="shared" ref="J4244:J4255" si="1934">G4244</f>
        <v>2.1099999999999997E-2</v>
      </c>
      <c r="K4244" s="31">
        <f t="shared" ref="K4244:K4255" si="1935">I4244*J4244/12</f>
        <v>17034.494709916664</v>
      </c>
      <c r="L4244" s="289">
        <f t="shared" ref="L4244:L4255" si="1936">K4244-H4244</f>
        <v>4.7099166622501798E-3</v>
      </c>
      <c r="M4244" s="15">
        <f t="shared" ref="M4244:M4255" si="1937">I4244</f>
        <v>9687864.2899999991</v>
      </c>
      <c r="N4244" s="5">
        <f>VLOOKUP(CONCATENATE(A4244,"-6"),'Restated Depr'!$B$6:$G$7674,6,0)</f>
        <v>2.0799999999999999E-2</v>
      </c>
      <c r="O4244" s="289">
        <f t="shared" ref="O4244:O4255" si="1938">M4244*N4244/12</f>
        <v>16792.298102666664</v>
      </c>
      <c r="P4244" s="289">
        <f t="shared" ref="P4244:P4255" si="1939">O4244-K4244</f>
        <v>-242.19660724999994</v>
      </c>
      <c r="Q4244" t="s">
        <v>7819</v>
      </c>
    </row>
    <row r="4245" spans="1:18" hidden="1">
      <c r="A4245" t="s">
        <v>323</v>
      </c>
      <c r="B4245" t="s">
        <v>4487</v>
      </c>
      <c r="C4245" s="224" t="s">
        <v>7842</v>
      </c>
      <c r="D4245" s="221">
        <v>353.9</v>
      </c>
      <c r="E4245" s="324">
        <v>42978</v>
      </c>
      <c r="F4245" s="1">
        <v>9687864.2899999991</v>
      </c>
      <c r="G4245" s="18">
        <v>2.1099999999999997E-2</v>
      </c>
      <c r="H4245" s="298">
        <v>17034.490000000002</v>
      </c>
      <c r="I4245" s="10">
        <v>9687864.2899999991</v>
      </c>
      <c r="J4245" s="11">
        <f t="shared" si="1934"/>
        <v>2.1099999999999997E-2</v>
      </c>
      <c r="K4245" s="30">
        <f t="shared" si="1935"/>
        <v>17034.494709916664</v>
      </c>
      <c r="L4245" s="29">
        <f t="shared" si="1936"/>
        <v>4.7099166622501798E-3</v>
      </c>
      <c r="M4245" s="10">
        <f t="shared" si="1937"/>
        <v>9687864.2899999991</v>
      </c>
      <c r="N4245" s="5">
        <f>VLOOKUP(CONCATENATE(A4245,"-6"),'Restated Depr'!$B$6:$G$7674,6,0)</f>
        <v>2.0799999999999999E-2</v>
      </c>
      <c r="O4245" s="29">
        <f t="shared" si="1938"/>
        <v>16792.298102666664</v>
      </c>
      <c r="P4245" s="29">
        <f t="shared" si="1939"/>
        <v>-242.19660724999994</v>
      </c>
      <c r="Q4245" t="s">
        <v>7819</v>
      </c>
    </row>
    <row r="4246" spans="1:18" hidden="1">
      <c r="A4246" t="s">
        <v>323</v>
      </c>
      <c r="B4246" t="s">
        <v>4488</v>
      </c>
      <c r="C4246" s="224" t="s">
        <v>7842</v>
      </c>
      <c r="D4246" s="221">
        <v>353.9</v>
      </c>
      <c r="E4246" s="324">
        <v>43008</v>
      </c>
      <c r="F4246" s="1">
        <v>9687864.2899999991</v>
      </c>
      <c r="G4246" s="18">
        <v>2.1099999999999997E-2</v>
      </c>
      <c r="H4246" s="298">
        <v>17034.490000000002</v>
      </c>
      <c r="I4246" s="10">
        <v>9687864.2899999991</v>
      </c>
      <c r="J4246" s="11">
        <f t="shared" si="1934"/>
        <v>2.1099999999999997E-2</v>
      </c>
      <c r="K4246" s="30">
        <f t="shared" si="1935"/>
        <v>17034.494709916664</v>
      </c>
      <c r="L4246" s="29">
        <f t="shared" si="1936"/>
        <v>4.7099166622501798E-3</v>
      </c>
      <c r="M4246" s="10">
        <f t="shared" si="1937"/>
        <v>9687864.2899999991</v>
      </c>
      <c r="N4246" s="5">
        <f>VLOOKUP(CONCATENATE(A4246,"-6"),'Restated Depr'!$B$6:$G$7674,6,0)</f>
        <v>2.0799999999999999E-2</v>
      </c>
      <c r="O4246" s="29">
        <f t="shared" si="1938"/>
        <v>16792.298102666664</v>
      </c>
      <c r="P4246" s="29">
        <f t="shared" si="1939"/>
        <v>-242.19660724999994</v>
      </c>
      <c r="Q4246" t="s">
        <v>7819</v>
      </c>
    </row>
    <row r="4247" spans="1:18" hidden="1">
      <c r="A4247" t="s">
        <v>323</v>
      </c>
      <c r="B4247" t="s">
        <v>4489</v>
      </c>
      <c r="C4247" s="224" t="s">
        <v>7842</v>
      </c>
      <c r="D4247" s="221">
        <v>353.9</v>
      </c>
      <c r="E4247" s="324">
        <v>43039</v>
      </c>
      <c r="F4247" s="1">
        <v>9687864.2899999991</v>
      </c>
      <c r="G4247" s="18">
        <v>2.1099999999999997E-2</v>
      </c>
      <c r="H4247" s="298">
        <v>17034.490000000002</v>
      </c>
      <c r="I4247" s="10">
        <v>9687864.2899999991</v>
      </c>
      <c r="J4247" s="11">
        <f t="shared" si="1934"/>
        <v>2.1099999999999997E-2</v>
      </c>
      <c r="K4247" s="30">
        <f t="shared" si="1935"/>
        <v>17034.494709916664</v>
      </c>
      <c r="L4247" s="29">
        <f t="shared" si="1936"/>
        <v>4.7099166622501798E-3</v>
      </c>
      <c r="M4247" s="10">
        <f t="shared" si="1937"/>
        <v>9687864.2899999991</v>
      </c>
      <c r="N4247" s="5">
        <f>VLOOKUP(CONCATENATE(A4247,"-6"),'Restated Depr'!$B$6:$G$7674,6,0)</f>
        <v>2.0799999999999999E-2</v>
      </c>
      <c r="O4247" s="29">
        <f t="shared" si="1938"/>
        <v>16792.298102666664</v>
      </c>
      <c r="P4247" s="29">
        <f t="shared" si="1939"/>
        <v>-242.19660724999994</v>
      </c>
      <c r="Q4247" t="s">
        <v>7819</v>
      </c>
    </row>
    <row r="4248" spans="1:18" hidden="1">
      <c r="A4248" t="s">
        <v>323</v>
      </c>
      <c r="B4248" t="s">
        <v>4490</v>
      </c>
      <c r="C4248" s="224" t="s">
        <v>7842</v>
      </c>
      <c r="D4248" s="221">
        <v>353.9</v>
      </c>
      <c r="E4248" s="324">
        <v>43069</v>
      </c>
      <c r="F4248" s="1">
        <v>9687864.2899999991</v>
      </c>
      <c r="G4248" s="18">
        <v>2.1099999999999997E-2</v>
      </c>
      <c r="H4248" s="298">
        <v>17034.490000000002</v>
      </c>
      <c r="I4248" s="10">
        <v>9687864.2899999991</v>
      </c>
      <c r="J4248" s="11">
        <f t="shared" si="1934"/>
        <v>2.1099999999999997E-2</v>
      </c>
      <c r="K4248" s="30">
        <f t="shared" si="1935"/>
        <v>17034.494709916664</v>
      </c>
      <c r="L4248" s="29">
        <f t="shared" si="1936"/>
        <v>4.7099166622501798E-3</v>
      </c>
      <c r="M4248" s="10">
        <f t="shared" si="1937"/>
        <v>9687864.2899999991</v>
      </c>
      <c r="N4248" s="5">
        <f>VLOOKUP(CONCATENATE(A4248,"-6"),'Restated Depr'!$B$6:$G$7674,6,0)</f>
        <v>2.0799999999999999E-2</v>
      </c>
      <c r="O4248" s="29">
        <f t="shared" si="1938"/>
        <v>16792.298102666664</v>
      </c>
      <c r="P4248" s="29">
        <f t="shared" si="1939"/>
        <v>-242.19660724999994</v>
      </c>
      <c r="Q4248" t="s">
        <v>7819</v>
      </c>
    </row>
    <row r="4249" spans="1:18" hidden="1">
      <c r="A4249" t="s">
        <v>323</v>
      </c>
      <c r="B4249" t="s">
        <v>4491</v>
      </c>
      <c r="C4249" s="224" t="s">
        <v>7842</v>
      </c>
      <c r="D4249" s="221">
        <v>353.9</v>
      </c>
      <c r="E4249" s="324">
        <v>43100</v>
      </c>
      <c r="F4249" s="1">
        <v>9687864.2899999991</v>
      </c>
      <c r="G4249" s="18">
        <v>2.0999999999999998E-2</v>
      </c>
      <c r="H4249" s="298">
        <v>16953.760000000002</v>
      </c>
      <c r="I4249" s="10">
        <v>9687864.2899999991</v>
      </c>
      <c r="J4249" s="11">
        <f t="shared" si="1934"/>
        <v>2.0999999999999998E-2</v>
      </c>
      <c r="K4249" s="30">
        <f t="shared" si="1935"/>
        <v>16953.762507499996</v>
      </c>
      <c r="L4249" s="29">
        <f t="shared" si="1936"/>
        <v>2.5074999939533882E-3</v>
      </c>
      <c r="M4249" s="10">
        <f t="shared" si="1937"/>
        <v>9687864.2899999991</v>
      </c>
      <c r="N4249" s="5">
        <f>VLOOKUP(CONCATENATE(A4249,"-6"),'Restated Depr'!$B$6:$G$7674,6,0)</f>
        <v>2.0799999999999999E-2</v>
      </c>
      <c r="O4249" s="29">
        <f t="shared" si="1938"/>
        <v>16792.298102666664</v>
      </c>
      <c r="P4249" s="29">
        <f t="shared" si="1939"/>
        <v>-161.46440483333208</v>
      </c>
      <c r="Q4249" t="s">
        <v>7819</v>
      </c>
    </row>
    <row r="4250" spans="1:18" hidden="1">
      <c r="A4250" t="s">
        <v>323</v>
      </c>
      <c r="B4250" t="s">
        <v>4492</v>
      </c>
      <c r="C4250" s="224" t="s">
        <v>7842</v>
      </c>
      <c r="D4250" s="221">
        <v>353.9</v>
      </c>
      <c r="E4250" s="324">
        <v>43131</v>
      </c>
      <c r="F4250" s="1">
        <v>9687864.2899999991</v>
      </c>
      <c r="G4250" s="5">
        <v>2.0799999999999999E-2</v>
      </c>
      <c r="H4250" s="298">
        <v>16792.299999999996</v>
      </c>
      <c r="I4250" s="10">
        <v>9687864.2899999991</v>
      </c>
      <c r="J4250" s="11">
        <f t="shared" si="1934"/>
        <v>2.0799999999999999E-2</v>
      </c>
      <c r="K4250" s="30">
        <f t="shared" si="1935"/>
        <v>16792.298102666664</v>
      </c>
      <c r="L4250" s="29">
        <f t="shared" si="1936"/>
        <v>-1.8973333317262586E-3</v>
      </c>
      <c r="M4250" s="10">
        <f t="shared" si="1937"/>
        <v>9687864.2899999991</v>
      </c>
      <c r="N4250" s="5">
        <f>VLOOKUP(CONCATENATE(A4250,"-6"),'Restated Depr'!$B$6:$G$7674,6,0)</f>
        <v>2.0799999999999999E-2</v>
      </c>
      <c r="O4250" s="29">
        <f t="shared" si="1938"/>
        <v>16792.298102666664</v>
      </c>
      <c r="P4250" s="29">
        <f t="shared" si="1939"/>
        <v>0</v>
      </c>
      <c r="Q4250" t="s">
        <v>7819</v>
      </c>
    </row>
    <row r="4251" spans="1:18" hidden="1">
      <c r="A4251" t="s">
        <v>323</v>
      </c>
      <c r="B4251" t="s">
        <v>4493</v>
      </c>
      <c r="C4251" s="224" t="s">
        <v>7842</v>
      </c>
      <c r="D4251" s="221">
        <v>353.9</v>
      </c>
      <c r="E4251" s="324">
        <v>43159</v>
      </c>
      <c r="F4251" s="1">
        <v>9687864.2899999991</v>
      </c>
      <c r="G4251" s="5">
        <v>2.0799999999999999E-2</v>
      </c>
      <c r="H4251" s="298">
        <v>16792.299999999996</v>
      </c>
      <c r="I4251" s="10">
        <v>9687864.2899999991</v>
      </c>
      <c r="J4251" s="11">
        <f t="shared" si="1934"/>
        <v>2.0799999999999999E-2</v>
      </c>
      <c r="K4251" s="30">
        <f t="shared" si="1935"/>
        <v>16792.298102666664</v>
      </c>
      <c r="L4251" s="29">
        <f t="shared" si="1936"/>
        <v>-1.8973333317262586E-3</v>
      </c>
      <c r="M4251" s="10">
        <f t="shared" si="1937"/>
        <v>9687864.2899999991</v>
      </c>
      <c r="N4251" s="5">
        <f>VLOOKUP(CONCATENATE(A4251,"-6"),'Restated Depr'!$B$6:$G$7674,6,0)</f>
        <v>2.0799999999999999E-2</v>
      </c>
      <c r="O4251" s="29">
        <f t="shared" si="1938"/>
        <v>16792.298102666664</v>
      </c>
      <c r="P4251" s="29">
        <f t="shared" si="1939"/>
        <v>0</v>
      </c>
      <c r="Q4251" t="s">
        <v>7819</v>
      </c>
    </row>
    <row r="4252" spans="1:18" hidden="1">
      <c r="A4252" t="s">
        <v>323</v>
      </c>
      <c r="B4252" t="s">
        <v>4494</v>
      </c>
      <c r="C4252" s="224" t="s">
        <v>7842</v>
      </c>
      <c r="D4252" s="221">
        <v>353.9</v>
      </c>
      <c r="E4252" s="324">
        <v>43190</v>
      </c>
      <c r="F4252" s="1">
        <v>9687864.2899999991</v>
      </c>
      <c r="G4252" s="5">
        <v>2.0799999999999999E-2</v>
      </c>
      <c r="H4252" s="298">
        <v>16792.299999999996</v>
      </c>
      <c r="I4252" s="10">
        <v>9687864.2899999991</v>
      </c>
      <c r="J4252" s="11">
        <f t="shared" si="1934"/>
        <v>2.0799999999999999E-2</v>
      </c>
      <c r="K4252" s="30">
        <f t="shared" si="1935"/>
        <v>16792.298102666664</v>
      </c>
      <c r="L4252" s="29">
        <f t="shared" si="1936"/>
        <v>-1.8973333317262586E-3</v>
      </c>
      <c r="M4252" s="10">
        <f t="shared" si="1937"/>
        <v>9687864.2899999991</v>
      </c>
      <c r="N4252" s="5">
        <f>VLOOKUP(CONCATENATE(A4252,"-6"),'Restated Depr'!$B$6:$G$7674,6,0)</f>
        <v>2.0799999999999999E-2</v>
      </c>
      <c r="O4252" s="29">
        <f t="shared" si="1938"/>
        <v>16792.298102666664</v>
      </c>
      <c r="P4252" s="29">
        <f t="shared" si="1939"/>
        <v>0</v>
      </c>
      <c r="Q4252" t="s">
        <v>7819</v>
      </c>
    </row>
    <row r="4253" spans="1:18" hidden="1">
      <c r="A4253" t="s">
        <v>323</v>
      </c>
      <c r="B4253" t="s">
        <v>4495</v>
      </c>
      <c r="C4253" s="224" t="s">
        <v>7842</v>
      </c>
      <c r="D4253" s="221">
        <v>353.9</v>
      </c>
      <c r="E4253" s="324">
        <v>43220</v>
      </c>
      <c r="F4253" s="1">
        <v>9687864.2899999991</v>
      </c>
      <c r="G4253" s="5">
        <v>2.0799999999999999E-2</v>
      </c>
      <c r="H4253" s="298">
        <v>16792.299999999996</v>
      </c>
      <c r="I4253" s="10">
        <v>9687864.2899999991</v>
      </c>
      <c r="J4253" s="11">
        <f t="shared" si="1934"/>
        <v>2.0799999999999999E-2</v>
      </c>
      <c r="K4253" s="30">
        <f t="shared" si="1935"/>
        <v>16792.298102666664</v>
      </c>
      <c r="L4253" s="29">
        <f t="shared" si="1936"/>
        <v>-1.8973333317262586E-3</v>
      </c>
      <c r="M4253" s="10">
        <f t="shared" si="1937"/>
        <v>9687864.2899999991</v>
      </c>
      <c r="N4253" s="5">
        <f>VLOOKUP(CONCATENATE(A4253,"-6"),'Restated Depr'!$B$6:$G$7674,6,0)</f>
        <v>2.0799999999999999E-2</v>
      </c>
      <c r="O4253" s="29">
        <f t="shared" si="1938"/>
        <v>16792.298102666664</v>
      </c>
      <c r="P4253" s="29">
        <f t="shared" si="1939"/>
        <v>0</v>
      </c>
      <c r="Q4253" t="s">
        <v>7819</v>
      </c>
    </row>
    <row r="4254" spans="1:18" hidden="1">
      <c r="A4254" t="s">
        <v>323</v>
      </c>
      <c r="B4254" t="s">
        <v>4496</v>
      </c>
      <c r="C4254" s="224" t="s">
        <v>7842</v>
      </c>
      <c r="D4254" s="221">
        <v>353.9</v>
      </c>
      <c r="E4254" s="324">
        <v>43251</v>
      </c>
      <c r="F4254" s="1">
        <v>9687864.2899999991</v>
      </c>
      <c r="G4254" s="5">
        <v>2.0799999999999999E-2</v>
      </c>
      <c r="H4254" s="298">
        <v>16792.299999999996</v>
      </c>
      <c r="I4254" s="10">
        <v>9687864.2899999991</v>
      </c>
      <c r="J4254" s="11">
        <f t="shared" si="1934"/>
        <v>2.0799999999999999E-2</v>
      </c>
      <c r="K4254" s="30">
        <f t="shared" si="1935"/>
        <v>16792.298102666664</v>
      </c>
      <c r="L4254" s="29">
        <f t="shared" si="1936"/>
        <v>-1.8973333317262586E-3</v>
      </c>
      <c r="M4254" s="10">
        <f t="shared" si="1937"/>
        <v>9687864.2899999991</v>
      </c>
      <c r="N4254" s="5">
        <f>VLOOKUP(CONCATENATE(A4254,"-6"),'Restated Depr'!$B$6:$G$7674,6,0)</f>
        <v>2.0799999999999999E-2</v>
      </c>
      <c r="O4254" s="29">
        <f t="shared" si="1938"/>
        <v>16792.298102666664</v>
      </c>
      <c r="P4254" s="29">
        <f t="shared" si="1939"/>
        <v>0</v>
      </c>
      <c r="Q4254" t="s">
        <v>7819</v>
      </c>
    </row>
    <row r="4255" spans="1:18" hidden="1">
      <c r="A4255" t="s">
        <v>323</v>
      </c>
      <c r="B4255" t="s">
        <v>4497</v>
      </c>
      <c r="C4255" s="224" t="s">
        <v>7842</v>
      </c>
      <c r="D4255" s="221">
        <v>353.9</v>
      </c>
      <c r="E4255" s="324">
        <v>43281</v>
      </c>
      <c r="F4255" s="1">
        <v>9687864.2899999991</v>
      </c>
      <c r="G4255" s="5">
        <v>2.0799999999999999E-2</v>
      </c>
      <c r="H4255" s="298">
        <v>16792.299999999996</v>
      </c>
      <c r="I4255" s="10">
        <v>9687864.2899999991</v>
      </c>
      <c r="J4255" s="11">
        <f t="shared" si="1934"/>
        <v>2.0799999999999999E-2</v>
      </c>
      <c r="K4255" s="30">
        <f t="shared" si="1935"/>
        <v>16792.298102666664</v>
      </c>
      <c r="L4255" s="29">
        <f t="shared" si="1936"/>
        <v>-1.8973333317262586E-3</v>
      </c>
      <c r="M4255" s="10">
        <f t="shared" si="1937"/>
        <v>9687864.2899999991</v>
      </c>
      <c r="N4255" s="5">
        <f>VLOOKUP(CONCATENATE(A4255,"-6"),'Restated Depr'!$B$6:$G$7674,6,0)</f>
        <v>2.0799999999999999E-2</v>
      </c>
      <c r="O4255" s="29">
        <f t="shared" si="1938"/>
        <v>16792.298102666664</v>
      </c>
      <c r="P4255" s="29">
        <f t="shared" si="1939"/>
        <v>0</v>
      </c>
      <c r="Q4255" t="s">
        <v>7819</v>
      </c>
      <c r="R4255" s="5"/>
    </row>
    <row r="4256" spans="1:18" ht="15.75" hidden="1" thickBot="1">
      <c r="A4256" t="s">
        <v>323</v>
      </c>
      <c r="C4256" s="224" t="s">
        <v>639</v>
      </c>
      <c r="D4256" s="22"/>
      <c r="E4256" s="323" t="s">
        <v>606</v>
      </c>
      <c r="F4256" s="1"/>
      <c r="G4256" s="5"/>
      <c r="H4256" s="310">
        <f>SUM(H4244:H4255)</f>
        <v>202880.00999999995</v>
      </c>
      <c r="I4256" s="10"/>
      <c r="J4256" s="10"/>
      <c r="K4256" s="32">
        <f>SUM(K4244:K4255)</f>
        <v>202880.02467308324</v>
      </c>
      <c r="L4256" s="28">
        <f>SUM(L4244:L4255)</f>
        <v>1.4673083314846735E-2</v>
      </c>
      <c r="M4256" s="10"/>
      <c r="N4256" s="5"/>
      <c r="O4256" s="28">
        <f>SUM(O4244:O4255)</f>
        <v>201507.57723199992</v>
      </c>
      <c r="P4256" s="28">
        <f>SUM(P4244:P4255)</f>
        <v>-1372.4474410833318</v>
      </c>
    </row>
    <row r="4257" spans="1:18" hidden="1">
      <c r="A4257" t="s">
        <v>324</v>
      </c>
      <c r="B4257" t="s">
        <v>4498</v>
      </c>
      <c r="C4257" s="224" t="s">
        <v>7842</v>
      </c>
      <c r="D4257" s="221">
        <v>353.9</v>
      </c>
      <c r="E4257" s="324">
        <v>42947</v>
      </c>
      <c r="F4257" s="9">
        <v>8292075.0599999996</v>
      </c>
      <c r="G4257" s="18">
        <v>2.1099999999999997E-2</v>
      </c>
      <c r="H4257" s="299">
        <v>14580.230000000001</v>
      </c>
      <c r="I4257" s="15">
        <v>8292075.0599999996</v>
      </c>
      <c r="J4257" s="11">
        <f t="shared" ref="J4257:J4268" si="1940">G4257</f>
        <v>2.1099999999999997E-2</v>
      </c>
      <c r="K4257" s="31">
        <f t="shared" ref="K4257:K4268" si="1941">I4257*J4257/12</f>
        <v>14580.231980499999</v>
      </c>
      <c r="L4257" s="289">
        <f t="shared" ref="L4257:L4268" si="1942">K4257-H4257</f>
        <v>1.9804999974439852E-3</v>
      </c>
      <c r="M4257" s="15">
        <f t="shared" ref="M4257:M4268" si="1943">I4257</f>
        <v>8292075.0599999996</v>
      </c>
      <c r="N4257" s="5">
        <f>VLOOKUP(CONCATENATE(A4257,"-6"),'Restated Depr'!$B$6:$G$7674,6,0)</f>
        <v>2.0799999999999999E-2</v>
      </c>
      <c r="O4257" s="289">
        <f t="shared" ref="O4257:O4268" si="1944">M4257*N4257/12</f>
        <v>14372.930103999999</v>
      </c>
      <c r="P4257" s="289">
        <f t="shared" ref="P4257:P4268" si="1945">O4257-K4257</f>
        <v>-207.30187649999971</v>
      </c>
      <c r="Q4257" t="s">
        <v>7819</v>
      </c>
    </row>
    <row r="4258" spans="1:18" hidden="1">
      <c r="A4258" t="s">
        <v>324</v>
      </c>
      <c r="B4258" t="s">
        <v>4499</v>
      </c>
      <c r="C4258" s="224" t="s">
        <v>7842</v>
      </c>
      <c r="D4258" s="221">
        <v>353.9</v>
      </c>
      <c r="E4258" s="324">
        <v>42978</v>
      </c>
      <c r="F4258" s="1">
        <v>8292075.0599999996</v>
      </c>
      <c r="G4258" s="18">
        <v>2.1099999999999997E-2</v>
      </c>
      <c r="H4258" s="298">
        <v>14580.230000000001</v>
      </c>
      <c r="I4258" s="10">
        <v>8292075.0599999996</v>
      </c>
      <c r="J4258" s="11">
        <f t="shared" si="1940"/>
        <v>2.1099999999999997E-2</v>
      </c>
      <c r="K4258" s="30">
        <f t="shared" si="1941"/>
        <v>14580.231980499999</v>
      </c>
      <c r="L4258" s="29">
        <f t="shared" si="1942"/>
        <v>1.9804999974439852E-3</v>
      </c>
      <c r="M4258" s="10">
        <f t="shared" si="1943"/>
        <v>8292075.0599999996</v>
      </c>
      <c r="N4258" s="5">
        <f>VLOOKUP(CONCATENATE(A4258,"-6"),'Restated Depr'!$B$6:$G$7674,6,0)</f>
        <v>2.0799999999999999E-2</v>
      </c>
      <c r="O4258" s="29">
        <f t="shared" si="1944"/>
        <v>14372.930103999999</v>
      </c>
      <c r="P4258" s="29">
        <f t="shared" si="1945"/>
        <v>-207.30187649999971</v>
      </c>
      <c r="Q4258" t="s">
        <v>7819</v>
      </c>
    </row>
    <row r="4259" spans="1:18" hidden="1">
      <c r="A4259" t="s">
        <v>324</v>
      </c>
      <c r="B4259" t="s">
        <v>4500</v>
      </c>
      <c r="C4259" s="224" t="s">
        <v>7842</v>
      </c>
      <c r="D4259" s="221">
        <v>353.9</v>
      </c>
      <c r="E4259" s="324">
        <v>43008</v>
      </c>
      <c r="F4259" s="1">
        <v>8292075.0599999996</v>
      </c>
      <c r="G4259" s="18">
        <v>2.1099999999999997E-2</v>
      </c>
      <c r="H4259" s="298">
        <v>14580.230000000001</v>
      </c>
      <c r="I4259" s="10">
        <v>8292075.0599999996</v>
      </c>
      <c r="J4259" s="11">
        <f t="shared" si="1940"/>
        <v>2.1099999999999997E-2</v>
      </c>
      <c r="K4259" s="30">
        <f t="shared" si="1941"/>
        <v>14580.231980499999</v>
      </c>
      <c r="L4259" s="29">
        <f t="shared" si="1942"/>
        <v>1.9804999974439852E-3</v>
      </c>
      <c r="M4259" s="10">
        <f t="shared" si="1943"/>
        <v>8292075.0599999996</v>
      </c>
      <c r="N4259" s="5">
        <f>VLOOKUP(CONCATENATE(A4259,"-6"),'Restated Depr'!$B$6:$G$7674,6,0)</f>
        <v>2.0799999999999999E-2</v>
      </c>
      <c r="O4259" s="29">
        <f t="shared" si="1944"/>
        <v>14372.930103999999</v>
      </c>
      <c r="P4259" s="29">
        <f t="shared" si="1945"/>
        <v>-207.30187649999971</v>
      </c>
      <c r="Q4259" t="s">
        <v>7819</v>
      </c>
    </row>
    <row r="4260" spans="1:18" hidden="1">
      <c r="A4260" t="s">
        <v>324</v>
      </c>
      <c r="B4260" t="s">
        <v>4501</v>
      </c>
      <c r="C4260" s="224" t="s">
        <v>7842</v>
      </c>
      <c r="D4260" s="221">
        <v>353.9</v>
      </c>
      <c r="E4260" s="324">
        <v>43039</v>
      </c>
      <c r="F4260" s="1">
        <v>8292075.0599999996</v>
      </c>
      <c r="G4260" s="18">
        <v>2.1099999999999997E-2</v>
      </c>
      <c r="H4260" s="298">
        <v>14580.230000000001</v>
      </c>
      <c r="I4260" s="10">
        <v>8292075.0599999996</v>
      </c>
      <c r="J4260" s="11">
        <f t="shared" si="1940"/>
        <v>2.1099999999999997E-2</v>
      </c>
      <c r="K4260" s="30">
        <f t="shared" si="1941"/>
        <v>14580.231980499999</v>
      </c>
      <c r="L4260" s="29">
        <f t="shared" si="1942"/>
        <v>1.9804999974439852E-3</v>
      </c>
      <c r="M4260" s="10">
        <f t="shared" si="1943"/>
        <v>8292075.0599999996</v>
      </c>
      <c r="N4260" s="5">
        <f>VLOOKUP(CONCATENATE(A4260,"-6"),'Restated Depr'!$B$6:$G$7674,6,0)</f>
        <v>2.0799999999999999E-2</v>
      </c>
      <c r="O4260" s="29">
        <f t="shared" si="1944"/>
        <v>14372.930103999999</v>
      </c>
      <c r="P4260" s="29">
        <f t="shared" si="1945"/>
        <v>-207.30187649999971</v>
      </c>
      <c r="Q4260" t="s">
        <v>7819</v>
      </c>
    </row>
    <row r="4261" spans="1:18" hidden="1">
      <c r="A4261" t="s">
        <v>324</v>
      </c>
      <c r="B4261" t="s">
        <v>4502</v>
      </c>
      <c r="C4261" s="224" t="s">
        <v>7842</v>
      </c>
      <c r="D4261" s="221">
        <v>353.9</v>
      </c>
      <c r="E4261" s="324">
        <v>43069</v>
      </c>
      <c r="F4261" s="1">
        <v>8292075.0599999996</v>
      </c>
      <c r="G4261" s="18">
        <v>2.1099999999999997E-2</v>
      </c>
      <c r="H4261" s="298">
        <v>14580.230000000001</v>
      </c>
      <c r="I4261" s="10">
        <v>8292075.0599999996</v>
      </c>
      <c r="J4261" s="11">
        <f t="shared" si="1940"/>
        <v>2.1099999999999997E-2</v>
      </c>
      <c r="K4261" s="30">
        <f t="shared" si="1941"/>
        <v>14580.231980499999</v>
      </c>
      <c r="L4261" s="29">
        <f t="shared" si="1942"/>
        <v>1.9804999974439852E-3</v>
      </c>
      <c r="M4261" s="10">
        <f t="shared" si="1943"/>
        <v>8292075.0599999996</v>
      </c>
      <c r="N4261" s="5">
        <f>VLOOKUP(CONCATENATE(A4261,"-6"),'Restated Depr'!$B$6:$G$7674,6,0)</f>
        <v>2.0799999999999999E-2</v>
      </c>
      <c r="O4261" s="29">
        <f t="shared" si="1944"/>
        <v>14372.930103999999</v>
      </c>
      <c r="P4261" s="29">
        <f t="shared" si="1945"/>
        <v>-207.30187649999971</v>
      </c>
      <c r="Q4261" t="s">
        <v>7819</v>
      </c>
    </row>
    <row r="4262" spans="1:18" hidden="1">
      <c r="A4262" t="s">
        <v>324</v>
      </c>
      <c r="B4262" t="s">
        <v>4503</v>
      </c>
      <c r="C4262" s="224" t="s">
        <v>7842</v>
      </c>
      <c r="D4262" s="221">
        <v>353.9</v>
      </c>
      <c r="E4262" s="324">
        <v>43100</v>
      </c>
      <c r="F4262" s="1">
        <v>8292075.0599999996</v>
      </c>
      <c r="G4262" s="18">
        <v>2.0999999999999998E-2</v>
      </c>
      <c r="H4262" s="298">
        <v>14511.13</v>
      </c>
      <c r="I4262" s="10">
        <v>8292075.0599999996</v>
      </c>
      <c r="J4262" s="11">
        <f t="shared" si="1940"/>
        <v>2.0999999999999998E-2</v>
      </c>
      <c r="K4262" s="30">
        <f t="shared" si="1941"/>
        <v>14511.131354999998</v>
      </c>
      <c r="L4262" s="29">
        <f t="shared" si="1942"/>
        <v>1.3549999985116301E-3</v>
      </c>
      <c r="M4262" s="10">
        <f t="shared" si="1943"/>
        <v>8292075.0599999996</v>
      </c>
      <c r="N4262" s="5">
        <f>VLOOKUP(CONCATENATE(A4262,"-6"),'Restated Depr'!$B$6:$G$7674,6,0)</f>
        <v>2.0799999999999999E-2</v>
      </c>
      <c r="O4262" s="29">
        <f t="shared" si="1944"/>
        <v>14372.930103999999</v>
      </c>
      <c r="P4262" s="29">
        <f t="shared" si="1945"/>
        <v>-138.20125099999859</v>
      </c>
      <c r="Q4262" t="s">
        <v>7819</v>
      </c>
    </row>
    <row r="4263" spans="1:18" hidden="1">
      <c r="A4263" t="s">
        <v>324</v>
      </c>
      <c r="B4263" t="s">
        <v>4504</v>
      </c>
      <c r="C4263" s="224" t="s">
        <v>7842</v>
      </c>
      <c r="D4263" s="221">
        <v>353.9</v>
      </c>
      <c r="E4263" s="324">
        <v>43131</v>
      </c>
      <c r="F4263" s="1">
        <v>8292075.0599999996</v>
      </c>
      <c r="G4263" s="5">
        <v>2.0799999999999999E-2</v>
      </c>
      <c r="H4263" s="298">
        <v>14372.93</v>
      </c>
      <c r="I4263" s="10">
        <v>8292075.0599999996</v>
      </c>
      <c r="J4263" s="11">
        <f t="shared" si="1940"/>
        <v>2.0799999999999999E-2</v>
      </c>
      <c r="K4263" s="30">
        <f t="shared" si="1941"/>
        <v>14372.930103999999</v>
      </c>
      <c r="L4263" s="29">
        <f t="shared" si="1942"/>
        <v>1.0399999882793054E-4</v>
      </c>
      <c r="M4263" s="10">
        <f t="shared" si="1943"/>
        <v>8292075.0599999996</v>
      </c>
      <c r="N4263" s="5">
        <f>VLOOKUP(CONCATENATE(A4263,"-6"),'Restated Depr'!$B$6:$G$7674,6,0)</f>
        <v>2.0799999999999999E-2</v>
      </c>
      <c r="O4263" s="29">
        <f t="shared" si="1944"/>
        <v>14372.930103999999</v>
      </c>
      <c r="P4263" s="29">
        <f t="shared" si="1945"/>
        <v>0</v>
      </c>
      <c r="Q4263" t="s">
        <v>7819</v>
      </c>
    </row>
    <row r="4264" spans="1:18" hidden="1">
      <c r="A4264" t="s">
        <v>324</v>
      </c>
      <c r="B4264" t="s">
        <v>4505</v>
      </c>
      <c r="C4264" s="224" t="s">
        <v>7842</v>
      </c>
      <c r="D4264" s="221">
        <v>353.9</v>
      </c>
      <c r="E4264" s="324">
        <v>43159</v>
      </c>
      <c r="F4264" s="1">
        <v>8292075.0599999996</v>
      </c>
      <c r="G4264" s="5">
        <v>2.0799999999999999E-2</v>
      </c>
      <c r="H4264" s="298">
        <v>14372.93</v>
      </c>
      <c r="I4264" s="10">
        <v>8292075.0599999996</v>
      </c>
      <c r="J4264" s="11">
        <f t="shared" si="1940"/>
        <v>2.0799999999999999E-2</v>
      </c>
      <c r="K4264" s="30">
        <f t="shared" si="1941"/>
        <v>14372.930103999999</v>
      </c>
      <c r="L4264" s="29">
        <f t="shared" si="1942"/>
        <v>1.0399999882793054E-4</v>
      </c>
      <c r="M4264" s="10">
        <f t="shared" si="1943"/>
        <v>8292075.0599999996</v>
      </c>
      <c r="N4264" s="5">
        <f>VLOOKUP(CONCATENATE(A4264,"-6"),'Restated Depr'!$B$6:$G$7674,6,0)</f>
        <v>2.0799999999999999E-2</v>
      </c>
      <c r="O4264" s="29">
        <f t="shared" si="1944"/>
        <v>14372.930103999999</v>
      </c>
      <c r="P4264" s="29">
        <f t="shared" si="1945"/>
        <v>0</v>
      </c>
      <c r="Q4264" t="s">
        <v>7819</v>
      </c>
    </row>
    <row r="4265" spans="1:18" hidden="1">
      <c r="A4265" t="s">
        <v>324</v>
      </c>
      <c r="B4265" t="s">
        <v>4506</v>
      </c>
      <c r="C4265" s="224" t="s">
        <v>7842</v>
      </c>
      <c r="D4265" s="221">
        <v>353.9</v>
      </c>
      <c r="E4265" s="324">
        <v>43190</v>
      </c>
      <c r="F4265" s="1">
        <v>8292075.0599999996</v>
      </c>
      <c r="G4265" s="5">
        <v>2.0799999999999999E-2</v>
      </c>
      <c r="H4265" s="298">
        <v>14372.93</v>
      </c>
      <c r="I4265" s="10">
        <v>8292075.0599999996</v>
      </c>
      <c r="J4265" s="11">
        <f t="shared" si="1940"/>
        <v>2.0799999999999999E-2</v>
      </c>
      <c r="K4265" s="30">
        <f t="shared" si="1941"/>
        <v>14372.930103999999</v>
      </c>
      <c r="L4265" s="29">
        <f t="shared" si="1942"/>
        <v>1.0399999882793054E-4</v>
      </c>
      <c r="M4265" s="10">
        <f t="shared" si="1943"/>
        <v>8292075.0599999996</v>
      </c>
      <c r="N4265" s="5">
        <f>VLOOKUP(CONCATENATE(A4265,"-6"),'Restated Depr'!$B$6:$G$7674,6,0)</f>
        <v>2.0799999999999999E-2</v>
      </c>
      <c r="O4265" s="29">
        <f t="shared" si="1944"/>
        <v>14372.930103999999</v>
      </c>
      <c r="P4265" s="29">
        <f t="shared" si="1945"/>
        <v>0</v>
      </c>
      <c r="Q4265" t="s">
        <v>7819</v>
      </c>
    </row>
    <row r="4266" spans="1:18" hidden="1">
      <c r="A4266" t="s">
        <v>324</v>
      </c>
      <c r="B4266" t="s">
        <v>4507</v>
      </c>
      <c r="C4266" s="224" t="s">
        <v>7842</v>
      </c>
      <c r="D4266" s="221">
        <v>353.9</v>
      </c>
      <c r="E4266" s="324">
        <v>43220</v>
      </c>
      <c r="F4266" s="1">
        <v>8292075.0599999996</v>
      </c>
      <c r="G4266" s="5">
        <v>2.0799999999999999E-2</v>
      </c>
      <c r="H4266" s="298">
        <v>14372.93</v>
      </c>
      <c r="I4266" s="10">
        <v>8292075.0599999996</v>
      </c>
      <c r="J4266" s="11">
        <f t="shared" si="1940"/>
        <v>2.0799999999999999E-2</v>
      </c>
      <c r="K4266" s="30">
        <f t="shared" si="1941"/>
        <v>14372.930103999999</v>
      </c>
      <c r="L4266" s="29">
        <f t="shared" si="1942"/>
        <v>1.0399999882793054E-4</v>
      </c>
      <c r="M4266" s="10">
        <f t="shared" si="1943"/>
        <v>8292075.0599999996</v>
      </c>
      <c r="N4266" s="5">
        <f>VLOOKUP(CONCATENATE(A4266,"-6"),'Restated Depr'!$B$6:$G$7674,6,0)</f>
        <v>2.0799999999999999E-2</v>
      </c>
      <c r="O4266" s="29">
        <f t="shared" si="1944"/>
        <v>14372.930103999999</v>
      </c>
      <c r="P4266" s="29">
        <f t="shared" si="1945"/>
        <v>0</v>
      </c>
      <c r="Q4266" t="s">
        <v>7819</v>
      </c>
    </row>
    <row r="4267" spans="1:18" hidden="1">
      <c r="A4267" t="s">
        <v>324</v>
      </c>
      <c r="B4267" t="s">
        <v>4508</v>
      </c>
      <c r="C4267" s="224" t="s">
        <v>7842</v>
      </c>
      <c r="D4267" s="221">
        <v>353.9</v>
      </c>
      <c r="E4267" s="324">
        <v>43251</v>
      </c>
      <c r="F4267" s="1">
        <v>8292075.0599999996</v>
      </c>
      <c r="G4267" s="5">
        <v>2.0799999999999999E-2</v>
      </c>
      <c r="H4267" s="298">
        <v>14372.93</v>
      </c>
      <c r="I4267" s="10">
        <v>8292075.0599999996</v>
      </c>
      <c r="J4267" s="11">
        <f t="shared" si="1940"/>
        <v>2.0799999999999999E-2</v>
      </c>
      <c r="K4267" s="30">
        <f t="shared" si="1941"/>
        <v>14372.930103999999</v>
      </c>
      <c r="L4267" s="29">
        <f t="shared" si="1942"/>
        <v>1.0399999882793054E-4</v>
      </c>
      <c r="M4267" s="10">
        <f t="shared" si="1943"/>
        <v>8292075.0599999996</v>
      </c>
      <c r="N4267" s="5">
        <f>VLOOKUP(CONCATENATE(A4267,"-6"),'Restated Depr'!$B$6:$G$7674,6,0)</f>
        <v>2.0799999999999999E-2</v>
      </c>
      <c r="O4267" s="29">
        <f t="shared" si="1944"/>
        <v>14372.930103999999</v>
      </c>
      <c r="P4267" s="29">
        <f t="shared" si="1945"/>
        <v>0</v>
      </c>
      <c r="Q4267" t="s">
        <v>7819</v>
      </c>
    </row>
    <row r="4268" spans="1:18" hidden="1">
      <c r="A4268" t="s">
        <v>324</v>
      </c>
      <c r="B4268" t="s">
        <v>4509</v>
      </c>
      <c r="C4268" s="224" t="s">
        <v>7842</v>
      </c>
      <c r="D4268" s="221">
        <v>353.9</v>
      </c>
      <c r="E4268" s="324">
        <v>43281</v>
      </c>
      <c r="F4268" s="1">
        <v>8292075.0599999996</v>
      </c>
      <c r="G4268" s="5">
        <v>2.0799999999999999E-2</v>
      </c>
      <c r="H4268" s="298">
        <v>14372.93</v>
      </c>
      <c r="I4268" s="10">
        <v>8292075.0599999996</v>
      </c>
      <c r="J4268" s="11">
        <f t="shared" si="1940"/>
        <v>2.0799999999999999E-2</v>
      </c>
      <c r="K4268" s="30">
        <f t="shared" si="1941"/>
        <v>14372.930103999999</v>
      </c>
      <c r="L4268" s="29">
        <f t="shared" si="1942"/>
        <v>1.0399999882793054E-4</v>
      </c>
      <c r="M4268" s="10">
        <f t="shared" si="1943"/>
        <v>8292075.0599999996</v>
      </c>
      <c r="N4268" s="5">
        <f>VLOOKUP(CONCATENATE(A4268,"-6"),'Restated Depr'!$B$6:$G$7674,6,0)</f>
        <v>2.0799999999999999E-2</v>
      </c>
      <c r="O4268" s="29">
        <f t="shared" si="1944"/>
        <v>14372.930103999999</v>
      </c>
      <c r="P4268" s="29">
        <f t="shared" si="1945"/>
        <v>0</v>
      </c>
      <c r="Q4268" t="s">
        <v>7819</v>
      </c>
      <c r="R4268" s="5"/>
    </row>
    <row r="4269" spans="1:18" ht="15.75" hidden="1" thickBot="1">
      <c r="A4269" t="s">
        <v>324</v>
      </c>
      <c r="C4269" s="224" t="s">
        <v>639</v>
      </c>
      <c r="D4269" s="22"/>
      <c r="E4269" s="323" t="s">
        <v>606</v>
      </c>
      <c r="F4269" s="1"/>
      <c r="G4269" s="5"/>
      <c r="H4269" s="310">
        <f>SUM(H4257:H4268)</f>
        <v>173649.86</v>
      </c>
      <c r="I4269" s="10"/>
      <c r="J4269" s="10"/>
      <c r="K4269" s="32">
        <f>SUM(K4257:K4268)</f>
        <v>173649.87188149997</v>
      </c>
      <c r="L4269" s="28">
        <f>SUM(L4257:L4268)</f>
        <v>1.1881499978699139E-2</v>
      </c>
      <c r="M4269" s="10"/>
      <c r="N4269" s="5"/>
      <c r="O4269" s="28">
        <f>SUM(O4257:O4268)</f>
        <v>172475.16124799999</v>
      </c>
      <c r="P4269" s="28">
        <f>SUM(P4257:P4268)</f>
        <v>-1174.7106334999971</v>
      </c>
    </row>
    <row r="4270" spans="1:18" hidden="1">
      <c r="A4270" t="s">
        <v>325</v>
      </c>
      <c r="B4270" t="s">
        <v>4510</v>
      </c>
      <c r="C4270" s="224" t="s">
        <v>7842</v>
      </c>
      <c r="D4270" s="221">
        <v>353.9</v>
      </c>
      <c r="E4270" s="324">
        <v>42947</v>
      </c>
      <c r="F4270" s="9">
        <v>151580.69</v>
      </c>
      <c r="G4270" s="18">
        <v>2.1099999999999997E-2</v>
      </c>
      <c r="H4270" s="299">
        <v>266.52999999999992</v>
      </c>
      <c r="I4270" s="15">
        <v>151580.69</v>
      </c>
      <c r="J4270" s="11">
        <f t="shared" ref="J4270:J4281" si="1946">G4270</f>
        <v>2.1099999999999997E-2</v>
      </c>
      <c r="K4270" s="31">
        <f t="shared" ref="K4270:K4281" si="1947">I4270*J4270/12</f>
        <v>266.52937991666664</v>
      </c>
      <c r="L4270" s="289">
        <f t="shared" ref="L4270:L4281" si="1948">K4270-H4270</f>
        <v>-6.2008333327412402E-4</v>
      </c>
      <c r="M4270" s="15">
        <f t="shared" ref="M4270:M4281" si="1949">I4270</f>
        <v>151580.69</v>
      </c>
      <c r="N4270" s="5">
        <f>VLOOKUP(CONCATENATE(A4270,"-6"),'Restated Depr'!$B$6:$G$7674,6,0)</f>
        <v>2.0799999999999999E-2</v>
      </c>
      <c r="O4270" s="289">
        <f t="shared" ref="O4270:O4281" si="1950">M4270*N4270/12</f>
        <v>262.73986266666662</v>
      </c>
      <c r="P4270" s="289">
        <f t="shared" ref="P4270:P4281" si="1951">O4270-K4270</f>
        <v>-3.7895172500000172</v>
      </c>
      <c r="Q4270" t="s">
        <v>7819</v>
      </c>
    </row>
    <row r="4271" spans="1:18" hidden="1">
      <c r="A4271" t="s">
        <v>325</v>
      </c>
      <c r="B4271" t="s">
        <v>4511</v>
      </c>
      <c r="C4271" s="224" t="s">
        <v>7842</v>
      </c>
      <c r="D4271" s="221">
        <v>353.9</v>
      </c>
      <c r="E4271" s="324">
        <v>42978</v>
      </c>
      <c r="F4271" s="1">
        <v>151580.69</v>
      </c>
      <c r="G4271" s="18">
        <v>2.1099999999999997E-2</v>
      </c>
      <c r="H4271" s="298">
        <v>266.52999999999992</v>
      </c>
      <c r="I4271" s="10">
        <v>151580.69</v>
      </c>
      <c r="J4271" s="11">
        <f t="shared" si="1946"/>
        <v>2.1099999999999997E-2</v>
      </c>
      <c r="K4271" s="30">
        <f t="shared" si="1947"/>
        <v>266.52937991666664</v>
      </c>
      <c r="L4271" s="29">
        <f t="shared" si="1948"/>
        <v>-6.2008333327412402E-4</v>
      </c>
      <c r="M4271" s="10">
        <f t="shared" si="1949"/>
        <v>151580.69</v>
      </c>
      <c r="N4271" s="5">
        <f>VLOOKUP(CONCATENATE(A4271,"-6"),'Restated Depr'!$B$6:$G$7674,6,0)</f>
        <v>2.0799999999999999E-2</v>
      </c>
      <c r="O4271" s="29">
        <f t="shared" si="1950"/>
        <v>262.73986266666662</v>
      </c>
      <c r="P4271" s="29">
        <f t="shared" si="1951"/>
        <v>-3.7895172500000172</v>
      </c>
      <c r="Q4271" t="s">
        <v>7819</v>
      </c>
    </row>
    <row r="4272" spans="1:18" hidden="1">
      <c r="A4272" t="s">
        <v>325</v>
      </c>
      <c r="B4272" t="s">
        <v>4512</v>
      </c>
      <c r="C4272" s="224" t="s">
        <v>7842</v>
      </c>
      <c r="D4272" s="221">
        <v>353.9</v>
      </c>
      <c r="E4272" s="324">
        <v>43008</v>
      </c>
      <c r="F4272" s="1">
        <v>151580.69</v>
      </c>
      <c r="G4272" s="18">
        <v>2.1099999999999997E-2</v>
      </c>
      <c r="H4272" s="298">
        <v>266.52999999999992</v>
      </c>
      <c r="I4272" s="10">
        <v>151580.69</v>
      </c>
      <c r="J4272" s="11">
        <f t="shared" si="1946"/>
        <v>2.1099999999999997E-2</v>
      </c>
      <c r="K4272" s="30">
        <f t="shared" si="1947"/>
        <v>266.52937991666664</v>
      </c>
      <c r="L4272" s="29">
        <f t="shared" si="1948"/>
        <v>-6.2008333327412402E-4</v>
      </c>
      <c r="M4272" s="10">
        <f t="shared" si="1949"/>
        <v>151580.69</v>
      </c>
      <c r="N4272" s="5">
        <f>VLOOKUP(CONCATENATE(A4272,"-6"),'Restated Depr'!$B$6:$G$7674,6,0)</f>
        <v>2.0799999999999999E-2</v>
      </c>
      <c r="O4272" s="29">
        <f t="shared" si="1950"/>
        <v>262.73986266666662</v>
      </c>
      <c r="P4272" s="29">
        <f t="shared" si="1951"/>
        <v>-3.7895172500000172</v>
      </c>
      <c r="Q4272" t="s">
        <v>7819</v>
      </c>
    </row>
    <row r="4273" spans="1:18" hidden="1">
      <c r="A4273" t="s">
        <v>325</v>
      </c>
      <c r="B4273" t="s">
        <v>4513</v>
      </c>
      <c r="C4273" s="224" t="s">
        <v>7842</v>
      </c>
      <c r="D4273" s="221">
        <v>353.9</v>
      </c>
      <c r="E4273" s="324">
        <v>43039</v>
      </c>
      <c r="F4273" s="1">
        <v>151580.69</v>
      </c>
      <c r="G4273" s="18">
        <v>2.1099999999999997E-2</v>
      </c>
      <c r="H4273" s="298">
        <v>266.52999999999992</v>
      </c>
      <c r="I4273" s="10">
        <v>151580.69</v>
      </c>
      <c r="J4273" s="11">
        <f t="shared" si="1946"/>
        <v>2.1099999999999997E-2</v>
      </c>
      <c r="K4273" s="30">
        <f t="shared" si="1947"/>
        <v>266.52937991666664</v>
      </c>
      <c r="L4273" s="29">
        <f t="shared" si="1948"/>
        <v>-6.2008333327412402E-4</v>
      </c>
      <c r="M4273" s="10">
        <f t="shared" si="1949"/>
        <v>151580.69</v>
      </c>
      <c r="N4273" s="5">
        <f>VLOOKUP(CONCATENATE(A4273,"-6"),'Restated Depr'!$B$6:$G$7674,6,0)</f>
        <v>2.0799999999999999E-2</v>
      </c>
      <c r="O4273" s="29">
        <f t="shared" si="1950"/>
        <v>262.73986266666662</v>
      </c>
      <c r="P4273" s="29">
        <f t="shared" si="1951"/>
        <v>-3.7895172500000172</v>
      </c>
      <c r="Q4273" t="s">
        <v>7819</v>
      </c>
    </row>
    <row r="4274" spans="1:18" hidden="1">
      <c r="A4274" t="s">
        <v>325</v>
      </c>
      <c r="B4274" t="s">
        <v>4514</v>
      </c>
      <c r="C4274" s="224" t="s">
        <v>7842</v>
      </c>
      <c r="D4274" s="221">
        <v>353.9</v>
      </c>
      <c r="E4274" s="324">
        <v>43069</v>
      </c>
      <c r="F4274" s="1">
        <v>151580.69</v>
      </c>
      <c r="G4274" s="18">
        <v>2.1099999999999997E-2</v>
      </c>
      <c r="H4274" s="298">
        <v>266.52999999999992</v>
      </c>
      <c r="I4274" s="10">
        <v>151580.69</v>
      </c>
      <c r="J4274" s="11">
        <f t="shared" si="1946"/>
        <v>2.1099999999999997E-2</v>
      </c>
      <c r="K4274" s="30">
        <f t="shared" si="1947"/>
        <v>266.52937991666664</v>
      </c>
      <c r="L4274" s="29">
        <f t="shared" si="1948"/>
        <v>-6.2008333327412402E-4</v>
      </c>
      <c r="M4274" s="10">
        <f t="shared" si="1949"/>
        <v>151580.69</v>
      </c>
      <c r="N4274" s="5">
        <f>VLOOKUP(CONCATENATE(A4274,"-6"),'Restated Depr'!$B$6:$G$7674,6,0)</f>
        <v>2.0799999999999999E-2</v>
      </c>
      <c r="O4274" s="29">
        <f t="shared" si="1950"/>
        <v>262.73986266666662</v>
      </c>
      <c r="P4274" s="29">
        <f t="shared" si="1951"/>
        <v>-3.7895172500000172</v>
      </c>
      <c r="Q4274" t="s">
        <v>7819</v>
      </c>
    </row>
    <row r="4275" spans="1:18" hidden="1">
      <c r="A4275" t="s">
        <v>325</v>
      </c>
      <c r="B4275" t="s">
        <v>4515</v>
      </c>
      <c r="C4275" s="224" t="s">
        <v>7842</v>
      </c>
      <c r="D4275" s="221">
        <v>353.9</v>
      </c>
      <c r="E4275" s="324">
        <v>43100</v>
      </c>
      <c r="F4275" s="1">
        <v>151580.69</v>
      </c>
      <c r="G4275" s="18">
        <v>2.0999999999999998E-2</v>
      </c>
      <c r="H4275" s="298">
        <v>265.27</v>
      </c>
      <c r="I4275" s="10">
        <v>151580.69</v>
      </c>
      <c r="J4275" s="11">
        <f t="shared" si="1946"/>
        <v>2.0999999999999998E-2</v>
      </c>
      <c r="K4275" s="30">
        <f t="shared" si="1947"/>
        <v>265.26620750000001</v>
      </c>
      <c r="L4275" s="29">
        <f t="shared" si="1948"/>
        <v>-3.7924999999745523E-3</v>
      </c>
      <c r="M4275" s="10">
        <f t="shared" si="1949"/>
        <v>151580.69</v>
      </c>
      <c r="N4275" s="5">
        <f>VLOOKUP(CONCATENATE(A4275,"-6"),'Restated Depr'!$B$6:$G$7674,6,0)</f>
        <v>2.0799999999999999E-2</v>
      </c>
      <c r="O4275" s="29">
        <f t="shared" si="1950"/>
        <v>262.73986266666662</v>
      </c>
      <c r="P4275" s="29">
        <f t="shared" si="1951"/>
        <v>-2.5263448333333827</v>
      </c>
      <c r="Q4275" t="s">
        <v>7819</v>
      </c>
    </row>
    <row r="4276" spans="1:18" hidden="1">
      <c r="A4276" t="s">
        <v>325</v>
      </c>
      <c r="B4276" t="s">
        <v>4516</v>
      </c>
      <c r="C4276" s="224" t="s">
        <v>7842</v>
      </c>
      <c r="D4276" s="221">
        <v>353.9</v>
      </c>
      <c r="E4276" s="324">
        <v>43131</v>
      </c>
      <c r="F4276" s="1">
        <v>151580.69</v>
      </c>
      <c r="G4276" s="5">
        <v>2.0799999999999999E-2</v>
      </c>
      <c r="H4276" s="298">
        <v>262.74</v>
      </c>
      <c r="I4276" s="10">
        <v>151580.69</v>
      </c>
      <c r="J4276" s="11">
        <f t="shared" si="1946"/>
        <v>2.0799999999999999E-2</v>
      </c>
      <c r="K4276" s="30">
        <f t="shared" si="1947"/>
        <v>262.73986266666662</v>
      </c>
      <c r="L4276" s="29">
        <f t="shared" si="1948"/>
        <v>-1.3733333338450393E-4</v>
      </c>
      <c r="M4276" s="10">
        <f t="shared" si="1949"/>
        <v>151580.69</v>
      </c>
      <c r="N4276" s="5">
        <f>VLOOKUP(CONCATENATE(A4276,"-6"),'Restated Depr'!$B$6:$G$7674,6,0)</f>
        <v>2.0799999999999999E-2</v>
      </c>
      <c r="O4276" s="29">
        <f t="shared" si="1950"/>
        <v>262.73986266666662</v>
      </c>
      <c r="P4276" s="29">
        <f t="shared" si="1951"/>
        <v>0</v>
      </c>
      <c r="Q4276" t="s">
        <v>7819</v>
      </c>
    </row>
    <row r="4277" spans="1:18" hidden="1">
      <c r="A4277" t="s">
        <v>325</v>
      </c>
      <c r="B4277" t="s">
        <v>4517</v>
      </c>
      <c r="C4277" s="224" t="s">
        <v>7842</v>
      </c>
      <c r="D4277" s="221">
        <v>353.9</v>
      </c>
      <c r="E4277" s="324">
        <v>43159</v>
      </c>
      <c r="F4277" s="1">
        <v>151580.69</v>
      </c>
      <c r="G4277" s="5">
        <v>2.0799999999999999E-2</v>
      </c>
      <c r="H4277" s="298">
        <v>262.74</v>
      </c>
      <c r="I4277" s="10">
        <v>151580.69</v>
      </c>
      <c r="J4277" s="11">
        <f t="shared" si="1946"/>
        <v>2.0799999999999999E-2</v>
      </c>
      <c r="K4277" s="30">
        <f t="shared" si="1947"/>
        <v>262.73986266666662</v>
      </c>
      <c r="L4277" s="29">
        <f t="shared" si="1948"/>
        <v>-1.3733333338450393E-4</v>
      </c>
      <c r="M4277" s="10">
        <f t="shared" si="1949"/>
        <v>151580.69</v>
      </c>
      <c r="N4277" s="5">
        <f>VLOOKUP(CONCATENATE(A4277,"-6"),'Restated Depr'!$B$6:$G$7674,6,0)</f>
        <v>2.0799999999999999E-2</v>
      </c>
      <c r="O4277" s="29">
        <f t="shared" si="1950"/>
        <v>262.73986266666662</v>
      </c>
      <c r="P4277" s="29">
        <f t="shared" si="1951"/>
        <v>0</v>
      </c>
      <c r="Q4277" t="s">
        <v>7819</v>
      </c>
    </row>
    <row r="4278" spans="1:18" hidden="1">
      <c r="A4278" t="s">
        <v>325</v>
      </c>
      <c r="B4278" t="s">
        <v>4518</v>
      </c>
      <c r="C4278" s="224" t="s">
        <v>7842</v>
      </c>
      <c r="D4278" s="221">
        <v>353.9</v>
      </c>
      <c r="E4278" s="324">
        <v>43190</v>
      </c>
      <c r="F4278" s="1">
        <v>151580.69</v>
      </c>
      <c r="G4278" s="5">
        <v>2.0799999999999999E-2</v>
      </c>
      <c r="H4278" s="298">
        <v>262.74</v>
      </c>
      <c r="I4278" s="10">
        <v>151580.69</v>
      </c>
      <c r="J4278" s="11">
        <f t="shared" si="1946"/>
        <v>2.0799999999999999E-2</v>
      </c>
      <c r="K4278" s="30">
        <f t="shared" si="1947"/>
        <v>262.73986266666662</v>
      </c>
      <c r="L4278" s="29">
        <f t="shared" si="1948"/>
        <v>-1.3733333338450393E-4</v>
      </c>
      <c r="M4278" s="10">
        <f t="shared" si="1949"/>
        <v>151580.69</v>
      </c>
      <c r="N4278" s="5">
        <f>VLOOKUP(CONCATENATE(A4278,"-6"),'Restated Depr'!$B$6:$G$7674,6,0)</f>
        <v>2.0799999999999999E-2</v>
      </c>
      <c r="O4278" s="29">
        <f t="shared" si="1950"/>
        <v>262.73986266666662</v>
      </c>
      <c r="P4278" s="29">
        <f t="shared" si="1951"/>
        <v>0</v>
      </c>
      <c r="Q4278" t="s">
        <v>7819</v>
      </c>
    </row>
    <row r="4279" spans="1:18" hidden="1">
      <c r="A4279" t="s">
        <v>325</v>
      </c>
      <c r="B4279" t="s">
        <v>4519</v>
      </c>
      <c r="C4279" s="224" t="s">
        <v>7842</v>
      </c>
      <c r="D4279" s="221">
        <v>353.9</v>
      </c>
      <c r="E4279" s="324">
        <v>43220</v>
      </c>
      <c r="F4279" s="1">
        <v>151580.69</v>
      </c>
      <c r="G4279" s="5">
        <v>2.0799999999999999E-2</v>
      </c>
      <c r="H4279" s="298">
        <v>262.74</v>
      </c>
      <c r="I4279" s="10">
        <v>151580.69</v>
      </c>
      <c r="J4279" s="11">
        <f t="shared" si="1946"/>
        <v>2.0799999999999999E-2</v>
      </c>
      <c r="K4279" s="30">
        <f t="shared" si="1947"/>
        <v>262.73986266666662</v>
      </c>
      <c r="L4279" s="29">
        <f t="shared" si="1948"/>
        <v>-1.3733333338450393E-4</v>
      </c>
      <c r="M4279" s="10">
        <f t="shared" si="1949"/>
        <v>151580.69</v>
      </c>
      <c r="N4279" s="5">
        <f>VLOOKUP(CONCATENATE(A4279,"-6"),'Restated Depr'!$B$6:$G$7674,6,0)</f>
        <v>2.0799999999999999E-2</v>
      </c>
      <c r="O4279" s="29">
        <f t="shared" si="1950"/>
        <v>262.73986266666662</v>
      </c>
      <c r="P4279" s="29">
        <f t="shared" si="1951"/>
        <v>0</v>
      </c>
      <c r="Q4279" t="s">
        <v>7819</v>
      </c>
    </row>
    <row r="4280" spans="1:18" hidden="1">
      <c r="A4280" t="s">
        <v>325</v>
      </c>
      <c r="B4280" t="s">
        <v>4520</v>
      </c>
      <c r="C4280" s="224" t="s">
        <v>7842</v>
      </c>
      <c r="D4280" s="221">
        <v>353.9</v>
      </c>
      <c r="E4280" s="324">
        <v>43251</v>
      </c>
      <c r="F4280" s="1">
        <v>151580.69</v>
      </c>
      <c r="G4280" s="5">
        <v>2.0799999999999999E-2</v>
      </c>
      <c r="H4280" s="298">
        <v>262.74</v>
      </c>
      <c r="I4280" s="10">
        <v>151580.69</v>
      </c>
      <c r="J4280" s="11">
        <f t="shared" si="1946"/>
        <v>2.0799999999999999E-2</v>
      </c>
      <c r="K4280" s="30">
        <f t="shared" si="1947"/>
        <v>262.73986266666662</v>
      </c>
      <c r="L4280" s="29">
        <f t="shared" si="1948"/>
        <v>-1.3733333338450393E-4</v>
      </c>
      <c r="M4280" s="10">
        <f t="shared" si="1949"/>
        <v>151580.69</v>
      </c>
      <c r="N4280" s="5">
        <f>VLOOKUP(CONCATENATE(A4280,"-6"),'Restated Depr'!$B$6:$G$7674,6,0)</f>
        <v>2.0799999999999999E-2</v>
      </c>
      <c r="O4280" s="29">
        <f t="shared" si="1950"/>
        <v>262.73986266666662</v>
      </c>
      <c r="P4280" s="29">
        <f t="shared" si="1951"/>
        <v>0</v>
      </c>
      <c r="Q4280" t="s">
        <v>7819</v>
      </c>
    </row>
    <row r="4281" spans="1:18" hidden="1">
      <c r="A4281" t="s">
        <v>325</v>
      </c>
      <c r="B4281" t="s">
        <v>4521</v>
      </c>
      <c r="C4281" s="224" t="s">
        <v>7842</v>
      </c>
      <c r="D4281" s="221">
        <v>353.9</v>
      </c>
      <c r="E4281" s="324">
        <v>43281</v>
      </c>
      <c r="F4281" s="1">
        <v>151580.69</v>
      </c>
      <c r="G4281" s="5">
        <v>2.0799999999999999E-2</v>
      </c>
      <c r="H4281" s="298">
        <v>262.74</v>
      </c>
      <c r="I4281" s="10">
        <v>151580.69</v>
      </c>
      <c r="J4281" s="11">
        <f t="shared" si="1946"/>
        <v>2.0799999999999999E-2</v>
      </c>
      <c r="K4281" s="30">
        <f t="shared" si="1947"/>
        <v>262.73986266666662</v>
      </c>
      <c r="L4281" s="29">
        <f t="shared" si="1948"/>
        <v>-1.3733333338450393E-4</v>
      </c>
      <c r="M4281" s="10">
        <f t="shared" si="1949"/>
        <v>151580.69</v>
      </c>
      <c r="N4281" s="5">
        <f>VLOOKUP(CONCATENATE(A4281,"-6"),'Restated Depr'!$B$6:$G$7674,6,0)</f>
        <v>2.0799999999999999E-2</v>
      </c>
      <c r="O4281" s="29">
        <f t="shared" si="1950"/>
        <v>262.73986266666662</v>
      </c>
      <c r="P4281" s="29">
        <f t="shared" si="1951"/>
        <v>0</v>
      </c>
      <c r="Q4281" t="s">
        <v>7819</v>
      </c>
      <c r="R4281" s="5"/>
    </row>
    <row r="4282" spans="1:18" ht="15.75" hidden="1" thickBot="1">
      <c r="A4282" t="s">
        <v>325</v>
      </c>
      <c r="C4282" s="224" t="s">
        <v>639</v>
      </c>
      <c r="D4282" s="22"/>
      <c r="E4282" s="323" t="s">
        <v>606</v>
      </c>
      <c r="F4282" s="1"/>
      <c r="G4282" s="5"/>
      <c r="H4282" s="310">
        <f>SUM(H4270:H4281)</f>
        <v>3174.3599999999988</v>
      </c>
      <c r="I4282" s="10"/>
      <c r="J4282" s="10"/>
      <c r="K4282" s="32">
        <f>SUM(K4270:K4281)</f>
        <v>3174.3522830833335</v>
      </c>
      <c r="L4282" s="28">
        <f>SUM(L4270:L4281)</f>
        <v>-7.716916666652196E-3</v>
      </c>
      <c r="M4282" s="10"/>
      <c r="N4282" s="5"/>
      <c r="O4282" s="28">
        <f>SUM(O4270:O4281)</f>
        <v>3152.8783520000002</v>
      </c>
      <c r="P4282" s="28">
        <f>SUM(P4270:P4281)</f>
        <v>-21.473931083333468</v>
      </c>
    </row>
    <row r="4283" spans="1:18" hidden="1">
      <c r="A4283" t="s">
        <v>326</v>
      </c>
      <c r="B4283" t="s">
        <v>4522</v>
      </c>
      <c r="C4283" s="224" t="s">
        <v>7842</v>
      </c>
      <c r="D4283" s="221">
        <v>353.9</v>
      </c>
      <c r="E4283" s="324">
        <v>42947</v>
      </c>
      <c r="F4283" s="9">
        <v>158947.37</v>
      </c>
      <c r="G4283" s="18">
        <v>2.1099999999999997E-2</v>
      </c>
      <c r="H4283" s="299">
        <v>279.49000000000007</v>
      </c>
      <c r="I4283" s="15">
        <v>158947.37</v>
      </c>
      <c r="J4283" s="11">
        <f t="shared" ref="J4283:J4294" si="1952">G4283</f>
        <v>2.1099999999999997E-2</v>
      </c>
      <c r="K4283" s="31">
        <f t="shared" ref="K4283:K4294" si="1953">I4283*J4283/12</f>
        <v>279.48245891666664</v>
      </c>
      <c r="L4283" s="289">
        <f t="shared" ref="L4283:L4294" si="1954">K4283-H4283</f>
        <v>-7.5410833334217386E-3</v>
      </c>
      <c r="M4283" s="15">
        <f t="shared" ref="M4283:M4294" si="1955">I4283</f>
        <v>158947.37</v>
      </c>
      <c r="N4283" s="5">
        <f>VLOOKUP(CONCATENATE(A4283,"-6"),'Restated Depr'!$B$6:$G$7674,6,0)</f>
        <v>2.0799999999999999E-2</v>
      </c>
      <c r="O4283" s="289">
        <f t="shared" ref="O4283:O4294" si="1956">M4283*N4283/12</f>
        <v>275.50877466666662</v>
      </c>
      <c r="P4283" s="289">
        <f t="shared" ref="P4283:P4294" si="1957">O4283-K4283</f>
        <v>-3.9736842500000193</v>
      </c>
      <c r="Q4283" t="s">
        <v>7819</v>
      </c>
    </row>
    <row r="4284" spans="1:18" hidden="1">
      <c r="A4284" t="s">
        <v>326</v>
      </c>
      <c r="B4284" t="s">
        <v>4523</v>
      </c>
      <c r="C4284" s="224" t="s">
        <v>7842</v>
      </c>
      <c r="D4284" s="221">
        <v>353.9</v>
      </c>
      <c r="E4284" s="324">
        <v>42978</v>
      </c>
      <c r="F4284" s="1">
        <v>158947.37</v>
      </c>
      <c r="G4284" s="18">
        <v>2.1099999999999997E-2</v>
      </c>
      <c r="H4284" s="298">
        <v>279.49000000000007</v>
      </c>
      <c r="I4284" s="10">
        <v>158947.37</v>
      </c>
      <c r="J4284" s="11">
        <f t="shared" si="1952"/>
        <v>2.1099999999999997E-2</v>
      </c>
      <c r="K4284" s="30">
        <f t="shared" si="1953"/>
        <v>279.48245891666664</v>
      </c>
      <c r="L4284" s="29">
        <f t="shared" si="1954"/>
        <v>-7.5410833334217386E-3</v>
      </c>
      <c r="M4284" s="10">
        <f t="shared" si="1955"/>
        <v>158947.37</v>
      </c>
      <c r="N4284" s="5">
        <f>VLOOKUP(CONCATENATE(A4284,"-6"),'Restated Depr'!$B$6:$G$7674,6,0)</f>
        <v>2.0799999999999999E-2</v>
      </c>
      <c r="O4284" s="29">
        <f t="shared" si="1956"/>
        <v>275.50877466666662</v>
      </c>
      <c r="P4284" s="29">
        <f t="shared" si="1957"/>
        <v>-3.9736842500000193</v>
      </c>
      <c r="Q4284" t="s">
        <v>7819</v>
      </c>
    </row>
    <row r="4285" spans="1:18" hidden="1">
      <c r="A4285" t="s">
        <v>326</v>
      </c>
      <c r="B4285" t="s">
        <v>4524</v>
      </c>
      <c r="C4285" s="224" t="s">
        <v>7842</v>
      </c>
      <c r="D4285" s="221">
        <v>353.9</v>
      </c>
      <c r="E4285" s="324">
        <v>43008</v>
      </c>
      <c r="F4285" s="1">
        <v>158947.37</v>
      </c>
      <c r="G4285" s="18">
        <v>2.1099999999999997E-2</v>
      </c>
      <c r="H4285" s="298">
        <v>279.49000000000007</v>
      </c>
      <c r="I4285" s="10">
        <v>158947.37</v>
      </c>
      <c r="J4285" s="11">
        <f t="shared" si="1952"/>
        <v>2.1099999999999997E-2</v>
      </c>
      <c r="K4285" s="30">
        <f t="shared" si="1953"/>
        <v>279.48245891666664</v>
      </c>
      <c r="L4285" s="29">
        <f t="shared" si="1954"/>
        <v>-7.5410833334217386E-3</v>
      </c>
      <c r="M4285" s="10">
        <f t="shared" si="1955"/>
        <v>158947.37</v>
      </c>
      <c r="N4285" s="5">
        <f>VLOOKUP(CONCATENATE(A4285,"-6"),'Restated Depr'!$B$6:$G$7674,6,0)</f>
        <v>2.0799999999999999E-2</v>
      </c>
      <c r="O4285" s="29">
        <f t="shared" si="1956"/>
        <v>275.50877466666662</v>
      </c>
      <c r="P4285" s="29">
        <f t="shared" si="1957"/>
        <v>-3.9736842500000193</v>
      </c>
      <c r="Q4285" t="s">
        <v>7819</v>
      </c>
    </row>
    <row r="4286" spans="1:18" hidden="1">
      <c r="A4286" t="s">
        <v>326</v>
      </c>
      <c r="B4286" t="s">
        <v>4525</v>
      </c>
      <c r="C4286" s="224" t="s">
        <v>7842</v>
      </c>
      <c r="D4286" s="221">
        <v>353.9</v>
      </c>
      <c r="E4286" s="324">
        <v>43039</v>
      </c>
      <c r="F4286" s="1">
        <v>158947.37</v>
      </c>
      <c r="G4286" s="18">
        <v>2.1099999999999997E-2</v>
      </c>
      <c r="H4286" s="298">
        <v>279.49000000000007</v>
      </c>
      <c r="I4286" s="10">
        <v>158947.37</v>
      </c>
      <c r="J4286" s="11">
        <f t="shared" si="1952"/>
        <v>2.1099999999999997E-2</v>
      </c>
      <c r="K4286" s="30">
        <f t="shared" si="1953"/>
        <v>279.48245891666664</v>
      </c>
      <c r="L4286" s="29">
        <f t="shared" si="1954"/>
        <v>-7.5410833334217386E-3</v>
      </c>
      <c r="M4286" s="10">
        <f t="shared" si="1955"/>
        <v>158947.37</v>
      </c>
      <c r="N4286" s="5">
        <f>VLOOKUP(CONCATENATE(A4286,"-6"),'Restated Depr'!$B$6:$G$7674,6,0)</f>
        <v>2.0799999999999999E-2</v>
      </c>
      <c r="O4286" s="29">
        <f t="shared" si="1956"/>
        <v>275.50877466666662</v>
      </c>
      <c r="P4286" s="29">
        <f t="shared" si="1957"/>
        <v>-3.9736842500000193</v>
      </c>
      <c r="Q4286" t="s">
        <v>7819</v>
      </c>
    </row>
    <row r="4287" spans="1:18" hidden="1">
      <c r="A4287" t="s">
        <v>326</v>
      </c>
      <c r="B4287" t="s">
        <v>4526</v>
      </c>
      <c r="C4287" s="224" t="s">
        <v>7842</v>
      </c>
      <c r="D4287" s="221">
        <v>353.9</v>
      </c>
      <c r="E4287" s="324">
        <v>43069</v>
      </c>
      <c r="F4287" s="1">
        <v>158947.37</v>
      </c>
      <c r="G4287" s="18">
        <v>2.1099999999999997E-2</v>
      </c>
      <c r="H4287" s="298">
        <v>279.49000000000007</v>
      </c>
      <c r="I4287" s="10">
        <v>158947.37</v>
      </c>
      <c r="J4287" s="11">
        <f t="shared" si="1952"/>
        <v>2.1099999999999997E-2</v>
      </c>
      <c r="K4287" s="30">
        <f t="shared" si="1953"/>
        <v>279.48245891666664</v>
      </c>
      <c r="L4287" s="29">
        <f t="shared" si="1954"/>
        <v>-7.5410833334217386E-3</v>
      </c>
      <c r="M4287" s="10">
        <f t="shared" si="1955"/>
        <v>158947.37</v>
      </c>
      <c r="N4287" s="5">
        <f>VLOOKUP(CONCATENATE(A4287,"-6"),'Restated Depr'!$B$6:$G$7674,6,0)</f>
        <v>2.0799999999999999E-2</v>
      </c>
      <c r="O4287" s="29">
        <f t="shared" si="1956"/>
        <v>275.50877466666662</v>
      </c>
      <c r="P4287" s="29">
        <f t="shared" si="1957"/>
        <v>-3.9736842500000193</v>
      </c>
      <c r="Q4287" t="s">
        <v>7819</v>
      </c>
    </row>
    <row r="4288" spans="1:18" hidden="1">
      <c r="A4288" t="s">
        <v>326</v>
      </c>
      <c r="B4288" t="s">
        <v>4527</v>
      </c>
      <c r="C4288" s="224" t="s">
        <v>7842</v>
      </c>
      <c r="D4288" s="221">
        <v>353.9</v>
      </c>
      <c r="E4288" s="324">
        <v>43100</v>
      </c>
      <c r="F4288" s="1">
        <v>158947.37</v>
      </c>
      <c r="G4288" s="18">
        <v>2.0999999999999998E-2</v>
      </c>
      <c r="H4288" s="298">
        <v>278.16000000000003</v>
      </c>
      <c r="I4288" s="10">
        <v>158947.37</v>
      </c>
      <c r="J4288" s="11">
        <f t="shared" si="1952"/>
        <v>2.0999999999999998E-2</v>
      </c>
      <c r="K4288" s="30">
        <f t="shared" si="1953"/>
        <v>278.15789749999993</v>
      </c>
      <c r="L4288" s="29">
        <f t="shared" si="1954"/>
        <v>-2.1025000000918226E-3</v>
      </c>
      <c r="M4288" s="10">
        <f t="shared" si="1955"/>
        <v>158947.37</v>
      </c>
      <c r="N4288" s="5">
        <f>VLOOKUP(CONCATENATE(A4288,"-6"),'Restated Depr'!$B$6:$G$7674,6,0)</f>
        <v>2.0799999999999999E-2</v>
      </c>
      <c r="O4288" s="29">
        <f t="shared" si="1956"/>
        <v>275.50877466666662</v>
      </c>
      <c r="P4288" s="29">
        <f t="shared" si="1957"/>
        <v>-2.6491228333333083</v>
      </c>
      <c r="Q4288" t="s">
        <v>7819</v>
      </c>
    </row>
    <row r="4289" spans="1:18" hidden="1">
      <c r="A4289" t="s">
        <v>326</v>
      </c>
      <c r="B4289" t="s">
        <v>4528</v>
      </c>
      <c r="C4289" s="224" t="s">
        <v>7842</v>
      </c>
      <c r="D4289" s="221">
        <v>353.9</v>
      </c>
      <c r="E4289" s="324">
        <v>43131</v>
      </c>
      <c r="F4289" s="1">
        <v>158947.37</v>
      </c>
      <c r="G4289" s="5">
        <v>2.0799999999999999E-2</v>
      </c>
      <c r="H4289" s="298">
        <v>275.49999999999994</v>
      </c>
      <c r="I4289" s="10">
        <v>158947.37</v>
      </c>
      <c r="J4289" s="11">
        <f t="shared" si="1952"/>
        <v>2.0799999999999999E-2</v>
      </c>
      <c r="K4289" s="30">
        <f t="shared" si="1953"/>
        <v>275.50877466666662</v>
      </c>
      <c r="L4289" s="29">
        <f t="shared" si="1954"/>
        <v>8.7746666666816964E-3</v>
      </c>
      <c r="M4289" s="10">
        <f t="shared" si="1955"/>
        <v>158947.37</v>
      </c>
      <c r="N4289" s="5">
        <f>VLOOKUP(CONCATENATE(A4289,"-6"),'Restated Depr'!$B$6:$G$7674,6,0)</f>
        <v>2.0799999999999999E-2</v>
      </c>
      <c r="O4289" s="29">
        <f t="shared" si="1956"/>
        <v>275.50877466666662</v>
      </c>
      <c r="P4289" s="29">
        <f t="shared" si="1957"/>
        <v>0</v>
      </c>
      <c r="Q4289" t="s">
        <v>7819</v>
      </c>
    </row>
    <row r="4290" spans="1:18" hidden="1">
      <c r="A4290" t="s">
        <v>326</v>
      </c>
      <c r="B4290" t="s">
        <v>4529</v>
      </c>
      <c r="C4290" s="224" t="s">
        <v>7842</v>
      </c>
      <c r="D4290" s="221">
        <v>353.9</v>
      </c>
      <c r="E4290" s="324">
        <v>43159</v>
      </c>
      <c r="F4290" s="1">
        <v>158947.37</v>
      </c>
      <c r="G4290" s="5">
        <v>2.0799999999999999E-2</v>
      </c>
      <c r="H4290" s="298">
        <v>275.49999999999994</v>
      </c>
      <c r="I4290" s="10">
        <v>158947.37</v>
      </c>
      <c r="J4290" s="11">
        <f t="shared" si="1952"/>
        <v>2.0799999999999999E-2</v>
      </c>
      <c r="K4290" s="30">
        <f t="shared" si="1953"/>
        <v>275.50877466666662</v>
      </c>
      <c r="L4290" s="29">
        <f t="shared" si="1954"/>
        <v>8.7746666666816964E-3</v>
      </c>
      <c r="M4290" s="10">
        <f t="shared" si="1955"/>
        <v>158947.37</v>
      </c>
      <c r="N4290" s="5">
        <f>VLOOKUP(CONCATENATE(A4290,"-6"),'Restated Depr'!$B$6:$G$7674,6,0)</f>
        <v>2.0799999999999999E-2</v>
      </c>
      <c r="O4290" s="29">
        <f t="shared" si="1956"/>
        <v>275.50877466666662</v>
      </c>
      <c r="P4290" s="29">
        <f t="shared" si="1957"/>
        <v>0</v>
      </c>
      <c r="Q4290" t="s">
        <v>7819</v>
      </c>
    </row>
    <row r="4291" spans="1:18" hidden="1">
      <c r="A4291" t="s">
        <v>326</v>
      </c>
      <c r="B4291" t="s">
        <v>4530</v>
      </c>
      <c r="C4291" s="224" t="s">
        <v>7842</v>
      </c>
      <c r="D4291" s="221">
        <v>353.9</v>
      </c>
      <c r="E4291" s="324">
        <v>43190</v>
      </c>
      <c r="F4291" s="1">
        <v>158947.37</v>
      </c>
      <c r="G4291" s="5">
        <v>2.0799999999999999E-2</v>
      </c>
      <c r="H4291" s="298">
        <v>275.49999999999994</v>
      </c>
      <c r="I4291" s="10">
        <v>158947.37</v>
      </c>
      <c r="J4291" s="11">
        <f t="shared" si="1952"/>
        <v>2.0799999999999999E-2</v>
      </c>
      <c r="K4291" s="30">
        <f t="shared" si="1953"/>
        <v>275.50877466666662</v>
      </c>
      <c r="L4291" s="29">
        <f t="shared" si="1954"/>
        <v>8.7746666666816964E-3</v>
      </c>
      <c r="M4291" s="10">
        <f t="shared" si="1955"/>
        <v>158947.37</v>
      </c>
      <c r="N4291" s="5">
        <f>VLOOKUP(CONCATENATE(A4291,"-6"),'Restated Depr'!$B$6:$G$7674,6,0)</f>
        <v>2.0799999999999999E-2</v>
      </c>
      <c r="O4291" s="29">
        <f t="shared" si="1956"/>
        <v>275.50877466666662</v>
      </c>
      <c r="P4291" s="29">
        <f t="shared" si="1957"/>
        <v>0</v>
      </c>
      <c r="Q4291" t="s">
        <v>7819</v>
      </c>
    </row>
    <row r="4292" spans="1:18" hidden="1">
      <c r="A4292" t="s">
        <v>326</v>
      </c>
      <c r="B4292" t="s">
        <v>4531</v>
      </c>
      <c r="C4292" s="224" t="s">
        <v>7842</v>
      </c>
      <c r="D4292" s="221">
        <v>353.9</v>
      </c>
      <c r="E4292" s="324">
        <v>43220</v>
      </c>
      <c r="F4292" s="1">
        <v>158947.37</v>
      </c>
      <c r="G4292" s="5">
        <v>2.0799999999999999E-2</v>
      </c>
      <c r="H4292" s="298">
        <v>275.49999999999994</v>
      </c>
      <c r="I4292" s="10">
        <v>158947.37</v>
      </c>
      <c r="J4292" s="11">
        <f t="shared" si="1952"/>
        <v>2.0799999999999999E-2</v>
      </c>
      <c r="K4292" s="30">
        <f t="shared" si="1953"/>
        <v>275.50877466666662</v>
      </c>
      <c r="L4292" s="29">
        <f t="shared" si="1954"/>
        <v>8.7746666666816964E-3</v>
      </c>
      <c r="M4292" s="10">
        <f t="shared" si="1955"/>
        <v>158947.37</v>
      </c>
      <c r="N4292" s="5">
        <f>VLOOKUP(CONCATENATE(A4292,"-6"),'Restated Depr'!$B$6:$G$7674,6,0)</f>
        <v>2.0799999999999999E-2</v>
      </c>
      <c r="O4292" s="29">
        <f t="shared" si="1956"/>
        <v>275.50877466666662</v>
      </c>
      <c r="P4292" s="29">
        <f t="shared" si="1957"/>
        <v>0</v>
      </c>
      <c r="Q4292" t="s">
        <v>7819</v>
      </c>
    </row>
    <row r="4293" spans="1:18" hidden="1">
      <c r="A4293" t="s">
        <v>326</v>
      </c>
      <c r="B4293" t="s">
        <v>4532</v>
      </c>
      <c r="C4293" s="224" t="s">
        <v>7842</v>
      </c>
      <c r="D4293" s="221">
        <v>353.9</v>
      </c>
      <c r="E4293" s="324">
        <v>43251</v>
      </c>
      <c r="F4293" s="1">
        <v>158947.37</v>
      </c>
      <c r="G4293" s="5">
        <v>2.0799999999999999E-2</v>
      </c>
      <c r="H4293" s="298">
        <v>275.49999999999994</v>
      </c>
      <c r="I4293" s="10">
        <v>158947.37</v>
      </c>
      <c r="J4293" s="11">
        <f t="shared" si="1952"/>
        <v>2.0799999999999999E-2</v>
      </c>
      <c r="K4293" s="30">
        <f t="shared" si="1953"/>
        <v>275.50877466666662</v>
      </c>
      <c r="L4293" s="29">
        <f t="shared" si="1954"/>
        <v>8.7746666666816964E-3</v>
      </c>
      <c r="M4293" s="10">
        <f t="shared" si="1955"/>
        <v>158947.37</v>
      </c>
      <c r="N4293" s="5">
        <f>VLOOKUP(CONCATENATE(A4293,"-6"),'Restated Depr'!$B$6:$G$7674,6,0)</f>
        <v>2.0799999999999999E-2</v>
      </c>
      <c r="O4293" s="29">
        <f t="shared" si="1956"/>
        <v>275.50877466666662</v>
      </c>
      <c r="P4293" s="29">
        <f t="shared" si="1957"/>
        <v>0</v>
      </c>
      <c r="Q4293" t="s">
        <v>7819</v>
      </c>
    </row>
    <row r="4294" spans="1:18" hidden="1">
      <c r="A4294" t="s">
        <v>326</v>
      </c>
      <c r="B4294" t="s">
        <v>4533</v>
      </c>
      <c r="C4294" s="224" t="s">
        <v>7842</v>
      </c>
      <c r="D4294" s="221">
        <v>353.9</v>
      </c>
      <c r="E4294" s="324">
        <v>43281</v>
      </c>
      <c r="F4294" s="1">
        <v>158947.37</v>
      </c>
      <c r="G4294" s="5">
        <v>2.0799999999999999E-2</v>
      </c>
      <c r="H4294" s="298">
        <v>275.49999999999994</v>
      </c>
      <c r="I4294" s="10">
        <v>158947.37</v>
      </c>
      <c r="J4294" s="11">
        <f t="shared" si="1952"/>
        <v>2.0799999999999999E-2</v>
      </c>
      <c r="K4294" s="30">
        <f t="shared" si="1953"/>
        <v>275.50877466666662</v>
      </c>
      <c r="L4294" s="29">
        <f t="shared" si="1954"/>
        <v>8.7746666666816964E-3</v>
      </c>
      <c r="M4294" s="10">
        <f t="shared" si="1955"/>
        <v>158947.37</v>
      </c>
      <c r="N4294" s="5">
        <f>VLOOKUP(CONCATENATE(A4294,"-6"),'Restated Depr'!$B$6:$G$7674,6,0)</f>
        <v>2.0799999999999999E-2</v>
      </c>
      <c r="O4294" s="29">
        <f t="shared" si="1956"/>
        <v>275.50877466666662</v>
      </c>
      <c r="P4294" s="29">
        <f t="shared" si="1957"/>
        <v>0</v>
      </c>
      <c r="Q4294" t="s">
        <v>7819</v>
      </c>
      <c r="R4294" s="5"/>
    </row>
    <row r="4295" spans="1:18" ht="15.75" hidden="1" thickBot="1">
      <c r="A4295" t="s">
        <v>326</v>
      </c>
      <c r="C4295" s="224" t="s">
        <v>639</v>
      </c>
      <c r="D4295" s="22"/>
      <c r="E4295" s="323" t="s">
        <v>606</v>
      </c>
      <c r="F4295" s="1"/>
      <c r="G4295" s="5"/>
      <c r="H4295" s="310">
        <f>SUM(H4283:H4294)</f>
        <v>3328.61</v>
      </c>
      <c r="I4295" s="10"/>
      <c r="J4295" s="10"/>
      <c r="K4295" s="32">
        <f>SUM(K4283:K4294)</f>
        <v>3328.6228400833338</v>
      </c>
      <c r="L4295" s="28">
        <f>SUM(L4283:L4294)</f>
        <v>1.2840083332889662E-2</v>
      </c>
      <c r="M4295" s="10"/>
      <c r="N4295" s="5"/>
      <c r="O4295" s="28">
        <f>SUM(O4283:O4294)</f>
        <v>3306.1052960000002</v>
      </c>
      <c r="P4295" s="28">
        <f>SUM(P4283:P4294)</f>
        <v>-22.517544083333405</v>
      </c>
    </row>
    <row r="4296" spans="1:18" hidden="1">
      <c r="A4296" t="s">
        <v>327</v>
      </c>
      <c r="B4296" t="s">
        <v>4534</v>
      </c>
      <c r="C4296" s="224" t="s">
        <v>7842</v>
      </c>
      <c r="D4296" s="221">
        <v>354</v>
      </c>
      <c r="E4296" s="324">
        <v>42947</v>
      </c>
      <c r="F4296" s="9">
        <v>26962979.739999998</v>
      </c>
      <c r="G4296" s="18">
        <v>1.67E-2</v>
      </c>
      <c r="H4296" s="299">
        <v>37523.479999999989</v>
      </c>
      <c r="I4296" s="15">
        <v>26962979.739999998</v>
      </c>
      <c r="J4296" s="11">
        <f t="shared" ref="J4296:J4307" si="1958">G4296</f>
        <v>1.67E-2</v>
      </c>
      <c r="K4296" s="31">
        <f t="shared" ref="K4296:K4307" si="1959">I4296*J4296/12</f>
        <v>37523.480138166662</v>
      </c>
      <c r="L4296" s="289">
        <f t="shared" ref="L4296:L4307" si="1960">K4296-H4296</f>
        <v>1.3816667342325673E-4</v>
      </c>
      <c r="M4296" s="15">
        <f t="shared" ref="M4296:M4307" si="1961">I4296</f>
        <v>26962979.739999998</v>
      </c>
      <c r="N4296" s="5">
        <f>VLOOKUP(CONCATENATE(A4296,"-6"),'Restated Depr'!$B$6:$G$7674,6,0)</f>
        <v>1.2500000000000001E-2</v>
      </c>
      <c r="O4296" s="289">
        <f t="shared" ref="O4296:O4307" si="1962">M4296*N4296/12</f>
        <v>28086.437229166666</v>
      </c>
      <c r="P4296" s="289">
        <f t="shared" ref="P4296:P4307" si="1963">O4296-K4296</f>
        <v>-9437.0429089999961</v>
      </c>
      <c r="Q4296" t="s">
        <v>7819</v>
      </c>
    </row>
    <row r="4297" spans="1:18" hidden="1">
      <c r="A4297" t="s">
        <v>327</v>
      </c>
      <c r="B4297" t="s">
        <v>4535</v>
      </c>
      <c r="C4297" s="224" t="s">
        <v>7842</v>
      </c>
      <c r="D4297" s="221">
        <v>354</v>
      </c>
      <c r="E4297" s="324">
        <v>42978</v>
      </c>
      <c r="F4297" s="1">
        <v>26962979.739999998</v>
      </c>
      <c r="G4297" s="18">
        <v>1.67E-2</v>
      </c>
      <c r="H4297" s="298">
        <v>37523.479999999989</v>
      </c>
      <c r="I4297" s="10">
        <v>26962979.739999998</v>
      </c>
      <c r="J4297" s="11">
        <f t="shared" si="1958"/>
        <v>1.67E-2</v>
      </c>
      <c r="K4297" s="30">
        <f t="shared" si="1959"/>
        <v>37523.480138166662</v>
      </c>
      <c r="L4297" s="29">
        <f t="shared" si="1960"/>
        <v>1.3816667342325673E-4</v>
      </c>
      <c r="M4297" s="10">
        <f t="shared" si="1961"/>
        <v>26962979.739999998</v>
      </c>
      <c r="N4297" s="5">
        <f>VLOOKUP(CONCATENATE(A4297,"-6"),'Restated Depr'!$B$6:$G$7674,6,0)</f>
        <v>1.2500000000000001E-2</v>
      </c>
      <c r="O4297" s="29">
        <f t="shared" si="1962"/>
        <v>28086.437229166666</v>
      </c>
      <c r="P4297" s="29">
        <f t="shared" si="1963"/>
        <v>-9437.0429089999961</v>
      </c>
      <c r="Q4297" t="s">
        <v>7819</v>
      </c>
    </row>
    <row r="4298" spans="1:18" hidden="1">
      <c r="A4298" t="s">
        <v>327</v>
      </c>
      <c r="B4298" t="s">
        <v>4536</v>
      </c>
      <c r="C4298" s="224" t="s">
        <v>7842</v>
      </c>
      <c r="D4298" s="221">
        <v>354</v>
      </c>
      <c r="E4298" s="324">
        <v>43008</v>
      </c>
      <c r="F4298" s="1">
        <v>26962979.739999998</v>
      </c>
      <c r="G4298" s="18">
        <v>1.67E-2</v>
      </c>
      <c r="H4298" s="298">
        <v>37523.479999999989</v>
      </c>
      <c r="I4298" s="10">
        <v>26962979.739999998</v>
      </c>
      <c r="J4298" s="11">
        <f t="shared" si="1958"/>
        <v>1.67E-2</v>
      </c>
      <c r="K4298" s="30">
        <f t="shared" si="1959"/>
        <v>37523.480138166662</v>
      </c>
      <c r="L4298" s="29">
        <f t="shared" si="1960"/>
        <v>1.3816667342325673E-4</v>
      </c>
      <c r="M4298" s="10">
        <f t="shared" si="1961"/>
        <v>26962979.739999998</v>
      </c>
      <c r="N4298" s="5">
        <f>VLOOKUP(CONCATENATE(A4298,"-6"),'Restated Depr'!$B$6:$G$7674,6,0)</f>
        <v>1.2500000000000001E-2</v>
      </c>
      <c r="O4298" s="29">
        <f t="shared" si="1962"/>
        <v>28086.437229166666</v>
      </c>
      <c r="P4298" s="29">
        <f t="shared" si="1963"/>
        <v>-9437.0429089999961</v>
      </c>
      <c r="Q4298" t="s">
        <v>7819</v>
      </c>
    </row>
    <row r="4299" spans="1:18" hidden="1">
      <c r="A4299" t="s">
        <v>327</v>
      </c>
      <c r="B4299" t="s">
        <v>4537</v>
      </c>
      <c r="C4299" s="224" t="s">
        <v>7842</v>
      </c>
      <c r="D4299" s="221">
        <v>354</v>
      </c>
      <c r="E4299" s="324">
        <v>43039</v>
      </c>
      <c r="F4299" s="1">
        <v>26962979.739999998</v>
      </c>
      <c r="G4299" s="18">
        <v>1.67E-2</v>
      </c>
      <c r="H4299" s="298">
        <v>37523.479999999989</v>
      </c>
      <c r="I4299" s="10">
        <v>26962979.739999998</v>
      </c>
      <c r="J4299" s="11">
        <f t="shared" si="1958"/>
        <v>1.67E-2</v>
      </c>
      <c r="K4299" s="30">
        <f t="shared" si="1959"/>
        <v>37523.480138166662</v>
      </c>
      <c r="L4299" s="29">
        <f t="shared" si="1960"/>
        <v>1.3816667342325673E-4</v>
      </c>
      <c r="M4299" s="10">
        <f t="shared" si="1961"/>
        <v>26962979.739999998</v>
      </c>
      <c r="N4299" s="5">
        <f>VLOOKUP(CONCATENATE(A4299,"-6"),'Restated Depr'!$B$6:$G$7674,6,0)</f>
        <v>1.2500000000000001E-2</v>
      </c>
      <c r="O4299" s="29">
        <f t="shared" si="1962"/>
        <v>28086.437229166666</v>
      </c>
      <c r="P4299" s="29">
        <f t="shared" si="1963"/>
        <v>-9437.0429089999961</v>
      </c>
      <c r="Q4299" t="s">
        <v>7819</v>
      </c>
    </row>
    <row r="4300" spans="1:18" hidden="1">
      <c r="A4300" t="s">
        <v>327</v>
      </c>
      <c r="B4300" t="s">
        <v>4538</v>
      </c>
      <c r="C4300" s="224" t="s">
        <v>7842</v>
      </c>
      <c r="D4300" s="221">
        <v>354</v>
      </c>
      <c r="E4300" s="324">
        <v>43069</v>
      </c>
      <c r="F4300" s="1">
        <v>26962979.739999998</v>
      </c>
      <c r="G4300" s="18">
        <v>1.67E-2</v>
      </c>
      <c r="H4300" s="298">
        <v>37523.479999999989</v>
      </c>
      <c r="I4300" s="10">
        <v>26962979.739999998</v>
      </c>
      <c r="J4300" s="11">
        <f t="shared" si="1958"/>
        <v>1.67E-2</v>
      </c>
      <c r="K4300" s="30">
        <f t="shared" si="1959"/>
        <v>37523.480138166662</v>
      </c>
      <c r="L4300" s="29">
        <f t="shared" si="1960"/>
        <v>1.3816667342325673E-4</v>
      </c>
      <c r="M4300" s="10">
        <f t="shared" si="1961"/>
        <v>26962979.739999998</v>
      </c>
      <c r="N4300" s="5">
        <f>VLOOKUP(CONCATENATE(A4300,"-6"),'Restated Depr'!$B$6:$G$7674,6,0)</f>
        <v>1.2500000000000001E-2</v>
      </c>
      <c r="O4300" s="29">
        <f t="shared" si="1962"/>
        <v>28086.437229166666</v>
      </c>
      <c r="P4300" s="29">
        <f t="shared" si="1963"/>
        <v>-9437.0429089999961</v>
      </c>
      <c r="Q4300" t="s">
        <v>7819</v>
      </c>
    </row>
    <row r="4301" spans="1:18" hidden="1">
      <c r="A4301" t="s">
        <v>327</v>
      </c>
      <c r="B4301" t="s">
        <v>4539</v>
      </c>
      <c r="C4301" s="224" t="s">
        <v>7842</v>
      </c>
      <c r="D4301" s="221">
        <v>354</v>
      </c>
      <c r="E4301" s="324">
        <v>43100</v>
      </c>
      <c r="F4301" s="1">
        <v>26962979.739999998</v>
      </c>
      <c r="G4301" s="18">
        <v>1.49E-2</v>
      </c>
      <c r="H4301" s="298">
        <v>33479.03</v>
      </c>
      <c r="I4301" s="10">
        <v>26962979.739999998</v>
      </c>
      <c r="J4301" s="11">
        <f t="shared" si="1958"/>
        <v>1.49E-2</v>
      </c>
      <c r="K4301" s="30">
        <f t="shared" si="1959"/>
        <v>33479.033177166661</v>
      </c>
      <c r="L4301" s="29">
        <f t="shared" si="1960"/>
        <v>3.17716666177148E-3</v>
      </c>
      <c r="M4301" s="10">
        <f t="shared" si="1961"/>
        <v>26962979.739999998</v>
      </c>
      <c r="N4301" s="5">
        <f>VLOOKUP(CONCATENATE(A4301,"-6"),'Restated Depr'!$B$6:$G$7674,6,0)</f>
        <v>1.2500000000000001E-2</v>
      </c>
      <c r="O4301" s="29">
        <f t="shared" si="1962"/>
        <v>28086.437229166666</v>
      </c>
      <c r="P4301" s="29">
        <f t="shared" si="1963"/>
        <v>-5392.5959479999947</v>
      </c>
      <c r="Q4301" t="s">
        <v>7819</v>
      </c>
    </row>
    <row r="4302" spans="1:18" hidden="1">
      <c r="A4302" t="s">
        <v>327</v>
      </c>
      <c r="B4302" t="s">
        <v>4540</v>
      </c>
      <c r="C4302" s="224" t="s">
        <v>7842</v>
      </c>
      <c r="D4302" s="221">
        <v>354</v>
      </c>
      <c r="E4302" s="324">
        <v>43131</v>
      </c>
      <c r="F4302" s="1">
        <v>26962979.739999998</v>
      </c>
      <c r="G4302" s="5">
        <v>1.2500000000000001E-2</v>
      </c>
      <c r="H4302" s="298">
        <v>28086.430000000004</v>
      </c>
      <c r="I4302" s="10">
        <v>26962979.739999998</v>
      </c>
      <c r="J4302" s="11">
        <f t="shared" si="1958"/>
        <v>1.2500000000000001E-2</v>
      </c>
      <c r="K4302" s="30">
        <f t="shared" si="1959"/>
        <v>28086.437229166666</v>
      </c>
      <c r="L4302" s="29">
        <f t="shared" si="1960"/>
        <v>7.2291666620003525E-3</v>
      </c>
      <c r="M4302" s="10">
        <f t="shared" si="1961"/>
        <v>26962979.739999998</v>
      </c>
      <c r="N4302" s="5">
        <f>VLOOKUP(CONCATENATE(A4302,"-6"),'Restated Depr'!$B$6:$G$7674,6,0)</f>
        <v>1.2500000000000001E-2</v>
      </c>
      <c r="O4302" s="29">
        <f t="shared" si="1962"/>
        <v>28086.437229166666</v>
      </c>
      <c r="P4302" s="29">
        <f t="shared" si="1963"/>
        <v>0</v>
      </c>
      <c r="Q4302" t="s">
        <v>7819</v>
      </c>
    </row>
    <row r="4303" spans="1:18" hidden="1">
      <c r="A4303" t="s">
        <v>327</v>
      </c>
      <c r="B4303" t="s">
        <v>4541</v>
      </c>
      <c r="C4303" s="224" t="s">
        <v>7842</v>
      </c>
      <c r="D4303" s="221">
        <v>354</v>
      </c>
      <c r="E4303" s="324">
        <v>43159</v>
      </c>
      <c r="F4303" s="1">
        <v>26962979.739999998</v>
      </c>
      <c r="G4303" s="5">
        <v>1.2500000000000001E-2</v>
      </c>
      <c r="H4303" s="298">
        <v>28086.430000000004</v>
      </c>
      <c r="I4303" s="10">
        <v>26962979.739999998</v>
      </c>
      <c r="J4303" s="11">
        <f t="shared" si="1958"/>
        <v>1.2500000000000001E-2</v>
      </c>
      <c r="K4303" s="30">
        <f t="shared" si="1959"/>
        <v>28086.437229166666</v>
      </c>
      <c r="L4303" s="29">
        <f t="shared" si="1960"/>
        <v>7.2291666620003525E-3</v>
      </c>
      <c r="M4303" s="10">
        <f t="shared" si="1961"/>
        <v>26962979.739999998</v>
      </c>
      <c r="N4303" s="5">
        <f>VLOOKUP(CONCATENATE(A4303,"-6"),'Restated Depr'!$B$6:$G$7674,6,0)</f>
        <v>1.2500000000000001E-2</v>
      </c>
      <c r="O4303" s="29">
        <f t="shared" si="1962"/>
        <v>28086.437229166666</v>
      </c>
      <c r="P4303" s="29">
        <f t="shared" si="1963"/>
        <v>0</v>
      </c>
      <c r="Q4303" t="s">
        <v>7819</v>
      </c>
    </row>
    <row r="4304" spans="1:18" hidden="1">
      <c r="A4304" t="s">
        <v>327</v>
      </c>
      <c r="B4304" t="s">
        <v>4542</v>
      </c>
      <c r="C4304" s="224" t="s">
        <v>7842</v>
      </c>
      <c r="D4304" s="221">
        <v>354</v>
      </c>
      <c r="E4304" s="324">
        <v>43190</v>
      </c>
      <c r="F4304" s="1">
        <v>26962979.739999998</v>
      </c>
      <c r="G4304" s="5">
        <v>1.2500000000000001E-2</v>
      </c>
      <c r="H4304" s="298">
        <v>28086.430000000004</v>
      </c>
      <c r="I4304" s="10">
        <v>26962979.739999998</v>
      </c>
      <c r="J4304" s="11">
        <f t="shared" si="1958"/>
        <v>1.2500000000000001E-2</v>
      </c>
      <c r="K4304" s="30">
        <f t="shared" si="1959"/>
        <v>28086.437229166666</v>
      </c>
      <c r="L4304" s="29">
        <f t="shared" si="1960"/>
        <v>7.2291666620003525E-3</v>
      </c>
      <c r="M4304" s="10">
        <f t="shared" si="1961"/>
        <v>26962979.739999998</v>
      </c>
      <c r="N4304" s="5">
        <f>VLOOKUP(CONCATENATE(A4304,"-6"),'Restated Depr'!$B$6:$G$7674,6,0)</f>
        <v>1.2500000000000001E-2</v>
      </c>
      <c r="O4304" s="29">
        <f t="shared" si="1962"/>
        <v>28086.437229166666</v>
      </c>
      <c r="P4304" s="29">
        <f t="shared" si="1963"/>
        <v>0</v>
      </c>
      <c r="Q4304" t="s">
        <v>7819</v>
      </c>
    </row>
    <row r="4305" spans="1:18" hidden="1">
      <c r="A4305" t="s">
        <v>327</v>
      </c>
      <c r="B4305" t="s">
        <v>4543</v>
      </c>
      <c r="C4305" s="224" t="s">
        <v>7842</v>
      </c>
      <c r="D4305" s="221">
        <v>354</v>
      </c>
      <c r="E4305" s="324">
        <v>43220</v>
      </c>
      <c r="F4305" s="1">
        <v>26962979.739999998</v>
      </c>
      <c r="G4305" s="5">
        <v>1.2500000000000001E-2</v>
      </c>
      <c r="H4305" s="298">
        <v>28086.430000000004</v>
      </c>
      <c r="I4305" s="10">
        <v>26962979.739999998</v>
      </c>
      <c r="J4305" s="11">
        <f t="shared" si="1958"/>
        <v>1.2500000000000001E-2</v>
      </c>
      <c r="K4305" s="30">
        <f t="shared" si="1959"/>
        <v>28086.437229166666</v>
      </c>
      <c r="L4305" s="29">
        <f t="shared" si="1960"/>
        <v>7.2291666620003525E-3</v>
      </c>
      <c r="M4305" s="10">
        <f t="shared" si="1961"/>
        <v>26962979.739999998</v>
      </c>
      <c r="N4305" s="5">
        <f>VLOOKUP(CONCATENATE(A4305,"-6"),'Restated Depr'!$B$6:$G$7674,6,0)</f>
        <v>1.2500000000000001E-2</v>
      </c>
      <c r="O4305" s="29">
        <f t="shared" si="1962"/>
        <v>28086.437229166666</v>
      </c>
      <c r="P4305" s="29">
        <f t="shared" si="1963"/>
        <v>0</v>
      </c>
      <c r="Q4305" t="s">
        <v>7819</v>
      </c>
    </row>
    <row r="4306" spans="1:18" hidden="1">
      <c r="A4306" t="s">
        <v>327</v>
      </c>
      <c r="B4306" t="s">
        <v>4544</v>
      </c>
      <c r="C4306" s="224" t="s">
        <v>7842</v>
      </c>
      <c r="D4306" s="221">
        <v>354</v>
      </c>
      <c r="E4306" s="324">
        <v>43251</v>
      </c>
      <c r="F4306" s="1">
        <v>26962979.739999998</v>
      </c>
      <c r="G4306" s="5">
        <v>1.2500000000000001E-2</v>
      </c>
      <c r="H4306" s="298">
        <v>28086.430000000004</v>
      </c>
      <c r="I4306" s="10">
        <v>26962979.739999998</v>
      </c>
      <c r="J4306" s="11">
        <f t="shared" si="1958"/>
        <v>1.2500000000000001E-2</v>
      </c>
      <c r="K4306" s="30">
        <f t="shared" si="1959"/>
        <v>28086.437229166666</v>
      </c>
      <c r="L4306" s="29">
        <f t="shared" si="1960"/>
        <v>7.2291666620003525E-3</v>
      </c>
      <c r="M4306" s="10">
        <f t="shared" si="1961"/>
        <v>26962979.739999998</v>
      </c>
      <c r="N4306" s="5">
        <f>VLOOKUP(CONCATENATE(A4306,"-6"),'Restated Depr'!$B$6:$G$7674,6,0)</f>
        <v>1.2500000000000001E-2</v>
      </c>
      <c r="O4306" s="29">
        <f t="shared" si="1962"/>
        <v>28086.437229166666</v>
      </c>
      <c r="P4306" s="29">
        <f t="shared" si="1963"/>
        <v>0</v>
      </c>
      <c r="Q4306" t="s">
        <v>7819</v>
      </c>
    </row>
    <row r="4307" spans="1:18" hidden="1">
      <c r="A4307" t="s">
        <v>327</v>
      </c>
      <c r="B4307" t="s">
        <v>4545</v>
      </c>
      <c r="C4307" s="224" t="s">
        <v>7842</v>
      </c>
      <c r="D4307" s="221">
        <v>354</v>
      </c>
      <c r="E4307" s="324">
        <v>43281</v>
      </c>
      <c r="F4307" s="1">
        <v>26962979.739999998</v>
      </c>
      <c r="G4307" s="5">
        <v>1.2500000000000001E-2</v>
      </c>
      <c r="H4307" s="298">
        <v>28086.430000000004</v>
      </c>
      <c r="I4307" s="10">
        <v>26962979.739999998</v>
      </c>
      <c r="J4307" s="11">
        <f t="shared" si="1958"/>
        <v>1.2500000000000001E-2</v>
      </c>
      <c r="K4307" s="30">
        <f t="shared" si="1959"/>
        <v>28086.437229166666</v>
      </c>
      <c r="L4307" s="29">
        <f t="shared" si="1960"/>
        <v>7.2291666620003525E-3</v>
      </c>
      <c r="M4307" s="10">
        <f t="shared" si="1961"/>
        <v>26962979.739999998</v>
      </c>
      <c r="N4307" s="5">
        <f>VLOOKUP(CONCATENATE(A4307,"-6"),'Restated Depr'!$B$6:$G$7674,6,0)</f>
        <v>1.2500000000000001E-2</v>
      </c>
      <c r="O4307" s="29">
        <f t="shared" si="1962"/>
        <v>28086.437229166666</v>
      </c>
      <c r="P4307" s="29">
        <f t="shared" si="1963"/>
        <v>0</v>
      </c>
      <c r="Q4307" t="s">
        <v>7819</v>
      </c>
      <c r="R4307" s="5"/>
    </row>
    <row r="4308" spans="1:18" ht="15.75" hidden="1" thickBot="1">
      <c r="A4308" t="s">
        <v>327</v>
      </c>
      <c r="C4308" s="224" t="s">
        <v>639</v>
      </c>
      <c r="D4308" s="22"/>
      <c r="E4308" s="323" t="s">
        <v>606</v>
      </c>
      <c r="F4308" s="1"/>
      <c r="G4308" s="5"/>
      <c r="H4308" s="310">
        <f>SUM(H4296:H4307)</f>
        <v>389615.00999999989</v>
      </c>
      <c r="I4308" s="10"/>
      <c r="J4308" s="10"/>
      <c r="K4308" s="32">
        <f>SUM(K4296:K4307)</f>
        <v>389615.05724300002</v>
      </c>
      <c r="L4308" s="28">
        <f>SUM(L4296:L4307)</f>
        <v>4.7243000000889879E-2</v>
      </c>
      <c r="M4308" s="10"/>
      <c r="N4308" s="5"/>
      <c r="O4308" s="28">
        <f>SUM(O4296:O4307)</f>
        <v>337037.24675000011</v>
      </c>
      <c r="P4308" s="28">
        <f>SUM(P4296:P4307)</f>
        <v>-52577.810492999975</v>
      </c>
    </row>
    <row r="4309" spans="1:18" hidden="1">
      <c r="A4309" t="s">
        <v>328</v>
      </c>
      <c r="B4309" t="s">
        <v>4546</v>
      </c>
      <c r="C4309" s="224" t="s">
        <v>7842</v>
      </c>
      <c r="D4309" s="221">
        <v>354</v>
      </c>
      <c r="E4309" s="324">
        <v>42947</v>
      </c>
      <c r="F4309" s="9">
        <v>22781416.949999999</v>
      </c>
      <c r="G4309" s="18">
        <v>1.67E-2</v>
      </c>
      <c r="H4309" s="299">
        <v>31704.13</v>
      </c>
      <c r="I4309" s="15">
        <v>22781416.949999999</v>
      </c>
      <c r="J4309" s="11">
        <f t="shared" ref="J4309:J4320" si="1964">G4309</f>
        <v>1.67E-2</v>
      </c>
      <c r="K4309" s="31">
        <f t="shared" ref="K4309:K4320" si="1965">I4309*J4309/12</f>
        <v>31704.138588749996</v>
      </c>
      <c r="L4309" s="289">
        <f t="shared" ref="L4309:L4320" si="1966">K4309-H4309</f>
        <v>8.5887499953969382E-3</v>
      </c>
      <c r="M4309" s="15">
        <f t="shared" ref="M4309:M4320" si="1967">I4309</f>
        <v>22781416.949999999</v>
      </c>
      <c r="N4309" s="5">
        <f>VLOOKUP(CONCATENATE(A4309,"-6"),'Restated Depr'!$B$6:$G$7674,6,0)</f>
        <v>1.2500000000000001E-2</v>
      </c>
      <c r="O4309" s="289">
        <f t="shared" ref="O4309:O4320" si="1968">M4309*N4309/12</f>
        <v>23730.642656249998</v>
      </c>
      <c r="P4309" s="289">
        <f t="shared" ref="P4309:P4320" si="1969">O4309-K4309</f>
        <v>-7973.4959324999982</v>
      </c>
      <c r="Q4309" t="s">
        <v>7819</v>
      </c>
    </row>
    <row r="4310" spans="1:18" hidden="1">
      <c r="A4310" t="s">
        <v>328</v>
      </c>
      <c r="B4310" t="s">
        <v>4547</v>
      </c>
      <c r="C4310" s="224" t="s">
        <v>7842</v>
      </c>
      <c r="D4310" s="221">
        <v>354</v>
      </c>
      <c r="E4310" s="324">
        <v>42978</v>
      </c>
      <c r="F4310" s="1">
        <v>22781416.949999999</v>
      </c>
      <c r="G4310" s="18">
        <v>1.67E-2</v>
      </c>
      <c r="H4310" s="298">
        <v>31704.13</v>
      </c>
      <c r="I4310" s="10">
        <v>22781416.949999999</v>
      </c>
      <c r="J4310" s="11">
        <f t="shared" si="1964"/>
        <v>1.67E-2</v>
      </c>
      <c r="K4310" s="30">
        <f t="shared" si="1965"/>
        <v>31704.138588749996</v>
      </c>
      <c r="L4310" s="29">
        <f t="shared" si="1966"/>
        <v>8.5887499953969382E-3</v>
      </c>
      <c r="M4310" s="10">
        <f t="shared" si="1967"/>
        <v>22781416.949999999</v>
      </c>
      <c r="N4310" s="5">
        <f>VLOOKUP(CONCATENATE(A4310,"-6"),'Restated Depr'!$B$6:$G$7674,6,0)</f>
        <v>1.2500000000000001E-2</v>
      </c>
      <c r="O4310" s="29">
        <f t="shared" si="1968"/>
        <v>23730.642656249998</v>
      </c>
      <c r="P4310" s="29">
        <f t="shared" si="1969"/>
        <v>-7973.4959324999982</v>
      </c>
      <c r="Q4310" t="s">
        <v>7819</v>
      </c>
    </row>
    <row r="4311" spans="1:18" hidden="1">
      <c r="A4311" t="s">
        <v>328</v>
      </c>
      <c r="B4311" t="s">
        <v>4548</v>
      </c>
      <c r="C4311" s="224" t="s">
        <v>7842</v>
      </c>
      <c r="D4311" s="221">
        <v>354</v>
      </c>
      <c r="E4311" s="324">
        <v>43008</v>
      </c>
      <c r="F4311" s="1">
        <v>22781416.949999999</v>
      </c>
      <c r="G4311" s="18">
        <v>1.67E-2</v>
      </c>
      <c r="H4311" s="298">
        <v>31704.13</v>
      </c>
      <c r="I4311" s="10">
        <v>22781416.949999999</v>
      </c>
      <c r="J4311" s="11">
        <f t="shared" si="1964"/>
        <v>1.67E-2</v>
      </c>
      <c r="K4311" s="30">
        <f t="shared" si="1965"/>
        <v>31704.138588749996</v>
      </c>
      <c r="L4311" s="29">
        <f t="shared" si="1966"/>
        <v>8.5887499953969382E-3</v>
      </c>
      <c r="M4311" s="10">
        <f t="shared" si="1967"/>
        <v>22781416.949999999</v>
      </c>
      <c r="N4311" s="5">
        <f>VLOOKUP(CONCATENATE(A4311,"-6"),'Restated Depr'!$B$6:$G$7674,6,0)</f>
        <v>1.2500000000000001E-2</v>
      </c>
      <c r="O4311" s="29">
        <f t="shared" si="1968"/>
        <v>23730.642656249998</v>
      </c>
      <c r="P4311" s="29">
        <f t="shared" si="1969"/>
        <v>-7973.4959324999982</v>
      </c>
      <c r="Q4311" t="s">
        <v>7819</v>
      </c>
    </row>
    <row r="4312" spans="1:18" hidden="1">
      <c r="A4312" t="s">
        <v>328</v>
      </c>
      <c r="B4312" t="s">
        <v>4549</v>
      </c>
      <c r="C4312" s="224" t="s">
        <v>7842</v>
      </c>
      <c r="D4312" s="221">
        <v>354</v>
      </c>
      <c r="E4312" s="324">
        <v>43039</v>
      </c>
      <c r="F4312" s="1">
        <v>22781416.949999999</v>
      </c>
      <c r="G4312" s="18">
        <v>1.67E-2</v>
      </c>
      <c r="H4312" s="298">
        <v>31704.13</v>
      </c>
      <c r="I4312" s="10">
        <v>22781416.949999999</v>
      </c>
      <c r="J4312" s="11">
        <f t="shared" si="1964"/>
        <v>1.67E-2</v>
      </c>
      <c r="K4312" s="30">
        <f t="shared" si="1965"/>
        <v>31704.138588749996</v>
      </c>
      <c r="L4312" s="29">
        <f t="shared" si="1966"/>
        <v>8.5887499953969382E-3</v>
      </c>
      <c r="M4312" s="10">
        <f t="shared" si="1967"/>
        <v>22781416.949999999</v>
      </c>
      <c r="N4312" s="5">
        <f>VLOOKUP(CONCATENATE(A4312,"-6"),'Restated Depr'!$B$6:$G$7674,6,0)</f>
        <v>1.2500000000000001E-2</v>
      </c>
      <c r="O4312" s="29">
        <f t="shared" si="1968"/>
        <v>23730.642656249998</v>
      </c>
      <c r="P4312" s="29">
        <f t="shared" si="1969"/>
        <v>-7973.4959324999982</v>
      </c>
      <c r="Q4312" t="s">
        <v>7819</v>
      </c>
    </row>
    <row r="4313" spans="1:18" hidden="1">
      <c r="A4313" t="s">
        <v>328</v>
      </c>
      <c r="B4313" t="s">
        <v>4550</v>
      </c>
      <c r="C4313" s="224" t="s">
        <v>7842</v>
      </c>
      <c r="D4313" s="221">
        <v>354</v>
      </c>
      <c r="E4313" s="324">
        <v>43069</v>
      </c>
      <c r="F4313" s="1">
        <v>22781416.949999999</v>
      </c>
      <c r="G4313" s="18">
        <v>1.67E-2</v>
      </c>
      <c r="H4313" s="298">
        <v>31704.13</v>
      </c>
      <c r="I4313" s="10">
        <v>22781416.949999999</v>
      </c>
      <c r="J4313" s="11">
        <f t="shared" si="1964"/>
        <v>1.67E-2</v>
      </c>
      <c r="K4313" s="30">
        <f t="shared" si="1965"/>
        <v>31704.138588749996</v>
      </c>
      <c r="L4313" s="29">
        <f t="shared" si="1966"/>
        <v>8.5887499953969382E-3</v>
      </c>
      <c r="M4313" s="10">
        <f t="shared" si="1967"/>
        <v>22781416.949999999</v>
      </c>
      <c r="N4313" s="5">
        <f>VLOOKUP(CONCATENATE(A4313,"-6"),'Restated Depr'!$B$6:$G$7674,6,0)</f>
        <v>1.2500000000000001E-2</v>
      </c>
      <c r="O4313" s="29">
        <f t="shared" si="1968"/>
        <v>23730.642656249998</v>
      </c>
      <c r="P4313" s="29">
        <f t="shared" si="1969"/>
        <v>-7973.4959324999982</v>
      </c>
      <c r="Q4313" t="s">
        <v>7819</v>
      </c>
    </row>
    <row r="4314" spans="1:18" hidden="1">
      <c r="A4314" t="s">
        <v>328</v>
      </c>
      <c r="B4314" t="s">
        <v>4551</v>
      </c>
      <c r="C4314" s="224" t="s">
        <v>7842</v>
      </c>
      <c r="D4314" s="221">
        <v>354</v>
      </c>
      <c r="E4314" s="324">
        <v>43100</v>
      </c>
      <c r="F4314" s="1">
        <v>22781416.949999999</v>
      </c>
      <c r="G4314" s="18">
        <v>1.49E-2</v>
      </c>
      <c r="H4314" s="298">
        <v>28286.930000000004</v>
      </c>
      <c r="I4314" s="10">
        <v>22781416.949999999</v>
      </c>
      <c r="J4314" s="11">
        <f t="shared" si="1964"/>
        <v>1.49E-2</v>
      </c>
      <c r="K4314" s="30">
        <f t="shared" si="1965"/>
        <v>28286.926046249999</v>
      </c>
      <c r="L4314" s="29">
        <f t="shared" si="1966"/>
        <v>-3.953750005166512E-3</v>
      </c>
      <c r="M4314" s="10">
        <f t="shared" si="1967"/>
        <v>22781416.949999999</v>
      </c>
      <c r="N4314" s="5">
        <f>VLOOKUP(CONCATENATE(A4314,"-6"),'Restated Depr'!$B$6:$G$7674,6,0)</f>
        <v>1.2500000000000001E-2</v>
      </c>
      <c r="O4314" s="29">
        <f t="shared" si="1968"/>
        <v>23730.642656249998</v>
      </c>
      <c r="P4314" s="29">
        <f t="shared" si="1969"/>
        <v>-4556.2833900000005</v>
      </c>
      <c r="Q4314" t="s">
        <v>7819</v>
      </c>
    </row>
    <row r="4315" spans="1:18" hidden="1">
      <c r="A4315" t="s">
        <v>328</v>
      </c>
      <c r="B4315" t="s">
        <v>4552</v>
      </c>
      <c r="C4315" s="224" t="s">
        <v>7842</v>
      </c>
      <c r="D4315" s="221">
        <v>354</v>
      </c>
      <c r="E4315" s="324">
        <v>43131</v>
      </c>
      <c r="F4315" s="1">
        <v>22781416.949999999</v>
      </c>
      <c r="G4315" s="5">
        <v>1.2500000000000001E-2</v>
      </c>
      <c r="H4315" s="298">
        <v>23730.639999999999</v>
      </c>
      <c r="I4315" s="10">
        <v>22781416.949999999</v>
      </c>
      <c r="J4315" s="11">
        <f t="shared" si="1964"/>
        <v>1.2500000000000001E-2</v>
      </c>
      <c r="K4315" s="30">
        <f t="shared" si="1965"/>
        <v>23730.642656249998</v>
      </c>
      <c r="L4315" s="29">
        <f t="shared" si="1966"/>
        <v>2.6562499988358468E-3</v>
      </c>
      <c r="M4315" s="10">
        <f t="shared" si="1967"/>
        <v>22781416.949999999</v>
      </c>
      <c r="N4315" s="5">
        <f>VLOOKUP(CONCATENATE(A4315,"-6"),'Restated Depr'!$B$6:$G$7674,6,0)</f>
        <v>1.2500000000000001E-2</v>
      </c>
      <c r="O4315" s="29">
        <f t="shared" si="1968"/>
        <v>23730.642656249998</v>
      </c>
      <c r="P4315" s="29">
        <f t="shared" si="1969"/>
        <v>0</v>
      </c>
      <c r="Q4315" t="s">
        <v>7819</v>
      </c>
    </row>
    <row r="4316" spans="1:18" hidden="1">
      <c r="A4316" t="s">
        <v>328</v>
      </c>
      <c r="B4316" t="s">
        <v>4553</v>
      </c>
      <c r="C4316" s="224" t="s">
        <v>7842</v>
      </c>
      <c r="D4316" s="221">
        <v>354</v>
      </c>
      <c r="E4316" s="324">
        <v>43159</v>
      </c>
      <c r="F4316" s="1">
        <v>22781416.949999999</v>
      </c>
      <c r="G4316" s="5">
        <v>1.2500000000000001E-2</v>
      </c>
      <c r="H4316" s="298">
        <v>23730.639999999999</v>
      </c>
      <c r="I4316" s="10">
        <v>22781416.949999999</v>
      </c>
      <c r="J4316" s="11">
        <f t="shared" si="1964"/>
        <v>1.2500000000000001E-2</v>
      </c>
      <c r="K4316" s="30">
        <f t="shared" si="1965"/>
        <v>23730.642656249998</v>
      </c>
      <c r="L4316" s="29">
        <f t="shared" si="1966"/>
        <v>2.6562499988358468E-3</v>
      </c>
      <c r="M4316" s="10">
        <f t="shared" si="1967"/>
        <v>22781416.949999999</v>
      </c>
      <c r="N4316" s="5">
        <f>VLOOKUP(CONCATENATE(A4316,"-6"),'Restated Depr'!$B$6:$G$7674,6,0)</f>
        <v>1.2500000000000001E-2</v>
      </c>
      <c r="O4316" s="29">
        <f t="shared" si="1968"/>
        <v>23730.642656249998</v>
      </c>
      <c r="P4316" s="29">
        <f t="shared" si="1969"/>
        <v>0</v>
      </c>
      <c r="Q4316" t="s">
        <v>7819</v>
      </c>
    </row>
    <row r="4317" spans="1:18" hidden="1">
      <c r="A4317" t="s">
        <v>328</v>
      </c>
      <c r="B4317" t="s">
        <v>4554</v>
      </c>
      <c r="C4317" s="224" t="s">
        <v>7842</v>
      </c>
      <c r="D4317" s="221">
        <v>354</v>
      </c>
      <c r="E4317" s="324">
        <v>43190</v>
      </c>
      <c r="F4317" s="1">
        <v>22781416.949999999</v>
      </c>
      <c r="G4317" s="5">
        <v>1.2500000000000001E-2</v>
      </c>
      <c r="H4317" s="298">
        <v>23730.639999999999</v>
      </c>
      <c r="I4317" s="10">
        <v>22781416.949999999</v>
      </c>
      <c r="J4317" s="11">
        <f t="shared" si="1964"/>
        <v>1.2500000000000001E-2</v>
      </c>
      <c r="K4317" s="30">
        <f t="shared" si="1965"/>
        <v>23730.642656249998</v>
      </c>
      <c r="L4317" s="29">
        <f t="shared" si="1966"/>
        <v>2.6562499988358468E-3</v>
      </c>
      <c r="M4317" s="10">
        <f t="shared" si="1967"/>
        <v>22781416.949999999</v>
      </c>
      <c r="N4317" s="5">
        <f>VLOOKUP(CONCATENATE(A4317,"-6"),'Restated Depr'!$B$6:$G$7674,6,0)</f>
        <v>1.2500000000000001E-2</v>
      </c>
      <c r="O4317" s="29">
        <f t="shared" si="1968"/>
        <v>23730.642656249998</v>
      </c>
      <c r="P4317" s="29">
        <f t="shared" si="1969"/>
        <v>0</v>
      </c>
      <c r="Q4317" t="s">
        <v>7819</v>
      </c>
    </row>
    <row r="4318" spans="1:18" hidden="1">
      <c r="A4318" t="s">
        <v>328</v>
      </c>
      <c r="B4318" t="s">
        <v>4555</v>
      </c>
      <c r="C4318" s="224" t="s">
        <v>7842</v>
      </c>
      <c r="D4318" s="221">
        <v>354</v>
      </c>
      <c r="E4318" s="324">
        <v>43220</v>
      </c>
      <c r="F4318" s="1">
        <v>22781416.949999999</v>
      </c>
      <c r="G4318" s="5">
        <v>1.2500000000000001E-2</v>
      </c>
      <c r="H4318" s="298">
        <v>23730.639999999999</v>
      </c>
      <c r="I4318" s="10">
        <v>22781416.949999999</v>
      </c>
      <c r="J4318" s="11">
        <f t="shared" si="1964"/>
        <v>1.2500000000000001E-2</v>
      </c>
      <c r="K4318" s="30">
        <f t="shared" si="1965"/>
        <v>23730.642656249998</v>
      </c>
      <c r="L4318" s="29">
        <f t="shared" si="1966"/>
        <v>2.6562499988358468E-3</v>
      </c>
      <c r="M4318" s="10">
        <f t="shared" si="1967"/>
        <v>22781416.949999999</v>
      </c>
      <c r="N4318" s="5">
        <f>VLOOKUP(CONCATENATE(A4318,"-6"),'Restated Depr'!$B$6:$G$7674,6,0)</f>
        <v>1.2500000000000001E-2</v>
      </c>
      <c r="O4318" s="29">
        <f t="shared" si="1968"/>
        <v>23730.642656249998</v>
      </c>
      <c r="P4318" s="29">
        <f t="shared" si="1969"/>
        <v>0</v>
      </c>
      <c r="Q4318" t="s">
        <v>7819</v>
      </c>
    </row>
    <row r="4319" spans="1:18" hidden="1">
      <c r="A4319" t="s">
        <v>328</v>
      </c>
      <c r="B4319" t="s">
        <v>4556</v>
      </c>
      <c r="C4319" s="224" t="s">
        <v>7842</v>
      </c>
      <c r="D4319" s="221">
        <v>354</v>
      </c>
      <c r="E4319" s="324">
        <v>43251</v>
      </c>
      <c r="F4319" s="1">
        <v>22781416.949999999</v>
      </c>
      <c r="G4319" s="5">
        <v>1.2500000000000001E-2</v>
      </c>
      <c r="H4319" s="298">
        <v>23730.639999999999</v>
      </c>
      <c r="I4319" s="10">
        <v>22781416.949999999</v>
      </c>
      <c r="J4319" s="11">
        <f t="shared" si="1964"/>
        <v>1.2500000000000001E-2</v>
      </c>
      <c r="K4319" s="30">
        <f t="shared" si="1965"/>
        <v>23730.642656249998</v>
      </c>
      <c r="L4319" s="29">
        <f t="shared" si="1966"/>
        <v>2.6562499988358468E-3</v>
      </c>
      <c r="M4319" s="10">
        <f t="shared" si="1967"/>
        <v>22781416.949999999</v>
      </c>
      <c r="N4319" s="5">
        <f>VLOOKUP(CONCATENATE(A4319,"-6"),'Restated Depr'!$B$6:$G$7674,6,0)</f>
        <v>1.2500000000000001E-2</v>
      </c>
      <c r="O4319" s="29">
        <f t="shared" si="1968"/>
        <v>23730.642656249998</v>
      </c>
      <c r="P4319" s="29">
        <f t="shared" si="1969"/>
        <v>0</v>
      </c>
      <c r="Q4319" t="s">
        <v>7819</v>
      </c>
    </row>
    <row r="4320" spans="1:18" hidden="1">
      <c r="A4320" t="s">
        <v>328</v>
      </c>
      <c r="B4320" t="s">
        <v>4557</v>
      </c>
      <c r="C4320" s="224" t="s">
        <v>7842</v>
      </c>
      <c r="D4320" s="221">
        <v>354</v>
      </c>
      <c r="E4320" s="324">
        <v>43281</v>
      </c>
      <c r="F4320" s="1">
        <v>22781416.949999999</v>
      </c>
      <c r="G4320" s="5">
        <v>1.2500000000000001E-2</v>
      </c>
      <c r="H4320" s="298">
        <v>23730.639999999999</v>
      </c>
      <c r="I4320" s="10">
        <v>22781416.949999999</v>
      </c>
      <c r="J4320" s="11">
        <f t="shared" si="1964"/>
        <v>1.2500000000000001E-2</v>
      </c>
      <c r="K4320" s="30">
        <f t="shared" si="1965"/>
        <v>23730.642656249998</v>
      </c>
      <c r="L4320" s="29">
        <f t="shared" si="1966"/>
        <v>2.6562499988358468E-3</v>
      </c>
      <c r="M4320" s="10">
        <f t="shared" si="1967"/>
        <v>22781416.949999999</v>
      </c>
      <c r="N4320" s="5">
        <f>VLOOKUP(CONCATENATE(A4320,"-6"),'Restated Depr'!$B$6:$G$7674,6,0)</f>
        <v>1.2500000000000001E-2</v>
      </c>
      <c r="O4320" s="29">
        <f t="shared" si="1968"/>
        <v>23730.642656249998</v>
      </c>
      <c r="P4320" s="29">
        <f t="shared" si="1969"/>
        <v>0</v>
      </c>
      <c r="Q4320" t="s">
        <v>7819</v>
      </c>
      <c r="R4320" s="5"/>
    </row>
    <row r="4321" spans="1:18" ht="15.75" hidden="1" thickBot="1">
      <c r="A4321" t="s">
        <v>328</v>
      </c>
      <c r="C4321" s="224" t="s">
        <v>639</v>
      </c>
      <c r="D4321" s="22"/>
      <c r="E4321" s="323" t="s">
        <v>606</v>
      </c>
      <c r="F4321" s="1"/>
      <c r="G4321" s="5"/>
      <c r="H4321" s="310">
        <f>SUM(H4309:H4320)</f>
        <v>329191.42000000004</v>
      </c>
      <c r="I4321" s="10"/>
      <c r="J4321" s="10"/>
      <c r="K4321" s="32">
        <f>SUM(K4309:K4320)</f>
        <v>329191.47492749989</v>
      </c>
      <c r="L4321" s="28">
        <f>SUM(L4309:L4320)</f>
        <v>5.492749996483326E-2</v>
      </c>
      <c r="M4321" s="10"/>
      <c r="N4321" s="5"/>
      <c r="O4321" s="28">
        <f>SUM(O4309:O4320)</f>
        <v>284767.71187499992</v>
      </c>
      <c r="P4321" s="28">
        <f>SUM(P4309:P4320)</f>
        <v>-44423.763052499984</v>
      </c>
    </row>
    <row r="4322" spans="1:18" hidden="1">
      <c r="A4322" t="s">
        <v>329</v>
      </c>
      <c r="B4322" t="s">
        <v>4558</v>
      </c>
      <c r="C4322" s="224" t="s">
        <v>7842</v>
      </c>
      <c r="D4322" s="221">
        <v>354</v>
      </c>
      <c r="E4322" s="324">
        <v>42947</v>
      </c>
      <c r="F4322" s="9">
        <v>14485597.5</v>
      </c>
      <c r="G4322" s="18">
        <v>1.67E-2</v>
      </c>
      <c r="H4322" s="299">
        <v>20159.120000000003</v>
      </c>
      <c r="I4322" s="15">
        <v>14485597.5</v>
      </c>
      <c r="J4322" s="11">
        <f t="shared" ref="J4322:J4333" si="1970">G4322</f>
        <v>1.67E-2</v>
      </c>
      <c r="K4322" s="31">
        <f t="shared" ref="K4322:K4333" si="1971">I4322*J4322/12</f>
        <v>20159.123187499998</v>
      </c>
      <c r="L4322" s="289">
        <f t="shared" ref="L4322:L4333" si="1972">K4322-H4322</f>
        <v>3.1874999949650373E-3</v>
      </c>
      <c r="M4322" s="15">
        <f t="shared" ref="M4322:M4333" si="1973">I4322</f>
        <v>14485597.5</v>
      </c>
      <c r="N4322" s="5">
        <f>VLOOKUP(CONCATENATE(A4322,"-6"),'Restated Depr'!$B$6:$G$7674,6,0)</f>
        <v>1.2500000000000001E-2</v>
      </c>
      <c r="O4322" s="289">
        <f t="shared" ref="O4322:O4333" si="1974">M4322*N4322/12</f>
        <v>15089.1640625</v>
      </c>
      <c r="P4322" s="289">
        <f t="shared" ref="P4322:P4333" si="1975">O4322-K4322</f>
        <v>-5069.9591249999976</v>
      </c>
      <c r="Q4322" t="s">
        <v>7819</v>
      </c>
    </row>
    <row r="4323" spans="1:18" hidden="1">
      <c r="A4323" t="s">
        <v>329</v>
      </c>
      <c r="B4323" t="s">
        <v>4559</v>
      </c>
      <c r="C4323" s="224" t="s">
        <v>7842</v>
      </c>
      <c r="D4323" s="221">
        <v>354</v>
      </c>
      <c r="E4323" s="324">
        <v>42978</v>
      </c>
      <c r="F4323" s="1">
        <v>14485597.5</v>
      </c>
      <c r="G4323" s="18">
        <v>1.67E-2</v>
      </c>
      <c r="H4323" s="298">
        <v>20159.120000000003</v>
      </c>
      <c r="I4323" s="10">
        <v>14485597.5</v>
      </c>
      <c r="J4323" s="11">
        <f t="shared" si="1970"/>
        <v>1.67E-2</v>
      </c>
      <c r="K4323" s="30">
        <f t="shared" si="1971"/>
        <v>20159.123187499998</v>
      </c>
      <c r="L4323" s="29">
        <f t="shared" si="1972"/>
        <v>3.1874999949650373E-3</v>
      </c>
      <c r="M4323" s="10">
        <f t="shared" si="1973"/>
        <v>14485597.5</v>
      </c>
      <c r="N4323" s="5">
        <f>VLOOKUP(CONCATENATE(A4323,"-6"),'Restated Depr'!$B$6:$G$7674,6,0)</f>
        <v>1.2500000000000001E-2</v>
      </c>
      <c r="O4323" s="29">
        <f t="shared" si="1974"/>
        <v>15089.1640625</v>
      </c>
      <c r="P4323" s="29">
        <f t="shared" si="1975"/>
        <v>-5069.9591249999976</v>
      </c>
      <c r="Q4323" t="s">
        <v>7819</v>
      </c>
    </row>
    <row r="4324" spans="1:18" hidden="1">
      <c r="A4324" t="s">
        <v>329</v>
      </c>
      <c r="B4324" t="s">
        <v>4560</v>
      </c>
      <c r="C4324" s="224" t="s">
        <v>7842</v>
      </c>
      <c r="D4324" s="221">
        <v>354</v>
      </c>
      <c r="E4324" s="324">
        <v>43008</v>
      </c>
      <c r="F4324" s="1">
        <v>14485597.5</v>
      </c>
      <c r="G4324" s="18">
        <v>1.67E-2</v>
      </c>
      <c r="H4324" s="298">
        <v>20159.120000000003</v>
      </c>
      <c r="I4324" s="10">
        <v>14485597.5</v>
      </c>
      <c r="J4324" s="11">
        <f t="shared" si="1970"/>
        <v>1.67E-2</v>
      </c>
      <c r="K4324" s="30">
        <f t="shared" si="1971"/>
        <v>20159.123187499998</v>
      </c>
      <c r="L4324" s="29">
        <f t="shared" si="1972"/>
        <v>3.1874999949650373E-3</v>
      </c>
      <c r="M4324" s="10">
        <f t="shared" si="1973"/>
        <v>14485597.5</v>
      </c>
      <c r="N4324" s="5">
        <f>VLOOKUP(CONCATENATE(A4324,"-6"),'Restated Depr'!$B$6:$G$7674,6,0)</f>
        <v>1.2500000000000001E-2</v>
      </c>
      <c r="O4324" s="29">
        <f t="shared" si="1974"/>
        <v>15089.1640625</v>
      </c>
      <c r="P4324" s="29">
        <f t="shared" si="1975"/>
        <v>-5069.9591249999976</v>
      </c>
      <c r="Q4324" t="s">
        <v>7819</v>
      </c>
    </row>
    <row r="4325" spans="1:18" hidden="1">
      <c r="A4325" t="s">
        <v>329</v>
      </c>
      <c r="B4325" t="s">
        <v>4561</v>
      </c>
      <c r="C4325" s="224" t="s">
        <v>7842</v>
      </c>
      <c r="D4325" s="221">
        <v>354</v>
      </c>
      <c r="E4325" s="324">
        <v>43039</v>
      </c>
      <c r="F4325" s="1">
        <v>14485597.5</v>
      </c>
      <c r="G4325" s="18">
        <v>1.67E-2</v>
      </c>
      <c r="H4325" s="298">
        <v>20159.120000000003</v>
      </c>
      <c r="I4325" s="10">
        <v>14485597.5</v>
      </c>
      <c r="J4325" s="11">
        <f t="shared" si="1970"/>
        <v>1.67E-2</v>
      </c>
      <c r="K4325" s="30">
        <f t="shared" si="1971"/>
        <v>20159.123187499998</v>
      </c>
      <c r="L4325" s="29">
        <f t="shared" si="1972"/>
        <v>3.1874999949650373E-3</v>
      </c>
      <c r="M4325" s="10">
        <f t="shared" si="1973"/>
        <v>14485597.5</v>
      </c>
      <c r="N4325" s="5">
        <f>VLOOKUP(CONCATENATE(A4325,"-6"),'Restated Depr'!$B$6:$G$7674,6,0)</f>
        <v>1.2500000000000001E-2</v>
      </c>
      <c r="O4325" s="29">
        <f t="shared" si="1974"/>
        <v>15089.1640625</v>
      </c>
      <c r="P4325" s="29">
        <f t="shared" si="1975"/>
        <v>-5069.9591249999976</v>
      </c>
      <c r="Q4325" t="s">
        <v>7819</v>
      </c>
    </row>
    <row r="4326" spans="1:18" hidden="1">
      <c r="A4326" t="s">
        <v>329</v>
      </c>
      <c r="B4326" t="s">
        <v>4562</v>
      </c>
      <c r="C4326" s="224" t="s">
        <v>7842</v>
      </c>
      <c r="D4326" s="221">
        <v>354</v>
      </c>
      <c r="E4326" s="324">
        <v>43069</v>
      </c>
      <c r="F4326" s="1">
        <v>14485597.5</v>
      </c>
      <c r="G4326" s="18">
        <v>1.67E-2</v>
      </c>
      <c r="H4326" s="298">
        <v>20159.120000000003</v>
      </c>
      <c r="I4326" s="10">
        <v>14485597.5</v>
      </c>
      <c r="J4326" s="11">
        <f t="shared" si="1970"/>
        <v>1.67E-2</v>
      </c>
      <c r="K4326" s="30">
        <f t="shared" si="1971"/>
        <v>20159.123187499998</v>
      </c>
      <c r="L4326" s="29">
        <f t="shared" si="1972"/>
        <v>3.1874999949650373E-3</v>
      </c>
      <c r="M4326" s="10">
        <f t="shared" si="1973"/>
        <v>14485597.5</v>
      </c>
      <c r="N4326" s="5">
        <f>VLOOKUP(CONCATENATE(A4326,"-6"),'Restated Depr'!$B$6:$G$7674,6,0)</f>
        <v>1.2500000000000001E-2</v>
      </c>
      <c r="O4326" s="29">
        <f t="shared" si="1974"/>
        <v>15089.1640625</v>
      </c>
      <c r="P4326" s="29">
        <f t="shared" si="1975"/>
        <v>-5069.9591249999976</v>
      </c>
      <c r="Q4326" t="s">
        <v>7819</v>
      </c>
    </row>
    <row r="4327" spans="1:18" hidden="1">
      <c r="A4327" t="s">
        <v>329</v>
      </c>
      <c r="B4327" t="s">
        <v>4563</v>
      </c>
      <c r="C4327" s="224" t="s">
        <v>7842</v>
      </c>
      <c r="D4327" s="221">
        <v>354</v>
      </c>
      <c r="E4327" s="324">
        <v>43100</v>
      </c>
      <c r="F4327" s="1">
        <v>14485597.5</v>
      </c>
      <c r="G4327" s="18">
        <v>1.49E-2</v>
      </c>
      <c r="H4327" s="298">
        <v>17986.29</v>
      </c>
      <c r="I4327" s="10">
        <v>14485597.5</v>
      </c>
      <c r="J4327" s="11">
        <f t="shared" si="1970"/>
        <v>1.49E-2</v>
      </c>
      <c r="K4327" s="30">
        <f t="shared" si="1971"/>
        <v>17986.283562500001</v>
      </c>
      <c r="L4327" s="29">
        <f t="shared" si="1972"/>
        <v>-6.437500000174623E-3</v>
      </c>
      <c r="M4327" s="10">
        <f t="shared" si="1973"/>
        <v>14485597.5</v>
      </c>
      <c r="N4327" s="5">
        <f>VLOOKUP(CONCATENATE(A4327,"-6"),'Restated Depr'!$B$6:$G$7674,6,0)</f>
        <v>1.2500000000000001E-2</v>
      </c>
      <c r="O4327" s="29">
        <f t="shared" si="1974"/>
        <v>15089.1640625</v>
      </c>
      <c r="P4327" s="29">
        <f t="shared" si="1975"/>
        <v>-2897.1195000000007</v>
      </c>
      <c r="Q4327" t="s">
        <v>7819</v>
      </c>
    </row>
    <row r="4328" spans="1:18" hidden="1">
      <c r="A4328" t="s">
        <v>329</v>
      </c>
      <c r="B4328" t="s">
        <v>4564</v>
      </c>
      <c r="C4328" s="224" t="s">
        <v>7842</v>
      </c>
      <c r="D4328" s="221">
        <v>354</v>
      </c>
      <c r="E4328" s="324">
        <v>43131</v>
      </c>
      <c r="F4328" s="1">
        <v>14485597.5</v>
      </c>
      <c r="G4328" s="5">
        <v>1.2500000000000001E-2</v>
      </c>
      <c r="H4328" s="298">
        <v>15089.159999999998</v>
      </c>
      <c r="I4328" s="10">
        <v>14485597.5</v>
      </c>
      <c r="J4328" s="11">
        <f t="shared" si="1970"/>
        <v>1.2500000000000001E-2</v>
      </c>
      <c r="K4328" s="30">
        <f t="shared" si="1971"/>
        <v>15089.1640625</v>
      </c>
      <c r="L4328" s="29">
        <f t="shared" si="1972"/>
        <v>4.0625000019645086E-3</v>
      </c>
      <c r="M4328" s="10">
        <f t="shared" si="1973"/>
        <v>14485597.5</v>
      </c>
      <c r="N4328" s="5">
        <f>VLOOKUP(CONCATENATE(A4328,"-6"),'Restated Depr'!$B$6:$G$7674,6,0)</f>
        <v>1.2500000000000001E-2</v>
      </c>
      <c r="O4328" s="29">
        <f t="shared" si="1974"/>
        <v>15089.1640625</v>
      </c>
      <c r="P4328" s="29">
        <f t="shared" si="1975"/>
        <v>0</v>
      </c>
      <c r="Q4328" t="s">
        <v>7819</v>
      </c>
    </row>
    <row r="4329" spans="1:18" hidden="1">
      <c r="A4329" t="s">
        <v>329</v>
      </c>
      <c r="B4329" t="s">
        <v>4565</v>
      </c>
      <c r="C4329" s="224" t="s">
        <v>7842</v>
      </c>
      <c r="D4329" s="221">
        <v>354</v>
      </c>
      <c r="E4329" s="324">
        <v>43159</v>
      </c>
      <c r="F4329" s="1">
        <v>14485597.5</v>
      </c>
      <c r="G4329" s="5">
        <v>1.2500000000000001E-2</v>
      </c>
      <c r="H4329" s="298">
        <v>15089.159999999998</v>
      </c>
      <c r="I4329" s="10">
        <v>14485597.5</v>
      </c>
      <c r="J4329" s="11">
        <f t="shared" si="1970"/>
        <v>1.2500000000000001E-2</v>
      </c>
      <c r="K4329" s="30">
        <f t="shared" si="1971"/>
        <v>15089.1640625</v>
      </c>
      <c r="L4329" s="29">
        <f t="shared" si="1972"/>
        <v>4.0625000019645086E-3</v>
      </c>
      <c r="M4329" s="10">
        <f t="shared" si="1973"/>
        <v>14485597.5</v>
      </c>
      <c r="N4329" s="5">
        <f>VLOOKUP(CONCATENATE(A4329,"-6"),'Restated Depr'!$B$6:$G$7674,6,0)</f>
        <v>1.2500000000000001E-2</v>
      </c>
      <c r="O4329" s="29">
        <f t="shared" si="1974"/>
        <v>15089.1640625</v>
      </c>
      <c r="P4329" s="29">
        <f t="shared" si="1975"/>
        <v>0</v>
      </c>
      <c r="Q4329" t="s">
        <v>7819</v>
      </c>
    </row>
    <row r="4330" spans="1:18" hidden="1">
      <c r="A4330" t="s">
        <v>329</v>
      </c>
      <c r="B4330" t="s">
        <v>4566</v>
      </c>
      <c r="C4330" s="224" t="s">
        <v>7842</v>
      </c>
      <c r="D4330" s="221">
        <v>354</v>
      </c>
      <c r="E4330" s="324">
        <v>43190</v>
      </c>
      <c r="F4330" s="1">
        <v>14485597.5</v>
      </c>
      <c r="G4330" s="5">
        <v>1.2500000000000001E-2</v>
      </c>
      <c r="H4330" s="298">
        <v>15089.159999999998</v>
      </c>
      <c r="I4330" s="10">
        <v>14485597.5</v>
      </c>
      <c r="J4330" s="11">
        <f t="shared" si="1970"/>
        <v>1.2500000000000001E-2</v>
      </c>
      <c r="K4330" s="30">
        <f t="shared" si="1971"/>
        <v>15089.1640625</v>
      </c>
      <c r="L4330" s="29">
        <f t="shared" si="1972"/>
        <v>4.0625000019645086E-3</v>
      </c>
      <c r="M4330" s="10">
        <f t="shared" si="1973"/>
        <v>14485597.5</v>
      </c>
      <c r="N4330" s="5">
        <f>VLOOKUP(CONCATENATE(A4330,"-6"),'Restated Depr'!$B$6:$G$7674,6,0)</f>
        <v>1.2500000000000001E-2</v>
      </c>
      <c r="O4330" s="29">
        <f t="shared" si="1974"/>
        <v>15089.1640625</v>
      </c>
      <c r="P4330" s="29">
        <f t="shared" si="1975"/>
        <v>0</v>
      </c>
      <c r="Q4330" t="s">
        <v>7819</v>
      </c>
    </row>
    <row r="4331" spans="1:18" hidden="1">
      <c r="A4331" t="s">
        <v>329</v>
      </c>
      <c r="B4331" t="s">
        <v>4567</v>
      </c>
      <c r="C4331" s="224" t="s">
        <v>7842</v>
      </c>
      <c r="D4331" s="221">
        <v>354</v>
      </c>
      <c r="E4331" s="324">
        <v>43220</v>
      </c>
      <c r="F4331" s="1">
        <v>14485597.5</v>
      </c>
      <c r="G4331" s="5">
        <v>1.2500000000000001E-2</v>
      </c>
      <c r="H4331" s="298">
        <v>15089.159999999998</v>
      </c>
      <c r="I4331" s="10">
        <v>14485597.5</v>
      </c>
      <c r="J4331" s="11">
        <f t="shared" si="1970"/>
        <v>1.2500000000000001E-2</v>
      </c>
      <c r="K4331" s="30">
        <f t="shared" si="1971"/>
        <v>15089.1640625</v>
      </c>
      <c r="L4331" s="29">
        <f t="shared" si="1972"/>
        <v>4.0625000019645086E-3</v>
      </c>
      <c r="M4331" s="10">
        <f t="shared" si="1973"/>
        <v>14485597.5</v>
      </c>
      <c r="N4331" s="5">
        <f>VLOOKUP(CONCATENATE(A4331,"-6"),'Restated Depr'!$B$6:$G$7674,6,0)</f>
        <v>1.2500000000000001E-2</v>
      </c>
      <c r="O4331" s="29">
        <f t="shared" si="1974"/>
        <v>15089.1640625</v>
      </c>
      <c r="P4331" s="29">
        <f t="shared" si="1975"/>
        <v>0</v>
      </c>
      <c r="Q4331" t="s">
        <v>7819</v>
      </c>
    </row>
    <row r="4332" spans="1:18" hidden="1">
      <c r="A4332" t="s">
        <v>329</v>
      </c>
      <c r="B4332" t="s">
        <v>4568</v>
      </c>
      <c r="C4332" s="224" t="s">
        <v>7842</v>
      </c>
      <c r="D4332" s="221">
        <v>354</v>
      </c>
      <c r="E4332" s="324">
        <v>43251</v>
      </c>
      <c r="F4332" s="1">
        <v>14485597.5</v>
      </c>
      <c r="G4332" s="5">
        <v>1.2500000000000001E-2</v>
      </c>
      <c r="H4332" s="298">
        <v>15089.159999999998</v>
      </c>
      <c r="I4332" s="10">
        <v>14485597.5</v>
      </c>
      <c r="J4332" s="11">
        <f t="shared" si="1970"/>
        <v>1.2500000000000001E-2</v>
      </c>
      <c r="K4332" s="30">
        <f t="shared" si="1971"/>
        <v>15089.1640625</v>
      </c>
      <c r="L4332" s="29">
        <f t="shared" si="1972"/>
        <v>4.0625000019645086E-3</v>
      </c>
      <c r="M4332" s="10">
        <f t="shared" si="1973"/>
        <v>14485597.5</v>
      </c>
      <c r="N4332" s="5">
        <f>VLOOKUP(CONCATENATE(A4332,"-6"),'Restated Depr'!$B$6:$G$7674,6,0)</f>
        <v>1.2500000000000001E-2</v>
      </c>
      <c r="O4332" s="29">
        <f t="shared" si="1974"/>
        <v>15089.1640625</v>
      </c>
      <c r="P4332" s="29">
        <f t="shared" si="1975"/>
        <v>0</v>
      </c>
      <c r="Q4332" t="s">
        <v>7819</v>
      </c>
    </row>
    <row r="4333" spans="1:18" hidden="1">
      <c r="A4333" t="s">
        <v>329</v>
      </c>
      <c r="B4333" t="s">
        <v>4569</v>
      </c>
      <c r="C4333" s="224" t="s">
        <v>7842</v>
      </c>
      <c r="D4333" s="221">
        <v>354</v>
      </c>
      <c r="E4333" s="324">
        <v>43281</v>
      </c>
      <c r="F4333" s="1">
        <v>14485597.5</v>
      </c>
      <c r="G4333" s="5">
        <v>1.2500000000000001E-2</v>
      </c>
      <c r="H4333" s="298">
        <v>15089.159999999998</v>
      </c>
      <c r="I4333" s="10">
        <v>14485597.5</v>
      </c>
      <c r="J4333" s="11">
        <f t="shared" si="1970"/>
        <v>1.2500000000000001E-2</v>
      </c>
      <c r="K4333" s="30">
        <f t="shared" si="1971"/>
        <v>15089.1640625</v>
      </c>
      <c r="L4333" s="29">
        <f t="shared" si="1972"/>
        <v>4.0625000019645086E-3</v>
      </c>
      <c r="M4333" s="10">
        <f t="shared" si="1973"/>
        <v>14485597.5</v>
      </c>
      <c r="N4333" s="5">
        <f>VLOOKUP(CONCATENATE(A4333,"-6"),'Restated Depr'!$B$6:$G$7674,6,0)</f>
        <v>1.2500000000000001E-2</v>
      </c>
      <c r="O4333" s="29">
        <f t="shared" si="1974"/>
        <v>15089.1640625</v>
      </c>
      <c r="P4333" s="29">
        <f t="shared" si="1975"/>
        <v>0</v>
      </c>
      <c r="Q4333" t="s">
        <v>7819</v>
      </c>
      <c r="R4333" s="5"/>
    </row>
    <row r="4334" spans="1:18" ht="15.75" hidden="1" thickBot="1">
      <c r="A4334" t="s">
        <v>329</v>
      </c>
      <c r="C4334" s="224" t="s">
        <v>639</v>
      </c>
      <c r="D4334" s="22"/>
      <c r="E4334" s="323" t="s">
        <v>606</v>
      </c>
      <c r="F4334" s="1"/>
      <c r="G4334" s="5"/>
      <c r="H4334" s="310">
        <f>SUM(H4322:H4333)</f>
        <v>209316.85000000003</v>
      </c>
      <c r="I4334" s="10"/>
      <c r="J4334" s="10"/>
      <c r="K4334" s="32">
        <f>SUM(K4322:K4333)</f>
        <v>209316.883875</v>
      </c>
      <c r="L4334" s="28">
        <f>SUM(L4322:L4333)</f>
        <v>3.3874999986437615E-2</v>
      </c>
      <c r="M4334" s="10"/>
      <c r="N4334" s="5"/>
      <c r="O4334" s="28">
        <f>SUM(O4322:O4333)</f>
        <v>181069.96875</v>
      </c>
      <c r="P4334" s="28">
        <f>SUM(P4322:P4333)</f>
        <v>-28246.915124999989</v>
      </c>
    </row>
    <row r="4335" spans="1:18" hidden="1">
      <c r="A4335" t="s">
        <v>330</v>
      </c>
      <c r="B4335" t="s">
        <v>4570</v>
      </c>
      <c r="C4335" s="224" t="s">
        <v>7842</v>
      </c>
      <c r="D4335" s="221">
        <v>354</v>
      </c>
      <c r="E4335" s="324">
        <v>42947</v>
      </c>
      <c r="F4335" s="9">
        <v>20589184.329999998</v>
      </c>
      <c r="G4335" s="18">
        <v>1.67E-2</v>
      </c>
      <c r="H4335" s="299">
        <v>28653.279999999995</v>
      </c>
      <c r="I4335" s="15">
        <v>20589184.329999998</v>
      </c>
      <c r="J4335" s="11">
        <f t="shared" ref="J4335:J4346" si="1976">G4335</f>
        <v>1.67E-2</v>
      </c>
      <c r="K4335" s="31">
        <f t="shared" ref="K4335:K4346" si="1977">I4335*J4335/12</f>
        <v>28653.281525916664</v>
      </c>
      <c r="L4335" s="289">
        <f t="shared" ref="L4335:L4346" si="1978">K4335-H4335</f>
        <v>1.5259166684700176E-3</v>
      </c>
      <c r="M4335" s="15">
        <f t="shared" ref="M4335:M4346" si="1979">I4335</f>
        <v>20589184.329999998</v>
      </c>
      <c r="N4335" s="5">
        <f>VLOOKUP(CONCATENATE(A4335,"-6"),'Restated Depr'!$B$6:$G$7674,6,0)</f>
        <v>1.2500000000000001E-2</v>
      </c>
      <c r="O4335" s="289">
        <f t="shared" ref="O4335:O4346" si="1980">M4335*N4335/12</f>
        <v>21447.067010416667</v>
      </c>
      <c r="P4335" s="289">
        <f t="shared" ref="P4335:P4346" si="1981">O4335-K4335</f>
        <v>-7206.2145154999962</v>
      </c>
      <c r="Q4335" t="s">
        <v>7819</v>
      </c>
    </row>
    <row r="4336" spans="1:18" hidden="1">
      <c r="A4336" t="s">
        <v>330</v>
      </c>
      <c r="B4336" t="s">
        <v>4571</v>
      </c>
      <c r="C4336" s="224" t="s">
        <v>7842</v>
      </c>
      <c r="D4336" s="221">
        <v>354</v>
      </c>
      <c r="E4336" s="324">
        <v>42978</v>
      </c>
      <c r="F4336" s="1">
        <v>20589184.329999998</v>
      </c>
      <c r="G4336" s="18">
        <v>1.67E-2</v>
      </c>
      <c r="H4336" s="298">
        <v>28653.279999999995</v>
      </c>
      <c r="I4336" s="10">
        <v>20589184.329999998</v>
      </c>
      <c r="J4336" s="11">
        <f t="shared" si="1976"/>
        <v>1.67E-2</v>
      </c>
      <c r="K4336" s="30">
        <f t="shared" si="1977"/>
        <v>28653.281525916664</v>
      </c>
      <c r="L4336" s="29">
        <f t="shared" si="1978"/>
        <v>1.5259166684700176E-3</v>
      </c>
      <c r="M4336" s="10">
        <f t="shared" si="1979"/>
        <v>20589184.329999998</v>
      </c>
      <c r="N4336" s="5">
        <f>VLOOKUP(CONCATENATE(A4336,"-6"),'Restated Depr'!$B$6:$G$7674,6,0)</f>
        <v>1.2500000000000001E-2</v>
      </c>
      <c r="O4336" s="29">
        <f t="shared" si="1980"/>
        <v>21447.067010416667</v>
      </c>
      <c r="P4336" s="29">
        <f t="shared" si="1981"/>
        <v>-7206.2145154999962</v>
      </c>
      <c r="Q4336" t="s">
        <v>7819</v>
      </c>
    </row>
    <row r="4337" spans="1:18" hidden="1">
      <c r="A4337" t="s">
        <v>330</v>
      </c>
      <c r="B4337" t="s">
        <v>4572</v>
      </c>
      <c r="C4337" s="224" t="s">
        <v>7842</v>
      </c>
      <c r="D4337" s="221">
        <v>354</v>
      </c>
      <c r="E4337" s="324">
        <v>43008</v>
      </c>
      <c r="F4337" s="1">
        <v>20589184.329999998</v>
      </c>
      <c r="G4337" s="18">
        <v>1.67E-2</v>
      </c>
      <c r="H4337" s="298">
        <v>28653.279999999995</v>
      </c>
      <c r="I4337" s="10">
        <v>20589184.329999998</v>
      </c>
      <c r="J4337" s="11">
        <f t="shared" si="1976"/>
        <v>1.67E-2</v>
      </c>
      <c r="K4337" s="30">
        <f t="shared" si="1977"/>
        <v>28653.281525916664</v>
      </c>
      <c r="L4337" s="29">
        <f t="shared" si="1978"/>
        <v>1.5259166684700176E-3</v>
      </c>
      <c r="M4337" s="10">
        <f t="shared" si="1979"/>
        <v>20589184.329999998</v>
      </c>
      <c r="N4337" s="5">
        <f>VLOOKUP(CONCATENATE(A4337,"-6"),'Restated Depr'!$B$6:$G$7674,6,0)</f>
        <v>1.2500000000000001E-2</v>
      </c>
      <c r="O4337" s="29">
        <f t="shared" si="1980"/>
        <v>21447.067010416667</v>
      </c>
      <c r="P4337" s="29">
        <f t="shared" si="1981"/>
        <v>-7206.2145154999962</v>
      </c>
      <c r="Q4337" t="s">
        <v>7819</v>
      </c>
    </row>
    <row r="4338" spans="1:18" hidden="1">
      <c r="A4338" t="s">
        <v>330</v>
      </c>
      <c r="B4338" t="s">
        <v>4573</v>
      </c>
      <c r="C4338" s="224" t="s">
        <v>7842</v>
      </c>
      <c r="D4338" s="221">
        <v>354</v>
      </c>
      <c r="E4338" s="324">
        <v>43039</v>
      </c>
      <c r="F4338" s="1">
        <v>20589184.329999998</v>
      </c>
      <c r="G4338" s="18">
        <v>1.67E-2</v>
      </c>
      <c r="H4338" s="298">
        <v>28653.279999999995</v>
      </c>
      <c r="I4338" s="10">
        <v>20589184.329999998</v>
      </c>
      <c r="J4338" s="11">
        <f t="shared" si="1976"/>
        <v>1.67E-2</v>
      </c>
      <c r="K4338" s="30">
        <f t="shared" si="1977"/>
        <v>28653.281525916664</v>
      </c>
      <c r="L4338" s="29">
        <f t="shared" si="1978"/>
        <v>1.5259166684700176E-3</v>
      </c>
      <c r="M4338" s="10">
        <f t="shared" si="1979"/>
        <v>20589184.329999998</v>
      </c>
      <c r="N4338" s="5">
        <f>VLOOKUP(CONCATENATE(A4338,"-6"),'Restated Depr'!$B$6:$G$7674,6,0)</f>
        <v>1.2500000000000001E-2</v>
      </c>
      <c r="O4338" s="29">
        <f t="shared" si="1980"/>
        <v>21447.067010416667</v>
      </c>
      <c r="P4338" s="29">
        <f t="shared" si="1981"/>
        <v>-7206.2145154999962</v>
      </c>
      <c r="Q4338" t="s">
        <v>7819</v>
      </c>
    </row>
    <row r="4339" spans="1:18" hidden="1">
      <c r="A4339" t="s">
        <v>330</v>
      </c>
      <c r="B4339" t="s">
        <v>4574</v>
      </c>
      <c r="C4339" s="224" t="s">
        <v>7842</v>
      </c>
      <c r="D4339" s="221">
        <v>354</v>
      </c>
      <c r="E4339" s="324">
        <v>43069</v>
      </c>
      <c r="F4339" s="1">
        <v>20589184.329999998</v>
      </c>
      <c r="G4339" s="18">
        <v>1.67E-2</v>
      </c>
      <c r="H4339" s="298">
        <v>28653.279999999995</v>
      </c>
      <c r="I4339" s="10">
        <v>20589184.329999998</v>
      </c>
      <c r="J4339" s="11">
        <f t="shared" si="1976"/>
        <v>1.67E-2</v>
      </c>
      <c r="K4339" s="30">
        <f t="shared" si="1977"/>
        <v>28653.281525916664</v>
      </c>
      <c r="L4339" s="29">
        <f t="shared" si="1978"/>
        <v>1.5259166684700176E-3</v>
      </c>
      <c r="M4339" s="10">
        <f t="shared" si="1979"/>
        <v>20589184.329999998</v>
      </c>
      <c r="N4339" s="5">
        <f>VLOOKUP(CONCATENATE(A4339,"-6"),'Restated Depr'!$B$6:$G$7674,6,0)</f>
        <v>1.2500000000000001E-2</v>
      </c>
      <c r="O4339" s="29">
        <f t="shared" si="1980"/>
        <v>21447.067010416667</v>
      </c>
      <c r="P4339" s="29">
        <f t="shared" si="1981"/>
        <v>-7206.2145154999962</v>
      </c>
      <c r="Q4339" t="s">
        <v>7819</v>
      </c>
    </row>
    <row r="4340" spans="1:18" hidden="1">
      <c r="A4340" t="s">
        <v>330</v>
      </c>
      <c r="B4340" t="s">
        <v>4575</v>
      </c>
      <c r="C4340" s="224" t="s">
        <v>7842</v>
      </c>
      <c r="D4340" s="221">
        <v>354</v>
      </c>
      <c r="E4340" s="324">
        <v>43100</v>
      </c>
      <c r="F4340" s="1">
        <v>20589184.329999998</v>
      </c>
      <c r="G4340" s="18">
        <v>1.49E-2</v>
      </c>
      <c r="H4340" s="298">
        <v>25564.900000000005</v>
      </c>
      <c r="I4340" s="10">
        <v>20589184.329999998</v>
      </c>
      <c r="J4340" s="11">
        <f t="shared" si="1976"/>
        <v>1.49E-2</v>
      </c>
      <c r="K4340" s="30">
        <f t="shared" si="1977"/>
        <v>25564.903876416665</v>
      </c>
      <c r="L4340" s="29">
        <f t="shared" si="1978"/>
        <v>3.8764166602049954E-3</v>
      </c>
      <c r="M4340" s="10">
        <f t="shared" si="1979"/>
        <v>20589184.329999998</v>
      </c>
      <c r="N4340" s="5">
        <f>VLOOKUP(CONCATENATE(A4340,"-6"),'Restated Depr'!$B$6:$G$7674,6,0)</f>
        <v>1.2500000000000001E-2</v>
      </c>
      <c r="O4340" s="29">
        <f t="shared" si="1980"/>
        <v>21447.067010416667</v>
      </c>
      <c r="P4340" s="29">
        <f t="shared" si="1981"/>
        <v>-4117.8368659999978</v>
      </c>
      <c r="Q4340" t="s">
        <v>7819</v>
      </c>
    </row>
    <row r="4341" spans="1:18" hidden="1">
      <c r="A4341" t="s">
        <v>330</v>
      </c>
      <c r="B4341" t="s">
        <v>4576</v>
      </c>
      <c r="C4341" s="224" t="s">
        <v>7842</v>
      </c>
      <c r="D4341" s="221">
        <v>354</v>
      </c>
      <c r="E4341" s="324">
        <v>43131</v>
      </c>
      <c r="F4341" s="1">
        <v>20589184.329999998</v>
      </c>
      <c r="G4341" s="5">
        <v>1.2500000000000001E-2</v>
      </c>
      <c r="H4341" s="298">
        <v>21447.06</v>
      </c>
      <c r="I4341" s="10">
        <v>20589184.329999998</v>
      </c>
      <c r="J4341" s="11">
        <f t="shared" si="1976"/>
        <v>1.2500000000000001E-2</v>
      </c>
      <c r="K4341" s="30">
        <f t="shared" si="1977"/>
        <v>21447.067010416667</v>
      </c>
      <c r="L4341" s="29">
        <f t="shared" si="1978"/>
        <v>7.0104166661622003E-3</v>
      </c>
      <c r="M4341" s="10">
        <f t="shared" si="1979"/>
        <v>20589184.329999998</v>
      </c>
      <c r="N4341" s="5">
        <f>VLOOKUP(CONCATENATE(A4341,"-6"),'Restated Depr'!$B$6:$G$7674,6,0)</f>
        <v>1.2500000000000001E-2</v>
      </c>
      <c r="O4341" s="29">
        <f t="shared" si="1980"/>
        <v>21447.067010416667</v>
      </c>
      <c r="P4341" s="29">
        <f t="shared" si="1981"/>
        <v>0</v>
      </c>
      <c r="Q4341" t="s">
        <v>7819</v>
      </c>
    </row>
    <row r="4342" spans="1:18" hidden="1">
      <c r="A4342" t="s">
        <v>330</v>
      </c>
      <c r="B4342" t="s">
        <v>4577</v>
      </c>
      <c r="C4342" s="224" t="s">
        <v>7842</v>
      </c>
      <c r="D4342" s="221">
        <v>354</v>
      </c>
      <c r="E4342" s="324">
        <v>43159</v>
      </c>
      <c r="F4342" s="1">
        <v>20589184.329999998</v>
      </c>
      <c r="G4342" s="5">
        <v>1.2500000000000001E-2</v>
      </c>
      <c r="H4342" s="298">
        <v>21447.06</v>
      </c>
      <c r="I4342" s="10">
        <v>20589184.329999998</v>
      </c>
      <c r="J4342" s="11">
        <f t="shared" si="1976"/>
        <v>1.2500000000000001E-2</v>
      </c>
      <c r="K4342" s="30">
        <f t="shared" si="1977"/>
        <v>21447.067010416667</v>
      </c>
      <c r="L4342" s="29">
        <f t="shared" si="1978"/>
        <v>7.0104166661622003E-3</v>
      </c>
      <c r="M4342" s="10">
        <f t="shared" si="1979"/>
        <v>20589184.329999998</v>
      </c>
      <c r="N4342" s="5">
        <f>VLOOKUP(CONCATENATE(A4342,"-6"),'Restated Depr'!$B$6:$G$7674,6,0)</f>
        <v>1.2500000000000001E-2</v>
      </c>
      <c r="O4342" s="29">
        <f t="shared" si="1980"/>
        <v>21447.067010416667</v>
      </c>
      <c r="P4342" s="29">
        <f t="shared" si="1981"/>
        <v>0</v>
      </c>
      <c r="Q4342" t="s">
        <v>7819</v>
      </c>
    </row>
    <row r="4343" spans="1:18" hidden="1">
      <c r="A4343" t="s">
        <v>330</v>
      </c>
      <c r="B4343" t="s">
        <v>4578</v>
      </c>
      <c r="C4343" s="224" t="s">
        <v>7842</v>
      </c>
      <c r="D4343" s="221">
        <v>354</v>
      </c>
      <c r="E4343" s="324">
        <v>43190</v>
      </c>
      <c r="F4343" s="1">
        <v>20589184.329999998</v>
      </c>
      <c r="G4343" s="5">
        <v>1.2500000000000001E-2</v>
      </c>
      <c r="H4343" s="298">
        <v>21447.06</v>
      </c>
      <c r="I4343" s="10">
        <v>20589184.329999998</v>
      </c>
      <c r="J4343" s="11">
        <f t="shared" si="1976"/>
        <v>1.2500000000000001E-2</v>
      </c>
      <c r="K4343" s="30">
        <f t="shared" si="1977"/>
        <v>21447.067010416667</v>
      </c>
      <c r="L4343" s="29">
        <f t="shared" si="1978"/>
        <v>7.0104166661622003E-3</v>
      </c>
      <c r="M4343" s="10">
        <f t="shared" si="1979"/>
        <v>20589184.329999998</v>
      </c>
      <c r="N4343" s="5">
        <f>VLOOKUP(CONCATENATE(A4343,"-6"),'Restated Depr'!$B$6:$G$7674,6,0)</f>
        <v>1.2500000000000001E-2</v>
      </c>
      <c r="O4343" s="29">
        <f t="shared" si="1980"/>
        <v>21447.067010416667</v>
      </c>
      <c r="P4343" s="29">
        <f t="shared" si="1981"/>
        <v>0</v>
      </c>
      <c r="Q4343" t="s">
        <v>7819</v>
      </c>
    </row>
    <row r="4344" spans="1:18" hidden="1">
      <c r="A4344" t="s">
        <v>330</v>
      </c>
      <c r="B4344" t="s">
        <v>4579</v>
      </c>
      <c r="C4344" s="224" t="s">
        <v>7842</v>
      </c>
      <c r="D4344" s="221">
        <v>354</v>
      </c>
      <c r="E4344" s="324">
        <v>43220</v>
      </c>
      <c r="F4344" s="1">
        <v>20589184.329999998</v>
      </c>
      <c r="G4344" s="5">
        <v>1.2500000000000001E-2</v>
      </c>
      <c r="H4344" s="298">
        <v>21447.06</v>
      </c>
      <c r="I4344" s="10">
        <v>20589184.329999998</v>
      </c>
      <c r="J4344" s="11">
        <f t="shared" si="1976"/>
        <v>1.2500000000000001E-2</v>
      </c>
      <c r="K4344" s="30">
        <f t="shared" si="1977"/>
        <v>21447.067010416667</v>
      </c>
      <c r="L4344" s="29">
        <f t="shared" si="1978"/>
        <v>7.0104166661622003E-3</v>
      </c>
      <c r="M4344" s="10">
        <f t="shared" si="1979"/>
        <v>20589184.329999998</v>
      </c>
      <c r="N4344" s="5">
        <f>VLOOKUP(CONCATENATE(A4344,"-6"),'Restated Depr'!$B$6:$G$7674,6,0)</f>
        <v>1.2500000000000001E-2</v>
      </c>
      <c r="O4344" s="29">
        <f t="shared" si="1980"/>
        <v>21447.067010416667</v>
      </c>
      <c r="P4344" s="29">
        <f t="shared" si="1981"/>
        <v>0</v>
      </c>
      <c r="Q4344" t="s">
        <v>7819</v>
      </c>
    </row>
    <row r="4345" spans="1:18" hidden="1">
      <c r="A4345" t="s">
        <v>330</v>
      </c>
      <c r="B4345" t="s">
        <v>4580</v>
      </c>
      <c r="C4345" s="224" t="s">
        <v>7842</v>
      </c>
      <c r="D4345" s="221">
        <v>354</v>
      </c>
      <c r="E4345" s="324">
        <v>43251</v>
      </c>
      <c r="F4345" s="1">
        <v>20589184.329999998</v>
      </c>
      <c r="G4345" s="5">
        <v>1.2500000000000001E-2</v>
      </c>
      <c r="H4345" s="298">
        <v>21447.06</v>
      </c>
      <c r="I4345" s="10">
        <v>20589184.329999998</v>
      </c>
      <c r="J4345" s="11">
        <f t="shared" si="1976"/>
        <v>1.2500000000000001E-2</v>
      </c>
      <c r="K4345" s="30">
        <f t="shared" si="1977"/>
        <v>21447.067010416667</v>
      </c>
      <c r="L4345" s="29">
        <f t="shared" si="1978"/>
        <v>7.0104166661622003E-3</v>
      </c>
      <c r="M4345" s="10">
        <f t="shared" si="1979"/>
        <v>20589184.329999998</v>
      </c>
      <c r="N4345" s="5">
        <f>VLOOKUP(CONCATENATE(A4345,"-6"),'Restated Depr'!$B$6:$G$7674,6,0)</f>
        <v>1.2500000000000001E-2</v>
      </c>
      <c r="O4345" s="29">
        <f t="shared" si="1980"/>
        <v>21447.067010416667</v>
      </c>
      <c r="P4345" s="29">
        <f t="shared" si="1981"/>
        <v>0</v>
      </c>
      <c r="Q4345" t="s">
        <v>7819</v>
      </c>
    </row>
    <row r="4346" spans="1:18" hidden="1">
      <c r="A4346" t="s">
        <v>330</v>
      </c>
      <c r="B4346" t="s">
        <v>4581</v>
      </c>
      <c r="C4346" s="224" t="s">
        <v>7842</v>
      </c>
      <c r="D4346" s="221">
        <v>354</v>
      </c>
      <c r="E4346" s="324">
        <v>43281</v>
      </c>
      <c r="F4346" s="1">
        <v>20589184.329999998</v>
      </c>
      <c r="G4346" s="5">
        <v>1.2500000000000001E-2</v>
      </c>
      <c r="H4346" s="298">
        <v>21447.06</v>
      </c>
      <c r="I4346" s="10">
        <v>20589184.329999998</v>
      </c>
      <c r="J4346" s="11">
        <f t="shared" si="1976"/>
        <v>1.2500000000000001E-2</v>
      </c>
      <c r="K4346" s="30">
        <f t="shared" si="1977"/>
        <v>21447.067010416667</v>
      </c>
      <c r="L4346" s="29">
        <f t="shared" si="1978"/>
        <v>7.0104166661622003E-3</v>
      </c>
      <c r="M4346" s="10">
        <f t="shared" si="1979"/>
        <v>20589184.329999998</v>
      </c>
      <c r="N4346" s="5">
        <f>VLOOKUP(CONCATENATE(A4346,"-6"),'Restated Depr'!$B$6:$G$7674,6,0)</f>
        <v>1.2500000000000001E-2</v>
      </c>
      <c r="O4346" s="29">
        <f t="shared" si="1980"/>
        <v>21447.067010416667</v>
      </c>
      <c r="P4346" s="29">
        <f t="shared" si="1981"/>
        <v>0</v>
      </c>
      <c r="Q4346" t="s">
        <v>7819</v>
      </c>
      <c r="R4346" s="5"/>
    </row>
    <row r="4347" spans="1:18" ht="15.75" hidden="1" thickBot="1">
      <c r="A4347" t="s">
        <v>330</v>
      </c>
      <c r="C4347" s="224" t="s">
        <v>639</v>
      </c>
      <c r="D4347" s="22"/>
      <c r="E4347" s="323" t="s">
        <v>606</v>
      </c>
      <c r="F4347" s="1"/>
      <c r="G4347" s="5"/>
      <c r="H4347" s="310">
        <f>SUM(H4335:H4346)</f>
        <v>297513.65999999997</v>
      </c>
      <c r="I4347" s="10"/>
      <c r="J4347" s="10"/>
      <c r="K4347" s="32">
        <f>SUM(K4335:K4346)</f>
        <v>297513.71356850001</v>
      </c>
      <c r="L4347" s="28">
        <f>SUM(L4335:L4346)</f>
        <v>5.3568499999528285E-2</v>
      </c>
      <c r="M4347" s="10"/>
      <c r="N4347" s="5"/>
      <c r="O4347" s="28">
        <f>SUM(O4335:O4346)</f>
        <v>257364.80412500005</v>
      </c>
      <c r="P4347" s="28">
        <f>SUM(P4335:P4346)</f>
        <v>-40148.909443499979</v>
      </c>
    </row>
    <row r="4348" spans="1:18" hidden="1">
      <c r="A4348" t="s">
        <v>331</v>
      </c>
      <c r="B4348" t="s">
        <v>4582</v>
      </c>
      <c r="C4348" s="224" t="s">
        <v>7842</v>
      </c>
      <c r="D4348" s="221">
        <v>354</v>
      </c>
      <c r="E4348" s="324">
        <v>42947</v>
      </c>
      <c r="F4348" s="9">
        <v>5744097.4199999999</v>
      </c>
      <c r="G4348" s="18">
        <v>1.67E-2</v>
      </c>
      <c r="H4348" s="299">
        <v>7993.87</v>
      </c>
      <c r="I4348" s="15">
        <v>5744097.4199999999</v>
      </c>
      <c r="J4348" s="11">
        <f t="shared" ref="J4348:J4359" si="1982">G4348</f>
        <v>1.67E-2</v>
      </c>
      <c r="K4348" s="31">
        <f t="shared" ref="K4348:K4359" si="1983">I4348*J4348/12</f>
        <v>7993.8689095</v>
      </c>
      <c r="L4348" s="289">
        <f t="shared" ref="L4348:L4359" si="1984">K4348-H4348</f>
        <v>-1.0904999999183929E-3</v>
      </c>
      <c r="M4348" s="15">
        <f t="shared" ref="M4348:M4359" si="1985">I4348</f>
        <v>5744097.4199999999</v>
      </c>
      <c r="N4348" s="5">
        <f>VLOOKUP(CONCATENATE(A4348,"-6"),'Restated Depr'!$B$6:$G$7674,6,0)</f>
        <v>1.2500000000000001E-2</v>
      </c>
      <c r="O4348" s="289">
        <f t="shared" ref="O4348:O4359" si="1986">M4348*N4348/12</f>
        <v>5983.4348124999997</v>
      </c>
      <c r="P4348" s="289">
        <f t="shared" ref="P4348:P4359" si="1987">O4348-K4348</f>
        <v>-2010.4340970000003</v>
      </c>
      <c r="Q4348" t="s">
        <v>7819</v>
      </c>
    </row>
    <row r="4349" spans="1:18" hidden="1">
      <c r="A4349" t="s">
        <v>331</v>
      </c>
      <c r="B4349" t="s">
        <v>4583</v>
      </c>
      <c r="C4349" s="224" t="s">
        <v>7842</v>
      </c>
      <c r="D4349" s="221">
        <v>354</v>
      </c>
      <c r="E4349" s="324">
        <v>42978</v>
      </c>
      <c r="F4349" s="1">
        <v>5744097.4199999999</v>
      </c>
      <c r="G4349" s="18">
        <v>1.67E-2</v>
      </c>
      <c r="H4349" s="298">
        <v>7993.87</v>
      </c>
      <c r="I4349" s="10">
        <v>5744097.4199999999</v>
      </c>
      <c r="J4349" s="11">
        <f t="shared" si="1982"/>
        <v>1.67E-2</v>
      </c>
      <c r="K4349" s="30">
        <f t="shared" si="1983"/>
        <v>7993.8689095</v>
      </c>
      <c r="L4349" s="29">
        <f t="shared" si="1984"/>
        <v>-1.0904999999183929E-3</v>
      </c>
      <c r="M4349" s="10">
        <f t="shared" si="1985"/>
        <v>5744097.4199999999</v>
      </c>
      <c r="N4349" s="5">
        <f>VLOOKUP(CONCATENATE(A4349,"-6"),'Restated Depr'!$B$6:$G$7674,6,0)</f>
        <v>1.2500000000000001E-2</v>
      </c>
      <c r="O4349" s="29">
        <f t="shared" si="1986"/>
        <v>5983.4348124999997</v>
      </c>
      <c r="P4349" s="29">
        <f t="shared" si="1987"/>
        <v>-2010.4340970000003</v>
      </c>
      <c r="Q4349" t="s">
        <v>7819</v>
      </c>
    </row>
    <row r="4350" spans="1:18" hidden="1">
      <c r="A4350" t="s">
        <v>331</v>
      </c>
      <c r="B4350" t="s">
        <v>4584</v>
      </c>
      <c r="C4350" s="224" t="s">
        <v>7842</v>
      </c>
      <c r="D4350" s="221">
        <v>354</v>
      </c>
      <c r="E4350" s="324">
        <v>43008</v>
      </c>
      <c r="F4350" s="1">
        <v>5744097.4199999999</v>
      </c>
      <c r="G4350" s="18">
        <v>1.67E-2</v>
      </c>
      <c r="H4350" s="298">
        <v>7993.87</v>
      </c>
      <c r="I4350" s="10">
        <v>5744097.4199999999</v>
      </c>
      <c r="J4350" s="11">
        <f t="shared" si="1982"/>
        <v>1.67E-2</v>
      </c>
      <c r="K4350" s="30">
        <f t="shared" si="1983"/>
        <v>7993.8689095</v>
      </c>
      <c r="L4350" s="29">
        <f t="shared" si="1984"/>
        <v>-1.0904999999183929E-3</v>
      </c>
      <c r="M4350" s="10">
        <f t="shared" si="1985"/>
        <v>5744097.4199999999</v>
      </c>
      <c r="N4350" s="5">
        <f>VLOOKUP(CONCATENATE(A4350,"-6"),'Restated Depr'!$B$6:$G$7674,6,0)</f>
        <v>1.2500000000000001E-2</v>
      </c>
      <c r="O4350" s="29">
        <f t="shared" si="1986"/>
        <v>5983.4348124999997</v>
      </c>
      <c r="P4350" s="29">
        <f t="shared" si="1987"/>
        <v>-2010.4340970000003</v>
      </c>
      <c r="Q4350" t="s">
        <v>7819</v>
      </c>
    </row>
    <row r="4351" spans="1:18" hidden="1">
      <c r="A4351" t="s">
        <v>331</v>
      </c>
      <c r="B4351" t="s">
        <v>4585</v>
      </c>
      <c r="C4351" s="224" t="s">
        <v>7842</v>
      </c>
      <c r="D4351" s="221">
        <v>354</v>
      </c>
      <c r="E4351" s="324">
        <v>43039</v>
      </c>
      <c r="F4351" s="1">
        <v>5744097.4199999999</v>
      </c>
      <c r="G4351" s="18">
        <v>1.67E-2</v>
      </c>
      <c r="H4351" s="298">
        <v>7993.87</v>
      </c>
      <c r="I4351" s="10">
        <v>5744097.4199999999</v>
      </c>
      <c r="J4351" s="11">
        <f t="shared" si="1982"/>
        <v>1.67E-2</v>
      </c>
      <c r="K4351" s="30">
        <f t="shared" si="1983"/>
        <v>7993.8689095</v>
      </c>
      <c r="L4351" s="29">
        <f t="shared" si="1984"/>
        <v>-1.0904999999183929E-3</v>
      </c>
      <c r="M4351" s="10">
        <f t="shared" si="1985"/>
        <v>5744097.4199999999</v>
      </c>
      <c r="N4351" s="5">
        <f>VLOOKUP(CONCATENATE(A4351,"-6"),'Restated Depr'!$B$6:$G$7674,6,0)</f>
        <v>1.2500000000000001E-2</v>
      </c>
      <c r="O4351" s="29">
        <f t="shared" si="1986"/>
        <v>5983.4348124999997</v>
      </c>
      <c r="P4351" s="29">
        <f t="shared" si="1987"/>
        <v>-2010.4340970000003</v>
      </c>
      <c r="Q4351" t="s">
        <v>7819</v>
      </c>
    </row>
    <row r="4352" spans="1:18" hidden="1">
      <c r="A4352" t="s">
        <v>331</v>
      </c>
      <c r="B4352" t="s">
        <v>4586</v>
      </c>
      <c r="C4352" s="224" t="s">
        <v>7842</v>
      </c>
      <c r="D4352" s="221">
        <v>354</v>
      </c>
      <c r="E4352" s="324">
        <v>43069</v>
      </c>
      <c r="F4352" s="1">
        <v>5744097.4199999999</v>
      </c>
      <c r="G4352" s="18">
        <v>1.67E-2</v>
      </c>
      <c r="H4352" s="298">
        <v>7993.87</v>
      </c>
      <c r="I4352" s="10">
        <v>5744097.4199999999</v>
      </c>
      <c r="J4352" s="11">
        <f t="shared" si="1982"/>
        <v>1.67E-2</v>
      </c>
      <c r="K4352" s="30">
        <f t="shared" si="1983"/>
        <v>7993.8689095</v>
      </c>
      <c r="L4352" s="29">
        <f t="shared" si="1984"/>
        <v>-1.0904999999183929E-3</v>
      </c>
      <c r="M4352" s="10">
        <f t="shared" si="1985"/>
        <v>5744097.4199999999</v>
      </c>
      <c r="N4352" s="5">
        <f>VLOOKUP(CONCATENATE(A4352,"-6"),'Restated Depr'!$B$6:$G$7674,6,0)</f>
        <v>1.2500000000000001E-2</v>
      </c>
      <c r="O4352" s="29">
        <f t="shared" si="1986"/>
        <v>5983.4348124999997</v>
      </c>
      <c r="P4352" s="29">
        <f t="shared" si="1987"/>
        <v>-2010.4340970000003</v>
      </c>
      <c r="Q4352" t="s">
        <v>7819</v>
      </c>
    </row>
    <row r="4353" spans="1:18" hidden="1">
      <c r="A4353" t="s">
        <v>331</v>
      </c>
      <c r="B4353" t="s">
        <v>4587</v>
      </c>
      <c r="C4353" s="224" t="s">
        <v>7842</v>
      </c>
      <c r="D4353" s="221">
        <v>354</v>
      </c>
      <c r="E4353" s="324">
        <v>43100</v>
      </c>
      <c r="F4353" s="1">
        <v>5744097.4199999999</v>
      </c>
      <c r="G4353" s="18">
        <v>1.49E-2</v>
      </c>
      <c r="H4353" s="298">
        <v>7132.25</v>
      </c>
      <c r="I4353" s="10">
        <v>5744097.4199999999</v>
      </c>
      <c r="J4353" s="11">
        <f t="shared" si="1982"/>
        <v>1.49E-2</v>
      </c>
      <c r="K4353" s="30">
        <f t="shared" si="1983"/>
        <v>7132.2542964999993</v>
      </c>
      <c r="L4353" s="29">
        <f t="shared" si="1984"/>
        <v>4.2964999993273523E-3</v>
      </c>
      <c r="M4353" s="10">
        <f t="shared" si="1985"/>
        <v>5744097.4199999999</v>
      </c>
      <c r="N4353" s="5">
        <f>VLOOKUP(CONCATENATE(A4353,"-6"),'Restated Depr'!$B$6:$G$7674,6,0)</f>
        <v>1.2500000000000001E-2</v>
      </c>
      <c r="O4353" s="29">
        <f t="shared" si="1986"/>
        <v>5983.4348124999997</v>
      </c>
      <c r="P4353" s="29">
        <f t="shared" si="1987"/>
        <v>-1148.8194839999996</v>
      </c>
      <c r="Q4353" t="s">
        <v>7819</v>
      </c>
    </row>
    <row r="4354" spans="1:18" hidden="1">
      <c r="A4354" t="s">
        <v>331</v>
      </c>
      <c r="B4354" t="s">
        <v>4588</v>
      </c>
      <c r="C4354" s="224" t="s">
        <v>7842</v>
      </c>
      <c r="D4354" s="221">
        <v>354</v>
      </c>
      <c r="E4354" s="324">
        <v>43131</v>
      </c>
      <c r="F4354" s="1">
        <v>5744097.4199999999</v>
      </c>
      <c r="G4354" s="5">
        <v>1.2500000000000001E-2</v>
      </c>
      <c r="H4354" s="298">
        <v>5983.44</v>
      </c>
      <c r="I4354" s="10">
        <v>5744097.4199999999</v>
      </c>
      <c r="J4354" s="11">
        <f t="shared" si="1982"/>
        <v>1.2500000000000001E-2</v>
      </c>
      <c r="K4354" s="30">
        <f t="shared" si="1983"/>
        <v>5983.4348124999997</v>
      </c>
      <c r="L4354" s="29">
        <f t="shared" si="1984"/>
        <v>-5.1874999999199645E-3</v>
      </c>
      <c r="M4354" s="10">
        <f t="shared" si="1985"/>
        <v>5744097.4199999999</v>
      </c>
      <c r="N4354" s="5">
        <f>VLOOKUP(CONCATENATE(A4354,"-6"),'Restated Depr'!$B$6:$G$7674,6,0)</f>
        <v>1.2500000000000001E-2</v>
      </c>
      <c r="O4354" s="29">
        <f t="shared" si="1986"/>
        <v>5983.4348124999997</v>
      </c>
      <c r="P4354" s="29">
        <f t="shared" si="1987"/>
        <v>0</v>
      </c>
      <c r="Q4354" t="s">
        <v>7819</v>
      </c>
    </row>
    <row r="4355" spans="1:18" hidden="1">
      <c r="A4355" t="s">
        <v>331</v>
      </c>
      <c r="B4355" t="s">
        <v>4589</v>
      </c>
      <c r="C4355" s="224" t="s">
        <v>7842</v>
      </c>
      <c r="D4355" s="221">
        <v>354</v>
      </c>
      <c r="E4355" s="324">
        <v>43159</v>
      </c>
      <c r="F4355" s="1">
        <v>5744097.4199999999</v>
      </c>
      <c r="G4355" s="5">
        <v>1.2500000000000001E-2</v>
      </c>
      <c r="H4355" s="298">
        <v>5983.44</v>
      </c>
      <c r="I4355" s="10">
        <v>5744097.4199999999</v>
      </c>
      <c r="J4355" s="11">
        <f t="shared" si="1982"/>
        <v>1.2500000000000001E-2</v>
      </c>
      <c r="K4355" s="30">
        <f t="shared" si="1983"/>
        <v>5983.4348124999997</v>
      </c>
      <c r="L4355" s="29">
        <f t="shared" si="1984"/>
        <v>-5.1874999999199645E-3</v>
      </c>
      <c r="M4355" s="10">
        <f t="shared" si="1985"/>
        <v>5744097.4199999999</v>
      </c>
      <c r="N4355" s="5">
        <f>VLOOKUP(CONCATENATE(A4355,"-6"),'Restated Depr'!$B$6:$G$7674,6,0)</f>
        <v>1.2500000000000001E-2</v>
      </c>
      <c r="O4355" s="29">
        <f t="shared" si="1986"/>
        <v>5983.4348124999997</v>
      </c>
      <c r="P4355" s="29">
        <f t="shared" si="1987"/>
        <v>0</v>
      </c>
      <c r="Q4355" t="s">
        <v>7819</v>
      </c>
    </row>
    <row r="4356" spans="1:18" hidden="1">
      <c r="A4356" t="s">
        <v>331</v>
      </c>
      <c r="B4356" t="s">
        <v>4590</v>
      </c>
      <c r="C4356" s="224" t="s">
        <v>7842</v>
      </c>
      <c r="D4356" s="221">
        <v>354</v>
      </c>
      <c r="E4356" s="324">
        <v>43190</v>
      </c>
      <c r="F4356" s="1">
        <v>5744097.4199999999</v>
      </c>
      <c r="G4356" s="5">
        <v>1.2500000000000001E-2</v>
      </c>
      <c r="H4356" s="298">
        <v>5983.44</v>
      </c>
      <c r="I4356" s="10">
        <v>5744097.4199999999</v>
      </c>
      <c r="J4356" s="11">
        <f t="shared" si="1982"/>
        <v>1.2500000000000001E-2</v>
      </c>
      <c r="K4356" s="30">
        <f t="shared" si="1983"/>
        <v>5983.4348124999997</v>
      </c>
      <c r="L4356" s="29">
        <f t="shared" si="1984"/>
        <v>-5.1874999999199645E-3</v>
      </c>
      <c r="M4356" s="10">
        <f t="shared" si="1985"/>
        <v>5744097.4199999999</v>
      </c>
      <c r="N4356" s="5">
        <f>VLOOKUP(CONCATENATE(A4356,"-6"),'Restated Depr'!$B$6:$G$7674,6,0)</f>
        <v>1.2500000000000001E-2</v>
      </c>
      <c r="O4356" s="29">
        <f t="shared" si="1986"/>
        <v>5983.4348124999997</v>
      </c>
      <c r="P4356" s="29">
        <f t="shared" si="1987"/>
        <v>0</v>
      </c>
      <c r="Q4356" t="s">
        <v>7819</v>
      </c>
    </row>
    <row r="4357" spans="1:18" hidden="1">
      <c r="A4357" t="s">
        <v>331</v>
      </c>
      <c r="B4357" t="s">
        <v>4591</v>
      </c>
      <c r="C4357" s="224" t="s">
        <v>7842</v>
      </c>
      <c r="D4357" s="221">
        <v>354</v>
      </c>
      <c r="E4357" s="324">
        <v>43220</v>
      </c>
      <c r="F4357" s="1">
        <v>5744097.4199999999</v>
      </c>
      <c r="G4357" s="5">
        <v>1.2500000000000001E-2</v>
      </c>
      <c r="H4357" s="298">
        <v>5983.44</v>
      </c>
      <c r="I4357" s="10">
        <v>5744097.4199999999</v>
      </c>
      <c r="J4357" s="11">
        <f t="shared" si="1982"/>
        <v>1.2500000000000001E-2</v>
      </c>
      <c r="K4357" s="30">
        <f t="shared" si="1983"/>
        <v>5983.4348124999997</v>
      </c>
      <c r="L4357" s="29">
        <f t="shared" si="1984"/>
        <v>-5.1874999999199645E-3</v>
      </c>
      <c r="M4357" s="10">
        <f t="shared" si="1985"/>
        <v>5744097.4199999999</v>
      </c>
      <c r="N4357" s="5">
        <f>VLOOKUP(CONCATENATE(A4357,"-6"),'Restated Depr'!$B$6:$G$7674,6,0)</f>
        <v>1.2500000000000001E-2</v>
      </c>
      <c r="O4357" s="29">
        <f t="shared" si="1986"/>
        <v>5983.4348124999997</v>
      </c>
      <c r="P4357" s="29">
        <f t="shared" si="1987"/>
        <v>0</v>
      </c>
      <c r="Q4357" t="s">
        <v>7819</v>
      </c>
    </row>
    <row r="4358" spans="1:18" hidden="1">
      <c r="A4358" t="s">
        <v>331</v>
      </c>
      <c r="B4358" t="s">
        <v>4592</v>
      </c>
      <c r="C4358" s="224" t="s">
        <v>7842</v>
      </c>
      <c r="D4358" s="221">
        <v>354</v>
      </c>
      <c r="E4358" s="324">
        <v>43251</v>
      </c>
      <c r="F4358" s="1">
        <v>5744097.4199999999</v>
      </c>
      <c r="G4358" s="5">
        <v>1.2500000000000001E-2</v>
      </c>
      <c r="H4358" s="298">
        <v>5983.44</v>
      </c>
      <c r="I4358" s="10">
        <v>5744097.4199999999</v>
      </c>
      <c r="J4358" s="11">
        <f t="shared" si="1982"/>
        <v>1.2500000000000001E-2</v>
      </c>
      <c r="K4358" s="30">
        <f t="shared" si="1983"/>
        <v>5983.4348124999997</v>
      </c>
      <c r="L4358" s="29">
        <f t="shared" si="1984"/>
        <v>-5.1874999999199645E-3</v>
      </c>
      <c r="M4358" s="10">
        <f t="shared" si="1985"/>
        <v>5744097.4199999999</v>
      </c>
      <c r="N4358" s="5">
        <f>VLOOKUP(CONCATENATE(A4358,"-6"),'Restated Depr'!$B$6:$G$7674,6,0)</f>
        <v>1.2500000000000001E-2</v>
      </c>
      <c r="O4358" s="29">
        <f t="shared" si="1986"/>
        <v>5983.4348124999997</v>
      </c>
      <c r="P4358" s="29">
        <f t="shared" si="1987"/>
        <v>0</v>
      </c>
      <c r="Q4358" t="s">
        <v>7819</v>
      </c>
    </row>
    <row r="4359" spans="1:18" hidden="1">
      <c r="A4359" t="s">
        <v>331</v>
      </c>
      <c r="B4359" t="s">
        <v>4593</v>
      </c>
      <c r="C4359" s="224" t="s">
        <v>7842</v>
      </c>
      <c r="D4359" s="221">
        <v>354</v>
      </c>
      <c r="E4359" s="324">
        <v>43281</v>
      </c>
      <c r="F4359" s="1">
        <v>5744097.4199999999</v>
      </c>
      <c r="G4359" s="5">
        <v>1.2500000000000001E-2</v>
      </c>
      <c r="H4359" s="298">
        <v>5983.44</v>
      </c>
      <c r="I4359" s="10">
        <v>5744097.4199999999</v>
      </c>
      <c r="J4359" s="11">
        <f t="shared" si="1982"/>
        <v>1.2500000000000001E-2</v>
      </c>
      <c r="K4359" s="30">
        <f t="shared" si="1983"/>
        <v>5983.4348124999997</v>
      </c>
      <c r="L4359" s="29">
        <f t="shared" si="1984"/>
        <v>-5.1874999999199645E-3</v>
      </c>
      <c r="M4359" s="10">
        <f t="shared" si="1985"/>
        <v>5744097.4199999999</v>
      </c>
      <c r="N4359" s="5">
        <f>VLOOKUP(CONCATENATE(A4359,"-6"),'Restated Depr'!$B$6:$G$7674,6,0)</f>
        <v>1.2500000000000001E-2</v>
      </c>
      <c r="O4359" s="29">
        <f t="shared" si="1986"/>
        <v>5983.4348124999997</v>
      </c>
      <c r="P4359" s="29">
        <f t="shared" si="1987"/>
        <v>0</v>
      </c>
      <c r="Q4359" t="s">
        <v>7819</v>
      </c>
      <c r="R4359" s="5"/>
    </row>
    <row r="4360" spans="1:18" ht="15.75" hidden="1" thickBot="1">
      <c r="A4360" t="s">
        <v>331</v>
      </c>
      <c r="C4360" s="224" t="s">
        <v>639</v>
      </c>
      <c r="D4360" s="22"/>
      <c r="E4360" s="323" t="s">
        <v>606</v>
      </c>
      <c r="F4360" s="1"/>
      <c r="G4360" s="5"/>
      <c r="H4360" s="310">
        <f>SUM(H4348:H4359)</f>
        <v>83002.240000000005</v>
      </c>
      <c r="I4360" s="10"/>
      <c r="J4360" s="10"/>
      <c r="K4360" s="32">
        <f>SUM(K4348:K4359)</f>
        <v>83002.207718999969</v>
      </c>
      <c r="L4360" s="28">
        <f>SUM(L4348:L4359)</f>
        <v>-3.2280999999784399E-2</v>
      </c>
      <c r="M4360" s="10"/>
      <c r="N4360" s="5"/>
      <c r="O4360" s="28">
        <f>SUM(O4348:O4359)</f>
        <v>71801.217749999982</v>
      </c>
      <c r="P4360" s="28">
        <f>SUM(P4348:P4359)</f>
        <v>-11200.989969000002</v>
      </c>
    </row>
    <row r="4361" spans="1:18" hidden="1">
      <c r="A4361" t="s">
        <v>332</v>
      </c>
      <c r="B4361" t="s">
        <v>4594</v>
      </c>
      <c r="C4361" s="224" t="s">
        <v>7842</v>
      </c>
      <c r="D4361" s="221">
        <v>354.7</v>
      </c>
      <c r="E4361" s="324">
        <v>42947</v>
      </c>
      <c r="F4361" s="9">
        <v>1507252.65</v>
      </c>
      <c r="G4361" s="18">
        <v>3.1100000000000003E-2</v>
      </c>
      <c r="H4361" s="299">
        <v>3906.2899999999995</v>
      </c>
      <c r="I4361" s="15">
        <v>1503331.22</v>
      </c>
      <c r="J4361" s="11">
        <f t="shared" ref="J4361:J4372" si="1988">G4361</f>
        <v>3.1100000000000003E-2</v>
      </c>
      <c r="K4361" s="31">
        <f t="shared" ref="K4361:K4372" si="1989">I4361*J4361/12</f>
        <v>3896.1334118333339</v>
      </c>
      <c r="L4361" s="289">
        <f t="shared" ref="L4361:L4372" si="1990">K4361-H4361</f>
        <v>-10.156588166665642</v>
      </c>
      <c r="M4361" s="15">
        <f t="shared" ref="M4361:M4372" si="1991">I4361</f>
        <v>1503331.22</v>
      </c>
      <c r="N4361" s="5">
        <f>VLOOKUP(CONCATENATE(A4361,"-6"),'Restated Depr'!$B$6:$G$7674,6,0)</f>
        <v>1.12E-2</v>
      </c>
      <c r="O4361" s="289">
        <f t="shared" ref="O4361:O4372" si="1992">M4361*N4361/12</f>
        <v>1403.1091386666667</v>
      </c>
      <c r="P4361" s="289">
        <f t="shared" ref="P4361:P4372" si="1993">O4361-K4361</f>
        <v>-2493.0242731666672</v>
      </c>
      <c r="Q4361" t="s">
        <v>7819</v>
      </c>
    </row>
    <row r="4362" spans="1:18" hidden="1">
      <c r="A4362" t="s">
        <v>332</v>
      </c>
      <c r="B4362" t="s">
        <v>4595</v>
      </c>
      <c r="C4362" s="224" t="s">
        <v>7842</v>
      </c>
      <c r="D4362" s="221">
        <v>354.7</v>
      </c>
      <c r="E4362" s="324">
        <v>42978</v>
      </c>
      <c r="F4362" s="1">
        <v>1507252.65</v>
      </c>
      <c r="G4362" s="18">
        <v>3.1100000000000003E-2</v>
      </c>
      <c r="H4362" s="298">
        <v>3906.2899999999995</v>
      </c>
      <c r="I4362" s="10">
        <v>1503331.22</v>
      </c>
      <c r="J4362" s="11">
        <f t="shared" si="1988"/>
        <v>3.1100000000000003E-2</v>
      </c>
      <c r="K4362" s="30">
        <f t="shared" si="1989"/>
        <v>3896.1334118333339</v>
      </c>
      <c r="L4362" s="29">
        <f t="shared" si="1990"/>
        <v>-10.156588166665642</v>
      </c>
      <c r="M4362" s="10">
        <f t="shared" si="1991"/>
        <v>1503331.22</v>
      </c>
      <c r="N4362" s="5">
        <f>VLOOKUP(CONCATENATE(A4362,"-6"),'Restated Depr'!$B$6:$G$7674,6,0)</f>
        <v>1.12E-2</v>
      </c>
      <c r="O4362" s="29">
        <f t="shared" si="1992"/>
        <v>1403.1091386666667</v>
      </c>
      <c r="P4362" s="29">
        <f t="shared" si="1993"/>
        <v>-2493.0242731666672</v>
      </c>
      <c r="Q4362" t="s">
        <v>7819</v>
      </c>
    </row>
    <row r="4363" spans="1:18" hidden="1">
      <c r="A4363" t="s">
        <v>332</v>
      </c>
      <c r="B4363" t="s">
        <v>4596</v>
      </c>
      <c r="C4363" s="224" t="s">
        <v>7842</v>
      </c>
      <c r="D4363" s="221">
        <v>354.7</v>
      </c>
      <c r="E4363" s="324">
        <v>43008</v>
      </c>
      <c r="F4363" s="1">
        <v>1507252.65</v>
      </c>
      <c r="G4363" s="18">
        <v>3.1100000000000003E-2</v>
      </c>
      <c r="H4363" s="298">
        <v>3906.2899999999995</v>
      </c>
      <c r="I4363" s="10">
        <v>1503331.22</v>
      </c>
      <c r="J4363" s="11">
        <f t="shared" si="1988"/>
        <v>3.1100000000000003E-2</v>
      </c>
      <c r="K4363" s="30">
        <f t="shared" si="1989"/>
        <v>3896.1334118333339</v>
      </c>
      <c r="L4363" s="29">
        <f t="shared" si="1990"/>
        <v>-10.156588166665642</v>
      </c>
      <c r="M4363" s="10">
        <f t="shared" si="1991"/>
        <v>1503331.22</v>
      </c>
      <c r="N4363" s="5">
        <f>VLOOKUP(CONCATENATE(A4363,"-6"),'Restated Depr'!$B$6:$G$7674,6,0)</f>
        <v>1.12E-2</v>
      </c>
      <c r="O4363" s="29">
        <f t="shared" si="1992"/>
        <v>1403.1091386666667</v>
      </c>
      <c r="P4363" s="29">
        <f t="shared" si="1993"/>
        <v>-2493.0242731666672</v>
      </c>
      <c r="Q4363" t="s">
        <v>7819</v>
      </c>
    </row>
    <row r="4364" spans="1:18" hidden="1">
      <c r="A4364" t="s">
        <v>332</v>
      </c>
      <c r="B4364" t="s">
        <v>4597</v>
      </c>
      <c r="C4364" s="224" t="s">
        <v>7842</v>
      </c>
      <c r="D4364" s="221">
        <v>354.7</v>
      </c>
      <c r="E4364" s="324">
        <v>43039</v>
      </c>
      <c r="F4364" s="1">
        <v>1507252.65</v>
      </c>
      <c r="G4364" s="18">
        <v>3.1100000000000003E-2</v>
      </c>
      <c r="H4364" s="298">
        <v>3906.2899999999995</v>
      </c>
      <c r="I4364" s="10">
        <v>1503331.22</v>
      </c>
      <c r="J4364" s="11">
        <f t="shared" si="1988"/>
        <v>3.1100000000000003E-2</v>
      </c>
      <c r="K4364" s="30">
        <f t="shared" si="1989"/>
        <v>3896.1334118333339</v>
      </c>
      <c r="L4364" s="29">
        <f t="shared" si="1990"/>
        <v>-10.156588166665642</v>
      </c>
      <c r="M4364" s="10">
        <f t="shared" si="1991"/>
        <v>1503331.22</v>
      </c>
      <c r="N4364" s="5">
        <f>VLOOKUP(CONCATENATE(A4364,"-6"),'Restated Depr'!$B$6:$G$7674,6,0)</f>
        <v>1.12E-2</v>
      </c>
      <c r="O4364" s="29">
        <f t="shared" si="1992"/>
        <v>1403.1091386666667</v>
      </c>
      <c r="P4364" s="29">
        <f t="shared" si="1993"/>
        <v>-2493.0242731666672</v>
      </c>
      <c r="Q4364" t="s">
        <v>7819</v>
      </c>
    </row>
    <row r="4365" spans="1:18" hidden="1">
      <c r="A4365" t="s">
        <v>332</v>
      </c>
      <c r="B4365" t="s">
        <v>4598</v>
      </c>
      <c r="C4365" s="224" t="s">
        <v>7842</v>
      </c>
      <c r="D4365" s="221">
        <v>354.7</v>
      </c>
      <c r="E4365" s="324">
        <v>43069</v>
      </c>
      <c r="F4365" s="1">
        <v>1507252.65</v>
      </c>
      <c r="G4365" s="18">
        <v>3.1100000000000003E-2</v>
      </c>
      <c r="H4365" s="298">
        <v>3906.2899999999995</v>
      </c>
      <c r="I4365" s="10">
        <v>1503331.22</v>
      </c>
      <c r="J4365" s="11">
        <f t="shared" si="1988"/>
        <v>3.1100000000000003E-2</v>
      </c>
      <c r="K4365" s="30">
        <f t="shared" si="1989"/>
        <v>3896.1334118333339</v>
      </c>
      <c r="L4365" s="29">
        <f t="shared" si="1990"/>
        <v>-10.156588166665642</v>
      </c>
      <c r="M4365" s="10">
        <f t="shared" si="1991"/>
        <v>1503331.22</v>
      </c>
      <c r="N4365" s="5">
        <f>VLOOKUP(CONCATENATE(A4365,"-6"),'Restated Depr'!$B$6:$G$7674,6,0)</f>
        <v>1.12E-2</v>
      </c>
      <c r="O4365" s="29">
        <f t="shared" si="1992"/>
        <v>1403.1091386666667</v>
      </c>
      <c r="P4365" s="29">
        <f t="shared" si="1993"/>
        <v>-2493.0242731666672</v>
      </c>
      <c r="Q4365" t="s">
        <v>7819</v>
      </c>
    </row>
    <row r="4366" spans="1:18" hidden="1">
      <c r="A4366" t="s">
        <v>332</v>
      </c>
      <c r="B4366" t="s">
        <v>4599</v>
      </c>
      <c r="C4366" s="224" t="s">
        <v>7842</v>
      </c>
      <c r="D4366" s="221">
        <v>354.7</v>
      </c>
      <c r="E4366" s="324">
        <v>43100</v>
      </c>
      <c r="F4366" s="1">
        <v>1507252.65</v>
      </c>
      <c r="G4366" s="18">
        <v>2.2799999999999997E-2</v>
      </c>
      <c r="H4366" s="298">
        <v>2863.78</v>
      </c>
      <c r="I4366" s="10">
        <v>1503331.22</v>
      </c>
      <c r="J4366" s="11">
        <f t="shared" si="1988"/>
        <v>2.2799999999999997E-2</v>
      </c>
      <c r="K4366" s="30">
        <f t="shared" si="1989"/>
        <v>2856.3293179999996</v>
      </c>
      <c r="L4366" s="29">
        <f t="shared" si="1990"/>
        <v>-7.4506820000005973</v>
      </c>
      <c r="M4366" s="10">
        <f t="shared" si="1991"/>
        <v>1503331.22</v>
      </c>
      <c r="N4366" s="5">
        <f>VLOOKUP(CONCATENATE(A4366,"-6"),'Restated Depr'!$B$6:$G$7674,6,0)</f>
        <v>1.12E-2</v>
      </c>
      <c r="O4366" s="29">
        <f t="shared" si="1992"/>
        <v>1403.1091386666667</v>
      </c>
      <c r="P4366" s="29">
        <f t="shared" si="1993"/>
        <v>-1453.2201793333329</v>
      </c>
      <c r="Q4366" t="s">
        <v>7819</v>
      </c>
    </row>
    <row r="4367" spans="1:18" hidden="1">
      <c r="A4367" t="s">
        <v>332</v>
      </c>
      <c r="B4367" t="s">
        <v>4600</v>
      </c>
      <c r="C4367" s="224" t="s">
        <v>7842</v>
      </c>
      <c r="D4367" s="221">
        <v>354.7</v>
      </c>
      <c r="E4367" s="324">
        <v>43131</v>
      </c>
      <c r="F4367" s="1">
        <v>1507252.65</v>
      </c>
      <c r="G4367" s="5">
        <v>1.12E-2</v>
      </c>
      <c r="H4367" s="298">
        <v>1406.7699999999998</v>
      </c>
      <c r="I4367" s="10">
        <v>1503331.22</v>
      </c>
      <c r="J4367" s="11">
        <f t="shared" si="1988"/>
        <v>1.12E-2</v>
      </c>
      <c r="K4367" s="30">
        <f t="shared" si="1989"/>
        <v>1403.1091386666667</v>
      </c>
      <c r="L4367" s="29">
        <f t="shared" si="1990"/>
        <v>-3.6608613333330595</v>
      </c>
      <c r="M4367" s="10">
        <f t="shared" si="1991"/>
        <v>1503331.22</v>
      </c>
      <c r="N4367" s="5">
        <f>VLOOKUP(CONCATENATE(A4367,"-6"),'Restated Depr'!$B$6:$G$7674,6,0)</f>
        <v>1.12E-2</v>
      </c>
      <c r="O4367" s="29">
        <f t="shared" si="1992"/>
        <v>1403.1091386666667</v>
      </c>
      <c r="P4367" s="29">
        <f t="shared" si="1993"/>
        <v>0</v>
      </c>
      <c r="Q4367" t="s">
        <v>7819</v>
      </c>
    </row>
    <row r="4368" spans="1:18" hidden="1">
      <c r="A4368" t="s">
        <v>332</v>
      </c>
      <c r="B4368" t="s">
        <v>4601</v>
      </c>
      <c r="C4368" s="224" t="s">
        <v>7842</v>
      </c>
      <c r="D4368" s="221">
        <v>354.7</v>
      </c>
      <c r="E4368" s="324">
        <v>43159</v>
      </c>
      <c r="F4368" s="1">
        <v>1507252.65</v>
      </c>
      <c r="G4368" s="5">
        <v>1.12E-2</v>
      </c>
      <c r="H4368" s="298">
        <v>1406.7699999999998</v>
      </c>
      <c r="I4368" s="10">
        <v>1503331.22</v>
      </c>
      <c r="J4368" s="11">
        <f t="shared" si="1988"/>
        <v>1.12E-2</v>
      </c>
      <c r="K4368" s="30">
        <f t="shared" si="1989"/>
        <v>1403.1091386666667</v>
      </c>
      <c r="L4368" s="29">
        <f t="shared" si="1990"/>
        <v>-3.6608613333330595</v>
      </c>
      <c r="M4368" s="10">
        <f t="shared" si="1991"/>
        <v>1503331.22</v>
      </c>
      <c r="N4368" s="5">
        <f>VLOOKUP(CONCATENATE(A4368,"-6"),'Restated Depr'!$B$6:$G$7674,6,0)</f>
        <v>1.12E-2</v>
      </c>
      <c r="O4368" s="29">
        <f t="shared" si="1992"/>
        <v>1403.1091386666667</v>
      </c>
      <c r="P4368" s="29">
        <f t="shared" si="1993"/>
        <v>0</v>
      </c>
      <c r="Q4368" t="s">
        <v>7819</v>
      </c>
    </row>
    <row r="4369" spans="1:18" hidden="1">
      <c r="A4369" t="s">
        <v>332</v>
      </c>
      <c r="B4369" t="s">
        <v>4602</v>
      </c>
      <c r="C4369" s="224" t="s">
        <v>7842</v>
      </c>
      <c r="D4369" s="221">
        <v>354.7</v>
      </c>
      <c r="E4369" s="324">
        <v>43190</v>
      </c>
      <c r="F4369" s="1">
        <v>1505291.94</v>
      </c>
      <c r="G4369" s="5">
        <v>1.12E-2</v>
      </c>
      <c r="H4369" s="298">
        <v>1404.9399999999998</v>
      </c>
      <c r="I4369" s="10">
        <v>1503331.22</v>
      </c>
      <c r="J4369" s="11">
        <f t="shared" si="1988"/>
        <v>1.12E-2</v>
      </c>
      <c r="K4369" s="30">
        <f t="shared" si="1989"/>
        <v>1403.1091386666667</v>
      </c>
      <c r="L4369" s="29">
        <f t="shared" si="1990"/>
        <v>-1.8308613333331323</v>
      </c>
      <c r="M4369" s="10">
        <f t="shared" si="1991"/>
        <v>1503331.22</v>
      </c>
      <c r="N4369" s="5">
        <f>VLOOKUP(CONCATENATE(A4369,"-6"),'Restated Depr'!$B$6:$G$7674,6,0)</f>
        <v>1.12E-2</v>
      </c>
      <c r="O4369" s="29">
        <f t="shared" si="1992"/>
        <v>1403.1091386666667</v>
      </c>
      <c r="P4369" s="29">
        <f t="shared" si="1993"/>
        <v>0</v>
      </c>
      <c r="Q4369" t="s">
        <v>7819</v>
      </c>
    </row>
    <row r="4370" spans="1:18" hidden="1">
      <c r="A4370" t="s">
        <v>332</v>
      </c>
      <c r="B4370" t="s">
        <v>4603</v>
      </c>
      <c r="C4370" s="224" t="s">
        <v>7842</v>
      </c>
      <c r="D4370" s="221">
        <v>354.7</v>
      </c>
      <c r="E4370" s="324">
        <v>43220</v>
      </c>
      <c r="F4370" s="1">
        <v>1503331.22</v>
      </c>
      <c r="G4370" s="5">
        <v>1.12E-2</v>
      </c>
      <c r="H4370" s="298">
        <v>1403.11</v>
      </c>
      <c r="I4370" s="10">
        <v>1503331.22</v>
      </c>
      <c r="J4370" s="11">
        <f t="shared" si="1988"/>
        <v>1.12E-2</v>
      </c>
      <c r="K4370" s="30">
        <f t="shared" si="1989"/>
        <v>1403.1091386666667</v>
      </c>
      <c r="L4370" s="29">
        <f t="shared" si="1990"/>
        <v>-8.613333332050388E-4</v>
      </c>
      <c r="M4370" s="10">
        <f t="shared" si="1991"/>
        <v>1503331.22</v>
      </c>
      <c r="N4370" s="5">
        <f>VLOOKUP(CONCATENATE(A4370,"-6"),'Restated Depr'!$B$6:$G$7674,6,0)</f>
        <v>1.12E-2</v>
      </c>
      <c r="O4370" s="29">
        <f t="shared" si="1992"/>
        <v>1403.1091386666667</v>
      </c>
      <c r="P4370" s="29">
        <f t="shared" si="1993"/>
        <v>0</v>
      </c>
      <c r="Q4370" t="s">
        <v>7819</v>
      </c>
    </row>
    <row r="4371" spans="1:18" hidden="1">
      <c r="A4371" t="s">
        <v>332</v>
      </c>
      <c r="B4371" t="s">
        <v>4604</v>
      </c>
      <c r="C4371" s="224" t="s">
        <v>7842</v>
      </c>
      <c r="D4371" s="221">
        <v>354.7</v>
      </c>
      <c r="E4371" s="324">
        <v>43251</v>
      </c>
      <c r="F4371" s="1">
        <v>1503331.22</v>
      </c>
      <c r="G4371" s="5">
        <v>1.12E-2</v>
      </c>
      <c r="H4371" s="298">
        <v>1403.11</v>
      </c>
      <c r="I4371" s="10">
        <v>1503331.22</v>
      </c>
      <c r="J4371" s="11">
        <f t="shared" si="1988"/>
        <v>1.12E-2</v>
      </c>
      <c r="K4371" s="30">
        <f t="shared" si="1989"/>
        <v>1403.1091386666667</v>
      </c>
      <c r="L4371" s="29">
        <f t="shared" si="1990"/>
        <v>-8.613333332050388E-4</v>
      </c>
      <c r="M4371" s="10">
        <f t="shared" si="1991"/>
        <v>1503331.22</v>
      </c>
      <c r="N4371" s="5">
        <f>VLOOKUP(CONCATENATE(A4371,"-6"),'Restated Depr'!$B$6:$G$7674,6,0)</f>
        <v>1.12E-2</v>
      </c>
      <c r="O4371" s="29">
        <f t="shared" si="1992"/>
        <v>1403.1091386666667</v>
      </c>
      <c r="P4371" s="29">
        <f t="shared" si="1993"/>
        <v>0</v>
      </c>
      <c r="Q4371" t="s">
        <v>7819</v>
      </c>
    </row>
    <row r="4372" spans="1:18" hidden="1">
      <c r="A4372" t="s">
        <v>332</v>
      </c>
      <c r="B4372" t="s">
        <v>4605</v>
      </c>
      <c r="C4372" s="224" t="s">
        <v>7842</v>
      </c>
      <c r="D4372" s="221">
        <v>354.7</v>
      </c>
      <c r="E4372" s="324">
        <v>43281</v>
      </c>
      <c r="F4372" s="1">
        <v>1503331.22</v>
      </c>
      <c r="G4372" s="5">
        <v>1.12E-2</v>
      </c>
      <c r="H4372" s="298">
        <v>1403.11</v>
      </c>
      <c r="I4372" s="10">
        <v>1503331.22</v>
      </c>
      <c r="J4372" s="11">
        <f t="shared" si="1988"/>
        <v>1.12E-2</v>
      </c>
      <c r="K4372" s="30">
        <f t="shared" si="1989"/>
        <v>1403.1091386666667</v>
      </c>
      <c r="L4372" s="29">
        <f t="shared" si="1990"/>
        <v>-8.613333332050388E-4</v>
      </c>
      <c r="M4372" s="10">
        <f t="shared" si="1991"/>
        <v>1503331.22</v>
      </c>
      <c r="N4372" s="5">
        <f>VLOOKUP(CONCATENATE(A4372,"-6"),'Restated Depr'!$B$6:$G$7674,6,0)</f>
        <v>1.12E-2</v>
      </c>
      <c r="O4372" s="29">
        <f t="shared" si="1992"/>
        <v>1403.1091386666667</v>
      </c>
      <c r="P4372" s="29">
        <f t="shared" si="1993"/>
        <v>0</v>
      </c>
      <c r="Q4372" t="s">
        <v>7819</v>
      </c>
      <c r="R4372" s="5"/>
    </row>
    <row r="4373" spans="1:18" ht="15.75" hidden="1" thickBot="1">
      <c r="A4373" t="s">
        <v>332</v>
      </c>
      <c r="C4373" s="224" t="s">
        <v>639</v>
      </c>
      <c r="D4373" s="22"/>
      <c r="E4373" s="323" t="s">
        <v>606</v>
      </c>
      <c r="F4373" s="1"/>
      <c r="G4373" s="5"/>
      <c r="H4373" s="310">
        <f>SUM(H4361:H4372)</f>
        <v>30823.039999999997</v>
      </c>
      <c r="I4373" s="10"/>
      <c r="J4373" s="10"/>
      <c r="K4373" s="32">
        <f>SUM(K4361:K4372)</f>
        <v>30755.65120916667</v>
      </c>
      <c r="L4373" s="28">
        <f>SUM(L4361:L4372)</f>
        <v>-67.388790833327676</v>
      </c>
      <c r="M4373" s="10"/>
      <c r="N4373" s="5"/>
      <c r="O4373" s="28">
        <f>SUM(O4361:O4372)</f>
        <v>16837.309664</v>
      </c>
      <c r="P4373" s="28">
        <f>SUM(P4361:P4372)</f>
        <v>-13918.34154516667</v>
      </c>
    </row>
    <row r="4374" spans="1:18" hidden="1">
      <c r="A4374" t="s">
        <v>333</v>
      </c>
      <c r="B4374" t="s">
        <v>4606</v>
      </c>
      <c r="C4374" s="224" t="s">
        <v>7842</v>
      </c>
      <c r="D4374" s="221">
        <v>354.9</v>
      </c>
      <c r="E4374" s="324">
        <v>42947</v>
      </c>
      <c r="F4374" s="9">
        <v>88576.95</v>
      </c>
      <c r="G4374" s="18">
        <v>1.67E-2</v>
      </c>
      <c r="H4374" s="299">
        <v>123.27</v>
      </c>
      <c r="I4374" s="15">
        <v>88576.95</v>
      </c>
      <c r="J4374" s="11">
        <f t="shared" ref="J4374:J4385" si="1994">G4374</f>
        <v>1.67E-2</v>
      </c>
      <c r="K4374" s="31">
        <f t="shared" ref="K4374:K4385" si="1995">I4374*J4374/12</f>
        <v>123.26958874999998</v>
      </c>
      <c r="L4374" s="289">
        <f t="shared" ref="L4374:L4385" si="1996">K4374-H4374</f>
        <v>-4.1125000001329681E-4</v>
      </c>
      <c r="M4374" s="15">
        <f t="shared" ref="M4374:M4385" si="1997">I4374</f>
        <v>88576.95</v>
      </c>
      <c r="N4374" s="5">
        <f>VLOOKUP(CONCATENATE(A4374,"-6"),'Restated Depr'!$B$6:$G$7674,6,0)</f>
        <v>4.5999999999999999E-3</v>
      </c>
      <c r="O4374" s="289">
        <f t="shared" ref="O4374:O4385" si="1998">M4374*N4374/12</f>
        <v>33.954497499999995</v>
      </c>
      <c r="P4374" s="289">
        <f t="shared" ref="P4374:P4385" si="1999">O4374-K4374</f>
        <v>-89.315091249999995</v>
      </c>
      <c r="Q4374" t="s">
        <v>7819</v>
      </c>
    </row>
    <row r="4375" spans="1:18" hidden="1">
      <c r="A4375" t="s">
        <v>333</v>
      </c>
      <c r="B4375" t="s">
        <v>4607</v>
      </c>
      <c r="C4375" s="224" t="s">
        <v>7842</v>
      </c>
      <c r="D4375" s="221">
        <v>354.9</v>
      </c>
      <c r="E4375" s="324">
        <v>42978</v>
      </c>
      <c r="F4375" s="1">
        <v>88576.95</v>
      </c>
      <c r="G4375" s="18">
        <v>1.67E-2</v>
      </c>
      <c r="H4375" s="298">
        <v>123.27</v>
      </c>
      <c r="I4375" s="10">
        <v>88576.95</v>
      </c>
      <c r="J4375" s="11">
        <f t="shared" si="1994"/>
        <v>1.67E-2</v>
      </c>
      <c r="K4375" s="30">
        <f t="shared" si="1995"/>
        <v>123.26958874999998</v>
      </c>
      <c r="L4375" s="29">
        <f t="shared" si="1996"/>
        <v>-4.1125000001329681E-4</v>
      </c>
      <c r="M4375" s="10">
        <f t="shared" si="1997"/>
        <v>88576.95</v>
      </c>
      <c r="N4375" s="5">
        <f>VLOOKUP(CONCATENATE(A4375,"-6"),'Restated Depr'!$B$6:$G$7674,6,0)</f>
        <v>4.5999999999999999E-3</v>
      </c>
      <c r="O4375" s="29">
        <f t="shared" si="1998"/>
        <v>33.954497499999995</v>
      </c>
      <c r="P4375" s="29">
        <f t="shared" si="1999"/>
        <v>-89.315091249999995</v>
      </c>
      <c r="Q4375" t="s">
        <v>7819</v>
      </c>
    </row>
    <row r="4376" spans="1:18" hidden="1">
      <c r="A4376" t="s">
        <v>333</v>
      </c>
      <c r="B4376" t="s">
        <v>4608</v>
      </c>
      <c r="C4376" s="224" t="s">
        <v>7842</v>
      </c>
      <c r="D4376" s="221">
        <v>354.9</v>
      </c>
      <c r="E4376" s="324">
        <v>43008</v>
      </c>
      <c r="F4376" s="1">
        <v>88576.95</v>
      </c>
      <c r="G4376" s="18">
        <v>1.67E-2</v>
      </c>
      <c r="H4376" s="298">
        <v>123.27</v>
      </c>
      <c r="I4376" s="10">
        <v>88576.95</v>
      </c>
      <c r="J4376" s="11">
        <f t="shared" si="1994"/>
        <v>1.67E-2</v>
      </c>
      <c r="K4376" s="30">
        <f t="shared" si="1995"/>
        <v>123.26958874999998</v>
      </c>
      <c r="L4376" s="29">
        <f t="shared" si="1996"/>
        <v>-4.1125000001329681E-4</v>
      </c>
      <c r="M4376" s="10">
        <f t="shared" si="1997"/>
        <v>88576.95</v>
      </c>
      <c r="N4376" s="5">
        <f>VLOOKUP(CONCATENATE(A4376,"-6"),'Restated Depr'!$B$6:$G$7674,6,0)</f>
        <v>4.5999999999999999E-3</v>
      </c>
      <c r="O4376" s="29">
        <f t="shared" si="1998"/>
        <v>33.954497499999995</v>
      </c>
      <c r="P4376" s="29">
        <f t="shared" si="1999"/>
        <v>-89.315091249999995</v>
      </c>
      <c r="Q4376" t="s">
        <v>7819</v>
      </c>
    </row>
    <row r="4377" spans="1:18" hidden="1">
      <c r="A4377" t="s">
        <v>333</v>
      </c>
      <c r="B4377" t="s">
        <v>4609</v>
      </c>
      <c r="C4377" s="224" t="s">
        <v>7842</v>
      </c>
      <c r="D4377" s="221">
        <v>354.9</v>
      </c>
      <c r="E4377" s="324">
        <v>43039</v>
      </c>
      <c r="F4377" s="1">
        <v>88576.95</v>
      </c>
      <c r="G4377" s="18">
        <v>1.67E-2</v>
      </c>
      <c r="H4377" s="298">
        <v>123.27</v>
      </c>
      <c r="I4377" s="10">
        <v>88576.95</v>
      </c>
      <c r="J4377" s="11">
        <f t="shared" si="1994"/>
        <v>1.67E-2</v>
      </c>
      <c r="K4377" s="30">
        <f t="shared" si="1995"/>
        <v>123.26958874999998</v>
      </c>
      <c r="L4377" s="29">
        <f t="shared" si="1996"/>
        <v>-4.1125000001329681E-4</v>
      </c>
      <c r="M4377" s="10">
        <f t="shared" si="1997"/>
        <v>88576.95</v>
      </c>
      <c r="N4377" s="5">
        <f>VLOOKUP(CONCATENATE(A4377,"-6"),'Restated Depr'!$B$6:$G$7674,6,0)</f>
        <v>4.5999999999999999E-3</v>
      </c>
      <c r="O4377" s="29">
        <f t="shared" si="1998"/>
        <v>33.954497499999995</v>
      </c>
      <c r="P4377" s="29">
        <f t="shared" si="1999"/>
        <v>-89.315091249999995</v>
      </c>
      <c r="Q4377" t="s">
        <v>7819</v>
      </c>
    </row>
    <row r="4378" spans="1:18" hidden="1">
      <c r="A4378" t="s">
        <v>333</v>
      </c>
      <c r="B4378" t="s">
        <v>4610</v>
      </c>
      <c r="C4378" s="224" t="s">
        <v>7842</v>
      </c>
      <c r="D4378" s="221">
        <v>354.9</v>
      </c>
      <c r="E4378" s="324">
        <v>43069</v>
      </c>
      <c r="F4378" s="1">
        <v>88576.95</v>
      </c>
      <c r="G4378" s="18">
        <v>1.67E-2</v>
      </c>
      <c r="H4378" s="298">
        <v>123.27</v>
      </c>
      <c r="I4378" s="10">
        <v>88576.95</v>
      </c>
      <c r="J4378" s="11">
        <f t="shared" si="1994"/>
        <v>1.67E-2</v>
      </c>
      <c r="K4378" s="30">
        <f t="shared" si="1995"/>
        <v>123.26958874999998</v>
      </c>
      <c r="L4378" s="29">
        <f t="shared" si="1996"/>
        <v>-4.1125000001329681E-4</v>
      </c>
      <c r="M4378" s="10">
        <f t="shared" si="1997"/>
        <v>88576.95</v>
      </c>
      <c r="N4378" s="5">
        <f>VLOOKUP(CONCATENATE(A4378,"-6"),'Restated Depr'!$B$6:$G$7674,6,0)</f>
        <v>4.5999999999999999E-3</v>
      </c>
      <c r="O4378" s="29">
        <f t="shared" si="1998"/>
        <v>33.954497499999995</v>
      </c>
      <c r="P4378" s="29">
        <f t="shared" si="1999"/>
        <v>-89.315091249999995</v>
      </c>
      <c r="Q4378" t="s">
        <v>7819</v>
      </c>
    </row>
    <row r="4379" spans="1:18" hidden="1">
      <c r="A4379" t="s">
        <v>333</v>
      </c>
      <c r="B4379" t="s">
        <v>4611</v>
      </c>
      <c r="C4379" s="224" t="s">
        <v>7842</v>
      </c>
      <c r="D4379" s="221">
        <v>354.9</v>
      </c>
      <c r="E4379" s="324">
        <v>43100</v>
      </c>
      <c r="F4379" s="1">
        <v>88576.95</v>
      </c>
      <c r="G4379" s="18">
        <v>1.1600000000000001E-2</v>
      </c>
      <c r="H4379" s="298">
        <v>85.61999999999999</v>
      </c>
      <c r="I4379" s="10">
        <v>88576.95</v>
      </c>
      <c r="J4379" s="11">
        <f t="shared" si="1994"/>
        <v>1.1600000000000001E-2</v>
      </c>
      <c r="K4379" s="30">
        <f t="shared" si="1995"/>
        <v>85.624385000000004</v>
      </c>
      <c r="L4379" s="29">
        <f t="shared" si="1996"/>
        <v>4.385000000013406E-3</v>
      </c>
      <c r="M4379" s="10">
        <f t="shared" si="1997"/>
        <v>88576.95</v>
      </c>
      <c r="N4379" s="5">
        <f>VLOOKUP(CONCATENATE(A4379,"-6"),'Restated Depr'!$B$6:$G$7674,6,0)</f>
        <v>4.5999999999999999E-3</v>
      </c>
      <c r="O4379" s="29">
        <f t="shared" si="1998"/>
        <v>33.954497499999995</v>
      </c>
      <c r="P4379" s="29">
        <f t="shared" si="1999"/>
        <v>-51.669887500000009</v>
      </c>
      <c r="Q4379" t="s">
        <v>7819</v>
      </c>
    </row>
    <row r="4380" spans="1:18" hidden="1">
      <c r="A4380" t="s">
        <v>333</v>
      </c>
      <c r="B4380" t="s">
        <v>4612</v>
      </c>
      <c r="C4380" s="224" t="s">
        <v>7842</v>
      </c>
      <c r="D4380" s="221">
        <v>354.9</v>
      </c>
      <c r="E4380" s="324">
        <v>43131</v>
      </c>
      <c r="F4380" s="1">
        <v>88576.95</v>
      </c>
      <c r="G4380" s="5">
        <v>4.5999999999999999E-3</v>
      </c>
      <c r="H4380" s="298">
        <v>33.96</v>
      </c>
      <c r="I4380" s="10">
        <v>88576.95</v>
      </c>
      <c r="J4380" s="11">
        <f t="shared" si="1994"/>
        <v>4.5999999999999999E-3</v>
      </c>
      <c r="K4380" s="30">
        <f t="shared" si="1995"/>
        <v>33.954497499999995</v>
      </c>
      <c r="L4380" s="29">
        <f t="shared" si="1996"/>
        <v>-5.5025000000057389E-3</v>
      </c>
      <c r="M4380" s="10">
        <f t="shared" si="1997"/>
        <v>88576.95</v>
      </c>
      <c r="N4380" s="5">
        <f>VLOOKUP(CONCATENATE(A4380,"-6"),'Restated Depr'!$B$6:$G$7674,6,0)</f>
        <v>4.5999999999999999E-3</v>
      </c>
      <c r="O4380" s="29">
        <f t="shared" si="1998"/>
        <v>33.954497499999995</v>
      </c>
      <c r="P4380" s="29">
        <f t="shared" si="1999"/>
        <v>0</v>
      </c>
      <c r="Q4380" t="s">
        <v>7819</v>
      </c>
    </row>
    <row r="4381" spans="1:18" hidden="1">
      <c r="A4381" t="s">
        <v>333</v>
      </c>
      <c r="B4381" t="s">
        <v>4613</v>
      </c>
      <c r="C4381" s="224" t="s">
        <v>7842</v>
      </c>
      <c r="D4381" s="221">
        <v>354.9</v>
      </c>
      <c r="E4381" s="324">
        <v>43159</v>
      </c>
      <c r="F4381" s="1">
        <v>88576.95</v>
      </c>
      <c r="G4381" s="5">
        <v>4.5999999999999999E-3</v>
      </c>
      <c r="H4381" s="298">
        <v>33.96</v>
      </c>
      <c r="I4381" s="10">
        <v>88576.95</v>
      </c>
      <c r="J4381" s="11">
        <f t="shared" si="1994"/>
        <v>4.5999999999999999E-3</v>
      </c>
      <c r="K4381" s="30">
        <f t="shared" si="1995"/>
        <v>33.954497499999995</v>
      </c>
      <c r="L4381" s="29">
        <f t="shared" si="1996"/>
        <v>-5.5025000000057389E-3</v>
      </c>
      <c r="M4381" s="10">
        <f t="shared" si="1997"/>
        <v>88576.95</v>
      </c>
      <c r="N4381" s="5">
        <f>VLOOKUP(CONCATENATE(A4381,"-6"),'Restated Depr'!$B$6:$G$7674,6,0)</f>
        <v>4.5999999999999999E-3</v>
      </c>
      <c r="O4381" s="29">
        <f t="shared" si="1998"/>
        <v>33.954497499999995</v>
      </c>
      <c r="P4381" s="29">
        <f t="shared" si="1999"/>
        <v>0</v>
      </c>
      <c r="Q4381" t="s">
        <v>7819</v>
      </c>
    </row>
    <row r="4382" spans="1:18" hidden="1">
      <c r="A4382" t="s">
        <v>333</v>
      </c>
      <c r="B4382" t="s">
        <v>4614</v>
      </c>
      <c r="C4382" s="224" t="s">
        <v>7842</v>
      </c>
      <c r="D4382" s="221">
        <v>354.9</v>
      </c>
      <c r="E4382" s="324">
        <v>43190</v>
      </c>
      <c r="F4382" s="1">
        <v>88576.95</v>
      </c>
      <c r="G4382" s="5">
        <v>4.5999999999999999E-3</v>
      </c>
      <c r="H4382" s="298">
        <v>33.96</v>
      </c>
      <c r="I4382" s="10">
        <v>88576.95</v>
      </c>
      <c r="J4382" s="11">
        <f t="shared" si="1994"/>
        <v>4.5999999999999999E-3</v>
      </c>
      <c r="K4382" s="30">
        <f t="shared" si="1995"/>
        <v>33.954497499999995</v>
      </c>
      <c r="L4382" s="29">
        <f t="shared" si="1996"/>
        <v>-5.5025000000057389E-3</v>
      </c>
      <c r="M4382" s="10">
        <f t="shared" si="1997"/>
        <v>88576.95</v>
      </c>
      <c r="N4382" s="5">
        <f>VLOOKUP(CONCATENATE(A4382,"-6"),'Restated Depr'!$B$6:$G$7674,6,0)</f>
        <v>4.5999999999999999E-3</v>
      </c>
      <c r="O4382" s="29">
        <f t="shared" si="1998"/>
        <v>33.954497499999995</v>
      </c>
      <c r="P4382" s="29">
        <f t="shared" si="1999"/>
        <v>0</v>
      </c>
      <c r="Q4382" t="s">
        <v>7819</v>
      </c>
    </row>
    <row r="4383" spans="1:18" hidden="1">
      <c r="A4383" t="s">
        <v>333</v>
      </c>
      <c r="B4383" t="s">
        <v>4615</v>
      </c>
      <c r="C4383" s="224" t="s">
        <v>7842</v>
      </c>
      <c r="D4383" s="221">
        <v>354.9</v>
      </c>
      <c r="E4383" s="324">
        <v>43220</v>
      </c>
      <c r="F4383" s="1">
        <v>88576.95</v>
      </c>
      <c r="G4383" s="5">
        <v>4.5999999999999999E-3</v>
      </c>
      <c r="H4383" s="298">
        <v>33.96</v>
      </c>
      <c r="I4383" s="10">
        <v>88576.95</v>
      </c>
      <c r="J4383" s="11">
        <f t="shared" si="1994"/>
        <v>4.5999999999999999E-3</v>
      </c>
      <c r="K4383" s="30">
        <f t="shared" si="1995"/>
        <v>33.954497499999995</v>
      </c>
      <c r="L4383" s="29">
        <f t="shared" si="1996"/>
        <v>-5.5025000000057389E-3</v>
      </c>
      <c r="M4383" s="10">
        <f t="shared" si="1997"/>
        <v>88576.95</v>
      </c>
      <c r="N4383" s="5">
        <f>VLOOKUP(CONCATENATE(A4383,"-6"),'Restated Depr'!$B$6:$G$7674,6,0)</f>
        <v>4.5999999999999999E-3</v>
      </c>
      <c r="O4383" s="29">
        <f t="shared" si="1998"/>
        <v>33.954497499999995</v>
      </c>
      <c r="P4383" s="29">
        <f t="shared" si="1999"/>
        <v>0</v>
      </c>
      <c r="Q4383" t="s">
        <v>7819</v>
      </c>
    </row>
    <row r="4384" spans="1:18" hidden="1">
      <c r="A4384" t="s">
        <v>333</v>
      </c>
      <c r="B4384" t="s">
        <v>4616</v>
      </c>
      <c r="C4384" s="224" t="s">
        <v>7842</v>
      </c>
      <c r="D4384" s="221">
        <v>354.9</v>
      </c>
      <c r="E4384" s="324">
        <v>43251</v>
      </c>
      <c r="F4384" s="1">
        <v>88576.95</v>
      </c>
      <c r="G4384" s="5">
        <v>4.5999999999999999E-3</v>
      </c>
      <c r="H4384" s="298">
        <v>33.96</v>
      </c>
      <c r="I4384" s="10">
        <v>88576.95</v>
      </c>
      <c r="J4384" s="11">
        <f t="shared" si="1994"/>
        <v>4.5999999999999999E-3</v>
      </c>
      <c r="K4384" s="30">
        <f t="shared" si="1995"/>
        <v>33.954497499999995</v>
      </c>
      <c r="L4384" s="29">
        <f t="shared" si="1996"/>
        <v>-5.5025000000057389E-3</v>
      </c>
      <c r="M4384" s="10">
        <f t="shared" si="1997"/>
        <v>88576.95</v>
      </c>
      <c r="N4384" s="5">
        <f>VLOOKUP(CONCATENATE(A4384,"-6"),'Restated Depr'!$B$6:$G$7674,6,0)</f>
        <v>4.5999999999999999E-3</v>
      </c>
      <c r="O4384" s="29">
        <f t="shared" si="1998"/>
        <v>33.954497499999995</v>
      </c>
      <c r="P4384" s="29">
        <f t="shared" si="1999"/>
        <v>0</v>
      </c>
      <c r="Q4384" t="s">
        <v>7819</v>
      </c>
    </row>
    <row r="4385" spans="1:18" hidden="1">
      <c r="A4385" t="s">
        <v>333</v>
      </c>
      <c r="B4385" t="s">
        <v>4617</v>
      </c>
      <c r="C4385" s="224" t="s">
        <v>7842</v>
      </c>
      <c r="D4385" s="221">
        <v>354.9</v>
      </c>
      <c r="E4385" s="324">
        <v>43281</v>
      </c>
      <c r="F4385" s="1">
        <v>88576.95</v>
      </c>
      <c r="G4385" s="5">
        <v>4.5999999999999999E-3</v>
      </c>
      <c r="H4385" s="298">
        <v>33.96</v>
      </c>
      <c r="I4385" s="10">
        <v>88576.95</v>
      </c>
      <c r="J4385" s="11">
        <f t="shared" si="1994"/>
        <v>4.5999999999999999E-3</v>
      </c>
      <c r="K4385" s="30">
        <f t="shared" si="1995"/>
        <v>33.954497499999995</v>
      </c>
      <c r="L4385" s="29">
        <f t="shared" si="1996"/>
        <v>-5.5025000000057389E-3</v>
      </c>
      <c r="M4385" s="10">
        <f t="shared" si="1997"/>
        <v>88576.95</v>
      </c>
      <c r="N4385" s="5">
        <f>VLOOKUP(CONCATENATE(A4385,"-6"),'Restated Depr'!$B$6:$G$7674,6,0)</f>
        <v>4.5999999999999999E-3</v>
      </c>
      <c r="O4385" s="29">
        <f t="shared" si="1998"/>
        <v>33.954497499999995</v>
      </c>
      <c r="P4385" s="29">
        <f t="shared" si="1999"/>
        <v>0</v>
      </c>
      <c r="Q4385" t="s">
        <v>7819</v>
      </c>
      <c r="R4385" s="5"/>
    </row>
    <row r="4386" spans="1:18" ht="15.75" hidden="1" thickBot="1">
      <c r="A4386" t="s">
        <v>333</v>
      </c>
      <c r="C4386" s="224" t="s">
        <v>639</v>
      </c>
      <c r="D4386" s="22"/>
      <c r="E4386" s="323" t="s">
        <v>606</v>
      </c>
      <c r="F4386" s="1"/>
      <c r="G4386" s="5"/>
      <c r="H4386" s="310">
        <f>SUM(H4374:H4385)</f>
        <v>905.73000000000025</v>
      </c>
      <c r="I4386" s="10"/>
      <c r="J4386" s="10"/>
      <c r="K4386" s="32">
        <f>SUM(K4374:K4385)</f>
        <v>905.69931374999987</v>
      </c>
      <c r="L4386" s="28">
        <f>SUM(L4374:L4385)</f>
        <v>-3.0686250000087512E-2</v>
      </c>
      <c r="M4386" s="10"/>
      <c r="N4386" s="5"/>
      <c r="O4386" s="28">
        <f>SUM(O4374:O4385)</f>
        <v>407.45396999999997</v>
      </c>
      <c r="P4386" s="28">
        <f>SUM(P4374:P4385)</f>
        <v>-498.24534375000002</v>
      </c>
    </row>
    <row r="4387" spans="1:18" hidden="1">
      <c r="A4387" t="s">
        <v>334</v>
      </c>
      <c r="B4387" t="s">
        <v>4618</v>
      </c>
      <c r="C4387" s="224" t="s">
        <v>7842</v>
      </c>
      <c r="D4387" s="221">
        <v>354.9</v>
      </c>
      <c r="E4387" s="324">
        <v>42947</v>
      </c>
      <c r="F4387" s="9">
        <v>267.33</v>
      </c>
      <c r="G4387" s="18">
        <v>1.67E-2</v>
      </c>
      <c r="H4387" s="299">
        <v>0.36999999999999994</v>
      </c>
      <c r="I4387" s="15">
        <v>267.33</v>
      </c>
      <c r="J4387" s="11">
        <f t="shared" ref="J4387:J4398" si="2000">G4387</f>
        <v>1.67E-2</v>
      </c>
      <c r="K4387" s="31">
        <f t="shared" ref="K4387:K4398" si="2001">I4387*J4387/12</f>
        <v>0.37203424999999996</v>
      </c>
      <c r="L4387" s="289">
        <f t="shared" ref="L4387:L4398" si="2002">K4387-H4387</f>
        <v>2.0342500000000152E-3</v>
      </c>
      <c r="M4387" s="15">
        <f t="shared" ref="M4387:M4398" si="2003">I4387</f>
        <v>267.33</v>
      </c>
      <c r="N4387" s="5">
        <f>VLOOKUP(CONCATENATE(A4387,"-6"),'Restated Depr'!$B$6:$G$7674,6,0)</f>
        <v>4.5999999999999999E-3</v>
      </c>
      <c r="O4387" s="289">
        <f t="shared" ref="O4387:O4398" si="2004">M4387*N4387/12</f>
        <v>0.10247649999999998</v>
      </c>
      <c r="P4387" s="289">
        <f t="shared" ref="P4387:P4398" si="2005">O4387-K4387</f>
        <v>-0.26955774999999998</v>
      </c>
      <c r="Q4387" t="s">
        <v>7819</v>
      </c>
    </row>
    <row r="4388" spans="1:18" hidden="1">
      <c r="A4388" t="s">
        <v>334</v>
      </c>
      <c r="B4388" t="s">
        <v>4619</v>
      </c>
      <c r="C4388" s="224" t="s">
        <v>7842</v>
      </c>
      <c r="D4388" s="221">
        <v>354.9</v>
      </c>
      <c r="E4388" s="324">
        <v>42978</v>
      </c>
      <c r="F4388" s="1">
        <v>267.33</v>
      </c>
      <c r="G4388" s="18">
        <v>1.67E-2</v>
      </c>
      <c r="H4388" s="298">
        <v>0.36999999999999994</v>
      </c>
      <c r="I4388" s="10">
        <v>267.33</v>
      </c>
      <c r="J4388" s="11">
        <f t="shared" si="2000"/>
        <v>1.67E-2</v>
      </c>
      <c r="K4388" s="30">
        <f t="shared" si="2001"/>
        <v>0.37203424999999996</v>
      </c>
      <c r="L4388" s="29">
        <f t="shared" si="2002"/>
        <v>2.0342500000000152E-3</v>
      </c>
      <c r="M4388" s="10">
        <f t="shared" si="2003"/>
        <v>267.33</v>
      </c>
      <c r="N4388" s="5">
        <f>VLOOKUP(CONCATENATE(A4388,"-6"),'Restated Depr'!$B$6:$G$7674,6,0)</f>
        <v>4.5999999999999999E-3</v>
      </c>
      <c r="O4388" s="29">
        <f t="shared" si="2004"/>
        <v>0.10247649999999998</v>
      </c>
      <c r="P4388" s="29">
        <f t="shared" si="2005"/>
        <v>-0.26955774999999998</v>
      </c>
      <c r="Q4388" t="s">
        <v>7819</v>
      </c>
    </row>
    <row r="4389" spans="1:18" hidden="1">
      <c r="A4389" t="s">
        <v>334</v>
      </c>
      <c r="B4389" t="s">
        <v>4620</v>
      </c>
      <c r="C4389" s="224" t="s">
        <v>7842</v>
      </c>
      <c r="D4389" s="221">
        <v>354.9</v>
      </c>
      <c r="E4389" s="324">
        <v>43008</v>
      </c>
      <c r="F4389" s="1">
        <v>267.33</v>
      </c>
      <c r="G4389" s="18">
        <v>1.67E-2</v>
      </c>
      <c r="H4389" s="298">
        <v>0.36999999999999994</v>
      </c>
      <c r="I4389" s="10">
        <v>267.33</v>
      </c>
      <c r="J4389" s="11">
        <f t="shared" si="2000"/>
        <v>1.67E-2</v>
      </c>
      <c r="K4389" s="30">
        <f t="shared" si="2001"/>
        <v>0.37203424999999996</v>
      </c>
      <c r="L4389" s="29">
        <f t="shared" si="2002"/>
        <v>2.0342500000000152E-3</v>
      </c>
      <c r="M4389" s="10">
        <f t="shared" si="2003"/>
        <v>267.33</v>
      </c>
      <c r="N4389" s="5">
        <f>VLOOKUP(CONCATENATE(A4389,"-6"),'Restated Depr'!$B$6:$G$7674,6,0)</f>
        <v>4.5999999999999999E-3</v>
      </c>
      <c r="O4389" s="29">
        <f t="shared" si="2004"/>
        <v>0.10247649999999998</v>
      </c>
      <c r="P4389" s="29">
        <f t="shared" si="2005"/>
        <v>-0.26955774999999998</v>
      </c>
      <c r="Q4389" t="s">
        <v>7819</v>
      </c>
    </row>
    <row r="4390" spans="1:18" hidden="1">
      <c r="A4390" t="s">
        <v>334</v>
      </c>
      <c r="B4390" t="s">
        <v>4621</v>
      </c>
      <c r="C4390" s="224" t="s">
        <v>7842</v>
      </c>
      <c r="D4390" s="221">
        <v>354.9</v>
      </c>
      <c r="E4390" s="324">
        <v>43039</v>
      </c>
      <c r="F4390" s="1">
        <v>267.33</v>
      </c>
      <c r="G4390" s="18">
        <v>1.67E-2</v>
      </c>
      <c r="H4390" s="298">
        <v>0.36999999999999994</v>
      </c>
      <c r="I4390" s="10">
        <v>267.33</v>
      </c>
      <c r="J4390" s="11">
        <f t="shared" si="2000"/>
        <v>1.67E-2</v>
      </c>
      <c r="K4390" s="30">
        <f t="shared" si="2001"/>
        <v>0.37203424999999996</v>
      </c>
      <c r="L4390" s="29">
        <f t="shared" si="2002"/>
        <v>2.0342500000000152E-3</v>
      </c>
      <c r="M4390" s="10">
        <f t="shared" si="2003"/>
        <v>267.33</v>
      </c>
      <c r="N4390" s="5">
        <f>VLOOKUP(CONCATENATE(A4390,"-6"),'Restated Depr'!$B$6:$G$7674,6,0)</f>
        <v>4.5999999999999999E-3</v>
      </c>
      <c r="O4390" s="29">
        <f t="shared" si="2004"/>
        <v>0.10247649999999998</v>
      </c>
      <c r="P4390" s="29">
        <f t="shared" si="2005"/>
        <v>-0.26955774999999998</v>
      </c>
      <c r="Q4390" t="s">
        <v>7819</v>
      </c>
    </row>
    <row r="4391" spans="1:18" hidden="1">
      <c r="A4391" t="s">
        <v>334</v>
      </c>
      <c r="B4391" t="s">
        <v>4622</v>
      </c>
      <c r="C4391" s="224" t="s">
        <v>7842</v>
      </c>
      <c r="D4391" s="221">
        <v>354.9</v>
      </c>
      <c r="E4391" s="324">
        <v>43069</v>
      </c>
      <c r="F4391" s="1">
        <v>267.33</v>
      </c>
      <c r="G4391" s="18">
        <v>1.67E-2</v>
      </c>
      <c r="H4391" s="298">
        <v>0.36999999999999994</v>
      </c>
      <c r="I4391" s="10">
        <v>267.33</v>
      </c>
      <c r="J4391" s="11">
        <f t="shared" si="2000"/>
        <v>1.67E-2</v>
      </c>
      <c r="K4391" s="30">
        <f t="shared" si="2001"/>
        <v>0.37203424999999996</v>
      </c>
      <c r="L4391" s="29">
        <f t="shared" si="2002"/>
        <v>2.0342500000000152E-3</v>
      </c>
      <c r="M4391" s="10">
        <f t="shared" si="2003"/>
        <v>267.33</v>
      </c>
      <c r="N4391" s="5">
        <f>VLOOKUP(CONCATENATE(A4391,"-6"),'Restated Depr'!$B$6:$G$7674,6,0)</f>
        <v>4.5999999999999999E-3</v>
      </c>
      <c r="O4391" s="29">
        <f t="shared" si="2004"/>
        <v>0.10247649999999998</v>
      </c>
      <c r="P4391" s="29">
        <f t="shared" si="2005"/>
        <v>-0.26955774999999998</v>
      </c>
      <c r="Q4391" t="s">
        <v>7819</v>
      </c>
    </row>
    <row r="4392" spans="1:18" hidden="1">
      <c r="A4392" t="s">
        <v>334</v>
      </c>
      <c r="B4392" t="s">
        <v>4623</v>
      </c>
      <c r="C4392" s="224" t="s">
        <v>7842</v>
      </c>
      <c r="D4392" s="221">
        <v>354.9</v>
      </c>
      <c r="E4392" s="324">
        <v>43100</v>
      </c>
      <c r="F4392" s="1">
        <v>267.33</v>
      </c>
      <c r="G4392" s="18">
        <v>1.1600000000000001E-2</v>
      </c>
      <c r="H4392" s="298">
        <v>0.26</v>
      </c>
      <c r="I4392" s="10">
        <v>267.33</v>
      </c>
      <c r="J4392" s="11">
        <f t="shared" si="2000"/>
        <v>1.1600000000000001E-2</v>
      </c>
      <c r="K4392" s="30">
        <f t="shared" si="2001"/>
        <v>0.25841900000000001</v>
      </c>
      <c r="L4392" s="29">
        <f t="shared" si="2002"/>
        <v>-1.5809999999999991E-3</v>
      </c>
      <c r="M4392" s="10">
        <f t="shared" si="2003"/>
        <v>267.33</v>
      </c>
      <c r="N4392" s="5">
        <f>VLOOKUP(CONCATENATE(A4392,"-6"),'Restated Depr'!$B$6:$G$7674,6,0)</f>
        <v>4.5999999999999999E-3</v>
      </c>
      <c r="O4392" s="29">
        <f t="shared" si="2004"/>
        <v>0.10247649999999998</v>
      </c>
      <c r="P4392" s="29">
        <f t="shared" si="2005"/>
        <v>-0.15594250000000004</v>
      </c>
      <c r="Q4392" t="s">
        <v>7819</v>
      </c>
    </row>
    <row r="4393" spans="1:18" hidden="1">
      <c r="A4393" t="s">
        <v>334</v>
      </c>
      <c r="B4393" t="s">
        <v>4624</v>
      </c>
      <c r="C4393" s="224" t="s">
        <v>7842</v>
      </c>
      <c r="D4393" s="221">
        <v>354.9</v>
      </c>
      <c r="E4393" s="324">
        <v>43131</v>
      </c>
      <c r="F4393" s="1">
        <v>267.33</v>
      </c>
      <c r="G4393" s="5">
        <v>4.5999999999999999E-3</v>
      </c>
      <c r="H4393" s="298">
        <v>9.9999999999999992E-2</v>
      </c>
      <c r="I4393" s="10">
        <v>267.33</v>
      </c>
      <c r="J4393" s="11">
        <f t="shared" si="2000"/>
        <v>4.5999999999999999E-3</v>
      </c>
      <c r="K4393" s="30">
        <f t="shared" si="2001"/>
        <v>0.10247649999999998</v>
      </c>
      <c r="L4393" s="29">
        <f t="shared" si="2002"/>
        <v>2.4764999999999926E-3</v>
      </c>
      <c r="M4393" s="10">
        <f t="shared" si="2003"/>
        <v>267.33</v>
      </c>
      <c r="N4393" s="5">
        <f>VLOOKUP(CONCATENATE(A4393,"-6"),'Restated Depr'!$B$6:$G$7674,6,0)</f>
        <v>4.5999999999999999E-3</v>
      </c>
      <c r="O4393" s="29">
        <f t="shared" si="2004"/>
        <v>0.10247649999999998</v>
      </c>
      <c r="P4393" s="29">
        <f t="shared" si="2005"/>
        <v>0</v>
      </c>
      <c r="Q4393" t="s">
        <v>7819</v>
      </c>
    </row>
    <row r="4394" spans="1:18" hidden="1">
      <c r="A4394" t="s">
        <v>334</v>
      </c>
      <c r="B4394" t="s">
        <v>4625</v>
      </c>
      <c r="C4394" s="224" t="s">
        <v>7842</v>
      </c>
      <c r="D4394" s="221">
        <v>354.9</v>
      </c>
      <c r="E4394" s="324">
        <v>43159</v>
      </c>
      <c r="F4394" s="1">
        <v>267.33</v>
      </c>
      <c r="G4394" s="5">
        <v>4.5999999999999999E-3</v>
      </c>
      <c r="H4394" s="298">
        <v>9.9999999999999992E-2</v>
      </c>
      <c r="I4394" s="10">
        <v>267.33</v>
      </c>
      <c r="J4394" s="11">
        <f t="shared" si="2000"/>
        <v>4.5999999999999999E-3</v>
      </c>
      <c r="K4394" s="30">
        <f t="shared" si="2001"/>
        <v>0.10247649999999998</v>
      </c>
      <c r="L4394" s="29">
        <f t="shared" si="2002"/>
        <v>2.4764999999999926E-3</v>
      </c>
      <c r="M4394" s="10">
        <f t="shared" si="2003"/>
        <v>267.33</v>
      </c>
      <c r="N4394" s="5">
        <f>VLOOKUP(CONCATENATE(A4394,"-6"),'Restated Depr'!$B$6:$G$7674,6,0)</f>
        <v>4.5999999999999999E-3</v>
      </c>
      <c r="O4394" s="29">
        <f t="shared" si="2004"/>
        <v>0.10247649999999998</v>
      </c>
      <c r="P4394" s="29">
        <f t="shared" si="2005"/>
        <v>0</v>
      </c>
      <c r="Q4394" t="s">
        <v>7819</v>
      </c>
    </row>
    <row r="4395" spans="1:18" hidden="1">
      <c r="A4395" t="s">
        <v>334</v>
      </c>
      <c r="B4395" t="s">
        <v>4626</v>
      </c>
      <c r="C4395" s="224" t="s">
        <v>7842</v>
      </c>
      <c r="D4395" s="221">
        <v>354.9</v>
      </c>
      <c r="E4395" s="324">
        <v>43190</v>
      </c>
      <c r="F4395" s="1">
        <v>267.33</v>
      </c>
      <c r="G4395" s="5">
        <v>4.5999999999999999E-3</v>
      </c>
      <c r="H4395" s="298">
        <v>9.9999999999999992E-2</v>
      </c>
      <c r="I4395" s="10">
        <v>267.33</v>
      </c>
      <c r="J4395" s="11">
        <f t="shared" si="2000"/>
        <v>4.5999999999999999E-3</v>
      </c>
      <c r="K4395" s="30">
        <f t="shared" si="2001"/>
        <v>0.10247649999999998</v>
      </c>
      <c r="L4395" s="29">
        <f t="shared" si="2002"/>
        <v>2.4764999999999926E-3</v>
      </c>
      <c r="M4395" s="10">
        <f t="shared" si="2003"/>
        <v>267.33</v>
      </c>
      <c r="N4395" s="5">
        <f>VLOOKUP(CONCATENATE(A4395,"-6"),'Restated Depr'!$B$6:$G$7674,6,0)</f>
        <v>4.5999999999999999E-3</v>
      </c>
      <c r="O4395" s="29">
        <f t="shared" si="2004"/>
        <v>0.10247649999999998</v>
      </c>
      <c r="P4395" s="29">
        <f t="shared" si="2005"/>
        <v>0</v>
      </c>
      <c r="Q4395" t="s">
        <v>7819</v>
      </c>
    </row>
    <row r="4396" spans="1:18" hidden="1">
      <c r="A4396" t="s">
        <v>334</v>
      </c>
      <c r="B4396" t="s">
        <v>4627</v>
      </c>
      <c r="C4396" s="224" t="s">
        <v>7842</v>
      </c>
      <c r="D4396" s="221">
        <v>354.9</v>
      </c>
      <c r="E4396" s="324">
        <v>43220</v>
      </c>
      <c r="F4396" s="1">
        <v>267.33</v>
      </c>
      <c r="G4396" s="5">
        <v>4.5999999999999999E-3</v>
      </c>
      <c r="H4396" s="298">
        <v>9.9999999999999992E-2</v>
      </c>
      <c r="I4396" s="10">
        <v>267.33</v>
      </c>
      <c r="J4396" s="11">
        <f t="shared" si="2000"/>
        <v>4.5999999999999999E-3</v>
      </c>
      <c r="K4396" s="30">
        <f t="shared" si="2001"/>
        <v>0.10247649999999998</v>
      </c>
      <c r="L4396" s="29">
        <f t="shared" si="2002"/>
        <v>2.4764999999999926E-3</v>
      </c>
      <c r="M4396" s="10">
        <f t="shared" si="2003"/>
        <v>267.33</v>
      </c>
      <c r="N4396" s="5">
        <f>VLOOKUP(CONCATENATE(A4396,"-6"),'Restated Depr'!$B$6:$G$7674,6,0)</f>
        <v>4.5999999999999999E-3</v>
      </c>
      <c r="O4396" s="29">
        <f t="shared" si="2004"/>
        <v>0.10247649999999998</v>
      </c>
      <c r="P4396" s="29">
        <f t="shared" si="2005"/>
        <v>0</v>
      </c>
      <c r="Q4396" t="s">
        <v>7819</v>
      </c>
    </row>
    <row r="4397" spans="1:18" hidden="1">
      <c r="A4397" t="s">
        <v>334</v>
      </c>
      <c r="B4397" t="s">
        <v>4628</v>
      </c>
      <c r="C4397" s="224" t="s">
        <v>7842</v>
      </c>
      <c r="D4397" s="221">
        <v>354.9</v>
      </c>
      <c r="E4397" s="324">
        <v>43251</v>
      </c>
      <c r="F4397" s="1">
        <v>267.33</v>
      </c>
      <c r="G4397" s="5">
        <v>4.5999999999999999E-3</v>
      </c>
      <c r="H4397" s="298">
        <v>9.9999999999999992E-2</v>
      </c>
      <c r="I4397" s="10">
        <v>267.33</v>
      </c>
      <c r="J4397" s="11">
        <f t="shared" si="2000"/>
        <v>4.5999999999999999E-3</v>
      </c>
      <c r="K4397" s="30">
        <f t="shared" si="2001"/>
        <v>0.10247649999999998</v>
      </c>
      <c r="L4397" s="29">
        <f t="shared" si="2002"/>
        <v>2.4764999999999926E-3</v>
      </c>
      <c r="M4397" s="10">
        <f t="shared" si="2003"/>
        <v>267.33</v>
      </c>
      <c r="N4397" s="5">
        <f>VLOOKUP(CONCATENATE(A4397,"-6"),'Restated Depr'!$B$6:$G$7674,6,0)</f>
        <v>4.5999999999999999E-3</v>
      </c>
      <c r="O4397" s="29">
        <f t="shared" si="2004"/>
        <v>0.10247649999999998</v>
      </c>
      <c r="P4397" s="29">
        <f t="shared" si="2005"/>
        <v>0</v>
      </c>
      <c r="Q4397" t="s">
        <v>7819</v>
      </c>
    </row>
    <row r="4398" spans="1:18" hidden="1">
      <c r="A4398" t="s">
        <v>334</v>
      </c>
      <c r="B4398" t="s">
        <v>4629</v>
      </c>
      <c r="C4398" s="224" t="s">
        <v>7842</v>
      </c>
      <c r="D4398" s="221">
        <v>354.9</v>
      </c>
      <c r="E4398" s="324">
        <v>43281</v>
      </c>
      <c r="F4398" s="1">
        <v>267.33</v>
      </c>
      <c r="G4398" s="5">
        <v>4.5999999999999999E-3</v>
      </c>
      <c r="H4398" s="298">
        <v>9.9999999999999992E-2</v>
      </c>
      <c r="I4398" s="10">
        <v>267.33</v>
      </c>
      <c r="J4398" s="11">
        <f t="shared" si="2000"/>
        <v>4.5999999999999999E-3</v>
      </c>
      <c r="K4398" s="30">
        <f t="shared" si="2001"/>
        <v>0.10247649999999998</v>
      </c>
      <c r="L4398" s="29">
        <f t="shared" si="2002"/>
        <v>2.4764999999999926E-3</v>
      </c>
      <c r="M4398" s="10">
        <f t="shared" si="2003"/>
        <v>267.33</v>
      </c>
      <c r="N4398" s="5">
        <f>VLOOKUP(CONCATENATE(A4398,"-6"),'Restated Depr'!$B$6:$G$7674,6,0)</f>
        <v>4.5999999999999999E-3</v>
      </c>
      <c r="O4398" s="29">
        <f t="shared" si="2004"/>
        <v>0.10247649999999998</v>
      </c>
      <c r="P4398" s="29">
        <f t="shared" si="2005"/>
        <v>0</v>
      </c>
      <c r="Q4398" t="s">
        <v>7819</v>
      </c>
      <c r="R4398" s="5"/>
    </row>
    <row r="4399" spans="1:18" ht="15.75" hidden="1" thickBot="1">
      <c r="A4399" t="s">
        <v>334</v>
      </c>
      <c r="C4399" s="224" t="s">
        <v>639</v>
      </c>
      <c r="D4399" s="22"/>
      <c r="E4399" s="323" t="s">
        <v>606</v>
      </c>
      <c r="F4399" s="1"/>
      <c r="G4399" s="5"/>
      <c r="H4399" s="310">
        <f>SUM(H4387:H4398)</f>
        <v>2.71</v>
      </c>
      <c r="I4399" s="10"/>
      <c r="J4399" s="10"/>
      <c r="K4399" s="32">
        <f>SUM(K4387:K4398)</f>
        <v>2.7334492499999992</v>
      </c>
      <c r="L4399" s="28">
        <f>SUM(L4387:L4398)</f>
        <v>2.3449250000000033E-2</v>
      </c>
      <c r="M4399" s="10"/>
      <c r="N4399" s="5"/>
      <c r="O4399" s="28">
        <f>SUM(O4387:O4398)</f>
        <v>1.2297180000000001</v>
      </c>
      <c r="P4399" s="28">
        <f>SUM(P4387:P4398)</f>
        <v>-1.50373125</v>
      </c>
    </row>
    <row r="4400" spans="1:18" hidden="1">
      <c r="A4400" t="s">
        <v>335</v>
      </c>
      <c r="B4400" t="s">
        <v>4630</v>
      </c>
      <c r="C4400" s="224" t="s">
        <v>7842</v>
      </c>
      <c r="D4400" s="221">
        <v>354.9</v>
      </c>
      <c r="E4400" s="324">
        <v>42947</v>
      </c>
      <c r="F4400" s="9">
        <v>44555</v>
      </c>
      <c r="G4400" s="18">
        <v>1.5044220000000001E-2</v>
      </c>
      <c r="H4400" s="299">
        <v>55.859999999999992</v>
      </c>
      <c r="I4400" s="15">
        <v>44555</v>
      </c>
      <c r="J4400" s="11">
        <f t="shared" ref="J4400:J4411" si="2006">G4400</f>
        <v>1.5044220000000001E-2</v>
      </c>
      <c r="K4400" s="31">
        <f t="shared" ref="K4400:K4411" si="2007">I4400*J4400/12</f>
        <v>55.857935175000001</v>
      </c>
      <c r="L4400" s="289">
        <f t="shared" ref="L4400:L4411" si="2008">K4400-H4400</f>
        <v>-2.064824999990833E-3</v>
      </c>
      <c r="M4400" s="15">
        <f t="shared" ref="M4400:M4411" si="2009">I4400</f>
        <v>44555</v>
      </c>
      <c r="N4400" s="5">
        <f>VLOOKUP(CONCATENATE(A4400,"-6"),'Restated Depr'!$B$6:$G$7674,6,0)</f>
        <v>4.5999999999999999E-3</v>
      </c>
      <c r="O4400" s="289">
        <f t="shared" ref="O4400:O4411" si="2010">M4400*N4400/12</f>
        <v>17.079416666666667</v>
      </c>
      <c r="P4400" s="289">
        <f t="shared" ref="P4400:P4411" si="2011">O4400-K4400</f>
        <v>-38.778518508333335</v>
      </c>
      <c r="Q4400" t="s">
        <v>7819</v>
      </c>
    </row>
    <row r="4401" spans="1:18" hidden="1">
      <c r="A4401" t="s">
        <v>335</v>
      </c>
      <c r="B4401" t="s">
        <v>4631</v>
      </c>
      <c r="C4401" s="224" t="s">
        <v>7842</v>
      </c>
      <c r="D4401" s="221">
        <v>354.9</v>
      </c>
      <c r="E4401" s="324">
        <v>42978</v>
      </c>
      <c r="F4401" s="1">
        <v>44555</v>
      </c>
      <c r="G4401" s="18">
        <v>1.5044220000000001E-2</v>
      </c>
      <c r="H4401" s="298">
        <v>55.859999999999992</v>
      </c>
      <c r="I4401" s="10">
        <v>44555</v>
      </c>
      <c r="J4401" s="11">
        <f t="shared" si="2006"/>
        <v>1.5044220000000001E-2</v>
      </c>
      <c r="K4401" s="30">
        <f t="shared" si="2007"/>
        <v>55.857935175000001</v>
      </c>
      <c r="L4401" s="29">
        <f t="shared" si="2008"/>
        <v>-2.064824999990833E-3</v>
      </c>
      <c r="M4401" s="10">
        <f t="shared" si="2009"/>
        <v>44555</v>
      </c>
      <c r="N4401" s="5">
        <f>VLOOKUP(CONCATENATE(A4401,"-6"),'Restated Depr'!$B$6:$G$7674,6,0)</f>
        <v>4.5999999999999999E-3</v>
      </c>
      <c r="O4401" s="29">
        <f t="shared" si="2010"/>
        <v>17.079416666666667</v>
      </c>
      <c r="P4401" s="29">
        <f t="shared" si="2011"/>
        <v>-38.778518508333335</v>
      </c>
      <c r="Q4401" t="s">
        <v>7819</v>
      </c>
    </row>
    <row r="4402" spans="1:18" hidden="1">
      <c r="A4402" t="s">
        <v>335</v>
      </c>
      <c r="B4402" t="s">
        <v>4632</v>
      </c>
      <c r="C4402" s="224" t="s">
        <v>7842</v>
      </c>
      <c r="D4402" s="221">
        <v>354.9</v>
      </c>
      <c r="E4402" s="324">
        <v>43008</v>
      </c>
      <c r="F4402" s="1">
        <v>44555</v>
      </c>
      <c r="G4402" s="18">
        <v>1.5044220000000001E-2</v>
      </c>
      <c r="H4402" s="298">
        <v>55.859999999999992</v>
      </c>
      <c r="I4402" s="10">
        <v>44555</v>
      </c>
      <c r="J4402" s="11">
        <f t="shared" si="2006"/>
        <v>1.5044220000000001E-2</v>
      </c>
      <c r="K4402" s="30">
        <f t="shared" si="2007"/>
        <v>55.857935175000001</v>
      </c>
      <c r="L4402" s="29">
        <f t="shared" si="2008"/>
        <v>-2.064824999990833E-3</v>
      </c>
      <c r="M4402" s="10">
        <f t="shared" si="2009"/>
        <v>44555</v>
      </c>
      <c r="N4402" s="5">
        <f>VLOOKUP(CONCATENATE(A4402,"-6"),'Restated Depr'!$B$6:$G$7674,6,0)</f>
        <v>4.5999999999999999E-3</v>
      </c>
      <c r="O4402" s="29">
        <f t="shared" si="2010"/>
        <v>17.079416666666667</v>
      </c>
      <c r="P4402" s="29">
        <f t="shared" si="2011"/>
        <v>-38.778518508333335</v>
      </c>
      <c r="Q4402" t="s">
        <v>7819</v>
      </c>
    </row>
    <row r="4403" spans="1:18" hidden="1">
      <c r="A4403" t="s">
        <v>335</v>
      </c>
      <c r="B4403" t="s">
        <v>4633</v>
      </c>
      <c r="C4403" s="224" t="s">
        <v>7842</v>
      </c>
      <c r="D4403" s="221">
        <v>354.9</v>
      </c>
      <c r="E4403" s="324">
        <v>43039</v>
      </c>
      <c r="F4403" s="1">
        <v>44555</v>
      </c>
      <c r="G4403" s="18">
        <v>1.5044220000000001E-2</v>
      </c>
      <c r="H4403" s="298">
        <v>55.859999999999992</v>
      </c>
      <c r="I4403" s="10">
        <v>44555</v>
      </c>
      <c r="J4403" s="11">
        <f t="shared" si="2006"/>
        <v>1.5044220000000001E-2</v>
      </c>
      <c r="K4403" s="30">
        <f t="shared" si="2007"/>
        <v>55.857935175000001</v>
      </c>
      <c r="L4403" s="29">
        <f t="shared" si="2008"/>
        <v>-2.064824999990833E-3</v>
      </c>
      <c r="M4403" s="10">
        <f t="shared" si="2009"/>
        <v>44555</v>
      </c>
      <c r="N4403" s="5">
        <f>VLOOKUP(CONCATENATE(A4403,"-6"),'Restated Depr'!$B$6:$G$7674,6,0)</f>
        <v>4.5999999999999999E-3</v>
      </c>
      <c r="O4403" s="29">
        <f t="shared" si="2010"/>
        <v>17.079416666666667</v>
      </c>
      <c r="P4403" s="29">
        <f t="shared" si="2011"/>
        <v>-38.778518508333335</v>
      </c>
      <c r="Q4403" t="s">
        <v>7819</v>
      </c>
    </row>
    <row r="4404" spans="1:18" hidden="1">
      <c r="A4404" t="s">
        <v>335</v>
      </c>
      <c r="B4404" t="s">
        <v>4634</v>
      </c>
      <c r="C4404" s="224" t="s">
        <v>7842</v>
      </c>
      <c r="D4404" s="221">
        <v>354.9</v>
      </c>
      <c r="E4404" s="324">
        <v>43069</v>
      </c>
      <c r="F4404" s="1">
        <v>44555</v>
      </c>
      <c r="G4404" s="18">
        <v>1.5044220000000001E-2</v>
      </c>
      <c r="H4404" s="298">
        <v>55.859999999999992</v>
      </c>
      <c r="I4404" s="10">
        <v>44555</v>
      </c>
      <c r="J4404" s="11">
        <f t="shared" si="2006"/>
        <v>1.5044220000000001E-2</v>
      </c>
      <c r="K4404" s="30">
        <f t="shared" si="2007"/>
        <v>55.857935175000001</v>
      </c>
      <c r="L4404" s="29">
        <f t="shared" si="2008"/>
        <v>-2.064824999990833E-3</v>
      </c>
      <c r="M4404" s="10">
        <f t="shared" si="2009"/>
        <v>44555</v>
      </c>
      <c r="N4404" s="5">
        <f>VLOOKUP(CONCATENATE(A4404,"-6"),'Restated Depr'!$B$6:$G$7674,6,0)</f>
        <v>4.5999999999999999E-3</v>
      </c>
      <c r="O4404" s="29">
        <f t="shared" si="2010"/>
        <v>17.079416666666667</v>
      </c>
      <c r="P4404" s="29">
        <f t="shared" si="2011"/>
        <v>-38.778518508333335</v>
      </c>
      <c r="Q4404" t="s">
        <v>7819</v>
      </c>
    </row>
    <row r="4405" spans="1:18" hidden="1">
      <c r="A4405" t="s">
        <v>335</v>
      </c>
      <c r="B4405" t="s">
        <v>4635</v>
      </c>
      <c r="C4405" s="224" t="s">
        <v>7842</v>
      </c>
      <c r="D4405" s="221">
        <v>354.9</v>
      </c>
      <c r="E4405" s="324">
        <v>43100</v>
      </c>
      <c r="F4405" s="1">
        <v>44555</v>
      </c>
      <c r="G4405" s="18">
        <v>1.0700000000000001E-2</v>
      </c>
      <c r="H4405" s="298">
        <v>39.730000000000004</v>
      </c>
      <c r="I4405" s="10">
        <v>44555</v>
      </c>
      <c r="J4405" s="11">
        <f t="shared" si="2006"/>
        <v>1.0700000000000001E-2</v>
      </c>
      <c r="K4405" s="30">
        <f t="shared" si="2007"/>
        <v>39.728208333333335</v>
      </c>
      <c r="L4405" s="29">
        <f t="shared" si="2008"/>
        <v>-1.7916666666693004E-3</v>
      </c>
      <c r="M4405" s="10">
        <f t="shared" si="2009"/>
        <v>44555</v>
      </c>
      <c r="N4405" s="5">
        <f>VLOOKUP(CONCATENATE(A4405,"-6"),'Restated Depr'!$B$6:$G$7674,6,0)</f>
        <v>4.5999999999999999E-3</v>
      </c>
      <c r="O4405" s="29">
        <f t="shared" si="2010"/>
        <v>17.079416666666667</v>
      </c>
      <c r="P4405" s="29">
        <f t="shared" si="2011"/>
        <v>-22.648791666666668</v>
      </c>
      <c r="Q4405" t="s">
        <v>7819</v>
      </c>
    </row>
    <row r="4406" spans="1:18" hidden="1">
      <c r="A4406" t="s">
        <v>335</v>
      </c>
      <c r="B4406" t="s">
        <v>4636</v>
      </c>
      <c r="C4406" s="224" t="s">
        <v>7842</v>
      </c>
      <c r="D4406" s="221">
        <v>354.9</v>
      </c>
      <c r="E4406" s="324">
        <v>43131</v>
      </c>
      <c r="F4406" s="1">
        <v>44555</v>
      </c>
      <c r="G4406" s="5">
        <v>4.5999999999999999E-3</v>
      </c>
      <c r="H4406" s="298">
        <v>17.079999999999998</v>
      </c>
      <c r="I4406" s="10">
        <v>44555</v>
      </c>
      <c r="J4406" s="11">
        <f t="shared" si="2006"/>
        <v>4.5999999999999999E-3</v>
      </c>
      <c r="K4406" s="30">
        <f t="shared" si="2007"/>
        <v>17.079416666666667</v>
      </c>
      <c r="L4406" s="29">
        <f t="shared" si="2008"/>
        <v>-5.8333333333138171E-4</v>
      </c>
      <c r="M4406" s="10">
        <f t="shared" si="2009"/>
        <v>44555</v>
      </c>
      <c r="N4406" s="5">
        <f>VLOOKUP(CONCATENATE(A4406,"-6"),'Restated Depr'!$B$6:$G$7674,6,0)</f>
        <v>4.5999999999999999E-3</v>
      </c>
      <c r="O4406" s="29">
        <f t="shared" si="2010"/>
        <v>17.079416666666667</v>
      </c>
      <c r="P4406" s="29">
        <f t="shared" si="2011"/>
        <v>0</v>
      </c>
      <c r="Q4406" t="s">
        <v>7819</v>
      </c>
    </row>
    <row r="4407" spans="1:18" hidden="1">
      <c r="A4407" t="s">
        <v>335</v>
      </c>
      <c r="B4407" t="s">
        <v>4637</v>
      </c>
      <c r="C4407" s="224" t="s">
        <v>7842</v>
      </c>
      <c r="D4407" s="221">
        <v>354.9</v>
      </c>
      <c r="E4407" s="324">
        <v>43159</v>
      </c>
      <c r="F4407" s="1">
        <v>44555</v>
      </c>
      <c r="G4407" s="5">
        <v>4.5999999999999999E-3</v>
      </c>
      <c r="H4407" s="298">
        <v>17.079999999999998</v>
      </c>
      <c r="I4407" s="10">
        <v>44555</v>
      </c>
      <c r="J4407" s="11">
        <f t="shared" si="2006"/>
        <v>4.5999999999999999E-3</v>
      </c>
      <c r="K4407" s="30">
        <f t="shared" si="2007"/>
        <v>17.079416666666667</v>
      </c>
      <c r="L4407" s="29">
        <f t="shared" si="2008"/>
        <v>-5.8333333333138171E-4</v>
      </c>
      <c r="M4407" s="10">
        <f t="shared" si="2009"/>
        <v>44555</v>
      </c>
      <c r="N4407" s="5">
        <f>VLOOKUP(CONCATENATE(A4407,"-6"),'Restated Depr'!$B$6:$G$7674,6,0)</f>
        <v>4.5999999999999999E-3</v>
      </c>
      <c r="O4407" s="29">
        <f t="shared" si="2010"/>
        <v>17.079416666666667</v>
      </c>
      <c r="P4407" s="29">
        <f t="shared" si="2011"/>
        <v>0</v>
      </c>
      <c r="Q4407" t="s">
        <v>7819</v>
      </c>
    </row>
    <row r="4408" spans="1:18" hidden="1">
      <c r="A4408" t="s">
        <v>335</v>
      </c>
      <c r="B4408" t="s">
        <v>4638</v>
      </c>
      <c r="C4408" s="224" t="s">
        <v>7842</v>
      </c>
      <c r="D4408" s="221">
        <v>354.9</v>
      </c>
      <c r="E4408" s="324">
        <v>43190</v>
      </c>
      <c r="F4408" s="1">
        <v>44555</v>
      </c>
      <c r="G4408" s="5">
        <v>4.5999999999999999E-3</v>
      </c>
      <c r="H4408" s="298">
        <v>17.079999999999998</v>
      </c>
      <c r="I4408" s="10">
        <v>44555</v>
      </c>
      <c r="J4408" s="11">
        <f t="shared" si="2006"/>
        <v>4.5999999999999999E-3</v>
      </c>
      <c r="K4408" s="30">
        <f t="shared" si="2007"/>
        <v>17.079416666666667</v>
      </c>
      <c r="L4408" s="29">
        <f t="shared" si="2008"/>
        <v>-5.8333333333138171E-4</v>
      </c>
      <c r="M4408" s="10">
        <f t="shared" si="2009"/>
        <v>44555</v>
      </c>
      <c r="N4408" s="5">
        <f>VLOOKUP(CONCATENATE(A4408,"-6"),'Restated Depr'!$B$6:$G$7674,6,0)</f>
        <v>4.5999999999999999E-3</v>
      </c>
      <c r="O4408" s="29">
        <f t="shared" si="2010"/>
        <v>17.079416666666667</v>
      </c>
      <c r="P4408" s="29">
        <f t="shared" si="2011"/>
        <v>0</v>
      </c>
      <c r="Q4408" t="s">
        <v>7819</v>
      </c>
    </row>
    <row r="4409" spans="1:18" hidden="1">
      <c r="A4409" t="s">
        <v>335</v>
      </c>
      <c r="B4409" t="s">
        <v>4639</v>
      </c>
      <c r="C4409" s="224" t="s">
        <v>7842</v>
      </c>
      <c r="D4409" s="221">
        <v>354.9</v>
      </c>
      <c r="E4409" s="324">
        <v>43220</v>
      </c>
      <c r="F4409" s="1">
        <v>44555</v>
      </c>
      <c r="G4409" s="5">
        <v>4.5999999999999999E-3</v>
      </c>
      <c r="H4409" s="298">
        <v>17.079999999999998</v>
      </c>
      <c r="I4409" s="10">
        <v>44555</v>
      </c>
      <c r="J4409" s="11">
        <f t="shared" si="2006"/>
        <v>4.5999999999999999E-3</v>
      </c>
      <c r="K4409" s="30">
        <f t="shared" si="2007"/>
        <v>17.079416666666667</v>
      </c>
      <c r="L4409" s="29">
        <f t="shared" si="2008"/>
        <v>-5.8333333333138171E-4</v>
      </c>
      <c r="M4409" s="10">
        <f t="shared" si="2009"/>
        <v>44555</v>
      </c>
      <c r="N4409" s="5">
        <f>VLOOKUP(CONCATENATE(A4409,"-6"),'Restated Depr'!$B$6:$G$7674,6,0)</f>
        <v>4.5999999999999999E-3</v>
      </c>
      <c r="O4409" s="29">
        <f t="shared" si="2010"/>
        <v>17.079416666666667</v>
      </c>
      <c r="P4409" s="29">
        <f t="shared" si="2011"/>
        <v>0</v>
      </c>
      <c r="Q4409" t="s">
        <v>7819</v>
      </c>
    </row>
    <row r="4410" spans="1:18" hidden="1">
      <c r="A4410" t="s">
        <v>335</v>
      </c>
      <c r="B4410" t="s">
        <v>4640</v>
      </c>
      <c r="C4410" s="224" t="s">
        <v>7842</v>
      </c>
      <c r="D4410" s="221">
        <v>354.9</v>
      </c>
      <c r="E4410" s="324">
        <v>43251</v>
      </c>
      <c r="F4410" s="1">
        <v>44555</v>
      </c>
      <c r="G4410" s="5">
        <v>4.5999999999999999E-3</v>
      </c>
      <c r="H4410" s="298">
        <v>17.079999999999998</v>
      </c>
      <c r="I4410" s="10">
        <v>44555</v>
      </c>
      <c r="J4410" s="11">
        <f t="shared" si="2006"/>
        <v>4.5999999999999999E-3</v>
      </c>
      <c r="K4410" s="30">
        <f t="shared" si="2007"/>
        <v>17.079416666666667</v>
      </c>
      <c r="L4410" s="29">
        <f t="shared" si="2008"/>
        <v>-5.8333333333138171E-4</v>
      </c>
      <c r="M4410" s="10">
        <f t="shared" si="2009"/>
        <v>44555</v>
      </c>
      <c r="N4410" s="5">
        <f>VLOOKUP(CONCATENATE(A4410,"-6"),'Restated Depr'!$B$6:$G$7674,6,0)</f>
        <v>4.5999999999999999E-3</v>
      </c>
      <c r="O4410" s="29">
        <f t="shared" si="2010"/>
        <v>17.079416666666667</v>
      </c>
      <c r="P4410" s="29">
        <f t="shared" si="2011"/>
        <v>0</v>
      </c>
      <c r="Q4410" t="s">
        <v>7819</v>
      </c>
    </row>
    <row r="4411" spans="1:18" hidden="1">
      <c r="A4411" t="s">
        <v>335</v>
      </c>
      <c r="B4411" t="s">
        <v>4641</v>
      </c>
      <c r="C4411" s="224" t="s">
        <v>7842</v>
      </c>
      <c r="D4411" s="221">
        <v>354.9</v>
      </c>
      <c r="E4411" s="324">
        <v>43281</v>
      </c>
      <c r="F4411" s="1">
        <v>44555</v>
      </c>
      <c r="G4411" s="5">
        <v>4.5999999999999999E-3</v>
      </c>
      <c r="H4411" s="298">
        <v>17.079999999999998</v>
      </c>
      <c r="I4411" s="10">
        <v>44555</v>
      </c>
      <c r="J4411" s="11">
        <f t="shared" si="2006"/>
        <v>4.5999999999999999E-3</v>
      </c>
      <c r="K4411" s="30">
        <f t="shared" si="2007"/>
        <v>17.079416666666667</v>
      </c>
      <c r="L4411" s="29">
        <f t="shared" si="2008"/>
        <v>-5.8333333333138171E-4</v>
      </c>
      <c r="M4411" s="10">
        <f t="shared" si="2009"/>
        <v>44555</v>
      </c>
      <c r="N4411" s="5">
        <f>VLOOKUP(CONCATENATE(A4411,"-6"),'Restated Depr'!$B$6:$G$7674,6,0)</f>
        <v>4.5999999999999999E-3</v>
      </c>
      <c r="O4411" s="29">
        <f t="shared" si="2010"/>
        <v>17.079416666666667</v>
      </c>
      <c r="P4411" s="29">
        <f t="shared" si="2011"/>
        <v>0</v>
      </c>
      <c r="Q4411" t="s">
        <v>7819</v>
      </c>
      <c r="R4411" s="5"/>
    </row>
    <row r="4412" spans="1:18" ht="15.75" hidden="1" thickBot="1">
      <c r="A4412" t="s">
        <v>335</v>
      </c>
      <c r="C4412" s="224" t="s">
        <v>639</v>
      </c>
      <c r="D4412" s="22"/>
      <c r="E4412" s="323" t="s">
        <v>606</v>
      </c>
      <c r="F4412" s="1"/>
      <c r="G4412" s="5"/>
      <c r="H4412" s="310">
        <f>SUM(H4400:H4411)</f>
        <v>421.50999999999988</v>
      </c>
      <c r="I4412" s="10"/>
      <c r="J4412" s="10"/>
      <c r="K4412" s="32">
        <f>SUM(K4400:K4411)</f>
        <v>421.4943842083332</v>
      </c>
      <c r="L4412" s="28">
        <f>SUM(L4400:L4411)</f>
        <v>-1.5615791666611756E-2</v>
      </c>
      <c r="M4412" s="10"/>
      <c r="N4412" s="5"/>
      <c r="O4412" s="28">
        <f>SUM(O4400:O4411)</f>
        <v>204.95300000000006</v>
      </c>
      <c r="P4412" s="28">
        <f>SUM(P4400:P4411)</f>
        <v>-216.54138420833334</v>
      </c>
    </row>
    <row r="4413" spans="1:18" hidden="1">
      <c r="A4413" s="17" t="s">
        <v>336</v>
      </c>
      <c r="B4413" s="17" t="s">
        <v>4642</v>
      </c>
      <c r="C4413" s="227" t="s">
        <v>7842</v>
      </c>
      <c r="D4413" s="222">
        <v>355</v>
      </c>
      <c r="E4413" s="329">
        <v>42947</v>
      </c>
      <c r="F4413" s="48">
        <v>75103112.400000006</v>
      </c>
      <c r="G4413" s="18">
        <v>3.0199999999999998E-2</v>
      </c>
      <c r="H4413" s="299">
        <v>177349</v>
      </c>
      <c r="I4413" s="288">
        <v>90710921.640000001</v>
      </c>
      <c r="J4413" s="212">
        <f t="shared" ref="J4413:J4424" si="2012">G4413</f>
        <v>3.0199999999999998E-2</v>
      </c>
      <c r="K4413" s="292">
        <f t="shared" ref="K4413:K4424" si="2013">I4413*J4413/12</f>
        <v>228289.15279399999</v>
      </c>
      <c r="L4413" s="293">
        <f t="shared" ref="L4413:L4424" si="2014">K4413-H4413</f>
        <v>50940.152793999994</v>
      </c>
      <c r="M4413" s="288">
        <f t="shared" ref="M4413:M4424" si="2015">I4413</f>
        <v>90710921.640000001</v>
      </c>
      <c r="N4413" s="18">
        <f>VLOOKUP(CONCATENATE(A4413,"-6"),'Restated Depr'!$B$6:$G$7674,6,0)</f>
        <v>3.04E-2</v>
      </c>
      <c r="O4413" s="293">
        <f t="shared" ref="O4413:O4424" si="2016">M4413*N4413/12</f>
        <v>229801.00148800001</v>
      </c>
      <c r="P4413" s="293">
        <f t="shared" ref="P4413:P4424" si="2017">O4413-K4413</f>
        <v>1511.8486940000148</v>
      </c>
      <c r="Q4413" t="s">
        <v>7819</v>
      </c>
    </row>
    <row r="4414" spans="1:18" hidden="1">
      <c r="A4414" s="17" t="s">
        <v>336</v>
      </c>
      <c r="B4414" s="17" t="s">
        <v>4643</v>
      </c>
      <c r="C4414" s="227" t="s">
        <v>7842</v>
      </c>
      <c r="D4414" s="222">
        <v>355</v>
      </c>
      <c r="E4414" s="329">
        <v>42978</v>
      </c>
      <c r="F4414" s="35">
        <v>75140950.599999994</v>
      </c>
      <c r="G4414" s="18">
        <v>3.0199999999999998E-2</v>
      </c>
      <c r="H4414" s="298">
        <v>177443</v>
      </c>
      <c r="I4414" s="51">
        <v>90710921.640000001</v>
      </c>
      <c r="J4414" s="212">
        <f t="shared" si="2012"/>
        <v>3.0199999999999998E-2</v>
      </c>
      <c r="K4414" s="213">
        <f t="shared" si="2013"/>
        <v>228289.15279399999</v>
      </c>
      <c r="L4414" s="214">
        <f t="shared" si="2014"/>
        <v>50846.152793999994</v>
      </c>
      <c r="M4414" s="51">
        <f t="shared" si="2015"/>
        <v>90710921.640000001</v>
      </c>
      <c r="N4414" s="18">
        <f>VLOOKUP(CONCATENATE(A4414,"-6"),'Restated Depr'!$B$6:$G$7674,6,0)</f>
        <v>3.04E-2</v>
      </c>
      <c r="O4414" s="214">
        <f t="shared" si="2016"/>
        <v>229801.00148800001</v>
      </c>
      <c r="P4414" s="214">
        <f t="shared" si="2017"/>
        <v>1511.8486940000148</v>
      </c>
      <c r="Q4414" t="s">
        <v>7819</v>
      </c>
    </row>
    <row r="4415" spans="1:18" hidden="1">
      <c r="A4415" s="17" t="s">
        <v>336</v>
      </c>
      <c r="B4415" s="17" t="s">
        <v>4644</v>
      </c>
      <c r="C4415" s="227" t="s">
        <v>7842</v>
      </c>
      <c r="D4415" s="222">
        <v>355</v>
      </c>
      <c r="E4415" s="329">
        <v>43008</v>
      </c>
      <c r="F4415" s="35">
        <v>75009883.400000006</v>
      </c>
      <c r="G4415" s="18">
        <v>3.0199999999999998E-2</v>
      </c>
      <c r="H4415" s="298">
        <v>177113</v>
      </c>
      <c r="I4415" s="51">
        <v>90710921.640000001</v>
      </c>
      <c r="J4415" s="212">
        <f t="shared" si="2012"/>
        <v>3.0199999999999998E-2</v>
      </c>
      <c r="K4415" s="213">
        <f t="shared" si="2013"/>
        <v>228289.15279399999</v>
      </c>
      <c r="L4415" s="214">
        <f t="shared" si="2014"/>
        <v>51176.152793999994</v>
      </c>
      <c r="M4415" s="51">
        <f t="shared" si="2015"/>
        <v>90710921.640000001</v>
      </c>
      <c r="N4415" s="18">
        <f>VLOOKUP(CONCATENATE(A4415,"-6"),'Restated Depr'!$B$6:$G$7674,6,0)</f>
        <v>3.04E-2</v>
      </c>
      <c r="O4415" s="214">
        <f t="shared" si="2016"/>
        <v>229801.00148800001</v>
      </c>
      <c r="P4415" s="214">
        <f t="shared" si="2017"/>
        <v>1511.8486940000148</v>
      </c>
      <c r="Q4415" t="s">
        <v>7819</v>
      </c>
    </row>
    <row r="4416" spans="1:18" hidden="1">
      <c r="A4416" s="17" t="s">
        <v>336</v>
      </c>
      <c r="B4416" s="17" t="s">
        <v>4645</v>
      </c>
      <c r="C4416" s="227" t="s">
        <v>7842</v>
      </c>
      <c r="D4416" s="222">
        <v>355</v>
      </c>
      <c r="E4416" s="329">
        <v>43039</v>
      </c>
      <c r="F4416" s="35">
        <v>75228069.670000002</v>
      </c>
      <c r="G4416" s="18">
        <v>3.0199999999999998E-2</v>
      </c>
      <c r="H4416" s="298">
        <v>177661</v>
      </c>
      <c r="I4416" s="51">
        <v>90710921.640000001</v>
      </c>
      <c r="J4416" s="212">
        <f t="shared" si="2012"/>
        <v>3.0199999999999998E-2</v>
      </c>
      <c r="K4416" s="213">
        <f t="shared" si="2013"/>
        <v>228289.15279399999</v>
      </c>
      <c r="L4416" s="214">
        <f t="shared" si="2014"/>
        <v>50628.152793999994</v>
      </c>
      <c r="M4416" s="51">
        <f t="shared" si="2015"/>
        <v>90710921.640000001</v>
      </c>
      <c r="N4416" s="18">
        <f>VLOOKUP(CONCATENATE(A4416,"-6"),'Restated Depr'!$B$6:$G$7674,6,0)</f>
        <v>3.04E-2</v>
      </c>
      <c r="O4416" s="214">
        <f t="shared" si="2016"/>
        <v>229801.00148800001</v>
      </c>
      <c r="P4416" s="214">
        <f t="shared" si="2017"/>
        <v>1511.8486940000148</v>
      </c>
      <c r="Q4416" t="s">
        <v>7819</v>
      </c>
    </row>
    <row r="4417" spans="1:18" hidden="1">
      <c r="A4417" s="17" t="s">
        <v>336</v>
      </c>
      <c r="B4417" s="17" t="s">
        <v>4646</v>
      </c>
      <c r="C4417" s="227" t="s">
        <v>7842</v>
      </c>
      <c r="D4417" s="222">
        <v>355</v>
      </c>
      <c r="E4417" s="329">
        <v>43069</v>
      </c>
      <c r="F4417" s="35">
        <v>75395951.049999997</v>
      </c>
      <c r="G4417" s="18">
        <v>3.0199999999999998E-2</v>
      </c>
      <c r="H4417" s="298">
        <v>178083</v>
      </c>
      <c r="I4417" s="51">
        <v>90710921.640000001</v>
      </c>
      <c r="J4417" s="212">
        <f t="shared" si="2012"/>
        <v>3.0199999999999998E-2</v>
      </c>
      <c r="K4417" s="213">
        <f t="shared" si="2013"/>
        <v>228289.15279399999</v>
      </c>
      <c r="L4417" s="214">
        <f t="shared" si="2014"/>
        <v>50206.152793999994</v>
      </c>
      <c r="M4417" s="51">
        <f t="shared" si="2015"/>
        <v>90710921.640000001</v>
      </c>
      <c r="N4417" s="18">
        <f>VLOOKUP(CONCATENATE(A4417,"-6"),'Restated Depr'!$B$6:$G$7674,6,0)</f>
        <v>3.04E-2</v>
      </c>
      <c r="O4417" s="214">
        <f t="shared" si="2016"/>
        <v>229801.00148800001</v>
      </c>
      <c r="P4417" s="214">
        <f t="shared" si="2017"/>
        <v>1511.8486940000148</v>
      </c>
      <c r="Q4417" t="s">
        <v>7819</v>
      </c>
    </row>
    <row r="4418" spans="1:18" hidden="1">
      <c r="A4418" s="17" t="s">
        <v>336</v>
      </c>
      <c r="B4418" s="17" t="s">
        <v>4647</v>
      </c>
      <c r="C4418" s="227" t="s">
        <v>7842</v>
      </c>
      <c r="D4418" s="222">
        <v>355</v>
      </c>
      <c r="E4418" s="329">
        <v>43100</v>
      </c>
      <c r="F4418" s="35">
        <v>81753853.189999998</v>
      </c>
      <c r="G4418" s="18">
        <v>3.0300000000000001E-2</v>
      </c>
      <c r="H4418" s="298">
        <v>196176</v>
      </c>
      <c r="I4418" s="51">
        <v>90710921.640000001</v>
      </c>
      <c r="J4418" s="212">
        <f t="shared" si="2012"/>
        <v>3.0300000000000001E-2</v>
      </c>
      <c r="K4418" s="213">
        <f t="shared" si="2013"/>
        <v>229045.07714099999</v>
      </c>
      <c r="L4418" s="214">
        <f t="shared" si="2014"/>
        <v>32869.077140999987</v>
      </c>
      <c r="M4418" s="51">
        <f t="shared" si="2015"/>
        <v>90710921.640000001</v>
      </c>
      <c r="N4418" s="18">
        <f>VLOOKUP(CONCATENATE(A4418,"-6"),'Restated Depr'!$B$6:$G$7674,6,0)</f>
        <v>3.04E-2</v>
      </c>
      <c r="O4418" s="214">
        <f t="shared" si="2016"/>
        <v>229801.00148800001</v>
      </c>
      <c r="P4418" s="214">
        <f t="shared" si="2017"/>
        <v>755.92434700002195</v>
      </c>
      <c r="Q4418" t="s">
        <v>7819</v>
      </c>
    </row>
    <row r="4419" spans="1:18" hidden="1">
      <c r="A4419" s="17" t="s">
        <v>336</v>
      </c>
      <c r="B4419" s="17" t="s">
        <v>4648</v>
      </c>
      <c r="C4419" s="227" t="s">
        <v>7842</v>
      </c>
      <c r="D4419" s="222">
        <v>355</v>
      </c>
      <c r="E4419" s="329">
        <v>43131</v>
      </c>
      <c r="F4419" s="35">
        <v>81384891.25</v>
      </c>
      <c r="G4419" s="18">
        <v>3.04E-2</v>
      </c>
      <c r="H4419" s="298">
        <v>197896</v>
      </c>
      <c r="I4419" s="51">
        <v>90710921.640000001</v>
      </c>
      <c r="J4419" s="212">
        <f t="shared" si="2012"/>
        <v>3.04E-2</v>
      </c>
      <c r="K4419" s="213">
        <f t="shared" si="2013"/>
        <v>229801.00148800001</v>
      </c>
      <c r="L4419" s="214">
        <f t="shared" si="2014"/>
        <v>31905.001488000009</v>
      </c>
      <c r="M4419" s="51">
        <f t="shared" si="2015"/>
        <v>90710921.640000001</v>
      </c>
      <c r="N4419" s="18">
        <f>VLOOKUP(CONCATENATE(A4419,"-6"),'Restated Depr'!$B$6:$G$7674,6,0)</f>
        <v>3.04E-2</v>
      </c>
      <c r="O4419" s="214">
        <f t="shared" si="2016"/>
        <v>229801.00148800001</v>
      </c>
      <c r="P4419" s="214">
        <f t="shared" si="2017"/>
        <v>0</v>
      </c>
      <c r="Q4419" t="s">
        <v>7819</v>
      </c>
    </row>
    <row r="4420" spans="1:18" hidden="1">
      <c r="A4420" s="17" t="s">
        <v>336</v>
      </c>
      <c r="B4420" s="17" t="s">
        <v>4649</v>
      </c>
      <c r="C4420" s="227" t="s">
        <v>7842</v>
      </c>
      <c r="D4420" s="222">
        <v>355</v>
      </c>
      <c r="E4420" s="329">
        <v>43159</v>
      </c>
      <c r="F4420" s="35">
        <v>74497512.129999995</v>
      </c>
      <c r="G4420" s="18">
        <v>3.04E-2</v>
      </c>
      <c r="H4420" s="298">
        <v>180447</v>
      </c>
      <c r="I4420" s="51">
        <v>90710921.640000001</v>
      </c>
      <c r="J4420" s="212">
        <f t="shared" si="2012"/>
        <v>3.04E-2</v>
      </c>
      <c r="K4420" s="213">
        <f t="shared" si="2013"/>
        <v>229801.00148800001</v>
      </c>
      <c r="L4420" s="214">
        <f t="shared" si="2014"/>
        <v>49354.001488000009</v>
      </c>
      <c r="M4420" s="51">
        <f t="shared" si="2015"/>
        <v>90710921.640000001</v>
      </c>
      <c r="N4420" s="18">
        <f>VLOOKUP(CONCATENATE(A4420,"-6"),'Restated Depr'!$B$6:$G$7674,6,0)</f>
        <v>3.04E-2</v>
      </c>
      <c r="O4420" s="214">
        <f t="shared" si="2016"/>
        <v>229801.00148800001</v>
      </c>
      <c r="P4420" s="214">
        <f t="shared" si="2017"/>
        <v>0</v>
      </c>
      <c r="Q4420" t="s">
        <v>7819</v>
      </c>
    </row>
    <row r="4421" spans="1:18" hidden="1">
      <c r="A4421" s="17" t="s">
        <v>336</v>
      </c>
      <c r="B4421" s="17" t="s">
        <v>4650</v>
      </c>
      <c r="C4421" s="227" t="s">
        <v>7842</v>
      </c>
      <c r="D4421" s="222">
        <v>355</v>
      </c>
      <c r="E4421" s="329">
        <v>43190</v>
      </c>
      <c r="F4421" s="35">
        <v>90772297.760000005</v>
      </c>
      <c r="G4421" s="18">
        <v>3.04E-2</v>
      </c>
      <c r="H4421" s="298">
        <v>221676</v>
      </c>
      <c r="I4421" s="51">
        <v>90710921.640000001</v>
      </c>
      <c r="J4421" s="212">
        <f t="shared" si="2012"/>
        <v>3.04E-2</v>
      </c>
      <c r="K4421" s="213">
        <f t="shared" si="2013"/>
        <v>229801.00148800001</v>
      </c>
      <c r="L4421" s="214">
        <f t="shared" si="2014"/>
        <v>8125.001488000009</v>
      </c>
      <c r="M4421" s="51">
        <f t="shared" si="2015"/>
        <v>90710921.640000001</v>
      </c>
      <c r="N4421" s="18">
        <f>VLOOKUP(CONCATENATE(A4421,"-6"),'Restated Depr'!$B$6:$G$7674,6,0)</f>
        <v>3.04E-2</v>
      </c>
      <c r="O4421" s="214">
        <f t="shared" si="2016"/>
        <v>229801.00148800001</v>
      </c>
      <c r="P4421" s="214">
        <f t="shared" si="2017"/>
        <v>0</v>
      </c>
      <c r="Q4421" t="s">
        <v>7819</v>
      </c>
    </row>
    <row r="4422" spans="1:18" hidden="1">
      <c r="A4422" s="17" t="s">
        <v>336</v>
      </c>
      <c r="B4422" s="17" t="s">
        <v>4651</v>
      </c>
      <c r="C4422" s="227" t="s">
        <v>7842</v>
      </c>
      <c r="D4422" s="222">
        <v>355</v>
      </c>
      <c r="E4422" s="329">
        <v>43220</v>
      </c>
      <c r="F4422" s="35">
        <v>90796316.540000007</v>
      </c>
      <c r="G4422" s="18">
        <v>3.04E-2</v>
      </c>
      <c r="H4422" s="298">
        <v>221737</v>
      </c>
      <c r="I4422" s="51">
        <v>90710921.640000001</v>
      </c>
      <c r="J4422" s="212">
        <f t="shared" si="2012"/>
        <v>3.04E-2</v>
      </c>
      <c r="K4422" s="213">
        <f t="shared" si="2013"/>
        <v>229801.00148800001</v>
      </c>
      <c r="L4422" s="214">
        <f t="shared" si="2014"/>
        <v>8064.001488000009</v>
      </c>
      <c r="M4422" s="51">
        <f t="shared" si="2015"/>
        <v>90710921.640000001</v>
      </c>
      <c r="N4422" s="18">
        <f>VLOOKUP(CONCATENATE(A4422,"-6"),'Restated Depr'!$B$6:$G$7674,6,0)</f>
        <v>3.04E-2</v>
      </c>
      <c r="O4422" s="214">
        <f t="shared" si="2016"/>
        <v>229801.00148800001</v>
      </c>
      <c r="P4422" s="214">
        <f t="shared" si="2017"/>
        <v>0</v>
      </c>
      <c r="Q4422" t="s">
        <v>7819</v>
      </c>
    </row>
    <row r="4423" spans="1:18" hidden="1">
      <c r="A4423" s="17" t="s">
        <v>336</v>
      </c>
      <c r="B4423" s="17" t="s">
        <v>4652</v>
      </c>
      <c r="C4423" s="227" t="s">
        <v>7842</v>
      </c>
      <c r="D4423" s="222">
        <v>355</v>
      </c>
      <c r="E4423" s="329">
        <v>43251</v>
      </c>
      <c r="F4423" s="35">
        <v>90784550.730000004</v>
      </c>
      <c r="G4423" s="18">
        <v>3.04E-2</v>
      </c>
      <c r="H4423" s="298">
        <v>221707</v>
      </c>
      <c r="I4423" s="51">
        <v>90710921.640000001</v>
      </c>
      <c r="J4423" s="212">
        <f t="shared" si="2012"/>
        <v>3.04E-2</v>
      </c>
      <c r="K4423" s="213">
        <f t="shared" si="2013"/>
        <v>229801.00148800001</v>
      </c>
      <c r="L4423" s="214">
        <f t="shared" si="2014"/>
        <v>8094.001488000009</v>
      </c>
      <c r="M4423" s="51">
        <f t="shared" si="2015"/>
        <v>90710921.640000001</v>
      </c>
      <c r="N4423" s="18">
        <f>VLOOKUP(CONCATENATE(A4423,"-6"),'Restated Depr'!$B$6:$G$7674,6,0)</f>
        <v>3.04E-2</v>
      </c>
      <c r="O4423" s="214">
        <f t="shared" si="2016"/>
        <v>229801.00148800001</v>
      </c>
      <c r="P4423" s="214">
        <f t="shared" si="2017"/>
        <v>0</v>
      </c>
      <c r="Q4423" t="s">
        <v>7819</v>
      </c>
    </row>
    <row r="4424" spans="1:18" hidden="1">
      <c r="A4424" s="17" t="s">
        <v>336</v>
      </c>
      <c r="B4424" s="17" t="s">
        <v>4653</v>
      </c>
      <c r="C4424" s="227" t="s">
        <v>7842</v>
      </c>
      <c r="D4424" s="222">
        <v>355</v>
      </c>
      <c r="E4424" s="329">
        <v>43281</v>
      </c>
      <c r="F4424" s="35">
        <v>90710921.640000001</v>
      </c>
      <c r="G4424" s="18">
        <v>3.04E-2</v>
      </c>
      <c r="H4424" s="298">
        <v>221519</v>
      </c>
      <c r="I4424" s="51">
        <v>90710921.640000001</v>
      </c>
      <c r="J4424" s="212">
        <f t="shared" si="2012"/>
        <v>3.04E-2</v>
      </c>
      <c r="K4424" s="213">
        <f t="shared" si="2013"/>
        <v>229801.00148800001</v>
      </c>
      <c r="L4424" s="214">
        <f t="shared" si="2014"/>
        <v>8282.001488000009</v>
      </c>
      <c r="M4424" s="51">
        <f t="shared" si="2015"/>
        <v>90710921.640000001</v>
      </c>
      <c r="N4424" s="18">
        <f>VLOOKUP(CONCATENATE(A4424,"-6"),'Restated Depr'!$B$6:$G$7674,6,0)</f>
        <v>3.04E-2</v>
      </c>
      <c r="O4424" s="214">
        <f t="shared" si="2016"/>
        <v>229801.00148800001</v>
      </c>
      <c r="P4424" s="214">
        <f t="shared" si="2017"/>
        <v>0</v>
      </c>
      <c r="Q4424" t="s">
        <v>7819</v>
      </c>
      <c r="R4424" s="5"/>
    </row>
    <row r="4425" spans="1:18" ht="15.75" hidden="1" thickBot="1">
      <c r="A4425" t="s">
        <v>336</v>
      </c>
      <c r="C4425" s="224" t="s">
        <v>639</v>
      </c>
      <c r="D4425" s="22"/>
      <c r="E4425" s="323" t="s">
        <v>606</v>
      </c>
      <c r="F4425" s="1"/>
      <c r="G4425" s="5"/>
      <c r="H4425" s="310">
        <f>SUM(H4413:H4424)</f>
        <v>2348807</v>
      </c>
      <c r="I4425" s="10"/>
      <c r="J4425" s="10"/>
      <c r="K4425" s="32">
        <f>SUM(K4413:K4424)</f>
        <v>2749296.8500390002</v>
      </c>
      <c r="L4425" s="28">
        <f>SUM(L4413:L4424)</f>
        <v>400489.85003900016</v>
      </c>
      <c r="M4425" s="10"/>
      <c r="N4425" s="5"/>
      <c r="O4425" s="28">
        <f>SUM(O4413:O4424)</f>
        <v>2757612.017856</v>
      </c>
      <c r="P4425" s="28">
        <f>SUM(P4413:P4424)</f>
        <v>8315.167817000096</v>
      </c>
    </row>
    <row r="4426" spans="1:18" hidden="1">
      <c r="A4426" t="s">
        <v>337</v>
      </c>
      <c r="B4426" t="s">
        <v>4654</v>
      </c>
      <c r="C4426" s="224" t="s">
        <v>7842</v>
      </c>
      <c r="D4426" s="221">
        <v>355</v>
      </c>
      <c r="E4426" s="324">
        <v>42947</v>
      </c>
      <c r="F4426" s="9">
        <v>204200</v>
      </c>
      <c r="G4426" s="18">
        <v>3.0199999999999998E-2</v>
      </c>
      <c r="H4426" s="299">
        <v>513.91000000000008</v>
      </c>
      <c r="I4426" s="15">
        <v>204200</v>
      </c>
      <c r="J4426" s="11">
        <f t="shared" ref="J4426:J4437" si="2018">G4426</f>
        <v>3.0199999999999998E-2</v>
      </c>
      <c r="K4426" s="31">
        <f t="shared" ref="K4426:K4437" si="2019">I4426*J4426/12</f>
        <v>513.90333333333331</v>
      </c>
      <c r="L4426" s="289">
        <f t="shared" ref="L4426:L4437" si="2020">K4426-H4426</f>
        <v>-6.6666666667742902E-3</v>
      </c>
      <c r="M4426" s="15">
        <f t="shared" ref="M4426:M4437" si="2021">I4426</f>
        <v>204200</v>
      </c>
      <c r="N4426" s="5">
        <f>VLOOKUP(CONCATENATE(A4426,"-6"),'Restated Depr'!$B$6:$G$7674,6,0)</f>
        <v>3.04E-2</v>
      </c>
      <c r="O4426" s="289">
        <f t="shared" ref="O4426:O4437" si="2022">M4426*N4426/12</f>
        <v>517.30666666666673</v>
      </c>
      <c r="P4426" s="289">
        <f t="shared" ref="P4426:P4437" si="2023">O4426-K4426</f>
        <v>3.4033333333334213</v>
      </c>
      <c r="Q4426" t="s">
        <v>7819</v>
      </c>
    </row>
    <row r="4427" spans="1:18" hidden="1">
      <c r="A4427" t="s">
        <v>337</v>
      </c>
      <c r="B4427" t="s">
        <v>4655</v>
      </c>
      <c r="C4427" s="224" t="s">
        <v>7842</v>
      </c>
      <c r="D4427" s="221">
        <v>355</v>
      </c>
      <c r="E4427" s="324">
        <v>42978</v>
      </c>
      <c r="F4427" s="1">
        <v>204200</v>
      </c>
      <c r="G4427" s="18">
        <v>3.0199999999999998E-2</v>
      </c>
      <c r="H4427" s="298">
        <v>513.91000000000008</v>
      </c>
      <c r="I4427" s="10">
        <v>204200</v>
      </c>
      <c r="J4427" s="11">
        <f t="shared" si="2018"/>
        <v>3.0199999999999998E-2</v>
      </c>
      <c r="K4427" s="30">
        <f t="shared" si="2019"/>
        <v>513.90333333333331</v>
      </c>
      <c r="L4427" s="29">
        <f t="shared" si="2020"/>
        <v>-6.6666666667742902E-3</v>
      </c>
      <c r="M4427" s="10">
        <f t="shared" si="2021"/>
        <v>204200</v>
      </c>
      <c r="N4427" s="5">
        <f>VLOOKUP(CONCATENATE(A4427,"-6"),'Restated Depr'!$B$6:$G$7674,6,0)</f>
        <v>3.04E-2</v>
      </c>
      <c r="O4427" s="29">
        <f t="shared" si="2022"/>
        <v>517.30666666666673</v>
      </c>
      <c r="P4427" s="29">
        <f t="shared" si="2023"/>
        <v>3.4033333333334213</v>
      </c>
      <c r="Q4427" t="s">
        <v>7819</v>
      </c>
    </row>
    <row r="4428" spans="1:18" hidden="1">
      <c r="A4428" t="s">
        <v>337</v>
      </c>
      <c r="B4428" t="s">
        <v>4656</v>
      </c>
      <c r="C4428" s="224" t="s">
        <v>7842</v>
      </c>
      <c r="D4428" s="221">
        <v>355</v>
      </c>
      <c r="E4428" s="324">
        <v>43008</v>
      </c>
      <c r="F4428" s="1">
        <v>204200</v>
      </c>
      <c r="G4428" s="18">
        <v>3.0199999999999998E-2</v>
      </c>
      <c r="H4428" s="298">
        <v>513.91000000000008</v>
      </c>
      <c r="I4428" s="10">
        <v>204200</v>
      </c>
      <c r="J4428" s="11">
        <f t="shared" si="2018"/>
        <v>3.0199999999999998E-2</v>
      </c>
      <c r="K4428" s="30">
        <f t="shared" si="2019"/>
        <v>513.90333333333331</v>
      </c>
      <c r="L4428" s="29">
        <f t="shared" si="2020"/>
        <v>-6.6666666667742902E-3</v>
      </c>
      <c r="M4428" s="10">
        <f t="shared" si="2021"/>
        <v>204200</v>
      </c>
      <c r="N4428" s="5">
        <f>VLOOKUP(CONCATENATE(A4428,"-6"),'Restated Depr'!$B$6:$G$7674,6,0)</f>
        <v>3.04E-2</v>
      </c>
      <c r="O4428" s="29">
        <f t="shared" si="2022"/>
        <v>517.30666666666673</v>
      </c>
      <c r="P4428" s="29">
        <f t="shared" si="2023"/>
        <v>3.4033333333334213</v>
      </c>
      <c r="Q4428" t="s">
        <v>7819</v>
      </c>
    </row>
    <row r="4429" spans="1:18" hidden="1">
      <c r="A4429" t="s">
        <v>337</v>
      </c>
      <c r="B4429" t="s">
        <v>4657</v>
      </c>
      <c r="C4429" s="224" t="s">
        <v>7842</v>
      </c>
      <c r="D4429" s="221">
        <v>355</v>
      </c>
      <c r="E4429" s="324">
        <v>43039</v>
      </c>
      <c r="F4429" s="1">
        <v>204200</v>
      </c>
      <c r="G4429" s="18">
        <v>3.0199999999999998E-2</v>
      </c>
      <c r="H4429" s="298">
        <v>513.91000000000008</v>
      </c>
      <c r="I4429" s="10">
        <v>204200</v>
      </c>
      <c r="J4429" s="11">
        <f t="shared" si="2018"/>
        <v>3.0199999999999998E-2</v>
      </c>
      <c r="K4429" s="30">
        <f t="shared" si="2019"/>
        <v>513.90333333333331</v>
      </c>
      <c r="L4429" s="29">
        <f t="shared" si="2020"/>
        <v>-6.6666666667742902E-3</v>
      </c>
      <c r="M4429" s="10">
        <f t="shared" si="2021"/>
        <v>204200</v>
      </c>
      <c r="N4429" s="5">
        <f>VLOOKUP(CONCATENATE(A4429,"-6"),'Restated Depr'!$B$6:$G$7674,6,0)</f>
        <v>3.04E-2</v>
      </c>
      <c r="O4429" s="29">
        <f t="shared" si="2022"/>
        <v>517.30666666666673</v>
      </c>
      <c r="P4429" s="29">
        <f t="shared" si="2023"/>
        <v>3.4033333333334213</v>
      </c>
      <c r="Q4429" t="s">
        <v>7819</v>
      </c>
    </row>
    <row r="4430" spans="1:18" hidden="1">
      <c r="A4430" t="s">
        <v>337</v>
      </c>
      <c r="B4430" t="s">
        <v>4658</v>
      </c>
      <c r="C4430" s="224" t="s">
        <v>7842</v>
      </c>
      <c r="D4430" s="221">
        <v>355</v>
      </c>
      <c r="E4430" s="324">
        <v>43069</v>
      </c>
      <c r="F4430" s="1">
        <v>204200</v>
      </c>
      <c r="G4430" s="18">
        <v>3.0199999999999998E-2</v>
      </c>
      <c r="H4430" s="298">
        <v>513.91000000000008</v>
      </c>
      <c r="I4430" s="10">
        <v>204200</v>
      </c>
      <c r="J4430" s="11">
        <f t="shared" si="2018"/>
        <v>3.0199999999999998E-2</v>
      </c>
      <c r="K4430" s="30">
        <f t="shared" si="2019"/>
        <v>513.90333333333331</v>
      </c>
      <c r="L4430" s="29">
        <f t="shared" si="2020"/>
        <v>-6.6666666667742902E-3</v>
      </c>
      <c r="M4430" s="10">
        <f t="shared" si="2021"/>
        <v>204200</v>
      </c>
      <c r="N4430" s="5">
        <f>VLOOKUP(CONCATENATE(A4430,"-6"),'Restated Depr'!$B$6:$G$7674,6,0)</f>
        <v>3.04E-2</v>
      </c>
      <c r="O4430" s="29">
        <f t="shared" si="2022"/>
        <v>517.30666666666673</v>
      </c>
      <c r="P4430" s="29">
        <f t="shared" si="2023"/>
        <v>3.4033333333334213</v>
      </c>
      <c r="Q4430" t="s">
        <v>7819</v>
      </c>
    </row>
    <row r="4431" spans="1:18" hidden="1">
      <c r="A4431" t="s">
        <v>337</v>
      </c>
      <c r="B4431" t="s">
        <v>4659</v>
      </c>
      <c r="C4431" s="224" t="s">
        <v>7842</v>
      </c>
      <c r="D4431" s="221">
        <v>355</v>
      </c>
      <c r="E4431" s="324">
        <v>43100</v>
      </c>
      <c r="F4431" s="1">
        <v>204200</v>
      </c>
      <c r="G4431" s="18">
        <v>3.0300000000000001E-2</v>
      </c>
      <c r="H4431" s="298">
        <v>515.61</v>
      </c>
      <c r="I4431" s="10">
        <v>204200</v>
      </c>
      <c r="J4431" s="11">
        <f t="shared" si="2018"/>
        <v>3.0300000000000001E-2</v>
      </c>
      <c r="K4431" s="30">
        <f t="shared" si="2019"/>
        <v>515.60500000000002</v>
      </c>
      <c r="L4431" s="29">
        <f t="shared" si="2020"/>
        <v>-4.9999999999954525E-3</v>
      </c>
      <c r="M4431" s="10">
        <f t="shared" si="2021"/>
        <v>204200</v>
      </c>
      <c r="N4431" s="5">
        <f>VLOOKUP(CONCATENATE(A4431,"-6"),'Restated Depr'!$B$6:$G$7674,6,0)</f>
        <v>3.04E-2</v>
      </c>
      <c r="O4431" s="29">
        <f t="shared" si="2022"/>
        <v>517.30666666666673</v>
      </c>
      <c r="P4431" s="29">
        <f t="shared" si="2023"/>
        <v>1.7016666666667106</v>
      </c>
      <c r="Q4431" t="s">
        <v>7819</v>
      </c>
    </row>
    <row r="4432" spans="1:18" hidden="1">
      <c r="A4432" t="s">
        <v>337</v>
      </c>
      <c r="B4432" t="s">
        <v>4660</v>
      </c>
      <c r="C4432" s="224" t="s">
        <v>7842</v>
      </c>
      <c r="D4432" s="221">
        <v>355</v>
      </c>
      <c r="E4432" s="324">
        <v>43131</v>
      </c>
      <c r="F4432" s="1">
        <v>204200</v>
      </c>
      <c r="G4432" s="5">
        <v>3.04E-2</v>
      </c>
      <c r="H4432" s="298">
        <v>517.30999999999995</v>
      </c>
      <c r="I4432" s="10">
        <v>204200</v>
      </c>
      <c r="J4432" s="11">
        <f t="shared" si="2018"/>
        <v>3.04E-2</v>
      </c>
      <c r="K4432" s="30">
        <f t="shared" si="2019"/>
        <v>517.30666666666673</v>
      </c>
      <c r="L4432" s="29">
        <f t="shared" si="2020"/>
        <v>-3.3333333332166148E-3</v>
      </c>
      <c r="M4432" s="10">
        <f t="shared" si="2021"/>
        <v>204200</v>
      </c>
      <c r="N4432" s="5">
        <f>VLOOKUP(CONCATENATE(A4432,"-6"),'Restated Depr'!$B$6:$G$7674,6,0)</f>
        <v>3.04E-2</v>
      </c>
      <c r="O4432" s="29">
        <f t="shared" si="2022"/>
        <v>517.30666666666673</v>
      </c>
      <c r="P4432" s="29">
        <f t="shared" si="2023"/>
        <v>0</v>
      </c>
      <c r="Q4432" t="s">
        <v>7819</v>
      </c>
    </row>
    <row r="4433" spans="1:18" hidden="1">
      <c r="A4433" t="s">
        <v>337</v>
      </c>
      <c r="B4433" t="s">
        <v>4661</v>
      </c>
      <c r="C4433" s="224" t="s">
        <v>7842</v>
      </c>
      <c r="D4433" s="221">
        <v>355</v>
      </c>
      <c r="E4433" s="324">
        <v>43159</v>
      </c>
      <c r="F4433" s="1">
        <v>204200</v>
      </c>
      <c r="G4433" s="5">
        <v>3.04E-2</v>
      </c>
      <c r="H4433" s="298">
        <v>517.30999999999995</v>
      </c>
      <c r="I4433" s="10">
        <v>204200</v>
      </c>
      <c r="J4433" s="11">
        <f t="shared" si="2018"/>
        <v>3.04E-2</v>
      </c>
      <c r="K4433" s="30">
        <f t="shared" si="2019"/>
        <v>517.30666666666673</v>
      </c>
      <c r="L4433" s="29">
        <f t="shared" si="2020"/>
        <v>-3.3333333332166148E-3</v>
      </c>
      <c r="M4433" s="10">
        <f t="shared" si="2021"/>
        <v>204200</v>
      </c>
      <c r="N4433" s="5">
        <f>VLOOKUP(CONCATENATE(A4433,"-6"),'Restated Depr'!$B$6:$G$7674,6,0)</f>
        <v>3.04E-2</v>
      </c>
      <c r="O4433" s="29">
        <f t="shared" si="2022"/>
        <v>517.30666666666673</v>
      </c>
      <c r="P4433" s="29">
        <f t="shared" si="2023"/>
        <v>0</v>
      </c>
      <c r="Q4433" t="s">
        <v>7819</v>
      </c>
    </row>
    <row r="4434" spans="1:18" hidden="1">
      <c r="A4434" t="s">
        <v>337</v>
      </c>
      <c r="B4434" t="s">
        <v>4662</v>
      </c>
      <c r="C4434" s="224" t="s">
        <v>7842</v>
      </c>
      <c r="D4434" s="221">
        <v>355</v>
      </c>
      <c r="E4434" s="324">
        <v>43190</v>
      </c>
      <c r="F4434" s="1">
        <v>204200</v>
      </c>
      <c r="G4434" s="5">
        <v>3.04E-2</v>
      </c>
      <c r="H4434" s="298">
        <v>517.30999999999995</v>
      </c>
      <c r="I4434" s="10">
        <v>204200</v>
      </c>
      <c r="J4434" s="11">
        <f t="shared" si="2018"/>
        <v>3.04E-2</v>
      </c>
      <c r="K4434" s="30">
        <f t="shared" si="2019"/>
        <v>517.30666666666673</v>
      </c>
      <c r="L4434" s="29">
        <f t="shared" si="2020"/>
        <v>-3.3333333332166148E-3</v>
      </c>
      <c r="M4434" s="10">
        <f t="shared" si="2021"/>
        <v>204200</v>
      </c>
      <c r="N4434" s="5">
        <f>VLOOKUP(CONCATENATE(A4434,"-6"),'Restated Depr'!$B$6:$G$7674,6,0)</f>
        <v>3.04E-2</v>
      </c>
      <c r="O4434" s="29">
        <f t="shared" si="2022"/>
        <v>517.30666666666673</v>
      </c>
      <c r="P4434" s="29">
        <f t="shared" si="2023"/>
        <v>0</v>
      </c>
      <c r="Q4434" t="s">
        <v>7819</v>
      </c>
    </row>
    <row r="4435" spans="1:18" hidden="1">
      <c r="A4435" t="s">
        <v>337</v>
      </c>
      <c r="B4435" t="s">
        <v>4663</v>
      </c>
      <c r="C4435" s="224" t="s">
        <v>7842</v>
      </c>
      <c r="D4435" s="221">
        <v>355</v>
      </c>
      <c r="E4435" s="324">
        <v>43220</v>
      </c>
      <c r="F4435" s="1">
        <v>204200</v>
      </c>
      <c r="G4435" s="5">
        <v>3.04E-2</v>
      </c>
      <c r="H4435" s="298">
        <v>517.30999999999995</v>
      </c>
      <c r="I4435" s="10">
        <v>204200</v>
      </c>
      <c r="J4435" s="11">
        <f t="shared" si="2018"/>
        <v>3.04E-2</v>
      </c>
      <c r="K4435" s="30">
        <f t="shared" si="2019"/>
        <v>517.30666666666673</v>
      </c>
      <c r="L4435" s="29">
        <f t="shared" si="2020"/>
        <v>-3.3333333332166148E-3</v>
      </c>
      <c r="M4435" s="10">
        <f t="shared" si="2021"/>
        <v>204200</v>
      </c>
      <c r="N4435" s="5">
        <f>VLOOKUP(CONCATENATE(A4435,"-6"),'Restated Depr'!$B$6:$G$7674,6,0)</f>
        <v>3.04E-2</v>
      </c>
      <c r="O4435" s="29">
        <f t="shared" si="2022"/>
        <v>517.30666666666673</v>
      </c>
      <c r="P4435" s="29">
        <f t="shared" si="2023"/>
        <v>0</v>
      </c>
      <c r="Q4435" t="s">
        <v>7819</v>
      </c>
    </row>
    <row r="4436" spans="1:18" hidden="1">
      <c r="A4436" t="s">
        <v>337</v>
      </c>
      <c r="B4436" t="s">
        <v>4664</v>
      </c>
      <c r="C4436" s="224" t="s">
        <v>7842</v>
      </c>
      <c r="D4436" s="221">
        <v>355</v>
      </c>
      <c r="E4436" s="324">
        <v>43251</v>
      </c>
      <c r="F4436" s="1">
        <v>204200</v>
      </c>
      <c r="G4436" s="5">
        <v>3.04E-2</v>
      </c>
      <c r="H4436" s="298">
        <v>517.30999999999995</v>
      </c>
      <c r="I4436" s="10">
        <v>204200</v>
      </c>
      <c r="J4436" s="11">
        <f t="shared" si="2018"/>
        <v>3.04E-2</v>
      </c>
      <c r="K4436" s="30">
        <f t="shared" si="2019"/>
        <v>517.30666666666673</v>
      </c>
      <c r="L4436" s="29">
        <f t="shared" si="2020"/>
        <v>-3.3333333332166148E-3</v>
      </c>
      <c r="M4436" s="10">
        <f t="shared" si="2021"/>
        <v>204200</v>
      </c>
      <c r="N4436" s="5">
        <f>VLOOKUP(CONCATENATE(A4436,"-6"),'Restated Depr'!$B$6:$G$7674,6,0)</f>
        <v>3.04E-2</v>
      </c>
      <c r="O4436" s="29">
        <f t="shared" si="2022"/>
        <v>517.30666666666673</v>
      </c>
      <c r="P4436" s="29">
        <f t="shared" si="2023"/>
        <v>0</v>
      </c>
      <c r="Q4436" t="s">
        <v>7819</v>
      </c>
    </row>
    <row r="4437" spans="1:18" hidden="1">
      <c r="A4437" t="s">
        <v>337</v>
      </c>
      <c r="B4437" t="s">
        <v>4665</v>
      </c>
      <c r="C4437" s="224" t="s">
        <v>7842</v>
      </c>
      <c r="D4437" s="221">
        <v>355</v>
      </c>
      <c r="E4437" s="324">
        <v>43281</v>
      </c>
      <c r="F4437" s="1">
        <v>204200</v>
      </c>
      <c r="G4437" s="5">
        <v>3.04E-2</v>
      </c>
      <c r="H4437" s="298">
        <v>517.30999999999995</v>
      </c>
      <c r="I4437" s="10">
        <v>204200</v>
      </c>
      <c r="J4437" s="11">
        <f t="shared" si="2018"/>
        <v>3.04E-2</v>
      </c>
      <c r="K4437" s="30">
        <f t="shared" si="2019"/>
        <v>517.30666666666673</v>
      </c>
      <c r="L4437" s="29">
        <f t="shared" si="2020"/>
        <v>-3.3333333332166148E-3</v>
      </c>
      <c r="M4437" s="10">
        <f t="shared" si="2021"/>
        <v>204200</v>
      </c>
      <c r="N4437" s="5">
        <f>VLOOKUP(CONCATENATE(A4437,"-6"),'Restated Depr'!$B$6:$G$7674,6,0)</f>
        <v>3.04E-2</v>
      </c>
      <c r="O4437" s="29">
        <f t="shared" si="2022"/>
        <v>517.30666666666673</v>
      </c>
      <c r="P4437" s="29">
        <f t="shared" si="2023"/>
        <v>0</v>
      </c>
      <c r="Q4437" t="s">
        <v>7819</v>
      </c>
      <c r="R4437" s="5"/>
    </row>
    <row r="4438" spans="1:18" ht="15.75" hidden="1" thickBot="1">
      <c r="A4438" t="s">
        <v>337</v>
      </c>
      <c r="C4438" s="224" t="s">
        <v>639</v>
      </c>
      <c r="D4438" s="22"/>
      <c r="E4438" s="323" t="s">
        <v>606</v>
      </c>
      <c r="F4438" s="1"/>
      <c r="G4438" s="5"/>
      <c r="H4438" s="310">
        <f>SUM(H4426:H4437)</f>
        <v>6189.0199999999986</v>
      </c>
      <c r="I4438" s="10"/>
      <c r="J4438" s="10"/>
      <c r="K4438" s="32">
        <f>SUM(K4426:K4437)</f>
        <v>6188.9616666666652</v>
      </c>
      <c r="L4438" s="28">
        <f>SUM(L4426:L4437)</f>
        <v>-5.8333333333166593E-2</v>
      </c>
      <c r="M4438" s="10"/>
      <c r="N4438" s="5"/>
      <c r="O4438" s="28">
        <f>SUM(O4426:O4437)</f>
        <v>6207.6799999999994</v>
      </c>
      <c r="P4438" s="28">
        <f>SUM(P4426:P4437)</f>
        <v>18.718333333333817</v>
      </c>
    </row>
    <row r="4439" spans="1:18" hidden="1">
      <c r="A4439" t="s">
        <v>338</v>
      </c>
      <c r="B4439" t="s">
        <v>4666</v>
      </c>
      <c r="C4439" s="224" t="s">
        <v>7842</v>
      </c>
      <c r="D4439" s="221">
        <v>355</v>
      </c>
      <c r="E4439" s="324">
        <v>42947</v>
      </c>
      <c r="F4439" s="9">
        <v>3516564.77</v>
      </c>
      <c r="G4439" s="18">
        <v>3.0199999999999998E-2</v>
      </c>
      <c r="H4439" s="299">
        <v>8850.02</v>
      </c>
      <c r="I4439" s="15">
        <v>3516564.77</v>
      </c>
      <c r="J4439" s="11">
        <f t="shared" ref="J4439:J4450" si="2024">G4439</f>
        <v>3.0199999999999998E-2</v>
      </c>
      <c r="K4439" s="31">
        <f t="shared" ref="K4439:K4450" si="2025">I4439*J4439/12</f>
        <v>8850.0213378333337</v>
      </c>
      <c r="L4439" s="289">
        <f t="shared" ref="L4439:L4450" si="2026">K4439-H4439</f>
        <v>1.3378333333093906E-3</v>
      </c>
      <c r="M4439" s="15">
        <f t="shared" ref="M4439:M4450" si="2027">I4439</f>
        <v>3516564.77</v>
      </c>
      <c r="N4439" s="5">
        <f>VLOOKUP(CONCATENATE(A4439,"-6"),'Restated Depr'!$B$6:$G$7674,6,0)</f>
        <v>3.04E-2</v>
      </c>
      <c r="O4439" s="289">
        <f t="shared" ref="O4439:O4450" si="2028">M4439*N4439/12</f>
        <v>8908.6307506666672</v>
      </c>
      <c r="P4439" s="289">
        <f t="shared" ref="P4439:P4450" si="2029">O4439-K4439</f>
        <v>58.609412833333408</v>
      </c>
      <c r="Q4439" t="s">
        <v>7819</v>
      </c>
    </row>
    <row r="4440" spans="1:18" hidden="1">
      <c r="A4440" t="s">
        <v>338</v>
      </c>
      <c r="B4440" t="s">
        <v>4667</v>
      </c>
      <c r="C4440" s="224" t="s">
        <v>7842</v>
      </c>
      <c r="D4440" s="221">
        <v>355</v>
      </c>
      <c r="E4440" s="324">
        <v>42978</v>
      </c>
      <c r="F4440" s="1">
        <v>3516564.77</v>
      </c>
      <c r="G4440" s="18">
        <v>3.0199999999999998E-2</v>
      </c>
      <c r="H4440" s="298">
        <v>8850.02</v>
      </c>
      <c r="I4440" s="10">
        <v>3516564.77</v>
      </c>
      <c r="J4440" s="11">
        <f t="shared" si="2024"/>
        <v>3.0199999999999998E-2</v>
      </c>
      <c r="K4440" s="30">
        <f t="shared" si="2025"/>
        <v>8850.0213378333337</v>
      </c>
      <c r="L4440" s="29">
        <f t="shared" si="2026"/>
        <v>1.3378333333093906E-3</v>
      </c>
      <c r="M4440" s="10">
        <f t="shared" si="2027"/>
        <v>3516564.77</v>
      </c>
      <c r="N4440" s="5">
        <f>VLOOKUP(CONCATENATE(A4440,"-6"),'Restated Depr'!$B$6:$G$7674,6,0)</f>
        <v>3.04E-2</v>
      </c>
      <c r="O4440" s="29">
        <f t="shared" si="2028"/>
        <v>8908.6307506666672</v>
      </c>
      <c r="P4440" s="29">
        <f t="shared" si="2029"/>
        <v>58.609412833333408</v>
      </c>
      <c r="Q4440" t="s">
        <v>7819</v>
      </c>
    </row>
    <row r="4441" spans="1:18" hidden="1">
      <c r="A4441" t="s">
        <v>338</v>
      </c>
      <c r="B4441" t="s">
        <v>4668</v>
      </c>
      <c r="C4441" s="224" t="s">
        <v>7842</v>
      </c>
      <c r="D4441" s="221">
        <v>355</v>
      </c>
      <c r="E4441" s="324">
        <v>43008</v>
      </c>
      <c r="F4441" s="1">
        <v>3516564.77</v>
      </c>
      <c r="G4441" s="18">
        <v>3.0199999999999998E-2</v>
      </c>
      <c r="H4441" s="298">
        <v>8850.02</v>
      </c>
      <c r="I4441" s="10">
        <v>3516564.77</v>
      </c>
      <c r="J4441" s="11">
        <f t="shared" si="2024"/>
        <v>3.0199999999999998E-2</v>
      </c>
      <c r="K4441" s="30">
        <f t="shared" si="2025"/>
        <v>8850.0213378333337</v>
      </c>
      <c r="L4441" s="29">
        <f t="shared" si="2026"/>
        <v>1.3378333333093906E-3</v>
      </c>
      <c r="M4441" s="10">
        <f t="shared" si="2027"/>
        <v>3516564.77</v>
      </c>
      <c r="N4441" s="5">
        <f>VLOOKUP(CONCATENATE(A4441,"-6"),'Restated Depr'!$B$6:$G$7674,6,0)</f>
        <v>3.04E-2</v>
      </c>
      <c r="O4441" s="29">
        <f t="shared" si="2028"/>
        <v>8908.6307506666672</v>
      </c>
      <c r="P4441" s="29">
        <f t="shared" si="2029"/>
        <v>58.609412833333408</v>
      </c>
      <c r="Q4441" t="s">
        <v>7819</v>
      </c>
    </row>
    <row r="4442" spans="1:18" hidden="1">
      <c r="A4442" t="s">
        <v>338</v>
      </c>
      <c r="B4442" t="s">
        <v>4669</v>
      </c>
      <c r="C4442" s="224" t="s">
        <v>7842</v>
      </c>
      <c r="D4442" s="221">
        <v>355</v>
      </c>
      <c r="E4442" s="324">
        <v>43039</v>
      </c>
      <c r="F4442" s="1">
        <v>3516564.77</v>
      </c>
      <c r="G4442" s="18">
        <v>3.0199999999999998E-2</v>
      </c>
      <c r="H4442" s="298">
        <v>8850.02</v>
      </c>
      <c r="I4442" s="10">
        <v>3516564.77</v>
      </c>
      <c r="J4442" s="11">
        <f t="shared" si="2024"/>
        <v>3.0199999999999998E-2</v>
      </c>
      <c r="K4442" s="30">
        <f t="shared" si="2025"/>
        <v>8850.0213378333337</v>
      </c>
      <c r="L4442" s="29">
        <f t="shared" si="2026"/>
        <v>1.3378333333093906E-3</v>
      </c>
      <c r="M4442" s="10">
        <f t="shared" si="2027"/>
        <v>3516564.77</v>
      </c>
      <c r="N4442" s="5">
        <f>VLOOKUP(CONCATENATE(A4442,"-6"),'Restated Depr'!$B$6:$G$7674,6,0)</f>
        <v>3.04E-2</v>
      </c>
      <c r="O4442" s="29">
        <f t="shared" si="2028"/>
        <v>8908.6307506666672</v>
      </c>
      <c r="P4442" s="29">
        <f t="shared" si="2029"/>
        <v>58.609412833333408</v>
      </c>
      <c r="Q4442" t="s">
        <v>7819</v>
      </c>
    </row>
    <row r="4443" spans="1:18" hidden="1">
      <c r="A4443" t="s">
        <v>338</v>
      </c>
      <c r="B4443" t="s">
        <v>4670</v>
      </c>
      <c r="C4443" s="224" t="s">
        <v>7842</v>
      </c>
      <c r="D4443" s="221">
        <v>355</v>
      </c>
      <c r="E4443" s="324">
        <v>43069</v>
      </c>
      <c r="F4443" s="1">
        <v>3516564.77</v>
      </c>
      <c r="G4443" s="18">
        <v>3.0199999999999998E-2</v>
      </c>
      <c r="H4443" s="298">
        <v>8850.02</v>
      </c>
      <c r="I4443" s="10">
        <v>3516564.77</v>
      </c>
      <c r="J4443" s="11">
        <f t="shared" si="2024"/>
        <v>3.0199999999999998E-2</v>
      </c>
      <c r="K4443" s="30">
        <f t="shared" si="2025"/>
        <v>8850.0213378333337</v>
      </c>
      <c r="L4443" s="29">
        <f t="shared" si="2026"/>
        <v>1.3378333333093906E-3</v>
      </c>
      <c r="M4443" s="10">
        <f t="shared" si="2027"/>
        <v>3516564.77</v>
      </c>
      <c r="N4443" s="5">
        <f>VLOOKUP(CONCATENATE(A4443,"-6"),'Restated Depr'!$B$6:$G$7674,6,0)</f>
        <v>3.04E-2</v>
      </c>
      <c r="O4443" s="29">
        <f t="shared" si="2028"/>
        <v>8908.6307506666672</v>
      </c>
      <c r="P4443" s="29">
        <f t="shared" si="2029"/>
        <v>58.609412833333408</v>
      </c>
      <c r="Q4443" t="s">
        <v>7819</v>
      </c>
    </row>
    <row r="4444" spans="1:18" hidden="1">
      <c r="A4444" t="s">
        <v>338</v>
      </c>
      <c r="B4444" t="s">
        <v>4671</v>
      </c>
      <c r="C4444" s="224" t="s">
        <v>7842</v>
      </c>
      <c r="D4444" s="221">
        <v>355</v>
      </c>
      <c r="E4444" s="324">
        <v>43100</v>
      </c>
      <c r="F4444" s="1">
        <v>3516564.77</v>
      </c>
      <c r="G4444" s="18">
        <v>3.0300000000000001E-2</v>
      </c>
      <c r="H4444" s="298">
        <v>8879.32</v>
      </c>
      <c r="I4444" s="10">
        <v>3516564.77</v>
      </c>
      <c r="J4444" s="11">
        <f t="shared" si="2024"/>
        <v>3.0300000000000001E-2</v>
      </c>
      <c r="K4444" s="30">
        <f t="shared" si="2025"/>
        <v>8879.3260442500014</v>
      </c>
      <c r="L4444" s="29">
        <f t="shared" si="2026"/>
        <v>6.0442500016506528E-3</v>
      </c>
      <c r="M4444" s="10">
        <f t="shared" si="2027"/>
        <v>3516564.77</v>
      </c>
      <c r="N4444" s="5">
        <f>VLOOKUP(CONCATENATE(A4444,"-6"),'Restated Depr'!$B$6:$G$7674,6,0)</f>
        <v>3.04E-2</v>
      </c>
      <c r="O4444" s="29">
        <f t="shared" si="2028"/>
        <v>8908.6307506666672</v>
      </c>
      <c r="P4444" s="29">
        <f t="shared" si="2029"/>
        <v>29.304706416665795</v>
      </c>
      <c r="Q4444" t="s">
        <v>7819</v>
      </c>
    </row>
    <row r="4445" spans="1:18" hidden="1">
      <c r="A4445" t="s">
        <v>338</v>
      </c>
      <c r="B4445" t="s">
        <v>4672</v>
      </c>
      <c r="C4445" s="224" t="s">
        <v>7842</v>
      </c>
      <c r="D4445" s="221">
        <v>355</v>
      </c>
      <c r="E4445" s="324">
        <v>43131</v>
      </c>
      <c r="F4445" s="1">
        <v>3516564.77</v>
      </c>
      <c r="G4445" s="5">
        <v>3.04E-2</v>
      </c>
      <c r="H4445" s="298">
        <v>8908.630000000001</v>
      </c>
      <c r="I4445" s="10">
        <v>3516564.77</v>
      </c>
      <c r="J4445" s="11">
        <f t="shared" si="2024"/>
        <v>3.04E-2</v>
      </c>
      <c r="K4445" s="30">
        <f t="shared" si="2025"/>
        <v>8908.6307506666672</v>
      </c>
      <c r="L4445" s="29">
        <f t="shared" si="2026"/>
        <v>7.5066666613565758E-4</v>
      </c>
      <c r="M4445" s="10">
        <f t="shared" si="2027"/>
        <v>3516564.77</v>
      </c>
      <c r="N4445" s="5">
        <f>VLOOKUP(CONCATENATE(A4445,"-6"),'Restated Depr'!$B$6:$G$7674,6,0)</f>
        <v>3.04E-2</v>
      </c>
      <c r="O4445" s="29">
        <f t="shared" si="2028"/>
        <v>8908.6307506666672</v>
      </c>
      <c r="P4445" s="29">
        <f t="shared" si="2029"/>
        <v>0</v>
      </c>
      <c r="Q4445" t="s">
        <v>7819</v>
      </c>
    </row>
    <row r="4446" spans="1:18" hidden="1">
      <c r="A4446" t="s">
        <v>338</v>
      </c>
      <c r="B4446" t="s">
        <v>4673</v>
      </c>
      <c r="C4446" s="224" t="s">
        <v>7842</v>
      </c>
      <c r="D4446" s="221">
        <v>355</v>
      </c>
      <c r="E4446" s="324">
        <v>43159</v>
      </c>
      <c r="F4446" s="1">
        <v>3516564.77</v>
      </c>
      <c r="G4446" s="5">
        <v>3.04E-2</v>
      </c>
      <c r="H4446" s="298">
        <v>8908.630000000001</v>
      </c>
      <c r="I4446" s="10">
        <v>3516564.77</v>
      </c>
      <c r="J4446" s="11">
        <f t="shared" si="2024"/>
        <v>3.04E-2</v>
      </c>
      <c r="K4446" s="30">
        <f t="shared" si="2025"/>
        <v>8908.6307506666672</v>
      </c>
      <c r="L4446" s="29">
        <f t="shared" si="2026"/>
        <v>7.5066666613565758E-4</v>
      </c>
      <c r="M4446" s="10">
        <f t="shared" si="2027"/>
        <v>3516564.77</v>
      </c>
      <c r="N4446" s="5">
        <f>VLOOKUP(CONCATENATE(A4446,"-6"),'Restated Depr'!$B$6:$G$7674,6,0)</f>
        <v>3.04E-2</v>
      </c>
      <c r="O4446" s="29">
        <f t="shared" si="2028"/>
        <v>8908.6307506666672</v>
      </c>
      <c r="P4446" s="29">
        <f t="shared" si="2029"/>
        <v>0</v>
      </c>
      <c r="Q4446" t="s">
        <v>7819</v>
      </c>
    </row>
    <row r="4447" spans="1:18" hidden="1">
      <c r="A4447" t="s">
        <v>338</v>
      </c>
      <c r="B4447" t="s">
        <v>4674</v>
      </c>
      <c r="C4447" s="224" t="s">
        <v>7842</v>
      </c>
      <c r="D4447" s="221">
        <v>355</v>
      </c>
      <c r="E4447" s="324">
        <v>43190</v>
      </c>
      <c r="F4447" s="1">
        <v>3516564.77</v>
      </c>
      <c r="G4447" s="5">
        <v>3.04E-2</v>
      </c>
      <c r="H4447" s="298">
        <v>8908.630000000001</v>
      </c>
      <c r="I4447" s="10">
        <v>3516564.77</v>
      </c>
      <c r="J4447" s="11">
        <f t="shared" si="2024"/>
        <v>3.04E-2</v>
      </c>
      <c r="K4447" s="30">
        <f t="shared" si="2025"/>
        <v>8908.6307506666672</v>
      </c>
      <c r="L4447" s="29">
        <f t="shared" si="2026"/>
        <v>7.5066666613565758E-4</v>
      </c>
      <c r="M4447" s="10">
        <f t="shared" si="2027"/>
        <v>3516564.77</v>
      </c>
      <c r="N4447" s="5">
        <f>VLOOKUP(CONCATENATE(A4447,"-6"),'Restated Depr'!$B$6:$G$7674,6,0)</f>
        <v>3.04E-2</v>
      </c>
      <c r="O4447" s="29">
        <f t="shared" si="2028"/>
        <v>8908.6307506666672</v>
      </c>
      <c r="P4447" s="29">
        <f t="shared" si="2029"/>
        <v>0</v>
      </c>
      <c r="Q4447" t="s">
        <v>7819</v>
      </c>
    </row>
    <row r="4448" spans="1:18" hidden="1">
      <c r="A4448" t="s">
        <v>338</v>
      </c>
      <c r="B4448" t="s">
        <v>4675</v>
      </c>
      <c r="C4448" s="224" t="s">
        <v>7842</v>
      </c>
      <c r="D4448" s="221">
        <v>355</v>
      </c>
      <c r="E4448" s="324">
        <v>43220</v>
      </c>
      <c r="F4448" s="1">
        <v>3516564.77</v>
      </c>
      <c r="G4448" s="5">
        <v>3.04E-2</v>
      </c>
      <c r="H4448" s="298">
        <v>8908.630000000001</v>
      </c>
      <c r="I4448" s="10">
        <v>3516564.77</v>
      </c>
      <c r="J4448" s="11">
        <f t="shared" si="2024"/>
        <v>3.04E-2</v>
      </c>
      <c r="K4448" s="30">
        <f t="shared" si="2025"/>
        <v>8908.6307506666672</v>
      </c>
      <c r="L4448" s="29">
        <f t="shared" si="2026"/>
        <v>7.5066666613565758E-4</v>
      </c>
      <c r="M4448" s="10">
        <f t="shared" si="2027"/>
        <v>3516564.77</v>
      </c>
      <c r="N4448" s="5">
        <f>VLOOKUP(CONCATENATE(A4448,"-6"),'Restated Depr'!$B$6:$G$7674,6,0)</f>
        <v>3.04E-2</v>
      </c>
      <c r="O4448" s="29">
        <f t="shared" si="2028"/>
        <v>8908.6307506666672</v>
      </c>
      <c r="P4448" s="29">
        <f t="shared" si="2029"/>
        <v>0</v>
      </c>
      <c r="Q4448" t="s">
        <v>7819</v>
      </c>
    </row>
    <row r="4449" spans="1:18" hidden="1">
      <c r="A4449" t="s">
        <v>338</v>
      </c>
      <c r="B4449" t="s">
        <v>4676</v>
      </c>
      <c r="C4449" s="224" t="s">
        <v>7842</v>
      </c>
      <c r="D4449" s="221">
        <v>355</v>
      </c>
      <c r="E4449" s="324">
        <v>43251</v>
      </c>
      <c r="F4449" s="1">
        <v>3516564.77</v>
      </c>
      <c r="G4449" s="5">
        <v>3.04E-2</v>
      </c>
      <c r="H4449" s="298">
        <v>8908.630000000001</v>
      </c>
      <c r="I4449" s="10">
        <v>3516564.77</v>
      </c>
      <c r="J4449" s="11">
        <f t="shared" si="2024"/>
        <v>3.04E-2</v>
      </c>
      <c r="K4449" s="30">
        <f t="shared" si="2025"/>
        <v>8908.6307506666672</v>
      </c>
      <c r="L4449" s="29">
        <f t="shared" si="2026"/>
        <v>7.5066666613565758E-4</v>
      </c>
      <c r="M4449" s="10">
        <f t="shared" si="2027"/>
        <v>3516564.77</v>
      </c>
      <c r="N4449" s="5">
        <f>VLOOKUP(CONCATENATE(A4449,"-6"),'Restated Depr'!$B$6:$G$7674,6,0)</f>
        <v>3.04E-2</v>
      </c>
      <c r="O4449" s="29">
        <f t="shared" si="2028"/>
        <v>8908.6307506666672</v>
      </c>
      <c r="P4449" s="29">
        <f t="shared" si="2029"/>
        <v>0</v>
      </c>
      <c r="Q4449" t="s">
        <v>7819</v>
      </c>
    </row>
    <row r="4450" spans="1:18" hidden="1">
      <c r="A4450" t="s">
        <v>338</v>
      </c>
      <c r="B4450" t="s">
        <v>4677</v>
      </c>
      <c r="C4450" s="224" t="s">
        <v>7842</v>
      </c>
      <c r="D4450" s="221">
        <v>355</v>
      </c>
      <c r="E4450" s="324">
        <v>43281</v>
      </c>
      <c r="F4450" s="1">
        <v>3516564.77</v>
      </c>
      <c r="G4450" s="5">
        <v>3.04E-2</v>
      </c>
      <c r="H4450" s="298">
        <v>8908.630000000001</v>
      </c>
      <c r="I4450" s="10">
        <v>3516564.77</v>
      </c>
      <c r="J4450" s="11">
        <f t="shared" si="2024"/>
        <v>3.04E-2</v>
      </c>
      <c r="K4450" s="30">
        <f t="shared" si="2025"/>
        <v>8908.6307506666672</v>
      </c>
      <c r="L4450" s="29">
        <f t="shared" si="2026"/>
        <v>7.5066666613565758E-4</v>
      </c>
      <c r="M4450" s="10">
        <f t="shared" si="2027"/>
        <v>3516564.77</v>
      </c>
      <c r="N4450" s="5">
        <f>VLOOKUP(CONCATENATE(A4450,"-6"),'Restated Depr'!$B$6:$G$7674,6,0)</f>
        <v>3.04E-2</v>
      </c>
      <c r="O4450" s="29">
        <f t="shared" si="2028"/>
        <v>8908.6307506666672</v>
      </c>
      <c r="P4450" s="29">
        <f t="shared" si="2029"/>
        <v>0</v>
      </c>
      <c r="Q4450" t="s">
        <v>7819</v>
      </c>
      <c r="R4450" s="5"/>
    </row>
    <row r="4451" spans="1:18" ht="15.75" hidden="1" thickBot="1">
      <c r="A4451" t="s">
        <v>338</v>
      </c>
      <c r="C4451" s="224" t="s">
        <v>639</v>
      </c>
      <c r="D4451" s="22"/>
      <c r="E4451" s="323" t="s">
        <v>606</v>
      </c>
      <c r="F4451" s="1"/>
      <c r="G4451" s="5"/>
      <c r="H4451" s="310">
        <f>SUM(H4439:H4450)</f>
        <v>106581.20000000003</v>
      </c>
      <c r="I4451" s="10"/>
      <c r="J4451" s="10"/>
      <c r="K4451" s="32">
        <f>SUM(K4439:K4450)</f>
        <v>106581.21723741665</v>
      </c>
      <c r="L4451" s="28">
        <f>SUM(L4439:L4450)</f>
        <v>1.7237416665011551E-2</v>
      </c>
      <c r="M4451" s="10"/>
      <c r="N4451" s="5"/>
      <c r="O4451" s="28">
        <f>SUM(O4439:O4450)</f>
        <v>106903.56900799998</v>
      </c>
      <c r="P4451" s="28">
        <f>SUM(P4439:P4450)</f>
        <v>322.35177058333284</v>
      </c>
    </row>
    <row r="4452" spans="1:18" hidden="1">
      <c r="A4452" t="s">
        <v>339</v>
      </c>
      <c r="B4452" t="s">
        <v>4678</v>
      </c>
      <c r="C4452" s="224" t="s">
        <v>7842</v>
      </c>
      <c r="D4452" s="221">
        <v>355</v>
      </c>
      <c r="E4452" s="324">
        <v>42947</v>
      </c>
      <c r="F4452" s="9">
        <v>1005638.02</v>
      </c>
      <c r="G4452" s="18">
        <v>3.0199999999999998E-2</v>
      </c>
      <c r="H4452" s="299">
        <v>2530.85</v>
      </c>
      <c r="I4452" s="15">
        <v>678954.07</v>
      </c>
      <c r="J4452" s="11">
        <f t="shared" ref="J4452:J4463" si="2030">G4452</f>
        <v>3.0199999999999998E-2</v>
      </c>
      <c r="K4452" s="31">
        <f t="shared" ref="K4452:K4463" si="2031">I4452*J4452/12</f>
        <v>1708.7010761666663</v>
      </c>
      <c r="L4452" s="289">
        <f t="shared" ref="L4452:L4463" si="2032">K4452-H4452</f>
        <v>-822.14892383333358</v>
      </c>
      <c r="M4452" s="15">
        <f t="shared" ref="M4452:M4463" si="2033">I4452</f>
        <v>678954.07</v>
      </c>
      <c r="N4452" s="5">
        <f>VLOOKUP(CONCATENATE(A4452,"-6"),'Restated Depr'!$B$6:$G$7674,6,0)</f>
        <v>3.04E-2</v>
      </c>
      <c r="O4452" s="289">
        <f t="shared" ref="O4452:O4463" si="2034">M4452*N4452/12</f>
        <v>1720.016977333333</v>
      </c>
      <c r="P4452" s="289">
        <f t="shared" ref="P4452:P4463" si="2035">O4452-K4452</f>
        <v>11.315901166666663</v>
      </c>
      <c r="Q4452" t="s">
        <v>7819</v>
      </c>
    </row>
    <row r="4453" spans="1:18" hidden="1">
      <c r="A4453" t="s">
        <v>339</v>
      </c>
      <c r="B4453" t="s">
        <v>4679</v>
      </c>
      <c r="C4453" s="224" t="s">
        <v>7842</v>
      </c>
      <c r="D4453" s="221">
        <v>355</v>
      </c>
      <c r="E4453" s="324">
        <v>42978</v>
      </c>
      <c r="F4453" s="1">
        <v>1042457.58</v>
      </c>
      <c r="G4453" s="18">
        <v>3.0199999999999998E-2</v>
      </c>
      <c r="H4453" s="298">
        <v>2623.52</v>
      </c>
      <c r="I4453" s="10">
        <v>678954.07</v>
      </c>
      <c r="J4453" s="11">
        <f t="shared" si="2030"/>
        <v>3.0199999999999998E-2</v>
      </c>
      <c r="K4453" s="30">
        <f t="shared" si="2031"/>
        <v>1708.7010761666663</v>
      </c>
      <c r="L4453" s="29">
        <f t="shared" si="2032"/>
        <v>-914.81892383333366</v>
      </c>
      <c r="M4453" s="10">
        <f t="shared" si="2033"/>
        <v>678954.07</v>
      </c>
      <c r="N4453" s="5">
        <f>VLOOKUP(CONCATENATE(A4453,"-6"),'Restated Depr'!$B$6:$G$7674,6,0)</f>
        <v>3.04E-2</v>
      </c>
      <c r="O4453" s="29">
        <f t="shared" si="2034"/>
        <v>1720.016977333333</v>
      </c>
      <c r="P4453" s="29">
        <f t="shared" si="2035"/>
        <v>11.315901166666663</v>
      </c>
      <c r="Q4453" t="s">
        <v>7819</v>
      </c>
    </row>
    <row r="4454" spans="1:18" hidden="1">
      <c r="A4454" t="s">
        <v>339</v>
      </c>
      <c r="B4454" t="s">
        <v>4680</v>
      </c>
      <c r="C4454" s="224" t="s">
        <v>7842</v>
      </c>
      <c r="D4454" s="221">
        <v>355</v>
      </c>
      <c r="E4454" s="324">
        <v>43008</v>
      </c>
      <c r="F4454" s="1">
        <v>1042248.9</v>
      </c>
      <c r="G4454" s="18">
        <v>3.0199999999999998E-2</v>
      </c>
      <c r="H4454" s="298">
        <v>2622.99</v>
      </c>
      <c r="I4454" s="10">
        <v>678954.07</v>
      </c>
      <c r="J4454" s="11">
        <f t="shared" si="2030"/>
        <v>3.0199999999999998E-2</v>
      </c>
      <c r="K4454" s="30">
        <f t="shared" si="2031"/>
        <v>1708.7010761666663</v>
      </c>
      <c r="L4454" s="29">
        <f t="shared" si="2032"/>
        <v>-914.28892383333346</v>
      </c>
      <c r="M4454" s="10">
        <f t="shared" si="2033"/>
        <v>678954.07</v>
      </c>
      <c r="N4454" s="5">
        <f>VLOOKUP(CONCATENATE(A4454,"-6"),'Restated Depr'!$B$6:$G$7674,6,0)</f>
        <v>3.04E-2</v>
      </c>
      <c r="O4454" s="29">
        <f t="shared" si="2034"/>
        <v>1720.016977333333</v>
      </c>
      <c r="P4454" s="29">
        <f t="shared" si="2035"/>
        <v>11.315901166666663</v>
      </c>
      <c r="Q4454" t="s">
        <v>7819</v>
      </c>
    </row>
    <row r="4455" spans="1:18" hidden="1">
      <c r="A4455" t="s">
        <v>339</v>
      </c>
      <c r="B4455" t="s">
        <v>4681</v>
      </c>
      <c r="C4455" s="224" t="s">
        <v>7842</v>
      </c>
      <c r="D4455" s="221">
        <v>355</v>
      </c>
      <c r="E4455" s="324">
        <v>43039</v>
      </c>
      <c r="F4455" s="1">
        <v>1042248.9</v>
      </c>
      <c r="G4455" s="18">
        <v>3.0199999999999998E-2</v>
      </c>
      <c r="H4455" s="298">
        <v>2622.99</v>
      </c>
      <c r="I4455" s="10">
        <v>678954.07</v>
      </c>
      <c r="J4455" s="11">
        <f t="shared" si="2030"/>
        <v>3.0199999999999998E-2</v>
      </c>
      <c r="K4455" s="30">
        <f t="shared" si="2031"/>
        <v>1708.7010761666663</v>
      </c>
      <c r="L4455" s="29">
        <f t="shared" si="2032"/>
        <v>-914.28892383333346</v>
      </c>
      <c r="M4455" s="10">
        <f t="shared" si="2033"/>
        <v>678954.07</v>
      </c>
      <c r="N4455" s="5">
        <f>VLOOKUP(CONCATENATE(A4455,"-6"),'Restated Depr'!$B$6:$G$7674,6,0)</f>
        <v>3.04E-2</v>
      </c>
      <c r="O4455" s="29">
        <f t="shared" si="2034"/>
        <v>1720.016977333333</v>
      </c>
      <c r="P4455" s="29">
        <f t="shared" si="2035"/>
        <v>11.315901166666663</v>
      </c>
      <c r="Q4455" t="s">
        <v>7819</v>
      </c>
    </row>
    <row r="4456" spans="1:18" hidden="1">
      <c r="A4456" t="s">
        <v>339</v>
      </c>
      <c r="B4456" t="s">
        <v>4682</v>
      </c>
      <c r="C4456" s="224" t="s">
        <v>7842</v>
      </c>
      <c r="D4456" s="221">
        <v>355</v>
      </c>
      <c r="E4456" s="324">
        <v>43069</v>
      </c>
      <c r="F4456" s="1">
        <v>897421.05</v>
      </c>
      <c r="G4456" s="18">
        <v>3.0199999999999998E-2</v>
      </c>
      <c r="H4456" s="298">
        <v>2258.5100000000002</v>
      </c>
      <c r="I4456" s="10">
        <v>678954.07</v>
      </c>
      <c r="J4456" s="11">
        <f t="shared" si="2030"/>
        <v>3.0199999999999998E-2</v>
      </c>
      <c r="K4456" s="30">
        <f t="shared" si="2031"/>
        <v>1708.7010761666663</v>
      </c>
      <c r="L4456" s="29">
        <f t="shared" si="2032"/>
        <v>-549.80892383333389</v>
      </c>
      <c r="M4456" s="10">
        <f t="shared" si="2033"/>
        <v>678954.07</v>
      </c>
      <c r="N4456" s="5">
        <f>VLOOKUP(CONCATENATE(A4456,"-6"),'Restated Depr'!$B$6:$G$7674,6,0)</f>
        <v>3.04E-2</v>
      </c>
      <c r="O4456" s="29">
        <f t="shared" si="2034"/>
        <v>1720.016977333333</v>
      </c>
      <c r="P4456" s="29">
        <f t="shared" si="2035"/>
        <v>11.315901166666663</v>
      </c>
      <c r="Q4456" t="s">
        <v>7819</v>
      </c>
    </row>
    <row r="4457" spans="1:18" hidden="1">
      <c r="A4457" t="s">
        <v>339</v>
      </c>
      <c r="B4457" t="s">
        <v>4683</v>
      </c>
      <c r="C4457" s="224" t="s">
        <v>7842</v>
      </c>
      <c r="D4457" s="221">
        <v>355</v>
      </c>
      <c r="E4457" s="324">
        <v>43100</v>
      </c>
      <c r="F4457" s="1">
        <v>752593.19</v>
      </c>
      <c r="G4457" s="18">
        <v>3.0300000000000001E-2</v>
      </c>
      <c r="H4457" s="298">
        <v>1900.2900000000002</v>
      </c>
      <c r="I4457" s="10">
        <v>678954.07</v>
      </c>
      <c r="J4457" s="11">
        <f t="shared" si="2030"/>
        <v>3.0300000000000001E-2</v>
      </c>
      <c r="K4457" s="30">
        <f t="shared" si="2031"/>
        <v>1714.3590267500001</v>
      </c>
      <c r="L4457" s="29">
        <f t="shared" si="2032"/>
        <v>-185.93097325000008</v>
      </c>
      <c r="M4457" s="10">
        <f t="shared" si="2033"/>
        <v>678954.07</v>
      </c>
      <c r="N4457" s="5">
        <f>VLOOKUP(CONCATENATE(A4457,"-6"),'Restated Depr'!$B$6:$G$7674,6,0)</f>
        <v>3.04E-2</v>
      </c>
      <c r="O4457" s="29">
        <f t="shared" si="2034"/>
        <v>1720.016977333333</v>
      </c>
      <c r="P4457" s="29">
        <f t="shared" si="2035"/>
        <v>5.6579505833328767</v>
      </c>
      <c r="Q4457" t="s">
        <v>7819</v>
      </c>
    </row>
    <row r="4458" spans="1:18" hidden="1">
      <c r="A4458" t="s">
        <v>339</v>
      </c>
      <c r="B4458" t="s">
        <v>4684</v>
      </c>
      <c r="C4458" s="224" t="s">
        <v>7842</v>
      </c>
      <c r="D4458" s="221">
        <v>355</v>
      </c>
      <c r="E4458" s="324">
        <v>43131</v>
      </c>
      <c r="F4458" s="1">
        <v>715773.63</v>
      </c>
      <c r="G4458" s="5">
        <v>3.04E-2</v>
      </c>
      <c r="H4458" s="298">
        <v>1813.3</v>
      </c>
      <c r="I4458" s="10">
        <v>678954.07</v>
      </c>
      <c r="J4458" s="11">
        <f t="shared" si="2030"/>
        <v>3.04E-2</v>
      </c>
      <c r="K4458" s="30">
        <f t="shared" si="2031"/>
        <v>1720.016977333333</v>
      </c>
      <c r="L4458" s="29">
        <f t="shared" si="2032"/>
        <v>-93.283022666666966</v>
      </c>
      <c r="M4458" s="10">
        <f t="shared" si="2033"/>
        <v>678954.07</v>
      </c>
      <c r="N4458" s="5">
        <f>VLOOKUP(CONCATENATE(A4458,"-6"),'Restated Depr'!$B$6:$G$7674,6,0)</f>
        <v>3.04E-2</v>
      </c>
      <c r="O4458" s="29">
        <f t="shared" si="2034"/>
        <v>1720.016977333333</v>
      </c>
      <c r="P4458" s="29">
        <f t="shared" si="2035"/>
        <v>0</v>
      </c>
      <c r="Q4458" t="s">
        <v>7819</v>
      </c>
    </row>
    <row r="4459" spans="1:18" hidden="1">
      <c r="A4459" t="s">
        <v>339</v>
      </c>
      <c r="B4459" t="s">
        <v>4685</v>
      </c>
      <c r="C4459" s="224" t="s">
        <v>7842</v>
      </c>
      <c r="D4459" s="221">
        <v>355</v>
      </c>
      <c r="E4459" s="324">
        <v>43159</v>
      </c>
      <c r="F4459" s="1">
        <v>678954.07</v>
      </c>
      <c r="G4459" s="5">
        <v>3.04E-2</v>
      </c>
      <c r="H4459" s="298">
        <v>1720.0199999999998</v>
      </c>
      <c r="I4459" s="10">
        <v>678954.07</v>
      </c>
      <c r="J4459" s="11">
        <f t="shared" si="2030"/>
        <v>3.04E-2</v>
      </c>
      <c r="K4459" s="30">
        <f t="shared" si="2031"/>
        <v>1720.016977333333</v>
      </c>
      <c r="L4459" s="29">
        <f t="shared" si="2032"/>
        <v>-3.0226666667658719E-3</v>
      </c>
      <c r="M4459" s="10">
        <f t="shared" si="2033"/>
        <v>678954.07</v>
      </c>
      <c r="N4459" s="5">
        <f>VLOOKUP(CONCATENATE(A4459,"-6"),'Restated Depr'!$B$6:$G$7674,6,0)</f>
        <v>3.04E-2</v>
      </c>
      <c r="O4459" s="29">
        <f t="shared" si="2034"/>
        <v>1720.016977333333</v>
      </c>
      <c r="P4459" s="29">
        <f t="shared" si="2035"/>
        <v>0</v>
      </c>
      <c r="Q4459" t="s">
        <v>7819</v>
      </c>
    </row>
    <row r="4460" spans="1:18" hidden="1">
      <c r="A4460" t="s">
        <v>339</v>
      </c>
      <c r="B4460" t="s">
        <v>4686</v>
      </c>
      <c r="C4460" s="224" t="s">
        <v>7842</v>
      </c>
      <c r="D4460" s="221">
        <v>355</v>
      </c>
      <c r="E4460" s="324">
        <v>43190</v>
      </c>
      <c r="F4460" s="1">
        <v>678954.07</v>
      </c>
      <c r="G4460" s="5">
        <v>3.04E-2</v>
      </c>
      <c r="H4460" s="298">
        <v>1720.0199999999998</v>
      </c>
      <c r="I4460" s="10">
        <v>678954.07</v>
      </c>
      <c r="J4460" s="11">
        <f t="shared" si="2030"/>
        <v>3.04E-2</v>
      </c>
      <c r="K4460" s="30">
        <f t="shared" si="2031"/>
        <v>1720.016977333333</v>
      </c>
      <c r="L4460" s="29">
        <f t="shared" si="2032"/>
        <v>-3.0226666667658719E-3</v>
      </c>
      <c r="M4460" s="10">
        <f t="shared" si="2033"/>
        <v>678954.07</v>
      </c>
      <c r="N4460" s="5">
        <f>VLOOKUP(CONCATENATE(A4460,"-6"),'Restated Depr'!$B$6:$G$7674,6,0)</f>
        <v>3.04E-2</v>
      </c>
      <c r="O4460" s="29">
        <f t="shared" si="2034"/>
        <v>1720.016977333333</v>
      </c>
      <c r="P4460" s="29">
        <f t="shared" si="2035"/>
        <v>0</v>
      </c>
      <c r="Q4460" t="s">
        <v>7819</v>
      </c>
    </row>
    <row r="4461" spans="1:18" hidden="1">
      <c r="A4461" t="s">
        <v>339</v>
      </c>
      <c r="B4461" t="s">
        <v>4687</v>
      </c>
      <c r="C4461" s="224" t="s">
        <v>7842</v>
      </c>
      <c r="D4461" s="221">
        <v>355</v>
      </c>
      <c r="E4461" s="324">
        <v>43220</v>
      </c>
      <c r="F4461" s="1">
        <v>678954.07</v>
      </c>
      <c r="G4461" s="5">
        <v>3.04E-2</v>
      </c>
      <c r="H4461" s="298">
        <v>1720.0199999999998</v>
      </c>
      <c r="I4461" s="10">
        <v>678954.07</v>
      </c>
      <c r="J4461" s="11">
        <f t="shared" si="2030"/>
        <v>3.04E-2</v>
      </c>
      <c r="K4461" s="30">
        <f t="shared" si="2031"/>
        <v>1720.016977333333</v>
      </c>
      <c r="L4461" s="29">
        <f t="shared" si="2032"/>
        <v>-3.0226666667658719E-3</v>
      </c>
      <c r="M4461" s="10">
        <f t="shared" si="2033"/>
        <v>678954.07</v>
      </c>
      <c r="N4461" s="5">
        <f>VLOOKUP(CONCATENATE(A4461,"-6"),'Restated Depr'!$B$6:$G$7674,6,0)</f>
        <v>3.04E-2</v>
      </c>
      <c r="O4461" s="29">
        <f t="shared" si="2034"/>
        <v>1720.016977333333</v>
      </c>
      <c r="P4461" s="29">
        <f t="shared" si="2035"/>
        <v>0</v>
      </c>
      <c r="Q4461" t="s">
        <v>7819</v>
      </c>
    </row>
    <row r="4462" spans="1:18" hidden="1">
      <c r="A4462" t="s">
        <v>339</v>
      </c>
      <c r="B4462" t="s">
        <v>4688</v>
      </c>
      <c r="C4462" s="224" t="s">
        <v>7842</v>
      </c>
      <c r="D4462" s="221">
        <v>355</v>
      </c>
      <c r="E4462" s="324">
        <v>43251</v>
      </c>
      <c r="F4462" s="1">
        <v>678954.07</v>
      </c>
      <c r="G4462" s="5">
        <v>3.04E-2</v>
      </c>
      <c r="H4462" s="298">
        <v>1720.0199999999998</v>
      </c>
      <c r="I4462" s="10">
        <v>678954.07</v>
      </c>
      <c r="J4462" s="11">
        <f t="shared" si="2030"/>
        <v>3.04E-2</v>
      </c>
      <c r="K4462" s="30">
        <f t="shared" si="2031"/>
        <v>1720.016977333333</v>
      </c>
      <c r="L4462" s="29">
        <f t="shared" si="2032"/>
        <v>-3.0226666667658719E-3</v>
      </c>
      <c r="M4462" s="10">
        <f t="shared" si="2033"/>
        <v>678954.07</v>
      </c>
      <c r="N4462" s="5">
        <f>VLOOKUP(CONCATENATE(A4462,"-6"),'Restated Depr'!$B$6:$G$7674,6,0)</f>
        <v>3.04E-2</v>
      </c>
      <c r="O4462" s="29">
        <f t="shared" si="2034"/>
        <v>1720.016977333333</v>
      </c>
      <c r="P4462" s="29">
        <f t="shared" si="2035"/>
        <v>0</v>
      </c>
      <c r="Q4462" t="s">
        <v>7819</v>
      </c>
    </row>
    <row r="4463" spans="1:18" hidden="1">
      <c r="A4463" t="s">
        <v>339</v>
      </c>
      <c r="B4463" t="s">
        <v>4689</v>
      </c>
      <c r="C4463" s="224" t="s">
        <v>7842</v>
      </c>
      <c r="D4463" s="221">
        <v>355</v>
      </c>
      <c r="E4463" s="324">
        <v>43281</v>
      </c>
      <c r="F4463" s="1">
        <v>678954.07</v>
      </c>
      <c r="G4463" s="5">
        <v>3.04E-2</v>
      </c>
      <c r="H4463" s="298">
        <v>1720.0199999999998</v>
      </c>
      <c r="I4463" s="10">
        <v>678954.07</v>
      </c>
      <c r="J4463" s="11">
        <f t="shared" si="2030"/>
        <v>3.04E-2</v>
      </c>
      <c r="K4463" s="30">
        <f t="shared" si="2031"/>
        <v>1720.016977333333</v>
      </c>
      <c r="L4463" s="29">
        <f t="shared" si="2032"/>
        <v>-3.0226666667658719E-3</v>
      </c>
      <c r="M4463" s="10">
        <f t="shared" si="2033"/>
        <v>678954.07</v>
      </c>
      <c r="N4463" s="5">
        <f>VLOOKUP(CONCATENATE(A4463,"-6"),'Restated Depr'!$B$6:$G$7674,6,0)</f>
        <v>3.04E-2</v>
      </c>
      <c r="O4463" s="29">
        <f t="shared" si="2034"/>
        <v>1720.016977333333</v>
      </c>
      <c r="P4463" s="29">
        <f t="shared" si="2035"/>
        <v>0</v>
      </c>
      <c r="Q4463" t="s">
        <v>7819</v>
      </c>
      <c r="R4463" s="5"/>
    </row>
    <row r="4464" spans="1:18" ht="15.75" hidden="1" thickBot="1">
      <c r="A4464" t="s">
        <v>339</v>
      </c>
      <c r="C4464" s="224" t="s">
        <v>639</v>
      </c>
      <c r="D4464" s="22"/>
      <c r="E4464" s="323" t="s">
        <v>606</v>
      </c>
      <c r="F4464" s="1"/>
      <c r="G4464" s="5"/>
      <c r="H4464" s="310">
        <f>SUM(H4452:H4463)</f>
        <v>24972.55</v>
      </c>
      <c r="I4464" s="10"/>
      <c r="J4464" s="10"/>
      <c r="K4464" s="32">
        <f>SUM(K4452:K4463)</f>
        <v>20577.966271583329</v>
      </c>
      <c r="L4464" s="28">
        <f>SUM(L4452:L4463)</f>
        <v>-4394.5837284166691</v>
      </c>
      <c r="M4464" s="10"/>
      <c r="N4464" s="5"/>
      <c r="O4464" s="28">
        <f>SUM(O4452:O4463)</f>
        <v>20640.203727999997</v>
      </c>
      <c r="P4464" s="28">
        <f>SUM(P4452:P4463)</f>
        <v>62.237456416666191</v>
      </c>
    </row>
    <row r="4465" spans="1:18" hidden="1">
      <c r="A4465" t="s">
        <v>340</v>
      </c>
      <c r="B4465" t="s">
        <v>4690</v>
      </c>
      <c r="C4465" s="224" t="s">
        <v>7842</v>
      </c>
      <c r="D4465" s="221">
        <v>355</v>
      </c>
      <c r="E4465" s="324">
        <v>42947</v>
      </c>
      <c r="F4465" s="9">
        <v>5509001.6799999997</v>
      </c>
      <c r="G4465" s="18">
        <v>3.0199999999999998E-2</v>
      </c>
      <c r="H4465" s="299">
        <v>13864.32</v>
      </c>
      <c r="I4465" s="15">
        <v>5509001.6799999997</v>
      </c>
      <c r="J4465" s="11">
        <f t="shared" ref="J4465:J4476" si="2036">G4465</f>
        <v>3.0199999999999998E-2</v>
      </c>
      <c r="K4465" s="31">
        <f t="shared" ref="K4465:K4476" si="2037">I4465*J4465/12</f>
        <v>13864.320894666664</v>
      </c>
      <c r="L4465" s="289">
        <f t="shared" ref="L4465:L4476" si="2038">K4465-H4465</f>
        <v>8.9466666395310313E-4</v>
      </c>
      <c r="M4465" s="15">
        <f t="shared" ref="M4465:M4476" si="2039">I4465</f>
        <v>5509001.6799999997</v>
      </c>
      <c r="N4465" s="5">
        <f>VLOOKUP(CONCATENATE(A4465,"-6"),'Restated Depr'!$B$6:$G$7674,6,0)</f>
        <v>3.04E-2</v>
      </c>
      <c r="O4465" s="289">
        <f t="shared" ref="O4465:O4476" si="2040">M4465*N4465/12</f>
        <v>13956.137589333332</v>
      </c>
      <c r="P4465" s="289">
        <f t="shared" ref="P4465:P4476" si="2041">O4465-K4465</f>
        <v>91.8166946666679</v>
      </c>
      <c r="Q4465" t="s">
        <v>7819</v>
      </c>
    </row>
    <row r="4466" spans="1:18" hidden="1">
      <c r="A4466" t="s">
        <v>340</v>
      </c>
      <c r="B4466" t="s">
        <v>4691</v>
      </c>
      <c r="C4466" s="224" t="s">
        <v>7842</v>
      </c>
      <c r="D4466" s="221">
        <v>355</v>
      </c>
      <c r="E4466" s="324">
        <v>42978</v>
      </c>
      <c r="F4466" s="1">
        <v>5509001.6799999997</v>
      </c>
      <c r="G4466" s="18">
        <v>3.0199999999999998E-2</v>
      </c>
      <c r="H4466" s="298">
        <v>13864.32</v>
      </c>
      <c r="I4466" s="10">
        <v>5509001.6799999997</v>
      </c>
      <c r="J4466" s="11">
        <f t="shared" si="2036"/>
        <v>3.0199999999999998E-2</v>
      </c>
      <c r="K4466" s="30">
        <f t="shared" si="2037"/>
        <v>13864.320894666664</v>
      </c>
      <c r="L4466" s="29">
        <f t="shared" si="2038"/>
        <v>8.9466666395310313E-4</v>
      </c>
      <c r="M4466" s="10">
        <f t="shared" si="2039"/>
        <v>5509001.6799999997</v>
      </c>
      <c r="N4466" s="5">
        <f>VLOOKUP(CONCATENATE(A4466,"-6"),'Restated Depr'!$B$6:$G$7674,6,0)</f>
        <v>3.04E-2</v>
      </c>
      <c r="O4466" s="29">
        <f t="shared" si="2040"/>
        <v>13956.137589333332</v>
      </c>
      <c r="P4466" s="29">
        <f t="shared" si="2041"/>
        <v>91.8166946666679</v>
      </c>
      <c r="Q4466" t="s">
        <v>7819</v>
      </c>
    </row>
    <row r="4467" spans="1:18" hidden="1">
      <c r="A4467" t="s">
        <v>340</v>
      </c>
      <c r="B4467" t="s">
        <v>4692</v>
      </c>
      <c r="C4467" s="224" t="s">
        <v>7842</v>
      </c>
      <c r="D4467" s="221">
        <v>355</v>
      </c>
      <c r="E4467" s="324">
        <v>43008</v>
      </c>
      <c r="F4467" s="1">
        <v>5509001.6799999997</v>
      </c>
      <c r="G4467" s="18">
        <v>3.0199999999999998E-2</v>
      </c>
      <c r="H4467" s="298">
        <v>13864.32</v>
      </c>
      <c r="I4467" s="10">
        <v>5509001.6799999997</v>
      </c>
      <c r="J4467" s="11">
        <f t="shared" si="2036"/>
        <v>3.0199999999999998E-2</v>
      </c>
      <c r="K4467" s="30">
        <f t="shared" si="2037"/>
        <v>13864.320894666664</v>
      </c>
      <c r="L4467" s="29">
        <f t="shared" si="2038"/>
        <v>8.9466666395310313E-4</v>
      </c>
      <c r="M4467" s="10">
        <f t="shared" si="2039"/>
        <v>5509001.6799999997</v>
      </c>
      <c r="N4467" s="5">
        <f>VLOOKUP(CONCATENATE(A4467,"-6"),'Restated Depr'!$B$6:$G$7674,6,0)</f>
        <v>3.04E-2</v>
      </c>
      <c r="O4467" s="29">
        <f t="shared" si="2040"/>
        <v>13956.137589333332</v>
      </c>
      <c r="P4467" s="29">
        <f t="shared" si="2041"/>
        <v>91.8166946666679</v>
      </c>
      <c r="Q4467" t="s">
        <v>7819</v>
      </c>
    </row>
    <row r="4468" spans="1:18" hidden="1">
      <c r="A4468" t="s">
        <v>340</v>
      </c>
      <c r="B4468" t="s">
        <v>4693</v>
      </c>
      <c r="C4468" s="224" t="s">
        <v>7842</v>
      </c>
      <c r="D4468" s="221">
        <v>355</v>
      </c>
      <c r="E4468" s="324">
        <v>43039</v>
      </c>
      <c r="F4468" s="1">
        <v>5509001.6799999997</v>
      </c>
      <c r="G4468" s="18">
        <v>3.0199999999999998E-2</v>
      </c>
      <c r="H4468" s="298">
        <v>13864.32</v>
      </c>
      <c r="I4468" s="10">
        <v>5509001.6799999997</v>
      </c>
      <c r="J4468" s="11">
        <f t="shared" si="2036"/>
        <v>3.0199999999999998E-2</v>
      </c>
      <c r="K4468" s="30">
        <f t="shared" si="2037"/>
        <v>13864.320894666664</v>
      </c>
      <c r="L4468" s="29">
        <f t="shared" si="2038"/>
        <v>8.9466666395310313E-4</v>
      </c>
      <c r="M4468" s="10">
        <f t="shared" si="2039"/>
        <v>5509001.6799999997</v>
      </c>
      <c r="N4468" s="5">
        <f>VLOOKUP(CONCATENATE(A4468,"-6"),'Restated Depr'!$B$6:$G$7674,6,0)</f>
        <v>3.04E-2</v>
      </c>
      <c r="O4468" s="29">
        <f t="shared" si="2040"/>
        <v>13956.137589333332</v>
      </c>
      <c r="P4468" s="29">
        <f t="shared" si="2041"/>
        <v>91.8166946666679</v>
      </c>
      <c r="Q4468" t="s">
        <v>7819</v>
      </c>
    </row>
    <row r="4469" spans="1:18" hidden="1">
      <c r="A4469" t="s">
        <v>340</v>
      </c>
      <c r="B4469" t="s">
        <v>4694</v>
      </c>
      <c r="C4469" s="224" t="s">
        <v>7842</v>
      </c>
      <c r="D4469" s="221">
        <v>355</v>
      </c>
      <c r="E4469" s="324">
        <v>43069</v>
      </c>
      <c r="F4469" s="1">
        <v>5509001.6799999997</v>
      </c>
      <c r="G4469" s="18">
        <v>3.0199999999999998E-2</v>
      </c>
      <c r="H4469" s="298">
        <v>13864.32</v>
      </c>
      <c r="I4469" s="10">
        <v>5509001.6799999997</v>
      </c>
      <c r="J4469" s="11">
        <f t="shared" si="2036"/>
        <v>3.0199999999999998E-2</v>
      </c>
      <c r="K4469" s="30">
        <f t="shared" si="2037"/>
        <v>13864.320894666664</v>
      </c>
      <c r="L4469" s="29">
        <f t="shared" si="2038"/>
        <v>8.9466666395310313E-4</v>
      </c>
      <c r="M4469" s="10">
        <f t="shared" si="2039"/>
        <v>5509001.6799999997</v>
      </c>
      <c r="N4469" s="5">
        <f>VLOOKUP(CONCATENATE(A4469,"-6"),'Restated Depr'!$B$6:$G$7674,6,0)</f>
        <v>3.04E-2</v>
      </c>
      <c r="O4469" s="29">
        <f t="shared" si="2040"/>
        <v>13956.137589333332</v>
      </c>
      <c r="P4469" s="29">
        <f t="shared" si="2041"/>
        <v>91.8166946666679</v>
      </c>
      <c r="Q4469" t="s">
        <v>7819</v>
      </c>
    </row>
    <row r="4470" spans="1:18" hidden="1">
      <c r="A4470" t="s">
        <v>340</v>
      </c>
      <c r="B4470" t="s">
        <v>4695</v>
      </c>
      <c r="C4470" s="224" t="s">
        <v>7842</v>
      </c>
      <c r="D4470" s="221">
        <v>355</v>
      </c>
      <c r="E4470" s="324">
        <v>43100</v>
      </c>
      <c r="F4470" s="1">
        <v>5509001.6799999997</v>
      </c>
      <c r="G4470" s="18">
        <v>3.0300000000000001E-2</v>
      </c>
      <c r="H4470" s="298">
        <v>13910.230000000001</v>
      </c>
      <c r="I4470" s="10">
        <v>5509001.6799999997</v>
      </c>
      <c r="J4470" s="11">
        <f t="shared" si="2036"/>
        <v>3.0300000000000001E-2</v>
      </c>
      <c r="K4470" s="30">
        <f t="shared" si="2037"/>
        <v>13910.229241999999</v>
      </c>
      <c r="L4470" s="29">
        <f t="shared" si="2038"/>
        <v>-7.5800000195158646E-4</v>
      </c>
      <c r="M4470" s="10">
        <f t="shared" si="2039"/>
        <v>5509001.6799999997</v>
      </c>
      <c r="N4470" s="5">
        <f>VLOOKUP(CONCATENATE(A4470,"-6"),'Restated Depr'!$B$6:$G$7674,6,0)</f>
        <v>3.04E-2</v>
      </c>
      <c r="O4470" s="29">
        <f t="shared" si="2040"/>
        <v>13956.137589333332</v>
      </c>
      <c r="P4470" s="29">
        <f t="shared" si="2041"/>
        <v>45.908347333332131</v>
      </c>
      <c r="Q4470" t="s">
        <v>7819</v>
      </c>
    </row>
    <row r="4471" spans="1:18" hidden="1">
      <c r="A4471" t="s">
        <v>340</v>
      </c>
      <c r="B4471" t="s">
        <v>4696</v>
      </c>
      <c r="C4471" s="224" t="s">
        <v>7842</v>
      </c>
      <c r="D4471" s="221">
        <v>355</v>
      </c>
      <c r="E4471" s="324">
        <v>43131</v>
      </c>
      <c r="F4471" s="1">
        <v>5509001.6799999997</v>
      </c>
      <c r="G4471" s="5">
        <v>3.04E-2</v>
      </c>
      <c r="H4471" s="298">
        <v>13956.140000000001</v>
      </c>
      <c r="I4471" s="10">
        <v>5509001.6799999997</v>
      </c>
      <c r="J4471" s="11">
        <f t="shared" si="2036"/>
        <v>3.04E-2</v>
      </c>
      <c r="K4471" s="30">
        <f t="shared" si="2037"/>
        <v>13956.137589333332</v>
      </c>
      <c r="L4471" s="29">
        <f t="shared" si="2038"/>
        <v>-2.4106666696752654E-3</v>
      </c>
      <c r="M4471" s="10">
        <f t="shared" si="2039"/>
        <v>5509001.6799999997</v>
      </c>
      <c r="N4471" s="5">
        <f>VLOOKUP(CONCATENATE(A4471,"-6"),'Restated Depr'!$B$6:$G$7674,6,0)</f>
        <v>3.04E-2</v>
      </c>
      <c r="O4471" s="29">
        <f t="shared" si="2040"/>
        <v>13956.137589333332</v>
      </c>
      <c r="P4471" s="29">
        <f t="shared" si="2041"/>
        <v>0</v>
      </c>
      <c r="Q4471" t="s">
        <v>7819</v>
      </c>
    </row>
    <row r="4472" spans="1:18" hidden="1">
      <c r="A4472" t="s">
        <v>340</v>
      </c>
      <c r="B4472" t="s">
        <v>4697</v>
      </c>
      <c r="C4472" s="224" t="s">
        <v>7842</v>
      </c>
      <c r="D4472" s="221">
        <v>355</v>
      </c>
      <c r="E4472" s="324">
        <v>43159</v>
      </c>
      <c r="F4472" s="1">
        <v>5509001.6799999997</v>
      </c>
      <c r="G4472" s="5">
        <v>3.04E-2</v>
      </c>
      <c r="H4472" s="298">
        <v>13956.140000000001</v>
      </c>
      <c r="I4472" s="10">
        <v>5509001.6799999997</v>
      </c>
      <c r="J4472" s="11">
        <f t="shared" si="2036"/>
        <v>3.04E-2</v>
      </c>
      <c r="K4472" s="30">
        <f t="shared" si="2037"/>
        <v>13956.137589333332</v>
      </c>
      <c r="L4472" s="29">
        <f t="shared" si="2038"/>
        <v>-2.4106666696752654E-3</v>
      </c>
      <c r="M4472" s="10">
        <f t="shared" si="2039"/>
        <v>5509001.6799999997</v>
      </c>
      <c r="N4472" s="5">
        <f>VLOOKUP(CONCATENATE(A4472,"-6"),'Restated Depr'!$B$6:$G$7674,6,0)</f>
        <v>3.04E-2</v>
      </c>
      <c r="O4472" s="29">
        <f t="shared" si="2040"/>
        <v>13956.137589333332</v>
      </c>
      <c r="P4472" s="29">
        <f t="shared" si="2041"/>
        <v>0</v>
      </c>
      <c r="Q4472" t="s">
        <v>7819</v>
      </c>
    </row>
    <row r="4473" spans="1:18" hidden="1">
      <c r="A4473" t="s">
        <v>340</v>
      </c>
      <c r="B4473" t="s">
        <v>4698</v>
      </c>
      <c r="C4473" s="224" t="s">
        <v>7842</v>
      </c>
      <c r="D4473" s="221">
        <v>355</v>
      </c>
      <c r="E4473" s="324">
        <v>43190</v>
      </c>
      <c r="F4473" s="1">
        <v>5509001.6799999997</v>
      </c>
      <c r="G4473" s="5">
        <v>3.04E-2</v>
      </c>
      <c r="H4473" s="298">
        <v>13956.140000000001</v>
      </c>
      <c r="I4473" s="10">
        <v>5509001.6799999997</v>
      </c>
      <c r="J4473" s="11">
        <f t="shared" si="2036"/>
        <v>3.04E-2</v>
      </c>
      <c r="K4473" s="30">
        <f t="shared" si="2037"/>
        <v>13956.137589333332</v>
      </c>
      <c r="L4473" s="29">
        <f t="shared" si="2038"/>
        <v>-2.4106666696752654E-3</v>
      </c>
      <c r="M4473" s="10">
        <f t="shared" si="2039"/>
        <v>5509001.6799999997</v>
      </c>
      <c r="N4473" s="5">
        <f>VLOOKUP(CONCATENATE(A4473,"-6"),'Restated Depr'!$B$6:$G$7674,6,0)</f>
        <v>3.04E-2</v>
      </c>
      <c r="O4473" s="29">
        <f t="shared" si="2040"/>
        <v>13956.137589333332</v>
      </c>
      <c r="P4473" s="29">
        <f t="shared" si="2041"/>
        <v>0</v>
      </c>
      <c r="Q4473" t="s">
        <v>7819</v>
      </c>
    </row>
    <row r="4474" spans="1:18" hidden="1">
      <c r="A4474" t="s">
        <v>340</v>
      </c>
      <c r="B4474" t="s">
        <v>4699</v>
      </c>
      <c r="C4474" s="224" t="s">
        <v>7842</v>
      </c>
      <c r="D4474" s="221">
        <v>355</v>
      </c>
      <c r="E4474" s="324">
        <v>43220</v>
      </c>
      <c r="F4474" s="1">
        <v>5509001.6799999997</v>
      </c>
      <c r="G4474" s="5">
        <v>3.04E-2</v>
      </c>
      <c r="H4474" s="298">
        <v>13956.140000000001</v>
      </c>
      <c r="I4474" s="10">
        <v>5509001.6799999997</v>
      </c>
      <c r="J4474" s="11">
        <f t="shared" si="2036"/>
        <v>3.04E-2</v>
      </c>
      <c r="K4474" s="30">
        <f t="shared" si="2037"/>
        <v>13956.137589333332</v>
      </c>
      <c r="L4474" s="29">
        <f t="shared" si="2038"/>
        <v>-2.4106666696752654E-3</v>
      </c>
      <c r="M4474" s="10">
        <f t="shared" si="2039"/>
        <v>5509001.6799999997</v>
      </c>
      <c r="N4474" s="5">
        <f>VLOOKUP(CONCATENATE(A4474,"-6"),'Restated Depr'!$B$6:$G$7674,6,0)</f>
        <v>3.04E-2</v>
      </c>
      <c r="O4474" s="29">
        <f t="shared" si="2040"/>
        <v>13956.137589333332</v>
      </c>
      <c r="P4474" s="29">
        <f t="shared" si="2041"/>
        <v>0</v>
      </c>
      <c r="Q4474" t="s">
        <v>7819</v>
      </c>
    </row>
    <row r="4475" spans="1:18" hidden="1">
      <c r="A4475" t="s">
        <v>340</v>
      </c>
      <c r="B4475" t="s">
        <v>4700</v>
      </c>
      <c r="C4475" s="224" t="s">
        <v>7842</v>
      </c>
      <c r="D4475" s="221">
        <v>355</v>
      </c>
      <c r="E4475" s="324">
        <v>43251</v>
      </c>
      <c r="F4475" s="1">
        <v>5509001.6799999997</v>
      </c>
      <c r="G4475" s="5">
        <v>3.04E-2</v>
      </c>
      <c r="H4475" s="298">
        <v>13956.140000000001</v>
      </c>
      <c r="I4475" s="10">
        <v>5509001.6799999997</v>
      </c>
      <c r="J4475" s="11">
        <f t="shared" si="2036"/>
        <v>3.04E-2</v>
      </c>
      <c r="K4475" s="30">
        <f t="shared" si="2037"/>
        <v>13956.137589333332</v>
      </c>
      <c r="L4475" s="29">
        <f t="shared" si="2038"/>
        <v>-2.4106666696752654E-3</v>
      </c>
      <c r="M4475" s="10">
        <f t="shared" si="2039"/>
        <v>5509001.6799999997</v>
      </c>
      <c r="N4475" s="5">
        <f>VLOOKUP(CONCATENATE(A4475,"-6"),'Restated Depr'!$B$6:$G$7674,6,0)</f>
        <v>3.04E-2</v>
      </c>
      <c r="O4475" s="29">
        <f t="shared" si="2040"/>
        <v>13956.137589333332</v>
      </c>
      <c r="P4475" s="29">
        <f t="shared" si="2041"/>
        <v>0</v>
      </c>
      <c r="Q4475" t="s">
        <v>7819</v>
      </c>
    </row>
    <row r="4476" spans="1:18" hidden="1">
      <c r="A4476" t="s">
        <v>340</v>
      </c>
      <c r="B4476" t="s">
        <v>4701</v>
      </c>
      <c r="C4476" s="224" t="s">
        <v>7842</v>
      </c>
      <c r="D4476" s="221">
        <v>355</v>
      </c>
      <c r="E4476" s="324">
        <v>43281</v>
      </c>
      <c r="F4476" s="1">
        <v>5509001.6799999997</v>
      </c>
      <c r="G4476" s="5">
        <v>3.04E-2</v>
      </c>
      <c r="H4476" s="298">
        <v>13956.140000000001</v>
      </c>
      <c r="I4476" s="10">
        <v>5509001.6799999997</v>
      </c>
      <c r="J4476" s="11">
        <f t="shared" si="2036"/>
        <v>3.04E-2</v>
      </c>
      <c r="K4476" s="30">
        <f t="shared" si="2037"/>
        <v>13956.137589333332</v>
      </c>
      <c r="L4476" s="29">
        <f t="shared" si="2038"/>
        <v>-2.4106666696752654E-3</v>
      </c>
      <c r="M4476" s="10">
        <f t="shared" si="2039"/>
        <v>5509001.6799999997</v>
      </c>
      <c r="N4476" s="5">
        <f>VLOOKUP(CONCATENATE(A4476,"-6"),'Restated Depr'!$B$6:$G$7674,6,0)</f>
        <v>3.04E-2</v>
      </c>
      <c r="O4476" s="29">
        <f t="shared" si="2040"/>
        <v>13956.137589333332</v>
      </c>
      <c r="P4476" s="29">
        <f t="shared" si="2041"/>
        <v>0</v>
      </c>
      <c r="Q4476" t="s">
        <v>7819</v>
      </c>
      <c r="R4476" s="5"/>
    </row>
    <row r="4477" spans="1:18" ht="15.75" hidden="1" thickBot="1">
      <c r="A4477" t="s">
        <v>340</v>
      </c>
      <c r="C4477" s="224" t="s">
        <v>639</v>
      </c>
      <c r="D4477" s="22"/>
      <c r="E4477" s="323" t="s">
        <v>606</v>
      </c>
      <c r="F4477" s="1"/>
      <c r="G4477" s="5"/>
      <c r="H4477" s="310">
        <f>SUM(H4465:H4476)</f>
        <v>166968.67000000004</v>
      </c>
      <c r="I4477" s="10"/>
      <c r="J4477" s="10"/>
      <c r="K4477" s="32">
        <f>SUM(K4465:K4476)</f>
        <v>166968.65925133333</v>
      </c>
      <c r="L4477" s="28">
        <f>SUM(L4465:L4476)</f>
        <v>-1.0748666700237663E-2</v>
      </c>
      <c r="M4477" s="10"/>
      <c r="N4477" s="5"/>
      <c r="O4477" s="28">
        <f>SUM(O4465:O4476)</f>
        <v>167473.65107199998</v>
      </c>
      <c r="P4477" s="28">
        <f>SUM(P4465:P4476)</f>
        <v>504.99182066667163</v>
      </c>
    </row>
    <row r="4478" spans="1:18" hidden="1">
      <c r="A4478" t="s">
        <v>341</v>
      </c>
      <c r="B4478" t="s">
        <v>4702</v>
      </c>
      <c r="C4478" s="224" t="s">
        <v>7842</v>
      </c>
      <c r="D4478" s="221">
        <v>355.6</v>
      </c>
      <c r="E4478" s="324">
        <v>42947</v>
      </c>
      <c r="F4478" s="9">
        <v>89283361.219999999</v>
      </c>
      <c r="G4478" s="18">
        <v>3.1100000000000003E-2</v>
      </c>
      <c r="H4478" s="299">
        <v>231392.71</v>
      </c>
      <c r="I4478" s="15">
        <v>100253909.18000001</v>
      </c>
      <c r="J4478" s="11">
        <f t="shared" ref="J4478:J4489" si="2042">G4478</f>
        <v>3.1100000000000003E-2</v>
      </c>
      <c r="K4478" s="31">
        <f t="shared" ref="K4478:K4489" si="2043">I4478*J4478/12</f>
        <v>259824.7146248334</v>
      </c>
      <c r="L4478" s="289">
        <f t="shared" ref="L4478:L4489" si="2044">K4478-H4478</f>
        <v>28432.004624833411</v>
      </c>
      <c r="M4478" s="15">
        <f t="shared" ref="M4478:M4489" si="2045">I4478</f>
        <v>100253909.18000001</v>
      </c>
      <c r="N4478" s="5">
        <f>VLOOKUP(CONCATENATE(A4478,"-6"),'Restated Depr'!$B$6:$G$7674,6,0)</f>
        <v>3.2500000000000001E-2</v>
      </c>
      <c r="O4478" s="289">
        <f t="shared" ref="O4478:O4489" si="2046">M4478*N4478/12</f>
        <v>271521.00402916671</v>
      </c>
      <c r="P4478" s="289">
        <f t="shared" ref="P4478:P4489" si="2047">O4478-K4478</f>
        <v>11696.289404333307</v>
      </c>
      <c r="Q4478" t="s">
        <v>7819</v>
      </c>
    </row>
    <row r="4479" spans="1:18" hidden="1">
      <c r="A4479" t="s">
        <v>341</v>
      </c>
      <c r="B4479" t="s">
        <v>4703</v>
      </c>
      <c r="C4479" s="224" t="s">
        <v>7842</v>
      </c>
      <c r="D4479" s="221">
        <v>355.6</v>
      </c>
      <c r="E4479" s="324">
        <v>42978</v>
      </c>
      <c r="F4479" s="1">
        <v>89799358.530000001</v>
      </c>
      <c r="G4479" s="18">
        <v>3.1100000000000003E-2</v>
      </c>
      <c r="H4479" s="298">
        <v>232730.01</v>
      </c>
      <c r="I4479" s="10">
        <v>100253909.18000001</v>
      </c>
      <c r="J4479" s="11">
        <f t="shared" si="2042"/>
        <v>3.1100000000000003E-2</v>
      </c>
      <c r="K4479" s="30">
        <f t="shared" si="2043"/>
        <v>259824.7146248334</v>
      </c>
      <c r="L4479" s="29">
        <f t="shared" si="2044"/>
        <v>27094.704624833394</v>
      </c>
      <c r="M4479" s="10">
        <f t="shared" si="2045"/>
        <v>100253909.18000001</v>
      </c>
      <c r="N4479" s="5">
        <f>VLOOKUP(CONCATENATE(A4479,"-6"),'Restated Depr'!$B$6:$G$7674,6,0)</f>
        <v>3.2500000000000001E-2</v>
      </c>
      <c r="O4479" s="29">
        <f t="shared" si="2046"/>
        <v>271521.00402916671</v>
      </c>
      <c r="P4479" s="29">
        <f t="shared" si="2047"/>
        <v>11696.289404333307</v>
      </c>
      <c r="Q4479" t="s">
        <v>7819</v>
      </c>
    </row>
    <row r="4480" spans="1:18" hidden="1">
      <c r="A4480" t="s">
        <v>341</v>
      </c>
      <c r="B4480" t="s">
        <v>4704</v>
      </c>
      <c r="C4480" s="224" t="s">
        <v>7842</v>
      </c>
      <c r="D4480" s="221">
        <v>355.6</v>
      </c>
      <c r="E4480" s="324">
        <v>43008</v>
      </c>
      <c r="F4480" s="1">
        <v>90790032.769999996</v>
      </c>
      <c r="G4480" s="18">
        <v>3.1100000000000003E-2</v>
      </c>
      <c r="H4480" s="298">
        <v>235297.5</v>
      </c>
      <c r="I4480" s="10">
        <v>100253909.18000001</v>
      </c>
      <c r="J4480" s="11">
        <f t="shared" si="2042"/>
        <v>3.1100000000000003E-2</v>
      </c>
      <c r="K4480" s="30">
        <f t="shared" si="2043"/>
        <v>259824.7146248334</v>
      </c>
      <c r="L4480" s="29">
        <f t="shared" si="2044"/>
        <v>24527.214624833403</v>
      </c>
      <c r="M4480" s="10">
        <f t="shared" si="2045"/>
        <v>100253909.18000001</v>
      </c>
      <c r="N4480" s="5">
        <f>VLOOKUP(CONCATENATE(A4480,"-6"),'Restated Depr'!$B$6:$G$7674,6,0)</f>
        <v>3.2500000000000001E-2</v>
      </c>
      <c r="O4480" s="29">
        <f t="shared" si="2046"/>
        <v>271521.00402916671</v>
      </c>
      <c r="P4480" s="29">
        <f t="shared" si="2047"/>
        <v>11696.289404333307</v>
      </c>
      <c r="Q4480" t="s">
        <v>7819</v>
      </c>
    </row>
    <row r="4481" spans="1:18" hidden="1">
      <c r="A4481" t="s">
        <v>341</v>
      </c>
      <c r="B4481" t="s">
        <v>4705</v>
      </c>
      <c r="C4481" s="224" t="s">
        <v>7842</v>
      </c>
      <c r="D4481" s="221">
        <v>355.6</v>
      </c>
      <c r="E4481" s="324">
        <v>43039</v>
      </c>
      <c r="F4481" s="1">
        <v>91663291.469999999</v>
      </c>
      <c r="G4481" s="18">
        <v>3.1100000000000003E-2</v>
      </c>
      <c r="H4481" s="298">
        <v>237560.69000000003</v>
      </c>
      <c r="I4481" s="10">
        <v>100253909.18000001</v>
      </c>
      <c r="J4481" s="11">
        <f t="shared" si="2042"/>
        <v>3.1100000000000003E-2</v>
      </c>
      <c r="K4481" s="30">
        <f t="shared" si="2043"/>
        <v>259824.7146248334</v>
      </c>
      <c r="L4481" s="29">
        <f t="shared" si="2044"/>
        <v>22264.024624833371</v>
      </c>
      <c r="M4481" s="10">
        <f t="shared" si="2045"/>
        <v>100253909.18000001</v>
      </c>
      <c r="N4481" s="5">
        <f>VLOOKUP(CONCATENATE(A4481,"-6"),'Restated Depr'!$B$6:$G$7674,6,0)</f>
        <v>3.2500000000000001E-2</v>
      </c>
      <c r="O4481" s="29">
        <f t="shared" si="2046"/>
        <v>271521.00402916671</v>
      </c>
      <c r="P4481" s="29">
        <f t="shared" si="2047"/>
        <v>11696.289404333307</v>
      </c>
      <c r="Q4481" t="s">
        <v>7819</v>
      </c>
    </row>
    <row r="4482" spans="1:18" hidden="1">
      <c r="A4482" t="s">
        <v>341</v>
      </c>
      <c r="B4482" t="s">
        <v>4706</v>
      </c>
      <c r="C4482" s="224" t="s">
        <v>7842</v>
      </c>
      <c r="D4482" s="221">
        <v>355.6</v>
      </c>
      <c r="E4482" s="324">
        <v>43069</v>
      </c>
      <c r="F4482" s="1">
        <v>92486074.790000007</v>
      </c>
      <c r="G4482" s="18">
        <v>3.1100000000000003E-2</v>
      </c>
      <c r="H4482" s="298">
        <v>239693.06999999998</v>
      </c>
      <c r="I4482" s="10">
        <v>100253909.18000001</v>
      </c>
      <c r="J4482" s="11">
        <f t="shared" si="2042"/>
        <v>3.1100000000000003E-2</v>
      </c>
      <c r="K4482" s="30">
        <f t="shared" si="2043"/>
        <v>259824.7146248334</v>
      </c>
      <c r="L4482" s="29">
        <f t="shared" si="2044"/>
        <v>20131.644624833425</v>
      </c>
      <c r="M4482" s="10">
        <f t="shared" si="2045"/>
        <v>100253909.18000001</v>
      </c>
      <c r="N4482" s="5">
        <f>VLOOKUP(CONCATENATE(A4482,"-6"),'Restated Depr'!$B$6:$G$7674,6,0)</f>
        <v>3.2500000000000001E-2</v>
      </c>
      <c r="O4482" s="29">
        <f t="shared" si="2046"/>
        <v>271521.00402916671</v>
      </c>
      <c r="P4482" s="29">
        <f t="shared" si="2047"/>
        <v>11696.289404333307</v>
      </c>
      <c r="Q4482" t="s">
        <v>7819</v>
      </c>
    </row>
    <row r="4483" spans="1:18" hidden="1">
      <c r="A4483" t="s">
        <v>341</v>
      </c>
      <c r="B4483" t="s">
        <v>4707</v>
      </c>
      <c r="C4483" s="224" t="s">
        <v>7842</v>
      </c>
      <c r="D4483" s="221">
        <v>355.6</v>
      </c>
      <c r="E4483" s="324">
        <v>43100</v>
      </c>
      <c r="F4483" s="1">
        <v>93683170.540000007</v>
      </c>
      <c r="G4483" s="18">
        <v>3.1699999999999999E-2</v>
      </c>
      <c r="H4483" s="298">
        <v>247479.71000000005</v>
      </c>
      <c r="I4483" s="10">
        <v>100253909.18000001</v>
      </c>
      <c r="J4483" s="11">
        <f t="shared" si="2042"/>
        <v>3.1699999999999999E-2</v>
      </c>
      <c r="K4483" s="30">
        <f t="shared" si="2043"/>
        <v>264837.41008383333</v>
      </c>
      <c r="L4483" s="29">
        <f t="shared" si="2044"/>
        <v>17357.700083833275</v>
      </c>
      <c r="M4483" s="10">
        <f t="shared" si="2045"/>
        <v>100253909.18000001</v>
      </c>
      <c r="N4483" s="5">
        <f>VLOOKUP(CONCATENATE(A4483,"-6"),'Restated Depr'!$B$6:$G$7674,6,0)</f>
        <v>3.2500000000000001E-2</v>
      </c>
      <c r="O4483" s="29">
        <f t="shared" si="2046"/>
        <v>271521.00402916671</v>
      </c>
      <c r="P4483" s="29">
        <f t="shared" si="2047"/>
        <v>6683.5939453333849</v>
      </c>
      <c r="Q4483" t="s">
        <v>7819</v>
      </c>
    </row>
    <row r="4484" spans="1:18" hidden="1">
      <c r="A4484" t="s">
        <v>341</v>
      </c>
      <c r="B4484" t="s">
        <v>4708</v>
      </c>
      <c r="C4484" s="224" t="s">
        <v>7842</v>
      </c>
      <c r="D4484" s="221">
        <v>355.6</v>
      </c>
      <c r="E4484" s="324">
        <v>43131</v>
      </c>
      <c r="F4484" s="1">
        <v>96075824.650000006</v>
      </c>
      <c r="G4484" s="5">
        <v>3.2500000000000001E-2</v>
      </c>
      <c r="H4484" s="298">
        <v>260205.34999999998</v>
      </c>
      <c r="I4484" s="10">
        <v>100253909.18000001</v>
      </c>
      <c r="J4484" s="11">
        <f t="shared" si="2042"/>
        <v>3.2500000000000001E-2</v>
      </c>
      <c r="K4484" s="30">
        <f t="shared" si="2043"/>
        <v>271521.00402916671</v>
      </c>
      <c r="L4484" s="29">
        <f t="shared" si="2044"/>
        <v>11315.654029166733</v>
      </c>
      <c r="M4484" s="10">
        <f t="shared" si="2045"/>
        <v>100253909.18000001</v>
      </c>
      <c r="N4484" s="5">
        <f>VLOOKUP(CONCATENATE(A4484,"-6"),'Restated Depr'!$B$6:$G$7674,6,0)</f>
        <v>3.2500000000000001E-2</v>
      </c>
      <c r="O4484" s="29">
        <f t="shared" si="2046"/>
        <v>271521.00402916671</v>
      </c>
      <c r="P4484" s="29">
        <f t="shared" si="2047"/>
        <v>0</v>
      </c>
      <c r="Q4484" t="s">
        <v>7819</v>
      </c>
    </row>
    <row r="4485" spans="1:18" hidden="1">
      <c r="A4485" t="s">
        <v>341</v>
      </c>
      <c r="B4485" t="s">
        <v>4709</v>
      </c>
      <c r="C4485" s="224" t="s">
        <v>7842</v>
      </c>
      <c r="D4485" s="221">
        <v>355.6</v>
      </c>
      <c r="E4485" s="324">
        <v>43159</v>
      </c>
      <c r="F4485" s="1">
        <v>99305018.790000007</v>
      </c>
      <c r="G4485" s="5">
        <v>3.2500000000000001E-2</v>
      </c>
      <c r="H4485" s="298">
        <v>268951.09000000003</v>
      </c>
      <c r="I4485" s="10">
        <v>100253909.18000001</v>
      </c>
      <c r="J4485" s="11">
        <f t="shared" si="2042"/>
        <v>3.2500000000000001E-2</v>
      </c>
      <c r="K4485" s="30">
        <f t="shared" si="2043"/>
        <v>271521.00402916671</v>
      </c>
      <c r="L4485" s="29">
        <f t="shared" si="2044"/>
        <v>2569.9140291666845</v>
      </c>
      <c r="M4485" s="10">
        <f t="shared" si="2045"/>
        <v>100253909.18000001</v>
      </c>
      <c r="N4485" s="5">
        <f>VLOOKUP(CONCATENATE(A4485,"-6"),'Restated Depr'!$B$6:$G$7674,6,0)</f>
        <v>3.2500000000000001E-2</v>
      </c>
      <c r="O4485" s="29">
        <f t="shared" si="2046"/>
        <v>271521.00402916671</v>
      </c>
      <c r="P4485" s="29">
        <f t="shared" si="2047"/>
        <v>0</v>
      </c>
      <c r="Q4485" t="s">
        <v>7819</v>
      </c>
    </row>
    <row r="4486" spans="1:18" hidden="1">
      <c r="A4486" t="s">
        <v>341</v>
      </c>
      <c r="B4486" t="s">
        <v>4710</v>
      </c>
      <c r="C4486" s="224" t="s">
        <v>7842</v>
      </c>
      <c r="D4486" s="221">
        <v>355.6</v>
      </c>
      <c r="E4486" s="324">
        <v>43190</v>
      </c>
      <c r="F4486" s="1">
        <v>100400521.69</v>
      </c>
      <c r="G4486" s="5">
        <v>3.2500000000000001E-2</v>
      </c>
      <c r="H4486" s="298">
        <v>271918.0799999999</v>
      </c>
      <c r="I4486" s="10">
        <v>100253909.18000001</v>
      </c>
      <c r="J4486" s="11">
        <f t="shared" si="2042"/>
        <v>3.2500000000000001E-2</v>
      </c>
      <c r="K4486" s="30">
        <f t="shared" si="2043"/>
        <v>271521.00402916671</v>
      </c>
      <c r="L4486" s="29">
        <f t="shared" si="2044"/>
        <v>-397.07597083318979</v>
      </c>
      <c r="M4486" s="10">
        <f t="shared" si="2045"/>
        <v>100253909.18000001</v>
      </c>
      <c r="N4486" s="5">
        <f>VLOOKUP(CONCATENATE(A4486,"-6"),'Restated Depr'!$B$6:$G$7674,6,0)</f>
        <v>3.2500000000000001E-2</v>
      </c>
      <c r="O4486" s="29">
        <f t="shared" si="2046"/>
        <v>271521.00402916671</v>
      </c>
      <c r="P4486" s="29">
        <f t="shared" si="2047"/>
        <v>0</v>
      </c>
      <c r="Q4486" t="s">
        <v>7819</v>
      </c>
    </row>
    <row r="4487" spans="1:18" hidden="1">
      <c r="A4487" t="s">
        <v>341</v>
      </c>
      <c r="B4487" t="s">
        <v>4711</v>
      </c>
      <c r="C4487" s="224" t="s">
        <v>7842</v>
      </c>
      <c r="D4487" s="221">
        <v>355.6</v>
      </c>
      <c r="E4487" s="324">
        <v>43220</v>
      </c>
      <c r="F4487" s="1">
        <v>100669591.15000001</v>
      </c>
      <c r="G4487" s="5">
        <v>3.2500000000000001E-2</v>
      </c>
      <c r="H4487" s="298">
        <v>272646.81</v>
      </c>
      <c r="I4487" s="10">
        <v>100253909.18000001</v>
      </c>
      <c r="J4487" s="11">
        <f t="shared" si="2042"/>
        <v>3.2500000000000001E-2</v>
      </c>
      <c r="K4487" s="30">
        <f t="shared" si="2043"/>
        <v>271521.00402916671</v>
      </c>
      <c r="L4487" s="29">
        <f t="shared" si="2044"/>
        <v>-1125.8059708332876</v>
      </c>
      <c r="M4487" s="10">
        <f t="shared" si="2045"/>
        <v>100253909.18000001</v>
      </c>
      <c r="N4487" s="5">
        <f>VLOOKUP(CONCATENATE(A4487,"-6"),'Restated Depr'!$B$6:$G$7674,6,0)</f>
        <v>3.2500000000000001E-2</v>
      </c>
      <c r="O4487" s="29">
        <f t="shared" si="2046"/>
        <v>271521.00402916671</v>
      </c>
      <c r="P4487" s="29">
        <f t="shared" si="2047"/>
        <v>0</v>
      </c>
      <c r="Q4487" t="s">
        <v>7819</v>
      </c>
    </row>
    <row r="4488" spans="1:18" hidden="1">
      <c r="A4488" t="s">
        <v>341</v>
      </c>
      <c r="B4488" t="s">
        <v>4712</v>
      </c>
      <c r="C4488" s="224" t="s">
        <v>7842</v>
      </c>
      <c r="D4488" s="221">
        <v>355.6</v>
      </c>
      <c r="E4488" s="324">
        <v>43251</v>
      </c>
      <c r="F4488" s="1">
        <v>100395654.45</v>
      </c>
      <c r="G4488" s="5">
        <v>3.2500000000000001E-2</v>
      </c>
      <c r="H4488" s="298">
        <v>271904.89999999997</v>
      </c>
      <c r="I4488" s="10">
        <v>100253909.18000001</v>
      </c>
      <c r="J4488" s="11">
        <f t="shared" si="2042"/>
        <v>3.2500000000000001E-2</v>
      </c>
      <c r="K4488" s="30">
        <f t="shared" si="2043"/>
        <v>271521.00402916671</v>
      </c>
      <c r="L4488" s="29">
        <f t="shared" si="2044"/>
        <v>-383.89597083325498</v>
      </c>
      <c r="M4488" s="10">
        <f t="shared" si="2045"/>
        <v>100253909.18000001</v>
      </c>
      <c r="N4488" s="5">
        <f>VLOOKUP(CONCATENATE(A4488,"-6"),'Restated Depr'!$B$6:$G$7674,6,0)</f>
        <v>3.2500000000000001E-2</v>
      </c>
      <c r="O4488" s="29">
        <f t="shared" si="2046"/>
        <v>271521.00402916671</v>
      </c>
      <c r="P4488" s="29">
        <f t="shared" si="2047"/>
        <v>0</v>
      </c>
      <c r="Q4488" t="s">
        <v>7819</v>
      </c>
    </row>
    <row r="4489" spans="1:18" hidden="1">
      <c r="A4489" t="s">
        <v>341</v>
      </c>
      <c r="B4489" t="s">
        <v>4713</v>
      </c>
      <c r="C4489" s="224" t="s">
        <v>7842</v>
      </c>
      <c r="D4489" s="221">
        <v>355.6</v>
      </c>
      <c r="E4489" s="324">
        <v>43281</v>
      </c>
      <c r="F4489" s="1">
        <v>100253909.18000001</v>
      </c>
      <c r="G4489" s="5">
        <v>3.2500000000000001E-2</v>
      </c>
      <c r="H4489" s="298">
        <v>271521</v>
      </c>
      <c r="I4489" s="10">
        <v>100253909.18000001</v>
      </c>
      <c r="J4489" s="11">
        <f t="shared" si="2042"/>
        <v>3.2500000000000001E-2</v>
      </c>
      <c r="K4489" s="30">
        <f t="shared" si="2043"/>
        <v>271521.00402916671</v>
      </c>
      <c r="L4489" s="29">
        <f t="shared" si="2044"/>
        <v>4.0291667100973427E-3</v>
      </c>
      <c r="M4489" s="10">
        <f t="shared" si="2045"/>
        <v>100253909.18000001</v>
      </c>
      <c r="N4489" s="5">
        <f>VLOOKUP(CONCATENATE(A4489,"-6"),'Restated Depr'!$B$6:$G$7674,6,0)</f>
        <v>3.2500000000000001E-2</v>
      </c>
      <c r="O4489" s="29">
        <f t="shared" si="2046"/>
        <v>271521.00402916671</v>
      </c>
      <c r="P4489" s="29">
        <f t="shared" si="2047"/>
        <v>0</v>
      </c>
      <c r="Q4489" t="s">
        <v>7819</v>
      </c>
      <c r="R4489" s="5"/>
    </row>
    <row r="4490" spans="1:18" ht="15.75" hidden="1" thickBot="1">
      <c r="A4490" t="s">
        <v>341</v>
      </c>
      <c r="C4490" s="224" t="s">
        <v>639</v>
      </c>
      <c r="D4490" s="22"/>
      <c r="E4490" s="323" t="s">
        <v>606</v>
      </c>
      <c r="F4490" s="1"/>
      <c r="G4490" s="5"/>
      <c r="H4490" s="310">
        <f>SUM(H4478:H4489)</f>
        <v>3041300.92</v>
      </c>
      <c r="I4490" s="10"/>
      <c r="J4490" s="10"/>
      <c r="K4490" s="32">
        <f>SUM(K4478:K4489)</f>
        <v>3193087.0073830015</v>
      </c>
      <c r="L4490" s="28">
        <f>SUM(L4478:L4489)</f>
        <v>151786.08738300067</v>
      </c>
      <c r="M4490" s="10"/>
      <c r="N4490" s="5"/>
      <c r="O4490" s="28">
        <f>SUM(O4478:O4489)</f>
        <v>3258252.0483500012</v>
      </c>
      <c r="P4490" s="28">
        <f>SUM(P4478:P4489)</f>
        <v>65165.040966999921</v>
      </c>
    </row>
    <row r="4491" spans="1:18" hidden="1">
      <c r="A4491" t="s">
        <v>342</v>
      </c>
      <c r="B4491" t="s">
        <v>4714</v>
      </c>
      <c r="C4491" s="224" t="s">
        <v>7842</v>
      </c>
      <c r="D4491" s="221">
        <v>355.7</v>
      </c>
      <c r="E4491" s="324">
        <v>42947</v>
      </c>
      <c r="F4491" s="9">
        <v>162517980.68000001</v>
      </c>
      <c r="G4491" s="18">
        <v>3.1100000000000003E-2</v>
      </c>
      <c r="H4491" s="299">
        <v>421192.43</v>
      </c>
      <c r="I4491" s="15">
        <v>161089488.22</v>
      </c>
      <c r="J4491" s="11">
        <f t="shared" ref="J4491:J4502" si="2048">G4491</f>
        <v>3.1100000000000003E-2</v>
      </c>
      <c r="K4491" s="31">
        <f t="shared" ref="K4491:K4502" si="2049">I4491*J4491/12</f>
        <v>417490.25697016669</v>
      </c>
      <c r="L4491" s="289">
        <f t="shared" ref="L4491:L4502" si="2050">K4491-H4491</f>
        <v>-3702.1730298332986</v>
      </c>
      <c r="M4491" s="15">
        <f t="shared" ref="M4491:M4502" si="2051">I4491</f>
        <v>161089488.22</v>
      </c>
      <c r="N4491" s="5">
        <f>VLOOKUP(CONCATENATE(A4491,"-6"),'Restated Depr'!$B$6:$G$7674,6,0)</f>
        <v>3.4000000000000002E-2</v>
      </c>
      <c r="O4491" s="289">
        <f t="shared" ref="O4491:O4502" si="2052">M4491*N4491/12</f>
        <v>456420.21662333334</v>
      </c>
      <c r="P4491" s="289">
        <f t="shared" ref="P4491:P4502" si="2053">O4491-K4491</f>
        <v>38929.959653166647</v>
      </c>
      <c r="Q4491" t="s">
        <v>7819</v>
      </c>
    </row>
    <row r="4492" spans="1:18" hidden="1">
      <c r="A4492" t="s">
        <v>342</v>
      </c>
      <c r="B4492" t="s">
        <v>4715</v>
      </c>
      <c r="C4492" s="224" t="s">
        <v>7842</v>
      </c>
      <c r="D4492" s="221">
        <v>355.7</v>
      </c>
      <c r="E4492" s="324">
        <v>42978</v>
      </c>
      <c r="F4492" s="1">
        <v>162202481.96000001</v>
      </c>
      <c r="G4492" s="18">
        <v>3.1100000000000003E-2</v>
      </c>
      <c r="H4492" s="298">
        <v>420374.77</v>
      </c>
      <c r="I4492" s="10">
        <v>161089488.22</v>
      </c>
      <c r="J4492" s="11">
        <f t="shared" si="2048"/>
        <v>3.1100000000000003E-2</v>
      </c>
      <c r="K4492" s="30">
        <f t="shared" si="2049"/>
        <v>417490.25697016669</v>
      </c>
      <c r="L4492" s="29">
        <f t="shared" si="2050"/>
        <v>-2884.5130298333243</v>
      </c>
      <c r="M4492" s="10">
        <f t="shared" si="2051"/>
        <v>161089488.22</v>
      </c>
      <c r="N4492" s="5">
        <f>VLOOKUP(CONCATENATE(A4492,"-6"),'Restated Depr'!$B$6:$G$7674,6,0)</f>
        <v>3.4000000000000002E-2</v>
      </c>
      <c r="O4492" s="29">
        <f t="shared" si="2052"/>
        <v>456420.21662333334</v>
      </c>
      <c r="P4492" s="29">
        <f t="shared" si="2053"/>
        <v>38929.959653166647</v>
      </c>
      <c r="Q4492" t="s">
        <v>7819</v>
      </c>
    </row>
    <row r="4493" spans="1:18" hidden="1">
      <c r="A4493" t="s">
        <v>342</v>
      </c>
      <c r="B4493" t="s">
        <v>4716</v>
      </c>
      <c r="C4493" s="224" t="s">
        <v>7842</v>
      </c>
      <c r="D4493" s="221">
        <v>355.7</v>
      </c>
      <c r="E4493" s="324">
        <v>43008</v>
      </c>
      <c r="F4493" s="1">
        <v>161943800.72999999</v>
      </c>
      <c r="G4493" s="18">
        <v>3.1100000000000003E-2</v>
      </c>
      <c r="H4493" s="298">
        <v>419704.34999999992</v>
      </c>
      <c r="I4493" s="10">
        <v>161089488.22</v>
      </c>
      <c r="J4493" s="11">
        <f t="shared" si="2048"/>
        <v>3.1100000000000003E-2</v>
      </c>
      <c r="K4493" s="30">
        <f t="shared" si="2049"/>
        <v>417490.25697016669</v>
      </c>
      <c r="L4493" s="29">
        <f t="shared" si="2050"/>
        <v>-2214.0930298332241</v>
      </c>
      <c r="M4493" s="10">
        <f t="shared" si="2051"/>
        <v>161089488.22</v>
      </c>
      <c r="N4493" s="5">
        <f>VLOOKUP(CONCATENATE(A4493,"-6"),'Restated Depr'!$B$6:$G$7674,6,0)</f>
        <v>3.4000000000000002E-2</v>
      </c>
      <c r="O4493" s="29">
        <f t="shared" si="2052"/>
        <v>456420.21662333334</v>
      </c>
      <c r="P4493" s="29">
        <f t="shared" si="2053"/>
        <v>38929.959653166647</v>
      </c>
      <c r="Q4493" t="s">
        <v>7819</v>
      </c>
    </row>
    <row r="4494" spans="1:18" hidden="1">
      <c r="A4494" t="s">
        <v>342</v>
      </c>
      <c r="B4494" t="s">
        <v>4717</v>
      </c>
      <c r="C4494" s="224" t="s">
        <v>7842</v>
      </c>
      <c r="D4494" s="221">
        <v>355.7</v>
      </c>
      <c r="E4494" s="324">
        <v>43039</v>
      </c>
      <c r="F4494" s="1">
        <v>161891926.86000001</v>
      </c>
      <c r="G4494" s="18">
        <v>3.1100000000000003E-2</v>
      </c>
      <c r="H4494" s="298">
        <v>419569.91</v>
      </c>
      <c r="I4494" s="10">
        <v>161089488.22</v>
      </c>
      <c r="J4494" s="11">
        <f t="shared" si="2048"/>
        <v>3.1100000000000003E-2</v>
      </c>
      <c r="K4494" s="30">
        <f t="shared" si="2049"/>
        <v>417490.25697016669</v>
      </c>
      <c r="L4494" s="29">
        <f t="shared" si="2050"/>
        <v>-2079.65302983328</v>
      </c>
      <c r="M4494" s="10">
        <f t="shared" si="2051"/>
        <v>161089488.22</v>
      </c>
      <c r="N4494" s="5">
        <f>VLOOKUP(CONCATENATE(A4494,"-6"),'Restated Depr'!$B$6:$G$7674,6,0)</f>
        <v>3.4000000000000002E-2</v>
      </c>
      <c r="O4494" s="29">
        <f t="shared" si="2052"/>
        <v>456420.21662333334</v>
      </c>
      <c r="P4494" s="29">
        <f t="shared" si="2053"/>
        <v>38929.959653166647</v>
      </c>
      <c r="Q4494" t="s">
        <v>7819</v>
      </c>
    </row>
    <row r="4495" spans="1:18" hidden="1">
      <c r="A4495" t="s">
        <v>342</v>
      </c>
      <c r="B4495" t="s">
        <v>4718</v>
      </c>
      <c r="C4495" s="224" t="s">
        <v>7842</v>
      </c>
      <c r="D4495" s="221">
        <v>355.7</v>
      </c>
      <c r="E4495" s="324">
        <v>43069</v>
      </c>
      <c r="F4495" s="1">
        <v>161482261.13999999</v>
      </c>
      <c r="G4495" s="18">
        <v>3.1100000000000003E-2</v>
      </c>
      <c r="H4495" s="298">
        <v>418508.2</v>
      </c>
      <c r="I4495" s="10">
        <v>161089488.22</v>
      </c>
      <c r="J4495" s="11">
        <f t="shared" si="2048"/>
        <v>3.1100000000000003E-2</v>
      </c>
      <c r="K4495" s="30">
        <f t="shared" si="2049"/>
        <v>417490.25697016669</v>
      </c>
      <c r="L4495" s="29">
        <f t="shared" si="2050"/>
        <v>-1017.9430298333173</v>
      </c>
      <c r="M4495" s="10">
        <f t="shared" si="2051"/>
        <v>161089488.22</v>
      </c>
      <c r="N4495" s="5">
        <f>VLOOKUP(CONCATENATE(A4495,"-6"),'Restated Depr'!$B$6:$G$7674,6,0)</f>
        <v>3.4000000000000002E-2</v>
      </c>
      <c r="O4495" s="29">
        <f t="shared" si="2052"/>
        <v>456420.21662333334</v>
      </c>
      <c r="P4495" s="29">
        <f t="shared" si="2053"/>
        <v>38929.959653166647</v>
      </c>
      <c r="Q4495" t="s">
        <v>7819</v>
      </c>
    </row>
    <row r="4496" spans="1:18" hidden="1">
      <c r="A4496" t="s">
        <v>342</v>
      </c>
      <c r="B4496" t="s">
        <v>4719</v>
      </c>
      <c r="C4496" s="224" t="s">
        <v>7842</v>
      </c>
      <c r="D4496" s="221">
        <v>355.7</v>
      </c>
      <c r="E4496" s="324">
        <v>43100</v>
      </c>
      <c r="F4496" s="1">
        <v>161101947.25</v>
      </c>
      <c r="G4496" s="18">
        <v>3.2399999999999998E-2</v>
      </c>
      <c r="H4496" s="298">
        <v>434975.26</v>
      </c>
      <c r="I4496" s="10">
        <v>161089488.22</v>
      </c>
      <c r="J4496" s="11">
        <f t="shared" si="2048"/>
        <v>3.2399999999999998E-2</v>
      </c>
      <c r="K4496" s="30">
        <f t="shared" si="2049"/>
        <v>434941.61819399992</v>
      </c>
      <c r="L4496" s="29">
        <f t="shared" si="2050"/>
        <v>-33.641806000086945</v>
      </c>
      <c r="M4496" s="10">
        <f t="shared" si="2051"/>
        <v>161089488.22</v>
      </c>
      <c r="N4496" s="5">
        <f>VLOOKUP(CONCATENATE(A4496,"-6"),'Restated Depr'!$B$6:$G$7674,6,0)</f>
        <v>3.4000000000000002E-2</v>
      </c>
      <c r="O4496" s="29">
        <f t="shared" si="2052"/>
        <v>456420.21662333334</v>
      </c>
      <c r="P4496" s="29">
        <f t="shared" si="2053"/>
        <v>21478.598429333419</v>
      </c>
      <c r="Q4496" t="s">
        <v>7819</v>
      </c>
    </row>
    <row r="4497" spans="1:18" hidden="1">
      <c r="A4497" t="s">
        <v>342</v>
      </c>
      <c r="B4497" t="s">
        <v>4720</v>
      </c>
      <c r="C4497" s="224" t="s">
        <v>7842</v>
      </c>
      <c r="D4497" s="221">
        <v>355.7</v>
      </c>
      <c r="E4497" s="324">
        <v>43131</v>
      </c>
      <c r="F4497" s="1">
        <v>161099852.44</v>
      </c>
      <c r="G4497" s="5">
        <v>3.4000000000000002E-2</v>
      </c>
      <c r="H4497" s="298">
        <v>456449.58</v>
      </c>
      <c r="I4497" s="10">
        <v>161089488.22</v>
      </c>
      <c r="J4497" s="11">
        <f t="shared" si="2048"/>
        <v>3.4000000000000002E-2</v>
      </c>
      <c r="K4497" s="30">
        <f t="shared" si="2049"/>
        <v>456420.21662333334</v>
      </c>
      <c r="L4497" s="29">
        <f t="shared" si="2050"/>
        <v>-29.363376666675322</v>
      </c>
      <c r="M4497" s="10">
        <f t="shared" si="2051"/>
        <v>161089488.22</v>
      </c>
      <c r="N4497" s="5">
        <f>VLOOKUP(CONCATENATE(A4497,"-6"),'Restated Depr'!$B$6:$G$7674,6,0)</f>
        <v>3.4000000000000002E-2</v>
      </c>
      <c r="O4497" s="29">
        <f t="shared" si="2052"/>
        <v>456420.21662333334</v>
      </c>
      <c r="P4497" s="29">
        <f t="shared" si="2053"/>
        <v>0</v>
      </c>
      <c r="Q4497" t="s">
        <v>7819</v>
      </c>
    </row>
    <row r="4498" spans="1:18" hidden="1">
      <c r="A4498" t="s">
        <v>342</v>
      </c>
      <c r="B4498" t="s">
        <v>4721</v>
      </c>
      <c r="C4498" s="224" t="s">
        <v>7842</v>
      </c>
      <c r="D4498" s="221">
        <v>355.7</v>
      </c>
      <c r="E4498" s="324">
        <v>43159</v>
      </c>
      <c r="F4498" s="1">
        <v>161099565.36000001</v>
      </c>
      <c r="G4498" s="5">
        <v>3.4000000000000002E-2</v>
      </c>
      <c r="H4498" s="298">
        <v>456448.77</v>
      </c>
      <c r="I4498" s="10">
        <v>161089488.22</v>
      </c>
      <c r="J4498" s="11">
        <f t="shared" si="2048"/>
        <v>3.4000000000000002E-2</v>
      </c>
      <c r="K4498" s="30">
        <f t="shared" si="2049"/>
        <v>456420.21662333334</v>
      </c>
      <c r="L4498" s="29">
        <f t="shared" si="2050"/>
        <v>-28.55337666667765</v>
      </c>
      <c r="M4498" s="10">
        <f t="shared" si="2051"/>
        <v>161089488.22</v>
      </c>
      <c r="N4498" s="5">
        <f>VLOOKUP(CONCATENATE(A4498,"-6"),'Restated Depr'!$B$6:$G$7674,6,0)</f>
        <v>3.4000000000000002E-2</v>
      </c>
      <c r="O4498" s="29">
        <f t="shared" si="2052"/>
        <v>456420.21662333334</v>
      </c>
      <c r="P4498" s="29">
        <f t="shared" si="2053"/>
        <v>0</v>
      </c>
      <c r="Q4498" t="s">
        <v>7819</v>
      </c>
    </row>
    <row r="4499" spans="1:18" hidden="1">
      <c r="A4499" t="s">
        <v>342</v>
      </c>
      <c r="B4499" t="s">
        <v>4722</v>
      </c>
      <c r="C4499" s="224" t="s">
        <v>7842</v>
      </c>
      <c r="D4499" s="221">
        <v>355.7</v>
      </c>
      <c r="E4499" s="324">
        <v>43190</v>
      </c>
      <c r="F4499" s="1">
        <v>161099278.28</v>
      </c>
      <c r="G4499" s="5">
        <v>3.4000000000000002E-2</v>
      </c>
      <c r="H4499" s="298">
        <v>456447.95999999996</v>
      </c>
      <c r="I4499" s="10">
        <v>161089488.22</v>
      </c>
      <c r="J4499" s="11">
        <f t="shared" si="2048"/>
        <v>3.4000000000000002E-2</v>
      </c>
      <c r="K4499" s="30">
        <f t="shared" si="2049"/>
        <v>456420.21662333334</v>
      </c>
      <c r="L4499" s="29">
        <f t="shared" si="2050"/>
        <v>-27.743376666621771</v>
      </c>
      <c r="M4499" s="10">
        <f t="shared" si="2051"/>
        <v>161089488.22</v>
      </c>
      <c r="N4499" s="5">
        <f>VLOOKUP(CONCATENATE(A4499,"-6"),'Restated Depr'!$B$6:$G$7674,6,0)</f>
        <v>3.4000000000000002E-2</v>
      </c>
      <c r="O4499" s="29">
        <f t="shared" si="2052"/>
        <v>456420.21662333334</v>
      </c>
      <c r="P4499" s="29">
        <f t="shared" si="2053"/>
        <v>0</v>
      </c>
      <c r="Q4499" t="s">
        <v>7819</v>
      </c>
    </row>
    <row r="4500" spans="1:18" hidden="1">
      <c r="A4500" t="s">
        <v>342</v>
      </c>
      <c r="B4500" t="s">
        <v>4723</v>
      </c>
      <c r="C4500" s="224" t="s">
        <v>7842</v>
      </c>
      <c r="D4500" s="221">
        <v>355.7</v>
      </c>
      <c r="E4500" s="324">
        <v>43220</v>
      </c>
      <c r="F4500" s="1">
        <v>161099278.28</v>
      </c>
      <c r="G4500" s="5">
        <v>3.4000000000000002E-2</v>
      </c>
      <c r="H4500" s="298">
        <v>456447.95999999996</v>
      </c>
      <c r="I4500" s="10">
        <v>161089488.22</v>
      </c>
      <c r="J4500" s="11">
        <f t="shared" si="2048"/>
        <v>3.4000000000000002E-2</v>
      </c>
      <c r="K4500" s="30">
        <f t="shared" si="2049"/>
        <v>456420.21662333334</v>
      </c>
      <c r="L4500" s="29">
        <f t="shared" si="2050"/>
        <v>-27.743376666621771</v>
      </c>
      <c r="M4500" s="10">
        <f t="shared" si="2051"/>
        <v>161089488.22</v>
      </c>
      <c r="N4500" s="5">
        <f>VLOOKUP(CONCATENATE(A4500,"-6"),'Restated Depr'!$B$6:$G$7674,6,0)</f>
        <v>3.4000000000000002E-2</v>
      </c>
      <c r="O4500" s="29">
        <f t="shared" si="2052"/>
        <v>456420.21662333334</v>
      </c>
      <c r="P4500" s="29">
        <f t="shared" si="2053"/>
        <v>0</v>
      </c>
      <c r="Q4500" t="s">
        <v>7819</v>
      </c>
    </row>
    <row r="4501" spans="1:18" hidden="1">
      <c r="A4501" t="s">
        <v>342</v>
      </c>
      <c r="B4501" t="s">
        <v>4724</v>
      </c>
      <c r="C4501" s="224" t="s">
        <v>7842</v>
      </c>
      <c r="D4501" s="221">
        <v>355.7</v>
      </c>
      <c r="E4501" s="324">
        <v>43251</v>
      </c>
      <c r="F4501" s="1">
        <v>161099278.28</v>
      </c>
      <c r="G4501" s="5">
        <v>3.4000000000000002E-2</v>
      </c>
      <c r="H4501" s="298">
        <v>456447.95999999996</v>
      </c>
      <c r="I4501" s="10">
        <v>161089488.22</v>
      </c>
      <c r="J4501" s="11">
        <f t="shared" si="2048"/>
        <v>3.4000000000000002E-2</v>
      </c>
      <c r="K4501" s="30">
        <f t="shared" si="2049"/>
        <v>456420.21662333334</v>
      </c>
      <c r="L4501" s="29">
        <f t="shared" si="2050"/>
        <v>-27.743376666621771</v>
      </c>
      <c r="M4501" s="10">
        <f t="shared" si="2051"/>
        <v>161089488.22</v>
      </c>
      <c r="N4501" s="5">
        <f>VLOOKUP(CONCATENATE(A4501,"-6"),'Restated Depr'!$B$6:$G$7674,6,0)</f>
        <v>3.4000000000000002E-2</v>
      </c>
      <c r="O4501" s="29">
        <f t="shared" si="2052"/>
        <v>456420.21662333334</v>
      </c>
      <c r="P4501" s="29">
        <f t="shared" si="2053"/>
        <v>0</v>
      </c>
      <c r="Q4501" t="s">
        <v>7819</v>
      </c>
    </row>
    <row r="4502" spans="1:18" hidden="1">
      <c r="A4502" t="s">
        <v>342</v>
      </c>
      <c r="B4502" t="s">
        <v>4725</v>
      </c>
      <c r="C4502" s="224" t="s">
        <v>7842</v>
      </c>
      <c r="D4502" s="221">
        <v>355.7</v>
      </c>
      <c r="E4502" s="324">
        <v>43281</v>
      </c>
      <c r="F4502" s="1">
        <v>161089488.22</v>
      </c>
      <c r="G4502" s="5">
        <v>3.4000000000000002E-2</v>
      </c>
      <c r="H4502" s="298">
        <v>456420.21</v>
      </c>
      <c r="I4502" s="10">
        <v>161089488.22</v>
      </c>
      <c r="J4502" s="11">
        <f t="shared" si="2048"/>
        <v>3.4000000000000002E-2</v>
      </c>
      <c r="K4502" s="30">
        <f t="shared" si="2049"/>
        <v>456420.21662333334</v>
      </c>
      <c r="L4502" s="29">
        <f t="shared" si="2050"/>
        <v>6.6233333200216293E-3</v>
      </c>
      <c r="M4502" s="10">
        <f t="shared" si="2051"/>
        <v>161089488.22</v>
      </c>
      <c r="N4502" s="5">
        <f>VLOOKUP(CONCATENATE(A4502,"-6"),'Restated Depr'!$B$6:$G$7674,6,0)</f>
        <v>3.4000000000000002E-2</v>
      </c>
      <c r="O4502" s="29">
        <f t="shared" si="2052"/>
        <v>456420.21662333334</v>
      </c>
      <c r="P4502" s="29">
        <f t="shared" si="2053"/>
        <v>0</v>
      </c>
      <c r="Q4502" t="s">
        <v>7819</v>
      </c>
      <c r="R4502" s="5"/>
    </row>
    <row r="4503" spans="1:18" ht="15.75" hidden="1" thickBot="1">
      <c r="A4503" t="s">
        <v>342</v>
      </c>
      <c r="C4503" s="224" t="s">
        <v>639</v>
      </c>
      <c r="D4503" s="22"/>
      <c r="E4503" s="323" t="s">
        <v>606</v>
      </c>
      <c r="F4503" s="1"/>
      <c r="G4503" s="5"/>
      <c r="H4503" s="310">
        <f>SUM(H4491:H4502)</f>
        <v>5272987.3599999994</v>
      </c>
      <c r="I4503" s="10"/>
      <c r="J4503" s="10"/>
      <c r="K4503" s="32">
        <f>SUM(K4491:K4502)</f>
        <v>5260914.2027848335</v>
      </c>
      <c r="L4503" s="28">
        <f>SUM(L4491:L4502)</f>
        <v>-12073.15721516643</v>
      </c>
      <c r="M4503" s="10"/>
      <c r="N4503" s="5"/>
      <c r="O4503" s="28">
        <f>SUM(O4491:O4502)</f>
        <v>5477042.5994800003</v>
      </c>
      <c r="P4503" s="28">
        <f>SUM(P4491:P4502)</f>
        <v>216128.39669516665</v>
      </c>
    </row>
    <row r="4504" spans="1:18" hidden="1">
      <c r="A4504" t="s">
        <v>343</v>
      </c>
      <c r="B4504" t="s">
        <v>4726</v>
      </c>
      <c r="C4504" s="224" t="s">
        <v>7842</v>
      </c>
      <c r="D4504" s="221">
        <v>355.7</v>
      </c>
      <c r="E4504" s="324">
        <v>42947</v>
      </c>
      <c r="F4504" s="9">
        <v>7370081.3899999997</v>
      </c>
      <c r="G4504" s="18">
        <v>3.1100000000000003E-2</v>
      </c>
      <c r="H4504" s="299">
        <v>19100.8</v>
      </c>
      <c r="I4504" s="15">
        <v>7370081.3899999997</v>
      </c>
      <c r="J4504" s="11">
        <f t="shared" ref="J4504:J4515" si="2054">G4504</f>
        <v>3.1100000000000003E-2</v>
      </c>
      <c r="K4504" s="31">
        <f t="shared" ref="K4504:K4515" si="2055">I4504*J4504/12</f>
        <v>19100.794269083333</v>
      </c>
      <c r="L4504" s="289">
        <f t="shared" ref="L4504:L4515" si="2056">K4504-H4504</f>
        <v>-5.7309166659251787E-3</v>
      </c>
      <c r="M4504" s="15">
        <f t="shared" ref="M4504:M4515" si="2057">I4504</f>
        <v>7370081.3899999997</v>
      </c>
      <c r="N4504" s="5">
        <f>VLOOKUP(CONCATENATE(A4504,"-6"),'Restated Depr'!$B$6:$G$7674,6,0)</f>
        <v>3.4000000000000002E-2</v>
      </c>
      <c r="O4504" s="289">
        <f t="shared" ref="O4504:O4515" si="2058">M4504*N4504/12</f>
        <v>20881.897271666665</v>
      </c>
      <c r="P4504" s="289">
        <f t="shared" ref="P4504:P4515" si="2059">O4504-K4504</f>
        <v>1781.1030025833315</v>
      </c>
      <c r="Q4504" t="s">
        <v>7819</v>
      </c>
    </row>
    <row r="4505" spans="1:18" hidden="1">
      <c r="A4505" t="s">
        <v>343</v>
      </c>
      <c r="B4505" t="s">
        <v>4727</v>
      </c>
      <c r="C4505" s="224" t="s">
        <v>7842</v>
      </c>
      <c r="D4505" s="221">
        <v>355.7</v>
      </c>
      <c r="E4505" s="324">
        <v>42978</v>
      </c>
      <c r="F4505" s="1">
        <v>7370081.3899999997</v>
      </c>
      <c r="G4505" s="18">
        <v>3.1100000000000003E-2</v>
      </c>
      <c r="H4505" s="298">
        <v>19100.8</v>
      </c>
      <c r="I4505" s="10">
        <v>7370081.3899999997</v>
      </c>
      <c r="J4505" s="11">
        <f t="shared" si="2054"/>
        <v>3.1100000000000003E-2</v>
      </c>
      <c r="K4505" s="30">
        <f t="shared" si="2055"/>
        <v>19100.794269083333</v>
      </c>
      <c r="L4505" s="29">
        <f t="shared" si="2056"/>
        <v>-5.7309166659251787E-3</v>
      </c>
      <c r="M4505" s="10">
        <f t="shared" si="2057"/>
        <v>7370081.3899999997</v>
      </c>
      <c r="N4505" s="5">
        <f>VLOOKUP(CONCATENATE(A4505,"-6"),'Restated Depr'!$B$6:$G$7674,6,0)</f>
        <v>3.4000000000000002E-2</v>
      </c>
      <c r="O4505" s="29">
        <f t="shared" si="2058"/>
        <v>20881.897271666665</v>
      </c>
      <c r="P4505" s="29">
        <f t="shared" si="2059"/>
        <v>1781.1030025833315</v>
      </c>
      <c r="Q4505" t="s">
        <v>7819</v>
      </c>
    </row>
    <row r="4506" spans="1:18" hidden="1">
      <c r="A4506" t="s">
        <v>343</v>
      </c>
      <c r="B4506" t="s">
        <v>4728</v>
      </c>
      <c r="C4506" s="224" t="s">
        <v>7842</v>
      </c>
      <c r="D4506" s="221">
        <v>355.7</v>
      </c>
      <c r="E4506" s="324">
        <v>43008</v>
      </c>
      <c r="F4506" s="1">
        <v>7370081.3899999997</v>
      </c>
      <c r="G4506" s="18">
        <v>3.1100000000000003E-2</v>
      </c>
      <c r="H4506" s="298">
        <v>19100.8</v>
      </c>
      <c r="I4506" s="10">
        <v>7370081.3899999997</v>
      </c>
      <c r="J4506" s="11">
        <f t="shared" si="2054"/>
        <v>3.1100000000000003E-2</v>
      </c>
      <c r="K4506" s="30">
        <f t="shared" si="2055"/>
        <v>19100.794269083333</v>
      </c>
      <c r="L4506" s="29">
        <f t="shared" si="2056"/>
        <v>-5.7309166659251787E-3</v>
      </c>
      <c r="M4506" s="10">
        <f t="shared" si="2057"/>
        <v>7370081.3899999997</v>
      </c>
      <c r="N4506" s="5">
        <f>VLOOKUP(CONCATENATE(A4506,"-6"),'Restated Depr'!$B$6:$G$7674,6,0)</f>
        <v>3.4000000000000002E-2</v>
      </c>
      <c r="O4506" s="29">
        <f t="shared" si="2058"/>
        <v>20881.897271666665</v>
      </c>
      <c r="P4506" s="29">
        <f t="shared" si="2059"/>
        <v>1781.1030025833315</v>
      </c>
      <c r="Q4506" t="s">
        <v>7819</v>
      </c>
    </row>
    <row r="4507" spans="1:18" hidden="1">
      <c r="A4507" t="s">
        <v>343</v>
      </c>
      <c r="B4507" t="s">
        <v>4729</v>
      </c>
      <c r="C4507" s="224" t="s">
        <v>7842</v>
      </c>
      <c r="D4507" s="221">
        <v>355.7</v>
      </c>
      <c r="E4507" s="324">
        <v>43039</v>
      </c>
      <c r="F4507" s="1">
        <v>7370081.3899999997</v>
      </c>
      <c r="G4507" s="18">
        <v>3.1100000000000003E-2</v>
      </c>
      <c r="H4507" s="298">
        <v>19100.8</v>
      </c>
      <c r="I4507" s="10">
        <v>7370081.3899999997</v>
      </c>
      <c r="J4507" s="11">
        <f t="shared" si="2054"/>
        <v>3.1100000000000003E-2</v>
      </c>
      <c r="K4507" s="30">
        <f t="shared" si="2055"/>
        <v>19100.794269083333</v>
      </c>
      <c r="L4507" s="29">
        <f t="shared" si="2056"/>
        <v>-5.7309166659251787E-3</v>
      </c>
      <c r="M4507" s="10">
        <f t="shared" si="2057"/>
        <v>7370081.3899999997</v>
      </c>
      <c r="N4507" s="5">
        <f>VLOOKUP(CONCATENATE(A4507,"-6"),'Restated Depr'!$B$6:$G$7674,6,0)</f>
        <v>3.4000000000000002E-2</v>
      </c>
      <c r="O4507" s="29">
        <f t="shared" si="2058"/>
        <v>20881.897271666665</v>
      </c>
      <c r="P4507" s="29">
        <f t="shared" si="2059"/>
        <v>1781.1030025833315</v>
      </c>
      <c r="Q4507" t="s">
        <v>7819</v>
      </c>
    </row>
    <row r="4508" spans="1:18" hidden="1">
      <c r="A4508" t="s">
        <v>343</v>
      </c>
      <c r="B4508" t="s">
        <v>4730</v>
      </c>
      <c r="C4508" s="224" t="s">
        <v>7842</v>
      </c>
      <c r="D4508" s="221">
        <v>355.7</v>
      </c>
      <c r="E4508" s="324">
        <v>43069</v>
      </c>
      <c r="F4508" s="1">
        <v>7370081.3899999997</v>
      </c>
      <c r="G4508" s="18">
        <v>3.1100000000000003E-2</v>
      </c>
      <c r="H4508" s="298">
        <v>19100.8</v>
      </c>
      <c r="I4508" s="10">
        <v>7370081.3899999997</v>
      </c>
      <c r="J4508" s="11">
        <f t="shared" si="2054"/>
        <v>3.1100000000000003E-2</v>
      </c>
      <c r="K4508" s="30">
        <f t="shared" si="2055"/>
        <v>19100.794269083333</v>
      </c>
      <c r="L4508" s="29">
        <f t="shared" si="2056"/>
        <v>-5.7309166659251787E-3</v>
      </c>
      <c r="M4508" s="10">
        <f t="shared" si="2057"/>
        <v>7370081.3899999997</v>
      </c>
      <c r="N4508" s="5">
        <f>VLOOKUP(CONCATENATE(A4508,"-6"),'Restated Depr'!$B$6:$G$7674,6,0)</f>
        <v>3.4000000000000002E-2</v>
      </c>
      <c r="O4508" s="29">
        <f t="shared" si="2058"/>
        <v>20881.897271666665</v>
      </c>
      <c r="P4508" s="29">
        <f t="shared" si="2059"/>
        <v>1781.1030025833315</v>
      </c>
      <c r="Q4508" t="s">
        <v>7819</v>
      </c>
    </row>
    <row r="4509" spans="1:18" hidden="1">
      <c r="A4509" t="s">
        <v>343</v>
      </c>
      <c r="B4509" t="s">
        <v>4731</v>
      </c>
      <c r="C4509" s="224" t="s">
        <v>7842</v>
      </c>
      <c r="D4509" s="221">
        <v>355.7</v>
      </c>
      <c r="E4509" s="324">
        <v>43100</v>
      </c>
      <c r="F4509" s="1">
        <v>7370081.3899999997</v>
      </c>
      <c r="G4509" s="18">
        <v>3.2399999999999998E-2</v>
      </c>
      <c r="H4509" s="298">
        <v>19899.220000000005</v>
      </c>
      <c r="I4509" s="10">
        <v>7370081.3899999997</v>
      </c>
      <c r="J4509" s="11">
        <f t="shared" si="2054"/>
        <v>3.2399999999999998E-2</v>
      </c>
      <c r="K4509" s="30">
        <f t="shared" si="2055"/>
        <v>19899.219752999998</v>
      </c>
      <c r="L4509" s="29">
        <f t="shared" si="2056"/>
        <v>-2.4700000722077675E-4</v>
      </c>
      <c r="M4509" s="10">
        <f t="shared" si="2057"/>
        <v>7370081.3899999997</v>
      </c>
      <c r="N4509" s="5">
        <f>VLOOKUP(CONCATENATE(A4509,"-6"),'Restated Depr'!$B$6:$G$7674,6,0)</f>
        <v>3.4000000000000002E-2</v>
      </c>
      <c r="O4509" s="29">
        <f t="shared" si="2058"/>
        <v>20881.897271666665</v>
      </c>
      <c r="P4509" s="29">
        <f t="shared" si="2059"/>
        <v>982.67751866666731</v>
      </c>
      <c r="Q4509" t="s">
        <v>7819</v>
      </c>
    </row>
    <row r="4510" spans="1:18" hidden="1">
      <c r="A4510" t="s">
        <v>343</v>
      </c>
      <c r="B4510" t="s">
        <v>4732</v>
      </c>
      <c r="C4510" s="224" t="s">
        <v>7842</v>
      </c>
      <c r="D4510" s="221">
        <v>355.7</v>
      </c>
      <c r="E4510" s="324">
        <v>43131</v>
      </c>
      <c r="F4510" s="1">
        <v>7370081.3899999997</v>
      </c>
      <c r="G4510" s="5">
        <v>3.4000000000000002E-2</v>
      </c>
      <c r="H4510" s="298">
        <v>20881.890000000003</v>
      </c>
      <c r="I4510" s="10">
        <v>7370081.3899999997</v>
      </c>
      <c r="J4510" s="11">
        <f t="shared" si="2054"/>
        <v>3.4000000000000002E-2</v>
      </c>
      <c r="K4510" s="30">
        <f t="shared" si="2055"/>
        <v>20881.897271666665</v>
      </c>
      <c r="L4510" s="29">
        <f t="shared" si="2056"/>
        <v>7.2716666618362069E-3</v>
      </c>
      <c r="M4510" s="10">
        <f t="shared" si="2057"/>
        <v>7370081.3899999997</v>
      </c>
      <c r="N4510" s="5">
        <f>VLOOKUP(CONCATENATE(A4510,"-6"),'Restated Depr'!$B$6:$G$7674,6,0)</f>
        <v>3.4000000000000002E-2</v>
      </c>
      <c r="O4510" s="29">
        <f t="shared" si="2058"/>
        <v>20881.897271666665</v>
      </c>
      <c r="P4510" s="29">
        <f t="shared" si="2059"/>
        <v>0</v>
      </c>
      <c r="Q4510" t="s">
        <v>7819</v>
      </c>
    </row>
    <row r="4511" spans="1:18" hidden="1">
      <c r="A4511" t="s">
        <v>343</v>
      </c>
      <c r="B4511" t="s">
        <v>4733</v>
      </c>
      <c r="C4511" s="224" t="s">
        <v>7842</v>
      </c>
      <c r="D4511" s="221">
        <v>355.7</v>
      </c>
      <c r="E4511" s="324">
        <v>43159</v>
      </c>
      <c r="F4511" s="1">
        <v>7370081.3899999997</v>
      </c>
      <c r="G4511" s="5">
        <v>3.4000000000000002E-2</v>
      </c>
      <c r="H4511" s="298">
        <v>20881.890000000003</v>
      </c>
      <c r="I4511" s="10">
        <v>7370081.3899999997</v>
      </c>
      <c r="J4511" s="11">
        <f t="shared" si="2054"/>
        <v>3.4000000000000002E-2</v>
      </c>
      <c r="K4511" s="30">
        <f t="shared" si="2055"/>
        <v>20881.897271666665</v>
      </c>
      <c r="L4511" s="29">
        <f t="shared" si="2056"/>
        <v>7.2716666618362069E-3</v>
      </c>
      <c r="M4511" s="10">
        <f t="shared" si="2057"/>
        <v>7370081.3899999997</v>
      </c>
      <c r="N4511" s="5">
        <f>VLOOKUP(CONCATENATE(A4511,"-6"),'Restated Depr'!$B$6:$G$7674,6,0)</f>
        <v>3.4000000000000002E-2</v>
      </c>
      <c r="O4511" s="29">
        <f t="shared" si="2058"/>
        <v>20881.897271666665</v>
      </c>
      <c r="P4511" s="29">
        <f t="shared" si="2059"/>
        <v>0</v>
      </c>
      <c r="Q4511" t="s">
        <v>7819</v>
      </c>
    </row>
    <row r="4512" spans="1:18" hidden="1">
      <c r="A4512" t="s">
        <v>343</v>
      </c>
      <c r="B4512" t="s">
        <v>4734</v>
      </c>
      <c r="C4512" s="224" t="s">
        <v>7842</v>
      </c>
      <c r="D4512" s="221">
        <v>355.7</v>
      </c>
      <c r="E4512" s="324">
        <v>43190</v>
      </c>
      <c r="F4512" s="1">
        <v>7370081.3899999997</v>
      </c>
      <c r="G4512" s="5">
        <v>3.4000000000000002E-2</v>
      </c>
      <c r="H4512" s="298">
        <v>20881.890000000003</v>
      </c>
      <c r="I4512" s="10">
        <v>7370081.3899999997</v>
      </c>
      <c r="J4512" s="11">
        <f t="shared" si="2054"/>
        <v>3.4000000000000002E-2</v>
      </c>
      <c r="K4512" s="30">
        <f t="shared" si="2055"/>
        <v>20881.897271666665</v>
      </c>
      <c r="L4512" s="29">
        <f t="shared" si="2056"/>
        <v>7.2716666618362069E-3</v>
      </c>
      <c r="M4512" s="10">
        <f t="shared" si="2057"/>
        <v>7370081.3899999997</v>
      </c>
      <c r="N4512" s="5">
        <f>VLOOKUP(CONCATENATE(A4512,"-6"),'Restated Depr'!$B$6:$G$7674,6,0)</f>
        <v>3.4000000000000002E-2</v>
      </c>
      <c r="O4512" s="29">
        <f t="shared" si="2058"/>
        <v>20881.897271666665</v>
      </c>
      <c r="P4512" s="29">
        <f t="shared" si="2059"/>
        <v>0</v>
      </c>
      <c r="Q4512" t="s">
        <v>7819</v>
      </c>
    </row>
    <row r="4513" spans="1:18" hidden="1">
      <c r="A4513" t="s">
        <v>343</v>
      </c>
      <c r="B4513" t="s">
        <v>4735</v>
      </c>
      <c r="C4513" s="224" t="s">
        <v>7842</v>
      </c>
      <c r="D4513" s="221">
        <v>355.7</v>
      </c>
      <c r="E4513" s="324">
        <v>43220</v>
      </c>
      <c r="F4513" s="1">
        <v>7370081.3899999997</v>
      </c>
      <c r="G4513" s="5">
        <v>3.4000000000000002E-2</v>
      </c>
      <c r="H4513" s="298">
        <v>20881.890000000003</v>
      </c>
      <c r="I4513" s="10">
        <v>7370081.3899999997</v>
      </c>
      <c r="J4513" s="11">
        <f t="shared" si="2054"/>
        <v>3.4000000000000002E-2</v>
      </c>
      <c r="K4513" s="30">
        <f t="shared" si="2055"/>
        <v>20881.897271666665</v>
      </c>
      <c r="L4513" s="29">
        <f t="shared" si="2056"/>
        <v>7.2716666618362069E-3</v>
      </c>
      <c r="M4513" s="10">
        <f t="shared" si="2057"/>
        <v>7370081.3899999997</v>
      </c>
      <c r="N4513" s="5">
        <f>VLOOKUP(CONCATENATE(A4513,"-6"),'Restated Depr'!$B$6:$G$7674,6,0)</f>
        <v>3.4000000000000002E-2</v>
      </c>
      <c r="O4513" s="29">
        <f t="shared" si="2058"/>
        <v>20881.897271666665</v>
      </c>
      <c r="P4513" s="29">
        <f t="shared" si="2059"/>
        <v>0</v>
      </c>
      <c r="Q4513" t="s">
        <v>7819</v>
      </c>
    </row>
    <row r="4514" spans="1:18" hidden="1">
      <c r="A4514" t="s">
        <v>343</v>
      </c>
      <c r="B4514" t="s">
        <v>4736</v>
      </c>
      <c r="C4514" s="224" t="s">
        <v>7842</v>
      </c>
      <c r="D4514" s="221">
        <v>355.7</v>
      </c>
      <c r="E4514" s="324">
        <v>43251</v>
      </c>
      <c r="F4514" s="1">
        <v>7370081.3899999997</v>
      </c>
      <c r="G4514" s="5">
        <v>3.4000000000000002E-2</v>
      </c>
      <c r="H4514" s="298">
        <v>20881.890000000003</v>
      </c>
      <c r="I4514" s="10">
        <v>7370081.3899999997</v>
      </c>
      <c r="J4514" s="11">
        <f t="shared" si="2054"/>
        <v>3.4000000000000002E-2</v>
      </c>
      <c r="K4514" s="30">
        <f t="shared" si="2055"/>
        <v>20881.897271666665</v>
      </c>
      <c r="L4514" s="29">
        <f t="shared" si="2056"/>
        <v>7.2716666618362069E-3</v>
      </c>
      <c r="M4514" s="10">
        <f t="shared" si="2057"/>
        <v>7370081.3899999997</v>
      </c>
      <c r="N4514" s="5">
        <f>VLOOKUP(CONCATENATE(A4514,"-6"),'Restated Depr'!$B$6:$G$7674,6,0)</f>
        <v>3.4000000000000002E-2</v>
      </c>
      <c r="O4514" s="29">
        <f t="shared" si="2058"/>
        <v>20881.897271666665</v>
      </c>
      <c r="P4514" s="29">
        <f t="shared" si="2059"/>
        <v>0</v>
      </c>
      <c r="Q4514" t="s">
        <v>7819</v>
      </c>
    </row>
    <row r="4515" spans="1:18" hidden="1">
      <c r="A4515" t="s">
        <v>343</v>
      </c>
      <c r="B4515" t="s">
        <v>4737</v>
      </c>
      <c r="C4515" s="224" t="s">
        <v>7842</v>
      </c>
      <c r="D4515" s="221">
        <v>355.7</v>
      </c>
      <c r="E4515" s="324">
        <v>43281</v>
      </c>
      <c r="F4515" s="1">
        <v>7370081.3899999997</v>
      </c>
      <c r="G4515" s="5">
        <v>3.4000000000000002E-2</v>
      </c>
      <c r="H4515" s="298">
        <v>20881.890000000003</v>
      </c>
      <c r="I4515" s="10">
        <v>7370081.3899999997</v>
      </c>
      <c r="J4515" s="11">
        <f t="shared" si="2054"/>
        <v>3.4000000000000002E-2</v>
      </c>
      <c r="K4515" s="30">
        <f t="shared" si="2055"/>
        <v>20881.897271666665</v>
      </c>
      <c r="L4515" s="29">
        <f t="shared" si="2056"/>
        <v>7.2716666618362069E-3</v>
      </c>
      <c r="M4515" s="10">
        <f t="shared" si="2057"/>
        <v>7370081.3899999997</v>
      </c>
      <c r="N4515" s="5">
        <f>VLOOKUP(CONCATENATE(A4515,"-6"),'Restated Depr'!$B$6:$G$7674,6,0)</f>
        <v>3.4000000000000002E-2</v>
      </c>
      <c r="O4515" s="29">
        <f t="shared" si="2058"/>
        <v>20881.897271666665</v>
      </c>
      <c r="P4515" s="29">
        <f t="shared" si="2059"/>
        <v>0</v>
      </c>
      <c r="Q4515" t="s">
        <v>7819</v>
      </c>
      <c r="R4515" s="5"/>
    </row>
    <row r="4516" spans="1:18" ht="15.75" hidden="1" thickBot="1">
      <c r="A4516" t="s">
        <v>343</v>
      </c>
      <c r="C4516" s="224" t="s">
        <v>639</v>
      </c>
      <c r="D4516" s="22"/>
      <c r="E4516" s="323" t="s">
        <v>606</v>
      </c>
      <c r="F4516" s="1"/>
      <c r="G4516" s="5"/>
      <c r="H4516" s="310">
        <f>SUM(H4504:H4515)</f>
        <v>240694.56000000008</v>
      </c>
      <c r="I4516" s="10"/>
      <c r="J4516" s="10"/>
      <c r="K4516" s="32">
        <f>SUM(K4504:K4515)</f>
        <v>240694.57472841672</v>
      </c>
      <c r="L4516" s="28">
        <f>SUM(L4504:L4515)</f>
        <v>1.4728416634170571E-2</v>
      </c>
      <c r="M4516" s="10"/>
      <c r="N4516" s="5"/>
      <c r="O4516" s="28">
        <f>SUM(O4504:O4515)</f>
        <v>250582.76726000002</v>
      </c>
      <c r="P4516" s="28">
        <f>SUM(P4504:P4515)</f>
        <v>9888.192531583325</v>
      </c>
    </row>
    <row r="4517" spans="1:18" hidden="1">
      <c r="A4517" t="s">
        <v>344</v>
      </c>
      <c r="B4517" t="s">
        <v>4738</v>
      </c>
      <c r="C4517" s="224" t="s">
        <v>7842</v>
      </c>
      <c r="D4517" s="221">
        <v>355.7</v>
      </c>
      <c r="E4517" s="324">
        <v>42947</v>
      </c>
      <c r="F4517" s="9">
        <v>214026.97</v>
      </c>
      <c r="G4517" s="18">
        <v>3.1100000000000003E-2</v>
      </c>
      <c r="H4517" s="299">
        <v>554.68999999999994</v>
      </c>
      <c r="I4517" s="15">
        <v>214026.97</v>
      </c>
      <c r="J4517" s="11">
        <f t="shared" ref="J4517:J4528" si="2060">G4517</f>
        <v>3.1100000000000003E-2</v>
      </c>
      <c r="K4517" s="31">
        <f t="shared" ref="K4517:K4528" si="2061">I4517*J4517/12</f>
        <v>554.68656391666673</v>
      </c>
      <c r="L4517" s="289">
        <f t="shared" ref="L4517:L4528" si="2062">K4517-H4517</f>
        <v>-3.4360833332129914E-3</v>
      </c>
      <c r="M4517" s="15">
        <f t="shared" ref="M4517:M4528" si="2063">I4517</f>
        <v>214026.97</v>
      </c>
      <c r="N4517" s="5">
        <f>VLOOKUP(CONCATENATE(A4517,"-6"),'Restated Depr'!$B$6:$G$7674,6,0)</f>
        <v>3.4000000000000002E-2</v>
      </c>
      <c r="O4517" s="289">
        <f t="shared" ref="O4517:O4528" si="2064">M4517*N4517/12</f>
        <v>606.40974833333337</v>
      </c>
      <c r="P4517" s="289">
        <f t="shared" ref="P4517:P4528" si="2065">O4517-K4517</f>
        <v>51.723184416666641</v>
      </c>
      <c r="Q4517" t="s">
        <v>7819</v>
      </c>
    </row>
    <row r="4518" spans="1:18" hidden="1">
      <c r="A4518" t="s">
        <v>344</v>
      </c>
      <c r="B4518" t="s">
        <v>4739</v>
      </c>
      <c r="C4518" s="224" t="s">
        <v>7842</v>
      </c>
      <c r="D4518" s="221">
        <v>355.7</v>
      </c>
      <c r="E4518" s="324">
        <v>42978</v>
      </c>
      <c r="F4518" s="1">
        <v>214026.97</v>
      </c>
      <c r="G4518" s="18">
        <v>3.1100000000000003E-2</v>
      </c>
      <c r="H4518" s="298">
        <v>554.68999999999994</v>
      </c>
      <c r="I4518" s="10">
        <v>214026.97</v>
      </c>
      <c r="J4518" s="11">
        <f t="shared" si="2060"/>
        <v>3.1100000000000003E-2</v>
      </c>
      <c r="K4518" s="30">
        <f t="shared" si="2061"/>
        <v>554.68656391666673</v>
      </c>
      <c r="L4518" s="29">
        <f t="shared" si="2062"/>
        <v>-3.4360833332129914E-3</v>
      </c>
      <c r="M4518" s="10">
        <f t="shared" si="2063"/>
        <v>214026.97</v>
      </c>
      <c r="N4518" s="5">
        <f>VLOOKUP(CONCATENATE(A4518,"-6"),'Restated Depr'!$B$6:$G$7674,6,0)</f>
        <v>3.4000000000000002E-2</v>
      </c>
      <c r="O4518" s="29">
        <f t="shared" si="2064"/>
        <v>606.40974833333337</v>
      </c>
      <c r="P4518" s="29">
        <f t="shared" si="2065"/>
        <v>51.723184416666641</v>
      </c>
      <c r="Q4518" t="s">
        <v>7819</v>
      </c>
    </row>
    <row r="4519" spans="1:18" hidden="1">
      <c r="A4519" t="s">
        <v>344</v>
      </c>
      <c r="B4519" t="s">
        <v>4740</v>
      </c>
      <c r="C4519" s="224" t="s">
        <v>7842</v>
      </c>
      <c r="D4519" s="221">
        <v>355.7</v>
      </c>
      <c r="E4519" s="324">
        <v>43008</v>
      </c>
      <c r="F4519" s="1">
        <v>214026.97</v>
      </c>
      <c r="G4519" s="18">
        <v>3.1100000000000003E-2</v>
      </c>
      <c r="H4519" s="298">
        <v>554.68999999999994</v>
      </c>
      <c r="I4519" s="10">
        <v>214026.97</v>
      </c>
      <c r="J4519" s="11">
        <f t="shared" si="2060"/>
        <v>3.1100000000000003E-2</v>
      </c>
      <c r="K4519" s="30">
        <f t="shared" si="2061"/>
        <v>554.68656391666673</v>
      </c>
      <c r="L4519" s="29">
        <f t="shared" si="2062"/>
        <v>-3.4360833332129914E-3</v>
      </c>
      <c r="M4519" s="10">
        <f t="shared" si="2063"/>
        <v>214026.97</v>
      </c>
      <c r="N4519" s="5">
        <f>VLOOKUP(CONCATENATE(A4519,"-6"),'Restated Depr'!$B$6:$G$7674,6,0)</f>
        <v>3.4000000000000002E-2</v>
      </c>
      <c r="O4519" s="29">
        <f t="shared" si="2064"/>
        <v>606.40974833333337</v>
      </c>
      <c r="P4519" s="29">
        <f t="shared" si="2065"/>
        <v>51.723184416666641</v>
      </c>
      <c r="Q4519" t="s">
        <v>7819</v>
      </c>
    </row>
    <row r="4520" spans="1:18" hidden="1">
      <c r="A4520" t="s">
        <v>344</v>
      </c>
      <c r="B4520" t="s">
        <v>4741</v>
      </c>
      <c r="C4520" s="224" t="s">
        <v>7842</v>
      </c>
      <c r="D4520" s="221">
        <v>355.7</v>
      </c>
      <c r="E4520" s="324">
        <v>43039</v>
      </c>
      <c r="F4520" s="1">
        <v>214026.97</v>
      </c>
      <c r="G4520" s="18">
        <v>3.1100000000000003E-2</v>
      </c>
      <c r="H4520" s="298">
        <v>554.68999999999994</v>
      </c>
      <c r="I4520" s="10">
        <v>214026.97</v>
      </c>
      <c r="J4520" s="11">
        <f t="shared" si="2060"/>
        <v>3.1100000000000003E-2</v>
      </c>
      <c r="K4520" s="30">
        <f t="shared" si="2061"/>
        <v>554.68656391666673</v>
      </c>
      <c r="L4520" s="29">
        <f t="shared" si="2062"/>
        <v>-3.4360833332129914E-3</v>
      </c>
      <c r="M4520" s="10">
        <f t="shared" si="2063"/>
        <v>214026.97</v>
      </c>
      <c r="N4520" s="5">
        <f>VLOOKUP(CONCATENATE(A4520,"-6"),'Restated Depr'!$B$6:$G$7674,6,0)</f>
        <v>3.4000000000000002E-2</v>
      </c>
      <c r="O4520" s="29">
        <f t="shared" si="2064"/>
        <v>606.40974833333337</v>
      </c>
      <c r="P4520" s="29">
        <f t="shared" si="2065"/>
        <v>51.723184416666641</v>
      </c>
      <c r="Q4520" t="s">
        <v>7819</v>
      </c>
    </row>
    <row r="4521" spans="1:18" hidden="1">
      <c r="A4521" t="s">
        <v>344</v>
      </c>
      <c r="B4521" t="s">
        <v>4742</v>
      </c>
      <c r="C4521" s="224" t="s">
        <v>7842</v>
      </c>
      <c r="D4521" s="221">
        <v>355.7</v>
      </c>
      <c r="E4521" s="324">
        <v>43069</v>
      </c>
      <c r="F4521" s="1">
        <v>214026.97</v>
      </c>
      <c r="G4521" s="18">
        <v>3.1100000000000003E-2</v>
      </c>
      <c r="H4521" s="298">
        <v>554.68999999999994</v>
      </c>
      <c r="I4521" s="10">
        <v>214026.97</v>
      </c>
      <c r="J4521" s="11">
        <f t="shared" si="2060"/>
        <v>3.1100000000000003E-2</v>
      </c>
      <c r="K4521" s="30">
        <f t="shared" si="2061"/>
        <v>554.68656391666673</v>
      </c>
      <c r="L4521" s="29">
        <f t="shared" si="2062"/>
        <v>-3.4360833332129914E-3</v>
      </c>
      <c r="M4521" s="10">
        <f t="shared" si="2063"/>
        <v>214026.97</v>
      </c>
      <c r="N4521" s="5">
        <f>VLOOKUP(CONCATENATE(A4521,"-6"),'Restated Depr'!$B$6:$G$7674,6,0)</f>
        <v>3.4000000000000002E-2</v>
      </c>
      <c r="O4521" s="29">
        <f t="shared" si="2064"/>
        <v>606.40974833333337</v>
      </c>
      <c r="P4521" s="29">
        <f t="shared" si="2065"/>
        <v>51.723184416666641</v>
      </c>
      <c r="Q4521" t="s">
        <v>7819</v>
      </c>
    </row>
    <row r="4522" spans="1:18" hidden="1">
      <c r="A4522" t="s">
        <v>344</v>
      </c>
      <c r="B4522" t="s">
        <v>4743</v>
      </c>
      <c r="C4522" s="224" t="s">
        <v>7842</v>
      </c>
      <c r="D4522" s="221">
        <v>355.7</v>
      </c>
      <c r="E4522" s="324">
        <v>43100</v>
      </c>
      <c r="F4522" s="1">
        <v>214026.97</v>
      </c>
      <c r="G4522" s="18">
        <v>3.2399999999999998E-2</v>
      </c>
      <c r="H4522" s="298">
        <v>577.88</v>
      </c>
      <c r="I4522" s="10">
        <v>214026.97</v>
      </c>
      <c r="J4522" s="11">
        <f t="shared" si="2060"/>
        <v>3.2399999999999998E-2</v>
      </c>
      <c r="K4522" s="30">
        <f t="shared" si="2061"/>
        <v>577.87281899999994</v>
      </c>
      <c r="L4522" s="29">
        <f t="shared" si="2062"/>
        <v>-7.1810000000596119E-3</v>
      </c>
      <c r="M4522" s="10">
        <f t="shared" si="2063"/>
        <v>214026.97</v>
      </c>
      <c r="N4522" s="5">
        <f>VLOOKUP(CONCATENATE(A4522,"-6"),'Restated Depr'!$B$6:$G$7674,6,0)</f>
        <v>3.4000000000000002E-2</v>
      </c>
      <c r="O4522" s="29">
        <f t="shared" si="2064"/>
        <v>606.40974833333337</v>
      </c>
      <c r="P4522" s="29">
        <f t="shared" si="2065"/>
        <v>28.536929333333433</v>
      </c>
      <c r="Q4522" t="s">
        <v>7819</v>
      </c>
    </row>
    <row r="4523" spans="1:18" hidden="1">
      <c r="A4523" t="s">
        <v>344</v>
      </c>
      <c r="B4523" t="s">
        <v>4744</v>
      </c>
      <c r="C4523" s="224" t="s">
        <v>7842</v>
      </c>
      <c r="D4523" s="221">
        <v>355.7</v>
      </c>
      <c r="E4523" s="324">
        <v>43131</v>
      </c>
      <c r="F4523" s="1">
        <v>214026.97</v>
      </c>
      <c r="G4523" s="5">
        <v>3.4000000000000002E-2</v>
      </c>
      <c r="H4523" s="298">
        <v>606.41</v>
      </c>
      <c r="I4523" s="10">
        <v>214026.97</v>
      </c>
      <c r="J4523" s="11">
        <f t="shared" si="2060"/>
        <v>3.4000000000000002E-2</v>
      </c>
      <c r="K4523" s="30">
        <f t="shared" si="2061"/>
        <v>606.40974833333337</v>
      </c>
      <c r="L4523" s="29">
        <f t="shared" si="2062"/>
        <v>-2.516666665997036E-4</v>
      </c>
      <c r="M4523" s="10">
        <f t="shared" si="2063"/>
        <v>214026.97</v>
      </c>
      <c r="N4523" s="5">
        <f>VLOOKUP(CONCATENATE(A4523,"-6"),'Restated Depr'!$B$6:$G$7674,6,0)</f>
        <v>3.4000000000000002E-2</v>
      </c>
      <c r="O4523" s="29">
        <f t="shared" si="2064"/>
        <v>606.40974833333337</v>
      </c>
      <c r="P4523" s="29">
        <f t="shared" si="2065"/>
        <v>0</v>
      </c>
      <c r="Q4523" t="s">
        <v>7819</v>
      </c>
    </row>
    <row r="4524" spans="1:18" hidden="1">
      <c r="A4524" t="s">
        <v>344</v>
      </c>
      <c r="B4524" t="s">
        <v>4745</v>
      </c>
      <c r="C4524" s="224" t="s">
        <v>7842</v>
      </c>
      <c r="D4524" s="221">
        <v>355.7</v>
      </c>
      <c r="E4524" s="324">
        <v>43159</v>
      </c>
      <c r="F4524" s="1">
        <v>214026.97</v>
      </c>
      <c r="G4524" s="5">
        <v>3.4000000000000002E-2</v>
      </c>
      <c r="H4524" s="298">
        <v>606.41</v>
      </c>
      <c r="I4524" s="10">
        <v>214026.97</v>
      </c>
      <c r="J4524" s="11">
        <f t="shared" si="2060"/>
        <v>3.4000000000000002E-2</v>
      </c>
      <c r="K4524" s="30">
        <f t="shared" si="2061"/>
        <v>606.40974833333337</v>
      </c>
      <c r="L4524" s="29">
        <f t="shared" si="2062"/>
        <v>-2.516666665997036E-4</v>
      </c>
      <c r="M4524" s="10">
        <f t="shared" si="2063"/>
        <v>214026.97</v>
      </c>
      <c r="N4524" s="5">
        <f>VLOOKUP(CONCATENATE(A4524,"-6"),'Restated Depr'!$B$6:$G$7674,6,0)</f>
        <v>3.4000000000000002E-2</v>
      </c>
      <c r="O4524" s="29">
        <f t="shared" si="2064"/>
        <v>606.40974833333337</v>
      </c>
      <c r="P4524" s="29">
        <f t="shared" si="2065"/>
        <v>0</v>
      </c>
      <c r="Q4524" t="s">
        <v>7819</v>
      </c>
    </row>
    <row r="4525" spans="1:18" hidden="1">
      <c r="A4525" t="s">
        <v>344</v>
      </c>
      <c r="B4525" t="s">
        <v>4746</v>
      </c>
      <c r="C4525" s="224" t="s">
        <v>7842</v>
      </c>
      <c r="D4525" s="221">
        <v>355.7</v>
      </c>
      <c r="E4525" s="324">
        <v>43190</v>
      </c>
      <c r="F4525" s="1">
        <v>214026.97</v>
      </c>
      <c r="G4525" s="5">
        <v>3.4000000000000002E-2</v>
      </c>
      <c r="H4525" s="298">
        <v>606.41</v>
      </c>
      <c r="I4525" s="10">
        <v>214026.97</v>
      </c>
      <c r="J4525" s="11">
        <f t="shared" si="2060"/>
        <v>3.4000000000000002E-2</v>
      </c>
      <c r="K4525" s="30">
        <f t="shared" si="2061"/>
        <v>606.40974833333337</v>
      </c>
      <c r="L4525" s="29">
        <f t="shared" si="2062"/>
        <v>-2.516666665997036E-4</v>
      </c>
      <c r="M4525" s="10">
        <f t="shared" si="2063"/>
        <v>214026.97</v>
      </c>
      <c r="N4525" s="5">
        <f>VLOOKUP(CONCATENATE(A4525,"-6"),'Restated Depr'!$B$6:$G$7674,6,0)</f>
        <v>3.4000000000000002E-2</v>
      </c>
      <c r="O4525" s="29">
        <f t="shared" si="2064"/>
        <v>606.40974833333337</v>
      </c>
      <c r="P4525" s="29">
        <f t="shared" si="2065"/>
        <v>0</v>
      </c>
      <c r="Q4525" t="s">
        <v>7819</v>
      </c>
    </row>
    <row r="4526" spans="1:18" hidden="1">
      <c r="A4526" t="s">
        <v>344</v>
      </c>
      <c r="B4526" t="s">
        <v>4747</v>
      </c>
      <c r="C4526" s="224" t="s">
        <v>7842</v>
      </c>
      <c r="D4526" s="221">
        <v>355.7</v>
      </c>
      <c r="E4526" s="324">
        <v>43220</v>
      </c>
      <c r="F4526" s="1">
        <v>214026.97</v>
      </c>
      <c r="G4526" s="5">
        <v>3.4000000000000002E-2</v>
      </c>
      <c r="H4526" s="298">
        <v>606.41</v>
      </c>
      <c r="I4526" s="10">
        <v>214026.97</v>
      </c>
      <c r="J4526" s="11">
        <f t="shared" si="2060"/>
        <v>3.4000000000000002E-2</v>
      </c>
      <c r="K4526" s="30">
        <f t="shared" si="2061"/>
        <v>606.40974833333337</v>
      </c>
      <c r="L4526" s="29">
        <f t="shared" si="2062"/>
        <v>-2.516666665997036E-4</v>
      </c>
      <c r="M4526" s="10">
        <f t="shared" si="2063"/>
        <v>214026.97</v>
      </c>
      <c r="N4526" s="5">
        <f>VLOOKUP(CONCATENATE(A4526,"-6"),'Restated Depr'!$B$6:$G$7674,6,0)</f>
        <v>3.4000000000000002E-2</v>
      </c>
      <c r="O4526" s="29">
        <f t="shared" si="2064"/>
        <v>606.40974833333337</v>
      </c>
      <c r="P4526" s="29">
        <f t="shared" si="2065"/>
        <v>0</v>
      </c>
      <c r="Q4526" t="s">
        <v>7819</v>
      </c>
    </row>
    <row r="4527" spans="1:18" hidden="1">
      <c r="A4527" t="s">
        <v>344</v>
      </c>
      <c r="B4527" t="s">
        <v>4748</v>
      </c>
      <c r="C4527" s="224" t="s">
        <v>7842</v>
      </c>
      <c r="D4527" s="221">
        <v>355.7</v>
      </c>
      <c r="E4527" s="324">
        <v>43251</v>
      </c>
      <c r="F4527" s="1">
        <v>214026.97</v>
      </c>
      <c r="G4527" s="5">
        <v>3.4000000000000002E-2</v>
      </c>
      <c r="H4527" s="298">
        <v>606.41</v>
      </c>
      <c r="I4527" s="10">
        <v>214026.97</v>
      </c>
      <c r="J4527" s="11">
        <f t="shared" si="2060"/>
        <v>3.4000000000000002E-2</v>
      </c>
      <c r="K4527" s="30">
        <f t="shared" si="2061"/>
        <v>606.40974833333337</v>
      </c>
      <c r="L4527" s="29">
        <f t="shared" si="2062"/>
        <v>-2.516666665997036E-4</v>
      </c>
      <c r="M4527" s="10">
        <f t="shared" si="2063"/>
        <v>214026.97</v>
      </c>
      <c r="N4527" s="5">
        <f>VLOOKUP(CONCATENATE(A4527,"-6"),'Restated Depr'!$B$6:$G$7674,6,0)</f>
        <v>3.4000000000000002E-2</v>
      </c>
      <c r="O4527" s="29">
        <f t="shared" si="2064"/>
        <v>606.40974833333337</v>
      </c>
      <c r="P4527" s="29">
        <f t="shared" si="2065"/>
        <v>0</v>
      </c>
      <c r="Q4527" t="s">
        <v>7819</v>
      </c>
    </row>
    <row r="4528" spans="1:18" hidden="1">
      <c r="A4528" t="s">
        <v>344</v>
      </c>
      <c r="B4528" t="s">
        <v>4749</v>
      </c>
      <c r="C4528" s="224" t="s">
        <v>7842</v>
      </c>
      <c r="D4528" s="221">
        <v>355.7</v>
      </c>
      <c r="E4528" s="324">
        <v>43281</v>
      </c>
      <c r="F4528" s="1">
        <v>214026.97</v>
      </c>
      <c r="G4528" s="5">
        <v>3.4000000000000002E-2</v>
      </c>
      <c r="H4528" s="298">
        <v>606.41</v>
      </c>
      <c r="I4528" s="10">
        <v>214026.97</v>
      </c>
      <c r="J4528" s="11">
        <f t="shared" si="2060"/>
        <v>3.4000000000000002E-2</v>
      </c>
      <c r="K4528" s="30">
        <f t="shared" si="2061"/>
        <v>606.40974833333337</v>
      </c>
      <c r="L4528" s="29">
        <f t="shared" si="2062"/>
        <v>-2.516666665997036E-4</v>
      </c>
      <c r="M4528" s="10">
        <f t="shared" si="2063"/>
        <v>214026.97</v>
      </c>
      <c r="N4528" s="5">
        <f>VLOOKUP(CONCATENATE(A4528,"-6"),'Restated Depr'!$B$6:$G$7674,6,0)</f>
        <v>3.4000000000000002E-2</v>
      </c>
      <c r="O4528" s="29">
        <f t="shared" si="2064"/>
        <v>606.40974833333337</v>
      </c>
      <c r="P4528" s="29">
        <f t="shared" si="2065"/>
        <v>0</v>
      </c>
      <c r="Q4528" t="s">
        <v>7819</v>
      </c>
      <c r="R4528" s="5"/>
    </row>
    <row r="4529" spans="1:18" ht="15.75" hidden="1" thickBot="1">
      <c r="A4529" t="s">
        <v>344</v>
      </c>
      <c r="C4529" s="224" t="s">
        <v>639</v>
      </c>
      <c r="D4529" s="22"/>
      <c r="E4529" s="323" t="s">
        <v>606</v>
      </c>
      <c r="F4529" s="1"/>
      <c r="G4529" s="5"/>
      <c r="H4529" s="310">
        <f>SUM(H4517:H4528)</f>
        <v>6989.7899999999991</v>
      </c>
      <c r="I4529" s="10"/>
      <c r="J4529" s="10"/>
      <c r="K4529" s="32">
        <f>SUM(K4517:K4528)</f>
        <v>6989.7641285833342</v>
      </c>
      <c r="L4529" s="28">
        <f>SUM(L4517:L4528)</f>
        <v>-2.5871416665722791E-2</v>
      </c>
      <c r="M4529" s="10"/>
      <c r="N4529" s="5"/>
      <c r="O4529" s="28">
        <f>SUM(O4517:O4528)</f>
        <v>7276.9169800000009</v>
      </c>
      <c r="P4529" s="28">
        <f>SUM(P4517:P4528)</f>
        <v>287.15285141666664</v>
      </c>
    </row>
    <row r="4530" spans="1:18" hidden="1">
      <c r="A4530" t="s">
        <v>345</v>
      </c>
      <c r="B4530" t="s">
        <v>4750</v>
      </c>
      <c r="C4530" s="224" t="s">
        <v>7842</v>
      </c>
      <c r="D4530" s="221">
        <v>355.9</v>
      </c>
      <c r="E4530" s="324">
        <v>42947</v>
      </c>
      <c r="F4530" s="9">
        <v>49006.68</v>
      </c>
      <c r="G4530" s="18">
        <v>3.0199999999999998E-2</v>
      </c>
      <c r="H4530" s="299">
        <v>123.33999999999999</v>
      </c>
      <c r="I4530" s="15">
        <v>49006.68</v>
      </c>
      <c r="J4530" s="11">
        <f t="shared" ref="J4530:J4541" si="2066">G4530</f>
        <v>3.0199999999999998E-2</v>
      </c>
      <c r="K4530" s="31">
        <f t="shared" ref="K4530:K4541" si="2067">I4530*J4530/12</f>
        <v>123.333478</v>
      </c>
      <c r="L4530" s="289">
        <f t="shared" ref="L4530:L4541" si="2068">K4530-H4530</f>
        <v>-6.5219999999897027E-3</v>
      </c>
      <c r="M4530" s="15">
        <f t="shared" ref="M4530:M4541" si="2069">I4530</f>
        <v>49006.68</v>
      </c>
      <c r="N4530" s="5">
        <f>VLOOKUP(CONCATENATE(A4530,"-6"),'Restated Depr'!$B$6:$G$7674,6,0)</f>
        <v>3.0900000000000004E-2</v>
      </c>
      <c r="O4530" s="289">
        <f t="shared" ref="O4530:O4541" si="2070">M4530*N4530/12</f>
        <v>126.19220100000001</v>
      </c>
      <c r="P4530" s="289">
        <f t="shared" ref="P4530:P4541" si="2071">O4530-K4530</f>
        <v>2.8587230000000119</v>
      </c>
      <c r="Q4530" t="s">
        <v>7819</v>
      </c>
    </row>
    <row r="4531" spans="1:18" hidden="1">
      <c r="A4531" t="s">
        <v>345</v>
      </c>
      <c r="B4531" t="s">
        <v>4751</v>
      </c>
      <c r="C4531" s="224" t="s">
        <v>7842</v>
      </c>
      <c r="D4531" s="221">
        <v>355.9</v>
      </c>
      <c r="E4531" s="324">
        <v>42978</v>
      </c>
      <c r="F4531" s="1">
        <v>49006.68</v>
      </c>
      <c r="G4531" s="18">
        <v>3.0199999999999998E-2</v>
      </c>
      <c r="H4531" s="298">
        <v>123.33999999999999</v>
      </c>
      <c r="I4531" s="10">
        <v>49006.68</v>
      </c>
      <c r="J4531" s="11">
        <f t="shared" si="2066"/>
        <v>3.0199999999999998E-2</v>
      </c>
      <c r="K4531" s="30">
        <f t="shared" si="2067"/>
        <v>123.333478</v>
      </c>
      <c r="L4531" s="29">
        <f t="shared" si="2068"/>
        <v>-6.5219999999897027E-3</v>
      </c>
      <c r="M4531" s="10">
        <f t="shared" si="2069"/>
        <v>49006.68</v>
      </c>
      <c r="N4531" s="5">
        <f>VLOOKUP(CONCATENATE(A4531,"-6"),'Restated Depr'!$B$6:$G$7674,6,0)</f>
        <v>3.0900000000000004E-2</v>
      </c>
      <c r="O4531" s="29">
        <f t="shared" si="2070"/>
        <v>126.19220100000001</v>
      </c>
      <c r="P4531" s="29">
        <f t="shared" si="2071"/>
        <v>2.8587230000000119</v>
      </c>
      <c r="Q4531" t="s">
        <v>7819</v>
      </c>
    </row>
    <row r="4532" spans="1:18" hidden="1">
      <c r="A4532" t="s">
        <v>345</v>
      </c>
      <c r="B4532" t="s">
        <v>4752</v>
      </c>
      <c r="C4532" s="224" t="s">
        <v>7842</v>
      </c>
      <c r="D4532" s="221">
        <v>355.9</v>
      </c>
      <c r="E4532" s="324">
        <v>43008</v>
      </c>
      <c r="F4532" s="1">
        <v>49006.68</v>
      </c>
      <c r="G4532" s="18">
        <v>3.0199999999999998E-2</v>
      </c>
      <c r="H4532" s="298">
        <v>123.33999999999999</v>
      </c>
      <c r="I4532" s="10">
        <v>49006.68</v>
      </c>
      <c r="J4532" s="11">
        <f t="shared" si="2066"/>
        <v>3.0199999999999998E-2</v>
      </c>
      <c r="K4532" s="30">
        <f t="shared" si="2067"/>
        <v>123.333478</v>
      </c>
      <c r="L4532" s="29">
        <f t="shared" si="2068"/>
        <v>-6.5219999999897027E-3</v>
      </c>
      <c r="M4532" s="10">
        <f t="shared" si="2069"/>
        <v>49006.68</v>
      </c>
      <c r="N4532" s="5">
        <f>VLOOKUP(CONCATENATE(A4532,"-6"),'Restated Depr'!$B$6:$G$7674,6,0)</f>
        <v>3.0900000000000004E-2</v>
      </c>
      <c r="O4532" s="29">
        <f t="shared" si="2070"/>
        <v>126.19220100000001</v>
      </c>
      <c r="P4532" s="29">
        <f t="shared" si="2071"/>
        <v>2.8587230000000119</v>
      </c>
      <c r="Q4532" t="s">
        <v>7819</v>
      </c>
    </row>
    <row r="4533" spans="1:18" hidden="1">
      <c r="A4533" t="s">
        <v>345</v>
      </c>
      <c r="B4533" t="s">
        <v>4753</v>
      </c>
      <c r="C4533" s="224" t="s">
        <v>7842</v>
      </c>
      <c r="D4533" s="221">
        <v>355.9</v>
      </c>
      <c r="E4533" s="324">
        <v>43039</v>
      </c>
      <c r="F4533" s="1">
        <v>49006.68</v>
      </c>
      <c r="G4533" s="18">
        <v>3.0199999999999998E-2</v>
      </c>
      <c r="H4533" s="298">
        <v>123.33999999999999</v>
      </c>
      <c r="I4533" s="10">
        <v>49006.68</v>
      </c>
      <c r="J4533" s="11">
        <f t="shared" si="2066"/>
        <v>3.0199999999999998E-2</v>
      </c>
      <c r="K4533" s="30">
        <f t="shared" si="2067"/>
        <v>123.333478</v>
      </c>
      <c r="L4533" s="29">
        <f t="shared" si="2068"/>
        <v>-6.5219999999897027E-3</v>
      </c>
      <c r="M4533" s="10">
        <f t="shared" si="2069"/>
        <v>49006.68</v>
      </c>
      <c r="N4533" s="5">
        <f>VLOOKUP(CONCATENATE(A4533,"-6"),'Restated Depr'!$B$6:$G$7674,6,0)</f>
        <v>3.0900000000000004E-2</v>
      </c>
      <c r="O4533" s="29">
        <f t="shared" si="2070"/>
        <v>126.19220100000001</v>
      </c>
      <c r="P4533" s="29">
        <f t="shared" si="2071"/>
        <v>2.8587230000000119</v>
      </c>
      <c r="Q4533" t="s">
        <v>7819</v>
      </c>
    </row>
    <row r="4534" spans="1:18" hidden="1">
      <c r="A4534" t="s">
        <v>345</v>
      </c>
      <c r="B4534" t="s">
        <v>4754</v>
      </c>
      <c r="C4534" s="224" t="s">
        <v>7842</v>
      </c>
      <c r="D4534" s="221">
        <v>355.9</v>
      </c>
      <c r="E4534" s="324">
        <v>43069</v>
      </c>
      <c r="F4534" s="1">
        <v>49006.68</v>
      </c>
      <c r="G4534" s="18">
        <v>3.0199999999999998E-2</v>
      </c>
      <c r="H4534" s="298">
        <v>123.33999999999999</v>
      </c>
      <c r="I4534" s="10">
        <v>49006.68</v>
      </c>
      <c r="J4534" s="11">
        <f t="shared" si="2066"/>
        <v>3.0199999999999998E-2</v>
      </c>
      <c r="K4534" s="30">
        <f t="shared" si="2067"/>
        <v>123.333478</v>
      </c>
      <c r="L4534" s="29">
        <f t="shared" si="2068"/>
        <v>-6.5219999999897027E-3</v>
      </c>
      <c r="M4534" s="10">
        <f t="shared" si="2069"/>
        <v>49006.68</v>
      </c>
      <c r="N4534" s="5">
        <f>VLOOKUP(CONCATENATE(A4534,"-6"),'Restated Depr'!$B$6:$G$7674,6,0)</f>
        <v>3.0900000000000004E-2</v>
      </c>
      <c r="O4534" s="29">
        <f t="shared" si="2070"/>
        <v>126.19220100000001</v>
      </c>
      <c r="P4534" s="29">
        <f t="shared" si="2071"/>
        <v>2.8587230000000119</v>
      </c>
      <c r="Q4534" t="s">
        <v>7819</v>
      </c>
    </row>
    <row r="4535" spans="1:18" hidden="1">
      <c r="A4535" t="s">
        <v>345</v>
      </c>
      <c r="B4535" t="s">
        <v>4755</v>
      </c>
      <c r="C4535" s="224" t="s">
        <v>7842</v>
      </c>
      <c r="D4535" s="221">
        <v>355.9</v>
      </c>
      <c r="E4535" s="324">
        <v>43100</v>
      </c>
      <c r="F4535" s="1">
        <v>49006.68</v>
      </c>
      <c r="G4535" s="18">
        <v>3.0499999999999999E-2</v>
      </c>
      <c r="H4535" s="298">
        <v>124.55000000000001</v>
      </c>
      <c r="I4535" s="10">
        <v>49006.68</v>
      </c>
      <c r="J4535" s="11">
        <f t="shared" si="2066"/>
        <v>3.0499999999999999E-2</v>
      </c>
      <c r="K4535" s="30">
        <f t="shared" si="2067"/>
        <v>124.558645</v>
      </c>
      <c r="L4535" s="29">
        <f t="shared" si="2068"/>
        <v>8.6449999999871352E-3</v>
      </c>
      <c r="M4535" s="10">
        <f t="shared" si="2069"/>
        <v>49006.68</v>
      </c>
      <c r="N4535" s="5">
        <f>VLOOKUP(CONCATENATE(A4535,"-6"),'Restated Depr'!$B$6:$G$7674,6,0)</f>
        <v>3.0900000000000004E-2</v>
      </c>
      <c r="O4535" s="29">
        <f t="shared" si="2070"/>
        <v>126.19220100000001</v>
      </c>
      <c r="P4535" s="29">
        <f t="shared" si="2071"/>
        <v>1.6335560000000129</v>
      </c>
      <c r="Q4535" t="s">
        <v>7819</v>
      </c>
    </row>
    <row r="4536" spans="1:18" hidden="1">
      <c r="A4536" t="s">
        <v>345</v>
      </c>
      <c r="B4536" t="s">
        <v>4756</v>
      </c>
      <c r="C4536" s="224" t="s">
        <v>7842</v>
      </c>
      <c r="D4536" s="221">
        <v>355.9</v>
      </c>
      <c r="E4536" s="324">
        <v>43131</v>
      </c>
      <c r="F4536" s="1">
        <v>49006.68</v>
      </c>
      <c r="G4536" s="5">
        <v>3.0900000000000004E-2</v>
      </c>
      <c r="H4536" s="298">
        <v>126.19</v>
      </c>
      <c r="I4536" s="10">
        <v>49006.68</v>
      </c>
      <c r="J4536" s="11">
        <f t="shared" si="2066"/>
        <v>3.0900000000000004E-2</v>
      </c>
      <c r="K4536" s="30">
        <f t="shared" si="2067"/>
        <v>126.19220100000001</v>
      </c>
      <c r="L4536" s="29">
        <f t="shared" si="2068"/>
        <v>2.2010000000136642E-3</v>
      </c>
      <c r="M4536" s="10">
        <f t="shared" si="2069"/>
        <v>49006.68</v>
      </c>
      <c r="N4536" s="5">
        <f>VLOOKUP(CONCATENATE(A4536,"-6"),'Restated Depr'!$B$6:$G$7674,6,0)</f>
        <v>3.0900000000000004E-2</v>
      </c>
      <c r="O4536" s="29">
        <f t="shared" si="2070"/>
        <v>126.19220100000001</v>
      </c>
      <c r="P4536" s="29">
        <f t="shared" si="2071"/>
        <v>0</v>
      </c>
      <c r="Q4536" t="s">
        <v>7819</v>
      </c>
    </row>
    <row r="4537" spans="1:18" hidden="1">
      <c r="A4537" t="s">
        <v>345</v>
      </c>
      <c r="B4537" t="s">
        <v>4757</v>
      </c>
      <c r="C4537" s="224" t="s">
        <v>7842</v>
      </c>
      <c r="D4537" s="221">
        <v>355.9</v>
      </c>
      <c r="E4537" s="324">
        <v>43159</v>
      </c>
      <c r="F4537" s="1">
        <v>49006.68</v>
      </c>
      <c r="G4537" s="5">
        <v>3.0900000000000004E-2</v>
      </c>
      <c r="H4537" s="298">
        <v>126.19</v>
      </c>
      <c r="I4537" s="10">
        <v>49006.68</v>
      </c>
      <c r="J4537" s="11">
        <f t="shared" si="2066"/>
        <v>3.0900000000000004E-2</v>
      </c>
      <c r="K4537" s="30">
        <f t="shared" si="2067"/>
        <v>126.19220100000001</v>
      </c>
      <c r="L4537" s="29">
        <f t="shared" si="2068"/>
        <v>2.2010000000136642E-3</v>
      </c>
      <c r="M4537" s="10">
        <f t="shared" si="2069"/>
        <v>49006.68</v>
      </c>
      <c r="N4537" s="5">
        <f>VLOOKUP(CONCATENATE(A4537,"-6"),'Restated Depr'!$B$6:$G$7674,6,0)</f>
        <v>3.0900000000000004E-2</v>
      </c>
      <c r="O4537" s="29">
        <f t="shared" si="2070"/>
        <v>126.19220100000001</v>
      </c>
      <c r="P4537" s="29">
        <f t="shared" si="2071"/>
        <v>0</v>
      </c>
      <c r="Q4537" t="s">
        <v>7819</v>
      </c>
    </row>
    <row r="4538" spans="1:18" hidden="1">
      <c r="A4538" t="s">
        <v>345</v>
      </c>
      <c r="B4538" t="s">
        <v>4758</v>
      </c>
      <c r="C4538" s="224" t="s">
        <v>7842</v>
      </c>
      <c r="D4538" s="221">
        <v>355.9</v>
      </c>
      <c r="E4538" s="324">
        <v>43190</v>
      </c>
      <c r="F4538" s="1">
        <v>49006.68</v>
      </c>
      <c r="G4538" s="5">
        <v>3.0900000000000004E-2</v>
      </c>
      <c r="H4538" s="298">
        <v>126.19</v>
      </c>
      <c r="I4538" s="10">
        <v>49006.68</v>
      </c>
      <c r="J4538" s="11">
        <f t="shared" si="2066"/>
        <v>3.0900000000000004E-2</v>
      </c>
      <c r="K4538" s="30">
        <f t="shared" si="2067"/>
        <v>126.19220100000001</v>
      </c>
      <c r="L4538" s="29">
        <f t="shared" si="2068"/>
        <v>2.2010000000136642E-3</v>
      </c>
      <c r="M4538" s="10">
        <f t="shared" si="2069"/>
        <v>49006.68</v>
      </c>
      <c r="N4538" s="5">
        <f>VLOOKUP(CONCATENATE(A4538,"-6"),'Restated Depr'!$B$6:$G$7674,6,0)</f>
        <v>3.0900000000000004E-2</v>
      </c>
      <c r="O4538" s="29">
        <f t="shared" si="2070"/>
        <v>126.19220100000001</v>
      </c>
      <c r="P4538" s="29">
        <f t="shared" si="2071"/>
        <v>0</v>
      </c>
      <c r="Q4538" t="s">
        <v>7819</v>
      </c>
    </row>
    <row r="4539" spans="1:18" hidden="1">
      <c r="A4539" t="s">
        <v>345</v>
      </c>
      <c r="B4539" t="s">
        <v>4759</v>
      </c>
      <c r="C4539" s="224" t="s">
        <v>7842</v>
      </c>
      <c r="D4539" s="221">
        <v>355.9</v>
      </c>
      <c r="E4539" s="324">
        <v>43220</v>
      </c>
      <c r="F4539" s="1">
        <v>49006.68</v>
      </c>
      <c r="G4539" s="5">
        <v>3.0900000000000004E-2</v>
      </c>
      <c r="H4539" s="298">
        <v>126.19</v>
      </c>
      <c r="I4539" s="10">
        <v>49006.68</v>
      </c>
      <c r="J4539" s="11">
        <f t="shared" si="2066"/>
        <v>3.0900000000000004E-2</v>
      </c>
      <c r="K4539" s="30">
        <f t="shared" si="2067"/>
        <v>126.19220100000001</v>
      </c>
      <c r="L4539" s="29">
        <f t="shared" si="2068"/>
        <v>2.2010000000136642E-3</v>
      </c>
      <c r="M4539" s="10">
        <f t="shared" si="2069"/>
        <v>49006.68</v>
      </c>
      <c r="N4539" s="5">
        <f>VLOOKUP(CONCATENATE(A4539,"-6"),'Restated Depr'!$B$6:$G$7674,6,0)</f>
        <v>3.0900000000000004E-2</v>
      </c>
      <c r="O4539" s="29">
        <f t="shared" si="2070"/>
        <v>126.19220100000001</v>
      </c>
      <c r="P4539" s="29">
        <f t="shared" si="2071"/>
        <v>0</v>
      </c>
      <c r="Q4539" t="s">
        <v>7819</v>
      </c>
    </row>
    <row r="4540" spans="1:18" hidden="1">
      <c r="A4540" t="s">
        <v>345</v>
      </c>
      <c r="B4540" t="s">
        <v>4760</v>
      </c>
      <c r="C4540" s="224" t="s">
        <v>7842</v>
      </c>
      <c r="D4540" s="221">
        <v>355.9</v>
      </c>
      <c r="E4540" s="324">
        <v>43251</v>
      </c>
      <c r="F4540" s="1">
        <v>49006.68</v>
      </c>
      <c r="G4540" s="5">
        <v>3.0900000000000004E-2</v>
      </c>
      <c r="H4540" s="298">
        <v>126.19</v>
      </c>
      <c r="I4540" s="10">
        <v>49006.68</v>
      </c>
      <c r="J4540" s="11">
        <f t="shared" si="2066"/>
        <v>3.0900000000000004E-2</v>
      </c>
      <c r="K4540" s="30">
        <f t="shared" si="2067"/>
        <v>126.19220100000001</v>
      </c>
      <c r="L4540" s="29">
        <f t="shared" si="2068"/>
        <v>2.2010000000136642E-3</v>
      </c>
      <c r="M4540" s="10">
        <f t="shared" si="2069"/>
        <v>49006.68</v>
      </c>
      <c r="N4540" s="5">
        <f>VLOOKUP(CONCATENATE(A4540,"-6"),'Restated Depr'!$B$6:$G$7674,6,0)</f>
        <v>3.0900000000000004E-2</v>
      </c>
      <c r="O4540" s="29">
        <f t="shared" si="2070"/>
        <v>126.19220100000001</v>
      </c>
      <c r="P4540" s="29">
        <f t="shared" si="2071"/>
        <v>0</v>
      </c>
      <c r="Q4540" t="s">
        <v>7819</v>
      </c>
    </row>
    <row r="4541" spans="1:18" hidden="1">
      <c r="A4541" t="s">
        <v>345</v>
      </c>
      <c r="B4541" t="s">
        <v>4761</v>
      </c>
      <c r="C4541" s="224" t="s">
        <v>7842</v>
      </c>
      <c r="D4541" s="221">
        <v>355.9</v>
      </c>
      <c r="E4541" s="324">
        <v>43281</v>
      </c>
      <c r="F4541" s="1">
        <v>49006.68</v>
      </c>
      <c r="G4541" s="5">
        <v>3.0900000000000004E-2</v>
      </c>
      <c r="H4541" s="298">
        <v>126.19</v>
      </c>
      <c r="I4541" s="10">
        <v>49006.68</v>
      </c>
      <c r="J4541" s="11">
        <f t="shared" si="2066"/>
        <v>3.0900000000000004E-2</v>
      </c>
      <c r="K4541" s="30">
        <f t="shared" si="2067"/>
        <v>126.19220100000001</v>
      </c>
      <c r="L4541" s="29">
        <f t="shared" si="2068"/>
        <v>2.2010000000136642E-3</v>
      </c>
      <c r="M4541" s="10">
        <f t="shared" si="2069"/>
        <v>49006.68</v>
      </c>
      <c r="N4541" s="5">
        <f>VLOOKUP(CONCATENATE(A4541,"-6"),'Restated Depr'!$B$6:$G$7674,6,0)</f>
        <v>3.0900000000000004E-2</v>
      </c>
      <c r="O4541" s="29">
        <f t="shared" si="2070"/>
        <v>126.19220100000001</v>
      </c>
      <c r="P4541" s="29">
        <f t="shared" si="2071"/>
        <v>0</v>
      </c>
      <c r="Q4541" t="s">
        <v>7819</v>
      </c>
      <c r="R4541" s="5"/>
    </row>
    <row r="4542" spans="1:18" ht="15.75" hidden="1" thickBot="1">
      <c r="A4542" t="s">
        <v>345</v>
      </c>
      <c r="C4542" s="224" t="s">
        <v>639</v>
      </c>
      <c r="D4542" s="22"/>
      <c r="E4542" s="323" t="s">
        <v>606</v>
      </c>
      <c r="F4542" s="1"/>
      <c r="G4542" s="5"/>
      <c r="H4542" s="310">
        <f>SUM(H4530:H4541)</f>
        <v>1498.3900000000003</v>
      </c>
      <c r="I4542" s="10"/>
      <c r="J4542" s="10"/>
      <c r="K4542" s="32">
        <f>SUM(K4530:K4541)</f>
        <v>1498.3792410000003</v>
      </c>
      <c r="L4542" s="28">
        <f>SUM(L4530:L4541)</f>
        <v>-1.0758999999879393E-2</v>
      </c>
      <c r="M4542" s="10"/>
      <c r="N4542" s="5"/>
      <c r="O4542" s="28">
        <f>SUM(O4530:O4541)</f>
        <v>1514.3064120000006</v>
      </c>
      <c r="P4542" s="28">
        <f>SUM(P4530:P4541)</f>
        <v>15.927171000000072</v>
      </c>
    </row>
    <row r="4543" spans="1:18" hidden="1">
      <c r="A4543" t="s">
        <v>346</v>
      </c>
      <c r="B4543" t="s">
        <v>4762</v>
      </c>
      <c r="C4543" s="224" t="s">
        <v>7842</v>
      </c>
      <c r="D4543" s="221">
        <v>355.9</v>
      </c>
      <c r="E4543" s="324">
        <v>42947</v>
      </c>
      <c r="F4543" s="9">
        <v>88691.66</v>
      </c>
      <c r="G4543" s="18">
        <v>3.0199999999999998E-2</v>
      </c>
      <c r="H4543" s="299">
        <v>223.21</v>
      </c>
      <c r="I4543" s="15">
        <v>88691.66</v>
      </c>
      <c r="J4543" s="11">
        <f t="shared" ref="J4543:J4554" si="2072">G4543</f>
        <v>3.0199999999999998E-2</v>
      </c>
      <c r="K4543" s="31">
        <f t="shared" ref="K4543:K4554" si="2073">I4543*J4543/12</f>
        <v>223.20734433333334</v>
      </c>
      <c r="L4543" s="289">
        <f t="shared" ref="L4543:L4554" si="2074">K4543-H4543</f>
        <v>-2.6556666666692763E-3</v>
      </c>
      <c r="M4543" s="15">
        <f t="shared" ref="M4543:M4554" si="2075">I4543</f>
        <v>88691.66</v>
      </c>
      <c r="N4543" s="5">
        <f>VLOOKUP(CONCATENATE(A4543,"-6"),'Restated Depr'!$B$6:$G$7674,6,0)</f>
        <v>3.0900000000000004E-2</v>
      </c>
      <c r="O4543" s="289">
        <f t="shared" ref="O4543:O4554" si="2076">M4543*N4543/12</f>
        <v>228.38102450000005</v>
      </c>
      <c r="P4543" s="289">
        <f t="shared" ref="P4543:P4554" si="2077">O4543-K4543</f>
        <v>5.1736801666667134</v>
      </c>
      <c r="Q4543" t="s">
        <v>7819</v>
      </c>
    </row>
    <row r="4544" spans="1:18" hidden="1">
      <c r="A4544" t="s">
        <v>346</v>
      </c>
      <c r="B4544" t="s">
        <v>4763</v>
      </c>
      <c r="C4544" s="224" t="s">
        <v>7842</v>
      </c>
      <c r="D4544" s="221">
        <v>355.9</v>
      </c>
      <c r="E4544" s="324">
        <v>42978</v>
      </c>
      <c r="F4544" s="1">
        <v>88691.66</v>
      </c>
      <c r="G4544" s="18">
        <v>3.0199999999999998E-2</v>
      </c>
      <c r="H4544" s="298">
        <v>223.21</v>
      </c>
      <c r="I4544" s="10">
        <v>88691.66</v>
      </c>
      <c r="J4544" s="11">
        <f t="shared" si="2072"/>
        <v>3.0199999999999998E-2</v>
      </c>
      <c r="K4544" s="30">
        <f t="shared" si="2073"/>
        <v>223.20734433333334</v>
      </c>
      <c r="L4544" s="29">
        <f t="shared" si="2074"/>
        <v>-2.6556666666692763E-3</v>
      </c>
      <c r="M4544" s="10">
        <f t="shared" si="2075"/>
        <v>88691.66</v>
      </c>
      <c r="N4544" s="5">
        <f>VLOOKUP(CONCATENATE(A4544,"-6"),'Restated Depr'!$B$6:$G$7674,6,0)</f>
        <v>3.0900000000000004E-2</v>
      </c>
      <c r="O4544" s="29">
        <f t="shared" si="2076"/>
        <v>228.38102450000005</v>
      </c>
      <c r="P4544" s="29">
        <f t="shared" si="2077"/>
        <v>5.1736801666667134</v>
      </c>
      <c r="Q4544" t="s">
        <v>7819</v>
      </c>
    </row>
    <row r="4545" spans="1:18" hidden="1">
      <c r="A4545" t="s">
        <v>346</v>
      </c>
      <c r="B4545" t="s">
        <v>4764</v>
      </c>
      <c r="C4545" s="224" t="s">
        <v>7842</v>
      </c>
      <c r="D4545" s="221">
        <v>355.9</v>
      </c>
      <c r="E4545" s="324">
        <v>43008</v>
      </c>
      <c r="F4545" s="1">
        <v>88691.66</v>
      </c>
      <c r="G4545" s="18">
        <v>3.0199999999999998E-2</v>
      </c>
      <c r="H4545" s="298">
        <v>223.21</v>
      </c>
      <c r="I4545" s="10">
        <v>88691.66</v>
      </c>
      <c r="J4545" s="11">
        <f t="shared" si="2072"/>
        <v>3.0199999999999998E-2</v>
      </c>
      <c r="K4545" s="30">
        <f t="shared" si="2073"/>
        <v>223.20734433333334</v>
      </c>
      <c r="L4545" s="29">
        <f t="shared" si="2074"/>
        <v>-2.6556666666692763E-3</v>
      </c>
      <c r="M4545" s="10">
        <f t="shared" si="2075"/>
        <v>88691.66</v>
      </c>
      <c r="N4545" s="5">
        <f>VLOOKUP(CONCATENATE(A4545,"-6"),'Restated Depr'!$B$6:$G$7674,6,0)</f>
        <v>3.0900000000000004E-2</v>
      </c>
      <c r="O4545" s="29">
        <f t="shared" si="2076"/>
        <v>228.38102450000005</v>
      </c>
      <c r="P4545" s="29">
        <f t="shared" si="2077"/>
        <v>5.1736801666667134</v>
      </c>
      <c r="Q4545" t="s">
        <v>7819</v>
      </c>
    </row>
    <row r="4546" spans="1:18" hidden="1">
      <c r="A4546" t="s">
        <v>346</v>
      </c>
      <c r="B4546" t="s">
        <v>4765</v>
      </c>
      <c r="C4546" s="224" t="s">
        <v>7842</v>
      </c>
      <c r="D4546" s="221">
        <v>355.9</v>
      </c>
      <c r="E4546" s="324">
        <v>43039</v>
      </c>
      <c r="F4546" s="1">
        <v>88691.66</v>
      </c>
      <c r="G4546" s="18">
        <v>3.0199999999999998E-2</v>
      </c>
      <c r="H4546" s="298">
        <v>223.21</v>
      </c>
      <c r="I4546" s="10">
        <v>88691.66</v>
      </c>
      <c r="J4546" s="11">
        <f t="shared" si="2072"/>
        <v>3.0199999999999998E-2</v>
      </c>
      <c r="K4546" s="30">
        <f t="shared" si="2073"/>
        <v>223.20734433333334</v>
      </c>
      <c r="L4546" s="29">
        <f t="shared" si="2074"/>
        <v>-2.6556666666692763E-3</v>
      </c>
      <c r="M4546" s="10">
        <f t="shared" si="2075"/>
        <v>88691.66</v>
      </c>
      <c r="N4546" s="5">
        <f>VLOOKUP(CONCATENATE(A4546,"-6"),'Restated Depr'!$B$6:$G$7674,6,0)</f>
        <v>3.0900000000000004E-2</v>
      </c>
      <c r="O4546" s="29">
        <f t="shared" si="2076"/>
        <v>228.38102450000005</v>
      </c>
      <c r="P4546" s="29">
        <f t="shared" si="2077"/>
        <v>5.1736801666667134</v>
      </c>
      <c r="Q4546" t="s">
        <v>7819</v>
      </c>
    </row>
    <row r="4547" spans="1:18" hidden="1">
      <c r="A4547" t="s">
        <v>346</v>
      </c>
      <c r="B4547" t="s">
        <v>4766</v>
      </c>
      <c r="C4547" s="224" t="s">
        <v>7842</v>
      </c>
      <c r="D4547" s="221">
        <v>355.9</v>
      </c>
      <c r="E4547" s="324">
        <v>43069</v>
      </c>
      <c r="F4547" s="1">
        <v>88691.66</v>
      </c>
      <c r="G4547" s="18">
        <v>3.0199999999999998E-2</v>
      </c>
      <c r="H4547" s="298">
        <v>223.21</v>
      </c>
      <c r="I4547" s="10">
        <v>88691.66</v>
      </c>
      <c r="J4547" s="11">
        <f t="shared" si="2072"/>
        <v>3.0199999999999998E-2</v>
      </c>
      <c r="K4547" s="30">
        <f t="shared" si="2073"/>
        <v>223.20734433333334</v>
      </c>
      <c r="L4547" s="29">
        <f t="shared" si="2074"/>
        <v>-2.6556666666692763E-3</v>
      </c>
      <c r="M4547" s="10">
        <f t="shared" si="2075"/>
        <v>88691.66</v>
      </c>
      <c r="N4547" s="5">
        <f>VLOOKUP(CONCATENATE(A4547,"-6"),'Restated Depr'!$B$6:$G$7674,6,0)</f>
        <v>3.0900000000000004E-2</v>
      </c>
      <c r="O4547" s="29">
        <f t="shared" si="2076"/>
        <v>228.38102450000005</v>
      </c>
      <c r="P4547" s="29">
        <f t="shared" si="2077"/>
        <v>5.1736801666667134</v>
      </c>
      <c r="Q4547" t="s">
        <v>7819</v>
      </c>
    </row>
    <row r="4548" spans="1:18" hidden="1">
      <c r="A4548" t="s">
        <v>346</v>
      </c>
      <c r="B4548" t="s">
        <v>4767</v>
      </c>
      <c r="C4548" s="224" t="s">
        <v>7842</v>
      </c>
      <c r="D4548" s="221">
        <v>355.9</v>
      </c>
      <c r="E4548" s="324">
        <v>43100</v>
      </c>
      <c r="F4548" s="1">
        <v>88691.66</v>
      </c>
      <c r="G4548" s="18">
        <v>3.0499999999999999E-2</v>
      </c>
      <c r="H4548" s="298">
        <v>225.42999999999998</v>
      </c>
      <c r="I4548" s="10">
        <v>88691.66</v>
      </c>
      <c r="J4548" s="11">
        <f t="shared" si="2072"/>
        <v>3.0499999999999999E-2</v>
      </c>
      <c r="K4548" s="30">
        <f t="shared" si="2073"/>
        <v>225.42463583333335</v>
      </c>
      <c r="L4548" s="29">
        <f t="shared" si="2074"/>
        <v>-5.3641666666237597E-3</v>
      </c>
      <c r="M4548" s="10">
        <f t="shared" si="2075"/>
        <v>88691.66</v>
      </c>
      <c r="N4548" s="5">
        <f>VLOOKUP(CONCATENATE(A4548,"-6"),'Restated Depr'!$B$6:$G$7674,6,0)</f>
        <v>3.0900000000000004E-2</v>
      </c>
      <c r="O4548" s="29">
        <f t="shared" si="2076"/>
        <v>228.38102450000005</v>
      </c>
      <c r="P4548" s="29">
        <f t="shared" si="2077"/>
        <v>2.9563886666666974</v>
      </c>
      <c r="Q4548" t="s">
        <v>7819</v>
      </c>
    </row>
    <row r="4549" spans="1:18" hidden="1">
      <c r="A4549" t="s">
        <v>346</v>
      </c>
      <c r="B4549" t="s">
        <v>4768</v>
      </c>
      <c r="C4549" s="224" t="s">
        <v>7842</v>
      </c>
      <c r="D4549" s="221">
        <v>355.9</v>
      </c>
      <c r="E4549" s="324">
        <v>43131</v>
      </c>
      <c r="F4549" s="1">
        <v>88691.66</v>
      </c>
      <c r="G4549" s="5">
        <v>3.0900000000000004E-2</v>
      </c>
      <c r="H4549" s="298">
        <v>228.38</v>
      </c>
      <c r="I4549" s="10">
        <v>88691.66</v>
      </c>
      <c r="J4549" s="11">
        <f t="shared" si="2072"/>
        <v>3.0900000000000004E-2</v>
      </c>
      <c r="K4549" s="30">
        <f t="shared" si="2073"/>
        <v>228.38102450000005</v>
      </c>
      <c r="L4549" s="29">
        <f t="shared" si="2074"/>
        <v>1.0245000000566051E-3</v>
      </c>
      <c r="M4549" s="10">
        <f t="shared" si="2075"/>
        <v>88691.66</v>
      </c>
      <c r="N4549" s="5">
        <f>VLOOKUP(CONCATENATE(A4549,"-6"),'Restated Depr'!$B$6:$G$7674,6,0)</f>
        <v>3.0900000000000004E-2</v>
      </c>
      <c r="O4549" s="29">
        <f t="shared" si="2076"/>
        <v>228.38102450000005</v>
      </c>
      <c r="P4549" s="29">
        <f t="shared" si="2077"/>
        <v>0</v>
      </c>
      <c r="Q4549" t="s">
        <v>7819</v>
      </c>
    </row>
    <row r="4550" spans="1:18" hidden="1">
      <c r="A4550" t="s">
        <v>346</v>
      </c>
      <c r="B4550" t="s">
        <v>4769</v>
      </c>
      <c r="C4550" s="224" t="s">
        <v>7842</v>
      </c>
      <c r="D4550" s="221">
        <v>355.9</v>
      </c>
      <c r="E4550" s="324">
        <v>43159</v>
      </c>
      <c r="F4550" s="1">
        <v>88691.66</v>
      </c>
      <c r="G4550" s="5">
        <v>3.0900000000000004E-2</v>
      </c>
      <c r="H4550" s="298">
        <v>228.38</v>
      </c>
      <c r="I4550" s="10">
        <v>88691.66</v>
      </c>
      <c r="J4550" s="11">
        <f t="shared" si="2072"/>
        <v>3.0900000000000004E-2</v>
      </c>
      <c r="K4550" s="30">
        <f t="shared" si="2073"/>
        <v>228.38102450000005</v>
      </c>
      <c r="L4550" s="29">
        <f t="shared" si="2074"/>
        <v>1.0245000000566051E-3</v>
      </c>
      <c r="M4550" s="10">
        <f t="shared" si="2075"/>
        <v>88691.66</v>
      </c>
      <c r="N4550" s="5">
        <f>VLOOKUP(CONCATENATE(A4550,"-6"),'Restated Depr'!$B$6:$G$7674,6,0)</f>
        <v>3.0900000000000004E-2</v>
      </c>
      <c r="O4550" s="29">
        <f t="shared" si="2076"/>
        <v>228.38102450000005</v>
      </c>
      <c r="P4550" s="29">
        <f t="shared" si="2077"/>
        <v>0</v>
      </c>
      <c r="Q4550" t="s">
        <v>7819</v>
      </c>
    </row>
    <row r="4551" spans="1:18" hidden="1">
      <c r="A4551" t="s">
        <v>346</v>
      </c>
      <c r="B4551" t="s">
        <v>4770</v>
      </c>
      <c r="C4551" s="224" t="s">
        <v>7842</v>
      </c>
      <c r="D4551" s="221">
        <v>355.9</v>
      </c>
      <c r="E4551" s="324">
        <v>43190</v>
      </c>
      <c r="F4551" s="1">
        <v>88691.66</v>
      </c>
      <c r="G4551" s="5">
        <v>3.0900000000000004E-2</v>
      </c>
      <c r="H4551" s="298">
        <v>228.38</v>
      </c>
      <c r="I4551" s="10">
        <v>88691.66</v>
      </c>
      <c r="J4551" s="11">
        <f t="shared" si="2072"/>
        <v>3.0900000000000004E-2</v>
      </c>
      <c r="K4551" s="30">
        <f t="shared" si="2073"/>
        <v>228.38102450000005</v>
      </c>
      <c r="L4551" s="29">
        <f t="shared" si="2074"/>
        <v>1.0245000000566051E-3</v>
      </c>
      <c r="M4551" s="10">
        <f t="shared" si="2075"/>
        <v>88691.66</v>
      </c>
      <c r="N4551" s="5">
        <f>VLOOKUP(CONCATENATE(A4551,"-6"),'Restated Depr'!$B$6:$G$7674,6,0)</f>
        <v>3.0900000000000004E-2</v>
      </c>
      <c r="O4551" s="29">
        <f t="shared" si="2076"/>
        <v>228.38102450000005</v>
      </c>
      <c r="P4551" s="29">
        <f t="shared" si="2077"/>
        <v>0</v>
      </c>
      <c r="Q4551" t="s">
        <v>7819</v>
      </c>
    </row>
    <row r="4552" spans="1:18" hidden="1">
      <c r="A4552" t="s">
        <v>346</v>
      </c>
      <c r="B4552" t="s">
        <v>4771</v>
      </c>
      <c r="C4552" s="224" t="s">
        <v>7842</v>
      </c>
      <c r="D4552" s="221">
        <v>355.9</v>
      </c>
      <c r="E4552" s="324">
        <v>43220</v>
      </c>
      <c r="F4552" s="1">
        <v>88691.66</v>
      </c>
      <c r="G4552" s="5">
        <v>3.0900000000000004E-2</v>
      </c>
      <c r="H4552" s="298">
        <v>228.38</v>
      </c>
      <c r="I4552" s="10">
        <v>88691.66</v>
      </c>
      <c r="J4552" s="11">
        <f t="shared" si="2072"/>
        <v>3.0900000000000004E-2</v>
      </c>
      <c r="K4552" s="30">
        <f t="shared" si="2073"/>
        <v>228.38102450000005</v>
      </c>
      <c r="L4552" s="29">
        <f t="shared" si="2074"/>
        <v>1.0245000000566051E-3</v>
      </c>
      <c r="M4552" s="10">
        <f t="shared" si="2075"/>
        <v>88691.66</v>
      </c>
      <c r="N4552" s="5">
        <f>VLOOKUP(CONCATENATE(A4552,"-6"),'Restated Depr'!$B$6:$G$7674,6,0)</f>
        <v>3.0900000000000004E-2</v>
      </c>
      <c r="O4552" s="29">
        <f t="shared" si="2076"/>
        <v>228.38102450000005</v>
      </c>
      <c r="P4552" s="29">
        <f t="shared" si="2077"/>
        <v>0</v>
      </c>
      <c r="Q4552" t="s">
        <v>7819</v>
      </c>
    </row>
    <row r="4553" spans="1:18" hidden="1">
      <c r="A4553" t="s">
        <v>346</v>
      </c>
      <c r="B4553" t="s">
        <v>4772</v>
      </c>
      <c r="C4553" s="224" t="s">
        <v>7842</v>
      </c>
      <c r="D4553" s="221">
        <v>355.9</v>
      </c>
      <c r="E4553" s="324">
        <v>43251</v>
      </c>
      <c r="F4553" s="1">
        <v>88691.66</v>
      </c>
      <c r="G4553" s="5">
        <v>3.0900000000000004E-2</v>
      </c>
      <c r="H4553" s="298">
        <v>228.38</v>
      </c>
      <c r="I4553" s="10">
        <v>88691.66</v>
      </c>
      <c r="J4553" s="11">
        <f t="shared" si="2072"/>
        <v>3.0900000000000004E-2</v>
      </c>
      <c r="K4553" s="30">
        <f t="shared" si="2073"/>
        <v>228.38102450000005</v>
      </c>
      <c r="L4553" s="29">
        <f t="shared" si="2074"/>
        <v>1.0245000000566051E-3</v>
      </c>
      <c r="M4553" s="10">
        <f t="shared" si="2075"/>
        <v>88691.66</v>
      </c>
      <c r="N4553" s="5">
        <f>VLOOKUP(CONCATENATE(A4553,"-6"),'Restated Depr'!$B$6:$G$7674,6,0)</f>
        <v>3.0900000000000004E-2</v>
      </c>
      <c r="O4553" s="29">
        <f t="shared" si="2076"/>
        <v>228.38102450000005</v>
      </c>
      <c r="P4553" s="29">
        <f t="shared" si="2077"/>
        <v>0</v>
      </c>
      <c r="Q4553" t="s">
        <v>7819</v>
      </c>
    </row>
    <row r="4554" spans="1:18" hidden="1">
      <c r="A4554" t="s">
        <v>346</v>
      </c>
      <c r="B4554" t="s">
        <v>4773</v>
      </c>
      <c r="C4554" s="224" t="s">
        <v>7842</v>
      </c>
      <c r="D4554" s="221">
        <v>355.9</v>
      </c>
      <c r="E4554" s="324">
        <v>43281</v>
      </c>
      <c r="F4554" s="1">
        <v>88691.66</v>
      </c>
      <c r="G4554" s="5">
        <v>3.0900000000000004E-2</v>
      </c>
      <c r="H4554" s="298">
        <v>228.38</v>
      </c>
      <c r="I4554" s="10">
        <v>88691.66</v>
      </c>
      <c r="J4554" s="11">
        <f t="shared" si="2072"/>
        <v>3.0900000000000004E-2</v>
      </c>
      <c r="K4554" s="30">
        <f t="shared" si="2073"/>
        <v>228.38102450000005</v>
      </c>
      <c r="L4554" s="29">
        <f t="shared" si="2074"/>
        <v>1.0245000000566051E-3</v>
      </c>
      <c r="M4554" s="10">
        <f t="shared" si="2075"/>
        <v>88691.66</v>
      </c>
      <c r="N4554" s="5">
        <f>VLOOKUP(CONCATENATE(A4554,"-6"),'Restated Depr'!$B$6:$G$7674,6,0)</f>
        <v>3.0900000000000004E-2</v>
      </c>
      <c r="O4554" s="29">
        <f t="shared" si="2076"/>
        <v>228.38102450000005</v>
      </c>
      <c r="P4554" s="29">
        <f t="shared" si="2077"/>
        <v>0</v>
      </c>
      <c r="Q4554" t="s">
        <v>7819</v>
      </c>
      <c r="R4554" s="5"/>
    </row>
    <row r="4555" spans="1:18" ht="15.75" hidden="1" thickBot="1">
      <c r="A4555" t="s">
        <v>346</v>
      </c>
      <c r="C4555" s="224" t="s">
        <v>639</v>
      </c>
      <c r="D4555" s="22"/>
      <c r="E4555" s="323" t="s">
        <v>606</v>
      </c>
      <c r="F4555" s="1"/>
      <c r="G4555" s="5"/>
      <c r="H4555" s="310">
        <f>SUM(H4543:H4554)</f>
        <v>2711.7600000000007</v>
      </c>
      <c r="I4555" s="10"/>
      <c r="J4555" s="10"/>
      <c r="K4555" s="32">
        <f>SUM(K4543:K4554)</f>
        <v>2711.7475044999996</v>
      </c>
      <c r="L4555" s="28">
        <f>SUM(L4543:L4554)</f>
        <v>-1.2495499999630511E-2</v>
      </c>
      <c r="M4555" s="10"/>
      <c r="N4555" s="5"/>
      <c r="O4555" s="28">
        <f>SUM(O4543:O4554)</f>
        <v>2740.5722940000001</v>
      </c>
      <c r="P4555" s="28">
        <f>SUM(P4543:P4554)</f>
        <v>28.824789500000264</v>
      </c>
    </row>
    <row r="4556" spans="1:18" hidden="1">
      <c r="A4556" t="s">
        <v>347</v>
      </c>
      <c r="B4556" t="s">
        <v>4774</v>
      </c>
      <c r="C4556" s="224" t="s">
        <v>7842</v>
      </c>
      <c r="D4556" s="221">
        <v>355.9</v>
      </c>
      <c r="E4556" s="324">
        <v>42947</v>
      </c>
      <c r="F4556" s="9">
        <v>1544998.62</v>
      </c>
      <c r="G4556" s="18">
        <v>3.1100000000000003E-2</v>
      </c>
      <c r="H4556" s="299">
        <v>4004.1200000000003</v>
      </c>
      <c r="I4556" s="15">
        <v>1544998.62</v>
      </c>
      <c r="J4556" s="11">
        <f t="shared" ref="J4556:J4567" si="2078">G4556</f>
        <v>3.1100000000000003E-2</v>
      </c>
      <c r="K4556" s="31">
        <f t="shared" ref="K4556:K4567" si="2079">I4556*J4556/12</f>
        <v>4004.1214235000007</v>
      </c>
      <c r="L4556" s="289">
        <f t="shared" ref="L4556:L4567" si="2080">K4556-H4556</f>
        <v>1.4235000003282039E-3</v>
      </c>
      <c r="M4556" s="15">
        <f t="shared" ref="M4556:M4567" si="2081">I4556</f>
        <v>1544998.62</v>
      </c>
      <c r="N4556" s="5">
        <f>VLOOKUP(CONCATENATE(A4556,"-6"),'Restated Depr'!$B$6:$G$7674,6,0)</f>
        <v>3.0900000000000004E-2</v>
      </c>
      <c r="O4556" s="289">
        <f t="shared" ref="O4556:O4567" si="2082">M4556*N4556/12</f>
        <v>3978.3714465000007</v>
      </c>
      <c r="P4556" s="289">
        <f t="shared" ref="P4556:P4567" si="2083">O4556-K4556</f>
        <v>-25.749976999999944</v>
      </c>
      <c r="Q4556" t="s">
        <v>7819</v>
      </c>
    </row>
    <row r="4557" spans="1:18" hidden="1">
      <c r="A4557" t="s">
        <v>347</v>
      </c>
      <c r="B4557" t="s">
        <v>4775</v>
      </c>
      <c r="C4557" s="224" t="s">
        <v>7842</v>
      </c>
      <c r="D4557" s="221">
        <v>355.9</v>
      </c>
      <c r="E4557" s="324">
        <v>42978</v>
      </c>
      <c r="F4557" s="1">
        <v>1544998.62</v>
      </c>
      <c r="G4557" s="18">
        <v>3.1100000000000003E-2</v>
      </c>
      <c r="H4557" s="298">
        <v>4004.1200000000003</v>
      </c>
      <c r="I4557" s="10">
        <v>1544998.62</v>
      </c>
      <c r="J4557" s="11">
        <f t="shared" si="2078"/>
        <v>3.1100000000000003E-2</v>
      </c>
      <c r="K4557" s="30">
        <f t="shared" si="2079"/>
        <v>4004.1214235000007</v>
      </c>
      <c r="L4557" s="29">
        <f t="shared" si="2080"/>
        <v>1.4235000003282039E-3</v>
      </c>
      <c r="M4557" s="10">
        <f t="shared" si="2081"/>
        <v>1544998.62</v>
      </c>
      <c r="N4557" s="5">
        <f>VLOOKUP(CONCATENATE(A4557,"-6"),'Restated Depr'!$B$6:$G$7674,6,0)</f>
        <v>3.0900000000000004E-2</v>
      </c>
      <c r="O4557" s="29">
        <f t="shared" si="2082"/>
        <v>3978.3714465000007</v>
      </c>
      <c r="P4557" s="29">
        <f t="shared" si="2083"/>
        <v>-25.749976999999944</v>
      </c>
      <c r="Q4557" t="s">
        <v>7819</v>
      </c>
    </row>
    <row r="4558" spans="1:18" hidden="1">
      <c r="A4558" t="s">
        <v>347</v>
      </c>
      <c r="B4558" t="s">
        <v>4776</v>
      </c>
      <c r="C4558" s="224" t="s">
        <v>7842</v>
      </c>
      <c r="D4558" s="221">
        <v>355.9</v>
      </c>
      <c r="E4558" s="324">
        <v>43008</v>
      </c>
      <c r="F4558" s="1">
        <v>1544998.62</v>
      </c>
      <c r="G4558" s="18">
        <v>3.1100000000000003E-2</v>
      </c>
      <c r="H4558" s="298">
        <v>4004.1200000000003</v>
      </c>
      <c r="I4558" s="10">
        <v>1544998.62</v>
      </c>
      <c r="J4558" s="11">
        <f t="shared" si="2078"/>
        <v>3.1100000000000003E-2</v>
      </c>
      <c r="K4558" s="30">
        <f t="shared" si="2079"/>
        <v>4004.1214235000007</v>
      </c>
      <c r="L4558" s="29">
        <f t="shared" si="2080"/>
        <v>1.4235000003282039E-3</v>
      </c>
      <c r="M4558" s="10">
        <f t="shared" si="2081"/>
        <v>1544998.62</v>
      </c>
      <c r="N4558" s="5">
        <f>VLOOKUP(CONCATENATE(A4558,"-6"),'Restated Depr'!$B$6:$G$7674,6,0)</f>
        <v>3.0900000000000004E-2</v>
      </c>
      <c r="O4558" s="29">
        <f t="shared" si="2082"/>
        <v>3978.3714465000007</v>
      </c>
      <c r="P4558" s="29">
        <f t="shared" si="2083"/>
        <v>-25.749976999999944</v>
      </c>
      <c r="Q4558" t="s">
        <v>7819</v>
      </c>
    </row>
    <row r="4559" spans="1:18" hidden="1">
      <c r="A4559" t="s">
        <v>347</v>
      </c>
      <c r="B4559" t="s">
        <v>4777</v>
      </c>
      <c r="C4559" s="224" t="s">
        <v>7842</v>
      </c>
      <c r="D4559" s="221">
        <v>355.9</v>
      </c>
      <c r="E4559" s="324">
        <v>43039</v>
      </c>
      <c r="F4559" s="1">
        <v>1544998.62</v>
      </c>
      <c r="G4559" s="18">
        <v>3.1100000000000003E-2</v>
      </c>
      <c r="H4559" s="298">
        <v>4004.1200000000003</v>
      </c>
      <c r="I4559" s="10">
        <v>1544998.62</v>
      </c>
      <c r="J4559" s="11">
        <f t="shared" si="2078"/>
        <v>3.1100000000000003E-2</v>
      </c>
      <c r="K4559" s="30">
        <f t="shared" si="2079"/>
        <v>4004.1214235000007</v>
      </c>
      <c r="L4559" s="29">
        <f t="shared" si="2080"/>
        <v>1.4235000003282039E-3</v>
      </c>
      <c r="M4559" s="10">
        <f t="shared" si="2081"/>
        <v>1544998.62</v>
      </c>
      <c r="N4559" s="5">
        <f>VLOOKUP(CONCATENATE(A4559,"-6"),'Restated Depr'!$B$6:$G$7674,6,0)</f>
        <v>3.0900000000000004E-2</v>
      </c>
      <c r="O4559" s="29">
        <f t="shared" si="2082"/>
        <v>3978.3714465000007</v>
      </c>
      <c r="P4559" s="29">
        <f t="shared" si="2083"/>
        <v>-25.749976999999944</v>
      </c>
      <c r="Q4559" t="s">
        <v>7819</v>
      </c>
    </row>
    <row r="4560" spans="1:18" hidden="1">
      <c r="A4560" t="s">
        <v>347</v>
      </c>
      <c r="B4560" t="s">
        <v>4778</v>
      </c>
      <c r="C4560" s="224" t="s">
        <v>7842</v>
      </c>
      <c r="D4560" s="221">
        <v>355.9</v>
      </c>
      <c r="E4560" s="324">
        <v>43069</v>
      </c>
      <c r="F4560" s="1">
        <v>1544998.62</v>
      </c>
      <c r="G4560" s="18">
        <v>3.1100000000000003E-2</v>
      </c>
      <c r="H4560" s="298">
        <v>4004.1200000000003</v>
      </c>
      <c r="I4560" s="10">
        <v>1544998.62</v>
      </c>
      <c r="J4560" s="11">
        <f t="shared" si="2078"/>
        <v>3.1100000000000003E-2</v>
      </c>
      <c r="K4560" s="30">
        <f t="shared" si="2079"/>
        <v>4004.1214235000007</v>
      </c>
      <c r="L4560" s="29">
        <f t="shared" si="2080"/>
        <v>1.4235000003282039E-3</v>
      </c>
      <c r="M4560" s="10">
        <f t="shared" si="2081"/>
        <v>1544998.62</v>
      </c>
      <c r="N4560" s="5">
        <f>VLOOKUP(CONCATENATE(A4560,"-6"),'Restated Depr'!$B$6:$G$7674,6,0)</f>
        <v>3.0900000000000004E-2</v>
      </c>
      <c r="O4560" s="29">
        <f t="shared" si="2082"/>
        <v>3978.3714465000007</v>
      </c>
      <c r="P4560" s="29">
        <f t="shared" si="2083"/>
        <v>-25.749976999999944</v>
      </c>
      <c r="Q4560" t="s">
        <v>7819</v>
      </c>
    </row>
    <row r="4561" spans="1:18" hidden="1">
      <c r="A4561" t="s">
        <v>347</v>
      </c>
      <c r="B4561" t="s">
        <v>4779</v>
      </c>
      <c r="C4561" s="224" t="s">
        <v>7842</v>
      </c>
      <c r="D4561" s="221">
        <v>355.9</v>
      </c>
      <c r="E4561" s="324">
        <v>43100</v>
      </c>
      <c r="F4561" s="1">
        <v>1544998.62</v>
      </c>
      <c r="G4561" s="18">
        <v>3.1E-2</v>
      </c>
      <c r="H4561" s="298">
        <v>3991.24</v>
      </c>
      <c r="I4561" s="10">
        <v>1544998.62</v>
      </c>
      <c r="J4561" s="11">
        <f t="shared" si="2078"/>
        <v>3.1E-2</v>
      </c>
      <c r="K4561" s="30">
        <f t="shared" si="2079"/>
        <v>3991.2464350000005</v>
      </c>
      <c r="L4561" s="29">
        <f t="shared" si="2080"/>
        <v>6.4350000006925256E-3</v>
      </c>
      <c r="M4561" s="10">
        <f t="shared" si="2081"/>
        <v>1544998.62</v>
      </c>
      <c r="N4561" s="5">
        <f>VLOOKUP(CONCATENATE(A4561,"-6"),'Restated Depr'!$B$6:$G$7674,6,0)</f>
        <v>3.0900000000000004E-2</v>
      </c>
      <c r="O4561" s="29">
        <f t="shared" si="2082"/>
        <v>3978.3714465000007</v>
      </c>
      <c r="P4561" s="29">
        <f t="shared" si="2083"/>
        <v>-12.874988499999745</v>
      </c>
      <c r="Q4561" t="s">
        <v>7819</v>
      </c>
    </row>
    <row r="4562" spans="1:18" hidden="1">
      <c r="A4562" t="s">
        <v>347</v>
      </c>
      <c r="B4562" t="s">
        <v>4780</v>
      </c>
      <c r="C4562" s="224" t="s">
        <v>7842</v>
      </c>
      <c r="D4562" s="221">
        <v>355.9</v>
      </c>
      <c r="E4562" s="324">
        <v>43131</v>
      </c>
      <c r="F4562" s="1">
        <v>1544998.62</v>
      </c>
      <c r="G4562" s="5">
        <v>3.0900000000000004E-2</v>
      </c>
      <c r="H4562" s="298">
        <v>3978.3700000000003</v>
      </c>
      <c r="I4562" s="10">
        <v>1544998.62</v>
      </c>
      <c r="J4562" s="11">
        <f t="shared" si="2078"/>
        <v>3.0900000000000004E-2</v>
      </c>
      <c r="K4562" s="30">
        <f t="shared" si="2079"/>
        <v>3978.3714465000007</v>
      </c>
      <c r="L4562" s="29">
        <f t="shared" si="2080"/>
        <v>1.4465000003838213E-3</v>
      </c>
      <c r="M4562" s="10">
        <f t="shared" si="2081"/>
        <v>1544998.62</v>
      </c>
      <c r="N4562" s="5">
        <f>VLOOKUP(CONCATENATE(A4562,"-6"),'Restated Depr'!$B$6:$G$7674,6,0)</f>
        <v>3.0900000000000004E-2</v>
      </c>
      <c r="O4562" s="29">
        <f t="shared" si="2082"/>
        <v>3978.3714465000007</v>
      </c>
      <c r="P4562" s="29">
        <f t="shared" si="2083"/>
        <v>0</v>
      </c>
      <c r="Q4562" t="s">
        <v>7819</v>
      </c>
    </row>
    <row r="4563" spans="1:18" hidden="1">
      <c r="A4563" t="s">
        <v>347</v>
      </c>
      <c r="B4563" t="s">
        <v>4781</v>
      </c>
      <c r="C4563" s="224" t="s">
        <v>7842</v>
      </c>
      <c r="D4563" s="221">
        <v>355.9</v>
      </c>
      <c r="E4563" s="324">
        <v>43159</v>
      </c>
      <c r="F4563" s="1">
        <v>1544998.62</v>
      </c>
      <c r="G4563" s="5">
        <v>3.0900000000000004E-2</v>
      </c>
      <c r="H4563" s="298">
        <v>3978.3700000000003</v>
      </c>
      <c r="I4563" s="10">
        <v>1544998.62</v>
      </c>
      <c r="J4563" s="11">
        <f t="shared" si="2078"/>
        <v>3.0900000000000004E-2</v>
      </c>
      <c r="K4563" s="30">
        <f t="shared" si="2079"/>
        <v>3978.3714465000007</v>
      </c>
      <c r="L4563" s="29">
        <f t="shared" si="2080"/>
        <v>1.4465000003838213E-3</v>
      </c>
      <c r="M4563" s="10">
        <f t="shared" si="2081"/>
        <v>1544998.62</v>
      </c>
      <c r="N4563" s="5">
        <f>VLOOKUP(CONCATENATE(A4563,"-6"),'Restated Depr'!$B$6:$G$7674,6,0)</f>
        <v>3.0900000000000004E-2</v>
      </c>
      <c r="O4563" s="29">
        <f t="shared" si="2082"/>
        <v>3978.3714465000007</v>
      </c>
      <c r="P4563" s="29">
        <f t="shared" si="2083"/>
        <v>0</v>
      </c>
      <c r="Q4563" t="s">
        <v>7819</v>
      </c>
    </row>
    <row r="4564" spans="1:18" hidden="1">
      <c r="A4564" t="s">
        <v>347</v>
      </c>
      <c r="B4564" t="s">
        <v>4782</v>
      </c>
      <c r="C4564" s="224" t="s">
        <v>7842</v>
      </c>
      <c r="D4564" s="221">
        <v>355.9</v>
      </c>
      <c r="E4564" s="324">
        <v>43190</v>
      </c>
      <c r="F4564" s="1">
        <v>1544998.62</v>
      </c>
      <c r="G4564" s="5">
        <v>3.0900000000000004E-2</v>
      </c>
      <c r="H4564" s="298">
        <v>3978.3700000000003</v>
      </c>
      <c r="I4564" s="10">
        <v>1544998.62</v>
      </c>
      <c r="J4564" s="11">
        <f t="shared" si="2078"/>
        <v>3.0900000000000004E-2</v>
      </c>
      <c r="K4564" s="30">
        <f t="shared" si="2079"/>
        <v>3978.3714465000007</v>
      </c>
      <c r="L4564" s="29">
        <f t="shared" si="2080"/>
        <v>1.4465000003838213E-3</v>
      </c>
      <c r="M4564" s="10">
        <f t="shared" si="2081"/>
        <v>1544998.62</v>
      </c>
      <c r="N4564" s="5">
        <f>VLOOKUP(CONCATENATE(A4564,"-6"),'Restated Depr'!$B$6:$G$7674,6,0)</f>
        <v>3.0900000000000004E-2</v>
      </c>
      <c r="O4564" s="29">
        <f t="shared" si="2082"/>
        <v>3978.3714465000007</v>
      </c>
      <c r="P4564" s="29">
        <f t="shared" si="2083"/>
        <v>0</v>
      </c>
      <c r="Q4564" t="s">
        <v>7819</v>
      </c>
    </row>
    <row r="4565" spans="1:18" hidden="1">
      <c r="A4565" t="s">
        <v>347</v>
      </c>
      <c r="B4565" t="s">
        <v>4783</v>
      </c>
      <c r="C4565" s="224" t="s">
        <v>7842</v>
      </c>
      <c r="D4565" s="221">
        <v>355.9</v>
      </c>
      <c r="E4565" s="324">
        <v>43220</v>
      </c>
      <c r="F4565" s="1">
        <v>1544998.62</v>
      </c>
      <c r="G4565" s="5">
        <v>3.0900000000000004E-2</v>
      </c>
      <c r="H4565" s="298">
        <v>3978.3700000000003</v>
      </c>
      <c r="I4565" s="10">
        <v>1544998.62</v>
      </c>
      <c r="J4565" s="11">
        <f t="shared" si="2078"/>
        <v>3.0900000000000004E-2</v>
      </c>
      <c r="K4565" s="30">
        <f t="shared" si="2079"/>
        <v>3978.3714465000007</v>
      </c>
      <c r="L4565" s="29">
        <f t="shared" si="2080"/>
        <v>1.4465000003838213E-3</v>
      </c>
      <c r="M4565" s="10">
        <f t="shared" si="2081"/>
        <v>1544998.62</v>
      </c>
      <c r="N4565" s="5">
        <f>VLOOKUP(CONCATENATE(A4565,"-6"),'Restated Depr'!$B$6:$G$7674,6,0)</f>
        <v>3.0900000000000004E-2</v>
      </c>
      <c r="O4565" s="29">
        <f t="shared" si="2082"/>
        <v>3978.3714465000007</v>
      </c>
      <c r="P4565" s="29">
        <f t="shared" si="2083"/>
        <v>0</v>
      </c>
      <c r="Q4565" t="s">
        <v>7819</v>
      </c>
    </row>
    <row r="4566" spans="1:18" hidden="1">
      <c r="A4566" t="s">
        <v>347</v>
      </c>
      <c r="B4566" t="s">
        <v>4784</v>
      </c>
      <c r="C4566" s="224" t="s">
        <v>7842</v>
      </c>
      <c r="D4566" s="221">
        <v>355.9</v>
      </c>
      <c r="E4566" s="324">
        <v>43251</v>
      </c>
      <c r="F4566" s="1">
        <v>1544998.62</v>
      </c>
      <c r="G4566" s="5">
        <v>3.0900000000000004E-2</v>
      </c>
      <c r="H4566" s="298">
        <v>3978.3700000000003</v>
      </c>
      <c r="I4566" s="10">
        <v>1544998.62</v>
      </c>
      <c r="J4566" s="11">
        <f t="shared" si="2078"/>
        <v>3.0900000000000004E-2</v>
      </c>
      <c r="K4566" s="30">
        <f t="shared" si="2079"/>
        <v>3978.3714465000007</v>
      </c>
      <c r="L4566" s="29">
        <f t="shared" si="2080"/>
        <v>1.4465000003838213E-3</v>
      </c>
      <c r="M4566" s="10">
        <f t="shared" si="2081"/>
        <v>1544998.62</v>
      </c>
      <c r="N4566" s="5">
        <f>VLOOKUP(CONCATENATE(A4566,"-6"),'Restated Depr'!$B$6:$G$7674,6,0)</f>
        <v>3.0900000000000004E-2</v>
      </c>
      <c r="O4566" s="29">
        <f t="shared" si="2082"/>
        <v>3978.3714465000007</v>
      </c>
      <c r="P4566" s="29">
        <f t="shared" si="2083"/>
        <v>0</v>
      </c>
      <c r="Q4566" t="s">
        <v>7819</v>
      </c>
    </row>
    <row r="4567" spans="1:18" hidden="1">
      <c r="A4567" t="s">
        <v>347</v>
      </c>
      <c r="B4567" t="s">
        <v>4785</v>
      </c>
      <c r="C4567" s="224" t="s">
        <v>7842</v>
      </c>
      <c r="D4567" s="221">
        <v>355.9</v>
      </c>
      <c r="E4567" s="324">
        <v>43281</v>
      </c>
      <c r="F4567" s="1">
        <v>1544998.62</v>
      </c>
      <c r="G4567" s="5">
        <v>3.0900000000000004E-2</v>
      </c>
      <c r="H4567" s="298">
        <v>3978.3700000000003</v>
      </c>
      <c r="I4567" s="10">
        <v>1544998.62</v>
      </c>
      <c r="J4567" s="11">
        <f t="shared" si="2078"/>
        <v>3.0900000000000004E-2</v>
      </c>
      <c r="K4567" s="30">
        <f t="shared" si="2079"/>
        <v>3978.3714465000007</v>
      </c>
      <c r="L4567" s="29">
        <f t="shared" si="2080"/>
        <v>1.4465000003838213E-3</v>
      </c>
      <c r="M4567" s="10">
        <f t="shared" si="2081"/>
        <v>1544998.62</v>
      </c>
      <c r="N4567" s="5">
        <f>VLOOKUP(CONCATENATE(A4567,"-6"),'Restated Depr'!$B$6:$G$7674,6,0)</f>
        <v>3.0900000000000004E-2</v>
      </c>
      <c r="O4567" s="29">
        <f t="shared" si="2082"/>
        <v>3978.3714465000007</v>
      </c>
      <c r="P4567" s="29">
        <f t="shared" si="2083"/>
        <v>0</v>
      </c>
      <c r="Q4567" t="s">
        <v>7819</v>
      </c>
      <c r="R4567" s="5"/>
    </row>
    <row r="4568" spans="1:18" ht="15.75" hidden="1" thickBot="1">
      <c r="A4568" t="s">
        <v>347</v>
      </c>
      <c r="C4568" s="224" t="s">
        <v>639</v>
      </c>
      <c r="D4568" s="22"/>
      <c r="E4568" s="323" t="s">
        <v>606</v>
      </c>
      <c r="F4568" s="1"/>
      <c r="G4568" s="5"/>
      <c r="H4568" s="310">
        <f>SUM(H4556:H4567)</f>
        <v>47882.060000000012</v>
      </c>
      <c r="I4568" s="10"/>
      <c r="J4568" s="10"/>
      <c r="K4568" s="32">
        <f>SUM(K4556:K4567)</f>
        <v>47882.082231500011</v>
      </c>
      <c r="L4568" s="28">
        <f>SUM(L4556:L4567)</f>
        <v>2.2231500004636473E-2</v>
      </c>
      <c r="M4568" s="10"/>
      <c r="N4568" s="5"/>
      <c r="O4568" s="28">
        <f>SUM(O4556:O4567)</f>
        <v>47740.457358000007</v>
      </c>
      <c r="P4568" s="28">
        <f>SUM(P4556:P4567)</f>
        <v>-141.62487349999947</v>
      </c>
    </row>
    <row r="4569" spans="1:18" hidden="1">
      <c r="A4569" t="s">
        <v>348</v>
      </c>
      <c r="B4569" t="s">
        <v>4786</v>
      </c>
      <c r="C4569" s="224" t="s">
        <v>7842</v>
      </c>
      <c r="D4569" s="221">
        <v>355.9</v>
      </c>
      <c r="E4569" s="324">
        <v>42947</v>
      </c>
      <c r="F4569" s="9">
        <v>11360.29</v>
      </c>
      <c r="G4569" s="18">
        <v>3.1100000000000003E-2</v>
      </c>
      <c r="H4569" s="299">
        <v>29.45</v>
      </c>
      <c r="I4569" s="15">
        <v>11360.29</v>
      </c>
      <c r="J4569" s="11">
        <f t="shared" ref="J4569:J4580" si="2084">G4569</f>
        <v>3.1100000000000003E-2</v>
      </c>
      <c r="K4569" s="31">
        <f t="shared" ref="K4569:K4580" si="2085">I4569*J4569/12</f>
        <v>29.442084916666673</v>
      </c>
      <c r="L4569" s="289">
        <f t="shared" ref="L4569:L4580" si="2086">K4569-H4569</f>
        <v>-7.915083333326578E-3</v>
      </c>
      <c r="M4569" s="15">
        <f t="shared" ref="M4569:M4580" si="2087">I4569</f>
        <v>11360.29</v>
      </c>
      <c r="N4569" s="5">
        <f>VLOOKUP(CONCATENATE(A4569,"-6"),'Restated Depr'!$B$6:$G$7674,6,0)</f>
        <v>3.0900000000000004E-2</v>
      </c>
      <c r="O4569" s="289">
        <f t="shared" ref="O4569:O4580" si="2088">M4569*N4569/12</f>
        <v>29.252746750000004</v>
      </c>
      <c r="P4569" s="289">
        <f t="shared" ref="P4569:P4580" si="2089">O4569-K4569</f>
        <v>-0.18933816666666914</v>
      </c>
      <c r="Q4569" t="s">
        <v>7819</v>
      </c>
    </row>
    <row r="4570" spans="1:18" hidden="1">
      <c r="A4570" t="s">
        <v>348</v>
      </c>
      <c r="B4570" t="s">
        <v>4787</v>
      </c>
      <c r="C4570" s="224" t="s">
        <v>7842</v>
      </c>
      <c r="D4570" s="221">
        <v>355.9</v>
      </c>
      <c r="E4570" s="324">
        <v>42978</v>
      </c>
      <c r="F4570" s="1">
        <v>11360.29</v>
      </c>
      <c r="G4570" s="18">
        <v>3.1100000000000003E-2</v>
      </c>
      <c r="H4570" s="298">
        <v>29.45</v>
      </c>
      <c r="I4570" s="10">
        <v>11360.29</v>
      </c>
      <c r="J4570" s="11">
        <f t="shared" si="2084"/>
        <v>3.1100000000000003E-2</v>
      </c>
      <c r="K4570" s="30">
        <f t="shared" si="2085"/>
        <v>29.442084916666673</v>
      </c>
      <c r="L4570" s="29">
        <f t="shared" si="2086"/>
        <v>-7.915083333326578E-3</v>
      </c>
      <c r="M4570" s="10">
        <f t="shared" si="2087"/>
        <v>11360.29</v>
      </c>
      <c r="N4570" s="5">
        <f>VLOOKUP(CONCATENATE(A4570,"-6"),'Restated Depr'!$B$6:$G$7674,6,0)</f>
        <v>3.0900000000000004E-2</v>
      </c>
      <c r="O4570" s="29">
        <f t="shared" si="2088"/>
        <v>29.252746750000004</v>
      </c>
      <c r="P4570" s="29">
        <f t="shared" si="2089"/>
        <v>-0.18933816666666914</v>
      </c>
      <c r="Q4570" t="s">
        <v>7819</v>
      </c>
    </row>
    <row r="4571" spans="1:18" hidden="1">
      <c r="A4571" t="s">
        <v>348</v>
      </c>
      <c r="B4571" t="s">
        <v>4788</v>
      </c>
      <c r="C4571" s="224" t="s">
        <v>7842</v>
      </c>
      <c r="D4571" s="221">
        <v>355.9</v>
      </c>
      <c r="E4571" s="324">
        <v>43008</v>
      </c>
      <c r="F4571" s="1">
        <v>11360.29</v>
      </c>
      <c r="G4571" s="18">
        <v>3.1100000000000003E-2</v>
      </c>
      <c r="H4571" s="298">
        <v>29.45</v>
      </c>
      <c r="I4571" s="10">
        <v>11360.29</v>
      </c>
      <c r="J4571" s="11">
        <f t="shared" si="2084"/>
        <v>3.1100000000000003E-2</v>
      </c>
      <c r="K4571" s="30">
        <f t="shared" si="2085"/>
        <v>29.442084916666673</v>
      </c>
      <c r="L4571" s="29">
        <f t="shared" si="2086"/>
        <v>-7.915083333326578E-3</v>
      </c>
      <c r="M4571" s="10">
        <f t="shared" si="2087"/>
        <v>11360.29</v>
      </c>
      <c r="N4571" s="5">
        <f>VLOOKUP(CONCATENATE(A4571,"-6"),'Restated Depr'!$B$6:$G$7674,6,0)</f>
        <v>3.0900000000000004E-2</v>
      </c>
      <c r="O4571" s="29">
        <f t="shared" si="2088"/>
        <v>29.252746750000004</v>
      </c>
      <c r="P4571" s="29">
        <f t="shared" si="2089"/>
        <v>-0.18933816666666914</v>
      </c>
      <c r="Q4571" t="s">
        <v>7819</v>
      </c>
    </row>
    <row r="4572" spans="1:18" hidden="1">
      <c r="A4572" t="s">
        <v>348</v>
      </c>
      <c r="B4572" t="s">
        <v>4789</v>
      </c>
      <c r="C4572" s="224" t="s">
        <v>7842</v>
      </c>
      <c r="D4572" s="221">
        <v>355.9</v>
      </c>
      <c r="E4572" s="324">
        <v>43039</v>
      </c>
      <c r="F4572" s="1">
        <v>11360.29</v>
      </c>
      <c r="G4572" s="18">
        <v>3.1100000000000003E-2</v>
      </c>
      <c r="H4572" s="298">
        <v>29.45</v>
      </c>
      <c r="I4572" s="10">
        <v>11360.29</v>
      </c>
      <c r="J4572" s="11">
        <f t="shared" si="2084"/>
        <v>3.1100000000000003E-2</v>
      </c>
      <c r="K4572" s="30">
        <f t="shared" si="2085"/>
        <v>29.442084916666673</v>
      </c>
      <c r="L4572" s="29">
        <f t="shared" si="2086"/>
        <v>-7.915083333326578E-3</v>
      </c>
      <c r="M4572" s="10">
        <f t="shared" si="2087"/>
        <v>11360.29</v>
      </c>
      <c r="N4572" s="5">
        <f>VLOOKUP(CONCATENATE(A4572,"-6"),'Restated Depr'!$B$6:$G$7674,6,0)</f>
        <v>3.0900000000000004E-2</v>
      </c>
      <c r="O4572" s="29">
        <f t="shared" si="2088"/>
        <v>29.252746750000004</v>
      </c>
      <c r="P4572" s="29">
        <f t="shared" si="2089"/>
        <v>-0.18933816666666914</v>
      </c>
      <c r="Q4572" t="s">
        <v>7819</v>
      </c>
    </row>
    <row r="4573" spans="1:18" hidden="1">
      <c r="A4573" t="s">
        <v>348</v>
      </c>
      <c r="B4573" t="s">
        <v>4790</v>
      </c>
      <c r="C4573" s="224" t="s">
        <v>7842</v>
      </c>
      <c r="D4573" s="221">
        <v>355.9</v>
      </c>
      <c r="E4573" s="324">
        <v>43069</v>
      </c>
      <c r="F4573" s="1">
        <v>11360.29</v>
      </c>
      <c r="G4573" s="18">
        <v>3.1100000000000003E-2</v>
      </c>
      <c r="H4573" s="298">
        <v>29.45</v>
      </c>
      <c r="I4573" s="10">
        <v>11360.29</v>
      </c>
      <c r="J4573" s="11">
        <f t="shared" si="2084"/>
        <v>3.1100000000000003E-2</v>
      </c>
      <c r="K4573" s="30">
        <f t="shared" si="2085"/>
        <v>29.442084916666673</v>
      </c>
      <c r="L4573" s="29">
        <f t="shared" si="2086"/>
        <v>-7.915083333326578E-3</v>
      </c>
      <c r="M4573" s="10">
        <f t="shared" si="2087"/>
        <v>11360.29</v>
      </c>
      <c r="N4573" s="5">
        <f>VLOOKUP(CONCATENATE(A4573,"-6"),'Restated Depr'!$B$6:$G$7674,6,0)</f>
        <v>3.0900000000000004E-2</v>
      </c>
      <c r="O4573" s="29">
        <f t="shared" si="2088"/>
        <v>29.252746750000004</v>
      </c>
      <c r="P4573" s="29">
        <f t="shared" si="2089"/>
        <v>-0.18933816666666914</v>
      </c>
      <c r="Q4573" t="s">
        <v>7819</v>
      </c>
    </row>
    <row r="4574" spans="1:18" hidden="1">
      <c r="A4574" t="s">
        <v>348</v>
      </c>
      <c r="B4574" t="s">
        <v>4791</v>
      </c>
      <c r="C4574" s="224" t="s">
        <v>7842</v>
      </c>
      <c r="D4574" s="221">
        <v>355.9</v>
      </c>
      <c r="E4574" s="324">
        <v>43100</v>
      </c>
      <c r="F4574" s="1">
        <v>11360.29</v>
      </c>
      <c r="G4574" s="18">
        <v>3.1E-2</v>
      </c>
      <c r="H4574" s="298">
        <v>29.350000000000005</v>
      </c>
      <c r="I4574" s="10">
        <v>11360.29</v>
      </c>
      <c r="J4574" s="11">
        <f t="shared" si="2084"/>
        <v>3.1E-2</v>
      </c>
      <c r="K4574" s="30">
        <f t="shared" si="2085"/>
        <v>29.347415833333333</v>
      </c>
      <c r="L4574" s="29">
        <f t="shared" si="2086"/>
        <v>-2.5841666666721608E-3</v>
      </c>
      <c r="M4574" s="10">
        <f t="shared" si="2087"/>
        <v>11360.29</v>
      </c>
      <c r="N4574" s="5">
        <f>VLOOKUP(CONCATENATE(A4574,"-6"),'Restated Depr'!$B$6:$G$7674,6,0)</f>
        <v>3.0900000000000004E-2</v>
      </c>
      <c r="O4574" s="29">
        <f t="shared" si="2088"/>
        <v>29.252746750000004</v>
      </c>
      <c r="P4574" s="29">
        <f t="shared" si="2089"/>
        <v>-9.466908333332924E-2</v>
      </c>
      <c r="Q4574" t="s">
        <v>7819</v>
      </c>
    </row>
    <row r="4575" spans="1:18" hidden="1">
      <c r="A4575" t="s">
        <v>348</v>
      </c>
      <c r="B4575" t="s">
        <v>4792</v>
      </c>
      <c r="C4575" s="224" t="s">
        <v>7842</v>
      </c>
      <c r="D4575" s="221">
        <v>355.9</v>
      </c>
      <c r="E4575" s="324">
        <v>43131</v>
      </c>
      <c r="F4575" s="1">
        <v>11360.29</v>
      </c>
      <c r="G4575" s="5">
        <v>3.0900000000000004E-2</v>
      </c>
      <c r="H4575" s="298">
        <v>29.25</v>
      </c>
      <c r="I4575" s="10">
        <v>11360.29</v>
      </c>
      <c r="J4575" s="11">
        <f t="shared" si="2084"/>
        <v>3.0900000000000004E-2</v>
      </c>
      <c r="K4575" s="30">
        <f t="shared" si="2085"/>
        <v>29.252746750000004</v>
      </c>
      <c r="L4575" s="29">
        <f t="shared" si="2086"/>
        <v>2.7467500000035727E-3</v>
      </c>
      <c r="M4575" s="10">
        <f t="shared" si="2087"/>
        <v>11360.29</v>
      </c>
      <c r="N4575" s="5">
        <f>VLOOKUP(CONCATENATE(A4575,"-6"),'Restated Depr'!$B$6:$G$7674,6,0)</f>
        <v>3.0900000000000004E-2</v>
      </c>
      <c r="O4575" s="29">
        <f t="shared" si="2088"/>
        <v>29.252746750000004</v>
      </c>
      <c r="P4575" s="29">
        <f t="shared" si="2089"/>
        <v>0</v>
      </c>
      <c r="Q4575" t="s">
        <v>7819</v>
      </c>
    </row>
    <row r="4576" spans="1:18" hidden="1">
      <c r="A4576" t="s">
        <v>348</v>
      </c>
      <c r="B4576" t="s">
        <v>4793</v>
      </c>
      <c r="C4576" s="224" t="s">
        <v>7842</v>
      </c>
      <c r="D4576" s="221">
        <v>355.9</v>
      </c>
      <c r="E4576" s="324">
        <v>43159</v>
      </c>
      <c r="F4576" s="1">
        <v>11360.29</v>
      </c>
      <c r="G4576" s="5">
        <v>3.0900000000000004E-2</v>
      </c>
      <c r="H4576" s="298">
        <v>29.25</v>
      </c>
      <c r="I4576" s="10">
        <v>11360.29</v>
      </c>
      <c r="J4576" s="11">
        <f t="shared" si="2084"/>
        <v>3.0900000000000004E-2</v>
      </c>
      <c r="K4576" s="30">
        <f t="shared" si="2085"/>
        <v>29.252746750000004</v>
      </c>
      <c r="L4576" s="29">
        <f t="shared" si="2086"/>
        <v>2.7467500000035727E-3</v>
      </c>
      <c r="M4576" s="10">
        <f t="shared" si="2087"/>
        <v>11360.29</v>
      </c>
      <c r="N4576" s="5">
        <f>VLOOKUP(CONCATENATE(A4576,"-6"),'Restated Depr'!$B$6:$G$7674,6,0)</f>
        <v>3.0900000000000004E-2</v>
      </c>
      <c r="O4576" s="29">
        <f t="shared" si="2088"/>
        <v>29.252746750000004</v>
      </c>
      <c r="P4576" s="29">
        <f t="shared" si="2089"/>
        <v>0</v>
      </c>
      <c r="Q4576" t="s">
        <v>7819</v>
      </c>
    </row>
    <row r="4577" spans="1:18" hidden="1">
      <c r="A4577" t="s">
        <v>348</v>
      </c>
      <c r="B4577" t="s">
        <v>4794</v>
      </c>
      <c r="C4577" s="224" t="s">
        <v>7842</v>
      </c>
      <c r="D4577" s="221">
        <v>355.9</v>
      </c>
      <c r="E4577" s="324">
        <v>43190</v>
      </c>
      <c r="F4577" s="1">
        <v>11360.29</v>
      </c>
      <c r="G4577" s="5">
        <v>3.0900000000000004E-2</v>
      </c>
      <c r="H4577" s="298">
        <v>29.25</v>
      </c>
      <c r="I4577" s="10">
        <v>11360.29</v>
      </c>
      <c r="J4577" s="11">
        <f t="shared" si="2084"/>
        <v>3.0900000000000004E-2</v>
      </c>
      <c r="K4577" s="30">
        <f t="shared" si="2085"/>
        <v>29.252746750000004</v>
      </c>
      <c r="L4577" s="29">
        <f t="shared" si="2086"/>
        <v>2.7467500000035727E-3</v>
      </c>
      <c r="M4577" s="10">
        <f t="shared" si="2087"/>
        <v>11360.29</v>
      </c>
      <c r="N4577" s="5">
        <f>VLOOKUP(CONCATENATE(A4577,"-6"),'Restated Depr'!$B$6:$G$7674,6,0)</f>
        <v>3.0900000000000004E-2</v>
      </c>
      <c r="O4577" s="29">
        <f t="shared" si="2088"/>
        <v>29.252746750000004</v>
      </c>
      <c r="P4577" s="29">
        <f t="shared" si="2089"/>
        <v>0</v>
      </c>
      <c r="Q4577" t="s">
        <v>7819</v>
      </c>
    </row>
    <row r="4578" spans="1:18" hidden="1">
      <c r="A4578" t="s">
        <v>348</v>
      </c>
      <c r="B4578" t="s">
        <v>4795</v>
      </c>
      <c r="C4578" s="224" t="s">
        <v>7842</v>
      </c>
      <c r="D4578" s="221">
        <v>355.9</v>
      </c>
      <c r="E4578" s="324">
        <v>43220</v>
      </c>
      <c r="F4578" s="1">
        <v>11360.29</v>
      </c>
      <c r="G4578" s="5">
        <v>3.0900000000000004E-2</v>
      </c>
      <c r="H4578" s="298">
        <v>29.25</v>
      </c>
      <c r="I4578" s="10">
        <v>11360.29</v>
      </c>
      <c r="J4578" s="11">
        <f t="shared" si="2084"/>
        <v>3.0900000000000004E-2</v>
      </c>
      <c r="K4578" s="30">
        <f t="shared" si="2085"/>
        <v>29.252746750000004</v>
      </c>
      <c r="L4578" s="29">
        <f t="shared" si="2086"/>
        <v>2.7467500000035727E-3</v>
      </c>
      <c r="M4578" s="10">
        <f t="shared" si="2087"/>
        <v>11360.29</v>
      </c>
      <c r="N4578" s="5">
        <f>VLOOKUP(CONCATENATE(A4578,"-6"),'Restated Depr'!$B$6:$G$7674,6,0)</f>
        <v>3.0900000000000004E-2</v>
      </c>
      <c r="O4578" s="29">
        <f t="shared" si="2088"/>
        <v>29.252746750000004</v>
      </c>
      <c r="P4578" s="29">
        <f t="shared" si="2089"/>
        <v>0</v>
      </c>
      <c r="Q4578" t="s">
        <v>7819</v>
      </c>
    </row>
    <row r="4579" spans="1:18" hidden="1">
      <c r="A4579" t="s">
        <v>348</v>
      </c>
      <c r="B4579" t="s">
        <v>4796</v>
      </c>
      <c r="C4579" s="224" t="s">
        <v>7842</v>
      </c>
      <c r="D4579" s="221">
        <v>355.9</v>
      </c>
      <c r="E4579" s="324">
        <v>43251</v>
      </c>
      <c r="F4579" s="1">
        <v>11360.29</v>
      </c>
      <c r="G4579" s="5">
        <v>3.0900000000000004E-2</v>
      </c>
      <c r="H4579" s="298">
        <v>29.25</v>
      </c>
      <c r="I4579" s="10">
        <v>11360.29</v>
      </c>
      <c r="J4579" s="11">
        <f t="shared" si="2084"/>
        <v>3.0900000000000004E-2</v>
      </c>
      <c r="K4579" s="30">
        <f t="shared" si="2085"/>
        <v>29.252746750000004</v>
      </c>
      <c r="L4579" s="29">
        <f t="shared" si="2086"/>
        <v>2.7467500000035727E-3</v>
      </c>
      <c r="M4579" s="10">
        <f t="shared" si="2087"/>
        <v>11360.29</v>
      </c>
      <c r="N4579" s="5">
        <f>VLOOKUP(CONCATENATE(A4579,"-6"),'Restated Depr'!$B$6:$G$7674,6,0)</f>
        <v>3.0900000000000004E-2</v>
      </c>
      <c r="O4579" s="29">
        <f t="shared" si="2088"/>
        <v>29.252746750000004</v>
      </c>
      <c r="P4579" s="29">
        <f t="shared" si="2089"/>
        <v>0</v>
      </c>
      <c r="Q4579" t="s">
        <v>7819</v>
      </c>
    </row>
    <row r="4580" spans="1:18" hidden="1">
      <c r="A4580" t="s">
        <v>348</v>
      </c>
      <c r="B4580" t="s">
        <v>4797</v>
      </c>
      <c r="C4580" s="224" t="s">
        <v>7842</v>
      </c>
      <c r="D4580" s="221">
        <v>355.9</v>
      </c>
      <c r="E4580" s="324">
        <v>43281</v>
      </c>
      <c r="F4580" s="1">
        <v>11360.29</v>
      </c>
      <c r="G4580" s="5">
        <v>3.0900000000000004E-2</v>
      </c>
      <c r="H4580" s="298">
        <v>29.25</v>
      </c>
      <c r="I4580" s="10">
        <v>11360.29</v>
      </c>
      <c r="J4580" s="11">
        <f t="shared" si="2084"/>
        <v>3.0900000000000004E-2</v>
      </c>
      <c r="K4580" s="30">
        <f t="shared" si="2085"/>
        <v>29.252746750000004</v>
      </c>
      <c r="L4580" s="29">
        <f t="shared" si="2086"/>
        <v>2.7467500000035727E-3</v>
      </c>
      <c r="M4580" s="10">
        <f t="shared" si="2087"/>
        <v>11360.29</v>
      </c>
      <c r="N4580" s="5">
        <f>VLOOKUP(CONCATENATE(A4580,"-6"),'Restated Depr'!$B$6:$G$7674,6,0)</f>
        <v>3.0900000000000004E-2</v>
      </c>
      <c r="O4580" s="29">
        <f t="shared" si="2088"/>
        <v>29.252746750000004</v>
      </c>
      <c r="P4580" s="29">
        <f t="shared" si="2089"/>
        <v>0</v>
      </c>
      <c r="Q4580" t="s">
        <v>7819</v>
      </c>
      <c r="R4580" s="5"/>
    </row>
    <row r="4581" spans="1:18" ht="15.75" hidden="1" thickBot="1">
      <c r="A4581" t="s">
        <v>348</v>
      </c>
      <c r="C4581" s="224" t="s">
        <v>639</v>
      </c>
      <c r="D4581" s="22"/>
      <c r="E4581" s="323" t="s">
        <v>606</v>
      </c>
      <c r="F4581" s="1"/>
      <c r="G4581" s="5"/>
      <c r="H4581" s="310">
        <f>SUM(H4569:H4580)</f>
        <v>352.1</v>
      </c>
      <c r="I4581" s="10"/>
      <c r="J4581" s="10"/>
      <c r="K4581" s="32">
        <f>SUM(K4569:K4580)</f>
        <v>352.07432091666681</v>
      </c>
      <c r="L4581" s="28">
        <f>SUM(L4569:L4580)</f>
        <v>-2.5679083333283614E-2</v>
      </c>
      <c r="M4581" s="10"/>
      <c r="N4581" s="5"/>
      <c r="O4581" s="28">
        <f>SUM(O4569:O4580)</f>
        <v>351.03296100000011</v>
      </c>
      <c r="P4581" s="28">
        <f>SUM(P4569:P4580)</f>
        <v>-1.0413599166666749</v>
      </c>
    </row>
    <row r="4582" spans="1:18" hidden="1">
      <c r="A4582" t="s">
        <v>349</v>
      </c>
      <c r="B4582" t="s">
        <v>4798</v>
      </c>
      <c r="C4582" s="224" t="s">
        <v>7842</v>
      </c>
      <c r="D4582" s="221">
        <v>355.9</v>
      </c>
      <c r="E4582" s="324">
        <v>42947</v>
      </c>
      <c r="F4582" s="9">
        <v>935092.03</v>
      </c>
      <c r="G4582" s="18">
        <v>3.0199999999999998E-2</v>
      </c>
      <c r="H4582" s="299">
        <v>2353.31</v>
      </c>
      <c r="I4582" s="15">
        <v>935092.03</v>
      </c>
      <c r="J4582" s="11">
        <f t="shared" ref="J4582:J4593" si="2090">G4582</f>
        <v>3.0199999999999998E-2</v>
      </c>
      <c r="K4582" s="31">
        <f t="shared" ref="K4582:K4593" si="2091">I4582*J4582/12</f>
        <v>2353.3149421666667</v>
      </c>
      <c r="L4582" s="289">
        <f t="shared" ref="L4582:L4593" si="2092">K4582-H4582</f>
        <v>4.9421666667512909E-3</v>
      </c>
      <c r="M4582" s="15">
        <f t="shared" ref="M4582:M4593" si="2093">I4582</f>
        <v>935092.03</v>
      </c>
      <c r="N4582" s="5">
        <f>VLOOKUP(CONCATENATE(A4582,"-6"),'Restated Depr'!$B$6:$G$7674,6,0)</f>
        <v>3.0900000000000004E-2</v>
      </c>
      <c r="O4582" s="289">
        <f t="shared" ref="O4582:O4593" si="2094">M4582*N4582/12</f>
        <v>2407.8619772500001</v>
      </c>
      <c r="P4582" s="289">
        <f t="shared" ref="P4582:P4593" si="2095">O4582-K4582</f>
        <v>54.547035083333412</v>
      </c>
      <c r="Q4582" t="s">
        <v>7819</v>
      </c>
    </row>
    <row r="4583" spans="1:18" hidden="1">
      <c r="A4583" t="s">
        <v>349</v>
      </c>
      <c r="B4583" t="s">
        <v>4799</v>
      </c>
      <c r="C4583" s="224" t="s">
        <v>7842</v>
      </c>
      <c r="D4583" s="221">
        <v>355.9</v>
      </c>
      <c r="E4583" s="324">
        <v>42978</v>
      </c>
      <c r="F4583" s="1">
        <v>935092.03</v>
      </c>
      <c r="G4583" s="18">
        <v>3.0199999999999998E-2</v>
      </c>
      <c r="H4583" s="298">
        <v>2353.31</v>
      </c>
      <c r="I4583" s="10">
        <v>935092.03</v>
      </c>
      <c r="J4583" s="11">
        <f t="shared" si="2090"/>
        <v>3.0199999999999998E-2</v>
      </c>
      <c r="K4583" s="30">
        <f t="shared" si="2091"/>
        <v>2353.3149421666667</v>
      </c>
      <c r="L4583" s="29">
        <f t="shared" si="2092"/>
        <v>4.9421666667512909E-3</v>
      </c>
      <c r="M4583" s="10">
        <f t="shared" si="2093"/>
        <v>935092.03</v>
      </c>
      <c r="N4583" s="5">
        <f>VLOOKUP(CONCATENATE(A4583,"-6"),'Restated Depr'!$B$6:$G$7674,6,0)</f>
        <v>3.0900000000000004E-2</v>
      </c>
      <c r="O4583" s="29">
        <f t="shared" si="2094"/>
        <v>2407.8619772500001</v>
      </c>
      <c r="P4583" s="29">
        <f t="shared" si="2095"/>
        <v>54.547035083333412</v>
      </c>
      <c r="Q4583" t="s">
        <v>7819</v>
      </c>
    </row>
    <row r="4584" spans="1:18" hidden="1">
      <c r="A4584" t="s">
        <v>349</v>
      </c>
      <c r="B4584" t="s">
        <v>4800</v>
      </c>
      <c r="C4584" s="224" t="s">
        <v>7842</v>
      </c>
      <c r="D4584" s="221">
        <v>355.9</v>
      </c>
      <c r="E4584" s="324">
        <v>43008</v>
      </c>
      <c r="F4584" s="1">
        <v>935092.03</v>
      </c>
      <c r="G4584" s="18">
        <v>3.0199999999999998E-2</v>
      </c>
      <c r="H4584" s="298">
        <v>2353.31</v>
      </c>
      <c r="I4584" s="10">
        <v>935092.03</v>
      </c>
      <c r="J4584" s="11">
        <f t="shared" si="2090"/>
        <v>3.0199999999999998E-2</v>
      </c>
      <c r="K4584" s="30">
        <f t="shared" si="2091"/>
        <v>2353.3149421666667</v>
      </c>
      <c r="L4584" s="29">
        <f t="shared" si="2092"/>
        <v>4.9421666667512909E-3</v>
      </c>
      <c r="M4584" s="10">
        <f t="shared" si="2093"/>
        <v>935092.03</v>
      </c>
      <c r="N4584" s="5">
        <f>VLOOKUP(CONCATENATE(A4584,"-6"),'Restated Depr'!$B$6:$G$7674,6,0)</f>
        <v>3.0900000000000004E-2</v>
      </c>
      <c r="O4584" s="29">
        <f t="shared" si="2094"/>
        <v>2407.8619772500001</v>
      </c>
      <c r="P4584" s="29">
        <f t="shared" si="2095"/>
        <v>54.547035083333412</v>
      </c>
      <c r="Q4584" t="s">
        <v>7819</v>
      </c>
    </row>
    <row r="4585" spans="1:18" hidden="1">
      <c r="A4585" t="s">
        <v>349</v>
      </c>
      <c r="B4585" t="s">
        <v>4801</v>
      </c>
      <c r="C4585" s="224" t="s">
        <v>7842</v>
      </c>
      <c r="D4585" s="221">
        <v>355.9</v>
      </c>
      <c r="E4585" s="324">
        <v>43039</v>
      </c>
      <c r="F4585" s="1">
        <v>935092.03</v>
      </c>
      <c r="G4585" s="18">
        <v>3.0199999999999998E-2</v>
      </c>
      <c r="H4585" s="298">
        <v>2353.31</v>
      </c>
      <c r="I4585" s="10">
        <v>935092.03</v>
      </c>
      <c r="J4585" s="11">
        <f t="shared" si="2090"/>
        <v>3.0199999999999998E-2</v>
      </c>
      <c r="K4585" s="30">
        <f t="shared" si="2091"/>
        <v>2353.3149421666667</v>
      </c>
      <c r="L4585" s="29">
        <f t="shared" si="2092"/>
        <v>4.9421666667512909E-3</v>
      </c>
      <c r="M4585" s="10">
        <f t="shared" si="2093"/>
        <v>935092.03</v>
      </c>
      <c r="N4585" s="5">
        <f>VLOOKUP(CONCATENATE(A4585,"-6"),'Restated Depr'!$B$6:$G$7674,6,0)</f>
        <v>3.0900000000000004E-2</v>
      </c>
      <c r="O4585" s="29">
        <f t="shared" si="2094"/>
        <v>2407.8619772500001</v>
      </c>
      <c r="P4585" s="29">
        <f t="shared" si="2095"/>
        <v>54.547035083333412</v>
      </c>
      <c r="Q4585" t="s">
        <v>7819</v>
      </c>
    </row>
    <row r="4586" spans="1:18" hidden="1">
      <c r="A4586" t="s">
        <v>349</v>
      </c>
      <c r="B4586" t="s">
        <v>4802</v>
      </c>
      <c r="C4586" s="224" t="s">
        <v>7842</v>
      </c>
      <c r="D4586" s="221">
        <v>355.9</v>
      </c>
      <c r="E4586" s="324">
        <v>43069</v>
      </c>
      <c r="F4586" s="1">
        <v>935092.03</v>
      </c>
      <c r="G4586" s="18">
        <v>3.0199999999999998E-2</v>
      </c>
      <c r="H4586" s="298">
        <v>2353.31</v>
      </c>
      <c r="I4586" s="10">
        <v>935092.03</v>
      </c>
      <c r="J4586" s="11">
        <f t="shared" si="2090"/>
        <v>3.0199999999999998E-2</v>
      </c>
      <c r="K4586" s="30">
        <f t="shared" si="2091"/>
        <v>2353.3149421666667</v>
      </c>
      <c r="L4586" s="29">
        <f t="shared" si="2092"/>
        <v>4.9421666667512909E-3</v>
      </c>
      <c r="M4586" s="10">
        <f t="shared" si="2093"/>
        <v>935092.03</v>
      </c>
      <c r="N4586" s="5">
        <f>VLOOKUP(CONCATENATE(A4586,"-6"),'Restated Depr'!$B$6:$G$7674,6,0)</f>
        <v>3.0900000000000004E-2</v>
      </c>
      <c r="O4586" s="29">
        <f t="shared" si="2094"/>
        <v>2407.8619772500001</v>
      </c>
      <c r="P4586" s="29">
        <f t="shared" si="2095"/>
        <v>54.547035083333412</v>
      </c>
      <c r="Q4586" t="s">
        <v>7819</v>
      </c>
    </row>
    <row r="4587" spans="1:18" hidden="1">
      <c r="A4587" t="s">
        <v>349</v>
      </c>
      <c r="B4587" t="s">
        <v>4803</v>
      </c>
      <c r="C4587" s="224" t="s">
        <v>7842</v>
      </c>
      <c r="D4587" s="221">
        <v>355.9</v>
      </c>
      <c r="E4587" s="324">
        <v>43100</v>
      </c>
      <c r="F4587" s="1">
        <v>935092.03</v>
      </c>
      <c r="G4587" s="18">
        <v>3.0499999999999999E-2</v>
      </c>
      <c r="H4587" s="298">
        <v>2376.69</v>
      </c>
      <c r="I4587" s="10">
        <v>935092.03</v>
      </c>
      <c r="J4587" s="11">
        <f t="shared" si="2090"/>
        <v>3.0499999999999999E-2</v>
      </c>
      <c r="K4587" s="30">
        <f t="shared" si="2091"/>
        <v>2376.6922429166666</v>
      </c>
      <c r="L4587" s="29">
        <f t="shared" si="2092"/>
        <v>2.2429166665460798E-3</v>
      </c>
      <c r="M4587" s="10">
        <f t="shared" si="2093"/>
        <v>935092.03</v>
      </c>
      <c r="N4587" s="5">
        <f>VLOOKUP(CONCATENATE(A4587,"-6"),'Restated Depr'!$B$6:$G$7674,6,0)</f>
        <v>3.0900000000000004E-2</v>
      </c>
      <c r="O4587" s="29">
        <f t="shared" si="2094"/>
        <v>2407.8619772500001</v>
      </c>
      <c r="P4587" s="29">
        <f t="shared" si="2095"/>
        <v>31.169734333333508</v>
      </c>
      <c r="Q4587" t="s">
        <v>7819</v>
      </c>
    </row>
    <row r="4588" spans="1:18" hidden="1">
      <c r="A4588" t="s">
        <v>349</v>
      </c>
      <c r="B4588" t="s">
        <v>4804</v>
      </c>
      <c r="C4588" s="224" t="s">
        <v>7842</v>
      </c>
      <c r="D4588" s="221">
        <v>355.9</v>
      </c>
      <c r="E4588" s="324">
        <v>43131</v>
      </c>
      <c r="F4588" s="1">
        <v>935092.03</v>
      </c>
      <c r="G4588" s="5">
        <v>3.0900000000000004E-2</v>
      </c>
      <c r="H4588" s="298">
        <v>2407.86</v>
      </c>
      <c r="I4588" s="10">
        <v>935092.03</v>
      </c>
      <c r="J4588" s="11">
        <f t="shared" si="2090"/>
        <v>3.0900000000000004E-2</v>
      </c>
      <c r="K4588" s="30">
        <f t="shared" si="2091"/>
        <v>2407.8619772500001</v>
      </c>
      <c r="L4588" s="29">
        <f t="shared" si="2092"/>
        <v>1.9772499999817228E-3</v>
      </c>
      <c r="M4588" s="10">
        <f t="shared" si="2093"/>
        <v>935092.03</v>
      </c>
      <c r="N4588" s="5">
        <f>VLOOKUP(CONCATENATE(A4588,"-6"),'Restated Depr'!$B$6:$G$7674,6,0)</f>
        <v>3.0900000000000004E-2</v>
      </c>
      <c r="O4588" s="29">
        <f t="shared" si="2094"/>
        <v>2407.8619772500001</v>
      </c>
      <c r="P4588" s="29">
        <f t="shared" si="2095"/>
        <v>0</v>
      </c>
      <c r="Q4588" t="s">
        <v>7819</v>
      </c>
    </row>
    <row r="4589" spans="1:18" hidden="1">
      <c r="A4589" t="s">
        <v>349</v>
      </c>
      <c r="B4589" t="s">
        <v>4805</v>
      </c>
      <c r="C4589" s="224" t="s">
        <v>7842</v>
      </c>
      <c r="D4589" s="221">
        <v>355.9</v>
      </c>
      <c r="E4589" s="324">
        <v>43159</v>
      </c>
      <c r="F4589" s="1">
        <v>935092.03</v>
      </c>
      <c r="G4589" s="5">
        <v>3.0900000000000004E-2</v>
      </c>
      <c r="H4589" s="298">
        <v>2407.86</v>
      </c>
      <c r="I4589" s="10">
        <v>935092.03</v>
      </c>
      <c r="J4589" s="11">
        <f t="shared" si="2090"/>
        <v>3.0900000000000004E-2</v>
      </c>
      <c r="K4589" s="30">
        <f t="shared" si="2091"/>
        <v>2407.8619772500001</v>
      </c>
      <c r="L4589" s="29">
        <f t="shared" si="2092"/>
        <v>1.9772499999817228E-3</v>
      </c>
      <c r="M4589" s="10">
        <f t="shared" si="2093"/>
        <v>935092.03</v>
      </c>
      <c r="N4589" s="5">
        <f>VLOOKUP(CONCATENATE(A4589,"-6"),'Restated Depr'!$B$6:$G$7674,6,0)</f>
        <v>3.0900000000000004E-2</v>
      </c>
      <c r="O4589" s="29">
        <f t="shared" si="2094"/>
        <v>2407.8619772500001</v>
      </c>
      <c r="P4589" s="29">
        <f t="shared" si="2095"/>
        <v>0</v>
      </c>
      <c r="Q4589" t="s">
        <v>7819</v>
      </c>
    </row>
    <row r="4590" spans="1:18" hidden="1">
      <c r="A4590" t="s">
        <v>349</v>
      </c>
      <c r="B4590" t="s">
        <v>4806</v>
      </c>
      <c r="C4590" s="224" t="s">
        <v>7842</v>
      </c>
      <c r="D4590" s="221">
        <v>355.9</v>
      </c>
      <c r="E4590" s="324">
        <v>43190</v>
      </c>
      <c r="F4590" s="1">
        <v>935092.03</v>
      </c>
      <c r="G4590" s="5">
        <v>3.0900000000000004E-2</v>
      </c>
      <c r="H4590" s="298">
        <v>2407.86</v>
      </c>
      <c r="I4590" s="10">
        <v>935092.03</v>
      </c>
      <c r="J4590" s="11">
        <f t="shared" si="2090"/>
        <v>3.0900000000000004E-2</v>
      </c>
      <c r="K4590" s="30">
        <f t="shared" si="2091"/>
        <v>2407.8619772500001</v>
      </c>
      <c r="L4590" s="29">
        <f t="shared" si="2092"/>
        <v>1.9772499999817228E-3</v>
      </c>
      <c r="M4590" s="10">
        <f t="shared" si="2093"/>
        <v>935092.03</v>
      </c>
      <c r="N4590" s="5">
        <f>VLOOKUP(CONCATENATE(A4590,"-6"),'Restated Depr'!$B$6:$G$7674,6,0)</f>
        <v>3.0900000000000004E-2</v>
      </c>
      <c r="O4590" s="29">
        <f t="shared" si="2094"/>
        <v>2407.8619772500001</v>
      </c>
      <c r="P4590" s="29">
        <f t="shared" si="2095"/>
        <v>0</v>
      </c>
      <c r="Q4590" t="s">
        <v>7819</v>
      </c>
    </row>
    <row r="4591" spans="1:18" hidden="1">
      <c r="A4591" t="s">
        <v>349</v>
      </c>
      <c r="B4591" t="s">
        <v>4807</v>
      </c>
      <c r="C4591" s="224" t="s">
        <v>7842</v>
      </c>
      <c r="D4591" s="221">
        <v>355.9</v>
      </c>
      <c r="E4591" s="324">
        <v>43220</v>
      </c>
      <c r="F4591" s="1">
        <v>935092.03</v>
      </c>
      <c r="G4591" s="5">
        <v>3.0900000000000004E-2</v>
      </c>
      <c r="H4591" s="298">
        <v>2407.86</v>
      </c>
      <c r="I4591" s="10">
        <v>935092.03</v>
      </c>
      <c r="J4591" s="11">
        <f t="shared" si="2090"/>
        <v>3.0900000000000004E-2</v>
      </c>
      <c r="K4591" s="30">
        <f t="shared" si="2091"/>
        <v>2407.8619772500001</v>
      </c>
      <c r="L4591" s="29">
        <f t="shared" si="2092"/>
        <v>1.9772499999817228E-3</v>
      </c>
      <c r="M4591" s="10">
        <f t="shared" si="2093"/>
        <v>935092.03</v>
      </c>
      <c r="N4591" s="5">
        <f>VLOOKUP(CONCATENATE(A4591,"-6"),'Restated Depr'!$B$6:$G$7674,6,0)</f>
        <v>3.0900000000000004E-2</v>
      </c>
      <c r="O4591" s="29">
        <f t="shared" si="2094"/>
        <v>2407.8619772500001</v>
      </c>
      <c r="P4591" s="29">
        <f t="shared" si="2095"/>
        <v>0</v>
      </c>
      <c r="Q4591" t="s">
        <v>7819</v>
      </c>
    </row>
    <row r="4592" spans="1:18" hidden="1">
      <c r="A4592" t="s">
        <v>349</v>
      </c>
      <c r="B4592" t="s">
        <v>4808</v>
      </c>
      <c r="C4592" s="224" t="s">
        <v>7842</v>
      </c>
      <c r="D4592" s="221">
        <v>355.9</v>
      </c>
      <c r="E4592" s="324">
        <v>43251</v>
      </c>
      <c r="F4592" s="1">
        <v>935092.03</v>
      </c>
      <c r="G4592" s="5">
        <v>3.0900000000000004E-2</v>
      </c>
      <c r="H4592" s="298">
        <v>2407.86</v>
      </c>
      <c r="I4592" s="10">
        <v>935092.03</v>
      </c>
      <c r="J4592" s="11">
        <f t="shared" si="2090"/>
        <v>3.0900000000000004E-2</v>
      </c>
      <c r="K4592" s="30">
        <f t="shared" si="2091"/>
        <v>2407.8619772500001</v>
      </c>
      <c r="L4592" s="29">
        <f t="shared" si="2092"/>
        <v>1.9772499999817228E-3</v>
      </c>
      <c r="M4592" s="10">
        <f t="shared" si="2093"/>
        <v>935092.03</v>
      </c>
      <c r="N4592" s="5">
        <f>VLOOKUP(CONCATENATE(A4592,"-6"),'Restated Depr'!$B$6:$G$7674,6,0)</f>
        <v>3.0900000000000004E-2</v>
      </c>
      <c r="O4592" s="29">
        <f t="shared" si="2094"/>
        <v>2407.8619772500001</v>
      </c>
      <c r="P4592" s="29">
        <f t="shared" si="2095"/>
        <v>0</v>
      </c>
      <c r="Q4592" t="s">
        <v>7819</v>
      </c>
    </row>
    <row r="4593" spans="1:18" hidden="1">
      <c r="A4593" t="s">
        <v>349</v>
      </c>
      <c r="B4593" t="s">
        <v>4809</v>
      </c>
      <c r="C4593" s="224" t="s">
        <v>7842</v>
      </c>
      <c r="D4593" s="221">
        <v>355.9</v>
      </c>
      <c r="E4593" s="324">
        <v>43281</v>
      </c>
      <c r="F4593" s="1">
        <v>935092.03</v>
      </c>
      <c r="G4593" s="5">
        <v>3.0900000000000004E-2</v>
      </c>
      <c r="H4593" s="298">
        <v>2407.86</v>
      </c>
      <c r="I4593" s="10">
        <v>935092.03</v>
      </c>
      <c r="J4593" s="11">
        <f t="shared" si="2090"/>
        <v>3.0900000000000004E-2</v>
      </c>
      <c r="K4593" s="30">
        <f t="shared" si="2091"/>
        <v>2407.8619772500001</v>
      </c>
      <c r="L4593" s="29">
        <f t="shared" si="2092"/>
        <v>1.9772499999817228E-3</v>
      </c>
      <c r="M4593" s="10">
        <f t="shared" si="2093"/>
        <v>935092.03</v>
      </c>
      <c r="N4593" s="5">
        <f>VLOOKUP(CONCATENATE(A4593,"-6"),'Restated Depr'!$B$6:$G$7674,6,0)</f>
        <v>3.0900000000000004E-2</v>
      </c>
      <c r="O4593" s="29">
        <f t="shared" si="2094"/>
        <v>2407.8619772500001</v>
      </c>
      <c r="P4593" s="29">
        <f t="shared" si="2095"/>
        <v>0</v>
      </c>
      <c r="Q4593" t="s">
        <v>7819</v>
      </c>
      <c r="R4593" s="5"/>
    </row>
    <row r="4594" spans="1:18" ht="15.75" hidden="1" thickBot="1">
      <c r="A4594" t="s">
        <v>349</v>
      </c>
      <c r="C4594" s="224" t="s">
        <v>639</v>
      </c>
      <c r="D4594" s="22"/>
      <c r="E4594" s="323" t="s">
        <v>606</v>
      </c>
      <c r="F4594" s="1"/>
      <c r="G4594" s="5"/>
      <c r="H4594" s="310">
        <f>SUM(H4582:H4593)</f>
        <v>28590.400000000001</v>
      </c>
      <c r="I4594" s="10"/>
      <c r="J4594" s="10"/>
      <c r="K4594" s="32">
        <f>SUM(K4582:K4593)</f>
        <v>28590.438817249993</v>
      </c>
      <c r="L4594" s="28">
        <f>SUM(L4582:L4593)</f>
        <v>3.8817250000192871E-2</v>
      </c>
      <c r="M4594" s="10"/>
      <c r="N4594" s="5"/>
      <c r="O4594" s="28">
        <f>SUM(O4582:O4593)</f>
        <v>28894.343726999996</v>
      </c>
      <c r="P4594" s="28">
        <f>SUM(P4582:P4593)</f>
        <v>303.90490975000057</v>
      </c>
    </row>
    <row r="4595" spans="1:18" hidden="1">
      <c r="A4595" t="s">
        <v>350</v>
      </c>
      <c r="B4595" t="s">
        <v>4810</v>
      </c>
      <c r="C4595" s="224" t="s">
        <v>7842</v>
      </c>
      <c r="D4595" s="221">
        <v>355.9</v>
      </c>
      <c r="E4595" s="324">
        <v>42947</v>
      </c>
      <c r="F4595" s="9">
        <v>19271.73</v>
      </c>
      <c r="G4595" s="18">
        <v>3.1100000000000003E-2</v>
      </c>
      <c r="H4595" s="299">
        <v>49.940000000000005</v>
      </c>
      <c r="I4595" s="15">
        <v>19271.73</v>
      </c>
      <c r="J4595" s="11">
        <f t="shared" ref="J4595:J4606" si="2096">G4595</f>
        <v>3.1100000000000003E-2</v>
      </c>
      <c r="K4595" s="31">
        <f t="shared" ref="K4595:K4606" si="2097">I4595*J4595/12</f>
        <v>49.945900250000001</v>
      </c>
      <c r="L4595" s="289">
        <f t="shared" ref="L4595:L4606" si="2098">K4595-H4595</f>
        <v>5.9002499999962765E-3</v>
      </c>
      <c r="M4595" s="15">
        <f t="shared" ref="M4595:M4606" si="2099">I4595</f>
        <v>19271.73</v>
      </c>
      <c r="N4595" s="5">
        <f>VLOOKUP(CONCATENATE(A4595,"-6"),'Restated Depr'!$B$6:$G$7674,6,0)</f>
        <v>3.0900000000000004E-2</v>
      </c>
      <c r="O4595" s="289">
        <f t="shared" ref="O4595:O4606" si="2100">M4595*N4595/12</f>
        <v>49.624704750000006</v>
      </c>
      <c r="P4595" s="289">
        <f t="shared" ref="P4595:P4606" si="2101">O4595-K4595</f>
        <v>-0.32119549999999464</v>
      </c>
      <c r="Q4595" t="s">
        <v>7819</v>
      </c>
    </row>
    <row r="4596" spans="1:18" hidden="1">
      <c r="A4596" t="s">
        <v>350</v>
      </c>
      <c r="B4596" t="s">
        <v>4811</v>
      </c>
      <c r="C4596" s="224" t="s">
        <v>7842</v>
      </c>
      <c r="D4596" s="221">
        <v>355.9</v>
      </c>
      <c r="E4596" s="324">
        <v>42978</v>
      </c>
      <c r="F4596" s="1">
        <v>19271.73</v>
      </c>
      <c r="G4596" s="18">
        <v>3.1100000000000003E-2</v>
      </c>
      <c r="H4596" s="298">
        <v>49.940000000000005</v>
      </c>
      <c r="I4596" s="10">
        <v>19271.73</v>
      </c>
      <c r="J4596" s="11">
        <f t="shared" si="2096"/>
        <v>3.1100000000000003E-2</v>
      </c>
      <c r="K4596" s="30">
        <f t="shared" si="2097"/>
        <v>49.945900250000001</v>
      </c>
      <c r="L4596" s="29">
        <f t="shared" si="2098"/>
        <v>5.9002499999962765E-3</v>
      </c>
      <c r="M4596" s="10">
        <f t="shared" si="2099"/>
        <v>19271.73</v>
      </c>
      <c r="N4596" s="5">
        <f>VLOOKUP(CONCATENATE(A4596,"-6"),'Restated Depr'!$B$6:$G$7674,6,0)</f>
        <v>3.0900000000000004E-2</v>
      </c>
      <c r="O4596" s="29">
        <f t="shared" si="2100"/>
        <v>49.624704750000006</v>
      </c>
      <c r="P4596" s="29">
        <f t="shared" si="2101"/>
        <v>-0.32119549999999464</v>
      </c>
      <c r="Q4596" t="s">
        <v>7819</v>
      </c>
    </row>
    <row r="4597" spans="1:18" hidden="1">
      <c r="A4597" t="s">
        <v>350</v>
      </c>
      <c r="B4597" t="s">
        <v>4812</v>
      </c>
      <c r="C4597" s="224" t="s">
        <v>7842</v>
      </c>
      <c r="D4597" s="221">
        <v>355.9</v>
      </c>
      <c r="E4597" s="324">
        <v>43008</v>
      </c>
      <c r="F4597" s="1">
        <v>19271.73</v>
      </c>
      <c r="G4597" s="18">
        <v>3.1100000000000003E-2</v>
      </c>
      <c r="H4597" s="298">
        <v>49.940000000000005</v>
      </c>
      <c r="I4597" s="10">
        <v>19271.73</v>
      </c>
      <c r="J4597" s="11">
        <f t="shared" si="2096"/>
        <v>3.1100000000000003E-2</v>
      </c>
      <c r="K4597" s="30">
        <f t="shared" si="2097"/>
        <v>49.945900250000001</v>
      </c>
      <c r="L4597" s="29">
        <f t="shared" si="2098"/>
        <v>5.9002499999962765E-3</v>
      </c>
      <c r="M4597" s="10">
        <f t="shared" si="2099"/>
        <v>19271.73</v>
      </c>
      <c r="N4597" s="5">
        <f>VLOOKUP(CONCATENATE(A4597,"-6"),'Restated Depr'!$B$6:$G$7674,6,0)</f>
        <v>3.0900000000000004E-2</v>
      </c>
      <c r="O4597" s="29">
        <f t="shared" si="2100"/>
        <v>49.624704750000006</v>
      </c>
      <c r="P4597" s="29">
        <f t="shared" si="2101"/>
        <v>-0.32119549999999464</v>
      </c>
      <c r="Q4597" t="s">
        <v>7819</v>
      </c>
    </row>
    <row r="4598" spans="1:18" hidden="1">
      <c r="A4598" t="s">
        <v>350</v>
      </c>
      <c r="B4598" t="s">
        <v>4813</v>
      </c>
      <c r="C4598" s="224" t="s">
        <v>7842</v>
      </c>
      <c r="D4598" s="221">
        <v>355.9</v>
      </c>
      <c r="E4598" s="324">
        <v>43039</v>
      </c>
      <c r="F4598" s="1">
        <v>19271.73</v>
      </c>
      <c r="G4598" s="18">
        <v>3.1100000000000003E-2</v>
      </c>
      <c r="H4598" s="298">
        <v>49.940000000000005</v>
      </c>
      <c r="I4598" s="10">
        <v>19271.73</v>
      </c>
      <c r="J4598" s="11">
        <f t="shared" si="2096"/>
        <v>3.1100000000000003E-2</v>
      </c>
      <c r="K4598" s="30">
        <f t="shared" si="2097"/>
        <v>49.945900250000001</v>
      </c>
      <c r="L4598" s="29">
        <f t="shared" si="2098"/>
        <v>5.9002499999962765E-3</v>
      </c>
      <c r="M4598" s="10">
        <f t="shared" si="2099"/>
        <v>19271.73</v>
      </c>
      <c r="N4598" s="5">
        <f>VLOOKUP(CONCATENATE(A4598,"-6"),'Restated Depr'!$B$6:$G$7674,6,0)</f>
        <v>3.0900000000000004E-2</v>
      </c>
      <c r="O4598" s="29">
        <f t="shared" si="2100"/>
        <v>49.624704750000006</v>
      </c>
      <c r="P4598" s="29">
        <f t="shared" si="2101"/>
        <v>-0.32119549999999464</v>
      </c>
      <c r="Q4598" t="s">
        <v>7819</v>
      </c>
    </row>
    <row r="4599" spans="1:18" hidden="1">
      <c r="A4599" t="s">
        <v>350</v>
      </c>
      <c r="B4599" t="s">
        <v>4814</v>
      </c>
      <c r="C4599" s="224" t="s">
        <v>7842</v>
      </c>
      <c r="D4599" s="221">
        <v>355.9</v>
      </c>
      <c r="E4599" s="324">
        <v>43069</v>
      </c>
      <c r="F4599" s="1">
        <v>19271.73</v>
      </c>
      <c r="G4599" s="18">
        <v>3.1100000000000003E-2</v>
      </c>
      <c r="H4599" s="298">
        <v>49.940000000000005</v>
      </c>
      <c r="I4599" s="10">
        <v>19271.73</v>
      </c>
      <c r="J4599" s="11">
        <f t="shared" si="2096"/>
        <v>3.1100000000000003E-2</v>
      </c>
      <c r="K4599" s="30">
        <f t="shared" si="2097"/>
        <v>49.945900250000001</v>
      </c>
      <c r="L4599" s="29">
        <f t="shared" si="2098"/>
        <v>5.9002499999962765E-3</v>
      </c>
      <c r="M4599" s="10">
        <f t="shared" si="2099"/>
        <v>19271.73</v>
      </c>
      <c r="N4599" s="5">
        <f>VLOOKUP(CONCATENATE(A4599,"-6"),'Restated Depr'!$B$6:$G$7674,6,0)</f>
        <v>3.0900000000000004E-2</v>
      </c>
      <c r="O4599" s="29">
        <f t="shared" si="2100"/>
        <v>49.624704750000006</v>
      </c>
      <c r="P4599" s="29">
        <f t="shared" si="2101"/>
        <v>-0.32119549999999464</v>
      </c>
      <c r="Q4599" t="s">
        <v>7819</v>
      </c>
    </row>
    <row r="4600" spans="1:18" hidden="1">
      <c r="A4600" t="s">
        <v>350</v>
      </c>
      <c r="B4600" t="s">
        <v>4815</v>
      </c>
      <c r="C4600" s="224" t="s">
        <v>7842</v>
      </c>
      <c r="D4600" s="221">
        <v>355.9</v>
      </c>
      <c r="E4600" s="324">
        <v>43100</v>
      </c>
      <c r="F4600" s="1">
        <v>19271.73</v>
      </c>
      <c r="G4600" s="18">
        <v>3.1E-2</v>
      </c>
      <c r="H4600" s="298">
        <v>49.79</v>
      </c>
      <c r="I4600" s="10">
        <v>19271.73</v>
      </c>
      <c r="J4600" s="11">
        <f t="shared" si="2096"/>
        <v>3.1E-2</v>
      </c>
      <c r="K4600" s="30">
        <f t="shared" si="2097"/>
        <v>49.7853025</v>
      </c>
      <c r="L4600" s="29">
        <f t="shared" si="2098"/>
        <v>-4.6974999999989109E-3</v>
      </c>
      <c r="M4600" s="10">
        <f t="shared" si="2099"/>
        <v>19271.73</v>
      </c>
      <c r="N4600" s="5">
        <f>VLOOKUP(CONCATENATE(A4600,"-6"),'Restated Depr'!$B$6:$G$7674,6,0)</f>
        <v>3.0900000000000004E-2</v>
      </c>
      <c r="O4600" s="29">
        <f t="shared" si="2100"/>
        <v>49.624704750000006</v>
      </c>
      <c r="P4600" s="29">
        <f t="shared" si="2101"/>
        <v>-0.16059774999999377</v>
      </c>
      <c r="Q4600" t="s">
        <v>7819</v>
      </c>
    </row>
    <row r="4601" spans="1:18" hidden="1">
      <c r="A4601" t="s">
        <v>350</v>
      </c>
      <c r="B4601" t="s">
        <v>4816</v>
      </c>
      <c r="C4601" s="224" t="s">
        <v>7842</v>
      </c>
      <c r="D4601" s="221">
        <v>355.9</v>
      </c>
      <c r="E4601" s="324">
        <v>43131</v>
      </c>
      <c r="F4601" s="1">
        <v>19271.73</v>
      </c>
      <c r="G4601" s="5">
        <v>3.0900000000000004E-2</v>
      </c>
      <c r="H4601" s="298">
        <v>49.620000000000005</v>
      </c>
      <c r="I4601" s="10">
        <v>19271.73</v>
      </c>
      <c r="J4601" s="11">
        <f t="shared" si="2096"/>
        <v>3.0900000000000004E-2</v>
      </c>
      <c r="K4601" s="30">
        <f t="shared" si="2097"/>
        <v>49.624704750000006</v>
      </c>
      <c r="L4601" s="29">
        <f t="shared" si="2098"/>
        <v>4.7047500000019227E-3</v>
      </c>
      <c r="M4601" s="10">
        <f t="shared" si="2099"/>
        <v>19271.73</v>
      </c>
      <c r="N4601" s="5">
        <f>VLOOKUP(CONCATENATE(A4601,"-6"),'Restated Depr'!$B$6:$G$7674,6,0)</f>
        <v>3.0900000000000004E-2</v>
      </c>
      <c r="O4601" s="29">
        <f t="shared" si="2100"/>
        <v>49.624704750000006</v>
      </c>
      <c r="P4601" s="29">
        <f t="shared" si="2101"/>
        <v>0</v>
      </c>
      <c r="Q4601" t="s">
        <v>7819</v>
      </c>
    </row>
    <row r="4602" spans="1:18" hidden="1">
      <c r="A4602" t="s">
        <v>350</v>
      </c>
      <c r="B4602" t="s">
        <v>4817</v>
      </c>
      <c r="C4602" s="224" t="s">
        <v>7842</v>
      </c>
      <c r="D4602" s="221">
        <v>355.9</v>
      </c>
      <c r="E4602" s="324">
        <v>43159</v>
      </c>
      <c r="F4602" s="1">
        <v>19271.73</v>
      </c>
      <c r="G4602" s="5">
        <v>3.0900000000000004E-2</v>
      </c>
      <c r="H4602" s="298">
        <v>49.620000000000005</v>
      </c>
      <c r="I4602" s="10">
        <v>19271.73</v>
      </c>
      <c r="J4602" s="11">
        <f t="shared" si="2096"/>
        <v>3.0900000000000004E-2</v>
      </c>
      <c r="K4602" s="30">
        <f t="shared" si="2097"/>
        <v>49.624704750000006</v>
      </c>
      <c r="L4602" s="29">
        <f t="shared" si="2098"/>
        <v>4.7047500000019227E-3</v>
      </c>
      <c r="M4602" s="10">
        <f t="shared" si="2099"/>
        <v>19271.73</v>
      </c>
      <c r="N4602" s="5">
        <f>VLOOKUP(CONCATENATE(A4602,"-6"),'Restated Depr'!$B$6:$G$7674,6,0)</f>
        <v>3.0900000000000004E-2</v>
      </c>
      <c r="O4602" s="29">
        <f t="shared" si="2100"/>
        <v>49.624704750000006</v>
      </c>
      <c r="P4602" s="29">
        <f t="shared" si="2101"/>
        <v>0</v>
      </c>
      <c r="Q4602" t="s">
        <v>7819</v>
      </c>
    </row>
    <row r="4603" spans="1:18" hidden="1">
      <c r="A4603" t="s">
        <v>350</v>
      </c>
      <c r="B4603" t="s">
        <v>4818</v>
      </c>
      <c r="C4603" s="224" t="s">
        <v>7842</v>
      </c>
      <c r="D4603" s="221">
        <v>355.9</v>
      </c>
      <c r="E4603" s="324">
        <v>43190</v>
      </c>
      <c r="F4603" s="1">
        <v>19271.73</v>
      </c>
      <c r="G4603" s="5">
        <v>3.0900000000000004E-2</v>
      </c>
      <c r="H4603" s="298">
        <v>49.620000000000005</v>
      </c>
      <c r="I4603" s="10">
        <v>19271.73</v>
      </c>
      <c r="J4603" s="11">
        <f t="shared" si="2096"/>
        <v>3.0900000000000004E-2</v>
      </c>
      <c r="K4603" s="30">
        <f t="shared" si="2097"/>
        <v>49.624704750000006</v>
      </c>
      <c r="L4603" s="29">
        <f t="shared" si="2098"/>
        <v>4.7047500000019227E-3</v>
      </c>
      <c r="M4603" s="10">
        <f t="shared" si="2099"/>
        <v>19271.73</v>
      </c>
      <c r="N4603" s="5">
        <f>VLOOKUP(CONCATENATE(A4603,"-6"),'Restated Depr'!$B$6:$G$7674,6,0)</f>
        <v>3.0900000000000004E-2</v>
      </c>
      <c r="O4603" s="29">
        <f t="shared" si="2100"/>
        <v>49.624704750000006</v>
      </c>
      <c r="P4603" s="29">
        <f t="shared" si="2101"/>
        <v>0</v>
      </c>
      <c r="Q4603" t="s">
        <v>7819</v>
      </c>
    </row>
    <row r="4604" spans="1:18" hidden="1">
      <c r="A4604" t="s">
        <v>350</v>
      </c>
      <c r="B4604" t="s">
        <v>4819</v>
      </c>
      <c r="C4604" s="224" t="s">
        <v>7842</v>
      </c>
      <c r="D4604" s="221">
        <v>355.9</v>
      </c>
      <c r="E4604" s="324">
        <v>43220</v>
      </c>
      <c r="F4604" s="1">
        <v>19271.73</v>
      </c>
      <c r="G4604" s="5">
        <v>3.0900000000000004E-2</v>
      </c>
      <c r="H4604" s="298">
        <v>49.620000000000005</v>
      </c>
      <c r="I4604" s="10">
        <v>19271.73</v>
      </c>
      <c r="J4604" s="11">
        <f t="shared" si="2096"/>
        <v>3.0900000000000004E-2</v>
      </c>
      <c r="K4604" s="30">
        <f t="shared" si="2097"/>
        <v>49.624704750000006</v>
      </c>
      <c r="L4604" s="29">
        <f t="shared" si="2098"/>
        <v>4.7047500000019227E-3</v>
      </c>
      <c r="M4604" s="10">
        <f t="shared" si="2099"/>
        <v>19271.73</v>
      </c>
      <c r="N4604" s="5">
        <f>VLOOKUP(CONCATENATE(A4604,"-6"),'Restated Depr'!$B$6:$G$7674,6,0)</f>
        <v>3.0900000000000004E-2</v>
      </c>
      <c r="O4604" s="29">
        <f t="shared" si="2100"/>
        <v>49.624704750000006</v>
      </c>
      <c r="P4604" s="29">
        <f t="shared" si="2101"/>
        <v>0</v>
      </c>
      <c r="Q4604" t="s">
        <v>7819</v>
      </c>
    </row>
    <row r="4605" spans="1:18" hidden="1">
      <c r="A4605" t="s">
        <v>350</v>
      </c>
      <c r="B4605" t="s">
        <v>4820</v>
      </c>
      <c r="C4605" s="224" t="s">
        <v>7842</v>
      </c>
      <c r="D4605" s="221">
        <v>355.9</v>
      </c>
      <c r="E4605" s="324">
        <v>43251</v>
      </c>
      <c r="F4605" s="1">
        <v>19271.73</v>
      </c>
      <c r="G4605" s="5">
        <v>3.0900000000000004E-2</v>
      </c>
      <c r="H4605" s="298">
        <v>49.620000000000005</v>
      </c>
      <c r="I4605" s="10">
        <v>19271.73</v>
      </c>
      <c r="J4605" s="11">
        <f t="shared" si="2096"/>
        <v>3.0900000000000004E-2</v>
      </c>
      <c r="K4605" s="30">
        <f t="shared" si="2097"/>
        <v>49.624704750000006</v>
      </c>
      <c r="L4605" s="29">
        <f t="shared" si="2098"/>
        <v>4.7047500000019227E-3</v>
      </c>
      <c r="M4605" s="10">
        <f t="shared" si="2099"/>
        <v>19271.73</v>
      </c>
      <c r="N4605" s="5">
        <f>VLOOKUP(CONCATENATE(A4605,"-6"),'Restated Depr'!$B$6:$G$7674,6,0)</f>
        <v>3.0900000000000004E-2</v>
      </c>
      <c r="O4605" s="29">
        <f t="shared" si="2100"/>
        <v>49.624704750000006</v>
      </c>
      <c r="P4605" s="29">
        <f t="shared" si="2101"/>
        <v>0</v>
      </c>
      <c r="Q4605" t="s">
        <v>7819</v>
      </c>
    </row>
    <row r="4606" spans="1:18" hidden="1">
      <c r="A4606" t="s">
        <v>350</v>
      </c>
      <c r="B4606" t="s">
        <v>4821</v>
      </c>
      <c r="C4606" s="224" t="s">
        <v>7842</v>
      </c>
      <c r="D4606" s="221">
        <v>355.9</v>
      </c>
      <c r="E4606" s="324">
        <v>43281</v>
      </c>
      <c r="F4606" s="1">
        <v>19271.73</v>
      </c>
      <c r="G4606" s="5">
        <v>3.0900000000000004E-2</v>
      </c>
      <c r="H4606" s="298">
        <v>49.620000000000005</v>
      </c>
      <c r="I4606" s="10">
        <v>19271.73</v>
      </c>
      <c r="J4606" s="11">
        <f t="shared" si="2096"/>
        <v>3.0900000000000004E-2</v>
      </c>
      <c r="K4606" s="30">
        <f t="shared" si="2097"/>
        <v>49.624704750000006</v>
      </c>
      <c r="L4606" s="29">
        <f t="shared" si="2098"/>
        <v>4.7047500000019227E-3</v>
      </c>
      <c r="M4606" s="10">
        <f t="shared" si="2099"/>
        <v>19271.73</v>
      </c>
      <c r="N4606" s="5">
        <f>VLOOKUP(CONCATENATE(A4606,"-6"),'Restated Depr'!$B$6:$G$7674,6,0)</f>
        <v>3.0900000000000004E-2</v>
      </c>
      <c r="O4606" s="29">
        <f t="shared" si="2100"/>
        <v>49.624704750000006</v>
      </c>
      <c r="P4606" s="29">
        <f t="shared" si="2101"/>
        <v>0</v>
      </c>
      <c r="Q4606" t="s">
        <v>7819</v>
      </c>
      <c r="R4606" s="5"/>
    </row>
    <row r="4607" spans="1:18" ht="15.75" hidden="1" thickBot="1">
      <c r="A4607" t="s">
        <v>350</v>
      </c>
      <c r="C4607" s="224" t="s">
        <v>639</v>
      </c>
      <c r="D4607" s="22"/>
      <c r="E4607" s="323" t="s">
        <v>606</v>
      </c>
      <c r="F4607" s="1"/>
      <c r="G4607" s="5"/>
      <c r="H4607" s="310">
        <f>SUM(H4595:H4606)</f>
        <v>597.21</v>
      </c>
      <c r="I4607" s="10"/>
      <c r="J4607" s="10"/>
      <c r="K4607" s="32">
        <f>SUM(K4595:K4606)</f>
        <v>597.26303224999992</v>
      </c>
      <c r="L4607" s="28">
        <f>SUM(L4595:L4606)</f>
        <v>5.3032249999994008E-2</v>
      </c>
      <c r="M4607" s="10"/>
      <c r="N4607" s="5"/>
      <c r="O4607" s="28">
        <f>SUM(O4595:O4606)</f>
        <v>595.49645699999996</v>
      </c>
      <c r="P4607" s="28">
        <f>SUM(P4595:P4606)</f>
        <v>-1.766575249999967</v>
      </c>
    </row>
    <row r="4608" spans="1:18" hidden="1">
      <c r="A4608" t="s">
        <v>351</v>
      </c>
      <c r="B4608" t="s">
        <v>4822</v>
      </c>
      <c r="C4608" s="224" t="s">
        <v>7842</v>
      </c>
      <c r="D4608" s="221">
        <v>355.9</v>
      </c>
      <c r="E4608" s="324">
        <v>42947</v>
      </c>
      <c r="F4608" s="9">
        <v>235.61</v>
      </c>
      <c r="G4608" s="18">
        <v>3.1100000000000003E-2</v>
      </c>
      <c r="H4608" s="299">
        <v>0.61</v>
      </c>
      <c r="I4608" s="15">
        <v>235.61</v>
      </c>
      <c r="J4608" s="11">
        <f t="shared" ref="J4608:J4619" si="2102">G4608</f>
        <v>3.1100000000000003E-2</v>
      </c>
      <c r="K4608" s="31">
        <f t="shared" ref="K4608:K4619" si="2103">I4608*J4608/12</f>
        <v>0.61062258333333341</v>
      </c>
      <c r="L4608" s="289">
        <f t="shared" ref="L4608:L4619" si="2104">K4608-H4608</f>
        <v>6.225833333334263E-4</v>
      </c>
      <c r="M4608" s="15">
        <f t="shared" ref="M4608:M4619" si="2105">I4608</f>
        <v>235.61</v>
      </c>
      <c r="N4608" s="5">
        <f>VLOOKUP(CONCATENATE(A4608,"-6"),'Restated Depr'!$B$6:$G$7674,6,0)</f>
        <v>3.0900000000000004E-2</v>
      </c>
      <c r="O4608" s="289">
        <f t="shared" ref="O4608:O4619" si="2106">M4608*N4608/12</f>
        <v>0.60669575000000009</v>
      </c>
      <c r="P4608" s="289">
        <f t="shared" ref="P4608:P4619" si="2107">O4608-K4608</f>
        <v>-3.9268333333333238E-3</v>
      </c>
      <c r="Q4608" t="s">
        <v>7819</v>
      </c>
    </row>
    <row r="4609" spans="1:18" hidden="1">
      <c r="A4609" t="s">
        <v>351</v>
      </c>
      <c r="B4609" t="s">
        <v>4823</v>
      </c>
      <c r="C4609" s="224" t="s">
        <v>7842</v>
      </c>
      <c r="D4609" s="221">
        <v>355.9</v>
      </c>
      <c r="E4609" s="324">
        <v>42978</v>
      </c>
      <c r="F4609" s="1">
        <v>235.61</v>
      </c>
      <c r="G4609" s="18">
        <v>3.1100000000000003E-2</v>
      </c>
      <c r="H4609" s="298">
        <v>0.61</v>
      </c>
      <c r="I4609" s="10">
        <v>235.61</v>
      </c>
      <c r="J4609" s="11">
        <f t="shared" si="2102"/>
        <v>3.1100000000000003E-2</v>
      </c>
      <c r="K4609" s="30">
        <f t="shared" si="2103"/>
        <v>0.61062258333333341</v>
      </c>
      <c r="L4609" s="29">
        <f t="shared" si="2104"/>
        <v>6.225833333334263E-4</v>
      </c>
      <c r="M4609" s="10">
        <f t="shared" si="2105"/>
        <v>235.61</v>
      </c>
      <c r="N4609" s="5">
        <f>VLOOKUP(CONCATENATE(A4609,"-6"),'Restated Depr'!$B$6:$G$7674,6,0)</f>
        <v>3.0900000000000004E-2</v>
      </c>
      <c r="O4609" s="29">
        <f t="shared" si="2106"/>
        <v>0.60669575000000009</v>
      </c>
      <c r="P4609" s="29">
        <f t="shared" si="2107"/>
        <v>-3.9268333333333238E-3</v>
      </c>
      <c r="Q4609" t="s">
        <v>7819</v>
      </c>
    </row>
    <row r="4610" spans="1:18" hidden="1">
      <c r="A4610" t="s">
        <v>351</v>
      </c>
      <c r="B4610" t="s">
        <v>4824</v>
      </c>
      <c r="C4610" s="224" t="s">
        <v>7842</v>
      </c>
      <c r="D4610" s="221">
        <v>355.9</v>
      </c>
      <c r="E4610" s="324">
        <v>43008</v>
      </c>
      <c r="F4610" s="1">
        <v>235.61</v>
      </c>
      <c r="G4610" s="18">
        <v>3.1100000000000003E-2</v>
      </c>
      <c r="H4610" s="298">
        <v>0.61</v>
      </c>
      <c r="I4610" s="10">
        <v>235.61</v>
      </c>
      <c r="J4610" s="11">
        <f t="shared" si="2102"/>
        <v>3.1100000000000003E-2</v>
      </c>
      <c r="K4610" s="30">
        <f t="shared" si="2103"/>
        <v>0.61062258333333341</v>
      </c>
      <c r="L4610" s="29">
        <f t="shared" si="2104"/>
        <v>6.225833333334263E-4</v>
      </c>
      <c r="M4610" s="10">
        <f t="shared" si="2105"/>
        <v>235.61</v>
      </c>
      <c r="N4610" s="5">
        <f>VLOOKUP(CONCATENATE(A4610,"-6"),'Restated Depr'!$B$6:$G$7674,6,0)</f>
        <v>3.0900000000000004E-2</v>
      </c>
      <c r="O4610" s="29">
        <f t="shared" si="2106"/>
        <v>0.60669575000000009</v>
      </c>
      <c r="P4610" s="29">
        <f t="shared" si="2107"/>
        <v>-3.9268333333333238E-3</v>
      </c>
      <c r="Q4610" t="s">
        <v>7819</v>
      </c>
    </row>
    <row r="4611" spans="1:18" hidden="1">
      <c r="A4611" t="s">
        <v>351</v>
      </c>
      <c r="B4611" t="s">
        <v>4825</v>
      </c>
      <c r="C4611" s="224" t="s">
        <v>7842</v>
      </c>
      <c r="D4611" s="221">
        <v>355.9</v>
      </c>
      <c r="E4611" s="324">
        <v>43039</v>
      </c>
      <c r="F4611" s="1">
        <v>235.61</v>
      </c>
      <c r="G4611" s="18">
        <v>3.1100000000000003E-2</v>
      </c>
      <c r="H4611" s="298">
        <v>0.61</v>
      </c>
      <c r="I4611" s="10">
        <v>235.61</v>
      </c>
      <c r="J4611" s="11">
        <f t="shared" si="2102"/>
        <v>3.1100000000000003E-2</v>
      </c>
      <c r="K4611" s="30">
        <f t="shared" si="2103"/>
        <v>0.61062258333333341</v>
      </c>
      <c r="L4611" s="29">
        <f t="shared" si="2104"/>
        <v>6.225833333334263E-4</v>
      </c>
      <c r="M4611" s="10">
        <f t="shared" si="2105"/>
        <v>235.61</v>
      </c>
      <c r="N4611" s="5">
        <f>VLOOKUP(CONCATENATE(A4611,"-6"),'Restated Depr'!$B$6:$G$7674,6,0)</f>
        <v>3.0900000000000004E-2</v>
      </c>
      <c r="O4611" s="29">
        <f t="shared" si="2106"/>
        <v>0.60669575000000009</v>
      </c>
      <c r="P4611" s="29">
        <f t="shared" si="2107"/>
        <v>-3.9268333333333238E-3</v>
      </c>
      <c r="Q4611" t="s">
        <v>7819</v>
      </c>
    </row>
    <row r="4612" spans="1:18" hidden="1">
      <c r="A4612" t="s">
        <v>351</v>
      </c>
      <c r="B4612" t="s">
        <v>4826</v>
      </c>
      <c r="C4612" s="224" t="s">
        <v>7842</v>
      </c>
      <c r="D4612" s="221">
        <v>355.9</v>
      </c>
      <c r="E4612" s="324">
        <v>43069</v>
      </c>
      <c r="F4612" s="1">
        <v>235.61</v>
      </c>
      <c r="G4612" s="18">
        <v>3.1100000000000003E-2</v>
      </c>
      <c r="H4612" s="298">
        <v>0.61</v>
      </c>
      <c r="I4612" s="10">
        <v>235.61</v>
      </c>
      <c r="J4612" s="11">
        <f t="shared" si="2102"/>
        <v>3.1100000000000003E-2</v>
      </c>
      <c r="K4612" s="30">
        <f t="shared" si="2103"/>
        <v>0.61062258333333341</v>
      </c>
      <c r="L4612" s="29">
        <f t="shared" si="2104"/>
        <v>6.225833333334263E-4</v>
      </c>
      <c r="M4612" s="10">
        <f t="shared" si="2105"/>
        <v>235.61</v>
      </c>
      <c r="N4612" s="5">
        <f>VLOOKUP(CONCATENATE(A4612,"-6"),'Restated Depr'!$B$6:$G$7674,6,0)</f>
        <v>3.0900000000000004E-2</v>
      </c>
      <c r="O4612" s="29">
        <f t="shared" si="2106"/>
        <v>0.60669575000000009</v>
      </c>
      <c r="P4612" s="29">
        <f t="shared" si="2107"/>
        <v>-3.9268333333333238E-3</v>
      </c>
      <c r="Q4612" t="s">
        <v>7819</v>
      </c>
    </row>
    <row r="4613" spans="1:18" hidden="1">
      <c r="A4613" t="s">
        <v>351</v>
      </c>
      <c r="B4613" t="s">
        <v>4827</v>
      </c>
      <c r="C4613" s="224" t="s">
        <v>7842</v>
      </c>
      <c r="D4613" s="221">
        <v>355.9</v>
      </c>
      <c r="E4613" s="324">
        <v>43100</v>
      </c>
      <c r="F4613" s="1">
        <v>235.61</v>
      </c>
      <c r="G4613" s="18">
        <v>3.1E-2</v>
      </c>
      <c r="H4613" s="298">
        <v>0.61</v>
      </c>
      <c r="I4613" s="10">
        <v>235.61</v>
      </c>
      <c r="J4613" s="11">
        <f t="shared" si="2102"/>
        <v>3.1E-2</v>
      </c>
      <c r="K4613" s="30">
        <f t="shared" si="2103"/>
        <v>0.60865916666666664</v>
      </c>
      <c r="L4613" s="29">
        <f t="shared" si="2104"/>
        <v>-1.3408333333333466E-3</v>
      </c>
      <c r="M4613" s="10">
        <f t="shared" si="2105"/>
        <v>235.61</v>
      </c>
      <c r="N4613" s="5">
        <f>VLOOKUP(CONCATENATE(A4613,"-6"),'Restated Depr'!$B$6:$G$7674,6,0)</f>
        <v>3.0900000000000004E-2</v>
      </c>
      <c r="O4613" s="29">
        <f t="shared" si="2106"/>
        <v>0.60669575000000009</v>
      </c>
      <c r="P4613" s="29">
        <f t="shared" si="2107"/>
        <v>-1.9634166666665509E-3</v>
      </c>
      <c r="Q4613" t="s">
        <v>7819</v>
      </c>
    </row>
    <row r="4614" spans="1:18" hidden="1">
      <c r="A4614" t="s">
        <v>351</v>
      </c>
      <c r="B4614" t="s">
        <v>4828</v>
      </c>
      <c r="C4614" s="224" t="s">
        <v>7842</v>
      </c>
      <c r="D4614" s="221">
        <v>355.9</v>
      </c>
      <c r="E4614" s="324">
        <v>43131</v>
      </c>
      <c r="F4614" s="1">
        <v>235.61</v>
      </c>
      <c r="G4614" s="5">
        <v>3.0900000000000004E-2</v>
      </c>
      <c r="H4614" s="298">
        <v>0.6</v>
      </c>
      <c r="I4614" s="10">
        <v>235.61</v>
      </c>
      <c r="J4614" s="11">
        <f t="shared" si="2102"/>
        <v>3.0900000000000004E-2</v>
      </c>
      <c r="K4614" s="30">
        <f t="shared" si="2103"/>
        <v>0.60669575000000009</v>
      </c>
      <c r="L4614" s="29">
        <f t="shared" si="2104"/>
        <v>6.6957500000001113E-3</v>
      </c>
      <c r="M4614" s="10">
        <f t="shared" si="2105"/>
        <v>235.61</v>
      </c>
      <c r="N4614" s="5">
        <f>VLOOKUP(CONCATENATE(A4614,"-6"),'Restated Depr'!$B$6:$G$7674,6,0)</f>
        <v>3.0900000000000004E-2</v>
      </c>
      <c r="O4614" s="29">
        <f t="shared" si="2106"/>
        <v>0.60669575000000009</v>
      </c>
      <c r="P4614" s="29">
        <f t="shared" si="2107"/>
        <v>0</v>
      </c>
      <c r="Q4614" t="s">
        <v>7819</v>
      </c>
    </row>
    <row r="4615" spans="1:18" hidden="1">
      <c r="A4615" t="s">
        <v>351</v>
      </c>
      <c r="B4615" t="s">
        <v>4829</v>
      </c>
      <c r="C4615" s="224" t="s">
        <v>7842</v>
      </c>
      <c r="D4615" s="221">
        <v>355.9</v>
      </c>
      <c r="E4615" s="324">
        <v>43159</v>
      </c>
      <c r="F4615" s="1">
        <v>235.61</v>
      </c>
      <c r="G4615" s="5">
        <v>3.0900000000000004E-2</v>
      </c>
      <c r="H4615" s="298">
        <v>0.6</v>
      </c>
      <c r="I4615" s="10">
        <v>235.61</v>
      </c>
      <c r="J4615" s="11">
        <f t="shared" si="2102"/>
        <v>3.0900000000000004E-2</v>
      </c>
      <c r="K4615" s="30">
        <f t="shared" si="2103"/>
        <v>0.60669575000000009</v>
      </c>
      <c r="L4615" s="29">
        <f t="shared" si="2104"/>
        <v>6.6957500000001113E-3</v>
      </c>
      <c r="M4615" s="10">
        <f t="shared" si="2105"/>
        <v>235.61</v>
      </c>
      <c r="N4615" s="5">
        <f>VLOOKUP(CONCATENATE(A4615,"-6"),'Restated Depr'!$B$6:$G$7674,6,0)</f>
        <v>3.0900000000000004E-2</v>
      </c>
      <c r="O4615" s="29">
        <f t="shared" si="2106"/>
        <v>0.60669575000000009</v>
      </c>
      <c r="P4615" s="29">
        <f t="shared" si="2107"/>
        <v>0</v>
      </c>
      <c r="Q4615" t="s">
        <v>7819</v>
      </c>
    </row>
    <row r="4616" spans="1:18" hidden="1">
      <c r="A4616" t="s">
        <v>351</v>
      </c>
      <c r="B4616" t="s">
        <v>4830</v>
      </c>
      <c r="C4616" s="224" t="s">
        <v>7842</v>
      </c>
      <c r="D4616" s="221">
        <v>355.9</v>
      </c>
      <c r="E4616" s="324">
        <v>43190</v>
      </c>
      <c r="F4616" s="1">
        <v>235.61</v>
      </c>
      <c r="G4616" s="5">
        <v>3.0900000000000004E-2</v>
      </c>
      <c r="H4616" s="298">
        <v>0.6</v>
      </c>
      <c r="I4616" s="10">
        <v>235.61</v>
      </c>
      <c r="J4616" s="11">
        <f t="shared" si="2102"/>
        <v>3.0900000000000004E-2</v>
      </c>
      <c r="K4616" s="30">
        <f t="shared" si="2103"/>
        <v>0.60669575000000009</v>
      </c>
      <c r="L4616" s="29">
        <f t="shared" si="2104"/>
        <v>6.6957500000001113E-3</v>
      </c>
      <c r="M4616" s="10">
        <f t="shared" si="2105"/>
        <v>235.61</v>
      </c>
      <c r="N4616" s="5">
        <f>VLOOKUP(CONCATENATE(A4616,"-6"),'Restated Depr'!$B$6:$G$7674,6,0)</f>
        <v>3.0900000000000004E-2</v>
      </c>
      <c r="O4616" s="29">
        <f t="shared" si="2106"/>
        <v>0.60669575000000009</v>
      </c>
      <c r="P4616" s="29">
        <f t="shared" si="2107"/>
        <v>0</v>
      </c>
      <c r="Q4616" t="s">
        <v>7819</v>
      </c>
    </row>
    <row r="4617" spans="1:18" hidden="1">
      <c r="A4617" t="s">
        <v>351</v>
      </c>
      <c r="B4617" t="s">
        <v>4831</v>
      </c>
      <c r="C4617" s="224" t="s">
        <v>7842</v>
      </c>
      <c r="D4617" s="221">
        <v>355.9</v>
      </c>
      <c r="E4617" s="324">
        <v>43220</v>
      </c>
      <c r="F4617" s="1">
        <v>235.61</v>
      </c>
      <c r="G4617" s="5">
        <v>3.0900000000000004E-2</v>
      </c>
      <c r="H4617" s="298">
        <v>0.6</v>
      </c>
      <c r="I4617" s="10">
        <v>235.61</v>
      </c>
      <c r="J4617" s="11">
        <f t="shared" si="2102"/>
        <v>3.0900000000000004E-2</v>
      </c>
      <c r="K4617" s="30">
        <f t="shared" si="2103"/>
        <v>0.60669575000000009</v>
      </c>
      <c r="L4617" s="29">
        <f t="shared" si="2104"/>
        <v>6.6957500000001113E-3</v>
      </c>
      <c r="M4617" s="10">
        <f t="shared" si="2105"/>
        <v>235.61</v>
      </c>
      <c r="N4617" s="5">
        <f>VLOOKUP(CONCATENATE(A4617,"-6"),'Restated Depr'!$B$6:$G$7674,6,0)</f>
        <v>3.0900000000000004E-2</v>
      </c>
      <c r="O4617" s="29">
        <f t="shared" si="2106"/>
        <v>0.60669575000000009</v>
      </c>
      <c r="P4617" s="29">
        <f t="shared" si="2107"/>
        <v>0</v>
      </c>
      <c r="Q4617" t="s">
        <v>7819</v>
      </c>
    </row>
    <row r="4618" spans="1:18" hidden="1">
      <c r="A4618" t="s">
        <v>351</v>
      </c>
      <c r="B4618" t="s">
        <v>4832</v>
      </c>
      <c r="C4618" s="224" t="s">
        <v>7842</v>
      </c>
      <c r="D4618" s="221">
        <v>355.9</v>
      </c>
      <c r="E4618" s="324">
        <v>43251</v>
      </c>
      <c r="F4618" s="1">
        <v>235.61</v>
      </c>
      <c r="G4618" s="5">
        <v>3.0900000000000004E-2</v>
      </c>
      <c r="H4618" s="298">
        <v>0.6</v>
      </c>
      <c r="I4618" s="10">
        <v>235.61</v>
      </c>
      <c r="J4618" s="11">
        <f t="shared" si="2102"/>
        <v>3.0900000000000004E-2</v>
      </c>
      <c r="K4618" s="30">
        <f t="shared" si="2103"/>
        <v>0.60669575000000009</v>
      </c>
      <c r="L4618" s="29">
        <f t="shared" si="2104"/>
        <v>6.6957500000001113E-3</v>
      </c>
      <c r="M4618" s="10">
        <f t="shared" si="2105"/>
        <v>235.61</v>
      </c>
      <c r="N4618" s="5">
        <f>VLOOKUP(CONCATENATE(A4618,"-6"),'Restated Depr'!$B$6:$G$7674,6,0)</f>
        <v>3.0900000000000004E-2</v>
      </c>
      <c r="O4618" s="29">
        <f t="shared" si="2106"/>
        <v>0.60669575000000009</v>
      </c>
      <c r="P4618" s="29">
        <f t="shared" si="2107"/>
        <v>0</v>
      </c>
      <c r="Q4618" t="s">
        <v>7819</v>
      </c>
    </row>
    <row r="4619" spans="1:18" hidden="1">
      <c r="A4619" t="s">
        <v>351</v>
      </c>
      <c r="B4619" t="s">
        <v>4833</v>
      </c>
      <c r="C4619" s="224" t="s">
        <v>7842</v>
      </c>
      <c r="D4619" s="221">
        <v>355.9</v>
      </c>
      <c r="E4619" s="324">
        <v>43281</v>
      </c>
      <c r="F4619" s="1">
        <v>235.61</v>
      </c>
      <c r="G4619" s="5">
        <v>3.0900000000000004E-2</v>
      </c>
      <c r="H4619" s="298">
        <v>0.6</v>
      </c>
      <c r="I4619" s="10">
        <v>235.61</v>
      </c>
      <c r="J4619" s="11">
        <f t="shared" si="2102"/>
        <v>3.0900000000000004E-2</v>
      </c>
      <c r="K4619" s="30">
        <f t="shared" si="2103"/>
        <v>0.60669575000000009</v>
      </c>
      <c r="L4619" s="29">
        <f t="shared" si="2104"/>
        <v>6.6957500000001113E-3</v>
      </c>
      <c r="M4619" s="10">
        <f t="shared" si="2105"/>
        <v>235.61</v>
      </c>
      <c r="N4619" s="5">
        <f>VLOOKUP(CONCATENATE(A4619,"-6"),'Restated Depr'!$B$6:$G$7674,6,0)</f>
        <v>3.0900000000000004E-2</v>
      </c>
      <c r="O4619" s="29">
        <f t="shared" si="2106"/>
        <v>0.60669575000000009</v>
      </c>
      <c r="P4619" s="29">
        <f t="shared" si="2107"/>
        <v>0</v>
      </c>
      <c r="Q4619" t="s">
        <v>7819</v>
      </c>
      <c r="R4619" s="5"/>
    </row>
    <row r="4620" spans="1:18" ht="15.75" hidden="1" thickBot="1">
      <c r="A4620" t="s">
        <v>351</v>
      </c>
      <c r="C4620" s="224" t="s">
        <v>639</v>
      </c>
      <c r="D4620" s="22"/>
      <c r="E4620" s="323" t="s">
        <v>606</v>
      </c>
      <c r="F4620" s="1"/>
      <c r="G4620" s="5"/>
      <c r="H4620" s="310">
        <f>SUM(H4608:H4619)</f>
        <v>7.259999999999998</v>
      </c>
      <c r="I4620" s="10"/>
      <c r="J4620" s="10"/>
      <c r="K4620" s="32">
        <f>SUM(K4608:K4619)</f>
        <v>7.3019465833333346</v>
      </c>
      <c r="L4620" s="28">
        <f>SUM(L4608:L4619)</f>
        <v>4.1946583333334453E-2</v>
      </c>
      <c r="M4620" s="10"/>
      <c r="N4620" s="5"/>
      <c r="O4620" s="28">
        <f>SUM(O4608:O4619)</f>
        <v>7.2803490000000011</v>
      </c>
      <c r="P4620" s="28">
        <f>SUM(P4608:P4619)</f>
        <v>-2.159758333333317E-2</v>
      </c>
    </row>
    <row r="4621" spans="1:18" hidden="1">
      <c r="A4621" t="s">
        <v>352</v>
      </c>
      <c r="B4621" t="s">
        <v>4834</v>
      </c>
      <c r="C4621" s="224" t="s">
        <v>7842</v>
      </c>
      <c r="D4621" s="221">
        <v>355.9</v>
      </c>
      <c r="E4621" s="324">
        <v>42947</v>
      </c>
      <c r="F4621" s="9">
        <v>236934.54</v>
      </c>
      <c r="G4621" s="18">
        <v>3.1100000000000003E-2</v>
      </c>
      <c r="H4621" s="299">
        <v>614.04999999999995</v>
      </c>
      <c r="I4621" s="15">
        <v>236934.54</v>
      </c>
      <c r="J4621" s="11">
        <f t="shared" ref="J4621:J4632" si="2108">G4621</f>
        <v>3.1100000000000003E-2</v>
      </c>
      <c r="K4621" s="31">
        <f t="shared" ref="K4621:K4632" si="2109">I4621*J4621/12</f>
        <v>614.05534950000003</v>
      </c>
      <c r="L4621" s="289">
        <f t="shared" ref="L4621:L4632" si="2110">K4621-H4621</f>
        <v>5.349500000079388E-3</v>
      </c>
      <c r="M4621" s="15">
        <f t="shared" ref="M4621:M4632" si="2111">I4621</f>
        <v>236934.54</v>
      </c>
      <c r="N4621" s="5">
        <f>VLOOKUP(CONCATENATE(A4621,"-6"),'Restated Depr'!$B$6:$G$7674,6,0)</f>
        <v>3.0900000000000004E-2</v>
      </c>
      <c r="O4621" s="289">
        <f t="shared" ref="O4621:O4632" si="2112">M4621*N4621/12</f>
        <v>610.10644050000008</v>
      </c>
      <c r="P4621" s="289">
        <f t="shared" ref="P4621:P4632" si="2113">O4621-K4621</f>
        <v>-3.9489089999999578</v>
      </c>
      <c r="Q4621" t="s">
        <v>7819</v>
      </c>
    </row>
    <row r="4622" spans="1:18" hidden="1">
      <c r="A4622" t="s">
        <v>352</v>
      </c>
      <c r="B4622" t="s">
        <v>4835</v>
      </c>
      <c r="C4622" s="224" t="s">
        <v>7842</v>
      </c>
      <c r="D4622" s="221">
        <v>355.9</v>
      </c>
      <c r="E4622" s="324">
        <v>42978</v>
      </c>
      <c r="F4622" s="1">
        <v>236934.54</v>
      </c>
      <c r="G4622" s="18">
        <v>3.1100000000000003E-2</v>
      </c>
      <c r="H4622" s="298">
        <v>614.04999999999995</v>
      </c>
      <c r="I4622" s="10">
        <v>236934.54</v>
      </c>
      <c r="J4622" s="11">
        <f t="shared" si="2108"/>
        <v>3.1100000000000003E-2</v>
      </c>
      <c r="K4622" s="30">
        <f t="shared" si="2109"/>
        <v>614.05534950000003</v>
      </c>
      <c r="L4622" s="29">
        <f t="shared" si="2110"/>
        <v>5.349500000079388E-3</v>
      </c>
      <c r="M4622" s="10">
        <f t="shared" si="2111"/>
        <v>236934.54</v>
      </c>
      <c r="N4622" s="5">
        <f>VLOOKUP(CONCATENATE(A4622,"-6"),'Restated Depr'!$B$6:$G$7674,6,0)</f>
        <v>3.0900000000000004E-2</v>
      </c>
      <c r="O4622" s="29">
        <f t="shared" si="2112"/>
        <v>610.10644050000008</v>
      </c>
      <c r="P4622" s="29">
        <f t="shared" si="2113"/>
        <v>-3.9489089999999578</v>
      </c>
      <c r="Q4622" t="s">
        <v>7819</v>
      </c>
    </row>
    <row r="4623" spans="1:18" hidden="1">
      <c r="A4623" t="s">
        <v>352</v>
      </c>
      <c r="B4623" t="s">
        <v>4836</v>
      </c>
      <c r="C4623" s="224" t="s">
        <v>7842</v>
      </c>
      <c r="D4623" s="221">
        <v>355.9</v>
      </c>
      <c r="E4623" s="324">
        <v>43008</v>
      </c>
      <c r="F4623" s="1">
        <v>236934.54</v>
      </c>
      <c r="G4623" s="18">
        <v>3.1100000000000003E-2</v>
      </c>
      <c r="H4623" s="298">
        <v>614.04999999999995</v>
      </c>
      <c r="I4623" s="10">
        <v>236934.54</v>
      </c>
      <c r="J4623" s="11">
        <f t="shared" si="2108"/>
        <v>3.1100000000000003E-2</v>
      </c>
      <c r="K4623" s="30">
        <f t="shared" si="2109"/>
        <v>614.05534950000003</v>
      </c>
      <c r="L4623" s="29">
        <f t="shared" si="2110"/>
        <v>5.349500000079388E-3</v>
      </c>
      <c r="M4623" s="10">
        <f t="shared" si="2111"/>
        <v>236934.54</v>
      </c>
      <c r="N4623" s="5">
        <f>VLOOKUP(CONCATENATE(A4623,"-6"),'Restated Depr'!$B$6:$G$7674,6,0)</f>
        <v>3.0900000000000004E-2</v>
      </c>
      <c r="O4623" s="29">
        <f t="shared" si="2112"/>
        <v>610.10644050000008</v>
      </c>
      <c r="P4623" s="29">
        <f t="shared" si="2113"/>
        <v>-3.9489089999999578</v>
      </c>
      <c r="Q4623" t="s">
        <v>7819</v>
      </c>
    </row>
    <row r="4624" spans="1:18" hidden="1">
      <c r="A4624" t="s">
        <v>352</v>
      </c>
      <c r="B4624" t="s">
        <v>4837</v>
      </c>
      <c r="C4624" s="224" t="s">
        <v>7842</v>
      </c>
      <c r="D4624" s="221">
        <v>355.9</v>
      </c>
      <c r="E4624" s="324">
        <v>43039</v>
      </c>
      <c r="F4624" s="1">
        <v>236934.54</v>
      </c>
      <c r="G4624" s="18">
        <v>3.1100000000000003E-2</v>
      </c>
      <c r="H4624" s="298">
        <v>614.04999999999995</v>
      </c>
      <c r="I4624" s="10">
        <v>236934.54</v>
      </c>
      <c r="J4624" s="11">
        <f t="shared" si="2108"/>
        <v>3.1100000000000003E-2</v>
      </c>
      <c r="K4624" s="30">
        <f t="shared" si="2109"/>
        <v>614.05534950000003</v>
      </c>
      <c r="L4624" s="29">
        <f t="shared" si="2110"/>
        <v>5.349500000079388E-3</v>
      </c>
      <c r="M4624" s="10">
        <f t="shared" si="2111"/>
        <v>236934.54</v>
      </c>
      <c r="N4624" s="5">
        <f>VLOOKUP(CONCATENATE(A4624,"-6"),'Restated Depr'!$B$6:$G$7674,6,0)</f>
        <v>3.0900000000000004E-2</v>
      </c>
      <c r="O4624" s="29">
        <f t="shared" si="2112"/>
        <v>610.10644050000008</v>
      </c>
      <c r="P4624" s="29">
        <f t="shared" si="2113"/>
        <v>-3.9489089999999578</v>
      </c>
      <c r="Q4624" t="s">
        <v>7819</v>
      </c>
    </row>
    <row r="4625" spans="1:18" hidden="1">
      <c r="A4625" t="s">
        <v>352</v>
      </c>
      <c r="B4625" t="s">
        <v>4838</v>
      </c>
      <c r="C4625" s="224" t="s">
        <v>7842</v>
      </c>
      <c r="D4625" s="221">
        <v>355.9</v>
      </c>
      <c r="E4625" s="324">
        <v>43069</v>
      </c>
      <c r="F4625" s="1">
        <v>236934.54</v>
      </c>
      <c r="G4625" s="18">
        <v>3.1100000000000003E-2</v>
      </c>
      <c r="H4625" s="298">
        <v>614.04999999999995</v>
      </c>
      <c r="I4625" s="10">
        <v>236934.54</v>
      </c>
      <c r="J4625" s="11">
        <f t="shared" si="2108"/>
        <v>3.1100000000000003E-2</v>
      </c>
      <c r="K4625" s="30">
        <f t="shared" si="2109"/>
        <v>614.05534950000003</v>
      </c>
      <c r="L4625" s="29">
        <f t="shared" si="2110"/>
        <v>5.349500000079388E-3</v>
      </c>
      <c r="M4625" s="10">
        <f t="shared" si="2111"/>
        <v>236934.54</v>
      </c>
      <c r="N4625" s="5">
        <f>VLOOKUP(CONCATENATE(A4625,"-6"),'Restated Depr'!$B$6:$G$7674,6,0)</f>
        <v>3.0900000000000004E-2</v>
      </c>
      <c r="O4625" s="29">
        <f t="shared" si="2112"/>
        <v>610.10644050000008</v>
      </c>
      <c r="P4625" s="29">
        <f t="shared" si="2113"/>
        <v>-3.9489089999999578</v>
      </c>
      <c r="Q4625" t="s">
        <v>7819</v>
      </c>
    </row>
    <row r="4626" spans="1:18" hidden="1">
      <c r="A4626" t="s">
        <v>352</v>
      </c>
      <c r="B4626" t="s">
        <v>4839</v>
      </c>
      <c r="C4626" s="224" t="s">
        <v>7842</v>
      </c>
      <c r="D4626" s="221">
        <v>355.9</v>
      </c>
      <c r="E4626" s="324">
        <v>43100</v>
      </c>
      <c r="F4626" s="1">
        <v>236934.54</v>
      </c>
      <c r="G4626" s="18">
        <v>3.1E-2</v>
      </c>
      <c r="H4626" s="298">
        <v>612.08000000000004</v>
      </c>
      <c r="I4626" s="10">
        <v>236934.54</v>
      </c>
      <c r="J4626" s="11">
        <f t="shared" si="2108"/>
        <v>3.1E-2</v>
      </c>
      <c r="K4626" s="30">
        <f t="shared" si="2109"/>
        <v>612.08089499999994</v>
      </c>
      <c r="L4626" s="29">
        <f t="shared" si="2110"/>
        <v>8.9499999990039214E-4</v>
      </c>
      <c r="M4626" s="10">
        <f t="shared" si="2111"/>
        <v>236934.54</v>
      </c>
      <c r="N4626" s="5">
        <f>VLOOKUP(CONCATENATE(A4626,"-6"),'Restated Depr'!$B$6:$G$7674,6,0)</f>
        <v>3.0900000000000004E-2</v>
      </c>
      <c r="O4626" s="29">
        <f t="shared" si="2112"/>
        <v>610.10644050000008</v>
      </c>
      <c r="P4626" s="29">
        <f t="shared" si="2113"/>
        <v>-1.9744544999998652</v>
      </c>
      <c r="Q4626" t="s">
        <v>7819</v>
      </c>
    </row>
    <row r="4627" spans="1:18" hidden="1">
      <c r="A4627" t="s">
        <v>352</v>
      </c>
      <c r="B4627" t="s">
        <v>4840</v>
      </c>
      <c r="C4627" s="224" t="s">
        <v>7842</v>
      </c>
      <c r="D4627" s="221">
        <v>355.9</v>
      </c>
      <c r="E4627" s="324">
        <v>43131</v>
      </c>
      <c r="F4627" s="1">
        <v>236934.54</v>
      </c>
      <c r="G4627" s="5">
        <v>3.0900000000000004E-2</v>
      </c>
      <c r="H4627" s="298">
        <v>610.1</v>
      </c>
      <c r="I4627" s="10">
        <v>236934.54</v>
      </c>
      <c r="J4627" s="11">
        <f t="shared" si="2108"/>
        <v>3.0900000000000004E-2</v>
      </c>
      <c r="K4627" s="30">
        <f t="shared" si="2109"/>
        <v>610.10644050000008</v>
      </c>
      <c r="L4627" s="29">
        <f t="shared" si="2110"/>
        <v>6.4405000000533619E-3</v>
      </c>
      <c r="M4627" s="10">
        <f t="shared" si="2111"/>
        <v>236934.54</v>
      </c>
      <c r="N4627" s="5">
        <f>VLOOKUP(CONCATENATE(A4627,"-6"),'Restated Depr'!$B$6:$G$7674,6,0)</f>
        <v>3.0900000000000004E-2</v>
      </c>
      <c r="O4627" s="29">
        <f t="shared" si="2112"/>
        <v>610.10644050000008</v>
      </c>
      <c r="P4627" s="29">
        <f t="shared" si="2113"/>
        <v>0</v>
      </c>
      <c r="Q4627" t="s">
        <v>7819</v>
      </c>
    </row>
    <row r="4628" spans="1:18" hidden="1">
      <c r="A4628" t="s">
        <v>352</v>
      </c>
      <c r="B4628" t="s">
        <v>4841</v>
      </c>
      <c r="C4628" s="224" t="s">
        <v>7842</v>
      </c>
      <c r="D4628" s="221">
        <v>355.9</v>
      </c>
      <c r="E4628" s="324">
        <v>43159</v>
      </c>
      <c r="F4628" s="1">
        <v>236934.54</v>
      </c>
      <c r="G4628" s="5">
        <v>3.0900000000000004E-2</v>
      </c>
      <c r="H4628" s="298">
        <v>610.1</v>
      </c>
      <c r="I4628" s="10">
        <v>236934.54</v>
      </c>
      <c r="J4628" s="11">
        <f t="shared" si="2108"/>
        <v>3.0900000000000004E-2</v>
      </c>
      <c r="K4628" s="30">
        <f t="shared" si="2109"/>
        <v>610.10644050000008</v>
      </c>
      <c r="L4628" s="29">
        <f t="shared" si="2110"/>
        <v>6.4405000000533619E-3</v>
      </c>
      <c r="M4628" s="10">
        <f t="shared" si="2111"/>
        <v>236934.54</v>
      </c>
      <c r="N4628" s="5">
        <f>VLOOKUP(CONCATENATE(A4628,"-6"),'Restated Depr'!$B$6:$G$7674,6,0)</f>
        <v>3.0900000000000004E-2</v>
      </c>
      <c r="O4628" s="29">
        <f t="shared" si="2112"/>
        <v>610.10644050000008</v>
      </c>
      <c r="P4628" s="29">
        <f t="shared" si="2113"/>
        <v>0</v>
      </c>
      <c r="Q4628" t="s">
        <v>7819</v>
      </c>
    </row>
    <row r="4629" spans="1:18" hidden="1">
      <c r="A4629" t="s">
        <v>352</v>
      </c>
      <c r="B4629" t="s">
        <v>4842</v>
      </c>
      <c r="C4629" s="224" t="s">
        <v>7842</v>
      </c>
      <c r="D4629" s="221">
        <v>355.9</v>
      </c>
      <c r="E4629" s="324">
        <v>43190</v>
      </c>
      <c r="F4629" s="1">
        <v>236934.54</v>
      </c>
      <c r="G4629" s="5">
        <v>3.0900000000000004E-2</v>
      </c>
      <c r="H4629" s="298">
        <v>610.1</v>
      </c>
      <c r="I4629" s="10">
        <v>236934.54</v>
      </c>
      <c r="J4629" s="11">
        <f t="shared" si="2108"/>
        <v>3.0900000000000004E-2</v>
      </c>
      <c r="K4629" s="30">
        <f t="shared" si="2109"/>
        <v>610.10644050000008</v>
      </c>
      <c r="L4629" s="29">
        <f t="shared" si="2110"/>
        <v>6.4405000000533619E-3</v>
      </c>
      <c r="M4629" s="10">
        <f t="shared" si="2111"/>
        <v>236934.54</v>
      </c>
      <c r="N4629" s="5">
        <f>VLOOKUP(CONCATENATE(A4629,"-6"),'Restated Depr'!$B$6:$G$7674,6,0)</f>
        <v>3.0900000000000004E-2</v>
      </c>
      <c r="O4629" s="29">
        <f t="shared" si="2112"/>
        <v>610.10644050000008</v>
      </c>
      <c r="P4629" s="29">
        <f t="shared" si="2113"/>
        <v>0</v>
      </c>
      <c r="Q4629" t="s">
        <v>7819</v>
      </c>
    </row>
    <row r="4630" spans="1:18" hidden="1">
      <c r="A4630" t="s">
        <v>352</v>
      </c>
      <c r="B4630" t="s">
        <v>4843</v>
      </c>
      <c r="C4630" s="224" t="s">
        <v>7842</v>
      </c>
      <c r="D4630" s="221">
        <v>355.9</v>
      </c>
      <c r="E4630" s="324">
        <v>43220</v>
      </c>
      <c r="F4630" s="1">
        <v>236934.54</v>
      </c>
      <c r="G4630" s="5">
        <v>3.0900000000000004E-2</v>
      </c>
      <c r="H4630" s="298">
        <v>610.1</v>
      </c>
      <c r="I4630" s="10">
        <v>236934.54</v>
      </c>
      <c r="J4630" s="11">
        <f t="shared" si="2108"/>
        <v>3.0900000000000004E-2</v>
      </c>
      <c r="K4630" s="30">
        <f t="shared" si="2109"/>
        <v>610.10644050000008</v>
      </c>
      <c r="L4630" s="29">
        <f t="shared" si="2110"/>
        <v>6.4405000000533619E-3</v>
      </c>
      <c r="M4630" s="10">
        <f t="shared" si="2111"/>
        <v>236934.54</v>
      </c>
      <c r="N4630" s="5">
        <f>VLOOKUP(CONCATENATE(A4630,"-6"),'Restated Depr'!$B$6:$G$7674,6,0)</f>
        <v>3.0900000000000004E-2</v>
      </c>
      <c r="O4630" s="29">
        <f t="shared" si="2112"/>
        <v>610.10644050000008</v>
      </c>
      <c r="P4630" s="29">
        <f t="shared" si="2113"/>
        <v>0</v>
      </c>
      <c r="Q4630" t="s">
        <v>7819</v>
      </c>
    </row>
    <row r="4631" spans="1:18" hidden="1">
      <c r="A4631" t="s">
        <v>352</v>
      </c>
      <c r="B4631" t="s">
        <v>4844</v>
      </c>
      <c r="C4631" s="224" t="s">
        <v>7842</v>
      </c>
      <c r="D4631" s="221">
        <v>355.9</v>
      </c>
      <c r="E4631" s="324">
        <v>43251</v>
      </c>
      <c r="F4631" s="1">
        <v>236934.54</v>
      </c>
      <c r="G4631" s="5">
        <v>3.0900000000000004E-2</v>
      </c>
      <c r="H4631" s="298">
        <v>610.1</v>
      </c>
      <c r="I4631" s="10">
        <v>236934.54</v>
      </c>
      <c r="J4631" s="11">
        <f t="shared" si="2108"/>
        <v>3.0900000000000004E-2</v>
      </c>
      <c r="K4631" s="30">
        <f t="shared" si="2109"/>
        <v>610.10644050000008</v>
      </c>
      <c r="L4631" s="29">
        <f t="shared" si="2110"/>
        <v>6.4405000000533619E-3</v>
      </c>
      <c r="M4631" s="10">
        <f t="shared" si="2111"/>
        <v>236934.54</v>
      </c>
      <c r="N4631" s="5">
        <f>VLOOKUP(CONCATENATE(A4631,"-6"),'Restated Depr'!$B$6:$G$7674,6,0)</f>
        <v>3.0900000000000004E-2</v>
      </c>
      <c r="O4631" s="29">
        <f t="shared" si="2112"/>
        <v>610.10644050000008</v>
      </c>
      <c r="P4631" s="29">
        <f t="shared" si="2113"/>
        <v>0</v>
      </c>
      <c r="Q4631" t="s">
        <v>7819</v>
      </c>
    </row>
    <row r="4632" spans="1:18" hidden="1">
      <c r="A4632" t="s">
        <v>352</v>
      </c>
      <c r="B4632" t="s">
        <v>4845</v>
      </c>
      <c r="C4632" s="224" t="s">
        <v>7842</v>
      </c>
      <c r="D4632" s="221">
        <v>355.9</v>
      </c>
      <c r="E4632" s="324">
        <v>43281</v>
      </c>
      <c r="F4632" s="1">
        <v>236934.54</v>
      </c>
      <c r="G4632" s="5">
        <v>3.0900000000000004E-2</v>
      </c>
      <c r="H4632" s="298">
        <v>610.1</v>
      </c>
      <c r="I4632" s="10">
        <v>236934.54</v>
      </c>
      <c r="J4632" s="11">
        <f t="shared" si="2108"/>
        <v>3.0900000000000004E-2</v>
      </c>
      <c r="K4632" s="30">
        <f t="shared" si="2109"/>
        <v>610.10644050000008</v>
      </c>
      <c r="L4632" s="29">
        <f t="shared" si="2110"/>
        <v>6.4405000000533619E-3</v>
      </c>
      <c r="M4632" s="10">
        <f t="shared" si="2111"/>
        <v>236934.54</v>
      </c>
      <c r="N4632" s="5">
        <f>VLOOKUP(CONCATENATE(A4632,"-6"),'Restated Depr'!$B$6:$G$7674,6,0)</f>
        <v>3.0900000000000004E-2</v>
      </c>
      <c r="O4632" s="29">
        <f t="shared" si="2112"/>
        <v>610.10644050000008</v>
      </c>
      <c r="P4632" s="29">
        <f t="shared" si="2113"/>
        <v>0</v>
      </c>
      <c r="Q4632" t="s">
        <v>7819</v>
      </c>
      <c r="R4632" s="5"/>
    </row>
    <row r="4633" spans="1:18" ht="15.75" hidden="1" thickBot="1">
      <c r="A4633" t="s">
        <v>352</v>
      </c>
      <c r="C4633" s="224" t="s">
        <v>639</v>
      </c>
      <c r="D4633" s="22"/>
      <c r="E4633" s="323" t="s">
        <v>606</v>
      </c>
      <c r="F4633" s="1"/>
      <c r="G4633" s="5"/>
      <c r="H4633" s="310">
        <f>SUM(H4621:H4632)</f>
        <v>7342.9300000000021</v>
      </c>
      <c r="I4633" s="10"/>
      <c r="J4633" s="10"/>
      <c r="K4633" s="32">
        <f>SUM(K4621:K4632)</f>
        <v>7342.9962854999985</v>
      </c>
      <c r="L4633" s="28">
        <f>SUM(L4621:L4632)</f>
        <v>6.6285500000617503E-2</v>
      </c>
      <c r="M4633" s="10"/>
      <c r="N4633" s="5"/>
      <c r="O4633" s="28">
        <f>SUM(O4621:O4632)</f>
        <v>7321.2772859999995</v>
      </c>
      <c r="P4633" s="28">
        <f>SUM(P4621:P4632)</f>
        <v>-21.718999499999654</v>
      </c>
    </row>
    <row r="4634" spans="1:18" hidden="1">
      <c r="A4634" t="s">
        <v>353</v>
      </c>
      <c r="B4634" t="s">
        <v>4846</v>
      </c>
      <c r="C4634" s="224" t="s">
        <v>7842</v>
      </c>
      <c r="D4634" s="221">
        <v>355.9</v>
      </c>
      <c r="E4634" s="324">
        <v>42947</v>
      </c>
      <c r="F4634" s="9">
        <v>62500</v>
      </c>
      <c r="G4634" s="18">
        <v>3.1100000000000003E-2</v>
      </c>
      <c r="H4634" s="299">
        <v>161.98000000000002</v>
      </c>
      <c r="I4634" s="15">
        <v>62500</v>
      </c>
      <c r="J4634" s="11">
        <f t="shared" ref="J4634:J4645" si="2114">G4634</f>
        <v>3.1100000000000003E-2</v>
      </c>
      <c r="K4634" s="31">
        <f t="shared" ref="K4634:K4645" si="2115">I4634*J4634/12</f>
        <v>161.97916666666669</v>
      </c>
      <c r="L4634" s="289">
        <f t="shared" ref="L4634:L4645" si="2116">K4634-H4634</f>
        <v>-8.3333333333257542E-4</v>
      </c>
      <c r="M4634" s="15">
        <f t="shared" ref="M4634:M4645" si="2117">I4634</f>
        <v>62500</v>
      </c>
      <c r="N4634" s="5">
        <f>VLOOKUP(CONCATENATE(A4634,"-6"),'Restated Depr'!$B$6:$G$7674,6,0)</f>
        <v>3.0900000000000004E-2</v>
      </c>
      <c r="O4634" s="289">
        <f t="shared" ref="O4634:O4645" si="2118">M4634*N4634/12</f>
        <v>160.93750000000003</v>
      </c>
      <c r="P4634" s="289">
        <f t="shared" ref="P4634:P4645" si="2119">O4634-K4634</f>
        <v>-1.0416666666666572</v>
      </c>
      <c r="Q4634" t="s">
        <v>7819</v>
      </c>
    </row>
    <row r="4635" spans="1:18" hidden="1">
      <c r="A4635" t="s">
        <v>353</v>
      </c>
      <c r="B4635" t="s">
        <v>4847</v>
      </c>
      <c r="C4635" s="224" t="s">
        <v>7842</v>
      </c>
      <c r="D4635" s="221">
        <v>355.9</v>
      </c>
      <c r="E4635" s="324">
        <v>42978</v>
      </c>
      <c r="F4635" s="1">
        <v>62500</v>
      </c>
      <c r="G4635" s="18">
        <v>3.1100000000000003E-2</v>
      </c>
      <c r="H4635" s="298">
        <v>161.98000000000002</v>
      </c>
      <c r="I4635" s="10">
        <v>62500</v>
      </c>
      <c r="J4635" s="11">
        <f t="shared" si="2114"/>
        <v>3.1100000000000003E-2</v>
      </c>
      <c r="K4635" s="30">
        <f t="shared" si="2115"/>
        <v>161.97916666666669</v>
      </c>
      <c r="L4635" s="29">
        <f t="shared" si="2116"/>
        <v>-8.3333333333257542E-4</v>
      </c>
      <c r="M4635" s="10">
        <f t="shared" si="2117"/>
        <v>62500</v>
      </c>
      <c r="N4635" s="5">
        <f>VLOOKUP(CONCATENATE(A4635,"-6"),'Restated Depr'!$B$6:$G$7674,6,0)</f>
        <v>3.0900000000000004E-2</v>
      </c>
      <c r="O4635" s="29">
        <f t="shared" si="2118"/>
        <v>160.93750000000003</v>
      </c>
      <c r="P4635" s="29">
        <f t="shared" si="2119"/>
        <v>-1.0416666666666572</v>
      </c>
      <c r="Q4635" t="s">
        <v>7819</v>
      </c>
    </row>
    <row r="4636" spans="1:18" hidden="1">
      <c r="A4636" t="s">
        <v>353</v>
      </c>
      <c r="B4636" t="s">
        <v>4848</v>
      </c>
      <c r="C4636" s="224" t="s">
        <v>7842</v>
      </c>
      <c r="D4636" s="221">
        <v>355.9</v>
      </c>
      <c r="E4636" s="324">
        <v>43008</v>
      </c>
      <c r="F4636" s="1">
        <v>62500</v>
      </c>
      <c r="G4636" s="18">
        <v>3.1100000000000003E-2</v>
      </c>
      <c r="H4636" s="298">
        <v>161.98000000000002</v>
      </c>
      <c r="I4636" s="10">
        <v>62500</v>
      </c>
      <c r="J4636" s="11">
        <f t="shared" si="2114"/>
        <v>3.1100000000000003E-2</v>
      </c>
      <c r="K4636" s="30">
        <f t="shared" si="2115"/>
        <v>161.97916666666669</v>
      </c>
      <c r="L4636" s="29">
        <f t="shared" si="2116"/>
        <v>-8.3333333333257542E-4</v>
      </c>
      <c r="M4636" s="10">
        <f t="shared" si="2117"/>
        <v>62500</v>
      </c>
      <c r="N4636" s="5">
        <f>VLOOKUP(CONCATENATE(A4636,"-6"),'Restated Depr'!$B$6:$G$7674,6,0)</f>
        <v>3.0900000000000004E-2</v>
      </c>
      <c r="O4636" s="29">
        <f t="shared" si="2118"/>
        <v>160.93750000000003</v>
      </c>
      <c r="P4636" s="29">
        <f t="shared" si="2119"/>
        <v>-1.0416666666666572</v>
      </c>
      <c r="Q4636" t="s">
        <v>7819</v>
      </c>
    </row>
    <row r="4637" spans="1:18" hidden="1">
      <c r="A4637" t="s">
        <v>353</v>
      </c>
      <c r="B4637" t="s">
        <v>4849</v>
      </c>
      <c r="C4637" s="224" t="s">
        <v>7842</v>
      </c>
      <c r="D4637" s="221">
        <v>355.9</v>
      </c>
      <c r="E4637" s="324">
        <v>43039</v>
      </c>
      <c r="F4637" s="1">
        <v>62500</v>
      </c>
      <c r="G4637" s="18">
        <v>3.1100000000000003E-2</v>
      </c>
      <c r="H4637" s="298">
        <v>161.98000000000002</v>
      </c>
      <c r="I4637" s="10">
        <v>62500</v>
      </c>
      <c r="J4637" s="11">
        <f t="shared" si="2114"/>
        <v>3.1100000000000003E-2</v>
      </c>
      <c r="K4637" s="30">
        <f t="shared" si="2115"/>
        <v>161.97916666666669</v>
      </c>
      <c r="L4637" s="29">
        <f t="shared" si="2116"/>
        <v>-8.3333333333257542E-4</v>
      </c>
      <c r="M4637" s="10">
        <f t="shared" si="2117"/>
        <v>62500</v>
      </c>
      <c r="N4637" s="5">
        <f>VLOOKUP(CONCATENATE(A4637,"-6"),'Restated Depr'!$B$6:$G$7674,6,0)</f>
        <v>3.0900000000000004E-2</v>
      </c>
      <c r="O4637" s="29">
        <f t="shared" si="2118"/>
        <v>160.93750000000003</v>
      </c>
      <c r="P4637" s="29">
        <f t="shared" si="2119"/>
        <v>-1.0416666666666572</v>
      </c>
      <c r="Q4637" t="s">
        <v>7819</v>
      </c>
    </row>
    <row r="4638" spans="1:18" hidden="1">
      <c r="A4638" t="s">
        <v>353</v>
      </c>
      <c r="B4638" t="s">
        <v>4850</v>
      </c>
      <c r="C4638" s="224" t="s">
        <v>7842</v>
      </c>
      <c r="D4638" s="221">
        <v>355.9</v>
      </c>
      <c r="E4638" s="324">
        <v>43069</v>
      </c>
      <c r="F4638" s="1">
        <v>62500</v>
      </c>
      <c r="G4638" s="18">
        <v>3.1100000000000003E-2</v>
      </c>
      <c r="H4638" s="298">
        <v>161.98000000000002</v>
      </c>
      <c r="I4638" s="10">
        <v>62500</v>
      </c>
      <c r="J4638" s="11">
        <f t="shared" si="2114"/>
        <v>3.1100000000000003E-2</v>
      </c>
      <c r="K4638" s="30">
        <f t="shared" si="2115"/>
        <v>161.97916666666669</v>
      </c>
      <c r="L4638" s="29">
        <f t="shared" si="2116"/>
        <v>-8.3333333333257542E-4</v>
      </c>
      <c r="M4638" s="10">
        <f t="shared" si="2117"/>
        <v>62500</v>
      </c>
      <c r="N4638" s="5">
        <f>VLOOKUP(CONCATENATE(A4638,"-6"),'Restated Depr'!$B$6:$G$7674,6,0)</f>
        <v>3.0900000000000004E-2</v>
      </c>
      <c r="O4638" s="29">
        <f t="shared" si="2118"/>
        <v>160.93750000000003</v>
      </c>
      <c r="P4638" s="29">
        <f t="shared" si="2119"/>
        <v>-1.0416666666666572</v>
      </c>
      <c r="Q4638" t="s">
        <v>7819</v>
      </c>
    </row>
    <row r="4639" spans="1:18" hidden="1">
      <c r="A4639" t="s">
        <v>353</v>
      </c>
      <c r="B4639" t="s">
        <v>4851</v>
      </c>
      <c r="C4639" s="224" t="s">
        <v>7842</v>
      </c>
      <c r="D4639" s="221">
        <v>355.9</v>
      </c>
      <c r="E4639" s="324">
        <v>43100</v>
      </c>
      <c r="F4639" s="1">
        <v>62500</v>
      </c>
      <c r="G4639" s="18">
        <v>3.1E-2</v>
      </c>
      <c r="H4639" s="298">
        <v>161.46</v>
      </c>
      <c r="I4639" s="10">
        <v>62500</v>
      </c>
      <c r="J4639" s="11">
        <f t="shared" si="2114"/>
        <v>3.1E-2</v>
      </c>
      <c r="K4639" s="30">
        <f t="shared" si="2115"/>
        <v>161.45833333333334</v>
      </c>
      <c r="L4639" s="29">
        <f t="shared" si="2116"/>
        <v>-1.6666666666651508E-3</v>
      </c>
      <c r="M4639" s="10">
        <f t="shared" si="2117"/>
        <v>62500</v>
      </c>
      <c r="N4639" s="5">
        <f>VLOOKUP(CONCATENATE(A4639,"-6"),'Restated Depr'!$B$6:$G$7674,6,0)</f>
        <v>3.0900000000000004E-2</v>
      </c>
      <c r="O4639" s="29">
        <f t="shared" si="2118"/>
        <v>160.93750000000003</v>
      </c>
      <c r="P4639" s="29">
        <f t="shared" si="2119"/>
        <v>-0.52083333333331439</v>
      </c>
      <c r="Q4639" t="s">
        <v>7819</v>
      </c>
    </row>
    <row r="4640" spans="1:18" hidden="1">
      <c r="A4640" t="s">
        <v>353</v>
      </c>
      <c r="B4640" t="s">
        <v>4852</v>
      </c>
      <c r="C4640" s="224" t="s">
        <v>7842</v>
      </c>
      <c r="D4640" s="221">
        <v>355.9</v>
      </c>
      <c r="E4640" s="324">
        <v>43131</v>
      </c>
      <c r="F4640" s="1">
        <v>62500</v>
      </c>
      <c r="G4640" s="5">
        <v>3.0900000000000004E-2</v>
      </c>
      <c r="H4640" s="298">
        <v>160.93</v>
      </c>
      <c r="I4640" s="10">
        <v>62500</v>
      </c>
      <c r="J4640" s="11">
        <f t="shared" si="2114"/>
        <v>3.0900000000000004E-2</v>
      </c>
      <c r="K4640" s="30">
        <f t="shared" si="2115"/>
        <v>160.93750000000003</v>
      </c>
      <c r="L4640" s="29">
        <f t="shared" si="2116"/>
        <v>7.5000000000216005E-3</v>
      </c>
      <c r="M4640" s="10">
        <f t="shared" si="2117"/>
        <v>62500</v>
      </c>
      <c r="N4640" s="5">
        <f>VLOOKUP(CONCATENATE(A4640,"-6"),'Restated Depr'!$B$6:$G$7674,6,0)</f>
        <v>3.0900000000000004E-2</v>
      </c>
      <c r="O4640" s="29">
        <f t="shared" si="2118"/>
        <v>160.93750000000003</v>
      </c>
      <c r="P4640" s="29">
        <f t="shared" si="2119"/>
        <v>0</v>
      </c>
      <c r="Q4640" t="s">
        <v>7819</v>
      </c>
    </row>
    <row r="4641" spans="1:18" hidden="1">
      <c r="A4641" t="s">
        <v>353</v>
      </c>
      <c r="B4641" t="s">
        <v>4853</v>
      </c>
      <c r="C4641" s="224" t="s">
        <v>7842</v>
      </c>
      <c r="D4641" s="221">
        <v>355.9</v>
      </c>
      <c r="E4641" s="324">
        <v>43159</v>
      </c>
      <c r="F4641" s="1">
        <v>62500</v>
      </c>
      <c r="G4641" s="5">
        <v>3.0900000000000004E-2</v>
      </c>
      <c r="H4641" s="298">
        <v>160.93</v>
      </c>
      <c r="I4641" s="10">
        <v>62500</v>
      </c>
      <c r="J4641" s="11">
        <f t="shared" si="2114"/>
        <v>3.0900000000000004E-2</v>
      </c>
      <c r="K4641" s="30">
        <f t="shared" si="2115"/>
        <v>160.93750000000003</v>
      </c>
      <c r="L4641" s="29">
        <f t="shared" si="2116"/>
        <v>7.5000000000216005E-3</v>
      </c>
      <c r="M4641" s="10">
        <f t="shared" si="2117"/>
        <v>62500</v>
      </c>
      <c r="N4641" s="5">
        <f>VLOOKUP(CONCATENATE(A4641,"-6"),'Restated Depr'!$B$6:$G$7674,6,0)</f>
        <v>3.0900000000000004E-2</v>
      </c>
      <c r="O4641" s="29">
        <f t="shared" si="2118"/>
        <v>160.93750000000003</v>
      </c>
      <c r="P4641" s="29">
        <f t="shared" si="2119"/>
        <v>0</v>
      </c>
      <c r="Q4641" t="s">
        <v>7819</v>
      </c>
    </row>
    <row r="4642" spans="1:18" hidden="1">
      <c r="A4642" t="s">
        <v>353</v>
      </c>
      <c r="B4642" t="s">
        <v>4854</v>
      </c>
      <c r="C4642" s="224" t="s">
        <v>7842</v>
      </c>
      <c r="D4642" s="221">
        <v>355.9</v>
      </c>
      <c r="E4642" s="324">
        <v>43190</v>
      </c>
      <c r="F4642" s="1">
        <v>62500</v>
      </c>
      <c r="G4642" s="5">
        <v>3.0900000000000004E-2</v>
      </c>
      <c r="H4642" s="298">
        <v>160.93</v>
      </c>
      <c r="I4642" s="10">
        <v>62500</v>
      </c>
      <c r="J4642" s="11">
        <f t="shared" si="2114"/>
        <v>3.0900000000000004E-2</v>
      </c>
      <c r="K4642" s="30">
        <f t="shared" si="2115"/>
        <v>160.93750000000003</v>
      </c>
      <c r="L4642" s="29">
        <f t="shared" si="2116"/>
        <v>7.5000000000216005E-3</v>
      </c>
      <c r="M4642" s="10">
        <f t="shared" si="2117"/>
        <v>62500</v>
      </c>
      <c r="N4642" s="5">
        <f>VLOOKUP(CONCATENATE(A4642,"-6"),'Restated Depr'!$B$6:$G$7674,6,0)</f>
        <v>3.0900000000000004E-2</v>
      </c>
      <c r="O4642" s="29">
        <f t="shared" si="2118"/>
        <v>160.93750000000003</v>
      </c>
      <c r="P4642" s="29">
        <f t="shared" si="2119"/>
        <v>0</v>
      </c>
      <c r="Q4642" t="s">
        <v>7819</v>
      </c>
    </row>
    <row r="4643" spans="1:18" hidden="1">
      <c r="A4643" t="s">
        <v>353</v>
      </c>
      <c r="B4643" t="s">
        <v>4855</v>
      </c>
      <c r="C4643" s="224" t="s">
        <v>7842</v>
      </c>
      <c r="D4643" s="221">
        <v>355.9</v>
      </c>
      <c r="E4643" s="324">
        <v>43220</v>
      </c>
      <c r="F4643" s="1">
        <v>62500</v>
      </c>
      <c r="G4643" s="5">
        <v>3.0900000000000004E-2</v>
      </c>
      <c r="H4643" s="298">
        <v>160.93</v>
      </c>
      <c r="I4643" s="10">
        <v>62500</v>
      </c>
      <c r="J4643" s="11">
        <f t="shared" si="2114"/>
        <v>3.0900000000000004E-2</v>
      </c>
      <c r="K4643" s="30">
        <f t="shared" si="2115"/>
        <v>160.93750000000003</v>
      </c>
      <c r="L4643" s="29">
        <f t="shared" si="2116"/>
        <v>7.5000000000216005E-3</v>
      </c>
      <c r="M4643" s="10">
        <f t="shared" si="2117"/>
        <v>62500</v>
      </c>
      <c r="N4643" s="5">
        <f>VLOOKUP(CONCATENATE(A4643,"-6"),'Restated Depr'!$B$6:$G$7674,6,0)</f>
        <v>3.0900000000000004E-2</v>
      </c>
      <c r="O4643" s="29">
        <f t="shared" si="2118"/>
        <v>160.93750000000003</v>
      </c>
      <c r="P4643" s="29">
        <f t="shared" si="2119"/>
        <v>0</v>
      </c>
      <c r="Q4643" t="s">
        <v>7819</v>
      </c>
    </row>
    <row r="4644" spans="1:18" hidden="1">
      <c r="A4644" t="s">
        <v>353</v>
      </c>
      <c r="B4644" t="s">
        <v>4856</v>
      </c>
      <c r="C4644" s="224" t="s">
        <v>7842</v>
      </c>
      <c r="D4644" s="221">
        <v>355.9</v>
      </c>
      <c r="E4644" s="324">
        <v>43251</v>
      </c>
      <c r="F4644" s="1">
        <v>62500</v>
      </c>
      <c r="G4644" s="5">
        <v>3.0900000000000004E-2</v>
      </c>
      <c r="H4644" s="298">
        <v>160.93</v>
      </c>
      <c r="I4644" s="10">
        <v>62500</v>
      </c>
      <c r="J4644" s="11">
        <f t="shared" si="2114"/>
        <v>3.0900000000000004E-2</v>
      </c>
      <c r="K4644" s="30">
        <f t="shared" si="2115"/>
        <v>160.93750000000003</v>
      </c>
      <c r="L4644" s="29">
        <f t="shared" si="2116"/>
        <v>7.5000000000216005E-3</v>
      </c>
      <c r="M4644" s="10">
        <f t="shared" si="2117"/>
        <v>62500</v>
      </c>
      <c r="N4644" s="5">
        <f>VLOOKUP(CONCATENATE(A4644,"-6"),'Restated Depr'!$B$6:$G$7674,6,0)</f>
        <v>3.0900000000000004E-2</v>
      </c>
      <c r="O4644" s="29">
        <f t="shared" si="2118"/>
        <v>160.93750000000003</v>
      </c>
      <c r="P4644" s="29">
        <f t="shared" si="2119"/>
        <v>0</v>
      </c>
      <c r="Q4644" t="s">
        <v>7819</v>
      </c>
    </row>
    <row r="4645" spans="1:18" hidden="1">
      <c r="A4645" t="s">
        <v>353</v>
      </c>
      <c r="B4645" t="s">
        <v>4857</v>
      </c>
      <c r="C4645" s="224" t="s">
        <v>7842</v>
      </c>
      <c r="D4645" s="221">
        <v>355.9</v>
      </c>
      <c r="E4645" s="324">
        <v>43281</v>
      </c>
      <c r="F4645" s="1">
        <v>62500</v>
      </c>
      <c r="G4645" s="5">
        <v>3.0900000000000004E-2</v>
      </c>
      <c r="H4645" s="298">
        <v>160.93</v>
      </c>
      <c r="I4645" s="10">
        <v>62500</v>
      </c>
      <c r="J4645" s="11">
        <f t="shared" si="2114"/>
        <v>3.0900000000000004E-2</v>
      </c>
      <c r="K4645" s="30">
        <f t="shared" si="2115"/>
        <v>160.93750000000003</v>
      </c>
      <c r="L4645" s="29">
        <f t="shared" si="2116"/>
        <v>7.5000000000216005E-3</v>
      </c>
      <c r="M4645" s="10">
        <f t="shared" si="2117"/>
        <v>62500</v>
      </c>
      <c r="N4645" s="5">
        <f>VLOOKUP(CONCATENATE(A4645,"-6"),'Restated Depr'!$B$6:$G$7674,6,0)</f>
        <v>3.0900000000000004E-2</v>
      </c>
      <c r="O4645" s="29">
        <f t="shared" si="2118"/>
        <v>160.93750000000003</v>
      </c>
      <c r="P4645" s="29">
        <f t="shared" si="2119"/>
        <v>0</v>
      </c>
      <c r="Q4645" t="s">
        <v>7819</v>
      </c>
      <c r="R4645" s="5"/>
    </row>
    <row r="4646" spans="1:18" ht="15.75" hidden="1" thickBot="1">
      <c r="A4646" t="s">
        <v>353</v>
      </c>
      <c r="C4646" s="224" t="s">
        <v>639</v>
      </c>
      <c r="D4646" s="22"/>
      <c r="E4646" s="323" t="s">
        <v>606</v>
      </c>
      <c r="F4646" s="1"/>
      <c r="G4646" s="5"/>
      <c r="H4646" s="310">
        <f>SUM(H4634:H4645)</f>
        <v>1936.9400000000005</v>
      </c>
      <c r="I4646" s="10"/>
      <c r="J4646" s="10"/>
      <c r="K4646" s="32">
        <f>SUM(K4634:K4645)</f>
        <v>1936.979166666667</v>
      </c>
      <c r="L4646" s="28">
        <f>SUM(L4634:L4645)</f>
        <v>3.9166666666801575E-2</v>
      </c>
      <c r="M4646" s="10"/>
      <c r="N4646" s="5"/>
      <c r="O4646" s="28">
        <f>SUM(O4634:O4645)</f>
        <v>1931.2500000000002</v>
      </c>
      <c r="P4646" s="28">
        <f>SUM(P4634:P4645)</f>
        <v>-5.7291666666666003</v>
      </c>
    </row>
    <row r="4647" spans="1:18" hidden="1">
      <c r="A4647" t="s">
        <v>354</v>
      </c>
      <c r="B4647" t="s">
        <v>4858</v>
      </c>
      <c r="C4647" s="224" t="s">
        <v>7842</v>
      </c>
      <c r="D4647" s="221">
        <v>355.9</v>
      </c>
      <c r="E4647" s="324">
        <v>42947</v>
      </c>
      <c r="F4647" s="9">
        <v>89222.27</v>
      </c>
      <c r="G4647" s="18">
        <v>3.1100000000000003E-2</v>
      </c>
      <c r="H4647" s="299">
        <v>231.23</v>
      </c>
      <c r="I4647" s="15">
        <v>89222.27</v>
      </c>
      <c r="J4647" s="11">
        <f t="shared" ref="J4647:J4658" si="2120">G4647</f>
        <v>3.1100000000000003E-2</v>
      </c>
      <c r="K4647" s="31">
        <f t="shared" ref="K4647:K4658" si="2121">I4647*J4647/12</f>
        <v>231.23438308333337</v>
      </c>
      <c r="L4647" s="289">
        <f t="shared" ref="L4647:L4658" si="2122">K4647-H4647</f>
        <v>4.3830833333800001E-3</v>
      </c>
      <c r="M4647" s="15">
        <f t="shared" ref="M4647:M4658" si="2123">I4647</f>
        <v>89222.27</v>
      </c>
      <c r="N4647" s="5">
        <f>VLOOKUP(CONCATENATE(A4647,"-6"),'Restated Depr'!$B$6:$G$7674,6,0)</f>
        <v>3.0900000000000004E-2</v>
      </c>
      <c r="O4647" s="289">
        <f t="shared" ref="O4647:O4658" si="2124">M4647*N4647/12</f>
        <v>229.74734525000005</v>
      </c>
      <c r="P4647" s="289">
        <f t="shared" ref="P4647:P4658" si="2125">O4647-K4647</f>
        <v>-1.4870378333333178</v>
      </c>
      <c r="Q4647" t="s">
        <v>7819</v>
      </c>
    </row>
    <row r="4648" spans="1:18" hidden="1">
      <c r="A4648" t="s">
        <v>354</v>
      </c>
      <c r="B4648" t="s">
        <v>4859</v>
      </c>
      <c r="C4648" s="224" t="s">
        <v>7842</v>
      </c>
      <c r="D4648" s="221">
        <v>355.9</v>
      </c>
      <c r="E4648" s="324">
        <v>42978</v>
      </c>
      <c r="F4648" s="1">
        <v>89222.27</v>
      </c>
      <c r="G4648" s="18">
        <v>3.1100000000000003E-2</v>
      </c>
      <c r="H4648" s="298">
        <v>231.23</v>
      </c>
      <c r="I4648" s="10">
        <v>89222.27</v>
      </c>
      <c r="J4648" s="11">
        <f t="shared" si="2120"/>
        <v>3.1100000000000003E-2</v>
      </c>
      <c r="K4648" s="30">
        <f t="shared" si="2121"/>
        <v>231.23438308333337</v>
      </c>
      <c r="L4648" s="29">
        <f t="shared" si="2122"/>
        <v>4.3830833333800001E-3</v>
      </c>
      <c r="M4648" s="10">
        <f t="shared" si="2123"/>
        <v>89222.27</v>
      </c>
      <c r="N4648" s="5">
        <f>VLOOKUP(CONCATENATE(A4648,"-6"),'Restated Depr'!$B$6:$G$7674,6,0)</f>
        <v>3.0900000000000004E-2</v>
      </c>
      <c r="O4648" s="29">
        <f t="shared" si="2124"/>
        <v>229.74734525000005</v>
      </c>
      <c r="P4648" s="29">
        <f t="shared" si="2125"/>
        <v>-1.4870378333333178</v>
      </c>
      <c r="Q4648" t="s">
        <v>7819</v>
      </c>
    </row>
    <row r="4649" spans="1:18" hidden="1">
      <c r="A4649" t="s">
        <v>354</v>
      </c>
      <c r="B4649" t="s">
        <v>4860</v>
      </c>
      <c r="C4649" s="224" t="s">
        <v>7842</v>
      </c>
      <c r="D4649" s="221">
        <v>355.9</v>
      </c>
      <c r="E4649" s="324">
        <v>43008</v>
      </c>
      <c r="F4649" s="1">
        <v>89222.27</v>
      </c>
      <c r="G4649" s="18">
        <v>3.1100000000000003E-2</v>
      </c>
      <c r="H4649" s="298">
        <v>231.23</v>
      </c>
      <c r="I4649" s="10">
        <v>89222.27</v>
      </c>
      <c r="J4649" s="11">
        <f t="shared" si="2120"/>
        <v>3.1100000000000003E-2</v>
      </c>
      <c r="K4649" s="30">
        <f t="shared" si="2121"/>
        <v>231.23438308333337</v>
      </c>
      <c r="L4649" s="29">
        <f t="shared" si="2122"/>
        <v>4.3830833333800001E-3</v>
      </c>
      <c r="M4649" s="10">
        <f t="shared" si="2123"/>
        <v>89222.27</v>
      </c>
      <c r="N4649" s="5">
        <f>VLOOKUP(CONCATENATE(A4649,"-6"),'Restated Depr'!$B$6:$G$7674,6,0)</f>
        <v>3.0900000000000004E-2</v>
      </c>
      <c r="O4649" s="29">
        <f t="shared" si="2124"/>
        <v>229.74734525000005</v>
      </c>
      <c r="P4649" s="29">
        <f t="shared" si="2125"/>
        <v>-1.4870378333333178</v>
      </c>
      <c r="Q4649" t="s">
        <v>7819</v>
      </c>
    </row>
    <row r="4650" spans="1:18" hidden="1">
      <c r="A4650" t="s">
        <v>354</v>
      </c>
      <c r="B4650" t="s">
        <v>4861</v>
      </c>
      <c r="C4650" s="224" t="s">
        <v>7842</v>
      </c>
      <c r="D4650" s="221">
        <v>355.9</v>
      </c>
      <c r="E4650" s="324">
        <v>43039</v>
      </c>
      <c r="F4650" s="1">
        <v>89222.27</v>
      </c>
      <c r="G4650" s="18">
        <v>3.1100000000000003E-2</v>
      </c>
      <c r="H4650" s="298">
        <v>231.23</v>
      </c>
      <c r="I4650" s="10">
        <v>89222.27</v>
      </c>
      <c r="J4650" s="11">
        <f t="shared" si="2120"/>
        <v>3.1100000000000003E-2</v>
      </c>
      <c r="K4650" s="30">
        <f t="shared" si="2121"/>
        <v>231.23438308333337</v>
      </c>
      <c r="L4650" s="29">
        <f t="shared" si="2122"/>
        <v>4.3830833333800001E-3</v>
      </c>
      <c r="M4650" s="10">
        <f t="shared" si="2123"/>
        <v>89222.27</v>
      </c>
      <c r="N4650" s="5">
        <f>VLOOKUP(CONCATENATE(A4650,"-6"),'Restated Depr'!$B$6:$G$7674,6,0)</f>
        <v>3.0900000000000004E-2</v>
      </c>
      <c r="O4650" s="29">
        <f t="shared" si="2124"/>
        <v>229.74734525000005</v>
      </c>
      <c r="P4650" s="29">
        <f t="shared" si="2125"/>
        <v>-1.4870378333333178</v>
      </c>
      <c r="Q4650" t="s">
        <v>7819</v>
      </c>
    </row>
    <row r="4651" spans="1:18" hidden="1">
      <c r="A4651" t="s">
        <v>354</v>
      </c>
      <c r="B4651" t="s">
        <v>4862</v>
      </c>
      <c r="C4651" s="224" t="s">
        <v>7842</v>
      </c>
      <c r="D4651" s="221">
        <v>355.9</v>
      </c>
      <c r="E4651" s="324">
        <v>43069</v>
      </c>
      <c r="F4651" s="1">
        <v>89222.27</v>
      </c>
      <c r="G4651" s="18">
        <v>3.1100000000000003E-2</v>
      </c>
      <c r="H4651" s="298">
        <v>231.23</v>
      </c>
      <c r="I4651" s="10">
        <v>89222.27</v>
      </c>
      <c r="J4651" s="11">
        <f t="shared" si="2120"/>
        <v>3.1100000000000003E-2</v>
      </c>
      <c r="K4651" s="30">
        <f t="shared" si="2121"/>
        <v>231.23438308333337</v>
      </c>
      <c r="L4651" s="29">
        <f t="shared" si="2122"/>
        <v>4.3830833333800001E-3</v>
      </c>
      <c r="M4651" s="10">
        <f t="shared" si="2123"/>
        <v>89222.27</v>
      </c>
      <c r="N4651" s="5">
        <f>VLOOKUP(CONCATENATE(A4651,"-6"),'Restated Depr'!$B$6:$G$7674,6,0)</f>
        <v>3.0900000000000004E-2</v>
      </c>
      <c r="O4651" s="29">
        <f t="shared" si="2124"/>
        <v>229.74734525000005</v>
      </c>
      <c r="P4651" s="29">
        <f t="shared" si="2125"/>
        <v>-1.4870378333333178</v>
      </c>
      <c r="Q4651" t="s">
        <v>7819</v>
      </c>
    </row>
    <row r="4652" spans="1:18" hidden="1">
      <c r="A4652" t="s">
        <v>354</v>
      </c>
      <c r="B4652" t="s">
        <v>4863</v>
      </c>
      <c r="C4652" s="224" t="s">
        <v>7842</v>
      </c>
      <c r="D4652" s="221">
        <v>355.9</v>
      </c>
      <c r="E4652" s="324">
        <v>43100</v>
      </c>
      <c r="F4652" s="1">
        <v>89222.27</v>
      </c>
      <c r="G4652" s="18">
        <v>3.1E-2</v>
      </c>
      <c r="H4652" s="298">
        <v>230.49</v>
      </c>
      <c r="I4652" s="10">
        <v>89222.27</v>
      </c>
      <c r="J4652" s="11">
        <f t="shared" si="2120"/>
        <v>3.1E-2</v>
      </c>
      <c r="K4652" s="30">
        <f t="shared" si="2121"/>
        <v>230.49086416666668</v>
      </c>
      <c r="L4652" s="29">
        <f t="shared" si="2122"/>
        <v>8.641666666733272E-4</v>
      </c>
      <c r="M4652" s="10">
        <f t="shared" si="2123"/>
        <v>89222.27</v>
      </c>
      <c r="N4652" s="5">
        <f>VLOOKUP(CONCATENATE(A4652,"-6"),'Restated Depr'!$B$6:$G$7674,6,0)</f>
        <v>3.0900000000000004E-2</v>
      </c>
      <c r="O4652" s="29">
        <f t="shared" si="2124"/>
        <v>229.74734525000005</v>
      </c>
      <c r="P4652" s="29">
        <f t="shared" si="2125"/>
        <v>-0.7435189166666305</v>
      </c>
      <c r="Q4652" t="s">
        <v>7819</v>
      </c>
    </row>
    <row r="4653" spans="1:18" hidden="1">
      <c r="A4653" t="s">
        <v>354</v>
      </c>
      <c r="B4653" t="s">
        <v>4864</v>
      </c>
      <c r="C4653" s="224" t="s">
        <v>7842</v>
      </c>
      <c r="D4653" s="221">
        <v>355.9</v>
      </c>
      <c r="E4653" s="324">
        <v>43131</v>
      </c>
      <c r="F4653" s="1">
        <v>89222.27</v>
      </c>
      <c r="G4653" s="5">
        <v>3.0900000000000004E-2</v>
      </c>
      <c r="H4653" s="298">
        <v>229.75</v>
      </c>
      <c r="I4653" s="10">
        <v>89222.27</v>
      </c>
      <c r="J4653" s="11">
        <f t="shared" si="2120"/>
        <v>3.0900000000000004E-2</v>
      </c>
      <c r="K4653" s="30">
        <f t="shared" si="2121"/>
        <v>229.74734525000005</v>
      </c>
      <c r="L4653" s="29">
        <f t="shared" si="2122"/>
        <v>-2.6547499999480806E-3</v>
      </c>
      <c r="M4653" s="10">
        <f t="shared" si="2123"/>
        <v>89222.27</v>
      </c>
      <c r="N4653" s="5">
        <f>VLOOKUP(CONCATENATE(A4653,"-6"),'Restated Depr'!$B$6:$G$7674,6,0)</f>
        <v>3.0900000000000004E-2</v>
      </c>
      <c r="O4653" s="29">
        <f t="shared" si="2124"/>
        <v>229.74734525000005</v>
      </c>
      <c r="P4653" s="29">
        <f t="shared" si="2125"/>
        <v>0</v>
      </c>
      <c r="Q4653" t="s">
        <v>7819</v>
      </c>
    </row>
    <row r="4654" spans="1:18" hidden="1">
      <c r="A4654" t="s">
        <v>354</v>
      </c>
      <c r="B4654" t="s">
        <v>4865</v>
      </c>
      <c r="C4654" s="224" t="s">
        <v>7842</v>
      </c>
      <c r="D4654" s="221">
        <v>355.9</v>
      </c>
      <c r="E4654" s="324">
        <v>43159</v>
      </c>
      <c r="F4654" s="1">
        <v>89222.27</v>
      </c>
      <c r="G4654" s="5">
        <v>3.0900000000000004E-2</v>
      </c>
      <c r="H4654" s="298">
        <v>229.75</v>
      </c>
      <c r="I4654" s="10">
        <v>89222.27</v>
      </c>
      <c r="J4654" s="11">
        <f t="shared" si="2120"/>
        <v>3.0900000000000004E-2</v>
      </c>
      <c r="K4654" s="30">
        <f t="shared" si="2121"/>
        <v>229.74734525000005</v>
      </c>
      <c r="L4654" s="29">
        <f t="shared" si="2122"/>
        <v>-2.6547499999480806E-3</v>
      </c>
      <c r="M4654" s="10">
        <f t="shared" si="2123"/>
        <v>89222.27</v>
      </c>
      <c r="N4654" s="5">
        <f>VLOOKUP(CONCATENATE(A4654,"-6"),'Restated Depr'!$B$6:$G$7674,6,0)</f>
        <v>3.0900000000000004E-2</v>
      </c>
      <c r="O4654" s="29">
        <f t="shared" si="2124"/>
        <v>229.74734525000005</v>
      </c>
      <c r="P4654" s="29">
        <f t="shared" si="2125"/>
        <v>0</v>
      </c>
      <c r="Q4654" t="s">
        <v>7819</v>
      </c>
    </row>
    <row r="4655" spans="1:18" hidden="1">
      <c r="A4655" t="s">
        <v>354</v>
      </c>
      <c r="B4655" t="s">
        <v>4866</v>
      </c>
      <c r="C4655" s="224" t="s">
        <v>7842</v>
      </c>
      <c r="D4655" s="221">
        <v>355.9</v>
      </c>
      <c r="E4655" s="324">
        <v>43190</v>
      </c>
      <c r="F4655" s="1">
        <v>89222.27</v>
      </c>
      <c r="G4655" s="5">
        <v>3.0900000000000004E-2</v>
      </c>
      <c r="H4655" s="298">
        <v>229.75</v>
      </c>
      <c r="I4655" s="10">
        <v>89222.27</v>
      </c>
      <c r="J4655" s="11">
        <f t="shared" si="2120"/>
        <v>3.0900000000000004E-2</v>
      </c>
      <c r="K4655" s="30">
        <f t="shared" si="2121"/>
        <v>229.74734525000005</v>
      </c>
      <c r="L4655" s="29">
        <f t="shared" si="2122"/>
        <v>-2.6547499999480806E-3</v>
      </c>
      <c r="M4655" s="10">
        <f t="shared" si="2123"/>
        <v>89222.27</v>
      </c>
      <c r="N4655" s="5">
        <f>VLOOKUP(CONCATENATE(A4655,"-6"),'Restated Depr'!$B$6:$G$7674,6,0)</f>
        <v>3.0900000000000004E-2</v>
      </c>
      <c r="O4655" s="29">
        <f t="shared" si="2124"/>
        <v>229.74734525000005</v>
      </c>
      <c r="P4655" s="29">
        <f t="shared" si="2125"/>
        <v>0</v>
      </c>
      <c r="Q4655" t="s">
        <v>7819</v>
      </c>
    </row>
    <row r="4656" spans="1:18" hidden="1">
      <c r="A4656" t="s">
        <v>354</v>
      </c>
      <c r="B4656" t="s">
        <v>4867</v>
      </c>
      <c r="C4656" s="224" t="s">
        <v>7842</v>
      </c>
      <c r="D4656" s="221">
        <v>355.9</v>
      </c>
      <c r="E4656" s="324">
        <v>43220</v>
      </c>
      <c r="F4656" s="1">
        <v>89222.27</v>
      </c>
      <c r="G4656" s="5">
        <v>3.0900000000000004E-2</v>
      </c>
      <c r="H4656" s="298">
        <v>229.75</v>
      </c>
      <c r="I4656" s="10">
        <v>89222.27</v>
      </c>
      <c r="J4656" s="11">
        <f t="shared" si="2120"/>
        <v>3.0900000000000004E-2</v>
      </c>
      <c r="K4656" s="30">
        <f t="shared" si="2121"/>
        <v>229.74734525000005</v>
      </c>
      <c r="L4656" s="29">
        <f t="shared" si="2122"/>
        <v>-2.6547499999480806E-3</v>
      </c>
      <c r="M4656" s="10">
        <f t="shared" si="2123"/>
        <v>89222.27</v>
      </c>
      <c r="N4656" s="5">
        <f>VLOOKUP(CONCATENATE(A4656,"-6"),'Restated Depr'!$B$6:$G$7674,6,0)</f>
        <v>3.0900000000000004E-2</v>
      </c>
      <c r="O4656" s="29">
        <f t="shared" si="2124"/>
        <v>229.74734525000005</v>
      </c>
      <c r="P4656" s="29">
        <f t="shared" si="2125"/>
        <v>0</v>
      </c>
      <c r="Q4656" t="s">
        <v>7819</v>
      </c>
    </row>
    <row r="4657" spans="1:18" hidden="1">
      <c r="A4657" t="s">
        <v>354</v>
      </c>
      <c r="B4657" t="s">
        <v>4868</v>
      </c>
      <c r="C4657" s="224" t="s">
        <v>7842</v>
      </c>
      <c r="D4657" s="221">
        <v>355.9</v>
      </c>
      <c r="E4657" s="324">
        <v>43251</v>
      </c>
      <c r="F4657" s="1">
        <v>89222.27</v>
      </c>
      <c r="G4657" s="5">
        <v>3.0900000000000004E-2</v>
      </c>
      <c r="H4657" s="298">
        <v>229.75</v>
      </c>
      <c r="I4657" s="10">
        <v>89222.27</v>
      </c>
      <c r="J4657" s="11">
        <f t="shared" si="2120"/>
        <v>3.0900000000000004E-2</v>
      </c>
      <c r="K4657" s="30">
        <f t="shared" si="2121"/>
        <v>229.74734525000005</v>
      </c>
      <c r="L4657" s="29">
        <f t="shared" si="2122"/>
        <v>-2.6547499999480806E-3</v>
      </c>
      <c r="M4657" s="10">
        <f t="shared" si="2123"/>
        <v>89222.27</v>
      </c>
      <c r="N4657" s="5">
        <f>VLOOKUP(CONCATENATE(A4657,"-6"),'Restated Depr'!$B$6:$G$7674,6,0)</f>
        <v>3.0900000000000004E-2</v>
      </c>
      <c r="O4657" s="29">
        <f t="shared" si="2124"/>
        <v>229.74734525000005</v>
      </c>
      <c r="P4657" s="29">
        <f t="shared" si="2125"/>
        <v>0</v>
      </c>
      <c r="Q4657" t="s">
        <v>7819</v>
      </c>
    </row>
    <row r="4658" spans="1:18" hidden="1">
      <c r="A4658" t="s">
        <v>354</v>
      </c>
      <c r="B4658" t="s">
        <v>4869</v>
      </c>
      <c r="C4658" s="224" t="s">
        <v>7842</v>
      </c>
      <c r="D4658" s="221">
        <v>355.9</v>
      </c>
      <c r="E4658" s="324">
        <v>43281</v>
      </c>
      <c r="F4658" s="1">
        <v>89222.27</v>
      </c>
      <c r="G4658" s="5">
        <v>3.0900000000000004E-2</v>
      </c>
      <c r="H4658" s="298">
        <v>229.75</v>
      </c>
      <c r="I4658" s="10">
        <v>89222.27</v>
      </c>
      <c r="J4658" s="11">
        <f t="shared" si="2120"/>
        <v>3.0900000000000004E-2</v>
      </c>
      <c r="K4658" s="30">
        <f t="shared" si="2121"/>
        <v>229.74734525000005</v>
      </c>
      <c r="L4658" s="29">
        <f t="shared" si="2122"/>
        <v>-2.6547499999480806E-3</v>
      </c>
      <c r="M4658" s="10">
        <f t="shared" si="2123"/>
        <v>89222.27</v>
      </c>
      <c r="N4658" s="5">
        <f>VLOOKUP(CONCATENATE(A4658,"-6"),'Restated Depr'!$B$6:$G$7674,6,0)</f>
        <v>3.0900000000000004E-2</v>
      </c>
      <c r="O4658" s="29">
        <f t="shared" si="2124"/>
        <v>229.74734525000005</v>
      </c>
      <c r="P4658" s="29">
        <f t="shared" si="2125"/>
        <v>0</v>
      </c>
      <c r="Q4658" t="s">
        <v>7819</v>
      </c>
      <c r="R4658" s="5"/>
    </row>
    <row r="4659" spans="1:18" ht="15.75" hidden="1" thickBot="1">
      <c r="A4659" t="s">
        <v>354</v>
      </c>
      <c r="C4659" s="224" t="s">
        <v>639</v>
      </c>
      <c r="D4659" s="22"/>
      <c r="E4659" s="323" t="s">
        <v>606</v>
      </c>
      <c r="F4659" s="1"/>
      <c r="G4659" s="5"/>
      <c r="H4659" s="310">
        <f>SUM(H4647:H4658)</f>
        <v>2765.14</v>
      </c>
      <c r="I4659" s="10"/>
      <c r="J4659" s="10"/>
      <c r="K4659" s="32">
        <f>SUM(K4647:K4658)</f>
        <v>2765.1468510833333</v>
      </c>
      <c r="L4659" s="28">
        <f>SUM(L4647:L4658)</f>
        <v>6.8510833338848443E-3</v>
      </c>
      <c r="M4659" s="10"/>
      <c r="N4659" s="5"/>
      <c r="O4659" s="28">
        <f>SUM(O4647:O4658)</f>
        <v>2756.9681430000001</v>
      </c>
      <c r="P4659" s="28">
        <f>SUM(P4647:P4658)</f>
        <v>-8.1787080833332197</v>
      </c>
    </row>
    <row r="4660" spans="1:18" hidden="1">
      <c r="A4660" t="s">
        <v>355</v>
      </c>
      <c r="B4660" t="s">
        <v>4870</v>
      </c>
      <c r="C4660" s="224" t="s">
        <v>7842</v>
      </c>
      <c r="D4660" s="221">
        <v>355.9</v>
      </c>
      <c r="E4660" s="324">
        <v>42947</v>
      </c>
      <c r="F4660" s="9">
        <v>151699.76999999999</v>
      </c>
      <c r="G4660" s="18">
        <v>3.1100000000000003E-2</v>
      </c>
      <c r="H4660" s="299">
        <v>393.16</v>
      </c>
      <c r="I4660" s="15">
        <v>151699.76999999999</v>
      </c>
      <c r="J4660" s="11">
        <f t="shared" ref="J4660:J4671" si="2126">G4660</f>
        <v>3.1100000000000003E-2</v>
      </c>
      <c r="K4660" s="31">
        <f t="shared" ref="K4660:K4671" si="2127">I4660*J4660/12</f>
        <v>393.15523725000003</v>
      </c>
      <c r="L4660" s="289">
        <f t="shared" ref="L4660:L4671" si="2128">K4660-H4660</f>
        <v>-4.7627499999975953E-3</v>
      </c>
      <c r="M4660" s="15">
        <f t="shared" ref="M4660:M4671" si="2129">I4660</f>
        <v>151699.76999999999</v>
      </c>
      <c r="N4660" s="5">
        <f>VLOOKUP(CONCATENATE(A4660,"-6"),'Restated Depr'!$B$6:$G$7674,6,0)</f>
        <v>3.0900000000000004E-2</v>
      </c>
      <c r="O4660" s="289">
        <f t="shared" ref="O4660:O4671" si="2130">M4660*N4660/12</f>
        <v>390.62690775000004</v>
      </c>
      <c r="P4660" s="289">
        <f t="shared" ref="P4660:P4671" si="2131">O4660-K4660</f>
        <v>-2.5283294999999839</v>
      </c>
      <c r="Q4660" t="s">
        <v>7819</v>
      </c>
    </row>
    <row r="4661" spans="1:18" hidden="1">
      <c r="A4661" t="s">
        <v>355</v>
      </c>
      <c r="B4661" t="s">
        <v>4871</v>
      </c>
      <c r="C4661" s="224" t="s">
        <v>7842</v>
      </c>
      <c r="D4661" s="221">
        <v>355.9</v>
      </c>
      <c r="E4661" s="324">
        <v>42978</v>
      </c>
      <c r="F4661" s="1">
        <v>151699.76999999999</v>
      </c>
      <c r="G4661" s="18">
        <v>3.1100000000000003E-2</v>
      </c>
      <c r="H4661" s="298">
        <v>393.16</v>
      </c>
      <c r="I4661" s="10">
        <v>151699.76999999999</v>
      </c>
      <c r="J4661" s="11">
        <f t="shared" si="2126"/>
        <v>3.1100000000000003E-2</v>
      </c>
      <c r="K4661" s="30">
        <f t="shared" si="2127"/>
        <v>393.15523725000003</v>
      </c>
      <c r="L4661" s="29">
        <f t="shared" si="2128"/>
        <v>-4.7627499999975953E-3</v>
      </c>
      <c r="M4661" s="10">
        <f t="shared" si="2129"/>
        <v>151699.76999999999</v>
      </c>
      <c r="N4661" s="5">
        <f>VLOOKUP(CONCATENATE(A4661,"-6"),'Restated Depr'!$B$6:$G$7674,6,0)</f>
        <v>3.0900000000000004E-2</v>
      </c>
      <c r="O4661" s="29">
        <f t="shared" si="2130"/>
        <v>390.62690775000004</v>
      </c>
      <c r="P4661" s="29">
        <f t="shared" si="2131"/>
        <v>-2.5283294999999839</v>
      </c>
      <c r="Q4661" t="s">
        <v>7819</v>
      </c>
    </row>
    <row r="4662" spans="1:18" hidden="1">
      <c r="A4662" t="s">
        <v>355</v>
      </c>
      <c r="B4662" t="s">
        <v>4872</v>
      </c>
      <c r="C4662" s="224" t="s">
        <v>7842</v>
      </c>
      <c r="D4662" s="221">
        <v>355.9</v>
      </c>
      <c r="E4662" s="324">
        <v>43008</v>
      </c>
      <c r="F4662" s="1">
        <v>151699.76999999999</v>
      </c>
      <c r="G4662" s="18">
        <v>3.1100000000000003E-2</v>
      </c>
      <c r="H4662" s="298">
        <v>393.16</v>
      </c>
      <c r="I4662" s="10">
        <v>151699.76999999999</v>
      </c>
      <c r="J4662" s="11">
        <f t="shared" si="2126"/>
        <v>3.1100000000000003E-2</v>
      </c>
      <c r="K4662" s="30">
        <f t="shared" si="2127"/>
        <v>393.15523725000003</v>
      </c>
      <c r="L4662" s="29">
        <f t="shared" si="2128"/>
        <v>-4.7627499999975953E-3</v>
      </c>
      <c r="M4662" s="10">
        <f t="shared" si="2129"/>
        <v>151699.76999999999</v>
      </c>
      <c r="N4662" s="5">
        <f>VLOOKUP(CONCATENATE(A4662,"-6"),'Restated Depr'!$B$6:$G$7674,6,0)</f>
        <v>3.0900000000000004E-2</v>
      </c>
      <c r="O4662" s="29">
        <f t="shared" si="2130"/>
        <v>390.62690775000004</v>
      </c>
      <c r="P4662" s="29">
        <f t="shared" si="2131"/>
        <v>-2.5283294999999839</v>
      </c>
      <c r="Q4662" t="s">
        <v>7819</v>
      </c>
    </row>
    <row r="4663" spans="1:18" hidden="1">
      <c r="A4663" t="s">
        <v>355</v>
      </c>
      <c r="B4663" t="s">
        <v>4873</v>
      </c>
      <c r="C4663" s="224" t="s">
        <v>7842</v>
      </c>
      <c r="D4663" s="221">
        <v>355.9</v>
      </c>
      <c r="E4663" s="324">
        <v>43039</v>
      </c>
      <c r="F4663" s="1">
        <v>151699.76999999999</v>
      </c>
      <c r="G4663" s="18">
        <v>3.1100000000000003E-2</v>
      </c>
      <c r="H4663" s="298">
        <v>393.16</v>
      </c>
      <c r="I4663" s="10">
        <v>151699.76999999999</v>
      </c>
      <c r="J4663" s="11">
        <f t="shared" si="2126"/>
        <v>3.1100000000000003E-2</v>
      </c>
      <c r="K4663" s="30">
        <f t="shared" si="2127"/>
        <v>393.15523725000003</v>
      </c>
      <c r="L4663" s="29">
        <f t="shared" si="2128"/>
        <v>-4.7627499999975953E-3</v>
      </c>
      <c r="M4663" s="10">
        <f t="shared" si="2129"/>
        <v>151699.76999999999</v>
      </c>
      <c r="N4663" s="5">
        <f>VLOOKUP(CONCATENATE(A4663,"-6"),'Restated Depr'!$B$6:$G$7674,6,0)</f>
        <v>3.0900000000000004E-2</v>
      </c>
      <c r="O4663" s="29">
        <f t="shared" si="2130"/>
        <v>390.62690775000004</v>
      </c>
      <c r="P4663" s="29">
        <f t="shared" si="2131"/>
        <v>-2.5283294999999839</v>
      </c>
      <c r="Q4663" t="s">
        <v>7819</v>
      </c>
    </row>
    <row r="4664" spans="1:18" hidden="1">
      <c r="A4664" t="s">
        <v>355</v>
      </c>
      <c r="B4664" t="s">
        <v>4874</v>
      </c>
      <c r="C4664" s="224" t="s">
        <v>7842</v>
      </c>
      <c r="D4664" s="221">
        <v>355.9</v>
      </c>
      <c r="E4664" s="324">
        <v>43069</v>
      </c>
      <c r="F4664" s="1">
        <v>151699.76999999999</v>
      </c>
      <c r="G4664" s="18">
        <v>3.1100000000000003E-2</v>
      </c>
      <c r="H4664" s="298">
        <v>393.16</v>
      </c>
      <c r="I4664" s="10">
        <v>151699.76999999999</v>
      </c>
      <c r="J4664" s="11">
        <f t="shared" si="2126"/>
        <v>3.1100000000000003E-2</v>
      </c>
      <c r="K4664" s="30">
        <f t="shared" si="2127"/>
        <v>393.15523725000003</v>
      </c>
      <c r="L4664" s="29">
        <f t="shared" si="2128"/>
        <v>-4.7627499999975953E-3</v>
      </c>
      <c r="M4664" s="10">
        <f t="shared" si="2129"/>
        <v>151699.76999999999</v>
      </c>
      <c r="N4664" s="5">
        <f>VLOOKUP(CONCATENATE(A4664,"-6"),'Restated Depr'!$B$6:$G$7674,6,0)</f>
        <v>3.0900000000000004E-2</v>
      </c>
      <c r="O4664" s="29">
        <f t="shared" si="2130"/>
        <v>390.62690775000004</v>
      </c>
      <c r="P4664" s="29">
        <f t="shared" si="2131"/>
        <v>-2.5283294999999839</v>
      </c>
      <c r="Q4664" t="s">
        <v>7819</v>
      </c>
    </row>
    <row r="4665" spans="1:18" hidden="1">
      <c r="A4665" t="s">
        <v>355</v>
      </c>
      <c r="B4665" t="s">
        <v>4875</v>
      </c>
      <c r="C4665" s="224" t="s">
        <v>7842</v>
      </c>
      <c r="D4665" s="221">
        <v>355.9</v>
      </c>
      <c r="E4665" s="324">
        <v>43100</v>
      </c>
      <c r="F4665" s="1">
        <v>151699.76999999999</v>
      </c>
      <c r="G4665" s="18">
        <v>3.1E-2</v>
      </c>
      <c r="H4665" s="298">
        <v>391.89000000000004</v>
      </c>
      <c r="I4665" s="10">
        <v>151699.76999999999</v>
      </c>
      <c r="J4665" s="11">
        <f t="shared" si="2126"/>
        <v>3.1E-2</v>
      </c>
      <c r="K4665" s="30">
        <f t="shared" si="2127"/>
        <v>391.89107250000001</v>
      </c>
      <c r="L4665" s="29">
        <f t="shared" si="2128"/>
        <v>1.0724999999638385E-3</v>
      </c>
      <c r="M4665" s="10">
        <f t="shared" si="2129"/>
        <v>151699.76999999999</v>
      </c>
      <c r="N4665" s="5">
        <f>VLOOKUP(CONCATENATE(A4665,"-6"),'Restated Depr'!$B$6:$G$7674,6,0)</f>
        <v>3.0900000000000004E-2</v>
      </c>
      <c r="O4665" s="29">
        <f t="shared" si="2130"/>
        <v>390.62690775000004</v>
      </c>
      <c r="P4665" s="29">
        <f t="shared" si="2131"/>
        <v>-1.2641647499999635</v>
      </c>
      <c r="Q4665" t="s">
        <v>7819</v>
      </c>
    </row>
    <row r="4666" spans="1:18" hidden="1">
      <c r="A4666" t="s">
        <v>355</v>
      </c>
      <c r="B4666" t="s">
        <v>4876</v>
      </c>
      <c r="C4666" s="224" t="s">
        <v>7842</v>
      </c>
      <c r="D4666" s="221">
        <v>355.9</v>
      </c>
      <c r="E4666" s="324">
        <v>43131</v>
      </c>
      <c r="F4666" s="1">
        <v>151699.76999999999</v>
      </c>
      <c r="G4666" s="5">
        <v>3.0900000000000004E-2</v>
      </c>
      <c r="H4666" s="298">
        <v>390.62999999999994</v>
      </c>
      <c r="I4666" s="10">
        <v>151699.76999999999</v>
      </c>
      <c r="J4666" s="11">
        <f t="shared" si="2126"/>
        <v>3.0900000000000004E-2</v>
      </c>
      <c r="K4666" s="30">
        <f t="shared" si="2127"/>
        <v>390.62690775000004</v>
      </c>
      <c r="L4666" s="29">
        <f t="shared" si="2128"/>
        <v>-3.0922499998951025E-3</v>
      </c>
      <c r="M4666" s="10">
        <f t="shared" si="2129"/>
        <v>151699.76999999999</v>
      </c>
      <c r="N4666" s="5">
        <f>VLOOKUP(CONCATENATE(A4666,"-6"),'Restated Depr'!$B$6:$G$7674,6,0)</f>
        <v>3.0900000000000004E-2</v>
      </c>
      <c r="O4666" s="29">
        <f t="shared" si="2130"/>
        <v>390.62690775000004</v>
      </c>
      <c r="P4666" s="29">
        <f t="shared" si="2131"/>
        <v>0</v>
      </c>
      <c r="Q4666" t="s">
        <v>7819</v>
      </c>
    </row>
    <row r="4667" spans="1:18" hidden="1">
      <c r="A4667" t="s">
        <v>355</v>
      </c>
      <c r="B4667" t="s">
        <v>4877</v>
      </c>
      <c r="C4667" s="224" t="s">
        <v>7842</v>
      </c>
      <c r="D4667" s="221">
        <v>355.9</v>
      </c>
      <c r="E4667" s="324">
        <v>43159</v>
      </c>
      <c r="F4667" s="1">
        <v>151699.76999999999</v>
      </c>
      <c r="G4667" s="5">
        <v>3.0900000000000004E-2</v>
      </c>
      <c r="H4667" s="298">
        <v>390.62999999999994</v>
      </c>
      <c r="I4667" s="10">
        <v>151699.76999999999</v>
      </c>
      <c r="J4667" s="11">
        <f t="shared" si="2126"/>
        <v>3.0900000000000004E-2</v>
      </c>
      <c r="K4667" s="30">
        <f t="shared" si="2127"/>
        <v>390.62690775000004</v>
      </c>
      <c r="L4667" s="29">
        <f t="shared" si="2128"/>
        <v>-3.0922499998951025E-3</v>
      </c>
      <c r="M4667" s="10">
        <f t="shared" si="2129"/>
        <v>151699.76999999999</v>
      </c>
      <c r="N4667" s="5">
        <f>VLOOKUP(CONCATENATE(A4667,"-6"),'Restated Depr'!$B$6:$G$7674,6,0)</f>
        <v>3.0900000000000004E-2</v>
      </c>
      <c r="O4667" s="29">
        <f t="shared" si="2130"/>
        <v>390.62690775000004</v>
      </c>
      <c r="P4667" s="29">
        <f t="shared" si="2131"/>
        <v>0</v>
      </c>
      <c r="Q4667" t="s">
        <v>7819</v>
      </c>
    </row>
    <row r="4668" spans="1:18" hidden="1">
      <c r="A4668" t="s">
        <v>355</v>
      </c>
      <c r="B4668" t="s">
        <v>4878</v>
      </c>
      <c r="C4668" s="224" t="s">
        <v>7842</v>
      </c>
      <c r="D4668" s="221">
        <v>355.9</v>
      </c>
      <c r="E4668" s="324">
        <v>43190</v>
      </c>
      <c r="F4668" s="1">
        <v>151699.76999999999</v>
      </c>
      <c r="G4668" s="5">
        <v>3.0900000000000004E-2</v>
      </c>
      <c r="H4668" s="298">
        <v>390.62999999999994</v>
      </c>
      <c r="I4668" s="10">
        <v>151699.76999999999</v>
      </c>
      <c r="J4668" s="11">
        <f t="shared" si="2126"/>
        <v>3.0900000000000004E-2</v>
      </c>
      <c r="K4668" s="30">
        <f t="shared" si="2127"/>
        <v>390.62690775000004</v>
      </c>
      <c r="L4668" s="29">
        <f t="shared" si="2128"/>
        <v>-3.0922499998951025E-3</v>
      </c>
      <c r="M4668" s="10">
        <f t="shared" si="2129"/>
        <v>151699.76999999999</v>
      </c>
      <c r="N4668" s="5">
        <f>VLOOKUP(CONCATENATE(A4668,"-6"),'Restated Depr'!$B$6:$G$7674,6,0)</f>
        <v>3.0900000000000004E-2</v>
      </c>
      <c r="O4668" s="29">
        <f t="shared" si="2130"/>
        <v>390.62690775000004</v>
      </c>
      <c r="P4668" s="29">
        <f t="shared" si="2131"/>
        <v>0</v>
      </c>
      <c r="Q4668" t="s">
        <v>7819</v>
      </c>
    </row>
    <row r="4669" spans="1:18" hidden="1">
      <c r="A4669" t="s">
        <v>355</v>
      </c>
      <c r="B4669" t="s">
        <v>4879</v>
      </c>
      <c r="C4669" s="224" t="s">
        <v>7842</v>
      </c>
      <c r="D4669" s="221">
        <v>355.9</v>
      </c>
      <c r="E4669" s="324">
        <v>43220</v>
      </c>
      <c r="F4669" s="1">
        <v>151699.76999999999</v>
      </c>
      <c r="G4669" s="5">
        <v>3.0900000000000004E-2</v>
      </c>
      <c r="H4669" s="298">
        <v>390.62999999999994</v>
      </c>
      <c r="I4669" s="10">
        <v>151699.76999999999</v>
      </c>
      <c r="J4669" s="11">
        <f t="shared" si="2126"/>
        <v>3.0900000000000004E-2</v>
      </c>
      <c r="K4669" s="30">
        <f t="shared" si="2127"/>
        <v>390.62690775000004</v>
      </c>
      <c r="L4669" s="29">
        <f t="shared" si="2128"/>
        <v>-3.0922499998951025E-3</v>
      </c>
      <c r="M4669" s="10">
        <f t="shared" si="2129"/>
        <v>151699.76999999999</v>
      </c>
      <c r="N4669" s="5">
        <f>VLOOKUP(CONCATENATE(A4669,"-6"),'Restated Depr'!$B$6:$G$7674,6,0)</f>
        <v>3.0900000000000004E-2</v>
      </c>
      <c r="O4669" s="29">
        <f t="shared" si="2130"/>
        <v>390.62690775000004</v>
      </c>
      <c r="P4669" s="29">
        <f t="shared" si="2131"/>
        <v>0</v>
      </c>
      <c r="Q4669" t="s">
        <v>7819</v>
      </c>
    </row>
    <row r="4670" spans="1:18" hidden="1">
      <c r="A4670" t="s">
        <v>355</v>
      </c>
      <c r="B4670" t="s">
        <v>4880</v>
      </c>
      <c r="C4670" s="224" t="s">
        <v>7842</v>
      </c>
      <c r="D4670" s="221">
        <v>355.9</v>
      </c>
      <c r="E4670" s="324">
        <v>43251</v>
      </c>
      <c r="F4670" s="1">
        <v>151699.76999999999</v>
      </c>
      <c r="G4670" s="5">
        <v>3.0900000000000004E-2</v>
      </c>
      <c r="H4670" s="298">
        <v>390.62999999999994</v>
      </c>
      <c r="I4670" s="10">
        <v>151699.76999999999</v>
      </c>
      <c r="J4670" s="11">
        <f t="shared" si="2126"/>
        <v>3.0900000000000004E-2</v>
      </c>
      <c r="K4670" s="30">
        <f t="shared" si="2127"/>
        <v>390.62690775000004</v>
      </c>
      <c r="L4670" s="29">
        <f t="shared" si="2128"/>
        <v>-3.0922499998951025E-3</v>
      </c>
      <c r="M4670" s="10">
        <f t="shared" si="2129"/>
        <v>151699.76999999999</v>
      </c>
      <c r="N4670" s="5">
        <f>VLOOKUP(CONCATENATE(A4670,"-6"),'Restated Depr'!$B$6:$G$7674,6,0)</f>
        <v>3.0900000000000004E-2</v>
      </c>
      <c r="O4670" s="29">
        <f t="shared" si="2130"/>
        <v>390.62690775000004</v>
      </c>
      <c r="P4670" s="29">
        <f t="shared" si="2131"/>
        <v>0</v>
      </c>
      <c r="Q4670" t="s">
        <v>7819</v>
      </c>
    </row>
    <row r="4671" spans="1:18" hidden="1">
      <c r="A4671" t="s">
        <v>355</v>
      </c>
      <c r="B4671" t="s">
        <v>4881</v>
      </c>
      <c r="C4671" s="224" t="s">
        <v>7842</v>
      </c>
      <c r="D4671" s="221">
        <v>355.9</v>
      </c>
      <c r="E4671" s="324">
        <v>43281</v>
      </c>
      <c r="F4671" s="1">
        <v>151699.76999999999</v>
      </c>
      <c r="G4671" s="5">
        <v>3.0900000000000004E-2</v>
      </c>
      <c r="H4671" s="298">
        <v>390.62999999999994</v>
      </c>
      <c r="I4671" s="10">
        <v>151699.76999999999</v>
      </c>
      <c r="J4671" s="11">
        <f t="shared" si="2126"/>
        <v>3.0900000000000004E-2</v>
      </c>
      <c r="K4671" s="30">
        <f t="shared" si="2127"/>
        <v>390.62690775000004</v>
      </c>
      <c r="L4671" s="29">
        <f t="shared" si="2128"/>
        <v>-3.0922499998951025E-3</v>
      </c>
      <c r="M4671" s="10">
        <f t="shared" si="2129"/>
        <v>151699.76999999999</v>
      </c>
      <c r="N4671" s="5">
        <f>VLOOKUP(CONCATENATE(A4671,"-6"),'Restated Depr'!$B$6:$G$7674,6,0)</f>
        <v>3.0900000000000004E-2</v>
      </c>
      <c r="O4671" s="29">
        <f t="shared" si="2130"/>
        <v>390.62690775000004</v>
      </c>
      <c r="P4671" s="29">
        <f t="shared" si="2131"/>
        <v>0</v>
      </c>
      <c r="Q4671" t="s">
        <v>7819</v>
      </c>
      <c r="R4671" s="5"/>
    </row>
    <row r="4672" spans="1:18" ht="15.75" hidden="1" thickBot="1">
      <c r="A4672" t="s">
        <v>355</v>
      </c>
      <c r="C4672" s="224" t="s">
        <v>639</v>
      </c>
      <c r="D4672" s="22"/>
      <c r="E4672" s="323" t="s">
        <v>606</v>
      </c>
      <c r="F4672" s="1"/>
      <c r="G4672" s="5"/>
      <c r="H4672" s="310">
        <f>SUM(H4660:H4671)</f>
        <v>4701.47</v>
      </c>
      <c r="I4672" s="10"/>
      <c r="J4672" s="10"/>
      <c r="K4672" s="32">
        <f>SUM(K4660:K4671)</f>
        <v>4701.4287052500003</v>
      </c>
      <c r="L4672" s="28">
        <f>SUM(L4660:L4671)</f>
        <v>-4.1294749999394753E-2</v>
      </c>
      <c r="M4672" s="10"/>
      <c r="N4672" s="5"/>
      <c r="O4672" s="28">
        <f>SUM(O4660:O4671)</f>
        <v>4687.5228930000003</v>
      </c>
      <c r="P4672" s="28">
        <f>SUM(P4660:P4671)</f>
        <v>-13.905812249999883</v>
      </c>
    </row>
    <row r="4673" spans="1:18" hidden="1">
      <c r="A4673" t="s">
        <v>356</v>
      </c>
      <c r="B4673" t="s">
        <v>4882</v>
      </c>
      <c r="C4673" s="224" t="s">
        <v>7842</v>
      </c>
      <c r="D4673" s="221">
        <v>355.9</v>
      </c>
      <c r="E4673" s="324">
        <v>42947</v>
      </c>
      <c r="F4673" s="9">
        <v>1155954.05</v>
      </c>
      <c r="G4673" s="18">
        <v>3.0199999999999998E-2</v>
      </c>
      <c r="H4673" s="299">
        <v>2909.15</v>
      </c>
      <c r="I4673" s="15">
        <v>1155954.05</v>
      </c>
      <c r="J4673" s="11">
        <f t="shared" ref="J4673:J4684" si="2132">G4673</f>
        <v>3.0199999999999998E-2</v>
      </c>
      <c r="K4673" s="31">
        <f t="shared" ref="K4673:K4684" si="2133">I4673*J4673/12</f>
        <v>2909.1510258333333</v>
      </c>
      <c r="L4673" s="289">
        <f t="shared" ref="L4673:L4684" si="2134">K4673-H4673</f>
        <v>1.0258333331876202E-3</v>
      </c>
      <c r="M4673" s="15">
        <f t="shared" ref="M4673:M4684" si="2135">I4673</f>
        <v>1155954.05</v>
      </c>
      <c r="N4673" s="5">
        <f>VLOOKUP(CONCATENATE(A4673,"-6"),'Restated Depr'!$B$6:$G$7674,6,0)</f>
        <v>3.0900000000000004E-2</v>
      </c>
      <c r="O4673" s="289">
        <f t="shared" ref="O4673:O4684" si="2136">M4673*N4673/12</f>
        <v>2976.5816787500007</v>
      </c>
      <c r="P4673" s="289">
        <f t="shared" ref="P4673:P4684" si="2137">O4673-K4673</f>
        <v>67.430652916667441</v>
      </c>
      <c r="Q4673" t="s">
        <v>7819</v>
      </c>
    </row>
    <row r="4674" spans="1:18" hidden="1">
      <c r="A4674" t="s">
        <v>356</v>
      </c>
      <c r="B4674" t="s">
        <v>4883</v>
      </c>
      <c r="C4674" s="224" t="s">
        <v>7842</v>
      </c>
      <c r="D4674" s="221">
        <v>355.9</v>
      </c>
      <c r="E4674" s="324">
        <v>42978</v>
      </c>
      <c r="F4674" s="1">
        <v>1155954.05</v>
      </c>
      <c r="G4674" s="18">
        <v>3.0199999999999998E-2</v>
      </c>
      <c r="H4674" s="298">
        <v>2909.15</v>
      </c>
      <c r="I4674" s="10">
        <v>1155954.05</v>
      </c>
      <c r="J4674" s="11">
        <f t="shared" si="2132"/>
        <v>3.0199999999999998E-2</v>
      </c>
      <c r="K4674" s="30">
        <f t="shared" si="2133"/>
        <v>2909.1510258333333</v>
      </c>
      <c r="L4674" s="29">
        <f t="shared" si="2134"/>
        <v>1.0258333331876202E-3</v>
      </c>
      <c r="M4674" s="10">
        <f t="shared" si="2135"/>
        <v>1155954.05</v>
      </c>
      <c r="N4674" s="5">
        <f>VLOOKUP(CONCATENATE(A4674,"-6"),'Restated Depr'!$B$6:$G$7674,6,0)</f>
        <v>3.0900000000000004E-2</v>
      </c>
      <c r="O4674" s="29">
        <f t="shared" si="2136"/>
        <v>2976.5816787500007</v>
      </c>
      <c r="P4674" s="29">
        <f t="shared" si="2137"/>
        <v>67.430652916667441</v>
      </c>
      <c r="Q4674" t="s">
        <v>7819</v>
      </c>
    </row>
    <row r="4675" spans="1:18" hidden="1">
      <c r="A4675" t="s">
        <v>356</v>
      </c>
      <c r="B4675" t="s">
        <v>4884</v>
      </c>
      <c r="C4675" s="224" t="s">
        <v>7842</v>
      </c>
      <c r="D4675" s="221">
        <v>355.9</v>
      </c>
      <c r="E4675" s="324">
        <v>43008</v>
      </c>
      <c r="F4675" s="1">
        <v>1155954.05</v>
      </c>
      <c r="G4675" s="18">
        <v>3.0199999999999998E-2</v>
      </c>
      <c r="H4675" s="298">
        <v>2909.15</v>
      </c>
      <c r="I4675" s="10">
        <v>1155954.05</v>
      </c>
      <c r="J4675" s="11">
        <f t="shared" si="2132"/>
        <v>3.0199999999999998E-2</v>
      </c>
      <c r="K4675" s="30">
        <f t="shared" si="2133"/>
        <v>2909.1510258333333</v>
      </c>
      <c r="L4675" s="29">
        <f t="shared" si="2134"/>
        <v>1.0258333331876202E-3</v>
      </c>
      <c r="M4675" s="10">
        <f t="shared" si="2135"/>
        <v>1155954.05</v>
      </c>
      <c r="N4675" s="5">
        <f>VLOOKUP(CONCATENATE(A4675,"-6"),'Restated Depr'!$B$6:$G$7674,6,0)</f>
        <v>3.0900000000000004E-2</v>
      </c>
      <c r="O4675" s="29">
        <f t="shared" si="2136"/>
        <v>2976.5816787500007</v>
      </c>
      <c r="P4675" s="29">
        <f t="shared" si="2137"/>
        <v>67.430652916667441</v>
      </c>
      <c r="Q4675" t="s">
        <v>7819</v>
      </c>
    </row>
    <row r="4676" spans="1:18" hidden="1">
      <c r="A4676" t="s">
        <v>356</v>
      </c>
      <c r="B4676" t="s">
        <v>4885</v>
      </c>
      <c r="C4676" s="224" t="s">
        <v>7842</v>
      </c>
      <c r="D4676" s="221">
        <v>355.9</v>
      </c>
      <c r="E4676" s="324">
        <v>43039</v>
      </c>
      <c r="F4676" s="1">
        <v>1155954.05</v>
      </c>
      <c r="G4676" s="18">
        <v>3.0199999999999998E-2</v>
      </c>
      <c r="H4676" s="298">
        <v>2909.15</v>
      </c>
      <c r="I4676" s="10">
        <v>1155954.05</v>
      </c>
      <c r="J4676" s="11">
        <f t="shared" si="2132"/>
        <v>3.0199999999999998E-2</v>
      </c>
      <c r="K4676" s="30">
        <f t="shared" si="2133"/>
        <v>2909.1510258333333</v>
      </c>
      <c r="L4676" s="29">
        <f t="shared" si="2134"/>
        <v>1.0258333331876202E-3</v>
      </c>
      <c r="M4676" s="10">
        <f t="shared" si="2135"/>
        <v>1155954.05</v>
      </c>
      <c r="N4676" s="5">
        <f>VLOOKUP(CONCATENATE(A4676,"-6"),'Restated Depr'!$B$6:$G$7674,6,0)</f>
        <v>3.0900000000000004E-2</v>
      </c>
      <c r="O4676" s="29">
        <f t="shared" si="2136"/>
        <v>2976.5816787500007</v>
      </c>
      <c r="P4676" s="29">
        <f t="shared" si="2137"/>
        <v>67.430652916667441</v>
      </c>
      <c r="Q4676" t="s">
        <v>7819</v>
      </c>
    </row>
    <row r="4677" spans="1:18" hidden="1">
      <c r="A4677" t="s">
        <v>356</v>
      </c>
      <c r="B4677" t="s">
        <v>4886</v>
      </c>
      <c r="C4677" s="224" t="s">
        <v>7842</v>
      </c>
      <c r="D4677" s="221">
        <v>355.9</v>
      </c>
      <c r="E4677" s="324">
        <v>43069</v>
      </c>
      <c r="F4677" s="1">
        <v>1155954.05</v>
      </c>
      <c r="G4677" s="18">
        <v>3.0199999999999998E-2</v>
      </c>
      <c r="H4677" s="298">
        <v>2909.15</v>
      </c>
      <c r="I4677" s="10">
        <v>1155954.05</v>
      </c>
      <c r="J4677" s="11">
        <f t="shared" si="2132"/>
        <v>3.0199999999999998E-2</v>
      </c>
      <c r="K4677" s="30">
        <f t="shared" si="2133"/>
        <v>2909.1510258333333</v>
      </c>
      <c r="L4677" s="29">
        <f t="shared" si="2134"/>
        <v>1.0258333331876202E-3</v>
      </c>
      <c r="M4677" s="10">
        <f t="shared" si="2135"/>
        <v>1155954.05</v>
      </c>
      <c r="N4677" s="5">
        <f>VLOOKUP(CONCATENATE(A4677,"-6"),'Restated Depr'!$B$6:$G$7674,6,0)</f>
        <v>3.0900000000000004E-2</v>
      </c>
      <c r="O4677" s="29">
        <f t="shared" si="2136"/>
        <v>2976.5816787500007</v>
      </c>
      <c r="P4677" s="29">
        <f t="shared" si="2137"/>
        <v>67.430652916667441</v>
      </c>
      <c r="Q4677" t="s">
        <v>7819</v>
      </c>
    </row>
    <row r="4678" spans="1:18" hidden="1">
      <c r="A4678" t="s">
        <v>356</v>
      </c>
      <c r="B4678" t="s">
        <v>4887</v>
      </c>
      <c r="C4678" s="224" t="s">
        <v>7842</v>
      </c>
      <c r="D4678" s="221">
        <v>355.9</v>
      </c>
      <c r="E4678" s="324">
        <v>43100</v>
      </c>
      <c r="F4678" s="1">
        <v>1155954.05</v>
      </c>
      <c r="G4678" s="18">
        <v>3.0499999999999999E-2</v>
      </c>
      <c r="H4678" s="298">
        <v>2938.0499999999997</v>
      </c>
      <c r="I4678" s="10">
        <v>1155954.05</v>
      </c>
      <c r="J4678" s="11">
        <f t="shared" si="2132"/>
        <v>3.0499999999999999E-2</v>
      </c>
      <c r="K4678" s="30">
        <f t="shared" si="2133"/>
        <v>2938.0498770833333</v>
      </c>
      <c r="L4678" s="29">
        <f t="shared" si="2134"/>
        <v>-1.2291666644159704E-4</v>
      </c>
      <c r="M4678" s="10">
        <f t="shared" si="2135"/>
        <v>1155954.05</v>
      </c>
      <c r="N4678" s="5">
        <f>VLOOKUP(CONCATENATE(A4678,"-6"),'Restated Depr'!$B$6:$G$7674,6,0)</f>
        <v>3.0900000000000004E-2</v>
      </c>
      <c r="O4678" s="29">
        <f t="shared" si="2136"/>
        <v>2976.5816787500007</v>
      </c>
      <c r="P4678" s="29">
        <f t="shared" si="2137"/>
        <v>38.531801666667434</v>
      </c>
      <c r="Q4678" t="s">
        <v>7819</v>
      </c>
    </row>
    <row r="4679" spans="1:18" hidden="1">
      <c r="A4679" t="s">
        <v>356</v>
      </c>
      <c r="B4679" t="s">
        <v>4888</v>
      </c>
      <c r="C4679" s="224" t="s">
        <v>7842</v>
      </c>
      <c r="D4679" s="221">
        <v>355.9</v>
      </c>
      <c r="E4679" s="324">
        <v>43131</v>
      </c>
      <c r="F4679" s="1">
        <v>1155954.05</v>
      </c>
      <c r="G4679" s="5">
        <v>3.0900000000000004E-2</v>
      </c>
      <c r="H4679" s="298">
        <v>2976.58</v>
      </c>
      <c r="I4679" s="10">
        <v>1155954.05</v>
      </c>
      <c r="J4679" s="11">
        <f t="shared" si="2132"/>
        <v>3.0900000000000004E-2</v>
      </c>
      <c r="K4679" s="30">
        <f t="shared" si="2133"/>
        <v>2976.5816787500007</v>
      </c>
      <c r="L4679" s="29">
        <f t="shared" si="2134"/>
        <v>1.6787500007922063E-3</v>
      </c>
      <c r="M4679" s="10">
        <f t="shared" si="2135"/>
        <v>1155954.05</v>
      </c>
      <c r="N4679" s="5">
        <f>VLOOKUP(CONCATENATE(A4679,"-6"),'Restated Depr'!$B$6:$G$7674,6,0)</f>
        <v>3.0900000000000004E-2</v>
      </c>
      <c r="O4679" s="29">
        <f t="shared" si="2136"/>
        <v>2976.5816787500007</v>
      </c>
      <c r="P4679" s="29">
        <f t="shared" si="2137"/>
        <v>0</v>
      </c>
      <c r="Q4679" t="s">
        <v>7819</v>
      </c>
    </row>
    <row r="4680" spans="1:18" hidden="1">
      <c r="A4680" t="s">
        <v>356</v>
      </c>
      <c r="B4680" t="s">
        <v>4889</v>
      </c>
      <c r="C4680" s="224" t="s">
        <v>7842</v>
      </c>
      <c r="D4680" s="221">
        <v>355.9</v>
      </c>
      <c r="E4680" s="324">
        <v>43159</v>
      </c>
      <c r="F4680" s="1">
        <v>1155954.05</v>
      </c>
      <c r="G4680" s="5">
        <v>3.0900000000000004E-2</v>
      </c>
      <c r="H4680" s="298">
        <v>2976.58</v>
      </c>
      <c r="I4680" s="10">
        <v>1155954.05</v>
      </c>
      <c r="J4680" s="11">
        <f t="shared" si="2132"/>
        <v>3.0900000000000004E-2</v>
      </c>
      <c r="K4680" s="30">
        <f t="shared" si="2133"/>
        <v>2976.5816787500007</v>
      </c>
      <c r="L4680" s="29">
        <f t="shared" si="2134"/>
        <v>1.6787500007922063E-3</v>
      </c>
      <c r="M4680" s="10">
        <f t="shared" si="2135"/>
        <v>1155954.05</v>
      </c>
      <c r="N4680" s="5">
        <f>VLOOKUP(CONCATENATE(A4680,"-6"),'Restated Depr'!$B$6:$G$7674,6,0)</f>
        <v>3.0900000000000004E-2</v>
      </c>
      <c r="O4680" s="29">
        <f t="shared" si="2136"/>
        <v>2976.5816787500007</v>
      </c>
      <c r="P4680" s="29">
        <f t="shared" si="2137"/>
        <v>0</v>
      </c>
      <c r="Q4680" t="s">
        <v>7819</v>
      </c>
    </row>
    <row r="4681" spans="1:18" hidden="1">
      <c r="A4681" t="s">
        <v>356</v>
      </c>
      <c r="B4681" t="s">
        <v>4890</v>
      </c>
      <c r="C4681" s="224" t="s">
        <v>7842</v>
      </c>
      <c r="D4681" s="221">
        <v>355.9</v>
      </c>
      <c r="E4681" s="324">
        <v>43190</v>
      </c>
      <c r="F4681" s="1">
        <v>1155954.05</v>
      </c>
      <c r="G4681" s="5">
        <v>3.0900000000000004E-2</v>
      </c>
      <c r="H4681" s="298">
        <v>2976.58</v>
      </c>
      <c r="I4681" s="10">
        <v>1155954.05</v>
      </c>
      <c r="J4681" s="11">
        <f t="shared" si="2132"/>
        <v>3.0900000000000004E-2</v>
      </c>
      <c r="K4681" s="30">
        <f t="shared" si="2133"/>
        <v>2976.5816787500007</v>
      </c>
      <c r="L4681" s="29">
        <f t="shared" si="2134"/>
        <v>1.6787500007922063E-3</v>
      </c>
      <c r="M4681" s="10">
        <f t="shared" si="2135"/>
        <v>1155954.05</v>
      </c>
      <c r="N4681" s="5">
        <f>VLOOKUP(CONCATENATE(A4681,"-6"),'Restated Depr'!$B$6:$G$7674,6,0)</f>
        <v>3.0900000000000004E-2</v>
      </c>
      <c r="O4681" s="29">
        <f t="shared" si="2136"/>
        <v>2976.5816787500007</v>
      </c>
      <c r="P4681" s="29">
        <f t="shared" si="2137"/>
        <v>0</v>
      </c>
      <c r="Q4681" t="s">
        <v>7819</v>
      </c>
    </row>
    <row r="4682" spans="1:18" hidden="1">
      <c r="A4682" t="s">
        <v>356</v>
      </c>
      <c r="B4682" t="s">
        <v>4891</v>
      </c>
      <c r="C4682" s="224" t="s">
        <v>7842</v>
      </c>
      <c r="D4682" s="221">
        <v>355.9</v>
      </c>
      <c r="E4682" s="324">
        <v>43220</v>
      </c>
      <c r="F4682" s="1">
        <v>1155954.05</v>
      </c>
      <c r="G4682" s="5">
        <v>3.0900000000000004E-2</v>
      </c>
      <c r="H4682" s="298">
        <v>2976.58</v>
      </c>
      <c r="I4682" s="10">
        <v>1155954.05</v>
      </c>
      <c r="J4682" s="11">
        <f t="shared" si="2132"/>
        <v>3.0900000000000004E-2</v>
      </c>
      <c r="K4682" s="30">
        <f t="shared" si="2133"/>
        <v>2976.5816787500007</v>
      </c>
      <c r="L4682" s="29">
        <f t="shared" si="2134"/>
        <v>1.6787500007922063E-3</v>
      </c>
      <c r="M4682" s="10">
        <f t="shared" si="2135"/>
        <v>1155954.05</v>
      </c>
      <c r="N4682" s="5">
        <f>VLOOKUP(CONCATENATE(A4682,"-6"),'Restated Depr'!$B$6:$G$7674,6,0)</f>
        <v>3.0900000000000004E-2</v>
      </c>
      <c r="O4682" s="29">
        <f t="shared" si="2136"/>
        <v>2976.5816787500007</v>
      </c>
      <c r="P4682" s="29">
        <f t="shared" si="2137"/>
        <v>0</v>
      </c>
      <c r="Q4682" t="s">
        <v>7819</v>
      </c>
    </row>
    <row r="4683" spans="1:18" hidden="1">
      <c r="A4683" t="s">
        <v>356</v>
      </c>
      <c r="B4683" t="s">
        <v>4892</v>
      </c>
      <c r="C4683" s="224" t="s">
        <v>7842</v>
      </c>
      <c r="D4683" s="221">
        <v>355.9</v>
      </c>
      <c r="E4683" s="324">
        <v>43251</v>
      </c>
      <c r="F4683" s="1">
        <v>1155954.05</v>
      </c>
      <c r="G4683" s="5">
        <v>3.0900000000000004E-2</v>
      </c>
      <c r="H4683" s="298">
        <v>2976.58</v>
      </c>
      <c r="I4683" s="10">
        <v>1155954.05</v>
      </c>
      <c r="J4683" s="11">
        <f t="shared" si="2132"/>
        <v>3.0900000000000004E-2</v>
      </c>
      <c r="K4683" s="30">
        <f t="shared" si="2133"/>
        <v>2976.5816787500007</v>
      </c>
      <c r="L4683" s="29">
        <f t="shared" si="2134"/>
        <v>1.6787500007922063E-3</v>
      </c>
      <c r="M4683" s="10">
        <f t="shared" si="2135"/>
        <v>1155954.05</v>
      </c>
      <c r="N4683" s="5">
        <f>VLOOKUP(CONCATENATE(A4683,"-6"),'Restated Depr'!$B$6:$G$7674,6,0)</f>
        <v>3.0900000000000004E-2</v>
      </c>
      <c r="O4683" s="29">
        <f t="shared" si="2136"/>
        <v>2976.5816787500007</v>
      </c>
      <c r="P4683" s="29">
        <f t="shared" si="2137"/>
        <v>0</v>
      </c>
      <c r="Q4683" t="s">
        <v>7819</v>
      </c>
    </row>
    <row r="4684" spans="1:18" hidden="1">
      <c r="A4684" t="s">
        <v>356</v>
      </c>
      <c r="B4684" t="s">
        <v>4893</v>
      </c>
      <c r="C4684" s="224" t="s">
        <v>7842</v>
      </c>
      <c r="D4684" s="221">
        <v>355.9</v>
      </c>
      <c r="E4684" s="324">
        <v>43281</v>
      </c>
      <c r="F4684" s="1">
        <v>1155954.05</v>
      </c>
      <c r="G4684" s="5">
        <v>3.0900000000000004E-2</v>
      </c>
      <c r="H4684" s="298">
        <v>2976.58</v>
      </c>
      <c r="I4684" s="10">
        <v>1155954.05</v>
      </c>
      <c r="J4684" s="11">
        <f t="shared" si="2132"/>
        <v>3.0900000000000004E-2</v>
      </c>
      <c r="K4684" s="30">
        <f t="shared" si="2133"/>
        <v>2976.5816787500007</v>
      </c>
      <c r="L4684" s="29">
        <f t="shared" si="2134"/>
        <v>1.6787500007922063E-3</v>
      </c>
      <c r="M4684" s="10">
        <f t="shared" si="2135"/>
        <v>1155954.05</v>
      </c>
      <c r="N4684" s="5">
        <f>VLOOKUP(CONCATENATE(A4684,"-6"),'Restated Depr'!$B$6:$G$7674,6,0)</f>
        <v>3.0900000000000004E-2</v>
      </c>
      <c r="O4684" s="29">
        <f t="shared" si="2136"/>
        <v>2976.5816787500007</v>
      </c>
      <c r="P4684" s="29">
        <f t="shared" si="2137"/>
        <v>0</v>
      </c>
      <c r="Q4684" t="s">
        <v>7819</v>
      </c>
      <c r="R4684" s="5"/>
    </row>
    <row r="4685" spans="1:18" ht="15.75" hidden="1" thickBot="1">
      <c r="A4685" t="s">
        <v>356</v>
      </c>
      <c r="C4685" s="224" t="s">
        <v>639</v>
      </c>
      <c r="D4685" s="22"/>
      <c r="E4685" s="323" t="s">
        <v>606</v>
      </c>
      <c r="F4685" s="1"/>
      <c r="G4685" s="5"/>
      <c r="H4685" s="310">
        <f>SUM(H4673:H4684)</f>
        <v>35343.280000000006</v>
      </c>
      <c r="I4685" s="10"/>
      <c r="J4685" s="10"/>
      <c r="K4685" s="32">
        <f>SUM(K4673:K4684)</f>
        <v>35343.295078750001</v>
      </c>
      <c r="L4685" s="28">
        <f>SUM(L4673:L4684)</f>
        <v>1.5078750004249741E-2</v>
      </c>
      <c r="M4685" s="10"/>
      <c r="N4685" s="5"/>
      <c r="O4685" s="28">
        <f>SUM(O4673:O4684)</f>
        <v>35718.980145000009</v>
      </c>
      <c r="P4685" s="28">
        <f>SUM(P4673:P4684)</f>
        <v>375.68506625000464</v>
      </c>
    </row>
    <row r="4686" spans="1:18" hidden="1">
      <c r="A4686" t="s">
        <v>357</v>
      </c>
      <c r="B4686" t="s">
        <v>4894</v>
      </c>
      <c r="C4686" s="224" t="s">
        <v>7842</v>
      </c>
      <c r="D4686" s="221">
        <v>355.9</v>
      </c>
      <c r="E4686" s="324">
        <v>42947</v>
      </c>
      <c r="F4686" s="9">
        <v>4534313.82</v>
      </c>
      <c r="G4686" s="18">
        <v>4.24E-2</v>
      </c>
      <c r="H4686" s="299">
        <v>16021.24</v>
      </c>
      <c r="I4686" s="15">
        <v>4534313.82</v>
      </c>
      <c r="J4686" s="11">
        <f t="shared" ref="J4686:J4697" si="2138">G4686</f>
        <v>4.24E-2</v>
      </c>
      <c r="K4686" s="31">
        <f t="shared" ref="K4686:K4697" si="2139">I4686*J4686/12</f>
        <v>16021.242164000001</v>
      </c>
      <c r="L4686" s="289">
        <f t="shared" ref="L4686:L4697" si="2140">K4686-H4686</f>
        <v>2.1640000013576355E-3</v>
      </c>
      <c r="M4686" s="15">
        <f t="shared" ref="M4686:M4697" si="2141">I4686</f>
        <v>4534313.82</v>
      </c>
      <c r="N4686" s="5">
        <f>VLOOKUP(CONCATENATE(A4686,"-6"),'Restated Depr'!$B$6:$G$7674,6,0)</f>
        <v>3.0900000000000004E-2</v>
      </c>
      <c r="O4686" s="289">
        <f t="shared" ref="O4686:O4697" si="2142">M4686*N4686/12</f>
        <v>11675.858086500002</v>
      </c>
      <c r="P4686" s="289">
        <f t="shared" ref="P4686:P4697" si="2143">O4686-K4686</f>
        <v>-4345.384077499999</v>
      </c>
      <c r="Q4686" t="s">
        <v>7819</v>
      </c>
    </row>
    <row r="4687" spans="1:18" hidden="1">
      <c r="A4687" t="s">
        <v>357</v>
      </c>
      <c r="B4687" t="s">
        <v>4895</v>
      </c>
      <c r="C4687" s="224" t="s">
        <v>7842</v>
      </c>
      <c r="D4687" s="221">
        <v>355.9</v>
      </c>
      <c r="E4687" s="324">
        <v>42978</v>
      </c>
      <c r="F4687" s="1">
        <v>4534313.82</v>
      </c>
      <c r="G4687" s="18">
        <v>4.24E-2</v>
      </c>
      <c r="H4687" s="298">
        <v>16021.24</v>
      </c>
      <c r="I4687" s="10">
        <v>4534313.82</v>
      </c>
      <c r="J4687" s="11">
        <f t="shared" si="2138"/>
        <v>4.24E-2</v>
      </c>
      <c r="K4687" s="30">
        <f t="shared" si="2139"/>
        <v>16021.242164000001</v>
      </c>
      <c r="L4687" s="29">
        <f t="shared" si="2140"/>
        <v>2.1640000013576355E-3</v>
      </c>
      <c r="M4687" s="10">
        <f t="shared" si="2141"/>
        <v>4534313.82</v>
      </c>
      <c r="N4687" s="5">
        <f>VLOOKUP(CONCATENATE(A4687,"-6"),'Restated Depr'!$B$6:$G$7674,6,0)</f>
        <v>3.0900000000000004E-2</v>
      </c>
      <c r="O4687" s="29">
        <f t="shared" si="2142"/>
        <v>11675.858086500002</v>
      </c>
      <c r="P4687" s="29">
        <f t="shared" si="2143"/>
        <v>-4345.384077499999</v>
      </c>
      <c r="Q4687" t="s">
        <v>7819</v>
      </c>
    </row>
    <row r="4688" spans="1:18" hidden="1">
      <c r="A4688" t="s">
        <v>357</v>
      </c>
      <c r="B4688" t="s">
        <v>4896</v>
      </c>
      <c r="C4688" s="224" t="s">
        <v>7842</v>
      </c>
      <c r="D4688" s="221">
        <v>355.9</v>
      </c>
      <c r="E4688" s="324">
        <v>43008</v>
      </c>
      <c r="F4688" s="1">
        <v>4534313.82</v>
      </c>
      <c r="G4688" s="18">
        <v>4.24E-2</v>
      </c>
      <c r="H4688" s="298">
        <v>16021.24</v>
      </c>
      <c r="I4688" s="10">
        <v>4534313.82</v>
      </c>
      <c r="J4688" s="11">
        <f t="shared" si="2138"/>
        <v>4.24E-2</v>
      </c>
      <c r="K4688" s="30">
        <f t="shared" si="2139"/>
        <v>16021.242164000001</v>
      </c>
      <c r="L4688" s="29">
        <f t="shared" si="2140"/>
        <v>2.1640000013576355E-3</v>
      </c>
      <c r="M4688" s="10">
        <f t="shared" si="2141"/>
        <v>4534313.82</v>
      </c>
      <c r="N4688" s="5">
        <f>VLOOKUP(CONCATENATE(A4688,"-6"),'Restated Depr'!$B$6:$G$7674,6,0)</f>
        <v>3.0900000000000004E-2</v>
      </c>
      <c r="O4688" s="29">
        <f t="shared" si="2142"/>
        <v>11675.858086500002</v>
      </c>
      <c r="P4688" s="29">
        <f t="shared" si="2143"/>
        <v>-4345.384077499999</v>
      </c>
      <c r="Q4688" t="s">
        <v>7819</v>
      </c>
    </row>
    <row r="4689" spans="1:18" hidden="1">
      <c r="A4689" t="s">
        <v>357</v>
      </c>
      <c r="B4689" t="s">
        <v>4897</v>
      </c>
      <c r="C4689" s="224" t="s">
        <v>7842</v>
      </c>
      <c r="D4689" s="221">
        <v>355.9</v>
      </c>
      <c r="E4689" s="324">
        <v>43039</v>
      </c>
      <c r="F4689" s="1">
        <v>4534313.82</v>
      </c>
      <c r="G4689" s="18">
        <v>4.24E-2</v>
      </c>
      <c r="H4689" s="298">
        <v>16021.24</v>
      </c>
      <c r="I4689" s="10">
        <v>4534313.82</v>
      </c>
      <c r="J4689" s="11">
        <f t="shared" si="2138"/>
        <v>4.24E-2</v>
      </c>
      <c r="K4689" s="30">
        <f t="shared" si="2139"/>
        <v>16021.242164000001</v>
      </c>
      <c r="L4689" s="29">
        <f t="shared" si="2140"/>
        <v>2.1640000013576355E-3</v>
      </c>
      <c r="M4689" s="10">
        <f t="shared" si="2141"/>
        <v>4534313.82</v>
      </c>
      <c r="N4689" s="5">
        <f>VLOOKUP(CONCATENATE(A4689,"-6"),'Restated Depr'!$B$6:$G$7674,6,0)</f>
        <v>3.0900000000000004E-2</v>
      </c>
      <c r="O4689" s="29">
        <f t="shared" si="2142"/>
        <v>11675.858086500002</v>
      </c>
      <c r="P4689" s="29">
        <f t="shared" si="2143"/>
        <v>-4345.384077499999</v>
      </c>
      <c r="Q4689" t="s">
        <v>7819</v>
      </c>
    </row>
    <row r="4690" spans="1:18" hidden="1">
      <c r="A4690" t="s">
        <v>357</v>
      </c>
      <c r="B4690" t="s">
        <v>4898</v>
      </c>
      <c r="C4690" s="224" t="s">
        <v>7842</v>
      </c>
      <c r="D4690" s="221">
        <v>355.9</v>
      </c>
      <c r="E4690" s="324">
        <v>43069</v>
      </c>
      <c r="F4690" s="1">
        <v>4534313.82</v>
      </c>
      <c r="G4690" s="18">
        <v>4.24E-2</v>
      </c>
      <c r="H4690" s="298">
        <v>16021.24</v>
      </c>
      <c r="I4690" s="10">
        <v>4534313.82</v>
      </c>
      <c r="J4690" s="11">
        <f t="shared" si="2138"/>
        <v>4.24E-2</v>
      </c>
      <c r="K4690" s="30">
        <f t="shared" si="2139"/>
        <v>16021.242164000001</v>
      </c>
      <c r="L4690" s="29">
        <f t="shared" si="2140"/>
        <v>2.1640000013576355E-3</v>
      </c>
      <c r="M4690" s="10">
        <f t="shared" si="2141"/>
        <v>4534313.82</v>
      </c>
      <c r="N4690" s="5">
        <f>VLOOKUP(CONCATENATE(A4690,"-6"),'Restated Depr'!$B$6:$G$7674,6,0)</f>
        <v>3.0900000000000004E-2</v>
      </c>
      <c r="O4690" s="29">
        <f t="shared" si="2142"/>
        <v>11675.858086500002</v>
      </c>
      <c r="P4690" s="29">
        <f t="shared" si="2143"/>
        <v>-4345.384077499999</v>
      </c>
      <c r="Q4690" t="s">
        <v>7819</v>
      </c>
    </row>
    <row r="4691" spans="1:18" hidden="1">
      <c r="A4691" t="s">
        <v>357</v>
      </c>
      <c r="B4691" t="s">
        <v>4899</v>
      </c>
      <c r="C4691" s="224" t="s">
        <v>7842</v>
      </c>
      <c r="D4691" s="221">
        <v>355.9</v>
      </c>
      <c r="E4691" s="324">
        <v>43100</v>
      </c>
      <c r="F4691" s="1">
        <v>4534313.82</v>
      </c>
      <c r="G4691" s="18">
        <v>3.7600000000000001E-2</v>
      </c>
      <c r="H4691" s="298">
        <v>14207.519999999999</v>
      </c>
      <c r="I4691" s="10">
        <v>4534313.82</v>
      </c>
      <c r="J4691" s="11">
        <f t="shared" si="2138"/>
        <v>3.7600000000000001E-2</v>
      </c>
      <c r="K4691" s="30">
        <f t="shared" si="2139"/>
        <v>14207.516636</v>
      </c>
      <c r="L4691" s="29">
        <f t="shared" si="2140"/>
        <v>-3.3639999983279267E-3</v>
      </c>
      <c r="M4691" s="10">
        <f t="shared" si="2141"/>
        <v>4534313.82</v>
      </c>
      <c r="N4691" s="5">
        <f>VLOOKUP(CONCATENATE(A4691,"-6"),'Restated Depr'!$B$6:$G$7674,6,0)</f>
        <v>3.0900000000000004E-2</v>
      </c>
      <c r="O4691" s="29">
        <f t="shared" si="2142"/>
        <v>11675.858086500002</v>
      </c>
      <c r="P4691" s="29">
        <f t="shared" si="2143"/>
        <v>-2531.6585494999981</v>
      </c>
      <c r="Q4691" t="s">
        <v>7819</v>
      </c>
    </row>
    <row r="4692" spans="1:18" hidden="1">
      <c r="A4692" t="s">
        <v>357</v>
      </c>
      <c r="B4692" t="s">
        <v>4900</v>
      </c>
      <c r="C4692" s="224" t="s">
        <v>7842</v>
      </c>
      <c r="D4692" s="221">
        <v>355.9</v>
      </c>
      <c r="E4692" s="324">
        <v>43131</v>
      </c>
      <c r="F4692" s="1">
        <v>4534313.82</v>
      </c>
      <c r="G4692" s="5">
        <v>3.0900000000000004E-2</v>
      </c>
      <c r="H4692" s="298">
        <v>11675.85</v>
      </c>
      <c r="I4692" s="10">
        <v>4534313.82</v>
      </c>
      <c r="J4692" s="11">
        <f t="shared" si="2138"/>
        <v>3.0900000000000004E-2</v>
      </c>
      <c r="K4692" s="30">
        <f t="shared" si="2139"/>
        <v>11675.858086500002</v>
      </c>
      <c r="L4692" s="29">
        <f t="shared" si="2140"/>
        <v>8.0865000018093269E-3</v>
      </c>
      <c r="M4692" s="10">
        <f t="shared" si="2141"/>
        <v>4534313.82</v>
      </c>
      <c r="N4692" s="5">
        <f>VLOOKUP(CONCATENATE(A4692,"-6"),'Restated Depr'!$B$6:$G$7674,6,0)</f>
        <v>3.0900000000000004E-2</v>
      </c>
      <c r="O4692" s="29">
        <f t="shared" si="2142"/>
        <v>11675.858086500002</v>
      </c>
      <c r="P4692" s="29">
        <f t="shared" si="2143"/>
        <v>0</v>
      </c>
      <c r="Q4692" t="s">
        <v>7819</v>
      </c>
    </row>
    <row r="4693" spans="1:18" hidden="1">
      <c r="A4693" t="s">
        <v>357</v>
      </c>
      <c r="B4693" t="s">
        <v>4901</v>
      </c>
      <c r="C4693" s="224" t="s">
        <v>7842</v>
      </c>
      <c r="D4693" s="221">
        <v>355.9</v>
      </c>
      <c r="E4693" s="324">
        <v>43159</v>
      </c>
      <c r="F4693" s="1">
        <v>4534313.82</v>
      </c>
      <c r="G4693" s="5">
        <v>3.0900000000000004E-2</v>
      </c>
      <c r="H4693" s="298">
        <v>11675.85</v>
      </c>
      <c r="I4693" s="10">
        <v>4534313.82</v>
      </c>
      <c r="J4693" s="11">
        <f t="shared" si="2138"/>
        <v>3.0900000000000004E-2</v>
      </c>
      <c r="K4693" s="30">
        <f t="shared" si="2139"/>
        <v>11675.858086500002</v>
      </c>
      <c r="L4693" s="29">
        <f t="shared" si="2140"/>
        <v>8.0865000018093269E-3</v>
      </c>
      <c r="M4693" s="10">
        <f t="shared" si="2141"/>
        <v>4534313.82</v>
      </c>
      <c r="N4693" s="5">
        <f>VLOOKUP(CONCATENATE(A4693,"-6"),'Restated Depr'!$B$6:$G$7674,6,0)</f>
        <v>3.0900000000000004E-2</v>
      </c>
      <c r="O4693" s="29">
        <f t="shared" si="2142"/>
        <v>11675.858086500002</v>
      </c>
      <c r="P4693" s="29">
        <f t="shared" si="2143"/>
        <v>0</v>
      </c>
      <c r="Q4693" t="s">
        <v>7819</v>
      </c>
    </row>
    <row r="4694" spans="1:18" hidden="1">
      <c r="A4694" t="s">
        <v>357</v>
      </c>
      <c r="B4694" t="s">
        <v>4902</v>
      </c>
      <c r="C4694" s="224" t="s">
        <v>7842</v>
      </c>
      <c r="D4694" s="221">
        <v>355.9</v>
      </c>
      <c r="E4694" s="324">
        <v>43190</v>
      </c>
      <c r="F4694" s="1">
        <v>4534313.82</v>
      </c>
      <c r="G4694" s="5">
        <v>3.0900000000000004E-2</v>
      </c>
      <c r="H4694" s="298">
        <v>11675.85</v>
      </c>
      <c r="I4694" s="10">
        <v>4534313.82</v>
      </c>
      <c r="J4694" s="11">
        <f t="shared" si="2138"/>
        <v>3.0900000000000004E-2</v>
      </c>
      <c r="K4694" s="30">
        <f t="shared" si="2139"/>
        <v>11675.858086500002</v>
      </c>
      <c r="L4694" s="29">
        <f t="shared" si="2140"/>
        <v>8.0865000018093269E-3</v>
      </c>
      <c r="M4694" s="10">
        <f t="shared" si="2141"/>
        <v>4534313.82</v>
      </c>
      <c r="N4694" s="5">
        <f>VLOOKUP(CONCATENATE(A4694,"-6"),'Restated Depr'!$B$6:$G$7674,6,0)</f>
        <v>3.0900000000000004E-2</v>
      </c>
      <c r="O4694" s="29">
        <f t="shared" si="2142"/>
        <v>11675.858086500002</v>
      </c>
      <c r="P4694" s="29">
        <f t="shared" si="2143"/>
        <v>0</v>
      </c>
      <c r="Q4694" t="s">
        <v>7819</v>
      </c>
    </row>
    <row r="4695" spans="1:18" hidden="1">
      <c r="A4695" t="s">
        <v>357</v>
      </c>
      <c r="B4695" t="s">
        <v>4903</v>
      </c>
      <c r="C4695" s="224" t="s">
        <v>7842</v>
      </c>
      <c r="D4695" s="221">
        <v>355.9</v>
      </c>
      <c r="E4695" s="324">
        <v>43220</v>
      </c>
      <c r="F4695" s="1">
        <v>4534313.82</v>
      </c>
      <c r="G4695" s="5">
        <v>3.0900000000000004E-2</v>
      </c>
      <c r="H4695" s="298">
        <v>11675.85</v>
      </c>
      <c r="I4695" s="10">
        <v>4534313.82</v>
      </c>
      <c r="J4695" s="11">
        <f t="shared" si="2138"/>
        <v>3.0900000000000004E-2</v>
      </c>
      <c r="K4695" s="30">
        <f t="shared" si="2139"/>
        <v>11675.858086500002</v>
      </c>
      <c r="L4695" s="29">
        <f t="shared" si="2140"/>
        <v>8.0865000018093269E-3</v>
      </c>
      <c r="M4695" s="10">
        <f t="shared" si="2141"/>
        <v>4534313.82</v>
      </c>
      <c r="N4695" s="5">
        <f>VLOOKUP(CONCATENATE(A4695,"-6"),'Restated Depr'!$B$6:$G$7674,6,0)</f>
        <v>3.0900000000000004E-2</v>
      </c>
      <c r="O4695" s="29">
        <f t="shared" si="2142"/>
        <v>11675.858086500002</v>
      </c>
      <c r="P4695" s="29">
        <f t="shared" si="2143"/>
        <v>0</v>
      </c>
      <c r="Q4695" t="s">
        <v>7819</v>
      </c>
    </row>
    <row r="4696" spans="1:18" hidden="1">
      <c r="A4696" t="s">
        <v>357</v>
      </c>
      <c r="B4696" t="s">
        <v>4904</v>
      </c>
      <c r="C4696" s="224" t="s">
        <v>7842</v>
      </c>
      <c r="D4696" s="221">
        <v>355.9</v>
      </c>
      <c r="E4696" s="324">
        <v>43251</v>
      </c>
      <c r="F4696" s="1">
        <v>4534313.82</v>
      </c>
      <c r="G4696" s="5">
        <v>3.0900000000000004E-2</v>
      </c>
      <c r="H4696" s="298">
        <v>11675.85</v>
      </c>
      <c r="I4696" s="10">
        <v>4534313.82</v>
      </c>
      <c r="J4696" s="11">
        <f t="shared" si="2138"/>
        <v>3.0900000000000004E-2</v>
      </c>
      <c r="K4696" s="30">
        <f t="shared" si="2139"/>
        <v>11675.858086500002</v>
      </c>
      <c r="L4696" s="29">
        <f t="shared" si="2140"/>
        <v>8.0865000018093269E-3</v>
      </c>
      <c r="M4696" s="10">
        <f t="shared" si="2141"/>
        <v>4534313.82</v>
      </c>
      <c r="N4696" s="5">
        <f>VLOOKUP(CONCATENATE(A4696,"-6"),'Restated Depr'!$B$6:$G$7674,6,0)</f>
        <v>3.0900000000000004E-2</v>
      </c>
      <c r="O4696" s="29">
        <f t="shared" si="2142"/>
        <v>11675.858086500002</v>
      </c>
      <c r="P4696" s="29">
        <f t="shared" si="2143"/>
        <v>0</v>
      </c>
      <c r="Q4696" t="s">
        <v>7819</v>
      </c>
    </row>
    <row r="4697" spans="1:18" hidden="1">
      <c r="A4697" t="s">
        <v>357</v>
      </c>
      <c r="B4697" t="s">
        <v>4905</v>
      </c>
      <c r="C4697" s="224" t="s">
        <v>7842</v>
      </c>
      <c r="D4697" s="221">
        <v>355.9</v>
      </c>
      <c r="E4697" s="324">
        <v>43281</v>
      </c>
      <c r="F4697" s="1">
        <v>4534313.82</v>
      </c>
      <c r="G4697" s="5">
        <v>3.0900000000000004E-2</v>
      </c>
      <c r="H4697" s="298">
        <v>11675.85</v>
      </c>
      <c r="I4697" s="10">
        <v>4534313.82</v>
      </c>
      <c r="J4697" s="11">
        <f t="shared" si="2138"/>
        <v>3.0900000000000004E-2</v>
      </c>
      <c r="K4697" s="30">
        <f t="shared" si="2139"/>
        <v>11675.858086500002</v>
      </c>
      <c r="L4697" s="29">
        <f t="shared" si="2140"/>
        <v>8.0865000018093269E-3</v>
      </c>
      <c r="M4697" s="10">
        <f t="shared" si="2141"/>
        <v>4534313.82</v>
      </c>
      <c r="N4697" s="5">
        <f>VLOOKUP(CONCATENATE(A4697,"-6"),'Restated Depr'!$B$6:$G$7674,6,0)</f>
        <v>3.0900000000000004E-2</v>
      </c>
      <c r="O4697" s="29">
        <f t="shared" si="2142"/>
        <v>11675.858086500002</v>
      </c>
      <c r="P4697" s="29">
        <f t="shared" si="2143"/>
        <v>0</v>
      </c>
      <c r="Q4697" t="s">
        <v>7819</v>
      </c>
      <c r="R4697" s="5"/>
    </row>
    <row r="4698" spans="1:18" ht="15.75" hidden="1" thickBot="1">
      <c r="A4698" t="s">
        <v>357</v>
      </c>
      <c r="C4698" s="224" t="s">
        <v>639</v>
      </c>
      <c r="D4698" s="22"/>
      <c r="E4698" s="323" t="s">
        <v>606</v>
      </c>
      <c r="F4698" s="1"/>
      <c r="G4698" s="5"/>
      <c r="H4698" s="310">
        <f>SUM(H4686:H4697)</f>
        <v>164368.82000000004</v>
      </c>
      <c r="I4698" s="10"/>
      <c r="J4698" s="10"/>
      <c r="K4698" s="32">
        <f>SUM(K4686:K4697)</f>
        <v>164368.875975</v>
      </c>
      <c r="L4698" s="28">
        <f>SUM(L4686:L4697)</f>
        <v>5.5975000019316212E-2</v>
      </c>
      <c r="M4698" s="10"/>
      <c r="N4698" s="5"/>
      <c r="O4698" s="28">
        <f>SUM(O4686:O4697)</f>
        <v>140110.29703799999</v>
      </c>
      <c r="P4698" s="28">
        <f>SUM(P4686:P4697)</f>
        <v>-24258.578936999991</v>
      </c>
    </row>
    <row r="4699" spans="1:18" hidden="1">
      <c r="A4699" t="s">
        <v>358</v>
      </c>
      <c r="B4699" t="s">
        <v>4906</v>
      </c>
      <c r="C4699" s="224" t="s">
        <v>7842</v>
      </c>
      <c r="D4699" s="221">
        <v>356</v>
      </c>
      <c r="E4699" s="324">
        <v>42947</v>
      </c>
      <c r="F4699" s="9">
        <v>23640685.219999999</v>
      </c>
      <c r="G4699" s="18">
        <v>2.1100000000000001E-2</v>
      </c>
      <c r="H4699" s="299">
        <v>41568.19999999999</v>
      </c>
      <c r="I4699" s="15">
        <v>23640685.219999999</v>
      </c>
      <c r="J4699" s="11">
        <f t="shared" ref="J4699:J4710" si="2144">G4699</f>
        <v>2.1100000000000001E-2</v>
      </c>
      <c r="K4699" s="31">
        <f t="shared" ref="K4699:K4710" si="2145">I4699*J4699/12</f>
        <v>41568.204845166671</v>
      </c>
      <c r="L4699" s="289">
        <f t="shared" ref="L4699:L4710" si="2146">K4699-H4699</f>
        <v>4.8451666807522997E-3</v>
      </c>
      <c r="M4699" s="15">
        <f t="shared" ref="M4699:M4710" si="2147">I4699</f>
        <v>23640685.219999999</v>
      </c>
      <c r="N4699" s="5">
        <f>VLOOKUP(CONCATENATE(A4699,"-6"),'Restated Depr'!$B$6:$G$7674,6,0)</f>
        <v>1.2899999999999998E-2</v>
      </c>
      <c r="O4699" s="289">
        <f t="shared" ref="O4699:O4710" si="2148">M4699*N4699/12</f>
        <v>25413.736611499993</v>
      </c>
      <c r="P4699" s="289">
        <f t="shared" ref="P4699:P4710" si="2149">O4699-K4699</f>
        <v>-16154.468233666677</v>
      </c>
      <c r="Q4699" t="s">
        <v>7819</v>
      </c>
    </row>
    <row r="4700" spans="1:18" hidden="1">
      <c r="A4700" t="s">
        <v>358</v>
      </c>
      <c r="B4700" t="s">
        <v>4907</v>
      </c>
      <c r="C4700" s="224" t="s">
        <v>7842</v>
      </c>
      <c r="D4700" s="221">
        <v>356</v>
      </c>
      <c r="E4700" s="324">
        <v>42978</v>
      </c>
      <c r="F4700" s="1">
        <v>23640685.219999999</v>
      </c>
      <c r="G4700" s="18">
        <v>2.1100000000000001E-2</v>
      </c>
      <c r="H4700" s="298">
        <v>41568.19999999999</v>
      </c>
      <c r="I4700" s="10">
        <v>23640685.219999999</v>
      </c>
      <c r="J4700" s="11">
        <f t="shared" si="2144"/>
        <v>2.1100000000000001E-2</v>
      </c>
      <c r="K4700" s="30">
        <f t="shared" si="2145"/>
        <v>41568.204845166671</v>
      </c>
      <c r="L4700" s="29">
        <f t="shared" si="2146"/>
        <v>4.8451666807522997E-3</v>
      </c>
      <c r="M4700" s="10">
        <f t="shared" si="2147"/>
        <v>23640685.219999999</v>
      </c>
      <c r="N4700" s="5">
        <f>VLOOKUP(CONCATENATE(A4700,"-6"),'Restated Depr'!$B$6:$G$7674,6,0)</f>
        <v>1.2899999999999998E-2</v>
      </c>
      <c r="O4700" s="29">
        <f t="shared" si="2148"/>
        <v>25413.736611499993</v>
      </c>
      <c r="P4700" s="29">
        <f t="shared" si="2149"/>
        <v>-16154.468233666677</v>
      </c>
      <c r="Q4700" t="s">
        <v>7819</v>
      </c>
    </row>
    <row r="4701" spans="1:18" hidden="1">
      <c r="A4701" t="s">
        <v>358</v>
      </c>
      <c r="B4701" t="s">
        <v>4908</v>
      </c>
      <c r="C4701" s="224" t="s">
        <v>7842</v>
      </c>
      <c r="D4701" s="221">
        <v>356</v>
      </c>
      <c r="E4701" s="324">
        <v>43008</v>
      </c>
      <c r="F4701" s="1">
        <v>23640685.219999999</v>
      </c>
      <c r="G4701" s="18">
        <v>2.1100000000000001E-2</v>
      </c>
      <c r="H4701" s="298">
        <v>41568.19999999999</v>
      </c>
      <c r="I4701" s="10">
        <v>23640685.219999999</v>
      </c>
      <c r="J4701" s="11">
        <f t="shared" si="2144"/>
        <v>2.1100000000000001E-2</v>
      </c>
      <c r="K4701" s="30">
        <f t="shared" si="2145"/>
        <v>41568.204845166671</v>
      </c>
      <c r="L4701" s="29">
        <f t="shared" si="2146"/>
        <v>4.8451666807522997E-3</v>
      </c>
      <c r="M4701" s="10">
        <f t="shared" si="2147"/>
        <v>23640685.219999999</v>
      </c>
      <c r="N4701" s="5">
        <f>VLOOKUP(CONCATENATE(A4701,"-6"),'Restated Depr'!$B$6:$G$7674,6,0)</f>
        <v>1.2899999999999998E-2</v>
      </c>
      <c r="O4701" s="29">
        <f t="shared" si="2148"/>
        <v>25413.736611499993</v>
      </c>
      <c r="P4701" s="29">
        <f t="shared" si="2149"/>
        <v>-16154.468233666677</v>
      </c>
      <c r="Q4701" t="s">
        <v>7819</v>
      </c>
    </row>
    <row r="4702" spans="1:18" hidden="1">
      <c r="A4702" t="s">
        <v>358</v>
      </c>
      <c r="B4702" t="s">
        <v>4909</v>
      </c>
      <c r="C4702" s="224" t="s">
        <v>7842</v>
      </c>
      <c r="D4702" s="221">
        <v>356</v>
      </c>
      <c r="E4702" s="324">
        <v>43039</v>
      </c>
      <c r="F4702" s="1">
        <v>23640685.219999999</v>
      </c>
      <c r="G4702" s="18">
        <v>2.1100000000000001E-2</v>
      </c>
      <c r="H4702" s="298">
        <v>41568.19999999999</v>
      </c>
      <c r="I4702" s="10">
        <v>23640685.219999999</v>
      </c>
      <c r="J4702" s="11">
        <f t="shared" si="2144"/>
        <v>2.1100000000000001E-2</v>
      </c>
      <c r="K4702" s="30">
        <f t="shared" si="2145"/>
        <v>41568.204845166671</v>
      </c>
      <c r="L4702" s="29">
        <f t="shared" si="2146"/>
        <v>4.8451666807522997E-3</v>
      </c>
      <c r="M4702" s="10">
        <f t="shared" si="2147"/>
        <v>23640685.219999999</v>
      </c>
      <c r="N4702" s="5">
        <f>VLOOKUP(CONCATENATE(A4702,"-6"),'Restated Depr'!$B$6:$G$7674,6,0)</f>
        <v>1.2899999999999998E-2</v>
      </c>
      <c r="O4702" s="29">
        <f t="shared" si="2148"/>
        <v>25413.736611499993</v>
      </c>
      <c r="P4702" s="29">
        <f t="shared" si="2149"/>
        <v>-16154.468233666677</v>
      </c>
      <c r="Q4702" t="s">
        <v>7819</v>
      </c>
    </row>
    <row r="4703" spans="1:18" hidden="1">
      <c r="A4703" t="s">
        <v>358</v>
      </c>
      <c r="B4703" t="s">
        <v>4910</v>
      </c>
      <c r="C4703" s="224" t="s">
        <v>7842</v>
      </c>
      <c r="D4703" s="221">
        <v>356</v>
      </c>
      <c r="E4703" s="324">
        <v>43069</v>
      </c>
      <c r="F4703" s="1">
        <v>23640685.219999999</v>
      </c>
      <c r="G4703" s="18">
        <v>2.1100000000000001E-2</v>
      </c>
      <c r="H4703" s="298">
        <v>41568.19999999999</v>
      </c>
      <c r="I4703" s="10">
        <v>23640685.219999999</v>
      </c>
      <c r="J4703" s="11">
        <f t="shared" si="2144"/>
        <v>2.1100000000000001E-2</v>
      </c>
      <c r="K4703" s="30">
        <f t="shared" si="2145"/>
        <v>41568.204845166671</v>
      </c>
      <c r="L4703" s="29">
        <f t="shared" si="2146"/>
        <v>4.8451666807522997E-3</v>
      </c>
      <c r="M4703" s="10">
        <f t="shared" si="2147"/>
        <v>23640685.219999999</v>
      </c>
      <c r="N4703" s="5">
        <f>VLOOKUP(CONCATENATE(A4703,"-6"),'Restated Depr'!$B$6:$G$7674,6,0)</f>
        <v>1.2899999999999998E-2</v>
      </c>
      <c r="O4703" s="29">
        <f t="shared" si="2148"/>
        <v>25413.736611499993</v>
      </c>
      <c r="P4703" s="29">
        <f t="shared" si="2149"/>
        <v>-16154.468233666677</v>
      </c>
      <c r="Q4703" t="s">
        <v>7819</v>
      </c>
    </row>
    <row r="4704" spans="1:18" hidden="1">
      <c r="A4704" t="s">
        <v>358</v>
      </c>
      <c r="B4704" t="s">
        <v>4911</v>
      </c>
      <c r="C4704" s="224" t="s">
        <v>7842</v>
      </c>
      <c r="D4704" s="221">
        <v>356</v>
      </c>
      <c r="E4704" s="324">
        <v>43100</v>
      </c>
      <c r="F4704" s="1">
        <v>23640685.219999999</v>
      </c>
      <c r="G4704" s="18">
        <v>1.7600000000000001E-2</v>
      </c>
      <c r="H4704" s="298">
        <v>34673</v>
      </c>
      <c r="I4704" s="10">
        <v>23640685.219999999</v>
      </c>
      <c r="J4704" s="11">
        <f t="shared" si="2144"/>
        <v>1.7600000000000001E-2</v>
      </c>
      <c r="K4704" s="30">
        <f t="shared" si="2145"/>
        <v>34673.004989333334</v>
      </c>
      <c r="L4704" s="29">
        <f t="shared" si="2146"/>
        <v>4.9893333343788981E-3</v>
      </c>
      <c r="M4704" s="10">
        <f t="shared" si="2147"/>
        <v>23640685.219999999</v>
      </c>
      <c r="N4704" s="5">
        <f>VLOOKUP(CONCATENATE(A4704,"-6"),'Restated Depr'!$B$6:$G$7674,6,0)</f>
        <v>1.2899999999999998E-2</v>
      </c>
      <c r="O4704" s="29">
        <f t="shared" si="2148"/>
        <v>25413.736611499993</v>
      </c>
      <c r="P4704" s="29">
        <f t="shared" si="2149"/>
        <v>-9259.2683778333412</v>
      </c>
      <c r="Q4704" t="s">
        <v>7819</v>
      </c>
    </row>
    <row r="4705" spans="1:18" hidden="1">
      <c r="A4705" t="s">
        <v>358</v>
      </c>
      <c r="B4705" t="s">
        <v>4912</v>
      </c>
      <c r="C4705" s="224" t="s">
        <v>7842</v>
      </c>
      <c r="D4705" s="221">
        <v>356</v>
      </c>
      <c r="E4705" s="324">
        <v>43131</v>
      </c>
      <c r="F4705" s="1">
        <v>23640685.219999999</v>
      </c>
      <c r="G4705" s="5">
        <v>1.2899999999999998E-2</v>
      </c>
      <c r="H4705" s="298">
        <v>25413.73</v>
      </c>
      <c r="I4705" s="10">
        <v>23640685.219999999</v>
      </c>
      <c r="J4705" s="11">
        <f t="shared" si="2144"/>
        <v>1.2899999999999998E-2</v>
      </c>
      <c r="K4705" s="30">
        <f t="shared" si="2145"/>
        <v>25413.736611499993</v>
      </c>
      <c r="L4705" s="29">
        <f t="shared" si="2146"/>
        <v>6.611499993596226E-3</v>
      </c>
      <c r="M4705" s="10">
        <f t="shared" si="2147"/>
        <v>23640685.219999999</v>
      </c>
      <c r="N4705" s="5">
        <f>VLOOKUP(CONCATENATE(A4705,"-6"),'Restated Depr'!$B$6:$G$7674,6,0)</f>
        <v>1.2899999999999998E-2</v>
      </c>
      <c r="O4705" s="29">
        <f t="shared" si="2148"/>
        <v>25413.736611499993</v>
      </c>
      <c r="P4705" s="29">
        <f t="shared" si="2149"/>
        <v>0</v>
      </c>
      <c r="Q4705" t="s">
        <v>7819</v>
      </c>
    </row>
    <row r="4706" spans="1:18" hidden="1">
      <c r="A4706" t="s">
        <v>358</v>
      </c>
      <c r="B4706" t="s">
        <v>4913</v>
      </c>
      <c r="C4706" s="224" t="s">
        <v>7842</v>
      </c>
      <c r="D4706" s="221">
        <v>356</v>
      </c>
      <c r="E4706" s="324">
        <v>43159</v>
      </c>
      <c r="F4706" s="1">
        <v>23640685.219999999</v>
      </c>
      <c r="G4706" s="5">
        <v>1.2899999999999998E-2</v>
      </c>
      <c r="H4706" s="298">
        <v>25413.73</v>
      </c>
      <c r="I4706" s="10">
        <v>23640685.219999999</v>
      </c>
      <c r="J4706" s="11">
        <f t="shared" si="2144"/>
        <v>1.2899999999999998E-2</v>
      </c>
      <c r="K4706" s="30">
        <f t="shared" si="2145"/>
        <v>25413.736611499993</v>
      </c>
      <c r="L4706" s="29">
        <f t="shared" si="2146"/>
        <v>6.611499993596226E-3</v>
      </c>
      <c r="M4706" s="10">
        <f t="shared" si="2147"/>
        <v>23640685.219999999</v>
      </c>
      <c r="N4706" s="5">
        <f>VLOOKUP(CONCATENATE(A4706,"-6"),'Restated Depr'!$B$6:$G$7674,6,0)</f>
        <v>1.2899999999999998E-2</v>
      </c>
      <c r="O4706" s="29">
        <f t="shared" si="2148"/>
        <v>25413.736611499993</v>
      </c>
      <c r="P4706" s="29">
        <f t="shared" si="2149"/>
        <v>0</v>
      </c>
      <c r="Q4706" t="s">
        <v>7819</v>
      </c>
    </row>
    <row r="4707" spans="1:18" hidden="1">
      <c r="A4707" t="s">
        <v>358</v>
      </c>
      <c r="B4707" t="s">
        <v>4914</v>
      </c>
      <c r="C4707" s="224" t="s">
        <v>7842</v>
      </c>
      <c r="D4707" s="221">
        <v>356</v>
      </c>
      <c r="E4707" s="324">
        <v>43190</v>
      </c>
      <c r="F4707" s="1">
        <v>23640685.219999999</v>
      </c>
      <c r="G4707" s="5">
        <v>1.2899999999999998E-2</v>
      </c>
      <c r="H4707" s="298">
        <v>25413.73</v>
      </c>
      <c r="I4707" s="10">
        <v>23640685.219999999</v>
      </c>
      <c r="J4707" s="11">
        <f t="shared" si="2144"/>
        <v>1.2899999999999998E-2</v>
      </c>
      <c r="K4707" s="30">
        <f t="shared" si="2145"/>
        <v>25413.736611499993</v>
      </c>
      <c r="L4707" s="29">
        <f t="shared" si="2146"/>
        <v>6.611499993596226E-3</v>
      </c>
      <c r="M4707" s="10">
        <f t="shared" si="2147"/>
        <v>23640685.219999999</v>
      </c>
      <c r="N4707" s="5">
        <f>VLOOKUP(CONCATENATE(A4707,"-6"),'Restated Depr'!$B$6:$G$7674,6,0)</f>
        <v>1.2899999999999998E-2</v>
      </c>
      <c r="O4707" s="29">
        <f t="shared" si="2148"/>
        <v>25413.736611499993</v>
      </c>
      <c r="P4707" s="29">
        <f t="shared" si="2149"/>
        <v>0</v>
      </c>
      <c r="Q4707" t="s">
        <v>7819</v>
      </c>
    </row>
    <row r="4708" spans="1:18" hidden="1">
      <c r="A4708" t="s">
        <v>358</v>
      </c>
      <c r="B4708" t="s">
        <v>4915</v>
      </c>
      <c r="C4708" s="224" t="s">
        <v>7842</v>
      </c>
      <c r="D4708" s="221">
        <v>356</v>
      </c>
      <c r="E4708" s="324">
        <v>43220</v>
      </c>
      <c r="F4708" s="1">
        <v>23640685.219999999</v>
      </c>
      <c r="G4708" s="5">
        <v>1.2899999999999998E-2</v>
      </c>
      <c r="H4708" s="298">
        <v>25413.73</v>
      </c>
      <c r="I4708" s="10">
        <v>23640685.219999999</v>
      </c>
      <c r="J4708" s="11">
        <f t="shared" si="2144"/>
        <v>1.2899999999999998E-2</v>
      </c>
      <c r="K4708" s="30">
        <f t="shared" si="2145"/>
        <v>25413.736611499993</v>
      </c>
      <c r="L4708" s="29">
        <f t="shared" si="2146"/>
        <v>6.611499993596226E-3</v>
      </c>
      <c r="M4708" s="10">
        <f t="shared" si="2147"/>
        <v>23640685.219999999</v>
      </c>
      <c r="N4708" s="5">
        <f>VLOOKUP(CONCATENATE(A4708,"-6"),'Restated Depr'!$B$6:$G$7674,6,0)</f>
        <v>1.2899999999999998E-2</v>
      </c>
      <c r="O4708" s="29">
        <f t="shared" si="2148"/>
        <v>25413.736611499993</v>
      </c>
      <c r="P4708" s="29">
        <f t="shared" si="2149"/>
        <v>0</v>
      </c>
      <c r="Q4708" t="s">
        <v>7819</v>
      </c>
    </row>
    <row r="4709" spans="1:18" hidden="1">
      <c r="A4709" t="s">
        <v>358</v>
      </c>
      <c r="B4709" t="s">
        <v>4916</v>
      </c>
      <c r="C4709" s="224" t="s">
        <v>7842</v>
      </c>
      <c r="D4709" s="221">
        <v>356</v>
      </c>
      <c r="E4709" s="324">
        <v>43251</v>
      </c>
      <c r="F4709" s="1">
        <v>23640685.219999999</v>
      </c>
      <c r="G4709" s="5">
        <v>1.2899999999999998E-2</v>
      </c>
      <c r="H4709" s="298">
        <v>25413.73</v>
      </c>
      <c r="I4709" s="10">
        <v>23640685.219999999</v>
      </c>
      <c r="J4709" s="11">
        <f t="shared" si="2144"/>
        <v>1.2899999999999998E-2</v>
      </c>
      <c r="K4709" s="30">
        <f t="shared" si="2145"/>
        <v>25413.736611499993</v>
      </c>
      <c r="L4709" s="29">
        <f t="shared" si="2146"/>
        <v>6.611499993596226E-3</v>
      </c>
      <c r="M4709" s="10">
        <f t="shared" si="2147"/>
        <v>23640685.219999999</v>
      </c>
      <c r="N4709" s="5">
        <f>VLOOKUP(CONCATENATE(A4709,"-6"),'Restated Depr'!$B$6:$G$7674,6,0)</f>
        <v>1.2899999999999998E-2</v>
      </c>
      <c r="O4709" s="29">
        <f t="shared" si="2148"/>
        <v>25413.736611499993</v>
      </c>
      <c r="P4709" s="29">
        <f t="shared" si="2149"/>
        <v>0</v>
      </c>
      <c r="Q4709" t="s">
        <v>7819</v>
      </c>
    </row>
    <row r="4710" spans="1:18" hidden="1">
      <c r="A4710" t="s">
        <v>358</v>
      </c>
      <c r="B4710" t="s">
        <v>4917</v>
      </c>
      <c r="C4710" s="224" t="s">
        <v>7842</v>
      </c>
      <c r="D4710" s="221">
        <v>356</v>
      </c>
      <c r="E4710" s="324">
        <v>43281</v>
      </c>
      <c r="F4710" s="1">
        <v>23640685.219999999</v>
      </c>
      <c r="G4710" s="5">
        <v>1.2899999999999998E-2</v>
      </c>
      <c r="H4710" s="298">
        <v>25413.73</v>
      </c>
      <c r="I4710" s="10">
        <v>23640685.219999999</v>
      </c>
      <c r="J4710" s="11">
        <f t="shared" si="2144"/>
        <v>1.2899999999999998E-2</v>
      </c>
      <c r="K4710" s="30">
        <f t="shared" si="2145"/>
        <v>25413.736611499993</v>
      </c>
      <c r="L4710" s="29">
        <f t="shared" si="2146"/>
        <v>6.611499993596226E-3</v>
      </c>
      <c r="M4710" s="10">
        <f t="shared" si="2147"/>
        <v>23640685.219999999</v>
      </c>
      <c r="N4710" s="5">
        <f>VLOOKUP(CONCATENATE(A4710,"-6"),'Restated Depr'!$B$6:$G$7674,6,0)</f>
        <v>1.2899999999999998E-2</v>
      </c>
      <c r="O4710" s="29">
        <f t="shared" si="2148"/>
        <v>25413.736611499993</v>
      </c>
      <c r="P4710" s="29">
        <f t="shared" si="2149"/>
        <v>0</v>
      </c>
      <c r="Q4710" t="s">
        <v>7819</v>
      </c>
      <c r="R4710" s="5"/>
    </row>
    <row r="4711" spans="1:18" ht="15.75" hidden="1" thickBot="1">
      <c r="A4711" t="s">
        <v>358</v>
      </c>
      <c r="C4711" s="224" t="s">
        <v>639</v>
      </c>
      <c r="D4711" s="22"/>
      <c r="E4711" s="323" t="s">
        <v>606</v>
      </c>
      <c r="F4711" s="1"/>
      <c r="G4711" s="5"/>
      <c r="H4711" s="310">
        <f>SUM(H4699:H4710)</f>
        <v>394996.37999999983</v>
      </c>
      <c r="I4711" s="10"/>
      <c r="J4711" s="10"/>
      <c r="K4711" s="32">
        <f>SUM(K4699:K4710)</f>
        <v>394996.44888416654</v>
      </c>
      <c r="L4711" s="28">
        <f>SUM(L4699:L4710)</f>
        <v>6.8884166699717753E-2</v>
      </c>
      <c r="M4711" s="10"/>
      <c r="N4711" s="5"/>
      <c r="O4711" s="28">
        <f>SUM(O4699:O4710)</f>
        <v>304964.83933799993</v>
      </c>
      <c r="P4711" s="28">
        <f>SUM(P4699:P4710)</f>
        <v>-90031.609546166728</v>
      </c>
    </row>
    <row r="4712" spans="1:18" hidden="1">
      <c r="A4712" t="s">
        <v>359</v>
      </c>
      <c r="B4712" t="s">
        <v>4918</v>
      </c>
      <c r="C4712" s="224" t="s">
        <v>7842</v>
      </c>
      <c r="D4712" s="221">
        <v>356</v>
      </c>
      <c r="E4712" s="324">
        <v>42947</v>
      </c>
      <c r="F4712" s="9">
        <v>12903738.619999999</v>
      </c>
      <c r="G4712" s="18">
        <v>2.1100000000000001E-2</v>
      </c>
      <c r="H4712" s="299">
        <v>22689.069999999996</v>
      </c>
      <c r="I4712" s="15">
        <v>12903738.619999999</v>
      </c>
      <c r="J4712" s="11">
        <f t="shared" ref="J4712:J4723" si="2150">G4712</f>
        <v>2.1100000000000001E-2</v>
      </c>
      <c r="K4712" s="31">
        <f t="shared" ref="K4712:K4723" si="2151">I4712*J4712/12</f>
        <v>22689.073740166667</v>
      </c>
      <c r="L4712" s="289">
        <f t="shared" ref="L4712:L4723" si="2152">K4712-H4712</f>
        <v>3.7401666704681702E-3</v>
      </c>
      <c r="M4712" s="15">
        <f t="shared" ref="M4712:M4723" si="2153">I4712</f>
        <v>12903738.619999999</v>
      </c>
      <c r="N4712" s="5">
        <f>VLOOKUP(CONCATENATE(A4712,"-6"),'Restated Depr'!$B$6:$G$7674,6,0)</f>
        <v>1.2899999999999998E-2</v>
      </c>
      <c r="O4712" s="289">
        <f t="shared" ref="O4712:O4723" si="2154">M4712*N4712/12</f>
        <v>13871.519016499997</v>
      </c>
      <c r="P4712" s="289">
        <f t="shared" ref="P4712:P4723" si="2155">O4712-K4712</f>
        <v>-8817.5547236666698</v>
      </c>
      <c r="Q4712" t="s">
        <v>7819</v>
      </c>
    </row>
    <row r="4713" spans="1:18" hidden="1">
      <c r="A4713" t="s">
        <v>359</v>
      </c>
      <c r="B4713" t="s">
        <v>4919</v>
      </c>
      <c r="C4713" s="224" t="s">
        <v>7842</v>
      </c>
      <c r="D4713" s="221">
        <v>356</v>
      </c>
      <c r="E4713" s="324">
        <v>42978</v>
      </c>
      <c r="F4713" s="1">
        <v>12903738.619999999</v>
      </c>
      <c r="G4713" s="18">
        <v>2.1100000000000001E-2</v>
      </c>
      <c r="H4713" s="298">
        <v>22689.069999999996</v>
      </c>
      <c r="I4713" s="10">
        <v>12903738.619999999</v>
      </c>
      <c r="J4713" s="11">
        <f t="shared" si="2150"/>
        <v>2.1100000000000001E-2</v>
      </c>
      <c r="K4713" s="30">
        <f t="shared" si="2151"/>
        <v>22689.073740166667</v>
      </c>
      <c r="L4713" s="29">
        <f t="shared" si="2152"/>
        <v>3.7401666704681702E-3</v>
      </c>
      <c r="M4713" s="10">
        <f t="shared" si="2153"/>
        <v>12903738.619999999</v>
      </c>
      <c r="N4713" s="5">
        <f>VLOOKUP(CONCATENATE(A4713,"-6"),'Restated Depr'!$B$6:$G$7674,6,0)</f>
        <v>1.2899999999999998E-2</v>
      </c>
      <c r="O4713" s="29">
        <f t="shared" si="2154"/>
        <v>13871.519016499997</v>
      </c>
      <c r="P4713" s="29">
        <f t="shared" si="2155"/>
        <v>-8817.5547236666698</v>
      </c>
      <c r="Q4713" t="s">
        <v>7819</v>
      </c>
    </row>
    <row r="4714" spans="1:18" hidden="1">
      <c r="A4714" t="s">
        <v>359</v>
      </c>
      <c r="B4714" t="s">
        <v>4920</v>
      </c>
      <c r="C4714" s="224" t="s">
        <v>7842</v>
      </c>
      <c r="D4714" s="221">
        <v>356</v>
      </c>
      <c r="E4714" s="324">
        <v>43008</v>
      </c>
      <c r="F4714" s="1">
        <v>12903738.619999999</v>
      </c>
      <c r="G4714" s="18">
        <v>2.1100000000000001E-2</v>
      </c>
      <c r="H4714" s="298">
        <v>22689.069999999996</v>
      </c>
      <c r="I4714" s="10">
        <v>12903738.619999999</v>
      </c>
      <c r="J4714" s="11">
        <f t="shared" si="2150"/>
        <v>2.1100000000000001E-2</v>
      </c>
      <c r="K4714" s="30">
        <f t="shared" si="2151"/>
        <v>22689.073740166667</v>
      </c>
      <c r="L4714" s="29">
        <f t="shared" si="2152"/>
        <v>3.7401666704681702E-3</v>
      </c>
      <c r="M4714" s="10">
        <f t="shared" si="2153"/>
        <v>12903738.619999999</v>
      </c>
      <c r="N4714" s="5">
        <f>VLOOKUP(CONCATENATE(A4714,"-6"),'Restated Depr'!$B$6:$G$7674,6,0)</f>
        <v>1.2899999999999998E-2</v>
      </c>
      <c r="O4714" s="29">
        <f t="shared" si="2154"/>
        <v>13871.519016499997</v>
      </c>
      <c r="P4714" s="29">
        <f t="shared" si="2155"/>
        <v>-8817.5547236666698</v>
      </c>
      <c r="Q4714" t="s">
        <v>7819</v>
      </c>
    </row>
    <row r="4715" spans="1:18" hidden="1">
      <c r="A4715" t="s">
        <v>359</v>
      </c>
      <c r="B4715" t="s">
        <v>4921</v>
      </c>
      <c r="C4715" s="224" t="s">
        <v>7842</v>
      </c>
      <c r="D4715" s="221">
        <v>356</v>
      </c>
      <c r="E4715" s="324">
        <v>43039</v>
      </c>
      <c r="F4715" s="1">
        <v>12903738.619999999</v>
      </c>
      <c r="G4715" s="18">
        <v>2.1100000000000001E-2</v>
      </c>
      <c r="H4715" s="298">
        <v>22689.069999999996</v>
      </c>
      <c r="I4715" s="10">
        <v>12903738.619999999</v>
      </c>
      <c r="J4715" s="11">
        <f t="shared" si="2150"/>
        <v>2.1100000000000001E-2</v>
      </c>
      <c r="K4715" s="30">
        <f t="shared" si="2151"/>
        <v>22689.073740166667</v>
      </c>
      <c r="L4715" s="29">
        <f t="shared" si="2152"/>
        <v>3.7401666704681702E-3</v>
      </c>
      <c r="M4715" s="10">
        <f t="shared" si="2153"/>
        <v>12903738.619999999</v>
      </c>
      <c r="N4715" s="5">
        <f>VLOOKUP(CONCATENATE(A4715,"-6"),'Restated Depr'!$B$6:$G$7674,6,0)</f>
        <v>1.2899999999999998E-2</v>
      </c>
      <c r="O4715" s="29">
        <f t="shared" si="2154"/>
        <v>13871.519016499997</v>
      </c>
      <c r="P4715" s="29">
        <f t="shared" si="2155"/>
        <v>-8817.5547236666698</v>
      </c>
      <c r="Q4715" t="s">
        <v>7819</v>
      </c>
    </row>
    <row r="4716" spans="1:18" hidden="1">
      <c r="A4716" t="s">
        <v>359</v>
      </c>
      <c r="B4716" t="s">
        <v>4922</v>
      </c>
      <c r="C4716" s="224" t="s">
        <v>7842</v>
      </c>
      <c r="D4716" s="221">
        <v>356</v>
      </c>
      <c r="E4716" s="324">
        <v>43069</v>
      </c>
      <c r="F4716" s="1">
        <v>12903738.619999999</v>
      </c>
      <c r="G4716" s="18">
        <v>2.1100000000000001E-2</v>
      </c>
      <c r="H4716" s="298">
        <v>22689.069999999996</v>
      </c>
      <c r="I4716" s="10">
        <v>12903738.619999999</v>
      </c>
      <c r="J4716" s="11">
        <f t="shared" si="2150"/>
        <v>2.1100000000000001E-2</v>
      </c>
      <c r="K4716" s="30">
        <f t="shared" si="2151"/>
        <v>22689.073740166667</v>
      </c>
      <c r="L4716" s="29">
        <f t="shared" si="2152"/>
        <v>3.7401666704681702E-3</v>
      </c>
      <c r="M4716" s="10">
        <f t="shared" si="2153"/>
        <v>12903738.619999999</v>
      </c>
      <c r="N4716" s="5">
        <f>VLOOKUP(CONCATENATE(A4716,"-6"),'Restated Depr'!$B$6:$G$7674,6,0)</f>
        <v>1.2899999999999998E-2</v>
      </c>
      <c r="O4716" s="29">
        <f t="shared" si="2154"/>
        <v>13871.519016499997</v>
      </c>
      <c r="P4716" s="29">
        <f t="shared" si="2155"/>
        <v>-8817.5547236666698</v>
      </c>
      <c r="Q4716" t="s">
        <v>7819</v>
      </c>
    </row>
    <row r="4717" spans="1:18" hidden="1">
      <c r="A4717" t="s">
        <v>359</v>
      </c>
      <c r="B4717" t="s">
        <v>4923</v>
      </c>
      <c r="C4717" s="224" t="s">
        <v>7842</v>
      </c>
      <c r="D4717" s="221">
        <v>356</v>
      </c>
      <c r="E4717" s="324">
        <v>43100</v>
      </c>
      <c r="F4717" s="1">
        <v>12903738.619999999</v>
      </c>
      <c r="G4717" s="18">
        <v>1.7600000000000001E-2</v>
      </c>
      <c r="H4717" s="298">
        <v>18925.48</v>
      </c>
      <c r="I4717" s="10">
        <v>12903738.619999999</v>
      </c>
      <c r="J4717" s="11">
        <f t="shared" si="2150"/>
        <v>1.7600000000000001E-2</v>
      </c>
      <c r="K4717" s="30">
        <f t="shared" si="2151"/>
        <v>18925.483309333333</v>
      </c>
      <c r="L4717" s="29">
        <f t="shared" si="2152"/>
        <v>3.3093333331635222E-3</v>
      </c>
      <c r="M4717" s="10">
        <f t="shared" si="2153"/>
        <v>12903738.619999999</v>
      </c>
      <c r="N4717" s="5">
        <f>VLOOKUP(CONCATENATE(A4717,"-6"),'Restated Depr'!$B$6:$G$7674,6,0)</f>
        <v>1.2899999999999998E-2</v>
      </c>
      <c r="O4717" s="29">
        <f t="shared" si="2154"/>
        <v>13871.519016499997</v>
      </c>
      <c r="P4717" s="29">
        <f t="shared" si="2155"/>
        <v>-5053.964292833336</v>
      </c>
      <c r="Q4717" t="s">
        <v>7819</v>
      </c>
    </row>
    <row r="4718" spans="1:18" hidden="1">
      <c r="A4718" t="s">
        <v>359</v>
      </c>
      <c r="B4718" t="s">
        <v>4924</v>
      </c>
      <c r="C4718" s="224" t="s">
        <v>7842</v>
      </c>
      <c r="D4718" s="221">
        <v>356</v>
      </c>
      <c r="E4718" s="324">
        <v>43131</v>
      </c>
      <c r="F4718" s="1">
        <v>12903738.619999999</v>
      </c>
      <c r="G4718" s="5">
        <v>1.2899999999999998E-2</v>
      </c>
      <c r="H4718" s="298">
        <v>13871.519999999999</v>
      </c>
      <c r="I4718" s="10">
        <v>12903738.619999999</v>
      </c>
      <c r="J4718" s="11">
        <f t="shared" si="2150"/>
        <v>1.2899999999999998E-2</v>
      </c>
      <c r="K4718" s="30">
        <f t="shared" si="2151"/>
        <v>13871.519016499997</v>
      </c>
      <c r="L4718" s="29">
        <f t="shared" si="2152"/>
        <v>-9.8350000189384446E-4</v>
      </c>
      <c r="M4718" s="10">
        <f t="shared" si="2153"/>
        <v>12903738.619999999</v>
      </c>
      <c r="N4718" s="5">
        <f>VLOOKUP(CONCATENATE(A4718,"-6"),'Restated Depr'!$B$6:$G$7674,6,0)</f>
        <v>1.2899999999999998E-2</v>
      </c>
      <c r="O4718" s="29">
        <f t="shared" si="2154"/>
        <v>13871.519016499997</v>
      </c>
      <c r="P4718" s="29">
        <f t="shared" si="2155"/>
        <v>0</v>
      </c>
      <c r="Q4718" t="s">
        <v>7819</v>
      </c>
    </row>
    <row r="4719" spans="1:18" hidden="1">
      <c r="A4719" t="s">
        <v>359</v>
      </c>
      <c r="B4719" t="s">
        <v>4925</v>
      </c>
      <c r="C4719" s="224" t="s">
        <v>7842</v>
      </c>
      <c r="D4719" s="221">
        <v>356</v>
      </c>
      <c r="E4719" s="324">
        <v>43159</v>
      </c>
      <c r="F4719" s="1">
        <v>12903738.619999999</v>
      </c>
      <c r="G4719" s="5">
        <v>1.2899999999999998E-2</v>
      </c>
      <c r="H4719" s="298">
        <v>13871.519999999999</v>
      </c>
      <c r="I4719" s="10">
        <v>12903738.619999999</v>
      </c>
      <c r="J4719" s="11">
        <f t="shared" si="2150"/>
        <v>1.2899999999999998E-2</v>
      </c>
      <c r="K4719" s="30">
        <f t="shared" si="2151"/>
        <v>13871.519016499997</v>
      </c>
      <c r="L4719" s="29">
        <f t="shared" si="2152"/>
        <v>-9.8350000189384446E-4</v>
      </c>
      <c r="M4719" s="10">
        <f t="shared" si="2153"/>
        <v>12903738.619999999</v>
      </c>
      <c r="N4719" s="5">
        <f>VLOOKUP(CONCATENATE(A4719,"-6"),'Restated Depr'!$B$6:$G$7674,6,0)</f>
        <v>1.2899999999999998E-2</v>
      </c>
      <c r="O4719" s="29">
        <f t="shared" si="2154"/>
        <v>13871.519016499997</v>
      </c>
      <c r="P4719" s="29">
        <f t="shared" si="2155"/>
        <v>0</v>
      </c>
      <c r="Q4719" t="s">
        <v>7819</v>
      </c>
    </row>
    <row r="4720" spans="1:18" hidden="1">
      <c r="A4720" t="s">
        <v>359</v>
      </c>
      <c r="B4720" t="s">
        <v>4926</v>
      </c>
      <c r="C4720" s="224" t="s">
        <v>7842</v>
      </c>
      <c r="D4720" s="221">
        <v>356</v>
      </c>
      <c r="E4720" s="324">
        <v>43190</v>
      </c>
      <c r="F4720" s="1">
        <v>12903738.619999999</v>
      </c>
      <c r="G4720" s="5">
        <v>1.2899999999999998E-2</v>
      </c>
      <c r="H4720" s="298">
        <v>13871.519999999999</v>
      </c>
      <c r="I4720" s="10">
        <v>12903738.619999999</v>
      </c>
      <c r="J4720" s="11">
        <f t="shared" si="2150"/>
        <v>1.2899999999999998E-2</v>
      </c>
      <c r="K4720" s="30">
        <f t="shared" si="2151"/>
        <v>13871.519016499997</v>
      </c>
      <c r="L4720" s="29">
        <f t="shared" si="2152"/>
        <v>-9.8350000189384446E-4</v>
      </c>
      <c r="M4720" s="10">
        <f t="shared" si="2153"/>
        <v>12903738.619999999</v>
      </c>
      <c r="N4720" s="5">
        <f>VLOOKUP(CONCATENATE(A4720,"-6"),'Restated Depr'!$B$6:$G$7674,6,0)</f>
        <v>1.2899999999999998E-2</v>
      </c>
      <c r="O4720" s="29">
        <f t="shared" si="2154"/>
        <v>13871.519016499997</v>
      </c>
      <c r="P4720" s="29">
        <f t="shared" si="2155"/>
        <v>0</v>
      </c>
      <c r="Q4720" t="s">
        <v>7819</v>
      </c>
    </row>
    <row r="4721" spans="1:18" hidden="1">
      <c r="A4721" t="s">
        <v>359</v>
      </c>
      <c r="B4721" t="s">
        <v>4927</v>
      </c>
      <c r="C4721" s="224" t="s">
        <v>7842</v>
      </c>
      <c r="D4721" s="221">
        <v>356</v>
      </c>
      <c r="E4721" s="324">
        <v>43220</v>
      </c>
      <c r="F4721" s="1">
        <v>12903738.619999999</v>
      </c>
      <c r="G4721" s="5">
        <v>1.2899999999999998E-2</v>
      </c>
      <c r="H4721" s="298">
        <v>13871.519999999999</v>
      </c>
      <c r="I4721" s="10">
        <v>12903738.619999999</v>
      </c>
      <c r="J4721" s="11">
        <f t="shared" si="2150"/>
        <v>1.2899999999999998E-2</v>
      </c>
      <c r="K4721" s="30">
        <f t="shared" si="2151"/>
        <v>13871.519016499997</v>
      </c>
      <c r="L4721" s="29">
        <f t="shared" si="2152"/>
        <v>-9.8350000189384446E-4</v>
      </c>
      <c r="M4721" s="10">
        <f t="shared" si="2153"/>
        <v>12903738.619999999</v>
      </c>
      <c r="N4721" s="5">
        <f>VLOOKUP(CONCATENATE(A4721,"-6"),'Restated Depr'!$B$6:$G$7674,6,0)</f>
        <v>1.2899999999999998E-2</v>
      </c>
      <c r="O4721" s="29">
        <f t="shared" si="2154"/>
        <v>13871.519016499997</v>
      </c>
      <c r="P4721" s="29">
        <f t="shared" si="2155"/>
        <v>0</v>
      </c>
      <c r="Q4721" t="s">
        <v>7819</v>
      </c>
    </row>
    <row r="4722" spans="1:18" hidden="1">
      <c r="A4722" t="s">
        <v>359</v>
      </c>
      <c r="B4722" t="s">
        <v>4928</v>
      </c>
      <c r="C4722" s="224" t="s">
        <v>7842</v>
      </c>
      <c r="D4722" s="221">
        <v>356</v>
      </c>
      <c r="E4722" s="324">
        <v>43251</v>
      </c>
      <c r="F4722" s="1">
        <v>12903738.619999999</v>
      </c>
      <c r="G4722" s="5">
        <v>1.2899999999999998E-2</v>
      </c>
      <c r="H4722" s="298">
        <v>13871.519999999999</v>
      </c>
      <c r="I4722" s="10">
        <v>12903738.619999999</v>
      </c>
      <c r="J4722" s="11">
        <f t="shared" si="2150"/>
        <v>1.2899999999999998E-2</v>
      </c>
      <c r="K4722" s="30">
        <f t="shared" si="2151"/>
        <v>13871.519016499997</v>
      </c>
      <c r="L4722" s="29">
        <f t="shared" si="2152"/>
        <v>-9.8350000189384446E-4</v>
      </c>
      <c r="M4722" s="10">
        <f t="shared" si="2153"/>
        <v>12903738.619999999</v>
      </c>
      <c r="N4722" s="5">
        <f>VLOOKUP(CONCATENATE(A4722,"-6"),'Restated Depr'!$B$6:$G$7674,6,0)</f>
        <v>1.2899999999999998E-2</v>
      </c>
      <c r="O4722" s="29">
        <f t="shared" si="2154"/>
        <v>13871.519016499997</v>
      </c>
      <c r="P4722" s="29">
        <f t="shared" si="2155"/>
        <v>0</v>
      </c>
      <c r="Q4722" t="s">
        <v>7819</v>
      </c>
    </row>
    <row r="4723" spans="1:18" hidden="1">
      <c r="A4723" t="s">
        <v>359</v>
      </c>
      <c r="B4723" t="s">
        <v>4929</v>
      </c>
      <c r="C4723" s="224" t="s">
        <v>7842</v>
      </c>
      <c r="D4723" s="221">
        <v>356</v>
      </c>
      <c r="E4723" s="324">
        <v>43281</v>
      </c>
      <c r="F4723" s="1">
        <v>12903738.619999999</v>
      </c>
      <c r="G4723" s="5">
        <v>1.2899999999999998E-2</v>
      </c>
      <c r="H4723" s="298">
        <v>13871.519999999999</v>
      </c>
      <c r="I4723" s="10">
        <v>12903738.619999999</v>
      </c>
      <c r="J4723" s="11">
        <f t="shared" si="2150"/>
        <v>1.2899999999999998E-2</v>
      </c>
      <c r="K4723" s="30">
        <f t="shared" si="2151"/>
        <v>13871.519016499997</v>
      </c>
      <c r="L4723" s="29">
        <f t="shared" si="2152"/>
        <v>-9.8350000189384446E-4</v>
      </c>
      <c r="M4723" s="10">
        <f t="shared" si="2153"/>
        <v>12903738.619999999</v>
      </c>
      <c r="N4723" s="5">
        <f>VLOOKUP(CONCATENATE(A4723,"-6"),'Restated Depr'!$B$6:$G$7674,6,0)</f>
        <v>1.2899999999999998E-2</v>
      </c>
      <c r="O4723" s="29">
        <f t="shared" si="2154"/>
        <v>13871.519016499997</v>
      </c>
      <c r="P4723" s="29">
        <f t="shared" si="2155"/>
        <v>0</v>
      </c>
      <c r="Q4723" t="s">
        <v>7819</v>
      </c>
      <c r="R4723" s="5"/>
    </row>
    <row r="4724" spans="1:18" ht="15.75" hidden="1" thickBot="1">
      <c r="A4724" t="s">
        <v>359</v>
      </c>
      <c r="C4724" s="224" t="s">
        <v>639</v>
      </c>
      <c r="D4724" s="22"/>
      <c r="E4724" s="323" t="s">
        <v>606</v>
      </c>
      <c r="F4724" s="1"/>
      <c r="G4724" s="5"/>
      <c r="H4724" s="310">
        <f>SUM(H4712:H4723)</f>
        <v>215599.94999999992</v>
      </c>
      <c r="I4724" s="10"/>
      <c r="J4724" s="10"/>
      <c r="K4724" s="32">
        <f>SUM(K4712:K4723)</f>
        <v>215599.96610916674</v>
      </c>
      <c r="L4724" s="28">
        <f>SUM(L4712:L4723)</f>
        <v>1.6109166674141306E-2</v>
      </c>
      <c r="M4724" s="10"/>
      <c r="N4724" s="5"/>
      <c r="O4724" s="28">
        <f>SUM(O4712:O4723)</f>
        <v>166458.228198</v>
      </c>
      <c r="P4724" s="28">
        <f>SUM(P4712:P4723)</f>
        <v>-49141.737911166681</v>
      </c>
    </row>
    <row r="4725" spans="1:18" hidden="1">
      <c r="A4725" t="s">
        <v>360</v>
      </c>
      <c r="B4725" t="s">
        <v>4930</v>
      </c>
      <c r="C4725" s="224" t="s">
        <v>7842</v>
      </c>
      <c r="D4725" s="221">
        <v>356</v>
      </c>
      <c r="E4725" s="324">
        <v>42947</v>
      </c>
      <c r="F4725" s="9">
        <v>19732280.27</v>
      </c>
      <c r="G4725" s="18">
        <v>2.1100000000000001E-2</v>
      </c>
      <c r="H4725" s="299">
        <v>34695.93</v>
      </c>
      <c r="I4725" s="15">
        <v>19732280.27</v>
      </c>
      <c r="J4725" s="11">
        <f t="shared" ref="J4725:J4736" si="2156">G4725</f>
        <v>2.1100000000000001E-2</v>
      </c>
      <c r="K4725" s="31">
        <f t="shared" ref="K4725:K4736" si="2157">I4725*J4725/12</f>
        <v>34695.926141416669</v>
      </c>
      <c r="L4725" s="289">
        <f t="shared" ref="L4725:L4736" si="2158">K4725-H4725</f>
        <v>-3.8585833317483775E-3</v>
      </c>
      <c r="M4725" s="15">
        <f t="shared" ref="M4725:M4736" si="2159">I4725</f>
        <v>19732280.27</v>
      </c>
      <c r="N4725" s="5">
        <f>VLOOKUP(CONCATENATE(A4725,"-6"),'Restated Depr'!$B$6:$G$7674,6,0)</f>
        <v>1.2899999999999998E-2</v>
      </c>
      <c r="O4725" s="289">
        <f t="shared" ref="O4725:O4736" si="2160">M4725*N4725/12</f>
        <v>21212.201290249996</v>
      </c>
      <c r="P4725" s="289">
        <f t="shared" ref="P4725:P4736" si="2161">O4725-K4725</f>
        <v>-13483.724851166673</v>
      </c>
      <c r="Q4725" t="s">
        <v>7819</v>
      </c>
    </row>
    <row r="4726" spans="1:18" hidden="1">
      <c r="A4726" t="s">
        <v>360</v>
      </c>
      <c r="B4726" t="s">
        <v>4931</v>
      </c>
      <c r="C4726" s="224" t="s">
        <v>7842</v>
      </c>
      <c r="D4726" s="221">
        <v>356</v>
      </c>
      <c r="E4726" s="324">
        <v>42978</v>
      </c>
      <c r="F4726" s="1">
        <v>19732280.27</v>
      </c>
      <c r="G4726" s="18">
        <v>2.1100000000000001E-2</v>
      </c>
      <c r="H4726" s="298">
        <v>34695.93</v>
      </c>
      <c r="I4726" s="10">
        <v>19732280.27</v>
      </c>
      <c r="J4726" s="11">
        <f t="shared" si="2156"/>
        <v>2.1100000000000001E-2</v>
      </c>
      <c r="K4726" s="30">
        <f t="shared" si="2157"/>
        <v>34695.926141416669</v>
      </c>
      <c r="L4726" s="29">
        <f t="shared" si="2158"/>
        <v>-3.8585833317483775E-3</v>
      </c>
      <c r="M4726" s="10">
        <f t="shared" si="2159"/>
        <v>19732280.27</v>
      </c>
      <c r="N4726" s="5">
        <f>VLOOKUP(CONCATENATE(A4726,"-6"),'Restated Depr'!$B$6:$G$7674,6,0)</f>
        <v>1.2899999999999998E-2</v>
      </c>
      <c r="O4726" s="29">
        <f t="shared" si="2160"/>
        <v>21212.201290249996</v>
      </c>
      <c r="P4726" s="29">
        <f t="shared" si="2161"/>
        <v>-13483.724851166673</v>
      </c>
      <c r="Q4726" t="s">
        <v>7819</v>
      </c>
    </row>
    <row r="4727" spans="1:18" hidden="1">
      <c r="A4727" t="s">
        <v>360</v>
      </c>
      <c r="B4727" t="s">
        <v>4932</v>
      </c>
      <c r="C4727" s="224" t="s">
        <v>7842</v>
      </c>
      <c r="D4727" s="221">
        <v>356</v>
      </c>
      <c r="E4727" s="324">
        <v>43008</v>
      </c>
      <c r="F4727" s="1">
        <v>19732280.27</v>
      </c>
      <c r="G4727" s="18">
        <v>2.1100000000000001E-2</v>
      </c>
      <c r="H4727" s="298">
        <v>34695.93</v>
      </c>
      <c r="I4727" s="10">
        <v>19732280.27</v>
      </c>
      <c r="J4727" s="11">
        <f t="shared" si="2156"/>
        <v>2.1100000000000001E-2</v>
      </c>
      <c r="K4727" s="30">
        <f t="shared" si="2157"/>
        <v>34695.926141416669</v>
      </c>
      <c r="L4727" s="29">
        <f t="shared" si="2158"/>
        <v>-3.8585833317483775E-3</v>
      </c>
      <c r="M4727" s="10">
        <f t="shared" si="2159"/>
        <v>19732280.27</v>
      </c>
      <c r="N4727" s="5">
        <f>VLOOKUP(CONCATENATE(A4727,"-6"),'Restated Depr'!$B$6:$G$7674,6,0)</f>
        <v>1.2899999999999998E-2</v>
      </c>
      <c r="O4727" s="29">
        <f t="shared" si="2160"/>
        <v>21212.201290249996</v>
      </c>
      <c r="P4727" s="29">
        <f t="shared" si="2161"/>
        <v>-13483.724851166673</v>
      </c>
      <c r="Q4727" t="s">
        <v>7819</v>
      </c>
    </row>
    <row r="4728" spans="1:18" hidden="1">
      <c r="A4728" t="s">
        <v>360</v>
      </c>
      <c r="B4728" t="s">
        <v>4933</v>
      </c>
      <c r="C4728" s="224" t="s">
        <v>7842</v>
      </c>
      <c r="D4728" s="221">
        <v>356</v>
      </c>
      <c r="E4728" s="324">
        <v>43039</v>
      </c>
      <c r="F4728" s="1">
        <v>19732280.27</v>
      </c>
      <c r="G4728" s="18">
        <v>2.1100000000000001E-2</v>
      </c>
      <c r="H4728" s="298">
        <v>34695.93</v>
      </c>
      <c r="I4728" s="10">
        <v>19732280.27</v>
      </c>
      <c r="J4728" s="11">
        <f t="shared" si="2156"/>
        <v>2.1100000000000001E-2</v>
      </c>
      <c r="K4728" s="30">
        <f t="shared" si="2157"/>
        <v>34695.926141416669</v>
      </c>
      <c r="L4728" s="29">
        <f t="shared" si="2158"/>
        <v>-3.8585833317483775E-3</v>
      </c>
      <c r="M4728" s="10">
        <f t="shared" si="2159"/>
        <v>19732280.27</v>
      </c>
      <c r="N4728" s="5">
        <f>VLOOKUP(CONCATENATE(A4728,"-6"),'Restated Depr'!$B$6:$G$7674,6,0)</f>
        <v>1.2899999999999998E-2</v>
      </c>
      <c r="O4728" s="29">
        <f t="shared" si="2160"/>
        <v>21212.201290249996</v>
      </c>
      <c r="P4728" s="29">
        <f t="shared" si="2161"/>
        <v>-13483.724851166673</v>
      </c>
      <c r="Q4728" t="s">
        <v>7819</v>
      </c>
    </row>
    <row r="4729" spans="1:18" hidden="1">
      <c r="A4729" t="s">
        <v>360</v>
      </c>
      <c r="B4729" t="s">
        <v>4934</v>
      </c>
      <c r="C4729" s="224" t="s">
        <v>7842</v>
      </c>
      <c r="D4729" s="221">
        <v>356</v>
      </c>
      <c r="E4729" s="324">
        <v>43069</v>
      </c>
      <c r="F4729" s="1">
        <v>19732280.27</v>
      </c>
      <c r="G4729" s="18">
        <v>2.1100000000000001E-2</v>
      </c>
      <c r="H4729" s="298">
        <v>34695.93</v>
      </c>
      <c r="I4729" s="10">
        <v>19732280.27</v>
      </c>
      <c r="J4729" s="11">
        <f t="shared" si="2156"/>
        <v>2.1100000000000001E-2</v>
      </c>
      <c r="K4729" s="30">
        <f t="shared" si="2157"/>
        <v>34695.926141416669</v>
      </c>
      <c r="L4729" s="29">
        <f t="shared" si="2158"/>
        <v>-3.8585833317483775E-3</v>
      </c>
      <c r="M4729" s="10">
        <f t="shared" si="2159"/>
        <v>19732280.27</v>
      </c>
      <c r="N4729" s="5">
        <f>VLOOKUP(CONCATENATE(A4729,"-6"),'Restated Depr'!$B$6:$G$7674,6,0)</f>
        <v>1.2899999999999998E-2</v>
      </c>
      <c r="O4729" s="29">
        <f t="shared" si="2160"/>
        <v>21212.201290249996</v>
      </c>
      <c r="P4729" s="29">
        <f t="shared" si="2161"/>
        <v>-13483.724851166673</v>
      </c>
      <c r="Q4729" t="s">
        <v>7819</v>
      </c>
    </row>
    <row r="4730" spans="1:18" hidden="1">
      <c r="A4730" t="s">
        <v>360</v>
      </c>
      <c r="B4730" t="s">
        <v>4935</v>
      </c>
      <c r="C4730" s="224" t="s">
        <v>7842</v>
      </c>
      <c r="D4730" s="221">
        <v>356</v>
      </c>
      <c r="E4730" s="324">
        <v>43100</v>
      </c>
      <c r="F4730" s="1">
        <v>19732280.27</v>
      </c>
      <c r="G4730" s="18">
        <v>1.7600000000000001E-2</v>
      </c>
      <c r="H4730" s="298">
        <v>28940.680000000008</v>
      </c>
      <c r="I4730" s="10">
        <v>19732280.27</v>
      </c>
      <c r="J4730" s="11">
        <f t="shared" si="2156"/>
        <v>1.7600000000000001E-2</v>
      </c>
      <c r="K4730" s="30">
        <f t="shared" si="2157"/>
        <v>28940.677729333333</v>
      </c>
      <c r="L4730" s="29">
        <f t="shared" si="2158"/>
        <v>-2.2706666750309523E-3</v>
      </c>
      <c r="M4730" s="10">
        <f t="shared" si="2159"/>
        <v>19732280.27</v>
      </c>
      <c r="N4730" s="5">
        <f>VLOOKUP(CONCATENATE(A4730,"-6"),'Restated Depr'!$B$6:$G$7674,6,0)</f>
        <v>1.2899999999999998E-2</v>
      </c>
      <c r="O4730" s="29">
        <f t="shared" si="2160"/>
        <v>21212.201290249996</v>
      </c>
      <c r="P4730" s="29">
        <f t="shared" si="2161"/>
        <v>-7728.476439083337</v>
      </c>
      <c r="Q4730" t="s">
        <v>7819</v>
      </c>
    </row>
    <row r="4731" spans="1:18" hidden="1">
      <c r="A4731" t="s">
        <v>360</v>
      </c>
      <c r="B4731" t="s">
        <v>4936</v>
      </c>
      <c r="C4731" s="224" t="s">
        <v>7842</v>
      </c>
      <c r="D4731" s="221">
        <v>356</v>
      </c>
      <c r="E4731" s="324">
        <v>43131</v>
      </c>
      <c r="F4731" s="1">
        <v>19732280.27</v>
      </c>
      <c r="G4731" s="5">
        <v>1.2899999999999998E-2</v>
      </c>
      <c r="H4731" s="298">
        <v>21212.2</v>
      </c>
      <c r="I4731" s="10">
        <v>19732280.27</v>
      </c>
      <c r="J4731" s="11">
        <f t="shared" si="2156"/>
        <v>1.2899999999999998E-2</v>
      </c>
      <c r="K4731" s="30">
        <f t="shared" si="2157"/>
        <v>21212.201290249996</v>
      </c>
      <c r="L4731" s="29">
        <f t="shared" si="2158"/>
        <v>1.290249994781334E-3</v>
      </c>
      <c r="M4731" s="10">
        <f t="shared" si="2159"/>
        <v>19732280.27</v>
      </c>
      <c r="N4731" s="5">
        <f>VLOOKUP(CONCATENATE(A4731,"-6"),'Restated Depr'!$B$6:$G$7674,6,0)</f>
        <v>1.2899999999999998E-2</v>
      </c>
      <c r="O4731" s="29">
        <f t="shared" si="2160"/>
        <v>21212.201290249996</v>
      </c>
      <c r="P4731" s="29">
        <f t="shared" si="2161"/>
        <v>0</v>
      </c>
      <c r="Q4731" t="s">
        <v>7819</v>
      </c>
    </row>
    <row r="4732" spans="1:18" hidden="1">
      <c r="A4732" t="s">
        <v>360</v>
      </c>
      <c r="B4732" t="s">
        <v>4937</v>
      </c>
      <c r="C4732" s="224" t="s">
        <v>7842</v>
      </c>
      <c r="D4732" s="221">
        <v>356</v>
      </c>
      <c r="E4732" s="324">
        <v>43159</v>
      </c>
      <c r="F4732" s="1">
        <v>19732280.27</v>
      </c>
      <c r="G4732" s="5">
        <v>1.2899999999999998E-2</v>
      </c>
      <c r="H4732" s="298">
        <v>21212.2</v>
      </c>
      <c r="I4732" s="10">
        <v>19732280.27</v>
      </c>
      <c r="J4732" s="11">
        <f t="shared" si="2156"/>
        <v>1.2899999999999998E-2</v>
      </c>
      <c r="K4732" s="30">
        <f t="shared" si="2157"/>
        <v>21212.201290249996</v>
      </c>
      <c r="L4732" s="29">
        <f t="shared" si="2158"/>
        <v>1.290249994781334E-3</v>
      </c>
      <c r="M4732" s="10">
        <f t="shared" si="2159"/>
        <v>19732280.27</v>
      </c>
      <c r="N4732" s="5">
        <f>VLOOKUP(CONCATENATE(A4732,"-6"),'Restated Depr'!$B$6:$G$7674,6,0)</f>
        <v>1.2899999999999998E-2</v>
      </c>
      <c r="O4732" s="29">
        <f t="shared" si="2160"/>
        <v>21212.201290249996</v>
      </c>
      <c r="P4732" s="29">
        <f t="shared" si="2161"/>
        <v>0</v>
      </c>
      <c r="Q4732" t="s">
        <v>7819</v>
      </c>
    </row>
    <row r="4733" spans="1:18" hidden="1">
      <c r="A4733" t="s">
        <v>360</v>
      </c>
      <c r="B4733" t="s">
        <v>4938</v>
      </c>
      <c r="C4733" s="224" t="s">
        <v>7842</v>
      </c>
      <c r="D4733" s="221">
        <v>356</v>
      </c>
      <c r="E4733" s="324">
        <v>43190</v>
      </c>
      <c r="F4733" s="1">
        <v>19732280.27</v>
      </c>
      <c r="G4733" s="5">
        <v>1.2899999999999998E-2</v>
      </c>
      <c r="H4733" s="298">
        <v>21212.2</v>
      </c>
      <c r="I4733" s="10">
        <v>19732280.27</v>
      </c>
      <c r="J4733" s="11">
        <f t="shared" si="2156"/>
        <v>1.2899999999999998E-2</v>
      </c>
      <c r="K4733" s="30">
        <f t="shared" si="2157"/>
        <v>21212.201290249996</v>
      </c>
      <c r="L4733" s="29">
        <f t="shared" si="2158"/>
        <v>1.290249994781334E-3</v>
      </c>
      <c r="M4733" s="10">
        <f t="shared" si="2159"/>
        <v>19732280.27</v>
      </c>
      <c r="N4733" s="5">
        <f>VLOOKUP(CONCATENATE(A4733,"-6"),'Restated Depr'!$B$6:$G$7674,6,0)</f>
        <v>1.2899999999999998E-2</v>
      </c>
      <c r="O4733" s="29">
        <f t="shared" si="2160"/>
        <v>21212.201290249996</v>
      </c>
      <c r="P4733" s="29">
        <f t="shared" si="2161"/>
        <v>0</v>
      </c>
      <c r="Q4733" t="s">
        <v>7819</v>
      </c>
    </row>
    <row r="4734" spans="1:18" hidden="1">
      <c r="A4734" t="s">
        <v>360</v>
      </c>
      <c r="B4734" t="s">
        <v>4939</v>
      </c>
      <c r="C4734" s="224" t="s">
        <v>7842</v>
      </c>
      <c r="D4734" s="221">
        <v>356</v>
      </c>
      <c r="E4734" s="324">
        <v>43220</v>
      </c>
      <c r="F4734" s="1">
        <v>19732280.27</v>
      </c>
      <c r="G4734" s="5">
        <v>1.2899999999999998E-2</v>
      </c>
      <c r="H4734" s="298">
        <v>21212.2</v>
      </c>
      <c r="I4734" s="10">
        <v>19732280.27</v>
      </c>
      <c r="J4734" s="11">
        <f t="shared" si="2156"/>
        <v>1.2899999999999998E-2</v>
      </c>
      <c r="K4734" s="30">
        <f t="shared" si="2157"/>
        <v>21212.201290249996</v>
      </c>
      <c r="L4734" s="29">
        <f t="shared" si="2158"/>
        <v>1.290249994781334E-3</v>
      </c>
      <c r="M4734" s="10">
        <f t="shared" si="2159"/>
        <v>19732280.27</v>
      </c>
      <c r="N4734" s="5">
        <f>VLOOKUP(CONCATENATE(A4734,"-6"),'Restated Depr'!$B$6:$G$7674,6,0)</f>
        <v>1.2899999999999998E-2</v>
      </c>
      <c r="O4734" s="29">
        <f t="shared" si="2160"/>
        <v>21212.201290249996</v>
      </c>
      <c r="P4734" s="29">
        <f t="shared" si="2161"/>
        <v>0</v>
      </c>
      <c r="Q4734" t="s">
        <v>7819</v>
      </c>
    </row>
    <row r="4735" spans="1:18" hidden="1">
      <c r="A4735" t="s">
        <v>360</v>
      </c>
      <c r="B4735" t="s">
        <v>4940</v>
      </c>
      <c r="C4735" s="224" t="s">
        <v>7842</v>
      </c>
      <c r="D4735" s="221">
        <v>356</v>
      </c>
      <c r="E4735" s="324">
        <v>43251</v>
      </c>
      <c r="F4735" s="1">
        <v>19732280.27</v>
      </c>
      <c r="G4735" s="5">
        <v>1.2899999999999998E-2</v>
      </c>
      <c r="H4735" s="298">
        <v>21212.2</v>
      </c>
      <c r="I4735" s="10">
        <v>19732280.27</v>
      </c>
      <c r="J4735" s="11">
        <f t="shared" si="2156"/>
        <v>1.2899999999999998E-2</v>
      </c>
      <c r="K4735" s="30">
        <f t="shared" si="2157"/>
        <v>21212.201290249996</v>
      </c>
      <c r="L4735" s="29">
        <f t="shared" si="2158"/>
        <v>1.290249994781334E-3</v>
      </c>
      <c r="M4735" s="10">
        <f t="shared" si="2159"/>
        <v>19732280.27</v>
      </c>
      <c r="N4735" s="5">
        <f>VLOOKUP(CONCATENATE(A4735,"-6"),'Restated Depr'!$B$6:$G$7674,6,0)</f>
        <v>1.2899999999999998E-2</v>
      </c>
      <c r="O4735" s="29">
        <f t="shared" si="2160"/>
        <v>21212.201290249996</v>
      </c>
      <c r="P4735" s="29">
        <f t="shared" si="2161"/>
        <v>0</v>
      </c>
      <c r="Q4735" t="s">
        <v>7819</v>
      </c>
    </row>
    <row r="4736" spans="1:18" hidden="1">
      <c r="A4736" t="s">
        <v>360</v>
      </c>
      <c r="B4736" t="s">
        <v>4941</v>
      </c>
      <c r="C4736" s="224" t="s">
        <v>7842</v>
      </c>
      <c r="D4736" s="221">
        <v>356</v>
      </c>
      <c r="E4736" s="324">
        <v>43281</v>
      </c>
      <c r="F4736" s="1">
        <v>19732280.27</v>
      </c>
      <c r="G4736" s="5">
        <v>1.2899999999999998E-2</v>
      </c>
      <c r="H4736" s="298">
        <v>21212.2</v>
      </c>
      <c r="I4736" s="10">
        <v>19732280.27</v>
      </c>
      <c r="J4736" s="11">
        <f t="shared" si="2156"/>
        <v>1.2899999999999998E-2</v>
      </c>
      <c r="K4736" s="30">
        <f t="shared" si="2157"/>
        <v>21212.201290249996</v>
      </c>
      <c r="L4736" s="29">
        <f t="shared" si="2158"/>
        <v>1.290249994781334E-3</v>
      </c>
      <c r="M4736" s="10">
        <f t="shared" si="2159"/>
        <v>19732280.27</v>
      </c>
      <c r="N4736" s="5">
        <f>VLOOKUP(CONCATENATE(A4736,"-6"),'Restated Depr'!$B$6:$G$7674,6,0)</f>
        <v>1.2899999999999998E-2</v>
      </c>
      <c r="O4736" s="29">
        <f t="shared" si="2160"/>
        <v>21212.201290249996</v>
      </c>
      <c r="P4736" s="29">
        <f t="shared" si="2161"/>
        <v>0</v>
      </c>
      <c r="Q4736" t="s">
        <v>7819</v>
      </c>
      <c r="R4736" s="5"/>
    </row>
    <row r="4737" spans="1:18" ht="15.75" hidden="1" thickBot="1">
      <c r="A4737" t="s">
        <v>360</v>
      </c>
      <c r="C4737" s="224" t="s">
        <v>639</v>
      </c>
      <c r="D4737" s="22"/>
      <c r="E4737" s="323" t="s">
        <v>606</v>
      </c>
      <c r="F4737" s="1"/>
      <c r="G4737" s="5"/>
      <c r="H4737" s="310">
        <f>SUM(H4725:H4736)</f>
        <v>329693.53000000009</v>
      </c>
      <c r="I4737" s="10"/>
      <c r="J4737" s="10"/>
      <c r="K4737" s="32">
        <f>SUM(K4725:K4736)</f>
        <v>329693.51617791667</v>
      </c>
      <c r="L4737" s="28">
        <f>SUM(L4725:L4736)</f>
        <v>-1.3822083365084836E-2</v>
      </c>
      <c r="M4737" s="10"/>
      <c r="N4737" s="5"/>
      <c r="O4737" s="28">
        <f>SUM(O4725:O4736)</f>
        <v>254546.41548299996</v>
      </c>
      <c r="P4737" s="28">
        <f>SUM(P4725:P4736)</f>
        <v>-75147.100694916706</v>
      </c>
    </row>
    <row r="4738" spans="1:18" hidden="1">
      <c r="A4738" t="s">
        <v>361</v>
      </c>
      <c r="B4738" t="s">
        <v>4942</v>
      </c>
      <c r="C4738" s="224" t="s">
        <v>7842</v>
      </c>
      <c r="D4738" s="221">
        <v>356</v>
      </c>
      <c r="E4738" s="324">
        <v>42947</v>
      </c>
      <c r="F4738" s="9">
        <v>12700859.529999999</v>
      </c>
      <c r="G4738" s="18">
        <v>2.1100000000000001E-2</v>
      </c>
      <c r="H4738" s="299">
        <v>22332.349999999995</v>
      </c>
      <c r="I4738" s="15">
        <v>12700859.529999999</v>
      </c>
      <c r="J4738" s="11">
        <f t="shared" ref="J4738:J4749" si="2162">G4738</f>
        <v>2.1100000000000001E-2</v>
      </c>
      <c r="K4738" s="31">
        <f t="shared" ref="K4738:K4749" si="2163">I4738*J4738/12</f>
        <v>22332.344673583331</v>
      </c>
      <c r="L4738" s="289">
        <f t="shared" ref="L4738:L4749" si="2164">K4738-H4738</f>
        <v>-5.3264166635926813E-3</v>
      </c>
      <c r="M4738" s="15">
        <f t="shared" ref="M4738:M4749" si="2165">I4738</f>
        <v>12700859.529999999</v>
      </c>
      <c r="N4738" s="5">
        <f>VLOOKUP(CONCATENATE(A4738,"-6"),'Restated Depr'!$B$6:$G$7674,6,0)</f>
        <v>1.2899999999999998E-2</v>
      </c>
      <c r="O4738" s="289">
        <f t="shared" ref="O4738:O4749" si="2166">M4738*N4738/12</f>
        <v>13653.423994749997</v>
      </c>
      <c r="P4738" s="289">
        <f t="shared" ref="P4738:P4749" si="2167">O4738-K4738</f>
        <v>-8678.920678833334</v>
      </c>
      <c r="Q4738" t="s">
        <v>7819</v>
      </c>
    </row>
    <row r="4739" spans="1:18" hidden="1">
      <c r="A4739" t="s">
        <v>361</v>
      </c>
      <c r="B4739" t="s">
        <v>4943</v>
      </c>
      <c r="C4739" s="224" t="s">
        <v>7842</v>
      </c>
      <c r="D4739" s="221">
        <v>356</v>
      </c>
      <c r="E4739" s="324">
        <v>42978</v>
      </c>
      <c r="F4739" s="1">
        <v>12700859.529999999</v>
      </c>
      <c r="G4739" s="18">
        <v>2.1100000000000001E-2</v>
      </c>
      <c r="H4739" s="298">
        <v>22332.349999999995</v>
      </c>
      <c r="I4739" s="10">
        <v>12700859.529999999</v>
      </c>
      <c r="J4739" s="11">
        <f t="shared" si="2162"/>
        <v>2.1100000000000001E-2</v>
      </c>
      <c r="K4739" s="30">
        <f t="shared" si="2163"/>
        <v>22332.344673583331</v>
      </c>
      <c r="L4739" s="29">
        <f t="shared" si="2164"/>
        <v>-5.3264166635926813E-3</v>
      </c>
      <c r="M4739" s="10">
        <f t="shared" si="2165"/>
        <v>12700859.529999999</v>
      </c>
      <c r="N4739" s="5">
        <f>VLOOKUP(CONCATENATE(A4739,"-6"),'Restated Depr'!$B$6:$G$7674,6,0)</f>
        <v>1.2899999999999998E-2</v>
      </c>
      <c r="O4739" s="29">
        <f t="shared" si="2166"/>
        <v>13653.423994749997</v>
      </c>
      <c r="P4739" s="29">
        <f t="shared" si="2167"/>
        <v>-8678.920678833334</v>
      </c>
      <c r="Q4739" t="s">
        <v>7819</v>
      </c>
    </row>
    <row r="4740" spans="1:18" hidden="1">
      <c r="A4740" t="s">
        <v>361</v>
      </c>
      <c r="B4740" t="s">
        <v>4944</v>
      </c>
      <c r="C4740" s="224" t="s">
        <v>7842</v>
      </c>
      <c r="D4740" s="221">
        <v>356</v>
      </c>
      <c r="E4740" s="324">
        <v>43008</v>
      </c>
      <c r="F4740" s="1">
        <v>12700859.529999999</v>
      </c>
      <c r="G4740" s="18">
        <v>2.1100000000000001E-2</v>
      </c>
      <c r="H4740" s="298">
        <v>22332.349999999995</v>
      </c>
      <c r="I4740" s="10">
        <v>12700859.529999999</v>
      </c>
      <c r="J4740" s="11">
        <f t="shared" si="2162"/>
        <v>2.1100000000000001E-2</v>
      </c>
      <c r="K4740" s="30">
        <f t="shared" si="2163"/>
        <v>22332.344673583331</v>
      </c>
      <c r="L4740" s="29">
        <f t="shared" si="2164"/>
        <v>-5.3264166635926813E-3</v>
      </c>
      <c r="M4740" s="10">
        <f t="shared" si="2165"/>
        <v>12700859.529999999</v>
      </c>
      <c r="N4740" s="5">
        <f>VLOOKUP(CONCATENATE(A4740,"-6"),'Restated Depr'!$B$6:$G$7674,6,0)</f>
        <v>1.2899999999999998E-2</v>
      </c>
      <c r="O4740" s="29">
        <f t="shared" si="2166"/>
        <v>13653.423994749997</v>
      </c>
      <c r="P4740" s="29">
        <f t="shared" si="2167"/>
        <v>-8678.920678833334</v>
      </c>
      <c r="Q4740" t="s">
        <v>7819</v>
      </c>
    </row>
    <row r="4741" spans="1:18" hidden="1">
      <c r="A4741" t="s">
        <v>361</v>
      </c>
      <c r="B4741" t="s">
        <v>4945</v>
      </c>
      <c r="C4741" s="224" t="s">
        <v>7842</v>
      </c>
      <c r="D4741" s="221">
        <v>356</v>
      </c>
      <c r="E4741" s="324">
        <v>43039</v>
      </c>
      <c r="F4741" s="1">
        <v>12700859.529999999</v>
      </c>
      <c r="G4741" s="18">
        <v>2.1100000000000001E-2</v>
      </c>
      <c r="H4741" s="298">
        <v>22332.349999999995</v>
      </c>
      <c r="I4741" s="10">
        <v>12700859.529999999</v>
      </c>
      <c r="J4741" s="11">
        <f t="shared" si="2162"/>
        <v>2.1100000000000001E-2</v>
      </c>
      <c r="K4741" s="30">
        <f t="shared" si="2163"/>
        <v>22332.344673583331</v>
      </c>
      <c r="L4741" s="29">
        <f t="shared" si="2164"/>
        <v>-5.3264166635926813E-3</v>
      </c>
      <c r="M4741" s="10">
        <f t="shared" si="2165"/>
        <v>12700859.529999999</v>
      </c>
      <c r="N4741" s="5">
        <f>VLOOKUP(CONCATENATE(A4741,"-6"),'Restated Depr'!$B$6:$G$7674,6,0)</f>
        <v>1.2899999999999998E-2</v>
      </c>
      <c r="O4741" s="29">
        <f t="shared" si="2166"/>
        <v>13653.423994749997</v>
      </c>
      <c r="P4741" s="29">
        <f t="shared" si="2167"/>
        <v>-8678.920678833334</v>
      </c>
      <c r="Q4741" t="s">
        <v>7819</v>
      </c>
    </row>
    <row r="4742" spans="1:18" hidden="1">
      <c r="A4742" t="s">
        <v>361</v>
      </c>
      <c r="B4742" t="s">
        <v>4946</v>
      </c>
      <c r="C4742" s="224" t="s">
        <v>7842</v>
      </c>
      <c r="D4742" s="221">
        <v>356</v>
      </c>
      <c r="E4742" s="324">
        <v>43069</v>
      </c>
      <c r="F4742" s="1">
        <v>12700859.529999999</v>
      </c>
      <c r="G4742" s="18">
        <v>2.1100000000000001E-2</v>
      </c>
      <c r="H4742" s="298">
        <v>22332.349999999995</v>
      </c>
      <c r="I4742" s="10">
        <v>12700859.529999999</v>
      </c>
      <c r="J4742" s="11">
        <f t="shared" si="2162"/>
        <v>2.1100000000000001E-2</v>
      </c>
      <c r="K4742" s="30">
        <f t="shared" si="2163"/>
        <v>22332.344673583331</v>
      </c>
      <c r="L4742" s="29">
        <f t="shared" si="2164"/>
        <v>-5.3264166635926813E-3</v>
      </c>
      <c r="M4742" s="10">
        <f t="shared" si="2165"/>
        <v>12700859.529999999</v>
      </c>
      <c r="N4742" s="5">
        <f>VLOOKUP(CONCATENATE(A4742,"-6"),'Restated Depr'!$B$6:$G$7674,6,0)</f>
        <v>1.2899999999999998E-2</v>
      </c>
      <c r="O4742" s="29">
        <f t="shared" si="2166"/>
        <v>13653.423994749997</v>
      </c>
      <c r="P4742" s="29">
        <f t="shared" si="2167"/>
        <v>-8678.920678833334</v>
      </c>
      <c r="Q4742" t="s">
        <v>7819</v>
      </c>
    </row>
    <row r="4743" spans="1:18" hidden="1">
      <c r="A4743" t="s">
        <v>361</v>
      </c>
      <c r="B4743" t="s">
        <v>4947</v>
      </c>
      <c r="C4743" s="224" t="s">
        <v>7842</v>
      </c>
      <c r="D4743" s="221">
        <v>356</v>
      </c>
      <c r="E4743" s="324">
        <v>43100</v>
      </c>
      <c r="F4743" s="1">
        <v>12700859.529999999</v>
      </c>
      <c r="G4743" s="18">
        <v>1.7600000000000001E-2</v>
      </c>
      <c r="H4743" s="298">
        <v>18627.919999999998</v>
      </c>
      <c r="I4743" s="10">
        <v>12700859.529999999</v>
      </c>
      <c r="J4743" s="11">
        <f t="shared" si="2162"/>
        <v>1.7600000000000001E-2</v>
      </c>
      <c r="K4743" s="30">
        <f t="shared" si="2163"/>
        <v>18627.927310666666</v>
      </c>
      <c r="L4743" s="29">
        <f t="shared" si="2164"/>
        <v>7.3106666677631438E-3</v>
      </c>
      <c r="M4743" s="10">
        <f t="shared" si="2165"/>
        <v>12700859.529999999</v>
      </c>
      <c r="N4743" s="5">
        <f>VLOOKUP(CONCATENATE(A4743,"-6"),'Restated Depr'!$B$6:$G$7674,6,0)</f>
        <v>1.2899999999999998E-2</v>
      </c>
      <c r="O4743" s="29">
        <f t="shared" si="2166"/>
        <v>13653.423994749997</v>
      </c>
      <c r="P4743" s="29">
        <f t="shared" si="2167"/>
        <v>-4974.5033159166687</v>
      </c>
      <c r="Q4743" t="s">
        <v>7819</v>
      </c>
    </row>
    <row r="4744" spans="1:18" hidden="1">
      <c r="A4744" t="s">
        <v>361</v>
      </c>
      <c r="B4744" t="s">
        <v>4948</v>
      </c>
      <c r="C4744" s="224" t="s">
        <v>7842</v>
      </c>
      <c r="D4744" s="221">
        <v>356</v>
      </c>
      <c r="E4744" s="324">
        <v>43131</v>
      </c>
      <c r="F4744" s="1">
        <v>12700859.529999999</v>
      </c>
      <c r="G4744" s="5">
        <v>1.2899999999999998E-2</v>
      </c>
      <c r="H4744" s="298">
        <v>13653.43</v>
      </c>
      <c r="I4744" s="10">
        <v>12700859.529999999</v>
      </c>
      <c r="J4744" s="11">
        <f t="shared" si="2162"/>
        <v>1.2899999999999998E-2</v>
      </c>
      <c r="K4744" s="30">
        <f t="shared" si="2163"/>
        <v>13653.423994749997</v>
      </c>
      <c r="L4744" s="29">
        <f t="shared" si="2164"/>
        <v>-6.0052500029996736E-3</v>
      </c>
      <c r="M4744" s="10">
        <f t="shared" si="2165"/>
        <v>12700859.529999999</v>
      </c>
      <c r="N4744" s="5">
        <f>VLOOKUP(CONCATENATE(A4744,"-6"),'Restated Depr'!$B$6:$G$7674,6,0)</f>
        <v>1.2899999999999998E-2</v>
      </c>
      <c r="O4744" s="29">
        <f t="shared" si="2166"/>
        <v>13653.423994749997</v>
      </c>
      <c r="P4744" s="29">
        <f t="shared" si="2167"/>
        <v>0</v>
      </c>
      <c r="Q4744" t="s">
        <v>7819</v>
      </c>
    </row>
    <row r="4745" spans="1:18" hidden="1">
      <c r="A4745" t="s">
        <v>361</v>
      </c>
      <c r="B4745" t="s">
        <v>4949</v>
      </c>
      <c r="C4745" s="224" t="s">
        <v>7842</v>
      </c>
      <c r="D4745" s="221">
        <v>356</v>
      </c>
      <c r="E4745" s="324">
        <v>43159</v>
      </c>
      <c r="F4745" s="1">
        <v>12700859.529999999</v>
      </c>
      <c r="G4745" s="5">
        <v>1.2899999999999998E-2</v>
      </c>
      <c r="H4745" s="298">
        <v>13653.43</v>
      </c>
      <c r="I4745" s="10">
        <v>12700859.529999999</v>
      </c>
      <c r="J4745" s="11">
        <f t="shared" si="2162"/>
        <v>1.2899999999999998E-2</v>
      </c>
      <c r="K4745" s="30">
        <f t="shared" si="2163"/>
        <v>13653.423994749997</v>
      </c>
      <c r="L4745" s="29">
        <f t="shared" si="2164"/>
        <v>-6.0052500029996736E-3</v>
      </c>
      <c r="M4745" s="10">
        <f t="shared" si="2165"/>
        <v>12700859.529999999</v>
      </c>
      <c r="N4745" s="5">
        <f>VLOOKUP(CONCATENATE(A4745,"-6"),'Restated Depr'!$B$6:$G$7674,6,0)</f>
        <v>1.2899999999999998E-2</v>
      </c>
      <c r="O4745" s="29">
        <f t="shared" si="2166"/>
        <v>13653.423994749997</v>
      </c>
      <c r="P4745" s="29">
        <f t="shared" si="2167"/>
        <v>0</v>
      </c>
      <c r="Q4745" t="s">
        <v>7819</v>
      </c>
    </row>
    <row r="4746" spans="1:18" hidden="1">
      <c r="A4746" t="s">
        <v>361</v>
      </c>
      <c r="B4746" t="s">
        <v>4950</v>
      </c>
      <c r="C4746" s="224" t="s">
        <v>7842</v>
      </c>
      <c r="D4746" s="221">
        <v>356</v>
      </c>
      <c r="E4746" s="324">
        <v>43190</v>
      </c>
      <c r="F4746" s="1">
        <v>12700859.529999999</v>
      </c>
      <c r="G4746" s="5">
        <v>1.2899999999999998E-2</v>
      </c>
      <c r="H4746" s="298">
        <v>13653.43</v>
      </c>
      <c r="I4746" s="10">
        <v>12700859.529999999</v>
      </c>
      <c r="J4746" s="11">
        <f t="shared" si="2162"/>
        <v>1.2899999999999998E-2</v>
      </c>
      <c r="K4746" s="30">
        <f t="shared" si="2163"/>
        <v>13653.423994749997</v>
      </c>
      <c r="L4746" s="29">
        <f t="shared" si="2164"/>
        <v>-6.0052500029996736E-3</v>
      </c>
      <c r="M4746" s="10">
        <f t="shared" si="2165"/>
        <v>12700859.529999999</v>
      </c>
      <c r="N4746" s="5">
        <f>VLOOKUP(CONCATENATE(A4746,"-6"),'Restated Depr'!$B$6:$G$7674,6,0)</f>
        <v>1.2899999999999998E-2</v>
      </c>
      <c r="O4746" s="29">
        <f t="shared" si="2166"/>
        <v>13653.423994749997</v>
      </c>
      <c r="P4746" s="29">
        <f t="shared" si="2167"/>
        <v>0</v>
      </c>
      <c r="Q4746" t="s">
        <v>7819</v>
      </c>
    </row>
    <row r="4747" spans="1:18" hidden="1">
      <c r="A4747" t="s">
        <v>361</v>
      </c>
      <c r="B4747" t="s">
        <v>4951</v>
      </c>
      <c r="C4747" s="224" t="s">
        <v>7842</v>
      </c>
      <c r="D4747" s="221">
        <v>356</v>
      </c>
      <c r="E4747" s="324">
        <v>43220</v>
      </c>
      <c r="F4747" s="1">
        <v>12700859.529999999</v>
      </c>
      <c r="G4747" s="5">
        <v>1.2899999999999998E-2</v>
      </c>
      <c r="H4747" s="298">
        <v>13653.43</v>
      </c>
      <c r="I4747" s="10">
        <v>12700859.529999999</v>
      </c>
      <c r="J4747" s="11">
        <f t="shared" si="2162"/>
        <v>1.2899999999999998E-2</v>
      </c>
      <c r="K4747" s="30">
        <f t="shared" si="2163"/>
        <v>13653.423994749997</v>
      </c>
      <c r="L4747" s="29">
        <f t="shared" si="2164"/>
        <v>-6.0052500029996736E-3</v>
      </c>
      <c r="M4747" s="10">
        <f t="shared" si="2165"/>
        <v>12700859.529999999</v>
      </c>
      <c r="N4747" s="5">
        <f>VLOOKUP(CONCATENATE(A4747,"-6"),'Restated Depr'!$B$6:$G$7674,6,0)</f>
        <v>1.2899999999999998E-2</v>
      </c>
      <c r="O4747" s="29">
        <f t="shared" si="2166"/>
        <v>13653.423994749997</v>
      </c>
      <c r="P4747" s="29">
        <f t="shared" si="2167"/>
        <v>0</v>
      </c>
      <c r="Q4747" t="s">
        <v>7819</v>
      </c>
    </row>
    <row r="4748" spans="1:18" hidden="1">
      <c r="A4748" t="s">
        <v>361</v>
      </c>
      <c r="B4748" t="s">
        <v>4952</v>
      </c>
      <c r="C4748" s="224" t="s">
        <v>7842</v>
      </c>
      <c r="D4748" s="221">
        <v>356</v>
      </c>
      <c r="E4748" s="324">
        <v>43251</v>
      </c>
      <c r="F4748" s="1">
        <v>12700859.529999999</v>
      </c>
      <c r="G4748" s="5">
        <v>1.2899999999999998E-2</v>
      </c>
      <c r="H4748" s="298">
        <v>13653.43</v>
      </c>
      <c r="I4748" s="10">
        <v>12700859.529999999</v>
      </c>
      <c r="J4748" s="11">
        <f t="shared" si="2162"/>
        <v>1.2899999999999998E-2</v>
      </c>
      <c r="K4748" s="30">
        <f t="shared" si="2163"/>
        <v>13653.423994749997</v>
      </c>
      <c r="L4748" s="29">
        <f t="shared" si="2164"/>
        <v>-6.0052500029996736E-3</v>
      </c>
      <c r="M4748" s="10">
        <f t="shared" si="2165"/>
        <v>12700859.529999999</v>
      </c>
      <c r="N4748" s="5">
        <f>VLOOKUP(CONCATENATE(A4748,"-6"),'Restated Depr'!$B$6:$G$7674,6,0)</f>
        <v>1.2899999999999998E-2</v>
      </c>
      <c r="O4748" s="29">
        <f t="shared" si="2166"/>
        <v>13653.423994749997</v>
      </c>
      <c r="P4748" s="29">
        <f t="shared" si="2167"/>
        <v>0</v>
      </c>
      <c r="Q4748" t="s">
        <v>7819</v>
      </c>
    </row>
    <row r="4749" spans="1:18" hidden="1">
      <c r="A4749" t="s">
        <v>361</v>
      </c>
      <c r="B4749" t="s">
        <v>4953</v>
      </c>
      <c r="C4749" s="224" t="s">
        <v>7842</v>
      </c>
      <c r="D4749" s="221">
        <v>356</v>
      </c>
      <c r="E4749" s="324">
        <v>43281</v>
      </c>
      <c r="F4749" s="1">
        <v>12700859.529999999</v>
      </c>
      <c r="G4749" s="5">
        <v>1.2899999999999998E-2</v>
      </c>
      <c r="H4749" s="298">
        <v>13653.43</v>
      </c>
      <c r="I4749" s="10">
        <v>12700859.529999999</v>
      </c>
      <c r="J4749" s="11">
        <f t="shared" si="2162"/>
        <v>1.2899999999999998E-2</v>
      </c>
      <c r="K4749" s="30">
        <f t="shared" si="2163"/>
        <v>13653.423994749997</v>
      </c>
      <c r="L4749" s="29">
        <f t="shared" si="2164"/>
        <v>-6.0052500029996736E-3</v>
      </c>
      <c r="M4749" s="10">
        <f t="shared" si="2165"/>
        <v>12700859.529999999</v>
      </c>
      <c r="N4749" s="5">
        <f>VLOOKUP(CONCATENATE(A4749,"-6"),'Restated Depr'!$B$6:$G$7674,6,0)</f>
        <v>1.2899999999999998E-2</v>
      </c>
      <c r="O4749" s="29">
        <f t="shared" si="2166"/>
        <v>13653.423994749997</v>
      </c>
      <c r="P4749" s="29">
        <f t="shared" si="2167"/>
        <v>0</v>
      </c>
      <c r="Q4749" t="s">
        <v>7819</v>
      </c>
      <c r="R4749" s="5"/>
    </row>
    <row r="4750" spans="1:18" ht="15.75" hidden="1" thickBot="1">
      <c r="A4750" t="s">
        <v>361</v>
      </c>
      <c r="C4750" s="224" t="s">
        <v>639</v>
      </c>
      <c r="D4750" s="22"/>
      <c r="E4750" s="323" t="s">
        <v>606</v>
      </c>
      <c r="F4750" s="1"/>
      <c r="G4750" s="5"/>
      <c r="H4750" s="310">
        <f>SUM(H4738:H4749)</f>
        <v>212210.24999999994</v>
      </c>
      <c r="I4750" s="10"/>
      <c r="J4750" s="10"/>
      <c r="K4750" s="32">
        <f>SUM(K4738:K4749)</f>
        <v>212210.19464708326</v>
      </c>
      <c r="L4750" s="28">
        <f>SUM(L4738:L4749)</f>
        <v>-5.5352916668198304E-2</v>
      </c>
      <c r="M4750" s="10"/>
      <c r="N4750" s="5"/>
      <c r="O4750" s="28">
        <f>SUM(O4738:O4749)</f>
        <v>163841.08793699997</v>
      </c>
      <c r="P4750" s="28">
        <f>SUM(P4738:P4749)</f>
        <v>-48369.106710083339</v>
      </c>
    </row>
    <row r="4751" spans="1:18" hidden="1">
      <c r="A4751" t="s">
        <v>362</v>
      </c>
      <c r="B4751" t="s">
        <v>4954</v>
      </c>
      <c r="C4751" s="224" t="s">
        <v>7842</v>
      </c>
      <c r="D4751" s="221">
        <v>356</v>
      </c>
      <c r="E4751" s="324">
        <v>42947</v>
      </c>
      <c r="F4751" s="9">
        <v>285559.90000000002</v>
      </c>
      <c r="G4751" s="18">
        <v>2.1100000000000001E-2</v>
      </c>
      <c r="H4751" s="299">
        <v>502.10999999999996</v>
      </c>
      <c r="I4751" s="15">
        <v>285559.90000000002</v>
      </c>
      <c r="J4751" s="11">
        <f t="shared" ref="J4751:J4762" si="2168">G4751</f>
        <v>2.1100000000000001E-2</v>
      </c>
      <c r="K4751" s="31">
        <f t="shared" ref="K4751:K4762" si="2169">I4751*J4751/12</f>
        <v>502.10949083333338</v>
      </c>
      <c r="L4751" s="289">
        <f t="shared" ref="L4751:L4762" si="2170">K4751-H4751</f>
        <v>-5.0916666657485621E-4</v>
      </c>
      <c r="M4751" s="15">
        <f t="shared" ref="M4751:M4762" si="2171">I4751</f>
        <v>285559.90000000002</v>
      </c>
      <c r="N4751" s="5">
        <f>VLOOKUP(CONCATENATE(A4751,"-6"),'Restated Depr'!$B$6:$G$7674,6,0)</f>
        <v>1.2899999999999998E-2</v>
      </c>
      <c r="O4751" s="289">
        <f t="shared" ref="O4751:O4762" si="2172">M4751*N4751/12</f>
        <v>306.97689250000002</v>
      </c>
      <c r="P4751" s="289">
        <f t="shared" ref="P4751:P4762" si="2173">O4751-K4751</f>
        <v>-195.13259833333336</v>
      </c>
      <c r="Q4751" t="s">
        <v>7819</v>
      </c>
    </row>
    <row r="4752" spans="1:18" hidden="1">
      <c r="A4752" t="s">
        <v>362</v>
      </c>
      <c r="B4752" t="s">
        <v>4955</v>
      </c>
      <c r="C4752" s="224" t="s">
        <v>7842</v>
      </c>
      <c r="D4752" s="221">
        <v>356</v>
      </c>
      <c r="E4752" s="324">
        <v>42978</v>
      </c>
      <c r="F4752" s="1">
        <v>285559.90000000002</v>
      </c>
      <c r="G4752" s="18">
        <v>2.1100000000000001E-2</v>
      </c>
      <c r="H4752" s="298">
        <v>502.10999999999996</v>
      </c>
      <c r="I4752" s="10">
        <v>285559.90000000002</v>
      </c>
      <c r="J4752" s="11">
        <f t="shared" si="2168"/>
        <v>2.1100000000000001E-2</v>
      </c>
      <c r="K4752" s="30">
        <f t="shared" si="2169"/>
        <v>502.10949083333338</v>
      </c>
      <c r="L4752" s="29">
        <f t="shared" si="2170"/>
        <v>-5.0916666657485621E-4</v>
      </c>
      <c r="M4752" s="10">
        <f t="shared" si="2171"/>
        <v>285559.90000000002</v>
      </c>
      <c r="N4752" s="5">
        <f>VLOOKUP(CONCATENATE(A4752,"-6"),'Restated Depr'!$B$6:$G$7674,6,0)</f>
        <v>1.2899999999999998E-2</v>
      </c>
      <c r="O4752" s="29">
        <f t="shared" si="2172"/>
        <v>306.97689250000002</v>
      </c>
      <c r="P4752" s="29">
        <f t="shared" si="2173"/>
        <v>-195.13259833333336</v>
      </c>
      <c r="Q4752" t="s">
        <v>7819</v>
      </c>
    </row>
    <row r="4753" spans="1:18" hidden="1">
      <c r="A4753" t="s">
        <v>362</v>
      </c>
      <c r="B4753" t="s">
        <v>4956</v>
      </c>
      <c r="C4753" s="224" t="s">
        <v>7842</v>
      </c>
      <c r="D4753" s="221">
        <v>356</v>
      </c>
      <c r="E4753" s="324">
        <v>43008</v>
      </c>
      <c r="F4753" s="1">
        <v>285559.90000000002</v>
      </c>
      <c r="G4753" s="18">
        <v>2.1100000000000001E-2</v>
      </c>
      <c r="H4753" s="298">
        <v>502.10999999999996</v>
      </c>
      <c r="I4753" s="10">
        <v>285559.90000000002</v>
      </c>
      <c r="J4753" s="11">
        <f t="shared" si="2168"/>
        <v>2.1100000000000001E-2</v>
      </c>
      <c r="K4753" s="30">
        <f t="shared" si="2169"/>
        <v>502.10949083333338</v>
      </c>
      <c r="L4753" s="29">
        <f t="shared" si="2170"/>
        <v>-5.0916666657485621E-4</v>
      </c>
      <c r="M4753" s="10">
        <f t="shared" si="2171"/>
        <v>285559.90000000002</v>
      </c>
      <c r="N4753" s="5">
        <f>VLOOKUP(CONCATENATE(A4753,"-6"),'Restated Depr'!$B$6:$G$7674,6,0)</f>
        <v>1.2899999999999998E-2</v>
      </c>
      <c r="O4753" s="29">
        <f t="shared" si="2172"/>
        <v>306.97689250000002</v>
      </c>
      <c r="P4753" s="29">
        <f t="shared" si="2173"/>
        <v>-195.13259833333336</v>
      </c>
      <c r="Q4753" t="s">
        <v>7819</v>
      </c>
    </row>
    <row r="4754" spans="1:18" hidden="1">
      <c r="A4754" t="s">
        <v>362</v>
      </c>
      <c r="B4754" t="s">
        <v>4957</v>
      </c>
      <c r="C4754" s="224" t="s">
        <v>7842</v>
      </c>
      <c r="D4754" s="221">
        <v>356</v>
      </c>
      <c r="E4754" s="324">
        <v>43039</v>
      </c>
      <c r="F4754" s="1">
        <v>285559.90000000002</v>
      </c>
      <c r="G4754" s="18">
        <v>2.1100000000000001E-2</v>
      </c>
      <c r="H4754" s="298">
        <v>502.10999999999996</v>
      </c>
      <c r="I4754" s="10">
        <v>285559.90000000002</v>
      </c>
      <c r="J4754" s="11">
        <f t="shared" si="2168"/>
        <v>2.1100000000000001E-2</v>
      </c>
      <c r="K4754" s="30">
        <f t="shared" si="2169"/>
        <v>502.10949083333338</v>
      </c>
      <c r="L4754" s="29">
        <f t="shared" si="2170"/>
        <v>-5.0916666657485621E-4</v>
      </c>
      <c r="M4754" s="10">
        <f t="shared" si="2171"/>
        <v>285559.90000000002</v>
      </c>
      <c r="N4754" s="5">
        <f>VLOOKUP(CONCATENATE(A4754,"-6"),'Restated Depr'!$B$6:$G$7674,6,0)</f>
        <v>1.2899999999999998E-2</v>
      </c>
      <c r="O4754" s="29">
        <f t="shared" si="2172"/>
        <v>306.97689250000002</v>
      </c>
      <c r="P4754" s="29">
        <f t="shared" si="2173"/>
        <v>-195.13259833333336</v>
      </c>
      <c r="Q4754" t="s">
        <v>7819</v>
      </c>
    </row>
    <row r="4755" spans="1:18" hidden="1">
      <c r="A4755" t="s">
        <v>362</v>
      </c>
      <c r="B4755" t="s">
        <v>4958</v>
      </c>
      <c r="C4755" s="224" t="s">
        <v>7842</v>
      </c>
      <c r="D4755" s="221">
        <v>356</v>
      </c>
      <c r="E4755" s="324">
        <v>43069</v>
      </c>
      <c r="F4755" s="1">
        <v>285559.90000000002</v>
      </c>
      <c r="G4755" s="18">
        <v>2.1100000000000001E-2</v>
      </c>
      <c r="H4755" s="298">
        <v>502.10999999999996</v>
      </c>
      <c r="I4755" s="10">
        <v>285559.90000000002</v>
      </c>
      <c r="J4755" s="11">
        <f t="shared" si="2168"/>
        <v>2.1100000000000001E-2</v>
      </c>
      <c r="K4755" s="30">
        <f t="shared" si="2169"/>
        <v>502.10949083333338</v>
      </c>
      <c r="L4755" s="29">
        <f t="shared" si="2170"/>
        <v>-5.0916666657485621E-4</v>
      </c>
      <c r="M4755" s="10">
        <f t="shared" si="2171"/>
        <v>285559.90000000002</v>
      </c>
      <c r="N4755" s="5">
        <f>VLOOKUP(CONCATENATE(A4755,"-6"),'Restated Depr'!$B$6:$G$7674,6,0)</f>
        <v>1.2899999999999998E-2</v>
      </c>
      <c r="O4755" s="29">
        <f t="shared" si="2172"/>
        <v>306.97689250000002</v>
      </c>
      <c r="P4755" s="29">
        <f t="shared" si="2173"/>
        <v>-195.13259833333336</v>
      </c>
      <c r="Q4755" t="s">
        <v>7819</v>
      </c>
    </row>
    <row r="4756" spans="1:18" hidden="1">
      <c r="A4756" t="s">
        <v>362</v>
      </c>
      <c r="B4756" t="s">
        <v>4959</v>
      </c>
      <c r="C4756" s="224" t="s">
        <v>7842</v>
      </c>
      <c r="D4756" s="221">
        <v>356</v>
      </c>
      <c r="E4756" s="324">
        <v>43100</v>
      </c>
      <c r="F4756" s="1">
        <v>285559.90000000002</v>
      </c>
      <c r="G4756" s="18">
        <v>1.7600000000000001E-2</v>
      </c>
      <c r="H4756" s="298">
        <v>418.82</v>
      </c>
      <c r="I4756" s="10">
        <v>285559.90000000002</v>
      </c>
      <c r="J4756" s="11">
        <f t="shared" si="2168"/>
        <v>1.7600000000000001E-2</v>
      </c>
      <c r="K4756" s="30">
        <f t="shared" si="2169"/>
        <v>418.82118666666673</v>
      </c>
      <c r="L4756" s="29">
        <f t="shared" si="2170"/>
        <v>1.186666666740166E-3</v>
      </c>
      <c r="M4756" s="10">
        <f t="shared" si="2171"/>
        <v>285559.90000000002</v>
      </c>
      <c r="N4756" s="5">
        <f>VLOOKUP(CONCATENATE(A4756,"-6"),'Restated Depr'!$B$6:$G$7674,6,0)</f>
        <v>1.2899999999999998E-2</v>
      </c>
      <c r="O4756" s="29">
        <f t="shared" si="2172"/>
        <v>306.97689250000002</v>
      </c>
      <c r="P4756" s="29">
        <f t="shared" si="2173"/>
        <v>-111.84429416666671</v>
      </c>
      <c r="Q4756" t="s">
        <v>7819</v>
      </c>
    </row>
    <row r="4757" spans="1:18" hidden="1">
      <c r="A4757" t="s">
        <v>362</v>
      </c>
      <c r="B4757" t="s">
        <v>4960</v>
      </c>
      <c r="C4757" s="224" t="s">
        <v>7842</v>
      </c>
      <c r="D4757" s="221">
        <v>356</v>
      </c>
      <c r="E4757" s="324">
        <v>43131</v>
      </c>
      <c r="F4757" s="1">
        <v>285559.90000000002</v>
      </c>
      <c r="G4757" s="5">
        <v>1.2899999999999998E-2</v>
      </c>
      <c r="H4757" s="298">
        <v>306.97999999999996</v>
      </c>
      <c r="I4757" s="10">
        <v>285559.90000000002</v>
      </c>
      <c r="J4757" s="11">
        <f t="shared" si="2168"/>
        <v>1.2899999999999998E-2</v>
      </c>
      <c r="K4757" s="30">
        <f t="shared" si="2169"/>
        <v>306.97689250000002</v>
      </c>
      <c r="L4757" s="29">
        <f t="shared" si="2170"/>
        <v>-3.1074999999418651E-3</v>
      </c>
      <c r="M4757" s="10">
        <f t="shared" si="2171"/>
        <v>285559.90000000002</v>
      </c>
      <c r="N4757" s="5">
        <f>VLOOKUP(CONCATENATE(A4757,"-6"),'Restated Depr'!$B$6:$G$7674,6,0)</f>
        <v>1.2899999999999998E-2</v>
      </c>
      <c r="O4757" s="29">
        <f t="shared" si="2172"/>
        <v>306.97689250000002</v>
      </c>
      <c r="P4757" s="29">
        <f t="shared" si="2173"/>
        <v>0</v>
      </c>
      <c r="Q4757" t="s">
        <v>7819</v>
      </c>
    </row>
    <row r="4758" spans="1:18" hidden="1">
      <c r="A4758" t="s">
        <v>362</v>
      </c>
      <c r="B4758" t="s">
        <v>4961</v>
      </c>
      <c r="C4758" s="224" t="s">
        <v>7842</v>
      </c>
      <c r="D4758" s="221">
        <v>356</v>
      </c>
      <c r="E4758" s="324">
        <v>43159</v>
      </c>
      <c r="F4758" s="1">
        <v>285559.90000000002</v>
      </c>
      <c r="G4758" s="5">
        <v>1.2899999999999998E-2</v>
      </c>
      <c r="H4758" s="298">
        <v>306.97999999999996</v>
      </c>
      <c r="I4758" s="10">
        <v>285559.90000000002</v>
      </c>
      <c r="J4758" s="11">
        <f t="shared" si="2168"/>
        <v>1.2899999999999998E-2</v>
      </c>
      <c r="K4758" s="30">
        <f t="shared" si="2169"/>
        <v>306.97689250000002</v>
      </c>
      <c r="L4758" s="29">
        <f t="shared" si="2170"/>
        <v>-3.1074999999418651E-3</v>
      </c>
      <c r="M4758" s="10">
        <f t="shared" si="2171"/>
        <v>285559.90000000002</v>
      </c>
      <c r="N4758" s="5">
        <f>VLOOKUP(CONCATENATE(A4758,"-6"),'Restated Depr'!$B$6:$G$7674,6,0)</f>
        <v>1.2899999999999998E-2</v>
      </c>
      <c r="O4758" s="29">
        <f t="shared" si="2172"/>
        <v>306.97689250000002</v>
      </c>
      <c r="P4758" s="29">
        <f t="shared" si="2173"/>
        <v>0</v>
      </c>
      <c r="Q4758" t="s">
        <v>7819</v>
      </c>
    </row>
    <row r="4759" spans="1:18" hidden="1">
      <c r="A4759" t="s">
        <v>362</v>
      </c>
      <c r="B4759" t="s">
        <v>4962</v>
      </c>
      <c r="C4759" s="224" t="s">
        <v>7842</v>
      </c>
      <c r="D4759" s="221">
        <v>356</v>
      </c>
      <c r="E4759" s="324">
        <v>43190</v>
      </c>
      <c r="F4759" s="1">
        <v>285559.90000000002</v>
      </c>
      <c r="G4759" s="5">
        <v>1.2899999999999998E-2</v>
      </c>
      <c r="H4759" s="298">
        <v>306.97999999999996</v>
      </c>
      <c r="I4759" s="10">
        <v>285559.90000000002</v>
      </c>
      <c r="J4759" s="11">
        <f t="shared" si="2168"/>
        <v>1.2899999999999998E-2</v>
      </c>
      <c r="K4759" s="30">
        <f t="shared" si="2169"/>
        <v>306.97689250000002</v>
      </c>
      <c r="L4759" s="29">
        <f t="shared" si="2170"/>
        <v>-3.1074999999418651E-3</v>
      </c>
      <c r="M4759" s="10">
        <f t="shared" si="2171"/>
        <v>285559.90000000002</v>
      </c>
      <c r="N4759" s="5">
        <f>VLOOKUP(CONCATENATE(A4759,"-6"),'Restated Depr'!$B$6:$G$7674,6,0)</f>
        <v>1.2899999999999998E-2</v>
      </c>
      <c r="O4759" s="29">
        <f t="shared" si="2172"/>
        <v>306.97689250000002</v>
      </c>
      <c r="P4759" s="29">
        <f t="shared" si="2173"/>
        <v>0</v>
      </c>
      <c r="Q4759" t="s">
        <v>7819</v>
      </c>
    </row>
    <row r="4760" spans="1:18" hidden="1">
      <c r="A4760" t="s">
        <v>362</v>
      </c>
      <c r="B4760" t="s">
        <v>4963</v>
      </c>
      <c r="C4760" s="224" t="s">
        <v>7842</v>
      </c>
      <c r="D4760" s="221">
        <v>356</v>
      </c>
      <c r="E4760" s="324">
        <v>43220</v>
      </c>
      <c r="F4760" s="1">
        <v>285559.90000000002</v>
      </c>
      <c r="G4760" s="5">
        <v>1.2899999999999998E-2</v>
      </c>
      <c r="H4760" s="298">
        <v>306.97999999999996</v>
      </c>
      <c r="I4760" s="10">
        <v>285559.90000000002</v>
      </c>
      <c r="J4760" s="11">
        <f t="shared" si="2168"/>
        <v>1.2899999999999998E-2</v>
      </c>
      <c r="K4760" s="30">
        <f t="shared" si="2169"/>
        <v>306.97689250000002</v>
      </c>
      <c r="L4760" s="29">
        <f t="shared" si="2170"/>
        <v>-3.1074999999418651E-3</v>
      </c>
      <c r="M4760" s="10">
        <f t="shared" si="2171"/>
        <v>285559.90000000002</v>
      </c>
      <c r="N4760" s="5">
        <f>VLOOKUP(CONCATENATE(A4760,"-6"),'Restated Depr'!$B$6:$G$7674,6,0)</f>
        <v>1.2899999999999998E-2</v>
      </c>
      <c r="O4760" s="29">
        <f t="shared" si="2172"/>
        <v>306.97689250000002</v>
      </c>
      <c r="P4760" s="29">
        <f t="shared" si="2173"/>
        <v>0</v>
      </c>
      <c r="Q4760" t="s">
        <v>7819</v>
      </c>
    </row>
    <row r="4761" spans="1:18" hidden="1">
      <c r="A4761" t="s">
        <v>362</v>
      </c>
      <c r="B4761" t="s">
        <v>4964</v>
      </c>
      <c r="C4761" s="224" t="s">
        <v>7842</v>
      </c>
      <c r="D4761" s="221">
        <v>356</v>
      </c>
      <c r="E4761" s="324">
        <v>43251</v>
      </c>
      <c r="F4761" s="1">
        <v>285559.90000000002</v>
      </c>
      <c r="G4761" s="5">
        <v>1.2899999999999998E-2</v>
      </c>
      <c r="H4761" s="298">
        <v>306.97999999999996</v>
      </c>
      <c r="I4761" s="10">
        <v>285559.90000000002</v>
      </c>
      <c r="J4761" s="11">
        <f t="shared" si="2168"/>
        <v>1.2899999999999998E-2</v>
      </c>
      <c r="K4761" s="30">
        <f t="shared" si="2169"/>
        <v>306.97689250000002</v>
      </c>
      <c r="L4761" s="29">
        <f t="shared" si="2170"/>
        <v>-3.1074999999418651E-3</v>
      </c>
      <c r="M4761" s="10">
        <f t="shared" si="2171"/>
        <v>285559.90000000002</v>
      </c>
      <c r="N4761" s="5">
        <f>VLOOKUP(CONCATENATE(A4761,"-6"),'Restated Depr'!$B$6:$G$7674,6,0)</f>
        <v>1.2899999999999998E-2</v>
      </c>
      <c r="O4761" s="29">
        <f t="shared" si="2172"/>
        <v>306.97689250000002</v>
      </c>
      <c r="P4761" s="29">
        <f t="shared" si="2173"/>
        <v>0</v>
      </c>
      <c r="Q4761" t="s">
        <v>7819</v>
      </c>
    </row>
    <row r="4762" spans="1:18" hidden="1">
      <c r="A4762" t="s">
        <v>362</v>
      </c>
      <c r="B4762" t="s">
        <v>4965</v>
      </c>
      <c r="C4762" s="224" t="s">
        <v>7842</v>
      </c>
      <c r="D4762" s="221">
        <v>356</v>
      </c>
      <c r="E4762" s="324">
        <v>43281</v>
      </c>
      <c r="F4762" s="1">
        <v>285559.90000000002</v>
      </c>
      <c r="G4762" s="5">
        <v>1.2899999999999998E-2</v>
      </c>
      <c r="H4762" s="298">
        <v>306.97999999999996</v>
      </c>
      <c r="I4762" s="10">
        <v>285559.90000000002</v>
      </c>
      <c r="J4762" s="11">
        <f t="shared" si="2168"/>
        <v>1.2899999999999998E-2</v>
      </c>
      <c r="K4762" s="30">
        <f t="shared" si="2169"/>
        <v>306.97689250000002</v>
      </c>
      <c r="L4762" s="29">
        <f t="shared" si="2170"/>
        <v>-3.1074999999418651E-3</v>
      </c>
      <c r="M4762" s="10">
        <f t="shared" si="2171"/>
        <v>285559.90000000002</v>
      </c>
      <c r="N4762" s="5">
        <f>VLOOKUP(CONCATENATE(A4762,"-6"),'Restated Depr'!$B$6:$G$7674,6,0)</f>
        <v>1.2899999999999998E-2</v>
      </c>
      <c r="O4762" s="29">
        <f t="shared" si="2172"/>
        <v>306.97689250000002</v>
      </c>
      <c r="P4762" s="29">
        <f t="shared" si="2173"/>
        <v>0</v>
      </c>
      <c r="Q4762" t="s">
        <v>7819</v>
      </c>
      <c r="R4762" s="5"/>
    </row>
    <row r="4763" spans="1:18" ht="15.75" hidden="1" thickBot="1">
      <c r="A4763" t="s">
        <v>362</v>
      </c>
      <c r="C4763" s="224" t="s">
        <v>639</v>
      </c>
      <c r="D4763" s="22"/>
      <c r="E4763" s="323" t="s">
        <v>606</v>
      </c>
      <c r="F4763" s="1"/>
      <c r="G4763" s="5"/>
      <c r="H4763" s="310">
        <f>SUM(H4751:H4762)</f>
        <v>4771.2499999999991</v>
      </c>
      <c r="I4763" s="10"/>
      <c r="J4763" s="10"/>
      <c r="K4763" s="32">
        <f>SUM(K4751:K4762)</f>
        <v>4771.2299958333324</v>
      </c>
      <c r="L4763" s="28">
        <f>SUM(L4751:L4762)</f>
        <v>-2.0004166665785306E-2</v>
      </c>
      <c r="M4763" s="10"/>
      <c r="N4763" s="5"/>
      <c r="O4763" s="28">
        <f>SUM(O4751:O4762)</f>
        <v>3683.7227099999996</v>
      </c>
      <c r="P4763" s="28">
        <f>SUM(P4751:P4762)</f>
        <v>-1087.5072858333335</v>
      </c>
    </row>
    <row r="4764" spans="1:18" hidden="1">
      <c r="A4764" t="s">
        <v>363</v>
      </c>
      <c r="B4764" t="s">
        <v>4966</v>
      </c>
      <c r="C4764" s="224" t="s">
        <v>7842</v>
      </c>
      <c r="D4764" s="221">
        <v>356</v>
      </c>
      <c r="E4764" s="324">
        <v>42947</v>
      </c>
      <c r="F4764" s="9">
        <v>5400291.8200000003</v>
      </c>
      <c r="G4764" s="18">
        <v>2.1100000000000001E-2</v>
      </c>
      <c r="H4764" s="299">
        <v>9495.52</v>
      </c>
      <c r="I4764" s="15">
        <v>5400291.8200000003</v>
      </c>
      <c r="J4764" s="11">
        <f t="shared" ref="J4764:J4775" si="2174">G4764</f>
        <v>2.1100000000000001E-2</v>
      </c>
      <c r="K4764" s="31">
        <f t="shared" ref="K4764:K4775" si="2175">I4764*J4764/12</f>
        <v>9495.5131168333337</v>
      </c>
      <c r="L4764" s="289">
        <f t="shared" ref="L4764:L4775" si="2176">K4764-H4764</f>
        <v>-6.883166666739271E-3</v>
      </c>
      <c r="M4764" s="15">
        <f t="shared" ref="M4764:M4775" si="2177">I4764</f>
        <v>5400291.8200000003</v>
      </c>
      <c r="N4764" s="5">
        <f>VLOOKUP(CONCATENATE(A4764,"-6"),'Restated Depr'!$B$6:$G$7674,6,0)</f>
        <v>1.2899999999999998E-2</v>
      </c>
      <c r="O4764" s="289">
        <f t="shared" ref="O4764:O4775" si="2178">M4764*N4764/12</f>
        <v>5805.3137065000001</v>
      </c>
      <c r="P4764" s="289">
        <f t="shared" ref="P4764:P4775" si="2179">O4764-K4764</f>
        <v>-3690.1994103333336</v>
      </c>
      <c r="Q4764" t="s">
        <v>7819</v>
      </c>
    </row>
    <row r="4765" spans="1:18" hidden="1">
      <c r="A4765" t="s">
        <v>363</v>
      </c>
      <c r="B4765" t="s">
        <v>4967</v>
      </c>
      <c r="C4765" s="224" t="s">
        <v>7842</v>
      </c>
      <c r="D4765" s="221">
        <v>356</v>
      </c>
      <c r="E4765" s="324">
        <v>42978</v>
      </c>
      <c r="F4765" s="1">
        <v>5400291.8200000003</v>
      </c>
      <c r="G4765" s="18">
        <v>2.1100000000000001E-2</v>
      </c>
      <c r="H4765" s="298">
        <v>9495.52</v>
      </c>
      <c r="I4765" s="10">
        <v>5400291.8200000003</v>
      </c>
      <c r="J4765" s="11">
        <f t="shared" si="2174"/>
        <v>2.1100000000000001E-2</v>
      </c>
      <c r="K4765" s="30">
        <f t="shared" si="2175"/>
        <v>9495.5131168333337</v>
      </c>
      <c r="L4765" s="29">
        <f t="shared" si="2176"/>
        <v>-6.883166666739271E-3</v>
      </c>
      <c r="M4765" s="10">
        <f t="shared" si="2177"/>
        <v>5400291.8200000003</v>
      </c>
      <c r="N4765" s="5">
        <f>VLOOKUP(CONCATENATE(A4765,"-6"),'Restated Depr'!$B$6:$G$7674,6,0)</f>
        <v>1.2899999999999998E-2</v>
      </c>
      <c r="O4765" s="29">
        <f t="shared" si="2178"/>
        <v>5805.3137065000001</v>
      </c>
      <c r="P4765" s="29">
        <f t="shared" si="2179"/>
        <v>-3690.1994103333336</v>
      </c>
      <c r="Q4765" t="s">
        <v>7819</v>
      </c>
    </row>
    <row r="4766" spans="1:18" hidden="1">
      <c r="A4766" t="s">
        <v>363</v>
      </c>
      <c r="B4766" t="s">
        <v>4968</v>
      </c>
      <c r="C4766" s="224" t="s">
        <v>7842</v>
      </c>
      <c r="D4766" s="221">
        <v>356</v>
      </c>
      <c r="E4766" s="324">
        <v>43008</v>
      </c>
      <c r="F4766" s="1">
        <v>5400291.8200000003</v>
      </c>
      <c r="G4766" s="18">
        <v>2.1100000000000001E-2</v>
      </c>
      <c r="H4766" s="298">
        <v>9495.52</v>
      </c>
      <c r="I4766" s="10">
        <v>5400291.8200000003</v>
      </c>
      <c r="J4766" s="11">
        <f t="shared" si="2174"/>
        <v>2.1100000000000001E-2</v>
      </c>
      <c r="K4766" s="30">
        <f t="shared" si="2175"/>
        <v>9495.5131168333337</v>
      </c>
      <c r="L4766" s="29">
        <f t="shared" si="2176"/>
        <v>-6.883166666739271E-3</v>
      </c>
      <c r="M4766" s="10">
        <f t="shared" si="2177"/>
        <v>5400291.8200000003</v>
      </c>
      <c r="N4766" s="5">
        <f>VLOOKUP(CONCATENATE(A4766,"-6"),'Restated Depr'!$B$6:$G$7674,6,0)</f>
        <v>1.2899999999999998E-2</v>
      </c>
      <c r="O4766" s="29">
        <f t="shared" si="2178"/>
        <v>5805.3137065000001</v>
      </c>
      <c r="P4766" s="29">
        <f t="shared" si="2179"/>
        <v>-3690.1994103333336</v>
      </c>
      <c r="Q4766" t="s">
        <v>7819</v>
      </c>
    </row>
    <row r="4767" spans="1:18" hidden="1">
      <c r="A4767" t="s">
        <v>363</v>
      </c>
      <c r="B4767" t="s">
        <v>4969</v>
      </c>
      <c r="C4767" s="224" t="s">
        <v>7842</v>
      </c>
      <c r="D4767" s="221">
        <v>356</v>
      </c>
      <c r="E4767" s="324">
        <v>43039</v>
      </c>
      <c r="F4767" s="1">
        <v>5400291.8200000003</v>
      </c>
      <c r="G4767" s="18">
        <v>2.1100000000000001E-2</v>
      </c>
      <c r="H4767" s="298">
        <v>9495.52</v>
      </c>
      <c r="I4767" s="10">
        <v>5400291.8200000003</v>
      </c>
      <c r="J4767" s="11">
        <f t="shared" si="2174"/>
        <v>2.1100000000000001E-2</v>
      </c>
      <c r="K4767" s="30">
        <f t="shared" si="2175"/>
        <v>9495.5131168333337</v>
      </c>
      <c r="L4767" s="29">
        <f t="shared" si="2176"/>
        <v>-6.883166666739271E-3</v>
      </c>
      <c r="M4767" s="10">
        <f t="shared" si="2177"/>
        <v>5400291.8200000003</v>
      </c>
      <c r="N4767" s="5">
        <f>VLOOKUP(CONCATENATE(A4767,"-6"),'Restated Depr'!$B$6:$G$7674,6,0)</f>
        <v>1.2899999999999998E-2</v>
      </c>
      <c r="O4767" s="29">
        <f t="shared" si="2178"/>
        <v>5805.3137065000001</v>
      </c>
      <c r="P4767" s="29">
        <f t="shared" si="2179"/>
        <v>-3690.1994103333336</v>
      </c>
      <c r="Q4767" t="s">
        <v>7819</v>
      </c>
    </row>
    <row r="4768" spans="1:18" hidden="1">
      <c r="A4768" t="s">
        <v>363</v>
      </c>
      <c r="B4768" t="s">
        <v>4970</v>
      </c>
      <c r="C4768" s="224" t="s">
        <v>7842</v>
      </c>
      <c r="D4768" s="221">
        <v>356</v>
      </c>
      <c r="E4768" s="324">
        <v>43069</v>
      </c>
      <c r="F4768" s="1">
        <v>5400291.8200000003</v>
      </c>
      <c r="G4768" s="18">
        <v>2.1100000000000001E-2</v>
      </c>
      <c r="H4768" s="298">
        <v>9495.52</v>
      </c>
      <c r="I4768" s="10">
        <v>5400291.8200000003</v>
      </c>
      <c r="J4768" s="11">
        <f t="shared" si="2174"/>
        <v>2.1100000000000001E-2</v>
      </c>
      <c r="K4768" s="30">
        <f t="shared" si="2175"/>
        <v>9495.5131168333337</v>
      </c>
      <c r="L4768" s="29">
        <f t="shared" si="2176"/>
        <v>-6.883166666739271E-3</v>
      </c>
      <c r="M4768" s="10">
        <f t="shared" si="2177"/>
        <v>5400291.8200000003</v>
      </c>
      <c r="N4768" s="5">
        <f>VLOOKUP(CONCATENATE(A4768,"-6"),'Restated Depr'!$B$6:$G$7674,6,0)</f>
        <v>1.2899999999999998E-2</v>
      </c>
      <c r="O4768" s="29">
        <f t="shared" si="2178"/>
        <v>5805.3137065000001</v>
      </c>
      <c r="P4768" s="29">
        <f t="shared" si="2179"/>
        <v>-3690.1994103333336</v>
      </c>
      <c r="Q4768" t="s">
        <v>7819</v>
      </c>
    </row>
    <row r="4769" spans="1:18" hidden="1">
      <c r="A4769" t="s">
        <v>363</v>
      </c>
      <c r="B4769" t="s">
        <v>4971</v>
      </c>
      <c r="C4769" s="224" t="s">
        <v>7842</v>
      </c>
      <c r="D4769" s="221">
        <v>356</v>
      </c>
      <c r="E4769" s="324">
        <v>43100</v>
      </c>
      <c r="F4769" s="1">
        <v>5400291.8200000003</v>
      </c>
      <c r="G4769" s="18">
        <v>1.7600000000000001E-2</v>
      </c>
      <c r="H4769" s="298">
        <v>7920.43</v>
      </c>
      <c r="I4769" s="10">
        <v>5400291.8200000003</v>
      </c>
      <c r="J4769" s="11">
        <f t="shared" si="2174"/>
        <v>1.7600000000000001E-2</v>
      </c>
      <c r="K4769" s="30">
        <f t="shared" si="2175"/>
        <v>7920.4280026666675</v>
      </c>
      <c r="L4769" s="29">
        <f t="shared" si="2176"/>
        <v>-1.9973333328380249E-3</v>
      </c>
      <c r="M4769" s="10">
        <f t="shared" si="2177"/>
        <v>5400291.8200000003</v>
      </c>
      <c r="N4769" s="5">
        <f>VLOOKUP(CONCATENATE(A4769,"-6"),'Restated Depr'!$B$6:$G$7674,6,0)</f>
        <v>1.2899999999999998E-2</v>
      </c>
      <c r="O4769" s="29">
        <f t="shared" si="2178"/>
        <v>5805.3137065000001</v>
      </c>
      <c r="P4769" s="29">
        <f t="shared" si="2179"/>
        <v>-2115.1142961666674</v>
      </c>
      <c r="Q4769" t="s">
        <v>7819</v>
      </c>
    </row>
    <row r="4770" spans="1:18" hidden="1">
      <c r="A4770" t="s">
        <v>363</v>
      </c>
      <c r="B4770" t="s">
        <v>4972</v>
      </c>
      <c r="C4770" s="224" t="s">
        <v>7842</v>
      </c>
      <c r="D4770" s="221">
        <v>356</v>
      </c>
      <c r="E4770" s="324">
        <v>43131</v>
      </c>
      <c r="F4770" s="1">
        <v>5400291.8200000003</v>
      </c>
      <c r="G4770" s="5">
        <v>1.2899999999999998E-2</v>
      </c>
      <c r="H4770" s="298">
        <v>5805.31</v>
      </c>
      <c r="I4770" s="10">
        <v>5400291.8200000003</v>
      </c>
      <c r="J4770" s="11">
        <f t="shared" si="2174"/>
        <v>1.2899999999999998E-2</v>
      </c>
      <c r="K4770" s="30">
        <f t="shared" si="2175"/>
        <v>5805.3137065000001</v>
      </c>
      <c r="L4770" s="29">
        <f t="shared" si="2176"/>
        <v>3.7064999996800907E-3</v>
      </c>
      <c r="M4770" s="10">
        <f t="shared" si="2177"/>
        <v>5400291.8200000003</v>
      </c>
      <c r="N4770" s="5">
        <f>VLOOKUP(CONCATENATE(A4770,"-6"),'Restated Depr'!$B$6:$G$7674,6,0)</f>
        <v>1.2899999999999998E-2</v>
      </c>
      <c r="O4770" s="29">
        <f t="shared" si="2178"/>
        <v>5805.3137065000001</v>
      </c>
      <c r="P4770" s="29">
        <f t="shared" si="2179"/>
        <v>0</v>
      </c>
      <c r="Q4770" t="s">
        <v>7819</v>
      </c>
    </row>
    <row r="4771" spans="1:18" hidden="1">
      <c r="A4771" t="s">
        <v>363</v>
      </c>
      <c r="B4771" t="s">
        <v>4973</v>
      </c>
      <c r="C4771" s="224" t="s">
        <v>7842</v>
      </c>
      <c r="D4771" s="221">
        <v>356</v>
      </c>
      <c r="E4771" s="324">
        <v>43159</v>
      </c>
      <c r="F4771" s="1">
        <v>5400291.8200000003</v>
      </c>
      <c r="G4771" s="5">
        <v>1.2899999999999998E-2</v>
      </c>
      <c r="H4771" s="298">
        <v>5805.31</v>
      </c>
      <c r="I4771" s="10">
        <v>5400291.8200000003</v>
      </c>
      <c r="J4771" s="11">
        <f t="shared" si="2174"/>
        <v>1.2899999999999998E-2</v>
      </c>
      <c r="K4771" s="30">
        <f t="shared" si="2175"/>
        <v>5805.3137065000001</v>
      </c>
      <c r="L4771" s="29">
        <f t="shared" si="2176"/>
        <v>3.7064999996800907E-3</v>
      </c>
      <c r="M4771" s="10">
        <f t="shared" si="2177"/>
        <v>5400291.8200000003</v>
      </c>
      <c r="N4771" s="5">
        <f>VLOOKUP(CONCATENATE(A4771,"-6"),'Restated Depr'!$B$6:$G$7674,6,0)</f>
        <v>1.2899999999999998E-2</v>
      </c>
      <c r="O4771" s="29">
        <f t="shared" si="2178"/>
        <v>5805.3137065000001</v>
      </c>
      <c r="P4771" s="29">
        <f t="shared" si="2179"/>
        <v>0</v>
      </c>
      <c r="Q4771" t="s">
        <v>7819</v>
      </c>
    </row>
    <row r="4772" spans="1:18" hidden="1">
      <c r="A4772" t="s">
        <v>363</v>
      </c>
      <c r="B4772" t="s">
        <v>4974</v>
      </c>
      <c r="C4772" s="224" t="s">
        <v>7842</v>
      </c>
      <c r="D4772" s="221">
        <v>356</v>
      </c>
      <c r="E4772" s="324">
        <v>43190</v>
      </c>
      <c r="F4772" s="1">
        <v>5400291.8200000003</v>
      </c>
      <c r="G4772" s="5">
        <v>1.2899999999999998E-2</v>
      </c>
      <c r="H4772" s="298">
        <v>5805.31</v>
      </c>
      <c r="I4772" s="10">
        <v>5400291.8200000003</v>
      </c>
      <c r="J4772" s="11">
        <f t="shared" si="2174"/>
        <v>1.2899999999999998E-2</v>
      </c>
      <c r="K4772" s="30">
        <f t="shared" si="2175"/>
        <v>5805.3137065000001</v>
      </c>
      <c r="L4772" s="29">
        <f t="shared" si="2176"/>
        <v>3.7064999996800907E-3</v>
      </c>
      <c r="M4772" s="10">
        <f t="shared" si="2177"/>
        <v>5400291.8200000003</v>
      </c>
      <c r="N4772" s="5">
        <f>VLOOKUP(CONCATENATE(A4772,"-6"),'Restated Depr'!$B$6:$G$7674,6,0)</f>
        <v>1.2899999999999998E-2</v>
      </c>
      <c r="O4772" s="29">
        <f t="shared" si="2178"/>
        <v>5805.3137065000001</v>
      </c>
      <c r="P4772" s="29">
        <f t="shared" si="2179"/>
        <v>0</v>
      </c>
      <c r="Q4772" t="s">
        <v>7819</v>
      </c>
    </row>
    <row r="4773" spans="1:18" hidden="1">
      <c r="A4773" t="s">
        <v>363</v>
      </c>
      <c r="B4773" t="s">
        <v>4975</v>
      </c>
      <c r="C4773" s="224" t="s">
        <v>7842</v>
      </c>
      <c r="D4773" s="221">
        <v>356</v>
      </c>
      <c r="E4773" s="324">
        <v>43220</v>
      </c>
      <c r="F4773" s="1">
        <v>5400291.8200000003</v>
      </c>
      <c r="G4773" s="5">
        <v>1.2899999999999998E-2</v>
      </c>
      <c r="H4773" s="298">
        <v>5805.31</v>
      </c>
      <c r="I4773" s="10">
        <v>5400291.8200000003</v>
      </c>
      <c r="J4773" s="11">
        <f t="shared" si="2174"/>
        <v>1.2899999999999998E-2</v>
      </c>
      <c r="K4773" s="30">
        <f t="shared" si="2175"/>
        <v>5805.3137065000001</v>
      </c>
      <c r="L4773" s="29">
        <f t="shared" si="2176"/>
        <v>3.7064999996800907E-3</v>
      </c>
      <c r="M4773" s="10">
        <f t="shared" si="2177"/>
        <v>5400291.8200000003</v>
      </c>
      <c r="N4773" s="5">
        <f>VLOOKUP(CONCATENATE(A4773,"-6"),'Restated Depr'!$B$6:$G$7674,6,0)</f>
        <v>1.2899999999999998E-2</v>
      </c>
      <c r="O4773" s="29">
        <f t="shared" si="2178"/>
        <v>5805.3137065000001</v>
      </c>
      <c r="P4773" s="29">
        <f t="shared" si="2179"/>
        <v>0</v>
      </c>
      <c r="Q4773" t="s">
        <v>7819</v>
      </c>
    </row>
    <row r="4774" spans="1:18" hidden="1">
      <c r="A4774" t="s">
        <v>363</v>
      </c>
      <c r="B4774" t="s">
        <v>4976</v>
      </c>
      <c r="C4774" s="224" t="s">
        <v>7842</v>
      </c>
      <c r="D4774" s="221">
        <v>356</v>
      </c>
      <c r="E4774" s="324">
        <v>43251</v>
      </c>
      <c r="F4774" s="1">
        <v>5400291.8200000003</v>
      </c>
      <c r="G4774" s="5">
        <v>1.2899999999999998E-2</v>
      </c>
      <c r="H4774" s="298">
        <v>5805.31</v>
      </c>
      <c r="I4774" s="10">
        <v>5400291.8200000003</v>
      </c>
      <c r="J4774" s="11">
        <f t="shared" si="2174"/>
        <v>1.2899999999999998E-2</v>
      </c>
      <c r="K4774" s="30">
        <f t="shared" si="2175"/>
        <v>5805.3137065000001</v>
      </c>
      <c r="L4774" s="29">
        <f t="shared" si="2176"/>
        <v>3.7064999996800907E-3</v>
      </c>
      <c r="M4774" s="10">
        <f t="shared" si="2177"/>
        <v>5400291.8200000003</v>
      </c>
      <c r="N4774" s="5">
        <f>VLOOKUP(CONCATENATE(A4774,"-6"),'Restated Depr'!$B$6:$G$7674,6,0)</f>
        <v>1.2899999999999998E-2</v>
      </c>
      <c r="O4774" s="29">
        <f t="shared" si="2178"/>
        <v>5805.3137065000001</v>
      </c>
      <c r="P4774" s="29">
        <f t="shared" si="2179"/>
        <v>0</v>
      </c>
      <c r="Q4774" t="s">
        <v>7819</v>
      </c>
    </row>
    <row r="4775" spans="1:18" hidden="1">
      <c r="A4775" t="s">
        <v>363</v>
      </c>
      <c r="B4775" t="s">
        <v>4977</v>
      </c>
      <c r="C4775" s="224" t="s">
        <v>7842</v>
      </c>
      <c r="D4775" s="221">
        <v>356</v>
      </c>
      <c r="E4775" s="324">
        <v>43281</v>
      </c>
      <c r="F4775" s="1">
        <v>5400291.8200000003</v>
      </c>
      <c r="G4775" s="5">
        <v>1.2899999999999998E-2</v>
      </c>
      <c r="H4775" s="298">
        <v>5805.31</v>
      </c>
      <c r="I4775" s="10">
        <v>5400291.8200000003</v>
      </c>
      <c r="J4775" s="11">
        <f t="shared" si="2174"/>
        <v>1.2899999999999998E-2</v>
      </c>
      <c r="K4775" s="30">
        <f t="shared" si="2175"/>
        <v>5805.3137065000001</v>
      </c>
      <c r="L4775" s="29">
        <f t="shared" si="2176"/>
        <v>3.7064999996800907E-3</v>
      </c>
      <c r="M4775" s="10">
        <f t="shared" si="2177"/>
        <v>5400291.8200000003</v>
      </c>
      <c r="N4775" s="5">
        <f>VLOOKUP(CONCATENATE(A4775,"-6"),'Restated Depr'!$B$6:$G$7674,6,0)</f>
        <v>1.2899999999999998E-2</v>
      </c>
      <c r="O4775" s="29">
        <f t="shared" si="2178"/>
        <v>5805.3137065000001</v>
      </c>
      <c r="P4775" s="29">
        <f t="shared" si="2179"/>
        <v>0</v>
      </c>
      <c r="Q4775" t="s">
        <v>7819</v>
      </c>
      <c r="R4775" s="5"/>
    </row>
    <row r="4776" spans="1:18" ht="15.75" hidden="1" thickBot="1">
      <c r="A4776" t="s">
        <v>363</v>
      </c>
      <c r="C4776" s="224" t="s">
        <v>639</v>
      </c>
      <c r="D4776" s="22"/>
      <c r="E4776" s="323" t="s">
        <v>606</v>
      </c>
      <c r="F4776" s="1"/>
      <c r="G4776" s="5"/>
      <c r="H4776" s="310">
        <f>SUM(H4764:H4775)</f>
        <v>90229.89</v>
      </c>
      <c r="I4776" s="10"/>
      <c r="J4776" s="10"/>
      <c r="K4776" s="32">
        <f>SUM(K4764:K4775)</f>
        <v>90229.875825833355</v>
      </c>
      <c r="L4776" s="28">
        <f>SUM(L4764:L4775)</f>
        <v>-1.4174166668453836E-2</v>
      </c>
      <c r="M4776" s="10"/>
      <c r="N4776" s="5"/>
      <c r="O4776" s="28">
        <f>SUM(O4764:O4775)</f>
        <v>69663.764477999983</v>
      </c>
      <c r="P4776" s="28">
        <f>SUM(P4764:P4775)</f>
        <v>-20566.111347833335</v>
      </c>
    </row>
    <row r="4777" spans="1:18" hidden="1">
      <c r="A4777" t="s">
        <v>364</v>
      </c>
      <c r="B4777" t="s">
        <v>4978</v>
      </c>
      <c r="C4777" s="224" t="s">
        <v>7842</v>
      </c>
      <c r="D4777" s="221">
        <v>356</v>
      </c>
      <c r="E4777" s="324">
        <v>42947</v>
      </c>
      <c r="F4777" s="9">
        <v>52868863.869999997</v>
      </c>
      <c r="G4777" s="18">
        <v>2.1100000000000001E-2</v>
      </c>
      <c r="H4777" s="299">
        <v>92961.090000000011</v>
      </c>
      <c r="I4777" s="15">
        <v>65030541.689999998</v>
      </c>
      <c r="J4777" s="11">
        <f t="shared" ref="J4777:J4788" si="2180">G4777</f>
        <v>2.1100000000000001E-2</v>
      </c>
      <c r="K4777" s="31">
        <f t="shared" ref="K4777:K4788" si="2181">I4777*J4777/12</f>
        <v>114345.36913825</v>
      </c>
      <c r="L4777" s="289">
        <f t="shared" ref="L4777:L4788" si="2182">K4777-H4777</f>
        <v>21384.279138249985</v>
      </c>
      <c r="M4777" s="15">
        <f t="shared" ref="M4777:M4788" si="2183">I4777</f>
        <v>65030541.689999998</v>
      </c>
      <c r="N4777" s="5">
        <f>VLOOKUP(CONCATENATE(A4777,"-6"),'Restated Depr'!$B$6:$G$7674,6,0)</f>
        <v>1.2899999999999998E-2</v>
      </c>
      <c r="O4777" s="289">
        <f t="shared" ref="O4777:O4788" si="2184">M4777*N4777/12</f>
        <v>69907.832316749991</v>
      </c>
      <c r="P4777" s="289">
        <f t="shared" ref="P4777:P4788" si="2185">O4777-K4777</f>
        <v>-44437.536821500005</v>
      </c>
      <c r="Q4777" t="s">
        <v>7819</v>
      </c>
    </row>
    <row r="4778" spans="1:18" hidden="1">
      <c r="A4778" t="s">
        <v>364</v>
      </c>
      <c r="B4778" t="s">
        <v>4979</v>
      </c>
      <c r="C4778" s="224" t="s">
        <v>7842</v>
      </c>
      <c r="D4778" s="221">
        <v>356</v>
      </c>
      <c r="E4778" s="324">
        <v>42978</v>
      </c>
      <c r="F4778" s="1">
        <v>52904176.259999998</v>
      </c>
      <c r="G4778" s="18">
        <v>2.1100000000000001E-2</v>
      </c>
      <c r="H4778" s="298">
        <v>93023.17</v>
      </c>
      <c r="I4778" s="10">
        <v>65030541.689999998</v>
      </c>
      <c r="J4778" s="11">
        <f t="shared" si="2180"/>
        <v>2.1100000000000001E-2</v>
      </c>
      <c r="K4778" s="30">
        <f t="shared" si="2181"/>
        <v>114345.36913825</v>
      </c>
      <c r="L4778" s="29">
        <f t="shared" si="2182"/>
        <v>21322.199138249998</v>
      </c>
      <c r="M4778" s="10">
        <f t="shared" si="2183"/>
        <v>65030541.689999998</v>
      </c>
      <c r="N4778" s="5">
        <f>VLOOKUP(CONCATENATE(A4778,"-6"),'Restated Depr'!$B$6:$G$7674,6,0)</f>
        <v>1.2899999999999998E-2</v>
      </c>
      <c r="O4778" s="29">
        <f t="shared" si="2184"/>
        <v>69907.832316749991</v>
      </c>
      <c r="P4778" s="29">
        <f t="shared" si="2185"/>
        <v>-44437.536821500005</v>
      </c>
      <c r="Q4778" t="s">
        <v>7819</v>
      </c>
    </row>
    <row r="4779" spans="1:18" hidden="1">
      <c r="A4779" t="s">
        <v>364</v>
      </c>
      <c r="B4779" t="s">
        <v>4980</v>
      </c>
      <c r="C4779" s="224" t="s">
        <v>7842</v>
      </c>
      <c r="D4779" s="221">
        <v>356</v>
      </c>
      <c r="E4779" s="324">
        <v>43008</v>
      </c>
      <c r="F4779" s="1">
        <v>52889146.210000001</v>
      </c>
      <c r="G4779" s="18">
        <v>2.1100000000000001E-2</v>
      </c>
      <c r="H4779" s="298">
        <v>92996.75</v>
      </c>
      <c r="I4779" s="10">
        <v>65030541.689999998</v>
      </c>
      <c r="J4779" s="11">
        <f t="shared" si="2180"/>
        <v>2.1100000000000001E-2</v>
      </c>
      <c r="K4779" s="30">
        <f t="shared" si="2181"/>
        <v>114345.36913825</v>
      </c>
      <c r="L4779" s="29">
        <f t="shared" si="2182"/>
        <v>21348.619138249996</v>
      </c>
      <c r="M4779" s="10">
        <f t="shared" si="2183"/>
        <v>65030541.689999998</v>
      </c>
      <c r="N4779" s="5">
        <f>VLOOKUP(CONCATENATE(A4779,"-6"),'Restated Depr'!$B$6:$G$7674,6,0)</f>
        <v>1.2899999999999998E-2</v>
      </c>
      <c r="O4779" s="29">
        <f t="shared" si="2184"/>
        <v>69907.832316749991</v>
      </c>
      <c r="P4779" s="29">
        <f t="shared" si="2185"/>
        <v>-44437.536821500005</v>
      </c>
      <c r="Q4779" t="s">
        <v>7819</v>
      </c>
    </row>
    <row r="4780" spans="1:18" hidden="1">
      <c r="A4780" t="s">
        <v>364</v>
      </c>
      <c r="B4780" t="s">
        <v>4981</v>
      </c>
      <c r="C4780" s="224" t="s">
        <v>7842</v>
      </c>
      <c r="D4780" s="221">
        <v>356</v>
      </c>
      <c r="E4780" s="324">
        <v>43039</v>
      </c>
      <c r="F4780" s="1">
        <v>52870722.289999999</v>
      </c>
      <c r="G4780" s="18">
        <v>2.1100000000000001E-2</v>
      </c>
      <c r="H4780" s="298">
        <v>92964.36</v>
      </c>
      <c r="I4780" s="10">
        <v>65030541.689999998</v>
      </c>
      <c r="J4780" s="11">
        <f t="shared" si="2180"/>
        <v>2.1100000000000001E-2</v>
      </c>
      <c r="K4780" s="30">
        <f t="shared" si="2181"/>
        <v>114345.36913825</v>
      </c>
      <c r="L4780" s="29">
        <f t="shared" si="2182"/>
        <v>21381.009138249996</v>
      </c>
      <c r="M4780" s="10">
        <f t="shared" si="2183"/>
        <v>65030541.689999998</v>
      </c>
      <c r="N4780" s="5">
        <f>VLOOKUP(CONCATENATE(A4780,"-6"),'Restated Depr'!$B$6:$G$7674,6,0)</f>
        <v>1.2899999999999998E-2</v>
      </c>
      <c r="O4780" s="29">
        <f t="shared" si="2184"/>
        <v>69907.832316749991</v>
      </c>
      <c r="P4780" s="29">
        <f t="shared" si="2185"/>
        <v>-44437.536821500005</v>
      </c>
      <c r="Q4780" t="s">
        <v>7819</v>
      </c>
    </row>
    <row r="4781" spans="1:18" hidden="1">
      <c r="A4781" t="s">
        <v>364</v>
      </c>
      <c r="B4781" t="s">
        <v>4982</v>
      </c>
      <c r="C4781" s="224" t="s">
        <v>7842</v>
      </c>
      <c r="D4781" s="221">
        <v>356</v>
      </c>
      <c r="E4781" s="324">
        <v>43069</v>
      </c>
      <c r="F4781" s="1">
        <v>52866803.740000002</v>
      </c>
      <c r="G4781" s="18">
        <v>2.1100000000000001E-2</v>
      </c>
      <c r="H4781" s="298">
        <v>92957.46</v>
      </c>
      <c r="I4781" s="10">
        <v>65030541.689999998</v>
      </c>
      <c r="J4781" s="11">
        <f t="shared" si="2180"/>
        <v>2.1100000000000001E-2</v>
      </c>
      <c r="K4781" s="30">
        <f t="shared" si="2181"/>
        <v>114345.36913825</v>
      </c>
      <c r="L4781" s="29">
        <f t="shared" si="2182"/>
        <v>21387.90913824999</v>
      </c>
      <c r="M4781" s="10">
        <f t="shared" si="2183"/>
        <v>65030541.689999998</v>
      </c>
      <c r="N4781" s="5">
        <f>VLOOKUP(CONCATENATE(A4781,"-6"),'Restated Depr'!$B$6:$G$7674,6,0)</f>
        <v>1.2899999999999998E-2</v>
      </c>
      <c r="O4781" s="29">
        <f t="shared" si="2184"/>
        <v>69907.832316749991</v>
      </c>
      <c r="P4781" s="29">
        <f t="shared" si="2185"/>
        <v>-44437.536821500005</v>
      </c>
      <c r="Q4781" t="s">
        <v>7819</v>
      </c>
    </row>
    <row r="4782" spans="1:18" hidden="1">
      <c r="A4782" t="s">
        <v>364</v>
      </c>
      <c r="B4782" t="s">
        <v>4983</v>
      </c>
      <c r="C4782" s="224" t="s">
        <v>7842</v>
      </c>
      <c r="D4782" s="221">
        <v>356</v>
      </c>
      <c r="E4782" s="324">
        <v>43100</v>
      </c>
      <c r="F4782" s="1">
        <v>59936476.960000001</v>
      </c>
      <c r="G4782" s="18">
        <v>1.7600000000000001E-2</v>
      </c>
      <c r="H4782" s="298">
        <v>87906.840000000011</v>
      </c>
      <c r="I4782" s="10">
        <v>65030541.689999998</v>
      </c>
      <c r="J4782" s="11">
        <f t="shared" si="2180"/>
        <v>1.7600000000000001E-2</v>
      </c>
      <c r="K4782" s="30">
        <f t="shared" si="2181"/>
        <v>95378.127812000006</v>
      </c>
      <c r="L4782" s="29">
        <f t="shared" si="2182"/>
        <v>7471.287811999995</v>
      </c>
      <c r="M4782" s="10">
        <f t="shared" si="2183"/>
        <v>65030541.689999998</v>
      </c>
      <c r="N4782" s="5">
        <f>VLOOKUP(CONCATENATE(A4782,"-6"),'Restated Depr'!$B$6:$G$7674,6,0)</f>
        <v>1.2899999999999998E-2</v>
      </c>
      <c r="O4782" s="29">
        <f t="shared" si="2184"/>
        <v>69907.832316749991</v>
      </c>
      <c r="P4782" s="29">
        <f t="shared" si="2185"/>
        <v>-25470.295495250015</v>
      </c>
      <c r="Q4782" t="s">
        <v>7819</v>
      </c>
    </row>
    <row r="4783" spans="1:18" hidden="1">
      <c r="A4783" t="s">
        <v>364</v>
      </c>
      <c r="B4783" t="s">
        <v>4984</v>
      </c>
      <c r="C4783" s="224" t="s">
        <v>7842</v>
      </c>
      <c r="D4783" s="221">
        <v>356</v>
      </c>
      <c r="E4783" s="324">
        <v>43131</v>
      </c>
      <c r="F4783" s="1">
        <v>73800246.120000005</v>
      </c>
      <c r="G4783" s="5">
        <v>1.2899999999999998E-2</v>
      </c>
      <c r="H4783" s="298">
        <v>79335.27</v>
      </c>
      <c r="I4783" s="10">
        <v>65030541.689999998</v>
      </c>
      <c r="J4783" s="11">
        <f t="shared" si="2180"/>
        <v>1.2899999999999998E-2</v>
      </c>
      <c r="K4783" s="30">
        <f t="shared" si="2181"/>
        <v>69907.832316749991</v>
      </c>
      <c r="L4783" s="29">
        <f t="shared" si="2182"/>
        <v>-9427.4376832500129</v>
      </c>
      <c r="M4783" s="10">
        <f t="shared" si="2183"/>
        <v>65030541.689999998</v>
      </c>
      <c r="N4783" s="5">
        <f>VLOOKUP(CONCATENATE(A4783,"-6"),'Restated Depr'!$B$6:$G$7674,6,0)</f>
        <v>1.2899999999999998E-2</v>
      </c>
      <c r="O4783" s="29">
        <f t="shared" si="2184"/>
        <v>69907.832316749991</v>
      </c>
      <c r="P4783" s="29">
        <f t="shared" si="2185"/>
        <v>0</v>
      </c>
      <c r="Q4783" t="s">
        <v>7819</v>
      </c>
    </row>
    <row r="4784" spans="1:18" hidden="1">
      <c r="A4784" t="s">
        <v>364</v>
      </c>
      <c r="B4784" t="s">
        <v>4985</v>
      </c>
      <c r="C4784" s="224" t="s">
        <v>7842</v>
      </c>
      <c r="D4784" s="221">
        <v>356</v>
      </c>
      <c r="E4784" s="324">
        <v>43159</v>
      </c>
      <c r="F4784" s="1">
        <v>80604714.209999993</v>
      </c>
      <c r="G4784" s="5">
        <v>1.2899999999999998E-2</v>
      </c>
      <c r="H4784" s="298">
        <v>86650.07</v>
      </c>
      <c r="I4784" s="10">
        <v>65030541.689999998</v>
      </c>
      <c r="J4784" s="11">
        <f t="shared" si="2180"/>
        <v>1.2899999999999998E-2</v>
      </c>
      <c r="K4784" s="30">
        <f t="shared" si="2181"/>
        <v>69907.832316749991</v>
      </c>
      <c r="L4784" s="29">
        <f t="shared" si="2182"/>
        <v>-16742.237683250016</v>
      </c>
      <c r="M4784" s="10">
        <f t="shared" si="2183"/>
        <v>65030541.689999998</v>
      </c>
      <c r="N4784" s="5">
        <f>VLOOKUP(CONCATENATE(A4784,"-6"),'Restated Depr'!$B$6:$G$7674,6,0)</f>
        <v>1.2899999999999998E-2</v>
      </c>
      <c r="O4784" s="29">
        <f t="shared" si="2184"/>
        <v>69907.832316749991</v>
      </c>
      <c r="P4784" s="29">
        <f t="shared" si="2185"/>
        <v>0</v>
      </c>
      <c r="Q4784" t="s">
        <v>7819</v>
      </c>
    </row>
    <row r="4785" spans="1:18" hidden="1">
      <c r="A4785" t="s">
        <v>364</v>
      </c>
      <c r="B4785" t="s">
        <v>4986</v>
      </c>
      <c r="C4785" s="224" t="s">
        <v>7842</v>
      </c>
      <c r="D4785" s="221">
        <v>356</v>
      </c>
      <c r="E4785" s="324">
        <v>43190</v>
      </c>
      <c r="F4785" s="1">
        <v>64437946.030000001</v>
      </c>
      <c r="G4785" s="5">
        <v>1.2899999999999998E-2</v>
      </c>
      <c r="H4785" s="298">
        <v>69270.790000000008</v>
      </c>
      <c r="I4785" s="10">
        <v>65030541.689999998</v>
      </c>
      <c r="J4785" s="11">
        <f t="shared" si="2180"/>
        <v>1.2899999999999998E-2</v>
      </c>
      <c r="K4785" s="30">
        <f t="shared" si="2181"/>
        <v>69907.832316749991</v>
      </c>
      <c r="L4785" s="29">
        <f t="shared" si="2182"/>
        <v>637.042316749983</v>
      </c>
      <c r="M4785" s="10">
        <f t="shared" si="2183"/>
        <v>65030541.689999998</v>
      </c>
      <c r="N4785" s="5">
        <f>VLOOKUP(CONCATENATE(A4785,"-6"),'Restated Depr'!$B$6:$G$7674,6,0)</f>
        <v>1.2899999999999998E-2</v>
      </c>
      <c r="O4785" s="29">
        <f t="shared" si="2184"/>
        <v>69907.832316749991</v>
      </c>
      <c r="P4785" s="29">
        <f t="shared" si="2185"/>
        <v>0</v>
      </c>
      <c r="Q4785" t="s">
        <v>7819</v>
      </c>
    </row>
    <row r="4786" spans="1:18" hidden="1">
      <c r="A4786" t="s">
        <v>364</v>
      </c>
      <c r="B4786" t="s">
        <v>4987</v>
      </c>
      <c r="C4786" s="224" t="s">
        <v>7842</v>
      </c>
      <c r="D4786" s="221">
        <v>356</v>
      </c>
      <c r="E4786" s="324">
        <v>43220</v>
      </c>
      <c r="F4786" s="1">
        <v>64537690.810000002</v>
      </c>
      <c r="G4786" s="5">
        <v>1.2899999999999998E-2</v>
      </c>
      <c r="H4786" s="298">
        <v>69378.009999999995</v>
      </c>
      <c r="I4786" s="10">
        <v>65030541.689999998</v>
      </c>
      <c r="J4786" s="11">
        <f t="shared" si="2180"/>
        <v>1.2899999999999998E-2</v>
      </c>
      <c r="K4786" s="30">
        <f t="shared" si="2181"/>
        <v>69907.832316749991</v>
      </c>
      <c r="L4786" s="29">
        <f t="shared" si="2182"/>
        <v>529.82231674999639</v>
      </c>
      <c r="M4786" s="10">
        <f t="shared" si="2183"/>
        <v>65030541.689999998</v>
      </c>
      <c r="N4786" s="5">
        <f>VLOOKUP(CONCATENATE(A4786,"-6"),'Restated Depr'!$B$6:$G$7674,6,0)</f>
        <v>1.2899999999999998E-2</v>
      </c>
      <c r="O4786" s="29">
        <f t="shared" si="2184"/>
        <v>69907.832316749991</v>
      </c>
      <c r="P4786" s="29">
        <f t="shared" si="2185"/>
        <v>0</v>
      </c>
      <c r="Q4786" t="s">
        <v>7819</v>
      </c>
    </row>
    <row r="4787" spans="1:18" hidden="1">
      <c r="A4787" t="s">
        <v>364</v>
      </c>
      <c r="B4787" t="s">
        <v>4988</v>
      </c>
      <c r="C4787" s="224" t="s">
        <v>7842</v>
      </c>
      <c r="D4787" s="221">
        <v>356</v>
      </c>
      <c r="E4787" s="324">
        <v>43251</v>
      </c>
      <c r="F4787" s="1">
        <v>64558539.950000003</v>
      </c>
      <c r="G4787" s="5">
        <v>1.2899999999999998E-2</v>
      </c>
      <c r="H4787" s="298">
        <v>69400.429999999993</v>
      </c>
      <c r="I4787" s="10">
        <v>65030541.689999998</v>
      </c>
      <c r="J4787" s="11">
        <f t="shared" si="2180"/>
        <v>1.2899999999999998E-2</v>
      </c>
      <c r="K4787" s="30">
        <f t="shared" si="2181"/>
        <v>69907.832316749991</v>
      </c>
      <c r="L4787" s="29">
        <f t="shared" si="2182"/>
        <v>507.40231674999814</v>
      </c>
      <c r="M4787" s="10">
        <f t="shared" si="2183"/>
        <v>65030541.689999998</v>
      </c>
      <c r="N4787" s="5">
        <f>VLOOKUP(CONCATENATE(A4787,"-6"),'Restated Depr'!$B$6:$G$7674,6,0)</f>
        <v>1.2899999999999998E-2</v>
      </c>
      <c r="O4787" s="29">
        <f t="shared" si="2184"/>
        <v>69907.832316749991</v>
      </c>
      <c r="P4787" s="29">
        <f t="shared" si="2185"/>
        <v>0</v>
      </c>
      <c r="Q4787" t="s">
        <v>7819</v>
      </c>
    </row>
    <row r="4788" spans="1:18" hidden="1">
      <c r="A4788" t="s">
        <v>364</v>
      </c>
      <c r="B4788" t="s">
        <v>4989</v>
      </c>
      <c r="C4788" s="224" t="s">
        <v>7842</v>
      </c>
      <c r="D4788" s="221">
        <v>356</v>
      </c>
      <c r="E4788" s="324">
        <v>43281</v>
      </c>
      <c r="F4788" s="1">
        <v>65030541.689999998</v>
      </c>
      <c r="G4788" s="5">
        <v>1.2899999999999998E-2</v>
      </c>
      <c r="H4788" s="298">
        <v>69907.839999999997</v>
      </c>
      <c r="I4788" s="10">
        <v>65030541.689999998</v>
      </c>
      <c r="J4788" s="11">
        <f t="shared" si="2180"/>
        <v>1.2899999999999998E-2</v>
      </c>
      <c r="K4788" s="30">
        <f t="shared" si="2181"/>
        <v>69907.832316749991</v>
      </c>
      <c r="L4788" s="29">
        <f t="shared" si="2182"/>
        <v>-7.6832500053569674E-3</v>
      </c>
      <c r="M4788" s="10">
        <f t="shared" si="2183"/>
        <v>65030541.689999998</v>
      </c>
      <c r="N4788" s="5">
        <f>VLOOKUP(CONCATENATE(A4788,"-6"),'Restated Depr'!$B$6:$G$7674,6,0)</f>
        <v>1.2899999999999998E-2</v>
      </c>
      <c r="O4788" s="29">
        <f t="shared" si="2184"/>
        <v>69907.832316749991</v>
      </c>
      <c r="P4788" s="29">
        <f t="shared" si="2185"/>
        <v>0</v>
      </c>
      <c r="Q4788" t="s">
        <v>7819</v>
      </c>
      <c r="R4788" s="5"/>
    </row>
    <row r="4789" spans="1:18" ht="15.75" hidden="1" thickBot="1">
      <c r="A4789" t="s">
        <v>364</v>
      </c>
      <c r="C4789" s="224" t="s">
        <v>639</v>
      </c>
      <c r="D4789" s="22"/>
      <c r="E4789" s="323" t="s">
        <v>606</v>
      </c>
      <c r="F4789" s="1"/>
      <c r="G4789" s="5"/>
      <c r="H4789" s="310">
        <f>SUM(H4777:H4788)</f>
        <v>996752.08</v>
      </c>
      <c r="I4789" s="10"/>
      <c r="J4789" s="10"/>
      <c r="K4789" s="32">
        <f>SUM(K4777:K4788)</f>
        <v>1086551.9674037497</v>
      </c>
      <c r="L4789" s="28">
        <f>SUM(L4777:L4788)</f>
        <v>89799.887403749904</v>
      </c>
      <c r="M4789" s="10"/>
      <c r="N4789" s="5"/>
      <c r="O4789" s="28">
        <f>SUM(O4777:O4788)</f>
        <v>838893.98780099966</v>
      </c>
      <c r="P4789" s="28">
        <f>SUM(P4777:P4788)</f>
        <v>-247657.97960275004</v>
      </c>
    </row>
    <row r="4790" spans="1:18" hidden="1">
      <c r="A4790" t="s">
        <v>365</v>
      </c>
      <c r="B4790" t="s">
        <v>4990</v>
      </c>
      <c r="C4790" s="224" t="s">
        <v>7842</v>
      </c>
      <c r="D4790" s="221">
        <v>356.6</v>
      </c>
      <c r="E4790" s="324">
        <v>42947</v>
      </c>
      <c r="F4790" s="9">
        <v>29153278.210000001</v>
      </c>
      <c r="G4790" s="18">
        <v>2.8299999999999999E-2</v>
      </c>
      <c r="H4790" s="299">
        <v>68753.149999999994</v>
      </c>
      <c r="I4790" s="15">
        <v>33484358</v>
      </c>
      <c r="J4790" s="11">
        <f t="shared" ref="J4790:J4801" si="2186">G4790</f>
        <v>2.8299999999999999E-2</v>
      </c>
      <c r="K4790" s="31">
        <f t="shared" ref="K4790:K4801" si="2187">I4790*J4790/12</f>
        <v>78967.277616666659</v>
      </c>
      <c r="L4790" s="289">
        <f t="shared" ref="L4790:L4801" si="2188">K4790-H4790</f>
        <v>10214.127616666665</v>
      </c>
      <c r="M4790" s="15">
        <f t="shared" ref="M4790:M4801" si="2189">I4790</f>
        <v>33484358</v>
      </c>
      <c r="N4790" s="5">
        <f>VLOOKUP(CONCATENATE(A4790,"-6"),'Restated Depr'!$B$6:$G$7674,6,0)</f>
        <v>1.8099999999999998E-2</v>
      </c>
      <c r="O4790" s="289">
        <f t="shared" ref="O4790:O4801" si="2190">M4790*N4790/12</f>
        <v>50505.573316666654</v>
      </c>
      <c r="P4790" s="289">
        <f t="shared" ref="P4790:P4801" si="2191">O4790-K4790</f>
        <v>-28461.704300000005</v>
      </c>
      <c r="Q4790" t="s">
        <v>7819</v>
      </c>
    </row>
    <row r="4791" spans="1:18" hidden="1">
      <c r="A4791" t="s">
        <v>365</v>
      </c>
      <c r="B4791" t="s">
        <v>4991</v>
      </c>
      <c r="C4791" s="224" t="s">
        <v>7842</v>
      </c>
      <c r="D4791" s="221">
        <v>356.6</v>
      </c>
      <c r="E4791" s="324">
        <v>42978</v>
      </c>
      <c r="F4791" s="1">
        <v>29172153.949999999</v>
      </c>
      <c r="G4791" s="18">
        <v>2.8299999999999999E-2</v>
      </c>
      <c r="H4791" s="298">
        <v>68797.66</v>
      </c>
      <c r="I4791" s="10">
        <v>33484358</v>
      </c>
      <c r="J4791" s="11">
        <f t="shared" si="2186"/>
        <v>2.8299999999999999E-2</v>
      </c>
      <c r="K4791" s="30">
        <f t="shared" si="2187"/>
        <v>78967.277616666659</v>
      </c>
      <c r="L4791" s="29">
        <f t="shared" si="2188"/>
        <v>10169.617616666656</v>
      </c>
      <c r="M4791" s="10">
        <f t="shared" si="2189"/>
        <v>33484358</v>
      </c>
      <c r="N4791" s="5">
        <f>VLOOKUP(CONCATENATE(A4791,"-6"),'Restated Depr'!$B$6:$G$7674,6,0)</f>
        <v>1.8099999999999998E-2</v>
      </c>
      <c r="O4791" s="29">
        <f t="shared" si="2190"/>
        <v>50505.573316666654</v>
      </c>
      <c r="P4791" s="29">
        <f t="shared" si="2191"/>
        <v>-28461.704300000005</v>
      </c>
      <c r="Q4791" t="s">
        <v>7819</v>
      </c>
    </row>
    <row r="4792" spans="1:18" hidden="1">
      <c r="A4792" t="s">
        <v>365</v>
      </c>
      <c r="B4792" t="s">
        <v>4992</v>
      </c>
      <c r="C4792" s="224" t="s">
        <v>7842</v>
      </c>
      <c r="D4792" s="221">
        <v>356.6</v>
      </c>
      <c r="E4792" s="324">
        <v>43008</v>
      </c>
      <c r="F4792" s="1">
        <v>31632951.800000001</v>
      </c>
      <c r="G4792" s="18">
        <v>2.8299999999999999E-2</v>
      </c>
      <c r="H4792" s="298">
        <v>74601.040000000008</v>
      </c>
      <c r="I4792" s="10">
        <v>33484358</v>
      </c>
      <c r="J4792" s="11">
        <f t="shared" si="2186"/>
        <v>2.8299999999999999E-2</v>
      </c>
      <c r="K4792" s="30">
        <f t="shared" si="2187"/>
        <v>78967.277616666659</v>
      </c>
      <c r="L4792" s="29">
        <f t="shared" si="2188"/>
        <v>4366.2376166666509</v>
      </c>
      <c r="M4792" s="10">
        <f t="shared" si="2189"/>
        <v>33484358</v>
      </c>
      <c r="N4792" s="5">
        <f>VLOOKUP(CONCATENATE(A4792,"-6"),'Restated Depr'!$B$6:$G$7674,6,0)</f>
        <v>1.8099999999999998E-2</v>
      </c>
      <c r="O4792" s="29">
        <f t="shared" si="2190"/>
        <v>50505.573316666654</v>
      </c>
      <c r="P4792" s="29">
        <f t="shared" si="2191"/>
        <v>-28461.704300000005</v>
      </c>
      <c r="Q4792" t="s">
        <v>7819</v>
      </c>
    </row>
    <row r="4793" spans="1:18" hidden="1">
      <c r="A4793" t="s">
        <v>365</v>
      </c>
      <c r="B4793" t="s">
        <v>4993</v>
      </c>
      <c r="C4793" s="224" t="s">
        <v>7842</v>
      </c>
      <c r="D4793" s="221">
        <v>356.6</v>
      </c>
      <c r="E4793" s="324">
        <v>43039</v>
      </c>
      <c r="F4793" s="1">
        <v>34221841.890000001</v>
      </c>
      <c r="G4793" s="18">
        <v>2.8299999999999999E-2</v>
      </c>
      <c r="H4793" s="298">
        <v>80706.510000000009</v>
      </c>
      <c r="I4793" s="10">
        <v>33484358</v>
      </c>
      <c r="J4793" s="11">
        <f t="shared" si="2186"/>
        <v>2.8299999999999999E-2</v>
      </c>
      <c r="K4793" s="30">
        <f t="shared" si="2187"/>
        <v>78967.277616666659</v>
      </c>
      <c r="L4793" s="29">
        <f t="shared" si="2188"/>
        <v>-1739.2323833333503</v>
      </c>
      <c r="M4793" s="10">
        <f t="shared" si="2189"/>
        <v>33484358</v>
      </c>
      <c r="N4793" s="5">
        <f>VLOOKUP(CONCATENATE(A4793,"-6"),'Restated Depr'!$B$6:$G$7674,6,0)</f>
        <v>1.8099999999999998E-2</v>
      </c>
      <c r="O4793" s="29">
        <f t="shared" si="2190"/>
        <v>50505.573316666654</v>
      </c>
      <c r="P4793" s="29">
        <f t="shared" si="2191"/>
        <v>-28461.704300000005</v>
      </c>
      <c r="Q4793" t="s">
        <v>7819</v>
      </c>
    </row>
    <row r="4794" spans="1:18" hidden="1">
      <c r="A4794" t="s">
        <v>365</v>
      </c>
      <c r="B4794" t="s">
        <v>4994</v>
      </c>
      <c r="C4794" s="224" t="s">
        <v>7842</v>
      </c>
      <c r="D4794" s="221">
        <v>356.6</v>
      </c>
      <c r="E4794" s="324">
        <v>43069</v>
      </c>
      <c r="F4794" s="1">
        <v>34305982.229999997</v>
      </c>
      <c r="G4794" s="18">
        <v>2.8299999999999999E-2</v>
      </c>
      <c r="H4794" s="298">
        <v>80904.939999999988</v>
      </c>
      <c r="I4794" s="10">
        <v>33484358</v>
      </c>
      <c r="J4794" s="11">
        <f t="shared" si="2186"/>
        <v>2.8299999999999999E-2</v>
      </c>
      <c r="K4794" s="30">
        <f t="shared" si="2187"/>
        <v>78967.277616666659</v>
      </c>
      <c r="L4794" s="29">
        <f t="shared" si="2188"/>
        <v>-1937.6623833333288</v>
      </c>
      <c r="M4794" s="10">
        <f t="shared" si="2189"/>
        <v>33484358</v>
      </c>
      <c r="N4794" s="5">
        <f>VLOOKUP(CONCATENATE(A4794,"-6"),'Restated Depr'!$B$6:$G$7674,6,0)</f>
        <v>1.8099999999999998E-2</v>
      </c>
      <c r="O4794" s="29">
        <f t="shared" si="2190"/>
        <v>50505.573316666654</v>
      </c>
      <c r="P4794" s="29">
        <f t="shared" si="2191"/>
        <v>-28461.704300000005</v>
      </c>
      <c r="Q4794" t="s">
        <v>7819</v>
      </c>
    </row>
    <row r="4795" spans="1:18" hidden="1">
      <c r="A4795" t="s">
        <v>365</v>
      </c>
      <c r="B4795" t="s">
        <v>4995</v>
      </c>
      <c r="C4795" s="224" t="s">
        <v>7842</v>
      </c>
      <c r="D4795" s="221">
        <v>356.6</v>
      </c>
      <c r="E4795" s="324">
        <v>43100</v>
      </c>
      <c r="F4795" s="1">
        <v>34298427.030000001</v>
      </c>
      <c r="G4795" s="18">
        <v>2.4E-2</v>
      </c>
      <c r="H4795" s="298">
        <v>68596.86</v>
      </c>
      <c r="I4795" s="10">
        <v>33484358</v>
      </c>
      <c r="J4795" s="11">
        <f t="shared" si="2186"/>
        <v>2.4E-2</v>
      </c>
      <c r="K4795" s="30">
        <f t="shared" si="2187"/>
        <v>66968.716</v>
      </c>
      <c r="L4795" s="29">
        <f t="shared" si="2188"/>
        <v>-1628.1440000000002</v>
      </c>
      <c r="M4795" s="10">
        <f t="shared" si="2189"/>
        <v>33484358</v>
      </c>
      <c r="N4795" s="5">
        <f>VLOOKUP(CONCATENATE(A4795,"-6"),'Restated Depr'!$B$6:$G$7674,6,0)</f>
        <v>1.8099999999999998E-2</v>
      </c>
      <c r="O4795" s="29">
        <f t="shared" si="2190"/>
        <v>50505.573316666654</v>
      </c>
      <c r="P4795" s="29">
        <f t="shared" si="2191"/>
        <v>-16463.142683333346</v>
      </c>
      <c r="Q4795" t="s">
        <v>7819</v>
      </c>
    </row>
    <row r="4796" spans="1:18" hidden="1">
      <c r="A4796" t="s">
        <v>365</v>
      </c>
      <c r="B4796" t="s">
        <v>4996</v>
      </c>
      <c r="C4796" s="224" t="s">
        <v>7842</v>
      </c>
      <c r="D4796" s="221">
        <v>356.6</v>
      </c>
      <c r="E4796" s="324">
        <v>43131</v>
      </c>
      <c r="F4796" s="1">
        <v>33564811.049999997</v>
      </c>
      <c r="G4796" s="5">
        <v>1.8099999999999998E-2</v>
      </c>
      <c r="H4796" s="298">
        <v>50626.920000000006</v>
      </c>
      <c r="I4796" s="10">
        <v>33484358</v>
      </c>
      <c r="J4796" s="11">
        <f t="shared" si="2186"/>
        <v>1.8099999999999998E-2</v>
      </c>
      <c r="K4796" s="30">
        <f t="shared" si="2187"/>
        <v>50505.573316666654</v>
      </c>
      <c r="L4796" s="29">
        <f t="shared" si="2188"/>
        <v>-121.34668333335139</v>
      </c>
      <c r="M4796" s="10">
        <f t="shared" si="2189"/>
        <v>33484358</v>
      </c>
      <c r="N4796" s="5">
        <f>VLOOKUP(CONCATENATE(A4796,"-6"),'Restated Depr'!$B$6:$G$7674,6,0)</f>
        <v>1.8099999999999998E-2</v>
      </c>
      <c r="O4796" s="29">
        <f t="shared" si="2190"/>
        <v>50505.573316666654</v>
      </c>
      <c r="P4796" s="29">
        <f t="shared" si="2191"/>
        <v>0</v>
      </c>
      <c r="Q4796" t="s">
        <v>7819</v>
      </c>
    </row>
    <row r="4797" spans="1:18" hidden="1">
      <c r="A4797" t="s">
        <v>365</v>
      </c>
      <c r="B4797" t="s">
        <v>4997</v>
      </c>
      <c r="C4797" s="224" t="s">
        <v>7842</v>
      </c>
      <c r="D4797" s="221">
        <v>356.6</v>
      </c>
      <c r="E4797" s="324">
        <v>43159</v>
      </c>
      <c r="F4797" s="1">
        <v>33027964.379999999</v>
      </c>
      <c r="G4797" s="5">
        <v>1.8099999999999998E-2</v>
      </c>
      <c r="H4797" s="298">
        <v>49817.170000000006</v>
      </c>
      <c r="I4797" s="10">
        <v>33484358</v>
      </c>
      <c r="J4797" s="11">
        <f t="shared" si="2186"/>
        <v>1.8099999999999998E-2</v>
      </c>
      <c r="K4797" s="30">
        <f t="shared" si="2187"/>
        <v>50505.573316666654</v>
      </c>
      <c r="L4797" s="29">
        <f t="shared" si="2188"/>
        <v>688.40331666664861</v>
      </c>
      <c r="M4797" s="10">
        <f t="shared" si="2189"/>
        <v>33484358</v>
      </c>
      <c r="N4797" s="5">
        <f>VLOOKUP(CONCATENATE(A4797,"-6"),'Restated Depr'!$B$6:$G$7674,6,0)</f>
        <v>1.8099999999999998E-2</v>
      </c>
      <c r="O4797" s="29">
        <f t="shared" si="2190"/>
        <v>50505.573316666654</v>
      </c>
      <c r="P4797" s="29">
        <f t="shared" si="2191"/>
        <v>0</v>
      </c>
      <c r="Q4797" t="s">
        <v>7819</v>
      </c>
    </row>
    <row r="4798" spans="1:18" hidden="1">
      <c r="A4798" t="s">
        <v>365</v>
      </c>
      <c r="B4798" t="s">
        <v>4998</v>
      </c>
      <c r="C4798" s="224" t="s">
        <v>7842</v>
      </c>
      <c r="D4798" s="221">
        <v>356.6</v>
      </c>
      <c r="E4798" s="324">
        <v>43190</v>
      </c>
      <c r="F4798" s="1">
        <v>33253694.030000001</v>
      </c>
      <c r="G4798" s="5">
        <v>1.8099999999999998E-2</v>
      </c>
      <c r="H4798" s="298">
        <v>50157.65</v>
      </c>
      <c r="I4798" s="10">
        <v>33484358</v>
      </c>
      <c r="J4798" s="11">
        <f t="shared" si="2186"/>
        <v>1.8099999999999998E-2</v>
      </c>
      <c r="K4798" s="30">
        <f t="shared" si="2187"/>
        <v>50505.573316666654</v>
      </c>
      <c r="L4798" s="29">
        <f t="shared" si="2188"/>
        <v>347.92331666665268</v>
      </c>
      <c r="M4798" s="10">
        <f t="shared" si="2189"/>
        <v>33484358</v>
      </c>
      <c r="N4798" s="5">
        <f>VLOOKUP(CONCATENATE(A4798,"-6"),'Restated Depr'!$B$6:$G$7674,6,0)</f>
        <v>1.8099999999999998E-2</v>
      </c>
      <c r="O4798" s="29">
        <f t="shared" si="2190"/>
        <v>50505.573316666654</v>
      </c>
      <c r="P4798" s="29">
        <f t="shared" si="2191"/>
        <v>0</v>
      </c>
      <c r="Q4798" t="s">
        <v>7819</v>
      </c>
    </row>
    <row r="4799" spans="1:18" hidden="1">
      <c r="A4799" t="s">
        <v>365</v>
      </c>
      <c r="B4799" t="s">
        <v>4999</v>
      </c>
      <c r="C4799" s="224" t="s">
        <v>7842</v>
      </c>
      <c r="D4799" s="221">
        <v>356.6</v>
      </c>
      <c r="E4799" s="324">
        <v>43220</v>
      </c>
      <c r="F4799" s="1">
        <v>33256306.370000001</v>
      </c>
      <c r="G4799" s="5">
        <v>1.8099999999999998E-2</v>
      </c>
      <c r="H4799" s="298">
        <v>50161.599999999999</v>
      </c>
      <c r="I4799" s="10">
        <v>33484358</v>
      </c>
      <c r="J4799" s="11">
        <f t="shared" si="2186"/>
        <v>1.8099999999999998E-2</v>
      </c>
      <c r="K4799" s="30">
        <f t="shared" si="2187"/>
        <v>50505.573316666654</v>
      </c>
      <c r="L4799" s="29">
        <f t="shared" si="2188"/>
        <v>343.97331666665559</v>
      </c>
      <c r="M4799" s="10">
        <f t="shared" si="2189"/>
        <v>33484358</v>
      </c>
      <c r="N4799" s="5">
        <f>VLOOKUP(CONCATENATE(A4799,"-6"),'Restated Depr'!$B$6:$G$7674,6,0)</f>
        <v>1.8099999999999998E-2</v>
      </c>
      <c r="O4799" s="29">
        <f t="shared" si="2190"/>
        <v>50505.573316666654</v>
      </c>
      <c r="P4799" s="29">
        <f t="shared" si="2191"/>
        <v>0</v>
      </c>
      <c r="Q4799" t="s">
        <v>7819</v>
      </c>
    </row>
    <row r="4800" spans="1:18" hidden="1">
      <c r="A4800" t="s">
        <v>365</v>
      </c>
      <c r="B4800" t="s">
        <v>5000</v>
      </c>
      <c r="C4800" s="224" t="s">
        <v>7842</v>
      </c>
      <c r="D4800" s="221">
        <v>356.6</v>
      </c>
      <c r="E4800" s="324">
        <v>43251</v>
      </c>
      <c r="F4800" s="1">
        <v>33297503.870000001</v>
      </c>
      <c r="G4800" s="5">
        <v>1.8099999999999998E-2</v>
      </c>
      <c r="H4800" s="298">
        <v>50223.74</v>
      </c>
      <c r="I4800" s="10">
        <v>33484358</v>
      </c>
      <c r="J4800" s="11">
        <f t="shared" si="2186"/>
        <v>1.8099999999999998E-2</v>
      </c>
      <c r="K4800" s="30">
        <f t="shared" si="2187"/>
        <v>50505.573316666654</v>
      </c>
      <c r="L4800" s="29">
        <f t="shared" si="2188"/>
        <v>281.83331666665617</v>
      </c>
      <c r="M4800" s="10">
        <f t="shared" si="2189"/>
        <v>33484358</v>
      </c>
      <c r="N4800" s="5">
        <f>VLOOKUP(CONCATENATE(A4800,"-6"),'Restated Depr'!$B$6:$G$7674,6,0)</f>
        <v>1.8099999999999998E-2</v>
      </c>
      <c r="O4800" s="29">
        <f t="shared" si="2190"/>
        <v>50505.573316666654</v>
      </c>
      <c r="P4800" s="29">
        <f t="shared" si="2191"/>
        <v>0</v>
      </c>
      <c r="Q4800" t="s">
        <v>7819</v>
      </c>
    </row>
    <row r="4801" spans="1:18" hidden="1">
      <c r="A4801" t="s">
        <v>365</v>
      </c>
      <c r="B4801" t="s">
        <v>5001</v>
      </c>
      <c r="C4801" s="224" t="s">
        <v>7842</v>
      </c>
      <c r="D4801" s="221">
        <v>356.6</v>
      </c>
      <c r="E4801" s="324">
        <v>43281</v>
      </c>
      <c r="F4801" s="1">
        <v>33484358</v>
      </c>
      <c r="G4801" s="5">
        <v>1.8099999999999998E-2</v>
      </c>
      <c r="H4801" s="298">
        <v>50505.57</v>
      </c>
      <c r="I4801" s="10">
        <v>33484358</v>
      </c>
      <c r="J4801" s="11">
        <f t="shared" si="2186"/>
        <v>1.8099999999999998E-2</v>
      </c>
      <c r="K4801" s="30">
        <f t="shared" si="2187"/>
        <v>50505.573316666654</v>
      </c>
      <c r="L4801" s="29">
        <f t="shared" si="2188"/>
        <v>3.3166666544275358E-3</v>
      </c>
      <c r="M4801" s="10">
        <f t="shared" si="2189"/>
        <v>33484358</v>
      </c>
      <c r="N4801" s="5">
        <f>VLOOKUP(CONCATENATE(A4801,"-6"),'Restated Depr'!$B$6:$G$7674,6,0)</f>
        <v>1.8099999999999998E-2</v>
      </c>
      <c r="O4801" s="29">
        <f t="shared" si="2190"/>
        <v>50505.573316666654</v>
      </c>
      <c r="P4801" s="29">
        <f t="shared" si="2191"/>
        <v>0</v>
      </c>
      <c r="Q4801" t="s">
        <v>7819</v>
      </c>
      <c r="R4801" s="5"/>
    </row>
    <row r="4802" spans="1:18" ht="15.75" hidden="1" thickBot="1">
      <c r="A4802" t="s">
        <v>365</v>
      </c>
      <c r="C4802" s="224" t="s">
        <v>639</v>
      </c>
      <c r="D4802" s="22"/>
      <c r="E4802" s="323" t="s">
        <v>606</v>
      </c>
      <c r="F4802" s="1"/>
      <c r="G4802" s="5"/>
      <c r="H4802" s="310">
        <f>SUM(H4790:H4801)</f>
        <v>743852.80999999994</v>
      </c>
      <c r="I4802" s="10"/>
      <c r="J4802" s="10"/>
      <c r="K4802" s="32">
        <f>SUM(K4790:K4801)</f>
        <v>764838.54398333316</v>
      </c>
      <c r="L4802" s="28">
        <f>SUM(L4790:L4801)</f>
        <v>20985.733983333208</v>
      </c>
      <c r="M4802" s="10"/>
      <c r="N4802" s="5"/>
      <c r="O4802" s="28">
        <f>SUM(O4790:O4801)</f>
        <v>606066.87979999988</v>
      </c>
      <c r="P4802" s="28">
        <f>SUM(P4790:P4801)</f>
        <v>-158771.66418333337</v>
      </c>
    </row>
    <row r="4803" spans="1:18" hidden="1">
      <c r="A4803" t="s">
        <v>366</v>
      </c>
      <c r="B4803" t="s">
        <v>5002</v>
      </c>
      <c r="C4803" s="224" t="s">
        <v>7842</v>
      </c>
      <c r="D4803" s="221">
        <v>356.7</v>
      </c>
      <c r="E4803" s="324">
        <v>42947</v>
      </c>
      <c r="F4803" s="9">
        <v>6097570.4800000004</v>
      </c>
      <c r="G4803" s="18">
        <v>2.8299999999999999E-2</v>
      </c>
      <c r="H4803" s="299">
        <v>14380.109999999999</v>
      </c>
      <c r="I4803" s="15">
        <v>6097570.4800000004</v>
      </c>
      <c r="J4803" s="11">
        <f t="shared" ref="J4803:J4814" si="2192">G4803</f>
        <v>2.8299999999999999E-2</v>
      </c>
      <c r="K4803" s="31">
        <f t="shared" ref="K4803:K4814" si="2193">I4803*J4803/12</f>
        <v>14380.103715333333</v>
      </c>
      <c r="L4803" s="289">
        <f t="shared" ref="L4803:L4814" si="2194">K4803-H4803</f>
        <v>-6.2846666660334449E-3</v>
      </c>
      <c r="M4803" s="15">
        <f t="shared" ref="M4803:M4814" si="2195">I4803</f>
        <v>6097570.4800000004</v>
      </c>
      <c r="N4803" s="5">
        <f>VLOOKUP(CONCATENATE(A4803,"-6"),'Restated Depr'!$B$6:$G$7674,6,0)</f>
        <v>1.3100000000000001E-2</v>
      </c>
      <c r="O4803" s="289">
        <f t="shared" ref="O4803:O4814" si="2196">M4803*N4803/12</f>
        <v>6656.5144406666668</v>
      </c>
      <c r="P4803" s="289">
        <f t="shared" ref="P4803:P4814" si="2197">O4803-K4803</f>
        <v>-7723.5892746666659</v>
      </c>
      <c r="Q4803" t="s">
        <v>7819</v>
      </c>
    </row>
    <row r="4804" spans="1:18" hidden="1">
      <c r="A4804" t="s">
        <v>366</v>
      </c>
      <c r="B4804" t="s">
        <v>5003</v>
      </c>
      <c r="C4804" s="224" t="s">
        <v>7842</v>
      </c>
      <c r="D4804" s="221">
        <v>356.7</v>
      </c>
      <c r="E4804" s="324">
        <v>42978</v>
      </c>
      <c r="F4804" s="1">
        <v>6097570.4800000004</v>
      </c>
      <c r="G4804" s="18">
        <v>2.8299999999999999E-2</v>
      </c>
      <c r="H4804" s="298">
        <v>14380.109999999999</v>
      </c>
      <c r="I4804" s="10">
        <v>6097570.4800000004</v>
      </c>
      <c r="J4804" s="11">
        <f t="shared" si="2192"/>
        <v>2.8299999999999999E-2</v>
      </c>
      <c r="K4804" s="30">
        <f t="shared" si="2193"/>
        <v>14380.103715333333</v>
      </c>
      <c r="L4804" s="29">
        <f t="shared" si="2194"/>
        <v>-6.2846666660334449E-3</v>
      </c>
      <c r="M4804" s="10">
        <f t="shared" si="2195"/>
        <v>6097570.4800000004</v>
      </c>
      <c r="N4804" s="5">
        <f>VLOOKUP(CONCATENATE(A4804,"-6"),'Restated Depr'!$B$6:$G$7674,6,0)</f>
        <v>1.3100000000000001E-2</v>
      </c>
      <c r="O4804" s="29">
        <f t="shared" si="2196"/>
        <v>6656.5144406666668</v>
      </c>
      <c r="P4804" s="29">
        <f t="shared" si="2197"/>
        <v>-7723.5892746666659</v>
      </c>
      <c r="Q4804" t="s">
        <v>7819</v>
      </c>
    </row>
    <row r="4805" spans="1:18" hidden="1">
      <c r="A4805" t="s">
        <v>366</v>
      </c>
      <c r="B4805" t="s">
        <v>5004</v>
      </c>
      <c r="C4805" s="224" t="s">
        <v>7842</v>
      </c>
      <c r="D4805" s="221">
        <v>356.7</v>
      </c>
      <c r="E4805" s="324">
        <v>43008</v>
      </c>
      <c r="F4805" s="1">
        <v>6097570.4800000004</v>
      </c>
      <c r="G4805" s="18">
        <v>2.8299999999999999E-2</v>
      </c>
      <c r="H4805" s="298">
        <v>14380.109999999999</v>
      </c>
      <c r="I4805" s="10">
        <v>6097570.4800000004</v>
      </c>
      <c r="J4805" s="11">
        <f t="shared" si="2192"/>
        <v>2.8299999999999999E-2</v>
      </c>
      <c r="K4805" s="30">
        <f t="shared" si="2193"/>
        <v>14380.103715333333</v>
      </c>
      <c r="L4805" s="29">
        <f t="shared" si="2194"/>
        <v>-6.2846666660334449E-3</v>
      </c>
      <c r="M4805" s="10">
        <f t="shared" si="2195"/>
        <v>6097570.4800000004</v>
      </c>
      <c r="N4805" s="5">
        <f>VLOOKUP(CONCATENATE(A4805,"-6"),'Restated Depr'!$B$6:$G$7674,6,0)</f>
        <v>1.3100000000000001E-2</v>
      </c>
      <c r="O4805" s="29">
        <f t="shared" si="2196"/>
        <v>6656.5144406666668</v>
      </c>
      <c r="P4805" s="29">
        <f t="shared" si="2197"/>
        <v>-7723.5892746666659</v>
      </c>
      <c r="Q4805" t="s">
        <v>7819</v>
      </c>
    </row>
    <row r="4806" spans="1:18" hidden="1">
      <c r="A4806" t="s">
        <v>366</v>
      </c>
      <c r="B4806" t="s">
        <v>5005</v>
      </c>
      <c r="C4806" s="224" t="s">
        <v>7842</v>
      </c>
      <c r="D4806" s="221">
        <v>356.7</v>
      </c>
      <c r="E4806" s="324">
        <v>43039</v>
      </c>
      <c r="F4806" s="1">
        <v>6097570.4800000004</v>
      </c>
      <c r="G4806" s="18">
        <v>2.8299999999999999E-2</v>
      </c>
      <c r="H4806" s="298">
        <v>14380.109999999999</v>
      </c>
      <c r="I4806" s="10">
        <v>6097570.4800000004</v>
      </c>
      <c r="J4806" s="11">
        <f t="shared" si="2192"/>
        <v>2.8299999999999999E-2</v>
      </c>
      <c r="K4806" s="30">
        <f t="shared" si="2193"/>
        <v>14380.103715333333</v>
      </c>
      <c r="L4806" s="29">
        <f t="shared" si="2194"/>
        <v>-6.2846666660334449E-3</v>
      </c>
      <c r="M4806" s="10">
        <f t="shared" si="2195"/>
        <v>6097570.4800000004</v>
      </c>
      <c r="N4806" s="5">
        <f>VLOOKUP(CONCATENATE(A4806,"-6"),'Restated Depr'!$B$6:$G$7674,6,0)</f>
        <v>1.3100000000000001E-2</v>
      </c>
      <c r="O4806" s="29">
        <f t="shared" si="2196"/>
        <v>6656.5144406666668</v>
      </c>
      <c r="P4806" s="29">
        <f t="shared" si="2197"/>
        <v>-7723.5892746666659</v>
      </c>
      <c r="Q4806" t="s">
        <v>7819</v>
      </c>
    </row>
    <row r="4807" spans="1:18" hidden="1">
      <c r="A4807" t="s">
        <v>366</v>
      </c>
      <c r="B4807" t="s">
        <v>5006</v>
      </c>
      <c r="C4807" s="224" t="s">
        <v>7842</v>
      </c>
      <c r="D4807" s="221">
        <v>356.7</v>
      </c>
      <c r="E4807" s="324">
        <v>43069</v>
      </c>
      <c r="F4807" s="1">
        <v>6097570.4800000004</v>
      </c>
      <c r="G4807" s="18">
        <v>2.8299999999999999E-2</v>
      </c>
      <c r="H4807" s="298">
        <v>14380.109999999999</v>
      </c>
      <c r="I4807" s="10">
        <v>6097570.4800000004</v>
      </c>
      <c r="J4807" s="11">
        <f t="shared" si="2192"/>
        <v>2.8299999999999999E-2</v>
      </c>
      <c r="K4807" s="30">
        <f t="shared" si="2193"/>
        <v>14380.103715333333</v>
      </c>
      <c r="L4807" s="29">
        <f t="shared" si="2194"/>
        <v>-6.2846666660334449E-3</v>
      </c>
      <c r="M4807" s="10">
        <f t="shared" si="2195"/>
        <v>6097570.4800000004</v>
      </c>
      <c r="N4807" s="5">
        <f>VLOOKUP(CONCATENATE(A4807,"-6"),'Restated Depr'!$B$6:$G$7674,6,0)</f>
        <v>1.3100000000000001E-2</v>
      </c>
      <c r="O4807" s="29">
        <f t="shared" si="2196"/>
        <v>6656.5144406666668</v>
      </c>
      <c r="P4807" s="29">
        <f t="shared" si="2197"/>
        <v>-7723.5892746666659</v>
      </c>
      <c r="Q4807" t="s">
        <v>7819</v>
      </c>
    </row>
    <row r="4808" spans="1:18" hidden="1">
      <c r="A4808" t="s">
        <v>366</v>
      </c>
      <c r="B4808" t="s">
        <v>5007</v>
      </c>
      <c r="C4808" s="224" t="s">
        <v>7842</v>
      </c>
      <c r="D4808" s="221">
        <v>356.7</v>
      </c>
      <c r="E4808" s="324">
        <v>43100</v>
      </c>
      <c r="F4808" s="1">
        <v>6097570.4800000004</v>
      </c>
      <c r="G4808" s="18">
        <v>2.1900000000000003E-2</v>
      </c>
      <c r="H4808" s="298">
        <v>11128.07</v>
      </c>
      <c r="I4808" s="10">
        <v>6097570.4800000004</v>
      </c>
      <c r="J4808" s="11">
        <f t="shared" si="2192"/>
        <v>2.1900000000000003E-2</v>
      </c>
      <c r="K4808" s="30">
        <f t="shared" si="2193"/>
        <v>11128.066126000003</v>
      </c>
      <c r="L4808" s="29">
        <f t="shared" si="2194"/>
        <v>-3.8739999963581795E-3</v>
      </c>
      <c r="M4808" s="10">
        <f t="shared" si="2195"/>
        <v>6097570.4800000004</v>
      </c>
      <c r="N4808" s="5">
        <f>VLOOKUP(CONCATENATE(A4808,"-6"),'Restated Depr'!$B$6:$G$7674,6,0)</f>
        <v>1.3100000000000001E-2</v>
      </c>
      <c r="O4808" s="29">
        <f t="shared" si="2196"/>
        <v>6656.5144406666668</v>
      </c>
      <c r="P4808" s="29">
        <f t="shared" si="2197"/>
        <v>-4471.5516853333365</v>
      </c>
      <c r="Q4808" t="s">
        <v>7819</v>
      </c>
    </row>
    <row r="4809" spans="1:18" hidden="1">
      <c r="A4809" t="s">
        <v>366</v>
      </c>
      <c r="B4809" t="s">
        <v>5008</v>
      </c>
      <c r="C4809" s="224" t="s">
        <v>7842</v>
      </c>
      <c r="D4809" s="221">
        <v>356.7</v>
      </c>
      <c r="E4809" s="324">
        <v>43131</v>
      </c>
      <c r="F4809" s="1">
        <v>6097570.4800000004</v>
      </c>
      <c r="G4809" s="5">
        <v>1.3100000000000001E-2</v>
      </c>
      <c r="H4809" s="298">
        <v>6656.5099999999993</v>
      </c>
      <c r="I4809" s="10">
        <v>6097570.4800000004</v>
      </c>
      <c r="J4809" s="11">
        <f t="shared" si="2192"/>
        <v>1.3100000000000001E-2</v>
      </c>
      <c r="K4809" s="30">
        <f t="shared" si="2193"/>
        <v>6656.5144406666668</v>
      </c>
      <c r="L4809" s="29">
        <f t="shared" si="2194"/>
        <v>4.4406666675058659E-3</v>
      </c>
      <c r="M4809" s="10">
        <f t="shared" si="2195"/>
        <v>6097570.4800000004</v>
      </c>
      <c r="N4809" s="5">
        <f>VLOOKUP(CONCATENATE(A4809,"-6"),'Restated Depr'!$B$6:$G$7674,6,0)</f>
        <v>1.3100000000000001E-2</v>
      </c>
      <c r="O4809" s="29">
        <f t="shared" si="2196"/>
        <v>6656.5144406666668</v>
      </c>
      <c r="P4809" s="29">
        <f t="shared" si="2197"/>
        <v>0</v>
      </c>
      <c r="Q4809" t="s">
        <v>7819</v>
      </c>
    </row>
    <row r="4810" spans="1:18" hidden="1">
      <c r="A4810" t="s">
        <v>366</v>
      </c>
      <c r="B4810" t="s">
        <v>5009</v>
      </c>
      <c r="C4810" s="224" t="s">
        <v>7842</v>
      </c>
      <c r="D4810" s="221">
        <v>356.7</v>
      </c>
      <c r="E4810" s="324">
        <v>43159</v>
      </c>
      <c r="F4810" s="1">
        <v>6097570.4800000004</v>
      </c>
      <c r="G4810" s="5">
        <v>1.3100000000000001E-2</v>
      </c>
      <c r="H4810" s="298">
        <v>6656.5099999999993</v>
      </c>
      <c r="I4810" s="10">
        <v>6097570.4800000004</v>
      </c>
      <c r="J4810" s="11">
        <f t="shared" si="2192"/>
        <v>1.3100000000000001E-2</v>
      </c>
      <c r="K4810" s="30">
        <f t="shared" si="2193"/>
        <v>6656.5144406666668</v>
      </c>
      <c r="L4810" s="29">
        <f t="shared" si="2194"/>
        <v>4.4406666675058659E-3</v>
      </c>
      <c r="M4810" s="10">
        <f t="shared" si="2195"/>
        <v>6097570.4800000004</v>
      </c>
      <c r="N4810" s="5">
        <f>VLOOKUP(CONCATENATE(A4810,"-6"),'Restated Depr'!$B$6:$G$7674,6,0)</f>
        <v>1.3100000000000001E-2</v>
      </c>
      <c r="O4810" s="29">
        <f t="shared" si="2196"/>
        <v>6656.5144406666668</v>
      </c>
      <c r="P4810" s="29">
        <f t="shared" si="2197"/>
        <v>0</v>
      </c>
      <c r="Q4810" t="s">
        <v>7819</v>
      </c>
    </row>
    <row r="4811" spans="1:18" hidden="1">
      <c r="A4811" t="s">
        <v>366</v>
      </c>
      <c r="B4811" t="s">
        <v>5010</v>
      </c>
      <c r="C4811" s="224" t="s">
        <v>7842</v>
      </c>
      <c r="D4811" s="221">
        <v>356.7</v>
      </c>
      <c r="E4811" s="324">
        <v>43190</v>
      </c>
      <c r="F4811" s="1">
        <v>6097570.4800000004</v>
      </c>
      <c r="G4811" s="5">
        <v>1.3100000000000001E-2</v>
      </c>
      <c r="H4811" s="298">
        <v>6656.5099999999993</v>
      </c>
      <c r="I4811" s="10">
        <v>6097570.4800000004</v>
      </c>
      <c r="J4811" s="11">
        <f t="shared" si="2192"/>
        <v>1.3100000000000001E-2</v>
      </c>
      <c r="K4811" s="30">
        <f t="shared" si="2193"/>
        <v>6656.5144406666668</v>
      </c>
      <c r="L4811" s="29">
        <f t="shared" si="2194"/>
        <v>4.4406666675058659E-3</v>
      </c>
      <c r="M4811" s="10">
        <f t="shared" si="2195"/>
        <v>6097570.4800000004</v>
      </c>
      <c r="N4811" s="5">
        <f>VLOOKUP(CONCATENATE(A4811,"-6"),'Restated Depr'!$B$6:$G$7674,6,0)</f>
        <v>1.3100000000000001E-2</v>
      </c>
      <c r="O4811" s="29">
        <f t="shared" si="2196"/>
        <v>6656.5144406666668</v>
      </c>
      <c r="P4811" s="29">
        <f t="shared" si="2197"/>
        <v>0</v>
      </c>
      <c r="Q4811" t="s">
        <v>7819</v>
      </c>
    </row>
    <row r="4812" spans="1:18" hidden="1">
      <c r="A4812" t="s">
        <v>366</v>
      </c>
      <c r="B4812" t="s">
        <v>5011</v>
      </c>
      <c r="C4812" s="224" t="s">
        <v>7842</v>
      </c>
      <c r="D4812" s="221">
        <v>356.7</v>
      </c>
      <c r="E4812" s="324">
        <v>43220</v>
      </c>
      <c r="F4812" s="1">
        <v>6097570.4800000004</v>
      </c>
      <c r="G4812" s="5">
        <v>1.3100000000000001E-2</v>
      </c>
      <c r="H4812" s="298">
        <v>6656.5099999999993</v>
      </c>
      <c r="I4812" s="10">
        <v>6097570.4800000004</v>
      </c>
      <c r="J4812" s="11">
        <f t="shared" si="2192"/>
        <v>1.3100000000000001E-2</v>
      </c>
      <c r="K4812" s="30">
        <f t="shared" si="2193"/>
        <v>6656.5144406666668</v>
      </c>
      <c r="L4812" s="29">
        <f t="shared" si="2194"/>
        <v>4.4406666675058659E-3</v>
      </c>
      <c r="M4812" s="10">
        <f t="shared" si="2195"/>
        <v>6097570.4800000004</v>
      </c>
      <c r="N4812" s="5">
        <f>VLOOKUP(CONCATENATE(A4812,"-6"),'Restated Depr'!$B$6:$G$7674,6,0)</f>
        <v>1.3100000000000001E-2</v>
      </c>
      <c r="O4812" s="29">
        <f t="shared" si="2196"/>
        <v>6656.5144406666668</v>
      </c>
      <c r="P4812" s="29">
        <f t="shared" si="2197"/>
        <v>0</v>
      </c>
      <c r="Q4812" t="s">
        <v>7819</v>
      </c>
    </row>
    <row r="4813" spans="1:18" hidden="1">
      <c r="A4813" t="s">
        <v>366</v>
      </c>
      <c r="B4813" t="s">
        <v>5012</v>
      </c>
      <c r="C4813" s="224" t="s">
        <v>7842</v>
      </c>
      <c r="D4813" s="221">
        <v>356.7</v>
      </c>
      <c r="E4813" s="324">
        <v>43251</v>
      </c>
      <c r="F4813" s="1">
        <v>6097570.4800000004</v>
      </c>
      <c r="G4813" s="5">
        <v>1.3100000000000001E-2</v>
      </c>
      <c r="H4813" s="298">
        <v>6656.5099999999993</v>
      </c>
      <c r="I4813" s="10">
        <v>6097570.4800000004</v>
      </c>
      <c r="J4813" s="11">
        <f t="shared" si="2192"/>
        <v>1.3100000000000001E-2</v>
      </c>
      <c r="K4813" s="30">
        <f t="shared" si="2193"/>
        <v>6656.5144406666668</v>
      </c>
      <c r="L4813" s="29">
        <f t="shared" si="2194"/>
        <v>4.4406666675058659E-3</v>
      </c>
      <c r="M4813" s="10">
        <f t="shared" si="2195"/>
        <v>6097570.4800000004</v>
      </c>
      <c r="N4813" s="5">
        <f>VLOOKUP(CONCATENATE(A4813,"-6"),'Restated Depr'!$B$6:$G$7674,6,0)</f>
        <v>1.3100000000000001E-2</v>
      </c>
      <c r="O4813" s="29">
        <f t="shared" si="2196"/>
        <v>6656.5144406666668</v>
      </c>
      <c r="P4813" s="29">
        <f t="shared" si="2197"/>
        <v>0</v>
      </c>
      <c r="Q4813" t="s">
        <v>7819</v>
      </c>
    </row>
    <row r="4814" spans="1:18" hidden="1">
      <c r="A4814" t="s">
        <v>366</v>
      </c>
      <c r="B4814" t="s">
        <v>5013</v>
      </c>
      <c r="C4814" s="224" t="s">
        <v>7842</v>
      </c>
      <c r="D4814" s="221">
        <v>356.7</v>
      </c>
      <c r="E4814" s="324">
        <v>43281</v>
      </c>
      <c r="F4814" s="1">
        <v>6097570.4800000004</v>
      </c>
      <c r="G4814" s="5">
        <v>1.3100000000000001E-2</v>
      </c>
      <c r="H4814" s="298">
        <v>6656.5099999999993</v>
      </c>
      <c r="I4814" s="10">
        <v>6097570.4800000004</v>
      </c>
      <c r="J4814" s="11">
        <f t="shared" si="2192"/>
        <v>1.3100000000000001E-2</v>
      </c>
      <c r="K4814" s="30">
        <f t="shared" si="2193"/>
        <v>6656.5144406666668</v>
      </c>
      <c r="L4814" s="29">
        <f t="shared" si="2194"/>
        <v>4.4406666675058659E-3</v>
      </c>
      <c r="M4814" s="10">
        <f t="shared" si="2195"/>
        <v>6097570.4800000004</v>
      </c>
      <c r="N4814" s="5">
        <f>VLOOKUP(CONCATENATE(A4814,"-6"),'Restated Depr'!$B$6:$G$7674,6,0)</f>
        <v>1.3100000000000001E-2</v>
      </c>
      <c r="O4814" s="29">
        <f t="shared" si="2196"/>
        <v>6656.5144406666668</v>
      </c>
      <c r="P4814" s="29">
        <f t="shared" si="2197"/>
        <v>0</v>
      </c>
      <c r="Q4814" t="s">
        <v>7819</v>
      </c>
      <c r="R4814" s="5"/>
    </row>
    <row r="4815" spans="1:18" ht="15.75" hidden="1" thickBot="1">
      <c r="A4815" t="s">
        <v>366</v>
      </c>
      <c r="C4815" s="224" t="s">
        <v>639</v>
      </c>
      <c r="D4815" s="22"/>
      <c r="E4815" s="323" t="s">
        <v>606</v>
      </c>
      <c r="F4815" s="1"/>
      <c r="G4815" s="5"/>
      <c r="H4815" s="310">
        <f>SUM(H4803:H4814)</f>
        <v>122967.67999999996</v>
      </c>
      <c r="I4815" s="10"/>
      <c r="J4815" s="10"/>
      <c r="K4815" s="32">
        <f>SUM(K4803:K4814)</f>
        <v>122967.67134666667</v>
      </c>
      <c r="L4815" s="28">
        <f>SUM(L4803:L4814)</f>
        <v>-8.6533333214902086E-3</v>
      </c>
      <c r="M4815" s="10"/>
      <c r="N4815" s="5"/>
      <c r="O4815" s="28">
        <f>SUM(O4803:O4814)</f>
        <v>79878.173288000005</v>
      </c>
      <c r="P4815" s="28">
        <f>SUM(P4803:P4814)</f>
        <v>-43089.498058666672</v>
      </c>
    </row>
    <row r="4816" spans="1:18" hidden="1">
      <c r="A4816" t="s">
        <v>367</v>
      </c>
      <c r="B4816" t="s">
        <v>5014</v>
      </c>
      <c r="C4816" s="224" t="s">
        <v>7842</v>
      </c>
      <c r="D4816" s="221">
        <v>356.7</v>
      </c>
      <c r="E4816" s="324">
        <v>42947</v>
      </c>
      <c r="F4816" s="9">
        <v>683462.18</v>
      </c>
      <c r="G4816" s="18">
        <v>2.8299999999999999E-2</v>
      </c>
      <c r="H4816" s="299">
        <v>1611.8300000000002</v>
      </c>
      <c r="I4816" s="15">
        <v>683462.18</v>
      </c>
      <c r="J4816" s="11">
        <f t="shared" ref="J4816:J4827" si="2198">G4816</f>
        <v>2.8299999999999999E-2</v>
      </c>
      <c r="K4816" s="31">
        <f t="shared" ref="K4816:K4827" si="2199">I4816*J4816/12</f>
        <v>1611.8316411666667</v>
      </c>
      <c r="L4816" s="289">
        <f t="shared" ref="L4816:L4827" si="2200">K4816-H4816</f>
        <v>1.6411666665590019E-3</v>
      </c>
      <c r="M4816" s="15">
        <f t="shared" ref="M4816:M4827" si="2201">I4816</f>
        <v>683462.18</v>
      </c>
      <c r="N4816" s="5">
        <f>VLOOKUP(CONCATENATE(A4816,"-6"),'Restated Depr'!$B$6:$G$7674,6,0)</f>
        <v>1.3100000000000001E-2</v>
      </c>
      <c r="O4816" s="289">
        <f t="shared" ref="O4816:O4827" si="2202">M4816*N4816/12</f>
        <v>746.11287983333341</v>
      </c>
      <c r="P4816" s="289">
        <f t="shared" ref="P4816:P4827" si="2203">O4816-K4816</f>
        <v>-865.7187613333333</v>
      </c>
      <c r="Q4816" t="s">
        <v>7819</v>
      </c>
    </row>
    <row r="4817" spans="1:18" hidden="1">
      <c r="A4817" t="s">
        <v>367</v>
      </c>
      <c r="B4817" t="s">
        <v>5015</v>
      </c>
      <c r="C4817" s="224" t="s">
        <v>7842</v>
      </c>
      <c r="D4817" s="221">
        <v>356.7</v>
      </c>
      <c r="E4817" s="324">
        <v>42978</v>
      </c>
      <c r="F4817" s="1">
        <v>683462.18</v>
      </c>
      <c r="G4817" s="18">
        <v>2.8299999999999999E-2</v>
      </c>
      <c r="H4817" s="298">
        <v>1611.8300000000002</v>
      </c>
      <c r="I4817" s="10">
        <v>683462.18</v>
      </c>
      <c r="J4817" s="11">
        <f t="shared" si="2198"/>
        <v>2.8299999999999999E-2</v>
      </c>
      <c r="K4817" s="30">
        <f t="shared" si="2199"/>
        <v>1611.8316411666667</v>
      </c>
      <c r="L4817" s="29">
        <f t="shared" si="2200"/>
        <v>1.6411666665590019E-3</v>
      </c>
      <c r="M4817" s="10">
        <f t="shared" si="2201"/>
        <v>683462.18</v>
      </c>
      <c r="N4817" s="5">
        <f>VLOOKUP(CONCATENATE(A4817,"-6"),'Restated Depr'!$B$6:$G$7674,6,0)</f>
        <v>1.3100000000000001E-2</v>
      </c>
      <c r="O4817" s="29">
        <f t="shared" si="2202"/>
        <v>746.11287983333341</v>
      </c>
      <c r="P4817" s="29">
        <f t="shared" si="2203"/>
        <v>-865.7187613333333</v>
      </c>
      <c r="Q4817" t="s">
        <v>7819</v>
      </c>
    </row>
    <row r="4818" spans="1:18" hidden="1">
      <c r="A4818" t="s">
        <v>367</v>
      </c>
      <c r="B4818" t="s">
        <v>5016</v>
      </c>
      <c r="C4818" s="224" t="s">
        <v>7842</v>
      </c>
      <c r="D4818" s="221">
        <v>356.7</v>
      </c>
      <c r="E4818" s="324">
        <v>43008</v>
      </c>
      <c r="F4818" s="1">
        <v>683462.18</v>
      </c>
      <c r="G4818" s="18">
        <v>2.8299999999999999E-2</v>
      </c>
      <c r="H4818" s="298">
        <v>1611.8300000000002</v>
      </c>
      <c r="I4818" s="10">
        <v>683462.18</v>
      </c>
      <c r="J4818" s="11">
        <f t="shared" si="2198"/>
        <v>2.8299999999999999E-2</v>
      </c>
      <c r="K4818" s="30">
        <f t="shared" si="2199"/>
        <v>1611.8316411666667</v>
      </c>
      <c r="L4818" s="29">
        <f t="shared" si="2200"/>
        <v>1.6411666665590019E-3</v>
      </c>
      <c r="M4818" s="10">
        <f t="shared" si="2201"/>
        <v>683462.18</v>
      </c>
      <c r="N4818" s="5">
        <f>VLOOKUP(CONCATENATE(A4818,"-6"),'Restated Depr'!$B$6:$G$7674,6,0)</f>
        <v>1.3100000000000001E-2</v>
      </c>
      <c r="O4818" s="29">
        <f t="shared" si="2202"/>
        <v>746.11287983333341</v>
      </c>
      <c r="P4818" s="29">
        <f t="shared" si="2203"/>
        <v>-865.7187613333333</v>
      </c>
      <c r="Q4818" t="s">
        <v>7819</v>
      </c>
    </row>
    <row r="4819" spans="1:18" hidden="1">
      <c r="A4819" t="s">
        <v>367</v>
      </c>
      <c r="B4819" t="s">
        <v>5017</v>
      </c>
      <c r="C4819" s="224" t="s">
        <v>7842</v>
      </c>
      <c r="D4819" s="221">
        <v>356.7</v>
      </c>
      <c r="E4819" s="324">
        <v>43039</v>
      </c>
      <c r="F4819" s="1">
        <v>683462.18</v>
      </c>
      <c r="G4819" s="18">
        <v>2.8299999999999999E-2</v>
      </c>
      <c r="H4819" s="298">
        <v>1611.8300000000002</v>
      </c>
      <c r="I4819" s="10">
        <v>683462.18</v>
      </c>
      <c r="J4819" s="11">
        <f t="shared" si="2198"/>
        <v>2.8299999999999999E-2</v>
      </c>
      <c r="K4819" s="30">
        <f t="shared" si="2199"/>
        <v>1611.8316411666667</v>
      </c>
      <c r="L4819" s="29">
        <f t="shared" si="2200"/>
        <v>1.6411666665590019E-3</v>
      </c>
      <c r="M4819" s="10">
        <f t="shared" si="2201"/>
        <v>683462.18</v>
      </c>
      <c r="N4819" s="5">
        <f>VLOOKUP(CONCATENATE(A4819,"-6"),'Restated Depr'!$B$6:$G$7674,6,0)</f>
        <v>1.3100000000000001E-2</v>
      </c>
      <c r="O4819" s="29">
        <f t="shared" si="2202"/>
        <v>746.11287983333341</v>
      </c>
      <c r="P4819" s="29">
        <f t="shared" si="2203"/>
        <v>-865.7187613333333</v>
      </c>
      <c r="Q4819" t="s">
        <v>7819</v>
      </c>
    </row>
    <row r="4820" spans="1:18" hidden="1">
      <c r="A4820" t="s">
        <v>367</v>
      </c>
      <c r="B4820" t="s">
        <v>5018</v>
      </c>
      <c r="C4820" s="224" t="s">
        <v>7842</v>
      </c>
      <c r="D4820" s="221">
        <v>356.7</v>
      </c>
      <c r="E4820" s="324">
        <v>43069</v>
      </c>
      <c r="F4820" s="1">
        <v>683462.18</v>
      </c>
      <c r="G4820" s="18">
        <v>2.8299999999999999E-2</v>
      </c>
      <c r="H4820" s="298">
        <v>1611.8300000000002</v>
      </c>
      <c r="I4820" s="10">
        <v>683462.18</v>
      </c>
      <c r="J4820" s="11">
        <f t="shared" si="2198"/>
        <v>2.8299999999999999E-2</v>
      </c>
      <c r="K4820" s="30">
        <f t="shared" si="2199"/>
        <v>1611.8316411666667</v>
      </c>
      <c r="L4820" s="29">
        <f t="shared" si="2200"/>
        <v>1.6411666665590019E-3</v>
      </c>
      <c r="M4820" s="10">
        <f t="shared" si="2201"/>
        <v>683462.18</v>
      </c>
      <c r="N4820" s="5">
        <f>VLOOKUP(CONCATENATE(A4820,"-6"),'Restated Depr'!$B$6:$G$7674,6,0)</f>
        <v>1.3100000000000001E-2</v>
      </c>
      <c r="O4820" s="29">
        <f t="shared" si="2202"/>
        <v>746.11287983333341</v>
      </c>
      <c r="P4820" s="29">
        <f t="shared" si="2203"/>
        <v>-865.7187613333333</v>
      </c>
      <c r="Q4820" t="s">
        <v>7819</v>
      </c>
    </row>
    <row r="4821" spans="1:18" hidden="1">
      <c r="A4821" t="s">
        <v>367</v>
      </c>
      <c r="B4821" t="s">
        <v>5019</v>
      </c>
      <c r="C4821" s="224" t="s">
        <v>7842</v>
      </c>
      <c r="D4821" s="221">
        <v>356.7</v>
      </c>
      <c r="E4821" s="324">
        <v>43100</v>
      </c>
      <c r="F4821" s="1">
        <v>683462.18</v>
      </c>
      <c r="G4821" s="18">
        <v>2.1900000000000003E-2</v>
      </c>
      <c r="H4821" s="298">
        <v>1247.32</v>
      </c>
      <c r="I4821" s="10">
        <v>683462.18</v>
      </c>
      <c r="J4821" s="11">
        <f t="shared" si="2198"/>
        <v>2.1900000000000003E-2</v>
      </c>
      <c r="K4821" s="30">
        <f t="shared" si="2199"/>
        <v>1247.3184785000003</v>
      </c>
      <c r="L4821" s="29">
        <f t="shared" si="2200"/>
        <v>-1.5214999996260303E-3</v>
      </c>
      <c r="M4821" s="10">
        <f t="shared" si="2201"/>
        <v>683462.18</v>
      </c>
      <c r="N4821" s="5">
        <f>VLOOKUP(CONCATENATE(A4821,"-6"),'Restated Depr'!$B$6:$G$7674,6,0)</f>
        <v>1.3100000000000001E-2</v>
      </c>
      <c r="O4821" s="29">
        <f t="shared" si="2202"/>
        <v>746.11287983333341</v>
      </c>
      <c r="P4821" s="29">
        <f t="shared" si="2203"/>
        <v>-501.2055986666669</v>
      </c>
      <c r="Q4821" t="s">
        <v>7819</v>
      </c>
    </row>
    <row r="4822" spans="1:18" hidden="1">
      <c r="A4822" t="s">
        <v>367</v>
      </c>
      <c r="B4822" t="s">
        <v>5020</v>
      </c>
      <c r="C4822" s="224" t="s">
        <v>7842</v>
      </c>
      <c r="D4822" s="221">
        <v>356.7</v>
      </c>
      <c r="E4822" s="324">
        <v>43131</v>
      </c>
      <c r="F4822" s="1">
        <v>683462.18</v>
      </c>
      <c r="G4822" s="5">
        <v>1.3100000000000001E-2</v>
      </c>
      <c r="H4822" s="298">
        <v>746.11</v>
      </c>
      <c r="I4822" s="10">
        <v>683462.18</v>
      </c>
      <c r="J4822" s="11">
        <f t="shared" si="2198"/>
        <v>1.3100000000000001E-2</v>
      </c>
      <c r="K4822" s="30">
        <f t="shared" si="2199"/>
        <v>746.11287983333341</v>
      </c>
      <c r="L4822" s="29">
        <f t="shared" si="2200"/>
        <v>2.8798333333952542E-3</v>
      </c>
      <c r="M4822" s="10">
        <f t="shared" si="2201"/>
        <v>683462.18</v>
      </c>
      <c r="N4822" s="5">
        <f>VLOOKUP(CONCATENATE(A4822,"-6"),'Restated Depr'!$B$6:$G$7674,6,0)</f>
        <v>1.3100000000000001E-2</v>
      </c>
      <c r="O4822" s="29">
        <f t="shared" si="2202"/>
        <v>746.11287983333341</v>
      </c>
      <c r="P4822" s="29">
        <f t="shared" si="2203"/>
        <v>0</v>
      </c>
      <c r="Q4822" t="s">
        <v>7819</v>
      </c>
    </row>
    <row r="4823" spans="1:18" hidden="1">
      <c r="A4823" t="s">
        <v>367</v>
      </c>
      <c r="B4823" t="s">
        <v>5021</v>
      </c>
      <c r="C4823" s="224" t="s">
        <v>7842</v>
      </c>
      <c r="D4823" s="221">
        <v>356.7</v>
      </c>
      <c r="E4823" s="324">
        <v>43159</v>
      </c>
      <c r="F4823" s="1">
        <v>683462.18</v>
      </c>
      <c r="G4823" s="5">
        <v>1.3100000000000001E-2</v>
      </c>
      <c r="H4823" s="298">
        <v>746.11</v>
      </c>
      <c r="I4823" s="10">
        <v>683462.18</v>
      </c>
      <c r="J4823" s="11">
        <f t="shared" si="2198"/>
        <v>1.3100000000000001E-2</v>
      </c>
      <c r="K4823" s="30">
        <f t="shared" si="2199"/>
        <v>746.11287983333341</v>
      </c>
      <c r="L4823" s="29">
        <f t="shared" si="2200"/>
        <v>2.8798333333952542E-3</v>
      </c>
      <c r="M4823" s="10">
        <f t="shared" si="2201"/>
        <v>683462.18</v>
      </c>
      <c r="N4823" s="5">
        <f>VLOOKUP(CONCATENATE(A4823,"-6"),'Restated Depr'!$B$6:$G$7674,6,0)</f>
        <v>1.3100000000000001E-2</v>
      </c>
      <c r="O4823" s="29">
        <f t="shared" si="2202"/>
        <v>746.11287983333341</v>
      </c>
      <c r="P4823" s="29">
        <f t="shared" si="2203"/>
        <v>0</v>
      </c>
      <c r="Q4823" t="s">
        <v>7819</v>
      </c>
    </row>
    <row r="4824" spans="1:18" hidden="1">
      <c r="A4824" t="s">
        <v>367</v>
      </c>
      <c r="B4824" t="s">
        <v>5022</v>
      </c>
      <c r="C4824" s="224" t="s">
        <v>7842</v>
      </c>
      <c r="D4824" s="221">
        <v>356.7</v>
      </c>
      <c r="E4824" s="324">
        <v>43190</v>
      </c>
      <c r="F4824" s="1">
        <v>683462.18</v>
      </c>
      <c r="G4824" s="5">
        <v>1.3100000000000001E-2</v>
      </c>
      <c r="H4824" s="298">
        <v>746.11</v>
      </c>
      <c r="I4824" s="10">
        <v>683462.18</v>
      </c>
      <c r="J4824" s="11">
        <f t="shared" si="2198"/>
        <v>1.3100000000000001E-2</v>
      </c>
      <c r="K4824" s="30">
        <f t="shared" si="2199"/>
        <v>746.11287983333341</v>
      </c>
      <c r="L4824" s="29">
        <f t="shared" si="2200"/>
        <v>2.8798333333952542E-3</v>
      </c>
      <c r="M4824" s="10">
        <f t="shared" si="2201"/>
        <v>683462.18</v>
      </c>
      <c r="N4824" s="5">
        <f>VLOOKUP(CONCATENATE(A4824,"-6"),'Restated Depr'!$B$6:$G$7674,6,0)</f>
        <v>1.3100000000000001E-2</v>
      </c>
      <c r="O4824" s="29">
        <f t="shared" si="2202"/>
        <v>746.11287983333341</v>
      </c>
      <c r="P4824" s="29">
        <f t="shared" si="2203"/>
        <v>0</v>
      </c>
      <c r="Q4824" t="s">
        <v>7819</v>
      </c>
    </row>
    <row r="4825" spans="1:18" hidden="1">
      <c r="A4825" t="s">
        <v>367</v>
      </c>
      <c r="B4825" t="s">
        <v>5023</v>
      </c>
      <c r="C4825" s="224" t="s">
        <v>7842</v>
      </c>
      <c r="D4825" s="221">
        <v>356.7</v>
      </c>
      <c r="E4825" s="324">
        <v>43220</v>
      </c>
      <c r="F4825" s="1">
        <v>683462.18</v>
      </c>
      <c r="G4825" s="5">
        <v>1.3100000000000001E-2</v>
      </c>
      <c r="H4825" s="298">
        <v>746.11</v>
      </c>
      <c r="I4825" s="10">
        <v>683462.18</v>
      </c>
      <c r="J4825" s="11">
        <f t="shared" si="2198"/>
        <v>1.3100000000000001E-2</v>
      </c>
      <c r="K4825" s="30">
        <f t="shared" si="2199"/>
        <v>746.11287983333341</v>
      </c>
      <c r="L4825" s="29">
        <f t="shared" si="2200"/>
        <v>2.8798333333952542E-3</v>
      </c>
      <c r="M4825" s="10">
        <f t="shared" si="2201"/>
        <v>683462.18</v>
      </c>
      <c r="N4825" s="5">
        <f>VLOOKUP(CONCATENATE(A4825,"-6"),'Restated Depr'!$B$6:$G$7674,6,0)</f>
        <v>1.3100000000000001E-2</v>
      </c>
      <c r="O4825" s="29">
        <f t="shared" si="2202"/>
        <v>746.11287983333341</v>
      </c>
      <c r="P4825" s="29">
        <f t="shared" si="2203"/>
        <v>0</v>
      </c>
      <c r="Q4825" t="s">
        <v>7819</v>
      </c>
    </row>
    <row r="4826" spans="1:18" hidden="1">
      <c r="A4826" t="s">
        <v>367</v>
      </c>
      <c r="B4826" t="s">
        <v>5024</v>
      </c>
      <c r="C4826" s="224" t="s">
        <v>7842</v>
      </c>
      <c r="D4826" s="221">
        <v>356.7</v>
      </c>
      <c r="E4826" s="324">
        <v>43251</v>
      </c>
      <c r="F4826" s="1">
        <v>683462.18</v>
      </c>
      <c r="G4826" s="5">
        <v>1.3100000000000001E-2</v>
      </c>
      <c r="H4826" s="298">
        <v>746.11</v>
      </c>
      <c r="I4826" s="10">
        <v>683462.18</v>
      </c>
      <c r="J4826" s="11">
        <f t="shared" si="2198"/>
        <v>1.3100000000000001E-2</v>
      </c>
      <c r="K4826" s="30">
        <f t="shared" si="2199"/>
        <v>746.11287983333341</v>
      </c>
      <c r="L4826" s="29">
        <f t="shared" si="2200"/>
        <v>2.8798333333952542E-3</v>
      </c>
      <c r="M4826" s="10">
        <f t="shared" si="2201"/>
        <v>683462.18</v>
      </c>
      <c r="N4826" s="5">
        <f>VLOOKUP(CONCATENATE(A4826,"-6"),'Restated Depr'!$B$6:$G$7674,6,0)</f>
        <v>1.3100000000000001E-2</v>
      </c>
      <c r="O4826" s="29">
        <f t="shared" si="2202"/>
        <v>746.11287983333341</v>
      </c>
      <c r="P4826" s="29">
        <f t="shared" si="2203"/>
        <v>0</v>
      </c>
      <c r="Q4826" t="s">
        <v>7819</v>
      </c>
    </row>
    <row r="4827" spans="1:18" hidden="1">
      <c r="A4827" t="s">
        <v>367</v>
      </c>
      <c r="B4827" t="s">
        <v>5025</v>
      </c>
      <c r="C4827" s="224" t="s">
        <v>7842</v>
      </c>
      <c r="D4827" s="221">
        <v>356.7</v>
      </c>
      <c r="E4827" s="324">
        <v>43281</v>
      </c>
      <c r="F4827" s="1">
        <v>683462.18</v>
      </c>
      <c r="G4827" s="5">
        <v>1.3100000000000001E-2</v>
      </c>
      <c r="H4827" s="298">
        <v>746.11</v>
      </c>
      <c r="I4827" s="10">
        <v>683462.18</v>
      </c>
      <c r="J4827" s="11">
        <f t="shared" si="2198"/>
        <v>1.3100000000000001E-2</v>
      </c>
      <c r="K4827" s="30">
        <f t="shared" si="2199"/>
        <v>746.11287983333341</v>
      </c>
      <c r="L4827" s="29">
        <f t="shared" si="2200"/>
        <v>2.8798333333952542E-3</v>
      </c>
      <c r="M4827" s="10">
        <f t="shared" si="2201"/>
        <v>683462.18</v>
      </c>
      <c r="N4827" s="5">
        <f>VLOOKUP(CONCATENATE(A4827,"-6"),'Restated Depr'!$B$6:$G$7674,6,0)</f>
        <v>1.3100000000000001E-2</v>
      </c>
      <c r="O4827" s="29">
        <f t="shared" si="2202"/>
        <v>746.11287983333341</v>
      </c>
      <c r="P4827" s="29">
        <f t="shared" si="2203"/>
        <v>0</v>
      </c>
      <c r="Q4827" t="s">
        <v>7819</v>
      </c>
      <c r="R4827" s="5"/>
    </row>
    <row r="4828" spans="1:18" ht="15.75" hidden="1" thickBot="1">
      <c r="A4828" t="s">
        <v>367</v>
      </c>
      <c r="C4828" s="224" t="s">
        <v>639</v>
      </c>
      <c r="D4828" s="22"/>
      <c r="E4828" s="323" t="s">
        <v>606</v>
      </c>
      <c r="F4828" s="1"/>
      <c r="G4828" s="5"/>
      <c r="H4828" s="310">
        <f>SUM(H4816:H4827)</f>
        <v>13783.130000000005</v>
      </c>
      <c r="I4828" s="10"/>
      <c r="J4828" s="10"/>
      <c r="K4828" s="32">
        <f>SUM(K4816:K4827)</f>
        <v>13783.153963333338</v>
      </c>
      <c r="L4828" s="28">
        <f>SUM(L4816:L4827)</f>
        <v>2.3963333333540504E-2</v>
      </c>
      <c r="M4828" s="10"/>
      <c r="N4828" s="5"/>
      <c r="O4828" s="28">
        <f>SUM(O4816:O4827)</f>
        <v>8953.3545580000027</v>
      </c>
      <c r="P4828" s="28">
        <f>SUM(P4816:P4827)</f>
        <v>-4829.7994053333332</v>
      </c>
    </row>
    <row r="4829" spans="1:18" hidden="1">
      <c r="A4829" t="s">
        <v>368</v>
      </c>
      <c r="B4829" t="s">
        <v>5026</v>
      </c>
      <c r="C4829" s="224" t="s">
        <v>7842</v>
      </c>
      <c r="D4829" s="221">
        <v>356.7</v>
      </c>
      <c r="E4829" s="324">
        <v>42947</v>
      </c>
      <c r="F4829" s="9">
        <v>125897608.2</v>
      </c>
      <c r="G4829" s="18">
        <v>2.8299999999999999E-2</v>
      </c>
      <c r="H4829" s="299">
        <v>296908.53000000003</v>
      </c>
      <c r="I4829" s="15">
        <v>125279493.73</v>
      </c>
      <c r="J4829" s="11">
        <f t="shared" ref="J4829:J4840" si="2204">G4829</f>
        <v>2.8299999999999999E-2</v>
      </c>
      <c r="K4829" s="31">
        <f t="shared" ref="K4829:K4840" si="2205">I4829*J4829/12</f>
        <v>295450.80604658334</v>
      </c>
      <c r="L4829" s="289">
        <f t="shared" ref="L4829:L4840" si="2206">K4829-H4829</f>
        <v>-1457.7239534166874</v>
      </c>
      <c r="M4829" s="15">
        <f t="shared" ref="M4829:M4840" si="2207">I4829</f>
        <v>125279493.73</v>
      </c>
      <c r="N4829" s="5">
        <f>VLOOKUP(CONCATENATE(A4829,"-6"),'Restated Depr'!$B$6:$G$7674,6,0)</f>
        <v>1.3100000000000001E-2</v>
      </c>
      <c r="O4829" s="289">
        <f t="shared" ref="O4829:O4840" si="2208">M4829*N4829/12</f>
        <v>136763.44732191667</v>
      </c>
      <c r="P4829" s="289">
        <f t="shared" ref="P4829:P4840" si="2209">O4829-K4829</f>
        <v>-158687.35872466667</v>
      </c>
      <c r="Q4829" t="s">
        <v>7819</v>
      </c>
    </row>
    <row r="4830" spans="1:18" hidden="1">
      <c r="A4830" t="s">
        <v>368</v>
      </c>
      <c r="B4830" t="s">
        <v>5027</v>
      </c>
      <c r="C4830" s="224" t="s">
        <v>7842</v>
      </c>
      <c r="D4830" s="221">
        <v>356.7</v>
      </c>
      <c r="E4830" s="324">
        <v>42978</v>
      </c>
      <c r="F4830" s="1">
        <v>125755512</v>
      </c>
      <c r="G4830" s="18">
        <v>2.8299999999999999E-2</v>
      </c>
      <c r="H4830" s="298">
        <v>296573.41000000003</v>
      </c>
      <c r="I4830" s="10">
        <v>125279493.73</v>
      </c>
      <c r="J4830" s="11">
        <f t="shared" si="2204"/>
        <v>2.8299999999999999E-2</v>
      </c>
      <c r="K4830" s="30">
        <f t="shared" si="2205"/>
        <v>295450.80604658334</v>
      </c>
      <c r="L4830" s="29">
        <f t="shared" si="2206"/>
        <v>-1122.6039534166921</v>
      </c>
      <c r="M4830" s="10">
        <f t="shared" si="2207"/>
        <v>125279493.73</v>
      </c>
      <c r="N4830" s="5">
        <f>VLOOKUP(CONCATENATE(A4830,"-6"),'Restated Depr'!$B$6:$G$7674,6,0)</f>
        <v>1.3100000000000001E-2</v>
      </c>
      <c r="O4830" s="29">
        <f t="shared" si="2208"/>
        <v>136763.44732191667</v>
      </c>
      <c r="P4830" s="29">
        <f t="shared" si="2209"/>
        <v>-158687.35872466667</v>
      </c>
      <c r="Q4830" t="s">
        <v>7819</v>
      </c>
    </row>
    <row r="4831" spans="1:18" hidden="1">
      <c r="A4831" t="s">
        <v>368</v>
      </c>
      <c r="B4831" t="s">
        <v>5028</v>
      </c>
      <c r="C4831" s="224" t="s">
        <v>7842</v>
      </c>
      <c r="D4831" s="221">
        <v>356.7</v>
      </c>
      <c r="E4831" s="324">
        <v>43008</v>
      </c>
      <c r="F4831" s="1">
        <v>125755760.56</v>
      </c>
      <c r="G4831" s="18">
        <v>2.8299999999999999E-2</v>
      </c>
      <c r="H4831" s="298">
        <v>296574</v>
      </c>
      <c r="I4831" s="10">
        <v>125279493.73</v>
      </c>
      <c r="J4831" s="11">
        <f t="shared" si="2204"/>
        <v>2.8299999999999999E-2</v>
      </c>
      <c r="K4831" s="30">
        <f t="shared" si="2205"/>
        <v>295450.80604658334</v>
      </c>
      <c r="L4831" s="29">
        <f t="shared" si="2206"/>
        <v>-1123.1939534166595</v>
      </c>
      <c r="M4831" s="10">
        <f t="shared" si="2207"/>
        <v>125279493.73</v>
      </c>
      <c r="N4831" s="5">
        <f>VLOOKUP(CONCATENATE(A4831,"-6"),'Restated Depr'!$B$6:$G$7674,6,0)</f>
        <v>1.3100000000000001E-2</v>
      </c>
      <c r="O4831" s="29">
        <f t="shared" si="2208"/>
        <v>136763.44732191667</v>
      </c>
      <c r="P4831" s="29">
        <f t="shared" si="2209"/>
        <v>-158687.35872466667</v>
      </c>
      <c r="Q4831" t="s">
        <v>7819</v>
      </c>
    </row>
    <row r="4832" spans="1:18" hidden="1">
      <c r="A4832" t="s">
        <v>368</v>
      </c>
      <c r="B4832" t="s">
        <v>5029</v>
      </c>
      <c r="C4832" s="224" t="s">
        <v>7842</v>
      </c>
      <c r="D4832" s="221">
        <v>356.7</v>
      </c>
      <c r="E4832" s="324">
        <v>43039</v>
      </c>
      <c r="F4832" s="1">
        <v>125399735.18000001</v>
      </c>
      <c r="G4832" s="18">
        <v>2.8299999999999999E-2</v>
      </c>
      <c r="H4832" s="298">
        <v>295734.38</v>
      </c>
      <c r="I4832" s="10">
        <v>125279493.73</v>
      </c>
      <c r="J4832" s="11">
        <f t="shared" si="2204"/>
        <v>2.8299999999999999E-2</v>
      </c>
      <c r="K4832" s="30">
        <f t="shared" si="2205"/>
        <v>295450.80604658334</v>
      </c>
      <c r="L4832" s="29">
        <f t="shared" si="2206"/>
        <v>-283.57395341666415</v>
      </c>
      <c r="M4832" s="10">
        <f t="shared" si="2207"/>
        <v>125279493.73</v>
      </c>
      <c r="N4832" s="5">
        <f>VLOOKUP(CONCATENATE(A4832,"-6"),'Restated Depr'!$B$6:$G$7674,6,0)</f>
        <v>1.3100000000000001E-2</v>
      </c>
      <c r="O4832" s="29">
        <f t="shared" si="2208"/>
        <v>136763.44732191667</v>
      </c>
      <c r="P4832" s="29">
        <f t="shared" si="2209"/>
        <v>-158687.35872466667</v>
      </c>
      <c r="Q4832" t="s">
        <v>7819</v>
      </c>
    </row>
    <row r="4833" spans="1:18" hidden="1">
      <c r="A4833" t="s">
        <v>368</v>
      </c>
      <c r="B4833" t="s">
        <v>5030</v>
      </c>
      <c r="C4833" s="224" t="s">
        <v>7842</v>
      </c>
      <c r="D4833" s="221">
        <v>356.7</v>
      </c>
      <c r="E4833" s="324">
        <v>43069</v>
      </c>
      <c r="F4833" s="1">
        <v>125017760.41</v>
      </c>
      <c r="G4833" s="18">
        <v>2.8299999999999999E-2</v>
      </c>
      <c r="H4833" s="298">
        <v>294833.55</v>
      </c>
      <c r="I4833" s="10">
        <v>125279493.73</v>
      </c>
      <c r="J4833" s="11">
        <f t="shared" si="2204"/>
        <v>2.8299999999999999E-2</v>
      </c>
      <c r="K4833" s="30">
        <f t="shared" si="2205"/>
        <v>295450.80604658334</v>
      </c>
      <c r="L4833" s="29">
        <f t="shared" si="2206"/>
        <v>617.25604658335214</v>
      </c>
      <c r="M4833" s="10">
        <f t="shared" si="2207"/>
        <v>125279493.73</v>
      </c>
      <c r="N4833" s="5">
        <f>VLOOKUP(CONCATENATE(A4833,"-6"),'Restated Depr'!$B$6:$G$7674,6,0)</f>
        <v>1.3100000000000001E-2</v>
      </c>
      <c r="O4833" s="29">
        <f t="shared" si="2208"/>
        <v>136763.44732191667</v>
      </c>
      <c r="P4833" s="29">
        <f t="shared" si="2209"/>
        <v>-158687.35872466667</v>
      </c>
      <c r="Q4833" t="s">
        <v>7819</v>
      </c>
    </row>
    <row r="4834" spans="1:18" hidden="1">
      <c r="A4834" t="s">
        <v>368</v>
      </c>
      <c r="B4834" t="s">
        <v>5031</v>
      </c>
      <c r="C4834" s="224" t="s">
        <v>7842</v>
      </c>
      <c r="D4834" s="221">
        <v>356.7</v>
      </c>
      <c r="E4834" s="324">
        <v>43100</v>
      </c>
      <c r="F4834" s="1">
        <v>124992738.11</v>
      </c>
      <c r="G4834" s="18">
        <v>2.1900000000000003E-2</v>
      </c>
      <c r="H4834" s="298">
        <v>228111.75</v>
      </c>
      <c r="I4834" s="10">
        <v>125279493.73</v>
      </c>
      <c r="J4834" s="11">
        <f t="shared" si="2204"/>
        <v>2.1900000000000003E-2</v>
      </c>
      <c r="K4834" s="30">
        <f t="shared" si="2205"/>
        <v>228635.07605725003</v>
      </c>
      <c r="L4834" s="29">
        <f t="shared" si="2206"/>
        <v>523.32605725002941</v>
      </c>
      <c r="M4834" s="10">
        <f t="shared" si="2207"/>
        <v>125279493.73</v>
      </c>
      <c r="N4834" s="5">
        <f>VLOOKUP(CONCATENATE(A4834,"-6"),'Restated Depr'!$B$6:$G$7674,6,0)</f>
        <v>1.3100000000000001E-2</v>
      </c>
      <c r="O4834" s="29">
        <f t="shared" si="2208"/>
        <v>136763.44732191667</v>
      </c>
      <c r="P4834" s="29">
        <f t="shared" si="2209"/>
        <v>-91871.628735333361</v>
      </c>
      <c r="Q4834" t="s">
        <v>7819</v>
      </c>
    </row>
    <row r="4835" spans="1:18" hidden="1">
      <c r="A4835" t="s">
        <v>368</v>
      </c>
      <c r="B4835" t="s">
        <v>5032</v>
      </c>
      <c r="C4835" s="224" t="s">
        <v>7842</v>
      </c>
      <c r="D4835" s="221">
        <v>356.7</v>
      </c>
      <c r="E4835" s="324">
        <v>43131</v>
      </c>
      <c r="F4835" s="1">
        <v>125122198.20999999</v>
      </c>
      <c r="G4835" s="5">
        <v>1.3100000000000001E-2</v>
      </c>
      <c r="H4835" s="298">
        <v>136591.73000000001</v>
      </c>
      <c r="I4835" s="10">
        <v>125279493.73</v>
      </c>
      <c r="J4835" s="11">
        <f t="shared" si="2204"/>
        <v>1.3100000000000001E-2</v>
      </c>
      <c r="K4835" s="30">
        <f t="shared" si="2205"/>
        <v>136763.44732191667</v>
      </c>
      <c r="L4835" s="29">
        <f t="shared" si="2206"/>
        <v>171.71732191665797</v>
      </c>
      <c r="M4835" s="10">
        <f t="shared" si="2207"/>
        <v>125279493.73</v>
      </c>
      <c r="N4835" s="5">
        <f>VLOOKUP(CONCATENATE(A4835,"-6"),'Restated Depr'!$B$6:$G$7674,6,0)</f>
        <v>1.3100000000000001E-2</v>
      </c>
      <c r="O4835" s="29">
        <f t="shared" si="2208"/>
        <v>136763.44732191667</v>
      </c>
      <c r="P4835" s="29">
        <f t="shared" si="2209"/>
        <v>0</v>
      </c>
      <c r="Q4835" t="s">
        <v>7819</v>
      </c>
    </row>
    <row r="4836" spans="1:18" hidden="1">
      <c r="A4836" t="s">
        <v>368</v>
      </c>
      <c r="B4836" t="s">
        <v>5033</v>
      </c>
      <c r="C4836" s="224" t="s">
        <v>7842</v>
      </c>
      <c r="D4836" s="221">
        <v>356.7</v>
      </c>
      <c r="E4836" s="324">
        <v>43159</v>
      </c>
      <c r="F4836" s="1">
        <v>125254023.41</v>
      </c>
      <c r="G4836" s="5">
        <v>1.3100000000000001E-2</v>
      </c>
      <c r="H4836" s="298">
        <v>136735.65</v>
      </c>
      <c r="I4836" s="10">
        <v>125279493.73</v>
      </c>
      <c r="J4836" s="11">
        <f t="shared" si="2204"/>
        <v>1.3100000000000001E-2</v>
      </c>
      <c r="K4836" s="30">
        <f t="shared" si="2205"/>
        <v>136763.44732191667</v>
      </c>
      <c r="L4836" s="29">
        <f t="shared" si="2206"/>
        <v>27.797321916674264</v>
      </c>
      <c r="M4836" s="10">
        <f t="shared" si="2207"/>
        <v>125279493.73</v>
      </c>
      <c r="N4836" s="5">
        <f>VLOOKUP(CONCATENATE(A4836,"-6"),'Restated Depr'!$B$6:$G$7674,6,0)</f>
        <v>1.3100000000000001E-2</v>
      </c>
      <c r="O4836" s="29">
        <f t="shared" si="2208"/>
        <v>136763.44732191667</v>
      </c>
      <c r="P4836" s="29">
        <f t="shared" si="2209"/>
        <v>0</v>
      </c>
      <c r="Q4836" t="s">
        <v>7819</v>
      </c>
    </row>
    <row r="4837" spans="1:18" hidden="1">
      <c r="A4837" t="s">
        <v>368</v>
      </c>
      <c r="B4837" t="s">
        <v>5034</v>
      </c>
      <c r="C4837" s="224" t="s">
        <v>7842</v>
      </c>
      <c r="D4837" s="221">
        <v>356.7</v>
      </c>
      <c r="E4837" s="324">
        <v>43190</v>
      </c>
      <c r="F4837" s="1">
        <v>125263546.41</v>
      </c>
      <c r="G4837" s="5">
        <v>1.3100000000000001E-2</v>
      </c>
      <c r="H4837" s="298">
        <v>136746.04</v>
      </c>
      <c r="I4837" s="10">
        <v>125279493.73</v>
      </c>
      <c r="J4837" s="11">
        <f t="shared" si="2204"/>
        <v>1.3100000000000001E-2</v>
      </c>
      <c r="K4837" s="30">
        <f t="shared" si="2205"/>
        <v>136763.44732191667</v>
      </c>
      <c r="L4837" s="29">
        <f t="shared" si="2206"/>
        <v>17.407321916660294</v>
      </c>
      <c r="M4837" s="10">
        <f t="shared" si="2207"/>
        <v>125279493.73</v>
      </c>
      <c r="N4837" s="5">
        <f>VLOOKUP(CONCATENATE(A4837,"-6"),'Restated Depr'!$B$6:$G$7674,6,0)</f>
        <v>1.3100000000000001E-2</v>
      </c>
      <c r="O4837" s="29">
        <f t="shared" si="2208"/>
        <v>136763.44732191667</v>
      </c>
      <c r="P4837" s="29">
        <f t="shared" si="2209"/>
        <v>0</v>
      </c>
      <c r="Q4837" t="s">
        <v>7819</v>
      </c>
    </row>
    <row r="4838" spans="1:18" hidden="1">
      <c r="A4838" t="s">
        <v>368</v>
      </c>
      <c r="B4838" t="s">
        <v>5035</v>
      </c>
      <c r="C4838" s="224" t="s">
        <v>7842</v>
      </c>
      <c r="D4838" s="221">
        <v>356.7</v>
      </c>
      <c r="E4838" s="324">
        <v>43220</v>
      </c>
      <c r="F4838" s="1">
        <v>125274253.66</v>
      </c>
      <c r="G4838" s="5">
        <v>1.3100000000000001E-2</v>
      </c>
      <c r="H4838" s="298">
        <v>136757.73000000001</v>
      </c>
      <c r="I4838" s="10">
        <v>125279493.73</v>
      </c>
      <c r="J4838" s="11">
        <f t="shared" si="2204"/>
        <v>1.3100000000000001E-2</v>
      </c>
      <c r="K4838" s="30">
        <f t="shared" si="2205"/>
        <v>136763.44732191667</v>
      </c>
      <c r="L4838" s="29">
        <f t="shared" si="2206"/>
        <v>5.7173219166579656</v>
      </c>
      <c r="M4838" s="10">
        <f t="shared" si="2207"/>
        <v>125279493.73</v>
      </c>
      <c r="N4838" s="5">
        <f>VLOOKUP(CONCATENATE(A4838,"-6"),'Restated Depr'!$B$6:$G$7674,6,0)</f>
        <v>1.3100000000000001E-2</v>
      </c>
      <c r="O4838" s="29">
        <f t="shared" si="2208"/>
        <v>136763.44732191667</v>
      </c>
      <c r="P4838" s="29">
        <f t="shared" si="2209"/>
        <v>0</v>
      </c>
      <c r="Q4838" t="s">
        <v>7819</v>
      </c>
    </row>
    <row r="4839" spans="1:18" hidden="1">
      <c r="A4839" t="s">
        <v>368</v>
      </c>
      <c r="B4839" t="s">
        <v>5036</v>
      </c>
      <c r="C4839" s="224" t="s">
        <v>7842</v>
      </c>
      <c r="D4839" s="221">
        <v>356.7</v>
      </c>
      <c r="E4839" s="324">
        <v>43251</v>
      </c>
      <c r="F4839" s="1">
        <v>125278876.81</v>
      </c>
      <c r="G4839" s="5">
        <v>1.3100000000000001E-2</v>
      </c>
      <c r="H4839" s="298">
        <v>136762.78</v>
      </c>
      <c r="I4839" s="10">
        <v>125279493.73</v>
      </c>
      <c r="J4839" s="11">
        <f t="shared" si="2204"/>
        <v>1.3100000000000001E-2</v>
      </c>
      <c r="K4839" s="30">
        <f t="shared" si="2205"/>
        <v>136763.44732191667</v>
      </c>
      <c r="L4839" s="29">
        <f t="shared" si="2206"/>
        <v>0.66732191666960716</v>
      </c>
      <c r="M4839" s="10">
        <f t="shared" si="2207"/>
        <v>125279493.73</v>
      </c>
      <c r="N4839" s="5">
        <f>VLOOKUP(CONCATENATE(A4839,"-6"),'Restated Depr'!$B$6:$G$7674,6,0)</f>
        <v>1.3100000000000001E-2</v>
      </c>
      <c r="O4839" s="29">
        <f t="shared" si="2208"/>
        <v>136763.44732191667</v>
      </c>
      <c r="P4839" s="29">
        <f t="shared" si="2209"/>
        <v>0</v>
      </c>
      <c r="Q4839" t="s">
        <v>7819</v>
      </c>
    </row>
    <row r="4840" spans="1:18" hidden="1">
      <c r="A4840" t="s">
        <v>368</v>
      </c>
      <c r="B4840" t="s">
        <v>5037</v>
      </c>
      <c r="C4840" s="224" t="s">
        <v>7842</v>
      </c>
      <c r="D4840" s="221">
        <v>356.7</v>
      </c>
      <c r="E4840" s="324">
        <v>43281</v>
      </c>
      <c r="F4840" s="1">
        <v>125279493.73</v>
      </c>
      <c r="G4840" s="5">
        <v>1.3100000000000001E-2</v>
      </c>
      <c r="H4840" s="298">
        <v>136763.45000000001</v>
      </c>
      <c r="I4840" s="10">
        <v>125279493.73</v>
      </c>
      <c r="J4840" s="11">
        <f t="shared" si="2204"/>
        <v>1.3100000000000001E-2</v>
      </c>
      <c r="K4840" s="30">
        <f t="shared" si="2205"/>
        <v>136763.44732191667</v>
      </c>
      <c r="L4840" s="29">
        <f t="shared" si="2206"/>
        <v>-2.6780833431985229E-3</v>
      </c>
      <c r="M4840" s="10">
        <f t="shared" si="2207"/>
        <v>125279493.73</v>
      </c>
      <c r="N4840" s="5">
        <f>VLOOKUP(CONCATENATE(A4840,"-6"),'Restated Depr'!$B$6:$G$7674,6,0)</f>
        <v>1.3100000000000001E-2</v>
      </c>
      <c r="O4840" s="29">
        <f t="shared" si="2208"/>
        <v>136763.44732191667</v>
      </c>
      <c r="P4840" s="29">
        <f t="shared" si="2209"/>
        <v>0</v>
      </c>
      <c r="Q4840" t="s">
        <v>7819</v>
      </c>
      <c r="R4840" s="5"/>
    </row>
    <row r="4841" spans="1:18" ht="15.75" hidden="1" thickBot="1">
      <c r="A4841" t="s">
        <v>368</v>
      </c>
      <c r="C4841" s="224" t="s">
        <v>639</v>
      </c>
      <c r="D4841" s="22"/>
      <c r="E4841" s="323" t="s">
        <v>606</v>
      </c>
      <c r="F4841" s="1"/>
      <c r="G4841" s="5"/>
      <c r="H4841" s="310">
        <f>SUM(H4829:H4840)</f>
        <v>2529093</v>
      </c>
      <c r="I4841" s="10"/>
      <c r="J4841" s="10"/>
      <c r="K4841" s="32">
        <f>SUM(K4829:K4840)</f>
        <v>2526469.790221666</v>
      </c>
      <c r="L4841" s="28">
        <f>SUM(L4829:L4840)</f>
        <v>-2623.2097783333447</v>
      </c>
      <c r="M4841" s="10"/>
      <c r="N4841" s="5"/>
      <c r="O4841" s="28">
        <f>SUM(O4829:O4840)</f>
        <v>1641161.3678630001</v>
      </c>
      <c r="P4841" s="28">
        <f>SUM(P4829:P4840)</f>
        <v>-885308.42235866666</v>
      </c>
    </row>
    <row r="4842" spans="1:18" hidden="1">
      <c r="A4842" t="s">
        <v>369</v>
      </c>
      <c r="B4842" t="s">
        <v>5038</v>
      </c>
      <c r="C4842" s="224" t="s">
        <v>7842</v>
      </c>
      <c r="D4842" s="221">
        <v>356.9</v>
      </c>
      <c r="E4842" s="324">
        <v>42947</v>
      </c>
      <c r="F4842" s="9">
        <v>254414.09</v>
      </c>
      <c r="G4842" s="18">
        <v>2.1100000000000001E-2</v>
      </c>
      <c r="H4842" s="299">
        <v>447.34</v>
      </c>
      <c r="I4842" s="15">
        <v>254414.09</v>
      </c>
      <c r="J4842" s="11">
        <f t="shared" ref="J4842:J4853" si="2210">G4842</f>
        <v>2.1100000000000001E-2</v>
      </c>
      <c r="K4842" s="31">
        <f t="shared" ref="K4842:K4853" si="2211">I4842*J4842/12</f>
        <v>447.34477491666667</v>
      </c>
      <c r="L4842" s="289">
        <f t="shared" ref="L4842:L4853" si="2212">K4842-H4842</f>
        <v>4.7749166666903875E-3</v>
      </c>
      <c r="M4842" s="15">
        <f t="shared" ref="M4842:M4853" si="2213">I4842</f>
        <v>254414.09</v>
      </c>
      <c r="N4842" s="5">
        <f>VLOOKUP(CONCATENATE(A4842,"-6"),'Restated Depr'!$B$6:$G$7674,6,0)</f>
        <v>1.6E-2</v>
      </c>
      <c r="O4842" s="289">
        <f t="shared" ref="O4842:O4853" si="2214">M4842*N4842/12</f>
        <v>339.21878666666669</v>
      </c>
      <c r="P4842" s="289">
        <f t="shared" ref="P4842:P4853" si="2215">O4842-K4842</f>
        <v>-108.12598824999998</v>
      </c>
      <c r="Q4842" t="s">
        <v>7819</v>
      </c>
    </row>
    <row r="4843" spans="1:18" hidden="1">
      <c r="A4843" t="s">
        <v>369</v>
      </c>
      <c r="B4843" t="s">
        <v>5039</v>
      </c>
      <c r="C4843" s="224" t="s">
        <v>7842</v>
      </c>
      <c r="D4843" s="221">
        <v>356.9</v>
      </c>
      <c r="E4843" s="324">
        <v>42978</v>
      </c>
      <c r="F4843" s="1">
        <v>254414.09</v>
      </c>
      <c r="G4843" s="18">
        <v>2.1100000000000001E-2</v>
      </c>
      <c r="H4843" s="298">
        <v>447.34</v>
      </c>
      <c r="I4843" s="10">
        <v>254414.09</v>
      </c>
      <c r="J4843" s="11">
        <f t="shared" si="2210"/>
        <v>2.1100000000000001E-2</v>
      </c>
      <c r="K4843" s="30">
        <f t="shared" si="2211"/>
        <v>447.34477491666667</v>
      </c>
      <c r="L4843" s="29">
        <f t="shared" si="2212"/>
        <v>4.7749166666903875E-3</v>
      </c>
      <c r="M4843" s="10">
        <f t="shared" si="2213"/>
        <v>254414.09</v>
      </c>
      <c r="N4843" s="5">
        <f>VLOOKUP(CONCATENATE(A4843,"-6"),'Restated Depr'!$B$6:$G$7674,6,0)</f>
        <v>1.6E-2</v>
      </c>
      <c r="O4843" s="29">
        <f t="shared" si="2214"/>
        <v>339.21878666666669</v>
      </c>
      <c r="P4843" s="29">
        <f t="shared" si="2215"/>
        <v>-108.12598824999998</v>
      </c>
      <c r="Q4843" t="s">
        <v>7819</v>
      </c>
    </row>
    <row r="4844" spans="1:18" hidden="1">
      <c r="A4844" t="s">
        <v>369</v>
      </c>
      <c r="B4844" t="s">
        <v>5040</v>
      </c>
      <c r="C4844" s="224" t="s">
        <v>7842</v>
      </c>
      <c r="D4844" s="221">
        <v>356.9</v>
      </c>
      <c r="E4844" s="324">
        <v>43008</v>
      </c>
      <c r="F4844" s="1">
        <v>254414.09</v>
      </c>
      <c r="G4844" s="18">
        <v>2.1100000000000001E-2</v>
      </c>
      <c r="H4844" s="298">
        <v>447.34</v>
      </c>
      <c r="I4844" s="10">
        <v>254414.09</v>
      </c>
      <c r="J4844" s="11">
        <f t="shared" si="2210"/>
        <v>2.1100000000000001E-2</v>
      </c>
      <c r="K4844" s="30">
        <f t="shared" si="2211"/>
        <v>447.34477491666667</v>
      </c>
      <c r="L4844" s="29">
        <f t="shared" si="2212"/>
        <v>4.7749166666903875E-3</v>
      </c>
      <c r="M4844" s="10">
        <f t="shared" si="2213"/>
        <v>254414.09</v>
      </c>
      <c r="N4844" s="5">
        <f>VLOOKUP(CONCATENATE(A4844,"-6"),'Restated Depr'!$B$6:$G$7674,6,0)</f>
        <v>1.6E-2</v>
      </c>
      <c r="O4844" s="29">
        <f t="shared" si="2214"/>
        <v>339.21878666666669</v>
      </c>
      <c r="P4844" s="29">
        <f t="shared" si="2215"/>
        <v>-108.12598824999998</v>
      </c>
      <c r="Q4844" t="s">
        <v>7819</v>
      </c>
    </row>
    <row r="4845" spans="1:18" hidden="1">
      <c r="A4845" t="s">
        <v>369</v>
      </c>
      <c r="B4845" t="s">
        <v>5041</v>
      </c>
      <c r="C4845" s="224" t="s">
        <v>7842</v>
      </c>
      <c r="D4845" s="221">
        <v>356.9</v>
      </c>
      <c r="E4845" s="324">
        <v>43039</v>
      </c>
      <c r="F4845" s="1">
        <v>254414.09</v>
      </c>
      <c r="G4845" s="18">
        <v>2.1100000000000001E-2</v>
      </c>
      <c r="H4845" s="298">
        <v>447.34</v>
      </c>
      <c r="I4845" s="10">
        <v>254414.09</v>
      </c>
      <c r="J4845" s="11">
        <f t="shared" si="2210"/>
        <v>2.1100000000000001E-2</v>
      </c>
      <c r="K4845" s="30">
        <f t="shared" si="2211"/>
        <v>447.34477491666667</v>
      </c>
      <c r="L4845" s="29">
        <f t="shared" si="2212"/>
        <v>4.7749166666903875E-3</v>
      </c>
      <c r="M4845" s="10">
        <f t="shared" si="2213"/>
        <v>254414.09</v>
      </c>
      <c r="N4845" s="5">
        <f>VLOOKUP(CONCATENATE(A4845,"-6"),'Restated Depr'!$B$6:$G$7674,6,0)</f>
        <v>1.6E-2</v>
      </c>
      <c r="O4845" s="29">
        <f t="shared" si="2214"/>
        <v>339.21878666666669</v>
      </c>
      <c r="P4845" s="29">
        <f t="shared" si="2215"/>
        <v>-108.12598824999998</v>
      </c>
      <c r="Q4845" t="s">
        <v>7819</v>
      </c>
    </row>
    <row r="4846" spans="1:18" hidden="1">
      <c r="A4846" t="s">
        <v>369</v>
      </c>
      <c r="B4846" t="s">
        <v>5042</v>
      </c>
      <c r="C4846" s="224" t="s">
        <v>7842</v>
      </c>
      <c r="D4846" s="221">
        <v>356.9</v>
      </c>
      <c r="E4846" s="324">
        <v>43069</v>
      </c>
      <c r="F4846" s="1">
        <v>254414.09</v>
      </c>
      <c r="G4846" s="18">
        <v>2.1100000000000001E-2</v>
      </c>
      <c r="H4846" s="298">
        <v>447.34</v>
      </c>
      <c r="I4846" s="10">
        <v>254414.09</v>
      </c>
      <c r="J4846" s="11">
        <f t="shared" si="2210"/>
        <v>2.1100000000000001E-2</v>
      </c>
      <c r="K4846" s="30">
        <f t="shared" si="2211"/>
        <v>447.34477491666667</v>
      </c>
      <c r="L4846" s="29">
        <f t="shared" si="2212"/>
        <v>4.7749166666903875E-3</v>
      </c>
      <c r="M4846" s="10">
        <f t="shared" si="2213"/>
        <v>254414.09</v>
      </c>
      <c r="N4846" s="5">
        <f>VLOOKUP(CONCATENATE(A4846,"-6"),'Restated Depr'!$B$6:$G$7674,6,0)</f>
        <v>1.6E-2</v>
      </c>
      <c r="O4846" s="29">
        <f t="shared" si="2214"/>
        <v>339.21878666666669</v>
      </c>
      <c r="P4846" s="29">
        <f t="shared" si="2215"/>
        <v>-108.12598824999998</v>
      </c>
      <c r="Q4846" t="s">
        <v>7819</v>
      </c>
    </row>
    <row r="4847" spans="1:18" hidden="1">
      <c r="A4847" t="s">
        <v>369</v>
      </c>
      <c r="B4847" t="s">
        <v>5043</v>
      </c>
      <c r="C4847" s="224" t="s">
        <v>7842</v>
      </c>
      <c r="D4847" s="221">
        <v>356.9</v>
      </c>
      <c r="E4847" s="324">
        <v>43100</v>
      </c>
      <c r="F4847" s="1">
        <v>254414.09</v>
      </c>
      <c r="G4847" s="18">
        <v>1.89E-2</v>
      </c>
      <c r="H4847" s="298">
        <v>400.7</v>
      </c>
      <c r="I4847" s="10">
        <v>254414.09</v>
      </c>
      <c r="J4847" s="11">
        <f t="shared" si="2210"/>
        <v>1.89E-2</v>
      </c>
      <c r="K4847" s="30">
        <f t="shared" si="2211"/>
        <v>400.70219175000005</v>
      </c>
      <c r="L4847" s="29">
        <f t="shared" si="2212"/>
        <v>2.19175000006544E-3</v>
      </c>
      <c r="M4847" s="10">
        <f t="shared" si="2213"/>
        <v>254414.09</v>
      </c>
      <c r="N4847" s="5">
        <f>VLOOKUP(CONCATENATE(A4847,"-6"),'Restated Depr'!$B$6:$G$7674,6,0)</f>
        <v>1.6E-2</v>
      </c>
      <c r="O4847" s="29">
        <f t="shared" si="2214"/>
        <v>339.21878666666669</v>
      </c>
      <c r="P4847" s="29">
        <f t="shared" si="2215"/>
        <v>-61.483405083333366</v>
      </c>
      <c r="Q4847" t="s">
        <v>7819</v>
      </c>
    </row>
    <row r="4848" spans="1:18" hidden="1">
      <c r="A4848" t="s">
        <v>369</v>
      </c>
      <c r="B4848" t="s">
        <v>5044</v>
      </c>
      <c r="C4848" s="224" t="s">
        <v>7842</v>
      </c>
      <c r="D4848" s="221">
        <v>356.9</v>
      </c>
      <c r="E4848" s="324">
        <v>43131</v>
      </c>
      <c r="F4848" s="1">
        <v>254414.09</v>
      </c>
      <c r="G4848" s="5">
        <v>1.6E-2</v>
      </c>
      <c r="H4848" s="298">
        <v>339.22</v>
      </c>
      <c r="I4848" s="10">
        <v>254414.09</v>
      </c>
      <c r="J4848" s="11">
        <f t="shared" si="2210"/>
        <v>1.6E-2</v>
      </c>
      <c r="K4848" s="30">
        <f t="shared" si="2211"/>
        <v>339.21878666666669</v>
      </c>
      <c r="L4848" s="29">
        <f t="shared" si="2212"/>
        <v>-1.2133333333395058E-3</v>
      </c>
      <c r="M4848" s="10">
        <f t="shared" si="2213"/>
        <v>254414.09</v>
      </c>
      <c r="N4848" s="5">
        <f>VLOOKUP(CONCATENATE(A4848,"-6"),'Restated Depr'!$B$6:$G$7674,6,0)</f>
        <v>1.6E-2</v>
      </c>
      <c r="O4848" s="29">
        <f t="shared" si="2214"/>
        <v>339.21878666666669</v>
      </c>
      <c r="P4848" s="29">
        <f t="shared" si="2215"/>
        <v>0</v>
      </c>
      <c r="Q4848" t="s">
        <v>7819</v>
      </c>
    </row>
    <row r="4849" spans="1:18" hidden="1">
      <c r="A4849" t="s">
        <v>369</v>
      </c>
      <c r="B4849" t="s">
        <v>5045</v>
      </c>
      <c r="C4849" s="224" t="s">
        <v>7842</v>
      </c>
      <c r="D4849" s="221">
        <v>356.9</v>
      </c>
      <c r="E4849" s="324">
        <v>43159</v>
      </c>
      <c r="F4849" s="1">
        <v>254414.09</v>
      </c>
      <c r="G4849" s="5">
        <v>1.6E-2</v>
      </c>
      <c r="H4849" s="298">
        <v>339.22</v>
      </c>
      <c r="I4849" s="10">
        <v>254414.09</v>
      </c>
      <c r="J4849" s="11">
        <f t="shared" si="2210"/>
        <v>1.6E-2</v>
      </c>
      <c r="K4849" s="30">
        <f t="shared" si="2211"/>
        <v>339.21878666666669</v>
      </c>
      <c r="L4849" s="29">
        <f t="shared" si="2212"/>
        <v>-1.2133333333395058E-3</v>
      </c>
      <c r="M4849" s="10">
        <f t="shared" si="2213"/>
        <v>254414.09</v>
      </c>
      <c r="N4849" s="5">
        <f>VLOOKUP(CONCATENATE(A4849,"-6"),'Restated Depr'!$B$6:$G$7674,6,0)</f>
        <v>1.6E-2</v>
      </c>
      <c r="O4849" s="29">
        <f t="shared" si="2214"/>
        <v>339.21878666666669</v>
      </c>
      <c r="P4849" s="29">
        <f t="shared" si="2215"/>
        <v>0</v>
      </c>
      <c r="Q4849" t="s">
        <v>7819</v>
      </c>
    </row>
    <row r="4850" spans="1:18" hidden="1">
      <c r="A4850" t="s">
        <v>369</v>
      </c>
      <c r="B4850" t="s">
        <v>5046</v>
      </c>
      <c r="C4850" s="224" t="s">
        <v>7842</v>
      </c>
      <c r="D4850" s="221">
        <v>356.9</v>
      </c>
      <c r="E4850" s="324">
        <v>43190</v>
      </c>
      <c r="F4850" s="1">
        <v>254414.09</v>
      </c>
      <c r="G4850" s="5">
        <v>1.6E-2</v>
      </c>
      <c r="H4850" s="298">
        <v>339.22</v>
      </c>
      <c r="I4850" s="10">
        <v>254414.09</v>
      </c>
      <c r="J4850" s="11">
        <f t="shared" si="2210"/>
        <v>1.6E-2</v>
      </c>
      <c r="K4850" s="30">
        <f t="shared" si="2211"/>
        <v>339.21878666666669</v>
      </c>
      <c r="L4850" s="29">
        <f t="shared" si="2212"/>
        <v>-1.2133333333395058E-3</v>
      </c>
      <c r="M4850" s="10">
        <f t="shared" si="2213"/>
        <v>254414.09</v>
      </c>
      <c r="N4850" s="5">
        <f>VLOOKUP(CONCATENATE(A4850,"-6"),'Restated Depr'!$B$6:$G$7674,6,0)</f>
        <v>1.6E-2</v>
      </c>
      <c r="O4850" s="29">
        <f t="shared" si="2214"/>
        <v>339.21878666666669</v>
      </c>
      <c r="P4850" s="29">
        <f t="shared" si="2215"/>
        <v>0</v>
      </c>
      <c r="Q4850" t="s">
        <v>7819</v>
      </c>
    </row>
    <row r="4851" spans="1:18" hidden="1">
      <c r="A4851" t="s">
        <v>369</v>
      </c>
      <c r="B4851" t="s">
        <v>5047</v>
      </c>
      <c r="C4851" s="224" t="s">
        <v>7842</v>
      </c>
      <c r="D4851" s="221">
        <v>356.9</v>
      </c>
      <c r="E4851" s="324">
        <v>43220</v>
      </c>
      <c r="F4851" s="1">
        <v>254414.09</v>
      </c>
      <c r="G4851" s="5">
        <v>1.6E-2</v>
      </c>
      <c r="H4851" s="298">
        <v>339.22</v>
      </c>
      <c r="I4851" s="10">
        <v>254414.09</v>
      </c>
      <c r="J4851" s="11">
        <f t="shared" si="2210"/>
        <v>1.6E-2</v>
      </c>
      <c r="K4851" s="30">
        <f t="shared" si="2211"/>
        <v>339.21878666666669</v>
      </c>
      <c r="L4851" s="29">
        <f t="shared" si="2212"/>
        <v>-1.2133333333395058E-3</v>
      </c>
      <c r="M4851" s="10">
        <f t="shared" si="2213"/>
        <v>254414.09</v>
      </c>
      <c r="N4851" s="5">
        <f>VLOOKUP(CONCATENATE(A4851,"-6"),'Restated Depr'!$B$6:$G$7674,6,0)</f>
        <v>1.6E-2</v>
      </c>
      <c r="O4851" s="29">
        <f t="shared" si="2214"/>
        <v>339.21878666666669</v>
      </c>
      <c r="P4851" s="29">
        <f t="shared" si="2215"/>
        <v>0</v>
      </c>
      <c r="Q4851" t="s">
        <v>7819</v>
      </c>
    </row>
    <row r="4852" spans="1:18" hidden="1">
      <c r="A4852" t="s">
        <v>369</v>
      </c>
      <c r="B4852" t="s">
        <v>5048</v>
      </c>
      <c r="C4852" s="224" t="s">
        <v>7842</v>
      </c>
      <c r="D4852" s="221">
        <v>356.9</v>
      </c>
      <c r="E4852" s="324">
        <v>43251</v>
      </c>
      <c r="F4852" s="1">
        <v>254414.09</v>
      </c>
      <c r="G4852" s="5">
        <v>1.6E-2</v>
      </c>
      <c r="H4852" s="298">
        <v>339.22</v>
      </c>
      <c r="I4852" s="10">
        <v>254414.09</v>
      </c>
      <c r="J4852" s="11">
        <f t="shared" si="2210"/>
        <v>1.6E-2</v>
      </c>
      <c r="K4852" s="30">
        <f t="shared" si="2211"/>
        <v>339.21878666666669</v>
      </c>
      <c r="L4852" s="29">
        <f t="shared" si="2212"/>
        <v>-1.2133333333395058E-3</v>
      </c>
      <c r="M4852" s="10">
        <f t="shared" si="2213"/>
        <v>254414.09</v>
      </c>
      <c r="N4852" s="5">
        <f>VLOOKUP(CONCATENATE(A4852,"-6"),'Restated Depr'!$B$6:$G$7674,6,0)</f>
        <v>1.6E-2</v>
      </c>
      <c r="O4852" s="29">
        <f t="shared" si="2214"/>
        <v>339.21878666666669</v>
      </c>
      <c r="P4852" s="29">
        <f t="shared" si="2215"/>
        <v>0</v>
      </c>
      <c r="Q4852" t="s">
        <v>7819</v>
      </c>
    </row>
    <row r="4853" spans="1:18" hidden="1">
      <c r="A4853" t="s">
        <v>369</v>
      </c>
      <c r="B4853" t="s">
        <v>5049</v>
      </c>
      <c r="C4853" s="224" t="s">
        <v>7842</v>
      </c>
      <c r="D4853" s="221">
        <v>356.9</v>
      </c>
      <c r="E4853" s="324">
        <v>43281</v>
      </c>
      <c r="F4853" s="1">
        <v>254414.09</v>
      </c>
      <c r="G4853" s="5">
        <v>1.6E-2</v>
      </c>
      <c r="H4853" s="298">
        <v>339.22</v>
      </c>
      <c r="I4853" s="10">
        <v>254414.09</v>
      </c>
      <c r="J4853" s="11">
        <f t="shared" si="2210"/>
        <v>1.6E-2</v>
      </c>
      <c r="K4853" s="30">
        <f t="shared" si="2211"/>
        <v>339.21878666666669</v>
      </c>
      <c r="L4853" s="29">
        <f t="shared" si="2212"/>
        <v>-1.2133333333395058E-3</v>
      </c>
      <c r="M4853" s="10">
        <f t="shared" si="2213"/>
        <v>254414.09</v>
      </c>
      <c r="N4853" s="5">
        <f>VLOOKUP(CONCATENATE(A4853,"-6"),'Restated Depr'!$B$6:$G$7674,6,0)</f>
        <v>1.6E-2</v>
      </c>
      <c r="O4853" s="29">
        <f t="shared" si="2214"/>
        <v>339.21878666666669</v>
      </c>
      <c r="P4853" s="29">
        <f t="shared" si="2215"/>
        <v>0</v>
      </c>
      <c r="Q4853" t="s">
        <v>7819</v>
      </c>
      <c r="R4853" s="5"/>
    </row>
    <row r="4854" spans="1:18" ht="15.75" hidden="1" thickBot="1">
      <c r="A4854" t="s">
        <v>369</v>
      </c>
      <c r="C4854" s="224" t="s">
        <v>639</v>
      </c>
      <c r="D4854" s="22"/>
      <c r="E4854" s="323" t="s">
        <v>606</v>
      </c>
      <c r="F4854" s="1"/>
      <c r="G4854" s="5"/>
      <c r="H4854" s="310">
        <f>SUM(H4842:H4853)</f>
        <v>4672.7200000000012</v>
      </c>
      <c r="I4854" s="10"/>
      <c r="J4854" s="10"/>
      <c r="K4854" s="32">
        <f>SUM(K4842:K4853)</f>
        <v>4672.7387863333333</v>
      </c>
      <c r="L4854" s="28">
        <f>SUM(L4842:L4853)</f>
        <v>1.8786333333480343E-2</v>
      </c>
      <c r="M4854" s="10"/>
      <c r="N4854" s="5"/>
      <c r="O4854" s="28">
        <f>SUM(O4842:O4853)</f>
        <v>4070.6254400000012</v>
      </c>
      <c r="P4854" s="28">
        <f>SUM(P4842:P4853)</f>
        <v>-602.11334633333331</v>
      </c>
    </row>
    <row r="4855" spans="1:18" hidden="1">
      <c r="A4855" t="s">
        <v>370</v>
      </c>
      <c r="B4855" t="s">
        <v>5050</v>
      </c>
      <c r="C4855" s="224" t="s">
        <v>7842</v>
      </c>
      <c r="D4855" s="221">
        <v>356.9</v>
      </c>
      <c r="E4855" s="324">
        <v>42947</v>
      </c>
      <c r="F4855" s="9">
        <v>268533.32</v>
      </c>
      <c r="G4855" s="18">
        <v>2.1100000000000001E-2</v>
      </c>
      <c r="H4855" s="299">
        <v>472.17</v>
      </c>
      <c r="I4855" s="15">
        <v>268533.32</v>
      </c>
      <c r="J4855" s="11">
        <f t="shared" ref="J4855:J4866" si="2216">G4855</f>
        <v>2.1100000000000001E-2</v>
      </c>
      <c r="K4855" s="31">
        <f t="shared" ref="K4855:K4866" si="2217">I4855*J4855/12</f>
        <v>472.17108766666666</v>
      </c>
      <c r="L4855" s="289">
        <f t="shared" ref="L4855:L4866" si="2218">K4855-H4855</f>
        <v>1.0876666666490564E-3</v>
      </c>
      <c r="M4855" s="15">
        <f t="shared" ref="M4855:M4866" si="2219">I4855</f>
        <v>268533.32</v>
      </c>
      <c r="N4855" s="5">
        <f>VLOOKUP(CONCATENATE(A4855,"-6"),'Restated Depr'!$B$6:$G$7674,6,0)</f>
        <v>1.6E-2</v>
      </c>
      <c r="O4855" s="289">
        <f t="shared" ref="O4855:O4866" si="2220">M4855*N4855/12</f>
        <v>358.04442666666665</v>
      </c>
      <c r="P4855" s="289">
        <f t="shared" ref="P4855:P4866" si="2221">O4855-K4855</f>
        <v>-114.12666100000001</v>
      </c>
      <c r="Q4855" t="s">
        <v>7819</v>
      </c>
    </row>
    <row r="4856" spans="1:18" hidden="1">
      <c r="A4856" t="s">
        <v>370</v>
      </c>
      <c r="B4856" t="s">
        <v>5051</v>
      </c>
      <c r="C4856" s="224" t="s">
        <v>7842</v>
      </c>
      <c r="D4856" s="221">
        <v>356.9</v>
      </c>
      <c r="E4856" s="324">
        <v>42978</v>
      </c>
      <c r="F4856" s="1">
        <v>268533.32</v>
      </c>
      <c r="G4856" s="18">
        <v>2.1100000000000001E-2</v>
      </c>
      <c r="H4856" s="298">
        <v>472.17</v>
      </c>
      <c r="I4856" s="10">
        <v>268533.32</v>
      </c>
      <c r="J4856" s="11">
        <f t="shared" si="2216"/>
        <v>2.1100000000000001E-2</v>
      </c>
      <c r="K4856" s="30">
        <f t="shared" si="2217"/>
        <v>472.17108766666666</v>
      </c>
      <c r="L4856" s="29">
        <f t="shared" si="2218"/>
        <v>1.0876666666490564E-3</v>
      </c>
      <c r="M4856" s="10">
        <f t="shared" si="2219"/>
        <v>268533.32</v>
      </c>
      <c r="N4856" s="5">
        <f>VLOOKUP(CONCATENATE(A4856,"-6"),'Restated Depr'!$B$6:$G$7674,6,0)</f>
        <v>1.6E-2</v>
      </c>
      <c r="O4856" s="29">
        <f t="shared" si="2220"/>
        <v>358.04442666666665</v>
      </c>
      <c r="P4856" s="29">
        <f t="shared" si="2221"/>
        <v>-114.12666100000001</v>
      </c>
      <c r="Q4856" t="s">
        <v>7819</v>
      </c>
    </row>
    <row r="4857" spans="1:18" hidden="1">
      <c r="A4857" t="s">
        <v>370</v>
      </c>
      <c r="B4857" t="s">
        <v>5052</v>
      </c>
      <c r="C4857" s="224" t="s">
        <v>7842</v>
      </c>
      <c r="D4857" s="221">
        <v>356.9</v>
      </c>
      <c r="E4857" s="324">
        <v>43008</v>
      </c>
      <c r="F4857" s="1">
        <v>268533.32</v>
      </c>
      <c r="G4857" s="18">
        <v>2.1100000000000001E-2</v>
      </c>
      <c r="H4857" s="298">
        <v>472.17</v>
      </c>
      <c r="I4857" s="10">
        <v>268533.32</v>
      </c>
      <c r="J4857" s="11">
        <f t="shared" si="2216"/>
        <v>2.1100000000000001E-2</v>
      </c>
      <c r="K4857" s="30">
        <f t="shared" si="2217"/>
        <v>472.17108766666666</v>
      </c>
      <c r="L4857" s="29">
        <f t="shared" si="2218"/>
        <v>1.0876666666490564E-3</v>
      </c>
      <c r="M4857" s="10">
        <f t="shared" si="2219"/>
        <v>268533.32</v>
      </c>
      <c r="N4857" s="5">
        <f>VLOOKUP(CONCATENATE(A4857,"-6"),'Restated Depr'!$B$6:$G$7674,6,0)</f>
        <v>1.6E-2</v>
      </c>
      <c r="O4857" s="29">
        <f t="shared" si="2220"/>
        <v>358.04442666666665</v>
      </c>
      <c r="P4857" s="29">
        <f t="shared" si="2221"/>
        <v>-114.12666100000001</v>
      </c>
      <c r="Q4857" t="s">
        <v>7819</v>
      </c>
    </row>
    <row r="4858" spans="1:18" hidden="1">
      <c r="A4858" t="s">
        <v>370</v>
      </c>
      <c r="B4858" t="s">
        <v>5053</v>
      </c>
      <c r="C4858" s="224" t="s">
        <v>7842</v>
      </c>
      <c r="D4858" s="221">
        <v>356.9</v>
      </c>
      <c r="E4858" s="324">
        <v>43039</v>
      </c>
      <c r="F4858" s="1">
        <v>268533.32</v>
      </c>
      <c r="G4858" s="18">
        <v>2.1100000000000001E-2</v>
      </c>
      <c r="H4858" s="298">
        <v>472.17</v>
      </c>
      <c r="I4858" s="10">
        <v>268533.32</v>
      </c>
      <c r="J4858" s="11">
        <f t="shared" si="2216"/>
        <v>2.1100000000000001E-2</v>
      </c>
      <c r="K4858" s="30">
        <f t="shared" si="2217"/>
        <v>472.17108766666666</v>
      </c>
      <c r="L4858" s="29">
        <f t="shared" si="2218"/>
        <v>1.0876666666490564E-3</v>
      </c>
      <c r="M4858" s="10">
        <f t="shared" si="2219"/>
        <v>268533.32</v>
      </c>
      <c r="N4858" s="5">
        <f>VLOOKUP(CONCATENATE(A4858,"-6"),'Restated Depr'!$B$6:$G$7674,6,0)</f>
        <v>1.6E-2</v>
      </c>
      <c r="O4858" s="29">
        <f t="shared" si="2220"/>
        <v>358.04442666666665</v>
      </c>
      <c r="P4858" s="29">
        <f t="shared" si="2221"/>
        <v>-114.12666100000001</v>
      </c>
      <c r="Q4858" t="s">
        <v>7819</v>
      </c>
    </row>
    <row r="4859" spans="1:18" hidden="1">
      <c r="A4859" t="s">
        <v>370</v>
      </c>
      <c r="B4859" t="s">
        <v>5054</v>
      </c>
      <c r="C4859" s="224" t="s">
        <v>7842</v>
      </c>
      <c r="D4859" s="221">
        <v>356.9</v>
      </c>
      <c r="E4859" s="324">
        <v>43069</v>
      </c>
      <c r="F4859" s="1">
        <v>268533.32</v>
      </c>
      <c r="G4859" s="18">
        <v>2.1100000000000001E-2</v>
      </c>
      <c r="H4859" s="298">
        <v>472.17</v>
      </c>
      <c r="I4859" s="10">
        <v>268533.32</v>
      </c>
      <c r="J4859" s="11">
        <f t="shared" si="2216"/>
        <v>2.1100000000000001E-2</v>
      </c>
      <c r="K4859" s="30">
        <f t="shared" si="2217"/>
        <v>472.17108766666666</v>
      </c>
      <c r="L4859" s="29">
        <f t="shared" si="2218"/>
        <v>1.0876666666490564E-3</v>
      </c>
      <c r="M4859" s="10">
        <f t="shared" si="2219"/>
        <v>268533.32</v>
      </c>
      <c r="N4859" s="5">
        <f>VLOOKUP(CONCATENATE(A4859,"-6"),'Restated Depr'!$B$6:$G$7674,6,0)</f>
        <v>1.6E-2</v>
      </c>
      <c r="O4859" s="29">
        <f t="shared" si="2220"/>
        <v>358.04442666666665</v>
      </c>
      <c r="P4859" s="29">
        <f t="shared" si="2221"/>
        <v>-114.12666100000001</v>
      </c>
      <c r="Q4859" t="s">
        <v>7819</v>
      </c>
    </row>
    <row r="4860" spans="1:18" hidden="1">
      <c r="A4860" t="s">
        <v>370</v>
      </c>
      <c r="B4860" t="s">
        <v>5055</v>
      </c>
      <c r="C4860" s="224" t="s">
        <v>7842</v>
      </c>
      <c r="D4860" s="221">
        <v>356.9</v>
      </c>
      <c r="E4860" s="324">
        <v>43100</v>
      </c>
      <c r="F4860" s="1">
        <v>268533.32</v>
      </c>
      <c r="G4860" s="18">
        <v>1.89E-2</v>
      </c>
      <c r="H4860" s="298">
        <v>422.94</v>
      </c>
      <c r="I4860" s="10">
        <v>268533.32</v>
      </c>
      <c r="J4860" s="11">
        <f t="shared" si="2216"/>
        <v>1.89E-2</v>
      </c>
      <c r="K4860" s="30">
        <f t="shared" si="2217"/>
        <v>422.93997899999999</v>
      </c>
      <c r="L4860" s="29">
        <f t="shared" si="2218"/>
        <v>-2.1000000003823516E-5</v>
      </c>
      <c r="M4860" s="10">
        <f t="shared" si="2219"/>
        <v>268533.32</v>
      </c>
      <c r="N4860" s="5">
        <f>VLOOKUP(CONCATENATE(A4860,"-6"),'Restated Depr'!$B$6:$G$7674,6,0)</f>
        <v>1.6E-2</v>
      </c>
      <c r="O4860" s="29">
        <f t="shared" si="2220"/>
        <v>358.04442666666665</v>
      </c>
      <c r="P4860" s="29">
        <f t="shared" si="2221"/>
        <v>-64.895552333333342</v>
      </c>
      <c r="Q4860" t="s">
        <v>7819</v>
      </c>
    </row>
    <row r="4861" spans="1:18" hidden="1">
      <c r="A4861" t="s">
        <v>370</v>
      </c>
      <c r="B4861" t="s">
        <v>5056</v>
      </c>
      <c r="C4861" s="224" t="s">
        <v>7842</v>
      </c>
      <c r="D4861" s="221">
        <v>356.9</v>
      </c>
      <c r="E4861" s="324">
        <v>43131</v>
      </c>
      <c r="F4861" s="1">
        <v>268533.32</v>
      </c>
      <c r="G4861" s="5">
        <v>1.6E-2</v>
      </c>
      <c r="H4861" s="298">
        <v>358.04</v>
      </c>
      <c r="I4861" s="10">
        <v>268533.32</v>
      </c>
      <c r="J4861" s="11">
        <f t="shared" si="2216"/>
        <v>1.6E-2</v>
      </c>
      <c r="K4861" s="30">
        <f t="shared" si="2217"/>
        <v>358.04442666666665</v>
      </c>
      <c r="L4861" s="29">
        <f t="shared" si="2218"/>
        <v>4.4266666666317178E-3</v>
      </c>
      <c r="M4861" s="10">
        <f t="shared" si="2219"/>
        <v>268533.32</v>
      </c>
      <c r="N4861" s="5">
        <f>VLOOKUP(CONCATENATE(A4861,"-6"),'Restated Depr'!$B$6:$G$7674,6,0)</f>
        <v>1.6E-2</v>
      </c>
      <c r="O4861" s="29">
        <f t="shared" si="2220"/>
        <v>358.04442666666665</v>
      </c>
      <c r="P4861" s="29">
        <f t="shared" si="2221"/>
        <v>0</v>
      </c>
      <c r="Q4861" t="s">
        <v>7819</v>
      </c>
    </row>
    <row r="4862" spans="1:18" hidden="1">
      <c r="A4862" t="s">
        <v>370</v>
      </c>
      <c r="B4862" t="s">
        <v>5057</v>
      </c>
      <c r="C4862" s="224" t="s">
        <v>7842</v>
      </c>
      <c r="D4862" s="221">
        <v>356.9</v>
      </c>
      <c r="E4862" s="324">
        <v>43159</v>
      </c>
      <c r="F4862" s="1">
        <v>268533.32</v>
      </c>
      <c r="G4862" s="5">
        <v>1.6E-2</v>
      </c>
      <c r="H4862" s="298">
        <v>358.04</v>
      </c>
      <c r="I4862" s="10">
        <v>268533.32</v>
      </c>
      <c r="J4862" s="11">
        <f t="shared" si="2216"/>
        <v>1.6E-2</v>
      </c>
      <c r="K4862" s="30">
        <f t="shared" si="2217"/>
        <v>358.04442666666665</v>
      </c>
      <c r="L4862" s="29">
        <f t="shared" si="2218"/>
        <v>4.4266666666317178E-3</v>
      </c>
      <c r="M4862" s="10">
        <f t="shared" si="2219"/>
        <v>268533.32</v>
      </c>
      <c r="N4862" s="5">
        <f>VLOOKUP(CONCATENATE(A4862,"-6"),'Restated Depr'!$B$6:$G$7674,6,0)</f>
        <v>1.6E-2</v>
      </c>
      <c r="O4862" s="29">
        <f t="shared" si="2220"/>
        <v>358.04442666666665</v>
      </c>
      <c r="P4862" s="29">
        <f t="shared" si="2221"/>
        <v>0</v>
      </c>
      <c r="Q4862" t="s">
        <v>7819</v>
      </c>
    </row>
    <row r="4863" spans="1:18" hidden="1">
      <c r="A4863" t="s">
        <v>370</v>
      </c>
      <c r="B4863" t="s">
        <v>5058</v>
      </c>
      <c r="C4863" s="224" t="s">
        <v>7842</v>
      </c>
      <c r="D4863" s="221">
        <v>356.9</v>
      </c>
      <c r="E4863" s="324">
        <v>43190</v>
      </c>
      <c r="F4863" s="1">
        <v>268533.32</v>
      </c>
      <c r="G4863" s="5">
        <v>1.6E-2</v>
      </c>
      <c r="H4863" s="298">
        <v>358.04</v>
      </c>
      <c r="I4863" s="10">
        <v>268533.32</v>
      </c>
      <c r="J4863" s="11">
        <f t="shared" si="2216"/>
        <v>1.6E-2</v>
      </c>
      <c r="K4863" s="30">
        <f t="shared" si="2217"/>
        <v>358.04442666666665</v>
      </c>
      <c r="L4863" s="29">
        <f t="shared" si="2218"/>
        <v>4.4266666666317178E-3</v>
      </c>
      <c r="M4863" s="10">
        <f t="shared" si="2219"/>
        <v>268533.32</v>
      </c>
      <c r="N4863" s="5">
        <f>VLOOKUP(CONCATENATE(A4863,"-6"),'Restated Depr'!$B$6:$G$7674,6,0)</f>
        <v>1.6E-2</v>
      </c>
      <c r="O4863" s="29">
        <f t="shared" si="2220"/>
        <v>358.04442666666665</v>
      </c>
      <c r="P4863" s="29">
        <f t="shared" si="2221"/>
        <v>0</v>
      </c>
      <c r="Q4863" t="s">
        <v>7819</v>
      </c>
    </row>
    <row r="4864" spans="1:18" hidden="1">
      <c r="A4864" t="s">
        <v>370</v>
      </c>
      <c r="B4864" t="s">
        <v>5059</v>
      </c>
      <c r="C4864" s="224" t="s">
        <v>7842</v>
      </c>
      <c r="D4864" s="221">
        <v>356.9</v>
      </c>
      <c r="E4864" s="324">
        <v>43220</v>
      </c>
      <c r="F4864" s="1">
        <v>268533.32</v>
      </c>
      <c r="G4864" s="5">
        <v>1.6E-2</v>
      </c>
      <c r="H4864" s="298">
        <v>358.04</v>
      </c>
      <c r="I4864" s="10">
        <v>268533.32</v>
      </c>
      <c r="J4864" s="11">
        <f t="shared" si="2216"/>
        <v>1.6E-2</v>
      </c>
      <c r="K4864" s="30">
        <f t="shared" si="2217"/>
        <v>358.04442666666665</v>
      </c>
      <c r="L4864" s="29">
        <f t="shared" si="2218"/>
        <v>4.4266666666317178E-3</v>
      </c>
      <c r="M4864" s="10">
        <f t="shared" si="2219"/>
        <v>268533.32</v>
      </c>
      <c r="N4864" s="5">
        <f>VLOOKUP(CONCATENATE(A4864,"-6"),'Restated Depr'!$B$6:$G$7674,6,0)</f>
        <v>1.6E-2</v>
      </c>
      <c r="O4864" s="29">
        <f t="shared" si="2220"/>
        <v>358.04442666666665</v>
      </c>
      <c r="P4864" s="29">
        <f t="shared" si="2221"/>
        <v>0</v>
      </c>
      <c r="Q4864" t="s">
        <v>7819</v>
      </c>
    </row>
    <row r="4865" spans="1:18" hidden="1">
      <c r="A4865" t="s">
        <v>370</v>
      </c>
      <c r="B4865" t="s">
        <v>5060</v>
      </c>
      <c r="C4865" s="224" t="s">
        <v>7842</v>
      </c>
      <c r="D4865" s="221">
        <v>356.9</v>
      </c>
      <c r="E4865" s="324">
        <v>43251</v>
      </c>
      <c r="F4865" s="1">
        <v>268533.32</v>
      </c>
      <c r="G4865" s="5">
        <v>1.6E-2</v>
      </c>
      <c r="H4865" s="298">
        <v>358.04</v>
      </c>
      <c r="I4865" s="10">
        <v>268533.32</v>
      </c>
      <c r="J4865" s="11">
        <f t="shared" si="2216"/>
        <v>1.6E-2</v>
      </c>
      <c r="K4865" s="30">
        <f t="shared" si="2217"/>
        <v>358.04442666666665</v>
      </c>
      <c r="L4865" s="29">
        <f t="shared" si="2218"/>
        <v>4.4266666666317178E-3</v>
      </c>
      <c r="M4865" s="10">
        <f t="shared" si="2219"/>
        <v>268533.32</v>
      </c>
      <c r="N4865" s="5">
        <f>VLOOKUP(CONCATENATE(A4865,"-6"),'Restated Depr'!$B$6:$G$7674,6,0)</f>
        <v>1.6E-2</v>
      </c>
      <c r="O4865" s="29">
        <f t="shared" si="2220"/>
        <v>358.04442666666665</v>
      </c>
      <c r="P4865" s="29">
        <f t="shared" si="2221"/>
        <v>0</v>
      </c>
      <c r="Q4865" t="s">
        <v>7819</v>
      </c>
    </row>
    <row r="4866" spans="1:18" hidden="1">
      <c r="A4866" t="s">
        <v>370</v>
      </c>
      <c r="B4866" t="s">
        <v>5061</v>
      </c>
      <c r="C4866" s="224" t="s">
        <v>7842</v>
      </c>
      <c r="D4866" s="221">
        <v>356.9</v>
      </c>
      <c r="E4866" s="324">
        <v>43281</v>
      </c>
      <c r="F4866" s="1">
        <v>268533.32</v>
      </c>
      <c r="G4866" s="5">
        <v>1.6E-2</v>
      </c>
      <c r="H4866" s="298">
        <v>358.04</v>
      </c>
      <c r="I4866" s="10">
        <v>268533.32</v>
      </c>
      <c r="J4866" s="11">
        <f t="shared" si="2216"/>
        <v>1.6E-2</v>
      </c>
      <c r="K4866" s="30">
        <f t="shared" si="2217"/>
        <v>358.04442666666665</v>
      </c>
      <c r="L4866" s="29">
        <f t="shared" si="2218"/>
        <v>4.4266666666317178E-3</v>
      </c>
      <c r="M4866" s="10">
        <f t="shared" si="2219"/>
        <v>268533.32</v>
      </c>
      <c r="N4866" s="5">
        <f>VLOOKUP(CONCATENATE(A4866,"-6"),'Restated Depr'!$B$6:$G$7674,6,0)</f>
        <v>1.6E-2</v>
      </c>
      <c r="O4866" s="29">
        <f t="shared" si="2220"/>
        <v>358.04442666666665</v>
      </c>
      <c r="P4866" s="29">
        <f t="shared" si="2221"/>
        <v>0</v>
      </c>
      <c r="Q4866" t="s">
        <v>7819</v>
      </c>
      <c r="R4866" s="5"/>
    </row>
    <row r="4867" spans="1:18" ht="15.75" hidden="1" thickBot="1">
      <c r="A4867" t="s">
        <v>370</v>
      </c>
      <c r="C4867" s="224" t="s">
        <v>639</v>
      </c>
      <c r="D4867" s="22"/>
      <c r="E4867" s="323" t="s">
        <v>606</v>
      </c>
      <c r="F4867" s="1"/>
      <c r="G4867" s="5"/>
      <c r="H4867" s="310">
        <f>SUM(H4855:H4866)</f>
        <v>4932.03</v>
      </c>
      <c r="I4867" s="10"/>
      <c r="J4867" s="10"/>
      <c r="K4867" s="32">
        <f>SUM(K4855:K4866)</f>
        <v>4932.0619773333337</v>
      </c>
      <c r="L4867" s="28">
        <f>SUM(L4855:L4866)</f>
        <v>3.1977333333031766E-2</v>
      </c>
      <c r="M4867" s="10"/>
      <c r="N4867" s="5"/>
      <c r="O4867" s="28">
        <f>SUM(O4855:O4866)</f>
        <v>4296.533120000001</v>
      </c>
      <c r="P4867" s="28">
        <f>SUM(P4855:P4866)</f>
        <v>-635.52885733333346</v>
      </c>
    </row>
    <row r="4868" spans="1:18" hidden="1">
      <c r="A4868" t="s">
        <v>371</v>
      </c>
      <c r="B4868" t="s">
        <v>5062</v>
      </c>
      <c r="C4868" s="224" t="s">
        <v>7842</v>
      </c>
      <c r="D4868" s="221">
        <v>356.9</v>
      </c>
      <c r="E4868" s="324">
        <v>42947</v>
      </c>
      <c r="F4868" s="9">
        <v>1664798.76</v>
      </c>
      <c r="G4868" s="18">
        <v>2.8299999999999999E-2</v>
      </c>
      <c r="H4868" s="299">
        <v>3926.1499999999996</v>
      </c>
      <c r="I4868" s="15">
        <v>1664798.76</v>
      </c>
      <c r="J4868" s="11">
        <f t="shared" ref="J4868:J4879" si="2222">G4868</f>
        <v>2.8299999999999999E-2</v>
      </c>
      <c r="K4868" s="31">
        <f t="shared" ref="K4868:K4879" si="2223">I4868*J4868/12</f>
        <v>3926.1504089999999</v>
      </c>
      <c r="L4868" s="289">
        <f t="shared" ref="L4868:L4879" si="2224">K4868-H4868</f>
        <v>4.0900000021792948E-4</v>
      </c>
      <c r="M4868" s="15">
        <f t="shared" ref="M4868:M4879" si="2225">I4868</f>
        <v>1664798.76</v>
      </c>
      <c r="N4868" s="5">
        <f>VLOOKUP(CONCATENATE(A4868,"-6"),'Restated Depr'!$B$6:$G$7674,6,0)</f>
        <v>1.6E-2</v>
      </c>
      <c r="O4868" s="289">
        <f t="shared" ref="O4868:O4879" si="2226">M4868*N4868/12</f>
        <v>2219.7316800000003</v>
      </c>
      <c r="P4868" s="289">
        <f t="shared" ref="P4868:P4879" si="2227">O4868-K4868</f>
        <v>-1706.4187289999995</v>
      </c>
      <c r="Q4868" t="s">
        <v>7819</v>
      </c>
    </row>
    <row r="4869" spans="1:18" hidden="1">
      <c r="A4869" t="s">
        <v>371</v>
      </c>
      <c r="B4869" t="s">
        <v>5063</v>
      </c>
      <c r="C4869" s="224" t="s">
        <v>7842</v>
      </c>
      <c r="D4869" s="221">
        <v>356.9</v>
      </c>
      <c r="E4869" s="324">
        <v>42978</v>
      </c>
      <c r="F4869" s="1">
        <v>1664798.76</v>
      </c>
      <c r="G4869" s="18">
        <v>2.8299999999999999E-2</v>
      </c>
      <c r="H4869" s="298">
        <v>3926.1499999999996</v>
      </c>
      <c r="I4869" s="10">
        <v>1664798.76</v>
      </c>
      <c r="J4869" s="11">
        <f t="shared" si="2222"/>
        <v>2.8299999999999999E-2</v>
      </c>
      <c r="K4869" s="30">
        <f t="shared" si="2223"/>
        <v>3926.1504089999999</v>
      </c>
      <c r="L4869" s="29">
        <f t="shared" si="2224"/>
        <v>4.0900000021792948E-4</v>
      </c>
      <c r="M4869" s="10">
        <f t="shared" si="2225"/>
        <v>1664798.76</v>
      </c>
      <c r="N4869" s="5">
        <f>VLOOKUP(CONCATENATE(A4869,"-6"),'Restated Depr'!$B$6:$G$7674,6,0)</f>
        <v>1.6E-2</v>
      </c>
      <c r="O4869" s="29">
        <f t="shared" si="2226"/>
        <v>2219.7316800000003</v>
      </c>
      <c r="P4869" s="29">
        <f t="shared" si="2227"/>
        <v>-1706.4187289999995</v>
      </c>
      <c r="Q4869" t="s">
        <v>7819</v>
      </c>
    </row>
    <row r="4870" spans="1:18" hidden="1">
      <c r="A4870" t="s">
        <v>371</v>
      </c>
      <c r="B4870" t="s">
        <v>5064</v>
      </c>
      <c r="C4870" s="224" t="s">
        <v>7842</v>
      </c>
      <c r="D4870" s="221">
        <v>356.9</v>
      </c>
      <c r="E4870" s="324">
        <v>43008</v>
      </c>
      <c r="F4870" s="1">
        <v>1664798.76</v>
      </c>
      <c r="G4870" s="18">
        <v>2.8299999999999999E-2</v>
      </c>
      <c r="H4870" s="298">
        <v>3926.1499999999996</v>
      </c>
      <c r="I4870" s="10">
        <v>1664798.76</v>
      </c>
      <c r="J4870" s="11">
        <f t="shared" si="2222"/>
        <v>2.8299999999999999E-2</v>
      </c>
      <c r="K4870" s="30">
        <f t="shared" si="2223"/>
        <v>3926.1504089999999</v>
      </c>
      <c r="L4870" s="29">
        <f t="shared" si="2224"/>
        <v>4.0900000021792948E-4</v>
      </c>
      <c r="M4870" s="10">
        <f t="shared" si="2225"/>
        <v>1664798.76</v>
      </c>
      <c r="N4870" s="5">
        <f>VLOOKUP(CONCATENATE(A4870,"-6"),'Restated Depr'!$B$6:$G$7674,6,0)</f>
        <v>1.6E-2</v>
      </c>
      <c r="O4870" s="29">
        <f t="shared" si="2226"/>
        <v>2219.7316800000003</v>
      </c>
      <c r="P4870" s="29">
        <f t="shared" si="2227"/>
        <v>-1706.4187289999995</v>
      </c>
      <c r="Q4870" t="s">
        <v>7819</v>
      </c>
    </row>
    <row r="4871" spans="1:18" hidden="1">
      <c r="A4871" t="s">
        <v>371</v>
      </c>
      <c r="B4871" t="s">
        <v>5065</v>
      </c>
      <c r="C4871" s="224" t="s">
        <v>7842</v>
      </c>
      <c r="D4871" s="221">
        <v>356.9</v>
      </c>
      <c r="E4871" s="324">
        <v>43039</v>
      </c>
      <c r="F4871" s="1">
        <v>1664798.76</v>
      </c>
      <c r="G4871" s="18">
        <v>2.8299999999999999E-2</v>
      </c>
      <c r="H4871" s="298">
        <v>3926.1499999999996</v>
      </c>
      <c r="I4871" s="10">
        <v>1664798.76</v>
      </c>
      <c r="J4871" s="11">
        <f t="shared" si="2222"/>
        <v>2.8299999999999999E-2</v>
      </c>
      <c r="K4871" s="30">
        <f t="shared" si="2223"/>
        <v>3926.1504089999999</v>
      </c>
      <c r="L4871" s="29">
        <f t="shared" si="2224"/>
        <v>4.0900000021792948E-4</v>
      </c>
      <c r="M4871" s="10">
        <f t="shared" si="2225"/>
        <v>1664798.76</v>
      </c>
      <c r="N4871" s="5">
        <f>VLOOKUP(CONCATENATE(A4871,"-6"),'Restated Depr'!$B$6:$G$7674,6,0)</f>
        <v>1.6E-2</v>
      </c>
      <c r="O4871" s="29">
        <f t="shared" si="2226"/>
        <v>2219.7316800000003</v>
      </c>
      <c r="P4871" s="29">
        <f t="shared" si="2227"/>
        <v>-1706.4187289999995</v>
      </c>
      <c r="Q4871" t="s">
        <v>7819</v>
      </c>
    </row>
    <row r="4872" spans="1:18" hidden="1">
      <c r="A4872" t="s">
        <v>371</v>
      </c>
      <c r="B4872" t="s">
        <v>5066</v>
      </c>
      <c r="C4872" s="224" t="s">
        <v>7842</v>
      </c>
      <c r="D4872" s="221">
        <v>356.9</v>
      </c>
      <c r="E4872" s="324">
        <v>43069</v>
      </c>
      <c r="F4872" s="1">
        <v>1664798.76</v>
      </c>
      <c r="G4872" s="18">
        <v>2.8299999999999999E-2</v>
      </c>
      <c r="H4872" s="298">
        <v>3926.1499999999996</v>
      </c>
      <c r="I4872" s="10">
        <v>1664798.76</v>
      </c>
      <c r="J4872" s="11">
        <f t="shared" si="2222"/>
        <v>2.8299999999999999E-2</v>
      </c>
      <c r="K4872" s="30">
        <f t="shared" si="2223"/>
        <v>3926.1504089999999</v>
      </c>
      <c r="L4872" s="29">
        <f t="shared" si="2224"/>
        <v>4.0900000021792948E-4</v>
      </c>
      <c r="M4872" s="10">
        <f t="shared" si="2225"/>
        <v>1664798.76</v>
      </c>
      <c r="N4872" s="5">
        <f>VLOOKUP(CONCATENATE(A4872,"-6"),'Restated Depr'!$B$6:$G$7674,6,0)</f>
        <v>1.6E-2</v>
      </c>
      <c r="O4872" s="29">
        <f t="shared" si="2226"/>
        <v>2219.7316800000003</v>
      </c>
      <c r="P4872" s="29">
        <f t="shared" si="2227"/>
        <v>-1706.4187289999995</v>
      </c>
      <c r="Q4872" t="s">
        <v>7819</v>
      </c>
    </row>
    <row r="4873" spans="1:18" hidden="1">
      <c r="A4873" t="s">
        <v>371</v>
      </c>
      <c r="B4873" t="s">
        <v>5067</v>
      </c>
      <c r="C4873" s="224" t="s">
        <v>7842</v>
      </c>
      <c r="D4873" s="221">
        <v>356.9</v>
      </c>
      <c r="E4873" s="324">
        <v>43100</v>
      </c>
      <c r="F4873" s="1">
        <v>1664798.76</v>
      </c>
      <c r="G4873" s="18">
        <v>2.3100000000000002E-2</v>
      </c>
      <c r="H4873" s="298">
        <v>3204.7400000000002</v>
      </c>
      <c r="I4873" s="10">
        <v>1664798.76</v>
      </c>
      <c r="J4873" s="11">
        <f t="shared" si="2222"/>
        <v>2.3100000000000002E-2</v>
      </c>
      <c r="K4873" s="30">
        <f t="shared" si="2223"/>
        <v>3204.7376130000007</v>
      </c>
      <c r="L4873" s="29">
        <f t="shared" si="2224"/>
        <v>-2.3869999995440594E-3</v>
      </c>
      <c r="M4873" s="10">
        <f t="shared" si="2225"/>
        <v>1664798.76</v>
      </c>
      <c r="N4873" s="5">
        <f>VLOOKUP(CONCATENATE(A4873,"-6"),'Restated Depr'!$B$6:$G$7674,6,0)</f>
        <v>1.6E-2</v>
      </c>
      <c r="O4873" s="29">
        <f t="shared" si="2226"/>
        <v>2219.7316800000003</v>
      </c>
      <c r="P4873" s="29">
        <f t="shared" si="2227"/>
        <v>-985.00593300000037</v>
      </c>
      <c r="Q4873" t="s">
        <v>7819</v>
      </c>
    </row>
    <row r="4874" spans="1:18" hidden="1">
      <c r="A4874" t="s">
        <v>371</v>
      </c>
      <c r="B4874" t="s">
        <v>5068</v>
      </c>
      <c r="C4874" s="224" t="s">
        <v>7842</v>
      </c>
      <c r="D4874" s="221">
        <v>356.9</v>
      </c>
      <c r="E4874" s="324">
        <v>43131</v>
      </c>
      <c r="F4874" s="1">
        <v>1664798.76</v>
      </c>
      <c r="G4874" s="5">
        <v>1.6E-2</v>
      </c>
      <c r="H4874" s="298">
        <v>2219.73</v>
      </c>
      <c r="I4874" s="10">
        <v>1664798.76</v>
      </c>
      <c r="J4874" s="11">
        <f t="shared" si="2222"/>
        <v>1.6E-2</v>
      </c>
      <c r="K4874" s="30">
        <f t="shared" si="2223"/>
        <v>2219.7316800000003</v>
      </c>
      <c r="L4874" s="29">
        <f t="shared" si="2224"/>
        <v>1.6800000003058813E-3</v>
      </c>
      <c r="M4874" s="10">
        <f t="shared" si="2225"/>
        <v>1664798.76</v>
      </c>
      <c r="N4874" s="5">
        <f>VLOOKUP(CONCATENATE(A4874,"-6"),'Restated Depr'!$B$6:$G$7674,6,0)</f>
        <v>1.6E-2</v>
      </c>
      <c r="O4874" s="29">
        <f t="shared" si="2226"/>
        <v>2219.7316800000003</v>
      </c>
      <c r="P4874" s="29">
        <f t="shared" si="2227"/>
        <v>0</v>
      </c>
      <c r="Q4874" t="s">
        <v>7819</v>
      </c>
    </row>
    <row r="4875" spans="1:18" hidden="1">
      <c r="A4875" t="s">
        <v>371</v>
      </c>
      <c r="B4875" t="s">
        <v>5069</v>
      </c>
      <c r="C4875" s="224" t="s">
        <v>7842</v>
      </c>
      <c r="D4875" s="221">
        <v>356.9</v>
      </c>
      <c r="E4875" s="324">
        <v>43159</v>
      </c>
      <c r="F4875" s="1">
        <v>1664798.76</v>
      </c>
      <c r="G4875" s="5">
        <v>1.6E-2</v>
      </c>
      <c r="H4875" s="298">
        <v>2219.73</v>
      </c>
      <c r="I4875" s="10">
        <v>1664798.76</v>
      </c>
      <c r="J4875" s="11">
        <f t="shared" si="2222"/>
        <v>1.6E-2</v>
      </c>
      <c r="K4875" s="30">
        <f t="shared" si="2223"/>
        <v>2219.7316800000003</v>
      </c>
      <c r="L4875" s="29">
        <f t="shared" si="2224"/>
        <v>1.6800000003058813E-3</v>
      </c>
      <c r="M4875" s="10">
        <f t="shared" si="2225"/>
        <v>1664798.76</v>
      </c>
      <c r="N4875" s="5">
        <f>VLOOKUP(CONCATENATE(A4875,"-6"),'Restated Depr'!$B$6:$G$7674,6,0)</f>
        <v>1.6E-2</v>
      </c>
      <c r="O4875" s="29">
        <f t="shared" si="2226"/>
        <v>2219.7316800000003</v>
      </c>
      <c r="P4875" s="29">
        <f t="shared" si="2227"/>
        <v>0</v>
      </c>
      <c r="Q4875" t="s">
        <v>7819</v>
      </c>
    </row>
    <row r="4876" spans="1:18" hidden="1">
      <c r="A4876" t="s">
        <v>371</v>
      </c>
      <c r="B4876" t="s">
        <v>5070</v>
      </c>
      <c r="C4876" s="224" t="s">
        <v>7842</v>
      </c>
      <c r="D4876" s="221">
        <v>356.9</v>
      </c>
      <c r="E4876" s="324">
        <v>43190</v>
      </c>
      <c r="F4876" s="1">
        <v>1664798.76</v>
      </c>
      <c r="G4876" s="5">
        <v>1.6E-2</v>
      </c>
      <c r="H4876" s="298">
        <v>2219.73</v>
      </c>
      <c r="I4876" s="10">
        <v>1664798.76</v>
      </c>
      <c r="J4876" s="11">
        <f t="shared" si="2222"/>
        <v>1.6E-2</v>
      </c>
      <c r="K4876" s="30">
        <f t="shared" si="2223"/>
        <v>2219.7316800000003</v>
      </c>
      <c r="L4876" s="29">
        <f t="shared" si="2224"/>
        <v>1.6800000003058813E-3</v>
      </c>
      <c r="M4876" s="10">
        <f t="shared" si="2225"/>
        <v>1664798.76</v>
      </c>
      <c r="N4876" s="5">
        <f>VLOOKUP(CONCATENATE(A4876,"-6"),'Restated Depr'!$B$6:$G$7674,6,0)</f>
        <v>1.6E-2</v>
      </c>
      <c r="O4876" s="29">
        <f t="shared" si="2226"/>
        <v>2219.7316800000003</v>
      </c>
      <c r="P4876" s="29">
        <f t="shared" si="2227"/>
        <v>0</v>
      </c>
      <c r="Q4876" t="s">
        <v>7819</v>
      </c>
    </row>
    <row r="4877" spans="1:18" hidden="1">
      <c r="A4877" t="s">
        <v>371</v>
      </c>
      <c r="B4877" t="s">
        <v>5071</v>
      </c>
      <c r="C4877" s="224" t="s">
        <v>7842</v>
      </c>
      <c r="D4877" s="221">
        <v>356.9</v>
      </c>
      <c r="E4877" s="324">
        <v>43220</v>
      </c>
      <c r="F4877" s="1">
        <v>1664798.76</v>
      </c>
      <c r="G4877" s="5">
        <v>1.6E-2</v>
      </c>
      <c r="H4877" s="298">
        <v>2219.73</v>
      </c>
      <c r="I4877" s="10">
        <v>1664798.76</v>
      </c>
      <c r="J4877" s="11">
        <f t="shared" si="2222"/>
        <v>1.6E-2</v>
      </c>
      <c r="K4877" s="30">
        <f t="shared" si="2223"/>
        <v>2219.7316800000003</v>
      </c>
      <c r="L4877" s="29">
        <f t="shared" si="2224"/>
        <v>1.6800000003058813E-3</v>
      </c>
      <c r="M4877" s="10">
        <f t="shared" si="2225"/>
        <v>1664798.76</v>
      </c>
      <c r="N4877" s="5">
        <f>VLOOKUP(CONCATENATE(A4877,"-6"),'Restated Depr'!$B$6:$G$7674,6,0)</f>
        <v>1.6E-2</v>
      </c>
      <c r="O4877" s="29">
        <f t="shared" si="2226"/>
        <v>2219.7316800000003</v>
      </c>
      <c r="P4877" s="29">
        <f t="shared" si="2227"/>
        <v>0</v>
      </c>
      <c r="Q4877" t="s">
        <v>7819</v>
      </c>
    </row>
    <row r="4878" spans="1:18" hidden="1">
      <c r="A4878" t="s">
        <v>371</v>
      </c>
      <c r="B4878" t="s">
        <v>5072</v>
      </c>
      <c r="C4878" s="224" t="s">
        <v>7842</v>
      </c>
      <c r="D4878" s="221">
        <v>356.9</v>
      </c>
      <c r="E4878" s="324">
        <v>43251</v>
      </c>
      <c r="F4878" s="1">
        <v>1664798.76</v>
      </c>
      <c r="G4878" s="5">
        <v>1.6E-2</v>
      </c>
      <c r="H4878" s="298">
        <v>2219.73</v>
      </c>
      <c r="I4878" s="10">
        <v>1664798.76</v>
      </c>
      <c r="J4878" s="11">
        <f t="shared" si="2222"/>
        <v>1.6E-2</v>
      </c>
      <c r="K4878" s="30">
        <f t="shared" si="2223"/>
        <v>2219.7316800000003</v>
      </c>
      <c r="L4878" s="29">
        <f t="shared" si="2224"/>
        <v>1.6800000003058813E-3</v>
      </c>
      <c r="M4878" s="10">
        <f t="shared" si="2225"/>
        <v>1664798.76</v>
      </c>
      <c r="N4878" s="5">
        <f>VLOOKUP(CONCATENATE(A4878,"-6"),'Restated Depr'!$B$6:$G$7674,6,0)</f>
        <v>1.6E-2</v>
      </c>
      <c r="O4878" s="29">
        <f t="shared" si="2226"/>
        <v>2219.7316800000003</v>
      </c>
      <c r="P4878" s="29">
        <f t="shared" si="2227"/>
        <v>0</v>
      </c>
      <c r="Q4878" t="s">
        <v>7819</v>
      </c>
    </row>
    <row r="4879" spans="1:18" hidden="1">
      <c r="A4879" t="s">
        <v>371</v>
      </c>
      <c r="B4879" t="s">
        <v>5073</v>
      </c>
      <c r="C4879" s="224" t="s">
        <v>7842</v>
      </c>
      <c r="D4879" s="221">
        <v>356.9</v>
      </c>
      <c r="E4879" s="324">
        <v>43281</v>
      </c>
      <c r="F4879" s="1">
        <v>1664798.76</v>
      </c>
      <c r="G4879" s="5">
        <v>1.6E-2</v>
      </c>
      <c r="H4879" s="298">
        <v>2219.73</v>
      </c>
      <c r="I4879" s="10">
        <v>1664798.76</v>
      </c>
      <c r="J4879" s="11">
        <f t="shared" si="2222"/>
        <v>1.6E-2</v>
      </c>
      <c r="K4879" s="30">
        <f t="shared" si="2223"/>
        <v>2219.7316800000003</v>
      </c>
      <c r="L4879" s="29">
        <f t="shared" si="2224"/>
        <v>1.6800000003058813E-3</v>
      </c>
      <c r="M4879" s="10">
        <f t="shared" si="2225"/>
        <v>1664798.76</v>
      </c>
      <c r="N4879" s="5">
        <f>VLOOKUP(CONCATENATE(A4879,"-6"),'Restated Depr'!$B$6:$G$7674,6,0)</f>
        <v>1.6E-2</v>
      </c>
      <c r="O4879" s="29">
        <f t="shared" si="2226"/>
        <v>2219.7316800000003</v>
      </c>
      <c r="P4879" s="29">
        <f t="shared" si="2227"/>
        <v>0</v>
      </c>
      <c r="Q4879" t="s">
        <v>7819</v>
      </c>
      <c r="R4879" s="5"/>
    </row>
    <row r="4880" spans="1:18" ht="15.75" hidden="1" thickBot="1">
      <c r="A4880" t="s">
        <v>371</v>
      </c>
      <c r="C4880" s="224" t="s">
        <v>639</v>
      </c>
      <c r="D4880" s="22"/>
      <c r="E4880" s="323" t="s">
        <v>606</v>
      </c>
      <c r="F4880" s="1"/>
      <c r="G4880" s="5"/>
      <c r="H4880" s="310">
        <f>SUM(H4868:H4879)</f>
        <v>36153.870000000003</v>
      </c>
      <c r="I4880" s="10"/>
      <c r="J4880" s="10"/>
      <c r="K4880" s="32">
        <f>SUM(K4868:K4879)</f>
        <v>36153.879738000003</v>
      </c>
      <c r="L4880" s="28">
        <f>SUM(L4868:L4879)</f>
        <v>9.7380000033808756E-3</v>
      </c>
      <c r="M4880" s="10"/>
      <c r="N4880" s="5"/>
      <c r="O4880" s="28">
        <f>SUM(O4868:O4879)</f>
        <v>26636.780160000006</v>
      </c>
      <c r="P4880" s="28">
        <f>SUM(P4868:P4879)</f>
        <v>-9517.0995779999976</v>
      </c>
    </row>
    <row r="4881" spans="1:18" hidden="1">
      <c r="A4881" t="s">
        <v>372</v>
      </c>
      <c r="B4881" t="s">
        <v>5074</v>
      </c>
      <c r="C4881" s="224" t="s">
        <v>7842</v>
      </c>
      <c r="D4881" s="221">
        <v>356.9</v>
      </c>
      <c r="E4881" s="324">
        <v>42947</v>
      </c>
      <c r="F4881" s="9">
        <v>3336.93</v>
      </c>
      <c r="G4881" s="18">
        <v>2.8299999999999999E-2</v>
      </c>
      <c r="H4881" s="299">
        <v>7.87</v>
      </c>
      <c r="I4881" s="15">
        <v>3336.93</v>
      </c>
      <c r="J4881" s="11">
        <f t="shared" ref="J4881:J4892" si="2228">G4881</f>
        <v>2.8299999999999999E-2</v>
      </c>
      <c r="K4881" s="31">
        <f t="shared" ref="K4881:K4892" si="2229">I4881*J4881/12</f>
        <v>7.8695932499999985</v>
      </c>
      <c r="L4881" s="289">
        <f t="shared" ref="L4881:L4892" si="2230">K4881-H4881</f>
        <v>-4.0675000000156558E-4</v>
      </c>
      <c r="M4881" s="15">
        <f t="shared" ref="M4881:M4892" si="2231">I4881</f>
        <v>3336.93</v>
      </c>
      <c r="N4881" s="5">
        <f>VLOOKUP(CONCATENATE(A4881,"-6"),'Restated Depr'!$B$6:$G$7674,6,0)</f>
        <v>1.6E-2</v>
      </c>
      <c r="O4881" s="289">
        <f t="shared" ref="O4881:O4892" si="2232">M4881*N4881/12</f>
        <v>4.4492399999999996</v>
      </c>
      <c r="P4881" s="289">
        <f t="shared" ref="P4881:P4892" si="2233">O4881-K4881</f>
        <v>-3.4203532499999989</v>
      </c>
      <c r="Q4881" t="s">
        <v>7819</v>
      </c>
    </row>
    <row r="4882" spans="1:18" hidden="1">
      <c r="A4882" t="s">
        <v>372</v>
      </c>
      <c r="B4882" t="s">
        <v>5075</v>
      </c>
      <c r="C4882" s="224" t="s">
        <v>7842</v>
      </c>
      <c r="D4882" s="221">
        <v>356.9</v>
      </c>
      <c r="E4882" s="324">
        <v>42978</v>
      </c>
      <c r="F4882" s="1">
        <v>3336.93</v>
      </c>
      <c r="G4882" s="18">
        <v>2.8299999999999999E-2</v>
      </c>
      <c r="H4882" s="298">
        <v>7.87</v>
      </c>
      <c r="I4882" s="10">
        <v>3336.93</v>
      </c>
      <c r="J4882" s="11">
        <f t="shared" si="2228"/>
        <v>2.8299999999999999E-2</v>
      </c>
      <c r="K4882" s="30">
        <f t="shared" si="2229"/>
        <v>7.8695932499999985</v>
      </c>
      <c r="L4882" s="29">
        <f t="shared" si="2230"/>
        <v>-4.0675000000156558E-4</v>
      </c>
      <c r="M4882" s="10">
        <f t="shared" si="2231"/>
        <v>3336.93</v>
      </c>
      <c r="N4882" s="5">
        <f>VLOOKUP(CONCATENATE(A4882,"-6"),'Restated Depr'!$B$6:$G$7674,6,0)</f>
        <v>1.6E-2</v>
      </c>
      <c r="O4882" s="29">
        <f t="shared" si="2232"/>
        <v>4.4492399999999996</v>
      </c>
      <c r="P4882" s="29">
        <f t="shared" si="2233"/>
        <v>-3.4203532499999989</v>
      </c>
      <c r="Q4882" t="s">
        <v>7819</v>
      </c>
    </row>
    <row r="4883" spans="1:18" hidden="1">
      <c r="A4883" t="s">
        <v>372</v>
      </c>
      <c r="B4883" t="s">
        <v>5076</v>
      </c>
      <c r="C4883" s="224" t="s">
        <v>7842</v>
      </c>
      <c r="D4883" s="221">
        <v>356.9</v>
      </c>
      <c r="E4883" s="324">
        <v>43008</v>
      </c>
      <c r="F4883" s="1">
        <v>3336.93</v>
      </c>
      <c r="G4883" s="18">
        <v>2.8299999999999999E-2</v>
      </c>
      <c r="H4883" s="298">
        <v>7.87</v>
      </c>
      <c r="I4883" s="10">
        <v>3336.93</v>
      </c>
      <c r="J4883" s="11">
        <f t="shared" si="2228"/>
        <v>2.8299999999999999E-2</v>
      </c>
      <c r="K4883" s="30">
        <f t="shared" si="2229"/>
        <v>7.8695932499999985</v>
      </c>
      <c r="L4883" s="29">
        <f t="shared" si="2230"/>
        <v>-4.0675000000156558E-4</v>
      </c>
      <c r="M4883" s="10">
        <f t="shared" si="2231"/>
        <v>3336.93</v>
      </c>
      <c r="N4883" s="5">
        <f>VLOOKUP(CONCATENATE(A4883,"-6"),'Restated Depr'!$B$6:$G$7674,6,0)</f>
        <v>1.6E-2</v>
      </c>
      <c r="O4883" s="29">
        <f t="shared" si="2232"/>
        <v>4.4492399999999996</v>
      </c>
      <c r="P4883" s="29">
        <f t="shared" si="2233"/>
        <v>-3.4203532499999989</v>
      </c>
      <c r="Q4883" t="s">
        <v>7819</v>
      </c>
    </row>
    <row r="4884" spans="1:18" hidden="1">
      <c r="A4884" t="s">
        <v>372</v>
      </c>
      <c r="B4884" t="s">
        <v>5077</v>
      </c>
      <c r="C4884" s="224" t="s">
        <v>7842</v>
      </c>
      <c r="D4884" s="221">
        <v>356.9</v>
      </c>
      <c r="E4884" s="324">
        <v>43039</v>
      </c>
      <c r="F4884" s="1">
        <v>3336.93</v>
      </c>
      <c r="G4884" s="18">
        <v>2.8299999999999999E-2</v>
      </c>
      <c r="H4884" s="298">
        <v>7.87</v>
      </c>
      <c r="I4884" s="10">
        <v>3336.93</v>
      </c>
      <c r="J4884" s="11">
        <f t="shared" si="2228"/>
        <v>2.8299999999999999E-2</v>
      </c>
      <c r="K4884" s="30">
        <f t="shared" si="2229"/>
        <v>7.8695932499999985</v>
      </c>
      <c r="L4884" s="29">
        <f t="shared" si="2230"/>
        <v>-4.0675000000156558E-4</v>
      </c>
      <c r="M4884" s="10">
        <f t="shared" si="2231"/>
        <v>3336.93</v>
      </c>
      <c r="N4884" s="5">
        <f>VLOOKUP(CONCATENATE(A4884,"-6"),'Restated Depr'!$B$6:$G$7674,6,0)</f>
        <v>1.6E-2</v>
      </c>
      <c r="O4884" s="29">
        <f t="shared" si="2232"/>
        <v>4.4492399999999996</v>
      </c>
      <c r="P4884" s="29">
        <f t="shared" si="2233"/>
        <v>-3.4203532499999989</v>
      </c>
      <c r="Q4884" t="s">
        <v>7819</v>
      </c>
    </row>
    <row r="4885" spans="1:18" hidden="1">
      <c r="A4885" t="s">
        <v>372</v>
      </c>
      <c r="B4885" t="s">
        <v>5078</v>
      </c>
      <c r="C4885" s="224" t="s">
        <v>7842</v>
      </c>
      <c r="D4885" s="221">
        <v>356.9</v>
      </c>
      <c r="E4885" s="324">
        <v>43069</v>
      </c>
      <c r="F4885" s="1">
        <v>3336.93</v>
      </c>
      <c r="G4885" s="18">
        <v>2.8299999999999999E-2</v>
      </c>
      <c r="H4885" s="298">
        <v>7.87</v>
      </c>
      <c r="I4885" s="10">
        <v>3336.93</v>
      </c>
      <c r="J4885" s="11">
        <f t="shared" si="2228"/>
        <v>2.8299999999999999E-2</v>
      </c>
      <c r="K4885" s="30">
        <f t="shared" si="2229"/>
        <v>7.8695932499999985</v>
      </c>
      <c r="L4885" s="29">
        <f t="shared" si="2230"/>
        <v>-4.0675000000156558E-4</v>
      </c>
      <c r="M4885" s="10">
        <f t="shared" si="2231"/>
        <v>3336.93</v>
      </c>
      <c r="N4885" s="5">
        <f>VLOOKUP(CONCATENATE(A4885,"-6"),'Restated Depr'!$B$6:$G$7674,6,0)</f>
        <v>1.6E-2</v>
      </c>
      <c r="O4885" s="29">
        <f t="shared" si="2232"/>
        <v>4.4492399999999996</v>
      </c>
      <c r="P4885" s="29">
        <f t="shared" si="2233"/>
        <v>-3.4203532499999989</v>
      </c>
      <c r="Q4885" t="s">
        <v>7819</v>
      </c>
    </row>
    <row r="4886" spans="1:18" hidden="1">
      <c r="A4886" t="s">
        <v>372</v>
      </c>
      <c r="B4886" t="s">
        <v>5079</v>
      </c>
      <c r="C4886" s="224" t="s">
        <v>7842</v>
      </c>
      <c r="D4886" s="221">
        <v>356.9</v>
      </c>
      <c r="E4886" s="324">
        <v>43100</v>
      </c>
      <c r="F4886" s="1">
        <v>3336.93</v>
      </c>
      <c r="G4886" s="18">
        <v>2.3100000000000002E-2</v>
      </c>
      <c r="H4886" s="298">
        <v>6.43</v>
      </c>
      <c r="I4886" s="10">
        <v>3336.93</v>
      </c>
      <c r="J4886" s="11">
        <f t="shared" si="2228"/>
        <v>2.3100000000000002E-2</v>
      </c>
      <c r="K4886" s="30">
        <f t="shared" si="2229"/>
        <v>6.4235902500000002</v>
      </c>
      <c r="L4886" s="29">
        <f t="shared" si="2230"/>
        <v>-6.4097499999995478E-3</v>
      </c>
      <c r="M4886" s="10">
        <f t="shared" si="2231"/>
        <v>3336.93</v>
      </c>
      <c r="N4886" s="5">
        <f>VLOOKUP(CONCATENATE(A4886,"-6"),'Restated Depr'!$B$6:$G$7674,6,0)</f>
        <v>1.6E-2</v>
      </c>
      <c r="O4886" s="29">
        <f t="shared" si="2232"/>
        <v>4.4492399999999996</v>
      </c>
      <c r="P4886" s="29">
        <f t="shared" si="2233"/>
        <v>-1.9743502500000005</v>
      </c>
      <c r="Q4886" t="s">
        <v>7819</v>
      </c>
    </row>
    <row r="4887" spans="1:18" hidden="1">
      <c r="A4887" t="s">
        <v>372</v>
      </c>
      <c r="B4887" t="s">
        <v>5080</v>
      </c>
      <c r="C4887" s="224" t="s">
        <v>7842</v>
      </c>
      <c r="D4887" s="221">
        <v>356.9</v>
      </c>
      <c r="E4887" s="324">
        <v>43131</v>
      </c>
      <c r="F4887" s="1">
        <v>3336.93</v>
      </c>
      <c r="G4887" s="5">
        <v>1.6E-2</v>
      </c>
      <c r="H4887" s="298">
        <v>4.4400000000000004</v>
      </c>
      <c r="I4887" s="10">
        <v>3336.93</v>
      </c>
      <c r="J4887" s="11">
        <f t="shared" si="2228"/>
        <v>1.6E-2</v>
      </c>
      <c r="K4887" s="30">
        <f t="shared" si="2229"/>
        <v>4.4492399999999996</v>
      </c>
      <c r="L4887" s="29">
        <f t="shared" si="2230"/>
        <v>9.2399999999992488E-3</v>
      </c>
      <c r="M4887" s="10">
        <f t="shared" si="2231"/>
        <v>3336.93</v>
      </c>
      <c r="N4887" s="5">
        <f>VLOOKUP(CONCATENATE(A4887,"-6"),'Restated Depr'!$B$6:$G$7674,6,0)</f>
        <v>1.6E-2</v>
      </c>
      <c r="O4887" s="29">
        <f t="shared" si="2232"/>
        <v>4.4492399999999996</v>
      </c>
      <c r="P4887" s="29">
        <f t="shared" si="2233"/>
        <v>0</v>
      </c>
      <c r="Q4887" t="s">
        <v>7819</v>
      </c>
    </row>
    <row r="4888" spans="1:18" hidden="1">
      <c r="A4888" t="s">
        <v>372</v>
      </c>
      <c r="B4888" t="s">
        <v>5081</v>
      </c>
      <c r="C4888" s="224" t="s">
        <v>7842</v>
      </c>
      <c r="D4888" s="221">
        <v>356.9</v>
      </c>
      <c r="E4888" s="324">
        <v>43159</v>
      </c>
      <c r="F4888" s="1">
        <v>3336.93</v>
      </c>
      <c r="G4888" s="5">
        <v>1.6E-2</v>
      </c>
      <c r="H4888" s="298">
        <v>4.4400000000000004</v>
      </c>
      <c r="I4888" s="10">
        <v>3336.93</v>
      </c>
      <c r="J4888" s="11">
        <f t="shared" si="2228"/>
        <v>1.6E-2</v>
      </c>
      <c r="K4888" s="30">
        <f t="shared" si="2229"/>
        <v>4.4492399999999996</v>
      </c>
      <c r="L4888" s="29">
        <f t="shared" si="2230"/>
        <v>9.2399999999992488E-3</v>
      </c>
      <c r="M4888" s="10">
        <f t="shared" si="2231"/>
        <v>3336.93</v>
      </c>
      <c r="N4888" s="5">
        <f>VLOOKUP(CONCATENATE(A4888,"-6"),'Restated Depr'!$B$6:$G$7674,6,0)</f>
        <v>1.6E-2</v>
      </c>
      <c r="O4888" s="29">
        <f t="shared" si="2232"/>
        <v>4.4492399999999996</v>
      </c>
      <c r="P4888" s="29">
        <f t="shared" si="2233"/>
        <v>0</v>
      </c>
      <c r="Q4888" t="s">
        <v>7819</v>
      </c>
    </row>
    <row r="4889" spans="1:18" hidden="1">
      <c r="A4889" t="s">
        <v>372</v>
      </c>
      <c r="B4889" t="s">
        <v>5082</v>
      </c>
      <c r="C4889" s="224" t="s">
        <v>7842</v>
      </c>
      <c r="D4889" s="221">
        <v>356.9</v>
      </c>
      <c r="E4889" s="324">
        <v>43190</v>
      </c>
      <c r="F4889" s="1">
        <v>3336.93</v>
      </c>
      <c r="G4889" s="5">
        <v>1.6E-2</v>
      </c>
      <c r="H4889" s="298">
        <v>4.4400000000000004</v>
      </c>
      <c r="I4889" s="10">
        <v>3336.93</v>
      </c>
      <c r="J4889" s="11">
        <f t="shared" si="2228"/>
        <v>1.6E-2</v>
      </c>
      <c r="K4889" s="30">
        <f t="shared" si="2229"/>
        <v>4.4492399999999996</v>
      </c>
      <c r="L4889" s="29">
        <f t="shared" si="2230"/>
        <v>9.2399999999992488E-3</v>
      </c>
      <c r="M4889" s="10">
        <f t="shared" si="2231"/>
        <v>3336.93</v>
      </c>
      <c r="N4889" s="5">
        <f>VLOOKUP(CONCATENATE(A4889,"-6"),'Restated Depr'!$B$6:$G$7674,6,0)</f>
        <v>1.6E-2</v>
      </c>
      <c r="O4889" s="29">
        <f t="shared" si="2232"/>
        <v>4.4492399999999996</v>
      </c>
      <c r="P4889" s="29">
        <f t="shared" si="2233"/>
        <v>0</v>
      </c>
      <c r="Q4889" t="s">
        <v>7819</v>
      </c>
    </row>
    <row r="4890" spans="1:18" hidden="1">
      <c r="A4890" t="s">
        <v>372</v>
      </c>
      <c r="B4890" t="s">
        <v>5083</v>
      </c>
      <c r="C4890" s="224" t="s">
        <v>7842</v>
      </c>
      <c r="D4890" s="221">
        <v>356.9</v>
      </c>
      <c r="E4890" s="324">
        <v>43220</v>
      </c>
      <c r="F4890" s="1">
        <v>3336.93</v>
      </c>
      <c r="G4890" s="5">
        <v>1.6E-2</v>
      </c>
      <c r="H4890" s="298">
        <v>4.4400000000000004</v>
      </c>
      <c r="I4890" s="10">
        <v>3336.93</v>
      </c>
      <c r="J4890" s="11">
        <f t="shared" si="2228"/>
        <v>1.6E-2</v>
      </c>
      <c r="K4890" s="30">
        <f t="shared" si="2229"/>
        <v>4.4492399999999996</v>
      </c>
      <c r="L4890" s="29">
        <f t="shared" si="2230"/>
        <v>9.2399999999992488E-3</v>
      </c>
      <c r="M4890" s="10">
        <f t="shared" si="2231"/>
        <v>3336.93</v>
      </c>
      <c r="N4890" s="5">
        <f>VLOOKUP(CONCATENATE(A4890,"-6"),'Restated Depr'!$B$6:$G$7674,6,0)</f>
        <v>1.6E-2</v>
      </c>
      <c r="O4890" s="29">
        <f t="shared" si="2232"/>
        <v>4.4492399999999996</v>
      </c>
      <c r="P4890" s="29">
        <f t="shared" si="2233"/>
        <v>0</v>
      </c>
      <c r="Q4890" t="s">
        <v>7819</v>
      </c>
    </row>
    <row r="4891" spans="1:18" hidden="1">
      <c r="A4891" t="s">
        <v>372</v>
      </c>
      <c r="B4891" t="s">
        <v>5084</v>
      </c>
      <c r="C4891" s="224" t="s">
        <v>7842</v>
      </c>
      <c r="D4891" s="221">
        <v>356.9</v>
      </c>
      <c r="E4891" s="324">
        <v>43251</v>
      </c>
      <c r="F4891" s="1">
        <v>3336.93</v>
      </c>
      <c r="G4891" s="5">
        <v>1.6E-2</v>
      </c>
      <c r="H4891" s="298">
        <v>4.4400000000000004</v>
      </c>
      <c r="I4891" s="10">
        <v>3336.93</v>
      </c>
      <c r="J4891" s="11">
        <f t="shared" si="2228"/>
        <v>1.6E-2</v>
      </c>
      <c r="K4891" s="30">
        <f t="shared" si="2229"/>
        <v>4.4492399999999996</v>
      </c>
      <c r="L4891" s="29">
        <f t="shared" si="2230"/>
        <v>9.2399999999992488E-3</v>
      </c>
      <c r="M4891" s="10">
        <f t="shared" si="2231"/>
        <v>3336.93</v>
      </c>
      <c r="N4891" s="5">
        <f>VLOOKUP(CONCATENATE(A4891,"-6"),'Restated Depr'!$B$6:$G$7674,6,0)</f>
        <v>1.6E-2</v>
      </c>
      <c r="O4891" s="29">
        <f t="shared" si="2232"/>
        <v>4.4492399999999996</v>
      </c>
      <c r="P4891" s="29">
        <f t="shared" si="2233"/>
        <v>0</v>
      </c>
      <c r="Q4891" t="s">
        <v>7819</v>
      </c>
    </row>
    <row r="4892" spans="1:18" hidden="1">
      <c r="A4892" t="s">
        <v>372</v>
      </c>
      <c r="B4892" t="s">
        <v>5085</v>
      </c>
      <c r="C4892" s="224" t="s">
        <v>7842</v>
      </c>
      <c r="D4892" s="221">
        <v>356.9</v>
      </c>
      <c r="E4892" s="324">
        <v>43281</v>
      </c>
      <c r="F4892" s="1">
        <v>3336.93</v>
      </c>
      <c r="G4892" s="5">
        <v>1.6E-2</v>
      </c>
      <c r="H4892" s="298">
        <v>4.4400000000000004</v>
      </c>
      <c r="I4892" s="10">
        <v>3336.93</v>
      </c>
      <c r="J4892" s="11">
        <f t="shared" si="2228"/>
        <v>1.6E-2</v>
      </c>
      <c r="K4892" s="30">
        <f t="shared" si="2229"/>
        <v>4.4492399999999996</v>
      </c>
      <c r="L4892" s="29">
        <f t="shared" si="2230"/>
        <v>9.2399999999992488E-3</v>
      </c>
      <c r="M4892" s="10">
        <f t="shared" si="2231"/>
        <v>3336.93</v>
      </c>
      <c r="N4892" s="5">
        <f>VLOOKUP(CONCATENATE(A4892,"-6"),'Restated Depr'!$B$6:$G$7674,6,0)</f>
        <v>1.6E-2</v>
      </c>
      <c r="O4892" s="29">
        <f t="shared" si="2232"/>
        <v>4.4492399999999996</v>
      </c>
      <c r="P4892" s="29">
        <f t="shared" si="2233"/>
        <v>0</v>
      </c>
      <c r="Q4892" t="s">
        <v>7819</v>
      </c>
      <c r="R4892" s="5"/>
    </row>
    <row r="4893" spans="1:18" ht="15.75" hidden="1" thickBot="1">
      <c r="A4893" t="s">
        <v>372</v>
      </c>
      <c r="C4893" s="224" t="s">
        <v>639</v>
      </c>
      <c r="D4893" s="22"/>
      <c r="E4893" s="323" t="s">
        <v>606</v>
      </c>
      <c r="F4893" s="1"/>
      <c r="G4893" s="5"/>
      <c r="H4893" s="310">
        <f>SUM(H4881:H4892)</f>
        <v>72.419999999999987</v>
      </c>
      <c r="I4893" s="10"/>
      <c r="J4893" s="10"/>
      <c r="K4893" s="32">
        <f>SUM(K4881:K4892)</f>
        <v>72.466996500000008</v>
      </c>
      <c r="L4893" s="28">
        <f>SUM(L4881:L4892)</f>
        <v>4.6996499999988117E-2</v>
      </c>
      <c r="M4893" s="10"/>
      <c r="N4893" s="5"/>
      <c r="O4893" s="28">
        <f>SUM(O4881:O4892)</f>
        <v>53.39088000000001</v>
      </c>
      <c r="P4893" s="28">
        <f>SUM(P4881:P4892)</f>
        <v>-19.076116499999994</v>
      </c>
    </row>
    <row r="4894" spans="1:18" hidden="1">
      <c r="A4894" t="s">
        <v>373</v>
      </c>
      <c r="B4894" t="s">
        <v>5086</v>
      </c>
      <c r="C4894" s="224" t="s">
        <v>7842</v>
      </c>
      <c r="D4894" s="221">
        <v>356.9</v>
      </c>
      <c r="E4894" s="324">
        <v>42947</v>
      </c>
      <c r="F4894" s="9">
        <v>251566.45</v>
      </c>
      <c r="G4894" s="18">
        <v>2.1100000000000001E-2</v>
      </c>
      <c r="H4894" s="299">
        <v>442.33</v>
      </c>
      <c r="I4894" s="15">
        <v>251566.45</v>
      </c>
      <c r="J4894" s="11">
        <f t="shared" ref="J4894:J4905" si="2234">G4894</f>
        <v>2.1100000000000001E-2</v>
      </c>
      <c r="K4894" s="31">
        <f t="shared" ref="K4894:K4905" si="2235">I4894*J4894/12</f>
        <v>442.33767458333335</v>
      </c>
      <c r="L4894" s="289">
        <f t="shared" ref="L4894:L4905" si="2236">K4894-H4894</f>
        <v>7.6745833333689006E-3</v>
      </c>
      <c r="M4894" s="15">
        <f t="shared" ref="M4894:M4905" si="2237">I4894</f>
        <v>251566.45</v>
      </c>
      <c r="N4894" s="5">
        <f>VLOOKUP(CONCATENATE(A4894,"-6"),'Restated Depr'!$B$6:$G$7674,6,0)</f>
        <v>1.6E-2</v>
      </c>
      <c r="O4894" s="289">
        <f t="shared" ref="O4894:O4905" si="2238">M4894*N4894/12</f>
        <v>335.42193333333336</v>
      </c>
      <c r="P4894" s="289">
        <f t="shared" ref="P4894:P4905" si="2239">O4894-K4894</f>
        <v>-106.91574125</v>
      </c>
      <c r="Q4894" t="s">
        <v>7819</v>
      </c>
    </row>
    <row r="4895" spans="1:18" hidden="1">
      <c r="A4895" t="s">
        <v>373</v>
      </c>
      <c r="B4895" t="s">
        <v>5087</v>
      </c>
      <c r="C4895" s="224" t="s">
        <v>7842</v>
      </c>
      <c r="D4895" s="221">
        <v>356.9</v>
      </c>
      <c r="E4895" s="324">
        <v>42978</v>
      </c>
      <c r="F4895" s="1">
        <v>251566.45</v>
      </c>
      <c r="G4895" s="18">
        <v>2.1100000000000001E-2</v>
      </c>
      <c r="H4895" s="298">
        <v>442.33</v>
      </c>
      <c r="I4895" s="10">
        <v>251566.45</v>
      </c>
      <c r="J4895" s="11">
        <f t="shared" si="2234"/>
        <v>2.1100000000000001E-2</v>
      </c>
      <c r="K4895" s="30">
        <f t="shared" si="2235"/>
        <v>442.33767458333335</v>
      </c>
      <c r="L4895" s="29">
        <f t="shared" si="2236"/>
        <v>7.6745833333689006E-3</v>
      </c>
      <c r="M4895" s="10">
        <f t="shared" si="2237"/>
        <v>251566.45</v>
      </c>
      <c r="N4895" s="5">
        <f>VLOOKUP(CONCATENATE(A4895,"-6"),'Restated Depr'!$B$6:$G$7674,6,0)</f>
        <v>1.6E-2</v>
      </c>
      <c r="O4895" s="29">
        <f t="shared" si="2238"/>
        <v>335.42193333333336</v>
      </c>
      <c r="P4895" s="29">
        <f t="shared" si="2239"/>
        <v>-106.91574125</v>
      </c>
      <c r="Q4895" t="s">
        <v>7819</v>
      </c>
    </row>
    <row r="4896" spans="1:18" hidden="1">
      <c r="A4896" t="s">
        <v>373</v>
      </c>
      <c r="B4896" t="s">
        <v>5088</v>
      </c>
      <c r="C4896" s="224" t="s">
        <v>7842</v>
      </c>
      <c r="D4896" s="221">
        <v>356.9</v>
      </c>
      <c r="E4896" s="324">
        <v>43008</v>
      </c>
      <c r="F4896" s="1">
        <v>251566.45</v>
      </c>
      <c r="G4896" s="18">
        <v>2.1100000000000001E-2</v>
      </c>
      <c r="H4896" s="298">
        <v>442.33</v>
      </c>
      <c r="I4896" s="10">
        <v>251566.45</v>
      </c>
      <c r="J4896" s="11">
        <f t="shared" si="2234"/>
        <v>2.1100000000000001E-2</v>
      </c>
      <c r="K4896" s="30">
        <f t="shared" si="2235"/>
        <v>442.33767458333335</v>
      </c>
      <c r="L4896" s="29">
        <f t="shared" si="2236"/>
        <v>7.6745833333689006E-3</v>
      </c>
      <c r="M4896" s="10">
        <f t="shared" si="2237"/>
        <v>251566.45</v>
      </c>
      <c r="N4896" s="5">
        <f>VLOOKUP(CONCATENATE(A4896,"-6"),'Restated Depr'!$B$6:$G$7674,6,0)</f>
        <v>1.6E-2</v>
      </c>
      <c r="O4896" s="29">
        <f t="shared" si="2238"/>
        <v>335.42193333333336</v>
      </c>
      <c r="P4896" s="29">
        <f t="shared" si="2239"/>
        <v>-106.91574125</v>
      </c>
      <c r="Q4896" t="s">
        <v>7819</v>
      </c>
    </row>
    <row r="4897" spans="1:18" hidden="1">
      <c r="A4897" t="s">
        <v>373</v>
      </c>
      <c r="B4897" t="s">
        <v>5089</v>
      </c>
      <c r="C4897" s="224" t="s">
        <v>7842</v>
      </c>
      <c r="D4897" s="221">
        <v>356.9</v>
      </c>
      <c r="E4897" s="324">
        <v>43039</v>
      </c>
      <c r="F4897" s="1">
        <v>251566.45</v>
      </c>
      <c r="G4897" s="18">
        <v>2.1100000000000001E-2</v>
      </c>
      <c r="H4897" s="298">
        <v>442.33</v>
      </c>
      <c r="I4897" s="10">
        <v>251566.45</v>
      </c>
      <c r="J4897" s="11">
        <f t="shared" si="2234"/>
        <v>2.1100000000000001E-2</v>
      </c>
      <c r="K4897" s="30">
        <f t="shared" si="2235"/>
        <v>442.33767458333335</v>
      </c>
      <c r="L4897" s="29">
        <f t="shared" si="2236"/>
        <v>7.6745833333689006E-3</v>
      </c>
      <c r="M4897" s="10">
        <f t="shared" si="2237"/>
        <v>251566.45</v>
      </c>
      <c r="N4897" s="5">
        <f>VLOOKUP(CONCATENATE(A4897,"-6"),'Restated Depr'!$B$6:$G$7674,6,0)</f>
        <v>1.6E-2</v>
      </c>
      <c r="O4897" s="29">
        <f t="shared" si="2238"/>
        <v>335.42193333333336</v>
      </c>
      <c r="P4897" s="29">
        <f t="shared" si="2239"/>
        <v>-106.91574125</v>
      </c>
      <c r="Q4897" t="s">
        <v>7819</v>
      </c>
    </row>
    <row r="4898" spans="1:18" hidden="1">
      <c r="A4898" t="s">
        <v>373</v>
      </c>
      <c r="B4898" t="s">
        <v>5090</v>
      </c>
      <c r="C4898" s="224" t="s">
        <v>7842</v>
      </c>
      <c r="D4898" s="221">
        <v>356.9</v>
      </c>
      <c r="E4898" s="324">
        <v>43069</v>
      </c>
      <c r="F4898" s="1">
        <v>251566.45</v>
      </c>
      <c r="G4898" s="18">
        <v>2.1100000000000001E-2</v>
      </c>
      <c r="H4898" s="298">
        <v>442.33</v>
      </c>
      <c r="I4898" s="10">
        <v>251566.45</v>
      </c>
      <c r="J4898" s="11">
        <f t="shared" si="2234"/>
        <v>2.1100000000000001E-2</v>
      </c>
      <c r="K4898" s="30">
        <f t="shared" si="2235"/>
        <v>442.33767458333335</v>
      </c>
      <c r="L4898" s="29">
        <f t="shared" si="2236"/>
        <v>7.6745833333689006E-3</v>
      </c>
      <c r="M4898" s="10">
        <f t="shared" si="2237"/>
        <v>251566.45</v>
      </c>
      <c r="N4898" s="5">
        <f>VLOOKUP(CONCATENATE(A4898,"-6"),'Restated Depr'!$B$6:$G$7674,6,0)</f>
        <v>1.6E-2</v>
      </c>
      <c r="O4898" s="29">
        <f t="shared" si="2238"/>
        <v>335.42193333333336</v>
      </c>
      <c r="P4898" s="29">
        <f t="shared" si="2239"/>
        <v>-106.91574125</v>
      </c>
      <c r="Q4898" t="s">
        <v>7819</v>
      </c>
    </row>
    <row r="4899" spans="1:18" hidden="1">
      <c r="A4899" t="s">
        <v>373</v>
      </c>
      <c r="B4899" t="s">
        <v>5091</v>
      </c>
      <c r="C4899" s="224" t="s">
        <v>7842</v>
      </c>
      <c r="D4899" s="221">
        <v>356.9</v>
      </c>
      <c r="E4899" s="324">
        <v>43100</v>
      </c>
      <c r="F4899" s="1">
        <v>251566.45</v>
      </c>
      <c r="G4899" s="18">
        <v>1.89E-2</v>
      </c>
      <c r="H4899" s="298">
        <v>396.21999999999997</v>
      </c>
      <c r="I4899" s="10">
        <v>251566.45</v>
      </c>
      <c r="J4899" s="11">
        <f t="shared" si="2234"/>
        <v>1.89E-2</v>
      </c>
      <c r="K4899" s="30">
        <f t="shared" si="2235"/>
        <v>396.21715875000001</v>
      </c>
      <c r="L4899" s="29">
        <f t="shared" si="2236"/>
        <v>-2.8412499999603824E-3</v>
      </c>
      <c r="M4899" s="10">
        <f t="shared" si="2237"/>
        <v>251566.45</v>
      </c>
      <c r="N4899" s="5">
        <f>VLOOKUP(CONCATENATE(A4899,"-6"),'Restated Depr'!$B$6:$G$7674,6,0)</f>
        <v>1.6E-2</v>
      </c>
      <c r="O4899" s="29">
        <f t="shared" si="2238"/>
        <v>335.42193333333336</v>
      </c>
      <c r="P4899" s="29">
        <f t="shared" si="2239"/>
        <v>-60.795225416666653</v>
      </c>
      <c r="Q4899" t="s">
        <v>7819</v>
      </c>
    </row>
    <row r="4900" spans="1:18" hidden="1">
      <c r="A4900" t="s">
        <v>373</v>
      </c>
      <c r="B4900" t="s">
        <v>5092</v>
      </c>
      <c r="C4900" s="224" t="s">
        <v>7842</v>
      </c>
      <c r="D4900" s="221">
        <v>356.9</v>
      </c>
      <c r="E4900" s="324">
        <v>43131</v>
      </c>
      <c r="F4900" s="1">
        <v>251566.45</v>
      </c>
      <c r="G4900" s="5">
        <v>1.6E-2</v>
      </c>
      <c r="H4900" s="298">
        <v>335.41999999999996</v>
      </c>
      <c r="I4900" s="10">
        <v>251566.45</v>
      </c>
      <c r="J4900" s="11">
        <f t="shared" si="2234"/>
        <v>1.6E-2</v>
      </c>
      <c r="K4900" s="30">
        <f t="shared" si="2235"/>
        <v>335.42193333333336</v>
      </c>
      <c r="L4900" s="29">
        <f t="shared" si="2236"/>
        <v>1.9333333333975133E-3</v>
      </c>
      <c r="M4900" s="10">
        <f t="shared" si="2237"/>
        <v>251566.45</v>
      </c>
      <c r="N4900" s="5">
        <f>VLOOKUP(CONCATENATE(A4900,"-6"),'Restated Depr'!$B$6:$G$7674,6,0)</f>
        <v>1.6E-2</v>
      </c>
      <c r="O4900" s="29">
        <f t="shared" si="2238"/>
        <v>335.42193333333336</v>
      </c>
      <c r="P4900" s="29">
        <f t="shared" si="2239"/>
        <v>0</v>
      </c>
      <c r="Q4900" t="s">
        <v>7819</v>
      </c>
    </row>
    <row r="4901" spans="1:18" hidden="1">
      <c r="A4901" t="s">
        <v>373</v>
      </c>
      <c r="B4901" t="s">
        <v>5093</v>
      </c>
      <c r="C4901" s="224" t="s">
        <v>7842</v>
      </c>
      <c r="D4901" s="221">
        <v>356.9</v>
      </c>
      <c r="E4901" s="324">
        <v>43159</v>
      </c>
      <c r="F4901" s="1">
        <v>251566.45</v>
      </c>
      <c r="G4901" s="5">
        <v>1.6E-2</v>
      </c>
      <c r="H4901" s="298">
        <v>335.41999999999996</v>
      </c>
      <c r="I4901" s="10">
        <v>251566.45</v>
      </c>
      <c r="J4901" s="11">
        <f t="shared" si="2234"/>
        <v>1.6E-2</v>
      </c>
      <c r="K4901" s="30">
        <f t="shared" si="2235"/>
        <v>335.42193333333336</v>
      </c>
      <c r="L4901" s="29">
        <f t="shared" si="2236"/>
        <v>1.9333333333975133E-3</v>
      </c>
      <c r="M4901" s="10">
        <f t="shared" si="2237"/>
        <v>251566.45</v>
      </c>
      <c r="N4901" s="5">
        <f>VLOOKUP(CONCATENATE(A4901,"-6"),'Restated Depr'!$B$6:$G$7674,6,0)</f>
        <v>1.6E-2</v>
      </c>
      <c r="O4901" s="29">
        <f t="shared" si="2238"/>
        <v>335.42193333333336</v>
      </c>
      <c r="P4901" s="29">
        <f t="shared" si="2239"/>
        <v>0</v>
      </c>
      <c r="Q4901" t="s">
        <v>7819</v>
      </c>
    </row>
    <row r="4902" spans="1:18" hidden="1">
      <c r="A4902" t="s">
        <v>373</v>
      </c>
      <c r="B4902" t="s">
        <v>5094</v>
      </c>
      <c r="C4902" s="224" t="s">
        <v>7842</v>
      </c>
      <c r="D4902" s="221">
        <v>356.9</v>
      </c>
      <c r="E4902" s="324">
        <v>43190</v>
      </c>
      <c r="F4902" s="1">
        <v>251566.45</v>
      </c>
      <c r="G4902" s="5">
        <v>1.6E-2</v>
      </c>
      <c r="H4902" s="298">
        <v>335.41999999999996</v>
      </c>
      <c r="I4902" s="10">
        <v>251566.45</v>
      </c>
      <c r="J4902" s="11">
        <f t="shared" si="2234"/>
        <v>1.6E-2</v>
      </c>
      <c r="K4902" s="30">
        <f t="shared" si="2235"/>
        <v>335.42193333333336</v>
      </c>
      <c r="L4902" s="29">
        <f t="shared" si="2236"/>
        <v>1.9333333333975133E-3</v>
      </c>
      <c r="M4902" s="10">
        <f t="shared" si="2237"/>
        <v>251566.45</v>
      </c>
      <c r="N4902" s="5">
        <f>VLOOKUP(CONCATENATE(A4902,"-6"),'Restated Depr'!$B$6:$G$7674,6,0)</f>
        <v>1.6E-2</v>
      </c>
      <c r="O4902" s="29">
        <f t="shared" si="2238"/>
        <v>335.42193333333336</v>
      </c>
      <c r="P4902" s="29">
        <f t="shared" si="2239"/>
        <v>0</v>
      </c>
      <c r="Q4902" t="s">
        <v>7819</v>
      </c>
    </row>
    <row r="4903" spans="1:18" hidden="1">
      <c r="A4903" t="s">
        <v>373</v>
      </c>
      <c r="B4903" t="s">
        <v>5095</v>
      </c>
      <c r="C4903" s="224" t="s">
        <v>7842</v>
      </c>
      <c r="D4903" s="221">
        <v>356.9</v>
      </c>
      <c r="E4903" s="324">
        <v>43220</v>
      </c>
      <c r="F4903" s="1">
        <v>251566.45</v>
      </c>
      <c r="G4903" s="5">
        <v>1.6E-2</v>
      </c>
      <c r="H4903" s="298">
        <v>335.41999999999996</v>
      </c>
      <c r="I4903" s="10">
        <v>251566.45</v>
      </c>
      <c r="J4903" s="11">
        <f t="shared" si="2234"/>
        <v>1.6E-2</v>
      </c>
      <c r="K4903" s="30">
        <f t="shared" si="2235"/>
        <v>335.42193333333336</v>
      </c>
      <c r="L4903" s="29">
        <f t="shared" si="2236"/>
        <v>1.9333333333975133E-3</v>
      </c>
      <c r="M4903" s="10">
        <f t="shared" si="2237"/>
        <v>251566.45</v>
      </c>
      <c r="N4903" s="5">
        <f>VLOOKUP(CONCATENATE(A4903,"-6"),'Restated Depr'!$B$6:$G$7674,6,0)</f>
        <v>1.6E-2</v>
      </c>
      <c r="O4903" s="29">
        <f t="shared" si="2238"/>
        <v>335.42193333333336</v>
      </c>
      <c r="P4903" s="29">
        <f t="shared" si="2239"/>
        <v>0</v>
      </c>
      <c r="Q4903" t="s">
        <v>7819</v>
      </c>
    </row>
    <row r="4904" spans="1:18" hidden="1">
      <c r="A4904" t="s">
        <v>373</v>
      </c>
      <c r="B4904" t="s">
        <v>5096</v>
      </c>
      <c r="C4904" s="224" t="s">
        <v>7842</v>
      </c>
      <c r="D4904" s="221">
        <v>356.9</v>
      </c>
      <c r="E4904" s="324">
        <v>43251</v>
      </c>
      <c r="F4904" s="1">
        <v>251566.45</v>
      </c>
      <c r="G4904" s="5">
        <v>1.6E-2</v>
      </c>
      <c r="H4904" s="298">
        <v>335.41999999999996</v>
      </c>
      <c r="I4904" s="10">
        <v>251566.45</v>
      </c>
      <c r="J4904" s="11">
        <f t="shared" si="2234"/>
        <v>1.6E-2</v>
      </c>
      <c r="K4904" s="30">
        <f t="shared" si="2235"/>
        <v>335.42193333333336</v>
      </c>
      <c r="L4904" s="29">
        <f t="shared" si="2236"/>
        <v>1.9333333333975133E-3</v>
      </c>
      <c r="M4904" s="10">
        <f t="shared" si="2237"/>
        <v>251566.45</v>
      </c>
      <c r="N4904" s="5">
        <f>VLOOKUP(CONCATENATE(A4904,"-6"),'Restated Depr'!$B$6:$G$7674,6,0)</f>
        <v>1.6E-2</v>
      </c>
      <c r="O4904" s="29">
        <f t="shared" si="2238"/>
        <v>335.42193333333336</v>
      </c>
      <c r="P4904" s="29">
        <f t="shared" si="2239"/>
        <v>0</v>
      </c>
      <c r="Q4904" t="s">
        <v>7819</v>
      </c>
    </row>
    <row r="4905" spans="1:18" hidden="1">
      <c r="A4905" t="s">
        <v>373</v>
      </c>
      <c r="B4905" t="s">
        <v>5097</v>
      </c>
      <c r="C4905" s="224" t="s">
        <v>7842</v>
      </c>
      <c r="D4905" s="221">
        <v>356.9</v>
      </c>
      <c r="E4905" s="324">
        <v>43281</v>
      </c>
      <c r="F4905" s="1">
        <v>251566.45</v>
      </c>
      <c r="G4905" s="5">
        <v>1.6E-2</v>
      </c>
      <c r="H4905" s="298">
        <v>335.41999999999996</v>
      </c>
      <c r="I4905" s="10">
        <v>251566.45</v>
      </c>
      <c r="J4905" s="11">
        <f t="shared" si="2234"/>
        <v>1.6E-2</v>
      </c>
      <c r="K4905" s="30">
        <f t="shared" si="2235"/>
        <v>335.42193333333336</v>
      </c>
      <c r="L4905" s="29">
        <f t="shared" si="2236"/>
        <v>1.9333333333975133E-3</v>
      </c>
      <c r="M4905" s="10">
        <f t="shared" si="2237"/>
        <v>251566.45</v>
      </c>
      <c r="N4905" s="5">
        <f>VLOOKUP(CONCATENATE(A4905,"-6"),'Restated Depr'!$B$6:$G$7674,6,0)</f>
        <v>1.6E-2</v>
      </c>
      <c r="O4905" s="29">
        <f t="shared" si="2238"/>
        <v>335.42193333333336</v>
      </c>
      <c r="P4905" s="29">
        <f t="shared" si="2239"/>
        <v>0</v>
      </c>
      <c r="Q4905" t="s">
        <v>7819</v>
      </c>
      <c r="R4905" s="5"/>
    </row>
    <row r="4906" spans="1:18" ht="15.75" hidden="1" thickBot="1">
      <c r="A4906" t="s">
        <v>373</v>
      </c>
      <c r="C4906" s="224" t="s">
        <v>639</v>
      </c>
      <c r="D4906" s="22"/>
      <c r="E4906" s="323" t="s">
        <v>606</v>
      </c>
      <c r="F4906" s="1"/>
      <c r="G4906" s="5"/>
      <c r="H4906" s="310">
        <f>SUM(H4894:H4905)</f>
        <v>4620.3900000000003</v>
      </c>
      <c r="I4906" s="10"/>
      <c r="J4906" s="10"/>
      <c r="K4906" s="32">
        <f>SUM(K4894:K4905)</f>
        <v>4620.4371316666675</v>
      </c>
      <c r="L4906" s="28">
        <f>SUM(L4894:L4905)</f>
        <v>4.7131666667269201E-2</v>
      </c>
      <c r="M4906" s="10"/>
      <c r="N4906" s="5"/>
      <c r="O4906" s="28">
        <f>SUM(O4894:O4905)</f>
        <v>4025.063200000001</v>
      </c>
      <c r="P4906" s="28">
        <f>SUM(P4894:P4905)</f>
        <v>-595.37393166666664</v>
      </c>
    </row>
    <row r="4907" spans="1:18" hidden="1">
      <c r="A4907" t="s">
        <v>374</v>
      </c>
      <c r="B4907" t="s">
        <v>5098</v>
      </c>
      <c r="C4907" s="224" t="s">
        <v>7842</v>
      </c>
      <c r="D4907" s="221">
        <v>356.9</v>
      </c>
      <c r="E4907" s="324">
        <v>42947</v>
      </c>
      <c r="F4907" s="9">
        <v>9387.01</v>
      </c>
      <c r="G4907" s="18">
        <v>2.8299999999999999E-2</v>
      </c>
      <c r="H4907" s="299">
        <v>22.14</v>
      </c>
      <c r="I4907" s="15">
        <v>9387.01</v>
      </c>
      <c r="J4907" s="11">
        <f t="shared" ref="J4907:J4918" si="2240">G4907</f>
        <v>2.8299999999999999E-2</v>
      </c>
      <c r="K4907" s="31">
        <f t="shared" ref="K4907:K4918" si="2241">I4907*J4907/12</f>
        <v>22.137698583333332</v>
      </c>
      <c r="L4907" s="289">
        <f t="shared" ref="L4907:L4918" si="2242">K4907-H4907</f>
        <v>-2.3014166666683877E-3</v>
      </c>
      <c r="M4907" s="15">
        <f t="shared" ref="M4907:M4918" si="2243">I4907</f>
        <v>9387.01</v>
      </c>
      <c r="N4907" s="5">
        <f>VLOOKUP(CONCATENATE(A4907,"-6"),'Restated Depr'!$B$6:$G$7674,6,0)</f>
        <v>1.6E-2</v>
      </c>
      <c r="O4907" s="289">
        <f t="shared" ref="O4907:O4918" si="2244">M4907*N4907/12</f>
        <v>12.516013333333333</v>
      </c>
      <c r="P4907" s="289">
        <f t="shared" ref="P4907:P4918" si="2245">O4907-K4907</f>
        <v>-9.6216852499999987</v>
      </c>
      <c r="Q4907" t="s">
        <v>7819</v>
      </c>
    </row>
    <row r="4908" spans="1:18" hidden="1">
      <c r="A4908" t="s">
        <v>374</v>
      </c>
      <c r="B4908" t="s">
        <v>5099</v>
      </c>
      <c r="C4908" s="224" t="s">
        <v>7842</v>
      </c>
      <c r="D4908" s="221">
        <v>356.9</v>
      </c>
      <c r="E4908" s="324">
        <v>42978</v>
      </c>
      <c r="F4908" s="1">
        <v>9387.01</v>
      </c>
      <c r="G4908" s="18">
        <v>2.8299999999999999E-2</v>
      </c>
      <c r="H4908" s="298">
        <v>22.14</v>
      </c>
      <c r="I4908" s="10">
        <v>9387.01</v>
      </c>
      <c r="J4908" s="11">
        <f t="shared" si="2240"/>
        <v>2.8299999999999999E-2</v>
      </c>
      <c r="K4908" s="30">
        <f t="shared" si="2241"/>
        <v>22.137698583333332</v>
      </c>
      <c r="L4908" s="29">
        <f t="shared" si="2242"/>
        <v>-2.3014166666683877E-3</v>
      </c>
      <c r="M4908" s="10">
        <f t="shared" si="2243"/>
        <v>9387.01</v>
      </c>
      <c r="N4908" s="5">
        <f>VLOOKUP(CONCATENATE(A4908,"-6"),'Restated Depr'!$B$6:$G$7674,6,0)</f>
        <v>1.6E-2</v>
      </c>
      <c r="O4908" s="29">
        <f t="shared" si="2244"/>
        <v>12.516013333333333</v>
      </c>
      <c r="P4908" s="29">
        <f t="shared" si="2245"/>
        <v>-9.6216852499999987</v>
      </c>
      <c r="Q4908" t="s">
        <v>7819</v>
      </c>
    </row>
    <row r="4909" spans="1:18" hidden="1">
      <c r="A4909" t="s">
        <v>374</v>
      </c>
      <c r="B4909" t="s">
        <v>5100</v>
      </c>
      <c r="C4909" s="224" t="s">
        <v>7842</v>
      </c>
      <c r="D4909" s="221">
        <v>356.9</v>
      </c>
      <c r="E4909" s="324">
        <v>43008</v>
      </c>
      <c r="F4909" s="1">
        <v>9387.01</v>
      </c>
      <c r="G4909" s="18">
        <v>2.8299999999999999E-2</v>
      </c>
      <c r="H4909" s="298">
        <v>22.14</v>
      </c>
      <c r="I4909" s="10">
        <v>9387.01</v>
      </c>
      <c r="J4909" s="11">
        <f t="shared" si="2240"/>
        <v>2.8299999999999999E-2</v>
      </c>
      <c r="K4909" s="30">
        <f t="shared" si="2241"/>
        <v>22.137698583333332</v>
      </c>
      <c r="L4909" s="29">
        <f t="shared" si="2242"/>
        <v>-2.3014166666683877E-3</v>
      </c>
      <c r="M4909" s="10">
        <f t="shared" si="2243"/>
        <v>9387.01</v>
      </c>
      <c r="N4909" s="5">
        <f>VLOOKUP(CONCATENATE(A4909,"-6"),'Restated Depr'!$B$6:$G$7674,6,0)</f>
        <v>1.6E-2</v>
      </c>
      <c r="O4909" s="29">
        <f t="shared" si="2244"/>
        <v>12.516013333333333</v>
      </c>
      <c r="P4909" s="29">
        <f t="shared" si="2245"/>
        <v>-9.6216852499999987</v>
      </c>
      <c r="Q4909" t="s">
        <v>7819</v>
      </c>
    </row>
    <row r="4910" spans="1:18" hidden="1">
      <c r="A4910" t="s">
        <v>374</v>
      </c>
      <c r="B4910" t="s">
        <v>5101</v>
      </c>
      <c r="C4910" s="224" t="s">
        <v>7842</v>
      </c>
      <c r="D4910" s="221">
        <v>356.9</v>
      </c>
      <c r="E4910" s="324">
        <v>43039</v>
      </c>
      <c r="F4910" s="1">
        <v>9387.01</v>
      </c>
      <c r="G4910" s="18">
        <v>2.8299999999999999E-2</v>
      </c>
      <c r="H4910" s="298">
        <v>22.14</v>
      </c>
      <c r="I4910" s="10">
        <v>9387.01</v>
      </c>
      <c r="J4910" s="11">
        <f t="shared" si="2240"/>
        <v>2.8299999999999999E-2</v>
      </c>
      <c r="K4910" s="30">
        <f t="shared" si="2241"/>
        <v>22.137698583333332</v>
      </c>
      <c r="L4910" s="29">
        <f t="shared" si="2242"/>
        <v>-2.3014166666683877E-3</v>
      </c>
      <c r="M4910" s="10">
        <f t="shared" si="2243"/>
        <v>9387.01</v>
      </c>
      <c r="N4910" s="5">
        <f>VLOOKUP(CONCATENATE(A4910,"-6"),'Restated Depr'!$B$6:$G$7674,6,0)</f>
        <v>1.6E-2</v>
      </c>
      <c r="O4910" s="29">
        <f t="shared" si="2244"/>
        <v>12.516013333333333</v>
      </c>
      <c r="P4910" s="29">
        <f t="shared" si="2245"/>
        <v>-9.6216852499999987</v>
      </c>
      <c r="Q4910" t="s">
        <v>7819</v>
      </c>
    </row>
    <row r="4911" spans="1:18" hidden="1">
      <c r="A4911" t="s">
        <v>374</v>
      </c>
      <c r="B4911" t="s">
        <v>5102</v>
      </c>
      <c r="C4911" s="224" t="s">
        <v>7842</v>
      </c>
      <c r="D4911" s="221">
        <v>356.9</v>
      </c>
      <c r="E4911" s="324">
        <v>43069</v>
      </c>
      <c r="F4911" s="1">
        <v>9387.01</v>
      </c>
      <c r="G4911" s="18">
        <v>2.8299999999999999E-2</v>
      </c>
      <c r="H4911" s="298">
        <v>22.14</v>
      </c>
      <c r="I4911" s="10">
        <v>9387.01</v>
      </c>
      <c r="J4911" s="11">
        <f t="shared" si="2240"/>
        <v>2.8299999999999999E-2</v>
      </c>
      <c r="K4911" s="30">
        <f t="shared" si="2241"/>
        <v>22.137698583333332</v>
      </c>
      <c r="L4911" s="29">
        <f t="shared" si="2242"/>
        <v>-2.3014166666683877E-3</v>
      </c>
      <c r="M4911" s="10">
        <f t="shared" si="2243"/>
        <v>9387.01</v>
      </c>
      <c r="N4911" s="5">
        <f>VLOOKUP(CONCATENATE(A4911,"-6"),'Restated Depr'!$B$6:$G$7674,6,0)</f>
        <v>1.6E-2</v>
      </c>
      <c r="O4911" s="29">
        <f t="shared" si="2244"/>
        <v>12.516013333333333</v>
      </c>
      <c r="P4911" s="29">
        <f t="shared" si="2245"/>
        <v>-9.6216852499999987</v>
      </c>
      <c r="Q4911" t="s">
        <v>7819</v>
      </c>
    </row>
    <row r="4912" spans="1:18" hidden="1">
      <c r="A4912" t="s">
        <v>374</v>
      </c>
      <c r="B4912" t="s">
        <v>5103</v>
      </c>
      <c r="C4912" s="224" t="s">
        <v>7842</v>
      </c>
      <c r="D4912" s="221">
        <v>356.9</v>
      </c>
      <c r="E4912" s="324">
        <v>43100</v>
      </c>
      <c r="F4912" s="1">
        <v>9387.01</v>
      </c>
      <c r="G4912" s="18">
        <v>2.3100000000000002E-2</v>
      </c>
      <c r="H4912" s="298">
        <v>18.07</v>
      </c>
      <c r="I4912" s="10">
        <v>9387.01</v>
      </c>
      <c r="J4912" s="11">
        <f t="shared" si="2240"/>
        <v>2.3100000000000002E-2</v>
      </c>
      <c r="K4912" s="30">
        <f t="shared" si="2241"/>
        <v>18.069994250000004</v>
      </c>
      <c r="L4912" s="29">
        <f t="shared" si="2242"/>
        <v>-5.7499999961407866E-6</v>
      </c>
      <c r="M4912" s="10">
        <f t="shared" si="2243"/>
        <v>9387.01</v>
      </c>
      <c r="N4912" s="5">
        <f>VLOOKUP(CONCATENATE(A4912,"-6"),'Restated Depr'!$B$6:$G$7674,6,0)</f>
        <v>1.6E-2</v>
      </c>
      <c r="O4912" s="29">
        <f t="shared" si="2244"/>
        <v>12.516013333333333</v>
      </c>
      <c r="P4912" s="29">
        <f t="shared" si="2245"/>
        <v>-5.5539809166666707</v>
      </c>
      <c r="Q4912" t="s">
        <v>7819</v>
      </c>
    </row>
    <row r="4913" spans="1:18" hidden="1">
      <c r="A4913" t="s">
        <v>374</v>
      </c>
      <c r="B4913" t="s">
        <v>5104</v>
      </c>
      <c r="C4913" s="224" t="s">
        <v>7842</v>
      </c>
      <c r="D4913" s="221">
        <v>356.9</v>
      </c>
      <c r="E4913" s="324">
        <v>43131</v>
      </c>
      <c r="F4913" s="1">
        <v>9387.01</v>
      </c>
      <c r="G4913" s="5">
        <v>1.6E-2</v>
      </c>
      <c r="H4913" s="298">
        <v>12.51</v>
      </c>
      <c r="I4913" s="10">
        <v>9387.01</v>
      </c>
      <c r="J4913" s="11">
        <f t="shared" si="2240"/>
        <v>1.6E-2</v>
      </c>
      <c r="K4913" s="30">
        <f t="shared" si="2241"/>
        <v>12.516013333333333</v>
      </c>
      <c r="L4913" s="29">
        <f t="shared" si="2242"/>
        <v>6.0133333333336481E-3</v>
      </c>
      <c r="M4913" s="10">
        <f t="shared" si="2243"/>
        <v>9387.01</v>
      </c>
      <c r="N4913" s="5">
        <f>VLOOKUP(CONCATENATE(A4913,"-6"),'Restated Depr'!$B$6:$G$7674,6,0)</f>
        <v>1.6E-2</v>
      </c>
      <c r="O4913" s="29">
        <f t="shared" si="2244"/>
        <v>12.516013333333333</v>
      </c>
      <c r="P4913" s="29">
        <f t="shared" si="2245"/>
        <v>0</v>
      </c>
      <c r="Q4913" t="s">
        <v>7819</v>
      </c>
    </row>
    <row r="4914" spans="1:18" hidden="1">
      <c r="A4914" t="s">
        <v>374</v>
      </c>
      <c r="B4914" t="s">
        <v>5105</v>
      </c>
      <c r="C4914" s="224" t="s">
        <v>7842</v>
      </c>
      <c r="D4914" s="221">
        <v>356.9</v>
      </c>
      <c r="E4914" s="324">
        <v>43159</v>
      </c>
      <c r="F4914" s="1">
        <v>9387.01</v>
      </c>
      <c r="G4914" s="5">
        <v>1.6E-2</v>
      </c>
      <c r="H4914" s="298">
        <v>12.51</v>
      </c>
      <c r="I4914" s="10">
        <v>9387.01</v>
      </c>
      <c r="J4914" s="11">
        <f t="shared" si="2240"/>
        <v>1.6E-2</v>
      </c>
      <c r="K4914" s="30">
        <f t="shared" si="2241"/>
        <v>12.516013333333333</v>
      </c>
      <c r="L4914" s="29">
        <f t="shared" si="2242"/>
        <v>6.0133333333336481E-3</v>
      </c>
      <c r="M4914" s="10">
        <f t="shared" si="2243"/>
        <v>9387.01</v>
      </c>
      <c r="N4914" s="5">
        <f>VLOOKUP(CONCATENATE(A4914,"-6"),'Restated Depr'!$B$6:$G$7674,6,0)</f>
        <v>1.6E-2</v>
      </c>
      <c r="O4914" s="29">
        <f t="shared" si="2244"/>
        <v>12.516013333333333</v>
      </c>
      <c r="P4914" s="29">
        <f t="shared" si="2245"/>
        <v>0</v>
      </c>
      <c r="Q4914" t="s">
        <v>7819</v>
      </c>
    </row>
    <row r="4915" spans="1:18" hidden="1">
      <c r="A4915" t="s">
        <v>374</v>
      </c>
      <c r="B4915" t="s">
        <v>5106</v>
      </c>
      <c r="C4915" s="224" t="s">
        <v>7842</v>
      </c>
      <c r="D4915" s="221">
        <v>356.9</v>
      </c>
      <c r="E4915" s="324">
        <v>43190</v>
      </c>
      <c r="F4915" s="1">
        <v>9387.01</v>
      </c>
      <c r="G4915" s="5">
        <v>1.6E-2</v>
      </c>
      <c r="H4915" s="298">
        <v>12.51</v>
      </c>
      <c r="I4915" s="10">
        <v>9387.01</v>
      </c>
      <c r="J4915" s="11">
        <f t="shared" si="2240"/>
        <v>1.6E-2</v>
      </c>
      <c r="K4915" s="30">
        <f t="shared" si="2241"/>
        <v>12.516013333333333</v>
      </c>
      <c r="L4915" s="29">
        <f t="shared" si="2242"/>
        <v>6.0133333333336481E-3</v>
      </c>
      <c r="M4915" s="10">
        <f t="shared" si="2243"/>
        <v>9387.01</v>
      </c>
      <c r="N4915" s="5">
        <f>VLOOKUP(CONCATENATE(A4915,"-6"),'Restated Depr'!$B$6:$G$7674,6,0)</f>
        <v>1.6E-2</v>
      </c>
      <c r="O4915" s="29">
        <f t="shared" si="2244"/>
        <v>12.516013333333333</v>
      </c>
      <c r="P4915" s="29">
        <f t="shared" si="2245"/>
        <v>0</v>
      </c>
      <c r="Q4915" t="s">
        <v>7819</v>
      </c>
    </row>
    <row r="4916" spans="1:18" hidden="1">
      <c r="A4916" t="s">
        <v>374</v>
      </c>
      <c r="B4916" t="s">
        <v>5107</v>
      </c>
      <c r="C4916" s="224" t="s">
        <v>7842</v>
      </c>
      <c r="D4916" s="221">
        <v>356.9</v>
      </c>
      <c r="E4916" s="324">
        <v>43220</v>
      </c>
      <c r="F4916" s="1">
        <v>9387.01</v>
      </c>
      <c r="G4916" s="5">
        <v>1.6E-2</v>
      </c>
      <c r="H4916" s="298">
        <v>12.51</v>
      </c>
      <c r="I4916" s="10">
        <v>9387.01</v>
      </c>
      <c r="J4916" s="11">
        <f t="shared" si="2240"/>
        <v>1.6E-2</v>
      </c>
      <c r="K4916" s="30">
        <f t="shared" si="2241"/>
        <v>12.516013333333333</v>
      </c>
      <c r="L4916" s="29">
        <f t="shared" si="2242"/>
        <v>6.0133333333336481E-3</v>
      </c>
      <c r="M4916" s="10">
        <f t="shared" si="2243"/>
        <v>9387.01</v>
      </c>
      <c r="N4916" s="5">
        <f>VLOOKUP(CONCATENATE(A4916,"-6"),'Restated Depr'!$B$6:$G$7674,6,0)</f>
        <v>1.6E-2</v>
      </c>
      <c r="O4916" s="29">
        <f t="shared" si="2244"/>
        <v>12.516013333333333</v>
      </c>
      <c r="P4916" s="29">
        <f t="shared" si="2245"/>
        <v>0</v>
      </c>
      <c r="Q4916" t="s">
        <v>7819</v>
      </c>
    </row>
    <row r="4917" spans="1:18" hidden="1">
      <c r="A4917" t="s">
        <v>374</v>
      </c>
      <c r="B4917" t="s">
        <v>5108</v>
      </c>
      <c r="C4917" s="224" t="s">
        <v>7842</v>
      </c>
      <c r="D4917" s="221">
        <v>356.9</v>
      </c>
      <c r="E4917" s="324">
        <v>43251</v>
      </c>
      <c r="F4917" s="1">
        <v>9387.01</v>
      </c>
      <c r="G4917" s="5">
        <v>1.6E-2</v>
      </c>
      <c r="H4917" s="298">
        <v>12.51</v>
      </c>
      <c r="I4917" s="10">
        <v>9387.01</v>
      </c>
      <c r="J4917" s="11">
        <f t="shared" si="2240"/>
        <v>1.6E-2</v>
      </c>
      <c r="K4917" s="30">
        <f t="shared" si="2241"/>
        <v>12.516013333333333</v>
      </c>
      <c r="L4917" s="29">
        <f t="shared" si="2242"/>
        <v>6.0133333333336481E-3</v>
      </c>
      <c r="M4917" s="10">
        <f t="shared" si="2243"/>
        <v>9387.01</v>
      </c>
      <c r="N4917" s="5">
        <f>VLOOKUP(CONCATENATE(A4917,"-6"),'Restated Depr'!$B$6:$G$7674,6,0)</f>
        <v>1.6E-2</v>
      </c>
      <c r="O4917" s="29">
        <f t="shared" si="2244"/>
        <v>12.516013333333333</v>
      </c>
      <c r="P4917" s="29">
        <f t="shared" si="2245"/>
        <v>0</v>
      </c>
      <c r="Q4917" t="s">
        <v>7819</v>
      </c>
    </row>
    <row r="4918" spans="1:18" hidden="1">
      <c r="A4918" t="s">
        <v>374</v>
      </c>
      <c r="B4918" t="s">
        <v>5109</v>
      </c>
      <c r="C4918" s="224" t="s">
        <v>7842</v>
      </c>
      <c r="D4918" s="221">
        <v>356.9</v>
      </c>
      <c r="E4918" s="324">
        <v>43281</v>
      </c>
      <c r="F4918" s="1">
        <v>9387.01</v>
      </c>
      <c r="G4918" s="5">
        <v>1.6E-2</v>
      </c>
      <c r="H4918" s="298">
        <v>12.51</v>
      </c>
      <c r="I4918" s="10">
        <v>9387.01</v>
      </c>
      <c r="J4918" s="11">
        <f t="shared" si="2240"/>
        <v>1.6E-2</v>
      </c>
      <c r="K4918" s="30">
        <f t="shared" si="2241"/>
        <v>12.516013333333333</v>
      </c>
      <c r="L4918" s="29">
        <f t="shared" si="2242"/>
        <v>6.0133333333336481E-3</v>
      </c>
      <c r="M4918" s="10">
        <f t="shared" si="2243"/>
        <v>9387.01</v>
      </c>
      <c r="N4918" s="5">
        <f>VLOOKUP(CONCATENATE(A4918,"-6"),'Restated Depr'!$B$6:$G$7674,6,0)</f>
        <v>1.6E-2</v>
      </c>
      <c r="O4918" s="29">
        <f t="shared" si="2244"/>
        <v>12.516013333333333</v>
      </c>
      <c r="P4918" s="29">
        <f t="shared" si="2245"/>
        <v>0</v>
      </c>
      <c r="Q4918" t="s">
        <v>7819</v>
      </c>
      <c r="R4918" s="5"/>
    </row>
    <row r="4919" spans="1:18" ht="15.75" hidden="1" thickBot="1">
      <c r="A4919" t="s">
        <v>374</v>
      </c>
      <c r="C4919" s="224" t="s">
        <v>639</v>
      </c>
      <c r="D4919" s="22"/>
      <c r="E4919" s="323" t="s">
        <v>606</v>
      </c>
      <c r="F4919" s="1"/>
      <c r="G4919" s="5"/>
      <c r="H4919" s="310">
        <f>SUM(H4907:H4918)</f>
        <v>203.82999999999996</v>
      </c>
      <c r="I4919" s="10"/>
      <c r="J4919" s="10"/>
      <c r="K4919" s="32">
        <f>SUM(K4907:K4918)</f>
        <v>203.85456716666658</v>
      </c>
      <c r="L4919" s="28">
        <f>SUM(L4907:L4918)</f>
        <v>2.4567166666663809E-2</v>
      </c>
      <c r="M4919" s="10"/>
      <c r="N4919" s="5"/>
      <c r="O4919" s="28">
        <f>SUM(O4907:O4918)</f>
        <v>150.19216</v>
      </c>
      <c r="P4919" s="28">
        <f>SUM(P4907:P4918)</f>
        <v>-53.662407166666668</v>
      </c>
    </row>
    <row r="4920" spans="1:18" hidden="1">
      <c r="A4920" t="s">
        <v>375</v>
      </c>
      <c r="B4920" t="s">
        <v>5110</v>
      </c>
      <c r="C4920" s="224" t="s">
        <v>7842</v>
      </c>
      <c r="D4920" s="221">
        <v>356.9</v>
      </c>
      <c r="E4920" s="324">
        <v>42947</v>
      </c>
      <c r="F4920" s="9">
        <v>164163.29</v>
      </c>
      <c r="G4920" s="18">
        <v>2.8299999999999999E-2</v>
      </c>
      <c r="H4920" s="299">
        <v>387.15000000000003</v>
      </c>
      <c r="I4920" s="15">
        <v>164163.29</v>
      </c>
      <c r="J4920" s="11">
        <f t="shared" ref="J4920:J4931" si="2246">G4920</f>
        <v>2.8299999999999999E-2</v>
      </c>
      <c r="K4920" s="31">
        <f t="shared" ref="K4920:K4931" si="2247">I4920*J4920/12</f>
        <v>387.15175891666667</v>
      </c>
      <c r="L4920" s="289">
        <f t="shared" ref="L4920:L4931" si="2248">K4920-H4920</f>
        <v>1.7589166666311939E-3</v>
      </c>
      <c r="M4920" s="15">
        <f t="shared" ref="M4920:M4931" si="2249">I4920</f>
        <v>164163.29</v>
      </c>
      <c r="N4920" s="5">
        <f>VLOOKUP(CONCATENATE(A4920,"-6"),'Restated Depr'!$B$6:$G$7674,6,0)</f>
        <v>1.6E-2</v>
      </c>
      <c r="O4920" s="289">
        <f t="shared" ref="O4920:O4931" si="2250">M4920*N4920/12</f>
        <v>218.8843866666667</v>
      </c>
      <c r="P4920" s="289">
        <f t="shared" ref="P4920:P4931" si="2251">O4920-K4920</f>
        <v>-168.26737224999997</v>
      </c>
      <c r="Q4920" t="s">
        <v>7819</v>
      </c>
    </row>
    <row r="4921" spans="1:18" hidden="1">
      <c r="A4921" t="s">
        <v>375</v>
      </c>
      <c r="B4921" t="s">
        <v>5111</v>
      </c>
      <c r="C4921" s="224" t="s">
        <v>7842</v>
      </c>
      <c r="D4921" s="221">
        <v>356.9</v>
      </c>
      <c r="E4921" s="324">
        <v>42978</v>
      </c>
      <c r="F4921" s="1">
        <v>164163.29</v>
      </c>
      <c r="G4921" s="18">
        <v>2.8299999999999999E-2</v>
      </c>
      <c r="H4921" s="298">
        <v>387.15000000000003</v>
      </c>
      <c r="I4921" s="10">
        <v>164163.29</v>
      </c>
      <c r="J4921" s="11">
        <f t="shared" si="2246"/>
        <v>2.8299999999999999E-2</v>
      </c>
      <c r="K4921" s="30">
        <f t="shared" si="2247"/>
        <v>387.15175891666667</v>
      </c>
      <c r="L4921" s="29">
        <f t="shared" si="2248"/>
        <v>1.7589166666311939E-3</v>
      </c>
      <c r="M4921" s="10">
        <f t="shared" si="2249"/>
        <v>164163.29</v>
      </c>
      <c r="N4921" s="5">
        <f>VLOOKUP(CONCATENATE(A4921,"-6"),'Restated Depr'!$B$6:$G$7674,6,0)</f>
        <v>1.6E-2</v>
      </c>
      <c r="O4921" s="29">
        <f t="shared" si="2250"/>
        <v>218.8843866666667</v>
      </c>
      <c r="P4921" s="29">
        <f t="shared" si="2251"/>
        <v>-168.26737224999997</v>
      </c>
      <c r="Q4921" t="s">
        <v>7819</v>
      </c>
    </row>
    <row r="4922" spans="1:18" hidden="1">
      <c r="A4922" t="s">
        <v>375</v>
      </c>
      <c r="B4922" t="s">
        <v>5112</v>
      </c>
      <c r="C4922" s="224" t="s">
        <v>7842</v>
      </c>
      <c r="D4922" s="221">
        <v>356.9</v>
      </c>
      <c r="E4922" s="324">
        <v>43008</v>
      </c>
      <c r="F4922" s="1">
        <v>164163.29</v>
      </c>
      <c r="G4922" s="18">
        <v>2.8299999999999999E-2</v>
      </c>
      <c r="H4922" s="298">
        <v>387.15000000000003</v>
      </c>
      <c r="I4922" s="10">
        <v>164163.29</v>
      </c>
      <c r="J4922" s="11">
        <f t="shared" si="2246"/>
        <v>2.8299999999999999E-2</v>
      </c>
      <c r="K4922" s="30">
        <f t="shared" si="2247"/>
        <v>387.15175891666667</v>
      </c>
      <c r="L4922" s="29">
        <f t="shared" si="2248"/>
        <v>1.7589166666311939E-3</v>
      </c>
      <c r="M4922" s="10">
        <f t="shared" si="2249"/>
        <v>164163.29</v>
      </c>
      <c r="N4922" s="5">
        <f>VLOOKUP(CONCATENATE(A4922,"-6"),'Restated Depr'!$B$6:$G$7674,6,0)</f>
        <v>1.6E-2</v>
      </c>
      <c r="O4922" s="29">
        <f t="shared" si="2250"/>
        <v>218.8843866666667</v>
      </c>
      <c r="P4922" s="29">
        <f t="shared" si="2251"/>
        <v>-168.26737224999997</v>
      </c>
      <c r="Q4922" t="s">
        <v>7819</v>
      </c>
    </row>
    <row r="4923" spans="1:18" hidden="1">
      <c r="A4923" t="s">
        <v>375</v>
      </c>
      <c r="B4923" t="s">
        <v>5113</v>
      </c>
      <c r="C4923" s="224" t="s">
        <v>7842</v>
      </c>
      <c r="D4923" s="221">
        <v>356.9</v>
      </c>
      <c r="E4923" s="324">
        <v>43039</v>
      </c>
      <c r="F4923" s="1">
        <v>164163.29</v>
      </c>
      <c r="G4923" s="18">
        <v>2.8299999999999999E-2</v>
      </c>
      <c r="H4923" s="298">
        <v>387.15000000000003</v>
      </c>
      <c r="I4923" s="10">
        <v>164163.29</v>
      </c>
      <c r="J4923" s="11">
        <f t="shared" si="2246"/>
        <v>2.8299999999999999E-2</v>
      </c>
      <c r="K4923" s="30">
        <f t="shared" si="2247"/>
        <v>387.15175891666667</v>
      </c>
      <c r="L4923" s="29">
        <f t="shared" si="2248"/>
        <v>1.7589166666311939E-3</v>
      </c>
      <c r="M4923" s="10">
        <f t="shared" si="2249"/>
        <v>164163.29</v>
      </c>
      <c r="N4923" s="5">
        <f>VLOOKUP(CONCATENATE(A4923,"-6"),'Restated Depr'!$B$6:$G$7674,6,0)</f>
        <v>1.6E-2</v>
      </c>
      <c r="O4923" s="29">
        <f t="shared" si="2250"/>
        <v>218.8843866666667</v>
      </c>
      <c r="P4923" s="29">
        <f t="shared" si="2251"/>
        <v>-168.26737224999997</v>
      </c>
      <c r="Q4923" t="s">
        <v>7819</v>
      </c>
    </row>
    <row r="4924" spans="1:18" hidden="1">
      <c r="A4924" t="s">
        <v>375</v>
      </c>
      <c r="B4924" t="s">
        <v>5114</v>
      </c>
      <c r="C4924" s="224" t="s">
        <v>7842</v>
      </c>
      <c r="D4924" s="221">
        <v>356.9</v>
      </c>
      <c r="E4924" s="324">
        <v>43069</v>
      </c>
      <c r="F4924" s="1">
        <v>164163.29</v>
      </c>
      <c r="G4924" s="18">
        <v>2.8299999999999999E-2</v>
      </c>
      <c r="H4924" s="298">
        <v>387.15000000000003</v>
      </c>
      <c r="I4924" s="10">
        <v>164163.29</v>
      </c>
      <c r="J4924" s="11">
        <f t="shared" si="2246"/>
        <v>2.8299999999999999E-2</v>
      </c>
      <c r="K4924" s="30">
        <f t="shared" si="2247"/>
        <v>387.15175891666667</v>
      </c>
      <c r="L4924" s="29">
        <f t="shared" si="2248"/>
        <v>1.7589166666311939E-3</v>
      </c>
      <c r="M4924" s="10">
        <f t="shared" si="2249"/>
        <v>164163.29</v>
      </c>
      <c r="N4924" s="5">
        <f>VLOOKUP(CONCATENATE(A4924,"-6"),'Restated Depr'!$B$6:$G$7674,6,0)</f>
        <v>1.6E-2</v>
      </c>
      <c r="O4924" s="29">
        <f t="shared" si="2250"/>
        <v>218.8843866666667</v>
      </c>
      <c r="P4924" s="29">
        <f t="shared" si="2251"/>
        <v>-168.26737224999997</v>
      </c>
      <c r="Q4924" t="s">
        <v>7819</v>
      </c>
    </row>
    <row r="4925" spans="1:18" hidden="1">
      <c r="A4925" t="s">
        <v>375</v>
      </c>
      <c r="B4925" t="s">
        <v>5115</v>
      </c>
      <c r="C4925" s="224" t="s">
        <v>7842</v>
      </c>
      <c r="D4925" s="221">
        <v>356.9</v>
      </c>
      <c r="E4925" s="324">
        <v>43100</v>
      </c>
      <c r="F4925" s="1">
        <v>164163.29</v>
      </c>
      <c r="G4925" s="18">
        <v>2.3100000000000002E-2</v>
      </c>
      <c r="H4925" s="298">
        <v>316.01</v>
      </c>
      <c r="I4925" s="10">
        <v>164163.29</v>
      </c>
      <c r="J4925" s="11">
        <f t="shared" si="2246"/>
        <v>2.3100000000000002E-2</v>
      </c>
      <c r="K4925" s="30">
        <f t="shared" si="2247"/>
        <v>316.01433325000005</v>
      </c>
      <c r="L4925" s="29">
        <f t="shared" si="2248"/>
        <v>4.333250000058797E-3</v>
      </c>
      <c r="M4925" s="10">
        <f t="shared" si="2249"/>
        <v>164163.29</v>
      </c>
      <c r="N4925" s="5">
        <f>VLOOKUP(CONCATENATE(A4925,"-6"),'Restated Depr'!$B$6:$G$7674,6,0)</f>
        <v>1.6E-2</v>
      </c>
      <c r="O4925" s="29">
        <f t="shared" si="2250"/>
        <v>218.8843866666667</v>
      </c>
      <c r="P4925" s="29">
        <f t="shared" si="2251"/>
        <v>-97.12994658333335</v>
      </c>
      <c r="Q4925" t="s">
        <v>7819</v>
      </c>
    </row>
    <row r="4926" spans="1:18" hidden="1">
      <c r="A4926" t="s">
        <v>375</v>
      </c>
      <c r="B4926" t="s">
        <v>5116</v>
      </c>
      <c r="C4926" s="224" t="s">
        <v>7842</v>
      </c>
      <c r="D4926" s="221">
        <v>356.9</v>
      </c>
      <c r="E4926" s="324">
        <v>43131</v>
      </c>
      <c r="F4926" s="1">
        <v>164163.29</v>
      </c>
      <c r="G4926" s="5">
        <v>1.6E-2</v>
      </c>
      <c r="H4926" s="298">
        <v>218.89</v>
      </c>
      <c r="I4926" s="10">
        <v>164163.29</v>
      </c>
      <c r="J4926" s="11">
        <f t="shared" si="2246"/>
        <v>1.6E-2</v>
      </c>
      <c r="K4926" s="30">
        <f t="shared" si="2247"/>
        <v>218.8843866666667</v>
      </c>
      <c r="L4926" s="29">
        <f t="shared" si="2248"/>
        <v>-5.6133333332866187E-3</v>
      </c>
      <c r="M4926" s="10">
        <f t="shared" si="2249"/>
        <v>164163.29</v>
      </c>
      <c r="N4926" s="5">
        <f>VLOOKUP(CONCATENATE(A4926,"-6"),'Restated Depr'!$B$6:$G$7674,6,0)</f>
        <v>1.6E-2</v>
      </c>
      <c r="O4926" s="29">
        <f t="shared" si="2250"/>
        <v>218.8843866666667</v>
      </c>
      <c r="P4926" s="29">
        <f t="shared" si="2251"/>
        <v>0</v>
      </c>
      <c r="Q4926" t="s">
        <v>7819</v>
      </c>
    </row>
    <row r="4927" spans="1:18" hidden="1">
      <c r="A4927" t="s">
        <v>375</v>
      </c>
      <c r="B4927" t="s">
        <v>5117</v>
      </c>
      <c r="C4927" s="224" t="s">
        <v>7842</v>
      </c>
      <c r="D4927" s="221">
        <v>356.9</v>
      </c>
      <c r="E4927" s="324">
        <v>43159</v>
      </c>
      <c r="F4927" s="1">
        <v>164163.29</v>
      </c>
      <c r="G4927" s="5">
        <v>1.6E-2</v>
      </c>
      <c r="H4927" s="298">
        <v>218.89</v>
      </c>
      <c r="I4927" s="10">
        <v>164163.29</v>
      </c>
      <c r="J4927" s="11">
        <f t="shared" si="2246"/>
        <v>1.6E-2</v>
      </c>
      <c r="K4927" s="30">
        <f t="shared" si="2247"/>
        <v>218.8843866666667</v>
      </c>
      <c r="L4927" s="29">
        <f t="shared" si="2248"/>
        <v>-5.6133333332866187E-3</v>
      </c>
      <c r="M4927" s="10">
        <f t="shared" si="2249"/>
        <v>164163.29</v>
      </c>
      <c r="N4927" s="5">
        <f>VLOOKUP(CONCATENATE(A4927,"-6"),'Restated Depr'!$B$6:$G$7674,6,0)</f>
        <v>1.6E-2</v>
      </c>
      <c r="O4927" s="29">
        <f t="shared" si="2250"/>
        <v>218.8843866666667</v>
      </c>
      <c r="P4927" s="29">
        <f t="shared" si="2251"/>
        <v>0</v>
      </c>
      <c r="Q4927" t="s">
        <v>7819</v>
      </c>
    </row>
    <row r="4928" spans="1:18" hidden="1">
      <c r="A4928" t="s">
        <v>375</v>
      </c>
      <c r="B4928" t="s">
        <v>5118</v>
      </c>
      <c r="C4928" s="224" t="s">
        <v>7842</v>
      </c>
      <c r="D4928" s="221">
        <v>356.9</v>
      </c>
      <c r="E4928" s="324">
        <v>43190</v>
      </c>
      <c r="F4928" s="1">
        <v>164163.29</v>
      </c>
      <c r="G4928" s="5">
        <v>1.6E-2</v>
      </c>
      <c r="H4928" s="298">
        <v>218.89</v>
      </c>
      <c r="I4928" s="10">
        <v>164163.29</v>
      </c>
      <c r="J4928" s="11">
        <f t="shared" si="2246"/>
        <v>1.6E-2</v>
      </c>
      <c r="K4928" s="30">
        <f t="shared" si="2247"/>
        <v>218.8843866666667</v>
      </c>
      <c r="L4928" s="29">
        <f t="shared" si="2248"/>
        <v>-5.6133333332866187E-3</v>
      </c>
      <c r="M4928" s="10">
        <f t="shared" si="2249"/>
        <v>164163.29</v>
      </c>
      <c r="N4928" s="5">
        <f>VLOOKUP(CONCATENATE(A4928,"-6"),'Restated Depr'!$B$6:$G$7674,6,0)</f>
        <v>1.6E-2</v>
      </c>
      <c r="O4928" s="29">
        <f t="shared" si="2250"/>
        <v>218.8843866666667</v>
      </c>
      <c r="P4928" s="29">
        <f t="shared" si="2251"/>
        <v>0</v>
      </c>
      <c r="Q4928" t="s">
        <v>7819</v>
      </c>
    </row>
    <row r="4929" spans="1:18" hidden="1">
      <c r="A4929" t="s">
        <v>375</v>
      </c>
      <c r="B4929" t="s">
        <v>5119</v>
      </c>
      <c r="C4929" s="224" t="s">
        <v>7842</v>
      </c>
      <c r="D4929" s="221">
        <v>356.9</v>
      </c>
      <c r="E4929" s="324">
        <v>43220</v>
      </c>
      <c r="F4929" s="1">
        <v>164163.29</v>
      </c>
      <c r="G4929" s="5">
        <v>1.6E-2</v>
      </c>
      <c r="H4929" s="298">
        <v>218.89</v>
      </c>
      <c r="I4929" s="10">
        <v>164163.29</v>
      </c>
      <c r="J4929" s="11">
        <f t="shared" si="2246"/>
        <v>1.6E-2</v>
      </c>
      <c r="K4929" s="30">
        <f t="shared" si="2247"/>
        <v>218.8843866666667</v>
      </c>
      <c r="L4929" s="29">
        <f t="shared" si="2248"/>
        <v>-5.6133333332866187E-3</v>
      </c>
      <c r="M4929" s="10">
        <f t="shared" si="2249"/>
        <v>164163.29</v>
      </c>
      <c r="N4929" s="5">
        <f>VLOOKUP(CONCATENATE(A4929,"-6"),'Restated Depr'!$B$6:$G$7674,6,0)</f>
        <v>1.6E-2</v>
      </c>
      <c r="O4929" s="29">
        <f t="shared" si="2250"/>
        <v>218.8843866666667</v>
      </c>
      <c r="P4929" s="29">
        <f t="shared" si="2251"/>
        <v>0</v>
      </c>
      <c r="Q4929" t="s">
        <v>7819</v>
      </c>
    </row>
    <row r="4930" spans="1:18" hidden="1">
      <c r="A4930" t="s">
        <v>375</v>
      </c>
      <c r="B4930" t="s">
        <v>5120</v>
      </c>
      <c r="C4930" s="224" t="s">
        <v>7842</v>
      </c>
      <c r="D4930" s="221">
        <v>356.9</v>
      </c>
      <c r="E4930" s="324">
        <v>43251</v>
      </c>
      <c r="F4930" s="1">
        <v>164163.29</v>
      </c>
      <c r="G4930" s="5">
        <v>1.6E-2</v>
      </c>
      <c r="H4930" s="298">
        <v>218.89</v>
      </c>
      <c r="I4930" s="10">
        <v>164163.29</v>
      </c>
      <c r="J4930" s="11">
        <f t="shared" si="2246"/>
        <v>1.6E-2</v>
      </c>
      <c r="K4930" s="30">
        <f t="shared" si="2247"/>
        <v>218.8843866666667</v>
      </c>
      <c r="L4930" s="29">
        <f t="shared" si="2248"/>
        <v>-5.6133333332866187E-3</v>
      </c>
      <c r="M4930" s="10">
        <f t="shared" si="2249"/>
        <v>164163.29</v>
      </c>
      <c r="N4930" s="5">
        <f>VLOOKUP(CONCATENATE(A4930,"-6"),'Restated Depr'!$B$6:$G$7674,6,0)</f>
        <v>1.6E-2</v>
      </c>
      <c r="O4930" s="29">
        <f t="shared" si="2250"/>
        <v>218.8843866666667</v>
      </c>
      <c r="P4930" s="29">
        <f t="shared" si="2251"/>
        <v>0</v>
      </c>
      <c r="Q4930" t="s">
        <v>7819</v>
      </c>
    </row>
    <row r="4931" spans="1:18" hidden="1">
      <c r="A4931" t="s">
        <v>375</v>
      </c>
      <c r="B4931" t="s">
        <v>5121</v>
      </c>
      <c r="C4931" s="224" t="s">
        <v>7842</v>
      </c>
      <c r="D4931" s="221">
        <v>356.9</v>
      </c>
      <c r="E4931" s="324">
        <v>43281</v>
      </c>
      <c r="F4931" s="1">
        <v>164163.29</v>
      </c>
      <c r="G4931" s="5">
        <v>1.6E-2</v>
      </c>
      <c r="H4931" s="298">
        <v>218.89</v>
      </c>
      <c r="I4931" s="10">
        <v>164163.29</v>
      </c>
      <c r="J4931" s="11">
        <f t="shared" si="2246"/>
        <v>1.6E-2</v>
      </c>
      <c r="K4931" s="30">
        <f t="shared" si="2247"/>
        <v>218.8843866666667</v>
      </c>
      <c r="L4931" s="29">
        <f t="shared" si="2248"/>
        <v>-5.6133333332866187E-3</v>
      </c>
      <c r="M4931" s="10">
        <f t="shared" si="2249"/>
        <v>164163.29</v>
      </c>
      <c r="N4931" s="5">
        <f>VLOOKUP(CONCATENATE(A4931,"-6"),'Restated Depr'!$B$6:$G$7674,6,0)</f>
        <v>1.6E-2</v>
      </c>
      <c r="O4931" s="29">
        <f t="shared" si="2250"/>
        <v>218.8843866666667</v>
      </c>
      <c r="P4931" s="29">
        <f t="shared" si="2251"/>
        <v>0</v>
      </c>
      <c r="Q4931" t="s">
        <v>7819</v>
      </c>
      <c r="R4931" s="5"/>
    </row>
    <row r="4932" spans="1:18" ht="15.75" hidden="1" thickBot="1">
      <c r="A4932" t="s">
        <v>375</v>
      </c>
      <c r="C4932" s="224" t="s">
        <v>639</v>
      </c>
      <c r="D4932" s="22"/>
      <c r="E4932" s="323" t="s">
        <v>606</v>
      </c>
      <c r="F4932" s="1"/>
      <c r="G4932" s="5"/>
      <c r="H4932" s="310">
        <f>SUM(H4920:H4931)</f>
        <v>3565.0999999999995</v>
      </c>
      <c r="I4932" s="10"/>
      <c r="J4932" s="10"/>
      <c r="K4932" s="32">
        <f>SUM(K4920:K4931)</f>
        <v>3565.0794478333332</v>
      </c>
      <c r="L4932" s="28">
        <f>SUM(L4920:L4931)</f>
        <v>-2.0552166666504945E-2</v>
      </c>
      <c r="M4932" s="10"/>
      <c r="N4932" s="5"/>
      <c r="O4932" s="28">
        <f>SUM(O4920:O4931)</f>
        <v>2626.6126399999998</v>
      </c>
      <c r="P4932" s="28">
        <f>SUM(P4920:P4931)</f>
        <v>-938.46680783333318</v>
      </c>
    </row>
    <row r="4933" spans="1:18" hidden="1">
      <c r="A4933" t="s">
        <v>376</v>
      </c>
      <c r="B4933" t="s">
        <v>5122</v>
      </c>
      <c r="C4933" s="224" t="s">
        <v>7842</v>
      </c>
      <c r="D4933" s="221">
        <v>356.9</v>
      </c>
      <c r="E4933" s="324">
        <v>42947</v>
      </c>
      <c r="F4933" s="9">
        <v>103400.51</v>
      </c>
      <c r="G4933" s="18">
        <v>2.8299999999999999E-2</v>
      </c>
      <c r="H4933" s="299">
        <v>243.85</v>
      </c>
      <c r="I4933" s="15">
        <v>103400.51</v>
      </c>
      <c r="J4933" s="11">
        <f t="shared" ref="J4933:J4944" si="2252">G4933</f>
        <v>2.8299999999999999E-2</v>
      </c>
      <c r="K4933" s="31">
        <f t="shared" ref="K4933:K4944" si="2253">I4933*J4933/12</f>
        <v>243.85286941666664</v>
      </c>
      <c r="L4933" s="289">
        <f t="shared" ref="L4933:L4944" si="2254">K4933-H4933</f>
        <v>2.8694166666412002E-3</v>
      </c>
      <c r="M4933" s="15">
        <f t="shared" ref="M4933:M4944" si="2255">I4933</f>
        <v>103400.51</v>
      </c>
      <c r="N4933" s="5">
        <f>VLOOKUP(CONCATENATE(A4933,"-6"),'Restated Depr'!$B$6:$G$7674,6,0)</f>
        <v>1.6E-2</v>
      </c>
      <c r="O4933" s="289">
        <f t="shared" ref="O4933:O4944" si="2256">M4933*N4933/12</f>
        <v>137.86734666666666</v>
      </c>
      <c r="P4933" s="289">
        <f t="shared" ref="P4933:P4944" si="2257">O4933-K4933</f>
        <v>-105.98552274999997</v>
      </c>
      <c r="Q4933" t="s">
        <v>7819</v>
      </c>
    </row>
    <row r="4934" spans="1:18" hidden="1">
      <c r="A4934" t="s">
        <v>376</v>
      </c>
      <c r="B4934" t="s">
        <v>5123</v>
      </c>
      <c r="C4934" s="224" t="s">
        <v>7842</v>
      </c>
      <c r="D4934" s="221">
        <v>356.9</v>
      </c>
      <c r="E4934" s="324">
        <v>42978</v>
      </c>
      <c r="F4934" s="1">
        <v>103400.51</v>
      </c>
      <c r="G4934" s="18">
        <v>2.8299999999999999E-2</v>
      </c>
      <c r="H4934" s="298">
        <v>243.85</v>
      </c>
      <c r="I4934" s="10">
        <v>103400.51</v>
      </c>
      <c r="J4934" s="11">
        <f t="shared" si="2252"/>
        <v>2.8299999999999999E-2</v>
      </c>
      <c r="K4934" s="30">
        <f t="shared" si="2253"/>
        <v>243.85286941666664</v>
      </c>
      <c r="L4934" s="29">
        <f t="shared" si="2254"/>
        <v>2.8694166666412002E-3</v>
      </c>
      <c r="M4934" s="10">
        <f t="shared" si="2255"/>
        <v>103400.51</v>
      </c>
      <c r="N4934" s="5">
        <f>VLOOKUP(CONCATENATE(A4934,"-6"),'Restated Depr'!$B$6:$G$7674,6,0)</f>
        <v>1.6E-2</v>
      </c>
      <c r="O4934" s="29">
        <f t="shared" si="2256"/>
        <v>137.86734666666666</v>
      </c>
      <c r="P4934" s="29">
        <f t="shared" si="2257"/>
        <v>-105.98552274999997</v>
      </c>
      <c r="Q4934" t="s">
        <v>7819</v>
      </c>
    </row>
    <row r="4935" spans="1:18" hidden="1">
      <c r="A4935" t="s">
        <v>376</v>
      </c>
      <c r="B4935" t="s">
        <v>5124</v>
      </c>
      <c r="C4935" s="224" t="s">
        <v>7842</v>
      </c>
      <c r="D4935" s="221">
        <v>356.9</v>
      </c>
      <c r="E4935" s="324">
        <v>43008</v>
      </c>
      <c r="F4935" s="1">
        <v>103400.51</v>
      </c>
      <c r="G4935" s="18">
        <v>2.8299999999999999E-2</v>
      </c>
      <c r="H4935" s="298">
        <v>243.85</v>
      </c>
      <c r="I4935" s="10">
        <v>103400.51</v>
      </c>
      <c r="J4935" s="11">
        <f t="shared" si="2252"/>
        <v>2.8299999999999999E-2</v>
      </c>
      <c r="K4935" s="30">
        <f t="shared" si="2253"/>
        <v>243.85286941666664</v>
      </c>
      <c r="L4935" s="29">
        <f t="shared" si="2254"/>
        <v>2.8694166666412002E-3</v>
      </c>
      <c r="M4935" s="10">
        <f t="shared" si="2255"/>
        <v>103400.51</v>
      </c>
      <c r="N4935" s="5">
        <f>VLOOKUP(CONCATENATE(A4935,"-6"),'Restated Depr'!$B$6:$G$7674,6,0)</f>
        <v>1.6E-2</v>
      </c>
      <c r="O4935" s="29">
        <f t="shared" si="2256"/>
        <v>137.86734666666666</v>
      </c>
      <c r="P4935" s="29">
        <f t="shared" si="2257"/>
        <v>-105.98552274999997</v>
      </c>
      <c r="Q4935" t="s">
        <v>7819</v>
      </c>
    </row>
    <row r="4936" spans="1:18" hidden="1">
      <c r="A4936" t="s">
        <v>376</v>
      </c>
      <c r="B4936" t="s">
        <v>5125</v>
      </c>
      <c r="C4936" s="224" t="s">
        <v>7842</v>
      </c>
      <c r="D4936" s="221">
        <v>356.9</v>
      </c>
      <c r="E4936" s="324">
        <v>43039</v>
      </c>
      <c r="F4936" s="1">
        <v>103400.51</v>
      </c>
      <c r="G4936" s="18">
        <v>2.8299999999999999E-2</v>
      </c>
      <c r="H4936" s="298">
        <v>243.85</v>
      </c>
      <c r="I4936" s="10">
        <v>103400.51</v>
      </c>
      <c r="J4936" s="11">
        <f t="shared" si="2252"/>
        <v>2.8299999999999999E-2</v>
      </c>
      <c r="K4936" s="30">
        <f t="shared" si="2253"/>
        <v>243.85286941666664</v>
      </c>
      <c r="L4936" s="29">
        <f t="shared" si="2254"/>
        <v>2.8694166666412002E-3</v>
      </c>
      <c r="M4936" s="10">
        <f t="shared" si="2255"/>
        <v>103400.51</v>
      </c>
      <c r="N4936" s="5">
        <f>VLOOKUP(CONCATENATE(A4936,"-6"),'Restated Depr'!$B$6:$G$7674,6,0)</f>
        <v>1.6E-2</v>
      </c>
      <c r="O4936" s="29">
        <f t="shared" si="2256"/>
        <v>137.86734666666666</v>
      </c>
      <c r="P4936" s="29">
        <f t="shared" si="2257"/>
        <v>-105.98552274999997</v>
      </c>
      <c r="Q4936" t="s">
        <v>7819</v>
      </c>
    </row>
    <row r="4937" spans="1:18" hidden="1">
      <c r="A4937" t="s">
        <v>376</v>
      </c>
      <c r="B4937" t="s">
        <v>5126</v>
      </c>
      <c r="C4937" s="224" t="s">
        <v>7842</v>
      </c>
      <c r="D4937" s="221">
        <v>356.9</v>
      </c>
      <c r="E4937" s="324">
        <v>43069</v>
      </c>
      <c r="F4937" s="1">
        <v>103400.51</v>
      </c>
      <c r="G4937" s="18">
        <v>2.8299999999999999E-2</v>
      </c>
      <c r="H4937" s="298">
        <v>243.85</v>
      </c>
      <c r="I4937" s="10">
        <v>103400.51</v>
      </c>
      <c r="J4937" s="11">
        <f t="shared" si="2252"/>
        <v>2.8299999999999999E-2</v>
      </c>
      <c r="K4937" s="30">
        <f t="shared" si="2253"/>
        <v>243.85286941666664</v>
      </c>
      <c r="L4937" s="29">
        <f t="shared" si="2254"/>
        <v>2.8694166666412002E-3</v>
      </c>
      <c r="M4937" s="10">
        <f t="shared" si="2255"/>
        <v>103400.51</v>
      </c>
      <c r="N4937" s="5">
        <f>VLOOKUP(CONCATENATE(A4937,"-6"),'Restated Depr'!$B$6:$G$7674,6,0)</f>
        <v>1.6E-2</v>
      </c>
      <c r="O4937" s="29">
        <f t="shared" si="2256"/>
        <v>137.86734666666666</v>
      </c>
      <c r="P4937" s="29">
        <f t="shared" si="2257"/>
        <v>-105.98552274999997</v>
      </c>
      <c r="Q4937" t="s">
        <v>7819</v>
      </c>
    </row>
    <row r="4938" spans="1:18" hidden="1">
      <c r="A4938" t="s">
        <v>376</v>
      </c>
      <c r="B4938" t="s">
        <v>5127</v>
      </c>
      <c r="C4938" s="224" t="s">
        <v>7842</v>
      </c>
      <c r="D4938" s="221">
        <v>356.9</v>
      </c>
      <c r="E4938" s="324">
        <v>43100</v>
      </c>
      <c r="F4938" s="1">
        <v>103400.51</v>
      </c>
      <c r="G4938" s="18">
        <v>2.3100000000000002E-2</v>
      </c>
      <c r="H4938" s="298">
        <v>199.05000000000004</v>
      </c>
      <c r="I4938" s="10">
        <v>103400.51</v>
      </c>
      <c r="J4938" s="11">
        <f t="shared" si="2252"/>
        <v>2.3100000000000002E-2</v>
      </c>
      <c r="K4938" s="30">
        <f t="shared" si="2253"/>
        <v>199.04598175000001</v>
      </c>
      <c r="L4938" s="29">
        <f t="shared" si="2254"/>
        <v>-4.018250000029866E-3</v>
      </c>
      <c r="M4938" s="10">
        <f t="shared" si="2255"/>
        <v>103400.51</v>
      </c>
      <c r="N4938" s="5">
        <f>VLOOKUP(CONCATENATE(A4938,"-6"),'Restated Depr'!$B$6:$G$7674,6,0)</f>
        <v>1.6E-2</v>
      </c>
      <c r="O4938" s="29">
        <f t="shared" si="2256"/>
        <v>137.86734666666666</v>
      </c>
      <c r="P4938" s="29">
        <f t="shared" si="2257"/>
        <v>-61.178635083333347</v>
      </c>
      <c r="Q4938" t="s">
        <v>7819</v>
      </c>
    </row>
    <row r="4939" spans="1:18" hidden="1">
      <c r="A4939" t="s">
        <v>376</v>
      </c>
      <c r="B4939" t="s">
        <v>5128</v>
      </c>
      <c r="C4939" s="224" t="s">
        <v>7842</v>
      </c>
      <c r="D4939" s="221">
        <v>356.9</v>
      </c>
      <c r="E4939" s="324">
        <v>43131</v>
      </c>
      <c r="F4939" s="1">
        <v>103400.51</v>
      </c>
      <c r="G4939" s="5">
        <v>1.6E-2</v>
      </c>
      <c r="H4939" s="298">
        <v>137.87</v>
      </c>
      <c r="I4939" s="10">
        <v>103400.51</v>
      </c>
      <c r="J4939" s="11">
        <f t="shared" si="2252"/>
        <v>1.6E-2</v>
      </c>
      <c r="K4939" s="30">
        <f t="shared" si="2253"/>
        <v>137.86734666666666</v>
      </c>
      <c r="L4939" s="29">
        <f t="shared" si="2254"/>
        <v>-2.6533333333418341E-3</v>
      </c>
      <c r="M4939" s="10">
        <f t="shared" si="2255"/>
        <v>103400.51</v>
      </c>
      <c r="N4939" s="5">
        <f>VLOOKUP(CONCATENATE(A4939,"-6"),'Restated Depr'!$B$6:$G$7674,6,0)</f>
        <v>1.6E-2</v>
      </c>
      <c r="O4939" s="29">
        <f t="shared" si="2256"/>
        <v>137.86734666666666</v>
      </c>
      <c r="P4939" s="29">
        <f t="shared" si="2257"/>
        <v>0</v>
      </c>
      <c r="Q4939" t="s">
        <v>7819</v>
      </c>
    </row>
    <row r="4940" spans="1:18" hidden="1">
      <c r="A4940" t="s">
        <v>376</v>
      </c>
      <c r="B4940" t="s">
        <v>5129</v>
      </c>
      <c r="C4940" s="224" t="s">
        <v>7842</v>
      </c>
      <c r="D4940" s="221">
        <v>356.9</v>
      </c>
      <c r="E4940" s="324">
        <v>43159</v>
      </c>
      <c r="F4940" s="1">
        <v>103400.51</v>
      </c>
      <c r="G4940" s="5">
        <v>1.6E-2</v>
      </c>
      <c r="H4940" s="298">
        <v>137.87</v>
      </c>
      <c r="I4940" s="10">
        <v>103400.51</v>
      </c>
      <c r="J4940" s="11">
        <f t="shared" si="2252"/>
        <v>1.6E-2</v>
      </c>
      <c r="K4940" s="30">
        <f t="shared" si="2253"/>
        <v>137.86734666666666</v>
      </c>
      <c r="L4940" s="29">
        <f t="shared" si="2254"/>
        <v>-2.6533333333418341E-3</v>
      </c>
      <c r="M4940" s="10">
        <f t="shared" si="2255"/>
        <v>103400.51</v>
      </c>
      <c r="N4940" s="5">
        <f>VLOOKUP(CONCATENATE(A4940,"-6"),'Restated Depr'!$B$6:$G$7674,6,0)</f>
        <v>1.6E-2</v>
      </c>
      <c r="O4940" s="29">
        <f t="shared" si="2256"/>
        <v>137.86734666666666</v>
      </c>
      <c r="P4940" s="29">
        <f t="shared" si="2257"/>
        <v>0</v>
      </c>
      <c r="Q4940" t="s">
        <v>7819</v>
      </c>
    </row>
    <row r="4941" spans="1:18" hidden="1">
      <c r="A4941" t="s">
        <v>376</v>
      </c>
      <c r="B4941" t="s">
        <v>5130</v>
      </c>
      <c r="C4941" s="224" t="s">
        <v>7842</v>
      </c>
      <c r="D4941" s="221">
        <v>356.9</v>
      </c>
      <c r="E4941" s="324">
        <v>43190</v>
      </c>
      <c r="F4941" s="1">
        <v>103400.51</v>
      </c>
      <c r="G4941" s="5">
        <v>1.6E-2</v>
      </c>
      <c r="H4941" s="298">
        <v>137.87</v>
      </c>
      <c r="I4941" s="10">
        <v>103400.51</v>
      </c>
      <c r="J4941" s="11">
        <f t="shared" si="2252"/>
        <v>1.6E-2</v>
      </c>
      <c r="K4941" s="30">
        <f t="shared" si="2253"/>
        <v>137.86734666666666</v>
      </c>
      <c r="L4941" s="29">
        <f t="shared" si="2254"/>
        <v>-2.6533333333418341E-3</v>
      </c>
      <c r="M4941" s="10">
        <f t="shared" si="2255"/>
        <v>103400.51</v>
      </c>
      <c r="N4941" s="5">
        <f>VLOOKUP(CONCATENATE(A4941,"-6"),'Restated Depr'!$B$6:$G$7674,6,0)</f>
        <v>1.6E-2</v>
      </c>
      <c r="O4941" s="29">
        <f t="shared" si="2256"/>
        <v>137.86734666666666</v>
      </c>
      <c r="P4941" s="29">
        <f t="shared" si="2257"/>
        <v>0</v>
      </c>
      <c r="Q4941" t="s">
        <v>7819</v>
      </c>
    </row>
    <row r="4942" spans="1:18" hidden="1">
      <c r="A4942" t="s">
        <v>376</v>
      </c>
      <c r="B4942" t="s">
        <v>5131</v>
      </c>
      <c r="C4942" s="224" t="s">
        <v>7842</v>
      </c>
      <c r="D4942" s="221">
        <v>356.9</v>
      </c>
      <c r="E4942" s="324">
        <v>43220</v>
      </c>
      <c r="F4942" s="1">
        <v>103400.51</v>
      </c>
      <c r="G4942" s="5">
        <v>1.6E-2</v>
      </c>
      <c r="H4942" s="298">
        <v>137.87</v>
      </c>
      <c r="I4942" s="10">
        <v>103400.51</v>
      </c>
      <c r="J4942" s="11">
        <f t="shared" si="2252"/>
        <v>1.6E-2</v>
      </c>
      <c r="K4942" s="30">
        <f t="shared" si="2253"/>
        <v>137.86734666666666</v>
      </c>
      <c r="L4942" s="29">
        <f t="shared" si="2254"/>
        <v>-2.6533333333418341E-3</v>
      </c>
      <c r="M4942" s="10">
        <f t="shared" si="2255"/>
        <v>103400.51</v>
      </c>
      <c r="N4942" s="5">
        <f>VLOOKUP(CONCATENATE(A4942,"-6"),'Restated Depr'!$B$6:$G$7674,6,0)</f>
        <v>1.6E-2</v>
      </c>
      <c r="O4942" s="29">
        <f t="shared" si="2256"/>
        <v>137.86734666666666</v>
      </c>
      <c r="P4942" s="29">
        <f t="shared" si="2257"/>
        <v>0</v>
      </c>
      <c r="Q4942" t="s">
        <v>7819</v>
      </c>
    </row>
    <row r="4943" spans="1:18" hidden="1">
      <c r="A4943" t="s">
        <v>376</v>
      </c>
      <c r="B4943" t="s">
        <v>5132</v>
      </c>
      <c r="C4943" s="224" t="s">
        <v>7842</v>
      </c>
      <c r="D4943" s="221">
        <v>356.9</v>
      </c>
      <c r="E4943" s="324">
        <v>43251</v>
      </c>
      <c r="F4943" s="1">
        <v>103400.51</v>
      </c>
      <c r="G4943" s="5">
        <v>1.6E-2</v>
      </c>
      <c r="H4943" s="298">
        <v>137.87</v>
      </c>
      <c r="I4943" s="10">
        <v>103400.51</v>
      </c>
      <c r="J4943" s="11">
        <f t="shared" si="2252"/>
        <v>1.6E-2</v>
      </c>
      <c r="K4943" s="30">
        <f t="shared" si="2253"/>
        <v>137.86734666666666</v>
      </c>
      <c r="L4943" s="29">
        <f t="shared" si="2254"/>
        <v>-2.6533333333418341E-3</v>
      </c>
      <c r="M4943" s="10">
        <f t="shared" si="2255"/>
        <v>103400.51</v>
      </c>
      <c r="N4943" s="5">
        <f>VLOOKUP(CONCATENATE(A4943,"-6"),'Restated Depr'!$B$6:$G$7674,6,0)</f>
        <v>1.6E-2</v>
      </c>
      <c r="O4943" s="29">
        <f t="shared" si="2256"/>
        <v>137.86734666666666</v>
      </c>
      <c r="P4943" s="29">
        <f t="shared" si="2257"/>
        <v>0</v>
      </c>
      <c r="Q4943" t="s">
        <v>7819</v>
      </c>
    </row>
    <row r="4944" spans="1:18" hidden="1">
      <c r="A4944" t="s">
        <v>376</v>
      </c>
      <c r="B4944" t="s">
        <v>5133</v>
      </c>
      <c r="C4944" s="224" t="s">
        <v>7842</v>
      </c>
      <c r="D4944" s="221">
        <v>356.9</v>
      </c>
      <c r="E4944" s="324">
        <v>43281</v>
      </c>
      <c r="F4944" s="1">
        <v>103400.51</v>
      </c>
      <c r="G4944" s="5">
        <v>1.6E-2</v>
      </c>
      <c r="H4944" s="298">
        <v>137.87</v>
      </c>
      <c r="I4944" s="10">
        <v>103400.51</v>
      </c>
      <c r="J4944" s="11">
        <f t="shared" si="2252"/>
        <v>1.6E-2</v>
      </c>
      <c r="K4944" s="30">
        <f t="shared" si="2253"/>
        <v>137.86734666666666</v>
      </c>
      <c r="L4944" s="29">
        <f t="shared" si="2254"/>
        <v>-2.6533333333418341E-3</v>
      </c>
      <c r="M4944" s="10">
        <f t="shared" si="2255"/>
        <v>103400.51</v>
      </c>
      <c r="N4944" s="5">
        <f>VLOOKUP(CONCATENATE(A4944,"-6"),'Restated Depr'!$B$6:$G$7674,6,0)</f>
        <v>1.6E-2</v>
      </c>
      <c r="O4944" s="29">
        <f t="shared" si="2256"/>
        <v>137.86734666666666</v>
      </c>
      <c r="P4944" s="29">
        <f t="shared" si="2257"/>
        <v>0</v>
      </c>
      <c r="Q4944" t="s">
        <v>7819</v>
      </c>
      <c r="R4944" s="5"/>
    </row>
    <row r="4945" spans="1:18" ht="15.75" hidden="1" thickBot="1">
      <c r="A4945" t="s">
        <v>376</v>
      </c>
      <c r="C4945" s="224" t="s">
        <v>639</v>
      </c>
      <c r="D4945" s="22"/>
      <c r="E4945" s="323" t="s">
        <v>606</v>
      </c>
      <c r="F4945" s="1"/>
      <c r="G4945" s="5"/>
      <c r="H4945" s="310">
        <f>SUM(H4933:H4944)</f>
        <v>2245.5199999999995</v>
      </c>
      <c r="I4945" s="10"/>
      <c r="J4945" s="10"/>
      <c r="K4945" s="32">
        <f>SUM(K4933:K4944)</f>
        <v>2245.5144088333336</v>
      </c>
      <c r="L4945" s="28">
        <f>SUM(L4933:L4944)</f>
        <v>-5.5911666668748694E-3</v>
      </c>
      <c r="M4945" s="10"/>
      <c r="N4945" s="5"/>
      <c r="O4945" s="28">
        <f>SUM(O4933:O4944)</f>
        <v>1654.40816</v>
      </c>
      <c r="P4945" s="28">
        <f>SUM(P4933:P4944)</f>
        <v>-591.10624883333321</v>
      </c>
    </row>
    <row r="4946" spans="1:18" hidden="1">
      <c r="A4946" t="s">
        <v>377</v>
      </c>
      <c r="B4946" t="s">
        <v>5134</v>
      </c>
      <c r="C4946" s="224" t="s">
        <v>7842</v>
      </c>
      <c r="D4946" s="221">
        <v>356.9</v>
      </c>
      <c r="E4946" s="324">
        <v>42947</v>
      </c>
      <c r="F4946" s="9">
        <v>62500</v>
      </c>
      <c r="G4946" s="18">
        <v>1.7399999999999999E-2</v>
      </c>
      <c r="H4946" s="299">
        <v>90.63</v>
      </c>
      <c r="I4946" s="15">
        <v>62500</v>
      </c>
      <c r="J4946" s="11">
        <f t="shared" ref="J4946:J4957" si="2258">G4946</f>
        <v>1.7399999999999999E-2</v>
      </c>
      <c r="K4946" s="31">
        <f t="shared" ref="K4946:K4957" si="2259">I4946*J4946/12</f>
        <v>90.625</v>
      </c>
      <c r="L4946" s="289">
        <f t="shared" ref="L4946:L4957" si="2260">K4946-H4946</f>
        <v>-4.9999999999954525E-3</v>
      </c>
      <c r="M4946" s="15">
        <f t="shared" ref="M4946:M4957" si="2261">I4946</f>
        <v>62500</v>
      </c>
      <c r="N4946" s="5">
        <f>VLOOKUP(CONCATENATE(A4946,"-6"),'Restated Depr'!$B$6:$G$7674,6,0)</f>
        <v>1.6E-2</v>
      </c>
      <c r="O4946" s="289">
        <f t="shared" ref="O4946:O4957" si="2262">M4946*N4946/12</f>
        <v>83.333333333333329</v>
      </c>
      <c r="P4946" s="289">
        <f t="shared" ref="P4946:P4957" si="2263">O4946-K4946</f>
        <v>-7.2916666666666714</v>
      </c>
      <c r="Q4946" t="s">
        <v>7819</v>
      </c>
    </row>
    <row r="4947" spans="1:18" hidden="1">
      <c r="A4947" t="s">
        <v>377</v>
      </c>
      <c r="B4947" t="s">
        <v>5135</v>
      </c>
      <c r="C4947" s="224" t="s">
        <v>7842</v>
      </c>
      <c r="D4947" s="221">
        <v>356.9</v>
      </c>
      <c r="E4947" s="324">
        <v>42978</v>
      </c>
      <c r="F4947" s="1">
        <v>62500</v>
      </c>
      <c r="G4947" s="18">
        <v>1.7399999999999999E-2</v>
      </c>
      <c r="H4947" s="298">
        <v>90.63</v>
      </c>
      <c r="I4947" s="10">
        <v>62500</v>
      </c>
      <c r="J4947" s="11">
        <f t="shared" si="2258"/>
        <v>1.7399999999999999E-2</v>
      </c>
      <c r="K4947" s="30">
        <f t="shared" si="2259"/>
        <v>90.625</v>
      </c>
      <c r="L4947" s="29">
        <f t="shared" si="2260"/>
        <v>-4.9999999999954525E-3</v>
      </c>
      <c r="M4947" s="10">
        <f t="shared" si="2261"/>
        <v>62500</v>
      </c>
      <c r="N4947" s="5">
        <f>VLOOKUP(CONCATENATE(A4947,"-6"),'Restated Depr'!$B$6:$G$7674,6,0)</f>
        <v>1.6E-2</v>
      </c>
      <c r="O4947" s="29">
        <f t="shared" si="2262"/>
        <v>83.333333333333329</v>
      </c>
      <c r="P4947" s="29">
        <f t="shared" si="2263"/>
        <v>-7.2916666666666714</v>
      </c>
      <c r="Q4947" t="s">
        <v>7819</v>
      </c>
    </row>
    <row r="4948" spans="1:18" hidden="1">
      <c r="A4948" t="s">
        <v>377</v>
      </c>
      <c r="B4948" t="s">
        <v>5136</v>
      </c>
      <c r="C4948" s="224" t="s">
        <v>7842</v>
      </c>
      <c r="D4948" s="221">
        <v>356.9</v>
      </c>
      <c r="E4948" s="324">
        <v>43008</v>
      </c>
      <c r="F4948" s="1">
        <v>62500</v>
      </c>
      <c r="G4948" s="18">
        <v>1.7399999999999999E-2</v>
      </c>
      <c r="H4948" s="298">
        <v>90.63</v>
      </c>
      <c r="I4948" s="10">
        <v>62500</v>
      </c>
      <c r="J4948" s="11">
        <f t="shared" si="2258"/>
        <v>1.7399999999999999E-2</v>
      </c>
      <c r="K4948" s="30">
        <f t="shared" si="2259"/>
        <v>90.625</v>
      </c>
      <c r="L4948" s="29">
        <f t="shared" si="2260"/>
        <v>-4.9999999999954525E-3</v>
      </c>
      <c r="M4948" s="10">
        <f t="shared" si="2261"/>
        <v>62500</v>
      </c>
      <c r="N4948" s="5">
        <f>VLOOKUP(CONCATENATE(A4948,"-6"),'Restated Depr'!$B$6:$G$7674,6,0)</f>
        <v>1.6E-2</v>
      </c>
      <c r="O4948" s="29">
        <f t="shared" si="2262"/>
        <v>83.333333333333329</v>
      </c>
      <c r="P4948" s="29">
        <f t="shared" si="2263"/>
        <v>-7.2916666666666714</v>
      </c>
      <c r="Q4948" t="s">
        <v>7819</v>
      </c>
    </row>
    <row r="4949" spans="1:18" hidden="1">
      <c r="A4949" t="s">
        <v>377</v>
      </c>
      <c r="B4949" t="s">
        <v>5137</v>
      </c>
      <c r="C4949" s="224" t="s">
        <v>7842</v>
      </c>
      <c r="D4949" s="221">
        <v>356.9</v>
      </c>
      <c r="E4949" s="324">
        <v>43039</v>
      </c>
      <c r="F4949" s="1">
        <v>62500</v>
      </c>
      <c r="G4949" s="18">
        <v>1.7399999999999999E-2</v>
      </c>
      <c r="H4949" s="298">
        <v>90.63</v>
      </c>
      <c r="I4949" s="10">
        <v>62500</v>
      </c>
      <c r="J4949" s="11">
        <f t="shared" si="2258"/>
        <v>1.7399999999999999E-2</v>
      </c>
      <c r="K4949" s="30">
        <f t="shared" si="2259"/>
        <v>90.625</v>
      </c>
      <c r="L4949" s="29">
        <f t="shared" si="2260"/>
        <v>-4.9999999999954525E-3</v>
      </c>
      <c r="M4949" s="10">
        <f t="shared" si="2261"/>
        <v>62500</v>
      </c>
      <c r="N4949" s="5">
        <f>VLOOKUP(CONCATENATE(A4949,"-6"),'Restated Depr'!$B$6:$G$7674,6,0)</f>
        <v>1.6E-2</v>
      </c>
      <c r="O4949" s="29">
        <f t="shared" si="2262"/>
        <v>83.333333333333329</v>
      </c>
      <c r="P4949" s="29">
        <f t="shared" si="2263"/>
        <v>-7.2916666666666714</v>
      </c>
      <c r="Q4949" t="s">
        <v>7819</v>
      </c>
    </row>
    <row r="4950" spans="1:18" hidden="1">
      <c r="A4950" t="s">
        <v>377</v>
      </c>
      <c r="B4950" t="s">
        <v>5138</v>
      </c>
      <c r="C4950" s="224" t="s">
        <v>7842</v>
      </c>
      <c r="D4950" s="221">
        <v>356.9</v>
      </c>
      <c r="E4950" s="324">
        <v>43069</v>
      </c>
      <c r="F4950" s="1">
        <v>62500</v>
      </c>
      <c r="G4950" s="18">
        <v>1.7399999999999999E-2</v>
      </c>
      <c r="H4950" s="298">
        <v>90.63</v>
      </c>
      <c r="I4950" s="10">
        <v>62500</v>
      </c>
      <c r="J4950" s="11">
        <f t="shared" si="2258"/>
        <v>1.7399999999999999E-2</v>
      </c>
      <c r="K4950" s="30">
        <f t="shared" si="2259"/>
        <v>90.625</v>
      </c>
      <c r="L4950" s="29">
        <f t="shared" si="2260"/>
        <v>-4.9999999999954525E-3</v>
      </c>
      <c r="M4950" s="10">
        <f t="shared" si="2261"/>
        <v>62500</v>
      </c>
      <c r="N4950" s="5">
        <f>VLOOKUP(CONCATENATE(A4950,"-6"),'Restated Depr'!$B$6:$G$7674,6,0)</f>
        <v>1.6E-2</v>
      </c>
      <c r="O4950" s="29">
        <f t="shared" si="2262"/>
        <v>83.333333333333329</v>
      </c>
      <c r="P4950" s="29">
        <f t="shared" si="2263"/>
        <v>-7.2916666666666714</v>
      </c>
      <c r="Q4950" t="s">
        <v>7819</v>
      </c>
    </row>
    <row r="4951" spans="1:18" hidden="1">
      <c r="A4951" t="s">
        <v>377</v>
      </c>
      <c r="B4951" t="s">
        <v>5139</v>
      </c>
      <c r="C4951" s="224" t="s">
        <v>7842</v>
      </c>
      <c r="D4951" s="221">
        <v>356.9</v>
      </c>
      <c r="E4951" s="324">
        <v>43100</v>
      </c>
      <c r="F4951" s="1">
        <v>62500</v>
      </c>
      <c r="G4951" s="18">
        <v>1.6799999999999999E-2</v>
      </c>
      <c r="H4951" s="298">
        <v>87.509999999999991</v>
      </c>
      <c r="I4951" s="10">
        <v>62500</v>
      </c>
      <c r="J4951" s="11">
        <f t="shared" si="2258"/>
        <v>1.6799999999999999E-2</v>
      </c>
      <c r="K4951" s="30">
        <f t="shared" si="2259"/>
        <v>87.5</v>
      </c>
      <c r="L4951" s="29">
        <f t="shared" si="2260"/>
        <v>-9.9999999999909051E-3</v>
      </c>
      <c r="M4951" s="10">
        <f t="shared" si="2261"/>
        <v>62500</v>
      </c>
      <c r="N4951" s="5">
        <f>VLOOKUP(CONCATENATE(A4951,"-6"),'Restated Depr'!$B$6:$G$7674,6,0)</f>
        <v>1.6E-2</v>
      </c>
      <c r="O4951" s="29">
        <f t="shared" si="2262"/>
        <v>83.333333333333329</v>
      </c>
      <c r="P4951" s="29">
        <f t="shared" si="2263"/>
        <v>-4.1666666666666714</v>
      </c>
      <c r="Q4951" t="s">
        <v>7819</v>
      </c>
    </row>
    <row r="4952" spans="1:18" hidden="1">
      <c r="A4952" t="s">
        <v>377</v>
      </c>
      <c r="B4952" t="s">
        <v>5140</v>
      </c>
      <c r="C4952" s="224" t="s">
        <v>7842</v>
      </c>
      <c r="D4952" s="221">
        <v>356.9</v>
      </c>
      <c r="E4952" s="324">
        <v>43131</v>
      </c>
      <c r="F4952" s="1">
        <v>62500</v>
      </c>
      <c r="G4952" s="5">
        <v>1.6E-2</v>
      </c>
      <c r="H4952" s="298">
        <v>83.33</v>
      </c>
      <c r="I4952" s="10">
        <v>62500</v>
      </c>
      <c r="J4952" s="11">
        <f t="shared" si="2258"/>
        <v>1.6E-2</v>
      </c>
      <c r="K4952" s="30">
        <f t="shared" si="2259"/>
        <v>83.333333333333329</v>
      </c>
      <c r="L4952" s="29">
        <f t="shared" si="2260"/>
        <v>3.3333333333303017E-3</v>
      </c>
      <c r="M4952" s="10">
        <f t="shared" si="2261"/>
        <v>62500</v>
      </c>
      <c r="N4952" s="5">
        <f>VLOOKUP(CONCATENATE(A4952,"-6"),'Restated Depr'!$B$6:$G$7674,6,0)</f>
        <v>1.6E-2</v>
      </c>
      <c r="O4952" s="29">
        <f t="shared" si="2262"/>
        <v>83.333333333333329</v>
      </c>
      <c r="P4952" s="29">
        <f t="shared" si="2263"/>
        <v>0</v>
      </c>
      <c r="Q4952" t="s">
        <v>7819</v>
      </c>
    </row>
    <row r="4953" spans="1:18" hidden="1">
      <c r="A4953" t="s">
        <v>377</v>
      </c>
      <c r="B4953" t="s">
        <v>5141</v>
      </c>
      <c r="C4953" s="224" t="s">
        <v>7842</v>
      </c>
      <c r="D4953" s="221">
        <v>356.9</v>
      </c>
      <c r="E4953" s="324">
        <v>43159</v>
      </c>
      <c r="F4953" s="1">
        <v>62500</v>
      </c>
      <c r="G4953" s="5">
        <v>1.6E-2</v>
      </c>
      <c r="H4953" s="298">
        <v>83.33</v>
      </c>
      <c r="I4953" s="10">
        <v>62500</v>
      </c>
      <c r="J4953" s="11">
        <f t="shared" si="2258"/>
        <v>1.6E-2</v>
      </c>
      <c r="K4953" s="30">
        <f t="shared" si="2259"/>
        <v>83.333333333333329</v>
      </c>
      <c r="L4953" s="29">
        <f t="shared" si="2260"/>
        <v>3.3333333333303017E-3</v>
      </c>
      <c r="M4953" s="10">
        <f t="shared" si="2261"/>
        <v>62500</v>
      </c>
      <c r="N4953" s="5">
        <f>VLOOKUP(CONCATENATE(A4953,"-6"),'Restated Depr'!$B$6:$G$7674,6,0)</f>
        <v>1.6E-2</v>
      </c>
      <c r="O4953" s="29">
        <f t="shared" si="2262"/>
        <v>83.333333333333329</v>
      </c>
      <c r="P4953" s="29">
        <f t="shared" si="2263"/>
        <v>0</v>
      </c>
      <c r="Q4953" t="s">
        <v>7819</v>
      </c>
    </row>
    <row r="4954" spans="1:18" hidden="1">
      <c r="A4954" t="s">
        <v>377</v>
      </c>
      <c r="B4954" t="s">
        <v>5142</v>
      </c>
      <c r="C4954" s="224" t="s">
        <v>7842</v>
      </c>
      <c r="D4954" s="221">
        <v>356.9</v>
      </c>
      <c r="E4954" s="324">
        <v>43190</v>
      </c>
      <c r="F4954" s="1">
        <v>62500</v>
      </c>
      <c r="G4954" s="5">
        <v>1.6E-2</v>
      </c>
      <c r="H4954" s="298">
        <v>83.33</v>
      </c>
      <c r="I4954" s="10">
        <v>62500</v>
      </c>
      <c r="J4954" s="11">
        <f t="shared" si="2258"/>
        <v>1.6E-2</v>
      </c>
      <c r="K4954" s="30">
        <f t="shared" si="2259"/>
        <v>83.333333333333329</v>
      </c>
      <c r="L4954" s="29">
        <f t="shared" si="2260"/>
        <v>3.3333333333303017E-3</v>
      </c>
      <c r="M4954" s="10">
        <f t="shared" si="2261"/>
        <v>62500</v>
      </c>
      <c r="N4954" s="5">
        <f>VLOOKUP(CONCATENATE(A4954,"-6"),'Restated Depr'!$B$6:$G$7674,6,0)</f>
        <v>1.6E-2</v>
      </c>
      <c r="O4954" s="29">
        <f t="shared" si="2262"/>
        <v>83.333333333333329</v>
      </c>
      <c r="P4954" s="29">
        <f t="shared" si="2263"/>
        <v>0</v>
      </c>
      <c r="Q4954" t="s">
        <v>7819</v>
      </c>
    </row>
    <row r="4955" spans="1:18" hidden="1">
      <c r="A4955" t="s">
        <v>377</v>
      </c>
      <c r="B4955" t="s">
        <v>5143</v>
      </c>
      <c r="C4955" s="224" t="s">
        <v>7842</v>
      </c>
      <c r="D4955" s="221">
        <v>356.9</v>
      </c>
      <c r="E4955" s="324">
        <v>43220</v>
      </c>
      <c r="F4955" s="1">
        <v>62500</v>
      </c>
      <c r="G4955" s="5">
        <v>1.6E-2</v>
      </c>
      <c r="H4955" s="298">
        <v>83.33</v>
      </c>
      <c r="I4955" s="10">
        <v>62500</v>
      </c>
      <c r="J4955" s="11">
        <f t="shared" si="2258"/>
        <v>1.6E-2</v>
      </c>
      <c r="K4955" s="30">
        <f t="shared" si="2259"/>
        <v>83.333333333333329</v>
      </c>
      <c r="L4955" s="29">
        <f t="shared" si="2260"/>
        <v>3.3333333333303017E-3</v>
      </c>
      <c r="M4955" s="10">
        <f t="shared" si="2261"/>
        <v>62500</v>
      </c>
      <c r="N4955" s="5">
        <f>VLOOKUP(CONCATENATE(A4955,"-6"),'Restated Depr'!$B$6:$G$7674,6,0)</f>
        <v>1.6E-2</v>
      </c>
      <c r="O4955" s="29">
        <f t="shared" si="2262"/>
        <v>83.333333333333329</v>
      </c>
      <c r="P4955" s="29">
        <f t="shared" si="2263"/>
        <v>0</v>
      </c>
      <c r="Q4955" t="s">
        <v>7819</v>
      </c>
    </row>
    <row r="4956" spans="1:18" hidden="1">
      <c r="A4956" t="s">
        <v>377</v>
      </c>
      <c r="B4956" t="s">
        <v>5144</v>
      </c>
      <c r="C4956" s="224" t="s">
        <v>7842</v>
      </c>
      <c r="D4956" s="221">
        <v>356.9</v>
      </c>
      <c r="E4956" s="324">
        <v>43251</v>
      </c>
      <c r="F4956" s="1">
        <v>62500</v>
      </c>
      <c r="G4956" s="5">
        <v>1.6E-2</v>
      </c>
      <c r="H4956" s="298">
        <v>83.33</v>
      </c>
      <c r="I4956" s="10">
        <v>62500</v>
      </c>
      <c r="J4956" s="11">
        <f t="shared" si="2258"/>
        <v>1.6E-2</v>
      </c>
      <c r="K4956" s="30">
        <f t="shared" si="2259"/>
        <v>83.333333333333329</v>
      </c>
      <c r="L4956" s="29">
        <f t="shared" si="2260"/>
        <v>3.3333333333303017E-3</v>
      </c>
      <c r="M4956" s="10">
        <f t="shared" si="2261"/>
        <v>62500</v>
      </c>
      <c r="N4956" s="5">
        <f>VLOOKUP(CONCATENATE(A4956,"-6"),'Restated Depr'!$B$6:$G$7674,6,0)</f>
        <v>1.6E-2</v>
      </c>
      <c r="O4956" s="29">
        <f t="shared" si="2262"/>
        <v>83.333333333333329</v>
      </c>
      <c r="P4956" s="29">
        <f t="shared" si="2263"/>
        <v>0</v>
      </c>
      <c r="Q4956" t="s">
        <v>7819</v>
      </c>
    </row>
    <row r="4957" spans="1:18" hidden="1">
      <c r="A4957" t="s">
        <v>377</v>
      </c>
      <c r="B4957" t="s">
        <v>5145</v>
      </c>
      <c r="C4957" s="224" t="s">
        <v>7842</v>
      </c>
      <c r="D4957" s="221">
        <v>356.9</v>
      </c>
      <c r="E4957" s="324">
        <v>43281</v>
      </c>
      <c r="F4957" s="1">
        <v>62500</v>
      </c>
      <c r="G4957" s="5">
        <v>1.6E-2</v>
      </c>
      <c r="H4957" s="298">
        <v>83.33</v>
      </c>
      <c r="I4957" s="10">
        <v>62500</v>
      </c>
      <c r="J4957" s="11">
        <f t="shared" si="2258"/>
        <v>1.6E-2</v>
      </c>
      <c r="K4957" s="30">
        <f t="shared" si="2259"/>
        <v>83.333333333333329</v>
      </c>
      <c r="L4957" s="29">
        <f t="shared" si="2260"/>
        <v>3.3333333333303017E-3</v>
      </c>
      <c r="M4957" s="10">
        <f t="shared" si="2261"/>
        <v>62500</v>
      </c>
      <c r="N4957" s="5">
        <f>VLOOKUP(CONCATENATE(A4957,"-6"),'Restated Depr'!$B$6:$G$7674,6,0)</f>
        <v>1.6E-2</v>
      </c>
      <c r="O4957" s="29">
        <f t="shared" si="2262"/>
        <v>83.333333333333329</v>
      </c>
      <c r="P4957" s="29">
        <f t="shared" si="2263"/>
        <v>0</v>
      </c>
      <c r="Q4957" t="s">
        <v>7819</v>
      </c>
      <c r="R4957" s="5"/>
    </row>
    <row r="4958" spans="1:18" ht="15.75" hidden="1" thickBot="1">
      <c r="A4958" t="s">
        <v>377</v>
      </c>
      <c r="C4958" s="224" t="s">
        <v>639</v>
      </c>
      <c r="D4958" s="22"/>
      <c r="E4958" s="323" t="s">
        <v>606</v>
      </c>
      <c r="F4958" s="1"/>
      <c r="G4958" s="5"/>
      <c r="H4958" s="310">
        <f>SUM(H4946:H4957)</f>
        <v>1040.6400000000001</v>
      </c>
      <c r="I4958" s="10"/>
      <c r="J4958" s="10"/>
      <c r="K4958" s="32">
        <f>SUM(K4946:K4957)</f>
        <v>1040.6250000000002</v>
      </c>
      <c r="L4958" s="28">
        <f>SUM(L4946:L4957)</f>
        <v>-1.4999999999986358E-2</v>
      </c>
      <c r="M4958" s="10"/>
      <c r="N4958" s="5"/>
      <c r="O4958" s="28">
        <f>SUM(O4946:O4957)</f>
        <v>1000.0000000000001</v>
      </c>
      <c r="P4958" s="28">
        <f>SUM(P4946:P4957)</f>
        <v>-40.625000000000028</v>
      </c>
    </row>
    <row r="4959" spans="1:18" hidden="1">
      <c r="A4959" t="s">
        <v>378</v>
      </c>
      <c r="B4959" t="s">
        <v>5146</v>
      </c>
      <c r="C4959" s="224" t="s">
        <v>7842</v>
      </c>
      <c r="D4959" s="221">
        <v>356.9</v>
      </c>
      <c r="E4959" s="324">
        <v>42947</v>
      </c>
      <c r="F4959" s="9">
        <v>27678.73</v>
      </c>
      <c r="G4959" s="18">
        <v>2.8299999999999999E-2</v>
      </c>
      <c r="H4959" s="299">
        <v>65.27</v>
      </c>
      <c r="I4959" s="15">
        <v>67880.259999999995</v>
      </c>
      <c r="J4959" s="11">
        <f t="shared" ref="J4959:J4970" si="2264">G4959</f>
        <v>2.8299999999999999E-2</v>
      </c>
      <c r="K4959" s="31">
        <f t="shared" ref="K4959:K4970" si="2265">I4959*J4959/12</f>
        <v>160.08427983333331</v>
      </c>
      <c r="L4959" s="289">
        <f t="shared" ref="L4959:L4970" si="2266">K4959-H4959</f>
        <v>94.814279833333316</v>
      </c>
      <c r="M4959" s="15">
        <f t="shared" ref="M4959:M4970" si="2267">I4959</f>
        <v>67880.259999999995</v>
      </c>
      <c r="N4959" s="5">
        <f>VLOOKUP(CONCATENATE(A4959,"-6"),'Restated Depr'!$B$6:$G$7674,6,0)</f>
        <v>1.6E-2</v>
      </c>
      <c r="O4959" s="289">
        <f t="shared" ref="O4959:O4970" si="2268">M4959*N4959/12</f>
        <v>90.507013333333319</v>
      </c>
      <c r="P4959" s="289">
        <f t="shared" ref="P4959:P4970" si="2269">O4959-K4959</f>
        <v>-69.577266499999993</v>
      </c>
      <c r="Q4959" t="s">
        <v>7819</v>
      </c>
    </row>
    <row r="4960" spans="1:18" hidden="1">
      <c r="A4960" t="s">
        <v>378</v>
      </c>
      <c r="B4960" t="s">
        <v>5147</v>
      </c>
      <c r="C4960" s="224" t="s">
        <v>7842</v>
      </c>
      <c r="D4960" s="221">
        <v>356.9</v>
      </c>
      <c r="E4960" s="324">
        <v>42978</v>
      </c>
      <c r="F4960" s="1">
        <v>27678.73</v>
      </c>
      <c r="G4960" s="18">
        <v>2.8299999999999999E-2</v>
      </c>
      <c r="H4960" s="298">
        <v>65.27</v>
      </c>
      <c r="I4960" s="10">
        <v>67880.259999999995</v>
      </c>
      <c r="J4960" s="11">
        <f t="shared" si="2264"/>
        <v>2.8299999999999999E-2</v>
      </c>
      <c r="K4960" s="30">
        <f t="shared" si="2265"/>
        <v>160.08427983333331</v>
      </c>
      <c r="L4960" s="29">
        <f t="shared" si="2266"/>
        <v>94.814279833333316</v>
      </c>
      <c r="M4960" s="10">
        <f t="shared" si="2267"/>
        <v>67880.259999999995</v>
      </c>
      <c r="N4960" s="5">
        <f>VLOOKUP(CONCATENATE(A4960,"-6"),'Restated Depr'!$B$6:$G$7674,6,0)</f>
        <v>1.6E-2</v>
      </c>
      <c r="O4960" s="29">
        <f t="shared" si="2268"/>
        <v>90.507013333333319</v>
      </c>
      <c r="P4960" s="29">
        <f t="shared" si="2269"/>
        <v>-69.577266499999993</v>
      </c>
      <c r="Q4960" t="s">
        <v>7819</v>
      </c>
    </row>
    <row r="4961" spans="1:18" hidden="1">
      <c r="A4961" t="s">
        <v>378</v>
      </c>
      <c r="B4961" t="s">
        <v>5148</v>
      </c>
      <c r="C4961" s="224" t="s">
        <v>7842</v>
      </c>
      <c r="D4961" s="221">
        <v>356.9</v>
      </c>
      <c r="E4961" s="324">
        <v>43008</v>
      </c>
      <c r="F4961" s="1">
        <v>27678.73</v>
      </c>
      <c r="G4961" s="18">
        <v>2.8299999999999999E-2</v>
      </c>
      <c r="H4961" s="298">
        <v>65.27</v>
      </c>
      <c r="I4961" s="10">
        <v>67880.259999999995</v>
      </c>
      <c r="J4961" s="11">
        <f t="shared" si="2264"/>
        <v>2.8299999999999999E-2</v>
      </c>
      <c r="K4961" s="30">
        <f t="shared" si="2265"/>
        <v>160.08427983333331</v>
      </c>
      <c r="L4961" s="29">
        <f t="shared" si="2266"/>
        <v>94.814279833333316</v>
      </c>
      <c r="M4961" s="10">
        <f t="shared" si="2267"/>
        <v>67880.259999999995</v>
      </c>
      <c r="N4961" s="5">
        <f>VLOOKUP(CONCATENATE(A4961,"-6"),'Restated Depr'!$B$6:$G$7674,6,0)</f>
        <v>1.6E-2</v>
      </c>
      <c r="O4961" s="29">
        <f t="shared" si="2268"/>
        <v>90.507013333333319</v>
      </c>
      <c r="P4961" s="29">
        <f t="shared" si="2269"/>
        <v>-69.577266499999993</v>
      </c>
      <c r="Q4961" t="s">
        <v>7819</v>
      </c>
    </row>
    <row r="4962" spans="1:18" hidden="1">
      <c r="A4962" t="s">
        <v>378</v>
      </c>
      <c r="B4962" t="s">
        <v>5149</v>
      </c>
      <c r="C4962" s="224" t="s">
        <v>7842</v>
      </c>
      <c r="D4962" s="221">
        <v>356.9</v>
      </c>
      <c r="E4962" s="324">
        <v>43039</v>
      </c>
      <c r="F4962" s="1">
        <v>27678.73</v>
      </c>
      <c r="G4962" s="18">
        <v>2.8299999999999999E-2</v>
      </c>
      <c r="H4962" s="298">
        <v>65.27</v>
      </c>
      <c r="I4962" s="10">
        <v>67880.259999999995</v>
      </c>
      <c r="J4962" s="11">
        <f t="shared" si="2264"/>
        <v>2.8299999999999999E-2</v>
      </c>
      <c r="K4962" s="30">
        <f t="shared" si="2265"/>
        <v>160.08427983333331</v>
      </c>
      <c r="L4962" s="29">
        <f t="shared" si="2266"/>
        <v>94.814279833333316</v>
      </c>
      <c r="M4962" s="10">
        <f t="shared" si="2267"/>
        <v>67880.259999999995</v>
      </c>
      <c r="N4962" s="5">
        <f>VLOOKUP(CONCATENATE(A4962,"-6"),'Restated Depr'!$B$6:$G$7674,6,0)</f>
        <v>1.6E-2</v>
      </c>
      <c r="O4962" s="29">
        <f t="shared" si="2268"/>
        <v>90.507013333333319</v>
      </c>
      <c r="P4962" s="29">
        <f t="shared" si="2269"/>
        <v>-69.577266499999993</v>
      </c>
      <c r="Q4962" t="s">
        <v>7819</v>
      </c>
    </row>
    <row r="4963" spans="1:18" hidden="1">
      <c r="A4963" t="s">
        <v>378</v>
      </c>
      <c r="B4963" t="s">
        <v>5150</v>
      </c>
      <c r="C4963" s="224" t="s">
        <v>7842</v>
      </c>
      <c r="D4963" s="221">
        <v>356.9</v>
      </c>
      <c r="E4963" s="324">
        <v>43069</v>
      </c>
      <c r="F4963" s="1">
        <v>27678.73</v>
      </c>
      <c r="G4963" s="18">
        <v>2.8299999999999999E-2</v>
      </c>
      <c r="H4963" s="298">
        <v>65.27</v>
      </c>
      <c r="I4963" s="10">
        <v>67880.259999999995</v>
      </c>
      <c r="J4963" s="11">
        <f t="shared" si="2264"/>
        <v>2.8299999999999999E-2</v>
      </c>
      <c r="K4963" s="30">
        <f t="shared" si="2265"/>
        <v>160.08427983333331</v>
      </c>
      <c r="L4963" s="29">
        <f t="shared" si="2266"/>
        <v>94.814279833333316</v>
      </c>
      <c r="M4963" s="10">
        <f t="shared" si="2267"/>
        <v>67880.259999999995</v>
      </c>
      <c r="N4963" s="5">
        <f>VLOOKUP(CONCATENATE(A4963,"-6"),'Restated Depr'!$B$6:$G$7674,6,0)</f>
        <v>1.6E-2</v>
      </c>
      <c r="O4963" s="29">
        <f t="shared" si="2268"/>
        <v>90.507013333333319</v>
      </c>
      <c r="P4963" s="29">
        <f t="shared" si="2269"/>
        <v>-69.577266499999993</v>
      </c>
      <c r="Q4963" t="s">
        <v>7819</v>
      </c>
    </row>
    <row r="4964" spans="1:18" hidden="1">
      <c r="A4964" t="s">
        <v>378</v>
      </c>
      <c r="B4964" t="s">
        <v>5151</v>
      </c>
      <c r="C4964" s="224" t="s">
        <v>7842</v>
      </c>
      <c r="D4964" s="221">
        <v>356.9</v>
      </c>
      <c r="E4964" s="324">
        <v>43100</v>
      </c>
      <c r="F4964" s="1">
        <v>27678.73</v>
      </c>
      <c r="G4964" s="18">
        <v>2.3100000000000002E-2</v>
      </c>
      <c r="H4964" s="298">
        <v>53.28</v>
      </c>
      <c r="I4964" s="10">
        <v>67880.259999999995</v>
      </c>
      <c r="J4964" s="11">
        <f t="shared" si="2264"/>
        <v>2.3100000000000002E-2</v>
      </c>
      <c r="K4964" s="30">
        <f t="shared" si="2265"/>
        <v>130.6695005</v>
      </c>
      <c r="L4964" s="29">
        <f t="shared" si="2266"/>
        <v>77.389500499999997</v>
      </c>
      <c r="M4964" s="10">
        <f t="shared" si="2267"/>
        <v>67880.259999999995</v>
      </c>
      <c r="N4964" s="5">
        <f>VLOOKUP(CONCATENATE(A4964,"-6"),'Restated Depr'!$B$6:$G$7674,6,0)</f>
        <v>1.6E-2</v>
      </c>
      <c r="O4964" s="29">
        <f t="shared" si="2268"/>
        <v>90.507013333333319</v>
      </c>
      <c r="P4964" s="29">
        <f t="shared" si="2269"/>
        <v>-40.162487166666679</v>
      </c>
      <c r="Q4964" t="s">
        <v>7819</v>
      </c>
    </row>
    <row r="4965" spans="1:18" hidden="1">
      <c r="A4965" t="s">
        <v>378</v>
      </c>
      <c r="B4965" t="s">
        <v>5152</v>
      </c>
      <c r="C4965" s="224" t="s">
        <v>7842</v>
      </c>
      <c r="D4965" s="221">
        <v>356.9</v>
      </c>
      <c r="E4965" s="324">
        <v>43131</v>
      </c>
      <c r="F4965" s="1">
        <v>47779.5</v>
      </c>
      <c r="G4965" s="5">
        <v>1.6E-2</v>
      </c>
      <c r="H4965" s="298">
        <v>63.71</v>
      </c>
      <c r="I4965" s="10">
        <v>67880.259999999995</v>
      </c>
      <c r="J4965" s="11">
        <f t="shared" si="2264"/>
        <v>1.6E-2</v>
      </c>
      <c r="K4965" s="30">
        <f t="shared" si="2265"/>
        <v>90.507013333333319</v>
      </c>
      <c r="L4965" s="29">
        <f t="shared" si="2266"/>
        <v>26.797013333333318</v>
      </c>
      <c r="M4965" s="10">
        <f t="shared" si="2267"/>
        <v>67880.259999999995</v>
      </c>
      <c r="N4965" s="5">
        <f>VLOOKUP(CONCATENATE(A4965,"-6"),'Restated Depr'!$B$6:$G$7674,6,0)</f>
        <v>1.6E-2</v>
      </c>
      <c r="O4965" s="29">
        <f t="shared" si="2268"/>
        <v>90.507013333333319</v>
      </c>
      <c r="P4965" s="29">
        <f t="shared" si="2269"/>
        <v>0</v>
      </c>
      <c r="Q4965" t="s">
        <v>7819</v>
      </c>
    </row>
    <row r="4966" spans="1:18" hidden="1">
      <c r="A4966" t="s">
        <v>378</v>
      </c>
      <c r="B4966" t="s">
        <v>5153</v>
      </c>
      <c r="C4966" s="224" t="s">
        <v>7842</v>
      </c>
      <c r="D4966" s="221">
        <v>356.9</v>
      </c>
      <c r="E4966" s="324">
        <v>43159</v>
      </c>
      <c r="F4966" s="1">
        <v>67880.259999999995</v>
      </c>
      <c r="G4966" s="5">
        <v>1.6E-2</v>
      </c>
      <c r="H4966" s="298">
        <v>90.509999999999991</v>
      </c>
      <c r="I4966" s="10">
        <v>67880.259999999995</v>
      </c>
      <c r="J4966" s="11">
        <f t="shared" si="2264"/>
        <v>1.6E-2</v>
      </c>
      <c r="K4966" s="30">
        <f t="shared" si="2265"/>
        <v>90.507013333333319</v>
      </c>
      <c r="L4966" s="29">
        <f t="shared" si="2266"/>
        <v>-2.9866666666720221E-3</v>
      </c>
      <c r="M4966" s="10">
        <f t="shared" si="2267"/>
        <v>67880.259999999995</v>
      </c>
      <c r="N4966" s="5">
        <f>VLOOKUP(CONCATENATE(A4966,"-6"),'Restated Depr'!$B$6:$G$7674,6,0)</f>
        <v>1.6E-2</v>
      </c>
      <c r="O4966" s="29">
        <f t="shared" si="2268"/>
        <v>90.507013333333319</v>
      </c>
      <c r="P4966" s="29">
        <f t="shared" si="2269"/>
        <v>0</v>
      </c>
      <c r="Q4966" t="s">
        <v>7819</v>
      </c>
    </row>
    <row r="4967" spans="1:18" hidden="1">
      <c r="A4967" t="s">
        <v>378</v>
      </c>
      <c r="B4967" t="s">
        <v>5154</v>
      </c>
      <c r="C4967" s="224" t="s">
        <v>7842</v>
      </c>
      <c r="D4967" s="221">
        <v>356.9</v>
      </c>
      <c r="E4967" s="324">
        <v>43190</v>
      </c>
      <c r="F4967" s="1">
        <v>67880.259999999995</v>
      </c>
      <c r="G4967" s="5">
        <v>1.6E-2</v>
      </c>
      <c r="H4967" s="298">
        <v>90.509999999999991</v>
      </c>
      <c r="I4967" s="10">
        <v>67880.259999999995</v>
      </c>
      <c r="J4967" s="11">
        <f t="shared" si="2264"/>
        <v>1.6E-2</v>
      </c>
      <c r="K4967" s="30">
        <f t="shared" si="2265"/>
        <v>90.507013333333319</v>
      </c>
      <c r="L4967" s="29">
        <f t="shared" si="2266"/>
        <v>-2.9866666666720221E-3</v>
      </c>
      <c r="M4967" s="10">
        <f t="shared" si="2267"/>
        <v>67880.259999999995</v>
      </c>
      <c r="N4967" s="5">
        <f>VLOOKUP(CONCATENATE(A4967,"-6"),'Restated Depr'!$B$6:$G$7674,6,0)</f>
        <v>1.6E-2</v>
      </c>
      <c r="O4967" s="29">
        <f t="shared" si="2268"/>
        <v>90.507013333333319</v>
      </c>
      <c r="P4967" s="29">
        <f t="shared" si="2269"/>
        <v>0</v>
      </c>
      <c r="Q4967" t="s">
        <v>7819</v>
      </c>
    </row>
    <row r="4968" spans="1:18" hidden="1">
      <c r="A4968" t="s">
        <v>378</v>
      </c>
      <c r="B4968" t="s">
        <v>5155</v>
      </c>
      <c r="C4968" s="224" t="s">
        <v>7842</v>
      </c>
      <c r="D4968" s="221">
        <v>356.9</v>
      </c>
      <c r="E4968" s="324">
        <v>43220</v>
      </c>
      <c r="F4968" s="1">
        <v>67880.259999999995</v>
      </c>
      <c r="G4968" s="5">
        <v>1.6E-2</v>
      </c>
      <c r="H4968" s="298">
        <v>90.509999999999991</v>
      </c>
      <c r="I4968" s="10">
        <v>67880.259999999995</v>
      </c>
      <c r="J4968" s="11">
        <f t="shared" si="2264"/>
        <v>1.6E-2</v>
      </c>
      <c r="K4968" s="30">
        <f t="shared" si="2265"/>
        <v>90.507013333333319</v>
      </c>
      <c r="L4968" s="29">
        <f t="shared" si="2266"/>
        <v>-2.9866666666720221E-3</v>
      </c>
      <c r="M4968" s="10">
        <f t="shared" si="2267"/>
        <v>67880.259999999995</v>
      </c>
      <c r="N4968" s="5">
        <f>VLOOKUP(CONCATENATE(A4968,"-6"),'Restated Depr'!$B$6:$G$7674,6,0)</f>
        <v>1.6E-2</v>
      </c>
      <c r="O4968" s="29">
        <f t="shared" si="2268"/>
        <v>90.507013333333319</v>
      </c>
      <c r="P4968" s="29">
        <f t="shared" si="2269"/>
        <v>0</v>
      </c>
      <c r="Q4968" t="s">
        <v>7819</v>
      </c>
    </row>
    <row r="4969" spans="1:18" hidden="1">
      <c r="A4969" t="s">
        <v>378</v>
      </c>
      <c r="B4969" t="s">
        <v>5156</v>
      </c>
      <c r="C4969" s="224" t="s">
        <v>7842</v>
      </c>
      <c r="D4969" s="221">
        <v>356.9</v>
      </c>
      <c r="E4969" s="324">
        <v>43251</v>
      </c>
      <c r="F4969" s="1">
        <v>67880.259999999995</v>
      </c>
      <c r="G4969" s="5">
        <v>1.6E-2</v>
      </c>
      <c r="H4969" s="298">
        <v>90.509999999999991</v>
      </c>
      <c r="I4969" s="10">
        <v>67880.259999999995</v>
      </c>
      <c r="J4969" s="11">
        <f t="shared" si="2264"/>
        <v>1.6E-2</v>
      </c>
      <c r="K4969" s="30">
        <f t="shared" si="2265"/>
        <v>90.507013333333319</v>
      </c>
      <c r="L4969" s="29">
        <f t="shared" si="2266"/>
        <v>-2.9866666666720221E-3</v>
      </c>
      <c r="M4969" s="10">
        <f t="shared" si="2267"/>
        <v>67880.259999999995</v>
      </c>
      <c r="N4969" s="5">
        <f>VLOOKUP(CONCATENATE(A4969,"-6"),'Restated Depr'!$B$6:$G$7674,6,0)</f>
        <v>1.6E-2</v>
      </c>
      <c r="O4969" s="29">
        <f t="shared" si="2268"/>
        <v>90.507013333333319</v>
      </c>
      <c r="P4969" s="29">
        <f t="shared" si="2269"/>
        <v>0</v>
      </c>
      <c r="Q4969" t="s">
        <v>7819</v>
      </c>
    </row>
    <row r="4970" spans="1:18" hidden="1">
      <c r="A4970" t="s">
        <v>378</v>
      </c>
      <c r="B4970" t="s">
        <v>5157</v>
      </c>
      <c r="C4970" s="224" t="s">
        <v>7842</v>
      </c>
      <c r="D4970" s="221">
        <v>356.9</v>
      </c>
      <c r="E4970" s="324">
        <v>43281</v>
      </c>
      <c r="F4970" s="1">
        <v>67880.259999999995</v>
      </c>
      <c r="G4970" s="5">
        <v>1.6E-2</v>
      </c>
      <c r="H4970" s="298">
        <v>90.509999999999991</v>
      </c>
      <c r="I4970" s="10">
        <v>67880.259999999995</v>
      </c>
      <c r="J4970" s="11">
        <f t="shared" si="2264"/>
        <v>1.6E-2</v>
      </c>
      <c r="K4970" s="30">
        <f t="shared" si="2265"/>
        <v>90.507013333333319</v>
      </c>
      <c r="L4970" s="29">
        <f t="shared" si="2266"/>
        <v>-2.9866666666720221E-3</v>
      </c>
      <c r="M4970" s="10">
        <f t="shared" si="2267"/>
        <v>67880.259999999995</v>
      </c>
      <c r="N4970" s="5">
        <f>VLOOKUP(CONCATENATE(A4970,"-6"),'Restated Depr'!$B$6:$G$7674,6,0)</f>
        <v>1.6E-2</v>
      </c>
      <c r="O4970" s="29">
        <f t="shared" si="2268"/>
        <v>90.507013333333319</v>
      </c>
      <c r="P4970" s="29">
        <f t="shared" si="2269"/>
        <v>0</v>
      </c>
      <c r="Q4970" t="s">
        <v>7819</v>
      </c>
      <c r="R4970" s="5"/>
    </row>
    <row r="4971" spans="1:18" ht="15.75" hidden="1" thickBot="1">
      <c r="A4971" t="s">
        <v>378</v>
      </c>
      <c r="C4971" s="224" t="s">
        <v>639</v>
      </c>
      <c r="D4971" s="22"/>
      <c r="E4971" s="323" t="s">
        <v>606</v>
      </c>
      <c r="F4971" s="1"/>
      <c r="G4971" s="5"/>
      <c r="H4971" s="310">
        <f>SUM(H4959:H4970)</f>
        <v>895.88999999999987</v>
      </c>
      <c r="I4971" s="10"/>
      <c r="J4971" s="10"/>
      <c r="K4971" s="32">
        <f>SUM(K4959:K4970)</f>
        <v>1474.1329796666666</v>
      </c>
      <c r="L4971" s="28">
        <f>SUM(L4959:L4970)</f>
        <v>578.24297966666677</v>
      </c>
      <c r="M4971" s="10"/>
      <c r="N4971" s="5"/>
      <c r="O4971" s="28">
        <f>SUM(O4959:O4970)</f>
        <v>1086.0841600000001</v>
      </c>
      <c r="P4971" s="28">
        <f>SUM(P4959:P4970)</f>
        <v>-388.04881966666665</v>
      </c>
    </row>
    <row r="4972" spans="1:18" hidden="1">
      <c r="A4972" t="s">
        <v>379</v>
      </c>
      <c r="B4972" t="s">
        <v>5158</v>
      </c>
      <c r="C4972" s="224" t="s">
        <v>7842</v>
      </c>
      <c r="D4972" s="221">
        <v>356.9</v>
      </c>
      <c r="E4972" s="324">
        <v>42947</v>
      </c>
      <c r="F4972" s="9">
        <v>59156.7</v>
      </c>
      <c r="G4972" s="18">
        <v>2.8299999999999999E-2</v>
      </c>
      <c r="H4972" s="299">
        <v>139.51</v>
      </c>
      <c r="I4972" s="15">
        <v>59156.7</v>
      </c>
      <c r="J4972" s="11">
        <f t="shared" ref="J4972:J4983" si="2270">G4972</f>
        <v>2.8299999999999999E-2</v>
      </c>
      <c r="K4972" s="31">
        <f t="shared" ref="K4972:K4983" si="2271">I4972*J4972/12</f>
        <v>139.51121749999999</v>
      </c>
      <c r="L4972" s="289">
        <f t="shared" ref="L4972:L4983" si="2272">K4972-H4972</f>
        <v>1.2174999999956526E-3</v>
      </c>
      <c r="M4972" s="15">
        <f t="shared" ref="M4972:M4983" si="2273">I4972</f>
        <v>59156.7</v>
      </c>
      <c r="N4972" s="5">
        <f>VLOOKUP(CONCATENATE(A4972,"-6"),'Restated Depr'!$B$6:$G$7674,6,0)</f>
        <v>1.6E-2</v>
      </c>
      <c r="O4972" s="289">
        <f t="shared" ref="O4972:O4983" si="2274">M4972*N4972/12</f>
        <v>78.875600000000006</v>
      </c>
      <c r="P4972" s="289">
        <f t="shared" ref="P4972:P4983" si="2275">O4972-K4972</f>
        <v>-60.635617499999981</v>
      </c>
      <c r="Q4972" t="s">
        <v>7819</v>
      </c>
    </row>
    <row r="4973" spans="1:18" hidden="1">
      <c r="A4973" t="s">
        <v>379</v>
      </c>
      <c r="B4973" t="s">
        <v>5159</v>
      </c>
      <c r="C4973" s="224" t="s">
        <v>7842</v>
      </c>
      <c r="D4973" s="221">
        <v>356.9</v>
      </c>
      <c r="E4973" s="324">
        <v>42978</v>
      </c>
      <c r="F4973" s="1">
        <v>59156.7</v>
      </c>
      <c r="G4973" s="18">
        <v>2.8299999999999999E-2</v>
      </c>
      <c r="H4973" s="298">
        <v>139.51</v>
      </c>
      <c r="I4973" s="10">
        <v>59156.7</v>
      </c>
      <c r="J4973" s="11">
        <f t="shared" si="2270"/>
        <v>2.8299999999999999E-2</v>
      </c>
      <c r="K4973" s="30">
        <f t="shared" si="2271"/>
        <v>139.51121749999999</v>
      </c>
      <c r="L4973" s="29">
        <f t="shared" si="2272"/>
        <v>1.2174999999956526E-3</v>
      </c>
      <c r="M4973" s="10">
        <f t="shared" si="2273"/>
        <v>59156.7</v>
      </c>
      <c r="N4973" s="5">
        <f>VLOOKUP(CONCATENATE(A4973,"-6"),'Restated Depr'!$B$6:$G$7674,6,0)</f>
        <v>1.6E-2</v>
      </c>
      <c r="O4973" s="29">
        <f t="shared" si="2274"/>
        <v>78.875600000000006</v>
      </c>
      <c r="P4973" s="29">
        <f t="shared" si="2275"/>
        <v>-60.635617499999981</v>
      </c>
      <c r="Q4973" t="s">
        <v>7819</v>
      </c>
    </row>
    <row r="4974" spans="1:18" hidden="1">
      <c r="A4974" t="s">
        <v>379</v>
      </c>
      <c r="B4974" t="s">
        <v>5160</v>
      </c>
      <c r="C4974" s="224" t="s">
        <v>7842</v>
      </c>
      <c r="D4974" s="221">
        <v>356.9</v>
      </c>
      <c r="E4974" s="324">
        <v>43008</v>
      </c>
      <c r="F4974" s="1">
        <v>59156.7</v>
      </c>
      <c r="G4974" s="18">
        <v>2.8299999999999999E-2</v>
      </c>
      <c r="H4974" s="298">
        <v>139.51</v>
      </c>
      <c r="I4974" s="10">
        <v>59156.7</v>
      </c>
      <c r="J4974" s="11">
        <f t="shared" si="2270"/>
        <v>2.8299999999999999E-2</v>
      </c>
      <c r="K4974" s="30">
        <f t="shared" si="2271"/>
        <v>139.51121749999999</v>
      </c>
      <c r="L4974" s="29">
        <f t="shared" si="2272"/>
        <v>1.2174999999956526E-3</v>
      </c>
      <c r="M4974" s="10">
        <f t="shared" si="2273"/>
        <v>59156.7</v>
      </c>
      <c r="N4974" s="5">
        <f>VLOOKUP(CONCATENATE(A4974,"-6"),'Restated Depr'!$B$6:$G$7674,6,0)</f>
        <v>1.6E-2</v>
      </c>
      <c r="O4974" s="29">
        <f t="shared" si="2274"/>
        <v>78.875600000000006</v>
      </c>
      <c r="P4974" s="29">
        <f t="shared" si="2275"/>
        <v>-60.635617499999981</v>
      </c>
      <c r="Q4974" t="s">
        <v>7819</v>
      </c>
    </row>
    <row r="4975" spans="1:18" hidden="1">
      <c r="A4975" t="s">
        <v>379</v>
      </c>
      <c r="B4975" t="s">
        <v>5161</v>
      </c>
      <c r="C4975" s="224" t="s">
        <v>7842</v>
      </c>
      <c r="D4975" s="221">
        <v>356.9</v>
      </c>
      <c r="E4975" s="324">
        <v>43039</v>
      </c>
      <c r="F4975" s="1">
        <v>59156.7</v>
      </c>
      <c r="G4975" s="18">
        <v>2.8299999999999999E-2</v>
      </c>
      <c r="H4975" s="298">
        <v>139.51</v>
      </c>
      <c r="I4975" s="10">
        <v>59156.7</v>
      </c>
      <c r="J4975" s="11">
        <f t="shared" si="2270"/>
        <v>2.8299999999999999E-2</v>
      </c>
      <c r="K4975" s="30">
        <f t="shared" si="2271"/>
        <v>139.51121749999999</v>
      </c>
      <c r="L4975" s="29">
        <f t="shared" si="2272"/>
        <v>1.2174999999956526E-3</v>
      </c>
      <c r="M4975" s="10">
        <f t="shared" si="2273"/>
        <v>59156.7</v>
      </c>
      <c r="N4975" s="5">
        <f>VLOOKUP(CONCATENATE(A4975,"-6"),'Restated Depr'!$B$6:$G$7674,6,0)</f>
        <v>1.6E-2</v>
      </c>
      <c r="O4975" s="29">
        <f t="shared" si="2274"/>
        <v>78.875600000000006</v>
      </c>
      <c r="P4975" s="29">
        <f t="shared" si="2275"/>
        <v>-60.635617499999981</v>
      </c>
      <c r="Q4975" t="s">
        <v>7819</v>
      </c>
    </row>
    <row r="4976" spans="1:18" hidden="1">
      <c r="A4976" t="s">
        <v>379</v>
      </c>
      <c r="B4976" t="s">
        <v>5162</v>
      </c>
      <c r="C4976" s="224" t="s">
        <v>7842</v>
      </c>
      <c r="D4976" s="221">
        <v>356.9</v>
      </c>
      <c r="E4976" s="324">
        <v>43069</v>
      </c>
      <c r="F4976" s="1">
        <v>59156.7</v>
      </c>
      <c r="G4976" s="18">
        <v>2.8299999999999999E-2</v>
      </c>
      <c r="H4976" s="298">
        <v>139.51</v>
      </c>
      <c r="I4976" s="10">
        <v>59156.7</v>
      </c>
      <c r="J4976" s="11">
        <f t="shared" si="2270"/>
        <v>2.8299999999999999E-2</v>
      </c>
      <c r="K4976" s="30">
        <f t="shared" si="2271"/>
        <v>139.51121749999999</v>
      </c>
      <c r="L4976" s="29">
        <f t="shared" si="2272"/>
        <v>1.2174999999956526E-3</v>
      </c>
      <c r="M4976" s="10">
        <f t="shared" si="2273"/>
        <v>59156.7</v>
      </c>
      <c r="N4976" s="5">
        <f>VLOOKUP(CONCATENATE(A4976,"-6"),'Restated Depr'!$B$6:$G$7674,6,0)</f>
        <v>1.6E-2</v>
      </c>
      <c r="O4976" s="29">
        <f t="shared" si="2274"/>
        <v>78.875600000000006</v>
      </c>
      <c r="P4976" s="29">
        <f t="shared" si="2275"/>
        <v>-60.635617499999981</v>
      </c>
      <c r="Q4976" t="s">
        <v>7819</v>
      </c>
    </row>
    <row r="4977" spans="1:18" hidden="1">
      <c r="A4977" t="s">
        <v>379</v>
      </c>
      <c r="B4977" t="s">
        <v>5163</v>
      </c>
      <c r="C4977" s="224" t="s">
        <v>7842</v>
      </c>
      <c r="D4977" s="221">
        <v>356.9</v>
      </c>
      <c r="E4977" s="324">
        <v>43100</v>
      </c>
      <c r="F4977" s="1">
        <v>59156.7</v>
      </c>
      <c r="G4977" s="18">
        <v>2.3100000000000002E-2</v>
      </c>
      <c r="H4977" s="298">
        <v>113.88</v>
      </c>
      <c r="I4977" s="10">
        <v>59156.7</v>
      </c>
      <c r="J4977" s="11">
        <f t="shared" si="2270"/>
        <v>2.3100000000000002E-2</v>
      </c>
      <c r="K4977" s="30">
        <f t="shared" si="2271"/>
        <v>113.8766475</v>
      </c>
      <c r="L4977" s="29">
        <f t="shared" si="2272"/>
        <v>-3.3524999999912097E-3</v>
      </c>
      <c r="M4977" s="10">
        <f t="shared" si="2273"/>
        <v>59156.7</v>
      </c>
      <c r="N4977" s="5">
        <f>VLOOKUP(CONCATENATE(A4977,"-6"),'Restated Depr'!$B$6:$G$7674,6,0)</f>
        <v>1.6E-2</v>
      </c>
      <c r="O4977" s="29">
        <f t="shared" si="2274"/>
        <v>78.875600000000006</v>
      </c>
      <c r="P4977" s="29">
        <f t="shared" si="2275"/>
        <v>-35.001047499999999</v>
      </c>
      <c r="Q4977" t="s">
        <v>7819</v>
      </c>
    </row>
    <row r="4978" spans="1:18" hidden="1">
      <c r="A4978" t="s">
        <v>379</v>
      </c>
      <c r="B4978" t="s">
        <v>5164</v>
      </c>
      <c r="C4978" s="224" t="s">
        <v>7842</v>
      </c>
      <c r="D4978" s="221">
        <v>356.9</v>
      </c>
      <c r="E4978" s="324">
        <v>43131</v>
      </c>
      <c r="F4978" s="1">
        <v>59156.7</v>
      </c>
      <c r="G4978" s="5">
        <v>1.6E-2</v>
      </c>
      <c r="H4978" s="298">
        <v>78.88</v>
      </c>
      <c r="I4978" s="10">
        <v>59156.7</v>
      </c>
      <c r="J4978" s="11">
        <f t="shared" si="2270"/>
        <v>1.6E-2</v>
      </c>
      <c r="K4978" s="30">
        <f t="shared" si="2271"/>
        <v>78.875600000000006</v>
      </c>
      <c r="L4978" s="29">
        <f t="shared" si="2272"/>
        <v>-4.3999999999897454E-3</v>
      </c>
      <c r="M4978" s="10">
        <f t="shared" si="2273"/>
        <v>59156.7</v>
      </c>
      <c r="N4978" s="5">
        <f>VLOOKUP(CONCATENATE(A4978,"-6"),'Restated Depr'!$B$6:$G$7674,6,0)</f>
        <v>1.6E-2</v>
      </c>
      <c r="O4978" s="29">
        <f t="shared" si="2274"/>
        <v>78.875600000000006</v>
      </c>
      <c r="P4978" s="29">
        <f t="shared" si="2275"/>
        <v>0</v>
      </c>
      <c r="Q4978" t="s">
        <v>7819</v>
      </c>
    </row>
    <row r="4979" spans="1:18" hidden="1">
      <c r="A4979" t="s">
        <v>379</v>
      </c>
      <c r="B4979" t="s">
        <v>5165</v>
      </c>
      <c r="C4979" s="224" t="s">
        <v>7842</v>
      </c>
      <c r="D4979" s="221">
        <v>356.9</v>
      </c>
      <c r="E4979" s="324">
        <v>43159</v>
      </c>
      <c r="F4979" s="1">
        <v>59156.7</v>
      </c>
      <c r="G4979" s="5">
        <v>1.6E-2</v>
      </c>
      <c r="H4979" s="298">
        <v>78.88</v>
      </c>
      <c r="I4979" s="10">
        <v>59156.7</v>
      </c>
      <c r="J4979" s="11">
        <f t="shared" si="2270"/>
        <v>1.6E-2</v>
      </c>
      <c r="K4979" s="30">
        <f t="shared" si="2271"/>
        <v>78.875600000000006</v>
      </c>
      <c r="L4979" s="29">
        <f t="shared" si="2272"/>
        <v>-4.3999999999897454E-3</v>
      </c>
      <c r="M4979" s="10">
        <f t="shared" si="2273"/>
        <v>59156.7</v>
      </c>
      <c r="N4979" s="5">
        <f>VLOOKUP(CONCATENATE(A4979,"-6"),'Restated Depr'!$B$6:$G$7674,6,0)</f>
        <v>1.6E-2</v>
      </c>
      <c r="O4979" s="29">
        <f t="shared" si="2274"/>
        <v>78.875600000000006</v>
      </c>
      <c r="P4979" s="29">
        <f t="shared" si="2275"/>
        <v>0</v>
      </c>
      <c r="Q4979" t="s">
        <v>7819</v>
      </c>
    </row>
    <row r="4980" spans="1:18" hidden="1">
      <c r="A4980" t="s">
        <v>379</v>
      </c>
      <c r="B4980" t="s">
        <v>5166</v>
      </c>
      <c r="C4980" s="224" t="s">
        <v>7842</v>
      </c>
      <c r="D4980" s="221">
        <v>356.9</v>
      </c>
      <c r="E4980" s="324">
        <v>43190</v>
      </c>
      <c r="F4980" s="1">
        <v>59156.7</v>
      </c>
      <c r="G4980" s="5">
        <v>1.6E-2</v>
      </c>
      <c r="H4980" s="298">
        <v>78.88</v>
      </c>
      <c r="I4980" s="10">
        <v>59156.7</v>
      </c>
      <c r="J4980" s="11">
        <f t="shared" si="2270"/>
        <v>1.6E-2</v>
      </c>
      <c r="K4980" s="30">
        <f t="shared" si="2271"/>
        <v>78.875600000000006</v>
      </c>
      <c r="L4980" s="29">
        <f t="shared" si="2272"/>
        <v>-4.3999999999897454E-3</v>
      </c>
      <c r="M4980" s="10">
        <f t="shared" si="2273"/>
        <v>59156.7</v>
      </c>
      <c r="N4980" s="5">
        <f>VLOOKUP(CONCATENATE(A4980,"-6"),'Restated Depr'!$B$6:$G$7674,6,0)</f>
        <v>1.6E-2</v>
      </c>
      <c r="O4980" s="29">
        <f t="shared" si="2274"/>
        <v>78.875600000000006</v>
      </c>
      <c r="P4980" s="29">
        <f t="shared" si="2275"/>
        <v>0</v>
      </c>
      <c r="Q4980" t="s">
        <v>7819</v>
      </c>
    </row>
    <row r="4981" spans="1:18" hidden="1">
      <c r="A4981" t="s">
        <v>379</v>
      </c>
      <c r="B4981" t="s">
        <v>5167</v>
      </c>
      <c r="C4981" s="224" t="s">
        <v>7842</v>
      </c>
      <c r="D4981" s="221">
        <v>356.9</v>
      </c>
      <c r="E4981" s="324">
        <v>43220</v>
      </c>
      <c r="F4981" s="1">
        <v>59156.7</v>
      </c>
      <c r="G4981" s="5">
        <v>1.6E-2</v>
      </c>
      <c r="H4981" s="298">
        <v>78.88</v>
      </c>
      <c r="I4981" s="10">
        <v>59156.7</v>
      </c>
      <c r="J4981" s="11">
        <f t="shared" si="2270"/>
        <v>1.6E-2</v>
      </c>
      <c r="K4981" s="30">
        <f t="shared" si="2271"/>
        <v>78.875600000000006</v>
      </c>
      <c r="L4981" s="29">
        <f t="shared" si="2272"/>
        <v>-4.3999999999897454E-3</v>
      </c>
      <c r="M4981" s="10">
        <f t="shared" si="2273"/>
        <v>59156.7</v>
      </c>
      <c r="N4981" s="5">
        <f>VLOOKUP(CONCATENATE(A4981,"-6"),'Restated Depr'!$B$6:$G$7674,6,0)</f>
        <v>1.6E-2</v>
      </c>
      <c r="O4981" s="29">
        <f t="shared" si="2274"/>
        <v>78.875600000000006</v>
      </c>
      <c r="P4981" s="29">
        <f t="shared" si="2275"/>
        <v>0</v>
      </c>
      <c r="Q4981" t="s">
        <v>7819</v>
      </c>
    </row>
    <row r="4982" spans="1:18" hidden="1">
      <c r="A4982" t="s">
        <v>379</v>
      </c>
      <c r="B4982" t="s">
        <v>5168</v>
      </c>
      <c r="C4982" s="224" t="s">
        <v>7842</v>
      </c>
      <c r="D4982" s="221">
        <v>356.9</v>
      </c>
      <c r="E4982" s="324">
        <v>43251</v>
      </c>
      <c r="F4982" s="1">
        <v>59156.7</v>
      </c>
      <c r="G4982" s="5">
        <v>1.6E-2</v>
      </c>
      <c r="H4982" s="298">
        <v>78.88</v>
      </c>
      <c r="I4982" s="10">
        <v>59156.7</v>
      </c>
      <c r="J4982" s="11">
        <f t="shared" si="2270"/>
        <v>1.6E-2</v>
      </c>
      <c r="K4982" s="30">
        <f t="shared" si="2271"/>
        <v>78.875600000000006</v>
      </c>
      <c r="L4982" s="29">
        <f t="shared" si="2272"/>
        <v>-4.3999999999897454E-3</v>
      </c>
      <c r="M4982" s="10">
        <f t="shared" si="2273"/>
        <v>59156.7</v>
      </c>
      <c r="N4982" s="5">
        <f>VLOOKUP(CONCATENATE(A4982,"-6"),'Restated Depr'!$B$6:$G$7674,6,0)</f>
        <v>1.6E-2</v>
      </c>
      <c r="O4982" s="29">
        <f t="shared" si="2274"/>
        <v>78.875600000000006</v>
      </c>
      <c r="P4982" s="29">
        <f t="shared" si="2275"/>
        <v>0</v>
      </c>
      <c r="Q4982" t="s">
        <v>7819</v>
      </c>
    </row>
    <row r="4983" spans="1:18" hidden="1">
      <c r="A4983" t="s">
        <v>379</v>
      </c>
      <c r="B4983" t="s">
        <v>5169</v>
      </c>
      <c r="C4983" s="224" t="s">
        <v>7842</v>
      </c>
      <c r="D4983" s="221">
        <v>356.9</v>
      </c>
      <c r="E4983" s="324">
        <v>43281</v>
      </c>
      <c r="F4983" s="1">
        <v>59156.7</v>
      </c>
      <c r="G4983" s="5">
        <v>1.6E-2</v>
      </c>
      <c r="H4983" s="298">
        <v>78.88</v>
      </c>
      <c r="I4983" s="10">
        <v>59156.7</v>
      </c>
      <c r="J4983" s="11">
        <f t="shared" si="2270"/>
        <v>1.6E-2</v>
      </c>
      <c r="K4983" s="30">
        <f t="shared" si="2271"/>
        <v>78.875600000000006</v>
      </c>
      <c r="L4983" s="29">
        <f t="shared" si="2272"/>
        <v>-4.3999999999897454E-3</v>
      </c>
      <c r="M4983" s="10">
        <f t="shared" si="2273"/>
        <v>59156.7</v>
      </c>
      <c r="N4983" s="5">
        <f>VLOOKUP(CONCATENATE(A4983,"-6"),'Restated Depr'!$B$6:$G$7674,6,0)</f>
        <v>1.6E-2</v>
      </c>
      <c r="O4983" s="29">
        <f t="shared" si="2274"/>
        <v>78.875600000000006</v>
      </c>
      <c r="P4983" s="29">
        <f t="shared" si="2275"/>
        <v>0</v>
      </c>
      <c r="Q4983" t="s">
        <v>7819</v>
      </c>
      <c r="R4983" s="5"/>
    </row>
    <row r="4984" spans="1:18" ht="15.75" hidden="1" thickBot="1">
      <c r="A4984" t="s">
        <v>379</v>
      </c>
      <c r="C4984" s="224" t="s">
        <v>639</v>
      </c>
      <c r="D4984" s="22"/>
      <c r="E4984" s="323" t="s">
        <v>606</v>
      </c>
      <c r="F4984" s="1"/>
      <c r="G4984" s="5"/>
      <c r="H4984" s="310">
        <f>SUM(H4972:H4983)</f>
        <v>1284.71</v>
      </c>
      <c r="I4984" s="10"/>
      <c r="J4984" s="10"/>
      <c r="K4984" s="32">
        <f>SUM(K4972:K4983)</f>
        <v>1284.6863350000001</v>
      </c>
      <c r="L4984" s="28">
        <f>SUM(L4972:L4983)</f>
        <v>-2.3664999999951419E-2</v>
      </c>
      <c r="M4984" s="10"/>
      <c r="N4984" s="5"/>
      <c r="O4984" s="28">
        <f>SUM(O4972:O4983)</f>
        <v>946.5071999999999</v>
      </c>
      <c r="P4984" s="28">
        <f>SUM(P4972:P4983)</f>
        <v>-338.17913499999986</v>
      </c>
    </row>
    <row r="4985" spans="1:18" hidden="1">
      <c r="A4985" t="s">
        <v>380</v>
      </c>
      <c r="B4985" t="s">
        <v>5170</v>
      </c>
      <c r="C4985" s="224" t="s">
        <v>7842</v>
      </c>
      <c r="D4985" s="221">
        <v>356.9</v>
      </c>
      <c r="E4985" s="324">
        <v>42947</v>
      </c>
      <c r="F4985" s="9">
        <v>377726.5</v>
      </c>
      <c r="G4985" s="18">
        <v>2.1100000000000001E-2</v>
      </c>
      <c r="H4985" s="299">
        <v>664.17</v>
      </c>
      <c r="I4985" s="15">
        <v>377726.5</v>
      </c>
      <c r="J4985" s="11">
        <f t="shared" ref="J4985:J4996" si="2276">G4985</f>
        <v>2.1100000000000001E-2</v>
      </c>
      <c r="K4985" s="31">
        <f t="shared" ref="K4985:K4996" si="2277">I4985*J4985/12</f>
        <v>664.16909583333336</v>
      </c>
      <c r="L4985" s="289">
        <f t="shared" ref="L4985:L4996" si="2278">K4985-H4985</f>
        <v>-9.0416666660075862E-4</v>
      </c>
      <c r="M4985" s="15">
        <f t="shared" ref="M4985:M4996" si="2279">I4985</f>
        <v>377726.5</v>
      </c>
      <c r="N4985" s="5">
        <f>VLOOKUP(CONCATENATE(A4985,"-6"),'Restated Depr'!$B$6:$G$7674,6,0)</f>
        <v>1.6E-2</v>
      </c>
      <c r="O4985" s="289">
        <f t="shared" ref="O4985:O4996" si="2280">M4985*N4985/12</f>
        <v>503.63533333333334</v>
      </c>
      <c r="P4985" s="289">
        <f t="shared" ref="P4985:P4996" si="2281">O4985-K4985</f>
        <v>-160.53376250000002</v>
      </c>
      <c r="Q4985" t="s">
        <v>7819</v>
      </c>
    </row>
    <row r="4986" spans="1:18" hidden="1">
      <c r="A4986" t="s">
        <v>380</v>
      </c>
      <c r="B4986" t="s">
        <v>5171</v>
      </c>
      <c r="C4986" s="224" t="s">
        <v>7842</v>
      </c>
      <c r="D4986" s="221">
        <v>356.9</v>
      </c>
      <c r="E4986" s="324">
        <v>42978</v>
      </c>
      <c r="F4986" s="1">
        <v>377726.5</v>
      </c>
      <c r="G4986" s="18">
        <v>2.1100000000000001E-2</v>
      </c>
      <c r="H4986" s="298">
        <v>664.17</v>
      </c>
      <c r="I4986" s="10">
        <v>377726.5</v>
      </c>
      <c r="J4986" s="11">
        <f t="shared" si="2276"/>
        <v>2.1100000000000001E-2</v>
      </c>
      <c r="K4986" s="30">
        <f t="shared" si="2277"/>
        <v>664.16909583333336</v>
      </c>
      <c r="L4986" s="29">
        <f t="shared" si="2278"/>
        <v>-9.0416666660075862E-4</v>
      </c>
      <c r="M4986" s="10">
        <f t="shared" si="2279"/>
        <v>377726.5</v>
      </c>
      <c r="N4986" s="5">
        <f>VLOOKUP(CONCATENATE(A4986,"-6"),'Restated Depr'!$B$6:$G$7674,6,0)</f>
        <v>1.6E-2</v>
      </c>
      <c r="O4986" s="29">
        <f t="shared" si="2280"/>
        <v>503.63533333333334</v>
      </c>
      <c r="P4986" s="29">
        <f t="shared" si="2281"/>
        <v>-160.53376250000002</v>
      </c>
      <c r="Q4986" t="s">
        <v>7819</v>
      </c>
    </row>
    <row r="4987" spans="1:18" hidden="1">
      <c r="A4987" t="s">
        <v>380</v>
      </c>
      <c r="B4987" t="s">
        <v>5172</v>
      </c>
      <c r="C4987" s="224" t="s">
        <v>7842</v>
      </c>
      <c r="D4987" s="221">
        <v>356.9</v>
      </c>
      <c r="E4987" s="324">
        <v>43008</v>
      </c>
      <c r="F4987" s="1">
        <v>377726.5</v>
      </c>
      <c r="G4987" s="18">
        <v>2.1100000000000001E-2</v>
      </c>
      <c r="H4987" s="298">
        <v>664.17</v>
      </c>
      <c r="I4987" s="10">
        <v>377726.5</v>
      </c>
      <c r="J4987" s="11">
        <f t="shared" si="2276"/>
        <v>2.1100000000000001E-2</v>
      </c>
      <c r="K4987" s="30">
        <f t="shared" si="2277"/>
        <v>664.16909583333336</v>
      </c>
      <c r="L4987" s="29">
        <f t="shared" si="2278"/>
        <v>-9.0416666660075862E-4</v>
      </c>
      <c r="M4987" s="10">
        <f t="shared" si="2279"/>
        <v>377726.5</v>
      </c>
      <c r="N4987" s="5">
        <f>VLOOKUP(CONCATENATE(A4987,"-6"),'Restated Depr'!$B$6:$G$7674,6,0)</f>
        <v>1.6E-2</v>
      </c>
      <c r="O4987" s="29">
        <f t="shared" si="2280"/>
        <v>503.63533333333334</v>
      </c>
      <c r="P4987" s="29">
        <f t="shared" si="2281"/>
        <v>-160.53376250000002</v>
      </c>
      <c r="Q4987" t="s">
        <v>7819</v>
      </c>
    </row>
    <row r="4988" spans="1:18" hidden="1">
      <c r="A4988" t="s">
        <v>380</v>
      </c>
      <c r="B4988" t="s">
        <v>5173</v>
      </c>
      <c r="C4988" s="224" t="s">
        <v>7842</v>
      </c>
      <c r="D4988" s="221">
        <v>356.9</v>
      </c>
      <c r="E4988" s="324">
        <v>43039</v>
      </c>
      <c r="F4988" s="1">
        <v>377726.5</v>
      </c>
      <c r="G4988" s="18">
        <v>2.1100000000000001E-2</v>
      </c>
      <c r="H4988" s="298">
        <v>664.17</v>
      </c>
      <c r="I4988" s="10">
        <v>377726.5</v>
      </c>
      <c r="J4988" s="11">
        <f t="shared" si="2276"/>
        <v>2.1100000000000001E-2</v>
      </c>
      <c r="K4988" s="30">
        <f t="shared" si="2277"/>
        <v>664.16909583333336</v>
      </c>
      <c r="L4988" s="29">
        <f t="shared" si="2278"/>
        <v>-9.0416666660075862E-4</v>
      </c>
      <c r="M4988" s="10">
        <f t="shared" si="2279"/>
        <v>377726.5</v>
      </c>
      <c r="N4988" s="5">
        <f>VLOOKUP(CONCATENATE(A4988,"-6"),'Restated Depr'!$B$6:$G$7674,6,0)</f>
        <v>1.6E-2</v>
      </c>
      <c r="O4988" s="29">
        <f t="shared" si="2280"/>
        <v>503.63533333333334</v>
      </c>
      <c r="P4988" s="29">
        <f t="shared" si="2281"/>
        <v>-160.53376250000002</v>
      </c>
      <c r="Q4988" t="s">
        <v>7819</v>
      </c>
    </row>
    <row r="4989" spans="1:18" hidden="1">
      <c r="A4989" t="s">
        <v>380</v>
      </c>
      <c r="B4989" t="s">
        <v>5174</v>
      </c>
      <c r="C4989" s="224" t="s">
        <v>7842</v>
      </c>
      <c r="D4989" s="221">
        <v>356.9</v>
      </c>
      <c r="E4989" s="324">
        <v>43069</v>
      </c>
      <c r="F4989" s="1">
        <v>377726.5</v>
      </c>
      <c r="G4989" s="18">
        <v>2.1100000000000001E-2</v>
      </c>
      <c r="H4989" s="298">
        <v>664.17</v>
      </c>
      <c r="I4989" s="10">
        <v>377726.5</v>
      </c>
      <c r="J4989" s="11">
        <f t="shared" si="2276"/>
        <v>2.1100000000000001E-2</v>
      </c>
      <c r="K4989" s="30">
        <f t="shared" si="2277"/>
        <v>664.16909583333336</v>
      </c>
      <c r="L4989" s="29">
        <f t="shared" si="2278"/>
        <v>-9.0416666660075862E-4</v>
      </c>
      <c r="M4989" s="10">
        <f t="shared" si="2279"/>
        <v>377726.5</v>
      </c>
      <c r="N4989" s="5">
        <f>VLOOKUP(CONCATENATE(A4989,"-6"),'Restated Depr'!$B$6:$G$7674,6,0)</f>
        <v>1.6E-2</v>
      </c>
      <c r="O4989" s="29">
        <f t="shared" si="2280"/>
        <v>503.63533333333334</v>
      </c>
      <c r="P4989" s="29">
        <f t="shared" si="2281"/>
        <v>-160.53376250000002</v>
      </c>
      <c r="Q4989" t="s">
        <v>7819</v>
      </c>
    </row>
    <row r="4990" spans="1:18" hidden="1">
      <c r="A4990" t="s">
        <v>380</v>
      </c>
      <c r="B4990" t="s">
        <v>5175</v>
      </c>
      <c r="C4990" s="224" t="s">
        <v>7842</v>
      </c>
      <c r="D4990" s="221">
        <v>356.9</v>
      </c>
      <c r="E4990" s="324">
        <v>43100</v>
      </c>
      <c r="F4990" s="1">
        <v>377726.5</v>
      </c>
      <c r="G4990" s="18">
        <v>1.89E-2</v>
      </c>
      <c r="H4990" s="298">
        <v>594.92000000000007</v>
      </c>
      <c r="I4990" s="10">
        <v>377726.5</v>
      </c>
      <c r="J4990" s="11">
        <f t="shared" si="2276"/>
        <v>1.89E-2</v>
      </c>
      <c r="K4990" s="30">
        <f t="shared" si="2277"/>
        <v>594.91923750000001</v>
      </c>
      <c r="L4990" s="29">
        <f t="shared" si="2278"/>
        <v>-7.6250000006439222E-4</v>
      </c>
      <c r="M4990" s="10">
        <f t="shared" si="2279"/>
        <v>377726.5</v>
      </c>
      <c r="N4990" s="5">
        <f>VLOOKUP(CONCATENATE(A4990,"-6"),'Restated Depr'!$B$6:$G$7674,6,0)</f>
        <v>1.6E-2</v>
      </c>
      <c r="O4990" s="29">
        <f t="shared" si="2280"/>
        <v>503.63533333333334</v>
      </c>
      <c r="P4990" s="29">
        <f t="shared" si="2281"/>
        <v>-91.283904166666673</v>
      </c>
      <c r="Q4990" t="s">
        <v>7819</v>
      </c>
    </row>
    <row r="4991" spans="1:18" hidden="1">
      <c r="A4991" t="s">
        <v>380</v>
      </c>
      <c r="B4991" t="s">
        <v>5176</v>
      </c>
      <c r="C4991" s="224" t="s">
        <v>7842</v>
      </c>
      <c r="D4991" s="221">
        <v>356.9</v>
      </c>
      <c r="E4991" s="324">
        <v>43131</v>
      </c>
      <c r="F4991" s="1">
        <v>377726.5</v>
      </c>
      <c r="G4991" s="5">
        <v>1.6E-2</v>
      </c>
      <c r="H4991" s="298">
        <v>503.62999999999994</v>
      </c>
      <c r="I4991" s="10">
        <v>377726.5</v>
      </c>
      <c r="J4991" s="11">
        <f t="shared" si="2276"/>
        <v>1.6E-2</v>
      </c>
      <c r="K4991" s="30">
        <f t="shared" si="2277"/>
        <v>503.63533333333334</v>
      </c>
      <c r="L4991" s="29">
        <f t="shared" si="2278"/>
        <v>5.3333333333966948E-3</v>
      </c>
      <c r="M4991" s="10">
        <f t="shared" si="2279"/>
        <v>377726.5</v>
      </c>
      <c r="N4991" s="5">
        <f>VLOOKUP(CONCATENATE(A4991,"-6"),'Restated Depr'!$B$6:$G$7674,6,0)</f>
        <v>1.6E-2</v>
      </c>
      <c r="O4991" s="29">
        <f t="shared" si="2280"/>
        <v>503.63533333333334</v>
      </c>
      <c r="P4991" s="29">
        <f t="shared" si="2281"/>
        <v>0</v>
      </c>
      <c r="Q4991" t="s">
        <v>7819</v>
      </c>
    </row>
    <row r="4992" spans="1:18" hidden="1">
      <c r="A4992" t="s">
        <v>380</v>
      </c>
      <c r="B4992" t="s">
        <v>5177</v>
      </c>
      <c r="C4992" s="224" t="s">
        <v>7842</v>
      </c>
      <c r="D4992" s="221">
        <v>356.9</v>
      </c>
      <c r="E4992" s="324">
        <v>43159</v>
      </c>
      <c r="F4992" s="1">
        <v>377726.5</v>
      </c>
      <c r="G4992" s="5">
        <v>1.6E-2</v>
      </c>
      <c r="H4992" s="298">
        <v>503.62999999999994</v>
      </c>
      <c r="I4992" s="10">
        <v>377726.5</v>
      </c>
      <c r="J4992" s="11">
        <f t="shared" si="2276"/>
        <v>1.6E-2</v>
      </c>
      <c r="K4992" s="30">
        <f t="shared" si="2277"/>
        <v>503.63533333333334</v>
      </c>
      <c r="L4992" s="29">
        <f t="shared" si="2278"/>
        <v>5.3333333333966948E-3</v>
      </c>
      <c r="M4992" s="10">
        <f t="shared" si="2279"/>
        <v>377726.5</v>
      </c>
      <c r="N4992" s="5">
        <f>VLOOKUP(CONCATENATE(A4992,"-6"),'Restated Depr'!$B$6:$G$7674,6,0)</f>
        <v>1.6E-2</v>
      </c>
      <c r="O4992" s="29">
        <f t="shared" si="2280"/>
        <v>503.63533333333334</v>
      </c>
      <c r="P4992" s="29">
        <f t="shared" si="2281"/>
        <v>0</v>
      </c>
      <c r="Q4992" t="s">
        <v>7819</v>
      </c>
    </row>
    <row r="4993" spans="1:18" hidden="1">
      <c r="A4993" t="s">
        <v>380</v>
      </c>
      <c r="B4993" t="s">
        <v>5178</v>
      </c>
      <c r="C4993" s="224" t="s">
        <v>7842</v>
      </c>
      <c r="D4993" s="221">
        <v>356.9</v>
      </c>
      <c r="E4993" s="324">
        <v>43190</v>
      </c>
      <c r="F4993" s="1">
        <v>377726.5</v>
      </c>
      <c r="G4993" s="5">
        <v>1.6E-2</v>
      </c>
      <c r="H4993" s="298">
        <v>503.62999999999994</v>
      </c>
      <c r="I4993" s="10">
        <v>377726.5</v>
      </c>
      <c r="J4993" s="11">
        <f t="shared" si="2276"/>
        <v>1.6E-2</v>
      </c>
      <c r="K4993" s="30">
        <f t="shared" si="2277"/>
        <v>503.63533333333334</v>
      </c>
      <c r="L4993" s="29">
        <f t="shared" si="2278"/>
        <v>5.3333333333966948E-3</v>
      </c>
      <c r="M4993" s="10">
        <f t="shared" si="2279"/>
        <v>377726.5</v>
      </c>
      <c r="N4993" s="5">
        <f>VLOOKUP(CONCATENATE(A4993,"-6"),'Restated Depr'!$B$6:$G$7674,6,0)</f>
        <v>1.6E-2</v>
      </c>
      <c r="O4993" s="29">
        <f t="shared" si="2280"/>
        <v>503.63533333333334</v>
      </c>
      <c r="P4993" s="29">
        <f t="shared" si="2281"/>
        <v>0</v>
      </c>
      <c r="Q4993" t="s">
        <v>7819</v>
      </c>
    </row>
    <row r="4994" spans="1:18" hidden="1">
      <c r="A4994" t="s">
        <v>380</v>
      </c>
      <c r="B4994" t="s">
        <v>5179</v>
      </c>
      <c r="C4994" s="224" t="s">
        <v>7842</v>
      </c>
      <c r="D4994" s="221">
        <v>356.9</v>
      </c>
      <c r="E4994" s="324">
        <v>43220</v>
      </c>
      <c r="F4994" s="1">
        <v>377726.5</v>
      </c>
      <c r="G4994" s="5">
        <v>1.6E-2</v>
      </c>
      <c r="H4994" s="298">
        <v>503.62999999999994</v>
      </c>
      <c r="I4994" s="10">
        <v>377726.5</v>
      </c>
      <c r="J4994" s="11">
        <f t="shared" si="2276"/>
        <v>1.6E-2</v>
      </c>
      <c r="K4994" s="30">
        <f t="shared" si="2277"/>
        <v>503.63533333333334</v>
      </c>
      <c r="L4994" s="29">
        <f t="shared" si="2278"/>
        <v>5.3333333333966948E-3</v>
      </c>
      <c r="M4994" s="10">
        <f t="shared" si="2279"/>
        <v>377726.5</v>
      </c>
      <c r="N4994" s="5">
        <f>VLOOKUP(CONCATENATE(A4994,"-6"),'Restated Depr'!$B$6:$G$7674,6,0)</f>
        <v>1.6E-2</v>
      </c>
      <c r="O4994" s="29">
        <f t="shared" si="2280"/>
        <v>503.63533333333334</v>
      </c>
      <c r="P4994" s="29">
        <f t="shared" si="2281"/>
        <v>0</v>
      </c>
      <c r="Q4994" t="s">
        <v>7819</v>
      </c>
    </row>
    <row r="4995" spans="1:18" hidden="1">
      <c r="A4995" t="s">
        <v>380</v>
      </c>
      <c r="B4995" t="s">
        <v>5180</v>
      </c>
      <c r="C4995" s="224" t="s">
        <v>7842</v>
      </c>
      <c r="D4995" s="221">
        <v>356.9</v>
      </c>
      <c r="E4995" s="324">
        <v>43251</v>
      </c>
      <c r="F4995" s="1">
        <v>377726.5</v>
      </c>
      <c r="G4995" s="5">
        <v>1.6E-2</v>
      </c>
      <c r="H4995" s="298">
        <v>503.62999999999994</v>
      </c>
      <c r="I4995" s="10">
        <v>377726.5</v>
      </c>
      <c r="J4995" s="11">
        <f t="shared" si="2276"/>
        <v>1.6E-2</v>
      </c>
      <c r="K4995" s="30">
        <f t="shared" si="2277"/>
        <v>503.63533333333334</v>
      </c>
      <c r="L4995" s="29">
        <f t="shared" si="2278"/>
        <v>5.3333333333966948E-3</v>
      </c>
      <c r="M4995" s="10">
        <f t="shared" si="2279"/>
        <v>377726.5</v>
      </c>
      <c r="N4995" s="5">
        <f>VLOOKUP(CONCATENATE(A4995,"-6"),'Restated Depr'!$B$6:$G$7674,6,0)</f>
        <v>1.6E-2</v>
      </c>
      <c r="O4995" s="29">
        <f t="shared" si="2280"/>
        <v>503.63533333333334</v>
      </c>
      <c r="P4995" s="29">
        <f t="shared" si="2281"/>
        <v>0</v>
      </c>
      <c r="Q4995" t="s">
        <v>7819</v>
      </c>
    </row>
    <row r="4996" spans="1:18" hidden="1">
      <c r="A4996" t="s">
        <v>380</v>
      </c>
      <c r="B4996" t="s">
        <v>5181</v>
      </c>
      <c r="C4996" s="224" t="s">
        <v>7842</v>
      </c>
      <c r="D4996" s="221">
        <v>356.9</v>
      </c>
      <c r="E4996" s="324">
        <v>43281</v>
      </c>
      <c r="F4996" s="1">
        <v>377726.5</v>
      </c>
      <c r="G4996" s="5">
        <v>1.6E-2</v>
      </c>
      <c r="H4996" s="298">
        <v>503.62999999999994</v>
      </c>
      <c r="I4996" s="10">
        <v>377726.5</v>
      </c>
      <c r="J4996" s="11">
        <f t="shared" si="2276"/>
        <v>1.6E-2</v>
      </c>
      <c r="K4996" s="30">
        <f t="shared" si="2277"/>
        <v>503.63533333333334</v>
      </c>
      <c r="L4996" s="29">
        <f t="shared" si="2278"/>
        <v>5.3333333333966948E-3</v>
      </c>
      <c r="M4996" s="10">
        <f t="shared" si="2279"/>
        <v>377726.5</v>
      </c>
      <c r="N4996" s="5">
        <f>VLOOKUP(CONCATENATE(A4996,"-6"),'Restated Depr'!$B$6:$G$7674,6,0)</f>
        <v>1.6E-2</v>
      </c>
      <c r="O4996" s="29">
        <f t="shared" si="2280"/>
        <v>503.63533333333334</v>
      </c>
      <c r="P4996" s="29">
        <f t="shared" si="2281"/>
        <v>0</v>
      </c>
      <c r="Q4996" t="s">
        <v>7819</v>
      </c>
      <c r="R4996" s="5"/>
    </row>
    <row r="4997" spans="1:18" ht="15.75" hidden="1" thickBot="1">
      <c r="A4997" t="s">
        <v>380</v>
      </c>
      <c r="C4997" s="224" t="s">
        <v>639</v>
      </c>
      <c r="D4997" s="22"/>
      <c r="E4997" s="323" t="s">
        <v>606</v>
      </c>
      <c r="F4997" s="1"/>
      <c r="G4997" s="5"/>
      <c r="H4997" s="310">
        <f>SUM(H4985:H4996)</f>
        <v>6937.55</v>
      </c>
      <c r="I4997" s="10"/>
      <c r="J4997" s="10"/>
      <c r="K4997" s="32">
        <f>SUM(K4985:K4996)</f>
        <v>6937.5767166666683</v>
      </c>
      <c r="L4997" s="28">
        <f>SUM(L4985:L4996)</f>
        <v>2.6716666667311983E-2</v>
      </c>
      <c r="M4997" s="10"/>
      <c r="N4997" s="5"/>
      <c r="O4997" s="28">
        <f>SUM(O4985:O4996)</f>
        <v>6043.6240000000007</v>
      </c>
      <c r="P4997" s="28">
        <f>SUM(P4985:P4996)</f>
        <v>-893.95271666666667</v>
      </c>
    </row>
    <row r="4998" spans="1:18" hidden="1">
      <c r="A4998" t="s">
        <v>381</v>
      </c>
      <c r="B4998" t="s">
        <v>5182</v>
      </c>
      <c r="C4998" s="224" t="s">
        <v>7842</v>
      </c>
      <c r="D4998" s="221">
        <v>356.9</v>
      </c>
      <c r="E4998" s="324">
        <v>42947</v>
      </c>
      <c r="F4998" s="9">
        <v>3022875.39</v>
      </c>
      <c r="G4998" s="18">
        <v>4.24E-2</v>
      </c>
      <c r="H4998" s="299">
        <v>10680.819999999998</v>
      </c>
      <c r="I4998" s="15">
        <v>3022875.39</v>
      </c>
      <c r="J4998" s="11">
        <f t="shared" ref="J4998:J5009" si="2282">G4998</f>
        <v>4.24E-2</v>
      </c>
      <c r="K4998" s="31">
        <f t="shared" ref="K4998:K5009" si="2283">I4998*J4998/12</f>
        <v>10680.826378</v>
      </c>
      <c r="L4998" s="289">
        <f t="shared" ref="L4998:L5009" si="2284">K4998-H4998</f>
        <v>6.3780000018596184E-3</v>
      </c>
      <c r="M4998" s="15">
        <f t="shared" ref="M4998:M5009" si="2285">I4998</f>
        <v>3022875.39</v>
      </c>
      <c r="N4998" s="5">
        <f>VLOOKUP(CONCATENATE(A4998,"-6"),'Restated Depr'!$B$6:$G$7674,6,0)</f>
        <v>1.6E-2</v>
      </c>
      <c r="O4998" s="289">
        <f t="shared" ref="O4998:O5009" si="2286">M4998*N4998/12</f>
        <v>4030.5005200000001</v>
      </c>
      <c r="P4998" s="289">
        <f t="shared" ref="P4998:P5009" si="2287">O4998-K4998</f>
        <v>-6650.3258580000002</v>
      </c>
      <c r="Q4998" t="s">
        <v>7819</v>
      </c>
    </row>
    <row r="4999" spans="1:18" hidden="1">
      <c r="A4999" t="s">
        <v>381</v>
      </c>
      <c r="B4999" t="s">
        <v>5183</v>
      </c>
      <c r="C4999" s="224" t="s">
        <v>7842</v>
      </c>
      <c r="D4999" s="221">
        <v>356.9</v>
      </c>
      <c r="E4999" s="324">
        <v>42978</v>
      </c>
      <c r="F4999" s="1">
        <v>3022875.39</v>
      </c>
      <c r="G4999" s="18">
        <v>4.24E-2</v>
      </c>
      <c r="H4999" s="298">
        <v>10680.819999999998</v>
      </c>
      <c r="I4999" s="10">
        <v>3022875.39</v>
      </c>
      <c r="J4999" s="11">
        <f t="shared" si="2282"/>
        <v>4.24E-2</v>
      </c>
      <c r="K4999" s="30">
        <f t="shared" si="2283"/>
        <v>10680.826378</v>
      </c>
      <c r="L4999" s="29">
        <f t="shared" si="2284"/>
        <v>6.3780000018596184E-3</v>
      </c>
      <c r="M4999" s="10">
        <f t="shared" si="2285"/>
        <v>3022875.39</v>
      </c>
      <c r="N4999" s="5">
        <f>VLOOKUP(CONCATENATE(A4999,"-6"),'Restated Depr'!$B$6:$G$7674,6,0)</f>
        <v>1.6E-2</v>
      </c>
      <c r="O4999" s="29">
        <f t="shared" si="2286"/>
        <v>4030.5005200000001</v>
      </c>
      <c r="P4999" s="29">
        <f t="shared" si="2287"/>
        <v>-6650.3258580000002</v>
      </c>
      <c r="Q4999" t="s">
        <v>7819</v>
      </c>
    </row>
    <row r="5000" spans="1:18" hidden="1">
      <c r="A5000" t="s">
        <v>381</v>
      </c>
      <c r="B5000" t="s">
        <v>5184</v>
      </c>
      <c r="C5000" s="224" t="s">
        <v>7842</v>
      </c>
      <c r="D5000" s="221">
        <v>356.9</v>
      </c>
      <c r="E5000" s="324">
        <v>43008</v>
      </c>
      <c r="F5000" s="1">
        <v>3022875.39</v>
      </c>
      <c r="G5000" s="18">
        <v>4.24E-2</v>
      </c>
      <c r="H5000" s="298">
        <v>10680.819999999998</v>
      </c>
      <c r="I5000" s="10">
        <v>3022875.39</v>
      </c>
      <c r="J5000" s="11">
        <f t="shared" si="2282"/>
        <v>4.24E-2</v>
      </c>
      <c r="K5000" s="30">
        <f t="shared" si="2283"/>
        <v>10680.826378</v>
      </c>
      <c r="L5000" s="29">
        <f t="shared" si="2284"/>
        <v>6.3780000018596184E-3</v>
      </c>
      <c r="M5000" s="10">
        <f t="shared" si="2285"/>
        <v>3022875.39</v>
      </c>
      <c r="N5000" s="5">
        <f>VLOOKUP(CONCATENATE(A5000,"-6"),'Restated Depr'!$B$6:$G$7674,6,0)</f>
        <v>1.6E-2</v>
      </c>
      <c r="O5000" s="29">
        <f t="shared" si="2286"/>
        <v>4030.5005200000001</v>
      </c>
      <c r="P5000" s="29">
        <f t="shared" si="2287"/>
        <v>-6650.3258580000002</v>
      </c>
      <c r="Q5000" t="s">
        <v>7819</v>
      </c>
    </row>
    <row r="5001" spans="1:18" hidden="1">
      <c r="A5001" t="s">
        <v>381</v>
      </c>
      <c r="B5001" t="s">
        <v>5185</v>
      </c>
      <c r="C5001" s="224" t="s">
        <v>7842</v>
      </c>
      <c r="D5001" s="221">
        <v>356.9</v>
      </c>
      <c r="E5001" s="324">
        <v>43039</v>
      </c>
      <c r="F5001" s="1">
        <v>3022875.39</v>
      </c>
      <c r="G5001" s="18">
        <v>4.24E-2</v>
      </c>
      <c r="H5001" s="298">
        <v>10680.819999999998</v>
      </c>
      <c r="I5001" s="10">
        <v>3022875.39</v>
      </c>
      <c r="J5001" s="11">
        <f t="shared" si="2282"/>
        <v>4.24E-2</v>
      </c>
      <c r="K5001" s="30">
        <f t="shared" si="2283"/>
        <v>10680.826378</v>
      </c>
      <c r="L5001" s="29">
        <f t="shared" si="2284"/>
        <v>6.3780000018596184E-3</v>
      </c>
      <c r="M5001" s="10">
        <f t="shared" si="2285"/>
        <v>3022875.39</v>
      </c>
      <c r="N5001" s="5">
        <f>VLOOKUP(CONCATENATE(A5001,"-6"),'Restated Depr'!$B$6:$G$7674,6,0)</f>
        <v>1.6E-2</v>
      </c>
      <c r="O5001" s="29">
        <f t="shared" si="2286"/>
        <v>4030.5005200000001</v>
      </c>
      <c r="P5001" s="29">
        <f t="shared" si="2287"/>
        <v>-6650.3258580000002</v>
      </c>
      <c r="Q5001" t="s">
        <v>7819</v>
      </c>
    </row>
    <row r="5002" spans="1:18" hidden="1">
      <c r="A5002" t="s">
        <v>381</v>
      </c>
      <c r="B5002" t="s">
        <v>5186</v>
      </c>
      <c r="C5002" s="224" t="s">
        <v>7842</v>
      </c>
      <c r="D5002" s="221">
        <v>356.9</v>
      </c>
      <c r="E5002" s="324">
        <v>43069</v>
      </c>
      <c r="F5002" s="1">
        <v>3022875.39</v>
      </c>
      <c r="G5002" s="18">
        <v>4.24E-2</v>
      </c>
      <c r="H5002" s="298">
        <v>10680.819999999998</v>
      </c>
      <c r="I5002" s="10">
        <v>3022875.39</v>
      </c>
      <c r="J5002" s="11">
        <f t="shared" si="2282"/>
        <v>4.24E-2</v>
      </c>
      <c r="K5002" s="30">
        <f t="shared" si="2283"/>
        <v>10680.826378</v>
      </c>
      <c r="L5002" s="29">
        <f t="shared" si="2284"/>
        <v>6.3780000018596184E-3</v>
      </c>
      <c r="M5002" s="10">
        <f t="shared" si="2285"/>
        <v>3022875.39</v>
      </c>
      <c r="N5002" s="5">
        <f>VLOOKUP(CONCATENATE(A5002,"-6"),'Restated Depr'!$B$6:$G$7674,6,0)</f>
        <v>1.6E-2</v>
      </c>
      <c r="O5002" s="29">
        <f t="shared" si="2286"/>
        <v>4030.5005200000001</v>
      </c>
      <c r="P5002" s="29">
        <f t="shared" si="2287"/>
        <v>-6650.3258580000002</v>
      </c>
      <c r="Q5002" t="s">
        <v>7819</v>
      </c>
    </row>
    <row r="5003" spans="1:18" hidden="1">
      <c r="A5003" t="s">
        <v>381</v>
      </c>
      <c r="B5003" t="s">
        <v>5187</v>
      </c>
      <c r="C5003" s="224" t="s">
        <v>7842</v>
      </c>
      <c r="D5003" s="221">
        <v>356.9</v>
      </c>
      <c r="E5003" s="324">
        <v>43100</v>
      </c>
      <c r="F5003" s="1">
        <v>3022875.39</v>
      </c>
      <c r="G5003" s="18">
        <v>3.1400000000000004E-2</v>
      </c>
      <c r="H5003" s="298">
        <v>7909.8600000000006</v>
      </c>
      <c r="I5003" s="10">
        <v>3022875.39</v>
      </c>
      <c r="J5003" s="11">
        <f t="shared" si="2282"/>
        <v>3.1400000000000004E-2</v>
      </c>
      <c r="K5003" s="30">
        <f t="shared" si="2283"/>
        <v>7909.8572705000015</v>
      </c>
      <c r="L5003" s="29">
        <f t="shared" si="2284"/>
        <v>-2.729499999077234E-3</v>
      </c>
      <c r="M5003" s="10">
        <f t="shared" si="2285"/>
        <v>3022875.39</v>
      </c>
      <c r="N5003" s="5">
        <f>VLOOKUP(CONCATENATE(A5003,"-6"),'Restated Depr'!$B$6:$G$7674,6,0)</f>
        <v>1.6E-2</v>
      </c>
      <c r="O5003" s="29">
        <f t="shared" si="2286"/>
        <v>4030.5005200000001</v>
      </c>
      <c r="P5003" s="29">
        <f t="shared" si="2287"/>
        <v>-3879.3567505000015</v>
      </c>
      <c r="Q5003" t="s">
        <v>7819</v>
      </c>
    </row>
    <row r="5004" spans="1:18" hidden="1">
      <c r="A5004" t="s">
        <v>381</v>
      </c>
      <c r="B5004" t="s">
        <v>5188</v>
      </c>
      <c r="C5004" s="224" t="s">
        <v>7842</v>
      </c>
      <c r="D5004" s="221">
        <v>356.9</v>
      </c>
      <c r="E5004" s="324">
        <v>43131</v>
      </c>
      <c r="F5004" s="1">
        <v>3022875.39</v>
      </c>
      <c r="G5004" s="5">
        <v>1.6E-2</v>
      </c>
      <c r="H5004" s="298">
        <v>4030.5</v>
      </c>
      <c r="I5004" s="10">
        <v>3022875.39</v>
      </c>
      <c r="J5004" s="11">
        <f t="shared" si="2282"/>
        <v>1.6E-2</v>
      </c>
      <c r="K5004" s="30">
        <f t="shared" si="2283"/>
        <v>4030.5005200000001</v>
      </c>
      <c r="L5004" s="29">
        <f t="shared" si="2284"/>
        <v>5.2000000005136826E-4</v>
      </c>
      <c r="M5004" s="10">
        <f t="shared" si="2285"/>
        <v>3022875.39</v>
      </c>
      <c r="N5004" s="5">
        <f>VLOOKUP(CONCATENATE(A5004,"-6"),'Restated Depr'!$B$6:$G$7674,6,0)</f>
        <v>1.6E-2</v>
      </c>
      <c r="O5004" s="29">
        <f t="shared" si="2286"/>
        <v>4030.5005200000001</v>
      </c>
      <c r="P5004" s="29">
        <f t="shared" si="2287"/>
        <v>0</v>
      </c>
      <c r="Q5004" t="s">
        <v>7819</v>
      </c>
    </row>
    <row r="5005" spans="1:18" hidden="1">
      <c r="A5005" t="s">
        <v>381</v>
      </c>
      <c r="B5005" t="s">
        <v>5189</v>
      </c>
      <c r="C5005" s="224" t="s">
        <v>7842</v>
      </c>
      <c r="D5005" s="221">
        <v>356.9</v>
      </c>
      <c r="E5005" s="324">
        <v>43159</v>
      </c>
      <c r="F5005" s="1">
        <v>3022875.39</v>
      </c>
      <c r="G5005" s="5">
        <v>1.6E-2</v>
      </c>
      <c r="H5005" s="298">
        <v>4030.5</v>
      </c>
      <c r="I5005" s="10">
        <v>3022875.39</v>
      </c>
      <c r="J5005" s="11">
        <f t="shared" si="2282"/>
        <v>1.6E-2</v>
      </c>
      <c r="K5005" s="30">
        <f t="shared" si="2283"/>
        <v>4030.5005200000001</v>
      </c>
      <c r="L5005" s="29">
        <f t="shared" si="2284"/>
        <v>5.2000000005136826E-4</v>
      </c>
      <c r="M5005" s="10">
        <f t="shared" si="2285"/>
        <v>3022875.39</v>
      </c>
      <c r="N5005" s="5">
        <f>VLOOKUP(CONCATENATE(A5005,"-6"),'Restated Depr'!$B$6:$G$7674,6,0)</f>
        <v>1.6E-2</v>
      </c>
      <c r="O5005" s="29">
        <f t="shared" si="2286"/>
        <v>4030.5005200000001</v>
      </c>
      <c r="P5005" s="29">
        <f t="shared" si="2287"/>
        <v>0</v>
      </c>
      <c r="Q5005" t="s">
        <v>7819</v>
      </c>
    </row>
    <row r="5006" spans="1:18" hidden="1">
      <c r="A5006" t="s">
        <v>381</v>
      </c>
      <c r="B5006" t="s">
        <v>5190</v>
      </c>
      <c r="C5006" s="224" t="s">
        <v>7842</v>
      </c>
      <c r="D5006" s="221">
        <v>356.9</v>
      </c>
      <c r="E5006" s="324">
        <v>43190</v>
      </c>
      <c r="F5006" s="1">
        <v>3022875.39</v>
      </c>
      <c r="G5006" s="5">
        <v>1.6E-2</v>
      </c>
      <c r="H5006" s="298">
        <v>4030.5</v>
      </c>
      <c r="I5006" s="10">
        <v>3022875.39</v>
      </c>
      <c r="J5006" s="11">
        <f t="shared" si="2282"/>
        <v>1.6E-2</v>
      </c>
      <c r="K5006" s="30">
        <f t="shared" si="2283"/>
        <v>4030.5005200000001</v>
      </c>
      <c r="L5006" s="29">
        <f t="shared" si="2284"/>
        <v>5.2000000005136826E-4</v>
      </c>
      <c r="M5006" s="10">
        <f t="shared" si="2285"/>
        <v>3022875.39</v>
      </c>
      <c r="N5006" s="5">
        <f>VLOOKUP(CONCATENATE(A5006,"-6"),'Restated Depr'!$B$6:$G$7674,6,0)</f>
        <v>1.6E-2</v>
      </c>
      <c r="O5006" s="29">
        <f t="shared" si="2286"/>
        <v>4030.5005200000001</v>
      </c>
      <c r="P5006" s="29">
        <f t="shared" si="2287"/>
        <v>0</v>
      </c>
      <c r="Q5006" t="s">
        <v>7819</v>
      </c>
    </row>
    <row r="5007" spans="1:18" hidden="1">
      <c r="A5007" t="s">
        <v>381</v>
      </c>
      <c r="B5007" t="s">
        <v>5191</v>
      </c>
      <c r="C5007" s="224" t="s">
        <v>7842</v>
      </c>
      <c r="D5007" s="221">
        <v>356.9</v>
      </c>
      <c r="E5007" s="324">
        <v>43220</v>
      </c>
      <c r="F5007" s="1">
        <v>3022875.39</v>
      </c>
      <c r="G5007" s="5">
        <v>1.6E-2</v>
      </c>
      <c r="H5007" s="298">
        <v>4030.5</v>
      </c>
      <c r="I5007" s="10">
        <v>3022875.39</v>
      </c>
      <c r="J5007" s="11">
        <f t="shared" si="2282"/>
        <v>1.6E-2</v>
      </c>
      <c r="K5007" s="30">
        <f t="shared" si="2283"/>
        <v>4030.5005200000001</v>
      </c>
      <c r="L5007" s="29">
        <f t="shared" si="2284"/>
        <v>5.2000000005136826E-4</v>
      </c>
      <c r="M5007" s="10">
        <f t="shared" si="2285"/>
        <v>3022875.39</v>
      </c>
      <c r="N5007" s="5">
        <f>VLOOKUP(CONCATENATE(A5007,"-6"),'Restated Depr'!$B$6:$G$7674,6,0)</f>
        <v>1.6E-2</v>
      </c>
      <c r="O5007" s="29">
        <f t="shared" si="2286"/>
        <v>4030.5005200000001</v>
      </c>
      <c r="P5007" s="29">
        <f t="shared" si="2287"/>
        <v>0</v>
      </c>
      <c r="Q5007" t="s">
        <v>7819</v>
      </c>
    </row>
    <row r="5008" spans="1:18" hidden="1">
      <c r="A5008" t="s">
        <v>381</v>
      </c>
      <c r="B5008" t="s">
        <v>5192</v>
      </c>
      <c r="C5008" s="224" t="s">
        <v>7842</v>
      </c>
      <c r="D5008" s="221">
        <v>356.9</v>
      </c>
      <c r="E5008" s="324">
        <v>43251</v>
      </c>
      <c r="F5008" s="1">
        <v>3022875.39</v>
      </c>
      <c r="G5008" s="5">
        <v>1.6E-2</v>
      </c>
      <c r="H5008" s="298">
        <v>4030.5</v>
      </c>
      <c r="I5008" s="10">
        <v>3022875.39</v>
      </c>
      <c r="J5008" s="11">
        <f t="shared" si="2282"/>
        <v>1.6E-2</v>
      </c>
      <c r="K5008" s="30">
        <f t="shared" si="2283"/>
        <v>4030.5005200000001</v>
      </c>
      <c r="L5008" s="29">
        <f t="shared" si="2284"/>
        <v>5.2000000005136826E-4</v>
      </c>
      <c r="M5008" s="10">
        <f t="shared" si="2285"/>
        <v>3022875.39</v>
      </c>
      <c r="N5008" s="5">
        <f>VLOOKUP(CONCATENATE(A5008,"-6"),'Restated Depr'!$B$6:$G$7674,6,0)</f>
        <v>1.6E-2</v>
      </c>
      <c r="O5008" s="29">
        <f t="shared" si="2286"/>
        <v>4030.5005200000001</v>
      </c>
      <c r="P5008" s="29">
        <f t="shared" si="2287"/>
        <v>0</v>
      </c>
      <c r="Q5008" t="s">
        <v>7819</v>
      </c>
    </row>
    <row r="5009" spans="1:18" hidden="1">
      <c r="A5009" t="s">
        <v>381</v>
      </c>
      <c r="B5009" t="s">
        <v>5193</v>
      </c>
      <c r="C5009" s="224" t="s">
        <v>7842</v>
      </c>
      <c r="D5009" s="221">
        <v>356.9</v>
      </c>
      <c r="E5009" s="324">
        <v>43281</v>
      </c>
      <c r="F5009" s="1">
        <v>3022875.39</v>
      </c>
      <c r="G5009" s="5">
        <v>1.6E-2</v>
      </c>
      <c r="H5009" s="298">
        <v>4030.5</v>
      </c>
      <c r="I5009" s="10">
        <v>3022875.39</v>
      </c>
      <c r="J5009" s="11">
        <f t="shared" si="2282"/>
        <v>1.6E-2</v>
      </c>
      <c r="K5009" s="30">
        <f t="shared" si="2283"/>
        <v>4030.5005200000001</v>
      </c>
      <c r="L5009" s="29">
        <f t="shared" si="2284"/>
        <v>5.2000000005136826E-4</v>
      </c>
      <c r="M5009" s="10">
        <f t="shared" si="2285"/>
        <v>3022875.39</v>
      </c>
      <c r="N5009" s="5">
        <f>VLOOKUP(CONCATENATE(A5009,"-6"),'Restated Depr'!$B$6:$G$7674,6,0)</f>
        <v>1.6E-2</v>
      </c>
      <c r="O5009" s="29">
        <f t="shared" si="2286"/>
        <v>4030.5005200000001</v>
      </c>
      <c r="P5009" s="29">
        <f t="shared" si="2287"/>
        <v>0</v>
      </c>
      <c r="Q5009" t="s">
        <v>7819</v>
      </c>
      <c r="R5009" s="5"/>
    </row>
    <row r="5010" spans="1:18" ht="15.75" hidden="1" thickBot="1">
      <c r="A5010" t="s">
        <v>381</v>
      </c>
      <c r="C5010" s="224" t="s">
        <v>639</v>
      </c>
      <c r="D5010" s="22"/>
      <c r="E5010" s="323" t="s">
        <v>606</v>
      </c>
      <c r="F5010" s="1"/>
      <c r="G5010" s="5"/>
      <c r="H5010" s="310">
        <f>SUM(H4998:H5009)</f>
        <v>85496.959999999992</v>
      </c>
      <c r="I5010" s="10"/>
      <c r="J5010" s="10"/>
      <c r="K5010" s="32">
        <f>SUM(K4998:K5009)</f>
        <v>85496.99228050001</v>
      </c>
      <c r="L5010" s="28">
        <f>SUM(L4998:L5009)</f>
        <v>3.2280500010529067E-2</v>
      </c>
      <c r="M5010" s="10"/>
      <c r="N5010" s="5"/>
      <c r="O5010" s="28">
        <f>SUM(O4998:O5009)</f>
        <v>48366.00624000001</v>
      </c>
      <c r="P5010" s="28">
        <f>SUM(P4998:P5009)</f>
        <v>-37130.9860405</v>
      </c>
    </row>
    <row r="5011" spans="1:18" hidden="1">
      <c r="A5011" t="s">
        <v>382</v>
      </c>
      <c r="B5011" t="s">
        <v>5194</v>
      </c>
      <c r="C5011" s="224" t="s">
        <v>7842</v>
      </c>
      <c r="D5011" s="221">
        <v>357.7</v>
      </c>
      <c r="E5011" s="324">
        <v>42947</v>
      </c>
      <c r="F5011" s="9">
        <v>700574.85</v>
      </c>
      <c r="G5011" s="18">
        <v>2.2599999999999999E-2</v>
      </c>
      <c r="H5011" s="299">
        <v>1319.4199999999996</v>
      </c>
      <c r="I5011" s="15">
        <v>700574.85</v>
      </c>
      <c r="J5011" s="11">
        <f t="shared" ref="J5011:J5022" si="2288">G5011</f>
        <v>2.2599999999999999E-2</v>
      </c>
      <c r="K5011" s="31">
        <f t="shared" ref="K5011:K5022" si="2289">I5011*J5011/12</f>
        <v>1319.4159674999999</v>
      </c>
      <c r="L5011" s="289">
        <f t="shared" ref="L5011:L5022" si="2290">K5011-H5011</f>
        <v>-4.0324999997665145E-3</v>
      </c>
      <c r="M5011" s="15">
        <f t="shared" ref="M5011:M5022" si="2291">I5011</f>
        <v>700574.85</v>
      </c>
      <c r="N5011" s="5">
        <f>VLOOKUP(CONCATENATE(A5011,"-6"),'Restated Depr'!$B$6:$G$7674,6,0)</f>
        <v>2.5499999999999998E-2</v>
      </c>
      <c r="O5011" s="289">
        <f t="shared" ref="O5011:O5022" si="2292">M5011*N5011/12</f>
        <v>1488.7215562499998</v>
      </c>
      <c r="P5011" s="289">
        <f t="shared" ref="P5011:P5022" si="2293">O5011-K5011</f>
        <v>169.30558874999997</v>
      </c>
      <c r="Q5011" t="s">
        <v>7819</v>
      </c>
    </row>
    <row r="5012" spans="1:18" hidden="1">
      <c r="A5012" t="s">
        <v>382</v>
      </c>
      <c r="B5012" t="s">
        <v>5195</v>
      </c>
      <c r="C5012" s="224" t="s">
        <v>7842</v>
      </c>
      <c r="D5012" s="221">
        <v>357.7</v>
      </c>
      <c r="E5012" s="324">
        <v>42978</v>
      </c>
      <c r="F5012" s="1">
        <v>700574.85</v>
      </c>
      <c r="G5012" s="18">
        <v>2.2599999999999999E-2</v>
      </c>
      <c r="H5012" s="298">
        <v>1319.4199999999996</v>
      </c>
      <c r="I5012" s="10">
        <v>700574.85</v>
      </c>
      <c r="J5012" s="11">
        <f t="shared" si="2288"/>
        <v>2.2599999999999999E-2</v>
      </c>
      <c r="K5012" s="30">
        <f t="shared" si="2289"/>
        <v>1319.4159674999999</v>
      </c>
      <c r="L5012" s="29">
        <f t="shared" si="2290"/>
        <v>-4.0324999997665145E-3</v>
      </c>
      <c r="M5012" s="10">
        <f t="shared" si="2291"/>
        <v>700574.85</v>
      </c>
      <c r="N5012" s="5">
        <f>VLOOKUP(CONCATENATE(A5012,"-6"),'Restated Depr'!$B$6:$G$7674,6,0)</f>
        <v>2.5499999999999998E-2</v>
      </c>
      <c r="O5012" s="29">
        <f t="shared" si="2292"/>
        <v>1488.7215562499998</v>
      </c>
      <c r="P5012" s="29">
        <f t="shared" si="2293"/>
        <v>169.30558874999997</v>
      </c>
      <c r="Q5012" t="s">
        <v>7819</v>
      </c>
    </row>
    <row r="5013" spans="1:18" hidden="1">
      <c r="A5013" t="s">
        <v>382</v>
      </c>
      <c r="B5013" t="s">
        <v>5196</v>
      </c>
      <c r="C5013" s="224" t="s">
        <v>7842</v>
      </c>
      <c r="D5013" s="221">
        <v>357.7</v>
      </c>
      <c r="E5013" s="324">
        <v>43008</v>
      </c>
      <c r="F5013" s="1">
        <v>700574.85</v>
      </c>
      <c r="G5013" s="18">
        <v>2.2599999999999999E-2</v>
      </c>
      <c r="H5013" s="298">
        <v>1319.4199999999996</v>
      </c>
      <c r="I5013" s="10">
        <v>700574.85</v>
      </c>
      <c r="J5013" s="11">
        <f t="shared" si="2288"/>
        <v>2.2599999999999999E-2</v>
      </c>
      <c r="K5013" s="30">
        <f t="shared" si="2289"/>
        <v>1319.4159674999999</v>
      </c>
      <c r="L5013" s="29">
        <f t="shared" si="2290"/>
        <v>-4.0324999997665145E-3</v>
      </c>
      <c r="M5013" s="10">
        <f t="shared" si="2291"/>
        <v>700574.85</v>
      </c>
      <c r="N5013" s="5">
        <f>VLOOKUP(CONCATENATE(A5013,"-6"),'Restated Depr'!$B$6:$G$7674,6,0)</f>
        <v>2.5499999999999998E-2</v>
      </c>
      <c r="O5013" s="29">
        <f t="shared" si="2292"/>
        <v>1488.7215562499998</v>
      </c>
      <c r="P5013" s="29">
        <f t="shared" si="2293"/>
        <v>169.30558874999997</v>
      </c>
      <c r="Q5013" t="s">
        <v>7819</v>
      </c>
    </row>
    <row r="5014" spans="1:18" hidden="1">
      <c r="A5014" t="s">
        <v>382</v>
      </c>
      <c r="B5014" t="s">
        <v>5197</v>
      </c>
      <c r="C5014" s="224" t="s">
        <v>7842</v>
      </c>
      <c r="D5014" s="221">
        <v>357.7</v>
      </c>
      <c r="E5014" s="324">
        <v>43039</v>
      </c>
      <c r="F5014" s="1">
        <v>700574.85</v>
      </c>
      <c r="G5014" s="18">
        <v>2.2599999999999999E-2</v>
      </c>
      <c r="H5014" s="298">
        <v>1319.4199999999996</v>
      </c>
      <c r="I5014" s="10">
        <v>700574.85</v>
      </c>
      <c r="J5014" s="11">
        <f t="shared" si="2288"/>
        <v>2.2599999999999999E-2</v>
      </c>
      <c r="K5014" s="30">
        <f t="shared" si="2289"/>
        <v>1319.4159674999999</v>
      </c>
      <c r="L5014" s="29">
        <f t="shared" si="2290"/>
        <v>-4.0324999997665145E-3</v>
      </c>
      <c r="M5014" s="10">
        <f t="shared" si="2291"/>
        <v>700574.85</v>
      </c>
      <c r="N5014" s="5">
        <f>VLOOKUP(CONCATENATE(A5014,"-6"),'Restated Depr'!$B$6:$G$7674,6,0)</f>
        <v>2.5499999999999998E-2</v>
      </c>
      <c r="O5014" s="29">
        <f t="shared" si="2292"/>
        <v>1488.7215562499998</v>
      </c>
      <c r="P5014" s="29">
        <f t="shared" si="2293"/>
        <v>169.30558874999997</v>
      </c>
      <c r="Q5014" t="s">
        <v>7819</v>
      </c>
    </row>
    <row r="5015" spans="1:18" hidden="1">
      <c r="A5015" t="s">
        <v>382</v>
      </c>
      <c r="B5015" t="s">
        <v>5198</v>
      </c>
      <c r="C5015" s="224" t="s">
        <v>7842</v>
      </c>
      <c r="D5015" s="221">
        <v>357.7</v>
      </c>
      <c r="E5015" s="324">
        <v>43069</v>
      </c>
      <c r="F5015" s="1">
        <v>700574.85</v>
      </c>
      <c r="G5015" s="18">
        <v>2.2599999999999999E-2</v>
      </c>
      <c r="H5015" s="298">
        <v>1319.4199999999996</v>
      </c>
      <c r="I5015" s="10">
        <v>700574.85</v>
      </c>
      <c r="J5015" s="11">
        <f t="shared" si="2288"/>
        <v>2.2599999999999999E-2</v>
      </c>
      <c r="K5015" s="30">
        <f t="shared" si="2289"/>
        <v>1319.4159674999999</v>
      </c>
      <c r="L5015" s="29">
        <f t="shared" si="2290"/>
        <v>-4.0324999997665145E-3</v>
      </c>
      <c r="M5015" s="10">
        <f t="shared" si="2291"/>
        <v>700574.85</v>
      </c>
      <c r="N5015" s="5">
        <f>VLOOKUP(CONCATENATE(A5015,"-6"),'Restated Depr'!$B$6:$G$7674,6,0)</f>
        <v>2.5499999999999998E-2</v>
      </c>
      <c r="O5015" s="29">
        <f t="shared" si="2292"/>
        <v>1488.7215562499998</v>
      </c>
      <c r="P5015" s="29">
        <f t="shared" si="2293"/>
        <v>169.30558874999997</v>
      </c>
      <c r="Q5015" t="s">
        <v>7819</v>
      </c>
    </row>
    <row r="5016" spans="1:18" hidden="1">
      <c r="A5016" t="s">
        <v>382</v>
      </c>
      <c r="B5016" t="s">
        <v>5199</v>
      </c>
      <c r="C5016" s="224" t="s">
        <v>7842</v>
      </c>
      <c r="D5016" s="221">
        <v>357.7</v>
      </c>
      <c r="E5016" s="324">
        <v>43100</v>
      </c>
      <c r="F5016" s="1">
        <v>700574.85</v>
      </c>
      <c r="G5016" s="18">
        <v>2.3800000000000002E-2</v>
      </c>
      <c r="H5016" s="298">
        <v>1389.4800000000002</v>
      </c>
      <c r="I5016" s="10">
        <v>700574.85</v>
      </c>
      <c r="J5016" s="11">
        <f t="shared" si="2288"/>
        <v>2.3800000000000002E-2</v>
      </c>
      <c r="K5016" s="30">
        <f t="shared" si="2289"/>
        <v>1389.4734525000001</v>
      </c>
      <c r="L5016" s="29">
        <f t="shared" si="2290"/>
        <v>-6.5475000001242734E-3</v>
      </c>
      <c r="M5016" s="10">
        <f t="shared" si="2291"/>
        <v>700574.85</v>
      </c>
      <c r="N5016" s="5">
        <f>VLOOKUP(CONCATENATE(A5016,"-6"),'Restated Depr'!$B$6:$G$7674,6,0)</f>
        <v>2.5499999999999998E-2</v>
      </c>
      <c r="O5016" s="29">
        <f t="shared" si="2292"/>
        <v>1488.7215562499998</v>
      </c>
      <c r="P5016" s="29">
        <f t="shared" si="2293"/>
        <v>99.2481037499997</v>
      </c>
      <c r="Q5016" t="s">
        <v>7819</v>
      </c>
    </row>
    <row r="5017" spans="1:18" hidden="1">
      <c r="A5017" t="s">
        <v>382</v>
      </c>
      <c r="B5017" t="s">
        <v>5200</v>
      </c>
      <c r="C5017" s="224" t="s">
        <v>7842</v>
      </c>
      <c r="D5017" s="221">
        <v>357.7</v>
      </c>
      <c r="E5017" s="324">
        <v>43131</v>
      </c>
      <c r="F5017" s="1">
        <v>700574.85</v>
      </c>
      <c r="G5017" s="5">
        <v>2.5499999999999998E-2</v>
      </c>
      <c r="H5017" s="298">
        <v>1488.72</v>
      </c>
      <c r="I5017" s="10">
        <v>700574.85</v>
      </c>
      <c r="J5017" s="11">
        <f t="shared" si="2288"/>
        <v>2.5499999999999998E-2</v>
      </c>
      <c r="K5017" s="30">
        <f t="shared" si="2289"/>
        <v>1488.7215562499998</v>
      </c>
      <c r="L5017" s="29">
        <f t="shared" si="2290"/>
        <v>1.5562499997940904E-3</v>
      </c>
      <c r="M5017" s="10">
        <f t="shared" si="2291"/>
        <v>700574.85</v>
      </c>
      <c r="N5017" s="5">
        <f>VLOOKUP(CONCATENATE(A5017,"-6"),'Restated Depr'!$B$6:$G$7674,6,0)</f>
        <v>2.5499999999999998E-2</v>
      </c>
      <c r="O5017" s="29">
        <f t="shared" si="2292"/>
        <v>1488.7215562499998</v>
      </c>
      <c r="P5017" s="29">
        <f t="shared" si="2293"/>
        <v>0</v>
      </c>
      <c r="Q5017" t="s">
        <v>7819</v>
      </c>
    </row>
    <row r="5018" spans="1:18" hidden="1">
      <c r="A5018" t="s">
        <v>382</v>
      </c>
      <c r="B5018" t="s">
        <v>5201</v>
      </c>
      <c r="C5018" s="224" t="s">
        <v>7842</v>
      </c>
      <c r="D5018" s="221">
        <v>357.7</v>
      </c>
      <c r="E5018" s="324">
        <v>43159</v>
      </c>
      <c r="F5018" s="1">
        <v>700574.85</v>
      </c>
      <c r="G5018" s="5">
        <v>2.5499999999999998E-2</v>
      </c>
      <c r="H5018" s="298">
        <v>1488.72</v>
      </c>
      <c r="I5018" s="10">
        <v>700574.85</v>
      </c>
      <c r="J5018" s="11">
        <f t="shared" si="2288"/>
        <v>2.5499999999999998E-2</v>
      </c>
      <c r="K5018" s="30">
        <f t="shared" si="2289"/>
        <v>1488.7215562499998</v>
      </c>
      <c r="L5018" s="29">
        <f t="shared" si="2290"/>
        <v>1.5562499997940904E-3</v>
      </c>
      <c r="M5018" s="10">
        <f t="shared" si="2291"/>
        <v>700574.85</v>
      </c>
      <c r="N5018" s="5">
        <f>VLOOKUP(CONCATENATE(A5018,"-6"),'Restated Depr'!$B$6:$G$7674,6,0)</f>
        <v>2.5499999999999998E-2</v>
      </c>
      <c r="O5018" s="29">
        <f t="shared" si="2292"/>
        <v>1488.7215562499998</v>
      </c>
      <c r="P5018" s="29">
        <f t="shared" si="2293"/>
        <v>0</v>
      </c>
      <c r="Q5018" t="s">
        <v>7819</v>
      </c>
    </row>
    <row r="5019" spans="1:18" hidden="1">
      <c r="A5019" t="s">
        <v>382</v>
      </c>
      <c r="B5019" t="s">
        <v>5202</v>
      </c>
      <c r="C5019" s="224" t="s">
        <v>7842</v>
      </c>
      <c r="D5019" s="221">
        <v>357.7</v>
      </c>
      <c r="E5019" s="324">
        <v>43190</v>
      </c>
      <c r="F5019" s="1">
        <v>700574.85</v>
      </c>
      <c r="G5019" s="5">
        <v>2.5499999999999998E-2</v>
      </c>
      <c r="H5019" s="298">
        <v>1488.72</v>
      </c>
      <c r="I5019" s="10">
        <v>700574.85</v>
      </c>
      <c r="J5019" s="11">
        <f t="shared" si="2288"/>
        <v>2.5499999999999998E-2</v>
      </c>
      <c r="K5019" s="30">
        <f t="shared" si="2289"/>
        <v>1488.7215562499998</v>
      </c>
      <c r="L5019" s="29">
        <f t="shared" si="2290"/>
        <v>1.5562499997940904E-3</v>
      </c>
      <c r="M5019" s="10">
        <f t="shared" si="2291"/>
        <v>700574.85</v>
      </c>
      <c r="N5019" s="5">
        <f>VLOOKUP(CONCATENATE(A5019,"-6"),'Restated Depr'!$B$6:$G$7674,6,0)</f>
        <v>2.5499999999999998E-2</v>
      </c>
      <c r="O5019" s="29">
        <f t="shared" si="2292"/>
        <v>1488.7215562499998</v>
      </c>
      <c r="P5019" s="29">
        <f t="shared" si="2293"/>
        <v>0</v>
      </c>
      <c r="Q5019" t="s">
        <v>7819</v>
      </c>
    </row>
    <row r="5020" spans="1:18" hidden="1">
      <c r="A5020" t="s">
        <v>382</v>
      </c>
      <c r="B5020" t="s">
        <v>5203</v>
      </c>
      <c r="C5020" s="224" t="s">
        <v>7842</v>
      </c>
      <c r="D5020" s="221">
        <v>357.7</v>
      </c>
      <c r="E5020" s="324">
        <v>43220</v>
      </c>
      <c r="F5020" s="1">
        <v>700574.85</v>
      </c>
      <c r="G5020" s="5">
        <v>2.5499999999999998E-2</v>
      </c>
      <c r="H5020" s="298">
        <v>1488.72</v>
      </c>
      <c r="I5020" s="10">
        <v>700574.85</v>
      </c>
      <c r="J5020" s="11">
        <f t="shared" si="2288"/>
        <v>2.5499999999999998E-2</v>
      </c>
      <c r="K5020" s="30">
        <f t="shared" si="2289"/>
        <v>1488.7215562499998</v>
      </c>
      <c r="L5020" s="29">
        <f t="shared" si="2290"/>
        <v>1.5562499997940904E-3</v>
      </c>
      <c r="M5020" s="10">
        <f t="shared" si="2291"/>
        <v>700574.85</v>
      </c>
      <c r="N5020" s="5">
        <f>VLOOKUP(CONCATENATE(A5020,"-6"),'Restated Depr'!$B$6:$G$7674,6,0)</f>
        <v>2.5499999999999998E-2</v>
      </c>
      <c r="O5020" s="29">
        <f t="shared" si="2292"/>
        <v>1488.7215562499998</v>
      </c>
      <c r="P5020" s="29">
        <f t="shared" si="2293"/>
        <v>0</v>
      </c>
      <c r="Q5020" t="s">
        <v>7819</v>
      </c>
    </row>
    <row r="5021" spans="1:18" hidden="1">
      <c r="A5021" t="s">
        <v>382</v>
      </c>
      <c r="B5021" t="s">
        <v>5204</v>
      </c>
      <c r="C5021" s="224" t="s">
        <v>7842</v>
      </c>
      <c r="D5021" s="221">
        <v>357.7</v>
      </c>
      <c r="E5021" s="324">
        <v>43251</v>
      </c>
      <c r="F5021" s="1">
        <v>700574.85</v>
      </c>
      <c r="G5021" s="5">
        <v>2.5499999999999998E-2</v>
      </c>
      <c r="H5021" s="298">
        <v>1488.72</v>
      </c>
      <c r="I5021" s="10">
        <v>700574.85</v>
      </c>
      <c r="J5021" s="11">
        <f t="shared" si="2288"/>
        <v>2.5499999999999998E-2</v>
      </c>
      <c r="K5021" s="30">
        <f t="shared" si="2289"/>
        <v>1488.7215562499998</v>
      </c>
      <c r="L5021" s="29">
        <f t="shared" si="2290"/>
        <v>1.5562499997940904E-3</v>
      </c>
      <c r="M5021" s="10">
        <f t="shared" si="2291"/>
        <v>700574.85</v>
      </c>
      <c r="N5021" s="5">
        <f>VLOOKUP(CONCATENATE(A5021,"-6"),'Restated Depr'!$B$6:$G$7674,6,0)</f>
        <v>2.5499999999999998E-2</v>
      </c>
      <c r="O5021" s="29">
        <f t="shared" si="2292"/>
        <v>1488.7215562499998</v>
      </c>
      <c r="P5021" s="29">
        <f t="shared" si="2293"/>
        <v>0</v>
      </c>
      <c r="Q5021" t="s">
        <v>7819</v>
      </c>
    </row>
    <row r="5022" spans="1:18" hidden="1">
      <c r="A5022" t="s">
        <v>382</v>
      </c>
      <c r="B5022" t="s">
        <v>5205</v>
      </c>
      <c r="C5022" s="224" t="s">
        <v>7842</v>
      </c>
      <c r="D5022" s="221">
        <v>357.7</v>
      </c>
      <c r="E5022" s="324">
        <v>43281</v>
      </c>
      <c r="F5022" s="1">
        <v>700574.85</v>
      </c>
      <c r="G5022" s="5">
        <v>2.5499999999999998E-2</v>
      </c>
      <c r="H5022" s="298">
        <v>1488.72</v>
      </c>
      <c r="I5022" s="10">
        <v>700574.85</v>
      </c>
      <c r="J5022" s="11">
        <f t="shared" si="2288"/>
        <v>2.5499999999999998E-2</v>
      </c>
      <c r="K5022" s="30">
        <f t="shared" si="2289"/>
        <v>1488.7215562499998</v>
      </c>
      <c r="L5022" s="29">
        <f t="shared" si="2290"/>
        <v>1.5562499997940904E-3</v>
      </c>
      <c r="M5022" s="10">
        <f t="shared" si="2291"/>
        <v>700574.85</v>
      </c>
      <c r="N5022" s="5">
        <f>VLOOKUP(CONCATENATE(A5022,"-6"),'Restated Depr'!$B$6:$G$7674,6,0)</f>
        <v>2.5499999999999998E-2</v>
      </c>
      <c r="O5022" s="29">
        <f t="shared" si="2292"/>
        <v>1488.7215562499998</v>
      </c>
      <c r="P5022" s="29">
        <f t="shared" si="2293"/>
        <v>0</v>
      </c>
      <c r="Q5022" t="s">
        <v>7819</v>
      </c>
      <c r="R5022" s="5"/>
    </row>
    <row r="5023" spans="1:18" ht="15.75" hidden="1" thickBot="1">
      <c r="A5023" t="s">
        <v>382</v>
      </c>
      <c r="C5023" s="224" t="s">
        <v>639</v>
      </c>
      <c r="D5023" s="22"/>
      <c r="E5023" s="323" t="s">
        <v>606</v>
      </c>
      <c r="F5023" s="1"/>
      <c r="G5023" s="5"/>
      <c r="H5023" s="310">
        <f>SUM(H5011:H5022)</f>
        <v>16918.899999999998</v>
      </c>
      <c r="I5023" s="10"/>
      <c r="J5023" s="10"/>
      <c r="K5023" s="32">
        <f>SUM(K5011:K5022)</f>
        <v>16918.882627500003</v>
      </c>
      <c r="L5023" s="28">
        <f>SUM(L5011:L5022)</f>
        <v>-1.7372500000192304E-2</v>
      </c>
      <c r="M5023" s="10"/>
      <c r="N5023" s="5"/>
      <c r="O5023" s="28">
        <f>SUM(O5011:O5022)</f>
        <v>17864.658675000002</v>
      </c>
      <c r="P5023" s="28">
        <f>SUM(P5011:P5022)</f>
        <v>945.77604749999955</v>
      </c>
    </row>
    <row r="5024" spans="1:18" hidden="1">
      <c r="A5024" t="s">
        <v>383</v>
      </c>
      <c r="B5024" t="s">
        <v>5206</v>
      </c>
      <c r="C5024" s="224" t="s">
        <v>7842</v>
      </c>
      <c r="D5024" s="221">
        <v>357.9</v>
      </c>
      <c r="E5024" s="324">
        <v>42947</v>
      </c>
      <c r="F5024" s="9">
        <v>510284.37</v>
      </c>
      <c r="G5024" s="18">
        <v>2.2599999999999999E-2</v>
      </c>
      <c r="H5024" s="299">
        <v>961.04</v>
      </c>
      <c r="I5024" s="15">
        <v>510284.37</v>
      </c>
      <c r="J5024" s="11">
        <f t="shared" ref="J5024:J5035" si="2294">G5024</f>
        <v>2.2599999999999999E-2</v>
      </c>
      <c r="K5024" s="31">
        <f t="shared" ref="K5024:K5035" si="2295">I5024*J5024/12</f>
        <v>961.03556349999997</v>
      </c>
      <c r="L5024" s="289">
        <f t="shared" ref="L5024:L5035" si="2296">K5024-H5024</f>
        <v>-4.4364999999970678E-3</v>
      </c>
      <c r="M5024" s="15">
        <f t="shared" ref="M5024:M5035" si="2297">I5024</f>
        <v>510284.37</v>
      </c>
      <c r="N5024" s="5">
        <f>VLOOKUP(CONCATENATE(A5024,"-6"),'Restated Depr'!$B$6:$G$7674,6,0)</f>
        <v>1.7299999999999999E-2</v>
      </c>
      <c r="O5024" s="289">
        <f t="shared" ref="O5024:O5035" si="2298">M5024*N5024/12</f>
        <v>735.65996674999997</v>
      </c>
      <c r="P5024" s="289">
        <f t="shared" ref="P5024:P5035" si="2299">O5024-K5024</f>
        <v>-225.37559675</v>
      </c>
      <c r="Q5024" t="s">
        <v>7819</v>
      </c>
    </row>
    <row r="5025" spans="1:18" hidden="1">
      <c r="A5025" t="s">
        <v>383</v>
      </c>
      <c r="B5025" t="s">
        <v>5207</v>
      </c>
      <c r="C5025" s="224" t="s">
        <v>7842</v>
      </c>
      <c r="D5025" s="221">
        <v>357.9</v>
      </c>
      <c r="E5025" s="324">
        <v>42978</v>
      </c>
      <c r="F5025" s="1">
        <v>510284.37</v>
      </c>
      <c r="G5025" s="18">
        <v>2.2599999999999999E-2</v>
      </c>
      <c r="H5025" s="298">
        <v>961.04</v>
      </c>
      <c r="I5025" s="10">
        <v>510284.37</v>
      </c>
      <c r="J5025" s="11">
        <f t="shared" si="2294"/>
        <v>2.2599999999999999E-2</v>
      </c>
      <c r="K5025" s="30">
        <f t="shared" si="2295"/>
        <v>961.03556349999997</v>
      </c>
      <c r="L5025" s="29">
        <f t="shared" si="2296"/>
        <v>-4.4364999999970678E-3</v>
      </c>
      <c r="M5025" s="10">
        <f t="shared" si="2297"/>
        <v>510284.37</v>
      </c>
      <c r="N5025" s="5">
        <f>VLOOKUP(CONCATENATE(A5025,"-6"),'Restated Depr'!$B$6:$G$7674,6,0)</f>
        <v>1.7299999999999999E-2</v>
      </c>
      <c r="O5025" s="29">
        <f t="shared" si="2298"/>
        <v>735.65996674999997</v>
      </c>
      <c r="P5025" s="29">
        <f t="shared" si="2299"/>
        <v>-225.37559675</v>
      </c>
      <c r="Q5025" t="s">
        <v>7819</v>
      </c>
    </row>
    <row r="5026" spans="1:18" hidden="1">
      <c r="A5026" t="s">
        <v>383</v>
      </c>
      <c r="B5026" t="s">
        <v>5208</v>
      </c>
      <c r="C5026" s="224" t="s">
        <v>7842</v>
      </c>
      <c r="D5026" s="221">
        <v>357.9</v>
      </c>
      <c r="E5026" s="324">
        <v>43008</v>
      </c>
      <c r="F5026" s="1">
        <v>510284.37</v>
      </c>
      <c r="G5026" s="18">
        <v>2.2599999999999999E-2</v>
      </c>
      <c r="H5026" s="298">
        <v>961.04</v>
      </c>
      <c r="I5026" s="10">
        <v>510284.37</v>
      </c>
      <c r="J5026" s="11">
        <f t="shared" si="2294"/>
        <v>2.2599999999999999E-2</v>
      </c>
      <c r="K5026" s="30">
        <f t="shared" si="2295"/>
        <v>961.03556349999997</v>
      </c>
      <c r="L5026" s="29">
        <f t="shared" si="2296"/>
        <v>-4.4364999999970678E-3</v>
      </c>
      <c r="M5026" s="10">
        <f t="shared" si="2297"/>
        <v>510284.37</v>
      </c>
      <c r="N5026" s="5">
        <f>VLOOKUP(CONCATENATE(A5026,"-6"),'Restated Depr'!$B$6:$G$7674,6,0)</f>
        <v>1.7299999999999999E-2</v>
      </c>
      <c r="O5026" s="29">
        <f t="shared" si="2298"/>
        <v>735.65996674999997</v>
      </c>
      <c r="P5026" s="29">
        <f t="shared" si="2299"/>
        <v>-225.37559675</v>
      </c>
      <c r="Q5026" t="s">
        <v>7819</v>
      </c>
    </row>
    <row r="5027" spans="1:18" hidden="1">
      <c r="A5027" t="s">
        <v>383</v>
      </c>
      <c r="B5027" t="s">
        <v>5209</v>
      </c>
      <c r="C5027" s="224" t="s">
        <v>7842</v>
      </c>
      <c r="D5027" s="221">
        <v>357.9</v>
      </c>
      <c r="E5027" s="324">
        <v>43039</v>
      </c>
      <c r="F5027" s="1">
        <v>510284.37</v>
      </c>
      <c r="G5027" s="18">
        <v>2.2599999999999999E-2</v>
      </c>
      <c r="H5027" s="298">
        <v>961.04</v>
      </c>
      <c r="I5027" s="10">
        <v>510284.37</v>
      </c>
      <c r="J5027" s="11">
        <f t="shared" si="2294"/>
        <v>2.2599999999999999E-2</v>
      </c>
      <c r="K5027" s="30">
        <f t="shared" si="2295"/>
        <v>961.03556349999997</v>
      </c>
      <c r="L5027" s="29">
        <f t="shared" si="2296"/>
        <v>-4.4364999999970678E-3</v>
      </c>
      <c r="M5027" s="10">
        <f t="shared" si="2297"/>
        <v>510284.37</v>
      </c>
      <c r="N5027" s="5">
        <f>VLOOKUP(CONCATENATE(A5027,"-6"),'Restated Depr'!$B$6:$G$7674,6,0)</f>
        <v>1.7299999999999999E-2</v>
      </c>
      <c r="O5027" s="29">
        <f t="shared" si="2298"/>
        <v>735.65996674999997</v>
      </c>
      <c r="P5027" s="29">
        <f t="shared" si="2299"/>
        <v>-225.37559675</v>
      </c>
      <c r="Q5027" t="s">
        <v>7819</v>
      </c>
    </row>
    <row r="5028" spans="1:18" hidden="1">
      <c r="A5028" t="s">
        <v>383</v>
      </c>
      <c r="B5028" t="s">
        <v>5210</v>
      </c>
      <c r="C5028" s="224" t="s">
        <v>7842</v>
      </c>
      <c r="D5028" s="221">
        <v>357.9</v>
      </c>
      <c r="E5028" s="324">
        <v>43069</v>
      </c>
      <c r="F5028" s="1">
        <v>510284.37</v>
      </c>
      <c r="G5028" s="18">
        <v>2.2599999999999999E-2</v>
      </c>
      <c r="H5028" s="298">
        <v>961.04</v>
      </c>
      <c r="I5028" s="10">
        <v>510284.37</v>
      </c>
      <c r="J5028" s="11">
        <f t="shared" si="2294"/>
        <v>2.2599999999999999E-2</v>
      </c>
      <c r="K5028" s="30">
        <f t="shared" si="2295"/>
        <v>961.03556349999997</v>
      </c>
      <c r="L5028" s="29">
        <f t="shared" si="2296"/>
        <v>-4.4364999999970678E-3</v>
      </c>
      <c r="M5028" s="10">
        <f t="shared" si="2297"/>
        <v>510284.37</v>
      </c>
      <c r="N5028" s="5">
        <f>VLOOKUP(CONCATENATE(A5028,"-6"),'Restated Depr'!$B$6:$G$7674,6,0)</f>
        <v>1.7299999999999999E-2</v>
      </c>
      <c r="O5028" s="29">
        <f t="shared" si="2298"/>
        <v>735.65996674999997</v>
      </c>
      <c r="P5028" s="29">
        <f t="shared" si="2299"/>
        <v>-225.37559675</v>
      </c>
      <c r="Q5028" t="s">
        <v>7819</v>
      </c>
    </row>
    <row r="5029" spans="1:18" hidden="1">
      <c r="A5029" t="s">
        <v>383</v>
      </c>
      <c r="B5029" t="s">
        <v>5211</v>
      </c>
      <c r="C5029" s="224" t="s">
        <v>7842</v>
      </c>
      <c r="D5029" s="221">
        <v>357.9</v>
      </c>
      <c r="E5029" s="324">
        <v>43100</v>
      </c>
      <c r="F5029" s="1">
        <v>510284.37</v>
      </c>
      <c r="G5029" s="18">
        <v>2.0400000000000001E-2</v>
      </c>
      <c r="H5029" s="298">
        <v>867.48</v>
      </c>
      <c r="I5029" s="10">
        <v>510284.37</v>
      </c>
      <c r="J5029" s="11">
        <f t="shared" si="2294"/>
        <v>2.0400000000000001E-2</v>
      </c>
      <c r="K5029" s="30">
        <f t="shared" si="2295"/>
        <v>867.483429</v>
      </c>
      <c r="L5029" s="29">
        <f t="shared" si="2296"/>
        <v>3.4289999999828069E-3</v>
      </c>
      <c r="M5029" s="10">
        <f t="shared" si="2297"/>
        <v>510284.37</v>
      </c>
      <c r="N5029" s="5">
        <f>VLOOKUP(CONCATENATE(A5029,"-6"),'Restated Depr'!$B$6:$G$7674,6,0)</f>
        <v>1.7299999999999999E-2</v>
      </c>
      <c r="O5029" s="29">
        <f t="shared" si="2298"/>
        <v>735.65996674999997</v>
      </c>
      <c r="P5029" s="29">
        <f t="shared" si="2299"/>
        <v>-131.82346225000003</v>
      </c>
      <c r="Q5029" t="s">
        <v>7819</v>
      </c>
    </row>
    <row r="5030" spans="1:18" hidden="1">
      <c r="A5030" t="s">
        <v>383</v>
      </c>
      <c r="B5030" t="s">
        <v>5212</v>
      </c>
      <c r="C5030" s="224" t="s">
        <v>7842</v>
      </c>
      <c r="D5030" s="221">
        <v>357.9</v>
      </c>
      <c r="E5030" s="324">
        <v>43131</v>
      </c>
      <c r="F5030" s="1">
        <v>510284.37</v>
      </c>
      <c r="G5030" s="5">
        <v>1.7299999999999999E-2</v>
      </c>
      <c r="H5030" s="298">
        <v>735.66</v>
      </c>
      <c r="I5030" s="10">
        <v>510284.37</v>
      </c>
      <c r="J5030" s="11">
        <f t="shared" si="2294"/>
        <v>1.7299999999999999E-2</v>
      </c>
      <c r="K5030" s="30">
        <f t="shared" si="2295"/>
        <v>735.65996674999997</v>
      </c>
      <c r="L5030" s="29">
        <f t="shared" si="2296"/>
        <v>-3.3250000001316948E-5</v>
      </c>
      <c r="M5030" s="10">
        <f t="shared" si="2297"/>
        <v>510284.37</v>
      </c>
      <c r="N5030" s="5">
        <f>VLOOKUP(CONCATENATE(A5030,"-6"),'Restated Depr'!$B$6:$G$7674,6,0)</f>
        <v>1.7299999999999999E-2</v>
      </c>
      <c r="O5030" s="29">
        <f t="shared" si="2298"/>
        <v>735.65996674999997</v>
      </c>
      <c r="P5030" s="29">
        <f t="shared" si="2299"/>
        <v>0</v>
      </c>
      <c r="Q5030" t="s">
        <v>7819</v>
      </c>
    </row>
    <row r="5031" spans="1:18" hidden="1">
      <c r="A5031" t="s">
        <v>383</v>
      </c>
      <c r="B5031" t="s">
        <v>5213</v>
      </c>
      <c r="C5031" s="224" t="s">
        <v>7842</v>
      </c>
      <c r="D5031" s="221">
        <v>357.9</v>
      </c>
      <c r="E5031" s="324">
        <v>43159</v>
      </c>
      <c r="F5031" s="1">
        <v>510284.37</v>
      </c>
      <c r="G5031" s="5">
        <v>1.7299999999999999E-2</v>
      </c>
      <c r="H5031" s="298">
        <v>735.66</v>
      </c>
      <c r="I5031" s="10">
        <v>510284.37</v>
      </c>
      <c r="J5031" s="11">
        <f t="shared" si="2294"/>
        <v>1.7299999999999999E-2</v>
      </c>
      <c r="K5031" s="30">
        <f t="shared" si="2295"/>
        <v>735.65996674999997</v>
      </c>
      <c r="L5031" s="29">
        <f t="shared" si="2296"/>
        <v>-3.3250000001316948E-5</v>
      </c>
      <c r="M5031" s="10">
        <f t="shared" si="2297"/>
        <v>510284.37</v>
      </c>
      <c r="N5031" s="5">
        <f>VLOOKUP(CONCATENATE(A5031,"-6"),'Restated Depr'!$B$6:$G$7674,6,0)</f>
        <v>1.7299999999999999E-2</v>
      </c>
      <c r="O5031" s="29">
        <f t="shared" si="2298"/>
        <v>735.65996674999997</v>
      </c>
      <c r="P5031" s="29">
        <f t="shared" si="2299"/>
        <v>0</v>
      </c>
      <c r="Q5031" t="s">
        <v>7819</v>
      </c>
    </row>
    <row r="5032" spans="1:18" hidden="1">
      <c r="A5032" t="s">
        <v>383</v>
      </c>
      <c r="B5032" t="s">
        <v>5214</v>
      </c>
      <c r="C5032" s="224" t="s">
        <v>7842</v>
      </c>
      <c r="D5032" s="221">
        <v>357.9</v>
      </c>
      <c r="E5032" s="324">
        <v>43190</v>
      </c>
      <c r="F5032" s="1">
        <v>510284.37</v>
      </c>
      <c r="G5032" s="5">
        <v>1.7299999999999999E-2</v>
      </c>
      <c r="H5032" s="298">
        <v>735.66</v>
      </c>
      <c r="I5032" s="10">
        <v>510284.37</v>
      </c>
      <c r="J5032" s="11">
        <f t="shared" si="2294"/>
        <v>1.7299999999999999E-2</v>
      </c>
      <c r="K5032" s="30">
        <f t="shared" si="2295"/>
        <v>735.65996674999997</v>
      </c>
      <c r="L5032" s="29">
        <f t="shared" si="2296"/>
        <v>-3.3250000001316948E-5</v>
      </c>
      <c r="M5032" s="10">
        <f t="shared" si="2297"/>
        <v>510284.37</v>
      </c>
      <c r="N5032" s="5">
        <f>VLOOKUP(CONCATENATE(A5032,"-6"),'Restated Depr'!$B$6:$G$7674,6,0)</f>
        <v>1.7299999999999999E-2</v>
      </c>
      <c r="O5032" s="29">
        <f t="shared" si="2298"/>
        <v>735.65996674999997</v>
      </c>
      <c r="P5032" s="29">
        <f t="shared" si="2299"/>
        <v>0</v>
      </c>
      <c r="Q5032" t="s">
        <v>7819</v>
      </c>
    </row>
    <row r="5033" spans="1:18" hidden="1">
      <c r="A5033" t="s">
        <v>383</v>
      </c>
      <c r="B5033" t="s">
        <v>5215</v>
      </c>
      <c r="C5033" s="224" t="s">
        <v>7842</v>
      </c>
      <c r="D5033" s="221">
        <v>357.9</v>
      </c>
      <c r="E5033" s="324">
        <v>43220</v>
      </c>
      <c r="F5033" s="1">
        <v>510284.37</v>
      </c>
      <c r="G5033" s="5">
        <v>1.7299999999999999E-2</v>
      </c>
      <c r="H5033" s="298">
        <v>735.66</v>
      </c>
      <c r="I5033" s="10">
        <v>510284.37</v>
      </c>
      <c r="J5033" s="11">
        <f t="shared" si="2294"/>
        <v>1.7299999999999999E-2</v>
      </c>
      <c r="K5033" s="30">
        <f t="shared" si="2295"/>
        <v>735.65996674999997</v>
      </c>
      <c r="L5033" s="29">
        <f t="shared" si="2296"/>
        <v>-3.3250000001316948E-5</v>
      </c>
      <c r="M5033" s="10">
        <f t="shared" si="2297"/>
        <v>510284.37</v>
      </c>
      <c r="N5033" s="5">
        <f>VLOOKUP(CONCATENATE(A5033,"-6"),'Restated Depr'!$B$6:$G$7674,6,0)</f>
        <v>1.7299999999999999E-2</v>
      </c>
      <c r="O5033" s="29">
        <f t="shared" si="2298"/>
        <v>735.65996674999997</v>
      </c>
      <c r="P5033" s="29">
        <f t="shared" si="2299"/>
        <v>0</v>
      </c>
      <c r="Q5033" t="s">
        <v>7819</v>
      </c>
    </row>
    <row r="5034" spans="1:18" hidden="1">
      <c r="A5034" t="s">
        <v>383</v>
      </c>
      <c r="B5034" t="s">
        <v>5216</v>
      </c>
      <c r="C5034" s="224" t="s">
        <v>7842</v>
      </c>
      <c r="D5034" s="221">
        <v>357.9</v>
      </c>
      <c r="E5034" s="324">
        <v>43251</v>
      </c>
      <c r="F5034" s="1">
        <v>510284.37</v>
      </c>
      <c r="G5034" s="5">
        <v>1.7299999999999999E-2</v>
      </c>
      <c r="H5034" s="298">
        <v>735.66</v>
      </c>
      <c r="I5034" s="10">
        <v>510284.37</v>
      </c>
      <c r="J5034" s="11">
        <f t="shared" si="2294"/>
        <v>1.7299999999999999E-2</v>
      </c>
      <c r="K5034" s="30">
        <f t="shared" si="2295"/>
        <v>735.65996674999997</v>
      </c>
      <c r="L5034" s="29">
        <f t="shared" si="2296"/>
        <v>-3.3250000001316948E-5</v>
      </c>
      <c r="M5034" s="10">
        <f t="shared" si="2297"/>
        <v>510284.37</v>
      </c>
      <c r="N5034" s="5">
        <f>VLOOKUP(CONCATENATE(A5034,"-6"),'Restated Depr'!$B$6:$G$7674,6,0)</f>
        <v>1.7299999999999999E-2</v>
      </c>
      <c r="O5034" s="29">
        <f t="shared" si="2298"/>
        <v>735.65996674999997</v>
      </c>
      <c r="P5034" s="29">
        <f t="shared" si="2299"/>
        <v>0</v>
      </c>
      <c r="Q5034" t="s">
        <v>7819</v>
      </c>
    </row>
    <row r="5035" spans="1:18" hidden="1">
      <c r="A5035" t="s">
        <v>383</v>
      </c>
      <c r="B5035" t="s">
        <v>5217</v>
      </c>
      <c r="C5035" s="224" t="s">
        <v>7842</v>
      </c>
      <c r="D5035" s="221">
        <v>357.9</v>
      </c>
      <c r="E5035" s="324">
        <v>43281</v>
      </c>
      <c r="F5035" s="1">
        <v>510284.37</v>
      </c>
      <c r="G5035" s="5">
        <v>1.7299999999999999E-2</v>
      </c>
      <c r="H5035" s="298">
        <v>735.66</v>
      </c>
      <c r="I5035" s="10">
        <v>510284.37</v>
      </c>
      <c r="J5035" s="11">
        <f t="shared" si="2294"/>
        <v>1.7299999999999999E-2</v>
      </c>
      <c r="K5035" s="30">
        <f t="shared" si="2295"/>
        <v>735.65996674999997</v>
      </c>
      <c r="L5035" s="29">
        <f t="shared" si="2296"/>
        <v>-3.3250000001316948E-5</v>
      </c>
      <c r="M5035" s="10">
        <f t="shared" si="2297"/>
        <v>510284.37</v>
      </c>
      <c r="N5035" s="5">
        <f>VLOOKUP(CONCATENATE(A5035,"-6"),'Restated Depr'!$B$6:$G$7674,6,0)</f>
        <v>1.7299999999999999E-2</v>
      </c>
      <c r="O5035" s="29">
        <f t="shared" si="2298"/>
        <v>735.65996674999997</v>
      </c>
      <c r="P5035" s="29">
        <f t="shared" si="2299"/>
        <v>0</v>
      </c>
      <c r="Q5035" t="s">
        <v>7819</v>
      </c>
      <c r="R5035" s="5"/>
    </row>
    <row r="5036" spans="1:18" ht="15.75" hidden="1" thickBot="1">
      <c r="A5036" t="s">
        <v>383</v>
      </c>
      <c r="C5036" s="224" t="s">
        <v>639</v>
      </c>
      <c r="D5036" s="22"/>
      <c r="E5036" s="323" t="s">
        <v>606</v>
      </c>
      <c r="F5036" s="1"/>
      <c r="G5036" s="5"/>
      <c r="H5036" s="310">
        <f>SUM(H5024:H5035)</f>
        <v>10086.64</v>
      </c>
      <c r="I5036" s="10"/>
      <c r="J5036" s="10"/>
      <c r="K5036" s="32">
        <f>SUM(K5024:K5035)</f>
        <v>10086.621046999997</v>
      </c>
      <c r="L5036" s="28">
        <f>SUM(L5024:L5035)</f>
        <v>-1.8953000000010434E-2</v>
      </c>
      <c r="M5036" s="10"/>
      <c r="N5036" s="5"/>
      <c r="O5036" s="28">
        <f>SUM(O5024:O5035)</f>
        <v>8827.9196009999978</v>
      </c>
      <c r="P5036" s="28">
        <f>SUM(P5024:P5035)</f>
        <v>-1258.701446</v>
      </c>
    </row>
    <row r="5037" spans="1:18" hidden="1">
      <c r="A5037" t="s">
        <v>384</v>
      </c>
      <c r="B5037" t="s">
        <v>5218</v>
      </c>
      <c r="C5037" s="224" t="s">
        <v>7842</v>
      </c>
      <c r="D5037" s="221">
        <v>358.7</v>
      </c>
      <c r="E5037" s="324">
        <v>42947</v>
      </c>
      <c r="F5037" s="9">
        <v>2932873.15</v>
      </c>
      <c r="G5037" s="18">
        <v>3.5299999999999998E-2</v>
      </c>
      <c r="H5037" s="299">
        <v>8627.5400000000009</v>
      </c>
      <c r="I5037" s="15">
        <v>2932873.15</v>
      </c>
      <c r="J5037" s="11">
        <f t="shared" ref="J5037:J5048" si="2300">G5037</f>
        <v>3.5299999999999998E-2</v>
      </c>
      <c r="K5037" s="31">
        <f t="shared" ref="K5037:K5048" si="2301">I5037*J5037/12</f>
        <v>8627.5351829166666</v>
      </c>
      <c r="L5037" s="289">
        <f t="shared" ref="L5037:L5048" si="2302">K5037-H5037</f>
        <v>-4.8170833342737751E-3</v>
      </c>
      <c r="M5037" s="15">
        <f t="shared" ref="M5037:M5048" si="2303">I5037</f>
        <v>2932873.15</v>
      </c>
      <c r="N5037" s="5">
        <f>VLOOKUP(CONCATENATE(A5037,"-6"),'Restated Depr'!$B$6:$G$7674,6,0)</f>
        <v>7.4000000000000003E-3</v>
      </c>
      <c r="O5037" s="289">
        <f t="shared" ref="O5037:O5048" si="2304">M5037*N5037/12</f>
        <v>1808.6051091666668</v>
      </c>
      <c r="P5037" s="289">
        <f t="shared" ref="P5037:P5048" si="2305">O5037-K5037</f>
        <v>-6818.9300737499998</v>
      </c>
      <c r="Q5037" t="s">
        <v>7819</v>
      </c>
    </row>
    <row r="5038" spans="1:18" hidden="1">
      <c r="A5038" t="s">
        <v>384</v>
      </c>
      <c r="B5038" t="s">
        <v>5219</v>
      </c>
      <c r="C5038" s="224" t="s">
        <v>7842</v>
      </c>
      <c r="D5038" s="221">
        <v>358.7</v>
      </c>
      <c r="E5038" s="324">
        <v>42978</v>
      </c>
      <c r="F5038" s="1">
        <v>2932873.15</v>
      </c>
      <c r="G5038" s="18">
        <v>3.5299999999999998E-2</v>
      </c>
      <c r="H5038" s="298">
        <v>8627.5400000000009</v>
      </c>
      <c r="I5038" s="10">
        <v>2932873.15</v>
      </c>
      <c r="J5038" s="11">
        <f t="shared" si="2300"/>
        <v>3.5299999999999998E-2</v>
      </c>
      <c r="K5038" s="30">
        <f t="shared" si="2301"/>
        <v>8627.5351829166666</v>
      </c>
      <c r="L5038" s="29">
        <f t="shared" si="2302"/>
        <v>-4.8170833342737751E-3</v>
      </c>
      <c r="M5038" s="10">
        <f t="shared" si="2303"/>
        <v>2932873.15</v>
      </c>
      <c r="N5038" s="5">
        <f>VLOOKUP(CONCATENATE(A5038,"-6"),'Restated Depr'!$B$6:$G$7674,6,0)</f>
        <v>7.4000000000000003E-3</v>
      </c>
      <c r="O5038" s="29">
        <f t="shared" si="2304"/>
        <v>1808.6051091666668</v>
      </c>
      <c r="P5038" s="29">
        <f t="shared" si="2305"/>
        <v>-6818.9300737499998</v>
      </c>
      <c r="Q5038" t="s">
        <v>7819</v>
      </c>
    </row>
    <row r="5039" spans="1:18" hidden="1">
      <c r="A5039" t="s">
        <v>384</v>
      </c>
      <c r="B5039" t="s">
        <v>5220</v>
      </c>
      <c r="C5039" s="224" t="s">
        <v>7842</v>
      </c>
      <c r="D5039" s="221">
        <v>358.7</v>
      </c>
      <c r="E5039" s="324">
        <v>43008</v>
      </c>
      <c r="F5039" s="1">
        <v>2932873.15</v>
      </c>
      <c r="G5039" s="18">
        <v>3.5299999999999998E-2</v>
      </c>
      <c r="H5039" s="298">
        <v>8627.5400000000009</v>
      </c>
      <c r="I5039" s="10">
        <v>2932873.15</v>
      </c>
      <c r="J5039" s="11">
        <f t="shared" si="2300"/>
        <v>3.5299999999999998E-2</v>
      </c>
      <c r="K5039" s="30">
        <f t="shared" si="2301"/>
        <v>8627.5351829166666</v>
      </c>
      <c r="L5039" s="29">
        <f t="shared" si="2302"/>
        <v>-4.8170833342737751E-3</v>
      </c>
      <c r="M5039" s="10">
        <f t="shared" si="2303"/>
        <v>2932873.15</v>
      </c>
      <c r="N5039" s="5">
        <f>VLOOKUP(CONCATENATE(A5039,"-6"),'Restated Depr'!$B$6:$G$7674,6,0)</f>
        <v>7.4000000000000003E-3</v>
      </c>
      <c r="O5039" s="29">
        <f t="shared" si="2304"/>
        <v>1808.6051091666668</v>
      </c>
      <c r="P5039" s="29">
        <f t="shared" si="2305"/>
        <v>-6818.9300737499998</v>
      </c>
      <c r="Q5039" t="s">
        <v>7819</v>
      </c>
    </row>
    <row r="5040" spans="1:18" hidden="1">
      <c r="A5040" t="s">
        <v>384</v>
      </c>
      <c r="B5040" t="s">
        <v>5221</v>
      </c>
      <c r="C5040" s="224" t="s">
        <v>7842</v>
      </c>
      <c r="D5040" s="221">
        <v>358.7</v>
      </c>
      <c r="E5040" s="324">
        <v>43039</v>
      </c>
      <c r="F5040" s="1">
        <v>2932873.15</v>
      </c>
      <c r="G5040" s="18">
        <v>3.5299999999999998E-2</v>
      </c>
      <c r="H5040" s="298">
        <v>8627.5400000000009</v>
      </c>
      <c r="I5040" s="10">
        <v>2932873.15</v>
      </c>
      <c r="J5040" s="11">
        <f t="shared" si="2300"/>
        <v>3.5299999999999998E-2</v>
      </c>
      <c r="K5040" s="30">
        <f t="shared" si="2301"/>
        <v>8627.5351829166666</v>
      </c>
      <c r="L5040" s="29">
        <f t="shared" si="2302"/>
        <v>-4.8170833342737751E-3</v>
      </c>
      <c r="M5040" s="10">
        <f t="shared" si="2303"/>
        <v>2932873.15</v>
      </c>
      <c r="N5040" s="5">
        <f>VLOOKUP(CONCATENATE(A5040,"-6"),'Restated Depr'!$B$6:$G$7674,6,0)</f>
        <v>7.4000000000000003E-3</v>
      </c>
      <c r="O5040" s="29">
        <f t="shared" si="2304"/>
        <v>1808.6051091666668</v>
      </c>
      <c r="P5040" s="29">
        <f t="shared" si="2305"/>
        <v>-6818.9300737499998</v>
      </c>
      <c r="Q5040" t="s">
        <v>7819</v>
      </c>
    </row>
    <row r="5041" spans="1:18" hidden="1">
      <c r="A5041" t="s">
        <v>384</v>
      </c>
      <c r="B5041" t="s">
        <v>5222</v>
      </c>
      <c r="C5041" s="224" t="s">
        <v>7842</v>
      </c>
      <c r="D5041" s="221">
        <v>358.7</v>
      </c>
      <c r="E5041" s="324">
        <v>43069</v>
      </c>
      <c r="F5041" s="1">
        <v>2932873.15</v>
      </c>
      <c r="G5041" s="18">
        <v>3.5299999999999998E-2</v>
      </c>
      <c r="H5041" s="298">
        <v>8627.5400000000009</v>
      </c>
      <c r="I5041" s="10">
        <v>2932873.15</v>
      </c>
      <c r="J5041" s="11">
        <f t="shared" si="2300"/>
        <v>3.5299999999999998E-2</v>
      </c>
      <c r="K5041" s="30">
        <f t="shared" si="2301"/>
        <v>8627.5351829166666</v>
      </c>
      <c r="L5041" s="29">
        <f t="shared" si="2302"/>
        <v>-4.8170833342737751E-3</v>
      </c>
      <c r="M5041" s="10">
        <f t="shared" si="2303"/>
        <v>2932873.15</v>
      </c>
      <c r="N5041" s="5">
        <f>VLOOKUP(CONCATENATE(A5041,"-6"),'Restated Depr'!$B$6:$G$7674,6,0)</f>
        <v>7.4000000000000003E-3</v>
      </c>
      <c r="O5041" s="29">
        <f t="shared" si="2304"/>
        <v>1808.6051091666668</v>
      </c>
      <c r="P5041" s="29">
        <f t="shared" si="2305"/>
        <v>-6818.9300737499998</v>
      </c>
      <c r="Q5041" t="s">
        <v>7819</v>
      </c>
    </row>
    <row r="5042" spans="1:18" hidden="1">
      <c r="A5042" t="s">
        <v>384</v>
      </c>
      <c r="B5042" t="s">
        <v>5223</v>
      </c>
      <c r="C5042" s="224" t="s">
        <v>7842</v>
      </c>
      <c r="D5042" s="221">
        <v>358.7</v>
      </c>
      <c r="E5042" s="324">
        <v>43100</v>
      </c>
      <c r="F5042" s="1">
        <v>2932873.15</v>
      </c>
      <c r="G5042" s="18">
        <v>2.3599999999999999E-2</v>
      </c>
      <c r="H5042" s="298">
        <v>5767.98</v>
      </c>
      <c r="I5042" s="10">
        <v>2932873.15</v>
      </c>
      <c r="J5042" s="11">
        <f t="shared" si="2300"/>
        <v>2.3599999999999999E-2</v>
      </c>
      <c r="K5042" s="30">
        <f t="shared" si="2301"/>
        <v>5767.9838616666666</v>
      </c>
      <c r="L5042" s="29">
        <f t="shared" si="2302"/>
        <v>3.8616666670350241E-3</v>
      </c>
      <c r="M5042" s="10">
        <f t="shared" si="2303"/>
        <v>2932873.15</v>
      </c>
      <c r="N5042" s="5">
        <f>VLOOKUP(CONCATENATE(A5042,"-6"),'Restated Depr'!$B$6:$G$7674,6,0)</f>
        <v>7.4000000000000003E-3</v>
      </c>
      <c r="O5042" s="29">
        <f t="shared" si="2304"/>
        <v>1808.6051091666668</v>
      </c>
      <c r="P5042" s="29">
        <f t="shared" si="2305"/>
        <v>-3959.3787524999998</v>
      </c>
      <c r="Q5042" t="s">
        <v>7819</v>
      </c>
    </row>
    <row r="5043" spans="1:18" hidden="1">
      <c r="A5043" t="s">
        <v>384</v>
      </c>
      <c r="B5043" t="s">
        <v>5224</v>
      </c>
      <c r="C5043" s="224" t="s">
        <v>7842</v>
      </c>
      <c r="D5043" s="221">
        <v>358.7</v>
      </c>
      <c r="E5043" s="324">
        <v>43131</v>
      </c>
      <c r="F5043" s="1">
        <v>2932873.15</v>
      </c>
      <c r="G5043" s="5">
        <v>7.4000000000000003E-3</v>
      </c>
      <c r="H5043" s="298">
        <v>1808.61</v>
      </c>
      <c r="I5043" s="10">
        <v>2932873.15</v>
      </c>
      <c r="J5043" s="11">
        <f t="shared" si="2300"/>
        <v>7.4000000000000003E-3</v>
      </c>
      <c r="K5043" s="30">
        <f t="shared" si="2301"/>
        <v>1808.6051091666668</v>
      </c>
      <c r="L5043" s="29">
        <f t="shared" si="2302"/>
        <v>-4.8908333330928144E-3</v>
      </c>
      <c r="M5043" s="10">
        <f t="shared" si="2303"/>
        <v>2932873.15</v>
      </c>
      <c r="N5043" s="5">
        <f>VLOOKUP(CONCATENATE(A5043,"-6"),'Restated Depr'!$B$6:$G$7674,6,0)</f>
        <v>7.4000000000000003E-3</v>
      </c>
      <c r="O5043" s="29">
        <f t="shared" si="2304"/>
        <v>1808.6051091666668</v>
      </c>
      <c r="P5043" s="29">
        <f t="shared" si="2305"/>
        <v>0</v>
      </c>
      <c r="Q5043" t="s">
        <v>7819</v>
      </c>
    </row>
    <row r="5044" spans="1:18" hidden="1">
      <c r="A5044" t="s">
        <v>384</v>
      </c>
      <c r="B5044" t="s">
        <v>5225</v>
      </c>
      <c r="C5044" s="224" t="s">
        <v>7842</v>
      </c>
      <c r="D5044" s="221">
        <v>358.7</v>
      </c>
      <c r="E5044" s="324">
        <v>43159</v>
      </c>
      <c r="F5044" s="1">
        <v>2932873.15</v>
      </c>
      <c r="G5044" s="5">
        <v>7.4000000000000003E-3</v>
      </c>
      <c r="H5044" s="298">
        <v>1808.61</v>
      </c>
      <c r="I5044" s="10">
        <v>2932873.15</v>
      </c>
      <c r="J5044" s="11">
        <f t="shared" si="2300"/>
        <v>7.4000000000000003E-3</v>
      </c>
      <c r="K5044" s="30">
        <f t="shared" si="2301"/>
        <v>1808.6051091666668</v>
      </c>
      <c r="L5044" s="29">
        <f t="shared" si="2302"/>
        <v>-4.8908333330928144E-3</v>
      </c>
      <c r="M5044" s="10">
        <f t="shared" si="2303"/>
        <v>2932873.15</v>
      </c>
      <c r="N5044" s="5">
        <f>VLOOKUP(CONCATENATE(A5044,"-6"),'Restated Depr'!$B$6:$G$7674,6,0)</f>
        <v>7.4000000000000003E-3</v>
      </c>
      <c r="O5044" s="29">
        <f t="shared" si="2304"/>
        <v>1808.6051091666668</v>
      </c>
      <c r="P5044" s="29">
        <f t="shared" si="2305"/>
        <v>0</v>
      </c>
      <c r="Q5044" t="s">
        <v>7819</v>
      </c>
    </row>
    <row r="5045" spans="1:18" hidden="1">
      <c r="A5045" t="s">
        <v>384</v>
      </c>
      <c r="B5045" t="s">
        <v>5226</v>
      </c>
      <c r="C5045" s="224" t="s">
        <v>7842</v>
      </c>
      <c r="D5045" s="221">
        <v>358.7</v>
      </c>
      <c r="E5045" s="324">
        <v>43190</v>
      </c>
      <c r="F5045" s="1">
        <v>2932873.15</v>
      </c>
      <c r="G5045" s="5">
        <v>7.4000000000000003E-3</v>
      </c>
      <c r="H5045" s="298">
        <v>1808.61</v>
      </c>
      <c r="I5045" s="10">
        <v>2932873.15</v>
      </c>
      <c r="J5045" s="11">
        <f t="shared" si="2300"/>
        <v>7.4000000000000003E-3</v>
      </c>
      <c r="K5045" s="30">
        <f t="shared" si="2301"/>
        <v>1808.6051091666668</v>
      </c>
      <c r="L5045" s="29">
        <f t="shared" si="2302"/>
        <v>-4.8908333330928144E-3</v>
      </c>
      <c r="M5045" s="10">
        <f t="shared" si="2303"/>
        <v>2932873.15</v>
      </c>
      <c r="N5045" s="5">
        <f>VLOOKUP(CONCATENATE(A5045,"-6"),'Restated Depr'!$B$6:$G$7674,6,0)</f>
        <v>7.4000000000000003E-3</v>
      </c>
      <c r="O5045" s="29">
        <f t="shared" si="2304"/>
        <v>1808.6051091666668</v>
      </c>
      <c r="P5045" s="29">
        <f t="shared" si="2305"/>
        <v>0</v>
      </c>
      <c r="Q5045" t="s">
        <v>7819</v>
      </c>
    </row>
    <row r="5046" spans="1:18" hidden="1">
      <c r="A5046" t="s">
        <v>384</v>
      </c>
      <c r="B5046" t="s">
        <v>5227</v>
      </c>
      <c r="C5046" s="224" t="s">
        <v>7842</v>
      </c>
      <c r="D5046" s="221">
        <v>358.7</v>
      </c>
      <c r="E5046" s="324">
        <v>43220</v>
      </c>
      <c r="F5046" s="1">
        <v>2932873.15</v>
      </c>
      <c r="G5046" s="5">
        <v>7.4000000000000003E-3</v>
      </c>
      <c r="H5046" s="298">
        <v>1808.61</v>
      </c>
      <c r="I5046" s="10">
        <v>2932873.15</v>
      </c>
      <c r="J5046" s="11">
        <f t="shared" si="2300"/>
        <v>7.4000000000000003E-3</v>
      </c>
      <c r="K5046" s="30">
        <f t="shared" si="2301"/>
        <v>1808.6051091666668</v>
      </c>
      <c r="L5046" s="29">
        <f t="shared" si="2302"/>
        <v>-4.8908333330928144E-3</v>
      </c>
      <c r="M5046" s="10">
        <f t="shared" si="2303"/>
        <v>2932873.15</v>
      </c>
      <c r="N5046" s="5">
        <f>VLOOKUP(CONCATENATE(A5046,"-6"),'Restated Depr'!$B$6:$G$7674,6,0)</f>
        <v>7.4000000000000003E-3</v>
      </c>
      <c r="O5046" s="29">
        <f t="shared" si="2304"/>
        <v>1808.6051091666668</v>
      </c>
      <c r="P5046" s="29">
        <f t="shared" si="2305"/>
        <v>0</v>
      </c>
      <c r="Q5046" t="s">
        <v>7819</v>
      </c>
    </row>
    <row r="5047" spans="1:18" hidden="1">
      <c r="A5047" t="s">
        <v>384</v>
      </c>
      <c r="B5047" t="s">
        <v>5228</v>
      </c>
      <c r="C5047" s="224" t="s">
        <v>7842</v>
      </c>
      <c r="D5047" s="221">
        <v>358.7</v>
      </c>
      <c r="E5047" s="324">
        <v>43251</v>
      </c>
      <c r="F5047" s="1">
        <v>2932873.15</v>
      </c>
      <c r="G5047" s="5">
        <v>7.4000000000000003E-3</v>
      </c>
      <c r="H5047" s="298">
        <v>1808.61</v>
      </c>
      <c r="I5047" s="10">
        <v>2932873.15</v>
      </c>
      <c r="J5047" s="11">
        <f t="shared" si="2300"/>
        <v>7.4000000000000003E-3</v>
      </c>
      <c r="K5047" s="30">
        <f t="shared" si="2301"/>
        <v>1808.6051091666668</v>
      </c>
      <c r="L5047" s="29">
        <f t="shared" si="2302"/>
        <v>-4.8908333330928144E-3</v>
      </c>
      <c r="M5047" s="10">
        <f t="shared" si="2303"/>
        <v>2932873.15</v>
      </c>
      <c r="N5047" s="5">
        <f>VLOOKUP(CONCATENATE(A5047,"-6"),'Restated Depr'!$B$6:$G$7674,6,0)</f>
        <v>7.4000000000000003E-3</v>
      </c>
      <c r="O5047" s="29">
        <f t="shared" si="2304"/>
        <v>1808.6051091666668</v>
      </c>
      <c r="P5047" s="29">
        <f t="shared" si="2305"/>
        <v>0</v>
      </c>
      <c r="Q5047" t="s">
        <v>7819</v>
      </c>
    </row>
    <row r="5048" spans="1:18" hidden="1">
      <c r="A5048" t="s">
        <v>384</v>
      </c>
      <c r="B5048" t="s">
        <v>5229</v>
      </c>
      <c r="C5048" s="224" t="s">
        <v>7842</v>
      </c>
      <c r="D5048" s="221">
        <v>358.7</v>
      </c>
      <c r="E5048" s="324">
        <v>43281</v>
      </c>
      <c r="F5048" s="1">
        <v>2932873.15</v>
      </c>
      <c r="G5048" s="5">
        <v>7.4000000000000003E-3</v>
      </c>
      <c r="H5048" s="298">
        <v>1808.61</v>
      </c>
      <c r="I5048" s="10">
        <v>2932873.15</v>
      </c>
      <c r="J5048" s="11">
        <f t="shared" si="2300"/>
        <v>7.4000000000000003E-3</v>
      </c>
      <c r="K5048" s="30">
        <f t="shared" si="2301"/>
        <v>1808.6051091666668</v>
      </c>
      <c r="L5048" s="29">
        <f t="shared" si="2302"/>
        <v>-4.8908333330928144E-3</v>
      </c>
      <c r="M5048" s="10">
        <f t="shared" si="2303"/>
        <v>2932873.15</v>
      </c>
      <c r="N5048" s="5">
        <f>VLOOKUP(CONCATENATE(A5048,"-6"),'Restated Depr'!$B$6:$G$7674,6,0)</f>
        <v>7.4000000000000003E-3</v>
      </c>
      <c r="O5048" s="29">
        <f t="shared" si="2304"/>
        <v>1808.6051091666668</v>
      </c>
      <c r="P5048" s="29">
        <f t="shared" si="2305"/>
        <v>0</v>
      </c>
      <c r="Q5048" t="s">
        <v>7819</v>
      </c>
      <c r="R5048" s="5"/>
    </row>
    <row r="5049" spans="1:18" ht="15.75" hidden="1" thickBot="1">
      <c r="A5049" t="s">
        <v>384</v>
      </c>
      <c r="C5049" s="224" t="s">
        <v>639</v>
      </c>
      <c r="D5049" s="22"/>
      <c r="E5049" s="323" t="s">
        <v>606</v>
      </c>
      <c r="F5049" s="1"/>
      <c r="G5049" s="5"/>
      <c r="H5049" s="310">
        <f>SUM(H5037:H5048)</f>
        <v>59757.340000000011</v>
      </c>
      <c r="I5049" s="10"/>
      <c r="J5049" s="10"/>
      <c r="K5049" s="32">
        <f>SUM(K5037:K5048)</f>
        <v>59757.290431250003</v>
      </c>
      <c r="L5049" s="28">
        <f>SUM(L5037:L5048)</f>
        <v>-4.9568750002890738E-2</v>
      </c>
      <c r="M5049" s="10"/>
      <c r="N5049" s="5"/>
      <c r="O5049" s="28">
        <f>SUM(O5037:O5048)</f>
        <v>21703.261310000002</v>
      </c>
      <c r="P5049" s="28">
        <f>SUM(P5037:P5048)</f>
        <v>-38054.029121250001</v>
      </c>
    </row>
    <row r="5050" spans="1:18" hidden="1">
      <c r="A5050" t="s">
        <v>385</v>
      </c>
      <c r="B5050" t="s">
        <v>5230</v>
      </c>
      <c r="C5050" s="224" t="s">
        <v>7842</v>
      </c>
      <c r="D5050" s="221">
        <v>358.9</v>
      </c>
      <c r="E5050" s="324">
        <v>42947</v>
      </c>
      <c r="F5050" s="9">
        <v>3475100.76</v>
      </c>
      <c r="G5050" s="18">
        <v>1.9199999999999998E-2</v>
      </c>
      <c r="H5050" s="299">
        <v>5560.16</v>
      </c>
      <c r="I5050" s="15">
        <v>3475100.76</v>
      </c>
      <c r="J5050" s="11">
        <f t="shared" ref="J5050:J5061" si="2306">G5050</f>
        <v>1.9199999999999998E-2</v>
      </c>
      <c r="K5050" s="31">
        <f t="shared" ref="K5050:K5061" si="2307">I5050*J5050/12</f>
        <v>5560.1612159999995</v>
      </c>
      <c r="L5050" s="289">
        <f t="shared" ref="L5050:L5061" si="2308">K5050-H5050</f>
        <v>1.2159999996583792E-3</v>
      </c>
      <c r="M5050" s="15">
        <f t="shared" ref="M5050:M5061" si="2309">I5050</f>
        <v>3475100.76</v>
      </c>
      <c r="N5050" s="5">
        <f>VLOOKUP(CONCATENATE(A5050,"-6"),'Restated Depr'!$B$6:$G$7674,6,0)</f>
        <v>1.55E-2</v>
      </c>
      <c r="O5050" s="289">
        <f t="shared" ref="O5050:O5061" si="2310">M5050*N5050/12</f>
        <v>4488.6718149999997</v>
      </c>
      <c r="P5050" s="289">
        <f t="shared" ref="P5050:P5061" si="2311">O5050-K5050</f>
        <v>-1071.4894009999998</v>
      </c>
      <c r="Q5050" t="s">
        <v>7819</v>
      </c>
    </row>
    <row r="5051" spans="1:18" hidden="1">
      <c r="A5051" t="s">
        <v>385</v>
      </c>
      <c r="B5051" t="s">
        <v>5231</v>
      </c>
      <c r="C5051" s="224" t="s">
        <v>7842</v>
      </c>
      <c r="D5051" s="221">
        <v>358.9</v>
      </c>
      <c r="E5051" s="324">
        <v>42978</v>
      </c>
      <c r="F5051" s="1">
        <v>3475100.76</v>
      </c>
      <c r="G5051" s="18">
        <v>1.9199999999999998E-2</v>
      </c>
      <c r="H5051" s="298">
        <v>5560.16</v>
      </c>
      <c r="I5051" s="10">
        <v>3475100.76</v>
      </c>
      <c r="J5051" s="11">
        <f t="shared" si="2306"/>
        <v>1.9199999999999998E-2</v>
      </c>
      <c r="K5051" s="30">
        <f t="shared" si="2307"/>
        <v>5560.1612159999995</v>
      </c>
      <c r="L5051" s="29">
        <f t="shared" si="2308"/>
        <v>1.2159999996583792E-3</v>
      </c>
      <c r="M5051" s="10">
        <f t="shared" si="2309"/>
        <v>3475100.76</v>
      </c>
      <c r="N5051" s="5">
        <f>VLOOKUP(CONCATENATE(A5051,"-6"),'Restated Depr'!$B$6:$G$7674,6,0)</f>
        <v>1.55E-2</v>
      </c>
      <c r="O5051" s="29">
        <f t="shared" si="2310"/>
        <v>4488.6718149999997</v>
      </c>
      <c r="P5051" s="29">
        <f t="shared" si="2311"/>
        <v>-1071.4894009999998</v>
      </c>
      <c r="Q5051" t="s">
        <v>7819</v>
      </c>
    </row>
    <row r="5052" spans="1:18" hidden="1">
      <c r="A5052" t="s">
        <v>385</v>
      </c>
      <c r="B5052" t="s">
        <v>5232</v>
      </c>
      <c r="C5052" s="224" t="s">
        <v>7842</v>
      </c>
      <c r="D5052" s="221">
        <v>358.9</v>
      </c>
      <c r="E5052" s="324">
        <v>43008</v>
      </c>
      <c r="F5052" s="1">
        <v>3475100.76</v>
      </c>
      <c r="G5052" s="18">
        <v>1.9199999999999998E-2</v>
      </c>
      <c r="H5052" s="298">
        <v>5560.16</v>
      </c>
      <c r="I5052" s="10">
        <v>3475100.76</v>
      </c>
      <c r="J5052" s="11">
        <f t="shared" si="2306"/>
        <v>1.9199999999999998E-2</v>
      </c>
      <c r="K5052" s="30">
        <f t="shared" si="2307"/>
        <v>5560.1612159999995</v>
      </c>
      <c r="L5052" s="29">
        <f t="shared" si="2308"/>
        <v>1.2159999996583792E-3</v>
      </c>
      <c r="M5052" s="10">
        <f t="shared" si="2309"/>
        <v>3475100.76</v>
      </c>
      <c r="N5052" s="5">
        <f>VLOOKUP(CONCATENATE(A5052,"-6"),'Restated Depr'!$B$6:$G$7674,6,0)</f>
        <v>1.55E-2</v>
      </c>
      <c r="O5052" s="29">
        <f t="shared" si="2310"/>
        <v>4488.6718149999997</v>
      </c>
      <c r="P5052" s="29">
        <f t="shared" si="2311"/>
        <v>-1071.4894009999998</v>
      </c>
      <c r="Q5052" t="s">
        <v>7819</v>
      </c>
    </row>
    <row r="5053" spans="1:18" hidden="1">
      <c r="A5053" t="s">
        <v>385</v>
      </c>
      <c r="B5053" t="s">
        <v>5233</v>
      </c>
      <c r="C5053" s="224" t="s">
        <v>7842</v>
      </c>
      <c r="D5053" s="221">
        <v>358.9</v>
      </c>
      <c r="E5053" s="324">
        <v>43039</v>
      </c>
      <c r="F5053" s="1">
        <v>3475100.76</v>
      </c>
      <c r="G5053" s="18">
        <v>1.9199999999999998E-2</v>
      </c>
      <c r="H5053" s="298">
        <v>5560.16</v>
      </c>
      <c r="I5053" s="10">
        <v>3475100.76</v>
      </c>
      <c r="J5053" s="11">
        <f t="shared" si="2306"/>
        <v>1.9199999999999998E-2</v>
      </c>
      <c r="K5053" s="30">
        <f t="shared" si="2307"/>
        <v>5560.1612159999995</v>
      </c>
      <c r="L5053" s="29">
        <f t="shared" si="2308"/>
        <v>1.2159999996583792E-3</v>
      </c>
      <c r="M5053" s="10">
        <f t="shared" si="2309"/>
        <v>3475100.76</v>
      </c>
      <c r="N5053" s="5">
        <f>VLOOKUP(CONCATENATE(A5053,"-6"),'Restated Depr'!$B$6:$G$7674,6,0)</f>
        <v>1.55E-2</v>
      </c>
      <c r="O5053" s="29">
        <f t="shared" si="2310"/>
        <v>4488.6718149999997</v>
      </c>
      <c r="P5053" s="29">
        <f t="shared" si="2311"/>
        <v>-1071.4894009999998</v>
      </c>
      <c r="Q5053" t="s">
        <v>7819</v>
      </c>
    </row>
    <row r="5054" spans="1:18" hidden="1">
      <c r="A5054" t="s">
        <v>385</v>
      </c>
      <c r="B5054" t="s">
        <v>5234</v>
      </c>
      <c r="C5054" s="224" t="s">
        <v>7842</v>
      </c>
      <c r="D5054" s="221">
        <v>358.9</v>
      </c>
      <c r="E5054" s="324">
        <v>43069</v>
      </c>
      <c r="F5054" s="1">
        <v>3475100.76</v>
      </c>
      <c r="G5054" s="18">
        <v>1.9199999999999998E-2</v>
      </c>
      <c r="H5054" s="298">
        <v>5560.16</v>
      </c>
      <c r="I5054" s="10">
        <v>3475100.76</v>
      </c>
      <c r="J5054" s="11">
        <f t="shared" si="2306"/>
        <v>1.9199999999999998E-2</v>
      </c>
      <c r="K5054" s="30">
        <f t="shared" si="2307"/>
        <v>5560.1612159999995</v>
      </c>
      <c r="L5054" s="29">
        <f t="shared" si="2308"/>
        <v>1.2159999996583792E-3</v>
      </c>
      <c r="M5054" s="10">
        <f t="shared" si="2309"/>
        <v>3475100.76</v>
      </c>
      <c r="N5054" s="5">
        <f>VLOOKUP(CONCATENATE(A5054,"-6"),'Restated Depr'!$B$6:$G$7674,6,0)</f>
        <v>1.55E-2</v>
      </c>
      <c r="O5054" s="29">
        <f t="shared" si="2310"/>
        <v>4488.6718149999997</v>
      </c>
      <c r="P5054" s="29">
        <f t="shared" si="2311"/>
        <v>-1071.4894009999998</v>
      </c>
      <c r="Q5054" t="s">
        <v>7819</v>
      </c>
    </row>
    <row r="5055" spans="1:18" hidden="1">
      <c r="A5055" t="s">
        <v>385</v>
      </c>
      <c r="B5055" t="s">
        <v>5235</v>
      </c>
      <c r="C5055" s="224" t="s">
        <v>7842</v>
      </c>
      <c r="D5055" s="221">
        <v>358.9</v>
      </c>
      <c r="E5055" s="324">
        <v>43100</v>
      </c>
      <c r="F5055" s="1">
        <v>3475100.76</v>
      </c>
      <c r="G5055" s="18">
        <v>1.7600000000000001E-2</v>
      </c>
      <c r="H5055" s="298">
        <v>5096.8100000000004</v>
      </c>
      <c r="I5055" s="10">
        <v>3475100.76</v>
      </c>
      <c r="J5055" s="11">
        <f t="shared" si="2306"/>
        <v>1.7600000000000001E-2</v>
      </c>
      <c r="K5055" s="30">
        <f t="shared" si="2307"/>
        <v>5096.8144480000001</v>
      </c>
      <c r="L5055" s="29">
        <f t="shared" si="2308"/>
        <v>4.447999999683816E-3</v>
      </c>
      <c r="M5055" s="10">
        <f t="shared" si="2309"/>
        <v>3475100.76</v>
      </c>
      <c r="N5055" s="5">
        <f>VLOOKUP(CONCATENATE(A5055,"-6"),'Restated Depr'!$B$6:$G$7674,6,0)</f>
        <v>1.55E-2</v>
      </c>
      <c r="O5055" s="29">
        <f t="shared" si="2310"/>
        <v>4488.6718149999997</v>
      </c>
      <c r="P5055" s="29">
        <f t="shared" si="2311"/>
        <v>-608.14263300000039</v>
      </c>
      <c r="Q5055" t="s">
        <v>7819</v>
      </c>
    </row>
    <row r="5056" spans="1:18" hidden="1">
      <c r="A5056" t="s">
        <v>385</v>
      </c>
      <c r="B5056" t="s">
        <v>5236</v>
      </c>
      <c r="C5056" s="224" t="s">
        <v>7842</v>
      </c>
      <c r="D5056" s="221">
        <v>358.9</v>
      </c>
      <c r="E5056" s="324">
        <v>43131</v>
      </c>
      <c r="F5056" s="1">
        <v>3475100.76</v>
      </c>
      <c r="G5056" s="5">
        <v>1.55E-2</v>
      </c>
      <c r="H5056" s="298">
        <v>4488.67</v>
      </c>
      <c r="I5056" s="10">
        <v>3475100.76</v>
      </c>
      <c r="J5056" s="11">
        <f t="shared" si="2306"/>
        <v>1.55E-2</v>
      </c>
      <c r="K5056" s="30">
        <f t="shared" si="2307"/>
        <v>4488.6718149999997</v>
      </c>
      <c r="L5056" s="29">
        <f t="shared" si="2308"/>
        <v>1.8149999996239785E-3</v>
      </c>
      <c r="M5056" s="10">
        <f t="shared" si="2309"/>
        <v>3475100.76</v>
      </c>
      <c r="N5056" s="5">
        <f>VLOOKUP(CONCATENATE(A5056,"-6"),'Restated Depr'!$B$6:$G$7674,6,0)</f>
        <v>1.55E-2</v>
      </c>
      <c r="O5056" s="29">
        <f t="shared" si="2310"/>
        <v>4488.6718149999997</v>
      </c>
      <c r="P5056" s="29">
        <f t="shared" si="2311"/>
        <v>0</v>
      </c>
      <c r="Q5056" t="s">
        <v>7819</v>
      </c>
    </row>
    <row r="5057" spans="1:18" hidden="1">
      <c r="A5057" t="s">
        <v>385</v>
      </c>
      <c r="B5057" t="s">
        <v>5237</v>
      </c>
      <c r="C5057" s="224" t="s">
        <v>7842</v>
      </c>
      <c r="D5057" s="221">
        <v>358.9</v>
      </c>
      <c r="E5057" s="324">
        <v>43159</v>
      </c>
      <c r="F5057" s="1">
        <v>3475100.76</v>
      </c>
      <c r="G5057" s="5">
        <v>1.55E-2</v>
      </c>
      <c r="H5057" s="298">
        <v>4488.67</v>
      </c>
      <c r="I5057" s="10">
        <v>3475100.76</v>
      </c>
      <c r="J5057" s="11">
        <f t="shared" si="2306"/>
        <v>1.55E-2</v>
      </c>
      <c r="K5057" s="30">
        <f t="shared" si="2307"/>
        <v>4488.6718149999997</v>
      </c>
      <c r="L5057" s="29">
        <f t="shared" si="2308"/>
        <v>1.8149999996239785E-3</v>
      </c>
      <c r="M5057" s="10">
        <f t="shared" si="2309"/>
        <v>3475100.76</v>
      </c>
      <c r="N5057" s="5">
        <f>VLOOKUP(CONCATENATE(A5057,"-6"),'Restated Depr'!$B$6:$G$7674,6,0)</f>
        <v>1.55E-2</v>
      </c>
      <c r="O5057" s="29">
        <f t="shared" si="2310"/>
        <v>4488.6718149999997</v>
      </c>
      <c r="P5057" s="29">
        <f t="shared" si="2311"/>
        <v>0</v>
      </c>
      <c r="Q5057" t="s">
        <v>7819</v>
      </c>
    </row>
    <row r="5058" spans="1:18" hidden="1">
      <c r="A5058" t="s">
        <v>385</v>
      </c>
      <c r="B5058" t="s">
        <v>5238</v>
      </c>
      <c r="C5058" s="224" t="s">
        <v>7842</v>
      </c>
      <c r="D5058" s="221">
        <v>358.9</v>
      </c>
      <c r="E5058" s="324">
        <v>43190</v>
      </c>
      <c r="F5058" s="1">
        <v>3475100.76</v>
      </c>
      <c r="G5058" s="5">
        <v>1.55E-2</v>
      </c>
      <c r="H5058" s="298">
        <v>4488.67</v>
      </c>
      <c r="I5058" s="10">
        <v>3475100.76</v>
      </c>
      <c r="J5058" s="11">
        <f t="shared" si="2306"/>
        <v>1.55E-2</v>
      </c>
      <c r="K5058" s="30">
        <f t="shared" si="2307"/>
        <v>4488.6718149999997</v>
      </c>
      <c r="L5058" s="29">
        <f t="shared" si="2308"/>
        <v>1.8149999996239785E-3</v>
      </c>
      <c r="M5058" s="10">
        <f t="shared" si="2309"/>
        <v>3475100.76</v>
      </c>
      <c r="N5058" s="5">
        <f>VLOOKUP(CONCATENATE(A5058,"-6"),'Restated Depr'!$B$6:$G$7674,6,0)</f>
        <v>1.55E-2</v>
      </c>
      <c r="O5058" s="29">
        <f t="shared" si="2310"/>
        <v>4488.6718149999997</v>
      </c>
      <c r="P5058" s="29">
        <f t="shared" si="2311"/>
        <v>0</v>
      </c>
      <c r="Q5058" t="s">
        <v>7819</v>
      </c>
    </row>
    <row r="5059" spans="1:18" hidden="1">
      <c r="A5059" t="s">
        <v>385</v>
      </c>
      <c r="B5059" t="s">
        <v>5239</v>
      </c>
      <c r="C5059" s="224" t="s">
        <v>7842</v>
      </c>
      <c r="D5059" s="221">
        <v>358.9</v>
      </c>
      <c r="E5059" s="324">
        <v>43220</v>
      </c>
      <c r="F5059" s="1">
        <v>3475100.76</v>
      </c>
      <c r="G5059" s="5">
        <v>1.55E-2</v>
      </c>
      <c r="H5059" s="298">
        <v>4488.67</v>
      </c>
      <c r="I5059" s="10">
        <v>3475100.76</v>
      </c>
      <c r="J5059" s="11">
        <f t="shared" si="2306"/>
        <v>1.55E-2</v>
      </c>
      <c r="K5059" s="30">
        <f t="shared" si="2307"/>
        <v>4488.6718149999997</v>
      </c>
      <c r="L5059" s="29">
        <f t="shared" si="2308"/>
        <v>1.8149999996239785E-3</v>
      </c>
      <c r="M5059" s="10">
        <f t="shared" si="2309"/>
        <v>3475100.76</v>
      </c>
      <c r="N5059" s="5">
        <f>VLOOKUP(CONCATENATE(A5059,"-6"),'Restated Depr'!$B$6:$G$7674,6,0)</f>
        <v>1.55E-2</v>
      </c>
      <c r="O5059" s="29">
        <f t="shared" si="2310"/>
        <v>4488.6718149999997</v>
      </c>
      <c r="P5059" s="29">
        <f t="shared" si="2311"/>
        <v>0</v>
      </c>
      <c r="Q5059" t="s">
        <v>7819</v>
      </c>
    </row>
    <row r="5060" spans="1:18" hidden="1">
      <c r="A5060" t="s">
        <v>385</v>
      </c>
      <c r="B5060" t="s">
        <v>5240</v>
      </c>
      <c r="C5060" s="224" t="s">
        <v>7842</v>
      </c>
      <c r="D5060" s="221">
        <v>358.9</v>
      </c>
      <c r="E5060" s="324">
        <v>43251</v>
      </c>
      <c r="F5060" s="1">
        <v>3475100.76</v>
      </c>
      <c r="G5060" s="5">
        <v>1.55E-2</v>
      </c>
      <c r="H5060" s="298">
        <v>4488.67</v>
      </c>
      <c r="I5060" s="10">
        <v>3475100.76</v>
      </c>
      <c r="J5060" s="11">
        <f t="shared" si="2306"/>
        <v>1.55E-2</v>
      </c>
      <c r="K5060" s="30">
        <f t="shared" si="2307"/>
        <v>4488.6718149999997</v>
      </c>
      <c r="L5060" s="29">
        <f t="shared" si="2308"/>
        <v>1.8149999996239785E-3</v>
      </c>
      <c r="M5060" s="10">
        <f t="shared" si="2309"/>
        <v>3475100.76</v>
      </c>
      <c r="N5060" s="5">
        <f>VLOOKUP(CONCATENATE(A5060,"-6"),'Restated Depr'!$B$6:$G$7674,6,0)</f>
        <v>1.55E-2</v>
      </c>
      <c r="O5060" s="29">
        <f t="shared" si="2310"/>
        <v>4488.6718149999997</v>
      </c>
      <c r="P5060" s="29">
        <f t="shared" si="2311"/>
        <v>0</v>
      </c>
      <c r="Q5060" t="s">
        <v>7819</v>
      </c>
    </row>
    <row r="5061" spans="1:18" hidden="1">
      <c r="A5061" t="s">
        <v>385</v>
      </c>
      <c r="B5061" t="s">
        <v>5241</v>
      </c>
      <c r="C5061" s="224" t="s">
        <v>7842</v>
      </c>
      <c r="D5061" s="221">
        <v>358.9</v>
      </c>
      <c r="E5061" s="324">
        <v>43281</v>
      </c>
      <c r="F5061" s="1">
        <v>3475100.76</v>
      </c>
      <c r="G5061" s="5">
        <v>1.55E-2</v>
      </c>
      <c r="H5061" s="298">
        <v>4488.67</v>
      </c>
      <c r="I5061" s="10">
        <v>3475100.76</v>
      </c>
      <c r="J5061" s="11">
        <f t="shared" si="2306"/>
        <v>1.55E-2</v>
      </c>
      <c r="K5061" s="30">
        <f t="shared" si="2307"/>
        <v>4488.6718149999997</v>
      </c>
      <c r="L5061" s="29">
        <f t="shared" si="2308"/>
        <v>1.8149999996239785E-3</v>
      </c>
      <c r="M5061" s="10">
        <f t="shared" si="2309"/>
        <v>3475100.76</v>
      </c>
      <c r="N5061" s="5">
        <f>VLOOKUP(CONCATENATE(A5061,"-6"),'Restated Depr'!$B$6:$G$7674,6,0)</f>
        <v>1.55E-2</v>
      </c>
      <c r="O5061" s="29">
        <f t="shared" si="2310"/>
        <v>4488.6718149999997</v>
      </c>
      <c r="P5061" s="29">
        <f t="shared" si="2311"/>
        <v>0</v>
      </c>
      <c r="Q5061" t="s">
        <v>7819</v>
      </c>
      <c r="R5061" s="5"/>
    </row>
    <row r="5062" spans="1:18" ht="15.75" hidden="1" thickBot="1">
      <c r="A5062" t="s">
        <v>385</v>
      </c>
      <c r="C5062" s="224" t="s">
        <v>639</v>
      </c>
      <c r="D5062" s="22"/>
      <c r="E5062" s="323" t="s">
        <v>606</v>
      </c>
      <c r="F5062" s="1"/>
      <c r="G5062" s="5"/>
      <c r="H5062" s="310">
        <f>SUM(H5050:H5061)</f>
        <v>59829.62999999999</v>
      </c>
      <c r="I5062" s="10"/>
      <c r="J5062" s="10"/>
      <c r="K5062" s="32">
        <f>SUM(K5050:K5061)</f>
        <v>59829.651418000009</v>
      </c>
      <c r="L5062" s="28">
        <f>SUM(L5050:L5061)</f>
        <v>2.1417999995719583E-2</v>
      </c>
      <c r="M5062" s="10"/>
      <c r="N5062" s="5"/>
      <c r="O5062" s="28">
        <f>SUM(O5050:O5061)</f>
        <v>53864.061780000011</v>
      </c>
      <c r="P5062" s="28">
        <f>SUM(P5050:P5061)</f>
        <v>-5965.5896379999995</v>
      </c>
    </row>
    <row r="5063" spans="1:18" hidden="1">
      <c r="A5063" t="s">
        <v>386</v>
      </c>
      <c r="B5063" t="s">
        <v>5242</v>
      </c>
      <c r="C5063" s="224" t="s">
        <v>7842</v>
      </c>
      <c r="D5063" s="221">
        <v>358.9</v>
      </c>
      <c r="E5063" s="324">
        <v>42947</v>
      </c>
      <c r="F5063" s="9">
        <v>22545729.120000001</v>
      </c>
      <c r="G5063" s="18">
        <v>4.24E-2</v>
      </c>
      <c r="H5063" s="299">
        <v>79661.569999999992</v>
      </c>
      <c r="I5063" s="15">
        <v>22545729.120000001</v>
      </c>
      <c r="J5063" s="11">
        <f t="shared" ref="J5063:J5074" si="2312">G5063</f>
        <v>4.24E-2</v>
      </c>
      <c r="K5063" s="31">
        <f t="shared" ref="K5063:K5074" si="2313">I5063*J5063/12</f>
        <v>79661.576224000004</v>
      </c>
      <c r="L5063" s="289">
        <f t="shared" ref="L5063:L5074" si="2314">K5063-H5063</f>
        <v>6.2240000115707517E-3</v>
      </c>
      <c r="M5063" s="15">
        <f t="shared" ref="M5063:M5074" si="2315">I5063</f>
        <v>22545729.120000001</v>
      </c>
      <c r="N5063" s="5">
        <f>VLOOKUP(CONCATENATE(A5063,"-6"),'Restated Depr'!$B$6:$G$7674,6,0)</f>
        <v>1.55E-2</v>
      </c>
      <c r="O5063" s="289">
        <f t="shared" ref="O5063:O5074" si="2316">M5063*N5063/12</f>
        <v>29121.566780000005</v>
      </c>
      <c r="P5063" s="289">
        <f t="shared" ref="P5063:P5074" si="2317">O5063-K5063</f>
        <v>-50540.009443999996</v>
      </c>
      <c r="Q5063" t="s">
        <v>7819</v>
      </c>
    </row>
    <row r="5064" spans="1:18" hidden="1">
      <c r="A5064" t="s">
        <v>386</v>
      </c>
      <c r="B5064" t="s">
        <v>5243</v>
      </c>
      <c r="C5064" s="224" t="s">
        <v>7842</v>
      </c>
      <c r="D5064" s="221">
        <v>358.9</v>
      </c>
      <c r="E5064" s="324">
        <v>42978</v>
      </c>
      <c r="F5064" s="1">
        <v>22545729.120000001</v>
      </c>
      <c r="G5064" s="18">
        <v>4.24E-2</v>
      </c>
      <c r="H5064" s="298">
        <v>79661.569999999992</v>
      </c>
      <c r="I5064" s="10">
        <v>22545729.120000001</v>
      </c>
      <c r="J5064" s="11">
        <f t="shared" si="2312"/>
        <v>4.24E-2</v>
      </c>
      <c r="K5064" s="30">
        <f t="shared" si="2313"/>
        <v>79661.576224000004</v>
      </c>
      <c r="L5064" s="29">
        <f t="shared" si="2314"/>
        <v>6.2240000115707517E-3</v>
      </c>
      <c r="M5064" s="10">
        <f t="shared" si="2315"/>
        <v>22545729.120000001</v>
      </c>
      <c r="N5064" s="5">
        <f>VLOOKUP(CONCATENATE(A5064,"-6"),'Restated Depr'!$B$6:$G$7674,6,0)</f>
        <v>1.55E-2</v>
      </c>
      <c r="O5064" s="29">
        <f t="shared" si="2316"/>
        <v>29121.566780000005</v>
      </c>
      <c r="P5064" s="29">
        <f t="shared" si="2317"/>
        <v>-50540.009443999996</v>
      </c>
      <c r="Q5064" t="s">
        <v>7819</v>
      </c>
    </row>
    <row r="5065" spans="1:18" hidden="1">
      <c r="A5065" t="s">
        <v>386</v>
      </c>
      <c r="B5065" t="s">
        <v>5244</v>
      </c>
      <c r="C5065" s="224" t="s">
        <v>7842</v>
      </c>
      <c r="D5065" s="221">
        <v>358.9</v>
      </c>
      <c r="E5065" s="324">
        <v>43008</v>
      </c>
      <c r="F5065" s="1">
        <v>22545729.120000001</v>
      </c>
      <c r="G5065" s="18">
        <v>4.24E-2</v>
      </c>
      <c r="H5065" s="298">
        <v>79661.569999999992</v>
      </c>
      <c r="I5065" s="10">
        <v>22545729.120000001</v>
      </c>
      <c r="J5065" s="11">
        <f t="shared" si="2312"/>
        <v>4.24E-2</v>
      </c>
      <c r="K5065" s="30">
        <f t="shared" si="2313"/>
        <v>79661.576224000004</v>
      </c>
      <c r="L5065" s="29">
        <f t="shared" si="2314"/>
        <v>6.2240000115707517E-3</v>
      </c>
      <c r="M5065" s="10">
        <f t="shared" si="2315"/>
        <v>22545729.120000001</v>
      </c>
      <c r="N5065" s="5">
        <f>VLOOKUP(CONCATENATE(A5065,"-6"),'Restated Depr'!$B$6:$G$7674,6,0)</f>
        <v>1.55E-2</v>
      </c>
      <c r="O5065" s="29">
        <f t="shared" si="2316"/>
        <v>29121.566780000005</v>
      </c>
      <c r="P5065" s="29">
        <f t="shared" si="2317"/>
        <v>-50540.009443999996</v>
      </c>
      <c r="Q5065" t="s">
        <v>7819</v>
      </c>
    </row>
    <row r="5066" spans="1:18" hidden="1">
      <c r="A5066" t="s">
        <v>386</v>
      </c>
      <c r="B5066" t="s">
        <v>5245</v>
      </c>
      <c r="C5066" s="224" t="s">
        <v>7842</v>
      </c>
      <c r="D5066" s="221">
        <v>358.9</v>
      </c>
      <c r="E5066" s="324">
        <v>43039</v>
      </c>
      <c r="F5066" s="1">
        <v>22545729.120000001</v>
      </c>
      <c r="G5066" s="18">
        <v>4.24E-2</v>
      </c>
      <c r="H5066" s="298">
        <v>79661.569999999992</v>
      </c>
      <c r="I5066" s="10">
        <v>22545729.120000001</v>
      </c>
      <c r="J5066" s="11">
        <f t="shared" si="2312"/>
        <v>4.24E-2</v>
      </c>
      <c r="K5066" s="30">
        <f t="shared" si="2313"/>
        <v>79661.576224000004</v>
      </c>
      <c r="L5066" s="29">
        <f t="shared" si="2314"/>
        <v>6.2240000115707517E-3</v>
      </c>
      <c r="M5066" s="10">
        <f t="shared" si="2315"/>
        <v>22545729.120000001</v>
      </c>
      <c r="N5066" s="5">
        <f>VLOOKUP(CONCATENATE(A5066,"-6"),'Restated Depr'!$B$6:$G$7674,6,0)</f>
        <v>1.55E-2</v>
      </c>
      <c r="O5066" s="29">
        <f t="shared" si="2316"/>
        <v>29121.566780000005</v>
      </c>
      <c r="P5066" s="29">
        <f t="shared" si="2317"/>
        <v>-50540.009443999996</v>
      </c>
      <c r="Q5066" t="s">
        <v>7819</v>
      </c>
    </row>
    <row r="5067" spans="1:18" hidden="1">
      <c r="A5067" t="s">
        <v>386</v>
      </c>
      <c r="B5067" t="s">
        <v>5246</v>
      </c>
      <c r="C5067" s="224" t="s">
        <v>7842</v>
      </c>
      <c r="D5067" s="221">
        <v>358.9</v>
      </c>
      <c r="E5067" s="324">
        <v>43069</v>
      </c>
      <c r="F5067" s="1">
        <v>22545729.120000001</v>
      </c>
      <c r="G5067" s="18">
        <v>4.24E-2</v>
      </c>
      <c r="H5067" s="298">
        <v>79661.569999999992</v>
      </c>
      <c r="I5067" s="10">
        <v>22545729.120000001</v>
      </c>
      <c r="J5067" s="11">
        <f t="shared" si="2312"/>
        <v>4.24E-2</v>
      </c>
      <c r="K5067" s="30">
        <f t="shared" si="2313"/>
        <v>79661.576224000004</v>
      </c>
      <c r="L5067" s="29">
        <f t="shared" si="2314"/>
        <v>6.2240000115707517E-3</v>
      </c>
      <c r="M5067" s="10">
        <f t="shared" si="2315"/>
        <v>22545729.120000001</v>
      </c>
      <c r="N5067" s="5">
        <f>VLOOKUP(CONCATENATE(A5067,"-6"),'Restated Depr'!$B$6:$G$7674,6,0)</f>
        <v>1.55E-2</v>
      </c>
      <c r="O5067" s="29">
        <f t="shared" si="2316"/>
        <v>29121.566780000005</v>
      </c>
      <c r="P5067" s="29">
        <f t="shared" si="2317"/>
        <v>-50540.009443999996</v>
      </c>
      <c r="Q5067" t="s">
        <v>7819</v>
      </c>
    </row>
    <row r="5068" spans="1:18" hidden="1">
      <c r="A5068" t="s">
        <v>386</v>
      </c>
      <c r="B5068" t="s">
        <v>5247</v>
      </c>
      <c r="C5068" s="224" t="s">
        <v>7842</v>
      </c>
      <c r="D5068" s="221">
        <v>358.9</v>
      </c>
      <c r="E5068" s="324">
        <v>43100</v>
      </c>
      <c r="F5068" s="1">
        <v>22545729.120000001</v>
      </c>
      <c r="G5068" s="18">
        <v>3.1199999999999999E-2</v>
      </c>
      <c r="H5068" s="298">
        <v>58618.889999999992</v>
      </c>
      <c r="I5068" s="10">
        <v>22545729.120000001</v>
      </c>
      <c r="J5068" s="11">
        <f t="shared" si="2312"/>
        <v>3.1199999999999999E-2</v>
      </c>
      <c r="K5068" s="30">
        <f t="shared" si="2313"/>
        <v>58618.895711999998</v>
      </c>
      <c r="L5068" s="29">
        <f t="shared" si="2314"/>
        <v>5.7120000055874698E-3</v>
      </c>
      <c r="M5068" s="10">
        <f t="shared" si="2315"/>
        <v>22545729.120000001</v>
      </c>
      <c r="N5068" s="5">
        <f>VLOOKUP(CONCATENATE(A5068,"-6"),'Restated Depr'!$B$6:$G$7674,6,0)</f>
        <v>1.55E-2</v>
      </c>
      <c r="O5068" s="29">
        <f t="shared" si="2316"/>
        <v>29121.566780000005</v>
      </c>
      <c r="P5068" s="29">
        <f t="shared" si="2317"/>
        <v>-29497.328931999993</v>
      </c>
      <c r="Q5068" t="s">
        <v>7819</v>
      </c>
    </row>
    <row r="5069" spans="1:18" hidden="1">
      <c r="A5069" t="s">
        <v>386</v>
      </c>
      <c r="B5069" t="s">
        <v>5248</v>
      </c>
      <c r="C5069" s="224" t="s">
        <v>7842</v>
      </c>
      <c r="D5069" s="221">
        <v>358.9</v>
      </c>
      <c r="E5069" s="324">
        <v>43131</v>
      </c>
      <c r="F5069" s="1">
        <v>22545729.120000001</v>
      </c>
      <c r="G5069" s="5">
        <v>1.55E-2</v>
      </c>
      <c r="H5069" s="298">
        <v>29121.569999999996</v>
      </c>
      <c r="I5069" s="10">
        <v>22545729.120000001</v>
      </c>
      <c r="J5069" s="11">
        <f t="shared" si="2312"/>
        <v>1.55E-2</v>
      </c>
      <c r="K5069" s="30">
        <f t="shared" si="2313"/>
        <v>29121.566780000005</v>
      </c>
      <c r="L5069" s="29">
        <f t="shared" si="2314"/>
        <v>-3.2199999914155342E-3</v>
      </c>
      <c r="M5069" s="10">
        <f t="shared" si="2315"/>
        <v>22545729.120000001</v>
      </c>
      <c r="N5069" s="5">
        <f>VLOOKUP(CONCATENATE(A5069,"-6"),'Restated Depr'!$B$6:$G$7674,6,0)</f>
        <v>1.55E-2</v>
      </c>
      <c r="O5069" s="29">
        <f t="shared" si="2316"/>
        <v>29121.566780000005</v>
      </c>
      <c r="P5069" s="29">
        <f t="shared" si="2317"/>
        <v>0</v>
      </c>
      <c r="Q5069" t="s">
        <v>7819</v>
      </c>
    </row>
    <row r="5070" spans="1:18" hidden="1">
      <c r="A5070" t="s">
        <v>386</v>
      </c>
      <c r="B5070" t="s">
        <v>5249</v>
      </c>
      <c r="C5070" s="224" t="s">
        <v>7842</v>
      </c>
      <c r="D5070" s="221">
        <v>358.9</v>
      </c>
      <c r="E5070" s="324">
        <v>43159</v>
      </c>
      <c r="F5070" s="1">
        <v>22545729.120000001</v>
      </c>
      <c r="G5070" s="5">
        <v>1.55E-2</v>
      </c>
      <c r="H5070" s="298">
        <v>29121.569999999996</v>
      </c>
      <c r="I5070" s="10">
        <v>22545729.120000001</v>
      </c>
      <c r="J5070" s="11">
        <f t="shared" si="2312"/>
        <v>1.55E-2</v>
      </c>
      <c r="K5070" s="30">
        <f t="shared" si="2313"/>
        <v>29121.566780000005</v>
      </c>
      <c r="L5070" s="29">
        <f t="shared" si="2314"/>
        <v>-3.2199999914155342E-3</v>
      </c>
      <c r="M5070" s="10">
        <f t="shared" si="2315"/>
        <v>22545729.120000001</v>
      </c>
      <c r="N5070" s="5">
        <f>VLOOKUP(CONCATENATE(A5070,"-6"),'Restated Depr'!$B$6:$G$7674,6,0)</f>
        <v>1.55E-2</v>
      </c>
      <c r="O5070" s="29">
        <f t="shared" si="2316"/>
        <v>29121.566780000005</v>
      </c>
      <c r="P5070" s="29">
        <f t="shared" si="2317"/>
        <v>0</v>
      </c>
      <c r="Q5070" t="s">
        <v>7819</v>
      </c>
    </row>
    <row r="5071" spans="1:18" hidden="1">
      <c r="A5071" t="s">
        <v>386</v>
      </c>
      <c r="B5071" t="s">
        <v>5250</v>
      </c>
      <c r="C5071" s="224" t="s">
        <v>7842</v>
      </c>
      <c r="D5071" s="221">
        <v>358.9</v>
      </c>
      <c r="E5071" s="324">
        <v>43190</v>
      </c>
      <c r="F5071" s="1">
        <v>22545729.120000001</v>
      </c>
      <c r="G5071" s="5">
        <v>1.55E-2</v>
      </c>
      <c r="H5071" s="298">
        <v>29121.569999999996</v>
      </c>
      <c r="I5071" s="10">
        <v>22545729.120000001</v>
      </c>
      <c r="J5071" s="11">
        <f t="shared" si="2312"/>
        <v>1.55E-2</v>
      </c>
      <c r="K5071" s="30">
        <f t="shared" si="2313"/>
        <v>29121.566780000005</v>
      </c>
      <c r="L5071" s="29">
        <f t="shared" si="2314"/>
        <v>-3.2199999914155342E-3</v>
      </c>
      <c r="M5071" s="10">
        <f t="shared" si="2315"/>
        <v>22545729.120000001</v>
      </c>
      <c r="N5071" s="5">
        <f>VLOOKUP(CONCATENATE(A5071,"-6"),'Restated Depr'!$B$6:$G$7674,6,0)</f>
        <v>1.55E-2</v>
      </c>
      <c r="O5071" s="29">
        <f t="shared" si="2316"/>
        <v>29121.566780000005</v>
      </c>
      <c r="P5071" s="29">
        <f t="shared" si="2317"/>
        <v>0</v>
      </c>
      <c r="Q5071" t="s">
        <v>7819</v>
      </c>
    </row>
    <row r="5072" spans="1:18" hidden="1">
      <c r="A5072" t="s">
        <v>386</v>
      </c>
      <c r="B5072" t="s">
        <v>5251</v>
      </c>
      <c r="C5072" s="224" t="s">
        <v>7842</v>
      </c>
      <c r="D5072" s="221">
        <v>358.9</v>
      </c>
      <c r="E5072" s="324">
        <v>43220</v>
      </c>
      <c r="F5072" s="1">
        <v>22545729.120000001</v>
      </c>
      <c r="G5072" s="5">
        <v>1.55E-2</v>
      </c>
      <c r="H5072" s="298">
        <v>29121.569999999996</v>
      </c>
      <c r="I5072" s="10">
        <v>22545729.120000001</v>
      </c>
      <c r="J5072" s="11">
        <f t="shared" si="2312"/>
        <v>1.55E-2</v>
      </c>
      <c r="K5072" s="30">
        <f t="shared" si="2313"/>
        <v>29121.566780000005</v>
      </c>
      <c r="L5072" s="29">
        <f t="shared" si="2314"/>
        <v>-3.2199999914155342E-3</v>
      </c>
      <c r="M5072" s="10">
        <f t="shared" si="2315"/>
        <v>22545729.120000001</v>
      </c>
      <c r="N5072" s="5">
        <f>VLOOKUP(CONCATENATE(A5072,"-6"),'Restated Depr'!$B$6:$G$7674,6,0)</f>
        <v>1.55E-2</v>
      </c>
      <c r="O5072" s="29">
        <f t="shared" si="2316"/>
        <v>29121.566780000005</v>
      </c>
      <c r="P5072" s="29">
        <f t="shared" si="2317"/>
        <v>0</v>
      </c>
      <c r="Q5072" t="s">
        <v>7819</v>
      </c>
    </row>
    <row r="5073" spans="1:18" hidden="1">
      <c r="A5073" t="s">
        <v>386</v>
      </c>
      <c r="B5073" t="s">
        <v>5252</v>
      </c>
      <c r="C5073" s="224" t="s">
        <v>7842</v>
      </c>
      <c r="D5073" s="221">
        <v>358.9</v>
      </c>
      <c r="E5073" s="324">
        <v>43251</v>
      </c>
      <c r="F5073" s="1">
        <v>22545729.120000001</v>
      </c>
      <c r="G5073" s="5">
        <v>1.55E-2</v>
      </c>
      <c r="H5073" s="298">
        <v>29121.569999999996</v>
      </c>
      <c r="I5073" s="10">
        <v>22545729.120000001</v>
      </c>
      <c r="J5073" s="11">
        <f t="shared" si="2312"/>
        <v>1.55E-2</v>
      </c>
      <c r="K5073" s="30">
        <f t="shared" si="2313"/>
        <v>29121.566780000005</v>
      </c>
      <c r="L5073" s="29">
        <f t="shared" si="2314"/>
        <v>-3.2199999914155342E-3</v>
      </c>
      <c r="M5073" s="10">
        <f t="shared" si="2315"/>
        <v>22545729.120000001</v>
      </c>
      <c r="N5073" s="5">
        <f>VLOOKUP(CONCATENATE(A5073,"-6"),'Restated Depr'!$B$6:$G$7674,6,0)</f>
        <v>1.55E-2</v>
      </c>
      <c r="O5073" s="29">
        <f t="shared" si="2316"/>
        <v>29121.566780000005</v>
      </c>
      <c r="P5073" s="29">
        <f t="shared" si="2317"/>
        <v>0</v>
      </c>
      <c r="Q5073" t="s">
        <v>7819</v>
      </c>
    </row>
    <row r="5074" spans="1:18" hidden="1">
      <c r="A5074" t="s">
        <v>386</v>
      </c>
      <c r="B5074" t="s">
        <v>5253</v>
      </c>
      <c r="C5074" s="224" t="s">
        <v>7842</v>
      </c>
      <c r="D5074" s="221">
        <v>358.9</v>
      </c>
      <c r="E5074" s="324">
        <v>43281</v>
      </c>
      <c r="F5074" s="1">
        <v>22545729.120000001</v>
      </c>
      <c r="G5074" s="5">
        <v>1.55E-2</v>
      </c>
      <c r="H5074" s="298">
        <v>29121.569999999996</v>
      </c>
      <c r="I5074" s="10">
        <v>22545729.120000001</v>
      </c>
      <c r="J5074" s="11">
        <f t="shared" si="2312"/>
        <v>1.55E-2</v>
      </c>
      <c r="K5074" s="30">
        <f t="shared" si="2313"/>
        <v>29121.566780000005</v>
      </c>
      <c r="L5074" s="29">
        <f t="shared" si="2314"/>
        <v>-3.2199999914155342E-3</v>
      </c>
      <c r="M5074" s="10">
        <f t="shared" si="2315"/>
        <v>22545729.120000001</v>
      </c>
      <c r="N5074" s="5">
        <f>VLOOKUP(CONCATENATE(A5074,"-6"),'Restated Depr'!$B$6:$G$7674,6,0)</f>
        <v>1.55E-2</v>
      </c>
      <c r="O5074" s="29">
        <f t="shared" si="2316"/>
        <v>29121.566780000005</v>
      </c>
      <c r="P5074" s="29">
        <f t="shared" si="2317"/>
        <v>0</v>
      </c>
      <c r="Q5074" t="s">
        <v>7819</v>
      </c>
      <c r="R5074" s="5"/>
    </row>
    <row r="5075" spans="1:18" ht="15.75" hidden="1" thickBot="1">
      <c r="A5075" t="s">
        <v>386</v>
      </c>
      <c r="C5075" s="224" t="s">
        <v>639</v>
      </c>
      <c r="D5075" s="22"/>
      <c r="E5075" s="323" t="s">
        <v>606</v>
      </c>
      <c r="F5075" s="1"/>
      <c r="G5075" s="5"/>
      <c r="H5075" s="310">
        <f>SUM(H5063:H5074)</f>
        <v>631656.1599999998</v>
      </c>
      <c r="I5075" s="10"/>
      <c r="J5075" s="10"/>
      <c r="K5075" s="32">
        <f>SUM(K5063:K5074)</f>
        <v>631656.17751199997</v>
      </c>
      <c r="L5075" s="28">
        <f>SUM(L5063:L5074)</f>
        <v>1.7512000114948023E-2</v>
      </c>
      <c r="M5075" s="10"/>
      <c r="N5075" s="5"/>
      <c r="O5075" s="28">
        <f>SUM(O5063:O5074)</f>
        <v>349458.80135999998</v>
      </c>
      <c r="P5075" s="28">
        <f>SUM(P5063:P5074)</f>
        <v>-282197.37615199998</v>
      </c>
    </row>
    <row r="5076" spans="1:18" hidden="1">
      <c r="A5076" t="s">
        <v>387</v>
      </c>
      <c r="B5076" t="s">
        <v>5254</v>
      </c>
      <c r="C5076" s="224" t="s">
        <v>7842</v>
      </c>
      <c r="D5076" s="221">
        <v>358.9</v>
      </c>
      <c r="E5076" s="324">
        <v>42947</v>
      </c>
      <c r="F5076" s="9">
        <v>3836675.65</v>
      </c>
      <c r="G5076" s="18">
        <v>3.5299999999999998E-2</v>
      </c>
      <c r="H5076" s="299">
        <v>11286.230000000001</v>
      </c>
      <c r="I5076" s="15">
        <v>3836675.65</v>
      </c>
      <c r="J5076" s="11">
        <f t="shared" ref="J5076:J5087" si="2318">G5076</f>
        <v>3.5299999999999998E-2</v>
      </c>
      <c r="K5076" s="31">
        <f t="shared" ref="K5076:K5087" si="2319">I5076*J5076/12</f>
        <v>11286.220870416664</v>
      </c>
      <c r="L5076" s="289">
        <f t="shared" ref="L5076:L5087" si="2320">K5076-H5076</f>
        <v>-9.1295833371987101E-3</v>
      </c>
      <c r="M5076" s="15">
        <f t="shared" ref="M5076:M5087" si="2321">I5076</f>
        <v>3836675.65</v>
      </c>
      <c r="N5076" s="5">
        <f>VLOOKUP(CONCATENATE(A5076,"-6"),'Restated Depr'!$B$6:$G$7674,6,0)</f>
        <v>1.55E-2</v>
      </c>
      <c r="O5076" s="289">
        <f t="shared" ref="O5076:O5087" si="2322">M5076*N5076/12</f>
        <v>4955.7060479166666</v>
      </c>
      <c r="P5076" s="289">
        <f t="shared" ref="P5076:P5087" si="2323">O5076-K5076</f>
        <v>-6330.5148224999975</v>
      </c>
      <c r="Q5076" t="s">
        <v>7819</v>
      </c>
    </row>
    <row r="5077" spans="1:18" hidden="1">
      <c r="A5077" t="s">
        <v>387</v>
      </c>
      <c r="B5077" t="s">
        <v>5255</v>
      </c>
      <c r="C5077" s="224" t="s">
        <v>7842</v>
      </c>
      <c r="D5077" s="221">
        <v>358.9</v>
      </c>
      <c r="E5077" s="324">
        <v>42978</v>
      </c>
      <c r="F5077" s="1">
        <v>3836675.65</v>
      </c>
      <c r="G5077" s="18">
        <v>3.5299999999999998E-2</v>
      </c>
      <c r="H5077" s="298">
        <v>11286.230000000001</v>
      </c>
      <c r="I5077" s="10">
        <v>3836675.65</v>
      </c>
      <c r="J5077" s="11">
        <f t="shared" si="2318"/>
        <v>3.5299999999999998E-2</v>
      </c>
      <c r="K5077" s="30">
        <f t="shared" si="2319"/>
        <v>11286.220870416664</v>
      </c>
      <c r="L5077" s="29">
        <f t="shared" si="2320"/>
        <v>-9.1295833371987101E-3</v>
      </c>
      <c r="M5077" s="10">
        <f t="shared" si="2321"/>
        <v>3836675.65</v>
      </c>
      <c r="N5077" s="5">
        <f>VLOOKUP(CONCATENATE(A5077,"-6"),'Restated Depr'!$B$6:$G$7674,6,0)</f>
        <v>1.55E-2</v>
      </c>
      <c r="O5077" s="29">
        <f t="shared" si="2322"/>
        <v>4955.7060479166666</v>
      </c>
      <c r="P5077" s="29">
        <f t="shared" si="2323"/>
        <v>-6330.5148224999975</v>
      </c>
      <c r="Q5077" t="s">
        <v>7819</v>
      </c>
    </row>
    <row r="5078" spans="1:18" hidden="1">
      <c r="A5078" t="s">
        <v>387</v>
      </c>
      <c r="B5078" t="s">
        <v>5256</v>
      </c>
      <c r="C5078" s="224" t="s">
        <v>7842</v>
      </c>
      <c r="D5078" s="221">
        <v>358.9</v>
      </c>
      <c r="E5078" s="324">
        <v>43008</v>
      </c>
      <c r="F5078" s="1">
        <v>3836675.65</v>
      </c>
      <c r="G5078" s="18">
        <v>3.5299999999999998E-2</v>
      </c>
      <c r="H5078" s="298">
        <v>11286.230000000001</v>
      </c>
      <c r="I5078" s="10">
        <v>3836675.65</v>
      </c>
      <c r="J5078" s="11">
        <f t="shared" si="2318"/>
        <v>3.5299999999999998E-2</v>
      </c>
      <c r="K5078" s="30">
        <f t="shared" si="2319"/>
        <v>11286.220870416664</v>
      </c>
      <c r="L5078" s="29">
        <f t="shared" si="2320"/>
        <v>-9.1295833371987101E-3</v>
      </c>
      <c r="M5078" s="10">
        <f t="shared" si="2321"/>
        <v>3836675.65</v>
      </c>
      <c r="N5078" s="5">
        <f>VLOOKUP(CONCATENATE(A5078,"-6"),'Restated Depr'!$B$6:$G$7674,6,0)</f>
        <v>1.55E-2</v>
      </c>
      <c r="O5078" s="29">
        <f t="shared" si="2322"/>
        <v>4955.7060479166666</v>
      </c>
      <c r="P5078" s="29">
        <f t="shared" si="2323"/>
        <v>-6330.5148224999975</v>
      </c>
      <c r="Q5078" t="s">
        <v>7819</v>
      </c>
    </row>
    <row r="5079" spans="1:18" hidden="1">
      <c r="A5079" t="s">
        <v>387</v>
      </c>
      <c r="B5079" t="s">
        <v>5257</v>
      </c>
      <c r="C5079" s="224" t="s">
        <v>7842</v>
      </c>
      <c r="D5079" s="221">
        <v>358.9</v>
      </c>
      <c r="E5079" s="324">
        <v>43039</v>
      </c>
      <c r="F5079" s="1">
        <v>3836675.65</v>
      </c>
      <c r="G5079" s="18">
        <v>3.5299999999999998E-2</v>
      </c>
      <c r="H5079" s="298">
        <v>11286.230000000001</v>
      </c>
      <c r="I5079" s="10">
        <v>3836675.65</v>
      </c>
      <c r="J5079" s="11">
        <f t="shared" si="2318"/>
        <v>3.5299999999999998E-2</v>
      </c>
      <c r="K5079" s="30">
        <f t="shared" si="2319"/>
        <v>11286.220870416664</v>
      </c>
      <c r="L5079" s="29">
        <f t="shared" si="2320"/>
        <v>-9.1295833371987101E-3</v>
      </c>
      <c r="M5079" s="10">
        <f t="shared" si="2321"/>
        <v>3836675.65</v>
      </c>
      <c r="N5079" s="5">
        <f>VLOOKUP(CONCATENATE(A5079,"-6"),'Restated Depr'!$B$6:$G$7674,6,0)</f>
        <v>1.55E-2</v>
      </c>
      <c r="O5079" s="29">
        <f t="shared" si="2322"/>
        <v>4955.7060479166666</v>
      </c>
      <c r="P5079" s="29">
        <f t="shared" si="2323"/>
        <v>-6330.5148224999975</v>
      </c>
      <c r="Q5079" t="s">
        <v>7819</v>
      </c>
    </row>
    <row r="5080" spans="1:18" hidden="1">
      <c r="A5080" t="s">
        <v>387</v>
      </c>
      <c r="B5080" t="s">
        <v>5258</v>
      </c>
      <c r="C5080" s="224" t="s">
        <v>7842</v>
      </c>
      <c r="D5080" s="221">
        <v>358.9</v>
      </c>
      <c r="E5080" s="324">
        <v>43069</v>
      </c>
      <c r="F5080" s="1">
        <v>3836675.65</v>
      </c>
      <c r="G5080" s="18">
        <v>3.5299999999999998E-2</v>
      </c>
      <c r="H5080" s="298">
        <v>11286.230000000001</v>
      </c>
      <c r="I5080" s="10">
        <v>3836675.65</v>
      </c>
      <c r="J5080" s="11">
        <f t="shared" si="2318"/>
        <v>3.5299999999999998E-2</v>
      </c>
      <c r="K5080" s="30">
        <f t="shared" si="2319"/>
        <v>11286.220870416664</v>
      </c>
      <c r="L5080" s="29">
        <f t="shared" si="2320"/>
        <v>-9.1295833371987101E-3</v>
      </c>
      <c r="M5080" s="10">
        <f t="shared" si="2321"/>
        <v>3836675.65</v>
      </c>
      <c r="N5080" s="5">
        <f>VLOOKUP(CONCATENATE(A5080,"-6"),'Restated Depr'!$B$6:$G$7674,6,0)</f>
        <v>1.55E-2</v>
      </c>
      <c r="O5080" s="29">
        <f t="shared" si="2322"/>
        <v>4955.7060479166666</v>
      </c>
      <c r="P5080" s="29">
        <f t="shared" si="2323"/>
        <v>-6330.5148224999975</v>
      </c>
      <c r="Q5080" t="s">
        <v>7819</v>
      </c>
    </row>
    <row r="5081" spans="1:18" hidden="1">
      <c r="A5081" t="s">
        <v>387</v>
      </c>
      <c r="B5081" t="s">
        <v>5259</v>
      </c>
      <c r="C5081" s="224" t="s">
        <v>7842</v>
      </c>
      <c r="D5081" s="221">
        <v>358.9</v>
      </c>
      <c r="E5081" s="324">
        <v>43100</v>
      </c>
      <c r="F5081" s="1">
        <v>3836675.65</v>
      </c>
      <c r="G5081" s="18">
        <v>2.7E-2</v>
      </c>
      <c r="H5081" s="298">
        <v>8632.52</v>
      </c>
      <c r="I5081" s="10">
        <v>3836675.65</v>
      </c>
      <c r="J5081" s="11">
        <f t="shared" si="2318"/>
        <v>2.7E-2</v>
      </c>
      <c r="K5081" s="30">
        <f t="shared" si="2319"/>
        <v>8632.5202124999996</v>
      </c>
      <c r="L5081" s="29">
        <f t="shared" si="2320"/>
        <v>2.1249999917927198E-4</v>
      </c>
      <c r="M5081" s="10">
        <f t="shared" si="2321"/>
        <v>3836675.65</v>
      </c>
      <c r="N5081" s="5">
        <f>VLOOKUP(CONCATENATE(A5081,"-6"),'Restated Depr'!$B$6:$G$7674,6,0)</f>
        <v>1.55E-2</v>
      </c>
      <c r="O5081" s="29">
        <f t="shared" si="2322"/>
        <v>4955.7060479166666</v>
      </c>
      <c r="P5081" s="29">
        <f t="shared" si="2323"/>
        <v>-3676.814164583333</v>
      </c>
      <c r="Q5081" t="s">
        <v>7819</v>
      </c>
    </row>
    <row r="5082" spans="1:18" hidden="1">
      <c r="A5082" t="s">
        <v>387</v>
      </c>
      <c r="B5082" t="s">
        <v>5260</v>
      </c>
      <c r="C5082" s="224" t="s">
        <v>7842</v>
      </c>
      <c r="D5082" s="221">
        <v>358.9</v>
      </c>
      <c r="E5082" s="324">
        <v>43131</v>
      </c>
      <c r="F5082" s="1">
        <v>3836675.65</v>
      </c>
      <c r="G5082" s="5">
        <v>1.55E-2</v>
      </c>
      <c r="H5082" s="298">
        <v>4955.71</v>
      </c>
      <c r="I5082" s="10">
        <v>3836675.65</v>
      </c>
      <c r="J5082" s="11">
        <f t="shared" si="2318"/>
        <v>1.55E-2</v>
      </c>
      <c r="K5082" s="30">
        <f t="shared" si="2319"/>
        <v>4955.7060479166666</v>
      </c>
      <c r="L5082" s="29">
        <f t="shared" si="2320"/>
        <v>-3.9520833333881455E-3</v>
      </c>
      <c r="M5082" s="10">
        <f t="shared" si="2321"/>
        <v>3836675.65</v>
      </c>
      <c r="N5082" s="5">
        <f>VLOOKUP(CONCATENATE(A5082,"-6"),'Restated Depr'!$B$6:$G$7674,6,0)</f>
        <v>1.55E-2</v>
      </c>
      <c r="O5082" s="29">
        <f t="shared" si="2322"/>
        <v>4955.7060479166666</v>
      </c>
      <c r="P5082" s="29">
        <f t="shared" si="2323"/>
        <v>0</v>
      </c>
      <c r="Q5082" t="s">
        <v>7819</v>
      </c>
    </row>
    <row r="5083" spans="1:18" hidden="1">
      <c r="A5083" t="s">
        <v>387</v>
      </c>
      <c r="B5083" t="s">
        <v>5261</v>
      </c>
      <c r="C5083" s="224" t="s">
        <v>7842</v>
      </c>
      <c r="D5083" s="221">
        <v>358.9</v>
      </c>
      <c r="E5083" s="324">
        <v>43159</v>
      </c>
      <c r="F5083" s="1">
        <v>3836675.65</v>
      </c>
      <c r="G5083" s="5">
        <v>1.55E-2</v>
      </c>
      <c r="H5083" s="298">
        <v>4955.71</v>
      </c>
      <c r="I5083" s="10">
        <v>3836675.65</v>
      </c>
      <c r="J5083" s="11">
        <f t="shared" si="2318"/>
        <v>1.55E-2</v>
      </c>
      <c r="K5083" s="30">
        <f t="shared" si="2319"/>
        <v>4955.7060479166666</v>
      </c>
      <c r="L5083" s="29">
        <f t="shared" si="2320"/>
        <v>-3.9520833333881455E-3</v>
      </c>
      <c r="M5083" s="10">
        <f t="shared" si="2321"/>
        <v>3836675.65</v>
      </c>
      <c r="N5083" s="5">
        <f>VLOOKUP(CONCATENATE(A5083,"-6"),'Restated Depr'!$B$6:$G$7674,6,0)</f>
        <v>1.55E-2</v>
      </c>
      <c r="O5083" s="29">
        <f t="shared" si="2322"/>
        <v>4955.7060479166666</v>
      </c>
      <c r="P5083" s="29">
        <f t="shared" si="2323"/>
        <v>0</v>
      </c>
      <c r="Q5083" t="s">
        <v>7819</v>
      </c>
    </row>
    <row r="5084" spans="1:18" hidden="1">
      <c r="A5084" t="s">
        <v>387</v>
      </c>
      <c r="B5084" t="s">
        <v>5262</v>
      </c>
      <c r="C5084" s="224" t="s">
        <v>7842</v>
      </c>
      <c r="D5084" s="221">
        <v>358.9</v>
      </c>
      <c r="E5084" s="324">
        <v>43190</v>
      </c>
      <c r="F5084" s="1">
        <v>3836675.65</v>
      </c>
      <c r="G5084" s="5">
        <v>1.55E-2</v>
      </c>
      <c r="H5084" s="298">
        <v>4955.71</v>
      </c>
      <c r="I5084" s="10">
        <v>3836675.65</v>
      </c>
      <c r="J5084" s="11">
        <f t="shared" si="2318"/>
        <v>1.55E-2</v>
      </c>
      <c r="K5084" s="30">
        <f t="shared" si="2319"/>
        <v>4955.7060479166666</v>
      </c>
      <c r="L5084" s="29">
        <f t="shared" si="2320"/>
        <v>-3.9520833333881455E-3</v>
      </c>
      <c r="M5084" s="10">
        <f t="shared" si="2321"/>
        <v>3836675.65</v>
      </c>
      <c r="N5084" s="5">
        <f>VLOOKUP(CONCATENATE(A5084,"-6"),'Restated Depr'!$B$6:$G$7674,6,0)</f>
        <v>1.55E-2</v>
      </c>
      <c r="O5084" s="29">
        <f t="shared" si="2322"/>
        <v>4955.7060479166666</v>
      </c>
      <c r="P5084" s="29">
        <f t="shared" si="2323"/>
        <v>0</v>
      </c>
      <c r="Q5084" t="s">
        <v>7819</v>
      </c>
    </row>
    <row r="5085" spans="1:18" hidden="1">
      <c r="A5085" t="s">
        <v>387</v>
      </c>
      <c r="B5085" t="s">
        <v>5263</v>
      </c>
      <c r="C5085" s="224" t="s">
        <v>7842</v>
      </c>
      <c r="D5085" s="221">
        <v>358.9</v>
      </c>
      <c r="E5085" s="324">
        <v>43220</v>
      </c>
      <c r="F5085" s="1">
        <v>3836675.65</v>
      </c>
      <c r="G5085" s="5">
        <v>1.55E-2</v>
      </c>
      <c r="H5085" s="298">
        <v>4955.71</v>
      </c>
      <c r="I5085" s="10">
        <v>3836675.65</v>
      </c>
      <c r="J5085" s="11">
        <f t="shared" si="2318"/>
        <v>1.55E-2</v>
      </c>
      <c r="K5085" s="30">
        <f t="shared" si="2319"/>
        <v>4955.7060479166666</v>
      </c>
      <c r="L5085" s="29">
        <f t="shared" si="2320"/>
        <v>-3.9520833333881455E-3</v>
      </c>
      <c r="M5085" s="10">
        <f t="shared" si="2321"/>
        <v>3836675.65</v>
      </c>
      <c r="N5085" s="5">
        <f>VLOOKUP(CONCATENATE(A5085,"-6"),'Restated Depr'!$B$6:$G$7674,6,0)</f>
        <v>1.55E-2</v>
      </c>
      <c r="O5085" s="29">
        <f t="shared" si="2322"/>
        <v>4955.7060479166666</v>
      </c>
      <c r="P5085" s="29">
        <f t="shared" si="2323"/>
        <v>0</v>
      </c>
      <c r="Q5085" t="s">
        <v>7819</v>
      </c>
    </row>
    <row r="5086" spans="1:18" hidden="1">
      <c r="A5086" t="s">
        <v>387</v>
      </c>
      <c r="B5086" t="s">
        <v>5264</v>
      </c>
      <c r="C5086" s="224" t="s">
        <v>7842</v>
      </c>
      <c r="D5086" s="221">
        <v>358.9</v>
      </c>
      <c r="E5086" s="324">
        <v>43251</v>
      </c>
      <c r="F5086" s="1">
        <v>3836675.65</v>
      </c>
      <c r="G5086" s="5">
        <v>1.55E-2</v>
      </c>
      <c r="H5086" s="298">
        <v>4955.71</v>
      </c>
      <c r="I5086" s="10">
        <v>3836675.65</v>
      </c>
      <c r="J5086" s="11">
        <f t="shared" si="2318"/>
        <v>1.55E-2</v>
      </c>
      <c r="K5086" s="30">
        <f t="shared" si="2319"/>
        <v>4955.7060479166666</v>
      </c>
      <c r="L5086" s="29">
        <f t="shared" si="2320"/>
        <v>-3.9520833333881455E-3</v>
      </c>
      <c r="M5086" s="10">
        <f t="shared" si="2321"/>
        <v>3836675.65</v>
      </c>
      <c r="N5086" s="5">
        <f>VLOOKUP(CONCATENATE(A5086,"-6"),'Restated Depr'!$B$6:$G$7674,6,0)</f>
        <v>1.55E-2</v>
      </c>
      <c r="O5086" s="29">
        <f t="shared" si="2322"/>
        <v>4955.7060479166666</v>
      </c>
      <c r="P5086" s="29">
        <f t="shared" si="2323"/>
        <v>0</v>
      </c>
      <c r="Q5086" t="s">
        <v>7819</v>
      </c>
    </row>
    <row r="5087" spans="1:18" hidden="1">
      <c r="A5087" t="s">
        <v>387</v>
      </c>
      <c r="B5087" t="s">
        <v>5265</v>
      </c>
      <c r="C5087" s="224" t="s">
        <v>7842</v>
      </c>
      <c r="D5087" s="221">
        <v>358.9</v>
      </c>
      <c r="E5087" s="324">
        <v>43281</v>
      </c>
      <c r="F5087" s="1">
        <v>3836675.65</v>
      </c>
      <c r="G5087" s="5">
        <v>1.55E-2</v>
      </c>
      <c r="H5087" s="298">
        <v>4955.71</v>
      </c>
      <c r="I5087" s="10">
        <v>3836675.65</v>
      </c>
      <c r="J5087" s="11">
        <f t="shared" si="2318"/>
        <v>1.55E-2</v>
      </c>
      <c r="K5087" s="30">
        <f t="shared" si="2319"/>
        <v>4955.7060479166666</v>
      </c>
      <c r="L5087" s="29">
        <f t="shared" si="2320"/>
        <v>-3.9520833333881455E-3</v>
      </c>
      <c r="M5087" s="10">
        <f t="shared" si="2321"/>
        <v>3836675.65</v>
      </c>
      <c r="N5087" s="5">
        <f>VLOOKUP(CONCATENATE(A5087,"-6"),'Restated Depr'!$B$6:$G$7674,6,0)</f>
        <v>1.55E-2</v>
      </c>
      <c r="O5087" s="29">
        <f t="shared" si="2322"/>
        <v>4955.7060479166666</v>
      </c>
      <c r="P5087" s="29">
        <f t="shared" si="2323"/>
        <v>0</v>
      </c>
      <c r="Q5087" t="s">
        <v>7819</v>
      </c>
      <c r="R5087" s="5"/>
    </row>
    <row r="5088" spans="1:18" ht="15.75" hidden="1" thickBot="1">
      <c r="A5088" t="s">
        <v>387</v>
      </c>
      <c r="C5088" s="224" t="s">
        <v>639</v>
      </c>
      <c r="D5088" s="22"/>
      <c r="E5088" s="323" t="s">
        <v>606</v>
      </c>
      <c r="F5088" s="1"/>
      <c r="G5088" s="5"/>
      <c r="H5088" s="310">
        <f>SUM(H5076:H5087)</f>
        <v>94797.930000000051</v>
      </c>
      <c r="I5088" s="10"/>
      <c r="J5088" s="10"/>
      <c r="K5088" s="32">
        <f>SUM(K5076:K5087)</f>
        <v>94797.860852083322</v>
      </c>
      <c r="L5088" s="28">
        <f>SUM(L5076:L5087)</f>
        <v>-6.9147916687143152E-2</v>
      </c>
      <c r="M5088" s="10"/>
      <c r="N5088" s="5"/>
      <c r="O5088" s="28">
        <f>SUM(O5076:O5087)</f>
        <v>59468.472575000014</v>
      </c>
      <c r="P5088" s="28">
        <f>SUM(P5076:P5087)</f>
        <v>-35329.388277083322</v>
      </c>
    </row>
    <row r="5089" spans="1:18" hidden="1">
      <c r="A5089" t="s">
        <v>388</v>
      </c>
      <c r="B5089" t="s">
        <v>5266</v>
      </c>
      <c r="C5089" s="224" t="s">
        <v>7842</v>
      </c>
      <c r="D5089" s="221">
        <v>358.9</v>
      </c>
      <c r="E5089" s="324">
        <v>42947</v>
      </c>
      <c r="F5089" s="9">
        <v>1080000.6000000001</v>
      </c>
      <c r="G5089" s="18">
        <v>3.5299999999999998E-2</v>
      </c>
      <c r="H5089" s="299">
        <v>3177</v>
      </c>
      <c r="I5089" s="15">
        <v>1080000.6000000001</v>
      </c>
      <c r="J5089" s="11">
        <f t="shared" ref="J5089:J5100" si="2324">G5089</f>
        <v>3.5299999999999998E-2</v>
      </c>
      <c r="K5089" s="31">
        <f t="shared" ref="K5089:K5100" si="2325">I5089*J5089/12</f>
        <v>3177.0017650000004</v>
      </c>
      <c r="L5089" s="289">
        <f t="shared" ref="L5089:L5100" si="2326">K5089-H5089</f>
        <v>1.7650000004323374E-3</v>
      </c>
      <c r="M5089" s="15">
        <f t="shared" ref="M5089:M5100" si="2327">I5089</f>
        <v>1080000.6000000001</v>
      </c>
      <c r="N5089" s="5">
        <f>VLOOKUP(CONCATENATE(A5089,"-6"),'Restated Depr'!$B$6:$G$7674,6,0)</f>
        <v>1.55E-2</v>
      </c>
      <c r="O5089" s="289">
        <f t="shared" ref="O5089:O5100" si="2328">M5089*N5089/12</f>
        <v>1395.0007750000002</v>
      </c>
      <c r="P5089" s="289">
        <f t="shared" ref="P5089:P5100" si="2329">O5089-K5089</f>
        <v>-1782.0009900000002</v>
      </c>
      <c r="Q5089" t="s">
        <v>7819</v>
      </c>
    </row>
    <row r="5090" spans="1:18" hidden="1">
      <c r="A5090" t="s">
        <v>388</v>
      </c>
      <c r="B5090" t="s">
        <v>5267</v>
      </c>
      <c r="C5090" s="224" t="s">
        <v>7842</v>
      </c>
      <c r="D5090" s="221">
        <v>358.9</v>
      </c>
      <c r="E5090" s="324">
        <v>42978</v>
      </c>
      <c r="F5090" s="1">
        <v>1080000.6000000001</v>
      </c>
      <c r="G5090" s="18">
        <v>3.5299999999999998E-2</v>
      </c>
      <c r="H5090" s="298">
        <v>3177</v>
      </c>
      <c r="I5090" s="10">
        <v>1080000.6000000001</v>
      </c>
      <c r="J5090" s="11">
        <f t="shared" si="2324"/>
        <v>3.5299999999999998E-2</v>
      </c>
      <c r="K5090" s="30">
        <f t="shared" si="2325"/>
        <v>3177.0017650000004</v>
      </c>
      <c r="L5090" s="29">
        <f t="shared" si="2326"/>
        <v>1.7650000004323374E-3</v>
      </c>
      <c r="M5090" s="10">
        <f t="shared" si="2327"/>
        <v>1080000.6000000001</v>
      </c>
      <c r="N5090" s="5">
        <f>VLOOKUP(CONCATENATE(A5090,"-6"),'Restated Depr'!$B$6:$G$7674,6,0)</f>
        <v>1.55E-2</v>
      </c>
      <c r="O5090" s="29">
        <f t="shared" si="2328"/>
        <v>1395.0007750000002</v>
      </c>
      <c r="P5090" s="29">
        <f t="shared" si="2329"/>
        <v>-1782.0009900000002</v>
      </c>
      <c r="Q5090" t="s">
        <v>7819</v>
      </c>
    </row>
    <row r="5091" spans="1:18" hidden="1">
      <c r="A5091" t="s">
        <v>388</v>
      </c>
      <c r="B5091" t="s">
        <v>5268</v>
      </c>
      <c r="C5091" s="224" t="s">
        <v>7842</v>
      </c>
      <c r="D5091" s="221">
        <v>358.9</v>
      </c>
      <c r="E5091" s="324">
        <v>43008</v>
      </c>
      <c r="F5091" s="1">
        <v>1080000.6000000001</v>
      </c>
      <c r="G5091" s="18">
        <v>3.5299999999999998E-2</v>
      </c>
      <c r="H5091" s="298">
        <v>3177</v>
      </c>
      <c r="I5091" s="10">
        <v>1080000.6000000001</v>
      </c>
      <c r="J5091" s="11">
        <f t="shared" si="2324"/>
        <v>3.5299999999999998E-2</v>
      </c>
      <c r="K5091" s="30">
        <f t="shared" si="2325"/>
        <v>3177.0017650000004</v>
      </c>
      <c r="L5091" s="29">
        <f t="shared" si="2326"/>
        <v>1.7650000004323374E-3</v>
      </c>
      <c r="M5091" s="10">
        <f t="shared" si="2327"/>
        <v>1080000.6000000001</v>
      </c>
      <c r="N5091" s="5">
        <f>VLOOKUP(CONCATENATE(A5091,"-6"),'Restated Depr'!$B$6:$G$7674,6,0)</f>
        <v>1.55E-2</v>
      </c>
      <c r="O5091" s="29">
        <f t="shared" si="2328"/>
        <v>1395.0007750000002</v>
      </c>
      <c r="P5091" s="29">
        <f t="shared" si="2329"/>
        <v>-1782.0009900000002</v>
      </c>
      <c r="Q5091" t="s">
        <v>7819</v>
      </c>
    </row>
    <row r="5092" spans="1:18" hidden="1">
      <c r="A5092" t="s">
        <v>388</v>
      </c>
      <c r="B5092" t="s">
        <v>5269</v>
      </c>
      <c r="C5092" s="224" t="s">
        <v>7842</v>
      </c>
      <c r="D5092" s="221">
        <v>358.9</v>
      </c>
      <c r="E5092" s="324">
        <v>43039</v>
      </c>
      <c r="F5092" s="1">
        <v>1080000.6000000001</v>
      </c>
      <c r="G5092" s="18">
        <v>3.5299999999999998E-2</v>
      </c>
      <c r="H5092" s="298">
        <v>3177</v>
      </c>
      <c r="I5092" s="10">
        <v>1080000.6000000001</v>
      </c>
      <c r="J5092" s="11">
        <f t="shared" si="2324"/>
        <v>3.5299999999999998E-2</v>
      </c>
      <c r="K5092" s="30">
        <f t="shared" si="2325"/>
        <v>3177.0017650000004</v>
      </c>
      <c r="L5092" s="29">
        <f t="shared" si="2326"/>
        <v>1.7650000004323374E-3</v>
      </c>
      <c r="M5092" s="10">
        <f t="shared" si="2327"/>
        <v>1080000.6000000001</v>
      </c>
      <c r="N5092" s="5">
        <f>VLOOKUP(CONCATENATE(A5092,"-6"),'Restated Depr'!$B$6:$G$7674,6,0)</f>
        <v>1.55E-2</v>
      </c>
      <c r="O5092" s="29">
        <f t="shared" si="2328"/>
        <v>1395.0007750000002</v>
      </c>
      <c r="P5092" s="29">
        <f t="shared" si="2329"/>
        <v>-1782.0009900000002</v>
      </c>
      <c r="Q5092" t="s">
        <v>7819</v>
      </c>
    </row>
    <row r="5093" spans="1:18" hidden="1">
      <c r="A5093" t="s">
        <v>388</v>
      </c>
      <c r="B5093" t="s">
        <v>5270</v>
      </c>
      <c r="C5093" s="224" t="s">
        <v>7842</v>
      </c>
      <c r="D5093" s="221">
        <v>358.9</v>
      </c>
      <c r="E5093" s="324">
        <v>43069</v>
      </c>
      <c r="F5093" s="1">
        <v>1080000.6000000001</v>
      </c>
      <c r="G5093" s="18">
        <v>3.5299999999999998E-2</v>
      </c>
      <c r="H5093" s="298">
        <v>3177</v>
      </c>
      <c r="I5093" s="10">
        <v>1080000.6000000001</v>
      </c>
      <c r="J5093" s="11">
        <f t="shared" si="2324"/>
        <v>3.5299999999999998E-2</v>
      </c>
      <c r="K5093" s="30">
        <f t="shared" si="2325"/>
        <v>3177.0017650000004</v>
      </c>
      <c r="L5093" s="29">
        <f t="shared" si="2326"/>
        <v>1.7650000004323374E-3</v>
      </c>
      <c r="M5093" s="10">
        <f t="shared" si="2327"/>
        <v>1080000.6000000001</v>
      </c>
      <c r="N5093" s="5">
        <f>VLOOKUP(CONCATENATE(A5093,"-6"),'Restated Depr'!$B$6:$G$7674,6,0)</f>
        <v>1.55E-2</v>
      </c>
      <c r="O5093" s="29">
        <f t="shared" si="2328"/>
        <v>1395.0007750000002</v>
      </c>
      <c r="P5093" s="29">
        <f t="shared" si="2329"/>
        <v>-1782.0009900000002</v>
      </c>
      <c r="Q5093" t="s">
        <v>7819</v>
      </c>
    </row>
    <row r="5094" spans="1:18" hidden="1">
      <c r="A5094" t="s">
        <v>388</v>
      </c>
      <c r="B5094" t="s">
        <v>5271</v>
      </c>
      <c r="C5094" s="224" t="s">
        <v>7842</v>
      </c>
      <c r="D5094" s="221">
        <v>358.9</v>
      </c>
      <c r="E5094" s="324">
        <v>43100</v>
      </c>
      <c r="F5094" s="1">
        <v>1080000.6000000001</v>
      </c>
      <c r="G5094" s="18">
        <v>2.7E-2</v>
      </c>
      <c r="H5094" s="298">
        <v>2430</v>
      </c>
      <c r="I5094" s="10">
        <v>1080000.6000000001</v>
      </c>
      <c r="J5094" s="11">
        <f t="shared" si="2324"/>
        <v>2.7E-2</v>
      </c>
      <c r="K5094" s="30">
        <f t="shared" si="2325"/>
        <v>2430.00135</v>
      </c>
      <c r="L5094" s="29">
        <f t="shared" si="2326"/>
        <v>1.3500000000021828E-3</v>
      </c>
      <c r="M5094" s="10">
        <f t="shared" si="2327"/>
        <v>1080000.6000000001</v>
      </c>
      <c r="N5094" s="5">
        <f>VLOOKUP(CONCATENATE(A5094,"-6"),'Restated Depr'!$B$6:$G$7674,6,0)</f>
        <v>1.55E-2</v>
      </c>
      <c r="O5094" s="29">
        <f t="shared" si="2328"/>
        <v>1395.0007750000002</v>
      </c>
      <c r="P5094" s="29">
        <f t="shared" si="2329"/>
        <v>-1035.0005749999998</v>
      </c>
      <c r="Q5094" t="s">
        <v>7819</v>
      </c>
    </row>
    <row r="5095" spans="1:18" hidden="1">
      <c r="A5095" t="s">
        <v>388</v>
      </c>
      <c r="B5095" t="s">
        <v>5272</v>
      </c>
      <c r="C5095" s="224" t="s">
        <v>7842</v>
      </c>
      <c r="D5095" s="221">
        <v>358.9</v>
      </c>
      <c r="E5095" s="324">
        <v>43131</v>
      </c>
      <c r="F5095" s="1">
        <v>1080000.6000000001</v>
      </c>
      <c r="G5095" s="5">
        <v>1.55E-2</v>
      </c>
      <c r="H5095" s="298">
        <v>1395</v>
      </c>
      <c r="I5095" s="10">
        <v>1080000.6000000001</v>
      </c>
      <c r="J5095" s="11">
        <f t="shared" si="2324"/>
        <v>1.55E-2</v>
      </c>
      <c r="K5095" s="30">
        <f t="shared" si="2325"/>
        <v>1395.0007750000002</v>
      </c>
      <c r="L5095" s="29">
        <f t="shared" si="2326"/>
        <v>7.7500000020336302E-4</v>
      </c>
      <c r="M5095" s="10">
        <f t="shared" si="2327"/>
        <v>1080000.6000000001</v>
      </c>
      <c r="N5095" s="5">
        <f>VLOOKUP(CONCATENATE(A5095,"-6"),'Restated Depr'!$B$6:$G$7674,6,0)</f>
        <v>1.55E-2</v>
      </c>
      <c r="O5095" s="29">
        <f t="shared" si="2328"/>
        <v>1395.0007750000002</v>
      </c>
      <c r="P5095" s="29">
        <f t="shared" si="2329"/>
        <v>0</v>
      </c>
      <c r="Q5095" t="s">
        <v>7819</v>
      </c>
    </row>
    <row r="5096" spans="1:18" hidden="1">
      <c r="A5096" t="s">
        <v>388</v>
      </c>
      <c r="B5096" t="s">
        <v>5273</v>
      </c>
      <c r="C5096" s="224" t="s">
        <v>7842</v>
      </c>
      <c r="D5096" s="221">
        <v>358.9</v>
      </c>
      <c r="E5096" s="324">
        <v>43159</v>
      </c>
      <c r="F5096" s="1">
        <v>1080000.6000000001</v>
      </c>
      <c r="G5096" s="5">
        <v>1.55E-2</v>
      </c>
      <c r="H5096" s="298">
        <v>1395</v>
      </c>
      <c r="I5096" s="10">
        <v>1080000.6000000001</v>
      </c>
      <c r="J5096" s="11">
        <f t="shared" si="2324"/>
        <v>1.55E-2</v>
      </c>
      <c r="K5096" s="30">
        <f t="shared" si="2325"/>
        <v>1395.0007750000002</v>
      </c>
      <c r="L5096" s="29">
        <f t="shared" si="2326"/>
        <v>7.7500000020336302E-4</v>
      </c>
      <c r="M5096" s="10">
        <f t="shared" si="2327"/>
        <v>1080000.6000000001</v>
      </c>
      <c r="N5096" s="5">
        <f>VLOOKUP(CONCATENATE(A5096,"-6"),'Restated Depr'!$B$6:$G$7674,6,0)</f>
        <v>1.55E-2</v>
      </c>
      <c r="O5096" s="29">
        <f t="shared" si="2328"/>
        <v>1395.0007750000002</v>
      </c>
      <c r="P5096" s="29">
        <f t="shared" si="2329"/>
        <v>0</v>
      </c>
      <c r="Q5096" t="s">
        <v>7819</v>
      </c>
    </row>
    <row r="5097" spans="1:18" hidden="1">
      <c r="A5097" t="s">
        <v>388</v>
      </c>
      <c r="B5097" t="s">
        <v>5274</v>
      </c>
      <c r="C5097" s="224" t="s">
        <v>7842</v>
      </c>
      <c r="D5097" s="221">
        <v>358.9</v>
      </c>
      <c r="E5097" s="324">
        <v>43190</v>
      </c>
      <c r="F5097" s="1">
        <v>1080000.6000000001</v>
      </c>
      <c r="G5097" s="5">
        <v>1.55E-2</v>
      </c>
      <c r="H5097" s="298">
        <v>1395</v>
      </c>
      <c r="I5097" s="10">
        <v>1080000.6000000001</v>
      </c>
      <c r="J5097" s="11">
        <f t="shared" si="2324"/>
        <v>1.55E-2</v>
      </c>
      <c r="K5097" s="30">
        <f t="shared" si="2325"/>
        <v>1395.0007750000002</v>
      </c>
      <c r="L5097" s="29">
        <f t="shared" si="2326"/>
        <v>7.7500000020336302E-4</v>
      </c>
      <c r="M5097" s="10">
        <f t="shared" si="2327"/>
        <v>1080000.6000000001</v>
      </c>
      <c r="N5097" s="5">
        <f>VLOOKUP(CONCATENATE(A5097,"-6"),'Restated Depr'!$B$6:$G$7674,6,0)</f>
        <v>1.55E-2</v>
      </c>
      <c r="O5097" s="29">
        <f t="shared" si="2328"/>
        <v>1395.0007750000002</v>
      </c>
      <c r="P5097" s="29">
        <f t="shared" si="2329"/>
        <v>0</v>
      </c>
      <c r="Q5097" t="s">
        <v>7819</v>
      </c>
    </row>
    <row r="5098" spans="1:18" hidden="1">
      <c r="A5098" t="s">
        <v>388</v>
      </c>
      <c r="B5098" t="s">
        <v>5275</v>
      </c>
      <c r="C5098" s="224" t="s">
        <v>7842</v>
      </c>
      <c r="D5098" s="221">
        <v>358.9</v>
      </c>
      <c r="E5098" s="324">
        <v>43220</v>
      </c>
      <c r="F5098" s="1">
        <v>1080000.6000000001</v>
      </c>
      <c r="G5098" s="5">
        <v>1.55E-2</v>
      </c>
      <c r="H5098" s="298">
        <v>1395</v>
      </c>
      <c r="I5098" s="10">
        <v>1080000.6000000001</v>
      </c>
      <c r="J5098" s="11">
        <f t="shared" si="2324"/>
        <v>1.55E-2</v>
      </c>
      <c r="K5098" s="30">
        <f t="shared" si="2325"/>
        <v>1395.0007750000002</v>
      </c>
      <c r="L5098" s="29">
        <f t="shared" si="2326"/>
        <v>7.7500000020336302E-4</v>
      </c>
      <c r="M5098" s="10">
        <f t="shared" si="2327"/>
        <v>1080000.6000000001</v>
      </c>
      <c r="N5098" s="5">
        <f>VLOOKUP(CONCATENATE(A5098,"-6"),'Restated Depr'!$B$6:$G$7674,6,0)</f>
        <v>1.55E-2</v>
      </c>
      <c r="O5098" s="29">
        <f t="shared" si="2328"/>
        <v>1395.0007750000002</v>
      </c>
      <c r="P5098" s="29">
        <f t="shared" si="2329"/>
        <v>0</v>
      </c>
      <c r="Q5098" t="s">
        <v>7819</v>
      </c>
    </row>
    <row r="5099" spans="1:18" hidden="1">
      <c r="A5099" t="s">
        <v>388</v>
      </c>
      <c r="B5099" t="s">
        <v>5276</v>
      </c>
      <c r="C5099" s="224" t="s">
        <v>7842</v>
      </c>
      <c r="D5099" s="221">
        <v>358.9</v>
      </c>
      <c r="E5099" s="324">
        <v>43251</v>
      </c>
      <c r="F5099" s="1">
        <v>1080000.6000000001</v>
      </c>
      <c r="G5099" s="5">
        <v>1.55E-2</v>
      </c>
      <c r="H5099" s="298">
        <v>1395</v>
      </c>
      <c r="I5099" s="10">
        <v>1080000.6000000001</v>
      </c>
      <c r="J5099" s="11">
        <f t="shared" si="2324"/>
        <v>1.55E-2</v>
      </c>
      <c r="K5099" s="30">
        <f t="shared" si="2325"/>
        <v>1395.0007750000002</v>
      </c>
      <c r="L5099" s="29">
        <f t="shared" si="2326"/>
        <v>7.7500000020336302E-4</v>
      </c>
      <c r="M5099" s="10">
        <f t="shared" si="2327"/>
        <v>1080000.6000000001</v>
      </c>
      <c r="N5099" s="5">
        <f>VLOOKUP(CONCATENATE(A5099,"-6"),'Restated Depr'!$B$6:$G$7674,6,0)</f>
        <v>1.55E-2</v>
      </c>
      <c r="O5099" s="29">
        <f t="shared" si="2328"/>
        <v>1395.0007750000002</v>
      </c>
      <c r="P5099" s="29">
        <f t="shared" si="2329"/>
        <v>0</v>
      </c>
      <c r="Q5099" t="s">
        <v>7819</v>
      </c>
    </row>
    <row r="5100" spans="1:18" hidden="1">
      <c r="A5100" t="s">
        <v>388</v>
      </c>
      <c r="B5100" t="s">
        <v>5277</v>
      </c>
      <c r="C5100" s="224" t="s">
        <v>7842</v>
      </c>
      <c r="D5100" s="221">
        <v>358.9</v>
      </c>
      <c r="E5100" s="324">
        <v>43281</v>
      </c>
      <c r="F5100" s="1">
        <v>1080000.6000000001</v>
      </c>
      <c r="G5100" s="5">
        <v>1.55E-2</v>
      </c>
      <c r="H5100" s="298">
        <v>1395</v>
      </c>
      <c r="I5100" s="10">
        <v>1080000.6000000001</v>
      </c>
      <c r="J5100" s="11">
        <f t="shared" si="2324"/>
        <v>1.55E-2</v>
      </c>
      <c r="K5100" s="30">
        <f t="shared" si="2325"/>
        <v>1395.0007750000002</v>
      </c>
      <c r="L5100" s="29">
        <f t="shared" si="2326"/>
        <v>7.7500000020336302E-4</v>
      </c>
      <c r="M5100" s="10">
        <f t="shared" si="2327"/>
        <v>1080000.6000000001</v>
      </c>
      <c r="N5100" s="5">
        <f>VLOOKUP(CONCATENATE(A5100,"-6"),'Restated Depr'!$B$6:$G$7674,6,0)</f>
        <v>1.55E-2</v>
      </c>
      <c r="O5100" s="29">
        <f t="shared" si="2328"/>
        <v>1395.0007750000002</v>
      </c>
      <c r="P5100" s="29">
        <f t="shared" si="2329"/>
        <v>0</v>
      </c>
      <c r="Q5100" t="s">
        <v>7819</v>
      </c>
      <c r="R5100" s="5"/>
    </row>
    <row r="5101" spans="1:18" ht="15.75" hidden="1" thickBot="1">
      <c r="A5101" t="s">
        <v>388</v>
      </c>
      <c r="C5101" s="224" t="s">
        <v>639</v>
      </c>
      <c r="D5101" s="22"/>
      <c r="E5101" s="323" t="s">
        <v>606</v>
      </c>
      <c r="F5101" s="1"/>
      <c r="G5101" s="5"/>
      <c r="H5101" s="310">
        <f>SUM(H5089:H5100)</f>
        <v>26685</v>
      </c>
      <c r="I5101" s="10"/>
      <c r="J5101" s="10"/>
      <c r="K5101" s="32">
        <f>SUM(K5089:K5100)</f>
        <v>26685.014825000006</v>
      </c>
      <c r="L5101" s="28">
        <f>SUM(L5089:L5100)</f>
        <v>1.4825000003384048E-2</v>
      </c>
      <c r="M5101" s="10"/>
      <c r="N5101" s="5"/>
      <c r="O5101" s="28">
        <f>SUM(O5089:O5100)</f>
        <v>16740.009300000002</v>
      </c>
      <c r="P5101" s="28">
        <f>SUM(P5089:P5100)</f>
        <v>-9945.0055250000005</v>
      </c>
    </row>
    <row r="5102" spans="1:18" hidden="1">
      <c r="A5102" t="s">
        <v>389</v>
      </c>
      <c r="B5102" t="s">
        <v>5278</v>
      </c>
      <c r="C5102" s="224" t="s">
        <v>7842</v>
      </c>
      <c r="D5102" s="221">
        <v>358.9</v>
      </c>
      <c r="E5102" s="324">
        <v>42947</v>
      </c>
      <c r="F5102" s="9">
        <v>3086350.53</v>
      </c>
      <c r="G5102" s="18">
        <v>3.5299999999999998E-2</v>
      </c>
      <c r="H5102" s="299">
        <v>9079.02</v>
      </c>
      <c r="I5102" s="15">
        <v>3086350.53</v>
      </c>
      <c r="J5102" s="11">
        <f t="shared" ref="J5102:J5113" si="2330">G5102</f>
        <v>3.5299999999999998E-2</v>
      </c>
      <c r="K5102" s="31">
        <f t="shared" ref="K5102:K5113" si="2331">I5102*J5102/12</f>
        <v>9079.0144757499984</v>
      </c>
      <c r="L5102" s="289">
        <f t="shared" ref="L5102:L5113" si="2332">K5102-H5102</f>
        <v>-5.5242500020540319E-3</v>
      </c>
      <c r="M5102" s="15">
        <f t="shared" ref="M5102:M5113" si="2333">I5102</f>
        <v>3086350.53</v>
      </c>
      <c r="N5102" s="5">
        <f>VLOOKUP(CONCATENATE(A5102,"-6"),'Restated Depr'!$B$6:$G$7674,6,0)</f>
        <v>1.55E-2</v>
      </c>
      <c r="O5102" s="289">
        <f t="shared" ref="O5102:O5113" si="2334">M5102*N5102/12</f>
        <v>3986.5361012499998</v>
      </c>
      <c r="P5102" s="289">
        <f t="shared" ref="P5102:P5113" si="2335">O5102-K5102</f>
        <v>-5092.4783744999986</v>
      </c>
      <c r="Q5102" t="s">
        <v>7819</v>
      </c>
    </row>
    <row r="5103" spans="1:18" hidden="1">
      <c r="A5103" t="s">
        <v>389</v>
      </c>
      <c r="B5103" t="s">
        <v>5279</v>
      </c>
      <c r="C5103" s="224" t="s">
        <v>7842</v>
      </c>
      <c r="D5103" s="221">
        <v>358.9</v>
      </c>
      <c r="E5103" s="324">
        <v>42978</v>
      </c>
      <c r="F5103" s="1">
        <v>3086350.53</v>
      </c>
      <c r="G5103" s="18">
        <v>3.5299999999999998E-2</v>
      </c>
      <c r="H5103" s="298">
        <v>9079.02</v>
      </c>
      <c r="I5103" s="10">
        <v>3086350.53</v>
      </c>
      <c r="J5103" s="11">
        <f t="shared" si="2330"/>
        <v>3.5299999999999998E-2</v>
      </c>
      <c r="K5103" s="30">
        <f t="shared" si="2331"/>
        <v>9079.0144757499984</v>
      </c>
      <c r="L5103" s="29">
        <f t="shared" si="2332"/>
        <v>-5.5242500020540319E-3</v>
      </c>
      <c r="M5103" s="10">
        <f t="shared" si="2333"/>
        <v>3086350.53</v>
      </c>
      <c r="N5103" s="5">
        <f>VLOOKUP(CONCATENATE(A5103,"-6"),'Restated Depr'!$B$6:$G$7674,6,0)</f>
        <v>1.55E-2</v>
      </c>
      <c r="O5103" s="29">
        <f t="shared" si="2334"/>
        <v>3986.5361012499998</v>
      </c>
      <c r="P5103" s="29">
        <f t="shared" si="2335"/>
        <v>-5092.4783744999986</v>
      </c>
      <c r="Q5103" t="s">
        <v>7819</v>
      </c>
    </row>
    <row r="5104" spans="1:18" hidden="1">
      <c r="A5104" t="s">
        <v>389</v>
      </c>
      <c r="B5104" t="s">
        <v>5280</v>
      </c>
      <c r="C5104" s="224" t="s">
        <v>7842</v>
      </c>
      <c r="D5104" s="221">
        <v>358.9</v>
      </c>
      <c r="E5104" s="324">
        <v>43008</v>
      </c>
      <c r="F5104" s="1">
        <v>3086350.53</v>
      </c>
      <c r="G5104" s="18">
        <v>3.5299999999999998E-2</v>
      </c>
      <c r="H5104" s="298">
        <v>9079.02</v>
      </c>
      <c r="I5104" s="10">
        <v>3086350.53</v>
      </c>
      <c r="J5104" s="11">
        <f t="shared" si="2330"/>
        <v>3.5299999999999998E-2</v>
      </c>
      <c r="K5104" s="30">
        <f t="shared" si="2331"/>
        <v>9079.0144757499984</v>
      </c>
      <c r="L5104" s="29">
        <f t="shared" si="2332"/>
        <v>-5.5242500020540319E-3</v>
      </c>
      <c r="M5104" s="10">
        <f t="shared" si="2333"/>
        <v>3086350.53</v>
      </c>
      <c r="N5104" s="5">
        <f>VLOOKUP(CONCATENATE(A5104,"-6"),'Restated Depr'!$B$6:$G$7674,6,0)</f>
        <v>1.55E-2</v>
      </c>
      <c r="O5104" s="29">
        <f t="shared" si="2334"/>
        <v>3986.5361012499998</v>
      </c>
      <c r="P5104" s="29">
        <f t="shared" si="2335"/>
        <v>-5092.4783744999986</v>
      </c>
      <c r="Q5104" t="s">
        <v>7819</v>
      </c>
    </row>
    <row r="5105" spans="1:18" hidden="1">
      <c r="A5105" t="s">
        <v>389</v>
      </c>
      <c r="B5105" t="s">
        <v>5281</v>
      </c>
      <c r="C5105" s="224" t="s">
        <v>7842</v>
      </c>
      <c r="D5105" s="221">
        <v>358.9</v>
      </c>
      <c r="E5105" s="324">
        <v>43039</v>
      </c>
      <c r="F5105" s="1">
        <v>3086350.53</v>
      </c>
      <c r="G5105" s="18">
        <v>3.5299999999999998E-2</v>
      </c>
      <c r="H5105" s="298">
        <v>9079.02</v>
      </c>
      <c r="I5105" s="10">
        <v>3086350.53</v>
      </c>
      <c r="J5105" s="11">
        <f t="shared" si="2330"/>
        <v>3.5299999999999998E-2</v>
      </c>
      <c r="K5105" s="30">
        <f t="shared" si="2331"/>
        <v>9079.0144757499984</v>
      </c>
      <c r="L5105" s="29">
        <f t="shared" si="2332"/>
        <v>-5.5242500020540319E-3</v>
      </c>
      <c r="M5105" s="10">
        <f t="shared" si="2333"/>
        <v>3086350.53</v>
      </c>
      <c r="N5105" s="5">
        <f>VLOOKUP(CONCATENATE(A5105,"-6"),'Restated Depr'!$B$6:$G$7674,6,0)</f>
        <v>1.55E-2</v>
      </c>
      <c r="O5105" s="29">
        <f t="shared" si="2334"/>
        <v>3986.5361012499998</v>
      </c>
      <c r="P5105" s="29">
        <f t="shared" si="2335"/>
        <v>-5092.4783744999986</v>
      </c>
      <c r="Q5105" t="s">
        <v>7819</v>
      </c>
    </row>
    <row r="5106" spans="1:18" hidden="1">
      <c r="A5106" t="s">
        <v>389</v>
      </c>
      <c r="B5106" t="s">
        <v>5282</v>
      </c>
      <c r="C5106" s="224" t="s">
        <v>7842</v>
      </c>
      <c r="D5106" s="221">
        <v>358.9</v>
      </c>
      <c r="E5106" s="324">
        <v>43069</v>
      </c>
      <c r="F5106" s="1">
        <v>3086350.53</v>
      </c>
      <c r="G5106" s="18">
        <v>3.5299999999999998E-2</v>
      </c>
      <c r="H5106" s="298">
        <v>9079.02</v>
      </c>
      <c r="I5106" s="10">
        <v>3086350.53</v>
      </c>
      <c r="J5106" s="11">
        <f t="shared" si="2330"/>
        <v>3.5299999999999998E-2</v>
      </c>
      <c r="K5106" s="30">
        <f t="shared" si="2331"/>
        <v>9079.0144757499984</v>
      </c>
      <c r="L5106" s="29">
        <f t="shared" si="2332"/>
        <v>-5.5242500020540319E-3</v>
      </c>
      <c r="M5106" s="10">
        <f t="shared" si="2333"/>
        <v>3086350.53</v>
      </c>
      <c r="N5106" s="5">
        <f>VLOOKUP(CONCATENATE(A5106,"-6"),'Restated Depr'!$B$6:$G$7674,6,0)</f>
        <v>1.55E-2</v>
      </c>
      <c r="O5106" s="29">
        <f t="shared" si="2334"/>
        <v>3986.5361012499998</v>
      </c>
      <c r="P5106" s="29">
        <f t="shared" si="2335"/>
        <v>-5092.4783744999986</v>
      </c>
      <c r="Q5106" t="s">
        <v>7819</v>
      </c>
    </row>
    <row r="5107" spans="1:18" hidden="1">
      <c r="A5107" t="s">
        <v>389</v>
      </c>
      <c r="B5107" t="s">
        <v>5283</v>
      </c>
      <c r="C5107" s="224" t="s">
        <v>7842</v>
      </c>
      <c r="D5107" s="221">
        <v>358.9</v>
      </c>
      <c r="E5107" s="324">
        <v>43100</v>
      </c>
      <c r="F5107" s="1">
        <v>3086350.53</v>
      </c>
      <c r="G5107" s="18">
        <v>2.7E-2</v>
      </c>
      <c r="H5107" s="298">
        <v>6944.29</v>
      </c>
      <c r="I5107" s="10">
        <v>3086350.53</v>
      </c>
      <c r="J5107" s="11">
        <f t="shared" si="2330"/>
        <v>2.7E-2</v>
      </c>
      <c r="K5107" s="30">
        <f t="shared" si="2331"/>
        <v>6944.2886924999993</v>
      </c>
      <c r="L5107" s="29">
        <f t="shared" si="2332"/>
        <v>-1.3075000006210757E-3</v>
      </c>
      <c r="M5107" s="10">
        <f t="shared" si="2333"/>
        <v>3086350.53</v>
      </c>
      <c r="N5107" s="5">
        <f>VLOOKUP(CONCATENATE(A5107,"-6"),'Restated Depr'!$B$6:$G$7674,6,0)</f>
        <v>1.55E-2</v>
      </c>
      <c r="O5107" s="29">
        <f t="shared" si="2334"/>
        <v>3986.5361012499998</v>
      </c>
      <c r="P5107" s="29">
        <f t="shared" si="2335"/>
        <v>-2957.7525912499996</v>
      </c>
      <c r="Q5107" t="s">
        <v>7819</v>
      </c>
    </row>
    <row r="5108" spans="1:18" hidden="1">
      <c r="A5108" t="s">
        <v>389</v>
      </c>
      <c r="B5108" t="s">
        <v>5284</v>
      </c>
      <c r="C5108" s="224" t="s">
        <v>7842</v>
      </c>
      <c r="D5108" s="221">
        <v>358.9</v>
      </c>
      <c r="E5108" s="324">
        <v>43131</v>
      </c>
      <c r="F5108" s="1">
        <v>3086350.53</v>
      </c>
      <c r="G5108" s="5">
        <v>1.55E-2</v>
      </c>
      <c r="H5108" s="298">
        <v>3986.5399999999995</v>
      </c>
      <c r="I5108" s="10">
        <v>3086350.53</v>
      </c>
      <c r="J5108" s="11">
        <f t="shared" si="2330"/>
        <v>1.55E-2</v>
      </c>
      <c r="K5108" s="30">
        <f t="shared" si="2331"/>
        <v>3986.5361012499998</v>
      </c>
      <c r="L5108" s="29">
        <f t="shared" si="2332"/>
        <v>-3.8987499997347186E-3</v>
      </c>
      <c r="M5108" s="10">
        <f t="shared" si="2333"/>
        <v>3086350.53</v>
      </c>
      <c r="N5108" s="5">
        <f>VLOOKUP(CONCATENATE(A5108,"-6"),'Restated Depr'!$B$6:$G$7674,6,0)</f>
        <v>1.55E-2</v>
      </c>
      <c r="O5108" s="29">
        <f t="shared" si="2334"/>
        <v>3986.5361012499998</v>
      </c>
      <c r="P5108" s="29">
        <f t="shared" si="2335"/>
        <v>0</v>
      </c>
      <c r="Q5108" t="s">
        <v>7819</v>
      </c>
    </row>
    <row r="5109" spans="1:18" hidden="1">
      <c r="A5109" t="s">
        <v>389</v>
      </c>
      <c r="B5109" t="s">
        <v>5285</v>
      </c>
      <c r="C5109" s="224" t="s">
        <v>7842</v>
      </c>
      <c r="D5109" s="221">
        <v>358.9</v>
      </c>
      <c r="E5109" s="324">
        <v>43159</v>
      </c>
      <c r="F5109" s="1">
        <v>3086350.53</v>
      </c>
      <c r="G5109" s="5">
        <v>1.55E-2</v>
      </c>
      <c r="H5109" s="298">
        <v>3986.5399999999995</v>
      </c>
      <c r="I5109" s="10">
        <v>3086350.53</v>
      </c>
      <c r="J5109" s="11">
        <f t="shared" si="2330"/>
        <v>1.55E-2</v>
      </c>
      <c r="K5109" s="30">
        <f t="shared" si="2331"/>
        <v>3986.5361012499998</v>
      </c>
      <c r="L5109" s="29">
        <f t="shared" si="2332"/>
        <v>-3.8987499997347186E-3</v>
      </c>
      <c r="M5109" s="10">
        <f t="shared" si="2333"/>
        <v>3086350.53</v>
      </c>
      <c r="N5109" s="5">
        <f>VLOOKUP(CONCATENATE(A5109,"-6"),'Restated Depr'!$B$6:$G$7674,6,0)</f>
        <v>1.55E-2</v>
      </c>
      <c r="O5109" s="29">
        <f t="shared" si="2334"/>
        <v>3986.5361012499998</v>
      </c>
      <c r="P5109" s="29">
        <f t="shared" si="2335"/>
        <v>0</v>
      </c>
      <c r="Q5109" t="s">
        <v>7819</v>
      </c>
    </row>
    <row r="5110" spans="1:18" hidden="1">
      <c r="A5110" t="s">
        <v>389</v>
      </c>
      <c r="B5110" t="s">
        <v>5286</v>
      </c>
      <c r="C5110" s="224" t="s">
        <v>7842</v>
      </c>
      <c r="D5110" s="221">
        <v>358.9</v>
      </c>
      <c r="E5110" s="324">
        <v>43190</v>
      </c>
      <c r="F5110" s="1">
        <v>3086350.53</v>
      </c>
      <c r="G5110" s="5">
        <v>1.55E-2</v>
      </c>
      <c r="H5110" s="298">
        <v>3986.5399999999995</v>
      </c>
      <c r="I5110" s="10">
        <v>3086350.53</v>
      </c>
      <c r="J5110" s="11">
        <f t="shared" si="2330"/>
        <v>1.55E-2</v>
      </c>
      <c r="K5110" s="30">
        <f t="shared" si="2331"/>
        <v>3986.5361012499998</v>
      </c>
      <c r="L5110" s="29">
        <f t="shared" si="2332"/>
        <v>-3.8987499997347186E-3</v>
      </c>
      <c r="M5110" s="10">
        <f t="shared" si="2333"/>
        <v>3086350.53</v>
      </c>
      <c r="N5110" s="5">
        <f>VLOOKUP(CONCATENATE(A5110,"-6"),'Restated Depr'!$B$6:$G$7674,6,0)</f>
        <v>1.55E-2</v>
      </c>
      <c r="O5110" s="29">
        <f t="shared" si="2334"/>
        <v>3986.5361012499998</v>
      </c>
      <c r="P5110" s="29">
        <f t="shared" si="2335"/>
        <v>0</v>
      </c>
      <c r="Q5110" t="s">
        <v>7819</v>
      </c>
    </row>
    <row r="5111" spans="1:18" hidden="1">
      <c r="A5111" t="s">
        <v>389</v>
      </c>
      <c r="B5111" t="s">
        <v>5287</v>
      </c>
      <c r="C5111" s="224" t="s">
        <v>7842</v>
      </c>
      <c r="D5111" s="221">
        <v>358.9</v>
      </c>
      <c r="E5111" s="324">
        <v>43220</v>
      </c>
      <c r="F5111" s="1">
        <v>3086350.53</v>
      </c>
      <c r="G5111" s="5">
        <v>1.55E-2</v>
      </c>
      <c r="H5111" s="298">
        <v>3986.5399999999995</v>
      </c>
      <c r="I5111" s="10">
        <v>3086350.53</v>
      </c>
      <c r="J5111" s="11">
        <f t="shared" si="2330"/>
        <v>1.55E-2</v>
      </c>
      <c r="K5111" s="30">
        <f t="shared" si="2331"/>
        <v>3986.5361012499998</v>
      </c>
      <c r="L5111" s="29">
        <f t="shared" si="2332"/>
        <v>-3.8987499997347186E-3</v>
      </c>
      <c r="M5111" s="10">
        <f t="shared" si="2333"/>
        <v>3086350.53</v>
      </c>
      <c r="N5111" s="5">
        <f>VLOOKUP(CONCATENATE(A5111,"-6"),'Restated Depr'!$B$6:$G$7674,6,0)</f>
        <v>1.55E-2</v>
      </c>
      <c r="O5111" s="29">
        <f t="shared" si="2334"/>
        <v>3986.5361012499998</v>
      </c>
      <c r="P5111" s="29">
        <f t="shared" si="2335"/>
        <v>0</v>
      </c>
      <c r="Q5111" t="s">
        <v>7819</v>
      </c>
    </row>
    <row r="5112" spans="1:18" hidden="1">
      <c r="A5112" t="s">
        <v>389</v>
      </c>
      <c r="B5112" t="s">
        <v>5288</v>
      </c>
      <c r="C5112" s="224" t="s">
        <v>7842</v>
      </c>
      <c r="D5112" s="221">
        <v>358.9</v>
      </c>
      <c r="E5112" s="324">
        <v>43251</v>
      </c>
      <c r="F5112" s="1">
        <v>3086350.53</v>
      </c>
      <c r="G5112" s="5">
        <v>1.55E-2</v>
      </c>
      <c r="H5112" s="298">
        <v>3986.5399999999995</v>
      </c>
      <c r="I5112" s="10">
        <v>3086350.53</v>
      </c>
      <c r="J5112" s="11">
        <f t="shared" si="2330"/>
        <v>1.55E-2</v>
      </c>
      <c r="K5112" s="30">
        <f t="shared" si="2331"/>
        <v>3986.5361012499998</v>
      </c>
      <c r="L5112" s="29">
        <f t="shared" si="2332"/>
        <v>-3.8987499997347186E-3</v>
      </c>
      <c r="M5112" s="10">
        <f t="shared" si="2333"/>
        <v>3086350.53</v>
      </c>
      <c r="N5112" s="5">
        <f>VLOOKUP(CONCATENATE(A5112,"-6"),'Restated Depr'!$B$6:$G$7674,6,0)</f>
        <v>1.55E-2</v>
      </c>
      <c r="O5112" s="29">
        <f t="shared" si="2334"/>
        <v>3986.5361012499998</v>
      </c>
      <c r="P5112" s="29">
        <f t="shared" si="2335"/>
        <v>0</v>
      </c>
      <c r="Q5112" t="s">
        <v>7819</v>
      </c>
    </row>
    <row r="5113" spans="1:18" hidden="1">
      <c r="A5113" t="s">
        <v>389</v>
      </c>
      <c r="B5113" t="s">
        <v>5289</v>
      </c>
      <c r="C5113" s="224" t="s">
        <v>7842</v>
      </c>
      <c r="D5113" s="221">
        <v>358.9</v>
      </c>
      <c r="E5113" s="324">
        <v>43281</v>
      </c>
      <c r="F5113" s="1">
        <v>3086350.53</v>
      </c>
      <c r="G5113" s="5">
        <v>1.55E-2</v>
      </c>
      <c r="H5113" s="298">
        <v>3986.5399999999995</v>
      </c>
      <c r="I5113" s="10">
        <v>3086350.53</v>
      </c>
      <c r="J5113" s="11">
        <f t="shared" si="2330"/>
        <v>1.55E-2</v>
      </c>
      <c r="K5113" s="30">
        <f t="shared" si="2331"/>
        <v>3986.5361012499998</v>
      </c>
      <c r="L5113" s="29">
        <f t="shared" si="2332"/>
        <v>-3.8987499997347186E-3</v>
      </c>
      <c r="M5113" s="10">
        <f t="shared" si="2333"/>
        <v>3086350.53</v>
      </c>
      <c r="N5113" s="5">
        <f>VLOOKUP(CONCATENATE(A5113,"-6"),'Restated Depr'!$B$6:$G$7674,6,0)</f>
        <v>1.55E-2</v>
      </c>
      <c r="O5113" s="29">
        <f t="shared" si="2334"/>
        <v>3986.5361012499998</v>
      </c>
      <c r="P5113" s="29">
        <f t="shared" si="2335"/>
        <v>0</v>
      </c>
      <c r="Q5113" t="s">
        <v>7819</v>
      </c>
      <c r="R5113" s="5"/>
    </row>
    <row r="5114" spans="1:18" ht="15.75" hidden="1" thickBot="1">
      <c r="A5114" t="s">
        <v>389</v>
      </c>
      <c r="C5114" s="224" t="s">
        <v>639</v>
      </c>
      <c r="D5114" s="22"/>
      <c r="E5114" s="323" t="s">
        <v>606</v>
      </c>
      <c r="F5114" s="1"/>
      <c r="G5114" s="5"/>
      <c r="H5114" s="310">
        <f>SUM(H5102:H5113)</f>
        <v>76258.62999999999</v>
      </c>
      <c r="I5114" s="10"/>
      <c r="J5114" s="10"/>
      <c r="K5114" s="32">
        <f>SUM(K5102:K5113)</f>
        <v>76258.577678750007</v>
      </c>
      <c r="L5114" s="28">
        <f>SUM(L5102:L5113)</f>
        <v>-5.2321250009299547E-2</v>
      </c>
      <c r="M5114" s="10"/>
      <c r="N5114" s="5"/>
      <c r="O5114" s="28">
        <f>SUM(O5102:O5113)</f>
        <v>47838.433214999997</v>
      </c>
      <c r="P5114" s="28">
        <f>SUM(P5102:P5113)</f>
        <v>-28420.144463749992</v>
      </c>
    </row>
    <row r="5115" spans="1:18" hidden="1">
      <c r="A5115" t="s">
        <v>390</v>
      </c>
      <c r="B5115" t="s">
        <v>5290</v>
      </c>
      <c r="C5115" s="224" t="s">
        <v>7842</v>
      </c>
      <c r="D5115" s="221">
        <v>359</v>
      </c>
      <c r="E5115" s="324">
        <v>42947</v>
      </c>
      <c r="F5115" s="9">
        <v>859379.45</v>
      </c>
      <c r="G5115" s="18">
        <v>1.43E-2</v>
      </c>
      <c r="H5115" s="299">
        <v>1024.0899999999999</v>
      </c>
      <c r="I5115" s="15">
        <v>819763.88</v>
      </c>
      <c r="J5115" s="11">
        <f t="shared" ref="J5115:J5126" si="2336">G5115</f>
        <v>1.43E-2</v>
      </c>
      <c r="K5115" s="31">
        <f t="shared" ref="K5115:K5126" si="2337">I5115*J5115/12</f>
        <v>976.88529033333327</v>
      </c>
      <c r="L5115" s="289">
        <f t="shared" ref="L5115:L5126" si="2338">K5115-H5115</f>
        <v>-47.204709666666645</v>
      </c>
      <c r="M5115" s="15">
        <f t="shared" ref="M5115:M5126" si="2339">I5115</f>
        <v>819763.88</v>
      </c>
      <c r="N5115" s="5">
        <f>VLOOKUP(CONCATENATE(A5115,"-6"),'Restated Depr'!$B$6:$G$7674,6,0)</f>
        <v>1.4E-2</v>
      </c>
      <c r="O5115" s="289">
        <f t="shared" ref="O5115:O5126" si="2340">M5115*N5115/12</f>
        <v>956.39119333333338</v>
      </c>
      <c r="P5115" s="289">
        <f t="shared" ref="P5115:P5126" si="2341">O5115-K5115</f>
        <v>-20.494096999999897</v>
      </c>
      <c r="Q5115" t="s">
        <v>7819</v>
      </c>
    </row>
    <row r="5116" spans="1:18" hidden="1">
      <c r="A5116" t="s">
        <v>390</v>
      </c>
      <c r="B5116" t="s">
        <v>5291</v>
      </c>
      <c r="C5116" s="224" t="s">
        <v>7842</v>
      </c>
      <c r="D5116" s="221">
        <v>359</v>
      </c>
      <c r="E5116" s="324">
        <v>42978</v>
      </c>
      <c r="F5116" s="1">
        <v>859379.45</v>
      </c>
      <c r="G5116" s="18">
        <v>1.43E-2</v>
      </c>
      <c r="H5116" s="298">
        <v>1024.0899999999999</v>
      </c>
      <c r="I5116" s="10">
        <v>819763.88</v>
      </c>
      <c r="J5116" s="11">
        <f t="shared" si="2336"/>
        <v>1.43E-2</v>
      </c>
      <c r="K5116" s="30">
        <f t="shared" si="2337"/>
        <v>976.88529033333327</v>
      </c>
      <c r="L5116" s="29">
        <f t="shared" si="2338"/>
        <v>-47.204709666666645</v>
      </c>
      <c r="M5116" s="10">
        <f t="shared" si="2339"/>
        <v>819763.88</v>
      </c>
      <c r="N5116" s="5">
        <f>VLOOKUP(CONCATENATE(A5116,"-6"),'Restated Depr'!$B$6:$G$7674,6,0)</f>
        <v>1.4E-2</v>
      </c>
      <c r="O5116" s="29">
        <f t="shared" si="2340"/>
        <v>956.39119333333338</v>
      </c>
      <c r="P5116" s="29">
        <f t="shared" si="2341"/>
        <v>-20.494096999999897</v>
      </c>
      <c r="Q5116" t="s">
        <v>7819</v>
      </c>
    </row>
    <row r="5117" spans="1:18" hidden="1">
      <c r="A5117" t="s">
        <v>390</v>
      </c>
      <c r="B5117" t="s">
        <v>5292</v>
      </c>
      <c r="C5117" s="224" t="s">
        <v>7842</v>
      </c>
      <c r="D5117" s="221">
        <v>359</v>
      </c>
      <c r="E5117" s="324">
        <v>43008</v>
      </c>
      <c r="F5117" s="1">
        <v>857121.46</v>
      </c>
      <c r="G5117" s="18">
        <v>1.43E-2</v>
      </c>
      <c r="H5117" s="298">
        <v>1021.4</v>
      </c>
      <c r="I5117" s="10">
        <v>819763.88</v>
      </c>
      <c r="J5117" s="11">
        <f t="shared" si="2336"/>
        <v>1.43E-2</v>
      </c>
      <c r="K5117" s="30">
        <f t="shared" si="2337"/>
        <v>976.88529033333327</v>
      </c>
      <c r="L5117" s="29">
        <f t="shared" si="2338"/>
        <v>-44.514709666666704</v>
      </c>
      <c r="M5117" s="10">
        <f t="shared" si="2339"/>
        <v>819763.88</v>
      </c>
      <c r="N5117" s="5">
        <f>VLOOKUP(CONCATENATE(A5117,"-6"),'Restated Depr'!$B$6:$G$7674,6,0)</f>
        <v>1.4E-2</v>
      </c>
      <c r="O5117" s="29">
        <f t="shared" si="2340"/>
        <v>956.39119333333338</v>
      </c>
      <c r="P5117" s="29">
        <f t="shared" si="2341"/>
        <v>-20.494096999999897</v>
      </c>
      <c r="Q5117" t="s">
        <v>7819</v>
      </c>
    </row>
    <row r="5118" spans="1:18" hidden="1">
      <c r="A5118" t="s">
        <v>390</v>
      </c>
      <c r="B5118" t="s">
        <v>5293</v>
      </c>
      <c r="C5118" s="224" t="s">
        <v>7842</v>
      </c>
      <c r="D5118" s="221">
        <v>359</v>
      </c>
      <c r="E5118" s="324">
        <v>43039</v>
      </c>
      <c r="F5118" s="1">
        <v>854864.06</v>
      </c>
      <c r="G5118" s="18">
        <v>1.43E-2</v>
      </c>
      <c r="H5118" s="298">
        <v>1018.71</v>
      </c>
      <c r="I5118" s="10">
        <v>819763.88</v>
      </c>
      <c r="J5118" s="11">
        <f t="shared" si="2336"/>
        <v>1.43E-2</v>
      </c>
      <c r="K5118" s="30">
        <f t="shared" si="2337"/>
        <v>976.88529033333327</v>
      </c>
      <c r="L5118" s="29">
        <f t="shared" si="2338"/>
        <v>-41.824709666666763</v>
      </c>
      <c r="M5118" s="10">
        <f t="shared" si="2339"/>
        <v>819763.88</v>
      </c>
      <c r="N5118" s="5">
        <f>VLOOKUP(CONCATENATE(A5118,"-6"),'Restated Depr'!$B$6:$G$7674,6,0)</f>
        <v>1.4E-2</v>
      </c>
      <c r="O5118" s="29">
        <f t="shared" si="2340"/>
        <v>956.39119333333338</v>
      </c>
      <c r="P5118" s="29">
        <f t="shared" si="2341"/>
        <v>-20.494096999999897</v>
      </c>
      <c r="Q5118" t="s">
        <v>7819</v>
      </c>
    </row>
    <row r="5119" spans="1:18" hidden="1">
      <c r="A5119" t="s">
        <v>390</v>
      </c>
      <c r="B5119" t="s">
        <v>5294</v>
      </c>
      <c r="C5119" s="224" t="s">
        <v>7842</v>
      </c>
      <c r="D5119" s="221">
        <v>359</v>
      </c>
      <c r="E5119" s="324">
        <v>43069</v>
      </c>
      <c r="F5119" s="1">
        <v>854330.47</v>
      </c>
      <c r="G5119" s="18">
        <v>1.43E-2</v>
      </c>
      <c r="H5119" s="298">
        <v>1018.08</v>
      </c>
      <c r="I5119" s="10">
        <v>819763.88</v>
      </c>
      <c r="J5119" s="11">
        <f t="shared" si="2336"/>
        <v>1.43E-2</v>
      </c>
      <c r="K5119" s="30">
        <f t="shared" si="2337"/>
        <v>976.88529033333327</v>
      </c>
      <c r="L5119" s="29">
        <f t="shared" si="2338"/>
        <v>-41.194709666666768</v>
      </c>
      <c r="M5119" s="10">
        <f t="shared" si="2339"/>
        <v>819763.88</v>
      </c>
      <c r="N5119" s="5">
        <f>VLOOKUP(CONCATENATE(A5119,"-6"),'Restated Depr'!$B$6:$G$7674,6,0)</f>
        <v>1.4E-2</v>
      </c>
      <c r="O5119" s="29">
        <f t="shared" si="2340"/>
        <v>956.39119333333338</v>
      </c>
      <c r="P5119" s="29">
        <f t="shared" si="2341"/>
        <v>-20.494096999999897</v>
      </c>
      <c r="Q5119" t="s">
        <v>7819</v>
      </c>
    </row>
    <row r="5120" spans="1:18" hidden="1">
      <c r="A5120" t="s">
        <v>390</v>
      </c>
      <c r="B5120" t="s">
        <v>5295</v>
      </c>
      <c r="C5120" s="224" t="s">
        <v>7842</v>
      </c>
      <c r="D5120" s="221">
        <v>359</v>
      </c>
      <c r="E5120" s="324">
        <v>43100</v>
      </c>
      <c r="F5120" s="1">
        <v>836779.18</v>
      </c>
      <c r="G5120" s="18">
        <v>1.4200000000000001E-2</v>
      </c>
      <c r="H5120" s="298">
        <v>990.19</v>
      </c>
      <c r="I5120" s="10">
        <v>819763.88</v>
      </c>
      <c r="J5120" s="11">
        <f t="shared" si="2336"/>
        <v>1.4200000000000001E-2</v>
      </c>
      <c r="K5120" s="30">
        <f t="shared" si="2337"/>
        <v>970.05392466666672</v>
      </c>
      <c r="L5120" s="29">
        <f t="shared" si="2338"/>
        <v>-20.136075333333338</v>
      </c>
      <c r="M5120" s="10">
        <f t="shared" si="2339"/>
        <v>819763.88</v>
      </c>
      <c r="N5120" s="5">
        <f>VLOOKUP(CONCATENATE(A5120,"-6"),'Restated Depr'!$B$6:$G$7674,6,0)</f>
        <v>1.4E-2</v>
      </c>
      <c r="O5120" s="29">
        <f t="shared" si="2340"/>
        <v>956.39119333333338</v>
      </c>
      <c r="P5120" s="29">
        <f t="shared" si="2341"/>
        <v>-13.66273133333334</v>
      </c>
      <c r="Q5120" t="s">
        <v>7819</v>
      </c>
    </row>
    <row r="5121" spans="1:18" hidden="1">
      <c r="A5121" t="s">
        <v>390</v>
      </c>
      <c r="B5121" t="s">
        <v>5296</v>
      </c>
      <c r="C5121" s="224" t="s">
        <v>7842</v>
      </c>
      <c r="D5121" s="221">
        <v>359</v>
      </c>
      <c r="E5121" s="324">
        <v>43131</v>
      </c>
      <c r="F5121" s="1">
        <v>819762.07</v>
      </c>
      <c r="G5121" s="5">
        <v>1.4E-2</v>
      </c>
      <c r="H5121" s="298">
        <v>956.39</v>
      </c>
      <c r="I5121" s="10">
        <v>819763.88</v>
      </c>
      <c r="J5121" s="11">
        <f t="shared" si="2336"/>
        <v>1.4E-2</v>
      </c>
      <c r="K5121" s="30">
        <f t="shared" si="2337"/>
        <v>956.39119333333338</v>
      </c>
      <c r="L5121" s="29">
        <f t="shared" si="2338"/>
        <v>1.1933333333900009E-3</v>
      </c>
      <c r="M5121" s="10">
        <f t="shared" si="2339"/>
        <v>819763.88</v>
      </c>
      <c r="N5121" s="5">
        <f>VLOOKUP(CONCATENATE(A5121,"-6"),'Restated Depr'!$B$6:$G$7674,6,0)</f>
        <v>1.4E-2</v>
      </c>
      <c r="O5121" s="29">
        <f t="shared" si="2340"/>
        <v>956.39119333333338</v>
      </c>
      <c r="P5121" s="29">
        <f t="shared" si="2341"/>
        <v>0</v>
      </c>
      <c r="Q5121" t="s">
        <v>7819</v>
      </c>
    </row>
    <row r="5122" spans="1:18" hidden="1">
      <c r="A5122" t="s">
        <v>390</v>
      </c>
      <c r="B5122" t="s">
        <v>5297</v>
      </c>
      <c r="C5122" s="224" t="s">
        <v>7842</v>
      </c>
      <c r="D5122" s="221">
        <v>359</v>
      </c>
      <c r="E5122" s="324">
        <v>43159</v>
      </c>
      <c r="F5122" s="1">
        <v>819762.07</v>
      </c>
      <c r="G5122" s="5">
        <v>1.4E-2</v>
      </c>
      <c r="H5122" s="298">
        <v>956.39</v>
      </c>
      <c r="I5122" s="10">
        <v>819763.88</v>
      </c>
      <c r="J5122" s="11">
        <f t="shared" si="2336"/>
        <v>1.4E-2</v>
      </c>
      <c r="K5122" s="30">
        <f t="shared" si="2337"/>
        <v>956.39119333333338</v>
      </c>
      <c r="L5122" s="29">
        <f t="shared" si="2338"/>
        <v>1.1933333333900009E-3</v>
      </c>
      <c r="M5122" s="10">
        <f t="shared" si="2339"/>
        <v>819763.88</v>
      </c>
      <c r="N5122" s="5">
        <f>VLOOKUP(CONCATENATE(A5122,"-6"),'Restated Depr'!$B$6:$G$7674,6,0)</f>
        <v>1.4E-2</v>
      </c>
      <c r="O5122" s="29">
        <f t="shared" si="2340"/>
        <v>956.39119333333338</v>
      </c>
      <c r="P5122" s="29">
        <f t="shared" si="2341"/>
        <v>0</v>
      </c>
      <c r="Q5122" t="s">
        <v>7819</v>
      </c>
    </row>
    <row r="5123" spans="1:18" hidden="1">
      <c r="A5123" t="s">
        <v>390</v>
      </c>
      <c r="B5123" t="s">
        <v>5298</v>
      </c>
      <c r="C5123" s="224" t="s">
        <v>7842</v>
      </c>
      <c r="D5123" s="221">
        <v>359</v>
      </c>
      <c r="E5123" s="324">
        <v>43190</v>
      </c>
      <c r="F5123" s="1">
        <v>819762.98</v>
      </c>
      <c r="G5123" s="5">
        <v>1.4E-2</v>
      </c>
      <c r="H5123" s="298">
        <v>956.39</v>
      </c>
      <c r="I5123" s="10">
        <v>819763.88</v>
      </c>
      <c r="J5123" s="11">
        <f t="shared" si="2336"/>
        <v>1.4E-2</v>
      </c>
      <c r="K5123" s="30">
        <f t="shared" si="2337"/>
        <v>956.39119333333338</v>
      </c>
      <c r="L5123" s="29">
        <f t="shared" si="2338"/>
        <v>1.1933333333900009E-3</v>
      </c>
      <c r="M5123" s="10">
        <f t="shared" si="2339"/>
        <v>819763.88</v>
      </c>
      <c r="N5123" s="5">
        <f>VLOOKUP(CONCATENATE(A5123,"-6"),'Restated Depr'!$B$6:$G$7674,6,0)</f>
        <v>1.4E-2</v>
      </c>
      <c r="O5123" s="29">
        <f t="shared" si="2340"/>
        <v>956.39119333333338</v>
      </c>
      <c r="P5123" s="29">
        <f t="shared" si="2341"/>
        <v>0</v>
      </c>
      <c r="Q5123" t="s">
        <v>7819</v>
      </c>
    </row>
    <row r="5124" spans="1:18" hidden="1">
      <c r="A5124" t="s">
        <v>390</v>
      </c>
      <c r="B5124" t="s">
        <v>5299</v>
      </c>
      <c r="C5124" s="224" t="s">
        <v>7842</v>
      </c>
      <c r="D5124" s="221">
        <v>359</v>
      </c>
      <c r="E5124" s="324">
        <v>43220</v>
      </c>
      <c r="F5124" s="1">
        <v>819763.88</v>
      </c>
      <c r="G5124" s="5">
        <v>1.4E-2</v>
      </c>
      <c r="H5124" s="298">
        <v>956.39</v>
      </c>
      <c r="I5124" s="10">
        <v>819763.88</v>
      </c>
      <c r="J5124" s="11">
        <f t="shared" si="2336"/>
        <v>1.4E-2</v>
      </c>
      <c r="K5124" s="30">
        <f t="shared" si="2337"/>
        <v>956.39119333333338</v>
      </c>
      <c r="L5124" s="29">
        <f t="shared" si="2338"/>
        <v>1.1933333333900009E-3</v>
      </c>
      <c r="M5124" s="10">
        <f t="shared" si="2339"/>
        <v>819763.88</v>
      </c>
      <c r="N5124" s="5">
        <f>VLOOKUP(CONCATENATE(A5124,"-6"),'Restated Depr'!$B$6:$G$7674,6,0)</f>
        <v>1.4E-2</v>
      </c>
      <c r="O5124" s="29">
        <f t="shared" si="2340"/>
        <v>956.39119333333338</v>
      </c>
      <c r="P5124" s="29">
        <f t="shared" si="2341"/>
        <v>0</v>
      </c>
      <c r="Q5124" t="s">
        <v>7819</v>
      </c>
    </row>
    <row r="5125" spans="1:18" hidden="1">
      <c r="A5125" t="s">
        <v>390</v>
      </c>
      <c r="B5125" t="s">
        <v>5300</v>
      </c>
      <c r="C5125" s="224" t="s">
        <v>7842</v>
      </c>
      <c r="D5125" s="221">
        <v>359</v>
      </c>
      <c r="E5125" s="324">
        <v>43251</v>
      </c>
      <c r="F5125" s="1">
        <v>819763.88</v>
      </c>
      <c r="G5125" s="5">
        <v>1.4E-2</v>
      </c>
      <c r="H5125" s="298">
        <v>956.39</v>
      </c>
      <c r="I5125" s="10">
        <v>819763.88</v>
      </c>
      <c r="J5125" s="11">
        <f t="shared" si="2336"/>
        <v>1.4E-2</v>
      </c>
      <c r="K5125" s="30">
        <f t="shared" si="2337"/>
        <v>956.39119333333338</v>
      </c>
      <c r="L5125" s="29">
        <f t="shared" si="2338"/>
        <v>1.1933333333900009E-3</v>
      </c>
      <c r="M5125" s="10">
        <f t="shared" si="2339"/>
        <v>819763.88</v>
      </c>
      <c r="N5125" s="5">
        <f>VLOOKUP(CONCATENATE(A5125,"-6"),'Restated Depr'!$B$6:$G$7674,6,0)</f>
        <v>1.4E-2</v>
      </c>
      <c r="O5125" s="29">
        <f t="shared" si="2340"/>
        <v>956.39119333333338</v>
      </c>
      <c r="P5125" s="29">
        <f t="shared" si="2341"/>
        <v>0</v>
      </c>
      <c r="Q5125" t="s">
        <v>7819</v>
      </c>
    </row>
    <row r="5126" spans="1:18" hidden="1">
      <c r="A5126" t="s">
        <v>390</v>
      </c>
      <c r="B5126" t="s">
        <v>5301</v>
      </c>
      <c r="C5126" s="224" t="s">
        <v>7842</v>
      </c>
      <c r="D5126" s="221">
        <v>359</v>
      </c>
      <c r="E5126" s="324">
        <v>43281</v>
      </c>
      <c r="F5126" s="1">
        <v>819763.88</v>
      </c>
      <c r="G5126" s="5">
        <v>1.4E-2</v>
      </c>
      <c r="H5126" s="298">
        <v>956.39</v>
      </c>
      <c r="I5126" s="10">
        <v>819763.88</v>
      </c>
      <c r="J5126" s="11">
        <f t="shared" si="2336"/>
        <v>1.4E-2</v>
      </c>
      <c r="K5126" s="30">
        <f t="shared" si="2337"/>
        <v>956.39119333333338</v>
      </c>
      <c r="L5126" s="29">
        <f t="shared" si="2338"/>
        <v>1.1933333333900009E-3</v>
      </c>
      <c r="M5126" s="10">
        <f t="shared" si="2339"/>
        <v>819763.88</v>
      </c>
      <c r="N5126" s="5">
        <f>VLOOKUP(CONCATENATE(A5126,"-6"),'Restated Depr'!$B$6:$G$7674,6,0)</f>
        <v>1.4E-2</v>
      </c>
      <c r="O5126" s="29">
        <f t="shared" si="2340"/>
        <v>956.39119333333338</v>
      </c>
      <c r="P5126" s="29">
        <f t="shared" si="2341"/>
        <v>0</v>
      </c>
      <c r="Q5126" t="s">
        <v>7819</v>
      </c>
      <c r="R5126" s="5"/>
    </row>
    <row r="5127" spans="1:18" ht="15.75" hidden="1" thickBot="1">
      <c r="A5127" t="s">
        <v>390</v>
      </c>
      <c r="C5127" s="224" t="s">
        <v>639</v>
      </c>
      <c r="D5127" s="22"/>
      <c r="E5127" s="323" t="s">
        <v>606</v>
      </c>
      <c r="F5127" s="1"/>
      <c r="G5127" s="5"/>
      <c r="H5127" s="310">
        <f>SUM(H5115:H5126)</f>
        <v>11834.899999999998</v>
      </c>
      <c r="I5127" s="10"/>
      <c r="J5127" s="10"/>
      <c r="K5127" s="32">
        <f>SUM(K5115:K5126)</f>
        <v>11592.82753633333</v>
      </c>
      <c r="L5127" s="28">
        <f>SUM(L5115:L5126)</f>
        <v>-242.07246366666652</v>
      </c>
      <c r="M5127" s="10"/>
      <c r="N5127" s="5"/>
      <c r="O5127" s="28">
        <f>SUM(O5115:O5126)</f>
        <v>11476.694319999997</v>
      </c>
      <c r="P5127" s="28">
        <f>SUM(P5115:P5126)</f>
        <v>-116.13321633333283</v>
      </c>
    </row>
    <row r="5128" spans="1:18" hidden="1">
      <c r="A5128" t="s">
        <v>391</v>
      </c>
      <c r="B5128" t="s">
        <v>5302</v>
      </c>
      <c r="C5128" s="224" t="s">
        <v>7842</v>
      </c>
      <c r="D5128" s="221">
        <v>359</v>
      </c>
      <c r="E5128" s="324">
        <v>42947</v>
      </c>
      <c r="F5128" s="9">
        <v>74854.09</v>
      </c>
      <c r="G5128" s="18">
        <v>1.43E-2</v>
      </c>
      <c r="H5128" s="299">
        <v>89.2</v>
      </c>
      <c r="I5128" s="15">
        <v>74854.09</v>
      </c>
      <c r="J5128" s="11">
        <f t="shared" ref="J5128:J5139" si="2342">G5128</f>
        <v>1.43E-2</v>
      </c>
      <c r="K5128" s="31">
        <f t="shared" ref="K5128:K5139" si="2343">I5128*J5128/12</f>
        <v>89.201123916666674</v>
      </c>
      <c r="L5128" s="289">
        <f t="shared" ref="L5128:L5139" si="2344">K5128-H5128</f>
        <v>1.1239166666712208E-3</v>
      </c>
      <c r="M5128" s="15">
        <f t="shared" ref="M5128:M5139" si="2345">I5128</f>
        <v>74854.09</v>
      </c>
      <c r="N5128" s="5">
        <f>VLOOKUP(CONCATENATE(A5128,"-6"),'Restated Depr'!$B$6:$G$7674,6,0)</f>
        <v>1.4E-2</v>
      </c>
      <c r="O5128" s="289">
        <f t="shared" ref="O5128:O5139" si="2346">M5128*N5128/12</f>
        <v>87.329771666666659</v>
      </c>
      <c r="P5128" s="289">
        <f t="shared" ref="P5128:P5139" si="2347">O5128-K5128</f>
        <v>-1.8713522500000153</v>
      </c>
      <c r="Q5128" t="s">
        <v>7819</v>
      </c>
    </row>
    <row r="5129" spans="1:18" hidden="1">
      <c r="A5129" t="s">
        <v>391</v>
      </c>
      <c r="B5129" t="s">
        <v>5303</v>
      </c>
      <c r="C5129" s="224" t="s">
        <v>7842</v>
      </c>
      <c r="D5129" s="221">
        <v>359</v>
      </c>
      <c r="E5129" s="324">
        <v>42978</v>
      </c>
      <c r="F5129" s="1">
        <v>74854.09</v>
      </c>
      <c r="G5129" s="18">
        <v>1.43E-2</v>
      </c>
      <c r="H5129" s="298">
        <v>89.2</v>
      </c>
      <c r="I5129" s="10">
        <v>74854.09</v>
      </c>
      <c r="J5129" s="11">
        <f t="shared" si="2342"/>
        <v>1.43E-2</v>
      </c>
      <c r="K5129" s="30">
        <f t="shared" si="2343"/>
        <v>89.201123916666674</v>
      </c>
      <c r="L5129" s="29">
        <f t="shared" si="2344"/>
        <v>1.1239166666712208E-3</v>
      </c>
      <c r="M5129" s="10">
        <f t="shared" si="2345"/>
        <v>74854.09</v>
      </c>
      <c r="N5129" s="5">
        <f>VLOOKUP(CONCATENATE(A5129,"-6"),'Restated Depr'!$B$6:$G$7674,6,0)</f>
        <v>1.4E-2</v>
      </c>
      <c r="O5129" s="29">
        <f t="shared" si="2346"/>
        <v>87.329771666666659</v>
      </c>
      <c r="P5129" s="29">
        <f t="shared" si="2347"/>
        <v>-1.8713522500000153</v>
      </c>
      <c r="Q5129" t="s">
        <v>7819</v>
      </c>
    </row>
    <row r="5130" spans="1:18" hidden="1">
      <c r="A5130" t="s">
        <v>391</v>
      </c>
      <c r="B5130" t="s">
        <v>5304</v>
      </c>
      <c r="C5130" s="224" t="s">
        <v>7842</v>
      </c>
      <c r="D5130" s="221">
        <v>359</v>
      </c>
      <c r="E5130" s="324">
        <v>43008</v>
      </c>
      <c r="F5130" s="1">
        <v>74854.09</v>
      </c>
      <c r="G5130" s="18">
        <v>1.43E-2</v>
      </c>
      <c r="H5130" s="298">
        <v>89.2</v>
      </c>
      <c r="I5130" s="10">
        <v>74854.09</v>
      </c>
      <c r="J5130" s="11">
        <f t="shared" si="2342"/>
        <v>1.43E-2</v>
      </c>
      <c r="K5130" s="30">
        <f t="shared" si="2343"/>
        <v>89.201123916666674</v>
      </c>
      <c r="L5130" s="29">
        <f t="shared" si="2344"/>
        <v>1.1239166666712208E-3</v>
      </c>
      <c r="M5130" s="10">
        <f t="shared" si="2345"/>
        <v>74854.09</v>
      </c>
      <c r="N5130" s="5">
        <f>VLOOKUP(CONCATENATE(A5130,"-6"),'Restated Depr'!$B$6:$G$7674,6,0)</f>
        <v>1.4E-2</v>
      </c>
      <c r="O5130" s="29">
        <f t="shared" si="2346"/>
        <v>87.329771666666659</v>
      </c>
      <c r="P5130" s="29">
        <f t="shared" si="2347"/>
        <v>-1.8713522500000153</v>
      </c>
      <c r="Q5130" t="s">
        <v>7819</v>
      </c>
    </row>
    <row r="5131" spans="1:18" hidden="1">
      <c r="A5131" t="s">
        <v>391</v>
      </c>
      <c r="B5131" t="s">
        <v>5305</v>
      </c>
      <c r="C5131" s="224" t="s">
        <v>7842</v>
      </c>
      <c r="D5131" s="221">
        <v>359</v>
      </c>
      <c r="E5131" s="324">
        <v>43039</v>
      </c>
      <c r="F5131" s="1">
        <v>74854.09</v>
      </c>
      <c r="G5131" s="18">
        <v>1.43E-2</v>
      </c>
      <c r="H5131" s="298">
        <v>89.2</v>
      </c>
      <c r="I5131" s="10">
        <v>74854.09</v>
      </c>
      <c r="J5131" s="11">
        <f t="shared" si="2342"/>
        <v>1.43E-2</v>
      </c>
      <c r="K5131" s="30">
        <f t="shared" si="2343"/>
        <v>89.201123916666674</v>
      </c>
      <c r="L5131" s="29">
        <f t="shared" si="2344"/>
        <v>1.1239166666712208E-3</v>
      </c>
      <c r="M5131" s="10">
        <f t="shared" si="2345"/>
        <v>74854.09</v>
      </c>
      <c r="N5131" s="5">
        <f>VLOOKUP(CONCATENATE(A5131,"-6"),'Restated Depr'!$B$6:$G$7674,6,0)</f>
        <v>1.4E-2</v>
      </c>
      <c r="O5131" s="29">
        <f t="shared" si="2346"/>
        <v>87.329771666666659</v>
      </c>
      <c r="P5131" s="29">
        <f t="shared" si="2347"/>
        <v>-1.8713522500000153</v>
      </c>
      <c r="Q5131" t="s">
        <v>7819</v>
      </c>
    </row>
    <row r="5132" spans="1:18" hidden="1">
      <c r="A5132" t="s">
        <v>391</v>
      </c>
      <c r="B5132" t="s">
        <v>5306</v>
      </c>
      <c r="C5132" s="224" t="s">
        <v>7842</v>
      </c>
      <c r="D5132" s="221">
        <v>359</v>
      </c>
      <c r="E5132" s="324">
        <v>43069</v>
      </c>
      <c r="F5132" s="1">
        <v>74854.09</v>
      </c>
      <c r="G5132" s="18">
        <v>1.43E-2</v>
      </c>
      <c r="H5132" s="298">
        <v>89.2</v>
      </c>
      <c r="I5132" s="10">
        <v>74854.09</v>
      </c>
      <c r="J5132" s="11">
        <f t="shared" si="2342"/>
        <v>1.43E-2</v>
      </c>
      <c r="K5132" s="30">
        <f t="shared" si="2343"/>
        <v>89.201123916666674</v>
      </c>
      <c r="L5132" s="29">
        <f t="shared" si="2344"/>
        <v>1.1239166666712208E-3</v>
      </c>
      <c r="M5132" s="10">
        <f t="shared" si="2345"/>
        <v>74854.09</v>
      </c>
      <c r="N5132" s="5">
        <f>VLOOKUP(CONCATENATE(A5132,"-6"),'Restated Depr'!$B$6:$G$7674,6,0)</f>
        <v>1.4E-2</v>
      </c>
      <c r="O5132" s="29">
        <f t="shared" si="2346"/>
        <v>87.329771666666659</v>
      </c>
      <c r="P5132" s="29">
        <f t="shared" si="2347"/>
        <v>-1.8713522500000153</v>
      </c>
      <c r="Q5132" t="s">
        <v>7819</v>
      </c>
    </row>
    <row r="5133" spans="1:18" hidden="1">
      <c r="A5133" t="s">
        <v>391</v>
      </c>
      <c r="B5133" t="s">
        <v>5307</v>
      </c>
      <c r="C5133" s="224" t="s">
        <v>7842</v>
      </c>
      <c r="D5133" s="221">
        <v>359</v>
      </c>
      <c r="E5133" s="324">
        <v>43100</v>
      </c>
      <c r="F5133" s="1">
        <v>74854.09</v>
      </c>
      <c r="G5133" s="18">
        <v>1.4200000000000001E-2</v>
      </c>
      <c r="H5133" s="298">
        <v>88.58</v>
      </c>
      <c r="I5133" s="10">
        <v>74854.09</v>
      </c>
      <c r="J5133" s="11">
        <f t="shared" si="2342"/>
        <v>1.4200000000000001E-2</v>
      </c>
      <c r="K5133" s="30">
        <f t="shared" si="2343"/>
        <v>88.577339833333326</v>
      </c>
      <c r="L5133" s="29">
        <f t="shared" si="2344"/>
        <v>-2.6601666666721258E-3</v>
      </c>
      <c r="M5133" s="10">
        <f t="shared" si="2345"/>
        <v>74854.09</v>
      </c>
      <c r="N5133" s="5">
        <f>VLOOKUP(CONCATENATE(A5133,"-6"),'Restated Depr'!$B$6:$G$7674,6,0)</f>
        <v>1.4E-2</v>
      </c>
      <c r="O5133" s="29">
        <f t="shared" si="2346"/>
        <v>87.329771666666659</v>
      </c>
      <c r="P5133" s="29">
        <f t="shared" si="2347"/>
        <v>-1.2475681666666674</v>
      </c>
      <c r="Q5133" t="s">
        <v>7819</v>
      </c>
    </row>
    <row r="5134" spans="1:18" hidden="1">
      <c r="A5134" t="s">
        <v>391</v>
      </c>
      <c r="B5134" t="s">
        <v>5308</v>
      </c>
      <c r="C5134" s="224" t="s">
        <v>7842</v>
      </c>
      <c r="D5134" s="221">
        <v>359</v>
      </c>
      <c r="E5134" s="324">
        <v>43131</v>
      </c>
      <c r="F5134" s="1">
        <v>74854.09</v>
      </c>
      <c r="G5134" s="5">
        <v>1.4E-2</v>
      </c>
      <c r="H5134" s="298">
        <v>87.33</v>
      </c>
      <c r="I5134" s="10">
        <v>74854.09</v>
      </c>
      <c r="J5134" s="11">
        <f t="shared" si="2342"/>
        <v>1.4E-2</v>
      </c>
      <c r="K5134" s="30">
        <f t="shared" si="2343"/>
        <v>87.329771666666659</v>
      </c>
      <c r="L5134" s="29">
        <f t="shared" si="2344"/>
        <v>-2.2833333333949213E-4</v>
      </c>
      <c r="M5134" s="10">
        <f t="shared" si="2345"/>
        <v>74854.09</v>
      </c>
      <c r="N5134" s="5">
        <f>VLOOKUP(CONCATENATE(A5134,"-6"),'Restated Depr'!$B$6:$G$7674,6,0)</f>
        <v>1.4E-2</v>
      </c>
      <c r="O5134" s="29">
        <f t="shared" si="2346"/>
        <v>87.329771666666659</v>
      </c>
      <c r="P5134" s="29">
        <f t="shared" si="2347"/>
        <v>0</v>
      </c>
      <c r="Q5134" t="s">
        <v>7819</v>
      </c>
    </row>
    <row r="5135" spans="1:18" hidden="1">
      <c r="A5135" t="s">
        <v>391</v>
      </c>
      <c r="B5135" t="s">
        <v>5309</v>
      </c>
      <c r="C5135" s="224" t="s">
        <v>7842</v>
      </c>
      <c r="D5135" s="221">
        <v>359</v>
      </c>
      <c r="E5135" s="324">
        <v>43159</v>
      </c>
      <c r="F5135" s="1">
        <v>74854.09</v>
      </c>
      <c r="G5135" s="5">
        <v>1.4E-2</v>
      </c>
      <c r="H5135" s="298">
        <v>87.33</v>
      </c>
      <c r="I5135" s="10">
        <v>74854.09</v>
      </c>
      <c r="J5135" s="11">
        <f t="shared" si="2342"/>
        <v>1.4E-2</v>
      </c>
      <c r="K5135" s="30">
        <f t="shared" si="2343"/>
        <v>87.329771666666659</v>
      </c>
      <c r="L5135" s="29">
        <f t="shared" si="2344"/>
        <v>-2.2833333333949213E-4</v>
      </c>
      <c r="M5135" s="10">
        <f t="shared" si="2345"/>
        <v>74854.09</v>
      </c>
      <c r="N5135" s="5">
        <f>VLOOKUP(CONCATENATE(A5135,"-6"),'Restated Depr'!$B$6:$G$7674,6,0)</f>
        <v>1.4E-2</v>
      </c>
      <c r="O5135" s="29">
        <f t="shared" si="2346"/>
        <v>87.329771666666659</v>
      </c>
      <c r="P5135" s="29">
        <f t="shared" si="2347"/>
        <v>0</v>
      </c>
      <c r="Q5135" t="s">
        <v>7819</v>
      </c>
    </row>
    <row r="5136" spans="1:18" hidden="1">
      <c r="A5136" t="s">
        <v>391</v>
      </c>
      <c r="B5136" t="s">
        <v>5310</v>
      </c>
      <c r="C5136" s="224" t="s">
        <v>7842</v>
      </c>
      <c r="D5136" s="221">
        <v>359</v>
      </c>
      <c r="E5136" s="324">
        <v>43190</v>
      </c>
      <c r="F5136" s="1">
        <v>74854.09</v>
      </c>
      <c r="G5136" s="5">
        <v>1.4E-2</v>
      </c>
      <c r="H5136" s="298">
        <v>87.33</v>
      </c>
      <c r="I5136" s="10">
        <v>74854.09</v>
      </c>
      <c r="J5136" s="11">
        <f t="shared" si="2342"/>
        <v>1.4E-2</v>
      </c>
      <c r="K5136" s="30">
        <f t="shared" si="2343"/>
        <v>87.329771666666659</v>
      </c>
      <c r="L5136" s="29">
        <f t="shared" si="2344"/>
        <v>-2.2833333333949213E-4</v>
      </c>
      <c r="M5136" s="10">
        <f t="shared" si="2345"/>
        <v>74854.09</v>
      </c>
      <c r="N5136" s="5">
        <f>VLOOKUP(CONCATENATE(A5136,"-6"),'Restated Depr'!$B$6:$G$7674,6,0)</f>
        <v>1.4E-2</v>
      </c>
      <c r="O5136" s="29">
        <f t="shared" si="2346"/>
        <v>87.329771666666659</v>
      </c>
      <c r="P5136" s="29">
        <f t="shared" si="2347"/>
        <v>0</v>
      </c>
      <c r="Q5136" t="s">
        <v>7819</v>
      </c>
    </row>
    <row r="5137" spans="1:18" hidden="1">
      <c r="A5137" t="s">
        <v>391</v>
      </c>
      <c r="B5137" t="s">
        <v>5311</v>
      </c>
      <c r="C5137" s="224" t="s">
        <v>7842</v>
      </c>
      <c r="D5137" s="221">
        <v>359</v>
      </c>
      <c r="E5137" s="324">
        <v>43220</v>
      </c>
      <c r="F5137" s="1">
        <v>74854.09</v>
      </c>
      <c r="G5137" s="5">
        <v>1.4E-2</v>
      </c>
      <c r="H5137" s="298">
        <v>87.33</v>
      </c>
      <c r="I5137" s="10">
        <v>74854.09</v>
      </c>
      <c r="J5137" s="11">
        <f t="shared" si="2342"/>
        <v>1.4E-2</v>
      </c>
      <c r="K5137" s="30">
        <f t="shared" si="2343"/>
        <v>87.329771666666659</v>
      </c>
      <c r="L5137" s="29">
        <f t="shared" si="2344"/>
        <v>-2.2833333333949213E-4</v>
      </c>
      <c r="M5137" s="10">
        <f t="shared" si="2345"/>
        <v>74854.09</v>
      </c>
      <c r="N5137" s="5">
        <f>VLOOKUP(CONCATENATE(A5137,"-6"),'Restated Depr'!$B$6:$G$7674,6,0)</f>
        <v>1.4E-2</v>
      </c>
      <c r="O5137" s="29">
        <f t="shared" si="2346"/>
        <v>87.329771666666659</v>
      </c>
      <c r="P5137" s="29">
        <f t="shared" si="2347"/>
        <v>0</v>
      </c>
      <c r="Q5137" t="s">
        <v>7819</v>
      </c>
    </row>
    <row r="5138" spans="1:18" hidden="1">
      <c r="A5138" t="s">
        <v>391</v>
      </c>
      <c r="B5138" t="s">
        <v>5312</v>
      </c>
      <c r="C5138" s="224" t="s">
        <v>7842</v>
      </c>
      <c r="D5138" s="221">
        <v>359</v>
      </c>
      <c r="E5138" s="324">
        <v>43251</v>
      </c>
      <c r="F5138" s="1">
        <v>74854.09</v>
      </c>
      <c r="G5138" s="5">
        <v>1.4E-2</v>
      </c>
      <c r="H5138" s="298">
        <v>87.33</v>
      </c>
      <c r="I5138" s="10">
        <v>74854.09</v>
      </c>
      <c r="J5138" s="11">
        <f t="shared" si="2342"/>
        <v>1.4E-2</v>
      </c>
      <c r="K5138" s="30">
        <f t="shared" si="2343"/>
        <v>87.329771666666659</v>
      </c>
      <c r="L5138" s="29">
        <f t="shared" si="2344"/>
        <v>-2.2833333333949213E-4</v>
      </c>
      <c r="M5138" s="10">
        <f t="shared" si="2345"/>
        <v>74854.09</v>
      </c>
      <c r="N5138" s="5">
        <f>VLOOKUP(CONCATENATE(A5138,"-6"),'Restated Depr'!$B$6:$G$7674,6,0)</f>
        <v>1.4E-2</v>
      </c>
      <c r="O5138" s="29">
        <f t="shared" si="2346"/>
        <v>87.329771666666659</v>
      </c>
      <c r="P5138" s="29">
        <f t="shared" si="2347"/>
        <v>0</v>
      </c>
      <c r="Q5138" t="s">
        <v>7819</v>
      </c>
    </row>
    <row r="5139" spans="1:18" hidden="1">
      <c r="A5139" t="s">
        <v>391</v>
      </c>
      <c r="B5139" t="s">
        <v>5313</v>
      </c>
      <c r="C5139" s="224" t="s">
        <v>7842</v>
      </c>
      <c r="D5139" s="221">
        <v>359</v>
      </c>
      <c r="E5139" s="324">
        <v>43281</v>
      </c>
      <c r="F5139" s="1">
        <v>74854.09</v>
      </c>
      <c r="G5139" s="5">
        <v>1.4E-2</v>
      </c>
      <c r="H5139" s="298">
        <v>87.33</v>
      </c>
      <c r="I5139" s="10">
        <v>74854.09</v>
      </c>
      <c r="J5139" s="11">
        <f t="shared" si="2342"/>
        <v>1.4E-2</v>
      </c>
      <c r="K5139" s="30">
        <f t="shared" si="2343"/>
        <v>87.329771666666659</v>
      </c>
      <c r="L5139" s="29">
        <f t="shared" si="2344"/>
        <v>-2.2833333333949213E-4</v>
      </c>
      <c r="M5139" s="10">
        <f t="shared" si="2345"/>
        <v>74854.09</v>
      </c>
      <c r="N5139" s="5">
        <f>VLOOKUP(CONCATENATE(A5139,"-6"),'Restated Depr'!$B$6:$G$7674,6,0)</f>
        <v>1.4E-2</v>
      </c>
      <c r="O5139" s="29">
        <f t="shared" si="2346"/>
        <v>87.329771666666659</v>
      </c>
      <c r="P5139" s="29">
        <f t="shared" si="2347"/>
        <v>0</v>
      </c>
      <c r="Q5139" t="s">
        <v>7819</v>
      </c>
      <c r="R5139" s="5"/>
    </row>
    <row r="5140" spans="1:18" ht="15.75" hidden="1" thickBot="1">
      <c r="A5140" t="s">
        <v>391</v>
      </c>
      <c r="C5140" s="224" t="s">
        <v>639</v>
      </c>
      <c r="D5140" s="22"/>
      <c r="E5140" s="323" t="s">
        <v>606</v>
      </c>
      <c r="F5140" s="1"/>
      <c r="G5140" s="5"/>
      <c r="H5140" s="310">
        <f>SUM(H5128:H5139)</f>
        <v>1058.5600000000002</v>
      </c>
      <c r="I5140" s="10"/>
      <c r="J5140" s="10"/>
      <c r="K5140" s="32">
        <f>SUM(K5128:K5139)</f>
        <v>1058.5615894166663</v>
      </c>
      <c r="L5140" s="28">
        <f>SUM(L5128:L5139)</f>
        <v>1.5894166666470255E-3</v>
      </c>
      <c r="M5140" s="10"/>
      <c r="N5140" s="5"/>
      <c r="O5140" s="28">
        <f>SUM(O5128:O5139)</f>
        <v>1047.9572599999997</v>
      </c>
      <c r="P5140" s="28">
        <f>SUM(P5128:P5139)</f>
        <v>-10.604329416666744</v>
      </c>
    </row>
    <row r="5141" spans="1:18" hidden="1">
      <c r="A5141" t="s">
        <v>392</v>
      </c>
      <c r="B5141" t="s">
        <v>5314</v>
      </c>
      <c r="C5141" s="224" t="s">
        <v>7842</v>
      </c>
      <c r="D5141" s="221">
        <v>359</v>
      </c>
      <c r="E5141" s="324">
        <v>42947</v>
      </c>
      <c r="F5141" s="9">
        <v>113968.39</v>
      </c>
      <c r="G5141" s="18">
        <v>1.43E-2</v>
      </c>
      <c r="H5141" s="299">
        <v>135.81</v>
      </c>
      <c r="I5141" s="15">
        <v>113968.39</v>
      </c>
      <c r="J5141" s="11">
        <f t="shared" ref="J5141:J5152" si="2348">G5141</f>
        <v>1.43E-2</v>
      </c>
      <c r="K5141" s="31">
        <f t="shared" ref="K5141:K5152" si="2349">I5141*J5141/12</f>
        <v>135.81233141666667</v>
      </c>
      <c r="L5141" s="289">
        <f t="shared" ref="L5141:L5152" si="2350">K5141-H5141</f>
        <v>2.3314166666636993E-3</v>
      </c>
      <c r="M5141" s="15">
        <f t="shared" ref="M5141:M5152" si="2351">I5141</f>
        <v>113968.39</v>
      </c>
      <c r="N5141" s="5">
        <f>VLOOKUP(CONCATENATE(A5141,"-6"),'Restated Depr'!$B$6:$G$7674,6,0)</f>
        <v>1.4E-2</v>
      </c>
      <c r="O5141" s="289">
        <f t="shared" ref="O5141:O5152" si="2352">M5141*N5141/12</f>
        <v>132.96312166666667</v>
      </c>
      <c r="P5141" s="289">
        <f t="shared" ref="P5141:P5152" si="2353">O5141-K5141</f>
        <v>-2.84920975</v>
      </c>
      <c r="Q5141" t="s">
        <v>7819</v>
      </c>
    </row>
    <row r="5142" spans="1:18" hidden="1">
      <c r="A5142" t="s">
        <v>392</v>
      </c>
      <c r="B5142" t="s">
        <v>5315</v>
      </c>
      <c r="C5142" s="224" t="s">
        <v>7842</v>
      </c>
      <c r="D5142" s="221">
        <v>359</v>
      </c>
      <c r="E5142" s="324">
        <v>42978</v>
      </c>
      <c r="F5142" s="1">
        <v>113968.39</v>
      </c>
      <c r="G5142" s="18">
        <v>1.43E-2</v>
      </c>
      <c r="H5142" s="298">
        <v>135.81</v>
      </c>
      <c r="I5142" s="10">
        <v>113968.39</v>
      </c>
      <c r="J5142" s="11">
        <f t="shared" si="2348"/>
        <v>1.43E-2</v>
      </c>
      <c r="K5142" s="30">
        <f t="shared" si="2349"/>
        <v>135.81233141666667</v>
      </c>
      <c r="L5142" s="29">
        <f t="shared" si="2350"/>
        <v>2.3314166666636993E-3</v>
      </c>
      <c r="M5142" s="10">
        <f t="shared" si="2351"/>
        <v>113968.39</v>
      </c>
      <c r="N5142" s="5">
        <f>VLOOKUP(CONCATENATE(A5142,"-6"),'Restated Depr'!$B$6:$G$7674,6,0)</f>
        <v>1.4E-2</v>
      </c>
      <c r="O5142" s="29">
        <f t="shared" si="2352"/>
        <v>132.96312166666667</v>
      </c>
      <c r="P5142" s="29">
        <f t="shared" si="2353"/>
        <v>-2.84920975</v>
      </c>
      <c r="Q5142" t="s">
        <v>7819</v>
      </c>
    </row>
    <row r="5143" spans="1:18" hidden="1">
      <c r="A5143" t="s">
        <v>392</v>
      </c>
      <c r="B5143" t="s">
        <v>5316</v>
      </c>
      <c r="C5143" s="224" t="s">
        <v>7842</v>
      </c>
      <c r="D5143" s="221">
        <v>359</v>
      </c>
      <c r="E5143" s="324">
        <v>43008</v>
      </c>
      <c r="F5143" s="1">
        <v>113968.39</v>
      </c>
      <c r="G5143" s="18">
        <v>1.43E-2</v>
      </c>
      <c r="H5143" s="298">
        <v>135.81</v>
      </c>
      <c r="I5143" s="10">
        <v>113968.39</v>
      </c>
      <c r="J5143" s="11">
        <f t="shared" si="2348"/>
        <v>1.43E-2</v>
      </c>
      <c r="K5143" s="30">
        <f t="shared" si="2349"/>
        <v>135.81233141666667</v>
      </c>
      <c r="L5143" s="29">
        <f t="shared" si="2350"/>
        <v>2.3314166666636993E-3</v>
      </c>
      <c r="M5143" s="10">
        <f t="shared" si="2351"/>
        <v>113968.39</v>
      </c>
      <c r="N5143" s="5">
        <f>VLOOKUP(CONCATENATE(A5143,"-6"),'Restated Depr'!$B$6:$G$7674,6,0)</f>
        <v>1.4E-2</v>
      </c>
      <c r="O5143" s="29">
        <f t="shared" si="2352"/>
        <v>132.96312166666667</v>
      </c>
      <c r="P5143" s="29">
        <f t="shared" si="2353"/>
        <v>-2.84920975</v>
      </c>
      <c r="Q5143" t="s">
        <v>7819</v>
      </c>
    </row>
    <row r="5144" spans="1:18" hidden="1">
      <c r="A5144" t="s">
        <v>392</v>
      </c>
      <c r="B5144" t="s">
        <v>5317</v>
      </c>
      <c r="C5144" s="224" t="s">
        <v>7842</v>
      </c>
      <c r="D5144" s="221">
        <v>359</v>
      </c>
      <c r="E5144" s="324">
        <v>43039</v>
      </c>
      <c r="F5144" s="1">
        <v>113968.39</v>
      </c>
      <c r="G5144" s="18">
        <v>1.43E-2</v>
      </c>
      <c r="H5144" s="298">
        <v>135.81</v>
      </c>
      <c r="I5144" s="10">
        <v>113968.39</v>
      </c>
      <c r="J5144" s="11">
        <f t="shared" si="2348"/>
        <v>1.43E-2</v>
      </c>
      <c r="K5144" s="30">
        <f t="shared" si="2349"/>
        <v>135.81233141666667</v>
      </c>
      <c r="L5144" s="29">
        <f t="shared" si="2350"/>
        <v>2.3314166666636993E-3</v>
      </c>
      <c r="M5144" s="10">
        <f t="shared" si="2351"/>
        <v>113968.39</v>
      </c>
      <c r="N5144" s="5">
        <f>VLOOKUP(CONCATENATE(A5144,"-6"),'Restated Depr'!$B$6:$G$7674,6,0)</f>
        <v>1.4E-2</v>
      </c>
      <c r="O5144" s="29">
        <f t="shared" si="2352"/>
        <v>132.96312166666667</v>
      </c>
      <c r="P5144" s="29">
        <f t="shared" si="2353"/>
        <v>-2.84920975</v>
      </c>
      <c r="Q5144" t="s">
        <v>7819</v>
      </c>
    </row>
    <row r="5145" spans="1:18" hidden="1">
      <c r="A5145" t="s">
        <v>392</v>
      </c>
      <c r="B5145" t="s">
        <v>5318</v>
      </c>
      <c r="C5145" s="224" t="s">
        <v>7842</v>
      </c>
      <c r="D5145" s="221">
        <v>359</v>
      </c>
      <c r="E5145" s="324">
        <v>43069</v>
      </c>
      <c r="F5145" s="1">
        <v>113968.39</v>
      </c>
      <c r="G5145" s="18">
        <v>1.43E-2</v>
      </c>
      <c r="H5145" s="298">
        <v>135.81</v>
      </c>
      <c r="I5145" s="10">
        <v>113968.39</v>
      </c>
      <c r="J5145" s="11">
        <f t="shared" si="2348"/>
        <v>1.43E-2</v>
      </c>
      <c r="K5145" s="30">
        <f t="shared" si="2349"/>
        <v>135.81233141666667</v>
      </c>
      <c r="L5145" s="29">
        <f t="shared" si="2350"/>
        <v>2.3314166666636993E-3</v>
      </c>
      <c r="M5145" s="10">
        <f t="shared" si="2351"/>
        <v>113968.39</v>
      </c>
      <c r="N5145" s="5">
        <f>VLOOKUP(CONCATENATE(A5145,"-6"),'Restated Depr'!$B$6:$G$7674,6,0)</f>
        <v>1.4E-2</v>
      </c>
      <c r="O5145" s="29">
        <f t="shared" si="2352"/>
        <v>132.96312166666667</v>
      </c>
      <c r="P5145" s="29">
        <f t="shared" si="2353"/>
        <v>-2.84920975</v>
      </c>
      <c r="Q5145" t="s">
        <v>7819</v>
      </c>
    </row>
    <row r="5146" spans="1:18" hidden="1">
      <c r="A5146" t="s">
        <v>392</v>
      </c>
      <c r="B5146" t="s">
        <v>5319</v>
      </c>
      <c r="C5146" s="224" t="s">
        <v>7842</v>
      </c>
      <c r="D5146" s="221">
        <v>359</v>
      </c>
      <c r="E5146" s="324">
        <v>43100</v>
      </c>
      <c r="F5146" s="1">
        <v>113968.39</v>
      </c>
      <c r="G5146" s="18">
        <v>1.4200000000000001E-2</v>
      </c>
      <c r="H5146" s="298">
        <v>134.86000000000001</v>
      </c>
      <c r="I5146" s="10">
        <v>113968.39</v>
      </c>
      <c r="J5146" s="11">
        <f t="shared" si="2348"/>
        <v>1.4200000000000001E-2</v>
      </c>
      <c r="K5146" s="30">
        <f t="shared" si="2349"/>
        <v>134.86259483333333</v>
      </c>
      <c r="L5146" s="29">
        <f t="shared" si="2350"/>
        <v>2.5948333333190021E-3</v>
      </c>
      <c r="M5146" s="10">
        <f t="shared" si="2351"/>
        <v>113968.39</v>
      </c>
      <c r="N5146" s="5">
        <f>VLOOKUP(CONCATENATE(A5146,"-6"),'Restated Depr'!$B$6:$G$7674,6,0)</f>
        <v>1.4E-2</v>
      </c>
      <c r="O5146" s="29">
        <f t="shared" si="2352"/>
        <v>132.96312166666667</v>
      </c>
      <c r="P5146" s="29">
        <f t="shared" si="2353"/>
        <v>-1.8994731666666667</v>
      </c>
      <c r="Q5146" t="s">
        <v>7819</v>
      </c>
    </row>
    <row r="5147" spans="1:18" hidden="1">
      <c r="A5147" t="s">
        <v>392</v>
      </c>
      <c r="B5147" t="s">
        <v>5320</v>
      </c>
      <c r="C5147" s="224" t="s">
        <v>7842</v>
      </c>
      <c r="D5147" s="221">
        <v>359</v>
      </c>
      <c r="E5147" s="324">
        <v>43131</v>
      </c>
      <c r="F5147" s="1">
        <v>113968.39</v>
      </c>
      <c r="G5147" s="5">
        <v>1.4E-2</v>
      </c>
      <c r="H5147" s="298">
        <v>132.96</v>
      </c>
      <c r="I5147" s="10">
        <v>113968.39</v>
      </c>
      <c r="J5147" s="11">
        <f t="shared" si="2348"/>
        <v>1.4E-2</v>
      </c>
      <c r="K5147" s="30">
        <f t="shared" si="2349"/>
        <v>132.96312166666667</v>
      </c>
      <c r="L5147" s="29">
        <f t="shared" si="2350"/>
        <v>3.1216666666580295E-3</v>
      </c>
      <c r="M5147" s="10">
        <f t="shared" si="2351"/>
        <v>113968.39</v>
      </c>
      <c r="N5147" s="5">
        <f>VLOOKUP(CONCATENATE(A5147,"-6"),'Restated Depr'!$B$6:$G$7674,6,0)</f>
        <v>1.4E-2</v>
      </c>
      <c r="O5147" s="29">
        <f t="shared" si="2352"/>
        <v>132.96312166666667</v>
      </c>
      <c r="P5147" s="29">
        <f t="shared" si="2353"/>
        <v>0</v>
      </c>
      <c r="Q5147" t="s">
        <v>7819</v>
      </c>
    </row>
    <row r="5148" spans="1:18" hidden="1">
      <c r="A5148" t="s">
        <v>392</v>
      </c>
      <c r="B5148" t="s">
        <v>5321</v>
      </c>
      <c r="C5148" s="224" t="s">
        <v>7842</v>
      </c>
      <c r="D5148" s="221">
        <v>359</v>
      </c>
      <c r="E5148" s="324">
        <v>43159</v>
      </c>
      <c r="F5148" s="1">
        <v>113968.39</v>
      </c>
      <c r="G5148" s="5">
        <v>1.4E-2</v>
      </c>
      <c r="H5148" s="298">
        <v>132.96</v>
      </c>
      <c r="I5148" s="10">
        <v>113968.39</v>
      </c>
      <c r="J5148" s="11">
        <f t="shared" si="2348"/>
        <v>1.4E-2</v>
      </c>
      <c r="K5148" s="30">
        <f t="shared" si="2349"/>
        <v>132.96312166666667</v>
      </c>
      <c r="L5148" s="29">
        <f t="shared" si="2350"/>
        <v>3.1216666666580295E-3</v>
      </c>
      <c r="M5148" s="10">
        <f t="shared" si="2351"/>
        <v>113968.39</v>
      </c>
      <c r="N5148" s="5">
        <f>VLOOKUP(CONCATENATE(A5148,"-6"),'Restated Depr'!$B$6:$G$7674,6,0)</f>
        <v>1.4E-2</v>
      </c>
      <c r="O5148" s="29">
        <f t="shared" si="2352"/>
        <v>132.96312166666667</v>
      </c>
      <c r="P5148" s="29">
        <f t="shared" si="2353"/>
        <v>0</v>
      </c>
      <c r="Q5148" t="s">
        <v>7819</v>
      </c>
    </row>
    <row r="5149" spans="1:18" hidden="1">
      <c r="A5149" t="s">
        <v>392</v>
      </c>
      <c r="B5149" t="s">
        <v>5322</v>
      </c>
      <c r="C5149" s="224" t="s">
        <v>7842</v>
      </c>
      <c r="D5149" s="221">
        <v>359</v>
      </c>
      <c r="E5149" s="324">
        <v>43190</v>
      </c>
      <c r="F5149" s="1">
        <v>113968.39</v>
      </c>
      <c r="G5149" s="5">
        <v>1.4E-2</v>
      </c>
      <c r="H5149" s="298">
        <v>132.96</v>
      </c>
      <c r="I5149" s="10">
        <v>113968.39</v>
      </c>
      <c r="J5149" s="11">
        <f t="shared" si="2348"/>
        <v>1.4E-2</v>
      </c>
      <c r="K5149" s="30">
        <f t="shared" si="2349"/>
        <v>132.96312166666667</v>
      </c>
      <c r="L5149" s="29">
        <f t="shared" si="2350"/>
        <v>3.1216666666580295E-3</v>
      </c>
      <c r="M5149" s="10">
        <f t="shared" si="2351"/>
        <v>113968.39</v>
      </c>
      <c r="N5149" s="5">
        <f>VLOOKUP(CONCATENATE(A5149,"-6"),'Restated Depr'!$B$6:$G$7674,6,0)</f>
        <v>1.4E-2</v>
      </c>
      <c r="O5149" s="29">
        <f t="shared" si="2352"/>
        <v>132.96312166666667</v>
      </c>
      <c r="P5149" s="29">
        <f t="shared" si="2353"/>
        <v>0</v>
      </c>
      <c r="Q5149" t="s">
        <v>7819</v>
      </c>
    </row>
    <row r="5150" spans="1:18" hidden="1">
      <c r="A5150" t="s">
        <v>392</v>
      </c>
      <c r="B5150" t="s">
        <v>5323</v>
      </c>
      <c r="C5150" s="224" t="s">
        <v>7842</v>
      </c>
      <c r="D5150" s="221">
        <v>359</v>
      </c>
      <c r="E5150" s="324">
        <v>43220</v>
      </c>
      <c r="F5150" s="1">
        <v>113968.39</v>
      </c>
      <c r="G5150" s="5">
        <v>1.4E-2</v>
      </c>
      <c r="H5150" s="298">
        <v>132.96</v>
      </c>
      <c r="I5150" s="10">
        <v>113968.39</v>
      </c>
      <c r="J5150" s="11">
        <f t="shared" si="2348"/>
        <v>1.4E-2</v>
      </c>
      <c r="K5150" s="30">
        <f t="shared" si="2349"/>
        <v>132.96312166666667</v>
      </c>
      <c r="L5150" s="29">
        <f t="shared" si="2350"/>
        <v>3.1216666666580295E-3</v>
      </c>
      <c r="M5150" s="10">
        <f t="shared" si="2351"/>
        <v>113968.39</v>
      </c>
      <c r="N5150" s="5">
        <f>VLOOKUP(CONCATENATE(A5150,"-6"),'Restated Depr'!$B$6:$G$7674,6,0)</f>
        <v>1.4E-2</v>
      </c>
      <c r="O5150" s="29">
        <f t="shared" si="2352"/>
        <v>132.96312166666667</v>
      </c>
      <c r="P5150" s="29">
        <f t="shared" si="2353"/>
        <v>0</v>
      </c>
      <c r="Q5150" t="s">
        <v>7819</v>
      </c>
    </row>
    <row r="5151" spans="1:18" hidden="1">
      <c r="A5151" t="s">
        <v>392</v>
      </c>
      <c r="B5151" t="s">
        <v>5324</v>
      </c>
      <c r="C5151" s="224" t="s">
        <v>7842</v>
      </c>
      <c r="D5151" s="221">
        <v>359</v>
      </c>
      <c r="E5151" s="324">
        <v>43251</v>
      </c>
      <c r="F5151" s="1">
        <v>113968.39</v>
      </c>
      <c r="G5151" s="5">
        <v>1.4E-2</v>
      </c>
      <c r="H5151" s="298">
        <v>132.96</v>
      </c>
      <c r="I5151" s="10">
        <v>113968.39</v>
      </c>
      <c r="J5151" s="11">
        <f t="shared" si="2348"/>
        <v>1.4E-2</v>
      </c>
      <c r="K5151" s="30">
        <f t="shared" si="2349"/>
        <v>132.96312166666667</v>
      </c>
      <c r="L5151" s="29">
        <f t="shared" si="2350"/>
        <v>3.1216666666580295E-3</v>
      </c>
      <c r="M5151" s="10">
        <f t="shared" si="2351"/>
        <v>113968.39</v>
      </c>
      <c r="N5151" s="5">
        <f>VLOOKUP(CONCATENATE(A5151,"-6"),'Restated Depr'!$B$6:$G$7674,6,0)</f>
        <v>1.4E-2</v>
      </c>
      <c r="O5151" s="29">
        <f t="shared" si="2352"/>
        <v>132.96312166666667</v>
      </c>
      <c r="P5151" s="29">
        <f t="shared" si="2353"/>
        <v>0</v>
      </c>
      <c r="Q5151" t="s">
        <v>7819</v>
      </c>
    </row>
    <row r="5152" spans="1:18" hidden="1">
      <c r="A5152" t="s">
        <v>392</v>
      </c>
      <c r="B5152" t="s">
        <v>5325</v>
      </c>
      <c r="C5152" s="224" t="s">
        <v>7842</v>
      </c>
      <c r="D5152" s="221">
        <v>359</v>
      </c>
      <c r="E5152" s="324">
        <v>43281</v>
      </c>
      <c r="F5152" s="1">
        <v>113968.39</v>
      </c>
      <c r="G5152" s="5">
        <v>1.4E-2</v>
      </c>
      <c r="H5152" s="298">
        <v>132.96</v>
      </c>
      <c r="I5152" s="10">
        <v>113968.39</v>
      </c>
      <c r="J5152" s="11">
        <f t="shared" si="2348"/>
        <v>1.4E-2</v>
      </c>
      <c r="K5152" s="30">
        <f t="shared" si="2349"/>
        <v>132.96312166666667</v>
      </c>
      <c r="L5152" s="29">
        <f t="shared" si="2350"/>
        <v>3.1216666666580295E-3</v>
      </c>
      <c r="M5152" s="10">
        <f t="shared" si="2351"/>
        <v>113968.39</v>
      </c>
      <c r="N5152" s="5">
        <f>VLOOKUP(CONCATENATE(A5152,"-6"),'Restated Depr'!$B$6:$G$7674,6,0)</f>
        <v>1.4E-2</v>
      </c>
      <c r="O5152" s="29">
        <f t="shared" si="2352"/>
        <v>132.96312166666667</v>
      </c>
      <c r="P5152" s="29">
        <f t="shared" si="2353"/>
        <v>0</v>
      </c>
      <c r="Q5152" t="s">
        <v>7819</v>
      </c>
      <c r="R5152" s="5"/>
    </row>
    <row r="5153" spans="1:18" ht="15.75" hidden="1" thickBot="1">
      <c r="A5153" t="s">
        <v>392</v>
      </c>
      <c r="C5153" s="224" t="s">
        <v>639</v>
      </c>
      <c r="D5153" s="22"/>
      <c r="E5153" s="323" t="s">
        <v>606</v>
      </c>
      <c r="F5153" s="1"/>
      <c r="G5153" s="5"/>
      <c r="H5153" s="310">
        <f>SUM(H5141:H5152)</f>
        <v>1611.67</v>
      </c>
      <c r="I5153" s="10"/>
      <c r="J5153" s="10"/>
      <c r="K5153" s="32">
        <f>SUM(K5141:K5152)</f>
        <v>1611.7029819166667</v>
      </c>
      <c r="L5153" s="28">
        <f>SUM(L5141:L5152)</f>
        <v>3.2981916666585676E-2</v>
      </c>
      <c r="M5153" s="10"/>
      <c r="N5153" s="5"/>
      <c r="O5153" s="28">
        <f>SUM(O5141:O5152)</f>
        <v>1595.55746</v>
      </c>
      <c r="P5153" s="28">
        <f>SUM(P5141:P5152)</f>
        <v>-16.145521916666667</v>
      </c>
    </row>
    <row r="5154" spans="1:18" hidden="1">
      <c r="A5154" t="s">
        <v>393</v>
      </c>
      <c r="B5154" t="s">
        <v>5326</v>
      </c>
      <c r="C5154" s="224" t="s">
        <v>7842</v>
      </c>
      <c r="D5154" s="221">
        <v>359</v>
      </c>
      <c r="E5154" s="324">
        <v>42947</v>
      </c>
      <c r="F5154" s="9">
        <v>331427.40999999997</v>
      </c>
      <c r="G5154" s="18">
        <v>1.43E-2</v>
      </c>
      <c r="H5154" s="299">
        <v>394.95</v>
      </c>
      <c r="I5154" s="15">
        <v>331427.40999999997</v>
      </c>
      <c r="J5154" s="11">
        <f t="shared" ref="J5154:J5165" si="2354">G5154</f>
        <v>1.43E-2</v>
      </c>
      <c r="K5154" s="31">
        <f t="shared" ref="K5154:K5165" si="2355">I5154*J5154/12</f>
        <v>394.95099691666661</v>
      </c>
      <c r="L5154" s="289">
        <f t="shared" ref="L5154:L5165" si="2356">K5154-H5154</f>
        <v>9.9691666662238276E-4</v>
      </c>
      <c r="M5154" s="15">
        <f t="shared" ref="M5154:M5165" si="2357">I5154</f>
        <v>331427.40999999997</v>
      </c>
      <c r="N5154" s="5">
        <f>VLOOKUP(CONCATENATE(A5154,"-6"),'Restated Depr'!$B$6:$G$7674,6,0)</f>
        <v>1.4E-2</v>
      </c>
      <c r="O5154" s="289">
        <f t="shared" ref="O5154:O5165" si="2358">M5154*N5154/12</f>
        <v>386.66531166666664</v>
      </c>
      <c r="P5154" s="289">
        <f t="shared" ref="P5154:P5165" si="2359">O5154-K5154</f>
        <v>-8.2856852499999718</v>
      </c>
      <c r="Q5154" t="s">
        <v>7819</v>
      </c>
    </row>
    <row r="5155" spans="1:18" hidden="1">
      <c r="A5155" t="s">
        <v>393</v>
      </c>
      <c r="B5155" t="s">
        <v>5327</v>
      </c>
      <c r="C5155" s="224" t="s">
        <v>7842</v>
      </c>
      <c r="D5155" s="221">
        <v>359</v>
      </c>
      <c r="E5155" s="324">
        <v>42978</v>
      </c>
      <c r="F5155" s="1">
        <v>331427.40999999997</v>
      </c>
      <c r="G5155" s="18">
        <v>1.43E-2</v>
      </c>
      <c r="H5155" s="298">
        <v>394.95</v>
      </c>
      <c r="I5155" s="10">
        <v>331427.40999999997</v>
      </c>
      <c r="J5155" s="11">
        <f t="shared" si="2354"/>
        <v>1.43E-2</v>
      </c>
      <c r="K5155" s="30">
        <f t="shared" si="2355"/>
        <v>394.95099691666661</v>
      </c>
      <c r="L5155" s="29">
        <f t="shared" si="2356"/>
        <v>9.9691666662238276E-4</v>
      </c>
      <c r="M5155" s="10">
        <f t="shared" si="2357"/>
        <v>331427.40999999997</v>
      </c>
      <c r="N5155" s="5">
        <f>VLOOKUP(CONCATENATE(A5155,"-6"),'Restated Depr'!$B$6:$G$7674,6,0)</f>
        <v>1.4E-2</v>
      </c>
      <c r="O5155" s="29">
        <f t="shared" si="2358"/>
        <v>386.66531166666664</v>
      </c>
      <c r="P5155" s="29">
        <f t="shared" si="2359"/>
        <v>-8.2856852499999718</v>
      </c>
      <c r="Q5155" t="s">
        <v>7819</v>
      </c>
    </row>
    <row r="5156" spans="1:18" hidden="1">
      <c r="A5156" t="s">
        <v>393</v>
      </c>
      <c r="B5156" t="s">
        <v>5328</v>
      </c>
      <c r="C5156" s="224" t="s">
        <v>7842</v>
      </c>
      <c r="D5156" s="221">
        <v>359</v>
      </c>
      <c r="E5156" s="324">
        <v>43008</v>
      </c>
      <c r="F5156" s="1">
        <v>331427.40999999997</v>
      </c>
      <c r="G5156" s="18">
        <v>1.43E-2</v>
      </c>
      <c r="H5156" s="298">
        <v>394.95</v>
      </c>
      <c r="I5156" s="10">
        <v>331427.40999999997</v>
      </c>
      <c r="J5156" s="11">
        <f t="shared" si="2354"/>
        <v>1.43E-2</v>
      </c>
      <c r="K5156" s="30">
        <f t="shared" si="2355"/>
        <v>394.95099691666661</v>
      </c>
      <c r="L5156" s="29">
        <f t="shared" si="2356"/>
        <v>9.9691666662238276E-4</v>
      </c>
      <c r="M5156" s="10">
        <f t="shared" si="2357"/>
        <v>331427.40999999997</v>
      </c>
      <c r="N5156" s="5">
        <f>VLOOKUP(CONCATENATE(A5156,"-6"),'Restated Depr'!$B$6:$G$7674,6,0)</f>
        <v>1.4E-2</v>
      </c>
      <c r="O5156" s="29">
        <f t="shared" si="2358"/>
        <v>386.66531166666664</v>
      </c>
      <c r="P5156" s="29">
        <f t="shared" si="2359"/>
        <v>-8.2856852499999718</v>
      </c>
      <c r="Q5156" t="s">
        <v>7819</v>
      </c>
    </row>
    <row r="5157" spans="1:18" hidden="1">
      <c r="A5157" t="s">
        <v>393</v>
      </c>
      <c r="B5157" t="s">
        <v>5329</v>
      </c>
      <c r="C5157" s="224" t="s">
        <v>7842</v>
      </c>
      <c r="D5157" s="221">
        <v>359</v>
      </c>
      <c r="E5157" s="324">
        <v>43039</v>
      </c>
      <c r="F5157" s="1">
        <v>331427.40999999997</v>
      </c>
      <c r="G5157" s="18">
        <v>1.43E-2</v>
      </c>
      <c r="H5157" s="298">
        <v>394.95</v>
      </c>
      <c r="I5157" s="10">
        <v>331427.40999999997</v>
      </c>
      <c r="J5157" s="11">
        <f t="shared" si="2354"/>
        <v>1.43E-2</v>
      </c>
      <c r="K5157" s="30">
        <f t="shared" si="2355"/>
        <v>394.95099691666661</v>
      </c>
      <c r="L5157" s="29">
        <f t="shared" si="2356"/>
        <v>9.9691666662238276E-4</v>
      </c>
      <c r="M5157" s="10">
        <f t="shared" si="2357"/>
        <v>331427.40999999997</v>
      </c>
      <c r="N5157" s="5">
        <f>VLOOKUP(CONCATENATE(A5157,"-6"),'Restated Depr'!$B$6:$G$7674,6,0)</f>
        <v>1.4E-2</v>
      </c>
      <c r="O5157" s="29">
        <f t="shared" si="2358"/>
        <v>386.66531166666664</v>
      </c>
      <c r="P5157" s="29">
        <f t="shared" si="2359"/>
        <v>-8.2856852499999718</v>
      </c>
      <c r="Q5157" t="s">
        <v>7819</v>
      </c>
    </row>
    <row r="5158" spans="1:18" hidden="1">
      <c r="A5158" t="s">
        <v>393</v>
      </c>
      <c r="B5158" t="s">
        <v>5330</v>
      </c>
      <c r="C5158" s="224" t="s">
        <v>7842</v>
      </c>
      <c r="D5158" s="221">
        <v>359</v>
      </c>
      <c r="E5158" s="324">
        <v>43069</v>
      </c>
      <c r="F5158" s="1">
        <v>331427.40999999997</v>
      </c>
      <c r="G5158" s="18">
        <v>1.43E-2</v>
      </c>
      <c r="H5158" s="298">
        <v>394.95</v>
      </c>
      <c r="I5158" s="10">
        <v>331427.40999999997</v>
      </c>
      <c r="J5158" s="11">
        <f t="shared" si="2354"/>
        <v>1.43E-2</v>
      </c>
      <c r="K5158" s="30">
        <f t="shared" si="2355"/>
        <v>394.95099691666661</v>
      </c>
      <c r="L5158" s="29">
        <f t="shared" si="2356"/>
        <v>9.9691666662238276E-4</v>
      </c>
      <c r="M5158" s="10">
        <f t="shared" si="2357"/>
        <v>331427.40999999997</v>
      </c>
      <c r="N5158" s="5">
        <f>VLOOKUP(CONCATENATE(A5158,"-6"),'Restated Depr'!$B$6:$G$7674,6,0)</f>
        <v>1.4E-2</v>
      </c>
      <c r="O5158" s="29">
        <f t="shared" si="2358"/>
        <v>386.66531166666664</v>
      </c>
      <c r="P5158" s="29">
        <f t="shared" si="2359"/>
        <v>-8.2856852499999718</v>
      </c>
      <c r="Q5158" t="s">
        <v>7819</v>
      </c>
    </row>
    <row r="5159" spans="1:18" hidden="1">
      <c r="A5159" t="s">
        <v>393</v>
      </c>
      <c r="B5159" t="s">
        <v>5331</v>
      </c>
      <c r="C5159" s="224" t="s">
        <v>7842</v>
      </c>
      <c r="D5159" s="221">
        <v>359</v>
      </c>
      <c r="E5159" s="324">
        <v>43100</v>
      </c>
      <c r="F5159" s="1">
        <v>331427.40999999997</v>
      </c>
      <c r="G5159" s="18">
        <v>1.4200000000000001E-2</v>
      </c>
      <c r="H5159" s="298">
        <v>392.19</v>
      </c>
      <c r="I5159" s="10">
        <v>331427.40999999997</v>
      </c>
      <c r="J5159" s="11">
        <f t="shared" si="2354"/>
        <v>1.4200000000000001E-2</v>
      </c>
      <c r="K5159" s="30">
        <f t="shared" si="2355"/>
        <v>392.18910183333332</v>
      </c>
      <c r="L5159" s="29">
        <f t="shared" si="2356"/>
        <v>-8.9816666667275058E-4</v>
      </c>
      <c r="M5159" s="10">
        <f t="shared" si="2357"/>
        <v>331427.40999999997</v>
      </c>
      <c r="N5159" s="5">
        <f>VLOOKUP(CONCATENATE(A5159,"-6"),'Restated Depr'!$B$6:$G$7674,6,0)</f>
        <v>1.4E-2</v>
      </c>
      <c r="O5159" s="29">
        <f t="shared" si="2358"/>
        <v>386.66531166666664</v>
      </c>
      <c r="P5159" s="29">
        <f t="shared" si="2359"/>
        <v>-5.5237901666666858</v>
      </c>
      <c r="Q5159" t="s">
        <v>7819</v>
      </c>
    </row>
    <row r="5160" spans="1:18" hidden="1">
      <c r="A5160" t="s">
        <v>393</v>
      </c>
      <c r="B5160" t="s">
        <v>5332</v>
      </c>
      <c r="C5160" s="224" t="s">
        <v>7842</v>
      </c>
      <c r="D5160" s="221">
        <v>359</v>
      </c>
      <c r="E5160" s="324">
        <v>43131</v>
      </c>
      <c r="F5160" s="1">
        <v>331427.40999999997</v>
      </c>
      <c r="G5160" s="5">
        <v>1.4E-2</v>
      </c>
      <c r="H5160" s="298">
        <v>386.67</v>
      </c>
      <c r="I5160" s="10">
        <v>331427.40999999997</v>
      </c>
      <c r="J5160" s="11">
        <f t="shared" si="2354"/>
        <v>1.4E-2</v>
      </c>
      <c r="K5160" s="30">
        <f t="shared" si="2355"/>
        <v>386.66531166666664</v>
      </c>
      <c r="L5160" s="29">
        <f t="shared" si="2356"/>
        <v>-4.6883333333767041E-3</v>
      </c>
      <c r="M5160" s="10">
        <f t="shared" si="2357"/>
        <v>331427.40999999997</v>
      </c>
      <c r="N5160" s="5">
        <f>VLOOKUP(CONCATENATE(A5160,"-6"),'Restated Depr'!$B$6:$G$7674,6,0)</f>
        <v>1.4E-2</v>
      </c>
      <c r="O5160" s="29">
        <f t="shared" si="2358"/>
        <v>386.66531166666664</v>
      </c>
      <c r="P5160" s="29">
        <f t="shared" si="2359"/>
        <v>0</v>
      </c>
      <c r="Q5160" t="s">
        <v>7819</v>
      </c>
    </row>
    <row r="5161" spans="1:18" hidden="1">
      <c r="A5161" t="s">
        <v>393</v>
      </c>
      <c r="B5161" t="s">
        <v>5333</v>
      </c>
      <c r="C5161" s="224" t="s">
        <v>7842</v>
      </c>
      <c r="D5161" s="221">
        <v>359</v>
      </c>
      <c r="E5161" s="324">
        <v>43159</v>
      </c>
      <c r="F5161" s="1">
        <v>331427.40999999997</v>
      </c>
      <c r="G5161" s="5">
        <v>1.4E-2</v>
      </c>
      <c r="H5161" s="298">
        <v>386.67</v>
      </c>
      <c r="I5161" s="10">
        <v>331427.40999999997</v>
      </c>
      <c r="J5161" s="11">
        <f t="shared" si="2354"/>
        <v>1.4E-2</v>
      </c>
      <c r="K5161" s="30">
        <f t="shared" si="2355"/>
        <v>386.66531166666664</v>
      </c>
      <c r="L5161" s="29">
        <f t="shared" si="2356"/>
        <v>-4.6883333333767041E-3</v>
      </c>
      <c r="M5161" s="10">
        <f t="shared" si="2357"/>
        <v>331427.40999999997</v>
      </c>
      <c r="N5161" s="5">
        <f>VLOOKUP(CONCATENATE(A5161,"-6"),'Restated Depr'!$B$6:$G$7674,6,0)</f>
        <v>1.4E-2</v>
      </c>
      <c r="O5161" s="29">
        <f t="shared" si="2358"/>
        <v>386.66531166666664</v>
      </c>
      <c r="P5161" s="29">
        <f t="shared" si="2359"/>
        <v>0</v>
      </c>
      <c r="Q5161" t="s">
        <v>7819</v>
      </c>
    </row>
    <row r="5162" spans="1:18" hidden="1">
      <c r="A5162" t="s">
        <v>393</v>
      </c>
      <c r="B5162" t="s">
        <v>5334</v>
      </c>
      <c r="C5162" s="224" t="s">
        <v>7842</v>
      </c>
      <c r="D5162" s="221">
        <v>359</v>
      </c>
      <c r="E5162" s="324">
        <v>43190</v>
      </c>
      <c r="F5162" s="1">
        <v>331427.40999999997</v>
      </c>
      <c r="G5162" s="5">
        <v>1.4E-2</v>
      </c>
      <c r="H5162" s="298">
        <v>386.67</v>
      </c>
      <c r="I5162" s="10">
        <v>331427.40999999997</v>
      </c>
      <c r="J5162" s="11">
        <f t="shared" si="2354"/>
        <v>1.4E-2</v>
      </c>
      <c r="K5162" s="30">
        <f t="shared" si="2355"/>
        <v>386.66531166666664</v>
      </c>
      <c r="L5162" s="29">
        <f t="shared" si="2356"/>
        <v>-4.6883333333767041E-3</v>
      </c>
      <c r="M5162" s="10">
        <f t="shared" si="2357"/>
        <v>331427.40999999997</v>
      </c>
      <c r="N5162" s="5">
        <f>VLOOKUP(CONCATENATE(A5162,"-6"),'Restated Depr'!$B$6:$G$7674,6,0)</f>
        <v>1.4E-2</v>
      </c>
      <c r="O5162" s="29">
        <f t="shared" si="2358"/>
        <v>386.66531166666664</v>
      </c>
      <c r="P5162" s="29">
        <f t="shared" si="2359"/>
        <v>0</v>
      </c>
      <c r="Q5162" t="s">
        <v>7819</v>
      </c>
    </row>
    <row r="5163" spans="1:18" hidden="1">
      <c r="A5163" t="s">
        <v>393</v>
      </c>
      <c r="B5163" t="s">
        <v>5335</v>
      </c>
      <c r="C5163" s="224" t="s">
        <v>7842</v>
      </c>
      <c r="D5163" s="221">
        <v>359</v>
      </c>
      <c r="E5163" s="324">
        <v>43220</v>
      </c>
      <c r="F5163" s="1">
        <v>331427.40999999997</v>
      </c>
      <c r="G5163" s="5">
        <v>1.4E-2</v>
      </c>
      <c r="H5163" s="298">
        <v>386.67</v>
      </c>
      <c r="I5163" s="10">
        <v>331427.40999999997</v>
      </c>
      <c r="J5163" s="11">
        <f t="shared" si="2354"/>
        <v>1.4E-2</v>
      </c>
      <c r="K5163" s="30">
        <f t="shared" si="2355"/>
        <v>386.66531166666664</v>
      </c>
      <c r="L5163" s="29">
        <f t="shared" si="2356"/>
        <v>-4.6883333333767041E-3</v>
      </c>
      <c r="M5163" s="10">
        <f t="shared" si="2357"/>
        <v>331427.40999999997</v>
      </c>
      <c r="N5163" s="5">
        <f>VLOOKUP(CONCATENATE(A5163,"-6"),'Restated Depr'!$B$6:$G$7674,6,0)</f>
        <v>1.4E-2</v>
      </c>
      <c r="O5163" s="29">
        <f t="shared" si="2358"/>
        <v>386.66531166666664</v>
      </c>
      <c r="P5163" s="29">
        <f t="shared" si="2359"/>
        <v>0</v>
      </c>
      <c r="Q5163" t="s">
        <v>7819</v>
      </c>
    </row>
    <row r="5164" spans="1:18" hidden="1">
      <c r="A5164" t="s">
        <v>393</v>
      </c>
      <c r="B5164" t="s">
        <v>5336</v>
      </c>
      <c r="C5164" s="224" t="s">
        <v>7842</v>
      </c>
      <c r="D5164" s="221">
        <v>359</v>
      </c>
      <c r="E5164" s="324">
        <v>43251</v>
      </c>
      <c r="F5164" s="1">
        <v>331427.40999999997</v>
      </c>
      <c r="G5164" s="5">
        <v>1.4E-2</v>
      </c>
      <c r="H5164" s="298">
        <v>386.67</v>
      </c>
      <c r="I5164" s="10">
        <v>331427.40999999997</v>
      </c>
      <c r="J5164" s="11">
        <f t="shared" si="2354"/>
        <v>1.4E-2</v>
      </c>
      <c r="K5164" s="30">
        <f t="shared" si="2355"/>
        <v>386.66531166666664</v>
      </c>
      <c r="L5164" s="29">
        <f t="shared" si="2356"/>
        <v>-4.6883333333767041E-3</v>
      </c>
      <c r="M5164" s="10">
        <f t="shared" si="2357"/>
        <v>331427.40999999997</v>
      </c>
      <c r="N5164" s="5">
        <f>VLOOKUP(CONCATENATE(A5164,"-6"),'Restated Depr'!$B$6:$G$7674,6,0)</f>
        <v>1.4E-2</v>
      </c>
      <c r="O5164" s="29">
        <f t="shared" si="2358"/>
        <v>386.66531166666664</v>
      </c>
      <c r="P5164" s="29">
        <f t="shared" si="2359"/>
        <v>0</v>
      </c>
      <c r="Q5164" t="s">
        <v>7819</v>
      </c>
    </row>
    <row r="5165" spans="1:18" hidden="1">
      <c r="A5165" t="s">
        <v>393</v>
      </c>
      <c r="B5165" t="s">
        <v>5337</v>
      </c>
      <c r="C5165" s="224" t="s">
        <v>7842</v>
      </c>
      <c r="D5165" s="221">
        <v>359</v>
      </c>
      <c r="E5165" s="324">
        <v>43281</v>
      </c>
      <c r="F5165" s="1">
        <v>331427.40999999997</v>
      </c>
      <c r="G5165" s="5">
        <v>1.4E-2</v>
      </c>
      <c r="H5165" s="298">
        <v>386.67</v>
      </c>
      <c r="I5165" s="10">
        <v>331427.40999999997</v>
      </c>
      <c r="J5165" s="11">
        <f t="shared" si="2354"/>
        <v>1.4E-2</v>
      </c>
      <c r="K5165" s="30">
        <f t="shared" si="2355"/>
        <v>386.66531166666664</v>
      </c>
      <c r="L5165" s="29">
        <f t="shared" si="2356"/>
        <v>-4.6883333333767041E-3</v>
      </c>
      <c r="M5165" s="10">
        <f t="shared" si="2357"/>
        <v>331427.40999999997</v>
      </c>
      <c r="N5165" s="5">
        <f>VLOOKUP(CONCATENATE(A5165,"-6"),'Restated Depr'!$B$6:$G$7674,6,0)</f>
        <v>1.4E-2</v>
      </c>
      <c r="O5165" s="29">
        <f t="shared" si="2358"/>
        <v>386.66531166666664</v>
      </c>
      <c r="P5165" s="29">
        <f t="shared" si="2359"/>
        <v>0</v>
      </c>
      <c r="Q5165" t="s">
        <v>7819</v>
      </c>
      <c r="R5165" s="5"/>
    </row>
    <row r="5166" spans="1:18" ht="15.75" hidden="1" thickBot="1">
      <c r="A5166" t="s">
        <v>393</v>
      </c>
      <c r="C5166" s="224" t="s">
        <v>639</v>
      </c>
      <c r="D5166" s="22"/>
      <c r="E5166" s="323" t="s">
        <v>606</v>
      </c>
      <c r="F5166" s="1"/>
      <c r="G5166" s="5"/>
      <c r="H5166" s="310">
        <f>SUM(H5154:H5165)</f>
        <v>4686.96</v>
      </c>
      <c r="I5166" s="10"/>
      <c r="J5166" s="10"/>
      <c r="K5166" s="32">
        <f>SUM(K5154:K5165)</f>
        <v>4686.9359564166662</v>
      </c>
      <c r="L5166" s="28">
        <f>SUM(L5154:L5165)</f>
        <v>-2.4043583333821061E-2</v>
      </c>
      <c r="M5166" s="10"/>
      <c r="N5166" s="5"/>
      <c r="O5166" s="28">
        <f>SUM(O5154:O5165)</f>
        <v>4639.9837399999997</v>
      </c>
      <c r="P5166" s="28">
        <f>SUM(P5154:P5165)</f>
        <v>-46.952216416666545</v>
      </c>
    </row>
    <row r="5167" spans="1:18" hidden="1">
      <c r="A5167" t="s">
        <v>394</v>
      </c>
      <c r="B5167" t="s">
        <v>5338</v>
      </c>
      <c r="C5167" s="224" t="s">
        <v>7842</v>
      </c>
      <c r="D5167" s="221">
        <v>359.7</v>
      </c>
      <c r="E5167" s="324">
        <v>42947</v>
      </c>
      <c r="F5167" s="9">
        <v>568185.43000000005</v>
      </c>
      <c r="G5167" s="18">
        <v>3.1100000000000003E-2</v>
      </c>
      <c r="H5167" s="299">
        <v>1472.5500000000002</v>
      </c>
      <c r="I5167" s="15">
        <v>568185.43000000005</v>
      </c>
      <c r="J5167" s="11">
        <f t="shared" ref="J5167:J5178" si="2360">G5167</f>
        <v>3.1100000000000003E-2</v>
      </c>
      <c r="K5167" s="31">
        <f t="shared" ref="K5167:K5178" si="2361">I5167*J5167/12</f>
        <v>1472.547239416667</v>
      </c>
      <c r="L5167" s="289">
        <f t="shared" ref="L5167:L5178" si="2362">K5167-H5167</f>
        <v>-2.760583333156319E-3</v>
      </c>
      <c r="M5167" s="15">
        <f t="shared" ref="M5167:M5178" si="2363">I5167</f>
        <v>568185.43000000005</v>
      </c>
      <c r="N5167" s="5">
        <f>VLOOKUP(CONCATENATE(A5167,"-6"),'Restated Depr'!$B$6:$G$7674,6,0)</f>
        <v>1.6799999999999999E-2</v>
      </c>
      <c r="O5167" s="289">
        <f t="shared" ref="O5167:O5178" si="2364">M5167*N5167/12</f>
        <v>795.45960200000002</v>
      </c>
      <c r="P5167" s="289">
        <f t="shared" ref="P5167:P5178" si="2365">O5167-K5167</f>
        <v>-677.08763741666701</v>
      </c>
      <c r="Q5167" t="s">
        <v>7819</v>
      </c>
    </row>
    <row r="5168" spans="1:18" hidden="1">
      <c r="A5168" t="s">
        <v>394</v>
      </c>
      <c r="B5168" t="s">
        <v>5339</v>
      </c>
      <c r="C5168" s="224" t="s">
        <v>7842</v>
      </c>
      <c r="D5168" s="221">
        <v>359.7</v>
      </c>
      <c r="E5168" s="324">
        <v>42978</v>
      </c>
      <c r="F5168" s="1">
        <v>568185.43000000005</v>
      </c>
      <c r="G5168" s="18">
        <v>3.1100000000000003E-2</v>
      </c>
      <c r="H5168" s="298">
        <v>1472.5500000000002</v>
      </c>
      <c r="I5168" s="10">
        <v>568185.43000000005</v>
      </c>
      <c r="J5168" s="11">
        <f t="shared" si="2360"/>
        <v>3.1100000000000003E-2</v>
      </c>
      <c r="K5168" s="30">
        <f t="shared" si="2361"/>
        <v>1472.547239416667</v>
      </c>
      <c r="L5168" s="29">
        <f t="shared" si="2362"/>
        <v>-2.760583333156319E-3</v>
      </c>
      <c r="M5168" s="10">
        <f t="shared" si="2363"/>
        <v>568185.43000000005</v>
      </c>
      <c r="N5168" s="5">
        <f>VLOOKUP(CONCATENATE(A5168,"-6"),'Restated Depr'!$B$6:$G$7674,6,0)</f>
        <v>1.6799999999999999E-2</v>
      </c>
      <c r="O5168" s="29">
        <f t="shared" si="2364"/>
        <v>795.45960200000002</v>
      </c>
      <c r="P5168" s="29">
        <f t="shared" si="2365"/>
        <v>-677.08763741666701</v>
      </c>
      <c r="Q5168" t="s">
        <v>7819</v>
      </c>
    </row>
    <row r="5169" spans="1:18" hidden="1">
      <c r="A5169" t="s">
        <v>394</v>
      </c>
      <c r="B5169" t="s">
        <v>5340</v>
      </c>
      <c r="C5169" s="224" t="s">
        <v>7842</v>
      </c>
      <c r="D5169" s="221">
        <v>359.7</v>
      </c>
      <c r="E5169" s="324">
        <v>43008</v>
      </c>
      <c r="F5169" s="1">
        <v>568185.43000000005</v>
      </c>
      <c r="G5169" s="18">
        <v>3.1100000000000003E-2</v>
      </c>
      <c r="H5169" s="298">
        <v>1472.5500000000002</v>
      </c>
      <c r="I5169" s="10">
        <v>568185.43000000005</v>
      </c>
      <c r="J5169" s="11">
        <f t="shared" si="2360"/>
        <v>3.1100000000000003E-2</v>
      </c>
      <c r="K5169" s="30">
        <f t="shared" si="2361"/>
        <v>1472.547239416667</v>
      </c>
      <c r="L5169" s="29">
        <f t="shared" si="2362"/>
        <v>-2.760583333156319E-3</v>
      </c>
      <c r="M5169" s="10">
        <f t="shared" si="2363"/>
        <v>568185.43000000005</v>
      </c>
      <c r="N5169" s="5">
        <f>VLOOKUP(CONCATENATE(A5169,"-6"),'Restated Depr'!$B$6:$G$7674,6,0)</f>
        <v>1.6799999999999999E-2</v>
      </c>
      <c r="O5169" s="29">
        <f t="shared" si="2364"/>
        <v>795.45960200000002</v>
      </c>
      <c r="P5169" s="29">
        <f t="shared" si="2365"/>
        <v>-677.08763741666701</v>
      </c>
      <c r="Q5169" t="s">
        <v>7819</v>
      </c>
    </row>
    <row r="5170" spans="1:18" hidden="1">
      <c r="A5170" t="s">
        <v>394</v>
      </c>
      <c r="B5170" t="s">
        <v>5341</v>
      </c>
      <c r="C5170" s="224" t="s">
        <v>7842</v>
      </c>
      <c r="D5170" s="221">
        <v>359.7</v>
      </c>
      <c r="E5170" s="324">
        <v>43039</v>
      </c>
      <c r="F5170" s="1">
        <v>568185.43000000005</v>
      </c>
      <c r="G5170" s="18">
        <v>3.1100000000000003E-2</v>
      </c>
      <c r="H5170" s="298">
        <v>1472.5500000000002</v>
      </c>
      <c r="I5170" s="10">
        <v>568185.43000000005</v>
      </c>
      <c r="J5170" s="11">
        <f t="shared" si="2360"/>
        <v>3.1100000000000003E-2</v>
      </c>
      <c r="K5170" s="30">
        <f t="shared" si="2361"/>
        <v>1472.547239416667</v>
      </c>
      <c r="L5170" s="29">
        <f t="shared" si="2362"/>
        <v>-2.760583333156319E-3</v>
      </c>
      <c r="M5170" s="10">
        <f t="shared" si="2363"/>
        <v>568185.43000000005</v>
      </c>
      <c r="N5170" s="5">
        <f>VLOOKUP(CONCATENATE(A5170,"-6"),'Restated Depr'!$B$6:$G$7674,6,0)</f>
        <v>1.6799999999999999E-2</v>
      </c>
      <c r="O5170" s="29">
        <f t="shared" si="2364"/>
        <v>795.45960200000002</v>
      </c>
      <c r="P5170" s="29">
        <f t="shared" si="2365"/>
        <v>-677.08763741666701</v>
      </c>
      <c r="Q5170" t="s">
        <v>7819</v>
      </c>
    </row>
    <row r="5171" spans="1:18" hidden="1">
      <c r="A5171" t="s">
        <v>394</v>
      </c>
      <c r="B5171" t="s">
        <v>5342</v>
      </c>
      <c r="C5171" s="224" t="s">
        <v>7842</v>
      </c>
      <c r="D5171" s="221">
        <v>359.7</v>
      </c>
      <c r="E5171" s="324">
        <v>43069</v>
      </c>
      <c r="F5171" s="1">
        <v>568185.43000000005</v>
      </c>
      <c r="G5171" s="18">
        <v>3.1100000000000003E-2</v>
      </c>
      <c r="H5171" s="298">
        <v>1472.5500000000002</v>
      </c>
      <c r="I5171" s="10">
        <v>568185.43000000005</v>
      </c>
      <c r="J5171" s="11">
        <f t="shared" si="2360"/>
        <v>3.1100000000000003E-2</v>
      </c>
      <c r="K5171" s="30">
        <f t="shared" si="2361"/>
        <v>1472.547239416667</v>
      </c>
      <c r="L5171" s="29">
        <f t="shared" si="2362"/>
        <v>-2.760583333156319E-3</v>
      </c>
      <c r="M5171" s="10">
        <f t="shared" si="2363"/>
        <v>568185.43000000005</v>
      </c>
      <c r="N5171" s="5">
        <f>VLOOKUP(CONCATENATE(A5171,"-6"),'Restated Depr'!$B$6:$G$7674,6,0)</f>
        <v>1.6799999999999999E-2</v>
      </c>
      <c r="O5171" s="29">
        <f t="shared" si="2364"/>
        <v>795.45960200000002</v>
      </c>
      <c r="P5171" s="29">
        <f t="shared" si="2365"/>
        <v>-677.08763741666701</v>
      </c>
      <c r="Q5171" t="s">
        <v>7819</v>
      </c>
    </row>
    <row r="5172" spans="1:18" hidden="1">
      <c r="A5172" t="s">
        <v>394</v>
      </c>
      <c r="B5172" t="s">
        <v>5343</v>
      </c>
      <c r="C5172" s="224" t="s">
        <v>7842</v>
      </c>
      <c r="D5172" s="221">
        <v>359.7</v>
      </c>
      <c r="E5172" s="324">
        <v>43100</v>
      </c>
      <c r="F5172" s="1">
        <v>568185.43000000005</v>
      </c>
      <c r="G5172" s="18">
        <v>2.5099999999999997E-2</v>
      </c>
      <c r="H5172" s="298">
        <v>1188.45</v>
      </c>
      <c r="I5172" s="10">
        <v>568185.43000000005</v>
      </c>
      <c r="J5172" s="11">
        <f t="shared" si="2360"/>
        <v>2.5099999999999997E-2</v>
      </c>
      <c r="K5172" s="30">
        <f t="shared" si="2361"/>
        <v>1188.4545244166666</v>
      </c>
      <c r="L5172" s="29">
        <f t="shared" si="2362"/>
        <v>4.5244166665270313E-3</v>
      </c>
      <c r="M5172" s="10">
        <f t="shared" si="2363"/>
        <v>568185.43000000005</v>
      </c>
      <c r="N5172" s="5">
        <f>VLOOKUP(CONCATENATE(A5172,"-6"),'Restated Depr'!$B$6:$G$7674,6,0)</f>
        <v>1.6799999999999999E-2</v>
      </c>
      <c r="O5172" s="29">
        <f t="shared" si="2364"/>
        <v>795.45960200000002</v>
      </c>
      <c r="P5172" s="29">
        <f t="shared" si="2365"/>
        <v>-392.99492241666655</v>
      </c>
      <c r="Q5172" t="s">
        <v>7819</v>
      </c>
    </row>
    <row r="5173" spans="1:18" hidden="1">
      <c r="A5173" t="s">
        <v>394</v>
      </c>
      <c r="B5173" t="s">
        <v>5344</v>
      </c>
      <c r="C5173" s="224" t="s">
        <v>7842</v>
      </c>
      <c r="D5173" s="221">
        <v>359.7</v>
      </c>
      <c r="E5173" s="324">
        <v>43131</v>
      </c>
      <c r="F5173" s="1">
        <v>568185.43000000005</v>
      </c>
      <c r="G5173" s="5">
        <v>1.6799999999999999E-2</v>
      </c>
      <c r="H5173" s="298">
        <v>795.46</v>
      </c>
      <c r="I5173" s="10">
        <v>568185.43000000005</v>
      </c>
      <c r="J5173" s="11">
        <f t="shared" si="2360"/>
        <v>1.6799999999999999E-2</v>
      </c>
      <c r="K5173" s="30">
        <f t="shared" si="2361"/>
        <v>795.45960200000002</v>
      </c>
      <c r="L5173" s="29">
        <f t="shared" si="2362"/>
        <v>-3.9800000001832814E-4</v>
      </c>
      <c r="M5173" s="10">
        <f t="shared" si="2363"/>
        <v>568185.43000000005</v>
      </c>
      <c r="N5173" s="5">
        <f>VLOOKUP(CONCATENATE(A5173,"-6"),'Restated Depr'!$B$6:$G$7674,6,0)</f>
        <v>1.6799999999999999E-2</v>
      </c>
      <c r="O5173" s="29">
        <f t="shared" si="2364"/>
        <v>795.45960200000002</v>
      </c>
      <c r="P5173" s="29">
        <f t="shared" si="2365"/>
        <v>0</v>
      </c>
      <c r="Q5173" t="s">
        <v>7819</v>
      </c>
    </row>
    <row r="5174" spans="1:18" hidden="1">
      <c r="A5174" t="s">
        <v>394</v>
      </c>
      <c r="B5174" t="s">
        <v>5345</v>
      </c>
      <c r="C5174" s="224" t="s">
        <v>7842</v>
      </c>
      <c r="D5174" s="221">
        <v>359.7</v>
      </c>
      <c r="E5174" s="324">
        <v>43159</v>
      </c>
      <c r="F5174" s="1">
        <v>568185.43000000005</v>
      </c>
      <c r="G5174" s="5">
        <v>1.6799999999999999E-2</v>
      </c>
      <c r="H5174" s="298">
        <v>795.46</v>
      </c>
      <c r="I5174" s="10">
        <v>568185.43000000005</v>
      </c>
      <c r="J5174" s="11">
        <f t="shared" si="2360"/>
        <v>1.6799999999999999E-2</v>
      </c>
      <c r="K5174" s="30">
        <f t="shared" si="2361"/>
        <v>795.45960200000002</v>
      </c>
      <c r="L5174" s="29">
        <f t="shared" si="2362"/>
        <v>-3.9800000001832814E-4</v>
      </c>
      <c r="M5174" s="10">
        <f t="shared" si="2363"/>
        <v>568185.43000000005</v>
      </c>
      <c r="N5174" s="5">
        <f>VLOOKUP(CONCATENATE(A5174,"-6"),'Restated Depr'!$B$6:$G$7674,6,0)</f>
        <v>1.6799999999999999E-2</v>
      </c>
      <c r="O5174" s="29">
        <f t="shared" si="2364"/>
        <v>795.45960200000002</v>
      </c>
      <c r="P5174" s="29">
        <f t="shared" si="2365"/>
        <v>0</v>
      </c>
      <c r="Q5174" t="s">
        <v>7819</v>
      </c>
    </row>
    <row r="5175" spans="1:18" hidden="1">
      <c r="A5175" t="s">
        <v>394</v>
      </c>
      <c r="B5175" t="s">
        <v>5346</v>
      </c>
      <c r="C5175" s="224" t="s">
        <v>7842</v>
      </c>
      <c r="D5175" s="221">
        <v>359.7</v>
      </c>
      <c r="E5175" s="324">
        <v>43190</v>
      </c>
      <c r="F5175" s="1">
        <v>568185.43000000005</v>
      </c>
      <c r="G5175" s="5">
        <v>1.6799999999999999E-2</v>
      </c>
      <c r="H5175" s="298">
        <v>795.46</v>
      </c>
      <c r="I5175" s="10">
        <v>568185.43000000005</v>
      </c>
      <c r="J5175" s="11">
        <f t="shared" si="2360"/>
        <v>1.6799999999999999E-2</v>
      </c>
      <c r="K5175" s="30">
        <f t="shared" si="2361"/>
        <v>795.45960200000002</v>
      </c>
      <c r="L5175" s="29">
        <f t="shared" si="2362"/>
        <v>-3.9800000001832814E-4</v>
      </c>
      <c r="M5175" s="10">
        <f t="shared" si="2363"/>
        <v>568185.43000000005</v>
      </c>
      <c r="N5175" s="5">
        <f>VLOOKUP(CONCATENATE(A5175,"-6"),'Restated Depr'!$B$6:$G$7674,6,0)</f>
        <v>1.6799999999999999E-2</v>
      </c>
      <c r="O5175" s="29">
        <f t="shared" si="2364"/>
        <v>795.45960200000002</v>
      </c>
      <c r="P5175" s="29">
        <f t="shared" si="2365"/>
        <v>0</v>
      </c>
      <c r="Q5175" t="s">
        <v>7819</v>
      </c>
    </row>
    <row r="5176" spans="1:18" hidden="1">
      <c r="A5176" t="s">
        <v>394</v>
      </c>
      <c r="B5176" t="s">
        <v>5347</v>
      </c>
      <c r="C5176" s="224" t="s">
        <v>7842</v>
      </c>
      <c r="D5176" s="221">
        <v>359.7</v>
      </c>
      <c r="E5176" s="324">
        <v>43220</v>
      </c>
      <c r="F5176" s="1">
        <v>568185.43000000005</v>
      </c>
      <c r="G5176" s="5">
        <v>1.6799999999999999E-2</v>
      </c>
      <c r="H5176" s="298">
        <v>795.46</v>
      </c>
      <c r="I5176" s="10">
        <v>568185.43000000005</v>
      </c>
      <c r="J5176" s="11">
        <f t="shared" si="2360"/>
        <v>1.6799999999999999E-2</v>
      </c>
      <c r="K5176" s="30">
        <f t="shared" si="2361"/>
        <v>795.45960200000002</v>
      </c>
      <c r="L5176" s="29">
        <f t="shared" si="2362"/>
        <v>-3.9800000001832814E-4</v>
      </c>
      <c r="M5176" s="10">
        <f t="shared" si="2363"/>
        <v>568185.43000000005</v>
      </c>
      <c r="N5176" s="5">
        <f>VLOOKUP(CONCATENATE(A5176,"-6"),'Restated Depr'!$B$6:$G$7674,6,0)</f>
        <v>1.6799999999999999E-2</v>
      </c>
      <c r="O5176" s="29">
        <f t="shared" si="2364"/>
        <v>795.45960200000002</v>
      </c>
      <c r="P5176" s="29">
        <f t="shared" si="2365"/>
        <v>0</v>
      </c>
      <c r="Q5176" t="s">
        <v>7819</v>
      </c>
    </row>
    <row r="5177" spans="1:18" hidden="1">
      <c r="A5177" t="s">
        <v>394</v>
      </c>
      <c r="B5177" t="s">
        <v>5348</v>
      </c>
      <c r="C5177" s="224" t="s">
        <v>7842</v>
      </c>
      <c r="D5177" s="221">
        <v>359.7</v>
      </c>
      <c r="E5177" s="324">
        <v>43251</v>
      </c>
      <c r="F5177" s="1">
        <v>568185.43000000005</v>
      </c>
      <c r="G5177" s="5">
        <v>1.6799999999999999E-2</v>
      </c>
      <c r="H5177" s="298">
        <v>795.46</v>
      </c>
      <c r="I5177" s="10">
        <v>568185.43000000005</v>
      </c>
      <c r="J5177" s="11">
        <f t="shared" si="2360"/>
        <v>1.6799999999999999E-2</v>
      </c>
      <c r="K5177" s="30">
        <f t="shared" si="2361"/>
        <v>795.45960200000002</v>
      </c>
      <c r="L5177" s="29">
        <f t="shared" si="2362"/>
        <v>-3.9800000001832814E-4</v>
      </c>
      <c r="M5177" s="10">
        <f t="shared" si="2363"/>
        <v>568185.43000000005</v>
      </c>
      <c r="N5177" s="5">
        <f>VLOOKUP(CONCATENATE(A5177,"-6"),'Restated Depr'!$B$6:$G$7674,6,0)</f>
        <v>1.6799999999999999E-2</v>
      </c>
      <c r="O5177" s="29">
        <f t="shared" si="2364"/>
        <v>795.45960200000002</v>
      </c>
      <c r="P5177" s="29">
        <f t="shared" si="2365"/>
        <v>0</v>
      </c>
      <c r="Q5177" t="s">
        <v>7819</v>
      </c>
    </row>
    <row r="5178" spans="1:18" hidden="1">
      <c r="A5178" t="s">
        <v>394</v>
      </c>
      <c r="B5178" t="s">
        <v>5349</v>
      </c>
      <c r="C5178" s="224" t="s">
        <v>7842</v>
      </c>
      <c r="D5178" s="221">
        <v>359.7</v>
      </c>
      <c r="E5178" s="324">
        <v>43281</v>
      </c>
      <c r="F5178" s="1">
        <v>568185.43000000005</v>
      </c>
      <c r="G5178" s="5">
        <v>1.6799999999999999E-2</v>
      </c>
      <c r="H5178" s="298">
        <v>795.46</v>
      </c>
      <c r="I5178" s="10">
        <v>568185.43000000005</v>
      </c>
      <c r="J5178" s="11">
        <f t="shared" si="2360"/>
        <v>1.6799999999999999E-2</v>
      </c>
      <c r="K5178" s="30">
        <f t="shared" si="2361"/>
        <v>795.45960200000002</v>
      </c>
      <c r="L5178" s="29">
        <f t="shared" si="2362"/>
        <v>-3.9800000001832814E-4</v>
      </c>
      <c r="M5178" s="10">
        <f t="shared" si="2363"/>
        <v>568185.43000000005</v>
      </c>
      <c r="N5178" s="5">
        <f>VLOOKUP(CONCATENATE(A5178,"-6"),'Restated Depr'!$B$6:$G$7674,6,0)</f>
        <v>1.6799999999999999E-2</v>
      </c>
      <c r="O5178" s="29">
        <f t="shared" si="2364"/>
        <v>795.45960200000002</v>
      </c>
      <c r="P5178" s="29">
        <f t="shared" si="2365"/>
        <v>0</v>
      </c>
      <c r="Q5178" t="s">
        <v>7819</v>
      </c>
      <c r="R5178" s="5"/>
    </row>
    <row r="5179" spans="1:18" ht="15.75" hidden="1" thickBot="1">
      <c r="A5179" t="s">
        <v>394</v>
      </c>
      <c r="C5179" s="224" t="s">
        <v>639</v>
      </c>
      <c r="D5179" s="22"/>
      <c r="E5179" s="323" t="s">
        <v>606</v>
      </c>
      <c r="F5179" s="1"/>
      <c r="G5179" s="5"/>
      <c r="H5179" s="310">
        <f>SUM(H5167:H5178)</f>
        <v>13323.959999999995</v>
      </c>
      <c r="I5179" s="10"/>
      <c r="J5179" s="10"/>
      <c r="K5179" s="32">
        <f>SUM(K5167:K5178)</f>
        <v>13323.948333500008</v>
      </c>
      <c r="L5179" s="28">
        <f>SUM(L5167:L5178)</f>
        <v>-1.1666499999364532E-2</v>
      </c>
      <c r="M5179" s="10"/>
      <c r="N5179" s="5"/>
      <c r="O5179" s="28">
        <f>SUM(O5167:O5178)</f>
        <v>9545.5152240000007</v>
      </c>
      <c r="P5179" s="28">
        <f>SUM(P5167:P5178)</f>
        <v>-3778.4331095000016</v>
      </c>
    </row>
    <row r="5180" spans="1:18">
      <c r="A5180" s="36" t="s">
        <v>395</v>
      </c>
      <c r="B5180" s="36" t="s">
        <v>5350</v>
      </c>
      <c r="C5180" s="225" t="s">
        <v>7841</v>
      </c>
      <c r="D5180" s="220" t="s">
        <v>629</v>
      </c>
      <c r="E5180" s="328">
        <v>42947</v>
      </c>
      <c r="F5180" s="284">
        <v>5099335.58</v>
      </c>
      <c r="G5180" s="44">
        <v>0</v>
      </c>
      <c r="H5180" s="200">
        <v>9759.52</v>
      </c>
      <c r="I5180" s="286"/>
      <c r="J5180" s="47"/>
      <c r="K5180" s="294">
        <f t="shared" ref="K5180:K5191" si="2366">VLOOKUP(CONCATENATE(A5180,"-6"),B$19:H$7676,7,0)</f>
        <v>6906.23</v>
      </c>
      <c r="L5180" s="295">
        <f t="shared" ref="L5180:L5191" si="2367">K5180-H5180</f>
        <v>-2853.2900000000009</v>
      </c>
      <c r="M5180" s="286"/>
      <c r="N5180" s="44"/>
      <c r="O5180" s="295">
        <f t="shared" ref="O5180:O5191" si="2368">H5180+L5180</f>
        <v>6906.23</v>
      </c>
      <c r="P5180" s="295"/>
      <c r="Q5180" t="s">
        <v>633</v>
      </c>
      <c r="R5180" s="209"/>
    </row>
    <row r="5181" spans="1:18">
      <c r="A5181" s="36" t="s">
        <v>395</v>
      </c>
      <c r="B5181" s="36" t="s">
        <v>5351</v>
      </c>
      <c r="C5181" s="225" t="s">
        <v>7841</v>
      </c>
      <c r="D5181" s="220" t="s">
        <v>629</v>
      </c>
      <c r="E5181" s="328">
        <v>42978</v>
      </c>
      <c r="F5181" s="43">
        <v>5089576.0599999996</v>
      </c>
      <c r="G5181" s="44">
        <v>0</v>
      </c>
      <c r="H5181" s="204">
        <v>9759.52</v>
      </c>
      <c r="I5181" s="46"/>
      <c r="J5181" s="47"/>
      <c r="K5181" s="271">
        <f t="shared" si="2366"/>
        <v>6906.23</v>
      </c>
      <c r="L5181" s="272">
        <f t="shared" si="2367"/>
        <v>-2853.2900000000009</v>
      </c>
      <c r="M5181" s="46"/>
      <c r="N5181" s="44"/>
      <c r="O5181" s="272">
        <f t="shared" si="2368"/>
        <v>6906.23</v>
      </c>
      <c r="P5181" s="272"/>
      <c r="Q5181" t="s">
        <v>633</v>
      </c>
      <c r="R5181" s="209"/>
    </row>
    <row r="5182" spans="1:18">
      <c r="A5182" s="36" t="s">
        <v>395</v>
      </c>
      <c r="B5182" s="36" t="s">
        <v>5352</v>
      </c>
      <c r="C5182" s="225" t="s">
        <v>7841</v>
      </c>
      <c r="D5182" s="220" t="s">
        <v>629</v>
      </c>
      <c r="E5182" s="328">
        <v>43008</v>
      </c>
      <c r="F5182" s="43">
        <v>5079816.54</v>
      </c>
      <c r="G5182" s="44">
        <v>0</v>
      </c>
      <c r="H5182" s="204">
        <v>9759.5</v>
      </c>
      <c r="I5182" s="46"/>
      <c r="J5182" s="47"/>
      <c r="K5182" s="271">
        <f t="shared" si="2366"/>
        <v>6906.23</v>
      </c>
      <c r="L5182" s="272">
        <f t="shared" si="2367"/>
        <v>-2853.2700000000004</v>
      </c>
      <c r="M5182" s="46"/>
      <c r="N5182" s="44"/>
      <c r="O5182" s="272">
        <f t="shared" si="2368"/>
        <v>6906.23</v>
      </c>
      <c r="P5182" s="272"/>
      <c r="Q5182" t="s">
        <v>633</v>
      </c>
      <c r="R5182" s="209"/>
    </row>
    <row r="5183" spans="1:18">
      <c r="A5183" s="36" t="s">
        <v>395</v>
      </c>
      <c r="B5183" s="36" t="s">
        <v>5353</v>
      </c>
      <c r="C5183" s="225" t="s">
        <v>7841</v>
      </c>
      <c r="D5183" s="220" t="s">
        <v>629</v>
      </c>
      <c r="E5183" s="328">
        <v>43039</v>
      </c>
      <c r="F5183" s="43">
        <v>5070057.04</v>
      </c>
      <c r="G5183" s="44">
        <v>0</v>
      </c>
      <c r="H5183" s="204">
        <v>9759.5</v>
      </c>
      <c r="I5183" s="46"/>
      <c r="J5183" s="47"/>
      <c r="K5183" s="271">
        <f t="shared" si="2366"/>
        <v>6906.23</v>
      </c>
      <c r="L5183" s="272">
        <f t="shared" si="2367"/>
        <v>-2853.2700000000004</v>
      </c>
      <c r="M5183" s="46"/>
      <c r="N5183" s="44"/>
      <c r="O5183" s="272">
        <f t="shared" si="2368"/>
        <v>6906.23</v>
      </c>
      <c r="P5183" s="272"/>
      <c r="Q5183" t="s">
        <v>633</v>
      </c>
      <c r="R5183" s="209"/>
    </row>
    <row r="5184" spans="1:18">
      <c r="A5184" s="36" t="s">
        <v>395</v>
      </c>
      <c r="B5184" s="36" t="s">
        <v>5354</v>
      </c>
      <c r="C5184" s="225" t="s">
        <v>7841</v>
      </c>
      <c r="D5184" s="220" t="s">
        <v>629</v>
      </c>
      <c r="E5184" s="328">
        <v>43069</v>
      </c>
      <c r="F5184" s="43">
        <v>5060297.54</v>
      </c>
      <c r="G5184" s="44">
        <v>0</v>
      </c>
      <c r="H5184" s="204">
        <v>9759.49</v>
      </c>
      <c r="I5184" s="46"/>
      <c r="J5184" s="47"/>
      <c r="K5184" s="271">
        <f t="shared" si="2366"/>
        <v>6906.23</v>
      </c>
      <c r="L5184" s="272">
        <f t="shared" si="2367"/>
        <v>-2853.26</v>
      </c>
      <c r="M5184" s="46"/>
      <c r="N5184" s="44"/>
      <c r="O5184" s="272">
        <f t="shared" si="2368"/>
        <v>6906.23</v>
      </c>
      <c r="P5184" s="272"/>
      <c r="Q5184" t="s">
        <v>633</v>
      </c>
      <c r="R5184" s="209"/>
    </row>
    <row r="5185" spans="1:18">
      <c r="A5185" s="36" t="s">
        <v>395</v>
      </c>
      <c r="B5185" s="36" t="s">
        <v>5355</v>
      </c>
      <c r="C5185" s="225" t="s">
        <v>7841</v>
      </c>
      <c r="D5185" s="220" t="s">
        <v>629</v>
      </c>
      <c r="E5185" s="328">
        <v>43100</v>
      </c>
      <c r="F5185" s="43">
        <v>4307801.07</v>
      </c>
      <c r="G5185" s="44">
        <v>0</v>
      </c>
      <c r="H5185" s="204">
        <v>8348.43</v>
      </c>
      <c r="I5185" s="46"/>
      <c r="J5185" s="47"/>
      <c r="K5185" s="271">
        <f t="shared" si="2366"/>
        <v>6906.23</v>
      </c>
      <c r="L5185" s="272">
        <f t="shared" si="2367"/>
        <v>-1442.2000000000007</v>
      </c>
      <c r="M5185" s="46"/>
      <c r="N5185" s="44"/>
      <c r="O5185" s="272">
        <f t="shared" si="2368"/>
        <v>6906.23</v>
      </c>
      <c r="P5185" s="272"/>
      <c r="Q5185" t="s">
        <v>633</v>
      </c>
      <c r="R5185" s="209"/>
    </row>
    <row r="5186" spans="1:18">
      <c r="A5186" s="36" t="s">
        <v>395</v>
      </c>
      <c r="B5186" s="36" t="s">
        <v>5356</v>
      </c>
      <c r="C5186" s="225" t="s">
        <v>7841</v>
      </c>
      <c r="D5186" s="220" t="s">
        <v>629</v>
      </c>
      <c r="E5186" s="328">
        <v>43131</v>
      </c>
      <c r="F5186" s="43">
        <v>3556715.65</v>
      </c>
      <c r="G5186" s="44">
        <v>0</v>
      </c>
      <c r="H5186" s="204">
        <v>6906.25</v>
      </c>
      <c r="I5186" s="46"/>
      <c r="J5186" s="47"/>
      <c r="K5186" s="271">
        <f t="shared" si="2366"/>
        <v>6906.23</v>
      </c>
      <c r="L5186" s="272">
        <f t="shared" si="2367"/>
        <v>-2.0000000000436557E-2</v>
      </c>
      <c r="M5186" s="46"/>
      <c r="N5186" s="44"/>
      <c r="O5186" s="272">
        <f t="shared" si="2368"/>
        <v>6906.23</v>
      </c>
      <c r="P5186" s="272"/>
      <c r="Q5186" t="s">
        <v>633</v>
      </c>
      <c r="R5186" s="209"/>
    </row>
    <row r="5187" spans="1:18">
      <c r="A5187" s="36" t="s">
        <v>395</v>
      </c>
      <c r="B5187" s="36" t="s">
        <v>5357</v>
      </c>
      <c r="C5187" s="225" t="s">
        <v>7841</v>
      </c>
      <c r="D5187" s="220" t="s">
        <v>629</v>
      </c>
      <c r="E5187" s="328">
        <v>43159</v>
      </c>
      <c r="F5187" s="43">
        <v>3549809.4</v>
      </c>
      <c r="G5187" s="44">
        <v>0</v>
      </c>
      <c r="H5187" s="204">
        <v>6906.26</v>
      </c>
      <c r="I5187" s="46"/>
      <c r="J5187" s="47"/>
      <c r="K5187" s="271">
        <f t="shared" si="2366"/>
        <v>6906.23</v>
      </c>
      <c r="L5187" s="272">
        <f t="shared" si="2367"/>
        <v>-3.0000000000654836E-2</v>
      </c>
      <c r="M5187" s="46"/>
      <c r="N5187" s="44"/>
      <c r="O5187" s="272">
        <f t="shared" si="2368"/>
        <v>6906.23</v>
      </c>
      <c r="P5187" s="272"/>
      <c r="Q5187" t="s">
        <v>633</v>
      </c>
      <c r="R5187" s="209"/>
    </row>
    <row r="5188" spans="1:18">
      <c r="A5188" s="36" t="s">
        <v>395</v>
      </c>
      <c r="B5188" s="36" t="s">
        <v>5358</v>
      </c>
      <c r="C5188" s="225" t="s">
        <v>7841</v>
      </c>
      <c r="D5188" s="220" t="s">
        <v>629</v>
      </c>
      <c r="E5188" s="328">
        <v>43190</v>
      </c>
      <c r="F5188" s="43">
        <v>3542903.14</v>
      </c>
      <c r="G5188" s="44">
        <v>0</v>
      </c>
      <c r="H5188" s="204">
        <v>6906.25</v>
      </c>
      <c r="I5188" s="46"/>
      <c r="J5188" s="47"/>
      <c r="K5188" s="271">
        <f t="shared" si="2366"/>
        <v>6906.23</v>
      </c>
      <c r="L5188" s="272">
        <f t="shared" si="2367"/>
        <v>-2.0000000000436557E-2</v>
      </c>
      <c r="M5188" s="46"/>
      <c r="N5188" s="44"/>
      <c r="O5188" s="272">
        <f t="shared" si="2368"/>
        <v>6906.23</v>
      </c>
      <c r="P5188" s="272"/>
      <c r="Q5188" t="s">
        <v>633</v>
      </c>
      <c r="R5188" s="209"/>
    </row>
    <row r="5189" spans="1:18">
      <c r="A5189" s="36" t="s">
        <v>395</v>
      </c>
      <c r="B5189" s="36" t="s">
        <v>5359</v>
      </c>
      <c r="C5189" s="225" t="s">
        <v>7841</v>
      </c>
      <c r="D5189" s="220" t="s">
        <v>629</v>
      </c>
      <c r="E5189" s="328">
        <v>43220</v>
      </c>
      <c r="F5189" s="43">
        <v>3535996.89</v>
      </c>
      <c r="G5189" s="44">
        <v>0</v>
      </c>
      <c r="H5189" s="204">
        <v>6906.26</v>
      </c>
      <c r="I5189" s="46"/>
      <c r="J5189" s="47"/>
      <c r="K5189" s="271">
        <f t="shared" si="2366"/>
        <v>6906.23</v>
      </c>
      <c r="L5189" s="272">
        <f t="shared" si="2367"/>
        <v>-3.0000000000654836E-2</v>
      </c>
      <c r="M5189" s="46"/>
      <c r="N5189" s="44"/>
      <c r="O5189" s="272">
        <f t="shared" si="2368"/>
        <v>6906.23</v>
      </c>
      <c r="P5189" s="272"/>
      <c r="Q5189" t="s">
        <v>633</v>
      </c>
      <c r="R5189" s="209"/>
    </row>
    <row r="5190" spans="1:18">
      <c r="A5190" s="36" t="s">
        <v>395</v>
      </c>
      <c r="B5190" s="36" t="s">
        <v>5360</v>
      </c>
      <c r="C5190" s="225" t="s">
        <v>7841</v>
      </c>
      <c r="D5190" s="220" t="s">
        <v>629</v>
      </c>
      <c r="E5190" s="328">
        <v>43251</v>
      </c>
      <c r="F5190" s="43">
        <v>3529090.63</v>
      </c>
      <c r="G5190" s="44">
        <v>0</v>
      </c>
      <c r="H5190" s="204">
        <v>6906.25</v>
      </c>
      <c r="I5190" s="46"/>
      <c r="J5190" s="47"/>
      <c r="K5190" s="271">
        <f t="shared" si="2366"/>
        <v>6906.23</v>
      </c>
      <c r="L5190" s="272">
        <f t="shared" si="2367"/>
        <v>-2.0000000000436557E-2</v>
      </c>
      <c r="M5190" s="46"/>
      <c r="N5190" s="44"/>
      <c r="O5190" s="272">
        <f t="shared" si="2368"/>
        <v>6906.23</v>
      </c>
      <c r="P5190" s="272"/>
      <c r="Q5190" t="s">
        <v>633</v>
      </c>
      <c r="R5190" s="209"/>
    </row>
    <row r="5191" spans="1:18">
      <c r="A5191" s="36" t="s">
        <v>395</v>
      </c>
      <c r="B5191" s="36" t="s">
        <v>5361</v>
      </c>
      <c r="C5191" s="225" t="s">
        <v>7841</v>
      </c>
      <c r="D5191" s="220" t="s">
        <v>629</v>
      </c>
      <c r="E5191" s="328">
        <v>43281</v>
      </c>
      <c r="F5191" s="43">
        <v>3522184.38</v>
      </c>
      <c r="G5191" s="44">
        <v>0</v>
      </c>
      <c r="H5191" s="204">
        <v>6906.23</v>
      </c>
      <c r="I5191" s="46"/>
      <c r="J5191" s="47"/>
      <c r="K5191" s="271">
        <f t="shared" si="2366"/>
        <v>6906.23</v>
      </c>
      <c r="L5191" s="272">
        <f t="shared" si="2367"/>
        <v>0</v>
      </c>
      <c r="M5191" s="46"/>
      <c r="N5191" s="44"/>
      <c r="O5191" s="272">
        <f t="shared" si="2368"/>
        <v>6906.23</v>
      </c>
      <c r="P5191" s="272"/>
      <c r="Q5191" t="s">
        <v>633</v>
      </c>
      <c r="R5191" s="5"/>
    </row>
    <row r="5192" spans="1:18" ht="15.75" hidden="1" thickBot="1">
      <c r="A5192" t="s">
        <v>395</v>
      </c>
      <c r="C5192" s="224" t="s">
        <v>639</v>
      </c>
      <c r="D5192" s="22"/>
      <c r="E5192" s="323" t="s">
        <v>606</v>
      </c>
      <c r="F5192" s="1"/>
      <c r="G5192" s="5"/>
      <c r="H5192" s="310">
        <f>SUM(H5180:H5191)</f>
        <v>98583.459999999992</v>
      </c>
      <c r="I5192" s="10"/>
      <c r="J5192" s="10"/>
      <c r="K5192" s="32">
        <f>SUM(K5180:K5191)</f>
        <v>82874.759999999966</v>
      </c>
      <c r="L5192" s="28">
        <f>SUM(L5180:L5191)</f>
        <v>-15708.700000000006</v>
      </c>
      <c r="M5192" s="10"/>
      <c r="N5192" s="5"/>
      <c r="O5192" s="28">
        <f>SUM(O5180:O5191)</f>
        <v>82874.759999999966</v>
      </c>
      <c r="P5192" s="28">
        <f>SUM(P5180:P5191)</f>
        <v>0</v>
      </c>
    </row>
    <row r="5193" spans="1:18" hidden="1">
      <c r="A5193" t="s">
        <v>396</v>
      </c>
      <c r="B5193" t="s">
        <v>5362</v>
      </c>
      <c r="C5193" s="224" t="s">
        <v>7842</v>
      </c>
      <c r="D5193" s="221">
        <v>359.99</v>
      </c>
      <c r="E5193" s="324">
        <v>42947</v>
      </c>
      <c r="F5193" s="9">
        <v>8020.92</v>
      </c>
      <c r="G5193" s="18">
        <v>3.1100000000000003E-2</v>
      </c>
      <c r="H5193" s="299">
        <v>20.78</v>
      </c>
      <c r="I5193" s="15">
        <v>8020.92</v>
      </c>
      <c r="J5193" s="11">
        <f t="shared" ref="J5193:J5204" si="2369">G5193</f>
        <v>3.1100000000000003E-2</v>
      </c>
      <c r="K5193" s="31">
        <f t="shared" ref="K5193:K5204" si="2370">I5193*J5193/12</f>
        <v>20.787551000000004</v>
      </c>
      <c r="L5193" s="289">
        <f t="shared" ref="L5193:L5204" si="2371">K5193-H5193</f>
        <v>7.551000000002972E-3</v>
      </c>
      <c r="M5193" s="15">
        <f t="shared" ref="M5193:M5204" si="2372">I5193</f>
        <v>8020.92</v>
      </c>
      <c r="N5193" s="5">
        <f>VLOOKUP(CONCATENATE(A5193,"-6"),'Restated Depr'!$B$6:$G$7674,6,0)</f>
        <v>1.46E-2</v>
      </c>
      <c r="O5193" s="289">
        <f t="shared" ref="O5193:O5204" si="2373">M5193*N5193/12</f>
        <v>9.7587860000000006</v>
      </c>
      <c r="P5193" s="289">
        <f t="shared" ref="P5193:P5204" si="2374">O5193-K5193</f>
        <v>-11.028765000000003</v>
      </c>
      <c r="Q5193" t="s">
        <v>7819</v>
      </c>
    </row>
    <row r="5194" spans="1:18" hidden="1">
      <c r="A5194" t="s">
        <v>396</v>
      </c>
      <c r="B5194" t="s">
        <v>5363</v>
      </c>
      <c r="C5194" s="224" t="s">
        <v>7842</v>
      </c>
      <c r="D5194" s="221">
        <v>359.99</v>
      </c>
      <c r="E5194" s="324">
        <v>42978</v>
      </c>
      <c r="F5194" s="1">
        <v>8020.92</v>
      </c>
      <c r="G5194" s="18">
        <v>3.1100000000000003E-2</v>
      </c>
      <c r="H5194" s="298">
        <v>20.78</v>
      </c>
      <c r="I5194" s="10">
        <v>8020.92</v>
      </c>
      <c r="J5194" s="11">
        <f t="shared" si="2369"/>
        <v>3.1100000000000003E-2</v>
      </c>
      <c r="K5194" s="30">
        <f t="shared" si="2370"/>
        <v>20.787551000000004</v>
      </c>
      <c r="L5194" s="29">
        <f t="shared" si="2371"/>
        <v>7.551000000002972E-3</v>
      </c>
      <c r="M5194" s="10">
        <f t="shared" si="2372"/>
        <v>8020.92</v>
      </c>
      <c r="N5194" s="5">
        <f>VLOOKUP(CONCATENATE(A5194,"-6"),'Restated Depr'!$B$6:$G$7674,6,0)</f>
        <v>1.46E-2</v>
      </c>
      <c r="O5194" s="29">
        <f t="shared" si="2373"/>
        <v>9.7587860000000006</v>
      </c>
      <c r="P5194" s="29">
        <f t="shared" si="2374"/>
        <v>-11.028765000000003</v>
      </c>
      <c r="Q5194" t="s">
        <v>7819</v>
      </c>
    </row>
    <row r="5195" spans="1:18" hidden="1">
      <c r="A5195" t="s">
        <v>396</v>
      </c>
      <c r="B5195" t="s">
        <v>5364</v>
      </c>
      <c r="C5195" s="224" t="s">
        <v>7842</v>
      </c>
      <c r="D5195" s="221">
        <v>359.99</v>
      </c>
      <c r="E5195" s="324">
        <v>43008</v>
      </c>
      <c r="F5195" s="1">
        <v>8020.92</v>
      </c>
      <c r="G5195" s="18">
        <v>3.1100000000000003E-2</v>
      </c>
      <c r="H5195" s="298">
        <v>20.78</v>
      </c>
      <c r="I5195" s="10">
        <v>8020.92</v>
      </c>
      <c r="J5195" s="11">
        <f t="shared" si="2369"/>
        <v>3.1100000000000003E-2</v>
      </c>
      <c r="K5195" s="30">
        <f t="shared" si="2370"/>
        <v>20.787551000000004</v>
      </c>
      <c r="L5195" s="29">
        <f t="shared" si="2371"/>
        <v>7.551000000002972E-3</v>
      </c>
      <c r="M5195" s="10">
        <f t="shared" si="2372"/>
        <v>8020.92</v>
      </c>
      <c r="N5195" s="5">
        <f>VLOOKUP(CONCATENATE(A5195,"-6"),'Restated Depr'!$B$6:$G$7674,6,0)</f>
        <v>1.46E-2</v>
      </c>
      <c r="O5195" s="29">
        <f t="shared" si="2373"/>
        <v>9.7587860000000006</v>
      </c>
      <c r="P5195" s="29">
        <f t="shared" si="2374"/>
        <v>-11.028765000000003</v>
      </c>
      <c r="Q5195" t="s">
        <v>7819</v>
      </c>
    </row>
    <row r="5196" spans="1:18" hidden="1">
      <c r="A5196" t="s">
        <v>396</v>
      </c>
      <c r="B5196" t="s">
        <v>5365</v>
      </c>
      <c r="C5196" s="224" t="s">
        <v>7842</v>
      </c>
      <c r="D5196" s="221">
        <v>359.99</v>
      </c>
      <c r="E5196" s="324">
        <v>43039</v>
      </c>
      <c r="F5196" s="1">
        <v>8020.92</v>
      </c>
      <c r="G5196" s="18">
        <v>3.1100000000000003E-2</v>
      </c>
      <c r="H5196" s="298">
        <v>20.78</v>
      </c>
      <c r="I5196" s="10">
        <v>8020.92</v>
      </c>
      <c r="J5196" s="11">
        <f t="shared" si="2369"/>
        <v>3.1100000000000003E-2</v>
      </c>
      <c r="K5196" s="30">
        <f t="shared" si="2370"/>
        <v>20.787551000000004</v>
      </c>
      <c r="L5196" s="29">
        <f t="shared" si="2371"/>
        <v>7.551000000002972E-3</v>
      </c>
      <c r="M5196" s="10">
        <f t="shared" si="2372"/>
        <v>8020.92</v>
      </c>
      <c r="N5196" s="5">
        <f>VLOOKUP(CONCATENATE(A5196,"-6"),'Restated Depr'!$B$6:$G$7674,6,0)</f>
        <v>1.46E-2</v>
      </c>
      <c r="O5196" s="29">
        <f t="shared" si="2373"/>
        <v>9.7587860000000006</v>
      </c>
      <c r="P5196" s="29">
        <f t="shared" si="2374"/>
        <v>-11.028765000000003</v>
      </c>
      <c r="Q5196" t="s">
        <v>7819</v>
      </c>
    </row>
    <row r="5197" spans="1:18" hidden="1">
      <c r="A5197" t="s">
        <v>396</v>
      </c>
      <c r="B5197" t="s">
        <v>5366</v>
      </c>
      <c r="C5197" s="224" t="s">
        <v>7842</v>
      </c>
      <c r="D5197" s="221">
        <v>359.99</v>
      </c>
      <c r="E5197" s="324">
        <v>43069</v>
      </c>
      <c r="F5197" s="1">
        <v>8020.92</v>
      </c>
      <c r="G5197" s="18">
        <v>3.1100000000000003E-2</v>
      </c>
      <c r="H5197" s="298">
        <v>20.78</v>
      </c>
      <c r="I5197" s="10">
        <v>8020.92</v>
      </c>
      <c r="J5197" s="11">
        <f t="shared" si="2369"/>
        <v>3.1100000000000003E-2</v>
      </c>
      <c r="K5197" s="30">
        <f t="shared" si="2370"/>
        <v>20.787551000000004</v>
      </c>
      <c r="L5197" s="29">
        <f t="shared" si="2371"/>
        <v>7.551000000002972E-3</v>
      </c>
      <c r="M5197" s="10">
        <f t="shared" si="2372"/>
        <v>8020.92</v>
      </c>
      <c r="N5197" s="5">
        <f>VLOOKUP(CONCATENATE(A5197,"-6"),'Restated Depr'!$B$6:$G$7674,6,0)</f>
        <v>1.46E-2</v>
      </c>
      <c r="O5197" s="29">
        <f t="shared" si="2373"/>
        <v>9.7587860000000006</v>
      </c>
      <c r="P5197" s="29">
        <f t="shared" si="2374"/>
        <v>-11.028765000000003</v>
      </c>
      <c r="Q5197" t="s">
        <v>7819</v>
      </c>
    </row>
    <row r="5198" spans="1:18" hidden="1">
      <c r="A5198" t="s">
        <v>396</v>
      </c>
      <c r="B5198" t="s">
        <v>5367</v>
      </c>
      <c r="C5198" s="224" t="s">
        <v>7842</v>
      </c>
      <c r="D5198" s="221">
        <v>359.99</v>
      </c>
      <c r="E5198" s="324">
        <v>43100</v>
      </c>
      <c r="F5198" s="1">
        <v>8020.92</v>
      </c>
      <c r="G5198" s="18">
        <v>2.4199999999999999E-2</v>
      </c>
      <c r="H5198" s="298">
        <v>16.18</v>
      </c>
      <c r="I5198" s="10">
        <v>8020.92</v>
      </c>
      <c r="J5198" s="11">
        <f t="shared" si="2369"/>
        <v>2.4199999999999999E-2</v>
      </c>
      <c r="K5198" s="30">
        <f t="shared" si="2370"/>
        <v>16.175522000000001</v>
      </c>
      <c r="L5198" s="29">
        <f t="shared" si="2371"/>
        <v>-4.4779999999988718E-3</v>
      </c>
      <c r="M5198" s="10">
        <f t="shared" si="2372"/>
        <v>8020.92</v>
      </c>
      <c r="N5198" s="5">
        <f>VLOOKUP(CONCATENATE(A5198,"-6"),'Restated Depr'!$B$6:$G$7674,6,0)</f>
        <v>1.46E-2</v>
      </c>
      <c r="O5198" s="29">
        <f t="shared" si="2373"/>
        <v>9.7587860000000006</v>
      </c>
      <c r="P5198" s="29">
        <f t="shared" si="2374"/>
        <v>-6.4167360000000002</v>
      </c>
      <c r="Q5198" t="s">
        <v>7819</v>
      </c>
    </row>
    <row r="5199" spans="1:18" hidden="1">
      <c r="A5199" t="s">
        <v>396</v>
      </c>
      <c r="B5199" t="s">
        <v>5368</v>
      </c>
      <c r="C5199" s="224" t="s">
        <v>7842</v>
      </c>
      <c r="D5199" s="221">
        <v>359.99</v>
      </c>
      <c r="E5199" s="324">
        <v>43131</v>
      </c>
      <c r="F5199" s="1">
        <v>8020.92</v>
      </c>
      <c r="G5199" s="5">
        <v>1.46E-2</v>
      </c>
      <c r="H5199" s="298">
        <v>9.76</v>
      </c>
      <c r="I5199" s="10">
        <v>8020.92</v>
      </c>
      <c r="J5199" s="11">
        <f t="shared" si="2369"/>
        <v>1.46E-2</v>
      </c>
      <c r="K5199" s="30">
        <f t="shared" si="2370"/>
        <v>9.7587860000000006</v>
      </c>
      <c r="L5199" s="29">
        <f t="shared" si="2371"/>
        <v>-1.2139999999991602E-3</v>
      </c>
      <c r="M5199" s="10">
        <f t="shared" si="2372"/>
        <v>8020.92</v>
      </c>
      <c r="N5199" s="5">
        <f>VLOOKUP(CONCATENATE(A5199,"-6"),'Restated Depr'!$B$6:$G$7674,6,0)</f>
        <v>1.46E-2</v>
      </c>
      <c r="O5199" s="29">
        <f t="shared" si="2373"/>
        <v>9.7587860000000006</v>
      </c>
      <c r="P5199" s="29">
        <f t="shared" si="2374"/>
        <v>0</v>
      </c>
      <c r="Q5199" t="s">
        <v>7819</v>
      </c>
    </row>
    <row r="5200" spans="1:18" hidden="1">
      <c r="A5200" t="s">
        <v>396</v>
      </c>
      <c r="B5200" t="s">
        <v>5369</v>
      </c>
      <c r="C5200" s="224" t="s">
        <v>7842</v>
      </c>
      <c r="D5200" s="221">
        <v>359.99</v>
      </c>
      <c r="E5200" s="324">
        <v>43159</v>
      </c>
      <c r="F5200" s="1">
        <v>8020.92</v>
      </c>
      <c r="G5200" s="5">
        <v>1.46E-2</v>
      </c>
      <c r="H5200" s="298">
        <v>9.76</v>
      </c>
      <c r="I5200" s="10">
        <v>8020.92</v>
      </c>
      <c r="J5200" s="11">
        <f t="shared" si="2369"/>
        <v>1.46E-2</v>
      </c>
      <c r="K5200" s="30">
        <f t="shared" si="2370"/>
        <v>9.7587860000000006</v>
      </c>
      <c r="L5200" s="29">
        <f t="shared" si="2371"/>
        <v>-1.2139999999991602E-3</v>
      </c>
      <c r="M5200" s="10">
        <f t="shared" si="2372"/>
        <v>8020.92</v>
      </c>
      <c r="N5200" s="5">
        <f>VLOOKUP(CONCATENATE(A5200,"-6"),'Restated Depr'!$B$6:$G$7674,6,0)</f>
        <v>1.46E-2</v>
      </c>
      <c r="O5200" s="29">
        <f t="shared" si="2373"/>
        <v>9.7587860000000006</v>
      </c>
      <c r="P5200" s="29">
        <f t="shared" si="2374"/>
        <v>0</v>
      </c>
      <c r="Q5200" t="s">
        <v>7819</v>
      </c>
    </row>
    <row r="5201" spans="1:18" hidden="1">
      <c r="A5201" t="s">
        <v>396</v>
      </c>
      <c r="B5201" t="s">
        <v>5370</v>
      </c>
      <c r="C5201" s="224" t="s">
        <v>7842</v>
      </c>
      <c r="D5201" s="221">
        <v>359.99</v>
      </c>
      <c r="E5201" s="324">
        <v>43190</v>
      </c>
      <c r="F5201" s="1">
        <v>8020.92</v>
      </c>
      <c r="G5201" s="5">
        <v>1.46E-2</v>
      </c>
      <c r="H5201" s="298">
        <v>9.76</v>
      </c>
      <c r="I5201" s="10">
        <v>8020.92</v>
      </c>
      <c r="J5201" s="11">
        <f t="shared" si="2369"/>
        <v>1.46E-2</v>
      </c>
      <c r="K5201" s="30">
        <f t="shared" si="2370"/>
        <v>9.7587860000000006</v>
      </c>
      <c r="L5201" s="29">
        <f t="shared" si="2371"/>
        <v>-1.2139999999991602E-3</v>
      </c>
      <c r="M5201" s="10">
        <f t="shared" si="2372"/>
        <v>8020.92</v>
      </c>
      <c r="N5201" s="5">
        <f>VLOOKUP(CONCATENATE(A5201,"-6"),'Restated Depr'!$B$6:$G$7674,6,0)</f>
        <v>1.46E-2</v>
      </c>
      <c r="O5201" s="29">
        <f t="shared" si="2373"/>
        <v>9.7587860000000006</v>
      </c>
      <c r="P5201" s="29">
        <f t="shared" si="2374"/>
        <v>0</v>
      </c>
      <c r="Q5201" t="s">
        <v>7819</v>
      </c>
    </row>
    <row r="5202" spans="1:18" hidden="1">
      <c r="A5202" t="s">
        <v>396</v>
      </c>
      <c r="B5202" t="s">
        <v>5371</v>
      </c>
      <c r="C5202" s="224" t="s">
        <v>7842</v>
      </c>
      <c r="D5202" s="221">
        <v>359.99</v>
      </c>
      <c r="E5202" s="324">
        <v>43220</v>
      </c>
      <c r="F5202" s="1">
        <v>8020.92</v>
      </c>
      <c r="G5202" s="5">
        <v>1.46E-2</v>
      </c>
      <c r="H5202" s="298">
        <v>9.76</v>
      </c>
      <c r="I5202" s="10">
        <v>8020.92</v>
      </c>
      <c r="J5202" s="11">
        <f t="shared" si="2369"/>
        <v>1.46E-2</v>
      </c>
      <c r="K5202" s="30">
        <f t="shared" si="2370"/>
        <v>9.7587860000000006</v>
      </c>
      <c r="L5202" s="29">
        <f t="shared" si="2371"/>
        <v>-1.2139999999991602E-3</v>
      </c>
      <c r="M5202" s="10">
        <f t="shared" si="2372"/>
        <v>8020.92</v>
      </c>
      <c r="N5202" s="5">
        <f>VLOOKUP(CONCATENATE(A5202,"-6"),'Restated Depr'!$B$6:$G$7674,6,0)</f>
        <v>1.46E-2</v>
      </c>
      <c r="O5202" s="29">
        <f t="shared" si="2373"/>
        <v>9.7587860000000006</v>
      </c>
      <c r="P5202" s="29">
        <f t="shared" si="2374"/>
        <v>0</v>
      </c>
      <c r="Q5202" t="s">
        <v>7819</v>
      </c>
    </row>
    <row r="5203" spans="1:18" hidden="1">
      <c r="A5203" t="s">
        <v>396</v>
      </c>
      <c r="B5203" t="s">
        <v>5372</v>
      </c>
      <c r="C5203" s="224" t="s">
        <v>7842</v>
      </c>
      <c r="D5203" s="221">
        <v>359.99</v>
      </c>
      <c r="E5203" s="324">
        <v>43251</v>
      </c>
      <c r="F5203" s="1">
        <v>8020.92</v>
      </c>
      <c r="G5203" s="5">
        <v>1.46E-2</v>
      </c>
      <c r="H5203" s="298">
        <v>9.76</v>
      </c>
      <c r="I5203" s="10">
        <v>8020.92</v>
      </c>
      <c r="J5203" s="11">
        <f t="shared" si="2369"/>
        <v>1.46E-2</v>
      </c>
      <c r="K5203" s="30">
        <f t="shared" si="2370"/>
        <v>9.7587860000000006</v>
      </c>
      <c r="L5203" s="29">
        <f t="shared" si="2371"/>
        <v>-1.2139999999991602E-3</v>
      </c>
      <c r="M5203" s="10">
        <f t="shared" si="2372"/>
        <v>8020.92</v>
      </c>
      <c r="N5203" s="5">
        <f>VLOOKUP(CONCATENATE(A5203,"-6"),'Restated Depr'!$B$6:$G$7674,6,0)</f>
        <v>1.46E-2</v>
      </c>
      <c r="O5203" s="29">
        <f t="shared" si="2373"/>
        <v>9.7587860000000006</v>
      </c>
      <c r="P5203" s="29">
        <f t="shared" si="2374"/>
        <v>0</v>
      </c>
      <c r="Q5203" t="s">
        <v>7819</v>
      </c>
    </row>
    <row r="5204" spans="1:18" hidden="1">
      <c r="A5204" t="s">
        <v>396</v>
      </c>
      <c r="B5204" t="s">
        <v>5373</v>
      </c>
      <c r="C5204" s="224" t="s">
        <v>7842</v>
      </c>
      <c r="D5204" s="221">
        <v>359.99</v>
      </c>
      <c r="E5204" s="324">
        <v>43281</v>
      </c>
      <c r="F5204" s="1">
        <v>8020.92</v>
      </c>
      <c r="G5204" s="5">
        <v>1.46E-2</v>
      </c>
      <c r="H5204" s="298">
        <v>9.76</v>
      </c>
      <c r="I5204" s="10">
        <v>8020.92</v>
      </c>
      <c r="J5204" s="11">
        <f t="shared" si="2369"/>
        <v>1.46E-2</v>
      </c>
      <c r="K5204" s="30">
        <f t="shared" si="2370"/>
        <v>9.7587860000000006</v>
      </c>
      <c r="L5204" s="29">
        <f t="shared" si="2371"/>
        <v>-1.2139999999991602E-3</v>
      </c>
      <c r="M5204" s="10">
        <f t="shared" si="2372"/>
        <v>8020.92</v>
      </c>
      <c r="N5204" s="5">
        <f>VLOOKUP(CONCATENATE(A5204,"-6"),'Restated Depr'!$B$6:$G$7674,6,0)</f>
        <v>1.46E-2</v>
      </c>
      <c r="O5204" s="29">
        <f t="shared" si="2373"/>
        <v>9.7587860000000006</v>
      </c>
      <c r="P5204" s="29">
        <f t="shared" si="2374"/>
        <v>0</v>
      </c>
      <c r="Q5204" t="s">
        <v>7819</v>
      </c>
      <c r="R5204" s="5"/>
    </row>
    <row r="5205" spans="1:18" ht="15.75" hidden="1" thickBot="1">
      <c r="A5205" t="s">
        <v>396</v>
      </c>
      <c r="C5205" s="224" t="s">
        <v>639</v>
      </c>
      <c r="D5205" s="22"/>
      <c r="E5205" s="323" t="s">
        <v>606</v>
      </c>
      <c r="F5205" s="1"/>
      <c r="G5205" s="5"/>
      <c r="H5205" s="310">
        <f>SUM(H5193:H5204)</f>
        <v>178.63999999999996</v>
      </c>
      <c r="I5205" s="10"/>
      <c r="J5205" s="10"/>
      <c r="K5205" s="32">
        <f>SUM(K5193:K5204)</f>
        <v>178.66599299999996</v>
      </c>
      <c r="L5205" s="28">
        <f>SUM(L5193:L5204)</f>
        <v>2.5993000000021027E-2</v>
      </c>
      <c r="M5205" s="10"/>
      <c r="N5205" s="5"/>
      <c r="O5205" s="28">
        <f>SUM(O5193:O5204)</f>
        <v>117.10543200000001</v>
      </c>
      <c r="P5205" s="28">
        <f>SUM(P5193:P5204)</f>
        <v>-61.560561000000021</v>
      </c>
    </row>
    <row r="5206" spans="1:18" hidden="1">
      <c r="A5206" t="s">
        <v>397</v>
      </c>
      <c r="B5206" t="s">
        <v>5374</v>
      </c>
      <c r="C5206" s="224" t="s">
        <v>7842</v>
      </c>
      <c r="D5206" s="221">
        <v>360.1</v>
      </c>
      <c r="E5206" s="324">
        <v>42947</v>
      </c>
      <c r="F5206" s="9">
        <v>6236744.6799999997</v>
      </c>
      <c r="G5206" s="18">
        <v>2.24E-2</v>
      </c>
      <c r="H5206" s="299">
        <v>11641.92</v>
      </c>
      <c r="I5206" s="15">
        <v>6334702.3099999996</v>
      </c>
      <c r="J5206" s="11">
        <f t="shared" ref="J5206:J5217" si="2375">G5206</f>
        <v>2.24E-2</v>
      </c>
      <c r="K5206" s="31">
        <f t="shared" ref="K5206:K5217" si="2376">I5206*J5206/12</f>
        <v>11824.777645333334</v>
      </c>
      <c r="L5206" s="289">
        <f t="shared" ref="L5206:L5217" si="2377">K5206-H5206</f>
        <v>182.85764533333349</v>
      </c>
      <c r="M5206" s="15">
        <f t="shared" ref="M5206:M5217" si="2378">I5206</f>
        <v>6334702.3099999996</v>
      </c>
      <c r="N5206" s="5">
        <f>VLOOKUP(CONCATENATE(A5206,"-6"),'Restated Depr'!$B$6:$G$7674,6,0)</f>
        <v>1.1299999999999999E-2</v>
      </c>
      <c r="O5206" s="289">
        <f t="shared" ref="O5206:O5217" si="2379">M5206*N5206/12</f>
        <v>5965.1780085833334</v>
      </c>
      <c r="P5206" s="289">
        <f t="shared" ref="P5206:P5217" si="2380">O5206-K5206</f>
        <v>-5859.5996367500002</v>
      </c>
      <c r="Q5206" t="s">
        <v>7819</v>
      </c>
    </row>
    <row r="5207" spans="1:18" hidden="1">
      <c r="A5207" t="s">
        <v>397</v>
      </c>
      <c r="B5207" t="s">
        <v>5375</v>
      </c>
      <c r="C5207" s="224" t="s">
        <v>7842</v>
      </c>
      <c r="D5207" s="221">
        <v>360.1</v>
      </c>
      <c r="E5207" s="324">
        <v>42978</v>
      </c>
      <c r="F5207" s="1">
        <v>6237365.0800000001</v>
      </c>
      <c r="G5207" s="18">
        <v>2.24E-2</v>
      </c>
      <c r="H5207" s="298">
        <v>11643.08</v>
      </c>
      <c r="I5207" s="10">
        <v>6334702.3099999996</v>
      </c>
      <c r="J5207" s="11">
        <f t="shared" si="2375"/>
        <v>2.24E-2</v>
      </c>
      <c r="K5207" s="30">
        <f t="shared" si="2376"/>
        <v>11824.777645333334</v>
      </c>
      <c r="L5207" s="29">
        <f t="shared" si="2377"/>
        <v>181.69764533333364</v>
      </c>
      <c r="M5207" s="10">
        <f t="shared" si="2378"/>
        <v>6334702.3099999996</v>
      </c>
      <c r="N5207" s="5">
        <f>VLOOKUP(CONCATENATE(A5207,"-6"),'Restated Depr'!$B$6:$G$7674,6,0)</f>
        <v>1.1299999999999999E-2</v>
      </c>
      <c r="O5207" s="29">
        <f t="shared" si="2379"/>
        <v>5965.1780085833334</v>
      </c>
      <c r="P5207" s="29">
        <f t="shared" si="2380"/>
        <v>-5859.5996367500002</v>
      </c>
      <c r="Q5207" t="s">
        <v>7819</v>
      </c>
    </row>
    <row r="5208" spans="1:18" hidden="1">
      <c r="A5208" t="s">
        <v>397</v>
      </c>
      <c r="B5208" t="s">
        <v>5376</v>
      </c>
      <c r="C5208" s="224" t="s">
        <v>7842</v>
      </c>
      <c r="D5208" s="221">
        <v>360.1</v>
      </c>
      <c r="E5208" s="324">
        <v>43008</v>
      </c>
      <c r="F5208" s="1">
        <v>6332556.3200000003</v>
      </c>
      <c r="G5208" s="18">
        <v>2.24E-2</v>
      </c>
      <c r="H5208" s="298">
        <v>11820.769999999999</v>
      </c>
      <c r="I5208" s="10">
        <v>6334702.3099999996</v>
      </c>
      <c r="J5208" s="11">
        <f t="shared" si="2375"/>
        <v>2.24E-2</v>
      </c>
      <c r="K5208" s="30">
        <f t="shared" si="2376"/>
        <v>11824.777645333334</v>
      </c>
      <c r="L5208" s="29">
        <f t="shared" si="2377"/>
        <v>4.0076453333349491</v>
      </c>
      <c r="M5208" s="10">
        <f t="shared" si="2378"/>
        <v>6334702.3099999996</v>
      </c>
      <c r="N5208" s="5">
        <f>VLOOKUP(CONCATENATE(A5208,"-6"),'Restated Depr'!$B$6:$G$7674,6,0)</f>
        <v>1.1299999999999999E-2</v>
      </c>
      <c r="O5208" s="29">
        <f t="shared" si="2379"/>
        <v>5965.1780085833334</v>
      </c>
      <c r="P5208" s="29">
        <f t="shared" si="2380"/>
        <v>-5859.5996367500002</v>
      </c>
      <c r="Q5208" t="s">
        <v>7819</v>
      </c>
    </row>
    <row r="5209" spans="1:18" hidden="1">
      <c r="A5209" t="s">
        <v>397</v>
      </c>
      <c r="B5209" t="s">
        <v>5377</v>
      </c>
      <c r="C5209" s="224" t="s">
        <v>7842</v>
      </c>
      <c r="D5209" s="221">
        <v>360.1</v>
      </c>
      <c r="E5209" s="324">
        <v>43039</v>
      </c>
      <c r="F5209" s="1">
        <v>6332981.71</v>
      </c>
      <c r="G5209" s="18">
        <v>2.24E-2</v>
      </c>
      <c r="H5209" s="298">
        <v>11821.57</v>
      </c>
      <c r="I5209" s="10">
        <v>6334702.3099999996</v>
      </c>
      <c r="J5209" s="11">
        <f t="shared" si="2375"/>
        <v>2.24E-2</v>
      </c>
      <c r="K5209" s="30">
        <f t="shared" si="2376"/>
        <v>11824.777645333334</v>
      </c>
      <c r="L5209" s="29">
        <f t="shared" si="2377"/>
        <v>3.2076453333338577</v>
      </c>
      <c r="M5209" s="10">
        <f t="shared" si="2378"/>
        <v>6334702.3099999996</v>
      </c>
      <c r="N5209" s="5">
        <f>VLOOKUP(CONCATENATE(A5209,"-6"),'Restated Depr'!$B$6:$G$7674,6,0)</f>
        <v>1.1299999999999999E-2</v>
      </c>
      <c r="O5209" s="29">
        <f t="shared" si="2379"/>
        <v>5965.1780085833334</v>
      </c>
      <c r="P5209" s="29">
        <f t="shared" si="2380"/>
        <v>-5859.5996367500002</v>
      </c>
      <c r="Q5209" t="s">
        <v>7819</v>
      </c>
    </row>
    <row r="5210" spans="1:18" hidden="1">
      <c r="A5210" t="s">
        <v>397</v>
      </c>
      <c r="B5210" t="s">
        <v>5378</v>
      </c>
      <c r="C5210" s="224" t="s">
        <v>7842</v>
      </c>
      <c r="D5210" s="221">
        <v>360.1</v>
      </c>
      <c r="E5210" s="324">
        <v>43069</v>
      </c>
      <c r="F5210" s="1">
        <v>6333525.3499999996</v>
      </c>
      <c r="G5210" s="18">
        <v>2.24E-2</v>
      </c>
      <c r="H5210" s="298">
        <v>11822.58</v>
      </c>
      <c r="I5210" s="10">
        <v>6334702.3099999996</v>
      </c>
      <c r="J5210" s="11">
        <f t="shared" si="2375"/>
        <v>2.24E-2</v>
      </c>
      <c r="K5210" s="30">
        <f t="shared" si="2376"/>
        <v>11824.777645333334</v>
      </c>
      <c r="L5210" s="29">
        <f t="shared" si="2377"/>
        <v>2.1976453333336394</v>
      </c>
      <c r="M5210" s="10">
        <f t="shared" si="2378"/>
        <v>6334702.3099999996</v>
      </c>
      <c r="N5210" s="5">
        <f>VLOOKUP(CONCATENATE(A5210,"-6"),'Restated Depr'!$B$6:$G$7674,6,0)</f>
        <v>1.1299999999999999E-2</v>
      </c>
      <c r="O5210" s="29">
        <f t="shared" si="2379"/>
        <v>5965.1780085833334</v>
      </c>
      <c r="P5210" s="29">
        <f t="shared" si="2380"/>
        <v>-5859.5996367500002</v>
      </c>
      <c r="Q5210" t="s">
        <v>7819</v>
      </c>
    </row>
    <row r="5211" spans="1:18" hidden="1">
      <c r="A5211" t="s">
        <v>397</v>
      </c>
      <c r="B5211" t="s">
        <v>5379</v>
      </c>
      <c r="C5211" s="224" t="s">
        <v>7842</v>
      </c>
      <c r="D5211" s="221">
        <v>360.1</v>
      </c>
      <c r="E5211" s="324">
        <v>43100</v>
      </c>
      <c r="F5211" s="1">
        <v>6333952.4900000002</v>
      </c>
      <c r="G5211" s="18">
        <v>1.77E-2</v>
      </c>
      <c r="H5211" s="298">
        <v>9342.5799999999981</v>
      </c>
      <c r="I5211" s="10">
        <v>6334702.3099999996</v>
      </c>
      <c r="J5211" s="11">
        <f t="shared" si="2375"/>
        <v>1.77E-2</v>
      </c>
      <c r="K5211" s="30">
        <f t="shared" si="2376"/>
        <v>9343.6859072499992</v>
      </c>
      <c r="L5211" s="29">
        <f t="shared" si="2377"/>
        <v>1.1059072500011098</v>
      </c>
      <c r="M5211" s="10">
        <f t="shared" si="2378"/>
        <v>6334702.3099999996</v>
      </c>
      <c r="N5211" s="5">
        <f>VLOOKUP(CONCATENATE(A5211,"-6"),'Restated Depr'!$B$6:$G$7674,6,0)</f>
        <v>1.1299999999999999E-2</v>
      </c>
      <c r="O5211" s="29">
        <f t="shared" si="2379"/>
        <v>5965.1780085833334</v>
      </c>
      <c r="P5211" s="29">
        <f t="shared" si="2380"/>
        <v>-3378.5078986666658</v>
      </c>
      <c r="Q5211" t="s">
        <v>7819</v>
      </c>
    </row>
    <row r="5212" spans="1:18" hidden="1">
      <c r="A5212" t="s">
        <v>397</v>
      </c>
      <c r="B5212" t="s">
        <v>5380</v>
      </c>
      <c r="C5212" s="224" t="s">
        <v>7842</v>
      </c>
      <c r="D5212" s="221">
        <v>360.1</v>
      </c>
      <c r="E5212" s="324">
        <v>43131</v>
      </c>
      <c r="F5212" s="1">
        <v>6334424.4800000004</v>
      </c>
      <c r="G5212" s="5">
        <v>1.1299999999999999E-2</v>
      </c>
      <c r="H5212" s="298">
        <v>5964.920000000001</v>
      </c>
      <c r="I5212" s="10">
        <v>6334702.3099999996</v>
      </c>
      <c r="J5212" s="11">
        <f t="shared" si="2375"/>
        <v>1.1299999999999999E-2</v>
      </c>
      <c r="K5212" s="30">
        <f t="shared" si="2376"/>
        <v>5965.1780085833334</v>
      </c>
      <c r="L5212" s="29">
        <f t="shared" si="2377"/>
        <v>0.25800858333241194</v>
      </c>
      <c r="M5212" s="10">
        <f t="shared" si="2378"/>
        <v>6334702.3099999996</v>
      </c>
      <c r="N5212" s="5">
        <f>VLOOKUP(CONCATENATE(A5212,"-6"),'Restated Depr'!$B$6:$G$7674,6,0)</f>
        <v>1.1299999999999999E-2</v>
      </c>
      <c r="O5212" s="29">
        <f t="shared" si="2379"/>
        <v>5965.1780085833334</v>
      </c>
      <c r="P5212" s="29">
        <f t="shared" si="2380"/>
        <v>0</v>
      </c>
      <c r="Q5212" t="s">
        <v>7819</v>
      </c>
    </row>
    <row r="5213" spans="1:18" hidden="1">
      <c r="A5213" t="s">
        <v>397</v>
      </c>
      <c r="B5213" t="s">
        <v>5381</v>
      </c>
      <c r="C5213" s="224" t="s">
        <v>7842</v>
      </c>
      <c r="D5213" s="221">
        <v>360.1</v>
      </c>
      <c r="E5213" s="324">
        <v>43159</v>
      </c>
      <c r="F5213" s="1">
        <v>6335019.5099999998</v>
      </c>
      <c r="G5213" s="5">
        <v>1.1299999999999999E-2</v>
      </c>
      <c r="H5213" s="298">
        <v>5965.48</v>
      </c>
      <c r="I5213" s="10">
        <v>6334702.3099999996</v>
      </c>
      <c r="J5213" s="11">
        <f t="shared" si="2375"/>
        <v>1.1299999999999999E-2</v>
      </c>
      <c r="K5213" s="30">
        <f t="shared" si="2376"/>
        <v>5965.1780085833334</v>
      </c>
      <c r="L5213" s="29">
        <f t="shared" si="2377"/>
        <v>-0.30199141666616924</v>
      </c>
      <c r="M5213" s="10">
        <f t="shared" si="2378"/>
        <v>6334702.3099999996</v>
      </c>
      <c r="N5213" s="5">
        <f>VLOOKUP(CONCATENATE(A5213,"-6"),'Restated Depr'!$B$6:$G$7674,6,0)</f>
        <v>1.1299999999999999E-2</v>
      </c>
      <c r="O5213" s="29">
        <f t="shared" si="2379"/>
        <v>5965.1780085833334</v>
      </c>
      <c r="P5213" s="29">
        <f t="shared" si="2380"/>
        <v>0</v>
      </c>
      <c r="Q5213" t="s">
        <v>7819</v>
      </c>
    </row>
    <row r="5214" spans="1:18" hidden="1">
      <c r="A5214" t="s">
        <v>397</v>
      </c>
      <c r="B5214" t="s">
        <v>5382</v>
      </c>
      <c r="C5214" s="224" t="s">
        <v>7842</v>
      </c>
      <c r="D5214" s="221">
        <v>360.1</v>
      </c>
      <c r="E5214" s="324">
        <v>43190</v>
      </c>
      <c r="F5214" s="1">
        <v>6335019.5099999998</v>
      </c>
      <c r="G5214" s="5">
        <v>1.1299999999999999E-2</v>
      </c>
      <c r="H5214" s="298">
        <v>5965.48</v>
      </c>
      <c r="I5214" s="10">
        <v>6334702.3099999996</v>
      </c>
      <c r="J5214" s="11">
        <f t="shared" si="2375"/>
        <v>1.1299999999999999E-2</v>
      </c>
      <c r="K5214" s="30">
        <f t="shared" si="2376"/>
        <v>5965.1780085833334</v>
      </c>
      <c r="L5214" s="29">
        <f t="shared" si="2377"/>
        <v>-0.30199141666616924</v>
      </c>
      <c r="M5214" s="10">
        <f t="shared" si="2378"/>
        <v>6334702.3099999996</v>
      </c>
      <c r="N5214" s="5">
        <f>VLOOKUP(CONCATENATE(A5214,"-6"),'Restated Depr'!$B$6:$G$7674,6,0)</f>
        <v>1.1299999999999999E-2</v>
      </c>
      <c r="O5214" s="29">
        <f t="shared" si="2379"/>
        <v>5965.1780085833334</v>
      </c>
      <c r="P5214" s="29">
        <f t="shared" si="2380"/>
        <v>0</v>
      </c>
      <c r="Q5214" t="s">
        <v>7819</v>
      </c>
    </row>
    <row r="5215" spans="1:18" hidden="1">
      <c r="A5215" t="s">
        <v>397</v>
      </c>
      <c r="B5215" t="s">
        <v>5383</v>
      </c>
      <c r="C5215" s="224" t="s">
        <v>7842</v>
      </c>
      <c r="D5215" s="221">
        <v>360.1</v>
      </c>
      <c r="E5215" s="324">
        <v>43220</v>
      </c>
      <c r="F5215" s="1">
        <v>6334702.3099999996</v>
      </c>
      <c r="G5215" s="5">
        <v>1.1299999999999999E-2</v>
      </c>
      <c r="H5215" s="298">
        <v>5965.18</v>
      </c>
      <c r="I5215" s="10">
        <v>6334702.3099999996</v>
      </c>
      <c r="J5215" s="11">
        <f t="shared" si="2375"/>
        <v>1.1299999999999999E-2</v>
      </c>
      <c r="K5215" s="30">
        <f t="shared" si="2376"/>
        <v>5965.1780085833334</v>
      </c>
      <c r="L5215" s="29">
        <f t="shared" si="2377"/>
        <v>-1.9914166668968392E-3</v>
      </c>
      <c r="M5215" s="10">
        <f t="shared" si="2378"/>
        <v>6334702.3099999996</v>
      </c>
      <c r="N5215" s="5">
        <f>VLOOKUP(CONCATENATE(A5215,"-6"),'Restated Depr'!$B$6:$G$7674,6,0)</f>
        <v>1.1299999999999999E-2</v>
      </c>
      <c r="O5215" s="29">
        <f t="shared" si="2379"/>
        <v>5965.1780085833334</v>
      </c>
      <c r="P5215" s="29">
        <f t="shared" si="2380"/>
        <v>0</v>
      </c>
      <c r="Q5215" t="s">
        <v>7819</v>
      </c>
    </row>
    <row r="5216" spans="1:18" hidden="1">
      <c r="A5216" t="s">
        <v>397</v>
      </c>
      <c r="B5216" t="s">
        <v>5384</v>
      </c>
      <c r="C5216" s="224" t="s">
        <v>7842</v>
      </c>
      <c r="D5216" s="221">
        <v>360.1</v>
      </c>
      <c r="E5216" s="324">
        <v>43251</v>
      </c>
      <c r="F5216" s="1">
        <v>6334702.3099999996</v>
      </c>
      <c r="G5216" s="5">
        <v>1.1299999999999999E-2</v>
      </c>
      <c r="H5216" s="298">
        <v>5965.18</v>
      </c>
      <c r="I5216" s="10">
        <v>6334702.3099999996</v>
      </c>
      <c r="J5216" s="11">
        <f t="shared" si="2375"/>
        <v>1.1299999999999999E-2</v>
      </c>
      <c r="K5216" s="30">
        <f t="shared" si="2376"/>
        <v>5965.1780085833334</v>
      </c>
      <c r="L5216" s="29">
        <f t="shared" si="2377"/>
        <v>-1.9914166668968392E-3</v>
      </c>
      <c r="M5216" s="10">
        <f t="shared" si="2378"/>
        <v>6334702.3099999996</v>
      </c>
      <c r="N5216" s="5">
        <f>VLOOKUP(CONCATENATE(A5216,"-6"),'Restated Depr'!$B$6:$G$7674,6,0)</f>
        <v>1.1299999999999999E-2</v>
      </c>
      <c r="O5216" s="29">
        <f t="shared" si="2379"/>
        <v>5965.1780085833334</v>
      </c>
      <c r="P5216" s="29">
        <f t="shared" si="2380"/>
        <v>0</v>
      </c>
      <c r="Q5216" t="s">
        <v>7819</v>
      </c>
    </row>
    <row r="5217" spans="1:18" hidden="1">
      <c r="A5217" t="s">
        <v>397</v>
      </c>
      <c r="B5217" t="s">
        <v>5385</v>
      </c>
      <c r="C5217" s="224" t="s">
        <v>7842</v>
      </c>
      <c r="D5217" s="221">
        <v>360.1</v>
      </c>
      <c r="E5217" s="324">
        <v>43281</v>
      </c>
      <c r="F5217" s="1">
        <v>6334702.3099999996</v>
      </c>
      <c r="G5217" s="5">
        <v>1.1299999999999999E-2</v>
      </c>
      <c r="H5217" s="298">
        <v>5965.18</v>
      </c>
      <c r="I5217" s="10">
        <v>6334702.3099999996</v>
      </c>
      <c r="J5217" s="11">
        <f t="shared" si="2375"/>
        <v>1.1299999999999999E-2</v>
      </c>
      <c r="K5217" s="30">
        <f t="shared" si="2376"/>
        <v>5965.1780085833334</v>
      </c>
      <c r="L5217" s="29">
        <f t="shared" si="2377"/>
        <v>-1.9914166668968392E-3</v>
      </c>
      <c r="M5217" s="10">
        <f t="shared" si="2378"/>
        <v>6334702.3099999996</v>
      </c>
      <c r="N5217" s="5">
        <f>VLOOKUP(CONCATENATE(A5217,"-6"),'Restated Depr'!$B$6:$G$7674,6,0)</f>
        <v>1.1299999999999999E-2</v>
      </c>
      <c r="O5217" s="29">
        <f t="shared" si="2379"/>
        <v>5965.1780085833334</v>
      </c>
      <c r="P5217" s="29">
        <f t="shared" si="2380"/>
        <v>0</v>
      </c>
      <c r="Q5217" t="s">
        <v>7819</v>
      </c>
      <c r="R5217" s="5"/>
    </row>
    <row r="5218" spans="1:18" ht="15.75" hidden="1" thickBot="1">
      <c r="A5218" t="s">
        <v>397</v>
      </c>
      <c r="C5218" s="224" t="s">
        <v>639</v>
      </c>
      <c r="D5218" s="22"/>
      <c r="E5218" s="323" t="s">
        <v>606</v>
      </c>
      <c r="F5218" s="1"/>
      <c r="G5218" s="5"/>
      <c r="H5218" s="310">
        <f>SUM(H5206:H5217)</f>
        <v>103883.91999999998</v>
      </c>
      <c r="I5218" s="10"/>
      <c r="J5218" s="10"/>
      <c r="K5218" s="32">
        <f>SUM(K5206:K5217)</f>
        <v>104258.64218541665</v>
      </c>
      <c r="L5218" s="28">
        <f>SUM(L5206:L5217)</f>
        <v>374.72218541667007</v>
      </c>
      <c r="M5218" s="10"/>
      <c r="N5218" s="5"/>
      <c r="O5218" s="28">
        <f>SUM(O5206:O5217)</f>
        <v>71582.136102999983</v>
      </c>
      <c r="P5218" s="28">
        <f>SUM(P5206:P5217)</f>
        <v>-32676.506082416669</v>
      </c>
    </row>
    <row r="5219" spans="1:18" hidden="1">
      <c r="A5219" t="s">
        <v>398</v>
      </c>
      <c r="B5219" t="s">
        <v>5386</v>
      </c>
      <c r="C5219" s="224" t="s">
        <v>7842</v>
      </c>
      <c r="D5219" s="221">
        <v>361</v>
      </c>
      <c r="E5219" s="324">
        <v>42947</v>
      </c>
      <c r="F5219" s="9">
        <v>7997248.0199999996</v>
      </c>
      <c r="G5219" s="18">
        <v>1.8100000000000002E-2</v>
      </c>
      <c r="H5219" s="299">
        <v>12062.51</v>
      </c>
      <c r="I5219" s="15">
        <v>8102681.4900000002</v>
      </c>
      <c r="J5219" s="11">
        <f t="shared" ref="J5219:J5230" si="2381">G5219</f>
        <v>1.8100000000000002E-2</v>
      </c>
      <c r="K5219" s="31">
        <f t="shared" ref="K5219:K5230" si="2382">I5219*J5219/12</f>
        <v>12221.544580750002</v>
      </c>
      <c r="L5219" s="289">
        <f t="shared" ref="L5219:L5230" si="2383">K5219-H5219</f>
        <v>159.03458075000162</v>
      </c>
      <c r="M5219" s="15">
        <f t="shared" ref="M5219:M5230" si="2384">I5219</f>
        <v>8102681.4900000002</v>
      </c>
      <c r="N5219" s="5">
        <f>VLOOKUP(CONCATENATE(A5219,"-6"),'Restated Depr'!$B$6:$G$7674,6,0)</f>
        <v>1.7600000000000001E-2</v>
      </c>
      <c r="O5219" s="289">
        <f t="shared" ref="O5219:O5230" si="2385">M5219*N5219/12</f>
        <v>11883.932852</v>
      </c>
      <c r="P5219" s="289">
        <f t="shared" ref="P5219:P5230" si="2386">O5219-K5219</f>
        <v>-337.61172875000193</v>
      </c>
      <c r="Q5219" t="s">
        <v>7819</v>
      </c>
    </row>
    <row r="5220" spans="1:18" hidden="1">
      <c r="A5220" t="s">
        <v>398</v>
      </c>
      <c r="B5220" t="s">
        <v>5387</v>
      </c>
      <c r="C5220" s="224" t="s">
        <v>7842</v>
      </c>
      <c r="D5220" s="221">
        <v>361</v>
      </c>
      <c r="E5220" s="324">
        <v>42978</v>
      </c>
      <c r="F5220" s="1">
        <v>7997248.0199999996</v>
      </c>
      <c r="G5220" s="18">
        <v>1.8100000000000002E-2</v>
      </c>
      <c r="H5220" s="298">
        <v>12062.51</v>
      </c>
      <c r="I5220" s="10">
        <v>8102681.4900000002</v>
      </c>
      <c r="J5220" s="11">
        <f t="shared" si="2381"/>
        <v>1.8100000000000002E-2</v>
      </c>
      <c r="K5220" s="30">
        <f t="shared" si="2382"/>
        <v>12221.544580750002</v>
      </c>
      <c r="L5220" s="29">
        <f t="shared" si="2383"/>
        <v>159.03458075000162</v>
      </c>
      <c r="M5220" s="10">
        <f t="shared" si="2384"/>
        <v>8102681.4900000002</v>
      </c>
      <c r="N5220" s="5">
        <f>VLOOKUP(CONCATENATE(A5220,"-6"),'Restated Depr'!$B$6:$G$7674,6,0)</f>
        <v>1.7600000000000001E-2</v>
      </c>
      <c r="O5220" s="29">
        <f t="shared" si="2385"/>
        <v>11883.932852</v>
      </c>
      <c r="P5220" s="29">
        <f t="shared" si="2386"/>
        <v>-337.61172875000193</v>
      </c>
      <c r="Q5220" t="s">
        <v>7819</v>
      </c>
    </row>
    <row r="5221" spans="1:18" hidden="1">
      <c r="A5221" t="s">
        <v>398</v>
      </c>
      <c r="B5221" t="s">
        <v>5388</v>
      </c>
      <c r="C5221" s="224" t="s">
        <v>7842</v>
      </c>
      <c r="D5221" s="221">
        <v>361</v>
      </c>
      <c r="E5221" s="324">
        <v>43008</v>
      </c>
      <c r="F5221" s="1">
        <v>8007909.7800000003</v>
      </c>
      <c r="G5221" s="18">
        <v>1.8100000000000002E-2</v>
      </c>
      <c r="H5221" s="298">
        <v>12078.590000000002</v>
      </c>
      <c r="I5221" s="10">
        <v>8102681.4900000002</v>
      </c>
      <c r="J5221" s="11">
        <f t="shared" si="2381"/>
        <v>1.8100000000000002E-2</v>
      </c>
      <c r="K5221" s="30">
        <f t="shared" si="2382"/>
        <v>12221.544580750002</v>
      </c>
      <c r="L5221" s="29">
        <f t="shared" si="2383"/>
        <v>142.95458074999988</v>
      </c>
      <c r="M5221" s="10">
        <f t="shared" si="2384"/>
        <v>8102681.4900000002</v>
      </c>
      <c r="N5221" s="5">
        <f>VLOOKUP(CONCATENATE(A5221,"-6"),'Restated Depr'!$B$6:$G$7674,6,0)</f>
        <v>1.7600000000000001E-2</v>
      </c>
      <c r="O5221" s="29">
        <f t="shared" si="2385"/>
        <v>11883.932852</v>
      </c>
      <c r="P5221" s="29">
        <f t="shared" si="2386"/>
        <v>-337.61172875000193</v>
      </c>
      <c r="Q5221" t="s">
        <v>7819</v>
      </c>
    </row>
    <row r="5222" spans="1:18" hidden="1">
      <c r="A5222" t="s">
        <v>398</v>
      </c>
      <c r="B5222" t="s">
        <v>5389</v>
      </c>
      <c r="C5222" s="224" t="s">
        <v>7842</v>
      </c>
      <c r="D5222" s="221">
        <v>361</v>
      </c>
      <c r="E5222" s="324">
        <v>43039</v>
      </c>
      <c r="F5222" s="1">
        <v>8018571.54</v>
      </c>
      <c r="G5222" s="18">
        <v>1.8100000000000002E-2</v>
      </c>
      <c r="H5222" s="298">
        <v>12094.68</v>
      </c>
      <c r="I5222" s="10">
        <v>8102681.4900000002</v>
      </c>
      <c r="J5222" s="11">
        <f t="shared" si="2381"/>
        <v>1.8100000000000002E-2</v>
      </c>
      <c r="K5222" s="30">
        <f t="shared" si="2382"/>
        <v>12221.544580750002</v>
      </c>
      <c r="L5222" s="29">
        <f t="shared" si="2383"/>
        <v>126.86458075000155</v>
      </c>
      <c r="M5222" s="10">
        <f t="shared" si="2384"/>
        <v>8102681.4900000002</v>
      </c>
      <c r="N5222" s="5">
        <f>VLOOKUP(CONCATENATE(A5222,"-6"),'Restated Depr'!$B$6:$G$7674,6,0)</f>
        <v>1.7600000000000001E-2</v>
      </c>
      <c r="O5222" s="29">
        <f t="shared" si="2385"/>
        <v>11883.932852</v>
      </c>
      <c r="P5222" s="29">
        <f t="shared" si="2386"/>
        <v>-337.61172875000193</v>
      </c>
      <c r="Q5222" t="s">
        <v>7819</v>
      </c>
    </row>
    <row r="5223" spans="1:18" hidden="1">
      <c r="A5223" t="s">
        <v>398</v>
      </c>
      <c r="B5223" t="s">
        <v>5390</v>
      </c>
      <c r="C5223" s="224" t="s">
        <v>7842</v>
      </c>
      <c r="D5223" s="221">
        <v>361</v>
      </c>
      <c r="E5223" s="324">
        <v>43069</v>
      </c>
      <c r="F5223" s="1">
        <v>8018571.54</v>
      </c>
      <c r="G5223" s="18">
        <v>1.8100000000000002E-2</v>
      </c>
      <c r="H5223" s="298">
        <v>12094.68</v>
      </c>
      <c r="I5223" s="10">
        <v>8102681.4900000002</v>
      </c>
      <c r="J5223" s="11">
        <f t="shared" si="2381"/>
        <v>1.8100000000000002E-2</v>
      </c>
      <c r="K5223" s="30">
        <f t="shared" si="2382"/>
        <v>12221.544580750002</v>
      </c>
      <c r="L5223" s="29">
        <f t="shared" si="2383"/>
        <v>126.86458075000155</v>
      </c>
      <c r="M5223" s="10">
        <f t="shared" si="2384"/>
        <v>8102681.4900000002</v>
      </c>
      <c r="N5223" s="5">
        <f>VLOOKUP(CONCATENATE(A5223,"-6"),'Restated Depr'!$B$6:$G$7674,6,0)</f>
        <v>1.7600000000000001E-2</v>
      </c>
      <c r="O5223" s="29">
        <f t="shared" si="2385"/>
        <v>11883.932852</v>
      </c>
      <c r="P5223" s="29">
        <f t="shared" si="2386"/>
        <v>-337.61172875000193</v>
      </c>
      <c r="Q5223" t="s">
        <v>7819</v>
      </c>
    </row>
    <row r="5224" spans="1:18" hidden="1">
      <c r="A5224" t="s">
        <v>398</v>
      </c>
      <c r="B5224" t="s">
        <v>5391</v>
      </c>
      <c r="C5224" s="224" t="s">
        <v>7842</v>
      </c>
      <c r="D5224" s="221">
        <v>361</v>
      </c>
      <c r="E5224" s="324">
        <v>43100</v>
      </c>
      <c r="F5224" s="1">
        <v>8018571.54</v>
      </c>
      <c r="G5224" s="18">
        <v>1.7899999999999999E-2</v>
      </c>
      <c r="H5224" s="298">
        <v>11961.04</v>
      </c>
      <c r="I5224" s="10">
        <v>8102681.4900000002</v>
      </c>
      <c r="J5224" s="11">
        <f t="shared" si="2381"/>
        <v>1.7899999999999999E-2</v>
      </c>
      <c r="K5224" s="30">
        <f t="shared" si="2382"/>
        <v>12086.499889250001</v>
      </c>
      <c r="L5224" s="29">
        <f t="shared" si="2383"/>
        <v>125.45988924999983</v>
      </c>
      <c r="M5224" s="10">
        <f t="shared" si="2384"/>
        <v>8102681.4900000002</v>
      </c>
      <c r="N5224" s="5">
        <f>VLOOKUP(CONCATENATE(A5224,"-6"),'Restated Depr'!$B$6:$G$7674,6,0)</f>
        <v>1.7600000000000001E-2</v>
      </c>
      <c r="O5224" s="29">
        <f t="shared" si="2385"/>
        <v>11883.932852</v>
      </c>
      <c r="P5224" s="29">
        <f t="shared" si="2386"/>
        <v>-202.56703725000079</v>
      </c>
      <c r="Q5224" t="s">
        <v>7819</v>
      </c>
    </row>
    <row r="5225" spans="1:18" hidden="1">
      <c r="A5225" t="s">
        <v>398</v>
      </c>
      <c r="B5225" t="s">
        <v>5392</v>
      </c>
      <c r="C5225" s="224" t="s">
        <v>7842</v>
      </c>
      <c r="D5225" s="221">
        <v>361</v>
      </c>
      <c r="E5225" s="324">
        <v>43131</v>
      </c>
      <c r="F5225" s="1">
        <v>8018571.54</v>
      </c>
      <c r="G5225" s="5">
        <v>1.7600000000000001E-2</v>
      </c>
      <c r="H5225" s="298">
        <v>11760.57</v>
      </c>
      <c r="I5225" s="10">
        <v>8102681.4900000002</v>
      </c>
      <c r="J5225" s="11">
        <f t="shared" si="2381"/>
        <v>1.7600000000000001E-2</v>
      </c>
      <c r="K5225" s="30">
        <f t="shared" si="2382"/>
        <v>11883.932852</v>
      </c>
      <c r="L5225" s="29">
        <f t="shared" si="2383"/>
        <v>123.3628520000002</v>
      </c>
      <c r="M5225" s="10">
        <f t="shared" si="2384"/>
        <v>8102681.4900000002</v>
      </c>
      <c r="N5225" s="5">
        <f>VLOOKUP(CONCATENATE(A5225,"-6"),'Restated Depr'!$B$6:$G$7674,6,0)</f>
        <v>1.7600000000000001E-2</v>
      </c>
      <c r="O5225" s="29">
        <f t="shared" si="2385"/>
        <v>11883.932852</v>
      </c>
      <c r="P5225" s="29">
        <f t="shared" si="2386"/>
        <v>0</v>
      </c>
      <c r="Q5225" t="s">
        <v>7819</v>
      </c>
    </row>
    <row r="5226" spans="1:18" hidden="1">
      <c r="A5226" t="s">
        <v>398</v>
      </c>
      <c r="B5226" t="s">
        <v>5393</v>
      </c>
      <c r="C5226" s="224" t="s">
        <v>7842</v>
      </c>
      <c r="D5226" s="221">
        <v>361</v>
      </c>
      <c r="E5226" s="324">
        <v>43159</v>
      </c>
      <c r="F5226" s="1">
        <v>8018571.54</v>
      </c>
      <c r="G5226" s="5">
        <v>1.7600000000000001E-2</v>
      </c>
      <c r="H5226" s="298">
        <v>11760.57</v>
      </c>
      <c r="I5226" s="10">
        <v>8102681.4900000002</v>
      </c>
      <c r="J5226" s="11">
        <f t="shared" si="2381"/>
        <v>1.7600000000000001E-2</v>
      </c>
      <c r="K5226" s="30">
        <f t="shared" si="2382"/>
        <v>11883.932852</v>
      </c>
      <c r="L5226" s="29">
        <f t="shared" si="2383"/>
        <v>123.3628520000002</v>
      </c>
      <c r="M5226" s="10">
        <f t="shared" si="2384"/>
        <v>8102681.4900000002</v>
      </c>
      <c r="N5226" s="5">
        <f>VLOOKUP(CONCATENATE(A5226,"-6"),'Restated Depr'!$B$6:$G$7674,6,0)</f>
        <v>1.7600000000000001E-2</v>
      </c>
      <c r="O5226" s="29">
        <f t="shared" si="2385"/>
        <v>11883.932852</v>
      </c>
      <c r="P5226" s="29">
        <f t="shared" si="2386"/>
        <v>0</v>
      </c>
      <c r="Q5226" t="s">
        <v>7819</v>
      </c>
    </row>
    <row r="5227" spans="1:18" hidden="1">
      <c r="A5227" t="s">
        <v>398</v>
      </c>
      <c r="B5227" t="s">
        <v>5394</v>
      </c>
      <c r="C5227" s="224" t="s">
        <v>7842</v>
      </c>
      <c r="D5227" s="221">
        <v>361</v>
      </c>
      <c r="E5227" s="324">
        <v>43190</v>
      </c>
      <c r="F5227" s="1">
        <v>8060626.5199999996</v>
      </c>
      <c r="G5227" s="5">
        <v>1.7600000000000001E-2</v>
      </c>
      <c r="H5227" s="298">
        <v>11822.25</v>
      </c>
      <c r="I5227" s="10">
        <v>8102681.4900000002</v>
      </c>
      <c r="J5227" s="11">
        <f t="shared" si="2381"/>
        <v>1.7600000000000001E-2</v>
      </c>
      <c r="K5227" s="30">
        <f t="shared" si="2382"/>
        <v>11883.932852</v>
      </c>
      <c r="L5227" s="29">
        <f t="shared" si="2383"/>
        <v>61.682851999999912</v>
      </c>
      <c r="M5227" s="10">
        <f t="shared" si="2384"/>
        <v>8102681.4900000002</v>
      </c>
      <c r="N5227" s="5">
        <f>VLOOKUP(CONCATENATE(A5227,"-6"),'Restated Depr'!$B$6:$G$7674,6,0)</f>
        <v>1.7600000000000001E-2</v>
      </c>
      <c r="O5227" s="29">
        <f t="shared" si="2385"/>
        <v>11883.932852</v>
      </c>
      <c r="P5227" s="29">
        <f t="shared" si="2386"/>
        <v>0</v>
      </c>
      <c r="Q5227" t="s">
        <v>7819</v>
      </c>
    </row>
    <row r="5228" spans="1:18" hidden="1">
      <c r="A5228" t="s">
        <v>398</v>
      </c>
      <c r="B5228" t="s">
        <v>5395</v>
      </c>
      <c r="C5228" s="224" t="s">
        <v>7842</v>
      </c>
      <c r="D5228" s="221">
        <v>361</v>
      </c>
      <c r="E5228" s="324">
        <v>43220</v>
      </c>
      <c r="F5228" s="1">
        <v>8102681.4900000002</v>
      </c>
      <c r="G5228" s="5">
        <v>1.7600000000000001E-2</v>
      </c>
      <c r="H5228" s="298">
        <v>11883.94</v>
      </c>
      <c r="I5228" s="10">
        <v>8102681.4900000002</v>
      </c>
      <c r="J5228" s="11">
        <f t="shared" si="2381"/>
        <v>1.7600000000000001E-2</v>
      </c>
      <c r="K5228" s="30">
        <f t="shared" si="2382"/>
        <v>11883.932852</v>
      </c>
      <c r="L5228" s="29">
        <f t="shared" si="2383"/>
        <v>-7.1480000005976763E-3</v>
      </c>
      <c r="M5228" s="10">
        <f t="shared" si="2384"/>
        <v>8102681.4900000002</v>
      </c>
      <c r="N5228" s="5">
        <f>VLOOKUP(CONCATENATE(A5228,"-6"),'Restated Depr'!$B$6:$G$7674,6,0)</f>
        <v>1.7600000000000001E-2</v>
      </c>
      <c r="O5228" s="29">
        <f t="shared" si="2385"/>
        <v>11883.932852</v>
      </c>
      <c r="P5228" s="29">
        <f t="shared" si="2386"/>
        <v>0</v>
      </c>
      <c r="Q5228" t="s">
        <v>7819</v>
      </c>
    </row>
    <row r="5229" spans="1:18" hidden="1">
      <c r="A5229" t="s">
        <v>398</v>
      </c>
      <c r="B5229" t="s">
        <v>5396</v>
      </c>
      <c r="C5229" s="224" t="s">
        <v>7842</v>
      </c>
      <c r="D5229" s="221">
        <v>361</v>
      </c>
      <c r="E5229" s="324">
        <v>43251</v>
      </c>
      <c r="F5229" s="1">
        <v>8102681.4900000002</v>
      </c>
      <c r="G5229" s="5">
        <v>1.7600000000000001E-2</v>
      </c>
      <c r="H5229" s="298">
        <v>11883.94</v>
      </c>
      <c r="I5229" s="10">
        <v>8102681.4900000002</v>
      </c>
      <c r="J5229" s="11">
        <f t="shared" si="2381"/>
        <v>1.7600000000000001E-2</v>
      </c>
      <c r="K5229" s="30">
        <f t="shared" si="2382"/>
        <v>11883.932852</v>
      </c>
      <c r="L5229" s="29">
        <f t="shared" si="2383"/>
        <v>-7.1480000005976763E-3</v>
      </c>
      <c r="M5229" s="10">
        <f t="shared" si="2384"/>
        <v>8102681.4900000002</v>
      </c>
      <c r="N5229" s="5">
        <f>VLOOKUP(CONCATENATE(A5229,"-6"),'Restated Depr'!$B$6:$G$7674,6,0)</f>
        <v>1.7600000000000001E-2</v>
      </c>
      <c r="O5229" s="29">
        <f t="shared" si="2385"/>
        <v>11883.932852</v>
      </c>
      <c r="P5229" s="29">
        <f t="shared" si="2386"/>
        <v>0</v>
      </c>
      <c r="Q5229" t="s">
        <v>7819</v>
      </c>
    </row>
    <row r="5230" spans="1:18" hidden="1">
      <c r="A5230" t="s">
        <v>398</v>
      </c>
      <c r="B5230" t="s">
        <v>5397</v>
      </c>
      <c r="C5230" s="224" t="s">
        <v>7842</v>
      </c>
      <c r="D5230" s="221">
        <v>361</v>
      </c>
      <c r="E5230" s="324">
        <v>43281</v>
      </c>
      <c r="F5230" s="1">
        <v>8102681.4900000002</v>
      </c>
      <c r="G5230" s="5">
        <v>1.7600000000000001E-2</v>
      </c>
      <c r="H5230" s="298">
        <v>11883.94</v>
      </c>
      <c r="I5230" s="10">
        <v>8102681.4900000002</v>
      </c>
      <c r="J5230" s="11">
        <f t="shared" si="2381"/>
        <v>1.7600000000000001E-2</v>
      </c>
      <c r="K5230" s="30">
        <f t="shared" si="2382"/>
        <v>11883.932852</v>
      </c>
      <c r="L5230" s="29">
        <f t="shared" si="2383"/>
        <v>-7.1480000005976763E-3</v>
      </c>
      <c r="M5230" s="10">
        <f t="shared" si="2384"/>
        <v>8102681.4900000002</v>
      </c>
      <c r="N5230" s="5">
        <f>VLOOKUP(CONCATENATE(A5230,"-6"),'Restated Depr'!$B$6:$G$7674,6,0)</f>
        <v>1.7600000000000001E-2</v>
      </c>
      <c r="O5230" s="29">
        <f t="shared" si="2385"/>
        <v>11883.932852</v>
      </c>
      <c r="P5230" s="29">
        <f t="shared" si="2386"/>
        <v>0</v>
      </c>
      <c r="Q5230" t="s">
        <v>7819</v>
      </c>
      <c r="R5230" s="5"/>
    </row>
    <row r="5231" spans="1:18" ht="15.75" hidden="1" thickBot="1">
      <c r="A5231" t="s">
        <v>398</v>
      </c>
      <c r="C5231" s="224" t="s">
        <v>640</v>
      </c>
      <c r="D5231" s="22"/>
      <c r="E5231" s="323" t="s">
        <v>606</v>
      </c>
      <c r="F5231" s="1"/>
      <c r="G5231" s="5"/>
      <c r="H5231" s="310">
        <f>SUM(H5219:H5230)</f>
        <v>143349.22000000003</v>
      </c>
      <c r="I5231" s="10"/>
      <c r="J5231" s="10"/>
      <c r="K5231" s="32">
        <f>SUM(K5219:K5230)</f>
        <v>144497.81990500001</v>
      </c>
      <c r="L5231" s="28">
        <f>SUM(L5219:L5230)</f>
        <v>1148.5999050000046</v>
      </c>
      <c r="M5231" s="10"/>
      <c r="N5231" s="5"/>
      <c r="O5231" s="28">
        <f>SUM(O5219:O5230)</f>
        <v>142607.19422400001</v>
      </c>
      <c r="P5231" s="28">
        <f>SUM(P5219:P5230)</f>
        <v>-1890.6256810000104</v>
      </c>
    </row>
    <row r="5232" spans="1:18" hidden="1">
      <c r="A5232" s="17" t="s">
        <v>399</v>
      </c>
      <c r="B5232" s="17" t="s">
        <v>5398</v>
      </c>
      <c r="C5232" s="227" t="s">
        <v>7842</v>
      </c>
      <c r="D5232" s="222">
        <v>362</v>
      </c>
      <c r="E5232" s="329">
        <v>42947</v>
      </c>
      <c r="F5232" s="9">
        <v>18814.900000000001</v>
      </c>
      <c r="G5232" s="18">
        <v>1.9699999999999999E-2</v>
      </c>
      <c r="H5232" s="299">
        <v>30.89</v>
      </c>
      <c r="I5232" s="15">
        <v>0</v>
      </c>
      <c r="J5232" s="11">
        <f t="shared" ref="J5232:J5243" si="2387">G5232</f>
        <v>1.9699999999999999E-2</v>
      </c>
      <c r="K5232" s="31">
        <f t="shared" ref="K5232:K5243" si="2388">I5232*J5232/12</f>
        <v>0</v>
      </c>
      <c r="L5232" s="289">
        <f t="shared" ref="L5232:L5243" si="2389">K5232-H5232</f>
        <v>-30.89</v>
      </c>
      <c r="M5232" s="15">
        <f t="shared" ref="M5232:M5243" si="2390">I5232</f>
        <v>0</v>
      </c>
      <c r="N5232" s="5">
        <f>VLOOKUP(CONCATENATE(A5232,"-6"),'Restated Depr'!$B$6:$G$7674,6,0)</f>
        <v>2.0399999999999998E-2</v>
      </c>
      <c r="O5232" s="289">
        <f t="shared" ref="O5232:O5243" si="2391">M5232*N5232/12</f>
        <v>0</v>
      </c>
      <c r="P5232" s="289">
        <f t="shared" ref="P5232:P5243" si="2392">O5232-K5232</f>
        <v>0</v>
      </c>
      <c r="Q5232" t="s">
        <v>7819</v>
      </c>
    </row>
    <row r="5233" spans="1:18" hidden="1">
      <c r="A5233" s="17" t="s">
        <v>399</v>
      </c>
      <c r="B5233" s="17" t="s">
        <v>5399</v>
      </c>
      <c r="C5233" s="227" t="s">
        <v>7842</v>
      </c>
      <c r="D5233" s="222">
        <v>362</v>
      </c>
      <c r="E5233" s="329">
        <v>42978</v>
      </c>
      <c r="F5233" s="1">
        <v>0</v>
      </c>
      <c r="G5233" s="18">
        <v>1.9699999999999999E-2</v>
      </c>
      <c r="H5233" s="298">
        <v>0</v>
      </c>
      <c r="I5233" s="10">
        <v>0</v>
      </c>
      <c r="J5233" s="11">
        <f t="shared" si="2387"/>
        <v>1.9699999999999999E-2</v>
      </c>
      <c r="K5233" s="30">
        <f t="shared" si="2388"/>
        <v>0</v>
      </c>
      <c r="L5233" s="29">
        <f t="shared" si="2389"/>
        <v>0</v>
      </c>
      <c r="M5233" s="10">
        <f t="shared" si="2390"/>
        <v>0</v>
      </c>
      <c r="N5233" s="5">
        <f>VLOOKUP(CONCATENATE(A5233,"-6"),'Restated Depr'!$B$6:$G$7674,6,0)</f>
        <v>2.0399999999999998E-2</v>
      </c>
      <c r="O5233" s="29">
        <f t="shared" si="2391"/>
        <v>0</v>
      </c>
      <c r="P5233" s="29">
        <f t="shared" si="2392"/>
        <v>0</v>
      </c>
      <c r="Q5233" t="s">
        <v>7819</v>
      </c>
    </row>
    <row r="5234" spans="1:18" hidden="1">
      <c r="A5234" s="17" t="s">
        <v>399</v>
      </c>
      <c r="B5234" s="17" t="s">
        <v>5400</v>
      </c>
      <c r="C5234" s="227" t="s">
        <v>7842</v>
      </c>
      <c r="D5234" s="222">
        <v>362</v>
      </c>
      <c r="E5234" s="329">
        <v>43008</v>
      </c>
      <c r="F5234" s="1">
        <v>0</v>
      </c>
      <c r="G5234" s="18">
        <v>1.9699999999999999E-2</v>
      </c>
      <c r="H5234" s="298">
        <v>0</v>
      </c>
      <c r="I5234" s="10">
        <v>0</v>
      </c>
      <c r="J5234" s="11">
        <f t="shared" si="2387"/>
        <v>1.9699999999999999E-2</v>
      </c>
      <c r="K5234" s="30">
        <f t="shared" si="2388"/>
        <v>0</v>
      </c>
      <c r="L5234" s="29">
        <f t="shared" si="2389"/>
        <v>0</v>
      </c>
      <c r="M5234" s="10">
        <f t="shared" si="2390"/>
        <v>0</v>
      </c>
      <c r="N5234" s="5">
        <f>VLOOKUP(CONCATENATE(A5234,"-6"),'Restated Depr'!$B$6:$G$7674,6,0)</f>
        <v>2.0399999999999998E-2</v>
      </c>
      <c r="O5234" s="29">
        <f t="shared" si="2391"/>
        <v>0</v>
      </c>
      <c r="P5234" s="29">
        <f t="shared" si="2392"/>
        <v>0</v>
      </c>
      <c r="Q5234" t="s">
        <v>7819</v>
      </c>
    </row>
    <row r="5235" spans="1:18" hidden="1">
      <c r="A5235" s="17" t="s">
        <v>399</v>
      </c>
      <c r="B5235" s="17" t="s">
        <v>5401</v>
      </c>
      <c r="C5235" s="227" t="s">
        <v>7842</v>
      </c>
      <c r="D5235" s="222">
        <v>362</v>
      </c>
      <c r="E5235" s="329">
        <v>43039</v>
      </c>
      <c r="F5235" s="1">
        <v>0</v>
      </c>
      <c r="G5235" s="18">
        <v>1.9699999999999999E-2</v>
      </c>
      <c r="H5235" s="298">
        <v>0</v>
      </c>
      <c r="I5235" s="10">
        <v>0</v>
      </c>
      <c r="J5235" s="11">
        <f t="shared" si="2387"/>
        <v>1.9699999999999999E-2</v>
      </c>
      <c r="K5235" s="30">
        <f t="shared" si="2388"/>
        <v>0</v>
      </c>
      <c r="L5235" s="29">
        <f t="shared" si="2389"/>
        <v>0</v>
      </c>
      <c r="M5235" s="10">
        <f t="shared" si="2390"/>
        <v>0</v>
      </c>
      <c r="N5235" s="5">
        <f>VLOOKUP(CONCATENATE(A5235,"-6"),'Restated Depr'!$B$6:$G$7674,6,0)</f>
        <v>2.0399999999999998E-2</v>
      </c>
      <c r="O5235" s="29">
        <f t="shared" si="2391"/>
        <v>0</v>
      </c>
      <c r="P5235" s="29">
        <f t="shared" si="2392"/>
        <v>0</v>
      </c>
      <c r="Q5235" t="s">
        <v>7819</v>
      </c>
    </row>
    <row r="5236" spans="1:18" hidden="1">
      <c r="A5236" s="17" t="s">
        <v>399</v>
      </c>
      <c r="B5236" s="17" t="s">
        <v>5402</v>
      </c>
      <c r="C5236" s="227" t="s">
        <v>7842</v>
      </c>
      <c r="D5236" s="222">
        <v>362</v>
      </c>
      <c r="E5236" s="329">
        <v>43069</v>
      </c>
      <c r="F5236" s="1">
        <v>0</v>
      </c>
      <c r="G5236" s="18">
        <v>1.9699999999999999E-2</v>
      </c>
      <c r="H5236" s="298">
        <v>0</v>
      </c>
      <c r="I5236" s="10">
        <v>0</v>
      </c>
      <c r="J5236" s="11">
        <f t="shared" si="2387"/>
        <v>1.9699999999999999E-2</v>
      </c>
      <c r="K5236" s="30">
        <f t="shared" si="2388"/>
        <v>0</v>
      </c>
      <c r="L5236" s="29">
        <f t="shared" si="2389"/>
        <v>0</v>
      </c>
      <c r="M5236" s="10">
        <f t="shared" si="2390"/>
        <v>0</v>
      </c>
      <c r="N5236" s="5">
        <f>VLOOKUP(CONCATENATE(A5236,"-6"),'Restated Depr'!$B$6:$G$7674,6,0)</f>
        <v>2.0399999999999998E-2</v>
      </c>
      <c r="O5236" s="29">
        <f t="shared" si="2391"/>
        <v>0</v>
      </c>
      <c r="P5236" s="29">
        <f t="shared" si="2392"/>
        <v>0</v>
      </c>
      <c r="Q5236" t="s">
        <v>7819</v>
      </c>
    </row>
    <row r="5237" spans="1:18" hidden="1">
      <c r="A5237" s="17" t="s">
        <v>399</v>
      </c>
      <c r="B5237" s="17" t="s">
        <v>5403</v>
      </c>
      <c r="C5237" s="227" t="s">
        <v>7842</v>
      </c>
      <c r="D5237" s="222">
        <v>362</v>
      </c>
      <c r="E5237" s="329">
        <v>43100</v>
      </c>
      <c r="F5237" s="1">
        <v>0</v>
      </c>
      <c r="G5237" s="18">
        <v>0.02</v>
      </c>
      <c r="H5237" s="298">
        <v>0</v>
      </c>
      <c r="I5237" s="10">
        <v>0</v>
      </c>
      <c r="J5237" s="11">
        <f t="shared" si="2387"/>
        <v>0.02</v>
      </c>
      <c r="K5237" s="30">
        <f t="shared" si="2388"/>
        <v>0</v>
      </c>
      <c r="L5237" s="29">
        <f t="shared" si="2389"/>
        <v>0</v>
      </c>
      <c r="M5237" s="10">
        <f t="shared" si="2390"/>
        <v>0</v>
      </c>
      <c r="N5237" s="5">
        <f>VLOOKUP(CONCATENATE(A5237,"-6"),'Restated Depr'!$B$6:$G$7674,6,0)</f>
        <v>2.0399999999999998E-2</v>
      </c>
      <c r="O5237" s="29">
        <f t="shared" si="2391"/>
        <v>0</v>
      </c>
      <c r="P5237" s="29">
        <f t="shared" si="2392"/>
        <v>0</v>
      </c>
      <c r="Q5237" t="s">
        <v>7819</v>
      </c>
    </row>
    <row r="5238" spans="1:18" hidden="1">
      <c r="A5238" s="17" t="s">
        <v>399</v>
      </c>
      <c r="B5238" s="17" t="s">
        <v>5404</v>
      </c>
      <c r="C5238" s="227" t="s">
        <v>7842</v>
      </c>
      <c r="D5238" s="222">
        <v>362</v>
      </c>
      <c r="E5238" s="329">
        <v>43131</v>
      </c>
      <c r="F5238" s="1">
        <v>0</v>
      </c>
      <c r="G5238" s="5">
        <v>2.0399999999999998E-2</v>
      </c>
      <c r="H5238" s="298">
        <v>0</v>
      </c>
      <c r="I5238" s="10">
        <v>0</v>
      </c>
      <c r="J5238" s="11">
        <f t="shared" si="2387"/>
        <v>2.0399999999999998E-2</v>
      </c>
      <c r="K5238" s="30">
        <f t="shared" si="2388"/>
        <v>0</v>
      </c>
      <c r="L5238" s="29">
        <f t="shared" si="2389"/>
        <v>0</v>
      </c>
      <c r="M5238" s="10">
        <f t="shared" si="2390"/>
        <v>0</v>
      </c>
      <c r="N5238" s="5">
        <f>VLOOKUP(CONCATENATE(A5238,"-6"),'Restated Depr'!$B$6:$G$7674,6,0)</f>
        <v>2.0399999999999998E-2</v>
      </c>
      <c r="O5238" s="29">
        <f t="shared" si="2391"/>
        <v>0</v>
      </c>
      <c r="P5238" s="29">
        <f t="shared" si="2392"/>
        <v>0</v>
      </c>
      <c r="Q5238" t="s">
        <v>7819</v>
      </c>
    </row>
    <row r="5239" spans="1:18" hidden="1">
      <c r="A5239" s="17" t="s">
        <v>399</v>
      </c>
      <c r="B5239" s="17" t="s">
        <v>5405</v>
      </c>
      <c r="C5239" s="227" t="s">
        <v>7842</v>
      </c>
      <c r="D5239" s="222">
        <v>362</v>
      </c>
      <c r="E5239" s="329">
        <v>43159</v>
      </c>
      <c r="F5239" s="1">
        <v>0</v>
      </c>
      <c r="G5239" s="5">
        <v>2.0399999999999998E-2</v>
      </c>
      <c r="H5239" s="298">
        <v>0</v>
      </c>
      <c r="I5239" s="10">
        <v>0</v>
      </c>
      <c r="J5239" s="11">
        <f t="shared" si="2387"/>
        <v>2.0399999999999998E-2</v>
      </c>
      <c r="K5239" s="30">
        <f t="shared" si="2388"/>
        <v>0</v>
      </c>
      <c r="L5239" s="29">
        <f t="shared" si="2389"/>
        <v>0</v>
      </c>
      <c r="M5239" s="10">
        <f t="shared" si="2390"/>
        <v>0</v>
      </c>
      <c r="N5239" s="5">
        <f>VLOOKUP(CONCATENATE(A5239,"-6"),'Restated Depr'!$B$6:$G$7674,6,0)</f>
        <v>2.0399999999999998E-2</v>
      </c>
      <c r="O5239" s="29">
        <f t="shared" si="2391"/>
        <v>0</v>
      </c>
      <c r="P5239" s="29">
        <f t="shared" si="2392"/>
        <v>0</v>
      </c>
      <c r="Q5239" t="s">
        <v>7819</v>
      </c>
    </row>
    <row r="5240" spans="1:18" hidden="1">
      <c r="A5240" s="17" t="s">
        <v>399</v>
      </c>
      <c r="B5240" s="17" t="s">
        <v>5406</v>
      </c>
      <c r="C5240" s="227" t="s">
        <v>7842</v>
      </c>
      <c r="D5240" s="222">
        <v>362</v>
      </c>
      <c r="E5240" s="329">
        <v>43190</v>
      </c>
      <c r="F5240" s="1">
        <v>0</v>
      </c>
      <c r="G5240" s="5">
        <v>2.0399999999999998E-2</v>
      </c>
      <c r="H5240" s="298">
        <v>0</v>
      </c>
      <c r="I5240" s="10">
        <v>0</v>
      </c>
      <c r="J5240" s="11">
        <f t="shared" si="2387"/>
        <v>2.0399999999999998E-2</v>
      </c>
      <c r="K5240" s="30">
        <f t="shared" si="2388"/>
        <v>0</v>
      </c>
      <c r="L5240" s="29">
        <f t="shared" si="2389"/>
        <v>0</v>
      </c>
      <c r="M5240" s="10">
        <f t="shared" si="2390"/>
        <v>0</v>
      </c>
      <c r="N5240" s="5">
        <f>VLOOKUP(CONCATENATE(A5240,"-6"),'Restated Depr'!$B$6:$G$7674,6,0)</f>
        <v>2.0399999999999998E-2</v>
      </c>
      <c r="O5240" s="29">
        <f t="shared" si="2391"/>
        <v>0</v>
      </c>
      <c r="P5240" s="29">
        <f t="shared" si="2392"/>
        <v>0</v>
      </c>
      <c r="Q5240" t="s">
        <v>7819</v>
      </c>
    </row>
    <row r="5241" spans="1:18" hidden="1">
      <c r="A5241" s="17" t="s">
        <v>399</v>
      </c>
      <c r="B5241" s="17" t="s">
        <v>5407</v>
      </c>
      <c r="C5241" s="227" t="s">
        <v>7842</v>
      </c>
      <c r="D5241" s="222">
        <v>362</v>
      </c>
      <c r="E5241" s="329">
        <v>43220</v>
      </c>
      <c r="F5241" s="1">
        <v>0</v>
      </c>
      <c r="G5241" s="5">
        <v>2.0399999999999998E-2</v>
      </c>
      <c r="H5241" s="298">
        <v>0</v>
      </c>
      <c r="I5241" s="10">
        <v>0</v>
      </c>
      <c r="J5241" s="11">
        <f t="shared" si="2387"/>
        <v>2.0399999999999998E-2</v>
      </c>
      <c r="K5241" s="30">
        <f t="shared" si="2388"/>
        <v>0</v>
      </c>
      <c r="L5241" s="29">
        <f t="shared" si="2389"/>
        <v>0</v>
      </c>
      <c r="M5241" s="10">
        <f t="shared" si="2390"/>
        <v>0</v>
      </c>
      <c r="N5241" s="5">
        <f>VLOOKUP(CONCATENATE(A5241,"-6"),'Restated Depr'!$B$6:$G$7674,6,0)</f>
        <v>2.0399999999999998E-2</v>
      </c>
      <c r="O5241" s="29">
        <f t="shared" si="2391"/>
        <v>0</v>
      </c>
      <c r="P5241" s="29">
        <f t="shared" si="2392"/>
        <v>0</v>
      </c>
      <c r="Q5241" t="s">
        <v>7819</v>
      </c>
    </row>
    <row r="5242" spans="1:18" hidden="1">
      <c r="A5242" s="17" t="s">
        <v>399</v>
      </c>
      <c r="B5242" s="17" t="s">
        <v>5408</v>
      </c>
      <c r="C5242" s="227" t="s">
        <v>7842</v>
      </c>
      <c r="D5242" s="222">
        <v>362</v>
      </c>
      <c r="E5242" s="329">
        <v>43251</v>
      </c>
      <c r="F5242" s="1">
        <v>0</v>
      </c>
      <c r="G5242" s="5">
        <v>2.0399999999999998E-2</v>
      </c>
      <c r="H5242" s="298">
        <v>0</v>
      </c>
      <c r="I5242" s="10">
        <v>0</v>
      </c>
      <c r="J5242" s="11">
        <f t="shared" si="2387"/>
        <v>2.0399999999999998E-2</v>
      </c>
      <c r="K5242" s="30">
        <f t="shared" si="2388"/>
        <v>0</v>
      </c>
      <c r="L5242" s="29">
        <f t="shared" si="2389"/>
        <v>0</v>
      </c>
      <c r="M5242" s="10">
        <f t="shared" si="2390"/>
        <v>0</v>
      </c>
      <c r="N5242" s="5">
        <f>VLOOKUP(CONCATENATE(A5242,"-6"),'Restated Depr'!$B$6:$G$7674,6,0)</f>
        <v>2.0399999999999998E-2</v>
      </c>
      <c r="O5242" s="29">
        <f t="shared" si="2391"/>
        <v>0</v>
      </c>
      <c r="P5242" s="29">
        <f t="shared" si="2392"/>
        <v>0</v>
      </c>
      <c r="Q5242" t="s">
        <v>7819</v>
      </c>
    </row>
    <row r="5243" spans="1:18" hidden="1">
      <c r="A5243" s="17" t="s">
        <v>399</v>
      </c>
      <c r="B5243" s="17" t="s">
        <v>5409</v>
      </c>
      <c r="C5243" s="227" t="s">
        <v>7842</v>
      </c>
      <c r="D5243" s="222">
        <v>362</v>
      </c>
      <c r="E5243" s="329">
        <v>43281</v>
      </c>
      <c r="F5243" s="1">
        <v>0</v>
      </c>
      <c r="G5243" s="5">
        <v>2.0399999999999998E-2</v>
      </c>
      <c r="H5243" s="298">
        <v>0</v>
      </c>
      <c r="I5243" s="10">
        <v>0</v>
      </c>
      <c r="J5243" s="11">
        <f t="shared" si="2387"/>
        <v>2.0399999999999998E-2</v>
      </c>
      <c r="K5243" s="30">
        <f t="shared" si="2388"/>
        <v>0</v>
      </c>
      <c r="L5243" s="29">
        <f t="shared" si="2389"/>
        <v>0</v>
      </c>
      <c r="M5243" s="10">
        <f t="shared" si="2390"/>
        <v>0</v>
      </c>
      <c r="N5243" s="5">
        <f>VLOOKUP(CONCATENATE(A5243,"-6"),'Restated Depr'!$B$6:$G$7674,6,0)</f>
        <v>2.0399999999999998E-2</v>
      </c>
      <c r="O5243" s="29">
        <f t="shared" si="2391"/>
        <v>0</v>
      </c>
      <c r="P5243" s="29">
        <f t="shared" si="2392"/>
        <v>0</v>
      </c>
      <c r="Q5243" t="s">
        <v>7819</v>
      </c>
      <c r="R5243" s="5"/>
    </row>
    <row r="5244" spans="1:18" ht="15.75" hidden="1" thickBot="1">
      <c r="A5244" s="17" t="s">
        <v>399</v>
      </c>
      <c r="B5244" s="17"/>
      <c r="C5244" s="227" t="s">
        <v>640</v>
      </c>
      <c r="D5244" s="49"/>
      <c r="E5244" s="326" t="s">
        <v>606</v>
      </c>
      <c r="F5244" s="1"/>
      <c r="G5244" s="5"/>
      <c r="H5244" s="310">
        <f>SUM(H5232:H5243)</f>
        <v>30.89</v>
      </c>
      <c r="I5244" s="10"/>
      <c r="J5244" s="10"/>
      <c r="K5244" s="32">
        <f>SUM(K5232:K5243)</f>
        <v>0</v>
      </c>
      <c r="L5244" s="28">
        <f>SUM(L5232:L5243)</f>
        <v>-30.89</v>
      </c>
      <c r="M5244" s="10"/>
      <c r="N5244" s="5"/>
      <c r="O5244" s="28">
        <f>SUM(O5232:O5243)</f>
        <v>0</v>
      </c>
      <c r="P5244" s="28">
        <f>SUM(P5232:P5243)</f>
        <v>0</v>
      </c>
    </row>
    <row r="5245" spans="1:18" hidden="1">
      <c r="A5245" s="17" t="s">
        <v>400</v>
      </c>
      <c r="B5245" s="17" t="s">
        <v>5410</v>
      </c>
      <c r="C5245" s="227" t="s">
        <v>7842</v>
      </c>
      <c r="D5245" s="222">
        <v>362</v>
      </c>
      <c r="E5245" s="329">
        <v>42947</v>
      </c>
      <c r="F5245" s="9">
        <v>1634.48</v>
      </c>
      <c r="G5245" s="18">
        <v>1.9699999999999999E-2</v>
      </c>
      <c r="H5245" s="299">
        <v>2.69</v>
      </c>
      <c r="I5245" s="15">
        <v>0</v>
      </c>
      <c r="J5245" s="11">
        <f t="shared" ref="J5245:J5256" si="2393">G5245</f>
        <v>1.9699999999999999E-2</v>
      </c>
      <c r="K5245" s="31">
        <f t="shared" ref="K5245:K5256" si="2394">I5245*J5245/12</f>
        <v>0</v>
      </c>
      <c r="L5245" s="289">
        <f t="shared" ref="L5245:L5256" si="2395">K5245-H5245</f>
        <v>-2.69</v>
      </c>
      <c r="M5245" s="15">
        <f t="shared" ref="M5245:M5256" si="2396">I5245</f>
        <v>0</v>
      </c>
      <c r="N5245" s="5">
        <f>VLOOKUP(CONCATENATE(A5245,"-6"),'Restated Depr'!$B$6:$G$7674,6,0)</f>
        <v>2.0399999999999998E-2</v>
      </c>
      <c r="O5245" s="289">
        <f t="shared" ref="O5245:O5256" si="2397">M5245*N5245/12</f>
        <v>0</v>
      </c>
      <c r="P5245" s="289">
        <f t="shared" ref="P5245:P5256" si="2398">O5245-K5245</f>
        <v>0</v>
      </c>
      <c r="Q5245" t="s">
        <v>7819</v>
      </c>
    </row>
    <row r="5246" spans="1:18" hidden="1">
      <c r="A5246" t="s">
        <v>400</v>
      </c>
      <c r="B5246" t="s">
        <v>5411</v>
      </c>
      <c r="C5246" s="224" t="s">
        <v>7842</v>
      </c>
      <c r="D5246" s="221">
        <v>362</v>
      </c>
      <c r="E5246" s="324">
        <v>42978</v>
      </c>
      <c r="F5246" s="1">
        <v>1634.48</v>
      </c>
      <c r="G5246" s="18">
        <v>1.9699999999999999E-2</v>
      </c>
      <c r="H5246" s="298">
        <v>2.69</v>
      </c>
      <c r="I5246" s="10">
        <v>0</v>
      </c>
      <c r="J5246" s="11">
        <f t="shared" si="2393"/>
        <v>1.9699999999999999E-2</v>
      </c>
      <c r="K5246" s="30">
        <f t="shared" si="2394"/>
        <v>0</v>
      </c>
      <c r="L5246" s="29">
        <f t="shared" si="2395"/>
        <v>-2.69</v>
      </c>
      <c r="M5246" s="10">
        <f t="shared" si="2396"/>
        <v>0</v>
      </c>
      <c r="N5246" s="5">
        <f>VLOOKUP(CONCATENATE(A5246,"-6"),'Restated Depr'!$B$6:$G$7674,6,0)</f>
        <v>2.0399999999999998E-2</v>
      </c>
      <c r="O5246" s="29">
        <f t="shared" si="2397"/>
        <v>0</v>
      </c>
      <c r="P5246" s="29">
        <f t="shared" si="2398"/>
        <v>0</v>
      </c>
      <c r="Q5246" t="s">
        <v>7819</v>
      </c>
    </row>
    <row r="5247" spans="1:18" hidden="1">
      <c r="A5247" t="s">
        <v>400</v>
      </c>
      <c r="B5247" t="s">
        <v>5412</v>
      </c>
      <c r="C5247" s="224" t="s">
        <v>7842</v>
      </c>
      <c r="D5247" s="221">
        <v>362</v>
      </c>
      <c r="E5247" s="324">
        <v>43008</v>
      </c>
      <c r="F5247" s="1">
        <v>0</v>
      </c>
      <c r="G5247" s="18">
        <v>1.9699999999999999E-2</v>
      </c>
      <c r="H5247" s="298">
        <v>0</v>
      </c>
      <c r="I5247" s="10">
        <v>0</v>
      </c>
      <c r="J5247" s="11">
        <f t="shared" si="2393"/>
        <v>1.9699999999999999E-2</v>
      </c>
      <c r="K5247" s="30">
        <f t="shared" si="2394"/>
        <v>0</v>
      </c>
      <c r="L5247" s="29">
        <f t="shared" si="2395"/>
        <v>0</v>
      </c>
      <c r="M5247" s="10">
        <f t="shared" si="2396"/>
        <v>0</v>
      </c>
      <c r="N5247" s="5">
        <f>VLOOKUP(CONCATENATE(A5247,"-6"),'Restated Depr'!$B$6:$G$7674,6,0)</f>
        <v>2.0399999999999998E-2</v>
      </c>
      <c r="O5247" s="29">
        <f t="shared" si="2397"/>
        <v>0</v>
      </c>
      <c r="P5247" s="29">
        <f t="shared" si="2398"/>
        <v>0</v>
      </c>
      <c r="Q5247" t="s">
        <v>7819</v>
      </c>
    </row>
    <row r="5248" spans="1:18" hidden="1">
      <c r="A5248" t="s">
        <v>400</v>
      </c>
      <c r="B5248" t="s">
        <v>5413</v>
      </c>
      <c r="C5248" s="224" t="s">
        <v>7842</v>
      </c>
      <c r="D5248" s="221">
        <v>362</v>
      </c>
      <c r="E5248" s="324">
        <v>43039</v>
      </c>
      <c r="F5248" s="1">
        <v>0</v>
      </c>
      <c r="G5248" s="18">
        <v>1.9699999999999999E-2</v>
      </c>
      <c r="H5248" s="298">
        <v>0</v>
      </c>
      <c r="I5248" s="10">
        <v>0</v>
      </c>
      <c r="J5248" s="11">
        <f t="shared" si="2393"/>
        <v>1.9699999999999999E-2</v>
      </c>
      <c r="K5248" s="30">
        <f t="shared" si="2394"/>
        <v>0</v>
      </c>
      <c r="L5248" s="29">
        <f t="shared" si="2395"/>
        <v>0</v>
      </c>
      <c r="M5248" s="10">
        <f t="shared" si="2396"/>
        <v>0</v>
      </c>
      <c r="N5248" s="5">
        <f>VLOOKUP(CONCATENATE(A5248,"-6"),'Restated Depr'!$B$6:$G$7674,6,0)</f>
        <v>2.0399999999999998E-2</v>
      </c>
      <c r="O5248" s="29">
        <f t="shared" si="2397"/>
        <v>0</v>
      </c>
      <c r="P5248" s="29">
        <f t="shared" si="2398"/>
        <v>0</v>
      </c>
      <c r="Q5248" t="s">
        <v>7819</v>
      </c>
    </row>
    <row r="5249" spans="1:18" hidden="1">
      <c r="A5249" t="s">
        <v>400</v>
      </c>
      <c r="B5249" t="s">
        <v>5414</v>
      </c>
      <c r="C5249" s="224" t="s">
        <v>7842</v>
      </c>
      <c r="D5249" s="221">
        <v>362</v>
      </c>
      <c r="E5249" s="324">
        <v>43069</v>
      </c>
      <c r="F5249" s="1">
        <v>0</v>
      </c>
      <c r="G5249" s="18">
        <v>1.9699999999999999E-2</v>
      </c>
      <c r="H5249" s="298">
        <v>0</v>
      </c>
      <c r="I5249" s="10">
        <v>0</v>
      </c>
      <c r="J5249" s="11">
        <f t="shared" si="2393"/>
        <v>1.9699999999999999E-2</v>
      </c>
      <c r="K5249" s="30">
        <f t="shared" si="2394"/>
        <v>0</v>
      </c>
      <c r="L5249" s="29">
        <f t="shared" si="2395"/>
        <v>0</v>
      </c>
      <c r="M5249" s="10">
        <f t="shared" si="2396"/>
        <v>0</v>
      </c>
      <c r="N5249" s="5">
        <f>VLOOKUP(CONCATENATE(A5249,"-6"),'Restated Depr'!$B$6:$G$7674,6,0)</f>
        <v>2.0399999999999998E-2</v>
      </c>
      <c r="O5249" s="29">
        <f t="shared" si="2397"/>
        <v>0</v>
      </c>
      <c r="P5249" s="29">
        <f t="shared" si="2398"/>
        <v>0</v>
      </c>
      <c r="Q5249" t="s">
        <v>7819</v>
      </c>
    </row>
    <row r="5250" spans="1:18" hidden="1">
      <c r="A5250" t="s">
        <v>400</v>
      </c>
      <c r="B5250" t="s">
        <v>5415</v>
      </c>
      <c r="C5250" s="224" t="s">
        <v>7842</v>
      </c>
      <c r="D5250" s="221">
        <v>362</v>
      </c>
      <c r="E5250" s="324">
        <v>43100</v>
      </c>
      <c r="F5250" s="1">
        <v>0</v>
      </c>
      <c r="G5250" s="18">
        <v>0.02</v>
      </c>
      <c r="H5250" s="298">
        <v>0</v>
      </c>
      <c r="I5250" s="10">
        <v>0</v>
      </c>
      <c r="J5250" s="11">
        <f t="shared" si="2393"/>
        <v>0.02</v>
      </c>
      <c r="K5250" s="30">
        <f t="shared" si="2394"/>
        <v>0</v>
      </c>
      <c r="L5250" s="29">
        <f t="shared" si="2395"/>
        <v>0</v>
      </c>
      <c r="M5250" s="10">
        <f t="shared" si="2396"/>
        <v>0</v>
      </c>
      <c r="N5250" s="5">
        <f>VLOOKUP(CONCATENATE(A5250,"-6"),'Restated Depr'!$B$6:$G$7674,6,0)</f>
        <v>2.0399999999999998E-2</v>
      </c>
      <c r="O5250" s="29">
        <f t="shared" si="2397"/>
        <v>0</v>
      </c>
      <c r="P5250" s="29">
        <f t="shared" si="2398"/>
        <v>0</v>
      </c>
      <c r="Q5250" t="s">
        <v>7819</v>
      </c>
    </row>
    <row r="5251" spans="1:18" hidden="1">
      <c r="A5251" t="s">
        <v>400</v>
      </c>
      <c r="B5251" t="s">
        <v>5416</v>
      </c>
      <c r="C5251" s="224" t="s">
        <v>7842</v>
      </c>
      <c r="D5251" s="221">
        <v>362</v>
      </c>
      <c r="E5251" s="324">
        <v>43131</v>
      </c>
      <c r="F5251" s="1">
        <v>0</v>
      </c>
      <c r="G5251" s="5">
        <v>2.0399999999999998E-2</v>
      </c>
      <c r="H5251" s="298">
        <v>0</v>
      </c>
      <c r="I5251" s="10">
        <v>0</v>
      </c>
      <c r="J5251" s="11">
        <f t="shared" si="2393"/>
        <v>2.0399999999999998E-2</v>
      </c>
      <c r="K5251" s="30">
        <f t="shared" si="2394"/>
        <v>0</v>
      </c>
      <c r="L5251" s="29">
        <f t="shared" si="2395"/>
        <v>0</v>
      </c>
      <c r="M5251" s="10">
        <f t="shared" si="2396"/>
        <v>0</v>
      </c>
      <c r="N5251" s="5">
        <f>VLOOKUP(CONCATENATE(A5251,"-6"),'Restated Depr'!$B$6:$G$7674,6,0)</f>
        <v>2.0399999999999998E-2</v>
      </c>
      <c r="O5251" s="29">
        <f t="shared" si="2397"/>
        <v>0</v>
      </c>
      <c r="P5251" s="29">
        <f t="shared" si="2398"/>
        <v>0</v>
      </c>
      <c r="Q5251" t="s">
        <v>7819</v>
      </c>
    </row>
    <row r="5252" spans="1:18" hidden="1">
      <c r="A5252" t="s">
        <v>400</v>
      </c>
      <c r="B5252" t="s">
        <v>5417</v>
      </c>
      <c r="C5252" s="224" t="s">
        <v>7842</v>
      </c>
      <c r="D5252" s="221">
        <v>362</v>
      </c>
      <c r="E5252" s="324">
        <v>43159</v>
      </c>
      <c r="F5252" s="1">
        <v>0</v>
      </c>
      <c r="G5252" s="5">
        <v>2.0399999999999998E-2</v>
      </c>
      <c r="H5252" s="298">
        <v>0</v>
      </c>
      <c r="I5252" s="10">
        <v>0</v>
      </c>
      <c r="J5252" s="11">
        <f t="shared" si="2393"/>
        <v>2.0399999999999998E-2</v>
      </c>
      <c r="K5252" s="30">
        <f t="shared" si="2394"/>
        <v>0</v>
      </c>
      <c r="L5252" s="29">
        <f t="shared" si="2395"/>
        <v>0</v>
      </c>
      <c r="M5252" s="10">
        <f t="shared" si="2396"/>
        <v>0</v>
      </c>
      <c r="N5252" s="5">
        <f>VLOOKUP(CONCATENATE(A5252,"-6"),'Restated Depr'!$B$6:$G$7674,6,0)</f>
        <v>2.0399999999999998E-2</v>
      </c>
      <c r="O5252" s="29">
        <f t="shared" si="2397"/>
        <v>0</v>
      </c>
      <c r="P5252" s="29">
        <f t="shared" si="2398"/>
        <v>0</v>
      </c>
      <c r="Q5252" t="s">
        <v>7819</v>
      </c>
    </row>
    <row r="5253" spans="1:18" hidden="1">
      <c r="A5253" t="s">
        <v>400</v>
      </c>
      <c r="B5253" t="s">
        <v>5418</v>
      </c>
      <c r="C5253" s="224" t="s">
        <v>7842</v>
      </c>
      <c r="D5253" s="221">
        <v>362</v>
      </c>
      <c r="E5253" s="324">
        <v>43190</v>
      </c>
      <c r="F5253" s="1">
        <v>0</v>
      </c>
      <c r="G5253" s="5">
        <v>2.0399999999999998E-2</v>
      </c>
      <c r="H5253" s="298">
        <v>0</v>
      </c>
      <c r="I5253" s="10">
        <v>0</v>
      </c>
      <c r="J5253" s="11">
        <f t="shared" si="2393"/>
        <v>2.0399999999999998E-2</v>
      </c>
      <c r="K5253" s="30">
        <f t="shared" si="2394"/>
        <v>0</v>
      </c>
      <c r="L5253" s="29">
        <f t="shared" si="2395"/>
        <v>0</v>
      </c>
      <c r="M5253" s="10">
        <f t="shared" si="2396"/>
        <v>0</v>
      </c>
      <c r="N5253" s="5">
        <f>VLOOKUP(CONCATENATE(A5253,"-6"),'Restated Depr'!$B$6:$G$7674,6,0)</f>
        <v>2.0399999999999998E-2</v>
      </c>
      <c r="O5253" s="29">
        <f t="shared" si="2397"/>
        <v>0</v>
      </c>
      <c r="P5253" s="29">
        <f t="shared" si="2398"/>
        <v>0</v>
      </c>
      <c r="Q5253" t="s">
        <v>7819</v>
      </c>
    </row>
    <row r="5254" spans="1:18" hidden="1">
      <c r="A5254" t="s">
        <v>400</v>
      </c>
      <c r="B5254" t="s">
        <v>5419</v>
      </c>
      <c r="C5254" s="224" t="s">
        <v>7842</v>
      </c>
      <c r="D5254" s="221">
        <v>362</v>
      </c>
      <c r="E5254" s="324">
        <v>43220</v>
      </c>
      <c r="F5254" s="1">
        <v>0</v>
      </c>
      <c r="G5254" s="5">
        <v>2.0399999999999998E-2</v>
      </c>
      <c r="H5254" s="298">
        <v>0</v>
      </c>
      <c r="I5254" s="10">
        <v>0</v>
      </c>
      <c r="J5254" s="11">
        <f t="shared" si="2393"/>
        <v>2.0399999999999998E-2</v>
      </c>
      <c r="K5254" s="30">
        <f t="shared" si="2394"/>
        <v>0</v>
      </c>
      <c r="L5254" s="29">
        <f t="shared" si="2395"/>
        <v>0</v>
      </c>
      <c r="M5254" s="10">
        <f t="shared" si="2396"/>
        <v>0</v>
      </c>
      <c r="N5254" s="5">
        <f>VLOOKUP(CONCATENATE(A5254,"-6"),'Restated Depr'!$B$6:$G$7674,6,0)</f>
        <v>2.0399999999999998E-2</v>
      </c>
      <c r="O5254" s="29">
        <f t="shared" si="2397"/>
        <v>0</v>
      </c>
      <c r="P5254" s="29">
        <f t="shared" si="2398"/>
        <v>0</v>
      </c>
      <c r="Q5254" t="s">
        <v>7819</v>
      </c>
    </row>
    <row r="5255" spans="1:18" hidden="1">
      <c r="A5255" t="s">
        <v>400</v>
      </c>
      <c r="B5255" t="s">
        <v>5420</v>
      </c>
      <c r="C5255" s="224" t="s">
        <v>7842</v>
      </c>
      <c r="D5255" s="221">
        <v>362</v>
      </c>
      <c r="E5255" s="324">
        <v>43251</v>
      </c>
      <c r="F5255" s="1">
        <v>0</v>
      </c>
      <c r="G5255" s="5">
        <v>2.0399999999999998E-2</v>
      </c>
      <c r="H5255" s="298">
        <v>0</v>
      </c>
      <c r="I5255" s="10">
        <v>0</v>
      </c>
      <c r="J5255" s="11">
        <f t="shared" si="2393"/>
        <v>2.0399999999999998E-2</v>
      </c>
      <c r="K5255" s="30">
        <f t="shared" si="2394"/>
        <v>0</v>
      </c>
      <c r="L5255" s="29">
        <f t="shared" si="2395"/>
        <v>0</v>
      </c>
      <c r="M5255" s="10">
        <f t="shared" si="2396"/>
        <v>0</v>
      </c>
      <c r="N5255" s="5">
        <f>VLOOKUP(CONCATENATE(A5255,"-6"),'Restated Depr'!$B$6:$G$7674,6,0)</f>
        <v>2.0399999999999998E-2</v>
      </c>
      <c r="O5255" s="29">
        <f t="shared" si="2397"/>
        <v>0</v>
      </c>
      <c r="P5255" s="29">
        <f t="shared" si="2398"/>
        <v>0</v>
      </c>
      <c r="Q5255" t="s">
        <v>7819</v>
      </c>
    </row>
    <row r="5256" spans="1:18" hidden="1">
      <c r="A5256" t="s">
        <v>400</v>
      </c>
      <c r="B5256" t="s">
        <v>5421</v>
      </c>
      <c r="C5256" s="224" t="s">
        <v>7842</v>
      </c>
      <c r="D5256" s="221">
        <v>362</v>
      </c>
      <c r="E5256" s="324">
        <v>43281</v>
      </c>
      <c r="F5256" s="1">
        <v>0</v>
      </c>
      <c r="G5256" s="5">
        <v>2.0399999999999998E-2</v>
      </c>
      <c r="H5256" s="298">
        <v>0</v>
      </c>
      <c r="I5256" s="10">
        <v>0</v>
      </c>
      <c r="J5256" s="11">
        <f t="shared" si="2393"/>
        <v>2.0399999999999998E-2</v>
      </c>
      <c r="K5256" s="30">
        <f t="shared" si="2394"/>
        <v>0</v>
      </c>
      <c r="L5256" s="29">
        <f t="shared" si="2395"/>
        <v>0</v>
      </c>
      <c r="M5256" s="10">
        <f t="shared" si="2396"/>
        <v>0</v>
      </c>
      <c r="N5256" s="5">
        <f>VLOOKUP(CONCATENATE(A5256,"-6"),'Restated Depr'!$B$6:$G$7674,6,0)</f>
        <v>2.0399999999999998E-2</v>
      </c>
      <c r="O5256" s="29">
        <f t="shared" si="2397"/>
        <v>0</v>
      </c>
      <c r="P5256" s="29">
        <f t="shared" si="2398"/>
        <v>0</v>
      </c>
      <c r="Q5256" t="s">
        <v>7819</v>
      </c>
      <c r="R5256" s="5"/>
    </row>
    <row r="5257" spans="1:18" ht="15.75" hidden="1" thickBot="1">
      <c r="A5257" t="s">
        <v>400</v>
      </c>
      <c r="C5257" s="224" t="s">
        <v>640</v>
      </c>
      <c r="D5257" s="22"/>
      <c r="E5257" s="323" t="s">
        <v>606</v>
      </c>
      <c r="F5257" s="1"/>
      <c r="G5257" s="5"/>
      <c r="H5257" s="310">
        <f>SUM(H5245:H5256)</f>
        <v>5.38</v>
      </c>
      <c r="I5257" s="10"/>
      <c r="J5257" s="10"/>
      <c r="K5257" s="32">
        <f>SUM(K5245:K5256)</f>
        <v>0</v>
      </c>
      <c r="L5257" s="28">
        <f>SUM(L5245:L5256)</f>
        <v>-5.38</v>
      </c>
      <c r="M5257" s="10"/>
      <c r="N5257" s="5"/>
      <c r="O5257" s="28">
        <f>SUM(O5245:O5256)</f>
        <v>0</v>
      </c>
      <c r="P5257" s="28">
        <f>SUM(P5245:P5256)</f>
        <v>0</v>
      </c>
    </row>
    <row r="5258" spans="1:18" hidden="1">
      <c r="A5258" t="s">
        <v>401</v>
      </c>
      <c r="B5258" t="s">
        <v>7724</v>
      </c>
      <c r="C5258" s="224" t="s">
        <v>7842</v>
      </c>
      <c r="D5258" s="221">
        <v>362</v>
      </c>
      <c r="E5258" s="329">
        <v>42947</v>
      </c>
      <c r="F5258" s="9">
        <v>0</v>
      </c>
      <c r="G5258" s="18">
        <v>1.9699999999999999E-2</v>
      </c>
      <c r="H5258" s="299">
        <v>0</v>
      </c>
      <c r="I5258" s="15">
        <v>0</v>
      </c>
      <c r="J5258" s="11">
        <f t="shared" ref="J5258:J5269" si="2399">G5258</f>
        <v>1.9699999999999999E-2</v>
      </c>
      <c r="K5258" s="31">
        <f t="shared" ref="K5258:K5269" si="2400">I5258*J5258/12</f>
        <v>0</v>
      </c>
      <c r="L5258" s="289">
        <f t="shared" ref="L5258:L5269" si="2401">K5258-H5258</f>
        <v>0</v>
      </c>
      <c r="M5258" s="15">
        <f t="shared" ref="M5258:M5269" si="2402">I5258</f>
        <v>0</v>
      </c>
      <c r="N5258" s="5">
        <f>VLOOKUP(CONCATENATE(A5258,"-6"),'Restated Depr'!$B$6:$G$7674,6,0)</f>
        <v>2.0399999999999998E-2</v>
      </c>
      <c r="O5258" s="26">
        <f t="shared" ref="O5258:O5269" si="2403">M5258*N5258/12</f>
        <v>0</v>
      </c>
      <c r="P5258" s="289">
        <f t="shared" ref="P5258:P5269" si="2404">O5258-K5258</f>
        <v>0</v>
      </c>
      <c r="Q5258" t="s">
        <v>7819</v>
      </c>
    </row>
    <row r="5259" spans="1:18" hidden="1">
      <c r="A5259" t="s">
        <v>401</v>
      </c>
      <c r="B5259" t="s">
        <v>7725</v>
      </c>
      <c r="C5259" s="224" t="s">
        <v>7842</v>
      </c>
      <c r="D5259" s="221">
        <v>362</v>
      </c>
      <c r="E5259" s="324">
        <v>42978</v>
      </c>
      <c r="F5259" s="1">
        <v>0</v>
      </c>
      <c r="G5259" s="18">
        <v>1.9699999999999999E-2</v>
      </c>
      <c r="H5259" s="298">
        <v>0</v>
      </c>
      <c r="I5259" s="10">
        <v>0</v>
      </c>
      <c r="J5259" s="11">
        <f t="shared" si="2399"/>
        <v>1.9699999999999999E-2</v>
      </c>
      <c r="K5259" s="30">
        <f t="shared" si="2400"/>
        <v>0</v>
      </c>
      <c r="L5259" s="29">
        <f t="shared" si="2401"/>
        <v>0</v>
      </c>
      <c r="M5259" s="10">
        <f t="shared" si="2402"/>
        <v>0</v>
      </c>
      <c r="N5259" s="5">
        <f>VLOOKUP(CONCATENATE(A5259,"-6"),'Restated Depr'!$B$6:$G$7674,6,0)</f>
        <v>2.0399999999999998E-2</v>
      </c>
      <c r="O5259" s="27">
        <f t="shared" si="2403"/>
        <v>0</v>
      </c>
      <c r="P5259" s="29">
        <f t="shared" si="2404"/>
        <v>0</v>
      </c>
      <c r="Q5259" t="s">
        <v>7819</v>
      </c>
    </row>
    <row r="5260" spans="1:18" hidden="1">
      <c r="A5260" t="s">
        <v>401</v>
      </c>
      <c r="B5260" t="s">
        <v>5422</v>
      </c>
      <c r="C5260" s="224" t="s">
        <v>7842</v>
      </c>
      <c r="D5260" s="221">
        <v>362</v>
      </c>
      <c r="E5260" s="324">
        <v>43008</v>
      </c>
      <c r="F5260" s="1">
        <v>124130.12</v>
      </c>
      <c r="G5260" s="18">
        <v>1.9699999999999999E-2</v>
      </c>
      <c r="H5260" s="298">
        <v>203.78</v>
      </c>
      <c r="I5260" s="10">
        <v>0</v>
      </c>
      <c r="J5260" s="11">
        <f t="shared" si="2399"/>
        <v>1.9699999999999999E-2</v>
      </c>
      <c r="K5260" s="30">
        <f t="shared" si="2400"/>
        <v>0</v>
      </c>
      <c r="L5260" s="29">
        <f t="shared" si="2401"/>
        <v>-203.78</v>
      </c>
      <c r="M5260" s="10">
        <f t="shared" si="2402"/>
        <v>0</v>
      </c>
      <c r="N5260" s="5">
        <f>VLOOKUP(CONCATENATE(A5260,"-6"),'Restated Depr'!$B$6:$G$7674,6,0)</f>
        <v>2.0399999999999998E-2</v>
      </c>
      <c r="O5260" s="29">
        <f t="shared" si="2403"/>
        <v>0</v>
      </c>
      <c r="P5260" s="29">
        <f t="shared" si="2404"/>
        <v>0</v>
      </c>
      <c r="Q5260" t="s">
        <v>7819</v>
      </c>
    </row>
    <row r="5261" spans="1:18" hidden="1">
      <c r="A5261" t="s">
        <v>401</v>
      </c>
      <c r="B5261" t="s">
        <v>5423</v>
      </c>
      <c r="C5261" s="224" t="s">
        <v>7842</v>
      </c>
      <c r="D5261" s="221">
        <v>362</v>
      </c>
      <c r="E5261" s="324">
        <v>43039</v>
      </c>
      <c r="F5261" s="1">
        <v>247574.6</v>
      </c>
      <c r="G5261" s="18">
        <v>1.9699999999999999E-2</v>
      </c>
      <c r="H5261" s="298">
        <v>406.44</v>
      </c>
      <c r="I5261" s="10">
        <v>0</v>
      </c>
      <c r="J5261" s="11">
        <f t="shared" si="2399"/>
        <v>1.9699999999999999E-2</v>
      </c>
      <c r="K5261" s="30">
        <f t="shared" si="2400"/>
        <v>0</v>
      </c>
      <c r="L5261" s="29">
        <f t="shared" si="2401"/>
        <v>-406.44</v>
      </c>
      <c r="M5261" s="10">
        <f t="shared" si="2402"/>
        <v>0</v>
      </c>
      <c r="N5261" s="5">
        <f>VLOOKUP(CONCATENATE(A5261,"-6"),'Restated Depr'!$B$6:$G$7674,6,0)</f>
        <v>2.0399999999999998E-2</v>
      </c>
      <c r="O5261" s="29">
        <f t="shared" si="2403"/>
        <v>0</v>
      </c>
      <c r="P5261" s="29">
        <f t="shared" si="2404"/>
        <v>0</v>
      </c>
      <c r="Q5261" t="s">
        <v>7819</v>
      </c>
    </row>
    <row r="5262" spans="1:18" hidden="1">
      <c r="A5262" t="s">
        <v>401</v>
      </c>
      <c r="B5262" t="s">
        <v>5424</v>
      </c>
      <c r="C5262" s="224" t="s">
        <v>7842</v>
      </c>
      <c r="D5262" s="221">
        <v>362</v>
      </c>
      <c r="E5262" s="324">
        <v>43069</v>
      </c>
      <c r="F5262" s="1">
        <v>255372.66</v>
      </c>
      <c r="G5262" s="18">
        <v>1.9699999999999999E-2</v>
      </c>
      <c r="H5262" s="298">
        <v>419.24</v>
      </c>
      <c r="I5262" s="10">
        <v>0</v>
      </c>
      <c r="J5262" s="11">
        <f t="shared" si="2399"/>
        <v>1.9699999999999999E-2</v>
      </c>
      <c r="K5262" s="30">
        <f t="shared" si="2400"/>
        <v>0</v>
      </c>
      <c r="L5262" s="29">
        <f t="shared" si="2401"/>
        <v>-419.24</v>
      </c>
      <c r="M5262" s="10">
        <f t="shared" si="2402"/>
        <v>0</v>
      </c>
      <c r="N5262" s="5">
        <f>VLOOKUP(CONCATENATE(A5262,"-6"),'Restated Depr'!$B$6:$G$7674,6,0)</f>
        <v>2.0399999999999998E-2</v>
      </c>
      <c r="O5262" s="29">
        <f t="shared" si="2403"/>
        <v>0</v>
      </c>
      <c r="P5262" s="29">
        <f t="shared" si="2404"/>
        <v>0</v>
      </c>
      <c r="Q5262" t="s">
        <v>7819</v>
      </c>
    </row>
    <row r="5263" spans="1:18" hidden="1">
      <c r="A5263" t="s">
        <v>401</v>
      </c>
      <c r="B5263" t="s">
        <v>5425</v>
      </c>
      <c r="C5263" s="224" t="s">
        <v>7842</v>
      </c>
      <c r="D5263" s="221">
        <v>362</v>
      </c>
      <c r="E5263" s="324">
        <v>43100</v>
      </c>
      <c r="F5263" s="1">
        <v>131928.18</v>
      </c>
      <c r="G5263" s="18">
        <v>0.02</v>
      </c>
      <c r="H5263" s="298">
        <v>219.88</v>
      </c>
      <c r="I5263" s="10">
        <v>0</v>
      </c>
      <c r="J5263" s="11">
        <f t="shared" si="2399"/>
        <v>0.02</v>
      </c>
      <c r="K5263" s="30">
        <f t="shared" si="2400"/>
        <v>0</v>
      </c>
      <c r="L5263" s="29">
        <f t="shared" si="2401"/>
        <v>-219.88</v>
      </c>
      <c r="M5263" s="10">
        <f t="shared" si="2402"/>
        <v>0</v>
      </c>
      <c r="N5263" s="5">
        <f>VLOOKUP(CONCATENATE(A5263,"-6"),'Restated Depr'!$B$6:$G$7674,6,0)</f>
        <v>2.0399999999999998E-2</v>
      </c>
      <c r="O5263" s="29">
        <f t="shared" si="2403"/>
        <v>0</v>
      </c>
      <c r="P5263" s="29">
        <f t="shared" si="2404"/>
        <v>0</v>
      </c>
      <c r="Q5263" t="s">
        <v>7819</v>
      </c>
    </row>
    <row r="5264" spans="1:18" hidden="1">
      <c r="A5264" t="s">
        <v>401</v>
      </c>
      <c r="B5264" t="s">
        <v>5426</v>
      </c>
      <c r="C5264" s="224" t="s">
        <v>7842</v>
      </c>
      <c r="D5264" s="221">
        <v>362</v>
      </c>
      <c r="E5264" s="324">
        <v>43131</v>
      </c>
      <c r="F5264" s="1">
        <v>0</v>
      </c>
      <c r="G5264" s="5">
        <v>2.0399999999999998E-2</v>
      </c>
      <c r="H5264" s="298">
        <v>0</v>
      </c>
      <c r="I5264" s="10">
        <v>0</v>
      </c>
      <c r="J5264" s="11">
        <f t="shared" si="2399"/>
        <v>2.0399999999999998E-2</v>
      </c>
      <c r="K5264" s="30">
        <f t="shared" si="2400"/>
        <v>0</v>
      </c>
      <c r="L5264" s="29">
        <f t="shared" si="2401"/>
        <v>0</v>
      </c>
      <c r="M5264" s="10">
        <f t="shared" si="2402"/>
        <v>0</v>
      </c>
      <c r="N5264" s="5">
        <f>VLOOKUP(CONCATENATE(A5264,"-6"),'Restated Depr'!$B$6:$G$7674,6,0)</f>
        <v>2.0399999999999998E-2</v>
      </c>
      <c r="O5264" s="29">
        <f t="shared" si="2403"/>
        <v>0</v>
      </c>
      <c r="P5264" s="29">
        <f t="shared" si="2404"/>
        <v>0</v>
      </c>
      <c r="Q5264" t="s">
        <v>7819</v>
      </c>
    </row>
    <row r="5265" spans="1:18" hidden="1">
      <c r="A5265" t="s">
        <v>401</v>
      </c>
      <c r="B5265" t="s">
        <v>5427</v>
      </c>
      <c r="C5265" s="224" t="s">
        <v>7842</v>
      </c>
      <c r="D5265" s="221">
        <v>362</v>
      </c>
      <c r="E5265" s="324">
        <v>43159</v>
      </c>
      <c r="F5265" s="1">
        <v>0</v>
      </c>
      <c r="G5265" s="5">
        <v>2.0399999999999998E-2</v>
      </c>
      <c r="H5265" s="298">
        <v>0</v>
      </c>
      <c r="I5265" s="10">
        <v>0</v>
      </c>
      <c r="J5265" s="11">
        <f t="shared" si="2399"/>
        <v>2.0399999999999998E-2</v>
      </c>
      <c r="K5265" s="30">
        <f t="shared" si="2400"/>
        <v>0</v>
      </c>
      <c r="L5265" s="29">
        <f t="shared" si="2401"/>
        <v>0</v>
      </c>
      <c r="M5265" s="10">
        <f t="shared" si="2402"/>
        <v>0</v>
      </c>
      <c r="N5265" s="5">
        <f>VLOOKUP(CONCATENATE(A5265,"-6"),'Restated Depr'!$B$6:$G$7674,6,0)</f>
        <v>2.0399999999999998E-2</v>
      </c>
      <c r="O5265" s="29">
        <f t="shared" si="2403"/>
        <v>0</v>
      </c>
      <c r="P5265" s="29">
        <f t="shared" si="2404"/>
        <v>0</v>
      </c>
      <c r="Q5265" t="s">
        <v>7819</v>
      </c>
    </row>
    <row r="5266" spans="1:18" hidden="1">
      <c r="A5266" t="s">
        <v>401</v>
      </c>
      <c r="B5266" t="s">
        <v>5428</v>
      </c>
      <c r="C5266" s="224" t="s">
        <v>7842</v>
      </c>
      <c r="D5266" s="221">
        <v>362</v>
      </c>
      <c r="E5266" s="324">
        <v>43190</v>
      </c>
      <c r="F5266" s="1">
        <v>0</v>
      </c>
      <c r="G5266" s="5">
        <v>2.0399999999999998E-2</v>
      </c>
      <c r="H5266" s="298">
        <v>0</v>
      </c>
      <c r="I5266" s="10">
        <v>0</v>
      </c>
      <c r="J5266" s="11">
        <f t="shared" si="2399"/>
        <v>2.0399999999999998E-2</v>
      </c>
      <c r="K5266" s="30">
        <f t="shared" si="2400"/>
        <v>0</v>
      </c>
      <c r="L5266" s="29">
        <f t="shared" si="2401"/>
        <v>0</v>
      </c>
      <c r="M5266" s="10">
        <f t="shared" si="2402"/>
        <v>0</v>
      </c>
      <c r="N5266" s="5">
        <f>VLOOKUP(CONCATENATE(A5266,"-6"),'Restated Depr'!$B$6:$G$7674,6,0)</f>
        <v>2.0399999999999998E-2</v>
      </c>
      <c r="O5266" s="29">
        <f t="shared" si="2403"/>
        <v>0</v>
      </c>
      <c r="P5266" s="29">
        <f t="shared" si="2404"/>
        <v>0</v>
      </c>
      <c r="Q5266" t="s">
        <v>7819</v>
      </c>
    </row>
    <row r="5267" spans="1:18" hidden="1">
      <c r="A5267" t="s">
        <v>401</v>
      </c>
      <c r="B5267" t="s">
        <v>5429</v>
      </c>
      <c r="C5267" s="224" t="s">
        <v>7842</v>
      </c>
      <c r="D5267" s="221">
        <v>362</v>
      </c>
      <c r="E5267" s="324">
        <v>43220</v>
      </c>
      <c r="F5267" s="1">
        <v>0</v>
      </c>
      <c r="G5267" s="5">
        <v>2.0399999999999998E-2</v>
      </c>
      <c r="H5267" s="298">
        <v>0</v>
      </c>
      <c r="I5267" s="10">
        <v>0</v>
      </c>
      <c r="J5267" s="11">
        <f t="shared" si="2399"/>
        <v>2.0399999999999998E-2</v>
      </c>
      <c r="K5267" s="30">
        <f t="shared" si="2400"/>
        <v>0</v>
      </c>
      <c r="L5267" s="29">
        <f t="shared" si="2401"/>
        <v>0</v>
      </c>
      <c r="M5267" s="10">
        <f t="shared" si="2402"/>
        <v>0</v>
      </c>
      <c r="N5267" s="5">
        <f>VLOOKUP(CONCATENATE(A5267,"-6"),'Restated Depr'!$B$6:$G$7674,6,0)</f>
        <v>2.0399999999999998E-2</v>
      </c>
      <c r="O5267" s="29">
        <f t="shared" si="2403"/>
        <v>0</v>
      </c>
      <c r="P5267" s="29">
        <f t="shared" si="2404"/>
        <v>0</v>
      </c>
      <c r="Q5267" t="s">
        <v>7819</v>
      </c>
    </row>
    <row r="5268" spans="1:18" hidden="1">
      <c r="A5268" t="s">
        <v>401</v>
      </c>
      <c r="B5268" t="s">
        <v>5430</v>
      </c>
      <c r="C5268" s="224" t="s">
        <v>7842</v>
      </c>
      <c r="D5268" s="221">
        <v>362</v>
      </c>
      <c r="E5268" s="324">
        <v>43251</v>
      </c>
      <c r="F5268" s="1">
        <v>0</v>
      </c>
      <c r="G5268" s="5">
        <v>2.0399999999999998E-2</v>
      </c>
      <c r="H5268" s="298">
        <v>0</v>
      </c>
      <c r="I5268" s="10">
        <v>0</v>
      </c>
      <c r="J5268" s="11">
        <f t="shared" si="2399"/>
        <v>2.0399999999999998E-2</v>
      </c>
      <c r="K5268" s="30">
        <f t="shared" si="2400"/>
        <v>0</v>
      </c>
      <c r="L5268" s="29">
        <f t="shared" si="2401"/>
        <v>0</v>
      </c>
      <c r="M5268" s="10">
        <f t="shared" si="2402"/>
        <v>0</v>
      </c>
      <c r="N5268" s="5">
        <f>VLOOKUP(CONCATENATE(A5268,"-6"),'Restated Depr'!$B$6:$G$7674,6,0)</f>
        <v>2.0399999999999998E-2</v>
      </c>
      <c r="O5268" s="29">
        <f t="shared" si="2403"/>
        <v>0</v>
      </c>
      <c r="P5268" s="29">
        <f t="shared" si="2404"/>
        <v>0</v>
      </c>
      <c r="Q5268" t="s">
        <v>7819</v>
      </c>
    </row>
    <row r="5269" spans="1:18" hidden="1">
      <c r="A5269" t="s">
        <v>401</v>
      </c>
      <c r="B5269" t="s">
        <v>5431</v>
      </c>
      <c r="C5269" s="224" t="s">
        <v>7842</v>
      </c>
      <c r="D5269" s="221">
        <v>362</v>
      </c>
      <c r="E5269" s="324">
        <v>43281</v>
      </c>
      <c r="F5269" s="1">
        <v>0</v>
      </c>
      <c r="G5269" s="5">
        <v>2.0399999999999998E-2</v>
      </c>
      <c r="H5269" s="298">
        <v>0</v>
      </c>
      <c r="I5269" s="10">
        <v>0</v>
      </c>
      <c r="J5269" s="11">
        <f t="shared" si="2399"/>
        <v>2.0399999999999998E-2</v>
      </c>
      <c r="K5269" s="30">
        <f t="shared" si="2400"/>
        <v>0</v>
      </c>
      <c r="L5269" s="29">
        <f t="shared" si="2401"/>
        <v>0</v>
      </c>
      <c r="M5269" s="10">
        <f t="shared" si="2402"/>
        <v>0</v>
      </c>
      <c r="N5269" s="5">
        <f>VLOOKUP(CONCATENATE(A5269,"-6"),'Restated Depr'!$B$6:$G$7674,6,0)</f>
        <v>2.0399999999999998E-2</v>
      </c>
      <c r="O5269" s="29">
        <f t="shared" si="2403"/>
        <v>0</v>
      </c>
      <c r="P5269" s="29">
        <f t="shared" si="2404"/>
        <v>0</v>
      </c>
      <c r="Q5269" t="s">
        <v>7819</v>
      </c>
      <c r="R5269" s="5"/>
    </row>
    <row r="5270" spans="1:18" ht="15.75" hidden="1" thickBot="1">
      <c r="A5270" t="s">
        <v>401</v>
      </c>
      <c r="C5270" s="224" t="s">
        <v>640</v>
      </c>
      <c r="D5270" s="22"/>
      <c r="E5270" s="323" t="s">
        <v>606</v>
      </c>
      <c r="F5270" s="1"/>
      <c r="G5270" s="5"/>
      <c r="H5270" s="310">
        <f>SUM(H5258:H5269)</f>
        <v>1249.3400000000001</v>
      </c>
      <c r="I5270" s="10"/>
      <c r="J5270" s="10"/>
      <c r="K5270" s="32">
        <f>SUM(K5258:K5269)</f>
        <v>0</v>
      </c>
      <c r="L5270" s="28">
        <f>SUM(L5258:L5269)</f>
        <v>-1249.3400000000001</v>
      </c>
      <c r="M5270" s="10"/>
      <c r="N5270" s="5"/>
      <c r="O5270" s="28">
        <f>SUM(O5258:O5269)</f>
        <v>0</v>
      </c>
      <c r="P5270" s="28">
        <f>SUM(P5258:P5269)</f>
        <v>0</v>
      </c>
    </row>
    <row r="5271" spans="1:18" hidden="1">
      <c r="A5271" t="s">
        <v>402</v>
      </c>
      <c r="B5271" t="s">
        <v>7726</v>
      </c>
      <c r="C5271" s="224" t="s">
        <v>7842</v>
      </c>
      <c r="D5271" s="221">
        <v>362</v>
      </c>
      <c r="E5271" s="329">
        <v>42947</v>
      </c>
      <c r="F5271" s="9"/>
      <c r="G5271" s="18">
        <v>1.9699999999999999E-2</v>
      </c>
      <c r="H5271" s="299">
        <v>0</v>
      </c>
      <c r="I5271" s="15">
        <v>0</v>
      </c>
      <c r="J5271" s="11">
        <f t="shared" ref="J5271:J5282" si="2405">G5271</f>
        <v>1.9699999999999999E-2</v>
      </c>
      <c r="K5271" s="31">
        <f t="shared" ref="K5271:K5282" si="2406">I5271*J5271/12</f>
        <v>0</v>
      </c>
      <c r="L5271" s="296">
        <v>0</v>
      </c>
      <c r="M5271" s="15">
        <f t="shared" ref="M5271:M5282" si="2407">I5271</f>
        <v>0</v>
      </c>
      <c r="N5271" s="5">
        <f>VLOOKUP(CONCATENATE(A5271,"-6"),'Restated Depr'!$B$6:$G$7674,6,0)</f>
        <v>2.0399999999999998E-2</v>
      </c>
      <c r="O5271" s="289">
        <f t="shared" ref="O5271:O5282" si="2408">M5271*N5271/12</f>
        <v>0</v>
      </c>
      <c r="P5271" s="296">
        <f t="shared" ref="P5271:P5282" si="2409">O5271-K5271</f>
        <v>0</v>
      </c>
      <c r="Q5271" t="s">
        <v>7819</v>
      </c>
    </row>
    <row r="5272" spans="1:18" hidden="1">
      <c r="A5272" t="s">
        <v>402</v>
      </c>
      <c r="B5272" t="s">
        <v>7727</v>
      </c>
      <c r="C5272" s="224" t="s">
        <v>7842</v>
      </c>
      <c r="D5272" s="221">
        <v>362</v>
      </c>
      <c r="E5272" s="324">
        <v>42978</v>
      </c>
      <c r="F5272" s="1"/>
      <c r="G5272" s="18">
        <v>1.9699999999999999E-2</v>
      </c>
      <c r="H5272" s="298">
        <v>0</v>
      </c>
      <c r="I5272" s="10">
        <v>0</v>
      </c>
      <c r="J5272" s="11">
        <f t="shared" si="2405"/>
        <v>1.9699999999999999E-2</v>
      </c>
      <c r="K5272" s="30">
        <f t="shared" si="2406"/>
        <v>0</v>
      </c>
      <c r="L5272" s="198">
        <v>0</v>
      </c>
      <c r="M5272" s="10">
        <f t="shared" si="2407"/>
        <v>0</v>
      </c>
      <c r="N5272" s="5">
        <f>VLOOKUP(CONCATENATE(A5272,"-6"),'Restated Depr'!$B$6:$G$7674,6,0)</f>
        <v>2.0399999999999998E-2</v>
      </c>
      <c r="O5272" s="29">
        <f t="shared" si="2408"/>
        <v>0</v>
      </c>
      <c r="P5272" s="198">
        <f t="shared" si="2409"/>
        <v>0</v>
      </c>
      <c r="Q5272" t="s">
        <v>7819</v>
      </c>
    </row>
    <row r="5273" spans="1:18" hidden="1">
      <c r="A5273" t="s">
        <v>402</v>
      </c>
      <c r="B5273" t="s">
        <v>7728</v>
      </c>
      <c r="C5273" s="224" t="s">
        <v>7842</v>
      </c>
      <c r="D5273" s="221">
        <v>362</v>
      </c>
      <c r="E5273" s="324">
        <v>43008</v>
      </c>
      <c r="F5273" s="1"/>
      <c r="G5273" s="18">
        <v>1.9699999999999999E-2</v>
      </c>
      <c r="H5273" s="298">
        <v>0</v>
      </c>
      <c r="I5273" s="10">
        <v>0</v>
      </c>
      <c r="J5273" s="11">
        <f t="shared" si="2405"/>
        <v>1.9699999999999999E-2</v>
      </c>
      <c r="K5273" s="30">
        <f t="shared" si="2406"/>
        <v>0</v>
      </c>
      <c r="L5273" s="198">
        <v>0</v>
      </c>
      <c r="M5273" s="10">
        <f t="shared" si="2407"/>
        <v>0</v>
      </c>
      <c r="N5273" s="5">
        <f>VLOOKUP(CONCATENATE(A5273,"-6"),'Restated Depr'!$B$6:$G$7674,6,0)</f>
        <v>2.0399999999999998E-2</v>
      </c>
      <c r="O5273" s="29">
        <f t="shared" si="2408"/>
        <v>0</v>
      </c>
      <c r="P5273" s="198">
        <f t="shared" si="2409"/>
        <v>0</v>
      </c>
      <c r="Q5273" t="s">
        <v>7819</v>
      </c>
    </row>
    <row r="5274" spans="1:18" hidden="1">
      <c r="A5274" t="s">
        <v>402</v>
      </c>
      <c r="B5274" t="s">
        <v>7729</v>
      </c>
      <c r="C5274" s="224" t="s">
        <v>7842</v>
      </c>
      <c r="D5274" s="221">
        <v>362</v>
      </c>
      <c r="E5274" s="324">
        <v>43039</v>
      </c>
      <c r="F5274" s="1"/>
      <c r="G5274" s="18">
        <v>1.9699999999999999E-2</v>
      </c>
      <c r="H5274" s="298">
        <v>0</v>
      </c>
      <c r="I5274" s="10">
        <v>0</v>
      </c>
      <c r="J5274" s="11">
        <f t="shared" si="2405"/>
        <v>1.9699999999999999E-2</v>
      </c>
      <c r="K5274" s="30">
        <f t="shared" si="2406"/>
        <v>0</v>
      </c>
      <c r="L5274" s="198">
        <v>0</v>
      </c>
      <c r="M5274" s="10">
        <f t="shared" si="2407"/>
        <v>0</v>
      </c>
      <c r="N5274" s="5">
        <f>VLOOKUP(CONCATENATE(A5274,"-6"),'Restated Depr'!$B$6:$G$7674,6,0)</f>
        <v>2.0399999999999998E-2</v>
      </c>
      <c r="O5274" s="29">
        <f t="shared" si="2408"/>
        <v>0</v>
      </c>
      <c r="P5274" s="198">
        <f t="shared" si="2409"/>
        <v>0</v>
      </c>
      <c r="Q5274" t="s">
        <v>7819</v>
      </c>
    </row>
    <row r="5275" spans="1:18" hidden="1">
      <c r="A5275" t="s">
        <v>402</v>
      </c>
      <c r="B5275" t="s">
        <v>5432</v>
      </c>
      <c r="C5275" s="224" t="s">
        <v>7842</v>
      </c>
      <c r="D5275" s="221">
        <v>362</v>
      </c>
      <c r="E5275" s="324">
        <v>43069</v>
      </c>
      <c r="F5275" s="1">
        <v>1952.76</v>
      </c>
      <c r="G5275" s="18">
        <v>1.9699999999999999E-2</v>
      </c>
      <c r="H5275" s="298">
        <v>3.2000000000000006</v>
      </c>
      <c r="I5275" s="10">
        <v>0</v>
      </c>
      <c r="J5275" s="11">
        <f t="shared" si="2405"/>
        <v>1.9699999999999999E-2</v>
      </c>
      <c r="K5275" s="30">
        <f t="shared" si="2406"/>
        <v>0</v>
      </c>
      <c r="L5275" s="29">
        <f t="shared" ref="L5275:L5282" si="2410">K5275-H5275</f>
        <v>-3.2000000000000006</v>
      </c>
      <c r="M5275" s="10">
        <f t="shared" si="2407"/>
        <v>0</v>
      </c>
      <c r="N5275" s="5">
        <f>VLOOKUP(CONCATENATE(A5275,"-6"),'Restated Depr'!$B$6:$G$7674,6,0)</f>
        <v>2.0399999999999998E-2</v>
      </c>
      <c r="O5275" s="29">
        <f t="shared" si="2408"/>
        <v>0</v>
      </c>
      <c r="P5275" s="29">
        <f t="shared" si="2409"/>
        <v>0</v>
      </c>
      <c r="Q5275" t="s">
        <v>7819</v>
      </c>
    </row>
    <row r="5276" spans="1:18" hidden="1">
      <c r="A5276" t="s">
        <v>402</v>
      </c>
      <c r="B5276" t="s">
        <v>5433</v>
      </c>
      <c r="C5276" s="224" t="s">
        <v>7842</v>
      </c>
      <c r="D5276" s="221">
        <v>362</v>
      </c>
      <c r="E5276" s="324">
        <v>43100</v>
      </c>
      <c r="F5276" s="1">
        <v>1952.76</v>
      </c>
      <c r="G5276" s="18">
        <v>0.02</v>
      </c>
      <c r="H5276" s="298">
        <v>3.26</v>
      </c>
      <c r="I5276" s="10">
        <v>0</v>
      </c>
      <c r="J5276" s="11">
        <f t="shared" si="2405"/>
        <v>0.02</v>
      </c>
      <c r="K5276" s="30">
        <f t="shared" si="2406"/>
        <v>0</v>
      </c>
      <c r="L5276" s="29">
        <f t="shared" si="2410"/>
        <v>-3.26</v>
      </c>
      <c r="M5276" s="10">
        <f t="shared" si="2407"/>
        <v>0</v>
      </c>
      <c r="N5276" s="5">
        <f>VLOOKUP(CONCATENATE(A5276,"-6"),'Restated Depr'!$B$6:$G$7674,6,0)</f>
        <v>2.0399999999999998E-2</v>
      </c>
      <c r="O5276" s="29">
        <f t="shared" si="2408"/>
        <v>0</v>
      </c>
      <c r="P5276" s="29">
        <f t="shared" si="2409"/>
        <v>0</v>
      </c>
      <c r="Q5276" t="s">
        <v>7819</v>
      </c>
    </row>
    <row r="5277" spans="1:18" hidden="1">
      <c r="A5277" t="s">
        <v>402</v>
      </c>
      <c r="B5277" t="s">
        <v>5434</v>
      </c>
      <c r="C5277" s="224" t="s">
        <v>7842</v>
      </c>
      <c r="D5277" s="221">
        <v>362</v>
      </c>
      <c r="E5277" s="324">
        <v>43131</v>
      </c>
      <c r="F5277" s="1">
        <v>0</v>
      </c>
      <c r="G5277" s="5">
        <v>2.0399999999999998E-2</v>
      </c>
      <c r="H5277" s="298">
        <v>0</v>
      </c>
      <c r="I5277" s="10">
        <v>0</v>
      </c>
      <c r="J5277" s="11">
        <f t="shared" si="2405"/>
        <v>2.0399999999999998E-2</v>
      </c>
      <c r="K5277" s="30">
        <f t="shared" si="2406"/>
        <v>0</v>
      </c>
      <c r="L5277" s="29">
        <f t="shared" si="2410"/>
        <v>0</v>
      </c>
      <c r="M5277" s="10">
        <f t="shared" si="2407"/>
        <v>0</v>
      </c>
      <c r="N5277" s="5">
        <f>VLOOKUP(CONCATENATE(A5277,"-6"),'Restated Depr'!$B$6:$G$7674,6,0)</f>
        <v>2.0399999999999998E-2</v>
      </c>
      <c r="O5277" s="29">
        <f t="shared" si="2408"/>
        <v>0</v>
      </c>
      <c r="P5277" s="29">
        <f t="shared" si="2409"/>
        <v>0</v>
      </c>
      <c r="Q5277" t="s">
        <v>7819</v>
      </c>
    </row>
    <row r="5278" spans="1:18" hidden="1">
      <c r="A5278" t="s">
        <v>402</v>
      </c>
      <c r="B5278" t="s">
        <v>5435</v>
      </c>
      <c r="C5278" s="224" t="s">
        <v>7842</v>
      </c>
      <c r="D5278" s="221">
        <v>362</v>
      </c>
      <c r="E5278" s="324">
        <v>43159</v>
      </c>
      <c r="F5278" s="1">
        <v>0</v>
      </c>
      <c r="G5278" s="5">
        <v>2.0399999999999998E-2</v>
      </c>
      <c r="H5278" s="298">
        <v>0</v>
      </c>
      <c r="I5278" s="10">
        <v>0</v>
      </c>
      <c r="J5278" s="11">
        <f t="shared" si="2405"/>
        <v>2.0399999999999998E-2</v>
      </c>
      <c r="K5278" s="30">
        <f t="shared" si="2406"/>
        <v>0</v>
      </c>
      <c r="L5278" s="29">
        <f t="shared" si="2410"/>
        <v>0</v>
      </c>
      <c r="M5278" s="10">
        <f t="shared" si="2407"/>
        <v>0</v>
      </c>
      <c r="N5278" s="5">
        <f>VLOOKUP(CONCATENATE(A5278,"-6"),'Restated Depr'!$B$6:$G$7674,6,0)</f>
        <v>2.0399999999999998E-2</v>
      </c>
      <c r="O5278" s="29">
        <f t="shared" si="2408"/>
        <v>0</v>
      </c>
      <c r="P5278" s="29">
        <f t="shared" si="2409"/>
        <v>0</v>
      </c>
      <c r="Q5278" t="s">
        <v>7819</v>
      </c>
    </row>
    <row r="5279" spans="1:18" hidden="1">
      <c r="A5279" t="s">
        <v>402</v>
      </c>
      <c r="B5279" t="s">
        <v>5436</v>
      </c>
      <c r="C5279" s="224" t="s">
        <v>7842</v>
      </c>
      <c r="D5279" s="221">
        <v>362</v>
      </c>
      <c r="E5279" s="324">
        <v>43190</v>
      </c>
      <c r="F5279" s="1">
        <v>0</v>
      </c>
      <c r="G5279" s="5">
        <v>2.0399999999999998E-2</v>
      </c>
      <c r="H5279" s="298">
        <v>0</v>
      </c>
      <c r="I5279" s="10">
        <v>0</v>
      </c>
      <c r="J5279" s="11">
        <f t="shared" si="2405"/>
        <v>2.0399999999999998E-2</v>
      </c>
      <c r="K5279" s="30">
        <f t="shared" si="2406"/>
        <v>0</v>
      </c>
      <c r="L5279" s="29">
        <f t="shared" si="2410"/>
        <v>0</v>
      </c>
      <c r="M5279" s="10">
        <f t="shared" si="2407"/>
        <v>0</v>
      </c>
      <c r="N5279" s="5">
        <f>VLOOKUP(CONCATENATE(A5279,"-6"),'Restated Depr'!$B$6:$G$7674,6,0)</f>
        <v>2.0399999999999998E-2</v>
      </c>
      <c r="O5279" s="29">
        <f t="shared" si="2408"/>
        <v>0</v>
      </c>
      <c r="P5279" s="29">
        <f t="shared" si="2409"/>
        <v>0</v>
      </c>
      <c r="Q5279" t="s">
        <v>7819</v>
      </c>
    </row>
    <row r="5280" spans="1:18" hidden="1">
      <c r="A5280" t="s">
        <v>402</v>
      </c>
      <c r="B5280" t="s">
        <v>5437</v>
      </c>
      <c r="C5280" s="224" t="s">
        <v>7842</v>
      </c>
      <c r="D5280" s="221">
        <v>362</v>
      </c>
      <c r="E5280" s="324">
        <v>43220</v>
      </c>
      <c r="F5280" s="1">
        <v>0</v>
      </c>
      <c r="G5280" s="5">
        <v>2.0399999999999998E-2</v>
      </c>
      <c r="H5280" s="298">
        <v>0</v>
      </c>
      <c r="I5280" s="10">
        <v>0</v>
      </c>
      <c r="J5280" s="11">
        <f t="shared" si="2405"/>
        <v>2.0399999999999998E-2</v>
      </c>
      <c r="K5280" s="30">
        <f t="shared" si="2406"/>
        <v>0</v>
      </c>
      <c r="L5280" s="29">
        <f t="shared" si="2410"/>
        <v>0</v>
      </c>
      <c r="M5280" s="10">
        <f t="shared" si="2407"/>
        <v>0</v>
      </c>
      <c r="N5280" s="5">
        <f>VLOOKUP(CONCATENATE(A5280,"-6"),'Restated Depr'!$B$6:$G$7674,6,0)</f>
        <v>2.0399999999999998E-2</v>
      </c>
      <c r="O5280" s="29">
        <f t="shared" si="2408"/>
        <v>0</v>
      </c>
      <c r="P5280" s="29">
        <f t="shared" si="2409"/>
        <v>0</v>
      </c>
      <c r="Q5280" t="s">
        <v>7819</v>
      </c>
    </row>
    <row r="5281" spans="1:18" hidden="1">
      <c r="A5281" t="s">
        <v>402</v>
      </c>
      <c r="B5281" t="s">
        <v>5438</v>
      </c>
      <c r="C5281" s="224" t="s">
        <v>7842</v>
      </c>
      <c r="D5281" s="221">
        <v>362</v>
      </c>
      <c r="E5281" s="324">
        <v>43251</v>
      </c>
      <c r="F5281" s="1">
        <v>0</v>
      </c>
      <c r="G5281" s="5">
        <v>2.0399999999999998E-2</v>
      </c>
      <c r="H5281" s="298">
        <v>0</v>
      </c>
      <c r="I5281" s="10">
        <v>0</v>
      </c>
      <c r="J5281" s="11">
        <f t="shared" si="2405"/>
        <v>2.0399999999999998E-2</v>
      </c>
      <c r="K5281" s="30">
        <f t="shared" si="2406"/>
        <v>0</v>
      </c>
      <c r="L5281" s="29">
        <f t="shared" si="2410"/>
        <v>0</v>
      </c>
      <c r="M5281" s="10">
        <f t="shared" si="2407"/>
        <v>0</v>
      </c>
      <c r="N5281" s="5">
        <f>VLOOKUP(CONCATENATE(A5281,"-6"),'Restated Depr'!$B$6:$G$7674,6,0)</f>
        <v>2.0399999999999998E-2</v>
      </c>
      <c r="O5281" s="29">
        <f t="shared" si="2408"/>
        <v>0</v>
      </c>
      <c r="P5281" s="29">
        <f t="shared" si="2409"/>
        <v>0</v>
      </c>
      <c r="Q5281" t="s">
        <v>7819</v>
      </c>
    </row>
    <row r="5282" spans="1:18" hidden="1">
      <c r="A5282" t="s">
        <v>402</v>
      </c>
      <c r="B5282" t="s">
        <v>5439</v>
      </c>
      <c r="C5282" s="224" t="s">
        <v>7842</v>
      </c>
      <c r="D5282" s="221">
        <v>362</v>
      </c>
      <c r="E5282" s="324">
        <v>43281</v>
      </c>
      <c r="F5282" s="1">
        <v>0</v>
      </c>
      <c r="G5282" s="5">
        <v>2.0399999999999998E-2</v>
      </c>
      <c r="H5282" s="298">
        <v>0</v>
      </c>
      <c r="I5282" s="10">
        <v>0</v>
      </c>
      <c r="J5282" s="11">
        <f t="shared" si="2405"/>
        <v>2.0399999999999998E-2</v>
      </c>
      <c r="K5282" s="30">
        <f t="shared" si="2406"/>
        <v>0</v>
      </c>
      <c r="L5282" s="29">
        <f t="shared" si="2410"/>
        <v>0</v>
      </c>
      <c r="M5282" s="10">
        <f t="shared" si="2407"/>
        <v>0</v>
      </c>
      <c r="N5282" s="5">
        <f>VLOOKUP(CONCATENATE(A5282,"-6"),'Restated Depr'!$B$6:$G$7674,6,0)</f>
        <v>2.0399999999999998E-2</v>
      </c>
      <c r="O5282" s="29">
        <f t="shared" si="2408"/>
        <v>0</v>
      </c>
      <c r="P5282" s="29">
        <f t="shared" si="2409"/>
        <v>0</v>
      </c>
      <c r="Q5282" t="s">
        <v>7819</v>
      </c>
      <c r="R5282" s="5"/>
    </row>
    <row r="5283" spans="1:18" ht="15.75" hidden="1" thickBot="1">
      <c r="A5283" t="s">
        <v>402</v>
      </c>
      <c r="C5283" s="224" t="s">
        <v>640</v>
      </c>
      <c r="D5283" s="22"/>
      <c r="E5283" s="323" t="s">
        <v>606</v>
      </c>
      <c r="F5283" s="1"/>
      <c r="G5283" s="5"/>
      <c r="H5283" s="310">
        <f>SUM(H5271:H5282)</f>
        <v>6.4600000000000009</v>
      </c>
      <c r="I5283" s="10"/>
      <c r="J5283" s="10"/>
      <c r="K5283" s="32">
        <f>SUM(K5271:K5282)</f>
        <v>0</v>
      </c>
      <c r="L5283" s="28">
        <f>SUM(L5271:L5282)</f>
        <v>-6.4600000000000009</v>
      </c>
      <c r="M5283" s="10"/>
      <c r="N5283" s="5"/>
      <c r="O5283" s="28">
        <f>SUM(O5271:O5282)</f>
        <v>0</v>
      </c>
      <c r="P5283" s="28">
        <f>SUM(P5271:P5282)</f>
        <v>0</v>
      </c>
    </row>
    <row r="5284" spans="1:18" hidden="1">
      <c r="A5284" t="s">
        <v>403</v>
      </c>
      <c r="B5284" t="s">
        <v>5440</v>
      </c>
      <c r="C5284" s="224" t="s">
        <v>7842</v>
      </c>
      <c r="D5284" s="221">
        <v>362</v>
      </c>
      <c r="E5284" s="324">
        <v>42947</v>
      </c>
      <c r="F5284" s="9">
        <v>3201.78</v>
      </c>
      <c r="G5284" s="18">
        <v>1.9699999999999999E-2</v>
      </c>
      <c r="H5284" s="299">
        <v>5.2599999999999989</v>
      </c>
      <c r="I5284" s="15">
        <v>0</v>
      </c>
      <c r="J5284" s="11">
        <f t="shared" ref="J5284:J5295" si="2411">G5284</f>
        <v>1.9699999999999999E-2</v>
      </c>
      <c r="K5284" s="31">
        <f t="shared" ref="K5284:K5295" si="2412">I5284*J5284/12</f>
        <v>0</v>
      </c>
      <c r="L5284" s="289">
        <f t="shared" ref="L5284:L5295" si="2413">K5284-H5284</f>
        <v>-5.2599999999999989</v>
      </c>
      <c r="M5284" s="15">
        <f t="shared" ref="M5284:M5295" si="2414">I5284</f>
        <v>0</v>
      </c>
      <c r="N5284" s="5">
        <f>VLOOKUP(CONCATENATE(A5284,"-6"),'Restated Depr'!$B$6:$G$7674,6,0)</f>
        <v>2.0399999999999998E-2</v>
      </c>
      <c r="O5284" s="289">
        <f t="shared" ref="O5284:O5295" si="2415">M5284*N5284/12</f>
        <v>0</v>
      </c>
      <c r="P5284" s="289">
        <f t="shared" ref="P5284:P5295" si="2416">O5284-K5284</f>
        <v>0</v>
      </c>
      <c r="Q5284" t="s">
        <v>7819</v>
      </c>
    </row>
    <row r="5285" spans="1:18" hidden="1">
      <c r="A5285" t="s">
        <v>403</v>
      </c>
      <c r="B5285" t="s">
        <v>5441</v>
      </c>
      <c r="C5285" s="224" t="s">
        <v>7842</v>
      </c>
      <c r="D5285" s="221">
        <v>362</v>
      </c>
      <c r="E5285" s="324">
        <v>42978</v>
      </c>
      <c r="F5285" s="1">
        <v>0</v>
      </c>
      <c r="G5285" s="18">
        <v>1.9699999999999999E-2</v>
      </c>
      <c r="H5285" s="298">
        <v>0</v>
      </c>
      <c r="I5285" s="10">
        <v>0</v>
      </c>
      <c r="J5285" s="11">
        <f t="shared" si="2411"/>
        <v>1.9699999999999999E-2</v>
      </c>
      <c r="K5285" s="30">
        <f t="shared" si="2412"/>
        <v>0</v>
      </c>
      <c r="L5285" s="29">
        <f t="shared" si="2413"/>
        <v>0</v>
      </c>
      <c r="M5285" s="10">
        <f t="shared" si="2414"/>
        <v>0</v>
      </c>
      <c r="N5285" s="5">
        <f>VLOOKUP(CONCATENATE(A5285,"-6"),'Restated Depr'!$B$6:$G$7674,6,0)</f>
        <v>2.0399999999999998E-2</v>
      </c>
      <c r="O5285" s="29">
        <f t="shared" si="2415"/>
        <v>0</v>
      </c>
      <c r="P5285" s="29">
        <f t="shared" si="2416"/>
        <v>0</v>
      </c>
      <c r="Q5285" t="s">
        <v>7819</v>
      </c>
    </row>
    <row r="5286" spans="1:18" hidden="1">
      <c r="A5286" t="s">
        <v>403</v>
      </c>
      <c r="B5286" t="s">
        <v>5442</v>
      </c>
      <c r="C5286" s="224" t="s">
        <v>7842</v>
      </c>
      <c r="D5286" s="221">
        <v>362</v>
      </c>
      <c r="E5286" s="324">
        <v>43008</v>
      </c>
      <c r="F5286" s="1">
        <v>0</v>
      </c>
      <c r="G5286" s="18">
        <v>1.9699999999999999E-2</v>
      </c>
      <c r="H5286" s="298">
        <v>0</v>
      </c>
      <c r="I5286" s="10">
        <v>0</v>
      </c>
      <c r="J5286" s="11">
        <f t="shared" si="2411"/>
        <v>1.9699999999999999E-2</v>
      </c>
      <c r="K5286" s="30">
        <f t="shared" si="2412"/>
        <v>0</v>
      </c>
      <c r="L5286" s="29">
        <f t="shared" si="2413"/>
        <v>0</v>
      </c>
      <c r="M5286" s="10">
        <f t="shared" si="2414"/>
        <v>0</v>
      </c>
      <c r="N5286" s="5">
        <f>VLOOKUP(CONCATENATE(A5286,"-6"),'Restated Depr'!$B$6:$G$7674,6,0)</f>
        <v>2.0399999999999998E-2</v>
      </c>
      <c r="O5286" s="29">
        <f t="shared" si="2415"/>
        <v>0</v>
      </c>
      <c r="P5286" s="29">
        <f t="shared" si="2416"/>
        <v>0</v>
      </c>
      <c r="Q5286" t="s">
        <v>7819</v>
      </c>
    </row>
    <row r="5287" spans="1:18" hidden="1">
      <c r="A5287" t="s">
        <v>403</v>
      </c>
      <c r="B5287" t="s">
        <v>5443</v>
      </c>
      <c r="C5287" s="224" t="s">
        <v>7842</v>
      </c>
      <c r="D5287" s="221">
        <v>362</v>
      </c>
      <c r="E5287" s="324">
        <v>43039</v>
      </c>
      <c r="F5287" s="1">
        <v>0</v>
      </c>
      <c r="G5287" s="18">
        <v>1.9699999999999999E-2</v>
      </c>
      <c r="H5287" s="298">
        <v>0</v>
      </c>
      <c r="I5287" s="10">
        <v>0</v>
      </c>
      <c r="J5287" s="11">
        <f t="shared" si="2411"/>
        <v>1.9699999999999999E-2</v>
      </c>
      <c r="K5287" s="30">
        <f t="shared" si="2412"/>
        <v>0</v>
      </c>
      <c r="L5287" s="29">
        <f t="shared" si="2413"/>
        <v>0</v>
      </c>
      <c r="M5287" s="10">
        <f t="shared" si="2414"/>
        <v>0</v>
      </c>
      <c r="N5287" s="5">
        <f>VLOOKUP(CONCATENATE(A5287,"-6"),'Restated Depr'!$B$6:$G$7674,6,0)</f>
        <v>2.0399999999999998E-2</v>
      </c>
      <c r="O5287" s="29">
        <f t="shared" si="2415"/>
        <v>0</v>
      </c>
      <c r="P5287" s="29">
        <f t="shared" si="2416"/>
        <v>0</v>
      </c>
      <c r="Q5287" t="s">
        <v>7819</v>
      </c>
    </row>
    <row r="5288" spans="1:18" hidden="1">
      <c r="A5288" t="s">
        <v>403</v>
      </c>
      <c r="B5288" t="s">
        <v>5444</v>
      </c>
      <c r="C5288" s="224" t="s">
        <v>7842</v>
      </c>
      <c r="D5288" s="221">
        <v>362</v>
      </c>
      <c r="E5288" s="324">
        <v>43069</v>
      </c>
      <c r="F5288" s="1">
        <v>0</v>
      </c>
      <c r="G5288" s="18">
        <v>1.9699999999999999E-2</v>
      </c>
      <c r="H5288" s="298">
        <v>0</v>
      </c>
      <c r="I5288" s="10">
        <v>0</v>
      </c>
      <c r="J5288" s="11">
        <f t="shared" si="2411"/>
        <v>1.9699999999999999E-2</v>
      </c>
      <c r="K5288" s="30">
        <f t="shared" si="2412"/>
        <v>0</v>
      </c>
      <c r="L5288" s="29">
        <f t="shared" si="2413"/>
        <v>0</v>
      </c>
      <c r="M5288" s="10">
        <f t="shared" si="2414"/>
        <v>0</v>
      </c>
      <c r="N5288" s="5">
        <f>VLOOKUP(CONCATENATE(A5288,"-6"),'Restated Depr'!$B$6:$G$7674,6,0)</f>
        <v>2.0399999999999998E-2</v>
      </c>
      <c r="O5288" s="29">
        <f t="shared" si="2415"/>
        <v>0</v>
      </c>
      <c r="P5288" s="29">
        <f t="shared" si="2416"/>
        <v>0</v>
      </c>
      <c r="Q5288" t="s">
        <v>7819</v>
      </c>
    </row>
    <row r="5289" spans="1:18" hidden="1">
      <c r="A5289" t="s">
        <v>403</v>
      </c>
      <c r="B5289" t="s">
        <v>5445</v>
      </c>
      <c r="C5289" s="224" t="s">
        <v>7842</v>
      </c>
      <c r="D5289" s="221">
        <v>362</v>
      </c>
      <c r="E5289" s="324">
        <v>43100</v>
      </c>
      <c r="F5289" s="1">
        <v>0</v>
      </c>
      <c r="G5289" s="18">
        <v>0.02</v>
      </c>
      <c r="H5289" s="298">
        <v>0</v>
      </c>
      <c r="I5289" s="10">
        <v>0</v>
      </c>
      <c r="J5289" s="11">
        <f t="shared" si="2411"/>
        <v>0.02</v>
      </c>
      <c r="K5289" s="30">
        <f t="shared" si="2412"/>
        <v>0</v>
      </c>
      <c r="L5289" s="29">
        <f t="shared" si="2413"/>
        <v>0</v>
      </c>
      <c r="M5289" s="10">
        <f t="shared" si="2414"/>
        <v>0</v>
      </c>
      <c r="N5289" s="5">
        <f>VLOOKUP(CONCATENATE(A5289,"-6"),'Restated Depr'!$B$6:$G$7674,6,0)</f>
        <v>2.0399999999999998E-2</v>
      </c>
      <c r="O5289" s="29">
        <f t="shared" si="2415"/>
        <v>0</v>
      </c>
      <c r="P5289" s="29">
        <f t="shared" si="2416"/>
        <v>0</v>
      </c>
      <c r="Q5289" t="s">
        <v>7819</v>
      </c>
    </row>
    <row r="5290" spans="1:18" hidden="1">
      <c r="A5290" t="s">
        <v>403</v>
      </c>
      <c r="B5290" t="s">
        <v>5446</v>
      </c>
      <c r="C5290" s="224" t="s">
        <v>7842</v>
      </c>
      <c r="D5290" s="221">
        <v>362</v>
      </c>
      <c r="E5290" s="324">
        <v>43131</v>
      </c>
      <c r="F5290" s="1">
        <v>0</v>
      </c>
      <c r="G5290" s="5">
        <v>2.0399999999999998E-2</v>
      </c>
      <c r="H5290" s="298">
        <v>0</v>
      </c>
      <c r="I5290" s="10">
        <v>0</v>
      </c>
      <c r="J5290" s="11">
        <f t="shared" si="2411"/>
        <v>2.0399999999999998E-2</v>
      </c>
      <c r="K5290" s="30">
        <f t="shared" si="2412"/>
        <v>0</v>
      </c>
      <c r="L5290" s="29">
        <f t="shared" si="2413"/>
        <v>0</v>
      </c>
      <c r="M5290" s="10">
        <f t="shared" si="2414"/>
        <v>0</v>
      </c>
      <c r="N5290" s="5">
        <f>VLOOKUP(CONCATENATE(A5290,"-6"),'Restated Depr'!$B$6:$G$7674,6,0)</f>
        <v>2.0399999999999998E-2</v>
      </c>
      <c r="O5290" s="29">
        <f t="shared" si="2415"/>
        <v>0</v>
      </c>
      <c r="P5290" s="29">
        <f t="shared" si="2416"/>
        <v>0</v>
      </c>
      <c r="Q5290" t="s">
        <v>7819</v>
      </c>
    </row>
    <row r="5291" spans="1:18" hidden="1">
      <c r="A5291" t="s">
        <v>403</v>
      </c>
      <c r="B5291" t="s">
        <v>5447</v>
      </c>
      <c r="C5291" s="224" t="s">
        <v>7842</v>
      </c>
      <c r="D5291" s="221">
        <v>362</v>
      </c>
      <c r="E5291" s="324">
        <v>43159</v>
      </c>
      <c r="F5291" s="1">
        <v>0</v>
      </c>
      <c r="G5291" s="5">
        <v>2.0399999999999998E-2</v>
      </c>
      <c r="H5291" s="298">
        <v>0</v>
      </c>
      <c r="I5291" s="10">
        <v>0</v>
      </c>
      <c r="J5291" s="11">
        <f t="shared" si="2411"/>
        <v>2.0399999999999998E-2</v>
      </c>
      <c r="K5291" s="30">
        <f t="shared" si="2412"/>
        <v>0</v>
      </c>
      <c r="L5291" s="29">
        <f t="shared" si="2413"/>
        <v>0</v>
      </c>
      <c r="M5291" s="10">
        <f t="shared" si="2414"/>
        <v>0</v>
      </c>
      <c r="N5291" s="5">
        <f>VLOOKUP(CONCATENATE(A5291,"-6"),'Restated Depr'!$B$6:$G$7674,6,0)</f>
        <v>2.0399999999999998E-2</v>
      </c>
      <c r="O5291" s="29">
        <f t="shared" si="2415"/>
        <v>0</v>
      </c>
      <c r="P5291" s="29">
        <f t="shared" si="2416"/>
        <v>0</v>
      </c>
      <c r="Q5291" t="s">
        <v>7819</v>
      </c>
    </row>
    <row r="5292" spans="1:18" hidden="1">
      <c r="A5292" t="s">
        <v>403</v>
      </c>
      <c r="B5292" t="s">
        <v>5448</v>
      </c>
      <c r="C5292" s="224" t="s">
        <v>7842</v>
      </c>
      <c r="D5292" s="221">
        <v>362</v>
      </c>
      <c r="E5292" s="324">
        <v>43190</v>
      </c>
      <c r="F5292" s="1">
        <v>0</v>
      </c>
      <c r="G5292" s="5">
        <v>2.0399999999999998E-2</v>
      </c>
      <c r="H5292" s="298">
        <v>0</v>
      </c>
      <c r="I5292" s="10">
        <v>0</v>
      </c>
      <c r="J5292" s="11">
        <f t="shared" si="2411"/>
        <v>2.0399999999999998E-2</v>
      </c>
      <c r="K5292" s="30">
        <f t="shared" si="2412"/>
        <v>0</v>
      </c>
      <c r="L5292" s="29">
        <f t="shared" si="2413"/>
        <v>0</v>
      </c>
      <c r="M5292" s="10">
        <f t="shared" si="2414"/>
        <v>0</v>
      </c>
      <c r="N5292" s="5">
        <f>VLOOKUP(CONCATENATE(A5292,"-6"),'Restated Depr'!$B$6:$G$7674,6,0)</f>
        <v>2.0399999999999998E-2</v>
      </c>
      <c r="O5292" s="29">
        <f t="shared" si="2415"/>
        <v>0</v>
      </c>
      <c r="P5292" s="29">
        <f t="shared" si="2416"/>
        <v>0</v>
      </c>
      <c r="Q5292" t="s">
        <v>7819</v>
      </c>
    </row>
    <row r="5293" spans="1:18" hidden="1">
      <c r="A5293" t="s">
        <v>403</v>
      </c>
      <c r="B5293" t="s">
        <v>5449</v>
      </c>
      <c r="C5293" s="224" t="s">
        <v>7842</v>
      </c>
      <c r="D5293" s="221">
        <v>362</v>
      </c>
      <c r="E5293" s="324">
        <v>43220</v>
      </c>
      <c r="F5293" s="1">
        <v>0</v>
      </c>
      <c r="G5293" s="5">
        <v>2.0399999999999998E-2</v>
      </c>
      <c r="H5293" s="298">
        <v>0</v>
      </c>
      <c r="I5293" s="10">
        <v>0</v>
      </c>
      <c r="J5293" s="11">
        <f t="shared" si="2411"/>
        <v>2.0399999999999998E-2</v>
      </c>
      <c r="K5293" s="30">
        <f t="shared" si="2412"/>
        <v>0</v>
      </c>
      <c r="L5293" s="29">
        <f t="shared" si="2413"/>
        <v>0</v>
      </c>
      <c r="M5293" s="10">
        <f t="shared" si="2414"/>
        <v>0</v>
      </c>
      <c r="N5293" s="5">
        <f>VLOOKUP(CONCATENATE(A5293,"-6"),'Restated Depr'!$B$6:$G$7674,6,0)</f>
        <v>2.0399999999999998E-2</v>
      </c>
      <c r="O5293" s="29">
        <f t="shared" si="2415"/>
        <v>0</v>
      </c>
      <c r="P5293" s="29">
        <f t="shared" si="2416"/>
        <v>0</v>
      </c>
      <c r="Q5293" t="s">
        <v>7819</v>
      </c>
    </row>
    <row r="5294" spans="1:18" hidden="1">
      <c r="A5294" t="s">
        <v>403</v>
      </c>
      <c r="B5294" t="s">
        <v>5450</v>
      </c>
      <c r="C5294" s="224" t="s">
        <v>7842</v>
      </c>
      <c r="D5294" s="221">
        <v>362</v>
      </c>
      <c r="E5294" s="324">
        <v>43251</v>
      </c>
      <c r="F5294" s="1">
        <v>0</v>
      </c>
      <c r="G5294" s="5">
        <v>2.0399999999999998E-2</v>
      </c>
      <c r="H5294" s="298">
        <v>0</v>
      </c>
      <c r="I5294" s="10">
        <v>0</v>
      </c>
      <c r="J5294" s="11">
        <f t="shared" si="2411"/>
        <v>2.0399999999999998E-2</v>
      </c>
      <c r="K5294" s="30">
        <f t="shared" si="2412"/>
        <v>0</v>
      </c>
      <c r="L5294" s="29">
        <f t="shared" si="2413"/>
        <v>0</v>
      </c>
      <c r="M5294" s="10">
        <f t="shared" si="2414"/>
        <v>0</v>
      </c>
      <c r="N5294" s="5">
        <f>VLOOKUP(CONCATENATE(A5294,"-6"),'Restated Depr'!$B$6:$G$7674,6,0)</f>
        <v>2.0399999999999998E-2</v>
      </c>
      <c r="O5294" s="29">
        <f t="shared" si="2415"/>
        <v>0</v>
      </c>
      <c r="P5294" s="29">
        <f t="shared" si="2416"/>
        <v>0</v>
      </c>
      <c r="Q5294" t="s">
        <v>7819</v>
      </c>
    </row>
    <row r="5295" spans="1:18" hidden="1">
      <c r="A5295" t="s">
        <v>403</v>
      </c>
      <c r="B5295" t="s">
        <v>5451</v>
      </c>
      <c r="C5295" s="224" t="s">
        <v>7842</v>
      </c>
      <c r="D5295" s="221">
        <v>362</v>
      </c>
      <c r="E5295" s="324">
        <v>43281</v>
      </c>
      <c r="F5295" s="1">
        <v>0</v>
      </c>
      <c r="G5295" s="5">
        <v>2.0399999999999998E-2</v>
      </c>
      <c r="H5295" s="298">
        <v>0</v>
      </c>
      <c r="I5295" s="10">
        <v>0</v>
      </c>
      <c r="J5295" s="11">
        <f t="shared" si="2411"/>
        <v>2.0399999999999998E-2</v>
      </c>
      <c r="K5295" s="30">
        <f t="shared" si="2412"/>
        <v>0</v>
      </c>
      <c r="L5295" s="29">
        <f t="shared" si="2413"/>
        <v>0</v>
      </c>
      <c r="M5295" s="10">
        <f t="shared" si="2414"/>
        <v>0</v>
      </c>
      <c r="N5295" s="5">
        <f>VLOOKUP(CONCATENATE(A5295,"-6"),'Restated Depr'!$B$6:$G$7674,6,0)</f>
        <v>2.0399999999999998E-2</v>
      </c>
      <c r="O5295" s="29">
        <f t="shared" si="2415"/>
        <v>0</v>
      </c>
      <c r="P5295" s="29">
        <f t="shared" si="2416"/>
        <v>0</v>
      </c>
      <c r="Q5295" t="s">
        <v>7819</v>
      </c>
      <c r="R5295" s="5"/>
    </row>
    <row r="5296" spans="1:18" ht="15.75" hidden="1" thickBot="1">
      <c r="A5296" t="s">
        <v>403</v>
      </c>
      <c r="C5296" s="224" t="s">
        <v>640</v>
      </c>
      <c r="D5296" s="22"/>
      <c r="E5296" s="323" t="s">
        <v>606</v>
      </c>
      <c r="F5296" s="1"/>
      <c r="G5296" s="5"/>
      <c r="H5296" s="310">
        <f>SUM(H5284:H5295)</f>
        <v>5.2599999999999989</v>
      </c>
      <c r="I5296" s="10"/>
      <c r="J5296" s="10"/>
      <c r="K5296" s="32">
        <f>SUM(K5284:K5295)</f>
        <v>0</v>
      </c>
      <c r="L5296" s="28">
        <f>SUM(L5284:L5295)</f>
        <v>-5.2599999999999989</v>
      </c>
      <c r="M5296" s="10"/>
      <c r="N5296" s="5"/>
      <c r="O5296" s="28">
        <f>SUM(O5284:O5295)</f>
        <v>0</v>
      </c>
      <c r="P5296" s="28">
        <f>SUM(P5284:P5295)</f>
        <v>0</v>
      </c>
    </row>
    <row r="5297" spans="1:18" hidden="1">
      <c r="A5297" t="s">
        <v>404</v>
      </c>
      <c r="B5297" t="s">
        <v>5452</v>
      </c>
      <c r="C5297" s="224" t="s">
        <v>7842</v>
      </c>
      <c r="D5297" s="221">
        <v>362</v>
      </c>
      <c r="E5297" s="324">
        <v>42947</v>
      </c>
      <c r="F5297" s="9">
        <v>180679.23</v>
      </c>
      <c r="G5297" s="18">
        <v>1.9699999999999999E-2</v>
      </c>
      <c r="H5297" s="299"/>
      <c r="I5297" s="15">
        <v>180679.23</v>
      </c>
      <c r="J5297" s="11">
        <f t="shared" ref="J5297:J5308" si="2417">G5297</f>
        <v>1.9699999999999999E-2</v>
      </c>
      <c r="K5297" s="31"/>
      <c r="L5297" s="289">
        <f t="shared" ref="L5297:L5308" si="2418">K5297-H5297</f>
        <v>0</v>
      </c>
      <c r="M5297" s="15">
        <f t="shared" ref="M5297:M5308" si="2419">I5297</f>
        <v>180679.23</v>
      </c>
      <c r="N5297" s="5">
        <f>VLOOKUP(CONCATENATE(A5297,"-6"),'Restated Depr'!$B$6:$G$7674,6,0)</f>
        <v>2.0399999999999998E-2</v>
      </c>
      <c r="O5297" s="289"/>
      <c r="P5297" s="289">
        <f t="shared" ref="P5297:P5308" si="2420">O5297-K5297</f>
        <v>0</v>
      </c>
      <c r="Q5297" t="s">
        <v>7819</v>
      </c>
    </row>
    <row r="5298" spans="1:18" hidden="1">
      <c r="A5298" t="s">
        <v>404</v>
      </c>
      <c r="B5298" t="s">
        <v>5453</v>
      </c>
      <c r="C5298" s="224" t="s">
        <v>7842</v>
      </c>
      <c r="D5298" s="221">
        <v>362</v>
      </c>
      <c r="E5298" s="324">
        <v>42978</v>
      </c>
      <c r="F5298" s="1">
        <v>180679.23</v>
      </c>
      <c r="G5298" s="18">
        <v>1.9699999999999999E-2</v>
      </c>
      <c r="H5298" s="298"/>
      <c r="I5298" s="10">
        <v>180679.23</v>
      </c>
      <c r="J5298" s="11">
        <f t="shared" si="2417"/>
        <v>1.9699999999999999E-2</v>
      </c>
      <c r="K5298" s="30"/>
      <c r="L5298" s="29">
        <f t="shared" si="2418"/>
        <v>0</v>
      </c>
      <c r="M5298" s="10">
        <f t="shared" si="2419"/>
        <v>180679.23</v>
      </c>
      <c r="N5298" s="5">
        <f>VLOOKUP(CONCATENATE(A5298,"-6"),'Restated Depr'!$B$6:$G$7674,6,0)</f>
        <v>2.0399999999999998E-2</v>
      </c>
      <c r="O5298" s="29"/>
      <c r="P5298" s="29">
        <f t="shared" si="2420"/>
        <v>0</v>
      </c>
      <c r="Q5298" t="s">
        <v>7819</v>
      </c>
    </row>
    <row r="5299" spans="1:18" hidden="1">
      <c r="A5299" t="s">
        <v>404</v>
      </c>
      <c r="B5299" t="s">
        <v>5454</v>
      </c>
      <c r="C5299" s="224" t="s">
        <v>7842</v>
      </c>
      <c r="D5299" s="221">
        <v>362</v>
      </c>
      <c r="E5299" s="324">
        <v>43008</v>
      </c>
      <c r="F5299" s="1">
        <v>180679.23</v>
      </c>
      <c r="G5299" s="18">
        <v>1.9699999999999999E-2</v>
      </c>
      <c r="H5299" s="298"/>
      <c r="I5299" s="10">
        <v>180679.23</v>
      </c>
      <c r="J5299" s="11">
        <f t="shared" si="2417"/>
        <v>1.9699999999999999E-2</v>
      </c>
      <c r="K5299" s="30"/>
      <c r="L5299" s="29">
        <f t="shared" si="2418"/>
        <v>0</v>
      </c>
      <c r="M5299" s="10">
        <f t="shared" si="2419"/>
        <v>180679.23</v>
      </c>
      <c r="N5299" s="5">
        <f>VLOOKUP(CONCATENATE(A5299,"-6"),'Restated Depr'!$B$6:$G$7674,6,0)</f>
        <v>2.0399999999999998E-2</v>
      </c>
      <c r="O5299" s="29"/>
      <c r="P5299" s="29">
        <f t="shared" si="2420"/>
        <v>0</v>
      </c>
      <c r="Q5299" t="s">
        <v>7819</v>
      </c>
    </row>
    <row r="5300" spans="1:18" hidden="1">
      <c r="A5300" t="s">
        <v>404</v>
      </c>
      <c r="B5300" t="s">
        <v>5455</v>
      </c>
      <c r="C5300" s="224" t="s">
        <v>7842</v>
      </c>
      <c r="D5300" s="221">
        <v>362</v>
      </c>
      <c r="E5300" s="324">
        <v>43039</v>
      </c>
      <c r="F5300" s="1">
        <v>180679.23</v>
      </c>
      <c r="G5300" s="18">
        <v>1.9699999999999999E-2</v>
      </c>
      <c r="H5300" s="298"/>
      <c r="I5300" s="10">
        <v>180679.23</v>
      </c>
      <c r="J5300" s="11">
        <f t="shared" si="2417"/>
        <v>1.9699999999999999E-2</v>
      </c>
      <c r="K5300" s="30"/>
      <c r="L5300" s="29">
        <f t="shared" si="2418"/>
        <v>0</v>
      </c>
      <c r="M5300" s="10">
        <f t="shared" si="2419"/>
        <v>180679.23</v>
      </c>
      <c r="N5300" s="5">
        <f>VLOOKUP(CONCATENATE(A5300,"-6"),'Restated Depr'!$B$6:$G$7674,6,0)</f>
        <v>2.0399999999999998E-2</v>
      </c>
      <c r="O5300" s="29"/>
      <c r="P5300" s="29">
        <f t="shared" si="2420"/>
        <v>0</v>
      </c>
      <c r="Q5300" t="s">
        <v>7819</v>
      </c>
    </row>
    <row r="5301" spans="1:18" hidden="1">
      <c r="A5301" t="s">
        <v>404</v>
      </c>
      <c r="B5301" t="s">
        <v>5456</v>
      </c>
      <c r="C5301" s="224" t="s">
        <v>7842</v>
      </c>
      <c r="D5301" s="221">
        <v>362</v>
      </c>
      <c r="E5301" s="324">
        <v>43069</v>
      </c>
      <c r="F5301" s="1">
        <v>180679.23</v>
      </c>
      <c r="G5301" s="18">
        <v>1.9699999999999999E-2</v>
      </c>
      <c r="H5301" s="298"/>
      <c r="I5301" s="10">
        <v>180679.23</v>
      </c>
      <c r="J5301" s="11">
        <f t="shared" si="2417"/>
        <v>1.9699999999999999E-2</v>
      </c>
      <c r="K5301" s="30"/>
      <c r="L5301" s="29">
        <f t="shared" si="2418"/>
        <v>0</v>
      </c>
      <c r="M5301" s="10">
        <f t="shared" si="2419"/>
        <v>180679.23</v>
      </c>
      <c r="N5301" s="5">
        <f>VLOOKUP(CONCATENATE(A5301,"-6"),'Restated Depr'!$B$6:$G$7674,6,0)</f>
        <v>2.0399999999999998E-2</v>
      </c>
      <c r="O5301" s="29"/>
      <c r="P5301" s="29">
        <f t="shared" si="2420"/>
        <v>0</v>
      </c>
      <c r="Q5301" t="s">
        <v>7819</v>
      </c>
    </row>
    <row r="5302" spans="1:18" hidden="1">
      <c r="A5302" t="s">
        <v>404</v>
      </c>
      <c r="B5302" t="s">
        <v>5457</v>
      </c>
      <c r="C5302" s="224" t="s">
        <v>7842</v>
      </c>
      <c r="D5302" s="221">
        <v>362</v>
      </c>
      <c r="E5302" s="324">
        <v>43100</v>
      </c>
      <c r="F5302" s="1">
        <v>180679.23</v>
      </c>
      <c r="G5302" s="18">
        <v>0.02</v>
      </c>
      <c r="H5302" s="298"/>
      <c r="I5302" s="10">
        <v>180679.23</v>
      </c>
      <c r="J5302" s="11">
        <f t="shared" si="2417"/>
        <v>0.02</v>
      </c>
      <c r="K5302" s="30"/>
      <c r="L5302" s="29">
        <f t="shared" si="2418"/>
        <v>0</v>
      </c>
      <c r="M5302" s="10">
        <f t="shared" si="2419"/>
        <v>180679.23</v>
      </c>
      <c r="N5302" s="5">
        <f>VLOOKUP(CONCATENATE(A5302,"-6"),'Restated Depr'!$B$6:$G$7674,6,0)</f>
        <v>2.0399999999999998E-2</v>
      </c>
      <c r="O5302" s="29"/>
      <c r="P5302" s="29">
        <f t="shared" si="2420"/>
        <v>0</v>
      </c>
      <c r="Q5302" t="s">
        <v>7819</v>
      </c>
    </row>
    <row r="5303" spans="1:18" hidden="1">
      <c r="A5303" t="s">
        <v>404</v>
      </c>
      <c r="B5303" t="s">
        <v>5458</v>
      </c>
      <c r="C5303" s="224" t="s">
        <v>7842</v>
      </c>
      <c r="D5303" s="221">
        <v>362</v>
      </c>
      <c r="E5303" s="324">
        <v>43131</v>
      </c>
      <c r="F5303" s="1">
        <v>180679.23</v>
      </c>
      <c r="G5303" s="5">
        <v>2.0399999999999998E-2</v>
      </c>
      <c r="H5303" s="298"/>
      <c r="I5303" s="10">
        <v>180679.23</v>
      </c>
      <c r="J5303" s="11">
        <f t="shared" si="2417"/>
        <v>2.0399999999999998E-2</v>
      </c>
      <c r="K5303" s="30"/>
      <c r="L5303" s="29">
        <f t="shared" si="2418"/>
        <v>0</v>
      </c>
      <c r="M5303" s="10">
        <f t="shared" si="2419"/>
        <v>180679.23</v>
      </c>
      <c r="N5303" s="5">
        <f>VLOOKUP(CONCATENATE(A5303,"-6"),'Restated Depr'!$B$6:$G$7674,6,0)</f>
        <v>2.0399999999999998E-2</v>
      </c>
      <c r="O5303" s="29"/>
      <c r="P5303" s="29">
        <f t="shared" si="2420"/>
        <v>0</v>
      </c>
      <c r="Q5303" t="s">
        <v>7819</v>
      </c>
    </row>
    <row r="5304" spans="1:18" hidden="1">
      <c r="A5304" t="s">
        <v>404</v>
      </c>
      <c r="B5304" t="s">
        <v>5459</v>
      </c>
      <c r="C5304" s="224" t="s">
        <v>7842</v>
      </c>
      <c r="D5304" s="221">
        <v>362</v>
      </c>
      <c r="E5304" s="324">
        <v>43159</v>
      </c>
      <c r="F5304" s="1">
        <v>180679.23</v>
      </c>
      <c r="G5304" s="5">
        <v>2.0399999999999998E-2</v>
      </c>
      <c r="H5304" s="298"/>
      <c r="I5304" s="10">
        <v>180679.23</v>
      </c>
      <c r="J5304" s="11">
        <f t="shared" si="2417"/>
        <v>2.0399999999999998E-2</v>
      </c>
      <c r="K5304" s="30"/>
      <c r="L5304" s="29">
        <f t="shared" si="2418"/>
        <v>0</v>
      </c>
      <c r="M5304" s="10">
        <f t="shared" si="2419"/>
        <v>180679.23</v>
      </c>
      <c r="N5304" s="5">
        <f>VLOOKUP(CONCATENATE(A5304,"-6"),'Restated Depr'!$B$6:$G$7674,6,0)</f>
        <v>2.0399999999999998E-2</v>
      </c>
      <c r="O5304" s="29"/>
      <c r="P5304" s="29">
        <f t="shared" si="2420"/>
        <v>0</v>
      </c>
      <c r="Q5304" t="s">
        <v>7819</v>
      </c>
    </row>
    <row r="5305" spans="1:18" hidden="1">
      <c r="A5305" t="s">
        <v>404</v>
      </c>
      <c r="B5305" t="s">
        <v>5460</v>
      </c>
      <c r="C5305" s="224" t="s">
        <v>7842</v>
      </c>
      <c r="D5305" s="221">
        <v>362</v>
      </c>
      <c r="E5305" s="324">
        <v>43190</v>
      </c>
      <c r="F5305" s="1">
        <v>180679.23</v>
      </c>
      <c r="G5305" s="5">
        <v>2.0399999999999998E-2</v>
      </c>
      <c r="H5305" s="298"/>
      <c r="I5305" s="10">
        <v>180679.23</v>
      </c>
      <c r="J5305" s="11">
        <f t="shared" si="2417"/>
        <v>2.0399999999999998E-2</v>
      </c>
      <c r="K5305" s="30"/>
      <c r="L5305" s="29">
        <f t="shared" si="2418"/>
        <v>0</v>
      </c>
      <c r="M5305" s="10">
        <f t="shared" si="2419"/>
        <v>180679.23</v>
      </c>
      <c r="N5305" s="5">
        <f>VLOOKUP(CONCATENATE(A5305,"-6"),'Restated Depr'!$B$6:$G$7674,6,0)</f>
        <v>2.0399999999999998E-2</v>
      </c>
      <c r="O5305" s="29"/>
      <c r="P5305" s="29">
        <f t="shared" si="2420"/>
        <v>0</v>
      </c>
      <c r="Q5305" t="s">
        <v>7819</v>
      </c>
    </row>
    <row r="5306" spans="1:18" hidden="1">
      <c r="A5306" t="s">
        <v>404</v>
      </c>
      <c r="B5306" t="s">
        <v>5461</v>
      </c>
      <c r="C5306" s="224" t="s">
        <v>7842</v>
      </c>
      <c r="D5306" s="221">
        <v>362</v>
      </c>
      <c r="E5306" s="324">
        <v>43220</v>
      </c>
      <c r="F5306" s="1">
        <v>180679.23</v>
      </c>
      <c r="G5306" s="5">
        <v>2.0399999999999998E-2</v>
      </c>
      <c r="H5306" s="298"/>
      <c r="I5306" s="10">
        <v>180679.23</v>
      </c>
      <c r="J5306" s="11">
        <f t="shared" si="2417"/>
        <v>2.0399999999999998E-2</v>
      </c>
      <c r="K5306" s="30"/>
      <c r="L5306" s="29">
        <f t="shared" si="2418"/>
        <v>0</v>
      </c>
      <c r="M5306" s="10">
        <f t="shared" si="2419"/>
        <v>180679.23</v>
      </c>
      <c r="N5306" s="5">
        <f>VLOOKUP(CONCATENATE(A5306,"-6"),'Restated Depr'!$B$6:$G$7674,6,0)</f>
        <v>2.0399999999999998E-2</v>
      </c>
      <c r="O5306" s="29"/>
      <c r="P5306" s="29">
        <f t="shared" si="2420"/>
        <v>0</v>
      </c>
      <c r="Q5306" t="s">
        <v>7819</v>
      </c>
    </row>
    <row r="5307" spans="1:18" hidden="1">
      <c r="A5307" t="s">
        <v>404</v>
      </c>
      <c r="B5307" t="s">
        <v>5462</v>
      </c>
      <c r="C5307" s="224" t="s">
        <v>7842</v>
      </c>
      <c r="D5307" s="221">
        <v>362</v>
      </c>
      <c r="E5307" s="324">
        <v>43251</v>
      </c>
      <c r="F5307" s="1">
        <v>180679.23</v>
      </c>
      <c r="G5307" s="5">
        <v>2.0399999999999998E-2</v>
      </c>
      <c r="H5307" s="298"/>
      <c r="I5307" s="10">
        <v>180679.23</v>
      </c>
      <c r="J5307" s="11">
        <f t="shared" si="2417"/>
        <v>2.0399999999999998E-2</v>
      </c>
      <c r="K5307" s="30"/>
      <c r="L5307" s="29">
        <f t="shared" si="2418"/>
        <v>0</v>
      </c>
      <c r="M5307" s="10">
        <f t="shared" si="2419"/>
        <v>180679.23</v>
      </c>
      <c r="N5307" s="5">
        <f>VLOOKUP(CONCATENATE(A5307,"-6"),'Restated Depr'!$B$6:$G$7674,6,0)</f>
        <v>2.0399999999999998E-2</v>
      </c>
      <c r="O5307" s="29"/>
      <c r="P5307" s="29">
        <f t="shared" si="2420"/>
        <v>0</v>
      </c>
      <c r="Q5307" t="s">
        <v>7819</v>
      </c>
    </row>
    <row r="5308" spans="1:18" hidden="1">
      <c r="A5308" t="s">
        <v>404</v>
      </c>
      <c r="B5308" t="s">
        <v>5463</v>
      </c>
      <c r="C5308" s="224" t="s">
        <v>7842</v>
      </c>
      <c r="D5308" s="221">
        <v>362</v>
      </c>
      <c r="E5308" s="324">
        <v>43281</v>
      </c>
      <c r="F5308" s="1">
        <v>180679.23</v>
      </c>
      <c r="G5308" s="5">
        <v>2.0399999999999998E-2</v>
      </c>
      <c r="H5308" s="298"/>
      <c r="I5308" s="10">
        <v>180679.23</v>
      </c>
      <c r="J5308" s="11">
        <f t="shared" si="2417"/>
        <v>2.0399999999999998E-2</v>
      </c>
      <c r="K5308" s="30"/>
      <c r="L5308" s="29">
        <f t="shared" si="2418"/>
        <v>0</v>
      </c>
      <c r="M5308" s="10">
        <f t="shared" si="2419"/>
        <v>180679.23</v>
      </c>
      <c r="N5308" s="5">
        <f>VLOOKUP(CONCATENATE(A5308,"-6"),'Restated Depr'!$B$6:$G$7674,6,0)</f>
        <v>2.0399999999999998E-2</v>
      </c>
      <c r="O5308" s="29"/>
      <c r="P5308" s="29">
        <f t="shared" si="2420"/>
        <v>0</v>
      </c>
      <c r="Q5308" t="s">
        <v>7819</v>
      </c>
      <c r="R5308" s="5"/>
    </row>
    <row r="5309" spans="1:18" ht="15.75" hidden="1" thickBot="1">
      <c r="A5309" t="s">
        <v>404</v>
      </c>
      <c r="C5309" s="224" t="s">
        <v>640</v>
      </c>
      <c r="D5309" s="22"/>
      <c r="E5309" s="323" t="s">
        <v>606</v>
      </c>
      <c r="F5309" s="1"/>
      <c r="G5309" s="5"/>
      <c r="H5309" s="310">
        <f>SUM(H5297:H5308)</f>
        <v>0</v>
      </c>
      <c r="I5309" s="10"/>
      <c r="J5309" s="10"/>
      <c r="K5309" s="32">
        <f>SUM(K5297:K5308)</f>
        <v>0</v>
      </c>
      <c r="L5309" s="28">
        <f>SUM(L5297:L5308)</f>
        <v>0</v>
      </c>
      <c r="M5309" s="10"/>
      <c r="N5309" s="5"/>
      <c r="O5309" s="28">
        <f>SUM(O5297:O5308)</f>
        <v>0</v>
      </c>
      <c r="P5309" s="28">
        <f>SUM(P5297:P5308)</f>
        <v>0</v>
      </c>
    </row>
    <row r="5310" spans="1:18" hidden="1">
      <c r="A5310" t="s">
        <v>405</v>
      </c>
      <c r="B5310" t="s">
        <v>5464</v>
      </c>
      <c r="C5310" s="224" t="s">
        <v>7842</v>
      </c>
      <c r="D5310" s="221">
        <v>362</v>
      </c>
      <c r="E5310" s="324">
        <v>42947</v>
      </c>
      <c r="F5310" s="9">
        <v>450831337.76999998</v>
      </c>
      <c r="G5310" s="18">
        <v>1.9699999999999999E-2</v>
      </c>
      <c r="H5310" s="299">
        <v>740114.77999999991</v>
      </c>
      <c r="I5310" s="15">
        <v>456986756.26999998</v>
      </c>
      <c r="J5310" s="11">
        <f t="shared" ref="J5310:J5321" si="2421">G5310</f>
        <v>1.9699999999999999E-2</v>
      </c>
      <c r="K5310" s="31">
        <f t="shared" ref="K5310:K5321" si="2422">I5310*J5310/12</f>
        <v>750219.92487658327</v>
      </c>
      <c r="L5310" s="289">
        <f t="shared" ref="L5310:L5321" si="2423">K5310-H5310</f>
        <v>10105.144876583363</v>
      </c>
      <c r="M5310" s="15">
        <f t="shared" ref="M5310:M5321" si="2424">I5310</f>
        <v>456986756.26999998</v>
      </c>
      <c r="N5310" s="5">
        <f>VLOOKUP(CONCATENATE(A5310,"-6"),'Restated Depr'!$B$6:$G$7674,6,0)</f>
        <v>2.0399999999999998E-2</v>
      </c>
      <c r="O5310" s="289">
        <f t="shared" ref="O5310:O5321" si="2425">M5310*N5310/12</f>
        <v>776877.48565899988</v>
      </c>
      <c r="P5310" s="289">
        <f t="shared" ref="P5310:P5321" si="2426">O5310-K5310</f>
        <v>26657.560782416607</v>
      </c>
      <c r="Q5310" t="s">
        <v>7819</v>
      </c>
    </row>
    <row r="5311" spans="1:18" hidden="1">
      <c r="A5311" t="s">
        <v>405</v>
      </c>
      <c r="B5311" t="s">
        <v>5465</v>
      </c>
      <c r="C5311" s="224" t="s">
        <v>7842</v>
      </c>
      <c r="D5311" s="221">
        <v>362</v>
      </c>
      <c r="E5311" s="324">
        <v>42978</v>
      </c>
      <c r="F5311" s="1">
        <v>451542740.69</v>
      </c>
      <c r="G5311" s="18">
        <v>1.9699999999999999E-2</v>
      </c>
      <c r="H5311" s="298">
        <v>741282.66</v>
      </c>
      <c r="I5311" s="10">
        <v>456986756.26999998</v>
      </c>
      <c r="J5311" s="11">
        <f t="shared" si="2421"/>
        <v>1.9699999999999999E-2</v>
      </c>
      <c r="K5311" s="30">
        <f t="shared" si="2422"/>
        <v>750219.92487658327</v>
      </c>
      <c r="L5311" s="29">
        <f t="shared" si="2423"/>
        <v>8937.2648765832419</v>
      </c>
      <c r="M5311" s="10">
        <f t="shared" si="2424"/>
        <v>456986756.26999998</v>
      </c>
      <c r="N5311" s="5">
        <f>VLOOKUP(CONCATENATE(A5311,"-6"),'Restated Depr'!$B$6:$G$7674,6,0)</f>
        <v>2.0399999999999998E-2</v>
      </c>
      <c r="O5311" s="29">
        <f t="shared" si="2425"/>
        <v>776877.48565899988</v>
      </c>
      <c r="P5311" s="29">
        <f t="shared" si="2426"/>
        <v>26657.560782416607</v>
      </c>
      <c r="Q5311" t="s">
        <v>7819</v>
      </c>
    </row>
    <row r="5312" spans="1:18" hidden="1">
      <c r="A5312" t="s">
        <v>405</v>
      </c>
      <c r="B5312" t="s">
        <v>5466</v>
      </c>
      <c r="C5312" s="224" t="s">
        <v>7842</v>
      </c>
      <c r="D5312" s="221">
        <v>362</v>
      </c>
      <c r="E5312" s="324">
        <v>43008</v>
      </c>
      <c r="F5312" s="1">
        <v>453523622.56999999</v>
      </c>
      <c r="G5312" s="18">
        <v>1.9699999999999999E-2</v>
      </c>
      <c r="H5312" s="298">
        <v>744534.61</v>
      </c>
      <c r="I5312" s="10">
        <v>456986756.26999998</v>
      </c>
      <c r="J5312" s="11">
        <f t="shared" si="2421"/>
        <v>1.9699999999999999E-2</v>
      </c>
      <c r="K5312" s="30">
        <f t="shared" si="2422"/>
        <v>750219.92487658327</v>
      </c>
      <c r="L5312" s="29">
        <f t="shared" si="2423"/>
        <v>5685.3148765832884</v>
      </c>
      <c r="M5312" s="10">
        <f t="shared" si="2424"/>
        <v>456986756.26999998</v>
      </c>
      <c r="N5312" s="5">
        <f>VLOOKUP(CONCATENATE(A5312,"-6"),'Restated Depr'!$B$6:$G$7674,6,0)</f>
        <v>2.0399999999999998E-2</v>
      </c>
      <c r="O5312" s="29">
        <f t="shared" si="2425"/>
        <v>776877.48565899988</v>
      </c>
      <c r="P5312" s="29">
        <f t="shared" si="2426"/>
        <v>26657.560782416607</v>
      </c>
      <c r="Q5312" t="s">
        <v>7819</v>
      </c>
    </row>
    <row r="5313" spans="1:18" hidden="1">
      <c r="A5313" t="s">
        <v>405</v>
      </c>
      <c r="B5313" t="s">
        <v>5467</v>
      </c>
      <c r="C5313" s="224" t="s">
        <v>7842</v>
      </c>
      <c r="D5313" s="221">
        <v>362</v>
      </c>
      <c r="E5313" s="324">
        <v>43039</v>
      </c>
      <c r="F5313" s="1">
        <v>454812613.05000001</v>
      </c>
      <c r="G5313" s="18">
        <v>1.9699999999999999E-2</v>
      </c>
      <c r="H5313" s="298">
        <v>746650.70000000007</v>
      </c>
      <c r="I5313" s="10">
        <v>456986756.26999998</v>
      </c>
      <c r="J5313" s="11">
        <f t="shared" si="2421"/>
        <v>1.9699999999999999E-2</v>
      </c>
      <c r="K5313" s="30">
        <f t="shared" si="2422"/>
        <v>750219.92487658327</v>
      </c>
      <c r="L5313" s="29">
        <f t="shared" si="2423"/>
        <v>3569.2248765832046</v>
      </c>
      <c r="M5313" s="10">
        <f t="shared" si="2424"/>
        <v>456986756.26999998</v>
      </c>
      <c r="N5313" s="5">
        <f>VLOOKUP(CONCATENATE(A5313,"-6"),'Restated Depr'!$B$6:$G$7674,6,0)</f>
        <v>2.0399999999999998E-2</v>
      </c>
      <c r="O5313" s="29">
        <f t="shared" si="2425"/>
        <v>776877.48565899988</v>
      </c>
      <c r="P5313" s="29">
        <f t="shared" si="2426"/>
        <v>26657.560782416607</v>
      </c>
      <c r="Q5313" t="s">
        <v>7819</v>
      </c>
    </row>
    <row r="5314" spans="1:18" hidden="1">
      <c r="A5314" t="s">
        <v>405</v>
      </c>
      <c r="B5314" t="s">
        <v>5468</v>
      </c>
      <c r="C5314" s="224" t="s">
        <v>7842</v>
      </c>
      <c r="D5314" s="221">
        <v>362</v>
      </c>
      <c r="E5314" s="324">
        <v>43069</v>
      </c>
      <c r="F5314" s="1">
        <v>452173004.43000001</v>
      </c>
      <c r="G5314" s="18">
        <v>1.9699999999999999E-2</v>
      </c>
      <c r="H5314" s="298">
        <v>742317.35</v>
      </c>
      <c r="I5314" s="10">
        <v>456986756.26999998</v>
      </c>
      <c r="J5314" s="11">
        <f t="shared" si="2421"/>
        <v>1.9699999999999999E-2</v>
      </c>
      <c r="K5314" s="30">
        <f t="shared" si="2422"/>
        <v>750219.92487658327</v>
      </c>
      <c r="L5314" s="29">
        <f t="shared" si="2423"/>
        <v>7902.5748765832977</v>
      </c>
      <c r="M5314" s="10">
        <f t="shared" si="2424"/>
        <v>456986756.26999998</v>
      </c>
      <c r="N5314" s="5">
        <f>VLOOKUP(CONCATENATE(A5314,"-6"),'Restated Depr'!$B$6:$G$7674,6,0)</f>
        <v>2.0399999999999998E-2</v>
      </c>
      <c r="O5314" s="29">
        <f t="shared" si="2425"/>
        <v>776877.48565899988</v>
      </c>
      <c r="P5314" s="29">
        <f t="shared" si="2426"/>
        <v>26657.560782416607</v>
      </c>
      <c r="Q5314" t="s">
        <v>7819</v>
      </c>
    </row>
    <row r="5315" spans="1:18" hidden="1">
      <c r="A5315" t="s">
        <v>405</v>
      </c>
      <c r="B5315" t="s">
        <v>5469</v>
      </c>
      <c r="C5315" s="224" t="s">
        <v>7842</v>
      </c>
      <c r="D5315" s="221">
        <v>362</v>
      </c>
      <c r="E5315" s="324">
        <v>43100</v>
      </c>
      <c r="F5315" s="1">
        <v>450199819.75</v>
      </c>
      <c r="G5315" s="18">
        <v>0.02</v>
      </c>
      <c r="H5315" s="298">
        <v>750333.02999999991</v>
      </c>
      <c r="I5315" s="10">
        <v>456986756.26999998</v>
      </c>
      <c r="J5315" s="11">
        <f t="shared" si="2421"/>
        <v>0.02</v>
      </c>
      <c r="K5315" s="30">
        <f t="shared" si="2422"/>
        <v>761644.59378333332</v>
      </c>
      <c r="L5315" s="29">
        <f t="shared" si="2423"/>
        <v>11311.563783333404</v>
      </c>
      <c r="M5315" s="10">
        <f t="shared" si="2424"/>
        <v>456986756.26999998</v>
      </c>
      <c r="N5315" s="5">
        <f>VLOOKUP(CONCATENATE(A5315,"-6"),'Restated Depr'!$B$6:$G$7674,6,0)</f>
        <v>2.0399999999999998E-2</v>
      </c>
      <c r="O5315" s="29">
        <f t="shared" si="2425"/>
        <v>776877.48565899988</v>
      </c>
      <c r="P5315" s="29">
        <f t="shared" si="2426"/>
        <v>15232.891875666566</v>
      </c>
      <c r="Q5315" t="s">
        <v>7819</v>
      </c>
    </row>
    <row r="5316" spans="1:18" hidden="1">
      <c r="A5316" t="s">
        <v>405</v>
      </c>
      <c r="B5316" t="s">
        <v>5470</v>
      </c>
      <c r="C5316" s="224" t="s">
        <v>7842</v>
      </c>
      <c r="D5316" s="221">
        <v>362</v>
      </c>
      <c r="E5316" s="324">
        <v>43131</v>
      </c>
      <c r="F5316" s="1">
        <v>450905685.42000002</v>
      </c>
      <c r="G5316" s="5">
        <v>2.0399999999999998E-2</v>
      </c>
      <c r="H5316" s="298">
        <v>766539.67</v>
      </c>
      <c r="I5316" s="10">
        <v>456986756.26999998</v>
      </c>
      <c r="J5316" s="11">
        <f t="shared" si="2421"/>
        <v>2.0399999999999998E-2</v>
      </c>
      <c r="K5316" s="30">
        <f t="shared" si="2422"/>
        <v>776877.48565899988</v>
      </c>
      <c r="L5316" s="29">
        <f t="shared" si="2423"/>
        <v>10337.81565899984</v>
      </c>
      <c r="M5316" s="10">
        <f t="shared" si="2424"/>
        <v>456986756.26999998</v>
      </c>
      <c r="N5316" s="5">
        <f>VLOOKUP(CONCATENATE(A5316,"-6"),'Restated Depr'!$B$6:$G$7674,6,0)</f>
        <v>2.0399999999999998E-2</v>
      </c>
      <c r="O5316" s="29">
        <f t="shared" si="2425"/>
        <v>776877.48565899988</v>
      </c>
      <c r="P5316" s="29">
        <f t="shared" si="2426"/>
        <v>0</v>
      </c>
      <c r="Q5316" t="s">
        <v>7819</v>
      </c>
    </row>
    <row r="5317" spans="1:18" hidden="1">
      <c r="A5317" t="s">
        <v>405</v>
      </c>
      <c r="B5317" t="s">
        <v>5471</v>
      </c>
      <c r="C5317" s="224" t="s">
        <v>7842</v>
      </c>
      <c r="D5317" s="221">
        <v>362</v>
      </c>
      <c r="E5317" s="324">
        <v>43159</v>
      </c>
      <c r="F5317" s="1">
        <v>452568580.72000003</v>
      </c>
      <c r="G5317" s="5">
        <v>2.0399999999999998E-2</v>
      </c>
      <c r="H5317" s="298">
        <v>769366.5900000002</v>
      </c>
      <c r="I5317" s="10">
        <v>456986756.26999998</v>
      </c>
      <c r="J5317" s="11">
        <f t="shared" si="2421"/>
        <v>2.0399999999999998E-2</v>
      </c>
      <c r="K5317" s="30">
        <f t="shared" si="2422"/>
        <v>776877.48565899988</v>
      </c>
      <c r="L5317" s="29">
        <f t="shared" si="2423"/>
        <v>7510.8956589996815</v>
      </c>
      <c r="M5317" s="10">
        <f t="shared" si="2424"/>
        <v>456986756.26999998</v>
      </c>
      <c r="N5317" s="5">
        <f>VLOOKUP(CONCATENATE(A5317,"-6"),'Restated Depr'!$B$6:$G$7674,6,0)</f>
        <v>2.0399999999999998E-2</v>
      </c>
      <c r="O5317" s="29">
        <f t="shared" si="2425"/>
        <v>776877.48565899988</v>
      </c>
      <c r="P5317" s="29">
        <f t="shared" si="2426"/>
        <v>0</v>
      </c>
      <c r="Q5317" t="s">
        <v>7819</v>
      </c>
    </row>
    <row r="5318" spans="1:18" hidden="1">
      <c r="A5318" t="s">
        <v>405</v>
      </c>
      <c r="B5318" t="s">
        <v>5472</v>
      </c>
      <c r="C5318" s="224" t="s">
        <v>7842</v>
      </c>
      <c r="D5318" s="221">
        <v>362</v>
      </c>
      <c r="E5318" s="324">
        <v>43190</v>
      </c>
      <c r="F5318" s="1">
        <v>453959100.5</v>
      </c>
      <c r="G5318" s="5">
        <v>2.0399999999999998E-2</v>
      </c>
      <c r="H5318" s="298">
        <v>771730.47000000009</v>
      </c>
      <c r="I5318" s="10">
        <v>456986756.26999998</v>
      </c>
      <c r="J5318" s="11">
        <f t="shared" si="2421"/>
        <v>2.0399999999999998E-2</v>
      </c>
      <c r="K5318" s="30">
        <f t="shared" si="2422"/>
        <v>776877.48565899988</v>
      </c>
      <c r="L5318" s="29">
        <f t="shared" si="2423"/>
        <v>5147.0156589997932</v>
      </c>
      <c r="M5318" s="10">
        <f t="shared" si="2424"/>
        <v>456986756.26999998</v>
      </c>
      <c r="N5318" s="5">
        <f>VLOOKUP(CONCATENATE(A5318,"-6"),'Restated Depr'!$B$6:$G$7674,6,0)</f>
        <v>2.0399999999999998E-2</v>
      </c>
      <c r="O5318" s="29">
        <f t="shared" si="2425"/>
        <v>776877.48565899988</v>
      </c>
      <c r="P5318" s="29">
        <f t="shared" si="2426"/>
        <v>0</v>
      </c>
      <c r="Q5318" t="s">
        <v>7819</v>
      </c>
    </row>
    <row r="5319" spans="1:18" hidden="1">
      <c r="A5319" t="s">
        <v>405</v>
      </c>
      <c r="B5319" t="s">
        <v>5473</v>
      </c>
      <c r="C5319" s="224" t="s">
        <v>7842</v>
      </c>
      <c r="D5319" s="221">
        <v>362</v>
      </c>
      <c r="E5319" s="324">
        <v>43220</v>
      </c>
      <c r="F5319" s="1">
        <v>453765491.45999998</v>
      </c>
      <c r="G5319" s="5">
        <v>2.0399999999999998E-2</v>
      </c>
      <c r="H5319" s="298">
        <v>771401.34</v>
      </c>
      <c r="I5319" s="10">
        <v>456986756.26999998</v>
      </c>
      <c r="J5319" s="11">
        <f t="shared" si="2421"/>
        <v>2.0399999999999998E-2</v>
      </c>
      <c r="K5319" s="30">
        <f t="shared" si="2422"/>
        <v>776877.48565899988</v>
      </c>
      <c r="L5319" s="29">
        <f t="shared" si="2423"/>
        <v>5476.1456589999143</v>
      </c>
      <c r="M5319" s="10">
        <f t="shared" si="2424"/>
        <v>456986756.26999998</v>
      </c>
      <c r="N5319" s="5">
        <f>VLOOKUP(CONCATENATE(A5319,"-6"),'Restated Depr'!$B$6:$G$7674,6,0)</f>
        <v>2.0399999999999998E-2</v>
      </c>
      <c r="O5319" s="29">
        <f t="shared" si="2425"/>
        <v>776877.48565899988</v>
      </c>
      <c r="P5319" s="29">
        <f t="shared" si="2426"/>
        <v>0</v>
      </c>
      <c r="Q5319" t="s">
        <v>7819</v>
      </c>
    </row>
    <row r="5320" spans="1:18" hidden="1">
      <c r="A5320" t="s">
        <v>405</v>
      </c>
      <c r="B5320" t="s">
        <v>5474</v>
      </c>
      <c r="C5320" s="224" t="s">
        <v>7842</v>
      </c>
      <c r="D5320" s="221">
        <v>362</v>
      </c>
      <c r="E5320" s="324">
        <v>43251</v>
      </c>
      <c r="F5320" s="1">
        <v>455915006.91000003</v>
      </c>
      <c r="G5320" s="5">
        <v>2.0399999999999998E-2</v>
      </c>
      <c r="H5320" s="298">
        <v>775055.51000000013</v>
      </c>
      <c r="I5320" s="10">
        <v>456986756.26999998</v>
      </c>
      <c r="J5320" s="11">
        <f t="shared" si="2421"/>
        <v>2.0399999999999998E-2</v>
      </c>
      <c r="K5320" s="30">
        <f t="shared" si="2422"/>
        <v>776877.48565899988</v>
      </c>
      <c r="L5320" s="29">
        <f t="shared" si="2423"/>
        <v>1821.975658999756</v>
      </c>
      <c r="M5320" s="10">
        <f t="shared" si="2424"/>
        <v>456986756.26999998</v>
      </c>
      <c r="N5320" s="5">
        <f>VLOOKUP(CONCATENATE(A5320,"-6"),'Restated Depr'!$B$6:$G$7674,6,0)</f>
        <v>2.0399999999999998E-2</v>
      </c>
      <c r="O5320" s="29">
        <f t="shared" si="2425"/>
        <v>776877.48565899988</v>
      </c>
      <c r="P5320" s="29">
        <f t="shared" si="2426"/>
        <v>0</v>
      </c>
      <c r="Q5320" t="s">
        <v>7819</v>
      </c>
    </row>
    <row r="5321" spans="1:18" hidden="1">
      <c r="A5321" t="s">
        <v>405</v>
      </c>
      <c r="B5321" t="s">
        <v>5475</v>
      </c>
      <c r="C5321" s="224" t="s">
        <v>7842</v>
      </c>
      <c r="D5321" s="221">
        <v>362</v>
      </c>
      <c r="E5321" s="324">
        <v>43281</v>
      </c>
      <c r="F5321" s="1">
        <v>456986756.26999998</v>
      </c>
      <c r="G5321" s="5">
        <v>2.0399999999999998E-2</v>
      </c>
      <c r="H5321" s="298">
        <v>776877.48</v>
      </c>
      <c r="I5321" s="10">
        <v>456986756.26999998</v>
      </c>
      <c r="J5321" s="11">
        <f t="shared" si="2421"/>
        <v>2.0399999999999998E-2</v>
      </c>
      <c r="K5321" s="30">
        <f t="shared" si="2422"/>
        <v>776877.48565899988</v>
      </c>
      <c r="L5321" s="29">
        <f t="shared" si="2423"/>
        <v>5.6589999003335834E-3</v>
      </c>
      <c r="M5321" s="10">
        <f t="shared" si="2424"/>
        <v>456986756.26999998</v>
      </c>
      <c r="N5321" s="5">
        <f>VLOOKUP(CONCATENATE(A5321,"-6"),'Restated Depr'!$B$6:$G$7674,6,0)</f>
        <v>2.0399999999999998E-2</v>
      </c>
      <c r="O5321" s="29">
        <f t="shared" si="2425"/>
        <v>776877.48565899988</v>
      </c>
      <c r="P5321" s="29">
        <f t="shared" si="2426"/>
        <v>0</v>
      </c>
      <c r="Q5321" t="s">
        <v>7819</v>
      </c>
      <c r="R5321" s="5"/>
    </row>
    <row r="5322" spans="1:18" ht="15.75" hidden="1" thickBot="1">
      <c r="A5322" t="s">
        <v>405</v>
      </c>
      <c r="C5322" s="224" t="s">
        <v>640</v>
      </c>
      <c r="D5322" s="22"/>
      <c r="E5322" s="323" t="s">
        <v>606</v>
      </c>
      <c r="F5322" s="1"/>
      <c r="G5322" s="5"/>
      <c r="H5322" s="310">
        <f>SUM(H5310:H5321)</f>
        <v>9096204.1899999995</v>
      </c>
      <c r="I5322" s="10"/>
      <c r="J5322" s="10"/>
      <c r="K5322" s="32">
        <f>SUM(K5310:K5321)</f>
        <v>9174009.1321202479</v>
      </c>
      <c r="L5322" s="28">
        <f>SUM(L5310:L5321)</f>
        <v>77804.942120248685</v>
      </c>
      <c r="M5322" s="10"/>
      <c r="N5322" s="5"/>
      <c r="O5322" s="28">
        <f>SUM(O5310:O5321)</f>
        <v>9322529.8279079963</v>
      </c>
      <c r="P5322" s="28">
        <f>SUM(P5310:P5321)</f>
        <v>148520.6957877496</v>
      </c>
    </row>
    <row r="5323" spans="1:18" hidden="1">
      <c r="A5323" t="s">
        <v>406</v>
      </c>
      <c r="B5323" t="s">
        <v>5476</v>
      </c>
      <c r="C5323" s="224" t="s">
        <v>7842</v>
      </c>
      <c r="D5323" s="221">
        <v>363</v>
      </c>
      <c r="E5323" s="324">
        <v>42947</v>
      </c>
      <c r="F5323" s="9">
        <v>1048272.11</v>
      </c>
      <c r="G5323" s="18">
        <v>0.05</v>
      </c>
      <c r="H5323" s="299">
        <v>4367.8</v>
      </c>
      <c r="I5323" s="15">
        <v>1101221.1299999999</v>
      </c>
      <c r="J5323" s="11">
        <f t="shared" ref="J5323:J5334" si="2427">G5323</f>
        <v>0.05</v>
      </c>
      <c r="K5323" s="31">
        <f t="shared" ref="K5323:K5334" si="2428">I5323*J5323/12</f>
        <v>4588.4213749999999</v>
      </c>
      <c r="L5323" s="289">
        <f t="shared" ref="L5323:L5334" si="2429">K5323-H5323</f>
        <v>220.62137499999972</v>
      </c>
      <c r="M5323" s="15">
        <f t="shared" ref="M5323:M5334" si="2430">I5323</f>
        <v>1101221.1299999999</v>
      </c>
      <c r="N5323" s="5">
        <f>VLOOKUP(CONCATENATE(A5323,"-6"),'Restated Depr'!$B$6:$G$7674,6,0)</f>
        <v>4.99E-2</v>
      </c>
      <c r="O5323" s="289">
        <f t="shared" ref="O5323:O5334" si="2431">M5323*N5323/12</f>
        <v>4579.2445322499998</v>
      </c>
      <c r="P5323" s="289">
        <f t="shared" ref="P5323:P5334" si="2432">O5323-K5323</f>
        <v>-9.1768427500001053</v>
      </c>
      <c r="Q5323" t="s">
        <v>7819</v>
      </c>
    </row>
    <row r="5324" spans="1:18" hidden="1">
      <c r="A5324" t="s">
        <v>406</v>
      </c>
      <c r="B5324" t="s">
        <v>5477</v>
      </c>
      <c r="C5324" s="224" t="s">
        <v>7842</v>
      </c>
      <c r="D5324" s="221">
        <v>363</v>
      </c>
      <c r="E5324" s="324">
        <v>42978</v>
      </c>
      <c r="F5324" s="1">
        <v>1048272.11</v>
      </c>
      <c r="G5324" s="18">
        <v>0.05</v>
      </c>
      <c r="H5324" s="298">
        <v>4367.8</v>
      </c>
      <c r="I5324" s="10">
        <v>1101221.1299999999</v>
      </c>
      <c r="J5324" s="11">
        <f t="shared" si="2427"/>
        <v>0.05</v>
      </c>
      <c r="K5324" s="30">
        <f t="shared" si="2428"/>
        <v>4588.4213749999999</v>
      </c>
      <c r="L5324" s="29">
        <f t="shared" si="2429"/>
        <v>220.62137499999972</v>
      </c>
      <c r="M5324" s="10">
        <f t="shared" si="2430"/>
        <v>1101221.1299999999</v>
      </c>
      <c r="N5324" s="5">
        <f>VLOOKUP(CONCATENATE(A5324,"-6"),'Restated Depr'!$B$6:$G$7674,6,0)</f>
        <v>4.99E-2</v>
      </c>
      <c r="O5324" s="29">
        <f t="shared" si="2431"/>
        <v>4579.2445322499998</v>
      </c>
      <c r="P5324" s="29">
        <f t="shared" si="2432"/>
        <v>-9.1768427500001053</v>
      </c>
      <c r="Q5324" t="s">
        <v>7819</v>
      </c>
    </row>
    <row r="5325" spans="1:18" hidden="1">
      <c r="A5325" t="s">
        <v>406</v>
      </c>
      <c r="B5325" t="s">
        <v>5478</v>
      </c>
      <c r="C5325" s="224" t="s">
        <v>7842</v>
      </c>
      <c r="D5325" s="221">
        <v>363</v>
      </c>
      <c r="E5325" s="324">
        <v>43008</v>
      </c>
      <c r="F5325" s="1">
        <v>1048272.11</v>
      </c>
      <c r="G5325" s="18">
        <v>0.05</v>
      </c>
      <c r="H5325" s="298">
        <v>4367.8</v>
      </c>
      <c r="I5325" s="10">
        <v>1101221.1299999999</v>
      </c>
      <c r="J5325" s="11">
        <f t="shared" si="2427"/>
        <v>0.05</v>
      </c>
      <c r="K5325" s="30">
        <f t="shared" si="2428"/>
        <v>4588.4213749999999</v>
      </c>
      <c r="L5325" s="29">
        <f t="shared" si="2429"/>
        <v>220.62137499999972</v>
      </c>
      <c r="M5325" s="10">
        <f t="shared" si="2430"/>
        <v>1101221.1299999999</v>
      </c>
      <c r="N5325" s="5">
        <f>VLOOKUP(CONCATENATE(A5325,"-6"),'Restated Depr'!$B$6:$G$7674,6,0)</f>
        <v>4.99E-2</v>
      </c>
      <c r="O5325" s="29">
        <f t="shared" si="2431"/>
        <v>4579.2445322499998</v>
      </c>
      <c r="P5325" s="29">
        <f t="shared" si="2432"/>
        <v>-9.1768427500001053</v>
      </c>
      <c r="Q5325" t="s">
        <v>7819</v>
      </c>
    </row>
    <row r="5326" spans="1:18" hidden="1">
      <c r="A5326" t="s">
        <v>406</v>
      </c>
      <c r="B5326" t="s">
        <v>5479</v>
      </c>
      <c r="C5326" s="224" t="s">
        <v>7842</v>
      </c>
      <c r="D5326" s="221">
        <v>363</v>
      </c>
      <c r="E5326" s="324">
        <v>43039</v>
      </c>
      <c r="F5326" s="1">
        <v>1048272.11</v>
      </c>
      <c r="G5326" s="18">
        <v>0.05</v>
      </c>
      <c r="H5326" s="298">
        <v>4367.8</v>
      </c>
      <c r="I5326" s="10">
        <v>1101221.1299999999</v>
      </c>
      <c r="J5326" s="11">
        <f t="shared" si="2427"/>
        <v>0.05</v>
      </c>
      <c r="K5326" s="30">
        <f t="shared" si="2428"/>
        <v>4588.4213749999999</v>
      </c>
      <c r="L5326" s="29">
        <f t="shared" si="2429"/>
        <v>220.62137499999972</v>
      </c>
      <c r="M5326" s="10">
        <f t="shared" si="2430"/>
        <v>1101221.1299999999</v>
      </c>
      <c r="N5326" s="5">
        <f>VLOOKUP(CONCATENATE(A5326,"-6"),'Restated Depr'!$B$6:$G$7674,6,0)</f>
        <v>4.99E-2</v>
      </c>
      <c r="O5326" s="29">
        <f t="shared" si="2431"/>
        <v>4579.2445322499998</v>
      </c>
      <c r="P5326" s="29">
        <f t="shared" si="2432"/>
        <v>-9.1768427500001053</v>
      </c>
      <c r="Q5326" t="s">
        <v>7819</v>
      </c>
    </row>
    <row r="5327" spans="1:18" hidden="1">
      <c r="A5327" t="s">
        <v>406</v>
      </c>
      <c r="B5327" t="s">
        <v>5480</v>
      </c>
      <c r="C5327" s="224" t="s">
        <v>7842</v>
      </c>
      <c r="D5327" s="221">
        <v>363</v>
      </c>
      <c r="E5327" s="324">
        <v>43069</v>
      </c>
      <c r="F5327" s="1">
        <v>1048272.11</v>
      </c>
      <c r="G5327" s="18">
        <v>0.05</v>
      </c>
      <c r="H5327" s="298">
        <v>4367.8</v>
      </c>
      <c r="I5327" s="10">
        <v>1101221.1299999999</v>
      </c>
      <c r="J5327" s="11">
        <f t="shared" si="2427"/>
        <v>0.05</v>
      </c>
      <c r="K5327" s="30">
        <f t="shared" si="2428"/>
        <v>4588.4213749999999</v>
      </c>
      <c r="L5327" s="29">
        <f t="shared" si="2429"/>
        <v>220.62137499999972</v>
      </c>
      <c r="M5327" s="10">
        <f t="shared" si="2430"/>
        <v>1101221.1299999999</v>
      </c>
      <c r="N5327" s="5">
        <f>VLOOKUP(CONCATENATE(A5327,"-6"),'Restated Depr'!$B$6:$G$7674,6,0)</f>
        <v>4.99E-2</v>
      </c>
      <c r="O5327" s="29">
        <f t="shared" si="2431"/>
        <v>4579.2445322499998</v>
      </c>
      <c r="P5327" s="29">
        <f t="shared" si="2432"/>
        <v>-9.1768427500001053</v>
      </c>
      <c r="Q5327" t="s">
        <v>7819</v>
      </c>
    </row>
    <row r="5328" spans="1:18" hidden="1">
      <c r="A5328" t="s">
        <v>406</v>
      </c>
      <c r="B5328" t="s">
        <v>5481</v>
      </c>
      <c r="C5328" s="224" t="s">
        <v>7842</v>
      </c>
      <c r="D5328" s="221">
        <v>363</v>
      </c>
      <c r="E5328" s="324">
        <v>43100</v>
      </c>
      <c r="F5328" s="1">
        <v>1048272.11</v>
      </c>
      <c r="G5328" s="18">
        <v>0.05</v>
      </c>
      <c r="H5328" s="298">
        <v>4367.8</v>
      </c>
      <c r="I5328" s="10">
        <v>1101221.1299999999</v>
      </c>
      <c r="J5328" s="11">
        <f t="shared" si="2427"/>
        <v>0.05</v>
      </c>
      <c r="K5328" s="30">
        <f t="shared" si="2428"/>
        <v>4588.4213749999999</v>
      </c>
      <c r="L5328" s="29">
        <f t="shared" si="2429"/>
        <v>220.62137499999972</v>
      </c>
      <c r="M5328" s="10">
        <f t="shared" si="2430"/>
        <v>1101221.1299999999</v>
      </c>
      <c r="N5328" s="5">
        <f>VLOOKUP(CONCATENATE(A5328,"-6"),'Restated Depr'!$B$6:$G$7674,6,0)</f>
        <v>4.99E-2</v>
      </c>
      <c r="O5328" s="29">
        <f t="shared" si="2431"/>
        <v>4579.2445322499998</v>
      </c>
      <c r="P5328" s="29">
        <f t="shared" si="2432"/>
        <v>-9.1768427500001053</v>
      </c>
      <c r="Q5328" t="s">
        <v>7819</v>
      </c>
    </row>
    <row r="5329" spans="1:18" hidden="1">
      <c r="A5329" t="s">
        <v>406</v>
      </c>
      <c r="B5329" t="s">
        <v>5482</v>
      </c>
      <c r="C5329" s="224" t="s">
        <v>7842</v>
      </c>
      <c r="D5329" s="221">
        <v>363</v>
      </c>
      <c r="E5329" s="324">
        <v>43131</v>
      </c>
      <c r="F5329" s="1">
        <v>1048272.11</v>
      </c>
      <c r="G5329" s="5">
        <v>4.99E-2</v>
      </c>
      <c r="H5329" s="298">
        <v>4359.0600000000004</v>
      </c>
      <c r="I5329" s="10">
        <v>1101221.1299999999</v>
      </c>
      <c r="J5329" s="11">
        <f t="shared" si="2427"/>
        <v>4.99E-2</v>
      </c>
      <c r="K5329" s="30">
        <f t="shared" si="2428"/>
        <v>4579.2445322499998</v>
      </c>
      <c r="L5329" s="29">
        <f t="shared" si="2429"/>
        <v>220.18453224999939</v>
      </c>
      <c r="M5329" s="10">
        <f t="shared" si="2430"/>
        <v>1101221.1299999999</v>
      </c>
      <c r="N5329" s="5">
        <f>VLOOKUP(CONCATENATE(A5329,"-6"),'Restated Depr'!$B$6:$G$7674,6,0)</f>
        <v>4.99E-2</v>
      </c>
      <c r="O5329" s="29">
        <f t="shared" si="2431"/>
        <v>4579.2445322499998</v>
      </c>
      <c r="P5329" s="29">
        <f t="shared" si="2432"/>
        <v>0</v>
      </c>
      <c r="Q5329" t="s">
        <v>7819</v>
      </c>
    </row>
    <row r="5330" spans="1:18" hidden="1">
      <c r="A5330" t="s">
        <v>406</v>
      </c>
      <c r="B5330" t="s">
        <v>5483</v>
      </c>
      <c r="C5330" s="224" t="s">
        <v>7842</v>
      </c>
      <c r="D5330" s="221">
        <v>363</v>
      </c>
      <c r="E5330" s="324">
        <v>43159</v>
      </c>
      <c r="F5330" s="1">
        <v>1048272.11</v>
      </c>
      <c r="G5330" s="5">
        <v>4.99E-2</v>
      </c>
      <c r="H5330" s="298">
        <v>4359.0600000000004</v>
      </c>
      <c r="I5330" s="10">
        <v>1101221.1299999999</v>
      </c>
      <c r="J5330" s="11">
        <f t="shared" si="2427"/>
        <v>4.99E-2</v>
      </c>
      <c r="K5330" s="30">
        <f t="shared" si="2428"/>
        <v>4579.2445322499998</v>
      </c>
      <c r="L5330" s="29">
        <f t="shared" si="2429"/>
        <v>220.18453224999939</v>
      </c>
      <c r="M5330" s="10">
        <f t="shared" si="2430"/>
        <v>1101221.1299999999</v>
      </c>
      <c r="N5330" s="5">
        <f>VLOOKUP(CONCATENATE(A5330,"-6"),'Restated Depr'!$B$6:$G$7674,6,0)</f>
        <v>4.99E-2</v>
      </c>
      <c r="O5330" s="29">
        <f t="shared" si="2431"/>
        <v>4579.2445322499998</v>
      </c>
      <c r="P5330" s="29">
        <f t="shared" si="2432"/>
        <v>0</v>
      </c>
      <c r="Q5330" t="s">
        <v>7819</v>
      </c>
    </row>
    <row r="5331" spans="1:18" hidden="1">
      <c r="A5331" t="s">
        <v>406</v>
      </c>
      <c r="B5331" t="s">
        <v>5484</v>
      </c>
      <c r="C5331" s="224" t="s">
        <v>7842</v>
      </c>
      <c r="D5331" s="221">
        <v>363</v>
      </c>
      <c r="E5331" s="324">
        <v>43190</v>
      </c>
      <c r="F5331" s="1">
        <v>1074746.6200000001</v>
      </c>
      <c r="G5331" s="5">
        <v>4.99E-2</v>
      </c>
      <c r="H5331" s="298">
        <v>4469.1499999999996</v>
      </c>
      <c r="I5331" s="10">
        <v>1101221.1299999999</v>
      </c>
      <c r="J5331" s="11">
        <f t="shared" si="2427"/>
        <v>4.99E-2</v>
      </c>
      <c r="K5331" s="30">
        <f t="shared" si="2428"/>
        <v>4579.2445322499998</v>
      </c>
      <c r="L5331" s="29">
        <f t="shared" si="2429"/>
        <v>110.09453225000016</v>
      </c>
      <c r="M5331" s="10">
        <f t="shared" si="2430"/>
        <v>1101221.1299999999</v>
      </c>
      <c r="N5331" s="5">
        <f>VLOOKUP(CONCATENATE(A5331,"-6"),'Restated Depr'!$B$6:$G$7674,6,0)</f>
        <v>4.99E-2</v>
      </c>
      <c r="O5331" s="29">
        <f t="shared" si="2431"/>
        <v>4579.2445322499998</v>
      </c>
      <c r="P5331" s="29">
        <f t="shared" si="2432"/>
        <v>0</v>
      </c>
      <c r="Q5331" t="s">
        <v>7819</v>
      </c>
    </row>
    <row r="5332" spans="1:18" hidden="1">
      <c r="A5332" t="s">
        <v>406</v>
      </c>
      <c r="B5332" t="s">
        <v>5485</v>
      </c>
      <c r="C5332" s="224" t="s">
        <v>7842</v>
      </c>
      <c r="D5332" s="221">
        <v>363</v>
      </c>
      <c r="E5332" s="324">
        <v>43220</v>
      </c>
      <c r="F5332" s="1">
        <v>1101221.1299999999</v>
      </c>
      <c r="G5332" s="5">
        <v>4.99E-2</v>
      </c>
      <c r="H5332" s="298">
        <v>4579.24</v>
      </c>
      <c r="I5332" s="10">
        <v>1101221.1299999999</v>
      </c>
      <c r="J5332" s="11">
        <f t="shared" si="2427"/>
        <v>4.99E-2</v>
      </c>
      <c r="K5332" s="30">
        <f t="shared" si="2428"/>
        <v>4579.2445322499998</v>
      </c>
      <c r="L5332" s="29">
        <f t="shared" si="2429"/>
        <v>4.5322500000111177E-3</v>
      </c>
      <c r="M5332" s="10">
        <f t="shared" si="2430"/>
        <v>1101221.1299999999</v>
      </c>
      <c r="N5332" s="5">
        <f>VLOOKUP(CONCATENATE(A5332,"-6"),'Restated Depr'!$B$6:$G$7674,6,0)</f>
        <v>4.99E-2</v>
      </c>
      <c r="O5332" s="29">
        <f t="shared" si="2431"/>
        <v>4579.2445322499998</v>
      </c>
      <c r="P5332" s="29">
        <f t="shared" si="2432"/>
        <v>0</v>
      </c>
      <c r="Q5332" t="s">
        <v>7819</v>
      </c>
    </row>
    <row r="5333" spans="1:18" hidden="1">
      <c r="A5333" t="s">
        <v>406</v>
      </c>
      <c r="B5333" t="s">
        <v>5486</v>
      </c>
      <c r="C5333" s="224" t="s">
        <v>7842</v>
      </c>
      <c r="D5333" s="221">
        <v>363</v>
      </c>
      <c r="E5333" s="324">
        <v>43251</v>
      </c>
      <c r="F5333" s="1">
        <v>1101221.1299999999</v>
      </c>
      <c r="G5333" s="5">
        <v>4.99E-2</v>
      </c>
      <c r="H5333" s="298">
        <v>4579.24</v>
      </c>
      <c r="I5333" s="10">
        <v>1101221.1299999999</v>
      </c>
      <c r="J5333" s="11">
        <f t="shared" si="2427"/>
        <v>4.99E-2</v>
      </c>
      <c r="K5333" s="30">
        <f t="shared" si="2428"/>
        <v>4579.2445322499998</v>
      </c>
      <c r="L5333" s="29">
        <f t="shared" si="2429"/>
        <v>4.5322500000111177E-3</v>
      </c>
      <c r="M5333" s="10">
        <f t="shared" si="2430"/>
        <v>1101221.1299999999</v>
      </c>
      <c r="N5333" s="5">
        <f>VLOOKUP(CONCATENATE(A5333,"-6"),'Restated Depr'!$B$6:$G$7674,6,0)</f>
        <v>4.99E-2</v>
      </c>
      <c r="O5333" s="29">
        <f t="shared" si="2431"/>
        <v>4579.2445322499998</v>
      </c>
      <c r="P5333" s="29">
        <f t="shared" si="2432"/>
        <v>0</v>
      </c>
      <c r="Q5333" t="s">
        <v>7819</v>
      </c>
    </row>
    <row r="5334" spans="1:18" hidden="1">
      <c r="A5334" t="s">
        <v>406</v>
      </c>
      <c r="B5334" t="s">
        <v>5487</v>
      </c>
      <c r="C5334" s="224" t="s">
        <v>7842</v>
      </c>
      <c r="D5334" s="221">
        <v>363</v>
      </c>
      <c r="E5334" s="324">
        <v>43281</v>
      </c>
      <c r="F5334" s="1">
        <v>1101221.1299999999</v>
      </c>
      <c r="G5334" s="5">
        <v>4.99E-2</v>
      </c>
      <c r="H5334" s="298">
        <v>4579.24</v>
      </c>
      <c r="I5334" s="10">
        <v>1101221.1299999999</v>
      </c>
      <c r="J5334" s="11">
        <f t="shared" si="2427"/>
        <v>4.99E-2</v>
      </c>
      <c r="K5334" s="30">
        <f t="shared" si="2428"/>
        <v>4579.2445322499998</v>
      </c>
      <c r="L5334" s="29">
        <f t="shared" si="2429"/>
        <v>4.5322500000111177E-3</v>
      </c>
      <c r="M5334" s="10">
        <f t="shared" si="2430"/>
        <v>1101221.1299999999</v>
      </c>
      <c r="N5334" s="5">
        <f>VLOOKUP(CONCATENATE(A5334,"-6"),'Restated Depr'!$B$6:$G$7674,6,0)</f>
        <v>4.99E-2</v>
      </c>
      <c r="O5334" s="29">
        <f t="shared" si="2431"/>
        <v>4579.2445322499998</v>
      </c>
      <c r="P5334" s="29">
        <f t="shared" si="2432"/>
        <v>0</v>
      </c>
      <c r="Q5334" t="s">
        <v>7819</v>
      </c>
      <c r="R5334" s="5"/>
    </row>
    <row r="5335" spans="1:18" ht="15.75" hidden="1" thickBot="1">
      <c r="A5335" t="s">
        <v>406</v>
      </c>
      <c r="C5335" s="224" t="s">
        <v>640</v>
      </c>
      <c r="D5335" s="22"/>
      <c r="E5335" s="323" t="s">
        <v>606</v>
      </c>
      <c r="F5335" s="1"/>
      <c r="G5335" s="5"/>
      <c r="H5335" s="310">
        <f>SUM(H5323:H5334)</f>
        <v>53131.789999999994</v>
      </c>
      <c r="I5335" s="10"/>
      <c r="J5335" s="10"/>
      <c r="K5335" s="32">
        <f>SUM(K5323:K5334)</f>
        <v>55005.995443499989</v>
      </c>
      <c r="L5335" s="28">
        <f>SUM(L5323:L5334)</f>
        <v>1874.2054434999973</v>
      </c>
      <c r="M5335" s="10"/>
      <c r="N5335" s="5"/>
      <c r="O5335" s="28">
        <f>SUM(O5323:O5334)</f>
        <v>54950.934386999994</v>
      </c>
      <c r="P5335" s="28">
        <f>SUM(P5323:P5334)</f>
        <v>-55.061056500000632</v>
      </c>
    </row>
    <row r="5336" spans="1:18" hidden="1">
      <c r="A5336" t="s">
        <v>407</v>
      </c>
      <c r="B5336" t="s">
        <v>5488</v>
      </c>
      <c r="C5336" s="224" t="s">
        <v>7842</v>
      </c>
      <c r="D5336" s="221">
        <v>364</v>
      </c>
      <c r="E5336" s="324">
        <v>42947</v>
      </c>
      <c r="F5336" s="9">
        <v>71312.12</v>
      </c>
      <c r="G5336" s="18">
        <v>3.1100000000000003E-2</v>
      </c>
      <c r="H5336" s="299"/>
      <c r="I5336" s="15">
        <v>71312.12</v>
      </c>
      <c r="J5336" s="11">
        <f t="shared" ref="J5336:J5347" si="2433">G5336</f>
        <v>3.1100000000000003E-2</v>
      </c>
      <c r="K5336" s="31"/>
      <c r="L5336" s="289">
        <f t="shared" ref="L5336:L5347" si="2434">K5336-H5336</f>
        <v>0</v>
      </c>
      <c r="M5336" s="15">
        <f t="shared" ref="M5336:M5347" si="2435">I5336</f>
        <v>71312.12</v>
      </c>
      <c r="N5336" s="5">
        <f>VLOOKUP(CONCATENATE(A5336,"-6"),'Restated Depr'!$B$6:$G$7674,6,0)</f>
        <v>3.1399999999999997E-2</v>
      </c>
      <c r="O5336" s="289"/>
      <c r="P5336" s="289">
        <f t="shared" ref="P5336:P5347" si="2436">O5336-K5336</f>
        <v>0</v>
      </c>
      <c r="Q5336" t="s">
        <v>7819</v>
      </c>
    </row>
    <row r="5337" spans="1:18" hidden="1">
      <c r="A5337" t="s">
        <v>407</v>
      </c>
      <c r="B5337" t="s">
        <v>5489</v>
      </c>
      <c r="C5337" s="224" t="s">
        <v>7842</v>
      </c>
      <c r="D5337" s="221">
        <v>364</v>
      </c>
      <c r="E5337" s="324">
        <v>42978</v>
      </c>
      <c r="F5337" s="1">
        <v>71312.12</v>
      </c>
      <c r="G5337" s="18">
        <v>3.1100000000000003E-2</v>
      </c>
      <c r="H5337" s="298"/>
      <c r="I5337" s="10">
        <v>71312.12</v>
      </c>
      <c r="J5337" s="11">
        <f t="shared" si="2433"/>
        <v>3.1100000000000003E-2</v>
      </c>
      <c r="K5337" s="30"/>
      <c r="L5337" s="29">
        <f t="shared" si="2434"/>
        <v>0</v>
      </c>
      <c r="M5337" s="10">
        <f t="shared" si="2435"/>
        <v>71312.12</v>
      </c>
      <c r="N5337" s="5">
        <f>VLOOKUP(CONCATENATE(A5337,"-6"),'Restated Depr'!$B$6:$G$7674,6,0)</f>
        <v>3.1399999999999997E-2</v>
      </c>
      <c r="O5337" s="29"/>
      <c r="P5337" s="29">
        <f t="shared" si="2436"/>
        <v>0</v>
      </c>
      <c r="Q5337" t="s">
        <v>7819</v>
      </c>
    </row>
    <row r="5338" spans="1:18" hidden="1">
      <c r="A5338" t="s">
        <v>407</v>
      </c>
      <c r="B5338" t="s">
        <v>5490</v>
      </c>
      <c r="C5338" s="224" t="s">
        <v>7842</v>
      </c>
      <c r="D5338" s="221">
        <v>364</v>
      </c>
      <c r="E5338" s="324">
        <v>43008</v>
      </c>
      <c r="F5338" s="1">
        <v>71312.12</v>
      </c>
      <c r="G5338" s="18">
        <v>3.1100000000000003E-2</v>
      </c>
      <c r="H5338" s="298"/>
      <c r="I5338" s="10">
        <v>71312.12</v>
      </c>
      <c r="J5338" s="11">
        <f t="shared" si="2433"/>
        <v>3.1100000000000003E-2</v>
      </c>
      <c r="K5338" s="30"/>
      <c r="L5338" s="29">
        <f t="shared" si="2434"/>
        <v>0</v>
      </c>
      <c r="M5338" s="10">
        <f t="shared" si="2435"/>
        <v>71312.12</v>
      </c>
      <c r="N5338" s="5">
        <f>VLOOKUP(CONCATENATE(A5338,"-6"),'Restated Depr'!$B$6:$G$7674,6,0)</f>
        <v>3.1399999999999997E-2</v>
      </c>
      <c r="O5338" s="29"/>
      <c r="P5338" s="29">
        <f t="shared" si="2436"/>
        <v>0</v>
      </c>
      <c r="Q5338" t="s">
        <v>7819</v>
      </c>
    </row>
    <row r="5339" spans="1:18" hidden="1">
      <c r="A5339" t="s">
        <v>407</v>
      </c>
      <c r="B5339" t="s">
        <v>5491</v>
      </c>
      <c r="C5339" s="224" t="s">
        <v>7842</v>
      </c>
      <c r="D5339" s="221">
        <v>364</v>
      </c>
      <c r="E5339" s="324">
        <v>43039</v>
      </c>
      <c r="F5339" s="1">
        <v>71312.12</v>
      </c>
      <c r="G5339" s="18">
        <v>3.1100000000000003E-2</v>
      </c>
      <c r="H5339" s="298"/>
      <c r="I5339" s="10">
        <v>71312.12</v>
      </c>
      <c r="J5339" s="11">
        <f t="shared" si="2433"/>
        <v>3.1100000000000003E-2</v>
      </c>
      <c r="K5339" s="30"/>
      <c r="L5339" s="29">
        <f t="shared" si="2434"/>
        <v>0</v>
      </c>
      <c r="M5339" s="10">
        <f t="shared" si="2435"/>
        <v>71312.12</v>
      </c>
      <c r="N5339" s="5">
        <f>VLOOKUP(CONCATENATE(A5339,"-6"),'Restated Depr'!$B$6:$G$7674,6,0)</f>
        <v>3.1399999999999997E-2</v>
      </c>
      <c r="O5339" s="29"/>
      <c r="P5339" s="29">
        <f t="shared" si="2436"/>
        <v>0</v>
      </c>
      <c r="Q5339" t="s">
        <v>7819</v>
      </c>
    </row>
    <row r="5340" spans="1:18" hidden="1">
      <c r="A5340" t="s">
        <v>407</v>
      </c>
      <c r="B5340" t="s">
        <v>5492</v>
      </c>
      <c r="C5340" s="224" t="s">
        <v>7842</v>
      </c>
      <c r="D5340" s="221">
        <v>364</v>
      </c>
      <c r="E5340" s="324">
        <v>43069</v>
      </c>
      <c r="F5340" s="1">
        <v>71312.12</v>
      </c>
      <c r="G5340" s="18">
        <v>3.1100000000000003E-2</v>
      </c>
      <c r="H5340" s="298"/>
      <c r="I5340" s="10">
        <v>71312.12</v>
      </c>
      <c r="J5340" s="11">
        <f t="shared" si="2433"/>
        <v>3.1100000000000003E-2</v>
      </c>
      <c r="K5340" s="30"/>
      <c r="L5340" s="29">
        <f t="shared" si="2434"/>
        <v>0</v>
      </c>
      <c r="M5340" s="10">
        <f t="shared" si="2435"/>
        <v>71312.12</v>
      </c>
      <c r="N5340" s="5">
        <f>VLOOKUP(CONCATENATE(A5340,"-6"),'Restated Depr'!$B$6:$G$7674,6,0)</f>
        <v>3.1399999999999997E-2</v>
      </c>
      <c r="O5340" s="29"/>
      <c r="P5340" s="29">
        <f t="shared" si="2436"/>
        <v>0</v>
      </c>
      <c r="Q5340" t="s">
        <v>7819</v>
      </c>
    </row>
    <row r="5341" spans="1:18" hidden="1">
      <c r="A5341" t="s">
        <v>407</v>
      </c>
      <c r="B5341" t="s">
        <v>5493</v>
      </c>
      <c r="C5341" s="224" t="s">
        <v>7842</v>
      </c>
      <c r="D5341" s="221">
        <v>364</v>
      </c>
      <c r="E5341" s="324">
        <v>43100</v>
      </c>
      <c r="F5341" s="1">
        <v>71312.12</v>
      </c>
      <c r="G5341" s="18">
        <v>3.1300000000000001E-2</v>
      </c>
      <c r="H5341" s="298"/>
      <c r="I5341" s="10">
        <v>71312.12</v>
      </c>
      <c r="J5341" s="11">
        <f t="shared" si="2433"/>
        <v>3.1300000000000001E-2</v>
      </c>
      <c r="K5341" s="30"/>
      <c r="L5341" s="29">
        <f t="shared" si="2434"/>
        <v>0</v>
      </c>
      <c r="M5341" s="10">
        <f t="shared" si="2435"/>
        <v>71312.12</v>
      </c>
      <c r="N5341" s="5">
        <f>VLOOKUP(CONCATENATE(A5341,"-6"),'Restated Depr'!$B$6:$G$7674,6,0)</f>
        <v>3.1399999999999997E-2</v>
      </c>
      <c r="O5341" s="29"/>
      <c r="P5341" s="29">
        <f t="shared" si="2436"/>
        <v>0</v>
      </c>
      <c r="Q5341" t="s">
        <v>7819</v>
      </c>
    </row>
    <row r="5342" spans="1:18" hidden="1">
      <c r="A5342" t="s">
        <v>407</v>
      </c>
      <c r="B5342" t="s">
        <v>5494</v>
      </c>
      <c r="C5342" s="224" t="s">
        <v>7842</v>
      </c>
      <c r="D5342" s="221">
        <v>364</v>
      </c>
      <c r="E5342" s="324">
        <v>43131</v>
      </c>
      <c r="F5342" s="1">
        <v>71312.12</v>
      </c>
      <c r="G5342" s="5">
        <v>3.1399999999999997E-2</v>
      </c>
      <c r="H5342" s="298"/>
      <c r="I5342" s="10">
        <v>71312.12</v>
      </c>
      <c r="J5342" s="11">
        <f t="shared" si="2433"/>
        <v>3.1399999999999997E-2</v>
      </c>
      <c r="K5342" s="30"/>
      <c r="L5342" s="29">
        <f t="shared" si="2434"/>
        <v>0</v>
      </c>
      <c r="M5342" s="10">
        <f t="shared" si="2435"/>
        <v>71312.12</v>
      </c>
      <c r="N5342" s="5">
        <f>VLOOKUP(CONCATENATE(A5342,"-6"),'Restated Depr'!$B$6:$G$7674,6,0)</f>
        <v>3.1399999999999997E-2</v>
      </c>
      <c r="O5342" s="29"/>
      <c r="P5342" s="29">
        <f t="shared" si="2436"/>
        <v>0</v>
      </c>
      <c r="Q5342" t="s">
        <v>7819</v>
      </c>
    </row>
    <row r="5343" spans="1:18" hidden="1">
      <c r="A5343" t="s">
        <v>407</v>
      </c>
      <c r="B5343" t="s">
        <v>5495</v>
      </c>
      <c r="C5343" s="224" t="s">
        <v>7842</v>
      </c>
      <c r="D5343" s="221">
        <v>364</v>
      </c>
      <c r="E5343" s="324">
        <v>43159</v>
      </c>
      <c r="F5343" s="1">
        <v>71312.12</v>
      </c>
      <c r="G5343" s="5">
        <v>3.1399999999999997E-2</v>
      </c>
      <c r="H5343" s="298"/>
      <c r="I5343" s="10">
        <v>71312.12</v>
      </c>
      <c r="J5343" s="11">
        <f t="shared" si="2433"/>
        <v>3.1399999999999997E-2</v>
      </c>
      <c r="K5343" s="30"/>
      <c r="L5343" s="29">
        <f t="shared" si="2434"/>
        <v>0</v>
      </c>
      <c r="M5343" s="10">
        <f t="shared" si="2435"/>
        <v>71312.12</v>
      </c>
      <c r="N5343" s="5">
        <f>VLOOKUP(CONCATENATE(A5343,"-6"),'Restated Depr'!$B$6:$G$7674,6,0)</f>
        <v>3.1399999999999997E-2</v>
      </c>
      <c r="O5343" s="29"/>
      <c r="P5343" s="29">
        <f t="shared" si="2436"/>
        <v>0</v>
      </c>
      <c r="Q5343" t="s">
        <v>7819</v>
      </c>
    </row>
    <row r="5344" spans="1:18" hidden="1">
      <c r="A5344" t="s">
        <v>407</v>
      </c>
      <c r="B5344" t="s">
        <v>5496</v>
      </c>
      <c r="C5344" s="224" t="s">
        <v>7842</v>
      </c>
      <c r="D5344" s="221">
        <v>364</v>
      </c>
      <c r="E5344" s="324">
        <v>43190</v>
      </c>
      <c r="F5344" s="1">
        <v>71312.12</v>
      </c>
      <c r="G5344" s="5">
        <v>3.1399999999999997E-2</v>
      </c>
      <c r="H5344" s="298"/>
      <c r="I5344" s="10">
        <v>71312.12</v>
      </c>
      <c r="J5344" s="11">
        <f t="shared" si="2433"/>
        <v>3.1399999999999997E-2</v>
      </c>
      <c r="K5344" s="30"/>
      <c r="L5344" s="29">
        <f t="shared" si="2434"/>
        <v>0</v>
      </c>
      <c r="M5344" s="10">
        <f t="shared" si="2435"/>
        <v>71312.12</v>
      </c>
      <c r="N5344" s="5">
        <f>VLOOKUP(CONCATENATE(A5344,"-6"),'Restated Depr'!$B$6:$G$7674,6,0)</f>
        <v>3.1399999999999997E-2</v>
      </c>
      <c r="O5344" s="29"/>
      <c r="P5344" s="29">
        <f t="shared" si="2436"/>
        <v>0</v>
      </c>
      <c r="Q5344" t="s">
        <v>7819</v>
      </c>
    </row>
    <row r="5345" spans="1:18" hidden="1">
      <c r="A5345" t="s">
        <v>407</v>
      </c>
      <c r="B5345" t="s">
        <v>5497</v>
      </c>
      <c r="C5345" s="224" t="s">
        <v>7842</v>
      </c>
      <c r="D5345" s="221">
        <v>364</v>
      </c>
      <c r="E5345" s="324">
        <v>43220</v>
      </c>
      <c r="F5345" s="1">
        <v>71312.12</v>
      </c>
      <c r="G5345" s="5">
        <v>3.1399999999999997E-2</v>
      </c>
      <c r="H5345" s="298"/>
      <c r="I5345" s="10">
        <v>71312.12</v>
      </c>
      <c r="J5345" s="11">
        <f t="shared" si="2433"/>
        <v>3.1399999999999997E-2</v>
      </c>
      <c r="K5345" s="30"/>
      <c r="L5345" s="29">
        <f t="shared" si="2434"/>
        <v>0</v>
      </c>
      <c r="M5345" s="10">
        <f t="shared" si="2435"/>
        <v>71312.12</v>
      </c>
      <c r="N5345" s="5">
        <f>VLOOKUP(CONCATENATE(A5345,"-6"),'Restated Depr'!$B$6:$G$7674,6,0)</f>
        <v>3.1399999999999997E-2</v>
      </c>
      <c r="O5345" s="29"/>
      <c r="P5345" s="29">
        <f t="shared" si="2436"/>
        <v>0</v>
      </c>
      <c r="Q5345" t="s">
        <v>7819</v>
      </c>
    </row>
    <row r="5346" spans="1:18" hidden="1">
      <c r="A5346" t="s">
        <v>407</v>
      </c>
      <c r="B5346" t="s">
        <v>5498</v>
      </c>
      <c r="C5346" s="224" t="s">
        <v>7842</v>
      </c>
      <c r="D5346" s="221">
        <v>364</v>
      </c>
      <c r="E5346" s="324">
        <v>43251</v>
      </c>
      <c r="F5346" s="1">
        <v>71312.12</v>
      </c>
      <c r="G5346" s="5">
        <v>3.1399999999999997E-2</v>
      </c>
      <c r="H5346" s="298"/>
      <c r="I5346" s="10">
        <v>71312.12</v>
      </c>
      <c r="J5346" s="11">
        <f t="shared" si="2433"/>
        <v>3.1399999999999997E-2</v>
      </c>
      <c r="K5346" s="30"/>
      <c r="L5346" s="29">
        <f t="shared" si="2434"/>
        <v>0</v>
      </c>
      <c r="M5346" s="10">
        <f t="shared" si="2435"/>
        <v>71312.12</v>
      </c>
      <c r="N5346" s="5">
        <f>VLOOKUP(CONCATENATE(A5346,"-6"),'Restated Depr'!$B$6:$G$7674,6,0)</f>
        <v>3.1399999999999997E-2</v>
      </c>
      <c r="O5346" s="29"/>
      <c r="P5346" s="29">
        <f t="shared" si="2436"/>
        <v>0</v>
      </c>
      <c r="Q5346" t="s">
        <v>7819</v>
      </c>
    </row>
    <row r="5347" spans="1:18" hidden="1">
      <c r="A5347" t="s">
        <v>407</v>
      </c>
      <c r="B5347" t="s">
        <v>5499</v>
      </c>
      <c r="C5347" s="224" t="s">
        <v>7842</v>
      </c>
      <c r="D5347" s="221">
        <v>364</v>
      </c>
      <c r="E5347" s="324">
        <v>43281</v>
      </c>
      <c r="F5347" s="1">
        <v>71312.12</v>
      </c>
      <c r="G5347" s="5">
        <v>3.1399999999999997E-2</v>
      </c>
      <c r="H5347" s="298"/>
      <c r="I5347" s="10">
        <v>71312.12</v>
      </c>
      <c r="J5347" s="11">
        <f t="shared" si="2433"/>
        <v>3.1399999999999997E-2</v>
      </c>
      <c r="K5347" s="30"/>
      <c r="L5347" s="29">
        <f t="shared" si="2434"/>
        <v>0</v>
      </c>
      <c r="M5347" s="10">
        <f t="shared" si="2435"/>
        <v>71312.12</v>
      </c>
      <c r="N5347" s="5">
        <f>VLOOKUP(CONCATENATE(A5347,"-6"),'Restated Depr'!$B$6:$G$7674,6,0)</f>
        <v>3.1399999999999997E-2</v>
      </c>
      <c r="O5347" s="29"/>
      <c r="P5347" s="29">
        <f t="shared" si="2436"/>
        <v>0</v>
      </c>
      <c r="Q5347" t="s">
        <v>7819</v>
      </c>
      <c r="R5347" s="5"/>
    </row>
    <row r="5348" spans="1:18" ht="15.75" hidden="1" thickBot="1">
      <c r="A5348" t="s">
        <v>407</v>
      </c>
      <c r="C5348" s="224" t="s">
        <v>640</v>
      </c>
      <c r="D5348" s="22"/>
      <c r="E5348" s="323" t="s">
        <v>606</v>
      </c>
      <c r="F5348" s="1"/>
      <c r="G5348" s="5"/>
      <c r="H5348" s="310">
        <f>SUM(H5336:H5347)</f>
        <v>0</v>
      </c>
      <c r="I5348" s="10"/>
      <c r="J5348" s="10"/>
      <c r="K5348" s="32">
        <f>SUM(K5336:K5347)</f>
        <v>0</v>
      </c>
      <c r="L5348" s="28">
        <f>SUM(L5336:L5347)</f>
        <v>0</v>
      </c>
      <c r="M5348" s="10"/>
      <c r="N5348" s="5"/>
      <c r="O5348" s="28">
        <f>SUM(O5336:O5347)</f>
        <v>0</v>
      </c>
      <c r="P5348" s="28">
        <f>SUM(P5336:P5347)</f>
        <v>0</v>
      </c>
    </row>
    <row r="5349" spans="1:18" hidden="1">
      <c r="A5349" s="17" t="s">
        <v>408</v>
      </c>
      <c r="B5349" s="17" t="s">
        <v>5500</v>
      </c>
      <c r="C5349" s="227" t="s">
        <v>7842</v>
      </c>
      <c r="D5349" s="222">
        <v>364</v>
      </c>
      <c r="E5349" s="329">
        <v>42947</v>
      </c>
      <c r="F5349" s="48">
        <v>355557722.06</v>
      </c>
      <c r="G5349" s="18">
        <v>3.1100000000000003E-2</v>
      </c>
      <c r="H5349" s="299">
        <v>913688</v>
      </c>
      <c r="I5349" s="288">
        <v>370677276.88999999</v>
      </c>
      <c r="J5349" s="212">
        <f t="shared" ref="J5349:J5360" si="2437">G5349</f>
        <v>3.1100000000000003E-2</v>
      </c>
      <c r="K5349" s="292">
        <f t="shared" ref="K5349:K5360" si="2438">I5349*J5349/12</f>
        <v>960671.94260658335</v>
      </c>
      <c r="L5349" s="293">
        <f t="shared" ref="L5349:L5360" si="2439">K5349-H5349</f>
        <v>46983.942606583354</v>
      </c>
      <c r="M5349" s="288">
        <f t="shared" ref="M5349:M5360" si="2440">I5349</f>
        <v>370677276.88999999</v>
      </c>
      <c r="N5349" s="18">
        <f>VLOOKUP(CONCATENATE(A5349,"-6"),'Restated Depr'!$B$6:$G$7674,6,0)</f>
        <v>3.1399999999999997E-2</v>
      </c>
      <c r="O5349" s="293">
        <f t="shared" ref="O5349:O5360" si="2441">M5349*N5349/12</f>
        <v>969938.8745288332</v>
      </c>
      <c r="P5349" s="293">
        <f t="shared" ref="P5349:P5360" si="2442">O5349-K5349</f>
        <v>9266.9319222498452</v>
      </c>
      <c r="Q5349" t="s">
        <v>7819</v>
      </c>
    </row>
    <row r="5350" spans="1:18" hidden="1">
      <c r="A5350" s="17" t="s">
        <v>408</v>
      </c>
      <c r="B5350" s="17" t="s">
        <v>5501</v>
      </c>
      <c r="C5350" s="227" t="s">
        <v>7842</v>
      </c>
      <c r="D5350" s="222">
        <v>364</v>
      </c>
      <c r="E5350" s="329">
        <v>42978</v>
      </c>
      <c r="F5350" s="35">
        <v>356748676.38</v>
      </c>
      <c r="G5350" s="18">
        <v>3.1100000000000003E-2</v>
      </c>
      <c r="H5350" s="298">
        <v>916774</v>
      </c>
      <c r="I5350" s="51">
        <v>370677276.88999999</v>
      </c>
      <c r="J5350" s="212">
        <f t="shared" si="2437"/>
        <v>3.1100000000000003E-2</v>
      </c>
      <c r="K5350" s="213">
        <f t="shared" si="2438"/>
        <v>960671.94260658335</v>
      </c>
      <c r="L5350" s="214">
        <f t="shared" si="2439"/>
        <v>43897.942606583354</v>
      </c>
      <c r="M5350" s="51">
        <f t="shared" si="2440"/>
        <v>370677276.88999999</v>
      </c>
      <c r="N5350" s="18">
        <f>VLOOKUP(CONCATENATE(A5350,"-6"),'Restated Depr'!$B$6:$G$7674,6,0)</f>
        <v>3.1399999999999997E-2</v>
      </c>
      <c r="O5350" s="214">
        <f t="shared" si="2441"/>
        <v>969938.8745288332</v>
      </c>
      <c r="P5350" s="214">
        <f t="shared" si="2442"/>
        <v>9266.9319222498452</v>
      </c>
      <c r="Q5350" t="s">
        <v>7819</v>
      </c>
    </row>
    <row r="5351" spans="1:18" hidden="1">
      <c r="A5351" s="17" t="s">
        <v>408</v>
      </c>
      <c r="B5351" s="17" t="s">
        <v>5502</v>
      </c>
      <c r="C5351" s="227" t="s">
        <v>7842</v>
      </c>
      <c r="D5351" s="222">
        <v>364</v>
      </c>
      <c r="E5351" s="329">
        <v>43008</v>
      </c>
      <c r="F5351" s="35">
        <v>357228687.19</v>
      </c>
      <c r="G5351" s="18">
        <v>3.1100000000000003E-2</v>
      </c>
      <c r="H5351" s="298">
        <v>918017</v>
      </c>
      <c r="I5351" s="51">
        <v>370677276.88999999</v>
      </c>
      <c r="J5351" s="212">
        <f t="shared" si="2437"/>
        <v>3.1100000000000003E-2</v>
      </c>
      <c r="K5351" s="213">
        <f t="shared" si="2438"/>
        <v>960671.94260658335</v>
      </c>
      <c r="L5351" s="214">
        <f t="shared" si="2439"/>
        <v>42654.942606583354</v>
      </c>
      <c r="M5351" s="51">
        <f t="shared" si="2440"/>
        <v>370677276.88999999</v>
      </c>
      <c r="N5351" s="18">
        <f>VLOOKUP(CONCATENATE(A5351,"-6"),'Restated Depr'!$B$6:$G$7674,6,0)</f>
        <v>3.1399999999999997E-2</v>
      </c>
      <c r="O5351" s="214">
        <f t="shared" si="2441"/>
        <v>969938.8745288332</v>
      </c>
      <c r="P5351" s="214">
        <f t="shared" si="2442"/>
        <v>9266.9319222498452</v>
      </c>
      <c r="Q5351" t="s">
        <v>7819</v>
      </c>
    </row>
    <row r="5352" spans="1:18" hidden="1">
      <c r="A5352" s="17" t="s">
        <v>408</v>
      </c>
      <c r="B5352" s="17" t="s">
        <v>5503</v>
      </c>
      <c r="C5352" s="227" t="s">
        <v>7842</v>
      </c>
      <c r="D5352" s="222">
        <v>364</v>
      </c>
      <c r="E5352" s="329">
        <v>43039</v>
      </c>
      <c r="F5352" s="35">
        <v>358635264.75999999</v>
      </c>
      <c r="G5352" s="18">
        <v>3.1100000000000003E-2</v>
      </c>
      <c r="H5352" s="298">
        <v>921662</v>
      </c>
      <c r="I5352" s="51">
        <v>370677276.88999999</v>
      </c>
      <c r="J5352" s="212">
        <f t="shared" si="2437"/>
        <v>3.1100000000000003E-2</v>
      </c>
      <c r="K5352" s="213">
        <f t="shared" si="2438"/>
        <v>960671.94260658335</v>
      </c>
      <c r="L5352" s="214">
        <f t="shared" si="2439"/>
        <v>39009.942606583354</v>
      </c>
      <c r="M5352" s="51">
        <f t="shared" si="2440"/>
        <v>370677276.88999999</v>
      </c>
      <c r="N5352" s="18">
        <f>VLOOKUP(CONCATENATE(A5352,"-6"),'Restated Depr'!$B$6:$G$7674,6,0)</f>
        <v>3.1399999999999997E-2</v>
      </c>
      <c r="O5352" s="214">
        <f t="shared" si="2441"/>
        <v>969938.8745288332</v>
      </c>
      <c r="P5352" s="214">
        <f t="shared" si="2442"/>
        <v>9266.9319222498452</v>
      </c>
      <c r="Q5352" t="s">
        <v>7819</v>
      </c>
    </row>
    <row r="5353" spans="1:18" hidden="1">
      <c r="A5353" s="17" t="s">
        <v>408</v>
      </c>
      <c r="B5353" s="17" t="s">
        <v>5504</v>
      </c>
      <c r="C5353" s="227" t="s">
        <v>7842</v>
      </c>
      <c r="D5353" s="222">
        <v>364</v>
      </c>
      <c r="E5353" s="329">
        <v>43069</v>
      </c>
      <c r="F5353" s="35">
        <v>360458882.26999998</v>
      </c>
      <c r="G5353" s="18">
        <v>3.1100000000000003E-2</v>
      </c>
      <c r="H5353" s="298">
        <v>926387</v>
      </c>
      <c r="I5353" s="51">
        <v>370677276.88999999</v>
      </c>
      <c r="J5353" s="212">
        <f t="shared" si="2437"/>
        <v>3.1100000000000003E-2</v>
      </c>
      <c r="K5353" s="213">
        <f t="shared" si="2438"/>
        <v>960671.94260658335</v>
      </c>
      <c r="L5353" s="214">
        <f t="shared" si="2439"/>
        <v>34284.942606583354</v>
      </c>
      <c r="M5353" s="51">
        <f t="shared" si="2440"/>
        <v>370677276.88999999</v>
      </c>
      <c r="N5353" s="18">
        <f>VLOOKUP(CONCATENATE(A5353,"-6"),'Restated Depr'!$B$6:$G$7674,6,0)</f>
        <v>3.1399999999999997E-2</v>
      </c>
      <c r="O5353" s="214">
        <f t="shared" si="2441"/>
        <v>969938.8745288332</v>
      </c>
      <c r="P5353" s="214">
        <f t="shared" si="2442"/>
        <v>9266.9319222498452</v>
      </c>
      <c r="Q5353" t="s">
        <v>7819</v>
      </c>
    </row>
    <row r="5354" spans="1:18" hidden="1">
      <c r="A5354" s="17" t="s">
        <v>408</v>
      </c>
      <c r="B5354" s="17" t="s">
        <v>5505</v>
      </c>
      <c r="C5354" s="227" t="s">
        <v>7842</v>
      </c>
      <c r="D5354" s="222">
        <v>364</v>
      </c>
      <c r="E5354" s="329">
        <v>43100</v>
      </c>
      <c r="F5354" s="35">
        <v>363620986.77999997</v>
      </c>
      <c r="G5354" s="18">
        <v>3.1300000000000001E-2</v>
      </c>
      <c r="H5354" s="298">
        <v>940651</v>
      </c>
      <c r="I5354" s="51">
        <v>370677276.88999999</v>
      </c>
      <c r="J5354" s="212">
        <f t="shared" si="2437"/>
        <v>3.1300000000000001E-2</v>
      </c>
      <c r="K5354" s="213">
        <f t="shared" si="2438"/>
        <v>966849.8972214167</v>
      </c>
      <c r="L5354" s="214">
        <f t="shared" si="2439"/>
        <v>26198.897221416701</v>
      </c>
      <c r="M5354" s="51">
        <f t="shared" si="2440"/>
        <v>370677276.88999999</v>
      </c>
      <c r="N5354" s="18">
        <f>VLOOKUP(CONCATENATE(A5354,"-6"),'Restated Depr'!$B$6:$G$7674,6,0)</f>
        <v>3.1399999999999997E-2</v>
      </c>
      <c r="O5354" s="214">
        <f t="shared" si="2441"/>
        <v>969938.8745288332</v>
      </c>
      <c r="P5354" s="214">
        <f t="shared" si="2442"/>
        <v>3088.9773074164987</v>
      </c>
      <c r="Q5354" t="s">
        <v>7819</v>
      </c>
    </row>
    <row r="5355" spans="1:18" hidden="1">
      <c r="A5355" s="17" t="s">
        <v>408</v>
      </c>
      <c r="B5355" s="17" t="s">
        <v>5506</v>
      </c>
      <c r="C5355" s="227" t="s">
        <v>7842</v>
      </c>
      <c r="D5355" s="222">
        <v>364</v>
      </c>
      <c r="E5355" s="329">
        <v>43131</v>
      </c>
      <c r="F5355" s="35">
        <v>368131325.5</v>
      </c>
      <c r="G5355" s="18">
        <v>3.1399999999999997E-2</v>
      </c>
      <c r="H5355" s="298">
        <v>955006</v>
      </c>
      <c r="I5355" s="51">
        <v>370677276.88999999</v>
      </c>
      <c r="J5355" s="212">
        <f t="shared" si="2437"/>
        <v>3.1399999999999997E-2</v>
      </c>
      <c r="K5355" s="213">
        <f t="shared" si="2438"/>
        <v>969938.8745288332</v>
      </c>
      <c r="L5355" s="214">
        <f t="shared" si="2439"/>
        <v>14932.874528833199</v>
      </c>
      <c r="M5355" s="51">
        <f t="shared" si="2440"/>
        <v>370677276.88999999</v>
      </c>
      <c r="N5355" s="18">
        <f>VLOOKUP(CONCATENATE(A5355,"-6"),'Restated Depr'!$B$6:$G$7674,6,0)</f>
        <v>3.1399999999999997E-2</v>
      </c>
      <c r="O5355" s="214">
        <f t="shared" si="2441"/>
        <v>969938.8745288332</v>
      </c>
      <c r="P5355" s="214">
        <f t="shared" si="2442"/>
        <v>0</v>
      </c>
      <c r="Q5355" t="s">
        <v>7819</v>
      </c>
    </row>
    <row r="5356" spans="1:18" hidden="1">
      <c r="A5356" s="17" t="s">
        <v>408</v>
      </c>
      <c r="B5356" s="17" t="s">
        <v>5507</v>
      </c>
      <c r="C5356" s="227" t="s">
        <v>7842</v>
      </c>
      <c r="D5356" s="222">
        <v>364</v>
      </c>
      <c r="E5356" s="329">
        <v>43159</v>
      </c>
      <c r="F5356" s="35">
        <v>370023805.80000001</v>
      </c>
      <c r="G5356" s="18">
        <v>3.1399999999999997E-2</v>
      </c>
      <c r="H5356" s="298">
        <v>959958</v>
      </c>
      <c r="I5356" s="51">
        <v>370677276.88999999</v>
      </c>
      <c r="J5356" s="212">
        <f t="shared" si="2437"/>
        <v>3.1399999999999997E-2</v>
      </c>
      <c r="K5356" s="213">
        <f t="shared" si="2438"/>
        <v>969938.8745288332</v>
      </c>
      <c r="L5356" s="214">
        <f t="shared" si="2439"/>
        <v>9980.8745288331993</v>
      </c>
      <c r="M5356" s="51">
        <f t="shared" si="2440"/>
        <v>370677276.88999999</v>
      </c>
      <c r="N5356" s="18">
        <f>VLOOKUP(CONCATENATE(A5356,"-6"),'Restated Depr'!$B$6:$G$7674,6,0)</f>
        <v>3.1399999999999997E-2</v>
      </c>
      <c r="O5356" s="214">
        <f t="shared" si="2441"/>
        <v>969938.8745288332</v>
      </c>
      <c r="P5356" s="214">
        <f t="shared" si="2442"/>
        <v>0</v>
      </c>
      <c r="Q5356" t="s">
        <v>7819</v>
      </c>
    </row>
    <row r="5357" spans="1:18" hidden="1">
      <c r="A5357" s="17" t="s">
        <v>408</v>
      </c>
      <c r="B5357" s="17" t="s">
        <v>5508</v>
      </c>
      <c r="C5357" s="227" t="s">
        <v>7842</v>
      </c>
      <c r="D5357" s="222">
        <v>364</v>
      </c>
      <c r="E5357" s="329">
        <v>43190</v>
      </c>
      <c r="F5357" s="35">
        <v>369817965.04000002</v>
      </c>
      <c r="G5357" s="18">
        <v>3.1399999999999997E-2</v>
      </c>
      <c r="H5357" s="298">
        <v>959418</v>
      </c>
      <c r="I5357" s="51">
        <v>370677276.88999999</v>
      </c>
      <c r="J5357" s="212">
        <f t="shared" si="2437"/>
        <v>3.1399999999999997E-2</v>
      </c>
      <c r="K5357" s="213">
        <f t="shared" si="2438"/>
        <v>969938.8745288332</v>
      </c>
      <c r="L5357" s="214">
        <f t="shared" si="2439"/>
        <v>10520.874528833199</v>
      </c>
      <c r="M5357" s="51">
        <f t="shared" si="2440"/>
        <v>370677276.88999999</v>
      </c>
      <c r="N5357" s="18">
        <f>VLOOKUP(CONCATENATE(A5357,"-6"),'Restated Depr'!$B$6:$G$7674,6,0)</f>
        <v>3.1399999999999997E-2</v>
      </c>
      <c r="O5357" s="214">
        <f t="shared" si="2441"/>
        <v>969938.8745288332</v>
      </c>
      <c r="P5357" s="214">
        <f t="shared" si="2442"/>
        <v>0</v>
      </c>
      <c r="Q5357" t="s">
        <v>7819</v>
      </c>
    </row>
    <row r="5358" spans="1:18" hidden="1">
      <c r="A5358" s="17" t="s">
        <v>408</v>
      </c>
      <c r="B5358" s="17" t="s">
        <v>5509</v>
      </c>
      <c r="C5358" s="227" t="s">
        <v>7842</v>
      </c>
      <c r="D5358" s="222">
        <v>364</v>
      </c>
      <c r="E5358" s="329">
        <v>43220</v>
      </c>
      <c r="F5358" s="35">
        <v>369024534.25</v>
      </c>
      <c r="G5358" s="18">
        <v>3.1399999999999997E-2</v>
      </c>
      <c r="H5358" s="298">
        <v>957341</v>
      </c>
      <c r="I5358" s="51">
        <v>370677276.88999999</v>
      </c>
      <c r="J5358" s="212">
        <f t="shared" si="2437"/>
        <v>3.1399999999999997E-2</v>
      </c>
      <c r="K5358" s="213">
        <f t="shared" si="2438"/>
        <v>969938.8745288332</v>
      </c>
      <c r="L5358" s="214">
        <f t="shared" si="2439"/>
        <v>12597.874528833199</v>
      </c>
      <c r="M5358" s="51">
        <f t="shared" si="2440"/>
        <v>370677276.88999999</v>
      </c>
      <c r="N5358" s="18">
        <f>VLOOKUP(CONCATENATE(A5358,"-6"),'Restated Depr'!$B$6:$G$7674,6,0)</f>
        <v>3.1399999999999997E-2</v>
      </c>
      <c r="O5358" s="214">
        <f t="shared" si="2441"/>
        <v>969938.8745288332</v>
      </c>
      <c r="P5358" s="214">
        <f t="shared" si="2442"/>
        <v>0</v>
      </c>
      <c r="Q5358" t="s">
        <v>7819</v>
      </c>
    </row>
    <row r="5359" spans="1:18" hidden="1">
      <c r="A5359" s="17" t="s">
        <v>408</v>
      </c>
      <c r="B5359" s="17" t="s">
        <v>5510</v>
      </c>
      <c r="C5359" s="227" t="s">
        <v>7842</v>
      </c>
      <c r="D5359" s="222">
        <v>364</v>
      </c>
      <c r="E5359" s="329">
        <v>43251</v>
      </c>
      <c r="F5359" s="35">
        <v>369552674.73000002</v>
      </c>
      <c r="G5359" s="18">
        <v>3.1399999999999997E-2</v>
      </c>
      <c r="H5359" s="298">
        <v>958722</v>
      </c>
      <c r="I5359" s="51">
        <v>370677276.88999999</v>
      </c>
      <c r="J5359" s="212">
        <f t="shared" si="2437"/>
        <v>3.1399999999999997E-2</v>
      </c>
      <c r="K5359" s="213">
        <f t="shared" si="2438"/>
        <v>969938.8745288332</v>
      </c>
      <c r="L5359" s="214">
        <f t="shared" si="2439"/>
        <v>11216.874528833199</v>
      </c>
      <c r="M5359" s="51">
        <f t="shared" si="2440"/>
        <v>370677276.88999999</v>
      </c>
      <c r="N5359" s="18">
        <f>VLOOKUP(CONCATENATE(A5359,"-6"),'Restated Depr'!$B$6:$G$7674,6,0)</f>
        <v>3.1399999999999997E-2</v>
      </c>
      <c r="O5359" s="214">
        <f t="shared" si="2441"/>
        <v>969938.8745288332</v>
      </c>
      <c r="P5359" s="214">
        <f t="shared" si="2442"/>
        <v>0</v>
      </c>
      <c r="Q5359" t="s">
        <v>7819</v>
      </c>
    </row>
    <row r="5360" spans="1:18" hidden="1">
      <c r="A5360" s="17" t="s">
        <v>408</v>
      </c>
      <c r="B5360" s="17" t="s">
        <v>5511</v>
      </c>
      <c r="C5360" s="227" t="s">
        <v>7842</v>
      </c>
      <c r="D5360" s="222">
        <v>364</v>
      </c>
      <c r="E5360" s="329">
        <v>43281</v>
      </c>
      <c r="F5360" s="35">
        <v>370677276.88999999</v>
      </c>
      <c r="G5360" s="18">
        <v>3.1399999999999997E-2</v>
      </c>
      <c r="H5360" s="298">
        <v>961664</v>
      </c>
      <c r="I5360" s="51">
        <v>370677276.88999999</v>
      </c>
      <c r="J5360" s="212">
        <f t="shared" si="2437"/>
        <v>3.1399999999999997E-2</v>
      </c>
      <c r="K5360" s="213">
        <f t="shared" si="2438"/>
        <v>969938.8745288332</v>
      </c>
      <c r="L5360" s="214">
        <f t="shared" si="2439"/>
        <v>8274.8745288331993</v>
      </c>
      <c r="M5360" s="51">
        <f t="shared" si="2440"/>
        <v>370677276.88999999</v>
      </c>
      <c r="N5360" s="18">
        <f>VLOOKUP(CONCATENATE(A5360,"-6"),'Restated Depr'!$B$6:$G$7674,6,0)</f>
        <v>3.1399999999999997E-2</v>
      </c>
      <c r="O5360" s="214">
        <f t="shared" si="2441"/>
        <v>969938.8745288332</v>
      </c>
      <c r="P5360" s="214">
        <f t="shared" si="2442"/>
        <v>0</v>
      </c>
      <c r="Q5360" t="s">
        <v>7819</v>
      </c>
      <c r="R5360" s="5"/>
    </row>
    <row r="5361" spans="1:18" ht="15.75" hidden="1" thickBot="1">
      <c r="A5361" t="s">
        <v>408</v>
      </c>
      <c r="C5361" s="224" t="s">
        <v>640</v>
      </c>
      <c r="D5361" s="22"/>
      <c r="E5361" s="323" t="s">
        <v>606</v>
      </c>
      <c r="F5361" s="1"/>
      <c r="G5361" s="5"/>
      <c r="H5361" s="310">
        <f>SUM(H5349:H5360)</f>
        <v>11289288</v>
      </c>
      <c r="I5361" s="10"/>
      <c r="J5361" s="10"/>
      <c r="K5361" s="32">
        <f>SUM(K5349:K5360)</f>
        <v>11589842.857427331</v>
      </c>
      <c r="L5361" s="28">
        <f>SUM(L5349:L5360)</f>
        <v>300554.85742733267</v>
      </c>
      <c r="M5361" s="10"/>
      <c r="N5361" s="5"/>
      <c r="O5361" s="28">
        <f>SUM(O5349:O5360)</f>
        <v>11639266.494345995</v>
      </c>
      <c r="P5361" s="28">
        <f>SUM(P5349:P5360)</f>
        <v>49423.636918665725</v>
      </c>
    </row>
    <row r="5362" spans="1:18" hidden="1">
      <c r="A5362" t="s">
        <v>409</v>
      </c>
      <c r="B5362" t="s">
        <v>5512</v>
      </c>
      <c r="C5362" s="224" t="s">
        <v>7842</v>
      </c>
      <c r="D5362" s="221">
        <v>365</v>
      </c>
      <c r="E5362" s="324">
        <v>42947</v>
      </c>
      <c r="F5362" s="9">
        <v>75386.59</v>
      </c>
      <c r="G5362" s="18">
        <v>2.8299999999999999E-2</v>
      </c>
      <c r="H5362" s="299"/>
      <c r="I5362" s="15">
        <v>75386.59</v>
      </c>
      <c r="J5362" s="11">
        <f t="shared" ref="J5362:J5373" si="2443">G5362</f>
        <v>2.8299999999999999E-2</v>
      </c>
      <c r="K5362" s="31"/>
      <c r="L5362" s="289">
        <f t="shared" ref="L5362:L5373" si="2444">K5362-H5362</f>
        <v>0</v>
      </c>
      <c r="M5362" s="15">
        <f t="shared" ref="M5362:M5373" si="2445">I5362</f>
        <v>75386.59</v>
      </c>
      <c r="N5362" s="5">
        <f>VLOOKUP(CONCATENATE(A5362,"-6"),'Restated Depr'!$B$6:$G$7674,6,0)</f>
        <v>3.7400000000000003E-2</v>
      </c>
      <c r="O5362" s="289"/>
      <c r="P5362" s="289">
        <f t="shared" ref="P5362:P5373" si="2446">O5362-K5362</f>
        <v>0</v>
      </c>
      <c r="Q5362" t="s">
        <v>7819</v>
      </c>
    </row>
    <row r="5363" spans="1:18" hidden="1">
      <c r="A5363" t="s">
        <v>409</v>
      </c>
      <c r="B5363" t="s">
        <v>5513</v>
      </c>
      <c r="C5363" s="224" t="s">
        <v>7842</v>
      </c>
      <c r="D5363" s="221">
        <v>365</v>
      </c>
      <c r="E5363" s="324">
        <v>42978</v>
      </c>
      <c r="F5363" s="1">
        <v>75386.59</v>
      </c>
      <c r="G5363" s="18">
        <v>2.8299999999999999E-2</v>
      </c>
      <c r="H5363" s="298"/>
      <c r="I5363" s="10">
        <v>75386.59</v>
      </c>
      <c r="J5363" s="11">
        <f t="shared" si="2443"/>
        <v>2.8299999999999999E-2</v>
      </c>
      <c r="K5363" s="30"/>
      <c r="L5363" s="29">
        <f t="shared" si="2444"/>
        <v>0</v>
      </c>
      <c r="M5363" s="10">
        <f t="shared" si="2445"/>
        <v>75386.59</v>
      </c>
      <c r="N5363" s="5">
        <f>VLOOKUP(CONCATENATE(A5363,"-6"),'Restated Depr'!$B$6:$G$7674,6,0)</f>
        <v>3.7400000000000003E-2</v>
      </c>
      <c r="O5363" s="29"/>
      <c r="P5363" s="29">
        <f t="shared" si="2446"/>
        <v>0</v>
      </c>
      <c r="Q5363" t="s">
        <v>7819</v>
      </c>
    </row>
    <row r="5364" spans="1:18" hidden="1">
      <c r="A5364" t="s">
        <v>409</v>
      </c>
      <c r="B5364" t="s">
        <v>5514</v>
      </c>
      <c r="C5364" s="224" t="s">
        <v>7842</v>
      </c>
      <c r="D5364" s="221">
        <v>365</v>
      </c>
      <c r="E5364" s="324">
        <v>43008</v>
      </c>
      <c r="F5364" s="1">
        <v>75386.59</v>
      </c>
      <c r="G5364" s="18">
        <v>2.8299999999999999E-2</v>
      </c>
      <c r="H5364" s="298"/>
      <c r="I5364" s="10">
        <v>75386.59</v>
      </c>
      <c r="J5364" s="11">
        <f t="shared" si="2443"/>
        <v>2.8299999999999999E-2</v>
      </c>
      <c r="K5364" s="30"/>
      <c r="L5364" s="29">
        <f t="shared" si="2444"/>
        <v>0</v>
      </c>
      <c r="M5364" s="10">
        <f t="shared" si="2445"/>
        <v>75386.59</v>
      </c>
      <c r="N5364" s="5">
        <f>VLOOKUP(CONCATENATE(A5364,"-6"),'Restated Depr'!$B$6:$G$7674,6,0)</f>
        <v>3.7400000000000003E-2</v>
      </c>
      <c r="O5364" s="29"/>
      <c r="P5364" s="29">
        <f t="shared" si="2446"/>
        <v>0</v>
      </c>
      <c r="Q5364" t="s">
        <v>7819</v>
      </c>
    </row>
    <row r="5365" spans="1:18" hidden="1">
      <c r="A5365" t="s">
        <v>409</v>
      </c>
      <c r="B5365" t="s">
        <v>5515</v>
      </c>
      <c r="C5365" s="224" t="s">
        <v>7842</v>
      </c>
      <c r="D5365" s="221">
        <v>365</v>
      </c>
      <c r="E5365" s="324">
        <v>43039</v>
      </c>
      <c r="F5365" s="1">
        <v>75386.59</v>
      </c>
      <c r="G5365" s="18">
        <v>2.8299999999999999E-2</v>
      </c>
      <c r="H5365" s="298"/>
      <c r="I5365" s="10">
        <v>75386.59</v>
      </c>
      <c r="J5365" s="11">
        <f t="shared" si="2443"/>
        <v>2.8299999999999999E-2</v>
      </c>
      <c r="K5365" s="30"/>
      <c r="L5365" s="29">
        <f t="shared" si="2444"/>
        <v>0</v>
      </c>
      <c r="M5365" s="10">
        <f t="shared" si="2445"/>
        <v>75386.59</v>
      </c>
      <c r="N5365" s="5">
        <f>VLOOKUP(CONCATENATE(A5365,"-6"),'Restated Depr'!$B$6:$G$7674,6,0)</f>
        <v>3.7400000000000003E-2</v>
      </c>
      <c r="O5365" s="29"/>
      <c r="P5365" s="29">
        <f t="shared" si="2446"/>
        <v>0</v>
      </c>
      <c r="Q5365" t="s">
        <v>7819</v>
      </c>
    </row>
    <row r="5366" spans="1:18" hidden="1">
      <c r="A5366" t="s">
        <v>409</v>
      </c>
      <c r="B5366" t="s">
        <v>5516</v>
      </c>
      <c r="C5366" s="224" t="s">
        <v>7842</v>
      </c>
      <c r="D5366" s="221">
        <v>365</v>
      </c>
      <c r="E5366" s="324">
        <v>43069</v>
      </c>
      <c r="F5366" s="1">
        <v>75386.59</v>
      </c>
      <c r="G5366" s="18">
        <v>2.8299999999999999E-2</v>
      </c>
      <c r="H5366" s="298"/>
      <c r="I5366" s="10">
        <v>75386.59</v>
      </c>
      <c r="J5366" s="11">
        <f t="shared" si="2443"/>
        <v>2.8299999999999999E-2</v>
      </c>
      <c r="K5366" s="30"/>
      <c r="L5366" s="29">
        <f t="shared" si="2444"/>
        <v>0</v>
      </c>
      <c r="M5366" s="10">
        <f t="shared" si="2445"/>
        <v>75386.59</v>
      </c>
      <c r="N5366" s="5">
        <f>VLOOKUP(CONCATENATE(A5366,"-6"),'Restated Depr'!$B$6:$G$7674,6,0)</f>
        <v>3.7400000000000003E-2</v>
      </c>
      <c r="O5366" s="29"/>
      <c r="P5366" s="29">
        <f t="shared" si="2446"/>
        <v>0</v>
      </c>
      <c r="Q5366" t="s">
        <v>7819</v>
      </c>
    </row>
    <row r="5367" spans="1:18" hidden="1">
      <c r="A5367" t="s">
        <v>409</v>
      </c>
      <c r="B5367" t="s">
        <v>5517</v>
      </c>
      <c r="C5367" s="224" t="s">
        <v>7842</v>
      </c>
      <c r="D5367" s="221">
        <v>365</v>
      </c>
      <c r="E5367" s="324">
        <v>43100</v>
      </c>
      <c r="F5367" s="1">
        <v>75386.59</v>
      </c>
      <c r="G5367" s="18">
        <v>3.2199999999999999E-2</v>
      </c>
      <c r="H5367" s="298"/>
      <c r="I5367" s="10">
        <v>75386.59</v>
      </c>
      <c r="J5367" s="11">
        <f t="shared" si="2443"/>
        <v>3.2199999999999999E-2</v>
      </c>
      <c r="K5367" s="30"/>
      <c r="L5367" s="29">
        <f t="shared" si="2444"/>
        <v>0</v>
      </c>
      <c r="M5367" s="10">
        <f t="shared" si="2445"/>
        <v>75386.59</v>
      </c>
      <c r="N5367" s="5">
        <f>VLOOKUP(CONCATENATE(A5367,"-6"),'Restated Depr'!$B$6:$G$7674,6,0)</f>
        <v>3.7400000000000003E-2</v>
      </c>
      <c r="O5367" s="29"/>
      <c r="P5367" s="29">
        <f t="shared" si="2446"/>
        <v>0</v>
      </c>
      <c r="Q5367" t="s">
        <v>7819</v>
      </c>
    </row>
    <row r="5368" spans="1:18" hidden="1">
      <c r="A5368" t="s">
        <v>409</v>
      </c>
      <c r="B5368" t="s">
        <v>5518</v>
      </c>
      <c r="C5368" s="224" t="s">
        <v>7842</v>
      </c>
      <c r="D5368" s="221">
        <v>365</v>
      </c>
      <c r="E5368" s="324">
        <v>43131</v>
      </c>
      <c r="F5368" s="1">
        <v>75386.59</v>
      </c>
      <c r="G5368" s="5">
        <v>3.7400000000000003E-2</v>
      </c>
      <c r="H5368" s="298"/>
      <c r="I5368" s="10">
        <v>75386.59</v>
      </c>
      <c r="J5368" s="11">
        <f t="shared" si="2443"/>
        <v>3.7400000000000003E-2</v>
      </c>
      <c r="K5368" s="30"/>
      <c r="L5368" s="29">
        <f t="shared" si="2444"/>
        <v>0</v>
      </c>
      <c r="M5368" s="10">
        <f t="shared" si="2445"/>
        <v>75386.59</v>
      </c>
      <c r="N5368" s="5">
        <f>VLOOKUP(CONCATENATE(A5368,"-6"),'Restated Depr'!$B$6:$G$7674,6,0)</f>
        <v>3.7400000000000003E-2</v>
      </c>
      <c r="O5368" s="29"/>
      <c r="P5368" s="29">
        <f t="shared" si="2446"/>
        <v>0</v>
      </c>
      <c r="Q5368" t="s">
        <v>7819</v>
      </c>
    </row>
    <row r="5369" spans="1:18" hidden="1">
      <c r="A5369" t="s">
        <v>409</v>
      </c>
      <c r="B5369" t="s">
        <v>5519</v>
      </c>
      <c r="C5369" s="224" t="s">
        <v>7842</v>
      </c>
      <c r="D5369" s="221">
        <v>365</v>
      </c>
      <c r="E5369" s="324">
        <v>43159</v>
      </c>
      <c r="F5369" s="1">
        <v>75386.59</v>
      </c>
      <c r="G5369" s="5">
        <v>3.7400000000000003E-2</v>
      </c>
      <c r="H5369" s="298"/>
      <c r="I5369" s="10">
        <v>75386.59</v>
      </c>
      <c r="J5369" s="11">
        <f t="shared" si="2443"/>
        <v>3.7400000000000003E-2</v>
      </c>
      <c r="K5369" s="30"/>
      <c r="L5369" s="29">
        <f t="shared" si="2444"/>
        <v>0</v>
      </c>
      <c r="M5369" s="10">
        <f t="shared" si="2445"/>
        <v>75386.59</v>
      </c>
      <c r="N5369" s="5">
        <f>VLOOKUP(CONCATENATE(A5369,"-6"),'Restated Depr'!$B$6:$G$7674,6,0)</f>
        <v>3.7400000000000003E-2</v>
      </c>
      <c r="O5369" s="29"/>
      <c r="P5369" s="29">
        <f t="shared" si="2446"/>
        <v>0</v>
      </c>
      <c r="Q5369" t="s">
        <v>7819</v>
      </c>
    </row>
    <row r="5370" spans="1:18" hidden="1">
      <c r="A5370" t="s">
        <v>409</v>
      </c>
      <c r="B5370" t="s">
        <v>5520</v>
      </c>
      <c r="C5370" s="224" t="s">
        <v>7842</v>
      </c>
      <c r="D5370" s="221">
        <v>365</v>
      </c>
      <c r="E5370" s="324">
        <v>43190</v>
      </c>
      <c r="F5370" s="1">
        <v>75386.59</v>
      </c>
      <c r="G5370" s="5">
        <v>3.7400000000000003E-2</v>
      </c>
      <c r="H5370" s="298"/>
      <c r="I5370" s="10">
        <v>75386.59</v>
      </c>
      <c r="J5370" s="11">
        <f t="shared" si="2443"/>
        <v>3.7400000000000003E-2</v>
      </c>
      <c r="K5370" s="30"/>
      <c r="L5370" s="29">
        <f t="shared" si="2444"/>
        <v>0</v>
      </c>
      <c r="M5370" s="10">
        <f t="shared" si="2445"/>
        <v>75386.59</v>
      </c>
      <c r="N5370" s="5">
        <f>VLOOKUP(CONCATENATE(A5370,"-6"),'Restated Depr'!$B$6:$G$7674,6,0)</f>
        <v>3.7400000000000003E-2</v>
      </c>
      <c r="O5370" s="29"/>
      <c r="P5370" s="29">
        <f t="shared" si="2446"/>
        <v>0</v>
      </c>
      <c r="Q5370" t="s">
        <v>7819</v>
      </c>
    </row>
    <row r="5371" spans="1:18" hidden="1">
      <c r="A5371" t="s">
        <v>409</v>
      </c>
      <c r="B5371" t="s">
        <v>5521</v>
      </c>
      <c r="C5371" s="224" t="s">
        <v>7842</v>
      </c>
      <c r="D5371" s="221">
        <v>365</v>
      </c>
      <c r="E5371" s="324">
        <v>43220</v>
      </c>
      <c r="F5371" s="1">
        <v>75386.59</v>
      </c>
      <c r="G5371" s="5">
        <v>3.7400000000000003E-2</v>
      </c>
      <c r="H5371" s="298"/>
      <c r="I5371" s="10">
        <v>75386.59</v>
      </c>
      <c r="J5371" s="11">
        <f t="shared" si="2443"/>
        <v>3.7400000000000003E-2</v>
      </c>
      <c r="K5371" s="30"/>
      <c r="L5371" s="29">
        <f t="shared" si="2444"/>
        <v>0</v>
      </c>
      <c r="M5371" s="10">
        <f t="shared" si="2445"/>
        <v>75386.59</v>
      </c>
      <c r="N5371" s="5">
        <f>VLOOKUP(CONCATENATE(A5371,"-6"),'Restated Depr'!$B$6:$G$7674,6,0)</f>
        <v>3.7400000000000003E-2</v>
      </c>
      <c r="O5371" s="29"/>
      <c r="P5371" s="29">
        <f t="shared" si="2446"/>
        <v>0</v>
      </c>
      <c r="Q5371" t="s">
        <v>7819</v>
      </c>
    </row>
    <row r="5372" spans="1:18" hidden="1">
      <c r="A5372" t="s">
        <v>409</v>
      </c>
      <c r="B5372" t="s">
        <v>5522</v>
      </c>
      <c r="C5372" s="224" t="s">
        <v>7842</v>
      </c>
      <c r="D5372" s="221">
        <v>365</v>
      </c>
      <c r="E5372" s="324">
        <v>43251</v>
      </c>
      <c r="F5372" s="1">
        <v>75386.59</v>
      </c>
      <c r="G5372" s="5">
        <v>3.7400000000000003E-2</v>
      </c>
      <c r="H5372" s="298"/>
      <c r="I5372" s="10">
        <v>75386.59</v>
      </c>
      <c r="J5372" s="11">
        <f t="shared" si="2443"/>
        <v>3.7400000000000003E-2</v>
      </c>
      <c r="K5372" s="30"/>
      <c r="L5372" s="29">
        <f t="shared" si="2444"/>
        <v>0</v>
      </c>
      <c r="M5372" s="10">
        <f t="shared" si="2445"/>
        <v>75386.59</v>
      </c>
      <c r="N5372" s="5">
        <f>VLOOKUP(CONCATENATE(A5372,"-6"),'Restated Depr'!$B$6:$G$7674,6,0)</f>
        <v>3.7400000000000003E-2</v>
      </c>
      <c r="O5372" s="29"/>
      <c r="P5372" s="29">
        <f t="shared" si="2446"/>
        <v>0</v>
      </c>
      <c r="Q5372" t="s">
        <v>7819</v>
      </c>
    </row>
    <row r="5373" spans="1:18" hidden="1">
      <c r="A5373" t="s">
        <v>409</v>
      </c>
      <c r="B5373" t="s">
        <v>5523</v>
      </c>
      <c r="C5373" s="224" t="s">
        <v>7842</v>
      </c>
      <c r="D5373" s="221">
        <v>365</v>
      </c>
      <c r="E5373" s="324">
        <v>43281</v>
      </c>
      <c r="F5373" s="1">
        <v>75386.59</v>
      </c>
      <c r="G5373" s="5">
        <v>3.7400000000000003E-2</v>
      </c>
      <c r="H5373" s="298"/>
      <c r="I5373" s="10">
        <v>75386.59</v>
      </c>
      <c r="J5373" s="11">
        <f t="shared" si="2443"/>
        <v>3.7400000000000003E-2</v>
      </c>
      <c r="K5373" s="30"/>
      <c r="L5373" s="29">
        <f t="shared" si="2444"/>
        <v>0</v>
      </c>
      <c r="M5373" s="10">
        <f t="shared" si="2445"/>
        <v>75386.59</v>
      </c>
      <c r="N5373" s="5">
        <f>VLOOKUP(CONCATENATE(A5373,"-6"),'Restated Depr'!$B$6:$G$7674,6,0)</f>
        <v>3.7400000000000003E-2</v>
      </c>
      <c r="O5373" s="29"/>
      <c r="P5373" s="29">
        <f t="shared" si="2446"/>
        <v>0</v>
      </c>
      <c r="Q5373" t="s">
        <v>7819</v>
      </c>
      <c r="R5373" s="5"/>
    </row>
    <row r="5374" spans="1:18" ht="15.75" hidden="1" thickBot="1">
      <c r="A5374" t="s">
        <v>409</v>
      </c>
      <c r="C5374" s="224" t="s">
        <v>640</v>
      </c>
      <c r="D5374" s="22"/>
      <c r="E5374" s="323" t="s">
        <v>606</v>
      </c>
      <c r="F5374" s="1"/>
      <c r="G5374" s="5"/>
      <c r="H5374" s="310">
        <f>SUM(H5362:H5373)</f>
        <v>0</v>
      </c>
      <c r="I5374" s="10"/>
      <c r="J5374" s="10"/>
      <c r="K5374" s="32">
        <f>SUM(K5362:K5373)</f>
        <v>0</v>
      </c>
      <c r="L5374" s="28">
        <f>SUM(L5362:L5373)</f>
        <v>0</v>
      </c>
      <c r="M5374" s="10"/>
      <c r="N5374" s="5"/>
      <c r="O5374" s="28">
        <f>SUM(O5362:O5373)</f>
        <v>0</v>
      </c>
      <c r="P5374" s="28">
        <f>SUM(P5362:P5373)</f>
        <v>0</v>
      </c>
    </row>
    <row r="5375" spans="1:18" hidden="1">
      <c r="A5375" t="s">
        <v>410</v>
      </c>
      <c r="B5375" t="s">
        <v>5524</v>
      </c>
      <c r="C5375" s="224" t="s">
        <v>7842</v>
      </c>
      <c r="D5375" s="221">
        <v>365</v>
      </c>
      <c r="E5375" s="324">
        <v>42947</v>
      </c>
      <c r="F5375" s="9">
        <v>425350141.69</v>
      </c>
      <c r="G5375" s="18">
        <v>2.8299999999999999E-2</v>
      </c>
      <c r="H5375" s="299">
        <v>1003117.4199999999</v>
      </c>
      <c r="I5375" s="15">
        <v>452802410.89999998</v>
      </c>
      <c r="J5375" s="11">
        <f t="shared" ref="J5375:J5386" si="2447">G5375</f>
        <v>2.8299999999999999E-2</v>
      </c>
      <c r="K5375" s="31">
        <f t="shared" ref="K5375:K5386" si="2448">I5375*J5375/12</f>
        <v>1067859.0190391666</v>
      </c>
      <c r="L5375" s="289">
        <f t="shared" ref="L5375:L5386" si="2449">K5375-H5375</f>
        <v>64741.5990391667</v>
      </c>
      <c r="M5375" s="15">
        <f t="shared" ref="M5375:M5386" si="2450">I5375</f>
        <v>452802410.89999998</v>
      </c>
      <c r="N5375" s="5">
        <f>VLOOKUP(CONCATENATE(A5375,"-6"),'Restated Depr'!$B$6:$G$7674,6,0)</f>
        <v>3.7400000000000003E-2</v>
      </c>
      <c r="O5375" s="289">
        <f t="shared" ref="O5375:O5386" si="2451">M5375*N5375/12</f>
        <v>1411234.1806383335</v>
      </c>
      <c r="P5375" s="289">
        <f t="shared" ref="P5375:P5386" si="2452">O5375-K5375</f>
        <v>343375.16159916692</v>
      </c>
      <c r="Q5375" t="s">
        <v>7819</v>
      </c>
    </row>
    <row r="5376" spans="1:18" hidden="1">
      <c r="A5376" t="s">
        <v>410</v>
      </c>
      <c r="B5376" t="s">
        <v>5525</v>
      </c>
      <c r="C5376" s="224" t="s">
        <v>7842</v>
      </c>
      <c r="D5376" s="221">
        <v>365</v>
      </c>
      <c r="E5376" s="324">
        <v>42978</v>
      </c>
      <c r="F5376" s="1">
        <v>426929212.37</v>
      </c>
      <c r="G5376" s="18">
        <v>2.8299999999999999E-2</v>
      </c>
      <c r="H5376" s="298">
        <v>1006841.39</v>
      </c>
      <c r="I5376" s="10">
        <v>452802410.89999998</v>
      </c>
      <c r="J5376" s="11">
        <f t="shared" si="2447"/>
        <v>2.8299999999999999E-2</v>
      </c>
      <c r="K5376" s="30">
        <f t="shared" si="2448"/>
        <v>1067859.0190391666</v>
      </c>
      <c r="L5376" s="29">
        <f t="shared" si="2449"/>
        <v>61017.629039166612</v>
      </c>
      <c r="M5376" s="10">
        <f t="shared" si="2450"/>
        <v>452802410.89999998</v>
      </c>
      <c r="N5376" s="5">
        <f>VLOOKUP(CONCATENATE(A5376,"-6"),'Restated Depr'!$B$6:$G$7674,6,0)</f>
        <v>3.7400000000000003E-2</v>
      </c>
      <c r="O5376" s="29">
        <f t="shared" si="2451"/>
        <v>1411234.1806383335</v>
      </c>
      <c r="P5376" s="29">
        <f t="shared" si="2452"/>
        <v>343375.16159916692</v>
      </c>
      <c r="Q5376" t="s">
        <v>7819</v>
      </c>
    </row>
    <row r="5377" spans="1:18" hidden="1">
      <c r="A5377" t="s">
        <v>410</v>
      </c>
      <c r="B5377" t="s">
        <v>5526</v>
      </c>
      <c r="C5377" s="224" t="s">
        <v>7842</v>
      </c>
      <c r="D5377" s="221">
        <v>365</v>
      </c>
      <c r="E5377" s="324">
        <v>43008</v>
      </c>
      <c r="F5377" s="1">
        <v>428659051.82999998</v>
      </c>
      <c r="G5377" s="18">
        <v>2.8299999999999999E-2</v>
      </c>
      <c r="H5377" s="298">
        <v>1010920.93</v>
      </c>
      <c r="I5377" s="10">
        <v>452802410.89999998</v>
      </c>
      <c r="J5377" s="11">
        <f t="shared" si="2447"/>
        <v>2.8299999999999999E-2</v>
      </c>
      <c r="K5377" s="30">
        <f t="shared" si="2448"/>
        <v>1067859.0190391666</v>
      </c>
      <c r="L5377" s="29">
        <f t="shared" si="2449"/>
        <v>56938.089039166574</v>
      </c>
      <c r="M5377" s="10">
        <f t="shared" si="2450"/>
        <v>452802410.89999998</v>
      </c>
      <c r="N5377" s="5">
        <f>VLOOKUP(CONCATENATE(A5377,"-6"),'Restated Depr'!$B$6:$G$7674,6,0)</f>
        <v>3.7400000000000003E-2</v>
      </c>
      <c r="O5377" s="29">
        <f t="shared" si="2451"/>
        <v>1411234.1806383335</v>
      </c>
      <c r="P5377" s="29">
        <f t="shared" si="2452"/>
        <v>343375.16159916692</v>
      </c>
      <c r="Q5377" t="s">
        <v>7819</v>
      </c>
    </row>
    <row r="5378" spans="1:18" hidden="1">
      <c r="A5378" t="s">
        <v>410</v>
      </c>
      <c r="B5378" t="s">
        <v>5527</v>
      </c>
      <c r="C5378" s="224" t="s">
        <v>7842</v>
      </c>
      <c r="D5378" s="221">
        <v>365</v>
      </c>
      <c r="E5378" s="324">
        <v>43039</v>
      </c>
      <c r="F5378" s="1">
        <v>430967261.75</v>
      </c>
      <c r="G5378" s="18">
        <v>2.8299999999999999E-2</v>
      </c>
      <c r="H5378" s="298">
        <v>1016364.46</v>
      </c>
      <c r="I5378" s="10">
        <v>452802410.89999998</v>
      </c>
      <c r="J5378" s="11">
        <f t="shared" si="2447"/>
        <v>2.8299999999999999E-2</v>
      </c>
      <c r="K5378" s="30">
        <f t="shared" si="2448"/>
        <v>1067859.0190391666</v>
      </c>
      <c r="L5378" s="29">
        <f t="shared" si="2449"/>
        <v>51494.559039166663</v>
      </c>
      <c r="M5378" s="10">
        <f t="shared" si="2450"/>
        <v>452802410.89999998</v>
      </c>
      <c r="N5378" s="5">
        <f>VLOOKUP(CONCATENATE(A5378,"-6"),'Restated Depr'!$B$6:$G$7674,6,0)</f>
        <v>3.7400000000000003E-2</v>
      </c>
      <c r="O5378" s="29">
        <f t="shared" si="2451"/>
        <v>1411234.1806383335</v>
      </c>
      <c r="P5378" s="29">
        <f t="shared" si="2452"/>
        <v>343375.16159916692</v>
      </c>
      <c r="Q5378" t="s">
        <v>7819</v>
      </c>
    </row>
    <row r="5379" spans="1:18" hidden="1">
      <c r="A5379" t="s">
        <v>410</v>
      </c>
      <c r="B5379" t="s">
        <v>5528</v>
      </c>
      <c r="C5379" s="224" t="s">
        <v>7842</v>
      </c>
      <c r="D5379" s="221">
        <v>365</v>
      </c>
      <c r="E5379" s="324">
        <v>43069</v>
      </c>
      <c r="F5379" s="1">
        <v>435143403.32999998</v>
      </c>
      <c r="G5379" s="18">
        <v>2.8299999999999999E-2</v>
      </c>
      <c r="H5379" s="298">
        <v>1026213.2000000001</v>
      </c>
      <c r="I5379" s="10">
        <v>452802410.89999998</v>
      </c>
      <c r="J5379" s="11">
        <f t="shared" si="2447"/>
        <v>2.8299999999999999E-2</v>
      </c>
      <c r="K5379" s="30">
        <f t="shared" si="2448"/>
        <v>1067859.0190391666</v>
      </c>
      <c r="L5379" s="29">
        <f t="shared" si="2449"/>
        <v>41645.819039166556</v>
      </c>
      <c r="M5379" s="10">
        <f t="shared" si="2450"/>
        <v>452802410.89999998</v>
      </c>
      <c r="N5379" s="5">
        <f>VLOOKUP(CONCATENATE(A5379,"-6"),'Restated Depr'!$B$6:$G$7674,6,0)</f>
        <v>3.7400000000000003E-2</v>
      </c>
      <c r="O5379" s="29">
        <f t="shared" si="2451"/>
        <v>1411234.1806383335</v>
      </c>
      <c r="P5379" s="29">
        <f t="shared" si="2452"/>
        <v>343375.16159916692</v>
      </c>
      <c r="Q5379" t="s">
        <v>7819</v>
      </c>
    </row>
    <row r="5380" spans="1:18" hidden="1">
      <c r="A5380" t="s">
        <v>410</v>
      </c>
      <c r="B5380" t="s">
        <v>5529</v>
      </c>
      <c r="C5380" s="224" t="s">
        <v>7842</v>
      </c>
      <c r="D5380" s="221">
        <v>365</v>
      </c>
      <c r="E5380" s="324">
        <v>43100</v>
      </c>
      <c r="F5380" s="1">
        <v>441886947.97000003</v>
      </c>
      <c r="G5380" s="18">
        <v>3.2199999999999999E-2</v>
      </c>
      <c r="H5380" s="298">
        <v>1185729.97</v>
      </c>
      <c r="I5380" s="10">
        <v>452802410.89999998</v>
      </c>
      <c r="J5380" s="11">
        <f t="shared" si="2447"/>
        <v>3.2199999999999999E-2</v>
      </c>
      <c r="K5380" s="30">
        <f t="shared" si="2448"/>
        <v>1215019.8025816667</v>
      </c>
      <c r="L5380" s="29">
        <f t="shared" si="2449"/>
        <v>29289.832581666764</v>
      </c>
      <c r="M5380" s="10">
        <f t="shared" si="2450"/>
        <v>452802410.89999998</v>
      </c>
      <c r="N5380" s="5">
        <f>VLOOKUP(CONCATENATE(A5380,"-6"),'Restated Depr'!$B$6:$G$7674,6,0)</f>
        <v>3.7400000000000003E-2</v>
      </c>
      <c r="O5380" s="29">
        <f t="shared" si="2451"/>
        <v>1411234.1806383335</v>
      </c>
      <c r="P5380" s="29">
        <f t="shared" si="2452"/>
        <v>196214.37805666681</v>
      </c>
      <c r="Q5380" t="s">
        <v>7819</v>
      </c>
    </row>
    <row r="5381" spans="1:18" hidden="1">
      <c r="A5381" t="s">
        <v>410</v>
      </c>
      <c r="B5381" t="s">
        <v>5530</v>
      </c>
      <c r="C5381" s="224" t="s">
        <v>7842</v>
      </c>
      <c r="D5381" s="221">
        <v>365</v>
      </c>
      <c r="E5381" s="324">
        <v>43131</v>
      </c>
      <c r="F5381" s="1">
        <v>447110667.64999998</v>
      </c>
      <c r="G5381" s="5">
        <v>3.7400000000000003E-2</v>
      </c>
      <c r="H5381" s="298">
        <v>1393494.92</v>
      </c>
      <c r="I5381" s="10">
        <v>452802410.89999998</v>
      </c>
      <c r="J5381" s="11">
        <f t="shared" si="2447"/>
        <v>3.7400000000000003E-2</v>
      </c>
      <c r="K5381" s="30">
        <f t="shared" si="2448"/>
        <v>1411234.1806383335</v>
      </c>
      <c r="L5381" s="29">
        <f t="shared" si="2449"/>
        <v>17739.260638333624</v>
      </c>
      <c r="M5381" s="10">
        <f t="shared" si="2450"/>
        <v>452802410.89999998</v>
      </c>
      <c r="N5381" s="5">
        <f>VLOOKUP(CONCATENATE(A5381,"-6"),'Restated Depr'!$B$6:$G$7674,6,0)</f>
        <v>3.7400000000000003E-2</v>
      </c>
      <c r="O5381" s="29">
        <f t="shared" si="2451"/>
        <v>1411234.1806383335</v>
      </c>
      <c r="P5381" s="29">
        <f t="shared" si="2452"/>
        <v>0</v>
      </c>
      <c r="Q5381" t="s">
        <v>7819</v>
      </c>
    </row>
    <row r="5382" spans="1:18" hidden="1">
      <c r="A5382" t="s">
        <v>410</v>
      </c>
      <c r="B5382" t="s">
        <v>5531</v>
      </c>
      <c r="C5382" s="224" t="s">
        <v>7842</v>
      </c>
      <c r="D5382" s="221">
        <v>365</v>
      </c>
      <c r="E5382" s="324">
        <v>43159</v>
      </c>
      <c r="F5382" s="1">
        <v>448193824.48000002</v>
      </c>
      <c r="G5382" s="5">
        <v>3.7400000000000003E-2</v>
      </c>
      <c r="H5382" s="298">
        <v>1396870.7600000002</v>
      </c>
      <c r="I5382" s="10">
        <v>452802410.89999998</v>
      </c>
      <c r="J5382" s="11">
        <f t="shared" si="2447"/>
        <v>3.7400000000000003E-2</v>
      </c>
      <c r="K5382" s="30">
        <f t="shared" si="2448"/>
        <v>1411234.1806383335</v>
      </c>
      <c r="L5382" s="29">
        <f t="shared" si="2449"/>
        <v>14363.420638333308</v>
      </c>
      <c r="M5382" s="10">
        <f t="shared" si="2450"/>
        <v>452802410.89999998</v>
      </c>
      <c r="N5382" s="5">
        <f>VLOOKUP(CONCATENATE(A5382,"-6"),'Restated Depr'!$B$6:$G$7674,6,0)</f>
        <v>3.7400000000000003E-2</v>
      </c>
      <c r="O5382" s="29">
        <f t="shared" si="2451"/>
        <v>1411234.1806383335</v>
      </c>
      <c r="P5382" s="29">
        <f t="shared" si="2452"/>
        <v>0</v>
      </c>
      <c r="Q5382" t="s">
        <v>7819</v>
      </c>
    </row>
    <row r="5383" spans="1:18" hidden="1">
      <c r="A5383" t="s">
        <v>410</v>
      </c>
      <c r="B5383" t="s">
        <v>5532</v>
      </c>
      <c r="C5383" s="224" t="s">
        <v>7842</v>
      </c>
      <c r="D5383" s="221">
        <v>365</v>
      </c>
      <c r="E5383" s="324">
        <v>43190</v>
      </c>
      <c r="F5383" s="1">
        <v>448859500.83999997</v>
      </c>
      <c r="G5383" s="5">
        <v>3.7400000000000003E-2</v>
      </c>
      <c r="H5383" s="298">
        <v>1398945.4400000002</v>
      </c>
      <c r="I5383" s="10">
        <v>452802410.89999998</v>
      </c>
      <c r="J5383" s="11">
        <f t="shared" si="2447"/>
        <v>3.7400000000000003E-2</v>
      </c>
      <c r="K5383" s="30">
        <f t="shared" si="2448"/>
        <v>1411234.1806383335</v>
      </c>
      <c r="L5383" s="29">
        <f t="shared" si="2449"/>
        <v>12288.740638333373</v>
      </c>
      <c r="M5383" s="10">
        <f t="shared" si="2450"/>
        <v>452802410.89999998</v>
      </c>
      <c r="N5383" s="5">
        <f>VLOOKUP(CONCATENATE(A5383,"-6"),'Restated Depr'!$B$6:$G$7674,6,0)</f>
        <v>3.7400000000000003E-2</v>
      </c>
      <c r="O5383" s="29">
        <f t="shared" si="2451"/>
        <v>1411234.1806383335</v>
      </c>
      <c r="P5383" s="29">
        <f t="shared" si="2452"/>
        <v>0</v>
      </c>
      <c r="Q5383" t="s">
        <v>7819</v>
      </c>
    </row>
    <row r="5384" spans="1:18" hidden="1">
      <c r="A5384" t="s">
        <v>410</v>
      </c>
      <c r="B5384" t="s">
        <v>5533</v>
      </c>
      <c r="C5384" s="224" t="s">
        <v>7842</v>
      </c>
      <c r="D5384" s="221">
        <v>365</v>
      </c>
      <c r="E5384" s="324">
        <v>43220</v>
      </c>
      <c r="F5384" s="1">
        <v>450506661</v>
      </c>
      <c r="G5384" s="5">
        <v>3.7400000000000003E-2</v>
      </c>
      <c r="H5384" s="298">
        <v>1404079.0899999999</v>
      </c>
      <c r="I5384" s="10">
        <v>452802410.89999998</v>
      </c>
      <c r="J5384" s="11">
        <f t="shared" si="2447"/>
        <v>3.7400000000000003E-2</v>
      </c>
      <c r="K5384" s="30">
        <f t="shared" si="2448"/>
        <v>1411234.1806383335</v>
      </c>
      <c r="L5384" s="29">
        <f t="shared" si="2449"/>
        <v>7155.0906383336987</v>
      </c>
      <c r="M5384" s="10">
        <f t="shared" si="2450"/>
        <v>452802410.89999998</v>
      </c>
      <c r="N5384" s="5">
        <f>VLOOKUP(CONCATENATE(A5384,"-6"),'Restated Depr'!$B$6:$G$7674,6,0)</f>
        <v>3.7400000000000003E-2</v>
      </c>
      <c r="O5384" s="29">
        <f t="shared" si="2451"/>
        <v>1411234.1806383335</v>
      </c>
      <c r="P5384" s="29">
        <f t="shared" si="2452"/>
        <v>0</v>
      </c>
      <c r="Q5384" t="s">
        <v>7819</v>
      </c>
    </row>
    <row r="5385" spans="1:18" hidden="1">
      <c r="A5385" t="s">
        <v>410</v>
      </c>
      <c r="B5385" t="s">
        <v>5534</v>
      </c>
      <c r="C5385" s="224" t="s">
        <v>7842</v>
      </c>
      <c r="D5385" s="221">
        <v>365</v>
      </c>
      <c r="E5385" s="324">
        <v>43251</v>
      </c>
      <c r="F5385" s="1">
        <v>451964743.88</v>
      </c>
      <c r="G5385" s="5">
        <v>3.7400000000000003E-2</v>
      </c>
      <c r="H5385" s="298">
        <v>1408623.45</v>
      </c>
      <c r="I5385" s="10">
        <v>452802410.89999998</v>
      </c>
      <c r="J5385" s="11">
        <f t="shared" si="2447"/>
        <v>3.7400000000000003E-2</v>
      </c>
      <c r="K5385" s="30">
        <f t="shared" si="2448"/>
        <v>1411234.1806383335</v>
      </c>
      <c r="L5385" s="29">
        <f t="shared" si="2449"/>
        <v>2610.7306383335963</v>
      </c>
      <c r="M5385" s="10">
        <f t="shared" si="2450"/>
        <v>452802410.89999998</v>
      </c>
      <c r="N5385" s="5">
        <f>VLOOKUP(CONCATENATE(A5385,"-6"),'Restated Depr'!$B$6:$G$7674,6,0)</f>
        <v>3.7400000000000003E-2</v>
      </c>
      <c r="O5385" s="29">
        <f t="shared" si="2451"/>
        <v>1411234.1806383335</v>
      </c>
      <c r="P5385" s="29">
        <f t="shared" si="2452"/>
        <v>0</v>
      </c>
      <c r="Q5385" t="s">
        <v>7819</v>
      </c>
    </row>
    <row r="5386" spans="1:18" hidden="1">
      <c r="A5386" t="s">
        <v>410</v>
      </c>
      <c r="B5386" t="s">
        <v>5535</v>
      </c>
      <c r="C5386" s="224" t="s">
        <v>7842</v>
      </c>
      <c r="D5386" s="221">
        <v>365</v>
      </c>
      <c r="E5386" s="324">
        <v>43281</v>
      </c>
      <c r="F5386" s="1">
        <v>452802410.89999998</v>
      </c>
      <c r="G5386" s="5">
        <v>3.7400000000000003E-2</v>
      </c>
      <c r="H5386" s="298">
        <v>1411234.18</v>
      </c>
      <c r="I5386" s="10">
        <v>452802410.89999998</v>
      </c>
      <c r="J5386" s="11">
        <f t="shared" si="2447"/>
        <v>3.7400000000000003E-2</v>
      </c>
      <c r="K5386" s="30">
        <f t="shared" si="2448"/>
        <v>1411234.1806383335</v>
      </c>
      <c r="L5386" s="29">
        <f t="shared" si="2449"/>
        <v>6.3833361491560936E-4</v>
      </c>
      <c r="M5386" s="10">
        <f t="shared" si="2450"/>
        <v>452802410.89999998</v>
      </c>
      <c r="N5386" s="5">
        <f>VLOOKUP(CONCATENATE(A5386,"-6"),'Restated Depr'!$B$6:$G$7674,6,0)</f>
        <v>3.7400000000000003E-2</v>
      </c>
      <c r="O5386" s="29">
        <f t="shared" si="2451"/>
        <v>1411234.1806383335</v>
      </c>
      <c r="P5386" s="29">
        <f t="shared" si="2452"/>
        <v>0</v>
      </c>
      <c r="Q5386" t="s">
        <v>7819</v>
      </c>
      <c r="R5386" s="5"/>
    </row>
    <row r="5387" spans="1:18" ht="15.75" hidden="1" thickBot="1">
      <c r="A5387" t="s">
        <v>410</v>
      </c>
      <c r="C5387" s="224" t="s">
        <v>640</v>
      </c>
      <c r="D5387" s="22"/>
      <c r="E5387" s="323" t="s">
        <v>606</v>
      </c>
      <c r="F5387" s="1"/>
      <c r="G5387" s="5"/>
      <c r="H5387" s="310">
        <f>SUM(H5375:H5386)</f>
        <v>14662435.209999999</v>
      </c>
      <c r="I5387" s="10"/>
      <c r="J5387" s="10"/>
      <c r="K5387" s="32">
        <f>SUM(K5375:K5386)</f>
        <v>15021719.981607502</v>
      </c>
      <c r="L5387" s="28">
        <f>SUM(L5375:L5386)</f>
        <v>359284.77160750108</v>
      </c>
      <c r="M5387" s="10"/>
      <c r="N5387" s="5"/>
      <c r="O5387" s="28">
        <f>SUM(O5375:O5386)</f>
        <v>16934810.167660002</v>
      </c>
      <c r="P5387" s="28">
        <f>SUM(P5375:P5386)</f>
        <v>1913090.1860525014</v>
      </c>
    </row>
    <row r="5388" spans="1:18" hidden="1">
      <c r="A5388" t="s">
        <v>411</v>
      </c>
      <c r="B5388" t="s">
        <v>5536</v>
      </c>
      <c r="C5388" s="224" t="s">
        <v>7842</v>
      </c>
      <c r="D5388" s="221">
        <v>366</v>
      </c>
      <c r="E5388" s="324">
        <v>42947</v>
      </c>
      <c r="F5388" s="9">
        <v>695201092.69000006</v>
      </c>
      <c r="G5388" s="18">
        <v>2.2599999999999999E-2</v>
      </c>
      <c r="H5388" s="299">
        <v>1309295.3899999999</v>
      </c>
      <c r="I5388" s="15">
        <v>717720927.44000006</v>
      </c>
      <c r="J5388" s="11">
        <f t="shared" ref="J5388:J5399" si="2453">G5388</f>
        <v>2.2599999999999999E-2</v>
      </c>
      <c r="K5388" s="31">
        <f t="shared" ref="K5388:K5399" si="2454">I5388*J5388/12</f>
        <v>1351707.7466786667</v>
      </c>
      <c r="L5388" s="289">
        <f t="shared" ref="L5388:L5399" si="2455">K5388-H5388</f>
        <v>42412.35667866678</v>
      </c>
      <c r="M5388" s="15">
        <f t="shared" ref="M5388:M5399" si="2456">I5388</f>
        <v>717720927.44000006</v>
      </c>
      <c r="N5388" s="5">
        <f>VLOOKUP(CONCATENATE(A5388,"-6"),'Restated Depr'!$B$6:$G$7674,6,0)</f>
        <v>1.77E-2</v>
      </c>
      <c r="O5388" s="289">
        <f t="shared" ref="O5388:O5399" si="2457">M5388*N5388/12</f>
        <v>1058638.3679740001</v>
      </c>
      <c r="P5388" s="289">
        <f t="shared" ref="P5388:P5399" si="2458">O5388-K5388</f>
        <v>-293069.37870466663</v>
      </c>
      <c r="Q5388" t="s">
        <v>7819</v>
      </c>
    </row>
    <row r="5389" spans="1:18" hidden="1">
      <c r="A5389" t="s">
        <v>411</v>
      </c>
      <c r="B5389" t="s">
        <v>5537</v>
      </c>
      <c r="C5389" s="224" t="s">
        <v>7842</v>
      </c>
      <c r="D5389" s="221">
        <v>366</v>
      </c>
      <c r="E5389" s="324">
        <v>42978</v>
      </c>
      <c r="F5389" s="1">
        <v>697296952.33000004</v>
      </c>
      <c r="G5389" s="18">
        <v>2.2599999999999999E-2</v>
      </c>
      <c r="H5389" s="298">
        <v>1313242.5899999999</v>
      </c>
      <c r="I5389" s="10">
        <v>717720927.44000006</v>
      </c>
      <c r="J5389" s="11">
        <f t="shared" si="2453"/>
        <v>2.2599999999999999E-2</v>
      </c>
      <c r="K5389" s="30">
        <f t="shared" si="2454"/>
        <v>1351707.7466786667</v>
      </c>
      <c r="L5389" s="29">
        <f t="shared" si="2455"/>
        <v>38465.156678666826</v>
      </c>
      <c r="M5389" s="10">
        <f t="shared" si="2456"/>
        <v>717720927.44000006</v>
      </c>
      <c r="N5389" s="5">
        <f>VLOOKUP(CONCATENATE(A5389,"-6"),'Restated Depr'!$B$6:$G$7674,6,0)</f>
        <v>1.77E-2</v>
      </c>
      <c r="O5389" s="29">
        <f t="shared" si="2457"/>
        <v>1058638.3679740001</v>
      </c>
      <c r="P5389" s="29">
        <f t="shared" si="2458"/>
        <v>-293069.37870466663</v>
      </c>
      <c r="Q5389" t="s">
        <v>7819</v>
      </c>
    </row>
    <row r="5390" spans="1:18" hidden="1">
      <c r="A5390" t="s">
        <v>411</v>
      </c>
      <c r="B5390" t="s">
        <v>5538</v>
      </c>
      <c r="C5390" s="224" t="s">
        <v>7842</v>
      </c>
      <c r="D5390" s="221">
        <v>366</v>
      </c>
      <c r="E5390" s="324">
        <v>43008</v>
      </c>
      <c r="F5390" s="1">
        <v>698527514.26999998</v>
      </c>
      <c r="G5390" s="18">
        <v>2.2599999999999999E-2</v>
      </c>
      <c r="H5390" s="298">
        <v>1315560.1600000001</v>
      </c>
      <c r="I5390" s="10">
        <v>717720927.44000006</v>
      </c>
      <c r="J5390" s="11">
        <f t="shared" si="2453"/>
        <v>2.2599999999999999E-2</v>
      </c>
      <c r="K5390" s="30">
        <f t="shared" si="2454"/>
        <v>1351707.7466786667</v>
      </c>
      <c r="L5390" s="29">
        <f t="shared" si="2455"/>
        <v>36147.586678666528</v>
      </c>
      <c r="M5390" s="10">
        <f t="shared" si="2456"/>
        <v>717720927.44000006</v>
      </c>
      <c r="N5390" s="5">
        <f>VLOOKUP(CONCATENATE(A5390,"-6"),'Restated Depr'!$B$6:$G$7674,6,0)</f>
        <v>1.77E-2</v>
      </c>
      <c r="O5390" s="29">
        <f t="shared" si="2457"/>
        <v>1058638.3679740001</v>
      </c>
      <c r="P5390" s="29">
        <f t="shared" si="2458"/>
        <v>-293069.37870466663</v>
      </c>
      <c r="Q5390" t="s">
        <v>7819</v>
      </c>
    </row>
    <row r="5391" spans="1:18" hidden="1">
      <c r="A5391" t="s">
        <v>411</v>
      </c>
      <c r="B5391" t="s">
        <v>5539</v>
      </c>
      <c r="C5391" s="224" t="s">
        <v>7842</v>
      </c>
      <c r="D5391" s="221">
        <v>366</v>
      </c>
      <c r="E5391" s="324">
        <v>43039</v>
      </c>
      <c r="F5391" s="1">
        <v>699552484.11000001</v>
      </c>
      <c r="G5391" s="18">
        <v>2.2599999999999999E-2</v>
      </c>
      <c r="H5391" s="298">
        <v>1317490.51</v>
      </c>
      <c r="I5391" s="10">
        <v>717720927.44000006</v>
      </c>
      <c r="J5391" s="11">
        <f t="shared" si="2453"/>
        <v>2.2599999999999999E-2</v>
      </c>
      <c r="K5391" s="30">
        <f t="shared" si="2454"/>
        <v>1351707.7466786667</v>
      </c>
      <c r="L5391" s="29">
        <f t="shared" si="2455"/>
        <v>34217.236678666668</v>
      </c>
      <c r="M5391" s="10">
        <f t="shared" si="2456"/>
        <v>717720927.44000006</v>
      </c>
      <c r="N5391" s="5">
        <f>VLOOKUP(CONCATENATE(A5391,"-6"),'Restated Depr'!$B$6:$G$7674,6,0)</f>
        <v>1.77E-2</v>
      </c>
      <c r="O5391" s="29">
        <f t="shared" si="2457"/>
        <v>1058638.3679740001</v>
      </c>
      <c r="P5391" s="29">
        <f t="shared" si="2458"/>
        <v>-293069.37870466663</v>
      </c>
      <c r="Q5391" t="s">
        <v>7819</v>
      </c>
    </row>
    <row r="5392" spans="1:18" hidden="1">
      <c r="A5392" t="s">
        <v>411</v>
      </c>
      <c r="B5392" t="s">
        <v>5540</v>
      </c>
      <c r="C5392" s="224" t="s">
        <v>7842</v>
      </c>
      <c r="D5392" s="221">
        <v>366</v>
      </c>
      <c r="E5392" s="324">
        <v>43069</v>
      </c>
      <c r="F5392" s="1">
        <v>700071621.37</v>
      </c>
      <c r="G5392" s="18">
        <v>2.2599999999999999E-2</v>
      </c>
      <c r="H5392" s="298">
        <v>1318468.2299999997</v>
      </c>
      <c r="I5392" s="10">
        <v>717720927.44000006</v>
      </c>
      <c r="J5392" s="11">
        <f t="shared" si="2453"/>
        <v>2.2599999999999999E-2</v>
      </c>
      <c r="K5392" s="30">
        <f t="shared" si="2454"/>
        <v>1351707.7466786667</v>
      </c>
      <c r="L5392" s="29">
        <f t="shared" si="2455"/>
        <v>33239.516678666929</v>
      </c>
      <c r="M5392" s="10">
        <f t="shared" si="2456"/>
        <v>717720927.44000006</v>
      </c>
      <c r="N5392" s="5">
        <f>VLOOKUP(CONCATENATE(A5392,"-6"),'Restated Depr'!$B$6:$G$7674,6,0)</f>
        <v>1.77E-2</v>
      </c>
      <c r="O5392" s="29">
        <f t="shared" si="2457"/>
        <v>1058638.3679740001</v>
      </c>
      <c r="P5392" s="29">
        <f t="shared" si="2458"/>
        <v>-293069.37870466663</v>
      </c>
      <c r="Q5392" t="s">
        <v>7819</v>
      </c>
    </row>
    <row r="5393" spans="1:18" hidden="1">
      <c r="A5393" t="s">
        <v>411</v>
      </c>
      <c r="B5393" t="s">
        <v>5541</v>
      </c>
      <c r="C5393" s="224" t="s">
        <v>7842</v>
      </c>
      <c r="D5393" s="221">
        <v>366</v>
      </c>
      <c r="E5393" s="324">
        <v>43100</v>
      </c>
      <c r="F5393" s="1">
        <v>704304268.49000001</v>
      </c>
      <c r="G5393" s="18">
        <v>2.06E-2</v>
      </c>
      <c r="H5393" s="298">
        <v>1209055.6600000001</v>
      </c>
      <c r="I5393" s="10">
        <v>717720927.44000006</v>
      </c>
      <c r="J5393" s="11">
        <f t="shared" si="2453"/>
        <v>2.06E-2</v>
      </c>
      <c r="K5393" s="30">
        <f t="shared" si="2454"/>
        <v>1232087.5921053335</v>
      </c>
      <c r="L5393" s="29">
        <f t="shared" si="2455"/>
        <v>23031.932105333311</v>
      </c>
      <c r="M5393" s="10">
        <f t="shared" si="2456"/>
        <v>717720927.44000006</v>
      </c>
      <c r="N5393" s="5">
        <f>VLOOKUP(CONCATENATE(A5393,"-6"),'Restated Depr'!$B$6:$G$7674,6,0)</f>
        <v>1.77E-2</v>
      </c>
      <c r="O5393" s="29">
        <f t="shared" si="2457"/>
        <v>1058638.3679740001</v>
      </c>
      <c r="P5393" s="29">
        <f t="shared" si="2458"/>
        <v>-173449.22413133341</v>
      </c>
      <c r="Q5393" t="s">
        <v>7819</v>
      </c>
    </row>
    <row r="5394" spans="1:18" hidden="1">
      <c r="A5394" t="s">
        <v>411</v>
      </c>
      <c r="B5394" t="s">
        <v>5542</v>
      </c>
      <c r="C5394" s="224" t="s">
        <v>7842</v>
      </c>
      <c r="D5394" s="221">
        <v>366</v>
      </c>
      <c r="E5394" s="324">
        <v>43131</v>
      </c>
      <c r="F5394" s="1">
        <v>708953904.36000001</v>
      </c>
      <c r="G5394" s="5">
        <v>1.77E-2</v>
      </c>
      <c r="H5394" s="298">
        <v>1045707.0100000001</v>
      </c>
      <c r="I5394" s="10">
        <v>717720927.44000006</v>
      </c>
      <c r="J5394" s="11">
        <f t="shared" si="2453"/>
        <v>1.77E-2</v>
      </c>
      <c r="K5394" s="30">
        <f t="shared" si="2454"/>
        <v>1058638.3679740001</v>
      </c>
      <c r="L5394" s="29">
        <f t="shared" si="2455"/>
        <v>12931.357973999926</v>
      </c>
      <c r="M5394" s="10">
        <f t="shared" si="2456"/>
        <v>717720927.44000006</v>
      </c>
      <c r="N5394" s="5">
        <f>VLOOKUP(CONCATENATE(A5394,"-6"),'Restated Depr'!$B$6:$G$7674,6,0)</f>
        <v>1.77E-2</v>
      </c>
      <c r="O5394" s="29">
        <f t="shared" si="2457"/>
        <v>1058638.3679740001</v>
      </c>
      <c r="P5394" s="29">
        <f t="shared" si="2458"/>
        <v>0</v>
      </c>
      <c r="Q5394" t="s">
        <v>7819</v>
      </c>
    </row>
    <row r="5395" spans="1:18" hidden="1">
      <c r="A5395" t="s">
        <v>411</v>
      </c>
      <c r="B5395" t="s">
        <v>5543</v>
      </c>
      <c r="C5395" s="224" t="s">
        <v>7842</v>
      </c>
      <c r="D5395" s="221">
        <v>366</v>
      </c>
      <c r="E5395" s="324">
        <v>43159</v>
      </c>
      <c r="F5395" s="1">
        <v>710261404.41999996</v>
      </c>
      <c r="G5395" s="5">
        <v>1.77E-2</v>
      </c>
      <c r="H5395" s="298">
        <v>1047635.57</v>
      </c>
      <c r="I5395" s="10">
        <v>717720927.44000006</v>
      </c>
      <c r="J5395" s="11">
        <f t="shared" si="2453"/>
        <v>1.77E-2</v>
      </c>
      <c r="K5395" s="30">
        <f t="shared" si="2454"/>
        <v>1058638.3679740001</v>
      </c>
      <c r="L5395" s="29">
        <f t="shared" si="2455"/>
        <v>11002.797974000103</v>
      </c>
      <c r="M5395" s="10">
        <f t="shared" si="2456"/>
        <v>717720927.44000006</v>
      </c>
      <c r="N5395" s="5">
        <f>VLOOKUP(CONCATENATE(A5395,"-6"),'Restated Depr'!$B$6:$G$7674,6,0)</f>
        <v>1.77E-2</v>
      </c>
      <c r="O5395" s="29">
        <f t="shared" si="2457"/>
        <v>1058638.3679740001</v>
      </c>
      <c r="P5395" s="29">
        <f t="shared" si="2458"/>
        <v>0</v>
      </c>
      <c r="Q5395" t="s">
        <v>7819</v>
      </c>
    </row>
    <row r="5396" spans="1:18" hidden="1">
      <c r="A5396" t="s">
        <v>411</v>
      </c>
      <c r="B5396" t="s">
        <v>5544</v>
      </c>
      <c r="C5396" s="224" t="s">
        <v>7842</v>
      </c>
      <c r="D5396" s="221">
        <v>366</v>
      </c>
      <c r="E5396" s="324">
        <v>43190</v>
      </c>
      <c r="F5396" s="1">
        <v>710986782.74000001</v>
      </c>
      <c r="G5396" s="5">
        <v>1.77E-2</v>
      </c>
      <c r="H5396" s="298">
        <v>1048705.51</v>
      </c>
      <c r="I5396" s="10">
        <v>717720927.44000006</v>
      </c>
      <c r="J5396" s="11">
        <f t="shared" si="2453"/>
        <v>1.77E-2</v>
      </c>
      <c r="K5396" s="30">
        <f t="shared" si="2454"/>
        <v>1058638.3679740001</v>
      </c>
      <c r="L5396" s="29">
        <f t="shared" si="2455"/>
        <v>9932.8579740000423</v>
      </c>
      <c r="M5396" s="10">
        <f t="shared" si="2456"/>
        <v>717720927.44000006</v>
      </c>
      <c r="N5396" s="5">
        <f>VLOOKUP(CONCATENATE(A5396,"-6"),'Restated Depr'!$B$6:$G$7674,6,0)</f>
        <v>1.77E-2</v>
      </c>
      <c r="O5396" s="29">
        <f t="shared" si="2457"/>
        <v>1058638.3679740001</v>
      </c>
      <c r="P5396" s="29">
        <f t="shared" si="2458"/>
        <v>0</v>
      </c>
      <c r="Q5396" t="s">
        <v>7819</v>
      </c>
    </row>
    <row r="5397" spans="1:18" hidden="1">
      <c r="A5397" t="s">
        <v>411</v>
      </c>
      <c r="B5397" t="s">
        <v>5545</v>
      </c>
      <c r="C5397" s="224" t="s">
        <v>7842</v>
      </c>
      <c r="D5397" s="221">
        <v>366</v>
      </c>
      <c r="E5397" s="324">
        <v>43220</v>
      </c>
      <c r="F5397" s="1">
        <v>712114819.10000002</v>
      </c>
      <c r="G5397" s="5">
        <v>1.77E-2</v>
      </c>
      <c r="H5397" s="298">
        <v>1050369.3599999999</v>
      </c>
      <c r="I5397" s="10">
        <v>717720927.44000006</v>
      </c>
      <c r="J5397" s="11">
        <f t="shared" si="2453"/>
        <v>1.77E-2</v>
      </c>
      <c r="K5397" s="30">
        <f t="shared" si="2454"/>
        <v>1058638.3679740001</v>
      </c>
      <c r="L5397" s="29">
        <f t="shared" si="2455"/>
        <v>8269.007974000182</v>
      </c>
      <c r="M5397" s="10">
        <f t="shared" si="2456"/>
        <v>717720927.44000006</v>
      </c>
      <c r="N5397" s="5">
        <f>VLOOKUP(CONCATENATE(A5397,"-6"),'Restated Depr'!$B$6:$G$7674,6,0)</f>
        <v>1.77E-2</v>
      </c>
      <c r="O5397" s="29">
        <f t="shared" si="2457"/>
        <v>1058638.3679740001</v>
      </c>
      <c r="P5397" s="29">
        <f t="shared" si="2458"/>
        <v>0</v>
      </c>
      <c r="Q5397" t="s">
        <v>7819</v>
      </c>
    </row>
    <row r="5398" spans="1:18" hidden="1">
      <c r="A5398" t="s">
        <v>411</v>
      </c>
      <c r="B5398" t="s">
        <v>5546</v>
      </c>
      <c r="C5398" s="224" t="s">
        <v>7842</v>
      </c>
      <c r="D5398" s="221">
        <v>366</v>
      </c>
      <c r="E5398" s="324">
        <v>43251</v>
      </c>
      <c r="F5398" s="1">
        <v>715186431.38</v>
      </c>
      <c r="G5398" s="5">
        <v>1.77E-2</v>
      </c>
      <c r="H5398" s="298">
        <v>1054899.99</v>
      </c>
      <c r="I5398" s="10">
        <v>717720927.44000006</v>
      </c>
      <c r="J5398" s="11">
        <f t="shared" si="2453"/>
        <v>1.77E-2</v>
      </c>
      <c r="K5398" s="30">
        <f t="shared" si="2454"/>
        <v>1058638.3679740001</v>
      </c>
      <c r="L5398" s="29">
        <f t="shared" si="2455"/>
        <v>3738.3779740000609</v>
      </c>
      <c r="M5398" s="10">
        <f t="shared" si="2456"/>
        <v>717720927.44000006</v>
      </c>
      <c r="N5398" s="5">
        <f>VLOOKUP(CONCATENATE(A5398,"-6"),'Restated Depr'!$B$6:$G$7674,6,0)</f>
        <v>1.77E-2</v>
      </c>
      <c r="O5398" s="29">
        <f t="shared" si="2457"/>
        <v>1058638.3679740001</v>
      </c>
      <c r="P5398" s="29">
        <f t="shared" si="2458"/>
        <v>0</v>
      </c>
      <c r="Q5398" t="s">
        <v>7819</v>
      </c>
    </row>
    <row r="5399" spans="1:18" hidden="1">
      <c r="A5399" t="s">
        <v>411</v>
      </c>
      <c r="B5399" t="s">
        <v>5547</v>
      </c>
      <c r="C5399" s="224" t="s">
        <v>7842</v>
      </c>
      <c r="D5399" s="221">
        <v>366</v>
      </c>
      <c r="E5399" s="324">
        <v>43281</v>
      </c>
      <c r="F5399" s="1">
        <v>717720927.44000006</v>
      </c>
      <c r="G5399" s="5">
        <v>1.77E-2</v>
      </c>
      <c r="H5399" s="298">
        <v>1058638.3599999996</v>
      </c>
      <c r="I5399" s="10">
        <v>717720927.44000006</v>
      </c>
      <c r="J5399" s="11">
        <f t="shared" si="2453"/>
        <v>1.77E-2</v>
      </c>
      <c r="K5399" s="30">
        <f t="shared" si="2454"/>
        <v>1058638.3679740001</v>
      </c>
      <c r="L5399" s="29">
        <f t="shared" si="2455"/>
        <v>7.9740004148334265E-3</v>
      </c>
      <c r="M5399" s="10">
        <f t="shared" si="2456"/>
        <v>717720927.44000006</v>
      </c>
      <c r="N5399" s="5">
        <f>VLOOKUP(CONCATENATE(A5399,"-6"),'Restated Depr'!$B$6:$G$7674,6,0)</f>
        <v>1.77E-2</v>
      </c>
      <c r="O5399" s="29">
        <f t="shared" si="2457"/>
        <v>1058638.3679740001</v>
      </c>
      <c r="P5399" s="29">
        <f t="shared" si="2458"/>
        <v>0</v>
      </c>
      <c r="Q5399" t="s">
        <v>7819</v>
      </c>
      <c r="R5399" s="5"/>
    </row>
    <row r="5400" spans="1:18" ht="15.75" hidden="1" thickBot="1">
      <c r="A5400" t="s">
        <v>411</v>
      </c>
      <c r="C5400" s="224" t="s">
        <v>640</v>
      </c>
      <c r="D5400" s="22"/>
      <c r="E5400" s="323" t="s">
        <v>606</v>
      </c>
      <c r="F5400" s="1"/>
      <c r="G5400" s="5"/>
      <c r="H5400" s="310">
        <f>SUM(H5388:H5399)</f>
        <v>14089068.339999998</v>
      </c>
      <c r="I5400" s="10"/>
      <c r="J5400" s="10"/>
      <c r="K5400" s="32">
        <f>SUM(K5388:K5399)</f>
        <v>14342456.533342669</v>
      </c>
      <c r="L5400" s="28">
        <f>SUM(L5388:L5399)</f>
        <v>253388.19334266777</v>
      </c>
      <c r="M5400" s="10"/>
      <c r="N5400" s="5"/>
      <c r="O5400" s="28">
        <f>SUM(O5388:O5399)</f>
        <v>12703660.415688001</v>
      </c>
      <c r="P5400" s="28">
        <f>SUM(P5388:P5399)</f>
        <v>-1638796.1176546665</v>
      </c>
    </row>
    <row r="5401" spans="1:18" hidden="1">
      <c r="A5401" t="s">
        <v>412</v>
      </c>
      <c r="B5401" t="s">
        <v>5548</v>
      </c>
      <c r="C5401" s="224" t="s">
        <v>7842</v>
      </c>
      <c r="D5401" s="221">
        <v>367</v>
      </c>
      <c r="E5401" s="324">
        <v>42947</v>
      </c>
      <c r="F5401" s="9">
        <v>888882978.83000004</v>
      </c>
      <c r="G5401" s="18">
        <v>3.5299999999999998E-2</v>
      </c>
      <c r="H5401" s="299">
        <v>2614797.4299999992</v>
      </c>
      <c r="I5401" s="15">
        <v>940603917.89999998</v>
      </c>
      <c r="J5401" s="11">
        <f t="shared" ref="J5401:J5412" si="2459">G5401</f>
        <v>3.5299999999999998E-2</v>
      </c>
      <c r="K5401" s="31">
        <f t="shared" ref="K5401:K5412" si="2460">I5401*J5401/12</f>
        <v>2766943.1918224995</v>
      </c>
      <c r="L5401" s="289">
        <f t="shared" ref="L5401:L5412" si="2461">K5401-H5401</f>
        <v>152145.76182250027</v>
      </c>
      <c r="M5401" s="15">
        <f t="shared" ref="M5401:M5412" si="2462">I5401</f>
        <v>940603917.89999998</v>
      </c>
      <c r="N5401" s="5">
        <f>VLOOKUP(CONCATENATE(A5401,"-6"),'Restated Depr'!$B$6:$G$7674,6,0)</f>
        <v>3.9300000000000002E-2</v>
      </c>
      <c r="O5401" s="289">
        <f t="shared" ref="O5401:O5412" si="2463">M5401*N5401/12</f>
        <v>3080477.8311225004</v>
      </c>
      <c r="P5401" s="289">
        <f t="shared" ref="P5401:P5412" si="2464">O5401-K5401</f>
        <v>313534.63930000085</v>
      </c>
      <c r="Q5401" t="s">
        <v>7819</v>
      </c>
    </row>
    <row r="5402" spans="1:18" hidden="1">
      <c r="A5402" t="s">
        <v>412</v>
      </c>
      <c r="B5402" t="s">
        <v>5549</v>
      </c>
      <c r="C5402" s="224" t="s">
        <v>7842</v>
      </c>
      <c r="D5402" s="221">
        <v>367</v>
      </c>
      <c r="E5402" s="324">
        <v>42978</v>
      </c>
      <c r="F5402" s="1">
        <v>894251668.32000005</v>
      </c>
      <c r="G5402" s="18">
        <v>3.5299999999999998E-2</v>
      </c>
      <c r="H5402" s="298">
        <v>2630590.3300000005</v>
      </c>
      <c r="I5402" s="10">
        <v>940603917.89999998</v>
      </c>
      <c r="J5402" s="11">
        <f t="shared" si="2459"/>
        <v>3.5299999999999998E-2</v>
      </c>
      <c r="K5402" s="30">
        <f t="shared" si="2460"/>
        <v>2766943.1918224995</v>
      </c>
      <c r="L5402" s="29">
        <f t="shared" si="2461"/>
        <v>136352.86182249896</v>
      </c>
      <c r="M5402" s="10">
        <f t="shared" si="2462"/>
        <v>940603917.89999998</v>
      </c>
      <c r="N5402" s="5">
        <f>VLOOKUP(CONCATENATE(A5402,"-6"),'Restated Depr'!$B$6:$G$7674,6,0)</f>
        <v>3.9300000000000002E-2</v>
      </c>
      <c r="O5402" s="29">
        <f t="shared" si="2463"/>
        <v>3080477.8311225004</v>
      </c>
      <c r="P5402" s="29">
        <f t="shared" si="2464"/>
        <v>313534.63930000085</v>
      </c>
      <c r="Q5402" t="s">
        <v>7819</v>
      </c>
    </row>
    <row r="5403" spans="1:18" hidden="1">
      <c r="A5403" t="s">
        <v>412</v>
      </c>
      <c r="B5403" t="s">
        <v>5550</v>
      </c>
      <c r="C5403" s="224" t="s">
        <v>7842</v>
      </c>
      <c r="D5403" s="221">
        <v>367</v>
      </c>
      <c r="E5403" s="324">
        <v>43008</v>
      </c>
      <c r="F5403" s="1">
        <v>899668159.88</v>
      </c>
      <c r="G5403" s="18">
        <v>3.5299999999999998E-2</v>
      </c>
      <c r="H5403" s="298">
        <v>2646523.8400000003</v>
      </c>
      <c r="I5403" s="10">
        <v>940603917.89999998</v>
      </c>
      <c r="J5403" s="11">
        <f t="shared" si="2459"/>
        <v>3.5299999999999998E-2</v>
      </c>
      <c r="K5403" s="30">
        <f t="shared" si="2460"/>
        <v>2766943.1918224995</v>
      </c>
      <c r="L5403" s="29">
        <f t="shared" si="2461"/>
        <v>120419.35182249919</v>
      </c>
      <c r="M5403" s="10">
        <f t="shared" si="2462"/>
        <v>940603917.89999998</v>
      </c>
      <c r="N5403" s="5">
        <f>VLOOKUP(CONCATENATE(A5403,"-6"),'Restated Depr'!$B$6:$G$7674,6,0)</f>
        <v>3.9300000000000002E-2</v>
      </c>
      <c r="O5403" s="29">
        <f t="shared" si="2463"/>
        <v>3080477.8311225004</v>
      </c>
      <c r="P5403" s="29">
        <f t="shared" si="2464"/>
        <v>313534.63930000085</v>
      </c>
      <c r="Q5403" t="s">
        <v>7819</v>
      </c>
    </row>
    <row r="5404" spans="1:18" hidden="1">
      <c r="A5404" t="s">
        <v>412</v>
      </c>
      <c r="B5404" t="s">
        <v>5551</v>
      </c>
      <c r="C5404" s="224" t="s">
        <v>7842</v>
      </c>
      <c r="D5404" s="221">
        <v>367</v>
      </c>
      <c r="E5404" s="324">
        <v>43039</v>
      </c>
      <c r="F5404" s="1">
        <v>905119549.69000006</v>
      </c>
      <c r="G5404" s="18">
        <v>3.5299999999999998E-2</v>
      </c>
      <c r="H5404" s="298">
        <v>2662560.0099999998</v>
      </c>
      <c r="I5404" s="10">
        <v>940603917.89999998</v>
      </c>
      <c r="J5404" s="11">
        <f t="shared" si="2459"/>
        <v>3.5299999999999998E-2</v>
      </c>
      <c r="K5404" s="30">
        <f t="shared" si="2460"/>
        <v>2766943.1918224995</v>
      </c>
      <c r="L5404" s="29">
        <f t="shared" si="2461"/>
        <v>104383.18182249973</v>
      </c>
      <c r="M5404" s="10">
        <f t="shared" si="2462"/>
        <v>940603917.89999998</v>
      </c>
      <c r="N5404" s="5">
        <f>VLOOKUP(CONCATENATE(A5404,"-6"),'Restated Depr'!$B$6:$G$7674,6,0)</f>
        <v>3.9300000000000002E-2</v>
      </c>
      <c r="O5404" s="29">
        <f t="shared" si="2463"/>
        <v>3080477.8311225004</v>
      </c>
      <c r="P5404" s="29">
        <f t="shared" si="2464"/>
        <v>313534.63930000085</v>
      </c>
      <c r="Q5404" t="s">
        <v>7819</v>
      </c>
    </row>
    <row r="5405" spans="1:18" hidden="1">
      <c r="A5405" t="s">
        <v>412</v>
      </c>
      <c r="B5405" t="s">
        <v>5552</v>
      </c>
      <c r="C5405" s="224" t="s">
        <v>7842</v>
      </c>
      <c r="D5405" s="221">
        <v>367</v>
      </c>
      <c r="E5405" s="324">
        <v>43069</v>
      </c>
      <c r="F5405" s="1">
        <v>909993107.46000004</v>
      </c>
      <c r="G5405" s="18">
        <v>3.5299999999999998E-2</v>
      </c>
      <c r="H5405" s="298">
        <v>2676896.39</v>
      </c>
      <c r="I5405" s="10">
        <v>940603917.89999998</v>
      </c>
      <c r="J5405" s="11">
        <f t="shared" si="2459"/>
        <v>3.5299999999999998E-2</v>
      </c>
      <c r="K5405" s="30">
        <f t="shared" si="2460"/>
        <v>2766943.1918224995</v>
      </c>
      <c r="L5405" s="29">
        <f t="shared" si="2461"/>
        <v>90046.801822499372</v>
      </c>
      <c r="M5405" s="10">
        <f t="shared" si="2462"/>
        <v>940603917.89999998</v>
      </c>
      <c r="N5405" s="5">
        <f>VLOOKUP(CONCATENATE(A5405,"-6"),'Restated Depr'!$B$6:$G$7674,6,0)</f>
        <v>3.9300000000000002E-2</v>
      </c>
      <c r="O5405" s="29">
        <f t="shared" si="2463"/>
        <v>3080477.8311225004</v>
      </c>
      <c r="P5405" s="29">
        <f t="shared" si="2464"/>
        <v>313534.63930000085</v>
      </c>
      <c r="Q5405" t="s">
        <v>7819</v>
      </c>
    </row>
    <row r="5406" spans="1:18" hidden="1">
      <c r="A5406" t="s">
        <v>412</v>
      </c>
      <c r="B5406" t="s">
        <v>5553</v>
      </c>
      <c r="C5406" s="224" t="s">
        <v>7842</v>
      </c>
      <c r="D5406" s="221">
        <v>367</v>
      </c>
      <c r="E5406" s="324">
        <v>43100</v>
      </c>
      <c r="F5406" s="1">
        <v>915568835.20000005</v>
      </c>
      <c r="G5406" s="18">
        <v>3.6900000000000002E-2</v>
      </c>
      <c r="H5406" s="298">
        <v>2815374.16</v>
      </c>
      <c r="I5406" s="10">
        <v>940603917.89999998</v>
      </c>
      <c r="J5406" s="11">
        <f t="shared" si="2459"/>
        <v>3.6900000000000002E-2</v>
      </c>
      <c r="K5406" s="30">
        <f t="shared" si="2460"/>
        <v>2892357.0475424998</v>
      </c>
      <c r="L5406" s="29">
        <f t="shared" si="2461"/>
        <v>76982.887542499695</v>
      </c>
      <c r="M5406" s="10">
        <f t="shared" si="2462"/>
        <v>940603917.89999998</v>
      </c>
      <c r="N5406" s="5">
        <f>VLOOKUP(CONCATENATE(A5406,"-6"),'Restated Depr'!$B$6:$G$7674,6,0)</f>
        <v>3.9300000000000002E-2</v>
      </c>
      <c r="O5406" s="29">
        <f t="shared" si="2463"/>
        <v>3080477.8311225004</v>
      </c>
      <c r="P5406" s="29">
        <f t="shared" si="2464"/>
        <v>188120.78358000051</v>
      </c>
      <c r="Q5406" t="s">
        <v>7819</v>
      </c>
    </row>
    <row r="5407" spans="1:18" hidden="1">
      <c r="A5407" t="s">
        <v>412</v>
      </c>
      <c r="B5407" t="s">
        <v>5554</v>
      </c>
      <c r="C5407" s="224" t="s">
        <v>7842</v>
      </c>
      <c r="D5407" s="221">
        <v>367</v>
      </c>
      <c r="E5407" s="324">
        <v>43131</v>
      </c>
      <c r="F5407" s="1">
        <v>920595199.42999995</v>
      </c>
      <c r="G5407" s="5">
        <v>3.9300000000000002E-2</v>
      </c>
      <c r="H5407" s="298">
        <v>3014949.28</v>
      </c>
      <c r="I5407" s="10">
        <v>940603917.89999998</v>
      </c>
      <c r="J5407" s="11">
        <f t="shared" si="2459"/>
        <v>3.9300000000000002E-2</v>
      </c>
      <c r="K5407" s="30">
        <f t="shared" si="2460"/>
        <v>3080477.8311225004</v>
      </c>
      <c r="L5407" s="29">
        <f t="shared" si="2461"/>
        <v>65528.551122500561</v>
      </c>
      <c r="M5407" s="10">
        <f t="shared" si="2462"/>
        <v>940603917.89999998</v>
      </c>
      <c r="N5407" s="5">
        <f>VLOOKUP(CONCATENATE(A5407,"-6"),'Restated Depr'!$B$6:$G$7674,6,0)</f>
        <v>3.9300000000000002E-2</v>
      </c>
      <c r="O5407" s="29">
        <f t="shared" si="2463"/>
        <v>3080477.8311225004</v>
      </c>
      <c r="P5407" s="29">
        <f t="shared" si="2464"/>
        <v>0</v>
      </c>
      <c r="Q5407" t="s">
        <v>7819</v>
      </c>
    </row>
    <row r="5408" spans="1:18" hidden="1">
      <c r="A5408" t="s">
        <v>412</v>
      </c>
      <c r="B5408" t="s">
        <v>5555</v>
      </c>
      <c r="C5408" s="224" t="s">
        <v>7842</v>
      </c>
      <c r="D5408" s="221">
        <v>367</v>
      </c>
      <c r="E5408" s="324">
        <v>43159</v>
      </c>
      <c r="F5408" s="1">
        <v>924564212.78999996</v>
      </c>
      <c r="G5408" s="5">
        <v>3.9300000000000002E-2</v>
      </c>
      <c r="H5408" s="298">
        <v>3027947.8000000003</v>
      </c>
      <c r="I5408" s="10">
        <v>940603917.89999998</v>
      </c>
      <c r="J5408" s="11">
        <f t="shared" si="2459"/>
        <v>3.9300000000000002E-2</v>
      </c>
      <c r="K5408" s="30">
        <f t="shared" si="2460"/>
        <v>3080477.8311225004</v>
      </c>
      <c r="L5408" s="29">
        <f t="shared" si="2461"/>
        <v>52530.031122500077</v>
      </c>
      <c r="M5408" s="10">
        <f t="shared" si="2462"/>
        <v>940603917.89999998</v>
      </c>
      <c r="N5408" s="5">
        <f>VLOOKUP(CONCATENATE(A5408,"-6"),'Restated Depr'!$B$6:$G$7674,6,0)</f>
        <v>3.9300000000000002E-2</v>
      </c>
      <c r="O5408" s="29">
        <f t="shared" si="2463"/>
        <v>3080477.8311225004</v>
      </c>
      <c r="P5408" s="29">
        <f t="shared" si="2464"/>
        <v>0</v>
      </c>
      <c r="Q5408" t="s">
        <v>7819</v>
      </c>
    </row>
    <row r="5409" spans="1:18" hidden="1">
      <c r="A5409" t="s">
        <v>412</v>
      </c>
      <c r="B5409" t="s">
        <v>5556</v>
      </c>
      <c r="C5409" s="224" t="s">
        <v>7842</v>
      </c>
      <c r="D5409" s="221">
        <v>367</v>
      </c>
      <c r="E5409" s="324">
        <v>43190</v>
      </c>
      <c r="F5409" s="1">
        <v>928809785.61000001</v>
      </c>
      <c r="G5409" s="5">
        <v>3.9300000000000002E-2</v>
      </c>
      <c r="H5409" s="298">
        <v>3041852.0500000003</v>
      </c>
      <c r="I5409" s="10">
        <v>940603917.89999998</v>
      </c>
      <c r="J5409" s="11">
        <f t="shared" si="2459"/>
        <v>3.9300000000000002E-2</v>
      </c>
      <c r="K5409" s="30">
        <f t="shared" si="2460"/>
        <v>3080477.8311225004</v>
      </c>
      <c r="L5409" s="29">
        <f t="shared" si="2461"/>
        <v>38625.781122500077</v>
      </c>
      <c r="M5409" s="10">
        <f t="shared" si="2462"/>
        <v>940603917.89999998</v>
      </c>
      <c r="N5409" s="5">
        <f>VLOOKUP(CONCATENATE(A5409,"-6"),'Restated Depr'!$B$6:$G$7674,6,0)</f>
        <v>3.9300000000000002E-2</v>
      </c>
      <c r="O5409" s="29">
        <f t="shared" si="2463"/>
        <v>3080477.8311225004</v>
      </c>
      <c r="P5409" s="29">
        <f t="shared" si="2464"/>
        <v>0</v>
      </c>
      <c r="Q5409" t="s">
        <v>7819</v>
      </c>
    </row>
    <row r="5410" spans="1:18" hidden="1">
      <c r="A5410" t="s">
        <v>412</v>
      </c>
      <c r="B5410" t="s">
        <v>5557</v>
      </c>
      <c r="C5410" s="224" t="s">
        <v>7842</v>
      </c>
      <c r="D5410" s="221">
        <v>367</v>
      </c>
      <c r="E5410" s="324">
        <v>43220</v>
      </c>
      <c r="F5410" s="1">
        <v>932085110.59000003</v>
      </c>
      <c r="G5410" s="5">
        <v>3.9300000000000002E-2</v>
      </c>
      <c r="H5410" s="298">
        <v>3052578.7399999998</v>
      </c>
      <c r="I5410" s="10">
        <v>940603917.89999998</v>
      </c>
      <c r="J5410" s="11">
        <f t="shared" si="2459"/>
        <v>3.9300000000000002E-2</v>
      </c>
      <c r="K5410" s="30">
        <f t="shared" si="2460"/>
        <v>3080477.8311225004</v>
      </c>
      <c r="L5410" s="29">
        <f t="shared" si="2461"/>
        <v>27899.091122500598</v>
      </c>
      <c r="M5410" s="10">
        <f t="shared" si="2462"/>
        <v>940603917.89999998</v>
      </c>
      <c r="N5410" s="5">
        <f>VLOOKUP(CONCATENATE(A5410,"-6"),'Restated Depr'!$B$6:$G$7674,6,0)</f>
        <v>3.9300000000000002E-2</v>
      </c>
      <c r="O5410" s="29">
        <f t="shared" si="2463"/>
        <v>3080477.8311225004</v>
      </c>
      <c r="P5410" s="29">
        <f t="shared" si="2464"/>
        <v>0</v>
      </c>
      <c r="Q5410" t="s">
        <v>7819</v>
      </c>
    </row>
    <row r="5411" spans="1:18" hidden="1">
      <c r="A5411" t="s">
        <v>412</v>
      </c>
      <c r="B5411" t="s">
        <v>5558</v>
      </c>
      <c r="C5411" s="224" t="s">
        <v>7842</v>
      </c>
      <c r="D5411" s="221">
        <v>367</v>
      </c>
      <c r="E5411" s="324">
        <v>43251</v>
      </c>
      <c r="F5411" s="1">
        <v>936141153.76999998</v>
      </c>
      <c r="G5411" s="5">
        <v>3.9300000000000002E-2</v>
      </c>
      <c r="H5411" s="298">
        <v>3065862.28</v>
      </c>
      <c r="I5411" s="10">
        <v>940603917.89999998</v>
      </c>
      <c r="J5411" s="11">
        <f t="shared" si="2459"/>
        <v>3.9300000000000002E-2</v>
      </c>
      <c r="K5411" s="30">
        <f t="shared" si="2460"/>
        <v>3080477.8311225004</v>
      </c>
      <c r="L5411" s="29">
        <f t="shared" si="2461"/>
        <v>14615.551122500561</v>
      </c>
      <c r="M5411" s="10">
        <f t="shared" si="2462"/>
        <v>940603917.89999998</v>
      </c>
      <c r="N5411" s="5">
        <f>VLOOKUP(CONCATENATE(A5411,"-6"),'Restated Depr'!$B$6:$G$7674,6,0)</f>
        <v>3.9300000000000002E-2</v>
      </c>
      <c r="O5411" s="29">
        <f t="shared" si="2463"/>
        <v>3080477.8311225004</v>
      </c>
      <c r="P5411" s="29">
        <f t="shared" si="2464"/>
        <v>0</v>
      </c>
      <c r="Q5411" t="s">
        <v>7819</v>
      </c>
    </row>
    <row r="5412" spans="1:18" hidden="1">
      <c r="A5412" t="s">
        <v>412</v>
      </c>
      <c r="B5412" t="s">
        <v>5559</v>
      </c>
      <c r="C5412" s="224" t="s">
        <v>7842</v>
      </c>
      <c r="D5412" s="221">
        <v>367</v>
      </c>
      <c r="E5412" s="324">
        <v>43281</v>
      </c>
      <c r="F5412" s="1">
        <v>940603917.89999998</v>
      </c>
      <c r="G5412" s="5">
        <v>3.9300000000000002E-2</v>
      </c>
      <c r="H5412" s="298">
        <v>3107933.84</v>
      </c>
      <c r="I5412" s="10">
        <v>940603917.89999998</v>
      </c>
      <c r="J5412" s="11">
        <f t="shared" si="2459"/>
        <v>3.9300000000000002E-2</v>
      </c>
      <c r="K5412" s="30">
        <f t="shared" si="2460"/>
        <v>3080477.8311225004</v>
      </c>
      <c r="L5412" s="29">
        <f t="shared" si="2461"/>
        <v>-27456.008877499495</v>
      </c>
      <c r="M5412" s="10">
        <f t="shared" si="2462"/>
        <v>940603917.89999998</v>
      </c>
      <c r="N5412" s="5">
        <f>VLOOKUP(CONCATENATE(A5412,"-6"),'Restated Depr'!$B$6:$G$7674,6,0)</f>
        <v>3.9300000000000002E-2</v>
      </c>
      <c r="O5412" s="29">
        <f t="shared" si="2463"/>
        <v>3080477.8311225004</v>
      </c>
      <c r="P5412" s="29">
        <f t="shared" si="2464"/>
        <v>0</v>
      </c>
      <c r="Q5412" t="s">
        <v>7819</v>
      </c>
      <c r="R5412" s="5"/>
    </row>
    <row r="5413" spans="1:18" ht="15.75" hidden="1" thickBot="1">
      <c r="A5413" t="s">
        <v>412</v>
      </c>
      <c r="C5413" s="224" t="s">
        <v>640</v>
      </c>
      <c r="D5413" s="22"/>
      <c r="E5413" s="323" t="s">
        <v>606</v>
      </c>
      <c r="F5413" s="1"/>
      <c r="G5413" s="5"/>
      <c r="H5413" s="310">
        <f>SUM(H5401:H5412)</f>
        <v>34357866.150000006</v>
      </c>
      <c r="I5413" s="10"/>
      <c r="J5413" s="10"/>
      <c r="K5413" s="32">
        <f>SUM(K5401:K5412)</f>
        <v>35209939.993389994</v>
      </c>
      <c r="L5413" s="28">
        <f>SUM(L5401:L5412)</f>
        <v>852073.84338999959</v>
      </c>
      <c r="M5413" s="10"/>
      <c r="N5413" s="5"/>
      <c r="O5413" s="28">
        <f>SUM(O5401:O5412)</f>
        <v>36965733.973470002</v>
      </c>
      <c r="P5413" s="28">
        <f>SUM(P5401:P5412)</f>
        <v>1755793.9800800048</v>
      </c>
    </row>
    <row r="5414" spans="1:18" hidden="1">
      <c r="A5414" t="s">
        <v>413</v>
      </c>
      <c r="B5414" t="s">
        <v>5560</v>
      </c>
      <c r="C5414" s="224" t="s">
        <v>7842</v>
      </c>
      <c r="D5414" s="221">
        <v>368</v>
      </c>
      <c r="E5414" s="324">
        <v>42947</v>
      </c>
      <c r="F5414" s="9">
        <v>473938380.25999999</v>
      </c>
      <c r="G5414" s="18">
        <v>3.2599999999999997E-2</v>
      </c>
      <c r="H5414" s="299">
        <v>1287532.6000000001</v>
      </c>
      <c r="I5414" s="15">
        <v>490519526.91000003</v>
      </c>
      <c r="J5414" s="11">
        <f t="shared" ref="J5414:J5425" si="2465">G5414</f>
        <v>3.2599999999999997E-2</v>
      </c>
      <c r="K5414" s="31">
        <f t="shared" ref="K5414:K5425" si="2466">I5414*J5414/12</f>
        <v>1332578.0481054999</v>
      </c>
      <c r="L5414" s="289">
        <f t="shared" ref="L5414:L5425" si="2467">K5414-H5414</f>
        <v>45045.448105499847</v>
      </c>
      <c r="M5414" s="15">
        <f t="shared" ref="M5414:M5425" si="2468">I5414</f>
        <v>490519526.91000003</v>
      </c>
      <c r="N5414" s="5">
        <f>VLOOKUP(CONCATENATE(A5414,"-6"),'Restated Depr'!$B$6:$G$7674,6,0)</f>
        <v>4.0599999999999997E-2</v>
      </c>
      <c r="O5414" s="289">
        <f t="shared" ref="O5414:O5425" si="2469">M5414*N5414/12</f>
        <v>1659591.0660455001</v>
      </c>
      <c r="P5414" s="289">
        <f t="shared" ref="P5414:P5425" si="2470">O5414-K5414</f>
        <v>327013.01794000017</v>
      </c>
      <c r="Q5414" t="s">
        <v>7819</v>
      </c>
    </row>
    <row r="5415" spans="1:18" hidden="1">
      <c r="A5415" t="s">
        <v>413</v>
      </c>
      <c r="B5415" t="s">
        <v>5561</v>
      </c>
      <c r="C5415" s="224" t="s">
        <v>7842</v>
      </c>
      <c r="D5415" s="221">
        <v>368</v>
      </c>
      <c r="E5415" s="324">
        <v>42978</v>
      </c>
      <c r="F5415" s="1">
        <v>475347173.08999997</v>
      </c>
      <c r="G5415" s="18">
        <v>3.2599999999999997E-2</v>
      </c>
      <c r="H5415" s="298">
        <v>1291359.82</v>
      </c>
      <c r="I5415" s="10">
        <v>490519526.91000003</v>
      </c>
      <c r="J5415" s="11">
        <f t="shared" si="2465"/>
        <v>3.2599999999999997E-2</v>
      </c>
      <c r="K5415" s="30">
        <f t="shared" si="2466"/>
        <v>1332578.0481054999</v>
      </c>
      <c r="L5415" s="29">
        <f t="shared" si="2467"/>
        <v>41218.228105499875</v>
      </c>
      <c r="M5415" s="10">
        <f t="shared" si="2468"/>
        <v>490519526.91000003</v>
      </c>
      <c r="N5415" s="5">
        <f>VLOOKUP(CONCATENATE(A5415,"-6"),'Restated Depr'!$B$6:$G$7674,6,0)</f>
        <v>4.0599999999999997E-2</v>
      </c>
      <c r="O5415" s="29">
        <f t="shared" si="2469"/>
        <v>1659591.0660455001</v>
      </c>
      <c r="P5415" s="29">
        <f t="shared" si="2470"/>
        <v>327013.01794000017</v>
      </c>
      <c r="Q5415" t="s">
        <v>7819</v>
      </c>
    </row>
    <row r="5416" spans="1:18" hidden="1">
      <c r="A5416" t="s">
        <v>413</v>
      </c>
      <c r="B5416" t="s">
        <v>5562</v>
      </c>
      <c r="C5416" s="224" t="s">
        <v>7842</v>
      </c>
      <c r="D5416" s="221">
        <v>368</v>
      </c>
      <c r="E5416" s="324">
        <v>43008</v>
      </c>
      <c r="F5416" s="1">
        <v>476432284.94999999</v>
      </c>
      <c r="G5416" s="18">
        <v>3.2599999999999997E-2</v>
      </c>
      <c r="H5416" s="298">
        <v>1294307.71</v>
      </c>
      <c r="I5416" s="10">
        <v>490519526.91000003</v>
      </c>
      <c r="J5416" s="11">
        <f t="shared" si="2465"/>
        <v>3.2599999999999997E-2</v>
      </c>
      <c r="K5416" s="30">
        <f t="shared" si="2466"/>
        <v>1332578.0481054999</v>
      </c>
      <c r="L5416" s="29">
        <f t="shared" si="2467"/>
        <v>38270.338105499977</v>
      </c>
      <c r="M5416" s="10">
        <f t="shared" si="2468"/>
        <v>490519526.91000003</v>
      </c>
      <c r="N5416" s="5">
        <f>VLOOKUP(CONCATENATE(A5416,"-6"),'Restated Depr'!$B$6:$G$7674,6,0)</f>
        <v>4.0599999999999997E-2</v>
      </c>
      <c r="O5416" s="29">
        <f t="shared" si="2469"/>
        <v>1659591.0660455001</v>
      </c>
      <c r="P5416" s="29">
        <f t="shared" si="2470"/>
        <v>327013.01794000017</v>
      </c>
      <c r="Q5416" t="s">
        <v>7819</v>
      </c>
    </row>
    <row r="5417" spans="1:18" hidden="1">
      <c r="A5417" t="s">
        <v>413</v>
      </c>
      <c r="B5417" t="s">
        <v>5563</v>
      </c>
      <c r="C5417" s="224" t="s">
        <v>7842</v>
      </c>
      <c r="D5417" s="221">
        <v>368</v>
      </c>
      <c r="E5417" s="324">
        <v>43039</v>
      </c>
      <c r="F5417" s="1">
        <v>477462224.38999999</v>
      </c>
      <c r="G5417" s="18">
        <v>3.2599999999999997E-2</v>
      </c>
      <c r="H5417" s="298">
        <v>1297105.71</v>
      </c>
      <c r="I5417" s="10">
        <v>490519526.91000003</v>
      </c>
      <c r="J5417" s="11">
        <f t="shared" si="2465"/>
        <v>3.2599999999999997E-2</v>
      </c>
      <c r="K5417" s="30">
        <f t="shared" si="2466"/>
        <v>1332578.0481054999</v>
      </c>
      <c r="L5417" s="29">
        <f t="shared" si="2467"/>
        <v>35472.338105499977</v>
      </c>
      <c r="M5417" s="10">
        <f t="shared" si="2468"/>
        <v>490519526.91000003</v>
      </c>
      <c r="N5417" s="5">
        <f>VLOOKUP(CONCATENATE(A5417,"-6"),'Restated Depr'!$B$6:$G$7674,6,0)</f>
        <v>4.0599999999999997E-2</v>
      </c>
      <c r="O5417" s="29">
        <f t="shared" si="2469"/>
        <v>1659591.0660455001</v>
      </c>
      <c r="P5417" s="29">
        <f t="shared" si="2470"/>
        <v>327013.01794000017</v>
      </c>
      <c r="Q5417" t="s">
        <v>7819</v>
      </c>
    </row>
    <row r="5418" spans="1:18" hidden="1">
      <c r="A5418" t="s">
        <v>413</v>
      </c>
      <c r="B5418" t="s">
        <v>5564</v>
      </c>
      <c r="C5418" s="224" t="s">
        <v>7842</v>
      </c>
      <c r="D5418" s="221">
        <v>368</v>
      </c>
      <c r="E5418" s="324">
        <v>43069</v>
      </c>
      <c r="F5418" s="1">
        <v>479317869.36000001</v>
      </c>
      <c r="G5418" s="18">
        <v>3.2599999999999997E-2</v>
      </c>
      <c r="H5418" s="298">
        <v>1302146.8800000001</v>
      </c>
      <c r="I5418" s="10">
        <v>490519526.91000003</v>
      </c>
      <c r="J5418" s="11">
        <f t="shared" si="2465"/>
        <v>3.2599999999999997E-2</v>
      </c>
      <c r="K5418" s="30">
        <f t="shared" si="2466"/>
        <v>1332578.0481054999</v>
      </c>
      <c r="L5418" s="29">
        <f t="shared" si="2467"/>
        <v>30431.168105499819</v>
      </c>
      <c r="M5418" s="10">
        <f t="shared" si="2468"/>
        <v>490519526.91000003</v>
      </c>
      <c r="N5418" s="5">
        <f>VLOOKUP(CONCATENATE(A5418,"-6"),'Restated Depr'!$B$6:$G$7674,6,0)</f>
        <v>4.0599999999999997E-2</v>
      </c>
      <c r="O5418" s="29">
        <f t="shared" si="2469"/>
        <v>1659591.0660455001</v>
      </c>
      <c r="P5418" s="29">
        <f t="shared" si="2470"/>
        <v>327013.01794000017</v>
      </c>
      <c r="Q5418" t="s">
        <v>7819</v>
      </c>
    </row>
    <row r="5419" spans="1:18" hidden="1">
      <c r="A5419" t="s">
        <v>413</v>
      </c>
      <c r="B5419" t="s">
        <v>5565</v>
      </c>
      <c r="C5419" s="224" t="s">
        <v>7842</v>
      </c>
      <c r="D5419" s="221">
        <v>368</v>
      </c>
      <c r="E5419" s="324">
        <v>43100</v>
      </c>
      <c r="F5419" s="1">
        <v>481157369.48000002</v>
      </c>
      <c r="G5419" s="18">
        <v>3.5900000000000001E-2</v>
      </c>
      <c r="H5419" s="298">
        <v>1439462.47</v>
      </c>
      <c r="I5419" s="10">
        <v>490519526.91000003</v>
      </c>
      <c r="J5419" s="11">
        <f t="shared" si="2465"/>
        <v>3.5900000000000001E-2</v>
      </c>
      <c r="K5419" s="30">
        <f t="shared" si="2466"/>
        <v>1467470.9180057503</v>
      </c>
      <c r="L5419" s="29">
        <f t="shared" si="2467"/>
        <v>28008.44800575031</v>
      </c>
      <c r="M5419" s="10">
        <f t="shared" si="2468"/>
        <v>490519526.91000003</v>
      </c>
      <c r="N5419" s="5">
        <f>VLOOKUP(CONCATENATE(A5419,"-6"),'Restated Depr'!$B$6:$G$7674,6,0)</f>
        <v>4.0599999999999997E-2</v>
      </c>
      <c r="O5419" s="29">
        <f t="shared" si="2469"/>
        <v>1659591.0660455001</v>
      </c>
      <c r="P5419" s="29">
        <f t="shared" si="2470"/>
        <v>192120.14803974982</v>
      </c>
      <c r="Q5419" t="s">
        <v>7819</v>
      </c>
    </row>
    <row r="5420" spans="1:18" hidden="1">
      <c r="A5420" t="s">
        <v>413</v>
      </c>
      <c r="B5420" t="s">
        <v>5566</v>
      </c>
      <c r="C5420" s="224" t="s">
        <v>7842</v>
      </c>
      <c r="D5420" s="221">
        <v>368</v>
      </c>
      <c r="E5420" s="324">
        <v>43131</v>
      </c>
      <c r="F5420" s="1">
        <v>482621702.22000003</v>
      </c>
      <c r="G5420" s="5">
        <v>4.0599999999999997E-2</v>
      </c>
      <c r="H5420" s="298">
        <v>1632870.09</v>
      </c>
      <c r="I5420" s="10">
        <v>490519526.91000003</v>
      </c>
      <c r="J5420" s="11">
        <f t="shared" si="2465"/>
        <v>4.0599999999999997E-2</v>
      </c>
      <c r="K5420" s="30">
        <f t="shared" si="2466"/>
        <v>1659591.0660455001</v>
      </c>
      <c r="L5420" s="29">
        <f t="shared" si="2467"/>
        <v>26720.976045500021</v>
      </c>
      <c r="M5420" s="10">
        <f t="shared" si="2468"/>
        <v>490519526.91000003</v>
      </c>
      <c r="N5420" s="5">
        <f>VLOOKUP(CONCATENATE(A5420,"-6"),'Restated Depr'!$B$6:$G$7674,6,0)</f>
        <v>4.0599999999999997E-2</v>
      </c>
      <c r="O5420" s="29">
        <f t="shared" si="2469"/>
        <v>1659591.0660455001</v>
      </c>
      <c r="P5420" s="29">
        <f t="shared" si="2470"/>
        <v>0</v>
      </c>
      <c r="Q5420" t="s">
        <v>7819</v>
      </c>
    </row>
    <row r="5421" spans="1:18" hidden="1">
      <c r="A5421" t="s">
        <v>413</v>
      </c>
      <c r="B5421" t="s">
        <v>5567</v>
      </c>
      <c r="C5421" s="224" t="s">
        <v>7842</v>
      </c>
      <c r="D5421" s="221">
        <v>368</v>
      </c>
      <c r="E5421" s="324">
        <v>43159</v>
      </c>
      <c r="F5421" s="1">
        <v>484438737.49000001</v>
      </c>
      <c r="G5421" s="5">
        <v>4.0599999999999997E-2</v>
      </c>
      <c r="H5421" s="298">
        <v>1639017.7299999997</v>
      </c>
      <c r="I5421" s="10">
        <v>490519526.91000003</v>
      </c>
      <c r="J5421" s="11">
        <f t="shared" si="2465"/>
        <v>4.0599999999999997E-2</v>
      </c>
      <c r="K5421" s="30">
        <f t="shared" si="2466"/>
        <v>1659591.0660455001</v>
      </c>
      <c r="L5421" s="29">
        <f t="shared" si="2467"/>
        <v>20573.336045500357</v>
      </c>
      <c r="M5421" s="10">
        <f t="shared" si="2468"/>
        <v>490519526.91000003</v>
      </c>
      <c r="N5421" s="5">
        <f>VLOOKUP(CONCATENATE(A5421,"-6"),'Restated Depr'!$B$6:$G$7674,6,0)</f>
        <v>4.0599999999999997E-2</v>
      </c>
      <c r="O5421" s="29">
        <f t="shared" si="2469"/>
        <v>1659591.0660455001</v>
      </c>
      <c r="P5421" s="29">
        <f t="shared" si="2470"/>
        <v>0</v>
      </c>
      <c r="Q5421" t="s">
        <v>7819</v>
      </c>
    </row>
    <row r="5422" spans="1:18" hidden="1">
      <c r="A5422" t="s">
        <v>413</v>
      </c>
      <c r="B5422" t="s">
        <v>5568</v>
      </c>
      <c r="C5422" s="224" t="s">
        <v>7842</v>
      </c>
      <c r="D5422" s="221">
        <v>368</v>
      </c>
      <c r="E5422" s="324">
        <v>43190</v>
      </c>
      <c r="F5422" s="1">
        <v>487270995.69999999</v>
      </c>
      <c r="G5422" s="5">
        <v>4.0599999999999997E-2</v>
      </c>
      <c r="H5422" s="298">
        <v>1648600.2000000002</v>
      </c>
      <c r="I5422" s="10">
        <v>490519526.91000003</v>
      </c>
      <c r="J5422" s="11">
        <f t="shared" si="2465"/>
        <v>4.0599999999999997E-2</v>
      </c>
      <c r="K5422" s="30">
        <f t="shared" si="2466"/>
        <v>1659591.0660455001</v>
      </c>
      <c r="L5422" s="29">
        <f t="shared" si="2467"/>
        <v>10990.866045499919</v>
      </c>
      <c r="M5422" s="10">
        <f t="shared" si="2468"/>
        <v>490519526.91000003</v>
      </c>
      <c r="N5422" s="5">
        <f>VLOOKUP(CONCATENATE(A5422,"-6"),'Restated Depr'!$B$6:$G$7674,6,0)</f>
        <v>4.0599999999999997E-2</v>
      </c>
      <c r="O5422" s="29">
        <f t="shared" si="2469"/>
        <v>1659591.0660455001</v>
      </c>
      <c r="P5422" s="29">
        <f t="shared" si="2470"/>
        <v>0</v>
      </c>
      <c r="Q5422" t="s">
        <v>7819</v>
      </c>
    </row>
    <row r="5423" spans="1:18" hidden="1">
      <c r="A5423" t="s">
        <v>413</v>
      </c>
      <c r="B5423" t="s">
        <v>5569</v>
      </c>
      <c r="C5423" s="224" t="s">
        <v>7842</v>
      </c>
      <c r="D5423" s="221">
        <v>368</v>
      </c>
      <c r="E5423" s="324">
        <v>43220</v>
      </c>
      <c r="F5423" s="1">
        <v>489323178.07999998</v>
      </c>
      <c r="G5423" s="5">
        <v>4.0599999999999997E-2</v>
      </c>
      <c r="H5423" s="298">
        <v>1655543.41</v>
      </c>
      <c r="I5423" s="10">
        <v>490519526.91000003</v>
      </c>
      <c r="J5423" s="11">
        <f t="shared" si="2465"/>
        <v>4.0599999999999997E-2</v>
      </c>
      <c r="K5423" s="30">
        <f t="shared" si="2466"/>
        <v>1659591.0660455001</v>
      </c>
      <c r="L5423" s="29">
        <f t="shared" si="2467"/>
        <v>4047.6560455001891</v>
      </c>
      <c r="M5423" s="10">
        <f t="shared" si="2468"/>
        <v>490519526.91000003</v>
      </c>
      <c r="N5423" s="5">
        <f>VLOOKUP(CONCATENATE(A5423,"-6"),'Restated Depr'!$B$6:$G$7674,6,0)</f>
        <v>4.0599999999999997E-2</v>
      </c>
      <c r="O5423" s="29">
        <f t="shared" si="2469"/>
        <v>1659591.0660455001</v>
      </c>
      <c r="P5423" s="29">
        <f t="shared" si="2470"/>
        <v>0</v>
      </c>
      <c r="Q5423" t="s">
        <v>7819</v>
      </c>
    </row>
    <row r="5424" spans="1:18" hidden="1">
      <c r="A5424" t="s">
        <v>413</v>
      </c>
      <c r="B5424" t="s">
        <v>5570</v>
      </c>
      <c r="C5424" s="224" t="s">
        <v>7842</v>
      </c>
      <c r="D5424" s="221">
        <v>368</v>
      </c>
      <c r="E5424" s="324">
        <v>43251</v>
      </c>
      <c r="F5424" s="1">
        <v>489614694.47000003</v>
      </c>
      <c r="G5424" s="5">
        <v>4.0599999999999997E-2</v>
      </c>
      <c r="H5424" s="298">
        <v>1656529.72</v>
      </c>
      <c r="I5424" s="10">
        <v>490519526.91000003</v>
      </c>
      <c r="J5424" s="11">
        <f t="shared" si="2465"/>
        <v>4.0599999999999997E-2</v>
      </c>
      <c r="K5424" s="30">
        <f t="shared" si="2466"/>
        <v>1659591.0660455001</v>
      </c>
      <c r="L5424" s="29">
        <f t="shared" si="2467"/>
        <v>3061.3460455001332</v>
      </c>
      <c r="M5424" s="10">
        <f t="shared" si="2468"/>
        <v>490519526.91000003</v>
      </c>
      <c r="N5424" s="5">
        <f>VLOOKUP(CONCATENATE(A5424,"-6"),'Restated Depr'!$B$6:$G$7674,6,0)</f>
        <v>4.0599999999999997E-2</v>
      </c>
      <c r="O5424" s="29">
        <f t="shared" si="2469"/>
        <v>1659591.0660455001</v>
      </c>
      <c r="P5424" s="29">
        <f t="shared" si="2470"/>
        <v>0</v>
      </c>
      <c r="Q5424" t="s">
        <v>7819</v>
      </c>
    </row>
    <row r="5425" spans="1:18" hidden="1">
      <c r="A5425" t="s">
        <v>413</v>
      </c>
      <c r="B5425" t="s">
        <v>5571</v>
      </c>
      <c r="C5425" s="224" t="s">
        <v>7842</v>
      </c>
      <c r="D5425" s="221">
        <v>368</v>
      </c>
      <c r="E5425" s="324">
        <v>43281</v>
      </c>
      <c r="F5425" s="1">
        <v>490519526.91000003</v>
      </c>
      <c r="G5425" s="5">
        <v>4.0599999999999997E-2</v>
      </c>
      <c r="H5425" s="298">
        <v>1659591.0599999998</v>
      </c>
      <c r="I5425" s="10">
        <v>490519526.91000003</v>
      </c>
      <c r="J5425" s="11">
        <f t="shared" si="2465"/>
        <v>4.0599999999999997E-2</v>
      </c>
      <c r="K5425" s="30">
        <f t="shared" si="2466"/>
        <v>1659591.0660455001</v>
      </c>
      <c r="L5425" s="29">
        <f t="shared" si="2467"/>
        <v>6.0455002821981907E-3</v>
      </c>
      <c r="M5425" s="10">
        <f t="shared" si="2468"/>
        <v>490519526.91000003</v>
      </c>
      <c r="N5425" s="5">
        <f>VLOOKUP(CONCATENATE(A5425,"-6"),'Restated Depr'!$B$6:$G$7674,6,0)</f>
        <v>4.0599999999999997E-2</v>
      </c>
      <c r="O5425" s="29">
        <f t="shared" si="2469"/>
        <v>1659591.0660455001</v>
      </c>
      <c r="P5425" s="29">
        <f t="shared" si="2470"/>
        <v>0</v>
      </c>
      <c r="Q5425" t="s">
        <v>7819</v>
      </c>
      <c r="R5425" s="5"/>
    </row>
    <row r="5426" spans="1:18" ht="15.75" hidden="1" thickBot="1">
      <c r="A5426" t="s">
        <v>413</v>
      </c>
      <c r="C5426" s="224" t="s">
        <v>640</v>
      </c>
      <c r="D5426" s="22"/>
      <c r="E5426" s="323" t="s">
        <v>606</v>
      </c>
      <c r="F5426" s="1"/>
      <c r="G5426" s="5"/>
      <c r="H5426" s="310">
        <f>SUM(H5414:H5425)</f>
        <v>17804067.400000002</v>
      </c>
      <c r="I5426" s="10"/>
      <c r="J5426" s="10"/>
      <c r="K5426" s="32">
        <f>SUM(K5414:K5425)</f>
        <v>18087907.554806251</v>
      </c>
      <c r="L5426" s="28">
        <f>SUM(L5414:L5425)</f>
        <v>283840.15480625071</v>
      </c>
      <c r="M5426" s="10"/>
      <c r="N5426" s="5"/>
      <c r="O5426" s="28">
        <f>SUM(O5414:O5425)</f>
        <v>19915092.792546</v>
      </c>
      <c r="P5426" s="28">
        <f>SUM(P5414:P5425)</f>
        <v>1827185.2377397506</v>
      </c>
    </row>
    <row r="5427" spans="1:18" hidden="1">
      <c r="A5427" t="s">
        <v>414</v>
      </c>
      <c r="B5427" t="s">
        <v>5572</v>
      </c>
      <c r="C5427" s="224" t="s">
        <v>7842</v>
      </c>
      <c r="D5427" s="221">
        <v>369</v>
      </c>
      <c r="E5427" s="324">
        <v>42947</v>
      </c>
      <c r="F5427" s="9">
        <v>184094643.53999999</v>
      </c>
      <c r="G5427" s="18">
        <v>2.3300000000000001E-2</v>
      </c>
      <c r="H5427" s="299">
        <v>357450.43</v>
      </c>
      <c r="I5427" s="15">
        <v>186870604.11000001</v>
      </c>
      <c r="J5427" s="11">
        <f t="shared" ref="J5427:J5438" si="2471">G5427</f>
        <v>2.3300000000000001E-2</v>
      </c>
      <c r="K5427" s="31">
        <f t="shared" ref="K5427:K5438" si="2472">I5427*J5427/12</f>
        <v>362840.42298025003</v>
      </c>
      <c r="L5427" s="289">
        <f t="shared" ref="L5427:L5438" si="2473">K5427-H5427</f>
        <v>5389.992980250041</v>
      </c>
      <c r="M5427" s="15">
        <f t="shared" ref="M5427:M5438" si="2474">I5427</f>
        <v>186870604.11000001</v>
      </c>
      <c r="N5427" s="5">
        <f>VLOOKUP(CONCATENATE(A5427,"-6"),'Restated Depr'!$B$6:$G$7674,6,0)</f>
        <v>3.15E-2</v>
      </c>
      <c r="O5427" s="289">
        <f t="shared" ref="O5427:O5438" si="2475">M5427*N5427/12</f>
        <v>490535.33578875003</v>
      </c>
      <c r="P5427" s="289">
        <f t="shared" ref="P5427:P5438" si="2476">O5427-K5427</f>
        <v>127694.9128085</v>
      </c>
      <c r="Q5427" t="s">
        <v>7819</v>
      </c>
    </row>
    <row r="5428" spans="1:18" hidden="1">
      <c r="A5428" t="s">
        <v>414</v>
      </c>
      <c r="B5428" t="s">
        <v>5573</v>
      </c>
      <c r="C5428" s="224" t="s">
        <v>7842</v>
      </c>
      <c r="D5428" s="221">
        <v>369</v>
      </c>
      <c r="E5428" s="324">
        <v>42978</v>
      </c>
      <c r="F5428" s="1">
        <v>184361364.47</v>
      </c>
      <c r="G5428" s="18">
        <v>2.3300000000000001E-2</v>
      </c>
      <c r="H5428" s="298">
        <v>357968.31</v>
      </c>
      <c r="I5428" s="10">
        <v>186870604.11000001</v>
      </c>
      <c r="J5428" s="11">
        <f t="shared" si="2471"/>
        <v>2.3300000000000001E-2</v>
      </c>
      <c r="K5428" s="30">
        <f t="shared" si="2472"/>
        <v>362840.42298025003</v>
      </c>
      <c r="L5428" s="29">
        <f t="shared" si="2473"/>
        <v>4872.1129802500363</v>
      </c>
      <c r="M5428" s="10">
        <f t="shared" si="2474"/>
        <v>186870604.11000001</v>
      </c>
      <c r="N5428" s="5">
        <f>VLOOKUP(CONCATENATE(A5428,"-6"),'Restated Depr'!$B$6:$G$7674,6,0)</f>
        <v>3.15E-2</v>
      </c>
      <c r="O5428" s="29">
        <f t="shared" si="2475"/>
        <v>490535.33578875003</v>
      </c>
      <c r="P5428" s="29">
        <f t="shared" si="2476"/>
        <v>127694.9128085</v>
      </c>
      <c r="Q5428" t="s">
        <v>7819</v>
      </c>
    </row>
    <row r="5429" spans="1:18" hidden="1">
      <c r="A5429" t="s">
        <v>414</v>
      </c>
      <c r="B5429" t="s">
        <v>5574</v>
      </c>
      <c r="C5429" s="224" t="s">
        <v>7842</v>
      </c>
      <c r="D5429" s="221">
        <v>369</v>
      </c>
      <c r="E5429" s="324">
        <v>43008</v>
      </c>
      <c r="F5429" s="1">
        <v>184679921.16999999</v>
      </c>
      <c r="G5429" s="18">
        <v>2.3300000000000001E-2</v>
      </c>
      <c r="H5429" s="298">
        <v>358586.84</v>
      </c>
      <c r="I5429" s="10">
        <v>186870604.11000001</v>
      </c>
      <c r="J5429" s="11">
        <f t="shared" si="2471"/>
        <v>2.3300000000000001E-2</v>
      </c>
      <c r="K5429" s="30">
        <f t="shared" si="2472"/>
        <v>362840.42298025003</v>
      </c>
      <c r="L5429" s="29">
        <f t="shared" si="2473"/>
        <v>4253.5829802500084</v>
      </c>
      <c r="M5429" s="10">
        <f t="shared" si="2474"/>
        <v>186870604.11000001</v>
      </c>
      <c r="N5429" s="5">
        <f>VLOOKUP(CONCATENATE(A5429,"-6"),'Restated Depr'!$B$6:$G$7674,6,0)</f>
        <v>3.15E-2</v>
      </c>
      <c r="O5429" s="29">
        <f t="shared" si="2475"/>
        <v>490535.33578875003</v>
      </c>
      <c r="P5429" s="29">
        <f t="shared" si="2476"/>
        <v>127694.9128085</v>
      </c>
      <c r="Q5429" t="s">
        <v>7819</v>
      </c>
    </row>
    <row r="5430" spans="1:18" hidden="1">
      <c r="A5430" t="s">
        <v>414</v>
      </c>
      <c r="B5430" t="s">
        <v>5575</v>
      </c>
      <c r="C5430" s="224" t="s">
        <v>7842</v>
      </c>
      <c r="D5430" s="221">
        <v>369</v>
      </c>
      <c r="E5430" s="324">
        <v>43039</v>
      </c>
      <c r="F5430" s="1">
        <v>184902664.50999999</v>
      </c>
      <c r="G5430" s="18">
        <v>2.3300000000000001E-2</v>
      </c>
      <c r="H5430" s="298">
        <v>359019.34</v>
      </c>
      <c r="I5430" s="10">
        <v>186870604.11000001</v>
      </c>
      <c r="J5430" s="11">
        <f t="shared" si="2471"/>
        <v>2.3300000000000001E-2</v>
      </c>
      <c r="K5430" s="30">
        <f t="shared" si="2472"/>
        <v>362840.42298025003</v>
      </c>
      <c r="L5430" s="29">
        <f t="shared" si="2473"/>
        <v>3821.0829802500084</v>
      </c>
      <c r="M5430" s="10">
        <f t="shared" si="2474"/>
        <v>186870604.11000001</v>
      </c>
      <c r="N5430" s="5">
        <f>VLOOKUP(CONCATENATE(A5430,"-6"),'Restated Depr'!$B$6:$G$7674,6,0)</f>
        <v>3.15E-2</v>
      </c>
      <c r="O5430" s="29">
        <f t="shared" si="2475"/>
        <v>490535.33578875003</v>
      </c>
      <c r="P5430" s="29">
        <f t="shared" si="2476"/>
        <v>127694.9128085</v>
      </c>
      <c r="Q5430" t="s">
        <v>7819</v>
      </c>
    </row>
    <row r="5431" spans="1:18" hidden="1">
      <c r="A5431" t="s">
        <v>414</v>
      </c>
      <c r="B5431" t="s">
        <v>5576</v>
      </c>
      <c r="C5431" s="224" t="s">
        <v>7842</v>
      </c>
      <c r="D5431" s="221">
        <v>369</v>
      </c>
      <c r="E5431" s="324">
        <v>43069</v>
      </c>
      <c r="F5431" s="1">
        <v>185176808.40000001</v>
      </c>
      <c r="G5431" s="18">
        <v>2.3300000000000001E-2</v>
      </c>
      <c r="H5431" s="298">
        <v>359551.63000000006</v>
      </c>
      <c r="I5431" s="10">
        <v>186870604.11000001</v>
      </c>
      <c r="J5431" s="11">
        <f t="shared" si="2471"/>
        <v>2.3300000000000001E-2</v>
      </c>
      <c r="K5431" s="30">
        <f t="shared" si="2472"/>
        <v>362840.42298025003</v>
      </c>
      <c r="L5431" s="29">
        <f t="shared" si="2473"/>
        <v>3288.7929802499712</v>
      </c>
      <c r="M5431" s="10">
        <f t="shared" si="2474"/>
        <v>186870604.11000001</v>
      </c>
      <c r="N5431" s="5">
        <f>VLOOKUP(CONCATENATE(A5431,"-6"),'Restated Depr'!$B$6:$G$7674,6,0)</f>
        <v>3.15E-2</v>
      </c>
      <c r="O5431" s="29">
        <f t="shared" si="2475"/>
        <v>490535.33578875003</v>
      </c>
      <c r="P5431" s="29">
        <f t="shared" si="2476"/>
        <v>127694.9128085</v>
      </c>
      <c r="Q5431" t="s">
        <v>7819</v>
      </c>
    </row>
    <row r="5432" spans="1:18" hidden="1">
      <c r="A5432" t="s">
        <v>414</v>
      </c>
      <c r="B5432" t="s">
        <v>5577</v>
      </c>
      <c r="C5432" s="224" t="s">
        <v>7842</v>
      </c>
      <c r="D5432" s="221">
        <v>369</v>
      </c>
      <c r="E5432" s="324">
        <v>43100</v>
      </c>
      <c r="F5432" s="1">
        <v>185297992.22</v>
      </c>
      <c r="G5432" s="18">
        <v>2.6700000000000002E-2</v>
      </c>
      <c r="H5432" s="298">
        <v>412288.04</v>
      </c>
      <c r="I5432" s="10">
        <v>186870604.11000001</v>
      </c>
      <c r="J5432" s="11">
        <f t="shared" si="2471"/>
        <v>2.6700000000000002E-2</v>
      </c>
      <c r="K5432" s="30">
        <f t="shared" si="2472"/>
        <v>415787.0941447501</v>
      </c>
      <c r="L5432" s="29">
        <f t="shared" si="2473"/>
        <v>3499.0541447501164</v>
      </c>
      <c r="M5432" s="10">
        <f t="shared" si="2474"/>
        <v>186870604.11000001</v>
      </c>
      <c r="N5432" s="5">
        <f>VLOOKUP(CONCATENATE(A5432,"-6"),'Restated Depr'!$B$6:$G$7674,6,0)</f>
        <v>3.15E-2</v>
      </c>
      <c r="O5432" s="29">
        <f t="shared" si="2475"/>
        <v>490535.33578875003</v>
      </c>
      <c r="P5432" s="29">
        <f t="shared" si="2476"/>
        <v>74748.241643999936</v>
      </c>
      <c r="Q5432" t="s">
        <v>7819</v>
      </c>
    </row>
    <row r="5433" spans="1:18" hidden="1">
      <c r="A5433" t="s">
        <v>414</v>
      </c>
      <c r="B5433" t="s">
        <v>5578</v>
      </c>
      <c r="C5433" s="224" t="s">
        <v>7842</v>
      </c>
      <c r="D5433" s="221">
        <v>369</v>
      </c>
      <c r="E5433" s="324">
        <v>43131</v>
      </c>
      <c r="F5433" s="1">
        <v>185715434.83000001</v>
      </c>
      <c r="G5433" s="5">
        <v>3.15E-2</v>
      </c>
      <c r="H5433" s="298">
        <v>487503.02</v>
      </c>
      <c r="I5433" s="10">
        <v>186870604.11000001</v>
      </c>
      <c r="J5433" s="11">
        <f t="shared" si="2471"/>
        <v>3.15E-2</v>
      </c>
      <c r="K5433" s="30">
        <f t="shared" si="2472"/>
        <v>490535.33578875003</v>
      </c>
      <c r="L5433" s="29">
        <f t="shared" si="2473"/>
        <v>3032.3157887500129</v>
      </c>
      <c r="M5433" s="10">
        <f t="shared" si="2474"/>
        <v>186870604.11000001</v>
      </c>
      <c r="N5433" s="5">
        <f>VLOOKUP(CONCATENATE(A5433,"-6"),'Restated Depr'!$B$6:$G$7674,6,0)</f>
        <v>3.15E-2</v>
      </c>
      <c r="O5433" s="29">
        <f t="shared" si="2475"/>
        <v>490535.33578875003</v>
      </c>
      <c r="P5433" s="29">
        <f t="shared" si="2476"/>
        <v>0</v>
      </c>
      <c r="Q5433" t="s">
        <v>7819</v>
      </c>
    </row>
    <row r="5434" spans="1:18" hidden="1">
      <c r="A5434" t="s">
        <v>414</v>
      </c>
      <c r="B5434" t="s">
        <v>5579</v>
      </c>
      <c r="C5434" s="224" t="s">
        <v>7842</v>
      </c>
      <c r="D5434" s="221">
        <v>369</v>
      </c>
      <c r="E5434" s="324">
        <v>43159</v>
      </c>
      <c r="F5434" s="1">
        <v>186018441.08000001</v>
      </c>
      <c r="G5434" s="5">
        <v>3.15E-2</v>
      </c>
      <c r="H5434" s="298">
        <v>488298.40000000008</v>
      </c>
      <c r="I5434" s="10">
        <v>186870604.11000001</v>
      </c>
      <c r="J5434" s="11">
        <f t="shared" si="2471"/>
        <v>3.15E-2</v>
      </c>
      <c r="K5434" s="30">
        <f t="shared" si="2472"/>
        <v>490535.33578875003</v>
      </c>
      <c r="L5434" s="29">
        <f t="shared" si="2473"/>
        <v>2236.93578874995</v>
      </c>
      <c r="M5434" s="10">
        <f t="shared" si="2474"/>
        <v>186870604.11000001</v>
      </c>
      <c r="N5434" s="5">
        <f>VLOOKUP(CONCATENATE(A5434,"-6"),'Restated Depr'!$B$6:$G$7674,6,0)</f>
        <v>3.15E-2</v>
      </c>
      <c r="O5434" s="29">
        <f t="shared" si="2475"/>
        <v>490535.33578875003</v>
      </c>
      <c r="P5434" s="29">
        <f t="shared" si="2476"/>
        <v>0</v>
      </c>
      <c r="Q5434" t="s">
        <v>7819</v>
      </c>
    </row>
    <row r="5435" spans="1:18" hidden="1">
      <c r="A5435" t="s">
        <v>414</v>
      </c>
      <c r="B5435" t="s">
        <v>5580</v>
      </c>
      <c r="C5435" s="224" t="s">
        <v>7842</v>
      </c>
      <c r="D5435" s="221">
        <v>369</v>
      </c>
      <c r="E5435" s="324">
        <v>43190</v>
      </c>
      <c r="F5435" s="1">
        <v>186268405.09</v>
      </c>
      <c r="G5435" s="5">
        <v>3.15E-2</v>
      </c>
      <c r="H5435" s="298">
        <v>488954.56</v>
      </c>
      <c r="I5435" s="10">
        <v>186870604.11000001</v>
      </c>
      <c r="J5435" s="11">
        <f t="shared" si="2471"/>
        <v>3.15E-2</v>
      </c>
      <c r="K5435" s="30">
        <f t="shared" si="2472"/>
        <v>490535.33578875003</v>
      </c>
      <c r="L5435" s="29">
        <f t="shared" si="2473"/>
        <v>1580.7757887500338</v>
      </c>
      <c r="M5435" s="10">
        <f t="shared" si="2474"/>
        <v>186870604.11000001</v>
      </c>
      <c r="N5435" s="5">
        <f>VLOOKUP(CONCATENATE(A5435,"-6"),'Restated Depr'!$B$6:$G$7674,6,0)</f>
        <v>3.15E-2</v>
      </c>
      <c r="O5435" s="29">
        <f t="shared" si="2475"/>
        <v>490535.33578875003</v>
      </c>
      <c r="P5435" s="29">
        <f t="shared" si="2476"/>
        <v>0</v>
      </c>
      <c r="Q5435" t="s">
        <v>7819</v>
      </c>
    </row>
    <row r="5436" spans="1:18" hidden="1">
      <c r="A5436" t="s">
        <v>414</v>
      </c>
      <c r="B5436" t="s">
        <v>5581</v>
      </c>
      <c r="C5436" s="224" t="s">
        <v>7842</v>
      </c>
      <c r="D5436" s="221">
        <v>369</v>
      </c>
      <c r="E5436" s="324">
        <v>43220</v>
      </c>
      <c r="F5436" s="1">
        <v>186523470.31</v>
      </c>
      <c r="G5436" s="5">
        <v>3.15E-2</v>
      </c>
      <c r="H5436" s="298">
        <v>489624.11000000004</v>
      </c>
      <c r="I5436" s="10">
        <v>186870604.11000001</v>
      </c>
      <c r="J5436" s="11">
        <f t="shared" si="2471"/>
        <v>3.15E-2</v>
      </c>
      <c r="K5436" s="30">
        <f t="shared" si="2472"/>
        <v>490535.33578875003</v>
      </c>
      <c r="L5436" s="29">
        <f t="shared" si="2473"/>
        <v>911.22578874998726</v>
      </c>
      <c r="M5436" s="10">
        <f t="shared" si="2474"/>
        <v>186870604.11000001</v>
      </c>
      <c r="N5436" s="5">
        <f>VLOOKUP(CONCATENATE(A5436,"-6"),'Restated Depr'!$B$6:$G$7674,6,0)</f>
        <v>3.15E-2</v>
      </c>
      <c r="O5436" s="29">
        <f t="shared" si="2475"/>
        <v>490535.33578875003</v>
      </c>
      <c r="P5436" s="29">
        <f t="shared" si="2476"/>
        <v>0</v>
      </c>
      <c r="Q5436" t="s">
        <v>7819</v>
      </c>
    </row>
    <row r="5437" spans="1:18" hidden="1">
      <c r="A5437" t="s">
        <v>414</v>
      </c>
      <c r="B5437" t="s">
        <v>5582</v>
      </c>
      <c r="C5437" s="224" t="s">
        <v>7842</v>
      </c>
      <c r="D5437" s="221">
        <v>369</v>
      </c>
      <c r="E5437" s="324">
        <v>43251</v>
      </c>
      <c r="F5437" s="1">
        <v>186720102.53</v>
      </c>
      <c r="G5437" s="5">
        <v>3.15E-2</v>
      </c>
      <c r="H5437" s="298">
        <v>490140.27</v>
      </c>
      <c r="I5437" s="10">
        <v>186870604.11000001</v>
      </c>
      <c r="J5437" s="11">
        <f t="shared" si="2471"/>
        <v>3.15E-2</v>
      </c>
      <c r="K5437" s="30">
        <f t="shared" si="2472"/>
        <v>490535.33578875003</v>
      </c>
      <c r="L5437" s="29">
        <f t="shared" si="2473"/>
        <v>395.06578875001287</v>
      </c>
      <c r="M5437" s="10">
        <f t="shared" si="2474"/>
        <v>186870604.11000001</v>
      </c>
      <c r="N5437" s="5">
        <f>VLOOKUP(CONCATENATE(A5437,"-6"),'Restated Depr'!$B$6:$G$7674,6,0)</f>
        <v>3.15E-2</v>
      </c>
      <c r="O5437" s="29">
        <f t="shared" si="2475"/>
        <v>490535.33578875003</v>
      </c>
      <c r="P5437" s="29">
        <f t="shared" si="2476"/>
        <v>0</v>
      </c>
      <c r="Q5437" t="s">
        <v>7819</v>
      </c>
    </row>
    <row r="5438" spans="1:18" hidden="1">
      <c r="A5438" t="s">
        <v>414</v>
      </c>
      <c r="B5438" t="s">
        <v>5583</v>
      </c>
      <c r="C5438" s="224" t="s">
        <v>7842</v>
      </c>
      <c r="D5438" s="221">
        <v>369</v>
      </c>
      <c r="E5438" s="324">
        <v>43281</v>
      </c>
      <c r="F5438" s="1">
        <v>186870604.11000001</v>
      </c>
      <c r="G5438" s="5">
        <v>3.15E-2</v>
      </c>
      <c r="H5438" s="298">
        <v>490535.3299999999</v>
      </c>
      <c r="I5438" s="10">
        <v>186870604.11000001</v>
      </c>
      <c r="J5438" s="11">
        <f t="shared" si="2471"/>
        <v>3.15E-2</v>
      </c>
      <c r="K5438" s="30">
        <f t="shared" si="2472"/>
        <v>490535.33578875003</v>
      </c>
      <c r="L5438" s="29">
        <f t="shared" si="2473"/>
        <v>5.7887501316145062E-3</v>
      </c>
      <c r="M5438" s="10">
        <f t="shared" si="2474"/>
        <v>186870604.11000001</v>
      </c>
      <c r="N5438" s="5">
        <f>VLOOKUP(CONCATENATE(A5438,"-6"),'Restated Depr'!$B$6:$G$7674,6,0)</f>
        <v>3.15E-2</v>
      </c>
      <c r="O5438" s="29">
        <f t="shared" si="2475"/>
        <v>490535.33578875003</v>
      </c>
      <c r="P5438" s="29">
        <f t="shared" si="2476"/>
        <v>0</v>
      </c>
      <c r="Q5438" t="s">
        <v>7819</v>
      </c>
      <c r="R5438" s="5"/>
    </row>
    <row r="5439" spans="1:18" ht="15.75" hidden="1" thickBot="1">
      <c r="A5439" t="s">
        <v>414</v>
      </c>
      <c r="C5439" s="224" t="s">
        <v>640</v>
      </c>
      <c r="D5439" s="22"/>
      <c r="E5439" s="323" t="s">
        <v>606</v>
      </c>
      <c r="F5439" s="1"/>
      <c r="G5439" s="5"/>
      <c r="H5439" s="310">
        <f>SUM(H5427:H5438)</f>
        <v>5139920.28</v>
      </c>
      <c r="I5439" s="10"/>
      <c r="J5439" s="10"/>
      <c r="K5439" s="32">
        <f>SUM(K5427:K5438)</f>
        <v>5173201.2237785002</v>
      </c>
      <c r="L5439" s="28">
        <f>SUM(L5427:L5438)</f>
        <v>33280.94377850031</v>
      </c>
      <c r="M5439" s="10"/>
      <c r="N5439" s="5"/>
      <c r="O5439" s="28">
        <f>SUM(O5427:O5438)</f>
        <v>5886424.0294650001</v>
      </c>
      <c r="P5439" s="28">
        <f>SUM(P5427:P5438)</f>
        <v>713222.80568649992</v>
      </c>
    </row>
    <row r="5440" spans="1:18" hidden="1">
      <c r="A5440" t="s">
        <v>415</v>
      </c>
      <c r="B5440" t="s">
        <v>5584</v>
      </c>
      <c r="C5440" s="224" t="s">
        <v>7842</v>
      </c>
      <c r="D5440" s="221">
        <v>370</v>
      </c>
      <c r="E5440" s="324">
        <v>42947</v>
      </c>
      <c r="F5440" s="9">
        <v>148116801.21000001</v>
      </c>
      <c r="G5440" s="18">
        <v>2.3199999999999998E-2</v>
      </c>
      <c r="H5440" s="299">
        <v>286359.14999999997</v>
      </c>
      <c r="I5440" s="15">
        <v>153592136</v>
      </c>
      <c r="J5440" s="11">
        <f t="shared" ref="J5440:J5451" si="2477">G5440</f>
        <v>2.3199999999999998E-2</v>
      </c>
      <c r="K5440" s="31">
        <f t="shared" ref="K5440:K5451" si="2478">I5440*J5440/12</f>
        <v>296944.79626666667</v>
      </c>
      <c r="L5440" s="289">
        <f t="shared" ref="L5440:L5451" si="2479">K5440-H5440</f>
        <v>10585.646266666707</v>
      </c>
      <c r="M5440" s="15">
        <f t="shared" ref="M5440:M5451" si="2480">I5440</f>
        <v>153592136</v>
      </c>
      <c r="N5440" s="5">
        <f>VLOOKUP(CONCATENATE(A5440,"-6"),'Restated Depr'!$B$6:$G$7674,6,0)</f>
        <v>8.3400000000000002E-2</v>
      </c>
      <c r="O5440" s="289">
        <f t="shared" ref="O5440:O5451" si="2481">M5440*N5440/12</f>
        <v>1067465.3452000001</v>
      </c>
      <c r="P5440" s="289">
        <f t="shared" ref="P5440:P5451" si="2482">O5440-K5440</f>
        <v>770520.54893333348</v>
      </c>
      <c r="Q5440" t="s">
        <v>7819</v>
      </c>
    </row>
    <row r="5441" spans="1:18" hidden="1">
      <c r="A5441" t="s">
        <v>415</v>
      </c>
      <c r="B5441" t="s">
        <v>5585</v>
      </c>
      <c r="C5441" s="224" t="s">
        <v>7842</v>
      </c>
      <c r="D5441" s="221">
        <v>370</v>
      </c>
      <c r="E5441" s="324">
        <v>42978</v>
      </c>
      <c r="F5441" s="1">
        <v>148664406.65000001</v>
      </c>
      <c r="G5441" s="18">
        <v>2.3199999999999998E-2</v>
      </c>
      <c r="H5441" s="298">
        <v>287417.84999999998</v>
      </c>
      <c r="I5441" s="10">
        <v>153592136</v>
      </c>
      <c r="J5441" s="11">
        <f t="shared" si="2477"/>
        <v>2.3199999999999998E-2</v>
      </c>
      <c r="K5441" s="30">
        <f t="shared" si="2478"/>
        <v>296944.79626666667</v>
      </c>
      <c r="L5441" s="29">
        <f t="shared" si="2479"/>
        <v>9526.946266666695</v>
      </c>
      <c r="M5441" s="10">
        <f t="shared" si="2480"/>
        <v>153592136</v>
      </c>
      <c r="N5441" s="5">
        <f>VLOOKUP(CONCATENATE(A5441,"-6"),'Restated Depr'!$B$6:$G$7674,6,0)</f>
        <v>8.3400000000000002E-2</v>
      </c>
      <c r="O5441" s="29">
        <f t="shared" si="2481"/>
        <v>1067465.3452000001</v>
      </c>
      <c r="P5441" s="29">
        <f t="shared" si="2482"/>
        <v>770520.54893333348</v>
      </c>
      <c r="Q5441" t="s">
        <v>7819</v>
      </c>
    </row>
    <row r="5442" spans="1:18" hidden="1">
      <c r="A5442" t="s">
        <v>415</v>
      </c>
      <c r="B5442" t="s">
        <v>5586</v>
      </c>
      <c r="C5442" s="224" t="s">
        <v>7842</v>
      </c>
      <c r="D5442" s="221">
        <v>370</v>
      </c>
      <c r="E5442" s="324">
        <v>43008</v>
      </c>
      <c r="F5442" s="1">
        <v>150136728.66</v>
      </c>
      <c r="G5442" s="18">
        <v>2.3199999999999998E-2</v>
      </c>
      <c r="H5442" s="298">
        <v>290264.34000000003</v>
      </c>
      <c r="I5442" s="10">
        <v>153592136</v>
      </c>
      <c r="J5442" s="11">
        <f t="shared" si="2477"/>
        <v>2.3199999999999998E-2</v>
      </c>
      <c r="K5442" s="30">
        <f t="shared" si="2478"/>
        <v>296944.79626666667</v>
      </c>
      <c r="L5442" s="29">
        <f t="shared" si="2479"/>
        <v>6680.4562666666461</v>
      </c>
      <c r="M5442" s="10">
        <f t="shared" si="2480"/>
        <v>153592136</v>
      </c>
      <c r="N5442" s="5">
        <f>VLOOKUP(CONCATENATE(A5442,"-6"),'Restated Depr'!$B$6:$G$7674,6,0)</f>
        <v>8.3400000000000002E-2</v>
      </c>
      <c r="O5442" s="29">
        <f t="shared" si="2481"/>
        <v>1067465.3452000001</v>
      </c>
      <c r="P5442" s="29">
        <f t="shared" si="2482"/>
        <v>770520.54893333348</v>
      </c>
      <c r="Q5442" t="s">
        <v>7819</v>
      </c>
    </row>
    <row r="5443" spans="1:18" hidden="1">
      <c r="A5443" t="s">
        <v>415</v>
      </c>
      <c r="B5443" t="s">
        <v>5587</v>
      </c>
      <c r="C5443" s="224" t="s">
        <v>7842</v>
      </c>
      <c r="D5443" s="221">
        <v>370</v>
      </c>
      <c r="E5443" s="324">
        <v>43039</v>
      </c>
      <c r="F5443" s="1">
        <v>151485998.22</v>
      </c>
      <c r="G5443" s="18">
        <v>2.3199999999999998E-2</v>
      </c>
      <c r="H5443" s="298">
        <v>292872.93</v>
      </c>
      <c r="I5443" s="10">
        <v>153592136</v>
      </c>
      <c r="J5443" s="11">
        <f t="shared" si="2477"/>
        <v>2.3199999999999998E-2</v>
      </c>
      <c r="K5443" s="30">
        <f t="shared" si="2478"/>
        <v>296944.79626666667</v>
      </c>
      <c r="L5443" s="29">
        <f t="shared" si="2479"/>
        <v>4071.8662666666787</v>
      </c>
      <c r="M5443" s="10">
        <f t="shared" si="2480"/>
        <v>153592136</v>
      </c>
      <c r="N5443" s="5">
        <f>VLOOKUP(CONCATENATE(A5443,"-6"),'Restated Depr'!$B$6:$G$7674,6,0)</f>
        <v>8.3400000000000002E-2</v>
      </c>
      <c r="O5443" s="29">
        <f t="shared" si="2481"/>
        <v>1067465.3452000001</v>
      </c>
      <c r="P5443" s="29">
        <f t="shared" si="2482"/>
        <v>770520.54893333348</v>
      </c>
      <c r="Q5443" t="s">
        <v>7819</v>
      </c>
    </row>
    <row r="5444" spans="1:18" hidden="1">
      <c r="A5444" t="s">
        <v>415</v>
      </c>
      <c r="B5444" t="s">
        <v>5588</v>
      </c>
      <c r="C5444" s="224" t="s">
        <v>7842</v>
      </c>
      <c r="D5444" s="221">
        <v>370</v>
      </c>
      <c r="E5444" s="324">
        <v>43069</v>
      </c>
      <c r="F5444" s="1">
        <v>151704698.34</v>
      </c>
      <c r="G5444" s="18">
        <v>2.3199999999999998E-2</v>
      </c>
      <c r="H5444" s="298">
        <v>293295.75</v>
      </c>
      <c r="I5444" s="10">
        <v>153592136</v>
      </c>
      <c r="J5444" s="11">
        <f t="shared" si="2477"/>
        <v>2.3199999999999998E-2</v>
      </c>
      <c r="K5444" s="30">
        <f t="shared" si="2478"/>
        <v>296944.79626666667</v>
      </c>
      <c r="L5444" s="29">
        <f t="shared" si="2479"/>
        <v>3649.0462666666717</v>
      </c>
      <c r="M5444" s="10">
        <f t="shared" si="2480"/>
        <v>153592136</v>
      </c>
      <c r="N5444" s="5">
        <f>VLOOKUP(CONCATENATE(A5444,"-6"),'Restated Depr'!$B$6:$G$7674,6,0)</f>
        <v>8.3400000000000002E-2</v>
      </c>
      <c r="O5444" s="29">
        <f t="shared" si="2481"/>
        <v>1067465.3452000001</v>
      </c>
      <c r="P5444" s="29">
        <f t="shared" si="2482"/>
        <v>770520.54893333348</v>
      </c>
      <c r="Q5444" t="s">
        <v>7819</v>
      </c>
    </row>
    <row r="5445" spans="1:18" hidden="1">
      <c r="A5445" t="s">
        <v>415</v>
      </c>
      <c r="B5445" t="s">
        <v>5589</v>
      </c>
      <c r="C5445" s="224" t="s">
        <v>7842</v>
      </c>
      <c r="D5445" s="221">
        <v>370</v>
      </c>
      <c r="E5445" s="324">
        <v>43100</v>
      </c>
      <c r="F5445" s="1">
        <v>152458149.06</v>
      </c>
      <c r="G5445" s="18">
        <v>4.8500000000000001E-2</v>
      </c>
      <c r="H5445" s="298">
        <v>616185.02</v>
      </c>
      <c r="I5445" s="10">
        <v>153592136</v>
      </c>
      <c r="J5445" s="11">
        <f t="shared" si="2477"/>
        <v>4.8500000000000001E-2</v>
      </c>
      <c r="K5445" s="30">
        <f t="shared" si="2478"/>
        <v>620768.21633333329</v>
      </c>
      <c r="L5445" s="29">
        <f t="shared" si="2479"/>
        <v>4583.1963333332678</v>
      </c>
      <c r="M5445" s="10">
        <f t="shared" si="2480"/>
        <v>153592136</v>
      </c>
      <c r="N5445" s="5">
        <f>VLOOKUP(CONCATENATE(A5445,"-6"),'Restated Depr'!$B$6:$G$7674,6,0)</f>
        <v>8.3400000000000002E-2</v>
      </c>
      <c r="O5445" s="29">
        <f t="shared" si="2481"/>
        <v>1067465.3452000001</v>
      </c>
      <c r="P5445" s="29">
        <f t="shared" si="2482"/>
        <v>446697.12886666681</v>
      </c>
      <c r="Q5445" t="s">
        <v>7819</v>
      </c>
    </row>
    <row r="5446" spans="1:18" hidden="1">
      <c r="A5446" t="s">
        <v>415</v>
      </c>
      <c r="B5446" t="s">
        <v>5590</v>
      </c>
      <c r="C5446" s="224" t="s">
        <v>7842</v>
      </c>
      <c r="D5446" s="221">
        <v>370</v>
      </c>
      <c r="E5446" s="324">
        <v>43131</v>
      </c>
      <c r="F5446" s="1">
        <v>153072972.75999999</v>
      </c>
      <c r="G5446" s="5">
        <v>8.3400000000000002E-2</v>
      </c>
      <c r="H5446" s="298">
        <v>1063857.1599999999</v>
      </c>
      <c r="I5446" s="10">
        <v>153592136</v>
      </c>
      <c r="J5446" s="11">
        <f t="shared" si="2477"/>
        <v>8.3400000000000002E-2</v>
      </c>
      <c r="K5446" s="30">
        <f t="shared" si="2478"/>
        <v>1067465.3452000001</v>
      </c>
      <c r="L5446" s="29">
        <f t="shared" si="2479"/>
        <v>3608.1852000001818</v>
      </c>
      <c r="M5446" s="10">
        <f t="shared" si="2480"/>
        <v>153592136</v>
      </c>
      <c r="N5446" s="5">
        <f>VLOOKUP(CONCATENATE(A5446,"-6"),'Restated Depr'!$B$6:$G$7674,6,0)</f>
        <v>8.3400000000000002E-2</v>
      </c>
      <c r="O5446" s="29">
        <f t="shared" si="2481"/>
        <v>1067465.3452000001</v>
      </c>
      <c r="P5446" s="29">
        <f t="shared" si="2482"/>
        <v>0</v>
      </c>
      <c r="Q5446" t="s">
        <v>7819</v>
      </c>
    </row>
    <row r="5447" spans="1:18" hidden="1">
      <c r="A5447" t="s">
        <v>415</v>
      </c>
      <c r="B5447" t="s">
        <v>5591</v>
      </c>
      <c r="C5447" s="224" t="s">
        <v>7842</v>
      </c>
      <c r="D5447" s="221">
        <v>370</v>
      </c>
      <c r="E5447" s="324">
        <v>43159</v>
      </c>
      <c r="F5447" s="1">
        <v>153356261.15000001</v>
      </c>
      <c r="G5447" s="5">
        <v>8.3400000000000002E-2</v>
      </c>
      <c r="H5447" s="298">
        <v>1065826.01</v>
      </c>
      <c r="I5447" s="10">
        <v>153592136</v>
      </c>
      <c r="J5447" s="11">
        <f t="shared" si="2477"/>
        <v>8.3400000000000002E-2</v>
      </c>
      <c r="K5447" s="30">
        <f t="shared" si="2478"/>
        <v>1067465.3452000001</v>
      </c>
      <c r="L5447" s="29">
        <f t="shared" si="2479"/>
        <v>1639.3352000000887</v>
      </c>
      <c r="M5447" s="10">
        <f t="shared" si="2480"/>
        <v>153592136</v>
      </c>
      <c r="N5447" s="5">
        <f>VLOOKUP(CONCATENATE(A5447,"-6"),'Restated Depr'!$B$6:$G$7674,6,0)</f>
        <v>8.3400000000000002E-2</v>
      </c>
      <c r="O5447" s="29">
        <f t="shared" si="2481"/>
        <v>1067465.3452000001</v>
      </c>
      <c r="P5447" s="29">
        <f t="shared" si="2482"/>
        <v>0</v>
      </c>
      <c r="Q5447" t="s">
        <v>7819</v>
      </c>
    </row>
    <row r="5448" spans="1:18" hidden="1">
      <c r="A5448" t="s">
        <v>415</v>
      </c>
      <c r="B5448" t="s">
        <v>5592</v>
      </c>
      <c r="C5448" s="224" t="s">
        <v>7842</v>
      </c>
      <c r="D5448" s="221">
        <v>370</v>
      </c>
      <c r="E5448" s="324">
        <v>43190</v>
      </c>
      <c r="F5448" s="1">
        <v>153555210.47</v>
      </c>
      <c r="G5448" s="5">
        <v>8.3400000000000002E-2</v>
      </c>
      <c r="H5448" s="298">
        <v>1067208.7100000002</v>
      </c>
      <c r="I5448" s="10">
        <v>153592136</v>
      </c>
      <c r="J5448" s="11">
        <f t="shared" si="2477"/>
        <v>8.3400000000000002E-2</v>
      </c>
      <c r="K5448" s="30">
        <f t="shared" si="2478"/>
        <v>1067465.3452000001</v>
      </c>
      <c r="L5448" s="29">
        <f t="shared" si="2479"/>
        <v>256.6351999999024</v>
      </c>
      <c r="M5448" s="10">
        <f t="shared" si="2480"/>
        <v>153592136</v>
      </c>
      <c r="N5448" s="5">
        <f>VLOOKUP(CONCATENATE(A5448,"-6"),'Restated Depr'!$B$6:$G$7674,6,0)</f>
        <v>8.3400000000000002E-2</v>
      </c>
      <c r="O5448" s="29">
        <f t="shared" si="2481"/>
        <v>1067465.3452000001</v>
      </c>
      <c r="P5448" s="29">
        <f t="shared" si="2482"/>
        <v>0</v>
      </c>
      <c r="Q5448" t="s">
        <v>7819</v>
      </c>
    </row>
    <row r="5449" spans="1:18" hidden="1">
      <c r="A5449" t="s">
        <v>415</v>
      </c>
      <c r="B5449" t="s">
        <v>5593</v>
      </c>
      <c r="C5449" s="224" t="s">
        <v>7842</v>
      </c>
      <c r="D5449" s="221">
        <v>370</v>
      </c>
      <c r="E5449" s="324">
        <v>43220</v>
      </c>
      <c r="F5449" s="1">
        <v>153988851.62</v>
      </c>
      <c r="G5449" s="5">
        <v>8.3400000000000002E-2</v>
      </c>
      <c r="H5449" s="298">
        <v>1070222.52</v>
      </c>
      <c r="I5449" s="10">
        <v>153592136</v>
      </c>
      <c r="J5449" s="11">
        <f t="shared" si="2477"/>
        <v>8.3400000000000002E-2</v>
      </c>
      <c r="K5449" s="30">
        <f t="shared" si="2478"/>
        <v>1067465.3452000001</v>
      </c>
      <c r="L5449" s="29">
        <f t="shared" si="2479"/>
        <v>-2757.1747999999207</v>
      </c>
      <c r="M5449" s="10">
        <f t="shared" si="2480"/>
        <v>153592136</v>
      </c>
      <c r="N5449" s="5">
        <f>VLOOKUP(CONCATENATE(A5449,"-6"),'Restated Depr'!$B$6:$G$7674,6,0)</f>
        <v>8.3400000000000002E-2</v>
      </c>
      <c r="O5449" s="29">
        <f t="shared" si="2481"/>
        <v>1067465.3452000001</v>
      </c>
      <c r="P5449" s="29">
        <f t="shared" si="2482"/>
        <v>0</v>
      </c>
      <c r="Q5449" t="s">
        <v>7819</v>
      </c>
    </row>
    <row r="5450" spans="1:18" hidden="1">
      <c r="A5450" t="s">
        <v>415</v>
      </c>
      <c r="B5450" t="s">
        <v>5594</v>
      </c>
      <c r="C5450" s="224" t="s">
        <v>7842</v>
      </c>
      <c r="D5450" s="221">
        <v>370</v>
      </c>
      <c r="E5450" s="324">
        <v>43251</v>
      </c>
      <c r="F5450" s="1">
        <v>154062513.21000001</v>
      </c>
      <c r="G5450" s="5">
        <v>8.3400000000000002E-2</v>
      </c>
      <c r="H5450" s="298">
        <v>1070734.47</v>
      </c>
      <c r="I5450" s="10">
        <v>153592136</v>
      </c>
      <c r="J5450" s="11">
        <f t="shared" si="2477"/>
        <v>8.3400000000000002E-2</v>
      </c>
      <c r="K5450" s="30">
        <f t="shared" si="2478"/>
        <v>1067465.3452000001</v>
      </c>
      <c r="L5450" s="29">
        <f t="shared" si="2479"/>
        <v>-3269.1247999998741</v>
      </c>
      <c r="M5450" s="10">
        <f t="shared" si="2480"/>
        <v>153592136</v>
      </c>
      <c r="N5450" s="5">
        <f>VLOOKUP(CONCATENATE(A5450,"-6"),'Restated Depr'!$B$6:$G$7674,6,0)</f>
        <v>8.3400000000000002E-2</v>
      </c>
      <c r="O5450" s="29">
        <f t="shared" si="2481"/>
        <v>1067465.3452000001</v>
      </c>
      <c r="P5450" s="29">
        <f t="shared" si="2482"/>
        <v>0</v>
      </c>
      <c r="Q5450" t="s">
        <v>7819</v>
      </c>
    </row>
    <row r="5451" spans="1:18" hidden="1">
      <c r="A5451" t="s">
        <v>415</v>
      </c>
      <c r="B5451" t="s">
        <v>5595</v>
      </c>
      <c r="C5451" s="224" t="s">
        <v>7842</v>
      </c>
      <c r="D5451" s="221">
        <v>370</v>
      </c>
      <c r="E5451" s="324">
        <v>43281</v>
      </c>
      <c r="F5451" s="1">
        <v>153592136</v>
      </c>
      <c r="G5451" s="5">
        <v>8.3400000000000002E-2</v>
      </c>
      <c r="H5451" s="298">
        <v>1067465.3499999999</v>
      </c>
      <c r="I5451" s="10">
        <v>153592136</v>
      </c>
      <c r="J5451" s="11">
        <f t="shared" si="2477"/>
        <v>8.3400000000000002E-2</v>
      </c>
      <c r="K5451" s="30">
        <f t="shared" si="2478"/>
        <v>1067465.3452000001</v>
      </c>
      <c r="L5451" s="29">
        <f t="shared" si="2479"/>
        <v>-4.799999762326479E-3</v>
      </c>
      <c r="M5451" s="10">
        <f t="shared" si="2480"/>
        <v>153592136</v>
      </c>
      <c r="N5451" s="5">
        <f>VLOOKUP(CONCATENATE(A5451,"-6"),'Restated Depr'!$B$6:$G$7674,6,0)</f>
        <v>8.3400000000000002E-2</v>
      </c>
      <c r="O5451" s="29">
        <f t="shared" si="2481"/>
        <v>1067465.3452000001</v>
      </c>
      <c r="P5451" s="29">
        <f t="shared" si="2482"/>
        <v>0</v>
      </c>
      <c r="Q5451" t="s">
        <v>7819</v>
      </c>
      <c r="R5451" s="5"/>
    </row>
    <row r="5452" spans="1:18" ht="15.75" hidden="1" thickBot="1">
      <c r="A5452" t="s">
        <v>415</v>
      </c>
      <c r="C5452" s="224" t="s">
        <v>640</v>
      </c>
      <c r="D5452" s="22"/>
      <c r="E5452" s="323" t="s">
        <v>606</v>
      </c>
      <c r="F5452" s="1"/>
      <c r="G5452" s="5"/>
      <c r="H5452" s="310">
        <f>SUM(H5440:H5451)</f>
        <v>8471709.2599999998</v>
      </c>
      <c r="I5452" s="10"/>
      <c r="J5452" s="10"/>
      <c r="K5452" s="32">
        <f>SUM(K5440:K5451)</f>
        <v>8510284.2688666675</v>
      </c>
      <c r="L5452" s="28">
        <f>SUM(L5440:L5451)</f>
        <v>38575.008866667282</v>
      </c>
      <c r="M5452" s="10"/>
      <c r="N5452" s="5"/>
      <c r="O5452" s="28">
        <f>SUM(O5440:O5451)</f>
        <v>12809584.142400002</v>
      </c>
      <c r="P5452" s="28">
        <f>SUM(P5440:P5451)</f>
        <v>4299299.8735333346</v>
      </c>
    </row>
    <row r="5453" spans="1:18" hidden="1">
      <c r="A5453" t="s">
        <v>416</v>
      </c>
      <c r="B5453" t="s">
        <v>7694</v>
      </c>
      <c r="C5453" s="224" t="s">
        <v>7842</v>
      </c>
      <c r="D5453" s="221">
        <v>370</v>
      </c>
      <c r="E5453" s="324">
        <v>42947</v>
      </c>
      <c r="F5453" s="9">
        <v>0</v>
      </c>
      <c r="G5453" s="5">
        <v>0</v>
      </c>
      <c r="H5453" s="299">
        <v>0</v>
      </c>
      <c r="I5453" s="15">
        <v>15652045.529999999</v>
      </c>
      <c r="J5453" s="11">
        <f t="shared" ref="J5453:J5464" si="2483">G5453</f>
        <v>0</v>
      </c>
      <c r="K5453" s="31">
        <f t="shared" ref="K5453:K5464" si="2484">I5453*J5453/12</f>
        <v>0</v>
      </c>
      <c r="L5453" s="289">
        <f t="shared" ref="L5453:L5464" si="2485">K5453-H5453</f>
        <v>0</v>
      </c>
      <c r="M5453" s="15">
        <f t="shared" ref="M5453:M5464" si="2486">I5453</f>
        <v>15652045.529999999</v>
      </c>
      <c r="N5453" s="5">
        <f>VLOOKUP(CONCATENATE(A5453,"-6"),'Restated Depr'!$B$6:$G$7674,6,0)</f>
        <v>5.5E-2</v>
      </c>
      <c r="O5453" s="289">
        <f t="shared" ref="O5453:O5464" si="2487">M5453*N5453/12</f>
        <v>71738.542012499995</v>
      </c>
      <c r="P5453" s="289">
        <f t="shared" ref="P5453:P5464" si="2488">O5453-K5453</f>
        <v>71738.542012499995</v>
      </c>
      <c r="Q5453" t="s">
        <v>7819</v>
      </c>
    </row>
    <row r="5454" spans="1:18" hidden="1">
      <c r="A5454" t="s">
        <v>416</v>
      </c>
      <c r="B5454" t="s">
        <v>7695</v>
      </c>
      <c r="C5454" s="224" t="s">
        <v>7842</v>
      </c>
      <c r="D5454" s="221">
        <v>370</v>
      </c>
      <c r="E5454" s="324">
        <v>42978</v>
      </c>
      <c r="F5454" s="1">
        <v>0</v>
      </c>
      <c r="G5454" s="5">
        <v>0</v>
      </c>
      <c r="H5454" s="298">
        <v>0</v>
      </c>
      <c r="I5454" s="10">
        <v>15652045.529999999</v>
      </c>
      <c r="J5454" s="11">
        <f t="shared" si="2483"/>
        <v>0</v>
      </c>
      <c r="K5454" s="30">
        <f t="shared" si="2484"/>
        <v>0</v>
      </c>
      <c r="L5454" s="29">
        <f t="shared" si="2485"/>
        <v>0</v>
      </c>
      <c r="M5454" s="10">
        <f t="shared" si="2486"/>
        <v>15652045.529999999</v>
      </c>
      <c r="N5454" s="5">
        <f>VLOOKUP(CONCATENATE(A5454,"-6"),'Restated Depr'!$B$6:$G$7674,6,0)</f>
        <v>5.5E-2</v>
      </c>
      <c r="O5454" s="29">
        <f t="shared" si="2487"/>
        <v>71738.542012499995</v>
      </c>
      <c r="P5454" s="29">
        <f t="shared" si="2488"/>
        <v>71738.542012499995</v>
      </c>
      <c r="Q5454" t="s">
        <v>7819</v>
      </c>
    </row>
    <row r="5455" spans="1:18" hidden="1">
      <c r="A5455" t="s">
        <v>416</v>
      </c>
      <c r="B5455" t="s">
        <v>7696</v>
      </c>
      <c r="C5455" s="224" t="s">
        <v>7842</v>
      </c>
      <c r="D5455" s="221">
        <v>370</v>
      </c>
      <c r="E5455" s="324">
        <v>43008</v>
      </c>
      <c r="F5455" s="1">
        <v>0</v>
      </c>
      <c r="G5455" s="5">
        <v>0</v>
      </c>
      <c r="H5455" s="298">
        <v>0</v>
      </c>
      <c r="I5455" s="10">
        <v>15652045.529999999</v>
      </c>
      <c r="J5455" s="11">
        <f t="shared" si="2483"/>
        <v>0</v>
      </c>
      <c r="K5455" s="30">
        <f t="shared" si="2484"/>
        <v>0</v>
      </c>
      <c r="L5455" s="29">
        <f t="shared" si="2485"/>
        <v>0</v>
      </c>
      <c r="M5455" s="10">
        <f t="shared" si="2486"/>
        <v>15652045.529999999</v>
      </c>
      <c r="N5455" s="5">
        <f>VLOOKUP(CONCATENATE(A5455,"-6"),'Restated Depr'!$B$6:$G$7674,6,0)</f>
        <v>5.5E-2</v>
      </c>
      <c r="O5455" s="29">
        <f t="shared" si="2487"/>
        <v>71738.542012499995</v>
      </c>
      <c r="P5455" s="29">
        <f t="shared" si="2488"/>
        <v>71738.542012499995</v>
      </c>
      <c r="Q5455" t="s">
        <v>7819</v>
      </c>
    </row>
    <row r="5456" spans="1:18" hidden="1">
      <c r="A5456" t="s">
        <v>416</v>
      </c>
      <c r="B5456" t="s">
        <v>7697</v>
      </c>
      <c r="C5456" s="224" t="s">
        <v>7842</v>
      </c>
      <c r="D5456" s="221">
        <v>370</v>
      </c>
      <c r="E5456" s="324">
        <v>43039</v>
      </c>
      <c r="F5456" s="1">
        <v>0</v>
      </c>
      <c r="G5456" s="5">
        <v>0</v>
      </c>
      <c r="H5456" s="298">
        <v>0</v>
      </c>
      <c r="I5456" s="10">
        <v>15652045.529999999</v>
      </c>
      <c r="J5456" s="11">
        <f t="shared" si="2483"/>
        <v>0</v>
      </c>
      <c r="K5456" s="30">
        <f t="shared" si="2484"/>
        <v>0</v>
      </c>
      <c r="L5456" s="29">
        <f t="shared" si="2485"/>
        <v>0</v>
      </c>
      <c r="M5456" s="10">
        <f t="shared" si="2486"/>
        <v>15652045.529999999</v>
      </c>
      <c r="N5456" s="5">
        <f>VLOOKUP(CONCATENATE(A5456,"-6"),'Restated Depr'!$B$6:$G$7674,6,0)</f>
        <v>5.5E-2</v>
      </c>
      <c r="O5456" s="29">
        <f t="shared" si="2487"/>
        <v>71738.542012499995</v>
      </c>
      <c r="P5456" s="29">
        <f t="shared" si="2488"/>
        <v>71738.542012499995</v>
      </c>
      <c r="Q5456" t="s">
        <v>7819</v>
      </c>
    </row>
    <row r="5457" spans="1:18" hidden="1">
      <c r="A5457" t="s">
        <v>416</v>
      </c>
      <c r="B5457" t="s">
        <v>7698</v>
      </c>
      <c r="C5457" s="224" t="s">
        <v>7842</v>
      </c>
      <c r="D5457" s="221">
        <v>370</v>
      </c>
      <c r="E5457" s="324">
        <v>43069</v>
      </c>
      <c r="F5457" s="1">
        <v>0</v>
      </c>
      <c r="G5457" s="5">
        <v>5.5E-2</v>
      </c>
      <c r="H5457" s="298">
        <v>0</v>
      </c>
      <c r="I5457" s="10">
        <v>15652045.529999999</v>
      </c>
      <c r="J5457" s="11">
        <f t="shared" si="2483"/>
        <v>5.5E-2</v>
      </c>
      <c r="K5457" s="30">
        <f t="shared" si="2484"/>
        <v>71738.542012499995</v>
      </c>
      <c r="L5457" s="29">
        <f t="shared" si="2485"/>
        <v>71738.542012499995</v>
      </c>
      <c r="M5457" s="10">
        <f t="shared" si="2486"/>
        <v>15652045.529999999</v>
      </c>
      <c r="N5457" s="5">
        <f>VLOOKUP(CONCATENATE(A5457,"-6"),'Restated Depr'!$B$6:$G$7674,6,0)</f>
        <v>5.5E-2</v>
      </c>
      <c r="O5457" s="29">
        <f t="shared" si="2487"/>
        <v>71738.542012499995</v>
      </c>
      <c r="P5457" s="29">
        <f t="shared" si="2488"/>
        <v>0</v>
      </c>
      <c r="Q5457" t="s">
        <v>7819</v>
      </c>
    </row>
    <row r="5458" spans="1:18" hidden="1">
      <c r="A5458" t="s">
        <v>416</v>
      </c>
      <c r="B5458" t="s">
        <v>5596</v>
      </c>
      <c r="C5458" s="224" t="s">
        <v>7842</v>
      </c>
      <c r="D5458" s="221">
        <v>370</v>
      </c>
      <c r="E5458" s="324">
        <v>43100</v>
      </c>
      <c r="F5458" s="1">
        <v>18755</v>
      </c>
      <c r="G5458" s="18">
        <v>5.5E-2</v>
      </c>
      <c r="H5458" s="298">
        <v>85.96</v>
      </c>
      <c r="I5458" s="10">
        <v>15652045.529999999</v>
      </c>
      <c r="J5458" s="11">
        <f t="shared" si="2483"/>
        <v>5.5E-2</v>
      </c>
      <c r="K5458" s="30">
        <f t="shared" si="2484"/>
        <v>71738.542012499995</v>
      </c>
      <c r="L5458" s="29">
        <f t="shared" si="2485"/>
        <v>71652.582012499988</v>
      </c>
      <c r="M5458" s="10">
        <f t="shared" si="2486"/>
        <v>15652045.529999999</v>
      </c>
      <c r="N5458" s="5">
        <f>VLOOKUP(CONCATENATE(A5458,"-6"),'Restated Depr'!$B$6:$G$7674,6,0)</f>
        <v>5.5E-2</v>
      </c>
      <c r="O5458" s="29">
        <f t="shared" si="2487"/>
        <v>71738.542012499995</v>
      </c>
      <c r="P5458" s="29">
        <f t="shared" si="2488"/>
        <v>0</v>
      </c>
      <c r="Q5458" t="s">
        <v>7819</v>
      </c>
    </row>
    <row r="5459" spans="1:18" hidden="1">
      <c r="A5459" t="s">
        <v>416</v>
      </c>
      <c r="B5459" t="s">
        <v>5597</v>
      </c>
      <c r="C5459" s="224" t="s">
        <v>7842</v>
      </c>
      <c r="D5459" s="221">
        <v>370</v>
      </c>
      <c r="E5459" s="324">
        <v>43131</v>
      </c>
      <c r="F5459" s="1">
        <v>37510</v>
      </c>
      <c r="G5459" s="5">
        <v>5.5E-2</v>
      </c>
      <c r="H5459" s="298">
        <v>171.92</v>
      </c>
      <c r="I5459" s="10">
        <v>15652045.529999999</v>
      </c>
      <c r="J5459" s="11">
        <f t="shared" si="2483"/>
        <v>5.5E-2</v>
      </c>
      <c r="K5459" s="30">
        <f t="shared" si="2484"/>
        <v>71738.542012499995</v>
      </c>
      <c r="L5459" s="29">
        <f t="shared" si="2485"/>
        <v>71566.622012499996</v>
      </c>
      <c r="M5459" s="10">
        <f t="shared" si="2486"/>
        <v>15652045.529999999</v>
      </c>
      <c r="N5459" s="5">
        <f>VLOOKUP(CONCATENATE(A5459,"-6"),'Restated Depr'!$B$6:$G$7674,6,0)</f>
        <v>5.5E-2</v>
      </c>
      <c r="O5459" s="29">
        <f t="shared" si="2487"/>
        <v>71738.542012499995</v>
      </c>
      <c r="P5459" s="29">
        <f t="shared" si="2488"/>
        <v>0</v>
      </c>
      <c r="Q5459" t="s">
        <v>7819</v>
      </c>
    </row>
    <row r="5460" spans="1:18" hidden="1">
      <c r="A5460" t="s">
        <v>416</v>
      </c>
      <c r="B5460" t="s">
        <v>5598</v>
      </c>
      <c r="C5460" s="224" t="s">
        <v>7842</v>
      </c>
      <c r="D5460" s="221">
        <v>370</v>
      </c>
      <c r="E5460" s="324">
        <v>43159</v>
      </c>
      <c r="F5460" s="1">
        <v>37510</v>
      </c>
      <c r="G5460" s="5">
        <v>5.5E-2</v>
      </c>
      <c r="H5460" s="298">
        <v>171.92</v>
      </c>
      <c r="I5460" s="10">
        <v>15652045.529999999</v>
      </c>
      <c r="J5460" s="11">
        <f t="shared" si="2483"/>
        <v>5.5E-2</v>
      </c>
      <c r="K5460" s="30">
        <f t="shared" si="2484"/>
        <v>71738.542012499995</v>
      </c>
      <c r="L5460" s="29">
        <f t="shared" si="2485"/>
        <v>71566.622012499996</v>
      </c>
      <c r="M5460" s="10">
        <f t="shared" si="2486"/>
        <v>15652045.529999999</v>
      </c>
      <c r="N5460" s="5">
        <f>VLOOKUP(CONCATENATE(A5460,"-6"),'Restated Depr'!$B$6:$G$7674,6,0)</f>
        <v>5.5E-2</v>
      </c>
      <c r="O5460" s="29">
        <f t="shared" si="2487"/>
        <v>71738.542012499995</v>
      </c>
      <c r="P5460" s="29">
        <f t="shared" si="2488"/>
        <v>0</v>
      </c>
      <c r="Q5460" t="s">
        <v>7819</v>
      </c>
    </row>
    <row r="5461" spans="1:18" hidden="1">
      <c r="A5461" t="s">
        <v>416</v>
      </c>
      <c r="B5461" t="s">
        <v>5599</v>
      </c>
      <c r="C5461" s="224" t="s">
        <v>7842</v>
      </c>
      <c r="D5461" s="221">
        <v>370</v>
      </c>
      <c r="E5461" s="324">
        <v>43190</v>
      </c>
      <c r="F5461" s="1">
        <v>7845415.5999999996</v>
      </c>
      <c r="G5461" s="5">
        <v>5.5E-2</v>
      </c>
      <c r="H5461" s="298">
        <v>35958.15</v>
      </c>
      <c r="I5461" s="10">
        <v>15652045.529999999</v>
      </c>
      <c r="J5461" s="11">
        <f t="shared" si="2483"/>
        <v>5.5E-2</v>
      </c>
      <c r="K5461" s="30">
        <f t="shared" si="2484"/>
        <v>71738.542012499995</v>
      </c>
      <c r="L5461" s="29">
        <f t="shared" si="2485"/>
        <v>35780.392012499993</v>
      </c>
      <c r="M5461" s="10">
        <f t="shared" si="2486"/>
        <v>15652045.529999999</v>
      </c>
      <c r="N5461" s="5">
        <f>VLOOKUP(CONCATENATE(A5461,"-6"),'Restated Depr'!$B$6:$G$7674,6,0)</f>
        <v>5.5E-2</v>
      </c>
      <c r="O5461" s="29">
        <f t="shared" si="2487"/>
        <v>71738.542012499995</v>
      </c>
      <c r="P5461" s="29">
        <f t="shared" si="2488"/>
        <v>0</v>
      </c>
      <c r="Q5461" t="s">
        <v>7819</v>
      </c>
    </row>
    <row r="5462" spans="1:18" hidden="1">
      <c r="A5462" t="s">
        <v>416</v>
      </c>
      <c r="B5462" t="s">
        <v>5600</v>
      </c>
      <c r="C5462" s="224" t="s">
        <v>7842</v>
      </c>
      <c r="D5462" s="221">
        <v>370</v>
      </c>
      <c r="E5462" s="324">
        <v>43220</v>
      </c>
      <c r="F5462" s="1">
        <v>15653321.199999999</v>
      </c>
      <c r="G5462" s="5">
        <v>5.5E-2</v>
      </c>
      <c r="H5462" s="298">
        <v>71744.39</v>
      </c>
      <c r="I5462" s="10">
        <v>15652045.529999999</v>
      </c>
      <c r="J5462" s="11">
        <f t="shared" si="2483"/>
        <v>5.5E-2</v>
      </c>
      <c r="K5462" s="30">
        <f t="shared" si="2484"/>
        <v>71738.542012499995</v>
      </c>
      <c r="L5462" s="29">
        <f t="shared" si="2485"/>
        <v>-5.8479875000048196</v>
      </c>
      <c r="M5462" s="10">
        <f t="shared" si="2486"/>
        <v>15652045.529999999</v>
      </c>
      <c r="N5462" s="5">
        <f>VLOOKUP(CONCATENATE(A5462,"-6"),'Restated Depr'!$B$6:$G$7674,6,0)</f>
        <v>5.5E-2</v>
      </c>
      <c r="O5462" s="29">
        <f t="shared" si="2487"/>
        <v>71738.542012499995</v>
      </c>
      <c r="P5462" s="29">
        <f t="shared" si="2488"/>
        <v>0</v>
      </c>
      <c r="Q5462" t="s">
        <v>7819</v>
      </c>
    </row>
    <row r="5463" spans="1:18" hidden="1">
      <c r="A5463" t="s">
        <v>416</v>
      </c>
      <c r="B5463" t="s">
        <v>5601</v>
      </c>
      <c r="C5463" s="224" t="s">
        <v>7842</v>
      </c>
      <c r="D5463" s="221">
        <v>370</v>
      </c>
      <c r="E5463" s="324">
        <v>43251</v>
      </c>
      <c r="F5463" s="1">
        <v>15653321.199999999</v>
      </c>
      <c r="G5463" s="5">
        <v>5.5E-2</v>
      </c>
      <c r="H5463" s="298">
        <v>71744.39</v>
      </c>
      <c r="I5463" s="10">
        <v>15652045.529999999</v>
      </c>
      <c r="J5463" s="11">
        <f t="shared" si="2483"/>
        <v>5.5E-2</v>
      </c>
      <c r="K5463" s="30">
        <f t="shared" si="2484"/>
        <v>71738.542012499995</v>
      </c>
      <c r="L5463" s="29">
        <f t="shared" si="2485"/>
        <v>-5.8479875000048196</v>
      </c>
      <c r="M5463" s="10">
        <f t="shared" si="2486"/>
        <v>15652045.529999999</v>
      </c>
      <c r="N5463" s="5">
        <f>VLOOKUP(CONCATENATE(A5463,"-6"),'Restated Depr'!$B$6:$G$7674,6,0)</f>
        <v>5.5E-2</v>
      </c>
      <c r="O5463" s="29">
        <f t="shared" si="2487"/>
        <v>71738.542012499995</v>
      </c>
      <c r="P5463" s="29">
        <f t="shared" si="2488"/>
        <v>0</v>
      </c>
      <c r="Q5463" t="s">
        <v>7819</v>
      </c>
    </row>
    <row r="5464" spans="1:18" hidden="1">
      <c r="A5464" t="s">
        <v>416</v>
      </c>
      <c r="B5464" t="s">
        <v>5602</v>
      </c>
      <c r="C5464" s="224" t="s">
        <v>7842</v>
      </c>
      <c r="D5464" s="221">
        <v>370</v>
      </c>
      <c r="E5464" s="324">
        <v>43281</v>
      </c>
      <c r="F5464" s="1">
        <v>15652045.529999999</v>
      </c>
      <c r="G5464" s="5">
        <v>5.5E-2</v>
      </c>
      <c r="H5464" s="298">
        <v>71738.55</v>
      </c>
      <c r="I5464" s="10">
        <v>15652045.529999999</v>
      </c>
      <c r="J5464" s="11">
        <f t="shared" si="2483"/>
        <v>5.5E-2</v>
      </c>
      <c r="K5464" s="30">
        <f t="shared" si="2484"/>
        <v>71738.542012499995</v>
      </c>
      <c r="L5464" s="29">
        <f t="shared" si="2485"/>
        <v>-7.987500008312054E-3</v>
      </c>
      <c r="M5464" s="10">
        <f t="shared" si="2486"/>
        <v>15652045.529999999</v>
      </c>
      <c r="N5464" s="5">
        <f>VLOOKUP(CONCATENATE(A5464,"-6"),'Restated Depr'!$B$6:$G$7674,6,0)</f>
        <v>5.5E-2</v>
      </c>
      <c r="O5464" s="29">
        <f t="shared" si="2487"/>
        <v>71738.542012499995</v>
      </c>
      <c r="P5464" s="29">
        <f t="shared" si="2488"/>
        <v>0</v>
      </c>
      <c r="Q5464" t="s">
        <v>7819</v>
      </c>
      <c r="R5464" s="5"/>
    </row>
    <row r="5465" spans="1:18" ht="15.75" hidden="1" thickBot="1">
      <c r="A5465" t="s">
        <v>416</v>
      </c>
      <c r="C5465" s="224" t="s">
        <v>640</v>
      </c>
      <c r="D5465" s="22"/>
      <c r="E5465" s="323" t="s">
        <v>606</v>
      </c>
      <c r="F5465" s="1"/>
      <c r="G5465" s="5"/>
      <c r="H5465" s="310">
        <f>SUM(H5453:H5464)</f>
        <v>251615.27999999997</v>
      </c>
      <c r="I5465" s="10"/>
      <c r="J5465" s="10"/>
      <c r="K5465" s="32">
        <f>SUM(K5453:K5464)</f>
        <v>573908.33609999996</v>
      </c>
      <c r="L5465" s="28">
        <f>SUM(L5453:L5464)</f>
        <v>322293.05609999993</v>
      </c>
      <c r="M5465" s="10"/>
      <c r="N5465" s="5"/>
      <c r="O5465" s="28">
        <f>SUM(O5453:O5464)</f>
        <v>860862.50414999994</v>
      </c>
      <c r="P5465" s="28">
        <f>SUM(P5453:P5464)</f>
        <v>286954.16804999998</v>
      </c>
    </row>
    <row r="5466" spans="1:18" hidden="1">
      <c r="A5466" t="s">
        <v>417</v>
      </c>
      <c r="B5466" t="s">
        <v>5603</v>
      </c>
      <c r="C5466" s="224" t="s">
        <v>7842</v>
      </c>
      <c r="D5466" s="221">
        <v>373</v>
      </c>
      <c r="E5466" s="324">
        <v>42947</v>
      </c>
      <c r="F5466" s="9">
        <v>54371441.630000003</v>
      </c>
      <c r="G5466" s="18">
        <v>3.3399999999999999E-2</v>
      </c>
      <c r="H5466" s="299">
        <v>151333.85</v>
      </c>
      <c r="I5466" s="15">
        <v>55252961.619999997</v>
      </c>
      <c r="J5466" s="11">
        <f t="shared" ref="J5466:J5477" si="2489">G5466</f>
        <v>3.3399999999999999E-2</v>
      </c>
      <c r="K5466" s="31">
        <f t="shared" ref="K5466:K5477" si="2490">I5466*J5466/12</f>
        <v>153787.40984233332</v>
      </c>
      <c r="L5466" s="289">
        <f t="shared" ref="L5466:L5477" si="2491">K5466-H5466</f>
        <v>2453.559842333314</v>
      </c>
      <c r="M5466" s="15">
        <f t="shared" ref="M5466:M5477" si="2492">I5466</f>
        <v>55252961.619999997</v>
      </c>
      <c r="N5466" s="5">
        <f>VLOOKUP(CONCATENATE(A5466,"-6"),'Restated Depr'!$B$6:$G$7674,6,0)</f>
        <v>4.7500000000000001E-2</v>
      </c>
      <c r="O5466" s="289">
        <f t="shared" ref="O5466:O5477" si="2493">M5466*N5466/12</f>
        <v>218709.63974583332</v>
      </c>
      <c r="P5466" s="289">
        <f t="shared" ref="P5466:P5477" si="2494">O5466-K5466</f>
        <v>64922.229903500003</v>
      </c>
      <c r="Q5466" t="s">
        <v>7819</v>
      </c>
    </row>
    <row r="5467" spans="1:18" hidden="1">
      <c r="A5467" t="s">
        <v>417</v>
      </c>
      <c r="B5467" t="s">
        <v>5604</v>
      </c>
      <c r="C5467" s="224" t="s">
        <v>7842</v>
      </c>
      <c r="D5467" s="221">
        <v>373</v>
      </c>
      <c r="E5467" s="324">
        <v>42978</v>
      </c>
      <c r="F5467" s="1">
        <v>54623388.259999998</v>
      </c>
      <c r="G5467" s="18">
        <v>3.3399999999999999E-2</v>
      </c>
      <c r="H5467" s="298">
        <v>152035.09999999995</v>
      </c>
      <c r="I5467" s="10">
        <v>55252961.619999997</v>
      </c>
      <c r="J5467" s="11">
        <f t="shared" si="2489"/>
        <v>3.3399999999999999E-2</v>
      </c>
      <c r="K5467" s="30">
        <f t="shared" si="2490"/>
        <v>153787.40984233332</v>
      </c>
      <c r="L5467" s="29">
        <f t="shared" si="2491"/>
        <v>1752.3098423333722</v>
      </c>
      <c r="M5467" s="10">
        <f t="shared" si="2492"/>
        <v>55252961.619999997</v>
      </c>
      <c r="N5467" s="5">
        <f>VLOOKUP(CONCATENATE(A5467,"-6"),'Restated Depr'!$B$6:$G$7674,6,0)</f>
        <v>4.7500000000000001E-2</v>
      </c>
      <c r="O5467" s="29">
        <f t="shared" si="2493"/>
        <v>218709.63974583332</v>
      </c>
      <c r="P5467" s="29">
        <f t="shared" si="2494"/>
        <v>64922.229903500003</v>
      </c>
      <c r="Q5467" t="s">
        <v>7819</v>
      </c>
    </row>
    <row r="5468" spans="1:18" hidden="1">
      <c r="A5468" t="s">
        <v>417</v>
      </c>
      <c r="B5468" t="s">
        <v>5605</v>
      </c>
      <c r="C5468" s="224" t="s">
        <v>7842</v>
      </c>
      <c r="D5468" s="221">
        <v>373</v>
      </c>
      <c r="E5468" s="324">
        <v>43008</v>
      </c>
      <c r="F5468" s="1">
        <v>54673022.189999998</v>
      </c>
      <c r="G5468" s="18">
        <v>3.3399999999999999E-2</v>
      </c>
      <c r="H5468" s="298">
        <v>152173.24000000002</v>
      </c>
      <c r="I5468" s="10">
        <v>55252961.619999997</v>
      </c>
      <c r="J5468" s="11">
        <f t="shared" si="2489"/>
        <v>3.3399999999999999E-2</v>
      </c>
      <c r="K5468" s="30">
        <f t="shared" si="2490"/>
        <v>153787.40984233332</v>
      </c>
      <c r="L5468" s="29">
        <f t="shared" si="2491"/>
        <v>1614.1698423333</v>
      </c>
      <c r="M5468" s="10">
        <f t="shared" si="2492"/>
        <v>55252961.619999997</v>
      </c>
      <c r="N5468" s="5">
        <f>VLOOKUP(CONCATENATE(A5468,"-6"),'Restated Depr'!$B$6:$G$7674,6,0)</f>
        <v>4.7500000000000001E-2</v>
      </c>
      <c r="O5468" s="29">
        <f t="shared" si="2493"/>
        <v>218709.63974583332</v>
      </c>
      <c r="P5468" s="29">
        <f t="shared" si="2494"/>
        <v>64922.229903500003</v>
      </c>
      <c r="Q5468" t="s">
        <v>7819</v>
      </c>
    </row>
    <row r="5469" spans="1:18" hidden="1">
      <c r="A5469" t="s">
        <v>417</v>
      </c>
      <c r="B5469" t="s">
        <v>5606</v>
      </c>
      <c r="C5469" s="224" t="s">
        <v>7842</v>
      </c>
      <c r="D5469" s="221">
        <v>373</v>
      </c>
      <c r="E5469" s="324">
        <v>43039</v>
      </c>
      <c r="F5469" s="1">
        <v>54757471.030000001</v>
      </c>
      <c r="G5469" s="18">
        <v>3.3399999999999999E-2</v>
      </c>
      <c r="H5469" s="298">
        <v>152408.28999999995</v>
      </c>
      <c r="I5469" s="10">
        <v>55252961.619999997</v>
      </c>
      <c r="J5469" s="11">
        <f t="shared" si="2489"/>
        <v>3.3399999999999999E-2</v>
      </c>
      <c r="K5469" s="30">
        <f t="shared" si="2490"/>
        <v>153787.40984233332</v>
      </c>
      <c r="L5469" s="29">
        <f t="shared" si="2491"/>
        <v>1379.1198423333699</v>
      </c>
      <c r="M5469" s="10">
        <f t="shared" si="2492"/>
        <v>55252961.619999997</v>
      </c>
      <c r="N5469" s="5">
        <f>VLOOKUP(CONCATENATE(A5469,"-6"),'Restated Depr'!$B$6:$G$7674,6,0)</f>
        <v>4.7500000000000001E-2</v>
      </c>
      <c r="O5469" s="29">
        <f t="shared" si="2493"/>
        <v>218709.63974583332</v>
      </c>
      <c r="P5469" s="29">
        <f t="shared" si="2494"/>
        <v>64922.229903500003</v>
      </c>
      <c r="Q5469" t="s">
        <v>7819</v>
      </c>
    </row>
    <row r="5470" spans="1:18" hidden="1">
      <c r="A5470" t="s">
        <v>417</v>
      </c>
      <c r="B5470" t="s">
        <v>5607</v>
      </c>
      <c r="C5470" s="224" t="s">
        <v>7842</v>
      </c>
      <c r="D5470" s="221">
        <v>373</v>
      </c>
      <c r="E5470" s="324">
        <v>43069</v>
      </c>
      <c r="F5470" s="1">
        <v>54946258.82</v>
      </c>
      <c r="G5470" s="18">
        <v>3.3399999999999999E-2</v>
      </c>
      <c r="H5470" s="298">
        <v>152933.75</v>
      </c>
      <c r="I5470" s="10">
        <v>55252961.619999997</v>
      </c>
      <c r="J5470" s="11">
        <f t="shared" si="2489"/>
        <v>3.3399999999999999E-2</v>
      </c>
      <c r="K5470" s="30">
        <f t="shared" si="2490"/>
        <v>153787.40984233332</v>
      </c>
      <c r="L5470" s="29">
        <f t="shared" si="2491"/>
        <v>853.65984233331983</v>
      </c>
      <c r="M5470" s="10">
        <f t="shared" si="2492"/>
        <v>55252961.619999997</v>
      </c>
      <c r="N5470" s="5">
        <f>VLOOKUP(CONCATENATE(A5470,"-6"),'Restated Depr'!$B$6:$G$7674,6,0)</f>
        <v>4.7500000000000001E-2</v>
      </c>
      <c r="O5470" s="29">
        <f t="shared" si="2493"/>
        <v>218709.63974583332</v>
      </c>
      <c r="P5470" s="29">
        <f t="shared" si="2494"/>
        <v>64922.229903500003</v>
      </c>
      <c r="Q5470" t="s">
        <v>7819</v>
      </c>
    </row>
    <row r="5471" spans="1:18" hidden="1">
      <c r="A5471" t="s">
        <v>417</v>
      </c>
      <c r="B5471" t="s">
        <v>5608</v>
      </c>
      <c r="C5471" s="224" t="s">
        <v>7842</v>
      </c>
      <c r="D5471" s="221">
        <v>373</v>
      </c>
      <c r="E5471" s="324">
        <v>43100</v>
      </c>
      <c r="F5471" s="1">
        <v>55133012.359999999</v>
      </c>
      <c r="G5471" s="18">
        <v>3.9400000000000004E-2</v>
      </c>
      <c r="H5471" s="298">
        <v>181020.05999999997</v>
      </c>
      <c r="I5471" s="10">
        <v>55252961.619999997</v>
      </c>
      <c r="J5471" s="11">
        <f t="shared" si="2489"/>
        <v>3.9400000000000004E-2</v>
      </c>
      <c r="K5471" s="30">
        <f t="shared" si="2490"/>
        <v>181413.89065233336</v>
      </c>
      <c r="L5471" s="29">
        <f t="shared" si="2491"/>
        <v>393.83065233338857</v>
      </c>
      <c r="M5471" s="10">
        <f t="shared" si="2492"/>
        <v>55252961.619999997</v>
      </c>
      <c r="N5471" s="5">
        <f>VLOOKUP(CONCATENATE(A5471,"-6"),'Restated Depr'!$B$6:$G$7674,6,0)</f>
        <v>4.7500000000000001E-2</v>
      </c>
      <c r="O5471" s="29">
        <f t="shared" si="2493"/>
        <v>218709.63974583332</v>
      </c>
      <c r="P5471" s="29">
        <f t="shared" si="2494"/>
        <v>37295.749093499966</v>
      </c>
      <c r="Q5471" t="s">
        <v>7819</v>
      </c>
    </row>
    <row r="5472" spans="1:18" hidden="1">
      <c r="A5472" t="s">
        <v>417</v>
      </c>
      <c r="B5472" t="s">
        <v>5609</v>
      </c>
      <c r="C5472" s="224" t="s">
        <v>7842</v>
      </c>
      <c r="D5472" s="221">
        <v>373</v>
      </c>
      <c r="E5472" s="324">
        <v>43131</v>
      </c>
      <c r="F5472" s="1">
        <v>55388010.439999998</v>
      </c>
      <c r="G5472" s="5">
        <v>4.7500000000000001E-2</v>
      </c>
      <c r="H5472" s="298">
        <v>219244.21</v>
      </c>
      <c r="I5472" s="10">
        <v>55252961.619999997</v>
      </c>
      <c r="J5472" s="11">
        <f t="shared" si="2489"/>
        <v>4.7500000000000001E-2</v>
      </c>
      <c r="K5472" s="30">
        <f t="shared" si="2490"/>
        <v>218709.63974583332</v>
      </c>
      <c r="L5472" s="29">
        <f t="shared" si="2491"/>
        <v>-534.57025416666875</v>
      </c>
      <c r="M5472" s="10">
        <f t="shared" si="2492"/>
        <v>55252961.619999997</v>
      </c>
      <c r="N5472" s="5">
        <f>VLOOKUP(CONCATENATE(A5472,"-6"),'Restated Depr'!$B$6:$G$7674,6,0)</f>
        <v>4.7500000000000001E-2</v>
      </c>
      <c r="O5472" s="29">
        <f t="shared" si="2493"/>
        <v>218709.63974583332</v>
      </c>
      <c r="P5472" s="29">
        <f t="shared" si="2494"/>
        <v>0</v>
      </c>
      <c r="Q5472" t="s">
        <v>7819</v>
      </c>
    </row>
    <row r="5473" spans="1:18" hidden="1">
      <c r="A5473" t="s">
        <v>417</v>
      </c>
      <c r="B5473" t="s">
        <v>5610</v>
      </c>
      <c r="C5473" s="224" t="s">
        <v>7842</v>
      </c>
      <c r="D5473" s="221">
        <v>373</v>
      </c>
      <c r="E5473" s="324">
        <v>43159</v>
      </c>
      <c r="F5473" s="1">
        <v>55561033.039999999</v>
      </c>
      <c r="G5473" s="5">
        <v>4.7500000000000001E-2</v>
      </c>
      <c r="H5473" s="298">
        <v>219929.09</v>
      </c>
      <c r="I5473" s="10">
        <v>55252961.619999997</v>
      </c>
      <c r="J5473" s="11">
        <f t="shared" si="2489"/>
        <v>4.7500000000000001E-2</v>
      </c>
      <c r="K5473" s="30">
        <f t="shared" si="2490"/>
        <v>218709.63974583332</v>
      </c>
      <c r="L5473" s="29">
        <f t="shared" si="2491"/>
        <v>-1219.4502541666734</v>
      </c>
      <c r="M5473" s="10">
        <f t="shared" si="2492"/>
        <v>55252961.619999997</v>
      </c>
      <c r="N5473" s="5">
        <f>VLOOKUP(CONCATENATE(A5473,"-6"),'Restated Depr'!$B$6:$G$7674,6,0)</f>
        <v>4.7500000000000001E-2</v>
      </c>
      <c r="O5473" s="29">
        <f t="shared" si="2493"/>
        <v>218709.63974583332</v>
      </c>
      <c r="P5473" s="29">
        <f t="shared" si="2494"/>
        <v>0</v>
      </c>
      <c r="Q5473" t="s">
        <v>7819</v>
      </c>
    </row>
    <row r="5474" spans="1:18" hidden="1">
      <c r="A5474" t="s">
        <v>417</v>
      </c>
      <c r="B5474" t="s">
        <v>5611</v>
      </c>
      <c r="C5474" s="224" t="s">
        <v>7842</v>
      </c>
      <c r="D5474" s="221">
        <v>373</v>
      </c>
      <c r="E5474" s="324">
        <v>43190</v>
      </c>
      <c r="F5474" s="1">
        <v>55498397.829999998</v>
      </c>
      <c r="G5474" s="5">
        <v>4.7500000000000001E-2</v>
      </c>
      <c r="H5474" s="298">
        <v>219681.16</v>
      </c>
      <c r="I5474" s="10">
        <v>55252961.619999997</v>
      </c>
      <c r="J5474" s="11">
        <f t="shared" si="2489"/>
        <v>4.7500000000000001E-2</v>
      </c>
      <c r="K5474" s="30">
        <f t="shared" si="2490"/>
        <v>218709.63974583332</v>
      </c>
      <c r="L5474" s="29">
        <f t="shared" si="2491"/>
        <v>-971.52025416668039</v>
      </c>
      <c r="M5474" s="10">
        <f t="shared" si="2492"/>
        <v>55252961.619999997</v>
      </c>
      <c r="N5474" s="5">
        <f>VLOOKUP(CONCATENATE(A5474,"-6"),'Restated Depr'!$B$6:$G$7674,6,0)</f>
        <v>4.7500000000000001E-2</v>
      </c>
      <c r="O5474" s="29">
        <f t="shared" si="2493"/>
        <v>218709.63974583332</v>
      </c>
      <c r="P5474" s="29">
        <f t="shared" si="2494"/>
        <v>0</v>
      </c>
      <c r="Q5474" t="s">
        <v>7819</v>
      </c>
    </row>
    <row r="5475" spans="1:18" hidden="1">
      <c r="A5475" t="s">
        <v>417</v>
      </c>
      <c r="B5475" t="s">
        <v>5612</v>
      </c>
      <c r="C5475" s="224" t="s">
        <v>7842</v>
      </c>
      <c r="D5475" s="221">
        <v>373</v>
      </c>
      <c r="E5475" s="324">
        <v>43220</v>
      </c>
      <c r="F5475" s="1">
        <v>55402576.509999998</v>
      </c>
      <c r="G5475" s="5">
        <v>4.7500000000000001E-2</v>
      </c>
      <c r="H5475" s="298">
        <v>219301.87</v>
      </c>
      <c r="I5475" s="10">
        <v>55252961.619999997</v>
      </c>
      <c r="J5475" s="11">
        <f t="shared" si="2489"/>
        <v>4.7500000000000001E-2</v>
      </c>
      <c r="K5475" s="30">
        <f t="shared" si="2490"/>
        <v>218709.63974583332</v>
      </c>
      <c r="L5475" s="29">
        <f t="shared" si="2491"/>
        <v>-592.23025416667224</v>
      </c>
      <c r="M5475" s="10">
        <f t="shared" si="2492"/>
        <v>55252961.619999997</v>
      </c>
      <c r="N5475" s="5">
        <f>VLOOKUP(CONCATENATE(A5475,"-6"),'Restated Depr'!$B$6:$G$7674,6,0)</f>
        <v>4.7500000000000001E-2</v>
      </c>
      <c r="O5475" s="29">
        <f t="shared" si="2493"/>
        <v>218709.63974583332</v>
      </c>
      <c r="P5475" s="29">
        <f t="shared" si="2494"/>
        <v>0</v>
      </c>
      <c r="Q5475" t="s">
        <v>7819</v>
      </c>
    </row>
    <row r="5476" spans="1:18" hidden="1">
      <c r="A5476" t="s">
        <v>417</v>
      </c>
      <c r="B5476" t="s">
        <v>5613</v>
      </c>
      <c r="C5476" s="224" t="s">
        <v>7842</v>
      </c>
      <c r="D5476" s="221">
        <v>373</v>
      </c>
      <c r="E5476" s="324">
        <v>43251</v>
      </c>
      <c r="F5476" s="1">
        <v>55302442.840000004</v>
      </c>
      <c r="G5476" s="5">
        <v>4.7500000000000001E-2</v>
      </c>
      <c r="H5476" s="298">
        <v>218905.5</v>
      </c>
      <c r="I5476" s="10">
        <v>55252961.619999997</v>
      </c>
      <c r="J5476" s="11">
        <f t="shared" si="2489"/>
        <v>4.7500000000000001E-2</v>
      </c>
      <c r="K5476" s="30">
        <f t="shared" si="2490"/>
        <v>218709.63974583332</v>
      </c>
      <c r="L5476" s="29">
        <f t="shared" si="2491"/>
        <v>-195.8602541666769</v>
      </c>
      <c r="M5476" s="10">
        <f t="shared" si="2492"/>
        <v>55252961.619999997</v>
      </c>
      <c r="N5476" s="5">
        <f>VLOOKUP(CONCATENATE(A5476,"-6"),'Restated Depr'!$B$6:$G$7674,6,0)</f>
        <v>4.7500000000000001E-2</v>
      </c>
      <c r="O5476" s="29">
        <f t="shared" si="2493"/>
        <v>218709.63974583332</v>
      </c>
      <c r="P5476" s="29">
        <f t="shared" si="2494"/>
        <v>0</v>
      </c>
      <c r="Q5476" t="s">
        <v>7819</v>
      </c>
    </row>
    <row r="5477" spans="1:18" hidden="1">
      <c r="A5477" t="s">
        <v>417</v>
      </c>
      <c r="B5477" t="s">
        <v>5614</v>
      </c>
      <c r="C5477" s="224" t="s">
        <v>7842</v>
      </c>
      <c r="D5477" s="221">
        <v>373</v>
      </c>
      <c r="E5477" s="324">
        <v>43281</v>
      </c>
      <c r="F5477" s="1">
        <v>55252961.619999997</v>
      </c>
      <c r="G5477" s="5">
        <v>4.7500000000000001E-2</v>
      </c>
      <c r="H5477" s="298">
        <v>218709.64</v>
      </c>
      <c r="I5477" s="10">
        <v>55252961.619999997</v>
      </c>
      <c r="J5477" s="11">
        <f t="shared" si="2489"/>
        <v>4.7500000000000001E-2</v>
      </c>
      <c r="K5477" s="30">
        <f t="shared" si="2490"/>
        <v>218709.63974583332</v>
      </c>
      <c r="L5477" s="29">
        <f t="shared" si="2491"/>
        <v>-2.5416669086553156E-4</v>
      </c>
      <c r="M5477" s="10">
        <f t="shared" si="2492"/>
        <v>55252961.619999997</v>
      </c>
      <c r="N5477" s="5">
        <f>VLOOKUP(CONCATENATE(A5477,"-6"),'Restated Depr'!$B$6:$G$7674,6,0)</f>
        <v>4.7500000000000001E-2</v>
      </c>
      <c r="O5477" s="29">
        <f t="shared" si="2493"/>
        <v>218709.63974583332</v>
      </c>
      <c r="P5477" s="29">
        <f t="shared" si="2494"/>
        <v>0</v>
      </c>
      <c r="Q5477" t="s">
        <v>7819</v>
      </c>
      <c r="R5477" s="5"/>
    </row>
    <row r="5478" spans="1:18" ht="15.75" hidden="1" thickBot="1">
      <c r="A5478" t="s">
        <v>417</v>
      </c>
      <c r="C5478" s="224" t="s">
        <v>640</v>
      </c>
      <c r="D5478" s="22"/>
      <c r="E5478" s="323" t="s">
        <v>606</v>
      </c>
      <c r="F5478" s="1"/>
      <c r="G5478" s="5"/>
      <c r="H5478" s="310">
        <f>SUM(H5466:H5477)</f>
        <v>2257675.7599999998</v>
      </c>
      <c r="I5478" s="10"/>
      <c r="J5478" s="10"/>
      <c r="K5478" s="32">
        <f>SUM(K5466:K5477)</f>
        <v>2262608.778339</v>
      </c>
      <c r="L5478" s="28">
        <f>SUM(L5466:L5477)</f>
        <v>4933.018339000002</v>
      </c>
      <c r="M5478" s="10"/>
      <c r="N5478" s="5"/>
      <c r="O5478" s="28">
        <f>SUM(O5466:O5477)</f>
        <v>2624515.6769499998</v>
      </c>
      <c r="P5478" s="28">
        <f>SUM(P5466:P5477)</f>
        <v>361906.89861099998</v>
      </c>
    </row>
    <row r="5479" spans="1:18">
      <c r="A5479" s="36" t="s">
        <v>418</v>
      </c>
      <c r="B5479" s="36" t="s">
        <v>5615</v>
      </c>
      <c r="C5479" s="225" t="s">
        <v>7841</v>
      </c>
      <c r="D5479" s="220" t="s">
        <v>630</v>
      </c>
      <c r="E5479" s="328">
        <v>42947</v>
      </c>
      <c r="F5479" s="284">
        <v>2700134.31</v>
      </c>
      <c r="G5479" s="44">
        <v>0</v>
      </c>
      <c r="H5479" s="200">
        <v>5172.67</v>
      </c>
      <c r="I5479" s="286"/>
      <c r="J5479" s="47"/>
      <c r="K5479" s="294">
        <f t="shared" ref="K5479:K5490" si="2495">VLOOKUP(CONCATENATE(A5479,"-6"),B$19:H$7676,7,0)</f>
        <v>5483.54</v>
      </c>
      <c r="L5479" s="295">
        <f t="shared" ref="L5479:L5490" si="2496">K5479-H5479</f>
        <v>310.86999999999989</v>
      </c>
      <c r="M5479" s="286"/>
      <c r="N5479" s="44"/>
      <c r="O5479" s="295">
        <f t="shared" ref="O5479:O5490" si="2497">H5479+L5479</f>
        <v>5483.54</v>
      </c>
      <c r="P5479" s="295"/>
      <c r="Q5479" t="s">
        <v>633</v>
      </c>
      <c r="R5479" s="209"/>
    </row>
    <row r="5480" spans="1:18">
      <c r="A5480" s="36" t="s">
        <v>418</v>
      </c>
      <c r="B5480" s="36" t="s">
        <v>5616</v>
      </c>
      <c r="C5480" s="225" t="s">
        <v>7841</v>
      </c>
      <c r="D5480" s="220" t="s">
        <v>630</v>
      </c>
      <c r="E5480" s="328">
        <v>42978</v>
      </c>
      <c r="F5480" s="43">
        <v>2694961.64</v>
      </c>
      <c r="G5480" s="44">
        <v>0</v>
      </c>
      <c r="H5480" s="204">
        <v>5172.68</v>
      </c>
      <c r="I5480" s="46"/>
      <c r="J5480" s="47"/>
      <c r="K5480" s="271">
        <f t="shared" si="2495"/>
        <v>5483.54</v>
      </c>
      <c r="L5480" s="272">
        <f t="shared" si="2496"/>
        <v>310.85999999999967</v>
      </c>
      <c r="M5480" s="46"/>
      <c r="N5480" s="44"/>
      <c r="O5480" s="272">
        <f t="shared" si="2497"/>
        <v>5483.54</v>
      </c>
      <c r="P5480" s="272"/>
      <c r="Q5480" t="s">
        <v>633</v>
      </c>
      <c r="R5480" s="209"/>
    </row>
    <row r="5481" spans="1:18">
      <c r="A5481" s="36" t="s">
        <v>418</v>
      </c>
      <c r="B5481" s="36" t="s">
        <v>5617</v>
      </c>
      <c r="C5481" s="225" t="s">
        <v>7841</v>
      </c>
      <c r="D5481" s="220" t="s">
        <v>630</v>
      </c>
      <c r="E5481" s="328">
        <v>43008</v>
      </c>
      <c r="F5481" s="43">
        <v>2689788.96</v>
      </c>
      <c r="G5481" s="44">
        <v>0</v>
      </c>
      <c r="H5481" s="204">
        <v>5172.68</v>
      </c>
      <c r="I5481" s="46"/>
      <c r="J5481" s="47"/>
      <c r="K5481" s="271">
        <f t="shared" si="2495"/>
        <v>5483.54</v>
      </c>
      <c r="L5481" s="272">
        <f t="shared" si="2496"/>
        <v>310.85999999999967</v>
      </c>
      <c r="M5481" s="46"/>
      <c r="N5481" s="44"/>
      <c r="O5481" s="272">
        <f t="shared" si="2497"/>
        <v>5483.54</v>
      </c>
      <c r="P5481" s="272"/>
      <c r="Q5481" t="s">
        <v>633</v>
      </c>
      <c r="R5481" s="209"/>
    </row>
    <row r="5482" spans="1:18">
      <c r="A5482" s="36" t="s">
        <v>418</v>
      </c>
      <c r="B5482" s="36" t="s">
        <v>5618</v>
      </c>
      <c r="C5482" s="225" t="s">
        <v>7841</v>
      </c>
      <c r="D5482" s="220" t="s">
        <v>630</v>
      </c>
      <c r="E5482" s="328">
        <v>43039</v>
      </c>
      <c r="F5482" s="43">
        <v>2684616.28</v>
      </c>
      <c r="G5482" s="44">
        <v>0</v>
      </c>
      <c r="H5482" s="204">
        <v>5172.66</v>
      </c>
      <c r="I5482" s="46"/>
      <c r="J5482" s="47"/>
      <c r="K5482" s="271">
        <f t="shared" si="2495"/>
        <v>5483.54</v>
      </c>
      <c r="L5482" s="272">
        <f t="shared" si="2496"/>
        <v>310.88000000000011</v>
      </c>
      <c r="M5482" s="46"/>
      <c r="N5482" s="44"/>
      <c r="O5482" s="272">
        <f t="shared" si="2497"/>
        <v>5483.54</v>
      </c>
      <c r="P5482" s="272"/>
      <c r="Q5482" t="s">
        <v>633</v>
      </c>
      <c r="R5482" s="209"/>
    </row>
    <row r="5483" spans="1:18">
      <c r="A5483" s="36" t="s">
        <v>418</v>
      </c>
      <c r="B5483" s="36" t="s">
        <v>5619</v>
      </c>
      <c r="C5483" s="225" t="s">
        <v>7841</v>
      </c>
      <c r="D5483" s="220" t="s">
        <v>630</v>
      </c>
      <c r="E5483" s="328">
        <v>43069</v>
      </c>
      <c r="F5483" s="43">
        <v>2679443.62</v>
      </c>
      <c r="G5483" s="44">
        <v>0</v>
      </c>
      <c r="H5483" s="204">
        <v>5172.67</v>
      </c>
      <c r="I5483" s="46"/>
      <c r="J5483" s="47"/>
      <c r="K5483" s="271">
        <f t="shared" si="2495"/>
        <v>5483.54</v>
      </c>
      <c r="L5483" s="272">
        <f t="shared" si="2496"/>
        <v>310.86999999999989</v>
      </c>
      <c r="M5483" s="46"/>
      <c r="N5483" s="44"/>
      <c r="O5483" s="272">
        <f t="shared" si="2497"/>
        <v>5483.54</v>
      </c>
      <c r="P5483" s="272"/>
      <c r="Q5483" t="s">
        <v>633</v>
      </c>
      <c r="R5483" s="209"/>
    </row>
    <row r="5484" spans="1:18">
      <c r="A5484" s="36" t="s">
        <v>418</v>
      </c>
      <c r="B5484" s="36" t="s">
        <v>5620</v>
      </c>
      <c r="C5484" s="225" t="s">
        <v>7841</v>
      </c>
      <c r="D5484" s="220" t="s">
        <v>630</v>
      </c>
      <c r="E5484" s="328">
        <v>43100</v>
      </c>
      <c r="F5484" s="43">
        <v>2850434.6</v>
      </c>
      <c r="G5484" s="44">
        <v>0</v>
      </c>
      <c r="H5484" s="204">
        <v>5163.82</v>
      </c>
      <c r="I5484" s="46"/>
      <c r="J5484" s="47"/>
      <c r="K5484" s="271">
        <f t="shared" si="2495"/>
        <v>5483.54</v>
      </c>
      <c r="L5484" s="272">
        <f t="shared" si="2496"/>
        <v>319.72000000000025</v>
      </c>
      <c r="M5484" s="46"/>
      <c r="N5484" s="44"/>
      <c r="O5484" s="272">
        <f t="shared" si="2497"/>
        <v>5483.54</v>
      </c>
      <c r="P5484" s="272"/>
      <c r="Q5484" t="s">
        <v>633</v>
      </c>
      <c r="R5484" s="209"/>
    </row>
    <row r="5485" spans="1:18">
      <c r="A5485" s="36" t="s">
        <v>418</v>
      </c>
      <c r="B5485" s="36" t="s">
        <v>5621</v>
      </c>
      <c r="C5485" s="225" t="s">
        <v>7841</v>
      </c>
      <c r="D5485" s="220" t="s">
        <v>630</v>
      </c>
      <c r="E5485" s="328">
        <v>43131</v>
      </c>
      <c r="F5485" s="43">
        <v>3021434.42</v>
      </c>
      <c r="G5485" s="44">
        <v>0</v>
      </c>
      <c r="H5485" s="204">
        <v>5483.54</v>
      </c>
      <c r="I5485" s="46"/>
      <c r="J5485" s="47"/>
      <c r="K5485" s="271">
        <f t="shared" si="2495"/>
        <v>5483.54</v>
      </c>
      <c r="L5485" s="272">
        <f t="shared" si="2496"/>
        <v>0</v>
      </c>
      <c r="M5485" s="46"/>
      <c r="N5485" s="44"/>
      <c r="O5485" s="272">
        <f t="shared" si="2497"/>
        <v>5483.54</v>
      </c>
      <c r="P5485" s="272"/>
      <c r="Q5485" t="s">
        <v>633</v>
      </c>
      <c r="R5485" s="209"/>
    </row>
    <row r="5486" spans="1:18">
      <c r="A5486" s="36" t="s">
        <v>418</v>
      </c>
      <c r="B5486" s="36" t="s">
        <v>5622</v>
      </c>
      <c r="C5486" s="225" t="s">
        <v>7841</v>
      </c>
      <c r="D5486" s="220" t="s">
        <v>630</v>
      </c>
      <c r="E5486" s="328">
        <v>43159</v>
      </c>
      <c r="F5486" s="43">
        <v>3015950.88</v>
      </c>
      <c r="G5486" s="44">
        <v>0</v>
      </c>
      <c r="H5486" s="204">
        <v>5483.54</v>
      </c>
      <c r="I5486" s="46"/>
      <c r="J5486" s="47"/>
      <c r="K5486" s="271">
        <f t="shared" si="2495"/>
        <v>5483.54</v>
      </c>
      <c r="L5486" s="272">
        <f t="shared" si="2496"/>
        <v>0</v>
      </c>
      <c r="M5486" s="46"/>
      <c r="N5486" s="44"/>
      <c r="O5486" s="272">
        <f t="shared" si="2497"/>
        <v>5483.54</v>
      </c>
      <c r="P5486" s="272"/>
      <c r="Q5486" t="s">
        <v>633</v>
      </c>
      <c r="R5486" s="209"/>
    </row>
    <row r="5487" spans="1:18">
      <c r="A5487" s="36" t="s">
        <v>418</v>
      </c>
      <c r="B5487" s="36" t="s">
        <v>5623</v>
      </c>
      <c r="C5487" s="225" t="s">
        <v>7841</v>
      </c>
      <c r="D5487" s="220" t="s">
        <v>630</v>
      </c>
      <c r="E5487" s="328">
        <v>43190</v>
      </c>
      <c r="F5487" s="43">
        <v>3010467.34</v>
      </c>
      <c r="G5487" s="44">
        <v>0</v>
      </c>
      <c r="H5487" s="204">
        <v>5483.54</v>
      </c>
      <c r="I5487" s="46"/>
      <c r="J5487" s="47"/>
      <c r="K5487" s="271">
        <f t="shared" si="2495"/>
        <v>5483.54</v>
      </c>
      <c r="L5487" s="272">
        <f t="shared" si="2496"/>
        <v>0</v>
      </c>
      <c r="M5487" s="46"/>
      <c r="N5487" s="44"/>
      <c r="O5487" s="272">
        <f t="shared" si="2497"/>
        <v>5483.54</v>
      </c>
      <c r="P5487" s="272"/>
      <c r="Q5487" t="s">
        <v>633</v>
      </c>
      <c r="R5487" s="209"/>
    </row>
    <row r="5488" spans="1:18">
      <c r="A5488" s="36" t="s">
        <v>418</v>
      </c>
      <c r="B5488" s="36" t="s">
        <v>5624</v>
      </c>
      <c r="C5488" s="225" t="s">
        <v>7841</v>
      </c>
      <c r="D5488" s="220" t="s">
        <v>630</v>
      </c>
      <c r="E5488" s="328">
        <v>43220</v>
      </c>
      <c r="F5488" s="43">
        <v>3004983.8</v>
      </c>
      <c r="G5488" s="44">
        <v>0</v>
      </c>
      <c r="H5488" s="204">
        <v>5483.55</v>
      </c>
      <c r="I5488" s="46"/>
      <c r="J5488" s="47"/>
      <c r="K5488" s="271">
        <f t="shared" si="2495"/>
        <v>5483.54</v>
      </c>
      <c r="L5488" s="272">
        <f t="shared" si="2496"/>
        <v>-1.0000000000218279E-2</v>
      </c>
      <c r="M5488" s="46"/>
      <c r="N5488" s="44"/>
      <c r="O5488" s="272">
        <f t="shared" si="2497"/>
        <v>5483.54</v>
      </c>
      <c r="P5488" s="272"/>
      <c r="Q5488" t="s">
        <v>633</v>
      </c>
      <c r="R5488" s="209"/>
    </row>
    <row r="5489" spans="1:18">
      <c r="A5489" s="36" t="s">
        <v>418</v>
      </c>
      <c r="B5489" s="36" t="s">
        <v>5625</v>
      </c>
      <c r="C5489" s="225" t="s">
        <v>7841</v>
      </c>
      <c r="D5489" s="220" t="s">
        <v>630</v>
      </c>
      <c r="E5489" s="328">
        <v>43251</v>
      </c>
      <c r="F5489" s="43">
        <v>2999500.25</v>
      </c>
      <c r="G5489" s="44">
        <v>0</v>
      </c>
      <c r="H5489" s="204">
        <v>5483.54</v>
      </c>
      <c r="I5489" s="46"/>
      <c r="J5489" s="47"/>
      <c r="K5489" s="271">
        <f t="shared" si="2495"/>
        <v>5483.54</v>
      </c>
      <c r="L5489" s="272">
        <f t="shared" si="2496"/>
        <v>0</v>
      </c>
      <c r="M5489" s="46"/>
      <c r="N5489" s="44"/>
      <c r="O5489" s="272">
        <f t="shared" si="2497"/>
        <v>5483.54</v>
      </c>
      <c r="P5489" s="272"/>
      <c r="Q5489" t="s">
        <v>633</v>
      </c>
      <c r="R5489" s="209"/>
    </row>
    <row r="5490" spans="1:18">
      <c r="A5490" s="36" t="s">
        <v>418</v>
      </c>
      <c r="B5490" s="36" t="s">
        <v>5626</v>
      </c>
      <c r="C5490" s="225" t="s">
        <v>7841</v>
      </c>
      <c r="D5490" s="220" t="s">
        <v>630</v>
      </c>
      <c r="E5490" s="328">
        <v>43281</v>
      </c>
      <c r="F5490" s="43">
        <v>2994016.71</v>
      </c>
      <c r="G5490" s="44">
        <v>0</v>
      </c>
      <c r="H5490" s="204">
        <v>5483.54</v>
      </c>
      <c r="I5490" s="46"/>
      <c r="J5490" s="47"/>
      <c r="K5490" s="271">
        <f t="shared" si="2495"/>
        <v>5483.54</v>
      </c>
      <c r="L5490" s="272">
        <f t="shared" si="2496"/>
        <v>0</v>
      </c>
      <c r="M5490" s="46"/>
      <c r="N5490" s="44"/>
      <c r="O5490" s="272">
        <f t="shared" si="2497"/>
        <v>5483.54</v>
      </c>
      <c r="P5490" s="272"/>
      <c r="Q5490" t="s">
        <v>633</v>
      </c>
      <c r="R5490" s="5"/>
    </row>
    <row r="5491" spans="1:18" ht="15.75" hidden="1" thickBot="1">
      <c r="A5491" t="s">
        <v>418</v>
      </c>
      <c r="C5491" s="224" t="s">
        <v>640</v>
      </c>
      <c r="D5491" s="22"/>
      <c r="E5491" s="323" t="s">
        <v>606</v>
      </c>
      <c r="F5491" s="1"/>
      <c r="G5491" s="5"/>
      <c r="H5491" s="310">
        <f>SUM(H5479:H5490)</f>
        <v>63928.430000000008</v>
      </c>
      <c r="I5491" s="10"/>
      <c r="J5491" s="10"/>
      <c r="K5491" s="32">
        <f>SUM(K5479:K5490)</f>
        <v>65802.48</v>
      </c>
      <c r="L5491" s="28">
        <f>SUM(L5479:L5490)</f>
        <v>1874.0499999999993</v>
      </c>
      <c r="M5491" s="10"/>
      <c r="N5491" s="5"/>
      <c r="O5491" s="28">
        <f>SUM(O5479:O5490)</f>
        <v>65802.48</v>
      </c>
      <c r="P5491" s="28">
        <f>SUM(P5479:P5490)</f>
        <v>0</v>
      </c>
    </row>
    <row r="5492" spans="1:18" hidden="1">
      <c r="A5492" t="s">
        <v>419</v>
      </c>
      <c r="B5492" t="s">
        <v>7730</v>
      </c>
      <c r="C5492" s="224" t="s">
        <v>7842</v>
      </c>
      <c r="D5492" s="221">
        <v>390.02</v>
      </c>
      <c r="E5492" s="324">
        <v>42947</v>
      </c>
      <c r="F5492" s="9">
        <v>0</v>
      </c>
      <c r="G5492" s="5">
        <v>6.6000000000000003E-2</v>
      </c>
      <c r="H5492" s="299">
        <v>0</v>
      </c>
      <c r="I5492" s="15">
        <v>20917598.129999999</v>
      </c>
      <c r="J5492" s="11">
        <f t="shared" ref="J5492:J5503" si="2498">G5492</f>
        <v>6.6000000000000003E-2</v>
      </c>
      <c r="K5492" s="31">
        <f t="shared" ref="K5492:K5503" si="2499">I5492*J5492/12</f>
        <v>115046.78971500001</v>
      </c>
      <c r="L5492" s="289">
        <f t="shared" ref="L5492:L5503" si="2500">K5492-H5492</f>
        <v>115046.78971500001</v>
      </c>
      <c r="M5492" s="15">
        <f t="shared" ref="M5492:M5503" si="2501">I5492</f>
        <v>20917598.129999999</v>
      </c>
      <c r="N5492" s="5">
        <f>VLOOKUP(CONCATENATE(A5492,"-6"),'Restated Depr'!$B$6:$G$7674,6,0)</f>
        <v>1.7900000000000003E-2</v>
      </c>
      <c r="O5492" s="289">
        <f t="shared" ref="O5492:O5503" si="2502">M5492*N5492/12</f>
        <v>31202.083877250003</v>
      </c>
      <c r="P5492" s="289">
        <f t="shared" ref="P5492:P5503" si="2503">O5492-K5492</f>
        <v>-83844.705837750007</v>
      </c>
      <c r="Q5492" t="s">
        <v>7819</v>
      </c>
    </row>
    <row r="5493" spans="1:18" hidden="1">
      <c r="A5493" t="s">
        <v>419</v>
      </c>
      <c r="B5493" t="s">
        <v>7731</v>
      </c>
      <c r="C5493" s="224" t="s">
        <v>7842</v>
      </c>
      <c r="D5493" s="221">
        <v>390.02</v>
      </c>
      <c r="E5493" s="324">
        <v>42978</v>
      </c>
      <c r="F5493" s="1">
        <v>0</v>
      </c>
      <c r="G5493" s="5">
        <v>6.6000000000000003E-2</v>
      </c>
      <c r="H5493" s="298">
        <v>0</v>
      </c>
      <c r="I5493" s="10">
        <v>20917598.129999999</v>
      </c>
      <c r="J5493" s="11">
        <f t="shared" si="2498"/>
        <v>6.6000000000000003E-2</v>
      </c>
      <c r="K5493" s="30">
        <f t="shared" si="2499"/>
        <v>115046.78971500001</v>
      </c>
      <c r="L5493" s="29">
        <f t="shared" si="2500"/>
        <v>115046.78971500001</v>
      </c>
      <c r="M5493" s="10">
        <f t="shared" si="2501"/>
        <v>20917598.129999999</v>
      </c>
      <c r="N5493" s="5">
        <f>VLOOKUP(CONCATENATE(A5493,"-6"),'Restated Depr'!$B$6:$G$7674,6,0)</f>
        <v>1.7900000000000003E-2</v>
      </c>
      <c r="O5493" s="29">
        <f t="shared" si="2502"/>
        <v>31202.083877250003</v>
      </c>
      <c r="P5493" s="29">
        <f t="shared" si="2503"/>
        <v>-83844.705837750007</v>
      </c>
      <c r="Q5493" t="s">
        <v>7819</v>
      </c>
    </row>
    <row r="5494" spans="1:18" hidden="1">
      <c r="A5494" t="s">
        <v>419</v>
      </c>
      <c r="B5494" t="s">
        <v>7732</v>
      </c>
      <c r="C5494" s="224" t="s">
        <v>7842</v>
      </c>
      <c r="D5494" s="221">
        <v>390.02</v>
      </c>
      <c r="E5494" s="324">
        <v>43008</v>
      </c>
      <c r="F5494" s="1">
        <v>0</v>
      </c>
      <c r="G5494" s="5">
        <v>6.6000000000000003E-2</v>
      </c>
      <c r="H5494" s="298">
        <v>0</v>
      </c>
      <c r="I5494" s="10">
        <v>20917598.129999999</v>
      </c>
      <c r="J5494" s="11">
        <f t="shared" si="2498"/>
        <v>6.6000000000000003E-2</v>
      </c>
      <c r="K5494" s="30">
        <f t="shared" si="2499"/>
        <v>115046.78971500001</v>
      </c>
      <c r="L5494" s="29">
        <f t="shared" si="2500"/>
        <v>115046.78971500001</v>
      </c>
      <c r="M5494" s="10">
        <f t="shared" si="2501"/>
        <v>20917598.129999999</v>
      </c>
      <c r="N5494" s="5">
        <f>VLOOKUP(CONCATENATE(A5494,"-6"),'Restated Depr'!$B$6:$G$7674,6,0)</f>
        <v>1.7900000000000003E-2</v>
      </c>
      <c r="O5494" s="29">
        <f t="shared" si="2502"/>
        <v>31202.083877250003</v>
      </c>
      <c r="P5494" s="29">
        <f t="shared" si="2503"/>
        <v>-83844.705837750007</v>
      </c>
      <c r="Q5494" t="s">
        <v>7819</v>
      </c>
    </row>
    <row r="5495" spans="1:18" hidden="1">
      <c r="A5495" t="s">
        <v>419</v>
      </c>
      <c r="B5495" t="s">
        <v>7733</v>
      </c>
      <c r="C5495" s="224" t="s">
        <v>7842</v>
      </c>
      <c r="D5495" s="221">
        <v>390.02</v>
      </c>
      <c r="E5495" s="324">
        <v>43039</v>
      </c>
      <c r="F5495" s="1">
        <v>0</v>
      </c>
      <c r="G5495" s="5">
        <v>6.6000000000000003E-2</v>
      </c>
      <c r="H5495" s="298">
        <v>0</v>
      </c>
      <c r="I5495" s="10">
        <v>20917598.129999999</v>
      </c>
      <c r="J5495" s="11">
        <f t="shared" si="2498"/>
        <v>6.6000000000000003E-2</v>
      </c>
      <c r="K5495" s="30">
        <f t="shared" si="2499"/>
        <v>115046.78971500001</v>
      </c>
      <c r="L5495" s="29">
        <f t="shared" si="2500"/>
        <v>115046.78971500001</v>
      </c>
      <c r="M5495" s="10">
        <f t="shared" si="2501"/>
        <v>20917598.129999999</v>
      </c>
      <c r="N5495" s="5">
        <f>VLOOKUP(CONCATENATE(A5495,"-6"),'Restated Depr'!$B$6:$G$7674,6,0)</f>
        <v>1.7900000000000003E-2</v>
      </c>
      <c r="O5495" s="29">
        <f t="shared" si="2502"/>
        <v>31202.083877250003</v>
      </c>
      <c r="P5495" s="29">
        <f t="shared" si="2503"/>
        <v>-83844.705837750007</v>
      </c>
      <c r="Q5495" t="s">
        <v>7819</v>
      </c>
    </row>
    <row r="5496" spans="1:18" hidden="1">
      <c r="A5496" t="s">
        <v>419</v>
      </c>
      <c r="B5496" t="s">
        <v>7734</v>
      </c>
      <c r="C5496" s="224" t="s">
        <v>7842</v>
      </c>
      <c r="D5496" s="221">
        <v>390.02</v>
      </c>
      <c r="E5496" s="324">
        <v>43069</v>
      </c>
      <c r="F5496" s="1">
        <v>0</v>
      </c>
      <c r="G5496" s="5">
        <v>6.6000000000000003E-2</v>
      </c>
      <c r="H5496" s="298">
        <v>0</v>
      </c>
      <c r="I5496" s="10">
        <v>20917598.129999999</v>
      </c>
      <c r="J5496" s="11">
        <f t="shared" si="2498"/>
        <v>6.6000000000000003E-2</v>
      </c>
      <c r="K5496" s="30">
        <f t="shared" si="2499"/>
        <v>115046.78971500001</v>
      </c>
      <c r="L5496" s="29">
        <f t="shared" si="2500"/>
        <v>115046.78971500001</v>
      </c>
      <c r="M5496" s="10">
        <f t="shared" si="2501"/>
        <v>20917598.129999999</v>
      </c>
      <c r="N5496" s="5">
        <f>VLOOKUP(CONCATENATE(A5496,"-6"),'Restated Depr'!$B$6:$G$7674,6,0)</f>
        <v>1.7900000000000003E-2</v>
      </c>
      <c r="O5496" s="29">
        <f t="shared" si="2502"/>
        <v>31202.083877250003</v>
      </c>
      <c r="P5496" s="29">
        <f t="shared" si="2503"/>
        <v>-83844.705837750007</v>
      </c>
      <c r="Q5496" t="s">
        <v>7819</v>
      </c>
    </row>
    <row r="5497" spans="1:18" hidden="1">
      <c r="A5497" t="s">
        <v>419</v>
      </c>
      <c r="B5497" t="s">
        <v>5627</v>
      </c>
      <c r="C5497" s="224" t="s">
        <v>7842</v>
      </c>
      <c r="D5497" s="221">
        <v>390.02</v>
      </c>
      <c r="E5497" s="324">
        <v>43100</v>
      </c>
      <c r="F5497" s="1">
        <v>20917598.129999999</v>
      </c>
      <c r="G5497" s="18">
        <v>4.5900000000000003E-2</v>
      </c>
      <c r="H5497" s="298">
        <v>80009.809999999983</v>
      </c>
      <c r="I5497" s="10">
        <v>20917598.129999999</v>
      </c>
      <c r="J5497" s="11">
        <f t="shared" si="2498"/>
        <v>4.5900000000000003E-2</v>
      </c>
      <c r="K5497" s="30">
        <f t="shared" si="2499"/>
        <v>80009.81284725001</v>
      </c>
      <c r="L5497" s="29">
        <f t="shared" si="2500"/>
        <v>2.8472500271163881E-3</v>
      </c>
      <c r="M5497" s="10">
        <f t="shared" si="2501"/>
        <v>20917598.129999999</v>
      </c>
      <c r="N5497" s="5">
        <f>VLOOKUP(CONCATENATE(A5497,"-6"),'Restated Depr'!$B$6:$G$7674,6,0)</f>
        <v>1.7900000000000003E-2</v>
      </c>
      <c r="O5497" s="29">
        <f t="shared" si="2502"/>
        <v>31202.083877250003</v>
      </c>
      <c r="P5497" s="29">
        <f t="shared" si="2503"/>
        <v>-48807.728970000011</v>
      </c>
      <c r="Q5497" t="s">
        <v>7819</v>
      </c>
    </row>
    <row r="5498" spans="1:18" hidden="1">
      <c r="A5498" t="s">
        <v>419</v>
      </c>
      <c r="B5498" t="s">
        <v>5628</v>
      </c>
      <c r="C5498" s="224" t="s">
        <v>7842</v>
      </c>
      <c r="D5498" s="221">
        <v>390.02</v>
      </c>
      <c r="E5498" s="324">
        <v>43131</v>
      </c>
      <c r="F5498" s="1">
        <v>20917598.129999999</v>
      </c>
      <c r="G5498" s="5">
        <v>1.7900000000000003E-2</v>
      </c>
      <c r="H5498" s="298">
        <v>31202.080000000002</v>
      </c>
      <c r="I5498" s="10">
        <v>20917598.129999999</v>
      </c>
      <c r="J5498" s="11">
        <f t="shared" si="2498"/>
        <v>1.7900000000000003E-2</v>
      </c>
      <c r="K5498" s="30">
        <f t="shared" si="2499"/>
        <v>31202.083877250003</v>
      </c>
      <c r="L5498" s="29">
        <f t="shared" si="2500"/>
        <v>3.8772500010963995E-3</v>
      </c>
      <c r="M5498" s="10">
        <f t="shared" si="2501"/>
        <v>20917598.129999999</v>
      </c>
      <c r="N5498" s="5">
        <f>VLOOKUP(CONCATENATE(A5498,"-6"),'Restated Depr'!$B$6:$G$7674,6,0)</f>
        <v>1.7900000000000003E-2</v>
      </c>
      <c r="O5498" s="29">
        <f t="shared" si="2502"/>
        <v>31202.083877250003</v>
      </c>
      <c r="P5498" s="29">
        <f t="shared" si="2503"/>
        <v>0</v>
      </c>
      <c r="Q5498" t="s">
        <v>7819</v>
      </c>
    </row>
    <row r="5499" spans="1:18" hidden="1">
      <c r="A5499" t="s">
        <v>419</v>
      </c>
      <c r="B5499" t="s">
        <v>5629</v>
      </c>
      <c r="C5499" s="224" t="s">
        <v>7842</v>
      </c>
      <c r="D5499" s="221">
        <v>390.02</v>
      </c>
      <c r="E5499" s="324">
        <v>43159</v>
      </c>
      <c r="F5499" s="1">
        <v>20917598.129999999</v>
      </c>
      <c r="G5499" s="5">
        <v>1.7900000000000003E-2</v>
      </c>
      <c r="H5499" s="298">
        <v>31202.080000000002</v>
      </c>
      <c r="I5499" s="10">
        <v>20917598.129999999</v>
      </c>
      <c r="J5499" s="11">
        <f t="shared" si="2498"/>
        <v>1.7900000000000003E-2</v>
      </c>
      <c r="K5499" s="30">
        <f t="shared" si="2499"/>
        <v>31202.083877250003</v>
      </c>
      <c r="L5499" s="29">
        <f t="shared" si="2500"/>
        <v>3.8772500010963995E-3</v>
      </c>
      <c r="M5499" s="10">
        <f t="shared" si="2501"/>
        <v>20917598.129999999</v>
      </c>
      <c r="N5499" s="5">
        <f>VLOOKUP(CONCATENATE(A5499,"-6"),'Restated Depr'!$B$6:$G$7674,6,0)</f>
        <v>1.7900000000000003E-2</v>
      </c>
      <c r="O5499" s="29">
        <f t="shared" si="2502"/>
        <v>31202.083877250003</v>
      </c>
      <c r="P5499" s="29">
        <f t="shared" si="2503"/>
        <v>0</v>
      </c>
      <c r="Q5499" t="s">
        <v>7819</v>
      </c>
    </row>
    <row r="5500" spans="1:18" hidden="1">
      <c r="A5500" t="s">
        <v>419</v>
      </c>
      <c r="B5500" t="s">
        <v>5630</v>
      </c>
      <c r="C5500" s="224" t="s">
        <v>7842</v>
      </c>
      <c r="D5500" s="221">
        <v>390.02</v>
      </c>
      <c r="E5500" s="324">
        <v>43190</v>
      </c>
      <c r="F5500" s="1">
        <v>20917598.129999999</v>
      </c>
      <c r="G5500" s="5">
        <v>1.7900000000000003E-2</v>
      </c>
      <c r="H5500" s="298">
        <v>31202.080000000002</v>
      </c>
      <c r="I5500" s="10">
        <v>20917598.129999999</v>
      </c>
      <c r="J5500" s="11">
        <f t="shared" si="2498"/>
        <v>1.7900000000000003E-2</v>
      </c>
      <c r="K5500" s="30">
        <f t="shared" si="2499"/>
        <v>31202.083877250003</v>
      </c>
      <c r="L5500" s="29">
        <f t="shared" si="2500"/>
        <v>3.8772500010963995E-3</v>
      </c>
      <c r="M5500" s="10">
        <f t="shared" si="2501"/>
        <v>20917598.129999999</v>
      </c>
      <c r="N5500" s="5">
        <f>VLOOKUP(CONCATENATE(A5500,"-6"),'Restated Depr'!$B$6:$G$7674,6,0)</f>
        <v>1.7900000000000003E-2</v>
      </c>
      <c r="O5500" s="29">
        <f t="shared" si="2502"/>
        <v>31202.083877250003</v>
      </c>
      <c r="P5500" s="29">
        <f t="shared" si="2503"/>
        <v>0</v>
      </c>
      <c r="Q5500" t="s">
        <v>7819</v>
      </c>
    </row>
    <row r="5501" spans="1:18" hidden="1">
      <c r="A5501" t="s">
        <v>419</v>
      </c>
      <c r="B5501" t="s">
        <v>5631</v>
      </c>
      <c r="C5501" s="224" t="s">
        <v>7842</v>
      </c>
      <c r="D5501" s="221">
        <v>390.02</v>
      </c>
      <c r="E5501" s="324">
        <v>43220</v>
      </c>
      <c r="F5501" s="1">
        <v>20917598.129999999</v>
      </c>
      <c r="G5501" s="5">
        <v>1.7900000000000003E-2</v>
      </c>
      <c r="H5501" s="298">
        <v>31202.080000000002</v>
      </c>
      <c r="I5501" s="10">
        <v>20917598.129999999</v>
      </c>
      <c r="J5501" s="11">
        <f t="shared" si="2498"/>
        <v>1.7900000000000003E-2</v>
      </c>
      <c r="K5501" s="30">
        <f t="shared" si="2499"/>
        <v>31202.083877250003</v>
      </c>
      <c r="L5501" s="29">
        <f t="shared" si="2500"/>
        <v>3.8772500010963995E-3</v>
      </c>
      <c r="M5501" s="10">
        <f t="shared" si="2501"/>
        <v>20917598.129999999</v>
      </c>
      <c r="N5501" s="5">
        <f>VLOOKUP(CONCATENATE(A5501,"-6"),'Restated Depr'!$B$6:$G$7674,6,0)</f>
        <v>1.7900000000000003E-2</v>
      </c>
      <c r="O5501" s="29">
        <f t="shared" si="2502"/>
        <v>31202.083877250003</v>
      </c>
      <c r="P5501" s="29">
        <f t="shared" si="2503"/>
        <v>0</v>
      </c>
      <c r="Q5501" t="s">
        <v>7819</v>
      </c>
    </row>
    <row r="5502" spans="1:18" hidden="1">
      <c r="A5502" t="s">
        <v>419</v>
      </c>
      <c r="B5502" t="s">
        <v>5632</v>
      </c>
      <c r="C5502" s="224" t="s">
        <v>7842</v>
      </c>
      <c r="D5502" s="221">
        <v>390.02</v>
      </c>
      <c r="E5502" s="324">
        <v>43251</v>
      </c>
      <c r="F5502" s="1">
        <v>20917598.129999999</v>
      </c>
      <c r="G5502" s="5">
        <v>1.7900000000000003E-2</v>
      </c>
      <c r="H5502" s="298">
        <v>31202.080000000002</v>
      </c>
      <c r="I5502" s="10">
        <v>20917598.129999999</v>
      </c>
      <c r="J5502" s="11">
        <f t="shared" si="2498"/>
        <v>1.7900000000000003E-2</v>
      </c>
      <c r="K5502" s="30">
        <f t="shared" si="2499"/>
        <v>31202.083877250003</v>
      </c>
      <c r="L5502" s="29">
        <f t="shared" si="2500"/>
        <v>3.8772500010963995E-3</v>
      </c>
      <c r="M5502" s="10">
        <f t="shared" si="2501"/>
        <v>20917598.129999999</v>
      </c>
      <c r="N5502" s="5">
        <f>VLOOKUP(CONCATENATE(A5502,"-6"),'Restated Depr'!$B$6:$G$7674,6,0)</f>
        <v>1.7900000000000003E-2</v>
      </c>
      <c r="O5502" s="29">
        <f t="shared" si="2502"/>
        <v>31202.083877250003</v>
      </c>
      <c r="P5502" s="29">
        <f t="shared" si="2503"/>
        <v>0</v>
      </c>
      <c r="Q5502" t="s">
        <v>7819</v>
      </c>
    </row>
    <row r="5503" spans="1:18" hidden="1">
      <c r="A5503" t="s">
        <v>419</v>
      </c>
      <c r="B5503" t="s">
        <v>5633</v>
      </c>
      <c r="C5503" s="224" t="s">
        <v>7842</v>
      </c>
      <c r="D5503" s="221">
        <v>390.02</v>
      </c>
      <c r="E5503" s="324">
        <v>43281</v>
      </c>
      <c r="F5503" s="1">
        <v>20917598.129999999</v>
      </c>
      <c r="G5503" s="5">
        <v>1.7900000000000003E-2</v>
      </c>
      <c r="H5503" s="298">
        <v>31202.080000000002</v>
      </c>
      <c r="I5503" s="10">
        <v>20917598.129999999</v>
      </c>
      <c r="J5503" s="11">
        <f t="shared" si="2498"/>
        <v>1.7900000000000003E-2</v>
      </c>
      <c r="K5503" s="30">
        <f t="shared" si="2499"/>
        <v>31202.083877250003</v>
      </c>
      <c r="L5503" s="29">
        <f t="shared" si="2500"/>
        <v>3.8772500010963995E-3</v>
      </c>
      <c r="M5503" s="10">
        <f t="shared" si="2501"/>
        <v>20917598.129999999</v>
      </c>
      <c r="N5503" s="5">
        <f>VLOOKUP(CONCATENATE(A5503,"-6"),'Restated Depr'!$B$6:$G$7674,6,0)</f>
        <v>1.7900000000000003E-2</v>
      </c>
      <c r="O5503" s="29">
        <f t="shared" si="2502"/>
        <v>31202.083877250003</v>
      </c>
      <c r="P5503" s="29">
        <f t="shared" si="2503"/>
        <v>0</v>
      </c>
      <c r="Q5503" t="s">
        <v>7819</v>
      </c>
      <c r="R5503" s="5"/>
    </row>
    <row r="5504" spans="1:18" ht="15.75" hidden="1" thickBot="1">
      <c r="A5504" t="s">
        <v>419</v>
      </c>
      <c r="C5504" s="224" t="s">
        <v>641</v>
      </c>
      <c r="D5504" s="22"/>
      <c r="E5504" s="323" t="s">
        <v>606</v>
      </c>
      <c r="F5504" s="1"/>
      <c r="G5504" s="5"/>
      <c r="H5504" s="310">
        <f>SUM(H5492:H5503)</f>
        <v>267222.29000000004</v>
      </c>
      <c r="I5504" s="10"/>
      <c r="J5504" s="10"/>
      <c r="K5504" s="32">
        <f>SUM(K5492:K5503)</f>
        <v>842456.26468574989</v>
      </c>
      <c r="L5504" s="28">
        <f>SUM(L5492:L5503)</f>
        <v>575233.9746857502</v>
      </c>
      <c r="M5504" s="10"/>
      <c r="N5504" s="5"/>
      <c r="O5504" s="28">
        <f>SUM(O5492:O5503)</f>
        <v>374425.00652700011</v>
      </c>
      <c r="P5504" s="28">
        <f>SUM(P5492:P5503)</f>
        <v>-468031.25815875002</v>
      </c>
    </row>
    <row r="5505" spans="1:18" hidden="1">
      <c r="A5505" t="s">
        <v>420</v>
      </c>
      <c r="B5505" t="s">
        <v>5634</v>
      </c>
      <c r="C5505" s="224" t="s">
        <v>7842</v>
      </c>
      <c r="D5505" s="221">
        <v>390.02</v>
      </c>
      <c r="E5505" s="324">
        <v>42947</v>
      </c>
      <c r="F5505" s="9">
        <v>539295.28</v>
      </c>
      <c r="G5505" s="18">
        <v>6.6000000000000003E-2</v>
      </c>
      <c r="H5505" s="299">
        <v>2966.1299999999997</v>
      </c>
      <c r="I5505" s="15">
        <v>539295.28</v>
      </c>
      <c r="J5505" s="11">
        <f t="shared" ref="J5505:J5516" si="2504">G5505</f>
        <v>6.6000000000000003E-2</v>
      </c>
      <c r="K5505" s="31">
        <f t="shared" ref="K5505:K5516" si="2505">I5505*J5505/12</f>
        <v>2966.1240400000002</v>
      </c>
      <c r="L5505" s="289">
        <f t="shared" ref="L5505:L5516" si="2506">K5505-H5505</f>
        <v>-5.9599999995043618E-3</v>
      </c>
      <c r="M5505" s="15">
        <f t="shared" ref="M5505:M5516" si="2507">I5505</f>
        <v>539295.28</v>
      </c>
      <c r="N5505" s="5">
        <f>VLOOKUP(CONCATENATE(A5505,"-6"),'Restated Depr'!$B$6:$G$7674,6,0)</f>
        <v>9.4999999999999998E-3</v>
      </c>
      <c r="O5505" s="289">
        <f t="shared" ref="O5505:O5516" si="2508">M5505*N5505/12</f>
        <v>426.94209666666666</v>
      </c>
      <c r="P5505" s="289">
        <f t="shared" ref="P5505:P5516" si="2509">O5505-K5505</f>
        <v>-2539.1819433333335</v>
      </c>
      <c r="Q5505" t="s">
        <v>7819</v>
      </c>
    </row>
    <row r="5506" spans="1:18" hidden="1">
      <c r="A5506" t="s">
        <v>420</v>
      </c>
      <c r="B5506" t="s">
        <v>5635</v>
      </c>
      <c r="C5506" s="224" t="s">
        <v>7842</v>
      </c>
      <c r="D5506" s="221">
        <v>390.02</v>
      </c>
      <c r="E5506" s="324">
        <v>42978</v>
      </c>
      <c r="F5506" s="1">
        <v>539295.28</v>
      </c>
      <c r="G5506" s="18">
        <v>6.6000000000000003E-2</v>
      </c>
      <c r="H5506" s="298">
        <v>2966.1299999999997</v>
      </c>
      <c r="I5506" s="10">
        <v>539295.28</v>
      </c>
      <c r="J5506" s="11">
        <f t="shared" si="2504"/>
        <v>6.6000000000000003E-2</v>
      </c>
      <c r="K5506" s="30">
        <f t="shared" si="2505"/>
        <v>2966.1240400000002</v>
      </c>
      <c r="L5506" s="29">
        <f t="shared" si="2506"/>
        <v>-5.9599999995043618E-3</v>
      </c>
      <c r="M5506" s="10">
        <f t="shared" si="2507"/>
        <v>539295.28</v>
      </c>
      <c r="N5506" s="5">
        <f>VLOOKUP(CONCATENATE(A5506,"-6"),'Restated Depr'!$B$6:$G$7674,6,0)</f>
        <v>9.4999999999999998E-3</v>
      </c>
      <c r="O5506" s="29">
        <f t="shared" si="2508"/>
        <v>426.94209666666666</v>
      </c>
      <c r="P5506" s="29">
        <f t="shared" si="2509"/>
        <v>-2539.1819433333335</v>
      </c>
      <c r="Q5506" t="s">
        <v>7819</v>
      </c>
    </row>
    <row r="5507" spans="1:18" hidden="1">
      <c r="A5507" t="s">
        <v>420</v>
      </c>
      <c r="B5507" t="s">
        <v>5636</v>
      </c>
      <c r="C5507" s="224" t="s">
        <v>7842</v>
      </c>
      <c r="D5507" s="221">
        <v>390.02</v>
      </c>
      <c r="E5507" s="324">
        <v>43008</v>
      </c>
      <c r="F5507" s="1">
        <v>539295.28</v>
      </c>
      <c r="G5507" s="18">
        <v>6.6000000000000003E-2</v>
      </c>
      <c r="H5507" s="298">
        <v>2966.1299999999997</v>
      </c>
      <c r="I5507" s="10">
        <v>539295.28</v>
      </c>
      <c r="J5507" s="11">
        <f t="shared" si="2504"/>
        <v>6.6000000000000003E-2</v>
      </c>
      <c r="K5507" s="30">
        <f t="shared" si="2505"/>
        <v>2966.1240400000002</v>
      </c>
      <c r="L5507" s="29">
        <f t="shared" si="2506"/>
        <v>-5.9599999995043618E-3</v>
      </c>
      <c r="M5507" s="10">
        <f t="shared" si="2507"/>
        <v>539295.28</v>
      </c>
      <c r="N5507" s="5">
        <f>VLOOKUP(CONCATENATE(A5507,"-6"),'Restated Depr'!$B$6:$G$7674,6,0)</f>
        <v>9.4999999999999998E-3</v>
      </c>
      <c r="O5507" s="29">
        <f t="shared" si="2508"/>
        <v>426.94209666666666</v>
      </c>
      <c r="P5507" s="29">
        <f t="shared" si="2509"/>
        <v>-2539.1819433333335</v>
      </c>
      <c r="Q5507" t="s">
        <v>7819</v>
      </c>
    </row>
    <row r="5508" spans="1:18" hidden="1">
      <c r="A5508" t="s">
        <v>420</v>
      </c>
      <c r="B5508" t="s">
        <v>5637</v>
      </c>
      <c r="C5508" s="224" t="s">
        <v>7842</v>
      </c>
      <c r="D5508" s="221">
        <v>390.02</v>
      </c>
      <c r="E5508" s="324">
        <v>43039</v>
      </c>
      <c r="F5508" s="1">
        <v>539295.28</v>
      </c>
      <c r="G5508" s="18">
        <v>6.6000000000000003E-2</v>
      </c>
      <c r="H5508" s="298">
        <v>2966.1299999999997</v>
      </c>
      <c r="I5508" s="10">
        <v>539295.28</v>
      </c>
      <c r="J5508" s="11">
        <f t="shared" si="2504"/>
        <v>6.6000000000000003E-2</v>
      </c>
      <c r="K5508" s="30">
        <f t="shared" si="2505"/>
        <v>2966.1240400000002</v>
      </c>
      <c r="L5508" s="29">
        <f t="shared" si="2506"/>
        <v>-5.9599999995043618E-3</v>
      </c>
      <c r="M5508" s="10">
        <f t="shared" si="2507"/>
        <v>539295.28</v>
      </c>
      <c r="N5508" s="5">
        <f>VLOOKUP(CONCATENATE(A5508,"-6"),'Restated Depr'!$B$6:$G$7674,6,0)</f>
        <v>9.4999999999999998E-3</v>
      </c>
      <c r="O5508" s="29">
        <f t="shared" si="2508"/>
        <v>426.94209666666666</v>
      </c>
      <c r="P5508" s="29">
        <f t="shared" si="2509"/>
        <v>-2539.1819433333335</v>
      </c>
      <c r="Q5508" t="s">
        <v>7819</v>
      </c>
    </row>
    <row r="5509" spans="1:18" hidden="1">
      <c r="A5509" t="s">
        <v>420</v>
      </c>
      <c r="B5509" t="s">
        <v>5638</v>
      </c>
      <c r="C5509" s="224" t="s">
        <v>7842</v>
      </c>
      <c r="D5509" s="221">
        <v>390.02</v>
      </c>
      <c r="E5509" s="324">
        <v>43069</v>
      </c>
      <c r="F5509" s="1">
        <v>539295.28</v>
      </c>
      <c r="G5509" s="18">
        <v>6.6000000000000003E-2</v>
      </c>
      <c r="H5509" s="298">
        <v>2966.1299999999997</v>
      </c>
      <c r="I5509" s="10">
        <v>539295.28</v>
      </c>
      <c r="J5509" s="11">
        <f t="shared" si="2504"/>
        <v>6.6000000000000003E-2</v>
      </c>
      <c r="K5509" s="30">
        <f t="shared" si="2505"/>
        <v>2966.1240400000002</v>
      </c>
      <c r="L5509" s="29">
        <f t="shared" si="2506"/>
        <v>-5.9599999995043618E-3</v>
      </c>
      <c r="M5509" s="10">
        <f t="shared" si="2507"/>
        <v>539295.28</v>
      </c>
      <c r="N5509" s="5">
        <f>VLOOKUP(CONCATENATE(A5509,"-6"),'Restated Depr'!$B$6:$G$7674,6,0)</f>
        <v>9.4999999999999998E-3</v>
      </c>
      <c r="O5509" s="29">
        <f t="shared" si="2508"/>
        <v>426.94209666666666</v>
      </c>
      <c r="P5509" s="29">
        <f t="shared" si="2509"/>
        <v>-2539.1819433333335</v>
      </c>
      <c r="Q5509" t="s">
        <v>7819</v>
      </c>
    </row>
    <row r="5510" spans="1:18" hidden="1">
      <c r="A5510" t="s">
        <v>420</v>
      </c>
      <c r="B5510" t="s">
        <v>5639</v>
      </c>
      <c r="C5510" s="224" t="s">
        <v>7842</v>
      </c>
      <c r="D5510" s="221">
        <v>390.02</v>
      </c>
      <c r="E5510" s="324">
        <v>43100</v>
      </c>
      <c r="F5510" s="1">
        <v>539295.28</v>
      </c>
      <c r="G5510" s="18">
        <v>4.2300000000000004E-2</v>
      </c>
      <c r="H5510" s="298">
        <v>1901.0100000000002</v>
      </c>
      <c r="I5510" s="10">
        <v>539295.28</v>
      </c>
      <c r="J5510" s="11">
        <f t="shared" si="2504"/>
        <v>4.2300000000000004E-2</v>
      </c>
      <c r="K5510" s="30">
        <f t="shared" si="2505"/>
        <v>1901.0158620000002</v>
      </c>
      <c r="L5510" s="29">
        <f t="shared" si="2506"/>
        <v>5.8619999999791617E-3</v>
      </c>
      <c r="M5510" s="10">
        <f t="shared" si="2507"/>
        <v>539295.28</v>
      </c>
      <c r="N5510" s="5">
        <f>VLOOKUP(CONCATENATE(A5510,"-6"),'Restated Depr'!$B$6:$G$7674,6,0)</f>
        <v>9.4999999999999998E-3</v>
      </c>
      <c r="O5510" s="29">
        <f t="shared" si="2508"/>
        <v>426.94209666666666</v>
      </c>
      <c r="P5510" s="29">
        <f t="shared" si="2509"/>
        <v>-1474.0737653333335</v>
      </c>
      <c r="Q5510" t="s">
        <v>7819</v>
      </c>
    </row>
    <row r="5511" spans="1:18" hidden="1">
      <c r="A5511" t="s">
        <v>420</v>
      </c>
      <c r="B5511" t="s">
        <v>5640</v>
      </c>
      <c r="C5511" s="224" t="s">
        <v>7842</v>
      </c>
      <c r="D5511" s="221">
        <v>390.02</v>
      </c>
      <c r="E5511" s="324">
        <v>43131</v>
      </c>
      <c r="F5511" s="1">
        <v>539295.28</v>
      </c>
      <c r="G5511" s="5">
        <v>9.4999999999999998E-3</v>
      </c>
      <c r="H5511" s="298">
        <v>426.94000000000005</v>
      </c>
      <c r="I5511" s="10">
        <v>539295.28</v>
      </c>
      <c r="J5511" s="11">
        <f t="shared" si="2504"/>
        <v>9.4999999999999998E-3</v>
      </c>
      <c r="K5511" s="30">
        <f t="shared" si="2505"/>
        <v>426.94209666666666</v>
      </c>
      <c r="L5511" s="29">
        <f t="shared" si="2506"/>
        <v>2.0966666666026867E-3</v>
      </c>
      <c r="M5511" s="10">
        <f t="shared" si="2507"/>
        <v>539295.28</v>
      </c>
      <c r="N5511" s="5">
        <f>VLOOKUP(CONCATENATE(A5511,"-6"),'Restated Depr'!$B$6:$G$7674,6,0)</f>
        <v>9.4999999999999998E-3</v>
      </c>
      <c r="O5511" s="29">
        <f t="shared" si="2508"/>
        <v>426.94209666666666</v>
      </c>
      <c r="P5511" s="29">
        <f t="shared" si="2509"/>
        <v>0</v>
      </c>
      <c r="Q5511" t="s">
        <v>7819</v>
      </c>
    </row>
    <row r="5512" spans="1:18" hidden="1">
      <c r="A5512" t="s">
        <v>420</v>
      </c>
      <c r="B5512" t="s">
        <v>5641</v>
      </c>
      <c r="C5512" s="224" t="s">
        <v>7842</v>
      </c>
      <c r="D5512" s="221">
        <v>390.02</v>
      </c>
      <c r="E5512" s="324">
        <v>43159</v>
      </c>
      <c r="F5512" s="1">
        <v>539295.28</v>
      </c>
      <c r="G5512" s="5">
        <v>9.4999999999999998E-3</v>
      </c>
      <c r="H5512" s="298">
        <v>426.94000000000005</v>
      </c>
      <c r="I5512" s="10">
        <v>539295.28</v>
      </c>
      <c r="J5512" s="11">
        <f t="shared" si="2504"/>
        <v>9.4999999999999998E-3</v>
      </c>
      <c r="K5512" s="30">
        <f t="shared" si="2505"/>
        <v>426.94209666666666</v>
      </c>
      <c r="L5512" s="29">
        <f t="shared" si="2506"/>
        <v>2.0966666666026867E-3</v>
      </c>
      <c r="M5512" s="10">
        <f t="shared" si="2507"/>
        <v>539295.28</v>
      </c>
      <c r="N5512" s="5">
        <f>VLOOKUP(CONCATENATE(A5512,"-6"),'Restated Depr'!$B$6:$G$7674,6,0)</f>
        <v>9.4999999999999998E-3</v>
      </c>
      <c r="O5512" s="29">
        <f t="shared" si="2508"/>
        <v>426.94209666666666</v>
      </c>
      <c r="P5512" s="29">
        <f t="shared" si="2509"/>
        <v>0</v>
      </c>
      <c r="Q5512" t="s">
        <v>7819</v>
      </c>
    </row>
    <row r="5513" spans="1:18" hidden="1">
      <c r="A5513" t="s">
        <v>420</v>
      </c>
      <c r="B5513" t="s">
        <v>5642</v>
      </c>
      <c r="C5513" s="224" t="s">
        <v>7842</v>
      </c>
      <c r="D5513" s="221">
        <v>390.02</v>
      </c>
      <c r="E5513" s="324">
        <v>43190</v>
      </c>
      <c r="F5513" s="1">
        <v>539295.28</v>
      </c>
      <c r="G5513" s="5">
        <v>9.4999999999999998E-3</v>
      </c>
      <c r="H5513" s="298">
        <v>426.94000000000005</v>
      </c>
      <c r="I5513" s="10">
        <v>539295.28</v>
      </c>
      <c r="J5513" s="11">
        <f t="shared" si="2504"/>
        <v>9.4999999999999998E-3</v>
      </c>
      <c r="K5513" s="30">
        <f t="shared" si="2505"/>
        <v>426.94209666666666</v>
      </c>
      <c r="L5513" s="29">
        <f t="shared" si="2506"/>
        <v>2.0966666666026867E-3</v>
      </c>
      <c r="M5513" s="10">
        <f t="shared" si="2507"/>
        <v>539295.28</v>
      </c>
      <c r="N5513" s="5">
        <f>VLOOKUP(CONCATENATE(A5513,"-6"),'Restated Depr'!$B$6:$G$7674,6,0)</f>
        <v>9.4999999999999998E-3</v>
      </c>
      <c r="O5513" s="29">
        <f t="shared" si="2508"/>
        <v>426.94209666666666</v>
      </c>
      <c r="P5513" s="29">
        <f t="shared" si="2509"/>
        <v>0</v>
      </c>
      <c r="Q5513" t="s">
        <v>7819</v>
      </c>
    </row>
    <row r="5514" spans="1:18" hidden="1">
      <c r="A5514" t="s">
        <v>420</v>
      </c>
      <c r="B5514" t="s">
        <v>5643</v>
      </c>
      <c r="C5514" s="224" t="s">
        <v>7842</v>
      </c>
      <c r="D5514" s="221">
        <v>390.02</v>
      </c>
      <c r="E5514" s="324">
        <v>43220</v>
      </c>
      <c r="F5514" s="1">
        <v>539295.28</v>
      </c>
      <c r="G5514" s="5">
        <v>9.4999999999999998E-3</v>
      </c>
      <c r="H5514" s="298">
        <v>426.94000000000005</v>
      </c>
      <c r="I5514" s="10">
        <v>539295.28</v>
      </c>
      <c r="J5514" s="11">
        <f t="shared" si="2504"/>
        <v>9.4999999999999998E-3</v>
      </c>
      <c r="K5514" s="30">
        <f t="shared" si="2505"/>
        <v>426.94209666666666</v>
      </c>
      <c r="L5514" s="29">
        <f t="shared" si="2506"/>
        <v>2.0966666666026867E-3</v>
      </c>
      <c r="M5514" s="10">
        <f t="shared" si="2507"/>
        <v>539295.28</v>
      </c>
      <c r="N5514" s="5">
        <f>VLOOKUP(CONCATENATE(A5514,"-6"),'Restated Depr'!$B$6:$G$7674,6,0)</f>
        <v>9.4999999999999998E-3</v>
      </c>
      <c r="O5514" s="29">
        <f t="shared" si="2508"/>
        <v>426.94209666666666</v>
      </c>
      <c r="P5514" s="29">
        <f t="shared" si="2509"/>
        <v>0</v>
      </c>
      <c r="Q5514" t="s">
        <v>7819</v>
      </c>
    </row>
    <row r="5515" spans="1:18" hidden="1">
      <c r="A5515" t="s">
        <v>420</v>
      </c>
      <c r="B5515" t="s">
        <v>5644</v>
      </c>
      <c r="C5515" s="224" t="s">
        <v>7842</v>
      </c>
      <c r="D5515" s="221">
        <v>390.02</v>
      </c>
      <c r="E5515" s="324">
        <v>43251</v>
      </c>
      <c r="F5515" s="1">
        <v>539295.28</v>
      </c>
      <c r="G5515" s="5">
        <v>9.4999999999999998E-3</v>
      </c>
      <c r="H5515" s="298">
        <v>426.94000000000005</v>
      </c>
      <c r="I5515" s="10">
        <v>539295.28</v>
      </c>
      <c r="J5515" s="11">
        <f t="shared" si="2504"/>
        <v>9.4999999999999998E-3</v>
      </c>
      <c r="K5515" s="30">
        <f t="shared" si="2505"/>
        <v>426.94209666666666</v>
      </c>
      <c r="L5515" s="29">
        <f t="shared" si="2506"/>
        <v>2.0966666666026867E-3</v>
      </c>
      <c r="M5515" s="10">
        <f t="shared" si="2507"/>
        <v>539295.28</v>
      </c>
      <c r="N5515" s="5">
        <f>VLOOKUP(CONCATENATE(A5515,"-6"),'Restated Depr'!$B$6:$G$7674,6,0)</f>
        <v>9.4999999999999998E-3</v>
      </c>
      <c r="O5515" s="29">
        <f t="shared" si="2508"/>
        <v>426.94209666666666</v>
      </c>
      <c r="P5515" s="29">
        <f t="shared" si="2509"/>
        <v>0</v>
      </c>
      <c r="Q5515" t="s">
        <v>7819</v>
      </c>
    </row>
    <row r="5516" spans="1:18" hidden="1">
      <c r="A5516" t="s">
        <v>420</v>
      </c>
      <c r="B5516" t="s">
        <v>5645</v>
      </c>
      <c r="C5516" s="224" t="s">
        <v>7842</v>
      </c>
      <c r="D5516" s="221">
        <v>390.02</v>
      </c>
      <c r="E5516" s="324">
        <v>43281</v>
      </c>
      <c r="F5516" s="1">
        <v>539295.28</v>
      </c>
      <c r="G5516" s="5">
        <v>9.4999999999999998E-3</v>
      </c>
      <c r="H5516" s="298">
        <v>426.94000000000005</v>
      </c>
      <c r="I5516" s="10">
        <v>539295.28</v>
      </c>
      <c r="J5516" s="11">
        <f t="shared" si="2504"/>
        <v>9.4999999999999998E-3</v>
      </c>
      <c r="K5516" s="30">
        <f t="shared" si="2505"/>
        <v>426.94209666666666</v>
      </c>
      <c r="L5516" s="29">
        <f t="shared" si="2506"/>
        <v>2.0966666666026867E-3</v>
      </c>
      <c r="M5516" s="10">
        <f t="shared" si="2507"/>
        <v>539295.28</v>
      </c>
      <c r="N5516" s="5">
        <f>VLOOKUP(CONCATENATE(A5516,"-6"),'Restated Depr'!$B$6:$G$7674,6,0)</f>
        <v>9.4999999999999998E-3</v>
      </c>
      <c r="O5516" s="29">
        <f t="shared" si="2508"/>
        <v>426.94209666666666</v>
      </c>
      <c r="P5516" s="29">
        <f t="shared" si="2509"/>
        <v>0</v>
      </c>
      <c r="Q5516" t="s">
        <v>7819</v>
      </c>
      <c r="R5516" s="5"/>
    </row>
    <row r="5517" spans="1:18" ht="15.75" hidden="1" thickBot="1">
      <c r="A5517" t="s">
        <v>420</v>
      </c>
      <c r="C5517" s="224" t="s">
        <v>641</v>
      </c>
      <c r="D5517" s="22"/>
      <c r="E5517" s="323" t="s">
        <v>606</v>
      </c>
      <c r="F5517" s="1"/>
      <c r="G5517" s="5"/>
      <c r="H5517" s="310">
        <f>SUM(H5505:H5516)</f>
        <v>19293.299999999988</v>
      </c>
      <c r="I5517" s="10"/>
      <c r="J5517" s="10"/>
      <c r="K5517" s="32">
        <f>SUM(K5505:K5516)</f>
        <v>19293.288641999996</v>
      </c>
      <c r="L5517" s="28">
        <f>SUM(L5505:L5516)</f>
        <v>-1.1357999997926527E-2</v>
      </c>
      <c r="M5517" s="10"/>
      <c r="N5517" s="5"/>
      <c r="O5517" s="28">
        <f>SUM(O5505:O5516)</f>
        <v>5123.3051599999999</v>
      </c>
      <c r="P5517" s="28">
        <f>SUM(P5505:P5516)</f>
        <v>-14169.983482</v>
      </c>
    </row>
    <row r="5518" spans="1:18" hidden="1">
      <c r="A5518" t="s">
        <v>421</v>
      </c>
      <c r="B5518" t="s">
        <v>5646</v>
      </c>
      <c r="C5518" s="224" t="s">
        <v>7842</v>
      </c>
      <c r="D5518" s="221">
        <v>390.02</v>
      </c>
      <c r="E5518" s="324">
        <v>42947</v>
      </c>
      <c r="F5518" s="9">
        <v>735272.54</v>
      </c>
      <c r="G5518" s="18">
        <v>6.6000000000000003E-2</v>
      </c>
      <c r="H5518" s="299">
        <v>4043.9999999999995</v>
      </c>
      <c r="I5518" s="15">
        <v>735272.54</v>
      </c>
      <c r="J5518" s="11">
        <f t="shared" ref="J5518:J5529" si="2510">G5518</f>
        <v>6.6000000000000003E-2</v>
      </c>
      <c r="K5518" s="31">
        <f t="shared" ref="K5518:K5529" si="2511">I5518*J5518/12</f>
        <v>4043.9989700000006</v>
      </c>
      <c r="L5518" s="289">
        <f t="shared" ref="L5518:L5529" si="2512">K5518-H5518</f>
        <v>-1.0299999989911157E-3</v>
      </c>
      <c r="M5518" s="15">
        <f t="shared" ref="M5518:M5529" si="2513">I5518</f>
        <v>735272.54</v>
      </c>
      <c r="N5518" s="5">
        <f>VLOOKUP(CONCATENATE(A5518,"-6"),'Restated Depr'!$B$6:$G$7674,6,0)</f>
        <v>9.4999999999999998E-3</v>
      </c>
      <c r="O5518" s="289">
        <f t="shared" ref="O5518:O5529" si="2514">M5518*N5518/12</f>
        <v>582.09076083333332</v>
      </c>
      <c r="P5518" s="289">
        <f t="shared" ref="P5518:P5529" si="2515">O5518-K5518</f>
        <v>-3461.9082091666673</v>
      </c>
      <c r="Q5518" t="s">
        <v>7819</v>
      </c>
    </row>
    <row r="5519" spans="1:18" hidden="1">
      <c r="A5519" t="s">
        <v>421</v>
      </c>
      <c r="B5519" t="s">
        <v>5647</v>
      </c>
      <c r="C5519" s="224" t="s">
        <v>7842</v>
      </c>
      <c r="D5519" s="221">
        <v>390.02</v>
      </c>
      <c r="E5519" s="324">
        <v>42978</v>
      </c>
      <c r="F5519" s="1">
        <v>735272.54</v>
      </c>
      <c r="G5519" s="18">
        <v>6.6000000000000003E-2</v>
      </c>
      <c r="H5519" s="298">
        <v>4043.9999999999995</v>
      </c>
      <c r="I5519" s="10">
        <v>735272.54</v>
      </c>
      <c r="J5519" s="11">
        <f t="shared" si="2510"/>
        <v>6.6000000000000003E-2</v>
      </c>
      <c r="K5519" s="30">
        <f t="shared" si="2511"/>
        <v>4043.9989700000006</v>
      </c>
      <c r="L5519" s="29">
        <f t="shared" si="2512"/>
        <v>-1.0299999989911157E-3</v>
      </c>
      <c r="M5519" s="10">
        <f t="shared" si="2513"/>
        <v>735272.54</v>
      </c>
      <c r="N5519" s="5">
        <f>VLOOKUP(CONCATENATE(A5519,"-6"),'Restated Depr'!$B$6:$G$7674,6,0)</f>
        <v>9.4999999999999998E-3</v>
      </c>
      <c r="O5519" s="29">
        <f t="shared" si="2514"/>
        <v>582.09076083333332</v>
      </c>
      <c r="P5519" s="29">
        <f t="shared" si="2515"/>
        <v>-3461.9082091666673</v>
      </c>
      <c r="Q5519" t="s">
        <v>7819</v>
      </c>
    </row>
    <row r="5520" spans="1:18" hidden="1">
      <c r="A5520" t="s">
        <v>421</v>
      </c>
      <c r="B5520" t="s">
        <v>5648</v>
      </c>
      <c r="C5520" s="224" t="s">
        <v>7842</v>
      </c>
      <c r="D5520" s="221">
        <v>390.02</v>
      </c>
      <c r="E5520" s="324">
        <v>43008</v>
      </c>
      <c r="F5520" s="1">
        <v>735272.54</v>
      </c>
      <c r="G5520" s="18">
        <v>6.6000000000000003E-2</v>
      </c>
      <c r="H5520" s="298">
        <v>4043.9999999999995</v>
      </c>
      <c r="I5520" s="10">
        <v>735272.54</v>
      </c>
      <c r="J5520" s="11">
        <f t="shared" si="2510"/>
        <v>6.6000000000000003E-2</v>
      </c>
      <c r="K5520" s="30">
        <f t="shared" si="2511"/>
        <v>4043.9989700000006</v>
      </c>
      <c r="L5520" s="29">
        <f t="shared" si="2512"/>
        <v>-1.0299999989911157E-3</v>
      </c>
      <c r="M5520" s="10">
        <f t="shared" si="2513"/>
        <v>735272.54</v>
      </c>
      <c r="N5520" s="5">
        <f>VLOOKUP(CONCATENATE(A5520,"-6"),'Restated Depr'!$B$6:$G$7674,6,0)</f>
        <v>9.4999999999999998E-3</v>
      </c>
      <c r="O5520" s="29">
        <f t="shared" si="2514"/>
        <v>582.09076083333332</v>
      </c>
      <c r="P5520" s="29">
        <f t="shared" si="2515"/>
        <v>-3461.9082091666673</v>
      </c>
      <c r="Q5520" t="s">
        <v>7819</v>
      </c>
    </row>
    <row r="5521" spans="1:18" hidden="1">
      <c r="A5521" t="s">
        <v>421</v>
      </c>
      <c r="B5521" t="s">
        <v>5649</v>
      </c>
      <c r="C5521" s="224" t="s">
        <v>7842</v>
      </c>
      <c r="D5521" s="221">
        <v>390.02</v>
      </c>
      <c r="E5521" s="324">
        <v>43039</v>
      </c>
      <c r="F5521" s="1">
        <v>735272.54</v>
      </c>
      <c r="G5521" s="18">
        <v>6.6000000000000003E-2</v>
      </c>
      <c r="H5521" s="298">
        <v>4043.9999999999995</v>
      </c>
      <c r="I5521" s="10">
        <v>735272.54</v>
      </c>
      <c r="J5521" s="11">
        <f t="shared" si="2510"/>
        <v>6.6000000000000003E-2</v>
      </c>
      <c r="K5521" s="30">
        <f t="shared" si="2511"/>
        <v>4043.9989700000006</v>
      </c>
      <c r="L5521" s="29">
        <f t="shared" si="2512"/>
        <v>-1.0299999989911157E-3</v>
      </c>
      <c r="M5521" s="10">
        <f t="shared" si="2513"/>
        <v>735272.54</v>
      </c>
      <c r="N5521" s="5">
        <f>VLOOKUP(CONCATENATE(A5521,"-6"),'Restated Depr'!$B$6:$G$7674,6,0)</f>
        <v>9.4999999999999998E-3</v>
      </c>
      <c r="O5521" s="29">
        <f t="shared" si="2514"/>
        <v>582.09076083333332</v>
      </c>
      <c r="P5521" s="29">
        <f t="shared" si="2515"/>
        <v>-3461.9082091666673</v>
      </c>
      <c r="Q5521" t="s">
        <v>7819</v>
      </c>
    </row>
    <row r="5522" spans="1:18" hidden="1">
      <c r="A5522" t="s">
        <v>421</v>
      </c>
      <c r="B5522" t="s">
        <v>5650</v>
      </c>
      <c r="C5522" s="224" t="s">
        <v>7842</v>
      </c>
      <c r="D5522" s="221">
        <v>390.02</v>
      </c>
      <c r="E5522" s="324">
        <v>43069</v>
      </c>
      <c r="F5522" s="1">
        <v>735272.54</v>
      </c>
      <c r="G5522" s="18">
        <v>6.6000000000000003E-2</v>
      </c>
      <c r="H5522" s="298">
        <v>4043.9999999999995</v>
      </c>
      <c r="I5522" s="10">
        <v>735272.54</v>
      </c>
      <c r="J5522" s="11">
        <f t="shared" si="2510"/>
        <v>6.6000000000000003E-2</v>
      </c>
      <c r="K5522" s="30">
        <f t="shared" si="2511"/>
        <v>4043.9989700000006</v>
      </c>
      <c r="L5522" s="29">
        <f t="shared" si="2512"/>
        <v>-1.0299999989911157E-3</v>
      </c>
      <c r="M5522" s="10">
        <f t="shared" si="2513"/>
        <v>735272.54</v>
      </c>
      <c r="N5522" s="5">
        <f>VLOOKUP(CONCATENATE(A5522,"-6"),'Restated Depr'!$B$6:$G$7674,6,0)</f>
        <v>9.4999999999999998E-3</v>
      </c>
      <c r="O5522" s="29">
        <f t="shared" si="2514"/>
        <v>582.09076083333332</v>
      </c>
      <c r="P5522" s="29">
        <f t="shared" si="2515"/>
        <v>-3461.9082091666673</v>
      </c>
      <c r="Q5522" t="s">
        <v>7819</v>
      </c>
    </row>
    <row r="5523" spans="1:18" hidden="1">
      <c r="A5523" t="s">
        <v>421</v>
      </c>
      <c r="B5523" t="s">
        <v>5651</v>
      </c>
      <c r="C5523" s="224" t="s">
        <v>7842</v>
      </c>
      <c r="D5523" s="221">
        <v>390.02</v>
      </c>
      <c r="E5523" s="324">
        <v>43100</v>
      </c>
      <c r="F5523" s="1">
        <v>735272.54</v>
      </c>
      <c r="G5523" s="18">
        <v>4.2300000000000004E-2</v>
      </c>
      <c r="H5523" s="298">
        <v>2591.84</v>
      </c>
      <c r="I5523" s="10">
        <v>735272.54</v>
      </c>
      <c r="J5523" s="11">
        <f t="shared" si="2510"/>
        <v>4.2300000000000004E-2</v>
      </c>
      <c r="K5523" s="30">
        <f t="shared" si="2511"/>
        <v>2591.8357035000004</v>
      </c>
      <c r="L5523" s="29">
        <f t="shared" si="2512"/>
        <v>-4.2964999997820996E-3</v>
      </c>
      <c r="M5523" s="10">
        <f t="shared" si="2513"/>
        <v>735272.54</v>
      </c>
      <c r="N5523" s="5">
        <f>VLOOKUP(CONCATENATE(A5523,"-6"),'Restated Depr'!$B$6:$G$7674,6,0)</f>
        <v>9.4999999999999998E-3</v>
      </c>
      <c r="O5523" s="29">
        <f t="shared" si="2514"/>
        <v>582.09076083333332</v>
      </c>
      <c r="P5523" s="29">
        <f t="shared" si="2515"/>
        <v>-2009.7449426666672</v>
      </c>
      <c r="Q5523" t="s">
        <v>7819</v>
      </c>
    </row>
    <row r="5524" spans="1:18" hidden="1">
      <c r="A5524" t="s">
        <v>421</v>
      </c>
      <c r="B5524" t="s">
        <v>5652</v>
      </c>
      <c r="C5524" s="224" t="s">
        <v>7842</v>
      </c>
      <c r="D5524" s="221">
        <v>390.02</v>
      </c>
      <c r="E5524" s="324">
        <v>43131</v>
      </c>
      <c r="F5524" s="1">
        <v>735272.54</v>
      </c>
      <c r="G5524" s="5">
        <v>9.4999999999999998E-3</v>
      </c>
      <c r="H5524" s="298">
        <v>582.09</v>
      </c>
      <c r="I5524" s="10">
        <v>735272.54</v>
      </c>
      <c r="J5524" s="11">
        <f t="shared" si="2510"/>
        <v>9.4999999999999998E-3</v>
      </c>
      <c r="K5524" s="30">
        <f t="shared" si="2511"/>
        <v>582.09076083333332</v>
      </c>
      <c r="L5524" s="29">
        <f t="shared" si="2512"/>
        <v>7.6083333328824665E-4</v>
      </c>
      <c r="M5524" s="10">
        <f t="shared" si="2513"/>
        <v>735272.54</v>
      </c>
      <c r="N5524" s="5">
        <f>VLOOKUP(CONCATENATE(A5524,"-6"),'Restated Depr'!$B$6:$G$7674,6,0)</f>
        <v>9.4999999999999998E-3</v>
      </c>
      <c r="O5524" s="29">
        <f t="shared" si="2514"/>
        <v>582.09076083333332</v>
      </c>
      <c r="P5524" s="29">
        <f t="shared" si="2515"/>
        <v>0</v>
      </c>
      <c r="Q5524" t="s">
        <v>7819</v>
      </c>
    </row>
    <row r="5525" spans="1:18" hidden="1">
      <c r="A5525" t="s">
        <v>421</v>
      </c>
      <c r="B5525" t="s">
        <v>5653</v>
      </c>
      <c r="C5525" s="224" t="s">
        <v>7842</v>
      </c>
      <c r="D5525" s="221">
        <v>390.02</v>
      </c>
      <c r="E5525" s="324">
        <v>43159</v>
      </c>
      <c r="F5525" s="1">
        <v>735272.54</v>
      </c>
      <c r="G5525" s="5">
        <v>9.4999999999999998E-3</v>
      </c>
      <c r="H5525" s="298">
        <v>582.09</v>
      </c>
      <c r="I5525" s="10">
        <v>735272.54</v>
      </c>
      <c r="J5525" s="11">
        <f t="shared" si="2510"/>
        <v>9.4999999999999998E-3</v>
      </c>
      <c r="K5525" s="30">
        <f t="shared" si="2511"/>
        <v>582.09076083333332</v>
      </c>
      <c r="L5525" s="29">
        <f t="shared" si="2512"/>
        <v>7.6083333328824665E-4</v>
      </c>
      <c r="M5525" s="10">
        <f t="shared" si="2513"/>
        <v>735272.54</v>
      </c>
      <c r="N5525" s="5">
        <f>VLOOKUP(CONCATENATE(A5525,"-6"),'Restated Depr'!$B$6:$G$7674,6,0)</f>
        <v>9.4999999999999998E-3</v>
      </c>
      <c r="O5525" s="29">
        <f t="shared" si="2514"/>
        <v>582.09076083333332</v>
      </c>
      <c r="P5525" s="29">
        <f t="shared" si="2515"/>
        <v>0</v>
      </c>
      <c r="Q5525" t="s">
        <v>7819</v>
      </c>
    </row>
    <row r="5526" spans="1:18" hidden="1">
      <c r="A5526" t="s">
        <v>421</v>
      </c>
      <c r="B5526" t="s">
        <v>5654</v>
      </c>
      <c r="C5526" s="224" t="s">
        <v>7842</v>
      </c>
      <c r="D5526" s="221">
        <v>390.02</v>
      </c>
      <c r="E5526" s="324">
        <v>43190</v>
      </c>
      <c r="F5526" s="1">
        <v>735272.54</v>
      </c>
      <c r="G5526" s="5">
        <v>9.4999999999999998E-3</v>
      </c>
      <c r="H5526" s="298">
        <v>582.09</v>
      </c>
      <c r="I5526" s="10">
        <v>735272.54</v>
      </c>
      <c r="J5526" s="11">
        <f t="shared" si="2510"/>
        <v>9.4999999999999998E-3</v>
      </c>
      <c r="K5526" s="30">
        <f t="shared" si="2511"/>
        <v>582.09076083333332</v>
      </c>
      <c r="L5526" s="29">
        <f t="shared" si="2512"/>
        <v>7.6083333328824665E-4</v>
      </c>
      <c r="M5526" s="10">
        <f t="shared" si="2513"/>
        <v>735272.54</v>
      </c>
      <c r="N5526" s="5">
        <f>VLOOKUP(CONCATENATE(A5526,"-6"),'Restated Depr'!$B$6:$G$7674,6,0)</f>
        <v>9.4999999999999998E-3</v>
      </c>
      <c r="O5526" s="29">
        <f t="shared" si="2514"/>
        <v>582.09076083333332</v>
      </c>
      <c r="P5526" s="29">
        <f t="shared" si="2515"/>
        <v>0</v>
      </c>
      <c r="Q5526" t="s">
        <v>7819</v>
      </c>
    </row>
    <row r="5527" spans="1:18" hidden="1">
      <c r="A5527" t="s">
        <v>421</v>
      </c>
      <c r="B5527" t="s">
        <v>5655</v>
      </c>
      <c r="C5527" s="224" t="s">
        <v>7842</v>
      </c>
      <c r="D5527" s="221">
        <v>390.02</v>
      </c>
      <c r="E5527" s="324">
        <v>43220</v>
      </c>
      <c r="F5527" s="1">
        <v>735272.54</v>
      </c>
      <c r="G5527" s="5">
        <v>9.4999999999999998E-3</v>
      </c>
      <c r="H5527" s="298">
        <v>582.09</v>
      </c>
      <c r="I5527" s="10">
        <v>735272.54</v>
      </c>
      <c r="J5527" s="11">
        <f t="shared" si="2510"/>
        <v>9.4999999999999998E-3</v>
      </c>
      <c r="K5527" s="30">
        <f t="shared" si="2511"/>
        <v>582.09076083333332</v>
      </c>
      <c r="L5527" s="29">
        <f t="shared" si="2512"/>
        <v>7.6083333328824665E-4</v>
      </c>
      <c r="M5527" s="10">
        <f t="shared" si="2513"/>
        <v>735272.54</v>
      </c>
      <c r="N5527" s="5">
        <f>VLOOKUP(CONCATENATE(A5527,"-6"),'Restated Depr'!$B$6:$G$7674,6,0)</f>
        <v>9.4999999999999998E-3</v>
      </c>
      <c r="O5527" s="29">
        <f t="shared" si="2514"/>
        <v>582.09076083333332</v>
      </c>
      <c r="P5527" s="29">
        <f t="shared" si="2515"/>
        <v>0</v>
      </c>
      <c r="Q5527" t="s">
        <v>7819</v>
      </c>
    </row>
    <row r="5528" spans="1:18" hidden="1">
      <c r="A5528" t="s">
        <v>421</v>
      </c>
      <c r="B5528" t="s">
        <v>5656</v>
      </c>
      <c r="C5528" s="224" t="s">
        <v>7842</v>
      </c>
      <c r="D5528" s="221">
        <v>390.02</v>
      </c>
      <c r="E5528" s="324">
        <v>43251</v>
      </c>
      <c r="F5528" s="1">
        <v>735272.54</v>
      </c>
      <c r="G5528" s="5">
        <v>9.4999999999999998E-3</v>
      </c>
      <c r="H5528" s="298">
        <v>582.09</v>
      </c>
      <c r="I5528" s="10">
        <v>735272.54</v>
      </c>
      <c r="J5528" s="11">
        <f t="shared" si="2510"/>
        <v>9.4999999999999998E-3</v>
      </c>
      <c r="K5528" s="30">
        <f t="shared" si="2511"/>
        <v>582.09076083333332</v>
      </c>
      <c r="L5528" s="29">
        <f t="shared" si="2512"/>
        <v>7.6083333328824665E-4</v>
      </c>
      <c r="M5528" s="10">
        <f t="shared" si="2513"/>
        <v>735272.54</v>
      </c>
      <c r="N5528" s="5">
        <f>VLOOKUP(CONCATENATE(A5528,"-6"),'Restated Depr'!$B$6:$G$7674,6,0)</f>
        <v>9.4999999999999998E-3</v>
      </c>
      <c r="O5528" s="29">
        <f t="shared" si="2514"/>
        <v>582.09076083333332</v>
      </c>
      <c r="P5528" s="29">
        <f t="shared" si="2515"/>
        <v>0</v>
      </c>
      <c r="Q5528" t="s">
        <v>7819</v>
      </c>
    </row>
    <row r="5529" spans="1:18" hidden="1">
      <c r="A5529" t="s">
        <v>421</v>
      </c>
      <c r="B5529" t="s">
        <v>5657</v>
      </c>
      <c r="C5529" s="224" t="s">
        <v>7842</v>
      </c>
      <c r="D5529" s="221">
        <v>390.02</v>
      </c>
      <c r="E5529" s="324">
        <v>43281</v>
      </c>
      <c r="F5529" s="1">
        <v>735272.54</v>
      </c>
      <c r="G5529" s="5">
        <v>9.4999999999999998E-3</v>
      </c>
      <c r="H5529" s="298">
        <v>582.09</v>
      </c>
      <c r="I5529" s="10">
        <v>735272.54</v>
      </c>
      <c r="J5529" s="11">
        <f t="shared" si="2510"/>
        <v>9.4999999999999998E-3</v>
      </c>
      <c r="K5529" s="30">
        <f t="shared" si="2511"/>
        <v>582.09076083333332</v>
      </c>
      <c r="L5529" s="29">
        <f t="shared" si="2512"/>
        <v>7.6083333328824665E-4</v>
      </c>
      <c r="M5529" s="10">
        <f t="shared" si="2513"/>
        <v>735272.54</v>
      </c>
      <c r="N5529" s="5">
        <f>VLOOKUP(CONCATENATE(A5529,"-6"),'Restated Depr'!$B$6:$G$7674,6,0)</f>
        <v>9.4999999999999998E-3</v>
      </c>
      <c r="O5529" s="29">
        <f t="shared" si="2514"/>
        <v>582.09076083333332</v>
      </c>
      <c r="P5529" s="29">
        <f t="shared" si="2515"/>
        <v>0</v>
      </c>
      <c r="Q5529" t="s">
        <v>7819</v>
      </c>
      <c r="R5529" s="5"/>
    </row>
    <row r="5530" spans="1:18" ht="15.75" hidden="1" thickBot="1">
      <c r="A5530" t="s">
        <v>421</v>
      </c>
      <c r="C5530" s="224" t="s">
        <v>641</v>
      </c>
      <c r="D5530" s="22"/>
      <c r="E5530" s="323" t="s">
        <v>606</v>
      </c>
      <c r="F5530" s="1"/>
      <c r="G5530" s="5"/>
      <c r="H5530" s="310">
        <f>SUM(H5518:H5529)</f>
        <v>26304.379999999997</v>
      </c>
      <c r="I5530" s="10"/>
      <c r="J5530" s="10"/>
      <c r="K5530" s="32">
        <f>SUM(K5518:K5529)</f>
        <v>26304.3751185</v>
      </c>
      <c r="L5530" s="28">
        <f>SUM(L5518:L5529)</f>
        <v>-4.8814999950081983E-3</v>
      </c>
      <c r="M5530" s="10"/>
      <c r="N5530" s="5"/>
      <c r="O5530" s="28">
        <f>SUM(O5518:O5529)</f>
        <v>6985.0891300000012</v>
      </c>
      <c r="P5530" s="28">
        <f>SUM(P5518:P5529)</f>
        <v>-19319.285988500003</v>
      </c>
    </row>
    <row r="5531" spans="1:18" hidden="1">
      <c r="A5531" t="s">
        <v>422</v>
      </c>
      <c r="B5531" t="s">
        <v>5658</v>
      </c>
      <c r="C5531" s="224" t="s">
        <v>7842</v>
      </c>
      <c r="D5531" s="221">
        <v>390.02</v>
      </c>
      <c r="E5531" s="324">
        <v>42947</v>
      </c>
      <c r="F5531" s="9">
        <v>47273902.909999996</v>
      </c>
      <c r="G5531" s="18">
        <v>6.6000000000000003E-2</v>
      </c>
      <c r="H5531" s="299">
        <v>260006.46000000005</v>
      </c>
      <c r="I5531" s="15">
        <v>46749158.289999999</v>
      </c>
      <c r="J5531" s="11">
        <f t="shared" ref="J5531:J5542" si="2516">G5531</f>
        <v>6.6000000000000003E-2</v>
      </c>
      <c r="K5531" s="31">
        <f t="shared" ref="K5531:K5542" si="2517">I5531*J5531/12</f>
        <v>257120.37059500001</v>
      </c>
      <c r="L5531" s="289">
        <f t="shared" ref="L5531:L5542" si="2518">K5531-H5531</f>
        <v>-2886.0894050000352</v>
      </c>
      <c r="M5531" s="15">
        <f t="shared" ref="M5531:M5542" si="2519">I5531</f>
        <v>46749158.289999999</v>
      </c>
      <c r="N5531" s="5">
        <f>VLOOKUP(CONCATENATE(A5531,"-6"),'Restated Depr'!$B$6:$G$7674,6,0)</f>
        <v>9.4999999999999998E-3</v>
      </c>
      <c r="O5531" s="289">
        <f t="shared" ref="O5531:O5542" si="2520">M5531*N5531/12</f>
        <v>37009.750312916665</v>
      </c>
      <c r="P5531" s="289">
        <f t="shared" ref="P5531:P5542" si="2521">O5531-K5531</f>
        <v>-220110.62028208334</v>
      </c>
      <c r="Q5531" t="s">
        <v>7819</v>
      </c>
    </row>
    <row r="5532" spans="1:18" hidden="1">
      <c r="A5532" t="s">
        <v>422</v>
      </c>
      <c r="B5532" t="s">
        <v>5659</v>
      </c>
      <c r="C5532" s="224" t="s">
        <v>7842</v>
      </c>
      <c r="D5532" s="221">
        <v>390.02</v>
      </c>
      <c r="E5532" s="324">
        <v>42978</v>
      </c>
      <c r="F5532" s="1">
        <v>47261360.909999996</v>
      </c>
      <c r="G5532" s="18">
        <v>6.6000000000000003E-2</v>
      </c>
      <c r="H5532" s="298">
        <v>259937.47999999998</v>
      </c>
      <c r="I5532" s="10">
        <v>46749158.289999999</v>
      </c>
      <c r="J5532" s="11">
        <f t="shared" si="2516"/>
        <v>6.6000000000000003E-2</v>
      </c>
      <c r="K5532" s="30">
        <f t="shared" si="2517"/>
        <v>257120.37059500001</v>
      </c>
      <c r="L5532" s="29">
        <f t="shared" si="2518"/>
        <v>-2817.1094049999665</v>
      </c>
      <c r="M5532" s="10">
        <f t="shared" si="2519"/>
        <v>46749158.289999999</v>
      </c>
      <c r="N5532" s="5">
        <f>VLOOKUP(CONCATENATE(A5532,"-6"),'Restated Depr'!$B$6:$G$7674,6,0)</f>
        <v>9.4999999999999998E-3</v>
      </c>
      <c r="O5532" s="29">
        <f t="shared" si="2520"/>
        <v>37009.750312916665</v>
      </c>
      <c r="P5532" s="29">
        <f t="shared" si="2521"/>
        <v>-220110.62028208334</v>
      </c>
      <c r="Q5532" t="s">
        <v>7819</v>
      </c>
    </row>
    <row r="5533" spans="1:18" hidden="1">
      <c r="A5533" t="s">
        <v>422</v>
      </c>
      <c r="B5533" t="s">
        <v>5660</v>
      </c>
      <c r="C5533" s="224" t="s">
        <v>7842</v>
      </c>
      <c r="D5533" s="221">
        <v>390.02</v>
      </c>
      <c r="E5533" s="324">
        <v>43008</v>
      </c>
      <c r="F5533" s="1">
        <v>47261360.909999996</v>
      </c>
      <c r="G5533" s="18">
        <v>6.6000000000000003E-2</v>
      </c>
      <c r="H5533" s="298">
        <v>259937.47999999998</v>
      </c>
      <c r="I5533" s="10">
        <v>46749158.289999999</v>
      </c>
      <c r="J5533" s="11">
        <f t="shared" si="2516"/>
        <v>6.6000000000000003E-2</v>
      </c>
      <c r="K5533" s="30">
        <f t="shared" si="2517"/>
        <v>257120.37059500001</v>
      </c>
      <c r="L5533" s="29">
        <f t="shared" si="2518"/>
        <v>-2817.1094049999665</v>
      </c>
      <c r="M5533" s="10">
        <f t="shared" si="2519"/>
        <v>46749158.289999999</v>
      </c>
      <c r="N5533" s="5">
        <f>VLOOKUP(CONCATENATE(A5533,"-6"),'Restated Depr'!$B$6:$G$7674,6,0)</f>
        <v>9.4999999999999998E-3</v>
      </c>
      <c r="O5533" s="29">
        <f t="shared" si="2520"/>
        <v>37009.750312916665</v>
      </c>
      <c r="P5533" s="29">
        <f t="shared" si="2521"/>
        <v>-220110.62028208334</v>
      </c>
      <c r="Q5533" t="s">
        <v>7819</v>
      </c>
    </row>
    <row r="5534" spans="1:18" hidden="1">
      <c r="A5534" t="s">
        <v>422</v>
      </c>
      <c r="B5534" t="s">
        <v>5661</v>
      </c>
      <c r="C5534" s="224" t="s">
        <v>7842</v>
      </c>
      <c r="D5534" s="221">
        <v>390.02</v>
      </c>
      <c r="E5534" s="324">
        <v>43039</v>
      </c>
      <c r="F5534" s="1">
        <v>47261360.909999996</v>
      </c>
      <c r="G5534" s="18">
        <v>6.6000000000000003E-2</v>
      </c>
      <c r="H5534" s="298">
        <v>259937.47999999998</v>
      </c>
      <c r="I5534" s="10">
        <v>46749158.289999999</v>
      </c>
      <c r="J5534" s="11">
        <f t="shared" si="2516"/>
        <v>6.6000000000000003E-2</v>
      </c>
      <c r="K5534" s="30">
        <f t="shared" si="2517"/>
        <v>257120.37059500001</v>
      </c>
      <c r="L5534" s="29">
        <f t="shared" si="2518"/>
        <v>-2817.1094049999665</v>
      </c>
      <c r="M5534" s="10">
        <f t="shared" si="2519"/>
        <v>46749158.289999999</v>
      </c>
      <c r="N5534" s="5">
        <f>VLOOKUP(CONCATENATE(A5534,"-6"),'Restated Depr'!$B$6:$G$7674,6,0)</f>
        <v>9.4999999999999998E-3</v>
      </c>
      <c r="O5534" s="29">
        <f t="shared" si="2520"/>
        <v>37009.750312916665</v>
      </c>
      <c r="P5534" s="29">
        <f t="shared" si="2521"/>
        <v>-220110.62028208334</v>
      </c>
      <c r="Q5534" t="s">
        <v>7819</v>
      </c>
    </row>
    <row r="5535" spans="1:18" hidden="1">
      <c r="A5535" t="s">
        <v>422</v>
      </c>
      <c r="B5535" t="s">
        <v>5662</v>
      </c>
      <c r="C5535" s="224" t="s">
        <v>7842</v>
      </c>
      <c r="D5535" s="221">
        <v>390.02</v>
      </c>
      <c r="E5535" s="324">
        <v>43069</v>
      </c>
      <c r="F5535" s="1">
        <v>47261360.909999996</v>
      </c>
      <c r="G5535" s="18">
        <v>6.6000000000000003E-2</v>
      </c>
      <c r="H5535" s="298">
        <v>259937.47999999998</v>
      </c>
      <c r="I5535" s="10">
        <v>46749158.289999999</v>
      </c>
      <c r="J5535" s="11">
        <f t="shared" si="2516"/>
        <v>6.6000000000000003E-2</v>
      </c>
      <c r="K5535" s="30">
        <f t="shared" si="2517"/>
        <v>257120.37059500001</v>
      </c>
      <c r="L5535" s="29">
        <f t="shared" si="2518"/>
        <v>-2817.1094049999665</v>
      </c>
      <c r="M5535" s="10">
        <f t="shared" si="2519"/>
        <v>46749158.289999999</v>
      </c>
      <c r="N5535" s="5">
        <f>VLOOKUP(CONCATENATE(A5535,"-6"),'Restated Depr'!$B$6:$G$7674,6,0)</f>
        <v>9.4999999999999998E-3</v>
      </c>
      <c r="O5535" s="29">
        <f t="shared" si="2520"/>
        <v>37009.750312916665</v>
      </c>
      <c r="P5535" s="29">
        <f t="shared" si="2521"/>
        <v>-220110.62028208334</v>
      </c>
      <c r="Q5535" t="s">
        <v>7819</v>
      </c>
    </row>
    <row r="5536" spans="1:18" hidden="1">
      <c r="A5536" t="s">
        <v>422</v>
      </c>
      <c r="B5536" t="s">
        <v>5663</v>
      </c>
      <c r="C5536" s="224" t="s">
        <v>7842</v>
      </c>
      <c r="D5536" s="221">
        <v>390.02</v>
      </c>
      <c r="E5536" s="324">
        <v>43100</v>
      </c>
      <c r="F5536" s="1">
        <v>35436091.990000002</v>
      </c>
      <c r="G5536" s="18">
        <v>4.2300000000000004E-2</v>
      </c>
      <c r="H5536" s="298">
        <v>124912.23000000003</v>
      </c>
      <c r="I5536" s="10">
        <v>46749158.289999999</v>
      </c>
      <c r="J5536" s="11">
        <f t="shared" si="2516"/>
        <v>4.2300000000000004E-2</v>
      </c>
      <c r="K5536" s="30">
        <f t="shared" si="2517"/>
        <v>164790.78297225002</v>
      </c>
      <c r="L5536" s="29">
        <f t="shared" si="2518"/>
        <v>39878.552972249992</v>
      </c>
      <c r="M5536" s="10">
        <f t="shared" si="2519"/>
        <v>46749158.289999999</v>
      </c>
      <c r="N5536" s="5">
        <f>VLOOKUP(CONCATENATE(A5536,"-6"),'Restated Depr'!$B$6:$G$7674,6,0)</f>
        <v>9.4999999999999998E-3</v>
      </c>
      <c r="O5536" s="29">
        <f t="shared" si="2520"/>
        <v>37009.750312916665</v>
      </c>
      <c r="P5536" s="29">
        <f t="shared" si="2521"/>
        <v>-127781.03265933334</v>
      </c>
      <c r="Q5536" t="s">
        <v>7819</v>
      </c>
    </row>
    <row r="5537" spans="1:18" hidden="1">
      <c r="A5537" t="s">
        <v>422</v>
      </c>
      <c r="B5537" t="s">
        <v>5664</v>
      </c>
      <c r="C5537" s="224" t="s">
        <v>7842</v>
      </c>
      <c r="D5537" s="221">
        <v>390.02</v>
      </c>
      <c r="E5537" s="324">
        <v>43131</v>
      </c>
      <c r="F5537" s="1">
        <v>44318265.450000003</v>
      </c>
      <c r="G5537" s="5">
        <v>9.4999999999999998E-3</v>
      </c>
      <c r="H5537" s="298">
        <v>35085.289999999986</v>
      </c>
      <c r="I5537" s="10">
        <v>46749158.289999999</v>
      </c>
      <c r="J5537" s="11">
        <f t="shared" si="2516"/>
        <v>9.4999999999999998E-3</v>
      </c>
      <c r="K5537" s="30">
        <f t="shared" si="2517"/>
        <v>37009.750312916665</v>
      </c>
      <c r="L5537" s="29">
        <f t="shared" si="2518"/>
        <v>1924.460312916679</v>
      </c>
      <c r="M5537" s="10">
        <f t="shared" si="2519"/>
        <v>46749158.289999999</v>
      </c>
      <c r="N5537" s="5">
        <f>VLOOKUP(CONCATENATE(A5537,"-6"),'Restated Depr'!$B$6:$G$7674,6,0)</f>
        <v>9.4999999999999998E-3</v>
      </c>
      <c r="O5537" s="29">
        <f t="shared" si="2520"/>
        <v>37009.750312916665</v>
      </c>
      <c r="P5537" s="29">
        <f t="shared" si="2521"/>
        <v>0</v>
      </c>
      <c r="Q5537" t="s">
        <v>7819</v>
      </c>
    </row>
    <row r="5538" spans="1:18" hidden="1">
      <c r="A5538" t="s">
        <v>422</v>
      </c>
      <c r="B5538" t="s">
        <v>5665</v>
      </c>
      <c r="C5538" s="224" t="s">
        <v>7842</v>
      </c>
      <c r="D5538" s="221">
        <v>390.02</v>
      </c>
      <c r="E5538" s="324">
        <v>43159</v>
      </c>
      <c r="F5538" s="1">
        <v>44287236.909999996</v>
      </c>
      <c r="G5538" s="5">
        <v>9.4999999999999998E-3</v>
      </c>
      <c r="H5538" s="298">
        <v>35060.730000000003</v>
      </c>
      <c r="I5538" s="10">
        <v>46749158.289999999</v>
      </c>
      <c r="J5538" s="11">
        <f t="shared" si="2516"/>
        <v>9.4999999999999998E-3</v>
      </c>
      <c r="K5538" s="30">
        <f t="shared" si="2517"/>
        <v>37009.750312916665</v>
      </c>
      <c r="L5538" s="29">
        <f t="shared" si="2518"/>
        <v>1949.0203129166621</v>
      </c>
      <c r="M5538" s="10">
        <f t="shared" si="2519"/>
        <v>46749158.289999999</v>
      </c>
      <c r="N5538" s="5">
        <f>VLOOKUP(CONCATENATE(A5538,"-6"),'Restated Depr'!$B$6:$G$7674,6,0)</f>
        <v>9.4999999999999998E-3</v>
      </c>
      <c r="O5538" s="29">
        <f t="shared" si="2520"/>
        <v>37009.750312916665</v>
      </c>
      <c r="P5538" s="29">
        <f t="shared" si="2521"/>
        <v>0</v>
      </c>
      <c r="Q5538" t="s">
        <v>7819</v>
      </c>
    </row>
    <row r="5539" spans="1:18" hidden="1">
      <c r="A5539" t="s">
        <v>422</v>
      </c>
      <c r="B5539" t="s">
        <v>5666</v>
      </c>
      <c r="C5539" s="224" t="s">
        <v>7842</v>
      </c>
      <c r="D5539" s="221">
        <v>390.02</v>
      </c>
      <c r="E5539" s="324">
        <v>43190</v>
      </c>
      <c r="F5539" s="1">
        <v>44543362.960000001</v>
      </c>
      <c r="G5539" s="5">
        <v>9.4999999999999998E-3</v>
      </c>
      <c r="H5539" s="298">
        <v>35263.490000000005</v>
      </c>
      <c r="I5539" s="10">
        <v>46749158.289999999</v>
      </c>
      <c r="J5539" s="11">
        <f t="shared" si="2516"/>
        <v>9.4999999999999998E-3</v>
      </c>
      <c r="K5539" s="30">
        <f t="shared" si="2517"/>
        <v>37009.750312916665</v>
      </c>
      <c r="L5539" s="29">
        <f t="shared" si="2518"/>
        <v>1746.26031291666</v>
      </c>
      <c r="M5539" s="10">
        <f t="shared" si="2519"/>
        <v>46749158.289999999</v>
      </c>
      <c r="N5539" s="5">
        <f>VLOOKUP(CONCATENATE(A5539,"-6"),'Restated Depr'!$B$6:$G$7674,6,0)</f>
        <v>9.4999999999999998E-3</v>
      </c>
      <c r="O5539" s="29">
        <f t="shared" si="2520"/>
        <v>37009.750312916665</v>
      </c>
      <c r="P5539" s="29">
        <f t="shared" si="2521"/>
        <v>0</v>
      </c>
      <c r="Q5539" t="s">
        <v>7819</v>
      </c>
    </row>
    <row r="5540" spans="1:18" hidden="1">
      <c r="A5540" t="s">
        <v>422</v>
      </c>
      <c r="B5540" t="s">
        <v>5667</v>
      </c>
      <c r="C5540" s="224" t="s">
        <v>7842</v>
      </c>
      <c r="D5540" s="221">
        <v>390.02</v>
      </c>
      <c r="E5540" s="324">
        <v>43220</v>
      </c>
      <c r="F5540" s="1">
        <v>44624886.590000004</v>
      </c>
      <c r="G5540" s="5">
        <v>9.4999999999999998E-3</v>
      </c>
      <c r="H5540" s="298">
        <v>35328.030000000006</v>
      </c>
      <c r="I5540" s="10">
        <v>46749158.289999999</v>
      </c>
      <c r="J5540" s="11">
        <f t="shared" si="2516"/>
        <v>9.4999999999999998E-3</v>
      </c>
      <c r="K5540" s="30">
        <f t="shared" si="2517"/>
        <v>37009.750312916665</v>
      </c>
      <c r="L5540" s="29">
        <f t="shared" si="2518"/>
        <v>1681.7203129166592</v>
      </c>
      <c r="M5540" s="10">
        <f t="shared" si="2519"/>
        <v>46749158.289999999</v>
      </c>
      <c r="N5540" s="5">
        <f>VLOOKUP(CONCATENATE(A5540,"-6"),'Restated Depr'!$B$6:$G$7674,6,0)</f>
        <v>9.4999999999999998E-3</v>
      </c>
      <c r="O5540" s="29">
        <f t="shared" si="2520"/>
        <v>37009.750312916665</v>
      </c>
      <c r="P5540" s="29">
        <f t="shared" si="2521"/>
        <v>0</v>
      </c>
      <c r="Q5540" t="s">
        <v>7819</v>
      </c>
    </row>
    <row r="5541" spans="1:18" hidden="1">
      <c r="A5541" t="s">
        <v>422</v>
      </c>
      <c r="B5541" t="s">
        <v>5668</v>
      </c>
      <c r="C5541" s="224" t="s">
        <v>7842</v>
      </c>
      <c r="D5541" s="221">
        <v>390.02</v>
      </c>
      <c r="E5541" s="324">
        <v>43251</v>
      </c>
      <c r="F5541" s="1">
        <v>45502027.759999998</v>
      </c>
      <c r="G5541" s="5">
        <v>9.4999999999999998E-3</v>
      </c>
      <c r="H5541" s="298">
        <v>36022.439999999995</v>
      </c>
      <c r="I5541" s="10">
        <v>46749158.289999999</v>
      </c>
      <c r="J5541" s="11">
        <f t="shared" si="2516"/>
        <v>9.4999999999999998E-3</v>
      </c>
      <c r="K5541" s="30">
        <f t="shared" si="2517"/>
        <v>37009.750312916665</v>
      </c>
      <c r="L5541" s="29">
        <f t="shared" si="2518"/>
        <v>987.31031291667023</v>
      </c>
      <c r="M5541" s="10">
        <f t="shared" si="2519"/>
        <v>46749158.289999999</v>
      </c>
      <c r="N5541" s="5">
        <f>VLOOKUP(CONCATENATE(A5541,"-6"),'Restated Depr'!$B$6:$G$7674,6,0)</f>
        <v>9.4999999999999998E-3</v>
      </c>
      <c r="O5541" s="29">
        <f t="shared" si="2520"/>
        <v>37009.750312916665</v>
      </c>
      <c r="P5541" s="29">
        <f t="shared" si="2521"/>
        <v>0</v>
      </c>
      <c r="Q5541" t="s">
        <v>7819</v>
      </c>
    </row>
    <row r="5542" spans="1:18" hidden="1">
      <c r="A5542" t="s">
        <v>422</v>
      </c>
      <c r="B5542" t="s">
        <v>5669</v>
      </c>
      <c r="C5542" s="224" t="s">
        <v>7842</v>
      </c>
      <c r="D5542" s="221">
        <v>390.02</v>
      </c>
      <c r="E5542" s="324">
        <v>43281</v>
      </c>
      <c r="F5542" s="1">
        <v>46749158.289999999</v>
      </c>
      <c r="G5542" s="5">
        <v>9.4999999999999998E-3</v>
      </c>
      <c r="H5542" s="298">
        <v>37009.75</v>
      </c>
      <c r="I5542" s="10">
        <v>46749158.289999999</v>
      </c>
      <c r="J5542" s="11">
        <f t="shared" si="2516"/>
        <v>9.4999999999999998E-3</v>
      </c>
      <c r="K5542" s="30">
        <f t="shared" si="2517"/>
        <v>37009.750312916665</v>
      </c>
      <c r="L5542" s="29">
        <f t="shared" si="2518"/>
        <v>3.1291666527977213E-4</v>
      </c>
      <c r="M5542" s="10">
        <f t="shared" si="2519"/>
        <v>46749158.289999999</v>
      </c>
      <c r="N5542" s="5">
        <f>VLOOKUP(CONCATENATE(A5542,"-6"),'Restated Depr'!$B$6:$G$7674,6,0)</f>
        <v>9.4999999999999998E-3</v>
      </c>
      <c r="O5542" s="29">
        <f t="shared" si="2520"/>
        <v>37009.750312916665</v>
      </c>
      <c r="P5542" s="29">
        <f t="shared" si="2521"/>
        <v>0</v>
      </c>
      <c r="Q5542" t="s">
        <v>7819</v>
      </c>
      <c r="R5542" s="5"/>
    </row>
    <row r="5543" spans="1:18" ht="15.75" hidden="1" thickBot="1">
      <c r="A5543" t="s">
        <v>422</v>
      </c>
      <c r="C5543" s="224" t="s">
        <v>641</v>
      </c>
      <c r="D5543" s="22"/>
      <c r="E5543" s="323" t="s">
        <v>606</v>
      </c>
      <c r="F5543" s="1"/>
      <c r="G5543" s="5"/>
      <c r="H5543" s="310">
        <f>SUM(H5531:H5542)</f>
        <v>1638438.3399999999</v>
      </c>
      <c r="I5543" s="10"/>
      <c r="J5543" s="10"/>
      <c r="K5543" s="32">
        <f>SUM(K5531:K5542)</f>
        <v>1672451.1378247505</v>
      </c>
      <c r="L5543" s="28">
        <f>SUM(L5531:L5542)</f>
        <v>34012.797824750087</v>
      </c>
      <c r="M5543" s="10"/>
      <c r="N5543" s="5"/>
      <c r="O5543" s="28">
        <f>SUM(O5531:O5542)</f>
        <v>444117.0037549999</v>
      </c>
      <c r="P5543" s="28">
        <f>SUM(P5531:P5542)</f>
        <v>-1228334.1340697501</v>
      </c>
    </row>
    <row r="5544" spans="1:18" hidden="1">
      <c r="A5544" s="36" t="s">
        <v>423</v>
      </c>
      <c r="B5544" s="36" t="s">
        <v>5670</v>
      </c>
      <c r="C5544" s="225" t="s">
        <v>7842</v>
      </c>
      <c r="D5544" s="220" t="s">
        <v>631</v>
      </c>
      <c r="E5544" s="328">
        <v>42947</v>
      </c>
      <c r="F5544" s="284">
        <v>8351.5</v>
      </c>
      <c r="G5544" s="44">
        <v>0.92307691999999997</v>
      </c>
      <c r="H5544" s="200">
        <v>491.26</v>
      </c>
      <c r="I5544" s="286">
        <v>2947.59</v>
      </c>
      <c r="J5544" s="47">
        <f t="shared" ref="J5544:J5555" si="2522">G5544</f>
        <v>0.92307691999999997</v>
      </c>
      <c r="K5544" s="199">
        <f t="shared" ref="K5544:K5555" si="2523">VLOOKUP(CONCATENATE(A5544,"-6"),B$19:H$7676,7,0)</f>
        <v>491.27</v>
      </c>
      <c r="L5544" s="200">
        <f t="shared" ref="L5544:L5555" si="2524">K5544-H5544</f>
        <v>9.9999999999909051E-3</v>
      </c>
      <c r="M5544" s="286">
        <f t="shared" ref="M5544:M5555" si="2525">I5544</f>
        <v>2947.59</v>
      </c>
      <c r="N5544" s="44">
        <f>VLOOKUP(CONCATENATE(A5544,"-6"),'Restated Depr'!$B$6:$G$7674,6,0)</f>
        <v>1.09090909</v>
      </c>
      <c r="O5544" s="200">
        <f t="shared" ref="O5544:O5555" si="2526">H5544+L5544</f>
        <v>491.27</v>
      </c>
      <c r="P5544" s="200">
        <f t="shared" ref="P5544:P5555" si="2527">O5544-K5544</f>
        <v>0</v>
      </c>
      <c r="Q5544" t="s">
        <v>633</v>
      </c>
    </row>
    <row r="5545" spans="1:18" hidden="1">
      <c r="A5545" s="36" t="s">
        <v>423</v>
      </c>
      <c r="B5545" s="36" t="s">
        <v>5671</v>
      </c>
      <c r="C5545" s="225" t="s">
        <v>7842</v>
      </c>
      <c r="D5545" s="220" t="s">
        <v>631</v>
      </c>
      <c r="E5545" s="328">
        <v>42978</v>
      </c>
      <c r="F5545" s="43">
        <v>7860.24</v>
      </c>
      <c r="G5545" s="44">
        <v>0.92307691999999997</v>
      </c>
      <c r="H5545" s="204">
        <v>491.27</v>
      </c>
      <c r="I5545" s="46">
        <v>2947.59</v>
      </c>
      <c r="J5545" s="47">
        <f t="shared" si="2522"/>
        <v>0.92307691999999997</v>
      </c>
      <c r="K5545" s="201">
        <f t="shared" si="2523"/>
        <v>491.27</v>
      </c>
      <c r="L5545" s="204">
        <f t="shared" si="2524"/>
        <v>0</v>
      </c>
      <c r="M5545" s="46">
        <f t="shared" si="2525"/>
        <v>2947.59</v>
      </c>
      <c r="N5545" s="44">
        <f>VLOOKUP(CONCATENATE(A5545,"-6"),'Restated Depr'!$B$6:$G$7674,6,0)</f>
        <v>1.09090909</v>
      </c>
      <c r="O5545" s="204">
        <f t="shared" si="2526"/>
        <v>491.27</v>
      </c>
      <c r="P5545" s="204">
        <f t="shared" si="2527"/>
        <v>0</v>
      </c>
      <c r="Q5545" t="s">
        <v>633</v>
      </c>
    </row>
    <row r="5546" spans="1:18" hidden="1">
      <c r="A5546" s="36" t="s">
        <v>423</v>
      </c>
      <c r="B5546" s="36" t="s">
        <v>5672</v>
      </c>
      <c r="C5546" s="225" t="s">
        <v>7842</v>
      </c>
      <c r="D5546" s="220" t="s">
        <v>631</v>
      </c>
      <c r="E5546" s="328">
        <v>43008</v>
      </c>
      <c r="F5546" s="43">
        <v>7368.97</v>
      </c>
      <c r="G5546" s="44">
        <v>0.92307691999999997</v>
      </c>
      <c r="H5546" s="204">
        <v>491.26</v>
      </c>
      <c r="I5546" s="46">
        <v>2947.59</v>
      </c>
      <c r="J5546" s="47">
        <f t="shared" si="2522"/>
        <v>0.92307691999999997</v>
      </c>
      <c r="K5546" s="201">
        <f t="shared" si="2523"/>
        <v>491.27</v>
      </c>
      <c r="L5546" s="204">
        <f t="shared" si="2524"/>
        <v>9.9999999999909051E-3</v>
      </c>
      <c r="M5546" s="46">
        <f t="shared" si="2525"/>
        <v>2947.59</v>
      </c>
      <c r="N5546" s="44">
        <f>VLOOKUP(CONCATENATE(A5546,"-6"),'Restated Depr'!$B$6:$G$7674,6,0)</f>
        <v>1.09090909</v>
      </c>
      <c r="O5546" s="204">
        <f t="shared" si="2526"/>
        <v>491.27</v>
      </c>
      <c r="P5546" s="204">
        <f t="shared" si="2527"/>
        <v>0</v>
      </c>
      <c r="Q5546" t="s">
        <v>633</v>
      </c>
    </row>
    <row r="5547" spans="1:18" hidden="1">
      <c r="A5547" s="36" t="s">
        <v>423</v>
      </c>
      <c r="B5547" s="36" t="s">
        <v>5673</v>
      </c>
      <c r="C5547" s="225" t="s">
        <v>7842</v>
      </c>
      <c r="D5547" s="220" t="s">
        <v>631</v>
      </c>
      <c r="E5547" s="328">
        <v>43039</v>
      </c>
      <c r="F5547" s="43">
        <v>6877.71</v>
      </c>
      <c r="G5547" s="44">
        <v>0.92307691999999997</v>
      </c>
      <c r="H5547" s="204">
        <v>491.27</v>
      </c>
      <c r="I5547" s="46">
        <v>2947.59</v>
      </c>
      <c r="J5547" s="47">
        <f t="shared" si="2522"/>
        <v>0.92307691999999997</v>
      </c>
      <c r="K5547" s="201">
        <f t="shared" si="2523"/>
        <v>491.27</v>
      </c>
      <c r="L5547" s="204">
        <f t="shared" si="2524"/>
        <v>0</v>
      </c>
      <c r="M5547" s="46">
        <f t="shared" si="2525"/>
        <v>2947.59</v>
      </c>
      <c r="N5547" s="44">
        <f>VLOOKUP(CONCATENATE(A5547,"-6"),'Restated Depr'!$B$6:$G$7674,6,0)</f>
        <v>1.09090909</v>
      </c>
      <c r="O5547" s="204">
        <f t="shared" si="2526"/>
        <v>491.27</v>
      </c>
      <c r="P5547" s="204">
        <f t="shared" si="2527"/>
        <v>0</v>
      </c>
      <c r="Q5547" t="s">
        <v>633</v>
      </c>
    </row>
    <row r="5548" spans="1:18" hidden="1">
      <c r="A5548" s="36" t="s">
        <v>423</v>
      </c>
      <c r="B5548" s="36" t="s">
        <v>5674</v>
      </c>
      <c r="C5548" s="225" t="s">
        <v>7842</v>
      </c>
      <c r="D5548" s="220" t="s">
        <v>631</v>
      </c>
      <c r="E5548" s="328">
        <v>43069</v>
      </c>
      <c r="F5548" s="43">
        <v>6386.44</v>
      </c>
      <c r="G5548" s="44">
        <v>0.92307691999999997</v>
      </c>
      <c r="H5548" s="204">
        <v>491.26</v>
      </c>
      <c r="I5548" s="46">
        <v>2947.59</v>
      </c>
      <c r="J5548" s="47">
        <f t="shared" si="2522"/>
        <v>0.92307691999999997</v>
      </c>
      <c r="K5548" s="201">
        <f t="shared" si="2523"/>
        <v>491.27</v>
      </c>
      <c r="L5548" s="204">
        <f t="shared" si="2524"/>
        <v>9.9999999999909051E-3</v>
      </c>
      <c r="M5548" s="46">
        <f t="shared" si="2525"/>
        <v>2947.59</v>
      </c>
      <c r="N5548" s="44">
        <f>VLOOKUP(CONCATENATE(A5548,"-6"),'Restated Depr'!$B$6:$G$7674,6,0)</f>
        <v>1.09090909</v>
      </c>
      <c r="O5548" s="204">
        <f t="shared" si="2526"/>
        <v>491.27</v>
      </c>
      <c r="P5548" s="204">
        <f t="shared" si="2527"/>
        <v>0</v>
      </c>
      <c r="Q5548" t="s">
        <v>633</v>
      </c>
    </row>
    <row r="5549" spans="1:18" hidden="1">
      <c r="A5549" s="36" t="s">
        <v>423</v>
      </c>
      <c r="B5549" s="36" t="s">
        <v>5675</v>
      </c>
      <c r="C5549" s="225" t="s">
        <v>7842</v>
      </c>
      <c r="D5549" s="220" t="s">
        <v>631</v>
      </c>
      <c r="E5549" s="328">
        <v>43100</v>
      </c>
      <c r="F5549" s="43">
        <v>5895.18</v>
      </c>
      <c r="G5549" s="44">
        <v>1</v>
      </c>
      <c r="H5549" s="204">
        <v>491.27</v>
      </c>
      <c r="I5549" s="46">
        <v>2947.59</v>
      </c>
      <c r="J5549" s="47">
        <f t="shared" si="2522"/>
        <v>1</v>
      </c>
      <c r="K5549" s="201">
        <f t="shared" si="2523"/>
        <v>491.27</v>
      </c>
      <c r="L5549" s="204">
        <f t="shared" si="2524"/>
        <v>0</v>
      </c>
      <c r="M5549" s="46">
        <f t="shared" si="2525"/>
        <v>2947.59</v>
      </c>
      <c r="N5549" s="44">
        <f>VLOOKUP(CONCATENATE(A5549,"-6"),'Restated Depr'!$B$6:$G$7674,6,0)</f>
        <v>1.09090909</v>
      </c>
      <c r="O5549" s="204">
        <f t="shared" si="2526"/>
        <v>491.27</v>
      </c>
      <c r="P5549" s="204">
        <f t="shared" si="2527"/>
        <v>0</v>
      </c>
      <c r="Q5549" t="s">
        <v>633</v>
      </c>
    </row>
    <row r="5550" spans="1:18" hidden="1">
      <c r="A5550" s="36" t="s">
        <v>423</v>
      </c>
      <c r="B5550" s="36" t="s">
        <v>5676</v>
      </c>
      <c r="C5550" s="225" t="s">
        <v>7842</v>
      </c>
      <c r="D5550" s="220" t="s">
        <v>631</v>
      </c>
      <c r="E5550" s="328">
        <v>43131</v>
      </c>
      <c r="F5550" s="43">
        <v>5403.91</v>
      </c>
      <c r="G5550" s="44">
        <v>1.09090909</v>
      </c>
      <c r="H5550" s="204">
        <v>491.26</v>
      </c>
      <c r="I5550" s="46">
        <v>2947.59</v>
      </c>
      <c r="J5550" s="47">
        <f t="shared" si="2522"/>
        <v>1.09090909</v>
      </c>
      <c r="K5550" s="201">
        <f t="shared" si="2523"/>
        <v>491.27</v>
      </c>
      <c r="L5550" s="204">
        <f t="shared" si="2524"/>
        <v>9.9999999999909051E-3</v>
      </c>
      <c r="M5550" s="46">
        <f t="shared" si="2525"/>
        <v>2947.59</v>
      </c>
      <c r="N5550" s="44">
        <f>VLOOKUP(CONCATENATE(A5550,"-6"),'Restated Depr'!$B$6:$G$7674,6,0)</f>
        <v>1.09090909</v>
      </c>
      <c r="O5550" s="204">
        <f t="shared" si="2526"/>
        <v>491.27</v>
      </c>
      <c r="P5550" s="204">
        <f t="shared" si="2527"/>
        <v>0</v>
      </c>
      <c r="Q5550" t="s">
        <v>633</v>
      </c>
    </row>
    <row r="5551" spans="1:18" hidden="1">
      <c r="A5551" s="36" t="s">
        <v>423</v>
      </c>
      <c r="B5551" s="36" t="s">
        <v>5677</v>
      </c>
      <c r="C5551" s="225" t="s">
        <v>7842</v>
      </c>
      <c r="D5551" s="220" t="s">
        <v>631</v>
      </c>
      <c r="E5551" s="328">
        <v>43159</v>
      </c>
      <c r="F5551" s="43">
        <v>4912.6499999999996</v>
      </c>
      <c r="G5551" s="44">
        <v>1.09090909</v>
      </c>
      <c r="H5551" s="204">
        <v>491.27</v>
      </c>
      <c r="I5551" s="46">
        <v>2947.59</v>
      </c>
      <c r="J5551" s="47">
        <f t="shared" si="2522"/>
        <v>1.09090909</v>
      </c>
      <c r="K5551" s="201">
        <f t="shared" si="2523"/>
        <v>491.27</v>
      </c>
      <c r="L5551" s="204">
        <f t="shared" si="2524"/>
        <v>0</v>
      </c>
      <c r="M5551" s="46">
        <f t="shared" si="2525"/>
        <v>2947.59</v>
      </c>
      <c r="N5551" s="44">
        <f>VLOOKUP(CONCATENATE(A5551,"-6"),'Restated Depr'!$B$6:$G$7674,6,0)</f>
        <v>1.09090909</v>
      </c>
      <c r="O5551" s="204">
        <f t="shared" si="2526"/>
        <v>491.27</v>
      </c>
      <c r="P5551" s="204">
        <f t="shared" si="2527"/>
        <v>0</v>
      </c>
      <c r="Q5551" t="s">
        <v>633</v>
      </c>
    </row>
    <row r="5552" spans="1:18" hidden="1">
      <c r="A5552" s="36" t="s">
        <v>423</v>
      </c>
      <c r="B5552" s="36" t="s">
        <v>5678</v>
      </c>
      <c r="C5552" s="225" t="s">
        <v>7842</v>
      </c>
      <c r="D5552" s="220" t="s">
        <v>631</v>
      </c>
      <c r="E5552" s="328">
        <v>43190</v>
      </c>
      <c r="F5552" s="43">
        <v>4421.38</v>
      </c>
      <c r="G5552" s="44">
        <v>1.09090909</v>
      </c>
      <c r="H5552" s="204">
        <v>491.26</v>
      </c>
      <c r="I5552" s="46">
        <v>2947.59</v>
      </c>
      <c r="J5552" s="47">
        <f t="shared" si="2522"/>
        <v>1.09090909</v>
      </c>
      <c r="K5552" s="201">
        <f t="shared" si="2523"/>
        <v>491.27</v>
      </c>
      <c r="L5552" s="204">
        <f t="shared" si="2524"/>
        <v>9.9999999999909051E-3</v>
      </c>
      <c r="M5552" s="46">
        <f t="shared" si="2525"/>
        <v>2947.59</v>
      </c>
      <c r="N5552" s="44">
        <f>VLOOKUP(CONCATENATE(A5552,"-6"),'Restated Depr'!$B$6:$G$7674,6,0)</f>
        <v>1.09090909</v>
      </c>
      <c r="O5552" s="204">
        <f t="shared" si="2526"/>
        <v>491.27</v>
      </c>
      <c r="P5552" s="204">
        <f t="shared" si="2527"/>
        <v>0</v>
      </c>
      <c r="Q5552" t="s">
        <v>633</v>
      </c>
    </row>
    <row r="5553" spans="1:23" hidden="1">
      <c r="A5553" s="36" t="s">
        <v>423</v>
      </c>
      <c r="B5553" s="36" t="s">
        <v>5679</v>
      </c>
      <c r="C5553" s="225" t="s">
        <v>7842</v>
      </c>
      <c r="D5553" s="220" t="s">
        <v>631</v>
      </c>
      <c r="E5553" s="328">
        <v>43220</v>
      </c>
      <c r="F5553" s="43">
        <v>3930.12</v>
      </c>
      <c r="G5553" s="44">
        <v>1.09090909</v>
      </c>
      <c r="H5553" s="204">
        <v>491.27</v>
      </c>
      <c r="I5553" s="46">
        <v>2947.59</v>
      </c>
      <c r="J5553" s="47">
        <f t="shared" si="2522"/>
        <v>1.09090909</v>
      </c>
      <c r="K5553" s="201">
        <f t="shared" si="2523"/>
        <v>491.27</v>
      </c>
      <c r="L5553" s="204">
        <f t="shared" si="2524"/>
        <v>0</v>
      </c>
      <c r="M5553" s="46">
        <f t="shared" si="2525"/>
        <v>2947.59</v>
      </c>
      <c r="N5553" s="44">
        <f>VLOOKUP(CONCATENATE(A5553,"-6"),'Restated Depr'!$B$6:$G$7674,6,0)</f>
        <v>1.09090909</v>
      </c>
      <c r="O5553" s="204">
        <f t="shared" si="2526"/>
        <v>491.27</v>
      </c>
      <c r="P5553" s="204">
        <f t="shared" si="2527"/>
        <v>0</v>
      </c>
      <c r="Q5553" t="s">
        <v>633</v>
      </c>
    </row>
    <row r="5554" spans="1:23" hidden="1">
      <c r="A5554" s="36" t="s">
        <v>423</v>
      </c>
      <c r="B5554" s="36" t="s">
        <v>5680</v>
      </c>
      <c r="C5554" s="225" t="s">
        <v>7842</v>
      </c>
      <c r="D5554" s="220" t="s">
        <v>631</v>
      </c>
      <c r="E5554" s="328">
        <v>43251</v>
      </c>
      <c r="F5554" s="43">
        <v>3438.85</v>
      </c>
      <c r="G5554" s="44">
        <v>1.09090909</v>
      </c>
      <c r="H5554" s="204">
        <v>491.26</v>
      </c>
      <c r="I5554" s="46">
        <v>2947.59</v>
      </c>
      <c r="J5554" s="47">
        <f t="shared" si="2522"/>
        <v>1.09090909</v>
      </c>
      <c r="K5554" s="201">
        <f t="shared" si="2523"/>
        <v>491.27</v>
      </c>
      <c r="L5554" s="204">
        <f t="shared" si="2524"/>
        <v>9.9999999999909051E-3</v>
      </c>
      <c r="M5554" s="46">
        <f t="shared" si="2525"/>
        <v>2947.59</v>
      </c>
      <c r="N5554" s="44">
        <f>VLOOKUP(CONCATENATE(A5554,"-6"),'Restated Depr'!$B$6:$G$7674,6,0)</f>
        <v>1.09090909</v>
      </c>
      <c r="O5554" s="204">
        <f t="shared" si="2526"/>
        <v>491.27</v>
      </c>
      <c r="P5554" s="204">
        <f t="shared" si="2527"/>
        <v>0</v>
      </c>
      <c r="Q5554" t="s">
        <v>633</v>
      </c>
    </row>
    <row r="5555" spans="1:23" hidden="1">
      <c r="A5555" s="36" t="s">
        <v>423</v>
      </c>
      <c r="B5555" s="36" t="s">
        <v>5681</v>
      </c>
      <c r="C5555" s="225" t="s">
        <v>7842</v>
      </c>
      <c r="D5555" s="220" t="s">
        <v>631</v>
      </c>
      <c r="E5555" s="328">
        <v>43281</v>
      </c>
      <c r="F5555" s="43">
        <v>2947.59</v>
      </c>
      <c r="G5555" s="44">
        <v>1.09090909</v>
      </c>
      <c r="H5555" s="204">
        <v>491.27</v>
      </c>
      <c r="I5555" s="46">
        <v>2947.59</v>
      </c>
      <c r="J5555" s="47">
        <f t="shared" si="2522"/>
        <v>1.09090909</v>
      </c>
      <c r="K5555" s="201">
        <f t="shared" si="2523"/>
        <v>491.27</v>
      </c>
      <c r="L5555" s="204">
        <f t="shared" si="2524"/>
        <v>0</v>
      </c>
      <c r="M5555" s="46">
        <f t="shared" si="2525"/>
        <v>2947.59</v>
      </c>
      <c r="N5555" s="44">
        <f>VLOOKUP(CONCATENATE(A5555,"-6"),'Restated Depr'!$B$6:$G$7674,6,0)</f>
        <v>1.09090909</v>
      </c>
      <c r="O5555" s="204">
        <f t="shared" si="2526"/>
        <v>491.27</v>
      </c>
      <c r="P5555" s="204">
        <f t="shared" si="2527"/>
        <v>0</v>
      </c>
      <c r="Q5555" t="s">
        <v>633</v>
      </c>
      <c r="R5555" s="5"/>
    </row>
    <row r="5556" spans="1:23" ht="15.75" hidden="1" thickBot="1">
      <c r="A5556" t="s">
        <v>423</v>
      </c>
      <c r="C5556" s="224" t="s">
        <v>641</v>
      </c>
      <c r="D5556" s="22"/>
      <c r="E5556" s="323" t="s">
        <v>606</v>
      </c>
      <c r="F5556" s="1"/>
      <c r="G5556" s="5"/>
      <c r="H5556" s="310">
        <f>SUM(H5544:H5555)</f>
        <v>5895.18</v>
      </c>
      <c r="I5556" s="10"/>
      <c r="J5556" s="10"/>
      <c r="K5556" s="32">
        <f>SUM(K5544:K5555)</f>
        <v>5895.2400000000016</v>
      </c>
      <c r="L5556" s="28">
        <f>SUM(L5544:L5555)</f>
        <v>5.999999999994543E-2</v>
      </c>
      <c r="M5556" s="10"/>
      <c r="N5556" s="5"/>
      <c r="O5556" s="28">
        <f>SUM(O5544:O5555)</f>
        <v>5895.2400000000016</v>
      </c>
      <c r="P5556" s="28">
        <f>SUM(P5544:P5555)</f>
        <v>0</v>
      </c>
    </row>
    <row r="5557" spans="1:23" hidden="1">
      <c r="A5557" s="36" t="s">
        <v>424</v>
      </c>
      <c r="B5557" s="36" t="s">
        <v>5682</v>
      </c>
      <c r="C5557" s="225" t="s">
        <v>7842</v>
      </c>
      <c r="D5557" s="220" t="s">
        <v>631</v>
      </c>
      <c r="E5557" s="328">
        <v>42947</v>
      </c>
      <c r="F5557" s="284">
        <v>684.77</v>
      </c>
      <c r="G5557" s="44">
        <v>1.3333333300000001</v>
      </c>
      <c r="H5557" s="200">
        <v>52.67</v>
      </c>
      <c r="I5557" s="286">
        <v>105.35</v>
      </c>
      <c r="J5557" s="47">
        <f t="shared" ref="J5557:J5568" si="2528">G5557</f>
        <v>1.3333333300000001</v>
      </c>
      <c r="K5557" s="199">
        <f t="shared" ref="K5557:K5568" si="2529">VLOOKUP(CONCATENATE(A5557,"-6"),B$19:H$7676,7,0)</f>
        <v>52.68</v>
      </c>
      <c r="L5557" s="200">
        <f t="shared" ref="L5557:L5568" si="2530">K5557-H5557</f>
        <v>9.9999999999980105E-3</v>
      </c>
      <c r="M5557" s="286">
        <f t="shared" ref="M5557:M5568" si="2531">I5557</f>
        <v>105.35</v>
      </c>
      <c r="N5557" s="44">
        <f>VLOOKUP(CONCATENATE(A5557,"-6"),'Restated Depr'!$B$6:$G$7674,6,0)</f>
        <v>1.71428571</v>
      </c>
      <c r="O5557" s="200">
        <f t="shared" ref="O5557:O5568" si="2532">H5557+L5557</f>
        <v>52.68</v>
      </c>
      <c r="P5557" s="200">
        <f t="shared" ref="P5557:P5568" si="2533">O5557-K5557</f>
        <v>0</v>
      </c>
      <c r="Q5557" t="s">
        <v>633</v>
      </c>
      <c r="V5557" s="35"/>
      <c r="W5557" s="17"/>
    </row>
    <row r="5558" spans="1:23" hidden="1">
      <c r="A5558" s="36" t="s">
        <v>424</v>
      </c>
      <c r="B5558" s="36" t="s">
        <v>5683</v>
      </c>
      <c r="C5558" s="225" t="s">
        <v>7842</v>
      </c>
      <c r="D5558" s="220" t="s">
        <v>631</v>
      </c>
      <c r="E5558" s="328">
        <v>42978</v>
      </c>
      <c r="F5558" s="43">
        <v>632.1</v>
      </c>
      <c r="G5558" s="44">
        <v>1.3333333300000001</v>
      </c>
      <c r="H5558" s="204">
        <v>52.68</v>
      </c>
      <c r="I5558" s="46">
        <v>105.35</v>
      </c>
      <c r="J5558" s="47">
        <f t="shared" si="2528"/>
        <v>1.3333333300000001</v>
      </c>
      <c r="K5558" s="201">
        <f t="shared" si="2529"/>
        <v>52.68</v>
      </c>
      <c r="L5558" s="204">
        <f t="shared" si="2530"/>
        <v>0</v>
      </c>
      <c r="M5558" s="46">
        <f t="shared" si="2531"/>
        <v>105.35</v>
      </c>
      <c r="N5558" s="44">
        <f>VLOOKUP(CONCATENATE(A5558,"-6"),'Restated Depr'!$B$6:$G$7674,6,0)</f>
        <v>1.71428571</v>
      </c>
      <c r="O5558" s="204">
        <f t="shared" si="2532"/>
        <v>52.68</v>
      </c>
      <c r="P5558" s="204">
        <f t="shared" si="2533"/>
        <v>0</v>
      </c>
      <c r="Q5558" t="s">
        <v>633</v>
      </c>
      <c r="V5558" s="35"/>
      <c r="W5558" s="17"/>
    </row>
    <row r="5559" spans="1:23" hidden="1">
      <c r="A5559" s="36" t="s">
        <v>424</v>
      </c>
      <c r="B5559" s="36" t="s">
        <v>5684</v>
      </c>
      <c r="C5559" s="225" t="s">
        <v>7842</v>
      </c>
      <c r="D5559" s="220" t="s">
        <v>631</v>
      </c>
      <c r="E5559" s="328">
        <v>43008</v>
      </c>
      <c r="F5559" s="43">
        <v>579.41999999999996</v>
      </c>
      <c r="G5559" s="44">
        <v>1.3333333300000001</v>
      </c>
      <c r="H5559" s="204">
        <v>52.67</v>
      </c>
      <c r="I5559" s="46">
        <v>105.35</v>
      </c>
      <c r="J5559" s="47">
        <f t="shared" si="2528"/>
        <v>1.3333333300000001</v>
      </c>
      <c r="K5559" s="201">
        <f t="shared" si="2529"/>
        <v>52.68</v>
      </c>
      <c r="L5559" s="204">
        <f t="shared" si="2530"/>
        <v>9.9999999999980105E-3</v>
      </c>
      <c r="M5559" s="46">
        <f t="shared" si="2531"/>
        <v>105.35</v>
      </c>
      <c r="N5559" s="44">
        <f>VLOOKUP(CONCATENATE(A5559,"-6"),'Restated Depr'!$B$6:$G$7674,6,0)</f>
        <v>1.71428571</v>
      </c>
      <c r="O5559" s="204">
        <f t="shared" si="2532"/>
        <v>52.68</v>
      </c>
      <c r="P5559" s="204">
        <f t="shared" si="2533"/>
        <v>0</v>
      </c>
      <c r="Q5559" t="s">
        <v>633</v>
      </c>
      <c r="V5559" s="35"/>
      <c r="W5559" s="17"/>
    </row>
    <row r="5560" spans="1:23" hidden="1">
      <c r="A5560" s="36" t="s">
        <v>424</v>
      </c>
      <c r="B5560" s="36" t="s">
        <v>5685</v>
      </c>
      <c r="C5560" s="225" t="s">
        <v>7842</v>
      </c>
      <c r="D5560" s="220" t="s">
        <v>631</v>
      </c>
      <c r="E5560" s="328">
        <v>43039</v>
      </c>
      <c r="F5560" s="43">
        <v>526.75</v>
      </c>
      <c r="G5560" s="44">
        <v>1.3333333300000001</v>
      </c>
      <c r="H5560" s="204">
        <v>52.68</v>
      </c>
      <c r="I5560" s="46">
        <v>105.35</v>
      </c>
      <c r="J5560" s="47">
        <f t="shared" si="2528"/>
        <v>1.3333333300000001</v>
      </c>
      <c r="K5560" s="201">
        <f t="shared" si="2529"/>
        <v>52.68</v>
      </c>
      <c r="L5560" s="204">
        <f t="shared" si="2530"/>
        <v>0</v>
      </c>
      <c r="M5560" s="46">
        <f t="shared" si="2531"/>
        <v>105.35</v>
      </c>
      <c r="N5560" s="44">
        <f>VLOOKUP(CONCATENATE(A5560,"-6"),'Restated Depr'!$B$6:$G$7674,6,0)</f>
        <v>1.71428571</v>
      </c>
      <c r="O5560" s="204">
        <f t="shared" si="2532"/>
        <v>52.68</v>
      </c>
      <c r="P5560" s="204">
        <f t="shared" si="2533"/>
        <v>0</v>
      </c>
      <c r="Q5560" t="s">
        <v>633</v>
      </c>
      <c r="V5560" s="35"/>
      <c r="W5560" s="17"/>
    </row>
    <row r="5561" spans="1:23" hidden="1">
      <c r="A5561" s="36" t="s">
        <v>424</v>
      </c>
      <c r="B5561" s="36" t="s">
        <v>5686</v>
      </c>
      <c r="C5561" s="225" t="s">
        <v>7842</v>
      </c>
      <c r="D5561" s="220" t="s">
        <v>631</v>
      </c>
      <c r="E5561" s="328">
        <v>43069</v>
      </c>
      <c r="F5561" s="43">
        <v>474.07</v>
      </c>
      <c r="G5561" s="44">
        <v>1.3333333300000001</v>
      </c>
      <c r="H5561" s="204">
        <v>52.67</v>
      </c>
      <c r="I5561" s="46">
        <v>105.35</v>
      </c>
      <c r="J5561" s="47">
        <f t="shared" si="2528"/>
        <v>1.3333333300000001</v>
      </c>
      <c r="K5561" s="201">
        <f t="shared" si="2529"/>
        <v>52.68</v>
      </c>
      <c r="L5561" s="204">
        <f t="shared" si="2530"/>
        <v>9.9999999999980105E-3</v>
      </c>
      <c r="M5561" s="46">
        <f t="shared" si="2531"/>
        <v>105.35</v>
      </c>
      <c r="N5561" s="44">
        <f>VLOOKUP(CONCATENATE(A5561,"-6"),'Restated Depr'!$B$6:$G$7674,6,0)</f>
        <v>1.71428571</v>
      </c>
      <c r="O5561" s="204">
        <f t="shared" si="2532"/>
        <v>52.68</v>
      </c>
      <c r="P5561" s="204">
        <f t="shared" si="2533"/>
        <v>0</v>
      </c>
      <c r="Q5561" t="s">
        <v>633</v>
      </c>
      <c r="V5561" s="35"/>
      <c r="W5561" s="17"/>
    </row>
    <row r="5562" spans="1:23" hidden="1">
      <c r="A5562" s="36" t="s">
        <v>424</v>
      </c>
      <c r="B5562" s="36" t="s">
        <v>5687</v>
      </c>
      <c r="C5562" s="225" t="s">
        <v>7842</v>
      </c>
      <c r="D5562" s="220" t="s">
        <v>631</v>
      </c>
      <c r="E5562" s="328">
        <v>43100</v>
      </c>
      <c r="F5562" s="43">
        <v>421.4</v>
      </c>
      <c r="G5562" s="44">
        <v>1.5</v>
      </c>
      <c r="H5562" s="204">
        <v>52.68</v>
      </c>
      <c r="I5562" s="46">
        <v>105.35</v>
      </c>
      <c r="J5562" s="47">
        <f t="shared" si="2528"/>
        <v>1.5</v>
      </c>
      <c r="K5562" s="201">
        <f t="shared" si="2529"/>
        <v>52.68</v>
      </c>
      <c r="L5562" s="204">
        <f t="shared" si="2530"/>
        <v>0</v>
      </c>
      <c r="M5562" s="46">
        <f t="shared" si="2531"/>
        <v>105.35</v>
      </c>
      <c r="N5562" s="44">
        <f>VLOOKUP(CONCATENATE(A5562,"-6"),'Restated Depr'!$B$6:$G$7674,6,0)</f>
        <v>1.71428571</v>
      </c>
      <c r="O5562" s="204">
        <f t="shared" si="2532"/>
        <v>52.68</v>
      </c>
      <c r="P5562" s="204">
        <f t="shared" si="2533"/>
        <v>0</v>
      </c>
      <c r="Q5562" t="s">
        <v>633</v>
      </c>
      <c r="V5562" s="35"/>
      <c r="W5562" s="17"/>
    </row>
    <row r="5563" spans="1:23" hidden="1">
      <c r="A5563" s="36" t="s">
        <v>424</v>
      </c>
      <c r="B5563" s="36" t="s">
        <v>5688</v>
      </c>
      <c r="C5563" s="225" t="s">
        <v>7842</v>
      </c>
      <c r="D5563" s="220" t="s">
        <v>631</v>
      </c>
      <c r="E5563" s="328">
        <v>43131</v>
      </c>
      <c r="F5563" s="43">
        <v>368.72</v>
      </c>
      <c r="G5563" s="44">
        <v>1.71428571</v>
      </c>
      <c r="H5563" s="204">
        <v>52.67</v>
      </c>
      <c r="I5563" s="46">
        <v>105.35</v>
      </c>
      <c r="J5563" s="47">
        <f t="shared" si="2528"/>
        <v>1.71428571</v>
      </c>
      <c r="K5563" s="201">
        <f t="shared" si="2529"/>
        <v>52.68</v>
      </c>
      <c r="L5563" s="204">
        <f t="shared" si="2530"/>
        <v>9.9999999999980105E-3</v>
      </c>
      <c r="M5563" s="46">
        <f t="shared" si="2531"/>
        <v>105.35</v>
      </c>
      <c r="N5563" s="44">
        <f>VLOOKUP(CONCATENATE(A5563,"-6"),'Restated Depr'!$B$6:$G$7674,6,0)</f>
        <v>1.71428571</v>
      </c>
      <c r="O5563" s="204">
        <f t="shared" si="2532"/>
        <v>52.68</v>
      </c>
      <c r="P5563" s="204">
        <f t="shared" si="2533"/>
        <v>0</v>
      </c>
      <c r="Q5563" t="s">
        <v>633</v>
      </c>
      <c r="V5563" s="35"/>
      <c r="W5563" s="17"/>
    </row>
    <row r="5564" spans="1:23" hidden="1">
      <c r="A5564" s="36" t="s">
        <v>424</v>
      </c>
      <c r="B5564" s="36" t="s">
        <v>5689</v>
      </c>
      <c r="C5564" s="225" t="s">
        <v>7842</v>
      </c>
      <c r="D5564" s="220" t="s">
        <v>631</v>
      </c>
      <c r="E5564" s="328">
        <v>43159</v>
      </c>
      <c r="F5564" s="43">
        <v>316.05</v>
      </c>
      <c r="G5564" s="44">
        <v>1.71428571</v>
      </c>
      <c r="H5564" s="204">
        <v>52.68</v>
      </c>
      <c r="I5564" s="46">
        <v>105.35</v>
      </c>
      <c r="J5564" s="47">
        <f t="shared" si="2528"/>
        <v>1.71428571</v>
      </c>
      <c r="K5564" s="201">
        <f t="shared" si="2529"/>
        <v>52.68</v>
      </c>
      <c r="L5564" s="204">
        <f t="shared" si="2530"/>
        <v>0</v>
      </c>
      <c r="M5564" s="46">
        <f t="shared" si="2531"/>
        <v>105.35</v>
      </c>
      <c r="N5564" s="44">
        <f>VLOOKUP(CONCATENATE(A5564,"-6"),'Restated Depr'!$B$6:$G$7674,6,0)</f>
        <v>1.71428571</v>
      </c>
      <c r="O5564" s="204">
        <f t="shared" si="2532"/>
        <v>52.68</v>
      </c>
      <c r="P5564" s="204">
        <f t="shared" si="2533"/>
        <v>0</v>
      </c>
      <c r="Q5564" t="s">
        <v>633</v>
      </c>
      <c r="V5564" s="35"/>
      <c r="W5564" s="17"/>
    </row>
    <row r="5565" spans="1:23" hidden="1">
      <c r="A5565" s="36" t="s">
        <v>424</v>
      </c>
      <c r="B5565" s="36" t="s">
        <v>5690</v>
      </c>
      <c r="C5565" s="225" t="s">
        <v>7842</v>
      </c>
      <c r="D5565" s="220" t="s">
        <v>631</v>
      </c>
      <c r="E5565" s="328">
        <v>43190</v>
      </c>
      <c r="F5565" s="43">
        <v>263.37</v>
      </c>
      <c r="G5565" s="44">
        <v>1.71428571</v>
      </c>
      <c r="H5565" s="204">
        <v>52.67</v>
      </c>
      <c r="I5565" s="46">
        <v>105.35</v>
      </c>
      <c r="J5565" s="47">
        <f t="shared" si="2528"/>
        <v>1.71428571</v>
      </c>
      <c r="K5565" s="201">
        <f t="shared" si="2529"/>
        <v>52.68</v>
      </c>
      <c r="L5565" s="204">
        <f t="shared" si="2530"/>
        <v>9.9999999999980105E-3</v>
      </c>
      <c r="M5565" s="46">
        <f t="shared" si="2531"/>
        <v>105.35</v>
      </c>
      <c r="N5565" s="44">
        <f>VLOOKUP(CONCATENATE(A5565,"-6"),'Restated Depr'!$B$6:$G$7674,6,0)</f>
        <v>1.71428571</v>
      </c>
      <c r="O5565" s="204">
        <f t="shared" si="2532"/>
        <v>52.68</v>
      </c>
      <c r="P5565" s="204">
        <f t="shared" si="2533"/>
        <v>0</v>
      </c>
      <c r="Q5565" t="s">
        <v>633</v>
      </c>
      <c r="V5565" s="35"/>
      <c r="W5565" s="17"/>
    </row>
    <row r="5566" spans="1:23" hidden="1">
      <c r="A5566" s="36" t="s">
        <v>424</v>
      </c>
      <c r="B5566" s="36" t="s">
        <v>5691</v>
      </c>
      <c r="C5566" s="225" t="s">
        <v>7842</v>
      </c>
      <c r="D5566" s="220" t="s">
        <v>631</v>
      </c>
      <c r="E5566" s="328">
        <v>43220</v>
      </c>
      <c r="F5566" s="43">
        <v>210.7</v>
      </c>
      <c r="G5566" s="44">
        <v>1.71428571</v>
      </c>
      <c r="H5566" s="204">
        <v>52.68</v>
      </c>
      <c r="I5566" s="46">
        <v>105.35</v>
      </c>
      <c r="J5566" s="47">
        <f t="shared" si="2528"/>
        <v>1.71428571</v>
      </c>
      <c r="K5566" s="201">
        <f t="shared" si="2529"/>
        <v>52.68</v>
      </c>
      <c r="L5566" s="204">
        <f t="shared" si="2530"/>
        <v>0</v>
      </c>
      <c r="M5566" s="46">
        <f t="shared" si="2531"/>
        <v>105.35</v>
      </c>
      <c r="N5566" s="44">
        <f>VLOOKUP(CONCATENATE(A5566,"-6"),'Restated Depr'!$B$6:$G$7674,6,0)</f>
        <v>1.71428571</v>
      </c>
      <c r="O5566" s="204">
        <f t="shared" si="2532"/>
        <v>52.68</v>
      </c>
      <c r="P5566" s="204">
        <f t="shared" si="2533"/>
        <v>0</v>
      </c>
      <c r="Q5566" t="s">
        <v>633</v>
      </c>
      <c r="V5566" s="35"/>
      <c r="W5566" s="17"/>
    </row>
    <row r="5567" spans="1:23" hidden="1">
      <c r="A5567" s="36" t="s">
        <v>424</v>
      </c>
      <c r="B5567" s="36" t="s">
        <v>5692</v>
      </c>
      <c r="C5567" s="225" t="s">
        <v>7842</v>
      </c>
      <c r="D5567" s="220" t="s">
        <v>631</v>
      </c>
      <c r="E5567" s="328">
        <v>43251</v>
      </c>
      <c r="F5567" s="43">
        <v>158.02000000000001</v>
      </c>
      <c r="G5567" s="44">
        <v>1.71428571</v>
      </c>
      <c r="H5567" s="204">
        <v>52.67</v>
      </c>
      <c r="I5567" s="46">
        <v>105.35</v>
      </c>
      <c r="J5567" s="47">
        <f t="shared" si="2528"/>
        <v>1.71428571</v>
      </c>
      <c r="K5567" s="201">
        <f t="shared" si="2529"/>
        <v>52.68</v>
      </c>
      <c r="L5567" s="204">
        <f t="shared" si="2530"/>
        <v>9.9999999999980105E-3</v>
      </c>
      <c r="M5567" s="46">
        <f t="shared" si="2531"/>
        <v>105.35</v>
      </c>
      <c r="N5567" s="44">
        <f>VLOOKUP(CONCATENATE(A5567,"-6"),'Restated Depr'!$B$6:$G$7674,6,0)</f>
        <v>1.71428571</v>
      </c>
      <c r="O5567" s="204">
        <f t="shared" si="2532"/>
        <v>52.68</v>
      </c>
      <c r="P5567" s="204">
        <f t="shared" si="2533"/>
        <v>0</v>
      </c>
      <c r="Q5567" t="s">
        <v>633</v>
      </c>
      <c r="V5567" s="35"/>
      <c r="W5567" s="17"/>
    </row>
    <row r="5568" spans="1:23" hidden="1">
      <c r="A5568" s="36" t="s">
        <v>424</v>
      </c>
      <c r="B5568" s="36" t="s">
        <v>5693</v>
      </c>
      <c r="C5568" s="225" t="s">
        <v>7842</v>
      </c>
      <c r="D5568" s="220" t="s">
        <v>631</v>
      </c>
      <c r="E5568" s="328">
        <v>43281</v>
      </c>
      <c r="F5568" s="43">
        <v>105.35</v>
      </c>
      <c r="G5568" s="44">
        <v>1.71428571</v>
      </c>
      <c r="H5568" s="204">
        <v>52.68</v>
      </c>
      <c r="I5568" s="46">
        <v>105.35</v>
      </c>
      <c r="J5568" s="47">
        <f t="shared" si="2528"/>
        <v>1.71428571</v>
      </c>
      <c r="K5568" s="201">
        <f t="shared" si="2529"/>
        <v>52.68</v>
      </c>
      <c r="L5568" s="204">
        <f t="shared" si="2530"/>
        <v>0</v>
      </c>
      <c r="M5568" s="46">
        <f t="shared" si="2531"/>
        <v>105.35</v>
      </c>
      <c r="N5568" s="44">
        <f>VLOOKUP(CONCATENATE(A5568,"-6"),'Restated Depr'!$B$6:$G$7674,6,0)</f>
        <v>1.71428571</v>
      </c>
      <c r="O5568" s="204">
        <f t="shared" si="2532"/>
        <v>52.68</v>
      </c>
      <c r="P5568" s="204">
        <f t="shared" si="2533"/>
        <v>0</v>
      </c>
      <c r="Q5568" t="s">
        <v>633</v>
      </c>
      <c r="R5568" s="5"/>
      <c r="V5568" s="35"/>
      <c r="W5568" s="35"/>
    </row>
    <row r="5569" spans="1:18" ht="15.75" hidden="1" thickBot="1">
      <c r="A5569" t="s">
        <v>424</v>
      </c>
      <c r="C5569" s="224" t="s">
        <v>641</v>
      </c>
      <c r="D5569" s="22"/>
      <c r="E5569" s="323" t="s">
        <v>606</v>
      </c>
      <c r="F5569" s="1"/>
      <c r="G5569" s="5"/>
      <c r="H5569" s="310">
        <f>SUM(H5557:H5568)</f>
        <v>632.09999999999991</v>
      </c>
      <c r="I5569" s="10"/>
      <c r="J5569" s="10"/>
      <c r="K5569" s="32">
        <f>SUM(K5557:K5568)</f>
        <v>632.15999999999985</v>
      </c>
      <c r="L5569" s="28">
        <f>SUM(L5557:L5568)</f>
        <v>5.9999999999988063E-2</v>
      </c>
      <c r="M5569" s="10"/>
      <c r="N5569" s="5"/>
      <c r="O5569" s="28">
        <f>SUM(O5557:O5568)</f>
        <v>632.15999999999985</v>
      </c>
      <c r="P5569" s="28">
        <f>SUM(P5557:P5568)</f>
        <v>0</v>
      </c>
    </row>
    <row r="5570" spans="1:18" hidden="1">
      <c r="A5570" s="34" t="s">
        <v>425</v>
      </c>
      <c r="B5570" s="34" t="s">
        <v>5694</v>
      </c>
      <c r="C5570" s="226" t="s">
        <v>7842</v>
      </c>
      <c r="D5570" s="223">
        <v>391.01</v>
      </c>
      <c r="E5570" s="327">
        <v>42947</v>
      </c>
      <c r="F5570" s="285">
        <v>15132.74</v>
      </c>
      <c r="G5570" s="38">
        <v>9.0909089999999998E-2</v>
      </c>
      <c r="H5570" s="311">
        <v>111.27</v>
      </c>
      <c r="I5570" s="287">
        <v>13142.63</v>
      </c>
      <c r="J5570" s="40">
        <f t="shared" ref="J5570:J5581" si="2534">G5570</f>
        <v>9.0909089999999998E-2</v>
      </c>
      <c r="K5570" s="290">
        <f t="shared" ref="K5570:K5581" si="2535">H5570</f>
        <v>111.27</v>
      </c>
      <c r="L5570" s="291">
        <f t="shared" ref="L5570:L5581" si="2536">K5570-H5570</f>
        <v>0</v>
      </c>
      <c r="M5570" s="287">
        <f t="shared" ref="M5570:M5581" si="2537">I5570</f>
        <v>13142.63</v>
      </c>
      <c r="N5570" s="38">
        <f>VLOOKUP(CONCATENATE(A5570,"-6"),'Restated Depr'!$B$6:$G$7674,6,0)</f>
        <v>0.2</v>
      </c>
      <c r="O5570" s="291">
        <f t="shared" ref="O5570:O5581" si="2538">VLOOKUP(CONCATENATE(A5570,"-6"),$B$3:$K$7676,10,FALSE)</f>
        <v>238.96</v>
      </c>
      <c r="P5570" s="291">
        <f t="shared" ref="P5570:P5581" si="2539">O5570-K5570</f>
        <v>127.69000000000001</v>
      </c>
      <c r="Q5570" t="s">
        <v>7604</v>
      </c>
    </row>
    <row r="5571" spans="1:18" hidden="1">
      <c r="A5571" s="34" t="s">
        <v>425</v>
      </c>
      <c r="B5571" s="34" t="s">
        <v>5695</v>
      </c>
      <c r="C5571" s="226" t="s">
        <v>7842</v>
      </c>
      <c r="D5571" s="223">
        <v>391.01</v>
      </c>
      <c r="E5571" s="327">
        <v>42978</v>
      </c>
      <c r="F5571" s="37">
        <v>15021.47</v>
      </c>
      <c r="G5571" s="38">
        <v>9.0909089999999998E-2</v>
      </c>
      <c r="H5571" s="312">
        <v>111.27</v>
      </c>
      <c r="I5571" s="39">
        <v>13142.63</v>
      </c>
      <c r="J5571" s="40">
        <f t="shared" si="2534"/>
        <v>9.0909089999999998E-2</v>
      </c>
      <c r="K5571" s="41">
        <f t="shared" si="2535"/>
        <v>111.27</v>
      </c>
      <c r="L5571" s="42">
        <f t="shared" si="2536"/>
        <v>0</v>
      </c>
      <c r="M5571" s="39">
        <f t="shared" si="2537"/>
        <v>13142.63</v>
      </c>
      <c r="N5571" s="38">
        <f>VLOOKUP(CONCATENATE(A5571,"-6"),'Restated Depr'!$B$6:$G$7674,6,0)</f>
        <v>0.2</v>
      </c>
      <c r="O5571" s="42">
        <f t="shared" si="2538"/>
        <v>238.96</v>
      </c>
      <c r="P5571" s="42">
        <f t="shared" si="2539"/>
        <v>127.69000000000001</v>
      </c>
      <c r="Q5571" t="s">
        <v>7604</v>
      </c>
    </row>
    <row r="5572" spans="1:18" hidden="1">
      <c r="A5572" s="34" t="s">
        <v>425</v>
      </c>
      <c r="B5572" s="34" t="s">
        <v>5696</v>
      </c>
      <c r="C5572" s="226" t="s">
        <v>7842</v>
      </c>
      <c r="D5572" s="223">
        <v>391.01</v>
      </c>
      <c r="E5572" s="327">
        <v>43008</v>
      </c>
      <c r="F5572" s="37">
        <v>14910.2</v>
      </c>
      <c r="G5572" s="38">
        <v>9.0909089999999998E-2</v>
      </c>
      <c r="H5572" s="312">
        <v>111.27</v>
      </c>
      <c r="I5572" s="39">
        <v>13142.63</v>
      </c>
      <c r="J5572" s="40">
        <f t="shared" si="2534"/>
        <v>9.0909089999999998E-2</v>
      </c>
      <c r="K5572" s="41">
        <f t="shared" si="2535"/>
        <v>111.27</v>
      </c>
      <c r="L5572" s="42">
        <f t="shared" si="2536"/>
        <v>0</v>
      </c>
      <c r="M5572" s="39">
        <f t="shared" si="2537"/>
        <v>13142.63</v>
      </c>
      <c r="N5572" s="38">
        <f>VLOOKUP(CONCATENATE(A5572,"-6"),'Restated Depr'!$B$6:$G$7674,6,0)</f>
        <v>0.2</v>
      </c>
      <c r="O5572" s="42">
        <f t="shared" si="2538"/>
        <v>238.96</v>
      </c>
      <c r="P5572" s="42">
        <f t="shared" si="2539"/>
        <v>127.69000000000001</v>
      </c>
      <c r="Q5572" t="s">
        <v>7604</v>
      </c>
    </row>
    <row r="5573" spans="1:18" hidden="1">
      <c r="A5573" s="34" t="s">
        <v>425</v>
      </c>
      <c r="B5573" s="34" t="s">
        <v>5697</v>
      </c>
      <c r="C5573" s="226" t="s">
        <v>7842</v>
      </c>
      <c r="D5573" s="223">
        <v>391.01</v>
      </c>
      <c r="E5573" s="327">
        <v>43039</v>
      </c>
      <c r="F5573" s="37">
        <v>14798.93</v>
      </c>
      <c r="G5573" s="38">
        <v>9.0909089999999998E-2</v>
      </c>
      <c r="H5573" s="312">
        <v>111.27</v>
      </c>
      <c r="I5573" s="39">
        <v>13142.63</v>
      </c>
      <c r="J5573" s="40">
        <f t="shared" si="2534"/>
        <v>9.0909089999999998E-2</v>
      </c>
      <c r="K5573" s="41">
        <f t="shared" si="2535"/>
        <v>111.27</v>
      </c>
      <c r="L5573" s="42">
        <f t="shared" si="2536"/>
        <v>0</v>
      </c>
      <c r="M5573" s="39">
        <f t="shared" si="2537"/>
        <v>13142.63</v>
      </c>
      <c r="N5573" s="38">
        <f>VLOOKUP(CONCATENATE(A5573,"-6"),'Restated Depr'!$B$6:$G$7674,6,0)</f>
        <v>0.2</v>
      </c>
      <c r="O5573" s="42">
        <f t="shared" si="2538"/>
        <v>238.96</v>
      </c>
      <c r="P5573" s="42">
        <f t="shared" si="2539"/>
        <v>127.69000000000001</v>
      </c>
      <c r="Q5573" t="s">
        <v>7604</v>
      </c>
    </row>
    <row r="5574" spans="1:18" hidden="1">
      <c r="A5574" s="34" t="s">
        <v>425</v>
      </c>
      <c r="B5574" s="34" t="s">
        <v>5698</v>
      </c>
      <c r="C5574" s="226" t="s">
        <v>7842</v>
      </c>
      <c r="D5574" s="223">
        <v>391.01</v>
      </c>
      <c r="E5574" s="327">
        <v>43069</v>
      </c>
      <c r="F5574" s="37">
        <v>14687.66</v>
      </c>
      <c r="G5574" s="38">
        <v>9.0909089999999998E-2</v>
      </c>
      <c r="H5574" s="312">
        <v>111.27</v>
      </c>
      <c r="I5574" s="39">
        <v>13142.63</v>
      </c>
      <c r="J5574" s="40">
        <f t="shared" si="2534"/>
        <v>9.0909089999999998E-2</v>
      </c>
      <c r="K5574" s="41">
        <f t="shared" si="2535"/>
        <v>111.27</v>
      </c>
      <c r="L5574" s="42">
        <f t="shared" si="2536"/>
        <v>0</v>
      </c>
      <c r="M5574" s="39">
        <f t="shared" si="2537"/>
        <v>13142.63</v>
      </c>
      <c r="N5574" s="38">
        <f>VLOOKUP(CONCATENATE(A5574,"-6"),'Restated Depr'!$B$6:$G$7674,6,0)</f>
        <v>0.2</v>
      </c>
      <c r="O5574" s="42">
        <f t="shared" si="2538"/>
        <v>238.96</v>
      </c>
      <c r="P5574" s="42">
        <f t="shared" si="2539"/>
        <v>127.69000000000001</v>
      </c>
      <c r="Q5574" t="s">
        <v>7604</v>
      </c>
    </row>
    <row r="5575" spans="1:18" hidden="1">
      <c r="A5575" s="34" t="s">
        <v>425</v>
      </c>
      <c r="B5575" s="34" t="s">
        <v>5699</v>
      </c>
      <c r="C5575" s="226" t="s">
        <v>7842</v>
      </c>
      <c r="D5575" s="223">
        <v>391.01</v>
      </c>
      <c r="E5575" s="327">
        <v>43100</v>
      </c>
      <c r="F5575" s="37">
        <v>14576.39</v>
      </c>
      <c r="G5575" s="38">
        <v>0.19672131000000001</v>
      </c>
      <c r="H5575" s="312">
        <v>238.96</v>
      </c>
      <c r="I5575" s="39">
        <v>13142.63</v>
      </c>
      <c r="J5575" s="40">
        <f t="shared" si="2534"/>
        <v>0.19672131000000001</v>
      </c>
      <c r="K5575" s="41">
        <f t="shared" si="2535"/>
        <v>238.96</v>
      </c>
      <c r="L5575" s="42">
        <f t="shared" si="2536"/>
        <v>0</v>
      </c>
      <c r="M5575" s="39">
        <f t="shared" si="2537"/>
        <v>13142.63</v>
      </c>
      <c r="N5575" s="38">
        <f>VLOOKUP(CONCATENATE(A5575,"-6"),'Restated Depr'!$B$6:$G$7674,6,0)</f>
        <v>0.2</v>
      </c>
      <c r="O5575" s="42">
        <f t="shared" si="2538"/>
        <v>238.96</v>
      </c>
      <c r="P5575" s="42">
        <f t="shared" si="2539"/>
        <v>0</v>
      </c>
      <c r="Q5575" t="s">
        <v>7604</v>
      </c>
    </row>
    <row r="5576" spans="1:18" hidden="1">
      <c r="A5576" s="34" t="s">
        <v>425</v>
      </c>
      <c r="B5576" s="34" t="s">
        <v>5700</v>
      </c>
      <c r="C5576" s="226" t="s">
        <v>7842</v>
      </c>
      <c r="D5576" s="223">
        <v>391.01</v>
      </c>
      <c r="E5576" s="327">
        <v>43131</v>
      </c>
      <c r="F5576" s="37">
        <v>14337.43</v>
      </c>
      <c r="G5576" s="38">
        <v>0.2</v>
      </c>
      <c r="H5576" s="312">
        <v>238.96</v>
      </c>
      <c r="I5576" s="39">
        <v>13142.63</v>
      </c>
      <c r="J5576" s="40">
        <f t="shared" si="2534"/>
        <v>0.2</v>
      </c>
      <c r="K5576" s="41">
        <f t="shared" si="2535"/>
        <v>238.96</v>
      </c>
      <c r="L5576" s="42">
        <f t="shared" si="2536"/>
        <v>0</v>
      </c>
      <c r="M5576" s="39">
        <f t="shared" si="2537"/>
        <v>13142.63</v>
      </c>
      <c r="N5576" s="38">
        <f>VLOOKUP(CONCATENATE(A5576,"-6"),'Restated Depr'!$B$6:$G$7674,6,0)</f>
        <v>0.2</v>
      </c>
      <c r="O5576" s="42">
        <f t="shared" si="2538"/>
        <v>238.96</v>
      </c>
      <c r="P5576" s="42">
        <f t="shared" si="2539"/>
        <v>0</v>
      </c>
      <c r="Q5576" t="s">
        <v>7604</v>
      </c>
    </row>
    <row r="5577" spans="1:18" hidden="1">
      <c r="A5577" s="34" t="s">
        <v>425</v>
      </c>
      <c r="B5577" s="34" t="s">
        <v>5701</v>
      </c>
      <c r="C5577" s="226" t="s">
        <v>7842</v>
      </c>
      <c r="D5577" s="223">
        <v>391.01</v>
      </c>
      <c r="E5577" s="327">
        <v>43159</v>
      </c>
      <c r="F5577" s="37">
        <v>14098.47</v>
      </c>
      <c r="G5577" s="38">
        <v>0.2</v>
      </c>
      <c r="H5577" s="312">
        <v>238.96</v>
      </c>
      <c r="I5577" s="39">
        <v>13142.63</v>
      </c>
      <c r="J5577" s="40">
        <f t="shared" si="2534"/>
        <v>0.2</v>
      </c>
      <c r="K5577" s="41">
        <f t="shared" si="2535"/>
        <v>238.96</v>
      </c>
      <c r="L5577" s="42">
        <f t="shared" si="2536"/>
        <v>0</v>
      </c>
      <c r="M5577" s="39">
        <f t="shared" si="2537"/>
        <v>13142.63</v>
      </c>
      <c r="N5577" s="38">
        <f>VLOOKUP(CONCATENATE(A5577,"-6"),'Restated Depr'!$B$6:$G$7674,6,0)</f>
        <v>0.2</v>
      </c>
      <c r="O5577" s="42">
        <f t="shared" si="2538"/>
        <v>238.96</v>
      </c>
      <c r="P5577" s="42">
        <f t="shared" si="2539"/>
        <v>0</v>
      </c>
      <c r="Q5577" t="s">
        <v>7604</v>
      </c>
    </row>
    <row r="5578" spans="1:18" hidden="1">
      <c r="A5578" s="34" t="s">
        <v>425</v>
      </c>
      <c r="B5578" s="34" t="s">
        <v>5702</v>
      </c>
      <c r="C5578" s="226" t="s">
        <v>7842</v>
      </c>
      <c r="D5578" s="223">
        <v>391.01</v>
      </c>
      <c r="E5578" s="327">
        <v>43190</v>
      </c>
      <c r="F5578" s="37">
        <v>13859.51</v>
      </c>
      <c r="G5578" s="38">
        <v>0.2</v>
      </c>
      <c r="H5578" s="312">
        <v>238.96</v>
      </c>
      <c r="I5578" s="39">
        <v>13142.63</v>
      </c>
      <c r="J5578" s="40">
        <f t="shared" si="2534"/>
        <v>0.2</v>
      </c>
      <c r="K5578" s="41">
        <f t="shared" si="2535"/>
        <v>238.96</v>
      </c>
      <c r="L5578" s="42">
        <f t="shared" si="2536"/>
        <v>0</v>
      </c>
      <c r="M5578" s="39">
        <f t="shared" si="2537"/>
        <v>13142.63</v>
      </c>
      <c r="N5578" s="38">
        <f>VLOOKUP(CONCATENATE(A5578,"-6"),'Restated Depr'!$B$6:$G$7674,6,0)</f>
        <v>0.2</v>
      </c>
      <c r="O5578" s="42">
        <f t="shared" si="2538"/>
        <v>238.96</v>
      </c>
      <c r="P5578" s="42">
        <f t="shared" si="2539"/>
        <v>0</v>
      </c>
      <c r="Q5578" t="s">
        <v>7604</v>
      </c>
    </row>
    <row r="5579" spans="1:18" hidden="1">
      <c r="A5579" s="34" t="s">
        <v>425</v>
      </c>
      <c r="B5579" s="34" t="s">
        <v>5703</v>
      </c>
      <c r="C5579" s="226" t="s">
        <v>7842</v>
      </c>
      <c r="D5579" s="223">
        <v>391.01</v>
      </c>
      <c r="E5579" s="327">
        <v>43220</v>
      </c>
      <c r="F5579" s="37">
        <v>13620.55</v>
      </c>
      <c r="G5579" s="38">
        <v>0.2</v>
      </c>
      <c r="H5579" s="312">
        <v>238.96</v>
      </c>
      <c r="I5579" s="39">
        <v>13142.63</v>
      </c>
      <c r="J5579" s="40">
        <f t="shared" si="2534"/>
        <v>0.2</v>
      </c>
      <c r="K5579" s="41">
        <f t="shared" si="2535"/>
        <v>238.96</v>
      </c>
      <c r="L5579" s="42">
        <f t="shared" si="2536"/>
        <v>0</v>
      </c>
      <c r="M5579" s="39">
        <f t="shared" si="2537"/>
        <v>13142.63</v>
      </c>
      <c r="N5579" s="38">
        <f>VLOOKUP(CONCATENATE(A5579,"-6"),'Restated Depr'!$B$6:$G$7674,6,0)</f>
        <v>0.2</v>
      </c>
      <c r="O5579" s="42">
        <f t="shared" si="2538"/>
        <v>238.96</v>
      </c>
      <c r="P5579" s="42">
        <f t="shared" si="2539"/>
        <v>0</v>
      </c>
      <c r="Q5579" t="s">
        <v>7604</v>
      </c>
    </row>
    <row r="5580" spans="1:18" hidden="1">
      <c r="A5580" s="34" t="s">
        <v>425</v>
      </c>
      <c r="B5580" s="34" t="s">
        <v>5704</v>
      </c>
      <c r="C5580" s="226" t="s">
        <v>7842</v>
      </c>
      <c r="D5580" s="223">
        <v>391.01</v>
      </c>
      <c r="E5580" s="327">
        <v>43251</v>
      </c>
      <c r="F5580" s="37">
        <v>13381.59</v>
      </c>
      <c r="G5580" s="38">
        <v>0.2</v>
      </c>
      <c r="H5580" s="312">
        <v>238.96</v>
      </c>
      <c r="I5580" s="39">
        <v>13142.63</v>
      </c>
      <c r="J5580" s="40">
        <f t="shared" si="2534"/>
        <v>0.2</v>
      </c>
      <c r="K5580" s="41">
        <f t="shared" si="2535"/>
        <v>238.96</v>
      </c>
      <c r="L5580" s="42">
        <f t="shared" si="2536"/>
        <v>0</v>
      </c>
      <c r="M5580" s="39">
        <f t="shared" si="2537"/>
        <v>13142.63</v>
      </c>
      <c r="N5580" s="38">
        <f>VLOOKUP(CONCATENATE(A5580,"-6"),'Restated Depr'!$B$6:$G$7674,6,0)</f>
        <v>0.2</v>
      </c>
      <c r="O5580" s="42">
        <f t="shared" si="2538"/>
        <v>238.96</v>
      </c>
      <c r="P5580" s="42">
        <f t="shared" si="2539"/>
        <v>0</v>
      </c>
      <c r="Q5580" t="s">
        <v>7604</v>
      </c>
    </row>
    <row r="5581" spans="1:18" hidden="1">
      <c r="A5581" s="34" t="s">
        <v>425</v>
      </c>
      <c r="B5581" s="34" t="s">
        <v>5705</v>
      </c>
      <c r="C5581" s="226" t="s">
        <v>7842</v>
      </c>
      <c r="D5581" s="223">
        <v>391.01</v>
      </c>
      <c r="E5581" s="327">
        <v>43281</v>
      </c>
      <c r="F5581" s="37">
        <v>13142.63</v>
      </c>
      <c r="G5581" s="38">
        <v>0.2</v>
      </c>
      <c r="H5581" s="312">
        <v>238.96</v>
      </c>
      <c r="I5581" s="39">
        <v>13142.63</v>
      </c>
      <c r="J5581" s="40">
        <f t="shared" si="2534"/>
        <v>0.2</v>
      </c>
      <c r="K5581" s="41">
        <f t="shared" si="2535"/>
        <v>238.96</v>
      </c>
      <c r="L5581" s="42">
        <f t="shared" si="2536"/>
        <v>0</v>
      </c>
      <c r="M5581" s="39">
        <f t="shared" si="2537"/>
        <v>13142.63</v>
      </c>
      <c r="N5581" s="38">
        <f>VLOOKUP(CONCATENATE(A5581,"-6"),'Restated Depr'!$B$6:$G$7674,6,0)</f>
        <v>0.2</v>
      </c>
      <c r="O5581" s="42">
        <f t="shared" si="2538"/>
        <v>238.96</v>
      </c>
      <c r="P5581" s="42">
        <f t="shared" si="2539"/>
        <v>0</v>
      </c>
      <c r="Q5581" t="s">
        <v>7604</v>
      </c>
      <c r="R5581" s="5"/>
    </row>
    <row r="5582" spans="1:18" ht="15.75" hidden="1" thickBot="1">
      <c r="A5582" t="s">
        <v>425</v>
      </c>
      <c r="C5582" s="224" t="s">
        <v>641</v>
      </c>
      <c r="D5582" s="22"/>
      <c r="E5582" s="323" t="s">
        <v>606</v>
      </c>
      <c r="F5582" s="1"/>
      <c r="G5582" s="5"/>
      <c r="H5582" s="310">
        <f>SUM(H5570:H5581)</f>
        <v>2229.0700000000002</v>
      </c>
      <c r="I5582" s="10"/>
      <c r="J5582" s="10"/>
      <c r="K5582" s="32">
        <f>SUM(K5570:K5581)</f>
        <v>2229.0700000000002</v>
      </c>
      <c r="L5582" s="28">
        <f>SUM(L5570:L5581)</f>
        <v>0</v>
      </c>
      <c r="M5582" s="10"/>
      <c r="N5582" s="5"/>
      <c r="O5582" s="28">
        <f>SUM(O5570:O5581)</f>
        <v>2867.52</v>
      </c>
      <c r="P5582" s="28">
        <f>SUM(P5570:P5581)</f>
        <v>638.45000000000005</v>
      </c>
    </row>
    <row r="5583" spans="1:18" hidden="1">
      <c r="A5583" t="s">
        <v>426</v>
      </c>
      <c r="B5583" t="s">
        <v>5706</v>
      </c>
      <c r="C5583" s="224" t="s">
        <v>7842</v>
      </c>
      <c r="D5583" s="221">
        <v>391.01</v>
      </c>
      <c r="E5583" s="324">
        <v>42947</v>
      </c>
      <c r="F5583" s="9">
        <v>470533.53</v>
      </c>
      <c r="G5583" s="18">
        <v>0.05</v>
      </c>
      <c r="H5583" s="299">
        <v>1960.5600000000002</v>
      </c>
      <c r="I5583" s="15">
        <v>470533.53</v>
      </c>
      <c r="J5583" s="11">
        <f t="shared" ref="J5583:J5594" si="2540">G5583</f>
        <v>0.05</v>
      </c>
      <c r="K5583" s="31">
        <f t="shared" ref="K5583:K5594" si="2541">I5583*J5583/12</f>
        <v>1960.5563750000001</v>
      </c>
      <c r="L5583" s="289">
        <f t="shared" ref="L5583:L5594" si="2542">K5583-H5583</f>
        <v>-3.6250000000563887E-3</v>
      </c>
      <c r="M5583" s="15">
        <f t="shared" ref="M5583:M5594" si="2543">I5583</f>
        <v>470533.53</v>
      </c>
      <c r="N5583" s="5">
        <f>VLOOKUP(CONCATENATE(A5583,"-6"),'Restated Depr'!$B$6:$G$7674,6,0)</f>
        <v>0.05</v>
      </c>
      <c r="O5583" s="289">
        <f t="shared" ref="O5583:O5594" si="2544">M5583*N5583/12</f>
        <v>1960.5563750000001</v>
      </c>
      <c r="P5583" s="289">
        <f t="shared" ref="P5583:P5594" si="2545">O5583-K5583</f>
        <v>0</v>
      </c>
      <c r="Q5583" t="s">
        <v>7819</v>
      </c>
    </row>
    <row r="5584" spans="1:18" hidden="1">
      <c r="A5584" t="s">
        <v>426</v>
      </c>
      <c r="B5584" t="s">
        <v>5707</v>
      </c>
      <c r="C5584" s="224" t="s">
        <v>7842</v>
      </c>
      <c r="D5584" s="221">
        <v>391.01</v>
      </c>
      <c r="E5584" s="324">
        <v>42978</v>
      </c>
      <c r="F5584" s="1">
        <v>470533.53</v>
      </c>
      <c r="G5584" s="18">
        <v>0.05</v>
      </c>
      <c r="H5584" s="298">
        <v>1960.5600000000002</v>
      </c>
      <c r="I5584" s="10">
        <v>470533.53</v>
      </c>
      <c r="J5584" s="11">
        <f t="shared" si="2540"/>
        <v>0.05</v>
      </c>
      <c r="K5584" s="30">
        <f t="shared" si="2541"/>
        <v>1960.5563750000001</v>
      </c>
      <c r="L5584" s="29">
        <f t="shared" si="2542"/>
        <v>-3.6250000000563887E-3</v>
      </c>
      <c r="M5584" s="10">
        <f t="shared" si="2543"/>
        <v>470533.53</v>
      </c>
      <c r="N5584" s="5">
        <f>VLOOKUP(CONCATENATE(A5584,"-6"),'Restated Depr'!$B$6:$G$7674,6,0)</f>
        <v>0.05</v>
      </c>
      <c r="O5584" s="29">
        <f t="shared" si="2544"/>
        <v>1960.5563750000001</v>
      </c>
      <c r="P5584" s="29">
        <f t="shared" si="2545"/>
        <v>0</v>
      </c>
      <c r="Q5584" t="s">
        <v>7819</v>
      </c>
    </row>
    <row r="5585" spans="1:18" hidden="1">
      <c r="A5585" t="s">
        <v>426</v>
      </c>
      <c r="B5585" t="s">
        <v>5708</v>
      </c>
      <c r="C5585" s="224" t="s">
        <v>7842</v>
      </c>
      <c r="D5585" s="221">
        <v>391.01</v>
      </c>
      <c r="E5585" s="324">
        <v>43008</v>
      </c>
      <c r="F5585" s="1">
        <v>470533.53</v>
      </c>
      <c r="G5585" s="18">
        <v>0.05</v>
      </c>
      <c r="H5585" s="298">
        <v>1960.5600000000002</v>
      </c>
      <c r="I5585" s="10">
        <v>470533.53</v>
      </c>
      <c r="J5585" s="11">
        <f t="shared" si="2540"/>
        <v>0.05</v>
      </c>
      <c r="K5585" s="30">
        <f t="shared" si="2541"/>
        <v>1960.5563750000001</v>
      </c>
      <c r="L5585" s="29">
        <f t="shared" si="2542"/>
        <v>-3.6250000000563887E-3</v>
      </c>
      <c r="M5585" s="10">
        <f t="shared" si="2543"/>
        <v>470533.53</v>
      </c>
      <c r="N5585" s="5">
        <f>VLOOKUP(CONCATENATE(A5585,"-6"),'Restated Depr'!$B$6:$G$7674,6,0)</f>
        <v>0.05</v>
      </c>
      <c r="O5585" s="29">
        <f t="shared" si="2544"/>
        <v>1960.5563750000001</v>
      </c>
      <c r="P5585" s="29">
        <f t="shared" si="2545"/>
        <v>0</v>
      </c>
      <c r="Q5585" t="s">
        <v>7819</v>
      </c>
    </row>
    <row r="5586" spans="1:18" hidden="1">
      <c r="A5586" t="s">
        <v>426</v>
      </c>
      <c r="B5586" t="s">
        <v>5709</v>
      </c>
      <c r="C5586" s="224" t="s">
        <v>7842</v>
      </c>
      <c r="D5586" s="221">
        <v>391.01</v>
      </c>
      <c r="E5586" s="324">
        <v>43039</v>
      </c>
      <c r="F5586" s="1">
        <v>470533.53</v>
      </c>
      <c r="G5586" s="18">
        <v>0.05</v>
      </c>
      <c r="H5586" s="298">
        <v>1960.5600000000002</v>
      </c>
      <c r="I5586" s="10">
        <v>470533.53</v>
      </c>
      <c r="J5586" s="11">
        <f t="shared" si="2540"/>
        <v>0.05</v>
      </c>
      <c r="K5586" s="30">
        <f t="shared" si="2541"/>
        <v>1960.5563750000001</v>
      </c>
      <c r="L5586" s="29">
        <f t="shared" si="2542"/>
        <v>-3.6250000000563887E-3</v>
      </c>
      <c r="M5586" s="10">
        <f t="shared" si="2543"/>
        <v>470533.53</v>
      </c>
      <c r="N5586" s="5">
        <f>VLOOKUP(CONCATENATE(A5586,"-6"),'Restated Depr'!$B$6:$G$7674,6,0)</f>
        <v>0.05</v>
      </c>
      <c r="O5586" s="29">
        <f t="shared" si="2544"/>
        <v>1960.5563750000001</v>
      </c>
      <c r="P5586" s="29">
        <f t="shared" si="2545"/>
        <v>0</v>
      </c>
      <c r="Q5586" t="s">
        <v>7819</v>
      </c>
    </row>
    <row r="5587" spans="1:18" hidden="1">
      <c r="A5587" t="s">
        <v>426</v>
      </c>
      <c r="B5587" t="s">
        <v>5710</v>
      </c>
      <c r="C5587" s="224" t="s">
        <v>7842</v>
      </c>
      <c r="D5587" s="221">
        <v>391.01</v>
      </c>
      <c r="E5587" s="324">
        <v>43069</v>
      </c>
      <c r="F5587" s="1">
        <v>470533.53</v>
      </c>
      <c r="G5587" s="18">
        <v>0.05</v>
      </c>
      <c r="H5587" s="298">
        <v>1960.5600000000002</v>
      </c>
      <c r="I5587" s="10">
        <v>470533.53</v>
      </c>
      <c r="J5587" s="11">
        <f t="shared" si="2540"/>
        <v>0.05</v>
      </c>
      <c r="K5587" s="30">
        <f t="shared" si="2541"/>
        <v>1960.5563750000001</v>
      </c>
      <c r="L5587" s="29">
        <f t="shared" si="2542"/>
        <v>-3.6250000000563887E-3</v>
      </c>
      <c r="M5587" s="10">
        <f t="shared" si="2543"/>
        <v>470533.53</v>
      </c>
      <c r="N5587" s="5">
        <f>VLOOKUP(CONCATENATE(A5587,"-6"),'Restated Depr'!$B$6:$G$7674,6,0)</f>
        <v>0.05</v>
      </c>
      <c r="O5587" s="29">
        <f t="shared" si="2544"/>
        <v>1960.5563750000001</v>
      </c>
      <c r="P5587" s="29">
        <f t="shared" si="2545"/>
        <v>0</v>
      </c>
      <c r="Q5587" t="s">
        <v>7819</v>
      </c>
    </row>
    <row r="5588" spans="1:18" hidden="1">
      <c r="A5588" t="s">
        <v>426</v>
      </c>
      <c r="B5588" t="s">
        <v>5711</v>
      </c>
      <c r="C5588" s="224" t="s">
        <v>7842</v>
      </c>
      <c r="D5588" s="221">
        <v>391.01</v>
      </c>
      <c r="E5588" s="324">
        <v>43100</v>
      </c>
      <c r="F5588" s="1">
        <v>470533.53</v>
      </c>
      <c r="G5588" s="18">
        <v>0.05</v>
      </c>
      <c r="H5588" s="298">
        <v>1960.5600000000002</v>
      </c>
      <c r="I5588" s="10">
        <v>470533.53</v>
      </c>
      <c r="J5588" s="11">
        <f t="shared" si="2540"/>
        <v>0.05</v>
      </c>
      <c r="K5588" s="30">
        <f t="shared" si="2541"/>
        <v>1960.5563750000001</v>
      </c>
      <c r="L5588" s="29">
        <f t="shared" si="2542"/>
        <v>-3.6250000000563887E-3</v>
      </c>
      <c r="M5588" s="10">
        <f t="shared" si="2543"/>
        <v>470533.53</v>
      </c>
      <c r="N5588" s="5">
        <f>VLOOKUP(CONCATENATE(A5588,"-6"),'Restated Depr'!$B$6:$G$7674,6,0)</f>
        <v>0.05</v>
      </c>
      <c r="O5588" s="29">
        <f t="shared" si="2544"/>
        <v>1960.5563750000001</v>
      </c>
      <c r="P5588" s="29">
        <f t="shared" si="2545"/>
        <v>0</v>
      </c>
      <c r="Q5588" t="s">
        <v>7819</v>
      </c>
    </row>
    <row r="5589" spans="1:18" hidden="1">
      <c r="A5589" t="s">
        <v>426</v>
      </c>
      <c r="B5589" t="s">
        <v>5712</v>
      </c>
      <c r="C5589" s="224" t="s">
        <v>7842</v>
      </c>
      <c r="D5589" s="221">
        <v>391.01</v>
      </c>
      <c r="E5589" s="324">
        <v>43131</v>
      </c>
      <c r="F5589" s="1">
        <v>470533.53</v>
      </c>
      <c r="G5589" s="5">
        <v>0.05</v>
      </c>
      <c r="H5589" s="298">
        <v>1960.5600000000002</v>
      </c>
      <c r="I5589" s="10">
        <v>470533.53</v>
      </c>
      <c r="J5589" s="11">
        <f t="shared" si="2540"/>
        <v>0.05</v>
      </c>
      <c r="K5589" s="30">
        <f t="shared" si="2541"/>
        <v>1960.5563750000001</v>
      </c>
      <c r="L5589" s="29">
        <f t="shared" si="2542"/>
        <v>-3.6250000000563887E-3</v>
      </c>
      <c r="M5589" s="10">
        <f t="shared" si="2543"/>
        <v>470533.53</v>
      </c>
      <c r="N5589" s="5">
        <f>VLOOKUP(CONCATENATE(A5589,"-6"),'Restated Depr'!$B$6:$G$7674,6,0)</f>
        <v>0.05</v>
      </c>
      <c r="O5589" s="29">
        <f t="shared" si="2544"/>
        <v>1960.5563750000001</v>
      </c>
      <c r="P5589" s="29">
        <f t="shared" si="2545"/>
        <v>0</v>
      </c>
      <c r="Q5589" t="s">
        <v>7819</v>
      </c>
    </row>
    <row r="5590" spans="1:18" hidden="1">
      <c r="A5590" t="s">
        <v>426</v>
      </c>
      <c r="B5590" t="s">
        <v>5713</v>
      </c>
      <c r="C5590" s="224" t="s">
        <v>7842</v>
      </c>
      <c r="D5590" s="221">
        <v>391.01</v>
      </c>
      <c r="E5590" s="324">
        <v>43159</v>
      </c>
      <c r="F5590" s="1">
        <v>470533.53</v>
      </c>
      <c r="G5590" s="5">
        <v>0.05</v>
      </c>
      <c r="H5590" s="298">
        <v>1960.5600000000002</v>
      </c>
      <c r="I5590" s="10">
        <v>470533.53</v>
      </c>
      <c r="J5590" s="11">
        <f t="shared" si="2540"/>
        <v>0.05</v>
      </c>
      <c r="K5590" s="30">
        <f t="shared" si="2541"/>
        <v>1960.5563750000001</v>
      </c>
      <c r="L5590" s="29">
        <f t="shared" si="2542"/>
        <v>-3.6250000000563887E-3</v>
      </c>
      <c r="M5590" s="10">
        <f t="shared" si="2543"/>
        <v>470533.53</v>
      </c>
      <c r="N5590" s="5">
        <f>VLOOKUP(CONCATENATE(A5590,"-6"),'Restated Depr'!$B$6:$G$7674,6,0)</f>
        <v>0.05</v>
      </c>
      <c r="O5590" s="29">
        <f t="shared" si="2544"/>
        <v>1960.5563750000001</v>
      </c>
      <c r="P5590" s="29">
        <f t="shared" si="2545"/>
        <v>0</v>
      </c>
      <c r="Q5590" t="s">
        <v>7819</v>
      </c>
    </row>
    <row r="5591" spans="1:18" hidden="1">
      <c r="A5591" t="s">
        <v>426</v>
      </c>
      <c r="B5591" t="s">
        <v>5714</v>
      </c>
      <c r="C5591" s="224" t="s">
        <v>7842</v>
      </c>
      <c r="D5591" s="221">
        <v>391.01</v>
      </c>
      <c r="E5591" s="324">
        <v>43190</v>
      </c>
      <c r="F5591" s="1">
        <v>470533.53</v>
      </c>
      <c r="G5591" s="5">
        <v>0.05</v>
      </c>
      <c r="H5591" s="298">
        <v>1960.5600000000002</v>
      </c>
      <c r="I5591" s="10">
        <v>470533.53</v>
      </c>
      <c r="J5591" s="11">
        <f t="shared" si="2540"/>
        <v>0.05</v>
      </c>
      <c r="K5591" s="30">
        <f t="shared" si="2541"/>
        <v>1960.5563750000001</v>
      </c>
      <c r="L5591" s="29">
        <f t="shared" si="2542"/>
        <v>-3.6250000000563887E-3</v>
      </c>
      <c r="M5591" s="10">
        <f t="shared" si="2543"/>
        <v>470533.53</v>
      </c>
      <c r="N5591" s="5">
        <f>VLOOKUP(CONCATENATE(A5591,"-6"),'Restated Depr'!$B$6:$G$7674,6,0)</f>
        <v>0.05</v>
      </c>
      <c r="O5591" s="29">
        <f t="shared" si="2544"/>
        <v>1960.5563750000001</v>
      </c>
      <c r="P5591" s="29">
        <f t="shared" si="2545"/>
        <v>0</v>
      </c>
      <c r="Q5591" t="s">
        <v>7819</v>
      </c>
    </row>
    <row r="5592" spans="1:18" hidden="1">
      <c r="A5592" t="s">
        <v>426</v>
      </c>
      <c r="B5592" t="s">
        <v>5715</v>
      </c>
      <c r="C5592" s="224" t="s">
        <v>7842</v>
      </c>
      <c r="D5592" s="221">
        <v>391.01</v>
      </c>
      <c r="E5592" s="324">
        <v>43220</v>
      </c>
      <c r="F5592" s="1">
        <v>470533.53</v>
      </c>
      <c r="G5592" s="5">
        <v>0.05</v>
      </c>
      <c r="H5592" s="298">
        <v>1960.5600000000002</v>
      </c>
      <c r="I5592" s="10">
        <v>470533.53</v>
      </c>
      <c r="J5592" s="11">
        <f t="shared" si="2540"/>
        <v>0.05</v>
      </c>
      <c r="K5592" s="30">
        <f t="shared" si="2541"/>
        <v>1960.5563750000001</v>
      </c>
      <c r="L5592" s="29">
        <f t="shared" si="2542"/>
        <v>-3.6250000000563887E-3</v>
      </c>
      <c r="M5592" s="10">
        <f t="shared" si="2543"/>
        <v>470533.53</v>
      </c>
      <c r="N5592" s="5">
        <f>VLOOKUP(CONCATENATE(A5592,"-6"),'Restated Depr'!$B$6:$G$7674,6,0)</f>
        <v>0.05</v>
      </c>
      <c r="O5592" s="29">
        <f t="shared" si="2544"/>
        <v>1960.5563750000001</v>
      </c>
      <c r="P5592" s="29">
        <f t="shared" si="2545"/>
        <v>0</v>
      </c>
      <c r="Q5592" t="s">
        <v>7819</v>
      </c>
    </row>
    <row r="5593" spans="1:18" hidden="1">
      <c r="A5593" t="s">
        <v>426</v>
      </c>
      <c r="B5593" t="s">
        <v>5716</v>
      </c>
      <c r="C5593" s="224" t="s">
        <v>7842</v>
      </c>
      <c r="D5593" s="221">
        <v>391.01</v>
      </c>
      <c r="E5593" s="324">
        <v>43251</v>
      </c>
      <c r="F5593" s="1">
        <v>470533.53</v>
      </c>
      <c r="G5593" s="5">
        <v>0.05</v>
      </c>
      <c r="H5593" s="298">
        <v>1960.5600000000002</v>
      </c>
      <c r="I5593" s="10">
        <v>470533.53</v>
      </c>
      <c r="J5593" s="11">
        <f t="shared" si="2540"/>
        <v>0.05</v>
      </c>
      <c r="K5593" s="30">
        <f t="shared" si="2541"/>
        <v>1960.5563750000001</v>
      </c>
      <c r="L5593" s="29">
        <f t="shared" si="2542"/>
        <v>-3.6250000000563887E-3</v>
      </c>
      <c r="M5593" s="10">
        <f t="shared" si="2543"/>
        <v>470533.53</v>
      </c>
      <c r="N5593" s="5">
        <f>VLOOKUP(CONCATENATE(A5593,"-6"),'Restated Depr'!$B$6:$G$7674,6,0)</f>
        <v>0.05</v>
      </c>
      <c r="O5593" s="29">
        <f t="shared" si="2544"/>
        <v>1960.5563750000001</v>
      </c>
      <c r="P5593" s="29">
        <f t="shared" si="2545"/>
        <v>0</v>
      </c>
      <c r="Q5593" t="s">
        <v>7819</v>
      </c>
    </row>
    <row r="5594" spans="1:18" hidden="1">
      <c r="A5594" t="s">
        <v>426</v>
      </c>
      <c r="B5594" t="s">
        <v>5717</v>
      </c>
      <c r="C5594" s="224" t="s">
        <v>7842</v>
      </c>
      <c r="D5594" s="221">
        <v>391.01</v>
      </c>
      <c r="E5594" s="324">
        <v>43281</v>
      </c>
      <c r="F5594" s="1">
        <v>470533.53</v>
      </c>
      <c r="G5594" s="5">
        <v>0.05</v>
      </c>
      <c r="H5594" s="298">
        <v>1960.5600000000002</v>
      </c>
      <c r="I5594" s="10">
        <v>470533.53</v>
      </c>
      <c r="J5594" s="11">
        <f t="shared" si="2540"/>
        <v>0.05</v>
      </c>
      <c r="K5594" s="30">
        <f t="shared" si="2541"/>
        <v>1960.5563750000001</v>
      </c>
      <c r="L5594" s="29">
        <f t="shared" si="2542"/>
        <v>-3.6250000000563887E-3</v>
      </c>
      <c r="M5594" s="10">
        <f t="shared" si="2543"/>
        <v>470533.53</v>
      </c>
      <c r="N5594" s="5">
        <f>VLOOKUP(CONCATENATE(A5594,"-6"),'Restated Depr'!$B$6:$G$7674,6,0)</f>
        <v>0.05</v>
      </c>
      <c r="O5594" s="29">
        <f t="shared" si="2544"/>
        <v>1960.5563750000001</v>
      </c>
      <c r="P5594" s="29">
        <f t="shared" si="2545"/>
        <v>0</v>
      </c>
      <c r="Q5594" t="s">
        <v>7819</v>
      </c>
      <c r="R5594" s="5"/>
    </row>
    <row r="5595" spans="1:18" ht="15.75" hidden="1" thickBot="1">
      <c r="A5595" t="s">
        <v>426</v>
      </c>
      <c r="C5595" s="224" t="s">
        <v>641</v>
      </c>
      <c r="D5595" s="22"/>
      <c r="E5595" s="323" t="s">
        <v>606</v>
      </c>
      <c r="F5595" s="1"/>
      <c r="G5595" s="5"/>
      <c r="H5595" s="310">
        <f>SUM(H5583:H5594)</f>
        <v>23526.720000000005</v>
      </c>
      <c r="I5595" s="10"/>
      <c r="J5595" s="10"/>
      <c r="K5595" s="32">
        <f>SUM(K5583:K5594)</f>
        <v>23526.676500000001</v>
      </c>
      <c r="L5595" s="28">
        <f>SUM(L5583:L5594)</f>
        <v>-4.3500000000676664E-2</v>
      </c>
      <c r="M5595" s="10"/>
      <c r="N5595" s="5"/>
      <c r="O5595" s="28">
        <f>SUM(O5583:O5594)</f>
        <v>23526.676500000001</v>
      </c>
      <c r="P5595" s="28">
        <f>SUM(P5583:P5594)</f>
        <v>0</v>
      </c>
    </row>
    <row r="5596" spans="1:18" hidden="1">
      <c r="A5596" t="s">
        <v>427</v>
      </c>
      <c r="B5596" t="s">
        <v>5718</v>
      </c>
      <c r="C5596" s="224" t="s">
        <v>7842</v>
      </c>
      <c r="D5596" s="221">
        <v>391.01</v>
      </c>
      <c r="E5596" s="324">
        <v>42947</v>
      </c>
      <c r="F5596" s="9">
        <v>2891.16</v>
      </c>
      <c r="G5596" s="18">
        <v>0.05</v>
      </c>
      <c r="H5596" s="299">
        <v>12.050000000000002</v>
      </c>
      <c r="I5596" s="15">
        <v>2891.16</v>
      </c>
      <c r="J5596" s="11">
        <f t="shared" ref="J5596:J5607" si="2546">G5596</f>
        <v>0.05</v>
      </c>
      <c r="K5596" s="31">
        <f t="shared" ref="K5596:K5607" si="2547">I5596*J5596/12</f>
        <v>12.0465</v>
      </c>
      <c r="L5596" s="289">
        <f t="shared" ref="L5596:L5607" si="2548">K5596-H5596</f>
        <v>-3.5000000000025011E-3</v>
      </c>
      <c r="M5596" s="15">
        <f t="shared" ref="M5596:M5607" si="2549">I5596</f>
        <v>2891.16</v>
      </c>
      <c r="N5596" s="5">
        <f>VLOOKUP(CONCATENATE(A5596,"-6"),'Restated Depr'!$B$6:$G$7674,6,0)</f>
        <v>0.05</v>
      </c>
      <c r="O5596" s="289">
        <f t="shared" ref="O5596:O5607" si="2550">M5596*N5596/12</f>
        <v>12.0465</v>
      </c>
      <c r="P5596" s="289">
        <f t="shared" ref="P5596:P5607" si="2551">O5596-K5596</f>
        <v>0</v>
      </c>
      <c r="Q5596" t="s">
        <v>7819</v>
      </c>
    </row>
    <row r="5597" spans="1:18" hidden="1">
      <c r="A5597" t="s">
        <v>427</v>
      </c>
      <c r="B5597" t="s">
        <v>5719</v>
      </c>
      <c r="C5597" s="224" t="s">
        <v>7842</v>
      </c>
      <c r="D5597" s="221">
        <v>391.01</v>
      </c>
      <c r="E5597" s="324">
        <v>42978</v>
      </c>
      <c r="F5597" s="1">
        <v>2891.16</v>
      </c>
      <c r="G5597" s="18">
        <v>0.05</v>
      </c>
      <c r="H5597" s="298">
        <v>12.050000000000002</v>
      </c>
      <c r="I5597" s="10">
        <v>2891.16</v>
      </c>
      <c r="J5597" s="11">
        <f t="shared" si="2546"/>
        <v>0.05</v>
      </c>
      <c r="K5597" s="30">
        <f t="shared" si="2547"/>
        <v>12.0465</v>
      </c>
      <c r="L5597" s="29">
        <f t="shared" si="2548"/>
        <v>-3.5000000000025011E-3</v>
      </c>
      <c r="M5597" s="10">
        <f t="shared" si="2549"/>
        <v>2891.16</v>
      </c>
      <c r="N5597" s="5">
        <f>VLOOKUP(CONCATENATE(A5597,"-6"),'Restated Depr'!$B$6:$G$7674,6,0)</f>
        <v>0.05</v>
      </c>
      <c r="O5597" s="29">
        <f t="shared" si="2550"/>
        <v>12.0465</v>
      </c>
      <c r="P5597" s="29">
        <f t="shared" si="2551"/>
        <v>0</v>
      </c>
      <c r="Q5597" t="s">
        <v>7819</v>
      </c>
    </row>
    <row r="5598" spans="1:18" hidden="1">
      <c r="A5598" t="s">
        <v>427</v>
      </c>
      <c r="B5598" t="s">
        <v>5720</v>
      </c>
      <c r="C5598" s="224" t="s">
        <v>7842</v>
      </c>
      <c r="D5598" s="221">
        <v>391.01</v>
      </c>
      <c r="E5598" s="324">
        <v>43008</v>
      </c>
      <c r="F5598" s="1">
        <v>2891.16</v>
      </c>
      <c r="G5598" s="18">
        <v>0.05</v>
      </c>
      <c r="H5598" s="298">
        <v>12.050000000000002</v>
      </c>
      <c r="I5598" s="10">
        <v>2891.16</v>
      </c>
      <c r="J5598" s="11">
        <f t="shared" si="2546"/>
        <v>0.05</v>
      </c>
      <c r="K5598" s="30">
        <f t="shared" si="2547"/>
        <v>12.0465</v>
      </c>
      <c r="L5598" s="29">
        <f t="shared" si="2548"/>
        <v>-3.5000000000025011E-3</v>
      </c>
      <c r="M5598" s="10">
        <f t="shared" si="2549"/>
        <v>2891.16</v>
      </c>
      <c r="N5598" s="5">
        <f>VLOOKUP(CONCATENATE(A5598,"-6"),'Restated Depr'!$B$6:$G$7674,6,0)</f>
        <v>0.05</v>
      </c>
      <c r="O5598" s="29">
        <f t="shared" si="2550"/>
        <v>12.0465</v>
      </c>
      <c r="P5598" s="29">
        <f t="shared" si="2551"/>
        <v>0</v>
      </c>
      <c r="Q5598" t="s">
        <v>7819</v>
      </c>
    </row>
    <row r="5599" spans="1:18" hidden="1">
      <c r="A5599" t="s">
        <v>427</v>
      </c>
      <c r="B5599" t="s">
        <v>5721</v>
      </c>
      <c r="C5599" s="224" t="s">
        <v>7842</v>
      </c>
      <c r="D5599" s="221">
        <v>391.01</v>
      </c>
      <c r="E5599" s="324">
        <v>43039</v>
      </c>
      <c r="F5599" s="1">
        <v>2891.16</v>
      </c>
      <c r="G5599" s="18">
        <v>0.05</v>
      </c>
      <c r="H5599" s="298">
        <v>12.050000000000002</v>
      </c>
      <c r="I5599" s="10">
        <v>2891.16</v>
      </c>
      <c r="J5599" s="11">
        <f t="shared" si="2546"/>
        <v>0.05</v>
      </c>
      <c r="K5599" s="30">
        <f t="shared" si="2547"/>
        <v>12.0465</v>
      </c>
      <c r="L5599" s="29">
        <f t="shared" si="2548"/>
        <v>-3.5000000000025011E-3</v>
      </c>
      <c r="M5599" s="10">
        <f t="shared" si="2549"/>
        <v>2891.16</v>
      </c>
      <c r="N5599" s="5">
        <f>VLOOKUP(CONCATENATE(A5599,"-6"),'Restated Depr'!$B$6:$G$7674,6,0)</f>
        <v>0.05</v>
      </c>
      <c r="O5599" s="29">
        <f t="shared" si="2550"/>
        <v>12.0465</v>
      </c>
      <c r="P5599" s="29">
        <f t="shared" si="2551"/>
        <v>0</v>
      </c>
      <c r="Q5599" t="s">
        <v>7819</v>
      </c>
    </row>
    <row r="5600" spans="1:18" hidden="1">
      <c r="A5600" t="s">
        <v>427</v>
      </c>
      <c r="B5600" t="s">
        <v>5722</v>
      </c>
      <c r="C5600" s="224" t="s">
        <v>7842</v>
      </c>
      <c r="D5600" s="221">
        <v>391.01</v>
      </c>
      <c r="E5600" s="324">
        <v>43069</v>
      </c>
      <c r="F5600" s="1">
        <v>2891.16</v>
      </c>
      <c r="G5600" s="18">
        <v>0.05</v>
      </c>
      <c r="H5600" s="298">
        <v>12.050000000000002</v>
      </c>
      <c r="I5600" s="10">
        <v>2891.16</v>
      </c>
      <c r="J5600" s="11">
        <f t="shared" si="2546"/>
        <v>0.05</v>
      </c>
      <c r="K5600" s="30">
        <f t="shared" si="2547"/>
        <v>12.0465</v>
      </c>
      <c r="L5600" s="29">
        <f t="shared" si="2548"/>
        <v>-3.5000000000025011E-3</v>
      </c>
      <c r="M5600" s="10">
        <f t="shared" si="2549"/>
        <v>2891.16</v>
      </c>
      <c r="N5600" s="5">
        <f>VLOOKUP(CONCATENATE(A5600,"-6"),'Restated Depr'!$B$6:$G$7674,6,0)</f>
        <v>0.05</v>
      </c>
      <c r="O5600" s="29">
        <f t="shared" si="2550"/>
        <v>12.0465</v>
      </c>
      <c r="P5600" s="29">
        <f t="shared" si="2551"/>
        <v>0</v>
      </c>
      <c r="Q5600" t="s">
        <v>7819</v>
      </c>
    </row>
    <row r="5601" spans="1:18" hidden="1">
      <c r="A5601" t="s">
        <v>427</v>
      </c>
      <c r="B5601" t="s">
        <v>5723</v>
      </c>
      <c r="C5601" s="224" t="s">
        <v>7842</v>
      </c>
      <c r="D5601" s="221">
        <v>391.01</v>
      </c>
      <c r="E5601" s="324">
        <v>43100</v>
      </c>
      <c r="F5601" s="1">
        <v>2891.16</v>
      </c>
      <c r="G5601" s="18">
        <v>0.05</v>
      </c>
      <c r="H5601" s="298">
        <v>12.050000000000002</v>
      </c>
      <c r="I5601" s="10">
        <v>2891.16</v>
      </c>
      <c r="J5601" s="11">
        <f t="shared" si="2546"/>
        <v>0.05</v>
      </c>
      <c r="K5601" s="30">
        <f t="shared" si="2547"/>
        <v>12.0465</v>
      </c>
      <c r="L5601" s="29">
        <f t="shared" si="2548"/>
        <v>-3.5000000000025011E-3</v>
      </c>
      <c r="M5601" s="10">
        <f t="shared" si="2549"/>
        <v>2891.16</v>
      </c>
      <c r="N5601" s="5">
        <f>VLOOKUP(CONCATENATE(A5601,"-6"),'Restated Depr'!$B$6:$G$7674,6,0)</f>
        <v>0.05</v>
      </c>
      <c r="O5601" s="29">
        <f t="shared" si="2550"/>
        <v>12.0465</v>
      </c>
      <c r="P5601" s="29">
        <f t="shared" si="2551"/>
        <v>0</v>
      </c>
      <c r="Q5601" t="s">
        <v>7819</v>
      </c>
    </row>
    <row r="5602" spans="1:18" hidden="1">
      <c r="A5602" t="s">
        <v>427</v>
      </c>
      <c r="B5602" t="s">
        <v>5724</v>
      </c>
      <c r="C5602" s="224" t="s">
        <v>7842</v>
      </c>
      <c r="D5602" s="221">
        <v>391.01</v>
      </c>
      <c r="E5602" s="324">
        <v>43131</v>
      </c>
      <c r="F5602" s="1">
        <v>2891.16</v>
      </c>
      <c r="G5602" s="5">
        <v>0.05</v>
      </c>
      <c r="H5602" s="298">
        <v>12.050000000000002</v>
      </c>
      <c r="I5602" s="10">
        <v>2891.16</v>
      </c>
      <c r="J5602" s="11">
        <f t="shared" si="2546"/>
        <v>0.05</v>
      </c>
      <c r="K5602" s="30">
        <f t="shared" si="2547"/>
        <v>12.0465</v>
      </c>
      <c r="L5602" s="29">
        <f t="shared" si="2548"/>
        <v>-3.5000000000025011E-3</v>
      </c>
      <c r="M5602" s="10">
        <f t="shared" si="2549"/>
        <v>2891.16</v>
      </c>
      <c r="N5602" s="5">
        <f>VLOOKUP(CONCATENATE(A5602,"-6"),'Restated Depr'!$B$6:$G$7674,6,0)</f>
        <v>0.05</v>
      </c>
      <c r="O5602" s="29">
        <f t="shared" si="2550"/>
        <v>12.0465</v>
      </c>
      <c r="P5602" s="29">
        <f t="shared" si="2551"/>
        <v>0</v>
      </c>
      <c r="Q5602" t="s">
        <v>7819</v>
      </c>
    </row>
    <row r="5603" spans="1:18" hidden="1">
      <c r="A5603" t="s">
        <v>427</v>
      </c>
      <c r="B5603" t="s">
        <v>5725</v>
      </c>
      <c r="C5603" s="224" t="s">
        <v>7842</v>
      </c>
      <c r="D5603" s="221">
        <v>391.01</v>
      </c>
      <c r="E5603" s="324">
        <v>43159</v>
      </c>
      <c r="F5603" s="1">
        <v>2891.16</v>
      </c>
      <c r="G5603" s="5">
        <v>0.05</v>
      </c>
      <c r="H5603" s="298">
        <v>12.050000000000002</v>
      </c>
      <c r="I5603" s="10">
        <v>2891.16</v>
      </c>
      <c r="J5603" s="11">
        <f t="shared" si="2546"/>
        <v>0.05</v>
      </c>
      <c r="K5603" s="30">
        <f t="shared" si="2547"/>
        <v>12.0465</v>
      </c>
      <c r="L5603" s="29">
        <f t="shared" si="2548"/>
        <v>-3.5000000000025011E-3</v>
      </c>
      <c r="M5603" s="10">
        <f t="shared" si="2549"/>
        <v>2891.16</v>
      </c>
      <c r="N5603" s="5">
        <f>VLOOKUP(CONCATENATE(A5603,"-6"),'Restated Depr'!$B$6:$G$7674,6,0)</f>
        <v>0.05</v>
      </c>
      <c r="O5603" s="29">
        <f t="shared" si="2550"/>
        <v>12.0465</v>
      </c>
      <c r="P5603" s="29">
        <f t="shared" si="2551"/>
        <v>0</v>
      </c>
      <c r="Q5603" t="s">
        <v>7819</v>
      </c>
    </row>
    <row r="5604" spans="1:18" hidden="1">
      <c r="A5604" t="s">
        <v>427</v>
      </c>
      <c r="B5604" t="s">
        <v>5726</v>
      </c>
      <c r="C5604" s="224" t="s">
        <v>7842</v>
      </c>
      <c r="D5604" s="221">
        <v>391.01</v>
      </c>
      <c r="E5604" s="324">
        <v>43190</v>
      </c>
      <c r="F5604" s="1">
        <v>2891.16</v>
      </c>
      <c r="G5604" s="5">
        <v>0.05</v>
      </c>
      <c r="H5604" s="298">
        <v>12.050000000000002</v>
      </c>
      <c r="I5604" s="10">
        <v>2891.16</v>
      </c>
      <c r="J5604" s="11">
        <f t="shared" si="2546"/>
        <v>0.05</v>
      </c>
      <c r="K5604" s="30">
        <f t="shared" si="2547"/>
        <v>12.0465</v>
      </c>
      <c r="L5604" s="29">
        <f t="shared" si="2548"/>
        <v>-3.5000000000025011E-3</v>
      </c>
      <c r="M5604" s="10">
        <f t="shared" si="2549"/>
        <v>2891.16</v>
      </c>
      <c r="N5604" s="5">
        <f>VLOOKUP(CONCATENATE(A5604,"-6"),'Restated Depr'!$B$6:$G$7674,6,0)</f>
        <v>0.05</v>
      </c>
      <c r="O5604" s="29">
        <f t="shared" si="2550"/>
        <v>12.0465</v>
      </c>
      <c r="P5604" s="29">
        <f t="shared" si="2551"/>
        <v>0</v>
      </c>
      <c r="Q5604" t="s">
        <v>7819</v>
      </c>
    </row>
    <row r="5605" spans="1:18" hidden="1">
      <c r="A5605" t="s">
        <v>427</v>
      </c>
      <c r="B5605" t="s">
        <v>5727</v>
      </c>
      <c r="C5605" s="224" t="s">
        <v>7842</v>
      </c>
      <c r="D5605" s="221">
        <v>391.01</v>
      </c>
      <c r="E5605" s="324">
        <v>43220</v>
      </c>
      <c r="F5605" s="1">
        <v>2891.16</v>
      </c>
      <c r="G5605" s="5">
        <v>0.05</v>
      </c>
      <c r="H5605" s="298">
        <v>12.050000000000002</v>
      </c>
      <c r="I5605" s="10">
        <v>2891.16</v>
      </c>
      <c r="J5605" s="11">
        <f t="shared" si="2546"/>
        <v>0.05</v>
      </c>
      <c r="K5605" s="30">
        <f t="shared" si="2547"/>
        <v>12.0465</v>
      </c>
      <c r="L5605" s="29">
        <f t="shared" si="2548"/>
        <v>-3.5000000000025011E-3</v>
      </c>
      <c r="M5605" s="10">
        <f t="shared" si="2549"/>
        <v>2891.16</v>
      </c>
      <c r="N5605" s="5">
        <f>VLOOKUP(CONCATENATE(A5605,"-6"),'Restated Depr'!$B$6:$G$7674,6,0)</f>
        <v>0.05</v>
      </c>
      <c r="O5605" s="29">
        <f t="shared" si="2550"/>
        <v>12.0465</v>
      </c>
      <c r="P5605" s="29">
        <f t="shared" si="2551"/>
        <v>0</v>
      </c>
      <c r="Q5605" t="s">
        <v>7819</v>
      </c>
    </row>
    <row r="5606" spans="1:18" hidden="1">
      <c r="A5606" t="s">
        <v>427</v>
      </c>
      <c r="B5606" t="s">
        <v>5728</v>
      </c>
      <c r="C5606" s="224" t="s">
        <v>7842</v>
      </c>
      <c r="D5606" s="221">
        <v>391.01</v>
      </c>
      <c r="E5606" s="324">
        <v>43251</v>
      </c>
      <c r="F5606" s="1">
        <v>2891.16</v>
      </c>
      <c r="G5606" s="5">
        <v>0.05</v>
      </c>
      <c r="H5606" s="298">
        <v>12.050000000000002</v>
      </c>
      <c r="I5606" s="10">
        <v>2891.16</v>
      </c>
      <c r="J5606" s="11">
        <f t="shared" si="2546"/>
        <v>0.05</v>
      </c>
      <c r="K5606" s="30">
        <f t="shared" si="2547"/>
        <v>12.0465</v>
      </c>
      <c r="L5606" s="29">
        <f t="shared" si="2548"/>
        <v>-3.5000000000025011E-3</v>
      </c>
      <c r="M5606" s="10">
        <f t="shared" si="2549"/>
        <v>2891.16</v>
      </c>
      <c r="N5606" s="5">
        <f>VLOOKUP(CONCATENATE(A5606,"-6"),'Restated Depr'!$B$6:$G$7674,6,0)</f>
        <v>0.05</v>
      </c>
      <c r="O5606" s="29">
        <f t="shared" si="2550"/>
        <v>12.0465</v>
      </c>
      <c r="P5606" s="29">
        <f t="shared" si="2551"/>
        <v>0</v>
      </c>
      <c r="Q5606" t="s">
        <v>7819</v>
      </c>
    </row>
    <row r="5607" spans="1:18" hidden="1">
      <c r="A5607" t="s">
        <v>427</v>
      </c>
      <c r="B5607" t="s">
        <v>5729</v>
      </c>
      <c r="C5607" s="224" t="s">
        <v>7842</v>
      </c>
      <c r="D5607" s="221">
        <v>391.01</v>
      </c>
      <c r="E5607" s="324">
        <v>43281</v>
      </c>
      <c r="F5607" s="1">
        <v>2891.16</v>
      </c>
      <c r="G5607" s="5">
        <v>0.05</v>
      </c>
      <c r="H5607" s="298">
        <v>12.050000000000002</v>
      </c>
      <c r="I5607" s="10">
        <v>2891.16</v>
      </c>
      <c r="J5607" s="11">
        <f t="shared" si="2546"/>
        <v>0.05</v>
      </c>
      <c r="K5607" s="30">
        <f t="shared" si="2547"/>
        <v>12.0465</v>
      </c>
      <c r="L5607" s="29">
        <f t="shared" si="2548"/>
        <v>-3.5000000000025011E-3</v>
      </c>
      <c r="M5607" s="10">
        <f t="shared" si="2549"/>
        <v>2891.16</v>
      </c>
      <c r="N5607" s="5">
        <f>VLOOKUP(CONCATENATE(A5607,"-6"),'Restated Depr'!$B$6:$G$7674,6,0)</f>
        <v>0.05</v>
      </c>
      <c r="O5607" s="29">
        <f t="shared" si="2550"/>
        <v>12.0465</v>
      </c>
      <c r="P5607" s="29">
        <f t="shared" si="2551"/>
        <v>0</v>
      </c>
      <c r="Q5607" t="s">
        <v>7819</v>
      </c>
      <c r="R5607" s="5"/>
    </row>
    <row r="5608" spans="1:18" ht="15.75" hidden="1" thickBot="1">
      <c r="A5608" t="s">
        <v>427</v>
      </c>
      <c r="C5608" s="224" t="s">
        <v>641</v>
      </c>
      <c r="D5608" s="22"/>
      <c r="E5608" s="323" t="s">
        <v>606</v>
      </c>
      <c r="F5608" s="1"/>
      <c r="G5608" s="5"/>
      <c r="H5608" s="310">
        <f>SUM(H5596:H5607)</f>
        <v>144.60000000000002</v>
      </c>
      <c r="I5608" s="10"/>
      <c r="J5608" s="10"/>
      <c r="K5608" s="32">
        <f>SUM(K5596:K5607)</f>
        <v>144.55799999999999</v>
      </c>
      <c r="L5608" s="28">
        <f>SUM(L5596:L5607)</f>
        <v>-4.2000000000030013E-2</v>
      </c>
      <c r="M5608" s="10"/>
      <c r="N5608" s="5"/>
      <c r="O5608" s="28">
        <f>SUM(O5596:O5607)</f>
        <v>144.55799999999999</v>
      </c>
      <c r="P5608" s="28">
        <f>SUM(P5596:P5607)</f>
        <v>0</v>
      </c>
    </row>
    <row r="5609" spans="1:18" hidden="1">
      <c r="A5609" t="s">
        <v>428</v>
      </c>
      <c r="B5609" t="s">
        <v>5730</v>
      </c>
      <c r="C5609" s="224" t="s">
        <v>7842</v>
      </c>
      <c r="D5609" s="221">
        <v>391.01</v>
      </c>
      <c r="E5609" s="324">
        <v>42947</v>
      </c>
      <c r="F5609" s="9">
        <v>6823.61</v>
      </c>
      <c r="G5609" s="18">
        <v>0.05</v>
      </c>
      <c r="H5609" s="299">
        <v>28.429999999999996</v>
      </c>
      <c r="I5609" s="15">
        <v>6823.61</v>
      </c>
      <c r="J5609" s="11">
        <f t="shared" ref="J5609:J5620" si="2552">G5609</f>
        <v>0.05</v>
      </c>
      <c r="K5609" s="31">
        <f t="shared" ref="K5609:K5620" si="2553">I5609*J5609/12</f>
        <v>28.431708333333333</v>
      </c>
      <c r="L5609" s="289">
        <f t="shared" ref="L5609:L5620" si="2554">K5609-H5609</f>
        <v>1.7083333333367534E-3</v>
      </c>
      <c r="M5609" s="15">
        <f t="shared" ref="M5609:M5620" si="2555">I5609</f>
        <v>6823.61</v>
      </c>
      <c r="N5609" s="5">
        <f>VLOOKUP(CONCATENATE(A5609,"-6"),'Restated Depr'!$B$6:$G$7674,6,0)</f>
        <v>0.05</v>
      </c>
      <c r="O5609" s="289">
        <f t="shared" ref="O5609:O5620" si="2556">M5609*N5609/12</f>
        <v>28.431708333333333</v>
      </c>
      <c r="P5609" s="289">
        <f t="shared" ref="P5609:P5620" si="2557">O5609-K5609</f>
        <v>0</v>
      </c>
      <c r="Q5609" t="s">
        <v>7819</v>
      </c>
    </row>
    <row r="5610" spans="1:18" hidden="1">
      <c r="A5610" t="s">
        <v>428</v>
      </c>
      <c r="B5610" t="s">
        <v>5731</v>
      </c>
      <c r="C5610" s="224" t="s">
        <v>7842</v>
      </c>
      <c r="D5610" s="221">
        <v>391.01</v>
      </c>
      <c r="E5610" s="324">
        <v>42978</v>
      </c>
      <c r="F5610" s="1">
        <v>6823.61</v>
      </c>
      <c r="G5610" s="18">
        <v>0.05</v>
      </c>
      <c r="H5610" s="298">
        <v>28.429999999999996</v>
      </c>
      <c r="I5610" s="10">
        <v>6823.61</v>
      </c>
      <c r="J5610" s="11">
        <f t="shared" si="2552"/>
        <v>0.05</v>
      </c>
      <c r="K5610" s="30">
        <f t="shared" si="2553"/>
        <v>28.431708333333333</v>
      </c>
      <c r="L5610" s="29">
        <f t="shared" si="2554"/>
        <v>1.7083333333367534E-3</v>
      </c>
      <c r="M5610" s="10">
        <f t="shared" si="2555"/>
        <v>6823.61</v>
      </c>
      <c r="N5610" s="5">
        <f>VLOOKUP(CONCATENATE(A5610,"-6"),'Restated Depr'!$B$6:$G$7674,6,0)</f>
        <v>0.05</v>
      </c>
      <c r="O5610" s="29">
        <f t="shared" si="2556"/>
        <v>28.431708333333333</v>
      </c>
      <c r="P5610" s="29">
        <f t="shared" si="2557"/>
        <v>0</v>
      </c>
      <c r="Q5610" t="s">
        <v>7819</v>
      </c>
    </row>
    <row r="5611" spans="1:18" hidden="1">
      <c r="A5611" t="s">
        <v>428</v>
      </c>
      <c r="B5611" t="s">
        <v>5732</v>
      </c>
      <c r="C5611" s="224" t="s">
        <v>7842</v>
      </c>
      <c r="D5611" s="221">
        <v>391.01</v>
      </c>
      <c r="E5611" s="324">
        <v>43008</v>
      </c>
      <c r="F5611" s="1">
        <v>6823.61</v>
      </c>
      <c r="G5611" s="18">
        <v>0.05</v>
      </c>
      <c r="H5611" s="298">
        <v>28.429999999999996</v>
      </c>
      <c r="I5611" s="10">
        <v>6823.61</v>
      </c>
      <c r="J5611" s="11">
        <f t="shared" si="2552"/>
        <v>0.05</v>
      </c>
      <c r="K5611" s="30">
        <f t="shared" si="2553"/>
        <v>28.431708333333333</v>
      </c>
      <c r="L5611" s="29">
        <f t="shared" si="2554"/>
        <v>1.7083333333367534E-3</v>
      </c>
      <c r="M5611" s="10">
        <f t="shared" si="2555"/>
        <v>6823.61</v>
      </c>
      <c r="N5611" s="5">
        <f>VLOOKUP(CONCATENATE(A5611,"-6"),'Restated Depr'!$B$6:$G$7674,6,0)</f>
        <v>0.05</v>
      </c>
      <c r="O5611" s="29">
        <f t="shared" si="2556"/>
        <v>28.431708333333333</v>
      </c>
      <c r="P5611" s="29">
        <f t="shared" si="2557"/>
        <v>0</v>
      </c>
      <c r="Q5611" t="s">
        <v>7819</v>
      </c>
    </row>
    <row r="5612" spans="1:18" hidden="1">
      <c r="A5612" t="s">
        <v>428</v>
      </c>
      <c r="B5612" t="s">
        <v>5733</v>
      </c>
      <c r="C5612" s="224" t="s">
        <v>7842</v>
      </c>
      <c r="D5612" s="221">
        <v>391.01</v>
      </c>
      <c r="E5612" s="324">
        <v>43039</v>
      </c>
      <c r="F5612" s="1">
        <v>6823.61</v>
      </c>
      <c r="G5612" s="18">
        <v>0.05</v>
      </c>
      <c r="H5612" s="298">
        <v>28.429999999999996</v>
      </c>
      <c r="I5612" s="10">
        <v>6823.61</v>
      </c>
      <c r="J5612" s="11">
        <f t="shared" si="2552"/>
        <v>0.05</v>
      </c>
      <c r="K5612" s="30">
        <f t="shared" si="2553"/>
        <v>28.431708333333333</v>
      </c>
      <c r="L5612" s="29">
        <f t="shared" si="2554"/>
        <v>1.7083333333367534E-3</v>
      </c>
      <c r="M5612" s="10">
        <f t="shared" si="2555"/>
        <v>6823.61</v>
      </c>
      <c r="N5612" s="5">
        <f>VLOOKUP(CONCATENATE(A5612,"-6"),'Restated Depr'!$B$6:$G$7674,6,0)</f>
        <v>0.05</v>
      </c>
      <c r="O5612" s="29">
        <f t="shared" si="2556"/>
        <v>28.431708333333333</v>
      </c>
      <c r="P5612" s="29">
        <f t="shared" si="2557"/>
        <v>0</v>
      </c>
      <c r="Q5612" t="s">
        <v>7819</v>
      </c>
    </row>
    <row r="5613" spans="1:18" hidden="1">
      <c r="A5613" t="s">
        <v>428</v>
      </c>
      <c r="B5613" t="s">
        <v>5734</v>
      </c>
      <c r="C5613" s="224" t="s">
        <v>7842</v>
      </c>
      <c r="D5613" s="221">
        <v>391.01</v>
      </c>
      <c r="E5613" s="324">
        <v>43069</v>
      </c>
      <c r="F5613" s="1">
        <v>6823.61</v>
      </c>
      <c r="G5613" s="18">
        <v>0.05</v>
      </c>
      <c r="H5613" s="298">
        <v>28.429999999999996</v>
      </c>
      <c r="I5613" s="10">
        <v>6823.61</v>
      </c>
      <c r="J5613" s="11">
        <f t="shared" si="2552"/>
        <v>0.05</v>
      </c>
      <c r="K5613" s="30">
        <f t="shared" si="2553"/>
        <v>28.431708333333333</v>
      </c>
      <c r="L5613" s="29">
        <f t="shared" si="2554"/>
        <v>1.7083333333367534E-3</v>
      </c>
      <c r="M5613" s="10">
        <f t="shared" si="2555"/>
        <v>6823.61</v>
      </c>
      <c r="N5613" s="5">
        <f>VLOOKUP(CONCATENATE(A5613,"-6"),'Restated Depr'!$B$6:$G$7674,6,0)</f>
        <v>0.05</v>
      </c>
      <c r="O5613" s="29">
        <f t="shared" si="2556"/>
        <v>28.431708333333333</v>
      </c>
      <c r="P5613" s="29">
        <f t="shared" si="2557"/>
        <v>0</v>
      </c>
      <c r="Q5613" t="s">
        <v>7819</v>
      </c>
    </row>
    <row r="5614" spans="1:18" hidden="1">
      <c r="A5614" t="s">
        <v>428</v>
      </c>
      <c r="B5614" t="s">
        <v>5735</v>
      </c>
      <c r="C5614" s="224" t="s">
        <v>7842</v>
      </c>
      <c r="D5614" s="221">
        <v>391.01</v>
      </c>
      <c r="E5614" s="324">
        <v>43100</v>
      </c>
      <c r="F5614" s="1">
        <v>6823.61</v>
      </c>
      <c r="G5614" s="18">
        <v>0.05</v>
      </c>
      <c r="H5614" s="298">
        <v>28.429999999999996</v>
      </c>
      <c r="I5614" s="10">
        <v>6823.61</v>
      </c>
      <c r="J5614" s="11">
        <f t="shared" si="2552"/>
        <v>0.05</v>
      </c>
      <c r="K5614" s="30">
        <f t="shared" si="2553"/>
        <v>28.431708333333333</v>
      </c>
      <c r="L5614" s="29">
        <f t="shared" si="2554"/>
        <v>1.7083333333367534E-3</v>
      </c>
      <c r="M5614" s="10">
        <f t="shared" si="2555"/>
        <v>6823.61</v>
      </c>
      <c r="N5614" s="5">
        <f>VLOOKUP(CONCATENATE(A5614,"-6"),'Restated Depr'!$B$6:$G$7674,6,0)</f>
        <v>0.05</v>
      </c>
      <c r="O5614" s="29">
        <f t="shared" si="2556"/>
        <v>28.431708333333333</v>
      </c>
      <c r="P5614" s="29">
        <f t="shared" si="2557"/>
        <v>0</v>
      </c>
      <c r="Q5614" t="s">
        <v>7819</v>
      </c>
    </row>
    <row r="5615" spans="1:18" hidden="1">
      <c r="A5615" t="s">
        <v>428</v>
      </c>
      <c r="B5615" t="s">
        <v>5736</v>
      </c>
      <c r="C5615" s="224" t="s">
        <v>7842</v>
      </c>
      <c r="D5615" s="221">
        <v>391.01</v>
      </c>
      <c r="E5615" s="324">
        <v>43131</v>
      </c>
      <c r="F5615" s="1">
        <v>6823.61</v>
      </c>
      <c r="G5615" s="5">
        <v>0.05</v>
      </c>
      <c r="H5615" s="298">
        <v>28.429999999999996</v>
      </c>
      <c r="I5615" s="10">
        <v>6823.61</v>
      </c>
      <c r="J5615" s="11">
        <f t="shared" si="2552"/>
        <v>0.05</v>
      </c>
      <c r="K5615" s="30">
        <f t="shared" si="2553"/>
        <v>28.431708333333333</v>
      </c>
      <c r="L5615" s="29">
        <f t="shared" si="2554"/>
        <v>1.7083333333367534E-3</v>
      </c>
      <c r="M5615" s="10">
        <f t="shared" si="2555"/>
        <v>6823.61</v>
      </c>
      <c r="N5615" s="5">
        <f>VLOOKUP(CONCATENATE(A5615,"-6"),'Restated Depr'!$B$6:$G$7674,6,0)</f>
        <v>0.05</v>
      </c>
      <c r="O5615" s="29">
        <f t="shared" si="2556"/>
        <v>28.431708333333333</v>
      </c>
      <c r="P5615" s="29">
        <f t="shared" si="2557"/>
        <v>0</v>
      </c>
      <c r="Q5615" t="s">
        <v>7819</v>
      </c>
    </row>
    <row r="5616" spans="1:18" hidden="1">
      <c r="A5616" t="s">
        <v>428</v>
      </c>
      <c r="B5616" t="s">
        <v>5737</v>
      </c>
      <c r="C5616" s="224" t="s">
        <v>7842</v>
      </c>
      <c r="D5616" s="221">
        <v>391.01</v>
      </c>
      <c r="E5616" s="324">
        <v>43159</v>
      </c>
      <c r="F5616" s="1">
        <v>6823.61</v>
      </c>
      <c r="G5616" s="5">
        <v>0.05</v>
      </c>
      <c r="H5616" s="298">
        <v>28.429999999999996</v>
      </c>
      <c r="I5616" s="10">
        <v>6823.61</v>
      </c>
      <c r="J5616" s="11">
        <f t="shared" si="2552"/>
        <v>0.05</v>
      </c>
      <c r="K5616" s="30">
        <f t="shared" si="2553"/>
        <v>28.431708333333333</v>
      </c>
      <c r="L5616" s="29">
        <f t="shared" si="2554"/>
        <v>1.7083333333367534E-3</v>
      </c>
      <c r="M5616" s="10">
        <f t="shared" si="2555"/>
        <v>6823.61</v>
      </c>
      <c r="N5616" s="5">
        <f>VLOOKUP(CONCATENATE(A5616,"-6"),'Restated Depr'!$B$6:$G$7674,6,0)</f>
        <v>0.05</v>
      </c>
      <c r="O5616" s="29">
        <f t="shared" si="2556"/>
        <v>28.431708333333333</v>
      </c>
      <c r="P5616" s="29">
        <f t="shared" si="2557"/>
        <v>0</v>
      </c>
      <c r="Q5616" t="s">
        <v>7819</v>
      </c>
    </row>
    <row r="5617" spans="1:18" hidden="1">
      <c r="A5617" t="s">
        <v>428</v>
      </c>
      <c r="B5617" t="s">
        <v>5738</v>
      </c>
      <c r="C5617" s="224" t="s">
        <v>7842</v>
      </c>
      <c r="D5617" s="221">
        <v>391.01</v>
      </c>
      <c r="E5617" s="324">
        <v>43190</v>
      </c>
      <c r="F5617" s="1">
        <v>6823.61</v>
      </c>
      <c r="G5617" s="5">
        <v>0.05</v>
      </c>
      <c r="H5617" s="298">
        <v>28.429999999999996</v>
      </c>
      <c r="I5617" s="10">
        <v>6823.61</v>
      </c>
      <c r="J5617" s="11">
        <f t="shared" si="2552"/>
        <v>0.05</v>
      </c>
      <c r="K5617" s="30">
        <f t="shared" si="2553"/>
        <v>28.431708333333333</v>
      </c>
      <c r="L5617" s="29">
        <f t="shared" si="2554"/>
        <v>1.7083333333367534E-3</v>
      </c>
      <c r="M5617" s="10">
        <f t="shared" si="2555"/>
        <v>6823.61</v>
      </c>
      <c r="N5617" s="5">
        <f>VLOOKUP(CONCATENATE(A5617,"-6"),'Restated Depr'!$B$6:$G$7674,6,0)</f>
        <v>0.05</v>
      </c>
      <c r="O5617" s="29">
        <f t="shared" si="2556"/>
        <v>28.431708333333333</v>
      </c>
      <c r="P5617" s="29">
        <f t="shared" si="2557"/>
        <v>0</v>
      </c>
      <c r="Q5617" t="s">
        <v>7819</v>
      </c>
    </row>
    <row r="5618" spans="1:18" hidden="1">
      <c r="A5618" t="s">
        <v>428</v>
      </c>
      <c r="B5618" t="s">
        <v>5739</v>
      </c>
      <c r="C5618" s="224" t="s">
        <v>7842</v>
      </c>
      <c r="D5618" s="221">
        <v>391.01</v>
      </c>
      <c r="E5618" s="324">
        <v>43220</v>
      </c>
      <c r="F5618" s="1">
        <v>6823.61</v>
      </c>
      <c r="G5618" s="5">
        <v>0.05</v>
      </c>
      <c r="H5618" s="298">
        <v>28.429999999999996</v>
      </c>
      <c r="I5618" s="10">
        <v>6823.61</v>
      </c>
      <c r="J5618" s="11">
        <f t="shared" si="2552"/>
        <v>0.05</v>
      </c>
      <c r="K5618" s="30">
        <f t="shared" si="2553"/>
        <v>28.431708333333333</v>
      </c>
      <c r="L5618" s="29">
        <f t="shared" si="2554"/>
        <v>1.7083333333367534E-3</v>
      </c>
      <c r="M5618" s="10">
        <f t="shared" si="2555"/>
        <v>6823.61</v>
      </c>
      <c r="N5618" s="5">
        <f>VLOOKUP(CONCATENATE(A5618,"-6"),'Restated Depr'!$B$6:$G$7674,6,0)</f>
        <v>0.05</v>
      </c>
      <c r="O5618" s="29">
        <f t="shared" si="2556"/>
        <v>28.431708333333333</v>
      </c>
      <c r="P5618" s="29">
        <f t="shared" si="2557"/>
        <v>0</v>
      </c>
      <c r="Q5618" t="s">
        <v>7819</v>
      </c>
    </row>
    <row r="5619" spans="1:18" hidden="1">
      <c r="A5619" t="s">
        <v>428</v>
      </c>
      <c r="B5619" t="s">
        <v>5740</v>
      </c>
      <c r="C5619" s="224" t="s">
        <v>7842</v>
      </c>
      <c r="D5619" s="221">
        <v>391.01</v>
      </c>
      <c r="E5619" s="324">
        <v>43251</v>
      </c>
      <c r="F5619" s="1">
        <v>6823.61</v>
      </c>
      <c r="G5619" s="5">
        <v>0.05</v>
      </c>
      <c r="H5619" s="298">
        <v>28.429999999999996</v>
      </c>
      <c r="I5619" s="10">
        <v>6823.61</v>
      </c>
      <c r="J5619" s="11">
        <f t="shared" si="2552"/>
        <v>0.05</v>
      </c>
      <c r="K5619" s="30">
        <f t="shared" si="2553"/>
        <v>28.431708333333333</v>
      </c>
      <c r="L5619" s="29">
        <f t="shared" si="2554"/>
        <v>1.7083333333367534E-3</v>
      </c>
      <c r="M5619" s="10">
        <f t="shared" si="2555"/>
        <v>6823.61</v>
      </c>
      <c r="N5619" s="5">
        <f>VLOOKUP(CONCATENATE(A5619,"-6"),'Restated Depr'!$B$6:$G$7674,6,0)</f>
        <v>0.05</v>
      </c>
      <c r="O5619" s="29">
        <f t="shared" si="2556"/>
        <v>28.431708333333333</v>
      </c>
      <c r="P5619" s="29">
        <f t="shared" si="2557"/>
        <v>0</v>
      </c>
      <c r="Q5619" t="s">
        <v>7819</v>
      </c>
    </row>
    <row r="5620" spans="1:18" hidden="1">
      <c r="A5620" t="s">
        <v>428</v>
      </c>
      <c r="B5620" t="s">
        <v>5741</v>
      </c>
      <c r="C5620" s="224" t="s">
        <v>7842</v>
      </c>
      <c r="D5620" s="221">
        <v>391.01</v>
      </c>
      <c r="E5620" s="324">
        <v>43281</v>
      </c>
      <c r="F5620" s="1">
        <v>6823.61</v>
      </c>
      <c r="G5620" s="5">
        <v>0.05</v>
      </c>
      <c r="H5620" s="298">
        <v>28.429999999999996</v>
      </c>
      <c r="I5620" s="10">
        <v>6823.61</v>
      </c>
      <c r="J5620" s="11">
        <f t="shared" si="2552"/>
        <v>0.05</v>
      </c>
      <c r="K5620" s="30">
        <f t="shared" si="2553"/>
        <v>28.431708333333333</v>
      </c>
      <c r="L5620" s="29">
        <f t="shared" si="2554"/>
        <v>1.7083333333367534E-3</v>
      </c>
      <c r="M5620" s="10">
        <f t="shared" si="2555"/>
        <v>6823.61</v>
      </c>
      <c r="N5620" s="5">
        <f>VLOOKUP(CONCATENATE(A5620,"-6"),'Restated Depr'!$B$6:$G$7674,6,0)</f>
        <v>0.05</v>
      </c>
      <c r="O5620" s="29">
        <f t="shared" si="2556"/>
        <v>28.431708333333333</v>
      </c>
      <c r="P5620" s="29">
        <f t="shared" si="2557"/>
        <v>0</v>
      </c>
      <c r="Q5620" t="s">
        <v>7819</v>
      </c>
      <c r="R5620" s="5"/>
    </row>
    <row r="5621" spans="1:18" ht="15.75" hidden="1" thickBot="1">
      <c r="A5621" t="s">
        <v>428</v>
      </c>
      <c r="C5621" s="224" t="s">
        <v>641</v>
      </c>
      <c r="D5621" s="22"/>
      <c r="E5621" s="323" t="s">
        <v>606</v>
      </c>
      <c r="F5621" s="1"/>
      <c r="G5621" s="5"/>
      <c r="H5621" s="310">
        <f>SUM(H5609:H5620)</f>
        <v>341.16</v>
      </c>
      <c r="I5621" s="10"/>
      <c r="J5621" s="10"/>
      <c r="K5621" s="32">
        <f>SUM(K5609:K5620)</f>
        <v>341.18050000000011</v>
      </c>
      <c r="L5621" s="28">
        <f>SUM(L5609:L5620)</f>
        <v>2.0500000000041041E-2</v>
      </c>
      <c r="M5621" s="10"/>
      <c r="N5621" s="5"/>
      <c r="O5621" s="28">
        <f>SUM(O5609:O5620)</f>
        <v>341.18050000000011</v>
      </c>
      <c r="P5621" s="28">
        <f>SUM(P5609:P5620)</f>
        <v>0</v>
      </c>
    </row>
    <row r="5622" spans="1:18" hidden="1">
      <c r="A5622" s="34" t="s">
        <v>429</v>
      </c>
      <c r="B5622" s="34" t="s">
        <v>5742</v>
      </c>
      <c r="C5622" s="226" t="s">
        <v>7842</v>
      </c>
      <c r="D5622" s="223">
        <v>391.01</v>
      </c>
      <c r="E5622" s="327">
        <v>42947</v>
      </c>
      <c r="F5622" s="285">
        <v>14430.28</v>
      </c>
      <c r="G5622" s="38">
        <v>9.0909089999999998E-2</v>
      </c>
      <c r="H5622" s="311">
        <v>106.11</v>
      </c>
      <c r="I5622" s="287">
        <v>12532.57</v>
      </c>
      <c r="J5622" s="40">
        <f t="shared" ref="J5622:J5633" si="2558">G5622</f>
        <v>9.0909089999999998E-2</v>
      </c>
      <c r="K5622" s="290">
        <f t="shared" ref="K5622:K5633" si="2559">H5622</f>
        <v>106.11</v>
      </c>
      <c r="L5622" s="291">
        <f t="shared" ref="L5622:L5633" si="2560">K5622-H5622</f>
        <v>0</v>
      </c>
      <c r="M5622" s="287">
        <f t="shared" ref="M5622:M5633" si="2561">I5622</f>
        <v>12532.57</v>
      </c>
      <c r="N5622" s="38">
        <f>VLOOKUP(CONCATENATE(A5622,"-6"),'Restated Depr'!$B$6:$G$7674,6,0)</f>
        <v>0.2</v>
      </c>
      <c r="O5622" s="291">
        <f t="shared" ref="O5622:O5633" si="2562">VLOOKUP(CONCATENATE(A5622,"-6"),$B$3:$K$7676,10,FALSE)</f>
        <v>227.86</v>
      </c>
      <c r="P5622" s="291">
        <f t="shared" ref="P5622:P5633" si="2563">O5622-K5622</f>
        <v>121.75000000000001</v>
      </c>
      <c r="Q5622" t="s">
        <v>7604</v>
      </c>
    </row>
    <row r="5623" spans="1:18" hidden="1">
      <c r="A5623" s="34" t="s">
        <v>429</v>
      </c>
      <c r="B5623" s="34" t="s">
        <v>5743</v>
      </c>
      <c r="C5623" s="226" t="s">
        <v>7842</v>
      </c>
      <c r="D5623" s="223">
        <v>391.01</v>
      </c>
      <c r="E5623" s="327">
        <v>42978</v>
      </c>
      <c r="F5623" s="37">
        <v>14324.17</v>
      </c>
      <c r="G5623" s="38">
        <v>9.0909089999999998E-2</v>
      </c>
      <c r="H5623" s="312">
        <v>106.09999999999998</v>
      </c>
      <c r="I5623" s="39">
        <v>12532.57</v>
      </c>
      <c r="J5623" s="40">
        <f t="shared" si="2558"/>
        <v>9.0909089999999998E-2</v>
      </c>
      <c r="K5623" s="41">
        <f t="shared" si="2559"/>
        <v>106.09999999999998</v>
      </c>
      <c r="L5623" s="42">
        <f t="shared" si="2560"/>
        <v>0</v>
      </c>
      <c r="M5623" s="39">
        <f t="shared" si="2561"/>
        <v>12532.57</v>
      </c>
      <c r="N5623" s="38">
        <f>VLOOKUP(CONCATENATE(A5623,"-6"),'Restated Depr'!$B$6:$G$7674,6,0)</f>
        <v>0.2</v>
      </c>
      <c r="O5623" s="42">
        <f t="shared" si="2562"/>
        <v>227.86</v>
      </c>
      <c r="P5623" s="42">
        <f t="shared" si="2563"/>
        <v>121.76000000000003</v>
      </c>
      <c r="Q5623" t="s">
        <v>7604</v>
      </c>
    </row>
    <row r="5624" spans="1:18" hidden="1">
      <c r="A5624" s="34" t="s">
        <v>429</v>
      </c>
      <c r="B5624" s="34" t="s">
        <v>5744</v>
      </c>
      <c r="C5624" s="226" t="s">
        <v>7842</v>
      </c>
      <c r="D5624" s="223">
        <v>391.01</v>
      </c>
      <c r="E5624" s="327">
        <v>43008</v>
      </c>
      <c r="F5624" s="37">
        <v>14218.07</v>
      </c>
      <c r="G5624" s="38">
        <v>9.0909089999999998E-2</v>
      </c>
      <c r="H5624" s="312">
        <v>106.11</v>
      </c>
      <c r="I5624" s="39">
        <v>12532.57</v>
      </c>
      <c r="J5624" s="40">
        <f t="shared" si="2558"/>
        <v>9.0909089999999998E-2</v>
      </c>
      <c r="K5624" s="41">
        <f t="shared" si="2559"/>
        <v>106.11</v>
      </c>
      <c r="L5624" s="42">
        <f t="shared" si="2560"/>
        <v>0</v>
      </c>
      <c r="M5624" s="39">
        <f t="shared" si="2561"/>
        <v>12532.57</v>
      </c>
      <c r="N5624" s="38">
        <f>VLOOKUP(CONCATENATE(A5624,"-6"),'Restated Depr'!$B$6:$G$7674,6,0)</f>
        <v>0.2</v>
      </c>
      <c r="O5624" s="42">
        <f t="shared" si="2562"/>
        <v>227.86</v>
      </c>
      <c r="P5624" s="42">
        <f t="shared" si="2563"/>
        <v>121.75000000000001</v>
      </c>
      <c r="Q5624" t="s">
        <v>7604</v>
      </c>
    </row>
    <row r="5625" spans="1:18" hidden="1">
      <c r="A5625" s="34" t="s">
        <v>429</v>
      </c>
      <c r="B5625" s="34" t="s">
        <v>5745</v>
      </c>
      <c r="C5625" s="226" t="s">
        <v>7842</v>
      </c>
      <c r="D5625" s="223">
        <v>391.01</v>
      </c>
      <c r="E5625" s="327">
        <v>43039</v>
      </c>
      <c r="F5625" s="37">
        <v>14111.96</v>
      </c>
      <c r="G5625" s="38">
        <v>9.0909089999999998E-2</v>
      </c>
      <c r="H5625" s="312">
        <v>106.09999999999998</v>
      </c>
      <c r="I5625" s="39">
        <v>12532.57</v>
      </c>
      <c r="J5625" s="40">
        <f t="shared" si="2558"/>
        <v>9.0909089999999998E-2</v>
      </c>
      <c r="K5625" s="41">
        <f t="shared" si="2559"/>
        <v>106.09999999999998</v>
      </c>
      <c r="L5625" s="42">
        <f t="shared" si="2560"/>
        <v>0</v>
      </c>
      <c r="M5625" s="39">
        <f t="shared" si="2561"/>
        <v>12532.57</v>
      </c>
      <c r="N5625" s="38">
        <f>VLOOKUP(CONCATENATE(A5625,"-6"),'Restated Depr'!$B$6:$G$7674,6,0)</f>
        <v>0.2</v>
      </c>
      <c r="O5625" s="42">
        <f t="shared" si="2562"/>
        <v>227.86</v>
      </c>
      <c r="P5625" s="42">
        <f t="shared" si="2563"/>
        <v>121.76000000000003</v>
      </c>
      <c r="Q5625" t="s">
        <v>7604</v>
      </c>
    </row>
    <row r="5626" spans="1:18" hidden="1">
      <c r="A5626" s="34" t="s">
        <v>429</v>
      </c>
      <c r="B5626" s="34" t="s">
        <v>5746</v>
      </c>
      <c r="C5626" s="226" t="s">
        <v>7842</v>
      </c>
      <c r="D5626" s="223">
        <v>391.01</v>
      </c>
      <c r="E5626" s="327">
        <v>43069</v>
      </c>
      <c r="F5626" s="37">
        <v>14005.86</v>
      </c>
      <c r="G5626" s="38">
        <v>9.0909089999999998E-2</v>
      </c>
      <c r="H5626" s="312">
        <v>106.11</v>
      </c>
      <c r="I5626" s="39">
        <v>12532.57</v>
      </c>
      <c r="J5626" s="40">
        <f t="shared" si="2558"/>
        <v>9.0909089999999998E-2</v>
      </c>
      <c r="K5626" s="41">
        <f t="shared" si="2559"/>
        <v>106.11</v>
      </c>
      <c r="L5626" s="42">
        <f t="shared" si="2560"/>
        <v>0</v>
      </c>
      <c r="M5626" s="39">
        <f t="shared" si="2561"/>
        <v>12532.57</v>
      </c>
      <c r="N5626" s="38">
        <f>VLOOKUP(CONCATENATE(A5626,"-6"),'Restated Depr'!$B$6:$G$7674,6,0)</f>
        <v>0.2</v>
      </c>
      <c r="O5626" s="42">
        <f t="shared" si="2562"/>
        <v>227.86</v>
      </c>
      <c r="P5626" s="42">
        <f t="shared" si="2563"/>
        <v>121.75000000000001</v>
      </c>
      <c r="Q5626" t="s">
        <v>7604</v>
      </c>
    </row>
    <row r="5627" spans="1:18" hidden="1">
      <c r="A5627" s="34" t="s">
        <v>429</v>
      </c>
      <c r="B5627" s="34" t="s">
        <v>5747</v>
      </c>
      <c r="C5627" s="226" t="s">
        <v>7842</v>
      </c>
      <c r="D5627" s="223">
        <v>391.01</v>
      </c>
      <c r="E5627" s="327">
        <v>43100</v>
      </c>
      <c r="F5627" s="37">
        <v>13899.75</v>
      </c>
      <c r="G5627" s="38">
        <v>0.19672131000000001</v>
      </c>
      <c r="H5627" s="312">
        <v>227.86</v>
      </c>
      <c r="I5627" s="39">
        <v>12532.57</v>
      </c>
      <c r="J5627" s="40">
        <f t="shared" si="2558"/>
        <v>0.19672131000000001</v>
      </c>
      <c r="K5627" s="41">
        <f t="shared" si="2559"/>
        <v>227.86</v>
      </c>
      <c r="L5627" s="42">
        <f t="shared" si="2560"/>
        <v>0</v>
      </c>
      <c r="M5627" s="39">
        <f t="shared" si="2561"/>
        <v>12532.57</v>
      </c>
      <c r="N5627" s="38">
        <f>VLOOKUP(CONCATENATE(A5627,"-6"),'Restated Depr'!$B$6:$G$7674,6,0)</f>
        <v>0.2</v>
      </c>
      <c r="O5627" s="42">
        <f t="shared" si="2562"/>
        <v>227.86</v>
      </c>
      <c r="P5627" s="42">
        <f t="shared" si="2563"/>
        <v>0</v>
      </c>
      <c r="Q5627" t="s">
        <v>7604</v>
      </c>
    </row>
    <row r="5628" spans="1:18" hidden="1">
      <c r="A5628" s="34" t="s">
        <v>429</v>
      </c>
      <c r="B5628" s="34" t="s">
        <v>5748</v>
      </c>
      <c r="C5628" s="226" t="s">
        <v>7842</v>
      </c>
      <c r="D5628" s="223">
        <v>391.01</v>
      </c>
      <c r="E5628" s="327">
        <v>43131</v>
      </c>
      <c r="F5628" s="37">
        <v>13671.89</v>
      </c>
      <c r="G5628" s="38">
        <v>0.2</v>
      </c>
      <c r="H5628" s="312">
        <v>227.86</v>
      </c>
      <c r="I5628" s="39">
        <v>12532.57</v>
      </c>
      <c r="J5628" s="40">
        <f t="shared" si="2558"/>
        <v>0.2</v>
      </c>
      <c r="K5628" s="41">
        <f t="shared" si="2559"/>
        <v>227.86</v>
      </c>
      <c r="L5628" s="42">
        <f t="shared" si="2560"/>
        <v>0</v>
      </c>
      <c r="M5628" s="39">
        <f t="shared" si="2561"/>
        <v>12532.57</v>
      </c>
      <c r="N5628" s="38">
        <f>VLOOKUP(CONCATENATE(A5628,"-6"),'Restated Depr'!$B$6:$G$7674,6,0)</f>
        <v>0.2</v>
      </c>
      <c r="O5628" s="42">
        <f t="shared" si="2562"/>
        <v>227.86</v>
      </c>
      <c r="P5628" s="42">
        <f t="shared" si="2563"/>
        <v>0</v>
      </c>
      <c r="Q5628" t="s">
        <v>7604</v>
      </c>
    </row>
    <row r="5629" spans="1:18" hidden="1">
      <c r="A5629" s="34" t="s">
        <v>429</v>
      </c>
      <c r="B5629" s="34" t="s">
        <v>5749</v>
      </c>
      <c r="C5629" s="226" t="s">
        <v>7842</v>
      </c>
      <c r="D5629" s="223">
        <v>391.01</v>
      </c>
      <c r="E5629" s="327">
        <v>43159</v>
      </c>
      <c r="F5629" s="37">
        <v>13444.03</v>
      </c>
      <c r="G5629" s="38">
        <v>0.2</v>
      </c>
      <c r="H5629" s="312">
        <v>227.86</v>
      </c>
      <c r="I5629" s="39">
        <v>12532.57</v>
      </c>
      <c r="J5629" s="40">
        <f t="shared" si="2558"/>
        <v>0.2</v>
      </c>
      <c r="K5629" s="41">
        <f t="shared" si="2559"/>
        <v>227.86</v>
      </c>
      <c r="L5629" s="42">
        <f t="shared" si="2560"/>
        <v>0</v>
      </c>
      <c r="M5629" s="39">
        <f t="shared" si="2561"/>
        <v>12532.57</v>
      </c>
      <c r="N5629" s="38">
        <f>VLOOKUP(CONCATENATE(A5629,"-6"),'Restated Depr'!$B$6:$G$7674,6,0)</f>
        <v>0.2</v>
      </c>
      <c r="O5629" s="42">
        <f t="shared" si="2562"/>
        <v>227.86</v>
      </c>
      <c r="P5629" s="42">
        <f t="shared" si="2563"/>
        <v>0</v>
      </c>
      <c r="Q5629" t="s">
        <v>7604</v>
      </c>
    </row>
    <row r="5630" spans="1:18" hidden="1">
      <c r="A5630" s="34" t="s">
        <v>429</v>
      </c>
      <c r="B5630" s="34" t="s">
        <v>5750</v>
      </c>
      <c r="C5630" s="226" t="s">
        <v>7842</v>
      </c>
      <c r="D5630" s="223">
        <v>391.01</v>
      </c>
      <c r="E5630" s="327">
        <v>43190</v>
      </c>
      <c r="F5630" s="37">
        <v>13216.17</v>
      </c>
      <c r="G5630" s="38">
        <v>0.2</v>
      </c>
      <c r="H5630" s="312">
        <v>227.87</v>
      </c>
      <c r="I5630" s="39">
        <v>12532.57</v>
      </c>
      <c r="J5630" s="40">
        <f t="shared" si="2558"/>
        <v>0.2</v>
      </c>
      <c r="K5630" s="41">
        <f t="shared" si="2559"/>
        <v>227.87</v>
      </c>
      <c r="L5630" s="42">
        <f t="shared" si="2560"/>
        <v>0</v>
      </c>
      <c r="M5630" s="39">
        <f t="shared" si="2561"/>
        <v>12532.57</v>
      </c>
      <c r="N5630" s="38">
        <f>VLOOKUP(CONCATENATE(A5630,"-6"),'Restated Depr'!$B$6:$G$7674,6,0)</f>
        <v>0.2</v>
      </c>
      <c r="O5630" s="42">
        <f t="shared" si="2562"/>
        <v>227.86</v>
      </c>
      <c r="P5630" s="42">
        <f t="shared" si="2563"/>
        <v>-9.9999999999909051E-3</v>
      </c>
      <c r="Q5630" t="s">
        <v>7604</v>
      </c>
    </row>
    <row r="5631" spans="1:18" hidden="1">
      <c r="A5631" s="34" t="s">
        <v>429</v>
      </c>
      <c r="B5631" s="34" t="s">
        <v>5751</v>
      </c>
      <c r="C5631" s="226" t="s">
        <v>7842</v>
      </c>
      <c r="D5631" s="223">
        <v>391.01</v>
      </c>
      <c r="E5631" s="327">
        <v>43220</v>
      </c>
      <c r="F5631" s="37">
        <v>12988.3</v>
      </c>
      <c r="G5631" s="38">
        <v>0.2</v>
      </c>
      <c r="H5631" s="312">
        <v>227.86</v>
      </c>
      <c r="I5631" s="39">
        <v>12532.57</v>
      </c>
      <c r="J5631" s="40">
        <f t="shared" si="2558"/>
        <v>0.2</v>
      </c>
      <c r="K5631" s="41">
        <f t="shared" si="2559"/>
        <v>227.86</v>
      </c>
      <c r="L5631" s="42">
        <f t="shared" si="2560"/>
        <v>0</v>
      </c>
      <c r="M5631" s="39">
        <f t="shared" si="2561"/>
        <v>12532.57</v>
      </c>
      <c r="N5631" s="38">
        <f>VLOOKUP(CONCATENATE(A5631,"-6"),'Restated Depr'!$B$6:$G$7674,6,0)</f>
        <v>0.2</v>
      </c>
      <c r="O5631" s="42">
        <f t="shared" si="2562"/>
        <v>227.86</v>
      </c>
      <c r="P5631" s="42">
        <f t="shared" si="2563"/>
        <v>0</v>
      </c>
      <c r="Q5631" t="s">
        <v>7604</v>
      </c>
    </row>
    <row r="5632" spans="1:18" hidden="1">
      <c r="A5632" s="34" t="s">
        <v>429</v>
      </c>
      <c r="B5632" s="34" t="s">
        <v>5752</v>
      </c>
      <c r="C5632" s="226" t="s">
        <v>7842</v>
      </c>
      <c r="D5632" s="223">
        <v>391.01</v>
      </c>
      <c r="E5632" s="327">
        <v>43251</v>
      </c>
      <c r="F5632" s="37">
        <v>12760.44</v>
      </c>
      <c r="G5632" s="38">
        <v>0.2</v>
      </c>
      <c r="H5632" s="312">
        <v>227.87</v>
      </c>
      <c r="I5632" s="39">
        <v>12532.57</v>
      </c>
      <c r="J5632" s="40">
        <f t="shared" si="2558"/>
        <v>0.2</v>
      </c>
      <c r="K5632" s="41">
        <f t="shared" si="2559"/>
        <v>227.87</v>
      </c>
      <c r="L5632" s="42">
        <f t="shared" si="2560"/>
        <v>0</v>
      </c>
      <c r="M5632" s="39">
        <f t="shared" si="2561"/>
        <v>12532.57</v>
      </c>
      <c r="N5632" s="38">
        <f>VLOOKUP(CONCATENATE(A5632,"-6"),'Restated Depr'!$B$6:$G$7674,6,0)</f>
        <v>0.2</v>
      </c>
      <c r="O5632" s="42">
        <f t="shared" si="2562"/>
        <v>227.86</v>
      </c>
      <c r="P5632" s="42">
        <f t="shared" si="2563"/>
        <v>-9.9999999999909051E-3</v>
      </c>
      <c r="Q5632" t="s">
        <v>7604</v>
      </c>
    </row>
    <row r="5633" spans="1:18" hidden="1">
      <c r="A5633" s="34" t="s">
        <v>429</v>
      </c>
      <c r="B5633" s="34" t="s">
        <v>5753</v>
      </c>
      <c r="C5633" s="226" t="s">
        <v>7842</v>
      </c>
      <c r="D5633" s="223">
        <v>391.01</v>
      </c>
      <c r="E5633" s="327">
        <v>43281</v>
      </c>
      <c r="F5633" s="37">
        <v>12532.57</v>
      </c>
      <c r="G5633" s="38">
        <v>0.2</v>
      </c>
      <c r="H5633" s="312">
        <v>227.86</v>
      </c>
      <c r="I5633" s="39">
        <v>12532.57</v>
      </c>
      <c r="J5633" s="40">
        <f t="shared" si="2558"/>
        <v>0.2</v>
      </c>
      <c r="K5633" s="41">
        <f t="shared" si="2559"/>
        <v>227.86</v>
      </c>
      <c r="L5633" s="42">
        <f t="shared" si="2560"/>
        <v>0</v>
      </c>
      <c r="M5633" s="39">
        <f t="shared" si="2561"/>
        <v>12532.57</v>
      </c>
      <c r="N5633" s="38">
        <f>VLOOKUP(CONCATENATE(A5633,"-6"),'Restated Depr'!$B$6:$G$7674,6,0)</f>
        <v>0.2</v>
      </c>
      <c r="O5633" s="42">
        <f t="shared" si="2562"/>
        <v>227.86</v>
      </c>
      <c r="P5633" s="42">
        <f t="shared" si="2563"/>
        <v>0</v>
      </c>
      <c r="Q5633" t="s">
        <v>7604</v>
      </c>
      <c r="R5633" s="5"/>
    </row>
    <row r="5634" spans="1:18" ht="15.75" hidden="1" thickBot="1">
      <c r="A5634" t="s">
        <v>429</v>
      </c>
      <c r="C5634" s="224" t="s">
        <v>641</v>
      </c>
      <c r="D5634" s="22"/>
      <c r="E5634" s="323" t="s">
        <v>606</v>
      </c>
      <c r="F5634" s="1"/>
      <c r="G5634" s="5"/>
      <c r="H5634" s="310">
        <f>SUM(H5622:H5633)</f>
        <v>2125.5700000000002</v>
      </c>
      <c r="I5634" s="10"/>
      <c r="J5634" s="10"/>
      <c r="K5634" s="32">
        <f>SUM(K5622:K5633)</f>
        <v>2125.5700000000002</v>
      </c>
      <c r="L5634" s="28">
        <f>SUM(L5622:L5633)</f>
        <v>0</v>
      </c>
      <c r="M5634" s="10"/>
      <c r="N5634" s="5"/>
      <c r="O5634" s="28">
        <f>SUM(O5622:O5633)</f>
        <v>2734.3200000000011</v>
      </c>
      <c r="P5634" s="28">
        <f>SUM(P5622:P5633)</f>
        <v>608.75000000000011</v>
      </c>
    </row>
    <row r="5635" spans="1:18" hidden="1">
      <c r="A5635" t="s">
        <v>430</v>
      </c>
      <c r="B5635" t="s">
        <v>5754</v>
      </c>
      <c r="C5635" s="224" t="s">
        <v>7842</v>
      </c>
      <c r="D5635" s="221">
        <v>391.01</v>
      </c>
      <c r="E5635" s="324">
        <v>42947</v>
      </c>
      <c r="F5635" s="9">
        <v>45505.08</v>
      </c>
      <c r="G5635" s="18">
        <v>0.05</v>
      </c>
      <c r="H5635" s="299">
        <v>189.6</v>
      </c>
      <c r="I5635" s="15">
        <v>45505.08</v>
      </c>
      <c r="J5635" s="11">
        <f t="shared" ref="J5635:J5646" si="2564">G5635</f>
        <v>0.05</v>
      </c>
      <c r="K5635" s="31">
        <f t="shared" ref="K5635:K5646" si="2565">I5635*J5635/12</f>
        <v>189.60450000000003</v>
      </c>
      <c r="L5635" s="289">
        <f t="shared" ref="L5635:L5646" si="2566">K5635-H5635</f>
        <v>4.5000000000356977E-3</v>
      </c>
      <c r="M5635" s="15">
        <f t="shared" ref="M5635:M5646" si="2567">I5635</f>
        <v>45505.08</v>
      </c>
      <c r="N5635" s="5">
        <f>VLOOKUP(CONCATENATE(A5635,"-6"),'Restated Depr'!$B$6:$G$7674,6,0)</f>
        <v>0.05</v>
      </c>
      <c r="O5635" s="289">
        <f t="shared" ref="O5635:O5646" si="2568">M5635*N5635/12</f>
        <v>189.60450000000003</v>
      </c>
      <c r="P5635" s="289">
        <f t="shared" ref="P5635:P5646" si="2569">O5635-K5635</f>
        <v>0</v>
      </c>
      <c r="Q5635" t="s">
        <v>7819</v>
      </c>
    </row>
    <row r="5636" spans="1:18" hidden="1">
      <c r="A5636" t="s">
        <v>430</v>
      </c>
      <c r="B5636" t="s">
        <v>5755</v>
      </c>
      <c r="C5636" s="224" t="s">
        <v>7842</v>
      </c>
      <c r="D5636" s="221">
        <v>391.01</v>
      </c>
      <c r="E5636" s="324">
        <v>42978</v>
      </c>
      <c r="F5636" s="1">
        <v>45505.08</v>
      </c>
      <c r="G5636" s="18">
        <v>0.05</v>
      </c>
      <c r="H5636" s="298">
        <v>189.6</v>
      </c>
      <c r="I5636" s="10">
        <v>45505.08</v>
      </c>
      <c r="J5636" s="11">
        <f t="shared" si="2564"/>
        <v>0.05</v>
      </c>
      <c r="K5636" s="30">
        <f t="shared" si="2565"/>
        <v>189.60450000000003</v>
      </c>
      <c r="L5636" s="29">
        <f t="shared" si="2566"/>
        <v>4.5000000000356977E-3</v>
      </c>
      <c r="M5636" s="10">
        <f t="shared" si="2567"/>
        <v>45505.08</v>
      </c>
      <c r="N5636" s="5">
        <f>VLOOKUP(CONCATENATE(A5636,"-6"),'Restated Depr'!$B$6:$G$7674,6,0)</f>
        <v>0.05</v>
      </c>
      <c r="O5636" s="29">
        <f t="shared" si="2568"/>
        <v>189.60450000000003</v>
      </c>
      <c r="P5636" s="29">
        <f t="shared" si="2569"/>
        <v>0</v>
      </c>
      <c r="Q5636" t="s">
        <v>7819</v>
      </c>
    </row>
    <row r="5637" spans="1:18" hidden="1">
      <c r="A5637" t="s">
        <v>430</v>
      </c>
      <c r="B5637" t="s">
        <v>5756</v>
      </c>
      <c r="C5637" s="224" t="s">
        <v>7842</v>
      </c>
      <c r="D5637" s="221">
        <v>391.01</v>
      </c>
      <c r="E5637" s="324">
        <v>43008</v>
      </c>
      <c r="F5637" s="1">
        <v>45505.08</v>
      </c>
      <c r="G5637" s="18">
        <v>0.05</v>
      </c>
      <c r="H5637" s="298">
        <v>189.6</v>
      </c>
      <c r="I5637" s="10">
        <v>45505.08</v>
      </c>
      <c r="J5637" s="11">
        <f t="shared" si="2564"/>
        <v>0.05</v>
      </c>
      <c r="K5637" s="30">
        <f t="shared" si="2565"/>
        <v>189.60450000000003</v>
      </c>
      <c r="L5637" s="29">
        <f t="shared" si="2566"/>
        <v>4.5000000000356977E-3</v>
      </c>
      <c r="M5637" s="10">
        <f t="shared" si="2567"/>
        <v>45505.08</v>
      </c>
      <c r="N5637" s="5">
        <f>VLOOKUP(CONCATENATE(A5637,"-6"),'Restated Depr'!$B$6:$G$7674,6,0)</f>
        <v>0.05</v>
      </c>
      <c r="O5637" s="29">
        <f t="shared" si="2568"/>
        <v>189.60450000000003</v>
      </c>
      <c r="P5637" s="29">
        <f t="shared" si="2569"/>
        <v>0</v>
      </c>
      <c r="Q5637" t="s">
        <v>7819</v>
      </c>
    </row>
    <row r="5638" spans="1:18" hidden="1">
      <c r="A5638" t="s">
        <v>430</v>
      </c>
      <c r="B5638" t="s">
        <v>5757</v>
      </c>
      <c r="C5638" s="224" t="s">
        <v>7842</v>
      </c>
      <c r="D5638" s="221">
        <v>391.01</v>
      </c>
      <c r="E5638" s="324">
        <v>43039</v>
      </c>
      <c r="F5638" s="1">
        <v>45505.08</v>
      </c>
      <c r="G5638" s="18">
        <v>0.05</v>
      </c>
      <c r="H5638" s="298">
        <v>189.6</v>
      </c>
      <c r="I5638" s="10">
        <v>45505.08</v>
      </c>
      <c r="J5638" s="11">
        <f t="shared" si="2564"/>
        <v>0.05</v>
      </c>
      <c r="K5638" s="30">
        <f t="shared" si="2565"/>
        <v>189.60450000000003</v>
      </c>
      <c r="L5638" s="29">
        <f t="shared" si="2566"/>
        <v>4.5000000000356977E-3</v>
      </c>
      <c r="M5638" s="10">
        <f t="shared" si="2567"/>
        <v>45505.08</v>
      </c>
      <c r="N5638" s="5">
        <f>VLOOKUP(CONCATENATE(A5638,"-6"),'Restated Depr'!$B$6:$G$7674,6,0)</f>
        <v>0.05</v>
      </c>
      <c r="O5638" s="29">
        <f t="shared" si="2568"/>
        <v>189.60450000000003</v>
      </c>
      <c r="P5638" s="29">
        <f t="shared" si="2569"/>
        <v>0</v>
      </c>
      <c r="Q5638" t="s">
        <v>7819</v>
      </c>
    </row>
    <row r="5639" spans="1:18" hidden="1">
      <c r="A5639" t="s">
        <v>430</v>
      </c>
      <c r="B5639" t="s">
        <v>5758</v>
      </c>
      <c r="C5639" s="224" t="s">
        <v>7842</v>
      </c>
      <c r="D5639" s="221">
        <v>391.01</v>
      </c>
      <c r="E5639" s="324">
        <v>43069</v>
      </c>
      <c r="F5639" s="1">
        <v>45505.08</v>
      </c>
      <c r="G5639" s="18">
        <v>0.05</v>
      </c>
      <c r="H5639" s="298">
        <v>189.6</v>
      </c>
      <c r="I5639" s="10">
        <v>45505.08</v>
      </c>
      <c r="J5639" s="11">
        <f t="shared" si="2564"/>
        <v>0.05</v>
      </c>
      <c r="K5639" s="30">
        <f t="shared" si="2565"/>
        <v>189.60450000000003</v>
      </c>
      <c r="L5639" s="29">
        <f t="shared" si="2566"/>
        <v>4.5000000000356977E-3</v>
      </c>
      <c r="M5639" s="10">
        <f t="shared" si="2567"/>
        <v>45505.08</v>
      </c>
      <c r="N5639" s="5">
        <f>VLOOKUP(CONCATENATE(A5639,"-6"),'Restated Depr'!$B$6:$G$7674,6,0)</f>
        <v>0.05</v>
      </c>
      <c r="O5639" s="29">
        <f t="shared" si="2568"/>
        <v>189.60450000000003</v>
      </c>
      <c r="P5639" s="29">
        <f t="shared" si="2569"/>
        <v>0</v>
      </c>
      <c r="Q5639" t="s">
        <v>7819</v>
      </c>
    </row>
    <row r="5640" spans="1:18" hidden="1">
      <c r="A5640" t="s">
        <v>430</v>
      </c>
      <c r="B5640" t="s">
        <v>5759</v>
      </c>
      <c r="C5640" s="224" t="s">
        <v>7842</v>
      </c>
      <c r="D5640" s="221">
        <v>391.01</v>
      </c>
      <c r="E5640" s="324">
        <v>43100</v>
      </c>
      <c r="F5640" s="1">
        <v>45505.08</v>
      </c>
      <c r="G5640" s="18">
        <v>0.05</v>
      </c>
      <c r="H5640" s="298">
        <v>189.6</v>
      </c>
      <c r="I5640" s="10">
        <v>45505.08</v>
      </c>
      <c r="J5640" s="11">
        <f t="shared" si="2564"/>
        <v>0.05</v>
      </c>
      <c r="K5640" s="30">
        <f t="shared" si="2565"/>
        <v>189.60450000000003</v>
      </c>
      <c r="L5640" s="29">
        <f t="shared" si="2566"/>
        <v>4.5000000000356977E-3</v>
      </c>
      <c r="M5640" s="10">
        <f t="shared" si="2567"/>
        <v>45505.08</v>
      </c>
      <c r="N5640" s="5">
        <f>VLOOKUP(CONCATENATE(A5640,"-6"),'Restated Depr'!$B$6:$G$7674,6,0)</f>
        <v>0.05</v>
      </c>
      <c r="O5640" s="29">
        <f t="shared" si="2568"/>
        <v>189.60450000000003</v>
      </c>
      <c r="P5640" s="29">
        <f t="shared" si="2569"/>
        <v>0</v>
      </c>
      <c r="Q5640" t="s">
        <v>7819</v>
      </c>
    </row>
    <row r="5641" spans="1:18" hidden="1">
      <c r="A5641" t="s">
        <v>430</v>
      </c>
      <c r="B5641" t="s">
        <v>5760</v>
      </c>
      <c r="C5641" s="224" t="s">
        <v>7842</v>
      </c>
      <c r="D5641" s="221">
        <v>391.01</v>
      </c>
      <c r="E5641" s="324">
        <v>43131</v>
      </c>
      <c r="F5641" s="1">
        <v>45505.08</v>
      </c>
      <c r="G5641" s="5">
        <v>0.05</v>
      </c>
      <c r="H5641" s="298">
        <v>189.6</v>
      </c>
      <c r="I5641" s="10">
        <v>45505.08</v>
      </c>
      <c r="J5641" s="11">
        <f t="shared" si="2564"/>
        <v>0.05</v>
      </c>
      <c r="K5641" s="30">
        <f t="shared" si="2565"/>
        <v>189.60450000000003</v>
      </c>
      <c r="L5641" s="29">
        <f t="shared" si="2566"/>
        <v>4.5000000000356977E-3</v>
      </c>
      <c r="M5641" s="10">
        <f t="shared" si="2567"/>
        <v>45505.08</v>
      </c>
      <c r="N5641" s="5">
        <f>VLOOKUP(CONCATENATE(A5641,"-6"),'Restated Depr'!$B$6:$G$7674,6,0)</f>
        <v>0.05</v>
      </c>
      <c r="O5641" s="29">
        <f t="shared" si="2568"/>
        <v>189.60450000000003</v>
      </c>
      <c r="P5641" s="29">
        <f t="shared" si="2569"/>
        <v>0</v>
      </c>
      <c r="Q5641" t="s">
        <v>7819</v>
      </c>
    </row>
    <row r="5642" spans="1:18" hidden="1">
      <c r="A5642" t="s">
        <v>430</v>
      </c>
      <c r="B5642" t="s">
        <v>5761</v>
      </c>
      <c r="C5642" s="224" t="s">
        <v>7842</v>
      </c>
      <c r="D5642" s="221">
        <v>391.01</v>
      </c>
      <c r="E5642" s="324">
        <v>43159</v>
      </c>
      <c r="F5642" s="1">
        <v>45505.08</v>
      </c>
      <c r="G5642" s="5">
        <v>0.05</v>
      </c>
      <c r="H5642" s="298">
        <v>189.6</v>
      </c>
      <c r="I5642" s="10">
        <v>45505.08</v>
      </c>
      <c r="J5642" s="11">
        <f t="shared" si="2564"/>
        <v>0.05</v>
      </c>
      <c r="K5642" s="30">
        <f t="shared" si="2565"/>
        <v>189.60450000000003</v>
      </c>
      <c r="L5642" s="29">
        <f t="shared" si="2566"/>
        <v>4.5000000000356977E-3</v>
      </c>
      <c r="M5642" s="10">
        <f t="shared" si="2567"/>
        <v>45505.08</v>
      </c>
      <c r="N5642" s="5">
        <f>VLOOKUP(CONCATENATE(A5642,"-6"),'Restated Depr'!$B$6:$G$7674,6,0)</f>
        <v>0.05</v>
      </c>
      <c r="O5642" s="29">
        <f t="shared" si="2568"/>
        <v>189.60450000000003</v>
      </c>
      <c r="P5642" s="29">
        <f t="shared" si="2569"/>
        <v>0</v>
      </c>
      <c r="Q5642" t="s">
        <v>7819</v>
      </c>
    </row>
    <row r="5643" spans="1:18" hidden="1">
      <c r="A5643" t="s">
        <v>430</v>
      </c>
      <c r="B5643" t="s">
        <v>5762</v>
      </c>
      <c r="C5643" s="224" t="s">
        <v>7842</v>
      </c>
      <c r="D5643" s="221">
        <v>391.01</v>
      </c>
      <c r="E5643" s="324">
        <v>43190</v>
      </c>
      <c r="F5643" s="1">
        <v>45505.08</v>
      </c>
      <c r="G5643" s="5">
        <v>0.05</v>
      </c>
      <c r="H5643" s="298">
        <v>189.6</v>
      </c>
      <c r="I5643" s="10">
        <v>45505.08</v>
      </c>
      <c r="J5643" s="11">
        <f t="shared" si="2564"/>
        <v>0.05</v>
      </c>
      <c r="K5643" s="30">
        <f t="shared" si="2565"/>
        <v>189.60450000000003</v>
      </c>
      <c r="L5643" s="29">
        <f t="shared" si="2566"/>
        <v>4.5000000000356977E-3</v>
      </c>
      <c r="M5643" s="10">
        <f t="shared" si="2567"/>
        <v>45505.08</v>
      </c>
      <c r="N5643" s="5">
        <f>VLOOKUP(CONCATENATE(A5643,"-6"),'Restated Depr'!$B$6:$G$7674,6,0)</f>
        <v>0.05</v>
      </c>
      <c r="O5643" s="29">
        <f t="shared" si="2568"/>
        <v>189.60450000000003</v>
      </c>
      <c r="P5643" s="29">
        <f t="shared" si="2569"/>
        <v>0</v>
      </c>
      <c r="Q5643" t="s">
        <v>7819</v>
      </c>
    </row>
    <row r="5644" spans="1:18" hidden="1">
      <c r="A5644" t="s">
        <v>430</v>
      </c>
      <c r="B5644" t="s">
        <v>5763</v>
      </c>
      <c r="C5644" s="224" t="s">
        <v>7842</v>
      </c>
      <c r="D5644" s="221">
        <v>391.01</v>
      </c>
      <c r="E5644" s="324">
        <v>43220</v>
      </c>
      <c r="F5644" s="1">
        <v>45505.08</v>
      </c>
      <c r="G5644" s="5">
        <v>0.05</v>
      </c>
      <c r="H5644" s="298">
        <v>189.6</v>
      </c>
      <c r="I5644" s="10">
        <v>45505.08</v>
      </c>
      <c r="J5644" s="11">
        <f t="shared" si="2564"/>
        <v>0.05</v>
      </c>
      <c r="K5644" s="30">
        <f t="shared" si="2565"/>
        <v>189.60450000000003</v>
      </c>
      <c r="L5644" s="29">
        <f t="shared" si="2566"/>
        <v>4.5000000000356977E-3</v>
      </c>
      <c r="M5644" s="10">
        <f t="shared" si="2567"/>
        <v>45505.08</v>
      </c>
      <c r="N5644" s="5">
        <f>VLOOKUP(CONCATENATE(A5644,"-6"),'Restated Depr'!$B$6:$G$7674,6,0)</f>
        <v>0.05</v>
      </c>
      <c r="O5644" s="29">
        <f t="shared" si="2568"/>
        <v>189.60450000000003</v>
      </c>
      <c r="P5644" s="29">
        <f t="shared" si="2569"/>
        <v>0</v>
      </c>
      <c r="Q5644" t="s">
        <v>7819</v>
      </c>
    </row>
    <row r="5645" spans="1:18" hidden="1">
      <c r="A5645" t="s">
        <v>430</v>
      </c>
      <c r="B5645" t="s">
        <v>5764</v>
      </c>
      <c r="C5645" s="224" t="s">
        <v>7842</v>
      </c>
      <c r="D5645" s="221">
        <v>391.01</v>
      </c>
      <c r="E5645" s="324">
        <v>43251</v>
      </c>
      <c r="F5645" s="1">
        <v>45505.08</v>
      </c>
      <c r="G5645" s="5">
        <v>0.05</v>
      </c>
      <c r="H5645" s="298">
        <v>189.6</v>
      </c>
      <c r="I5645" s="10">
        <v>45505.08</v>
      </c>
      <c r="J5645" s="11">
        <f t="shared" si="2564"/>
        <v>0.05</v>
      </c>
      <c r="K5645" s="30">
        <f t="shared" si="2565"/>
        <v>189.60450000000003</v>
      </c>
      <c r="L5645" s="29">
        <f t="shared" si="2566"/>
        <v>4.5000000000356977E-3</v>
      </c>
      <c r="M5645" s="10">
        <f t="shared" si="2567"/>
        <v>45505.08</v>
      </c>
      <c r="N5645" s="5">
        <f>VLOOKUP(CONCATENATE(A5645,"-6"),'Restated Depr'!$B$6:$G$7674,6,0)</f>
        <v>0.05</v>
      </c>
      <c r="O5645" s="29">
        <f t="shared" si="2568"/>
        <v>189.60450000000003</v>
      </c>
      <c r="P5645" s="29">
        <f t="shared" si="2569"/>
        <v>0</v>
      </c>
      <c r="Q5645" t="s">
        <v>7819</v>
      </c>
    </row>
    <row r="5646" spans="1:18" hidden="1">
      <c r="A5646" t="s">
        <v>430</v>
      </c>
      <c r="B5646" t="s">
        <v>5765</v>
      </c>
      <c r="C5646" s="224" t="s">
        <v>7842</v>
      </c>
      <c r="D5646" s="221">
        <v>391.01</v>
      </c>
      <c r="E5646" s="324">
        <v>43281</v>
      </c>
      <c r="F5646" s="1">
        <v>45505.08</v>
      </c>
      <c r="G5646" s="5">
        <v>0.05</v>
      </c>
      <c r="H5646" s="298">
        <v>189.6</v>
      </c>
      <c r="I5646" s="10">
        <v>45505.08</v>
      </c>
      <c r="J5646" s="11">
        <f t="shared" si="2564"/>
        <v>0.05</v>
      </c>
      <c r="K5646" s="30">
        <f t="shared" si="2565"/>
        <v>189.60450000000003</v>
      </c>
      <c r="L5646" s="29">
        <f t="shared" si="2566"/>
        <v>4.5000000000356977E-3</v>
      </c>
      <c r="M5646" s="10">
        <f t="shared" si="2567"/>
        <v>45505.08</v>
      </c>
      <c r="N5646" s="5">
        <f>VLOOKUP(CONCATENATE(A5646,"-6"),'Restated Depr'!$B$6:$G$7674,6,0)</f>
        <v>0.05</v>
      </c>
      <c r="O5646" s="29">
        <f t="shared" si="2568"/>
        <v>189.60450000000003</v>
      </c>
      <c r="P5646" s="29">
        <f t="shared" si="2569"/>
        <v>0</v>
      </c>
      <c r="Q5646" t="s">
        <v>7819</v>
      </c>
      <c r="R5646" s="5"/>
    </row>
    <row r="5647" spans="1:18" ht="15.75" hidden="1" thickBot="1">
      <c r="A5647" t="s">
        <v>430</v>
      </c>
      <c r="C5647" s="224" t="s">
        <v>641</v>
      </c>
      <c r="D5647" s="22"/>
      <c r="E5647" s="323" t="s">
        <v>606</v>
      </c>
      <c r="F5647" s="1"/>
      <c r="G5647" s="5"/>
      <c r="H5647" s="310">
        <f>SUM(H5635:H5646)</f>
        <v>2275.1999999999994</v>
      </c>
      <c r="I5647" s="10"/>
      <c r="J5647" s="10"/>
      <c r="K5647" s="32">
        <f>SUM(K5635:K5646)</f>
        <v>2275.2539999999999</v>
      </c>
      <c r="L5647" s="28">
        <f>SUM(L5635:L5646)</f>
        <v>5.4000000000428372E-2</v>
      </c>
      <c r="M5647" s="10"/>
      <c r="N5647" s="5"/>
      <c r="O5647" s="28">
        <f>SUM(O5635:O5646)</f>
        <v>2275.2539999999999</v>
      </c>
      <c r="P5647" s="28">
        <f>SUM(P5635:P5646)</f>
        <v>0</v>
      </c>
    </row>
    <row r="5648" spans="1:18" hidden="1">
      <c r="A5648" t="s">
        <v>431</v>
      </c>
      <c r="B5648" t="s">
        <v>5766</v>
      </c>
      <c r="C5648" s="224" t="s">
        <v>7842</v>
      </c>
      <c r="D5648" s="221">
        <v>391.01</v>
      </c>
      <c r="E5648" s="324">
        <v>42947</v>
      </c>
      <c r="F5648" s="9">
        <v>21742.799999999999</v>
      </c>
      <c r="G5648" s="18">
        <v>0.05</v>
      </c>
      <c r="H5648" s="299">
        <v>90.59999999999998</v>
      </c>
      <c r="I5648" s="15">
        <v>21742.799999999999</v>
      </c>
      <c r="J5648" s="11">
        <f t="shared" ref="J5648:J5659" si="2570">G5648</f>
        <v>0.05</v>
      </c>
      <c r="K5648" s="31">
        <f t="shared" ref="K5648:K5659" si="2571">I5648*J5648/12</f>
        <v>90.595000000000013</v>
      </c>
      <c r="L5648" s="289">
        <f t="shared" ref="L5648:L5659" si="2572">K5648-H5648</f>
        <v>-4.9999999999670308E-3</v>
      </c>
      <c r="M5648" s="15">
        <f t="shared" ref="M5648:M5659" si="2573">I5648</f>
        <v>21742.799999999999</v>
      </c>
      <c r="N5648" s="5">
        <f>VLOOKUP(CONCATENATE(A5648,"-6"),'Restated Depr'!$B$6:$G$7674,6,0)</f>
        <v>0.05</v>
      </c>
      <c r="O5648" s="289">
        <f t="shared" ref="O5648:O5659" si="2574">M5648*N5648/12</f>
        <v>90.595000000000013</v>
      </c>
      <c r="P5648" s="289">
        <f t="shared" ref="P5648:P5659" si="2575">O5648-K5648</f>
        <v>0</v>
      </c>
      <c r="Q5648" t="s">
        <v>7819</v>
      </c>
    </row>
    <row r="5649" spans="1:18" hidden="1">
      <c r="A5649" t="s">
        <v>431</v>
      </c>
      <c r="B5649" t="s">
        <v>5767</v>
      </c>
      <c r="C5649" s="224" t="s">
        <v>7842</v>
      </c>
      <c r="D5649" s="221">
        <v>391.01</v>
      </c>
      <c r="E5649" s="324">
        <v>42978</v>
      </c>
      <c r="F5649" s="1">
        <v>21742.799999999999</v>
      </c>
      <c r="G5649" s="18">
        <v>0.05</v>
      </c>
      <c r="H5649" s="298">
        <v>90.59999999999998</v>
      </c>
      <c r="I5649" s="10">
        <v>21742.799999999999</v>
      </c>
      <c r="J5649" s="11">
        <f t="shared" si="2570"/>
        <v>0.05</v>
      </c>
      <c r="K5649" s="30">
        <f t="shared" si="2571"/>
        <v>90.595000000000013</v>
      </c>
      <c r="L5649" s="29">
        <f t="shared" si="2572"/>
        <v>-4.9999999999670308E-3</v>
      </c>
      <c r="M5649" s="10">
        <f t="shared" si="2573"/>
        <v>21742.799999999999</v>
      </c>
      <c r="N5649" s="5">
        <f>VLOOKUP(CONCATENATE(A5649,"-6"),'Restated Depr'!$B$6:$G$7674,6,0)</f>
        <v>0.05</v>
      </c>
      <c r="O5649" s="29">
        <f t="shared" si="2574"/>
        <v>90.595000000000013</v>
      </c>
      <c r="P5649" s="29">
        <f t="shared" si="2575"/>
        <v>0</v>
      </c>
      <c r="Q5649" t="s">
        <v>7819</v>
      </c>
    </row>
    <row r="5650" spans="1:18" hidden="1">
      <c r="A5650" t="s">
        <v>431</v>
      </c>
      <c r="B5650" t="s">
        <v>5768</v>
      </c>
      <c r="C5650" s="224" t="s">
        <v>7842</v>
      </c>
      <c r="D5650" s="221">
        <v>391.01</v>
      </c>
      <c r="E5650" s="324">
        <v>43008</v>
      </c>
      <c r="F5650" s="1">
        <v>21742.799999999999</v>
      </c>
      <c r="G5650" s="18">
        <v>0.05</v>
      </c>
      <c r="H5650" s="298">
        <v>90.59999999999998</v>
      </c>
      <c r="I5650" s="10">
        <v>21742.799999999999</v>
      </c>
      <c r="J5650" s="11">
        <f t="shared" si="2570"/>
        <v>0.05</v>
      </c>
      <c r="K5650" s="30">
        <f t="shared" si="2571"/>
        <v>90.595000000000013</v>
      </c>
      <c r="L5650" s="29">
        <f t="shared" si="2572"/>
        <v>-4.9999999999670308E-3</v>
      </c>
      <c r="M5650" s="10">
        <f t="shared" si="2573"/>
        <v>21742.799999999999</v>
      </c>
      <c r="N5650" s="5">
        <f>VLOOKUP(CONCATENATE(A5650,"-6"),'Restated Depr'!$B$6:$G$7674,6,0)</f>
        <v>0.05</v>
      </c>
      <c r="O5650" s="29">
        <f t="shared" si="2574"/>
        <v>90.595000000000013</v>
      </c>
      <c r="P5650" s="29">
        <f t="shared" si="2575"/>
        <v>0</v>
      </c>
      <c r="Q5650" t="s">
        <v>7819</v>
      </c>
    </row>
    <row r="5651" spans="1:18" hidden="1">
      <c r="A5651" t="s">
        <v>431</v>
      </c>
      <c r="B5651" t="s">
        <v>5769</v>
      </c>
      <c r="C5651" s="224" t="s">
        <v>7842</v>
      </c>
      <c r="D5651" s="221">
        <v>391.01</v>
      </c>
      <c r="E5651" s="324">
        <v>43039</v>
      </c>
      <c r="F5651" s="1">
        <v>21742.799999999999</v>
      </c>
      <c r="G5651" s="18">
        <v>0.05</v>
      </c>
      <c r="H5651" s="298">
        <v>90.59999999999998</v>
      </c>
      <c r="I5651" s="10">
        <v>21742.799999999999</v>
      </c>
      <c r="J5651" s="11">
        <f t="shared" si="2570"/>
        <v>0.05</v>
      </c>
      <c r="K5651" s="30">
        <f t="shared" si="2571"/>
        <v>90.595000000000013</v>
      </c>
      <c r="L5651" s="29">
        <f t="shared" si="2572"/>
        <v>-4.9999999999670308E-3</v>
      </c>
      <c r="M5651" s="10">
        <f t="shared" si="2573"/>
        <v>21742.799999999999</v>
      </c>
      <c r="N5651" s="5">
        <f>VLOOKUP(CONCATENATE(A5651,"-6"),'Restated Depr'!$B$6:$G$7674,6,0)</f>
        <v>0.05</v>
      </c>
      <c r="O5651" s="29">
        <f t="shared" si="2574"/>
        <v>90.595000000000013</v>
      </c>
      <c r="P5651" s="29">
        <f t="shared" si="2575"/>
        <v>0</v>
      </c>
      <c r="Q5651" t="s">
        <v>7819</v>
      </c>
    </row>
    <row r="5652" spans="1:18" hidden="1">
      <c r="A5652" t="s">
        <v>431</v>
      </c>
      <c r="B5652" t="s">
        <v>5770</v>
      </c>
      <c r="C5652" s="224" t="s">
        <v>7842</v>
      </c>
      <c r="D5652" s="221">
        <v>391.01</v>
      </c>
      <c r="E5652" s="324">
        <v>43069</v>
      </c>
      <c r="F5652" s="1">
        <v>21742.799999999999</v>
      </c>
      <c r="G5652" s="18">
        <v>0.05</v>
      </c>
      <c r="H5652" s="298">
        <v>90.59999999999998</v>
      </c>
      <c r="I5652" s="10">
        <v>21742.799999999999</v>
      </c>
      <c r="J5652" s="11">
        <f t="shared" si="2570"/>
        <v>0.05</v>
      </c>
      <c r="K5652" s="30">
        <f t="shared" si="2571"/>
        <v>90.595000000000013</v>
      </c>
      <c r="L5652" s="29">
        <f t="shared" si="2572"/>
        <v>-4.9999999999670308E-3</v>
      </c>
      <c r="M5652" s="10">
        <f t="shared" si="2573"/>
        <v>21742.799999999999</v>
      </c>
      <c r="N5652" s="5">
        <f>VLOOKUP(CONCATENATE(A5652,"-6"),'Restated Depr'!$B$6:$G$7674,6,0)</f>
        <v>0.05</v>
      </c>
      <c r="O5652" s="29">
        <f t="shared" si="2574"/>
        <v>90.595000000000013</v>
      </c>
      <c r="P5652" s="29">
        <f t="shared" si="2575"/>
        <v>0</v>
      </c>
      <c r="Q5652" t="s">
        <v>7819</v>
      </c>
    </row>
    <row r="5653" spans="1:18" hidden="1">
      <c r="A5653" t="s">
        <v>431</v>
      </c>
      <c r="B5653" t="s">
        <v>5771</v>
      </c>
      <c r="C5653" s="224" t="s">
        <v>7842</v>
      </c>
      <c r="D5653" s="221">
        <v>391.01</v>
      </c>
      <c r="E5653" s="324">
        <v>43100</v>
      </c>
      <c r="F5653" s="1">
        <v>21742.799999999999</v>
      </c>
      <c r="G5653" s="18">
        <v>0.05</v>
      </c>
      <c r="H5653" s="298">
        <v>90.59999999999998</v>
      </c>
      <c r="I5653" s="10">
        <v>21742.799999999999</v>
      </c>
      <c r="J5653" s="11">
        <f t="shared" si="2570"/>
        <v>0.05</v>
      </c>
      <c r="K5653" s="30">
        <f t="shared" si="2571"/>
        <v>90.595000000000013</v>
      </c>
      <c r="L5653" s="29">
        <f t="shared" si="2572"/>
        <v>-4.9999999999670308E-3</v>
      </c>
      <c r="M5653" s="10">
        <f t="shared" si="2573"/>
        <v>21742.799999999999</v>
      </c>
      <c r="N5653" s="5">
        <f>VLOOKUP(CONCATENATE(A5653,"-6"),'Restated Depr'!$B$6:$G$7674,6,0)</f>
        <v>0.05</v>
      </c>
      <c r="O5653" s="29">
        <f t="shared" si="2574"/>
        <v>90.595000000000013</v>
      </c>
      <c r="P5653" s="29">
        <f t="shared" si="2575"/>
        <v>0</v>
      </c>
      <c r="Q5653" t="s">
        <v>7819</v>
      </c>
    </row>
    <row r="5654" spans="1:18" hidden="1">
      <c r="A5654" t="s">
        <v>431</v>
      </c>
      <c r="B5654" t="s">
        <v>5772</v>
      </c>
      <c r="C5654" s="224" t="s">
        <v>7842</v>
      </c>
      <c r="D5654" s="221">
        <v>391.01</v>
      </c>
      <c r="E5654" s="324">
        <v>43131</v>
      </c>
      <c r="F5654" s="1">
        <v>21742.799999999999</v>
      </c>
      <c r="G5654" s="5">
        <v>0.05</v>
      </c>
      <c r="H5654" s="298">
        <v>90.59999999999998</v>
      </c>
      <c r="I5654" s="10">
        <v>21742.799999999999</v>
      </c>
      <c r="J5654" s="11">
        <f t="shared" si="2570"/>
        <v>0.05</v>
      </c>
      <c r="K5654" s="30">
        <f t="shared" si="2571"/>
        <v>90.595000000000013</v>
      </c>
      <c r="L5654" s="29">
        <f t="shared" si="2572"/>
        <v>-4.9999999999670308E-3</v>
      </c>
      <c r="M5654" s="10">
        <f t="shared" si="2573"/>
        <v>21742.799999999999</v>
      </c>
      <c r="N5654" s="5">
        <f>VLOOKUP(CONCATENATE(A5654,"-6"),'Restated Depr'!$B$6:$G$7674,6,0)</f>
        <v>0.05</v>
      </c>
      <c r="O5654" s="29">
        <f t="shared" si="2574"/>
        <v>90.595000000000013</v>
      </c>
      <c r="P5654" s="29">
        <f t="shared" si="2575"/>
        <v>0</v>
      </c>
      <c r="Q5654" t="s">
        <v>7819</v>
      </c>
    </row>
    <row r="5655" spans="1:18" hidden="1">
      <c r="A5655" t="s">
        <v>431</v>
      </c>
      <c r="B5655" t="s">
        <v>5773</v>
      </c>
      <c r="C5655" s="224" t="s">
        <v>7842</v>
      </c>
      <c r="D5655" s="221">
        <v>391.01</v>
      </c>
      <c r="E5655" s="324">
        <v>43159</v>
      </c>
      <c r="F5655" s="1">
        <v>21742.799999999999</v>
      </c>
      <c r="G5655" s="5">
        <v>0.05</v>
      </c>
      <c r="H5655" s="298">
        <v>90.59999999999998</v>
      </c>
      <c r="I5655" s="10">
        <v>21742.799999999999</v>
      </c>
      <c r="J5655" s="11">
        <f t="shared" si="2570"/>
        <v>0.05</v>
      </c>
      <c r="K5655" s="30">
        <f t="shared" si="2571"/>
        <v>90.595000000000013</v>
      </c>
      <c r="L5655" s="29">
        <f t="shared" si="2572"/>
        <v>-4.9999999999670308E-3</v>
      </c>
      <c r="M5655" s="10">
        <f t="shared" si="2573"/>
        <v>21742.799999999999</v>
      </c>
      <c r="N5655" s="5">
        <f>VLOOKUP(CONCATENATE(A5655,"-6"),'Restated Depr'!$B$6:$G$7674,6,0)</f>
        <v>0.05</v>
      </c>
      <c r="O5655" s="29">
        <f t="shared" si="2574"/>
        <v>90.595000000000013</v>
      </c>
      <c r="P5655" s="29">
        <f t="shared" si="2575"/>
        <v>0</v>
      </c>
      <c r="Q5655" t="s">
        <v>7819</v>
      </c>
    </row>
    <row r="5656" spans="1:18" hidden="1">
      <c r="A5656" t="s">
        <v>431</v>
      </c>
      <c r="B5656" t="s">
        <v>5774</v>
      </c>
      <c r="C5656" s="224" t="s">
        <v>7842</v>
      </c>
      <c r="D5656" s="221">
        <v>391.01</v>
      </c>
      <c r="E5656" s="324">
        <v>43190</v>
      </c>
      <c r="F5656" s="1">
        <v>21742.799999999999</v>
      </c>
      <c r="G5656" s="5">
        <v>0.05</v>
      </c>
      <c r="H5656" s="298">
        <v>90.59999999999998</v>
      </c>
      <c r="I5656" s="10">
        <v>21742.799999999999</v>
      </c>
      <c r="J5656" s="11">
        <f t="shared" si="2570"/>
        <v>0.05</v>
      </c>
      <c r="K5656" s="30">
        <f t="shared" si="2571"/>
        <v>90.595000000000013</v>
      </c>
      <c r="L5656" s="29">
        <f t="shared" si="2572"/>
        <v>-4.9999999999670308E-3</v>
      </c>
      <c r="M5656" s="10">
        <f t="shared" si="2573"/>
        <v>21742.799999999999</v>
      </c>
      <c r="N5656" s="5">
        <f>VLOOKUP(CONCATENATE(A5656,"-6"),'Restated Depr'!$B$6:$G$7674,6,0)</f>
        <v>0.05</v>
      </c>
      <c r="O5656" s="29">
        <f t="shared" si="2574"/>
        <v>90.595000000000013</v>
      </c>
      <c r="P5656" s="29">
        <f t="shared" si="2575"/>
        <v>0</v>
      </c>
      <c r="Q5656" t="s">
        <v>7819</v>
      </c>
    </row>
    <row r="5657" spans="1:18" hidden="1">
      <c r="A5657" t="s">
        <v>431</v>
      </c>
      <c r="B5657" t="s">
        <v>5775</v>
      </c>
      <c r="C5657" s="224" t="s">
        <v>7842</v>
      </c>
      <c r="D5657" s="221">
        <v>391.01</v>
      </c>
      <c r="E5657" s="324">
        <v>43220</v>
      </c>
      <c r="F5657" s="1">
        <v>21742.799999999999</v>
      </c>
      <c r="G5657" s="5">
        <v>0.05</v>
      </c>
      <c r="H5657" s="298">
        <v>90.59999999999998</v>
      </c>
      <c r="I5657" s="10">
        <v>21742.799999999999</v>
      </c>
      <c r="J5657" s="11">
        <f t="shared" si="2570"/>
        <v>0.05</v>
      </c>
      <c r="K5657" s="30">
        <f t="shared" si="2571"/>
        <v>90.595000000000013</v>
      </c>
      <c r="L5657" s="29">
        <f t="shared" si="2572"/>
        <v>-4.9999999999670308E-3</v>
      </c>
      <c r="M5657" s="10">
        <f t="shared" si="2573"/>
        <v>21742.799999999999</v>
      </c>
      <c r="N5657" s="5">
        <f>VLOOKUP(CONCATENATE(A5657,"-6"),'Restated Depr'!$B$6:$G$7674,6,0)</f>
        <v>0.05</v>
      </c>
      <c r="O5657" s="29">
        <f t="shared" si="2574"/>
        <v>90.595000000000013</v>
      </c>
      <c r="P5657" s="29">
        <f t="shared" si="2575"/>
        <v>0</v>
      </c>
      <c r="Q5657" t="s">
        <v>7819</v>
      </c>
    </row>
    <row r="5658" spans="1:18" hidden="1">
      <c r="A5658" t="s">
        <v>431</v>
      </c>
      <c r="B5658" t="s">
        <v>5776</v>
      </c>
      <c r="C5658" s="224" t="s">
        <v>7842</v>
      </c>
      <c r="D5658" s="221">
        <v>391.01</v>
      </c>
      <c r="E5658" s="324">
        <v>43251</v>
      </c>
      <c r="F5658" s="1">
        <v>21742.799999999999</v>
      </c>
      <c r="G5658" s="5">
        <v>0.05</v>
      </c>
      <c r="H5658" s="298">
        <v>90.59999999999998</v>
      </c>
      <c r="I5658" s="10">
        <v>21742.799999999999</v>
      </c>
      <c r="J5658" s="11">
        <f t="shared" si="2570"/>
        <v>0.05</v>
      </c>
      <c r="K5658" s="30">
        <f t="shared" si="2571"/>
        <v>90.595000000000013</v>
      </c>
      <c r="L5658" s="29">
        <f t="shared" si="2572"/>
        <v>-4.9999999999670308E-3</v>
      </c>
      <c r="M5658" s="10">
        <f t="shared" si="2573"/>
        <v>21742.799999999999</v>
      </c>
      <c r="N5658" s="5">
        <f>VLOOKUP(CONCATENATE(A5658,"-6"),'Restated Depr'!$B$6:$G$7674,6,0)</f>
        <v>0.05</v>
      </c>
      <c r="O5658" s="29">
        <f t="shared" si="2574"/>
        <v>90.595000000000013</v>
      </c>
      <c r="P5658" s="29">
        <f t="shared" si="2575"/>
        <v>0</v>
      </c>
      <c r="Q5658" t="s">
        <v>7819</v>
      </c>
    </row>
    <row r="5659" spans="1:18" hidden="1">
      <c r="A5659" t="s">
        <v>431</v>
      </c>
      <c r="B5659" t="s">
        <v>5777</v>
      </c>
      <c r="C5659" s="224" t="s">
        <v>7842</v>
      </c>
      <c r="D5659" s="221">
        <v>391.01</v>
      </c>
      <c r="E5659" s="324">
        <v>43281</v>
      </c>
      <c r="F5659" s="1">
        <v>21742.799999999999</v>
      </c>
      <c r="G5659" s="5">
        <v>0.05</v>
      </c>
      <c r="H5659" s="298">
        <v>90.59999999999998</v>
      </c>
      <c r="I5659" s="10">
        <v>21742.799999999999</v>
      </c>
      <c r="J5659" s="11">
        <f t="shared" si="2570"/>
        <v>0.05</v>
      </c>
      <c r="K5659" s="30">
        <f t="shared" si="2571"/>
        <v>90.595000000000013</v>
      </c>
      <c r="L5659" s="29">
        <f t="shared" si="2572"/>
        <v>-4.9999999999670308E-3</v>
      </c>
      <c r="M5659" s="10">
        <f t="shared" si="2573"/>
        <v>21742.799999999999</v>
      </c>
      <c r="N5659" s="5">
        <f>VLOOKUP(CONCATENATE(A5659,"-6"),'Restated Depr'!$B$6:$G$7674,6,0)</f>
        <v>0.05</v>
      </c>
      <c r="O5659" s="29">
        <f t="shared" si="2574"/>
        <v>90.595000000000013</v>
      </c>
      <c r="P5659" s="29">
        <f t="shared" si="2575"/>
        <v>0</v>
      </c>
      <c r="Q5659" t="s">
        <v>7819</v>
      </c>
      <c r="R5659" s="5"/>
    </row>
    <row r="5660" spans="1:18" ht="15.75" hidden="1" thickBot="1">
      <c r="A5660" t="s">
        <v>431</v>
      </c>
      <c r="C5660" s="224" t="s">
        <v>641</v>
      </c>
      <c r="D5660" s="22"/>
      <c r="E5660" s="323" t="s">
        <v>606</v>
      </c>
      <c r="F5660" s="1"/>
      <c r="G5660" s="5"/>
      <c r="H5660" s="310">
        <f>SUM(H5648:H5659)</f>
        <v>1087.2</v>
      </c>
      <c r="I5660" s="10"/>
      <c r="J5660" s="10"/>
      <c r="K5660" s="32">
        <f>SUM(K5648:K5659)</f>
        <v>1087.1400000000001</v>
      </c>
      <c r="L5660" s="28">
        <f>SUM(L5648:L5659)</f>
        <v>-5.999999999960437E-2</v>
      </c>
      <c r="M5660" s="10"/>
      <c r="N5660" s="5"/>
      <c r="O5660" s="28">
        <f>SUM(O5648:O5659)</f>
        <v>1087.1400000000001</v>
      </c>
      <c r="P5660" s="28">
        <f>SUM(P5648:P5659)</f>
        <v>0</v>
      </c>
    </row>
    <row r="5661" spans="1:18" hidden="1">
      <c r="A5661" t="s">
        <v>432</v>
      </c>
      <c r="B5661" t="s">
        <v>5778</v>
      </c>
      <c r="C5661" s="224" t="s">
        <v>7842</v>
      </c>
      <c r="D5661" s="221">
        <v>391.01</v>
      </c>
      <c r="E5661" s="324">
        <v>42947</v>
      </c>
      <c r="F5661" s="9">
        <v>20255.07</v>
      </c>
      <c r="G5661" s="18">
        <v>0.05</v>
      </c>
      <c r="H5661" s="299">
        <v>84.4</v>
      </c>
      <c r="I5661" s="15">
        <v>20255.07</v>
      </c>
      <c r="J5661" s="11">
        <f t="shared" ref="J5661:J5672" si="2576">G5661</f>
        <v>0.05</v>
      </c>
      <c r="K5661" s="31">
        <f t="shared" ref="K5661:K5672" si="2577">I5661*J5661/12</f>
        <v>84.396124999999998</v>
      </c>
      <c r="L5661" s="289">
        <f t="shared" ref="L5661:L5672" si="2578">K5661-H5661</f>
        <v>-3.8750000000078444E-3</v>
      </c>
      <c r="M5661" s="15">
        <f t="shared" ref="M5661:M5672" si="2579">I5661</f>
        <v>20255.07</v>
      </c>
      <c r="N5661" s="5">
        <f>VLOOKUP(CONCATENATE(A5661,"-6"),'Restated Depr'!$B$6:$G$7674,6,0)</f>
        <v>0.05</v>
      </c>
      <c r="O5661" s="289">
        <f t="shared" ref="O5661:O5672" si="2580">M5661*N5661/12</f>
        <v>84.396124999999998</v>
      </c>
      <c r="P5661" s="289">
        <f t="shared" ref="P5661:P5672" si="2581">O5661-K5661</f>
        <v>0</v>
      </c>
      <c r="Q5661" t="s">
        <v>7819</v>
      </c>
    </row>
    <row r="5662" spans="1:18" hidden="1">
      <c r="A5662" t="s">
        <v>432</v>
      </c>
      <c r="B5662" t="s">
        <v>5779</v>
      </c>
      <c r="C5662" s="224" t="s">
        <v>7842</v>
      </c>
      <c r="D5662" s="221">
        <v>391.01</v>
      </c>
      <c r="E5662" s="324">
        <v>42978</v>
      </c>
      <c r="F5662" s="1">
        <v>20255.07</v>
      </c>
      <c r="G5662" s="18">
        <v>0.05</v>
      </c>
      <c r="H5662" s="298">
        <v>84.4</v>
      </c>
      <c r="I5662" s="10">
        <v>20255.07</v>
      </c>
      <c r="J5662" s="11">
        <f t="shared" si="2576"/>
        <v>0.05</v>
      </c>
      <c r="K5662" s="30">
        <f t="shared" si="2577"/>
        <v>84.396124999999998</v>
      </c>
      <c r="L5662" s="29">
        <f t="shared" si="2578"/>
        <v>-3.8750000000078444E-3</v>
      </c>
      <c r="M5662" s="10">
        <f t="shared" si="2579"/>
        <v>20255.07</v>
      </c>
      <c r="N5662" s="5">
        <f>VLOOKUP(CONCATENATE(A5662,"-6"),'Restated Depr'!$B$6:$G$7674,6,0)</f>
        <v>0.05</v>
      </c>
      <c r="O5662" s="29">
        <f t="shared" si="2580"/>
        <v>84.396124999999998</v>
      </c>
      <c r="P5662" s="29">
        <f t="shared" si="2581"/>
        <v>0</v>
      </c>
      <c r="Q5662" t="s">
        <v>7819</v>
      </c>
    </row>
    <row r="5663" spans="1:18" hidden="1">
      <c r="A5663" t="s">
        <v>432</v>
      </c>
      <c r="B5663" t="s">
        <v>5780</v>
      </c>
      <c r="C5663" s="224" t="s">
        <v>7842</v>
      </c>
      <c r="D5663" s="221">
        <v>391.01</v>
      </c>
      <c r="E5663" s="324">
        <v>43008</v>
      </c>
      <c r="F5663" s="1">
        <v>20255.07</v>
      </c>
      <c r="G5663" s="18">
        <v>0.05</v>
      </c>
      <c r="H5663" s="298">
        <v>84.4</v>
      </c>
      <c r="I5663" s="10">
        <v>20255.07</v>
      </c>
      <c r="J5663" s="11">
        <f t="shared" si="2576"/>
        <v>0.05</v>
      </c>
      <c r="K5663" s="30">
        <f t="shared" si="2577"/>
        <v>84.396124999999998</v>
      </c>
      <c r="L5663" s="29">
        <f t="shared" si="2578"/>
        <v>-3.8750000000078444E-3</v>
      </c>
      <c r="M5663" s="10">
        <f t="shared" si="2579"/>
        <v>20255.07</v>
      </c>
      <c r="N5663" s="5">
        <f>VLOOKUP(CONCATENATE(A5663,"-6"),'Restated Depr'!$B$6:$G$7674,6,0)</f>
        <v>0.05</v>
      </c>
      <c r="O5663" s="29">
        <f t="shared" si="2580"/>
        <v>84.396124999999998</v>
      </c>
      <c r="P5663" s="29">
        <f t="shared" si="2581"/>
        <v>0</v>
      </c>
      <c r="Q5663" t="s">
        <v>7819</v>
      </c>
    </row>
    <row r="5664" spans="1:18" hidden="1">
      <c r="A5664" t="s">
        <v>432</v>
      </c>
      <c r="B5664" t="s">
        <v>5781</v>
      </c>
      <c r="C5664" s="224" t="s">
        <v>7842</v>
      </c>
      <c r="D5664" s="221">
        <v>391.01</v>
      </c>
      <c r="E5664" s="324">
        <v>43039</v>
      </c>
      <c r="F5664" s="1">
        <v>20255.07</v>
      </c>
      <c r="G5664" s="18">
        <v>0.05</v>
      </c>
      <c r="H5664" s="298">
        <v>84.4</v>
      </c>
      <c r="I5664" s="10">
        <v>20255.07</v>
      </c>
      <c r="J5664" s="11">
        <f t="shared" si="2576"/>
        <v>0.05</v>
      </c>
      <c r="K5664" s="30">
        <f t="shared" si="2577"/>
        <v>84.396124999999998</v>
      </c>
      <c r="L5664" s="29">
        <f t="shared" si="2578"/>
        <v>-3.8750000000078444E-3</v>
      </c>
      <c r="M5664" s="10">
        <f t="shared" si="2579"/>
        <v>20255.07</v>
      </c>
      <c r="N5664" s="5">
        <f>VLOOKUP(CONCATENATE(A5664,"-6"),'Restated Depr'!$B$6:$G$7674,6,0)</f>
        <v>0.05</v>
      </c>
      <c r="O5664" s="29">
        <f t="shared" si="2580"/>
        <v>84.396124999999998</v>
      </c>
      <c r="P5664" s="29">
        <f t="shared" si="2581"/>
        <v>0</v>
      </c>
      <c r="Q5664" t="s">
        <v>7819</v>
      </c>
    </row>
    <row r="5665" spans="1:18" hidden="1">
      <c r="A5665" t="s">
        <v>432</v>
      </c>
      <c r="B5665" t="s">
        <v>5782</v>
      </c>
      <c r="C5665" s="224" t="s">
        <v>7842</v>
      </c>
      <c r="D5665" s="221">
        <v>391.01</v>
      </c>
      <c r="E5665" s="324">
        <v>43069</v>
      </c>
      <c r="F5665" s="1">
        <v>20255.07</v>
      </c>
      <c r="G5665" s="18">
        <v>0.05</v>
      </c>
      <c r="H5665" s="298">
        <v>84.4</v>
      </c>
      <c r="I5665" s="10">
        <v>20255.07</v>
      </c>
      <c r="J5665" s="11">
        <f t="shared" si="2576"/>
        <v>0.05</v>
      </c>
      <c r="K5665" s="30">
        <f t="shared" si="2577"/>
        <v>84.396124999999998</v>
      </c>
      <c r="L5665" s="29">
        <f t="shared" si="2578"/>
        <v>-3.8750000000078444E-3</v>
      </c>
      <c r="M5665" s="10">
        <f t="shared" si="2579"/>
        <v>20255.07</v>
      </c>
      <c r="N5665" s="5">
        <f>VLOOKUP(CONCATENATE(A5665,"-6"),'Restated Depr'!$B$6:$G$7674,6,0)</f>
        <v>0.05</v>
      </c>
      <c r="O5665" s="29">
        <f t="shared" si="2580"/>
        <v>84.396124999999998</v>
      </c>
      <c r="P5665" s="29">
        <f t="shared" si="2581"/>
        <v>0</v>
      </c>
      <c r="Q5665" t="s">
        <v>7819</v>
      </c>
    </row>
    <row r="5666" spans="1:18" hidden="1">
      <c r="A5666" t="s">
        <v>432</v>
      </c>
      <c r="B5666" t="s">
        <v>5783</v>
      </c>
      <c r="C5666" s="224" t="s">
        <v>7842</v>
      </c>
      <c r="D5666" s="221">
        <v>391.01</v>
      </c>
      <c r="E5666" s="324">
        <v>43100</v>
      </c>
      <c r="F5666" s="1">
        <v>20255.07</v>
      </c>
      <c r="G5666" s="18">
        <v>0.05</v>
      </c>
      <c r="H5666" s="298">
        <v>84.4</v>
      </c>
      <c r="I5666" s="10">
        <v>20255.07</v>
      </c>
      <c r="J5666" s="11">
        <f t="shared" si="2576"/>
        <v>0.05</v>
      </c>
      <c r="K5666" s="30">
        <f t="shared" si="2577"/>
        <v>84.396124999999998</v>
      </c>
      <c r="L5666" s="29">
        <f t="shared" si="2578"/>
        <v>-3.8750000000078444E-3</v>
      </c>
      <c r="M5666" s="10">
        <f t="shared" si="2579"/>
        <v>20255.07</v>
      </c>
      <c r="N5666" s="5">
        <f>VLOOKUP(CONCATENATE(A5666,"-6"),'Restated Depr'!$B$6:$G$7674,6,0)</f>
        <v>0.05</v>
      </c>
      <c r="O5666" s="29">
        <f t="shared" si="2580"/>
        <v>84.396124999999998</v>
      </c>
      <c r="P5666" s="29">
        <f t="shared" si="2581"/>
        <v>0</v>
      </c>
      <c r="Q5666" t="s">
        <v>7819</v>
      </c>
    </row>
    <row r="5667" spans="1:18" hidden="1">
      <c r="A5667" t="s">
        <v>432</v>
      </c>
      <c r="B5667" t="s">
        <v>5784</v>
      </c>
      <c r="C5667" s="224" t="s">
        <v>7842</v>
      </c>
      <c r="D5667" s="221">
        <v>391.01</v>
      </c>
      <c r="E5667" s="324">
        <v>43131</v>
      </c>
      <c r="F5667" s="1">
        <v>20255.07</v>
      </c>
      <c r="G5667" s="5">
        <v>0.05</v>
      </c>
      <c r="H5667" s="298">
        <v>84.4</v>
      </c>
      <c r="I5667" s="10">
        <v>20255.07</v>
      </c>
      <c r="J5667" s="11">
        <f t="shared" si="2576"/>
        <v>0.05</v>
      </c>
      <c r="K5667" s="30">
        <f t="shared" si="2577"/>
        <v>84.396124999999998</v>
      </c>
      <c r="L5667" s="29">
        <f t="shared" si="2578"/>
        <v>-3.8750000000078444E-3</v>
      </c>
      <c r="M5667" s="10">
        <f t="shared" si="2579"/>
        <v>20255.07</v>
      </c>
      <c r="N5667" s="5">
        <f>VLOOKUP(CONCATENATE(A5667,"-6"),'Restated Depr'!$B$6:$G$7674,6,0)</f>
        <v>0.05</v>
      </c>
      <c r="O5667" s="29">
        <f t="shared" si="2580"/>
        <v>84.396124999999998</v>
      </c>
      <c r="P5667" s="29">
        <f t="shared" si="2581"/>
        <v>0</v>
      </c>
      <c r="Q5667" t="s">
        <v>7819</v>
      </c>
    </row>
    <row r="5668" spans="1:18" hidden="1">
      <c r="A5668" t="s">
        <v>432</v>
      </c>
      <c r="B5668" t="s">
        <v>5785</v>
      </c>
      <c r="C5668" s="224" t="s">
        <v>7842</v>
      </c>
      <c r="D5668" s="221">
        <v>391.01</v>
      </c>
      <c r="E5668" s="324">
        <v>43159</v>
      </c>
      <c r="F5668" s="1">
        <v>20255.07</v>
      </c>
      <c r="G5668" s="5">
        <v>0.05</v>
      </c>
      <c r="H5668" s="298">
        <v>84.4</v>
      </c>
      <c r="I5668" s="10">
        <v>20255.07</v>
      </c>
      <c r="J5668" s="11">
        <f t="shared" si="2576"/>
        <v>0.05</v>
      </c>
      <c r="K5668" s="30">
        <f t="shared" si="2577"/>
        <v>84.396124999999998</v>
      </c>
      <c r="L5668" s="29">
        <f t="shared" si="2578"/>
        <v>-3.8750000000078444E-3</v>
      </c>
      <c r="M5668" s="10">
        <f t="shared" si="2579"/>
        <v>20255.07</v>
      </c>
      <c r="N5668" s="5">
        <f>VLOOKUP(CONCATENATE(A5668,"-6"),'Restated Depr'!$B$6:$G$7674,6,0)</f>
        <v>0.05</v>
      </c>
      <c r="O5668" s="29">
        <f t="shared" si="2580"/>
        <v>84.396124999999998</v>
      </c>
      <c r="P5668" s="29">
        <f t="shared" si="2581"/>
        <v>0</v>
      </c>
      <c r="Q5668" t="s">
        <v>7819</v>
      </c>
    </row>
    <row r="5669" spans="1:18" hidden="1">
      <c r="A5669" t="s">
        <v>432</v>
      </c>
      <c r="B5669" t="s">
        <v>5786</v>
      </c>
      <c r="C5669" s="224" t="s">
        <v>7842</v>
      </c>
      <c r="D5669" s="221">
        <v>391.01</v>
      </c>
      <c r="E5669" s="324">
        <v>43190</v>
      </c>
      <c r="F5669" s="1">
        <v>20255.07</v>
      </c>
      <c r="G5669" s="5">
        <v>0.05</v>
      </c>
      <c r="H5669" s="298">
        <v>84.4</v>
      </c>
      <c r="I5669" s="10">
        <v>20255.07</v>
      </c>
      <c r="J5669" s="11">
        <f t="shared" si="2576"/>
        <v>0.05</v>
      </c>
      <c r="K5669" s="30">
        <f t="shared" si="2577"/>
        <v>84.396124999999998</v>
      </c>
      <c r="L5669" s="29">
        <f t="shared" si="2578"/>
        <v>-3.8750000000078444E-3</v>
      </c>
      <c r="M5669" s="10">
        <f t="shared" si="2579"/>
        <v>20255.07</v>
      </c>
      <c r="N5669" s="5">
        <f>VLOOKUP(CONCATENATE(A5669,"-6"),'Restated Depr'!$B$6:$G$7674,6,0)</f>
        <v>0.05</v>
      </c>
      <c r="O5669" s="29">
        <f t="shared" si="2580"/>
        <v>84.396124999999998</v>
      </c>
      <c r="P5669" s="29">
        <f t="shared" si="2581"/>
        <v>0</v>
      </c>
      <c r="Q5669" t="s">
        <v>7819</v>
      </c>
    </row>
    <row r="5670" spans="1:18" hidden="1">
      <c r="A5670" t="s">
        <v>432</v>
      </c>
      <c r="B5670" t="s">
        <v>5787</v>
      </c>
      <c r="C5670" s="224" t="s">
        <v>7842</v>
      </c>
      <c r="D5670" s="221">
        <v>391.01</v>
      </c>
      <c r="E5670" s="324">
        <v>43220</v>
      </c>
      <c r="F5670" s="1">
        <v>20255.07</v>
      </c>
      <c r="G5670" s="5">
        <v>0.05</v>
      </c>
      <c r="H5670" s="298">
        <v>84.4</v>
      </c>
      <c r="I5670" s="10">
        <v>20255.07</v>
      </c>
      <c r="J5670" s="11">
        <f t="shared" si="2576"/>
        <v>0.05</v>
      </c>
      <c r="K5670" s="30">
        <f t="shared" si="2577"/>
        <v>84.396124999999998</v>
      </c>
      <c r="L5670" s="29">
        <f t="shared" si="2578"/>
        <v>-3.8750000000078444E-3</v>
      </c>
      <c r="M5670" s="10">
        <f t="shared" si="2579"/>
        <v>20255.07</v>
      </c>
      <c r="N5670" s="5">
        <f>VLOOKUP(CONCATENATE(A5670,"-6"),'Restated Depr'!$B$6:$G$7674,6,0)</f>
        <v>0.05</v>
      </c>
      <c r="O5670" s="29">
        <f t="shared" si="2580"/>
        <v>84.396124999999998</v>
      </c>
      <c r="P5670" s="29">
        <f t="shared" si="2581"/>
        <v>0</v>
      </c>
      <c r="Q5670" t="s">
        <v>7819</v>
      </c>
    </row>
    <row r="5671" spans="1:18" hidden="1">
      <c r="A5671" t="s">
        <v>432</v>
      </c>
      <c r="B5671" t="s">
        <v>5788</v>
      </c>
      <c r="C5671" s="224" t="s">
        <v>7842</v>
      </c>
      <c r="D5671" s="221">
        <v>391.01</v>
      </c>
      <c r="E5671" s="324">
        <v>43251</v>
      </c>
      <c r="F5671" s="1">
        <v>20255.07</v>
      </c>
      <c r="G5671" s="5">
        <v>0.05</v>
      </c>
      <c r="H5671" s="298">
        <v>84.4</v>
      </c>
      <c r="I5671" s="10">
        <v>20255.07</v>
      </c>
      <c r="J5671" s="11">
        <f t="shared" si="2576"/>
        <v>0.05</v>
      </c>
      <c r="K5671" s="30">
        <f t="shared" si="2577"/>
        <v>84.396124999999998</v>
      </c>
      <c r="L5671" s="29">
        <f t="shared" si="2578"/>
        <v>-3.8750000000078444E-3</v>
      </c>
      <c r="M5671" s="10">
        <f t="shared" si="2579"/>
        <v>20255.07</v>
      </c>
      <c r="N5671" s="5">
        <f>VLOOKUP(CONCATENATE(A5671,"-6"),'Restated Depr'!$B$6:$G$7674,6,0)</f>
        <v>0.05</v>
      </c>
      <c r="O5671" s="29">
        <f t="shared" si="2580"/>
        <v>84.396124999999998</v>
      </c>
      <c r="P5671" s="29">
        <f t="shared" si="2581"/>
        <v>0</v>
      </c>
      <c r="Q5671" t="s">
        <v>7819</v>
      </c>
    </row>
    <row r="5672" spans="1:18" hidden="1">
      <c r="A5672" t="s">
        <v>432</v>
      </c>
      <c r="B5672" t="s">
        <v>5789</v>
      </c>
      <c r="C5672" s="224" t="s">
        <v>7842</v>
      </c>
      <c r="D5672" s="221">
        <v>391.01</v>
      </c>
      <c r="E5672" s="324">
        <v>43281</v>
      </c>
      <c r="F5672" s="1">
        <v>20255.07</v>
      </c>
      <c r="G5672" s="5">
        <v>0.05</v>
      </c>
      <c r="H5672" s="298">
        <v>84.4</v>
      </c>
      <c r="I5672" s="10">
        <v>20255.07</v>
      </c>
      <c r="J5672" s="11">
        <f t="shared" si="2576"/>
        <v>0.05</v>
      </c>
      <c r="K5672" s="30">
        <f t="shared" si="2577"/>
        <v>84.396124999999998</v>
      </c>
      <c r="L5672" s="29">
        <f t="shared" si="2578"/>
        <v>-3.8750000000078444E-3</v>
      </c>
      <c r="M5672" s="10">
        <f t="shared" si="2579"/>
        <v>20255.07</v>
      </c>
      <c r="N5672" s="5">
        <f>VLOOKUP(CONCATENATE(A5672,"-6"),'Restated Depr'!$B$6:$G$7674,6,0)</f>
        <v>0.05</v>
      </c>
      <c r="O5672" s="29">
        <f t="shared" si="2580"/>
        <v>84.396124999999998</v>
      </c>
      <c r="P5672" s="29">
        <f t="shared" si="2581"/>
        <v>0</v>
      </c>
      <c r="Q5672" t="s">
        <v>7819</v>
      </c>
      <c r="R5672" s="5"/>
    </row>
    <row r="5673" spans="1:18" ht="15.75" hidden="1" thickBot="1">
      <c r="A5673" t="s">
        <v>432</v>
      </c>
      <c r="C5673" s="224" t="s">
        <v>641</v>
      </c>
      <c r="D5673" s="22"/>
      <c r="E5673" s="323" t="s">
        <v>606</v>
      </c>
      <c r="F5673" s="1"/>
      <c r="G5673" s="5"/>
      <c r="H5673" s="310">
        <f>SUM(H5661:H5672)</f>
        <v>1012.7999999999998</v>
      </c>
      <c r="I5673" s="10"/>
      <c r="J5673" s="10"/>
      <c r="K5673" s="32">
        <f>SUM(K5661:K5672)</f>
        <v>1012.7534999999999</v>
      </c>
      <c r="L5673" s="28">
        <f>SUM(L5661:L5672)</f>
        <v>-4.6500000000094133E-2</v>
      </c>
      <c r="M5673" s="10"/>
      <c r="N5673" s="5"/>
      <c r="O5673" s="28">
        <f>SUM(O5661:O5672)</f>
        <v>1012.7534999999999</v>
      </c>
      <c r="P5673" s="28">
        <f>SUM(P5661:P5672)</f>
        <v>0</v>
      </c>
    </row>
    <row r="5674" spans="1:18" hidden="1">
      <c r="A5674" t="s">
        <v>433</v>
      </c>
      <c r="B5674" t="s">
        <v>5790</v>
      </c>
      <c r="C5674" s="224" t="s">
        <v>7842</v>
      </c>
      <c r="D5674" s="221">
        <v>391.01</v>
      </c>
      <c r="E5674" s="324">
        <v>42947</v>
      </c>
      <c r="F5674" s="9">
        <v>488903.7</v>
      </c>
      <c r="G5674" s="18">
        <v>0.05</v>
      </c>
      <c r="H5674" s="299">
        <v>2037.0999999999997</v>
      </c>
      <c r="I5674" s="15">
        <v>970573.97</v>
      </c>
      <c r="J5674" s="11">
        <f t="shared" ref="J5674:J5685" si="2582">G5674</f>
        <v>0.05</v>
      </c>
      <c r="K5674" s="31">
        <f t="shared" ref="K5674:K5685" si="2583">I5674*J5674/12</f>
        <v>4044.0582083333334</v>
      </c>
      <c r="L5674" s="289">
        <f t="shared" ref="L5674:L5685" si="2584">K5674-H5674</f>
        <v>2006.9582083333337</v>
      </c>
      <c r="M5674" s="15">
        <f t="shared" ref="M5674:M5685" si="2585">I5674</f>
        <v>970573.97</v>
      </c>
      <c r="N5674" s="5">
        <f>VLOOKUP(CONCATENATE(A5674,"-6"),'Restated Depr'!$B$6:$G$7674,6,0)</f>
        <v>0.05</v>
      </c>
      <c r="O5674" s="289">
        <f t="shared" ref="O5674:O5685" si="2586">M5674*N5674/12</f>
        <v>4044.0582083333334</v>
      </c>
      <c r="P5674" s="289">
        <f t="shared" ref="P5674:P5685" si="2587">O5674-K5674</f>
        <v>0</v>
      </c>
      <c r="Q5674" t="s">
        <v>7819</v>
      </c>
    </row>
    <row r="5675" spans="1:18" hidden="1">
      <c r="A5675" t="s">
        <v>433</v>
      </c>
      <c r="B5675" t="s">
        <v>5791</v>
      </c>
      <c r="C5675" s="224" t="s">
        <v>7842</v>
      </c>
      <c r="D5675" s="221">
        <v>391.01</v>
      </c>
      <c r="E5675" s="324">
        <v>42978</v>
      </c>
      <c r="F5675" s="1">
        <v>488903.7</v>
      </c>
      <c r="G5675" s="18">
        <v>0.05</v>
      </c>
      <c r="H5675" s="298">
        <v>2037.0999999999997</v>
      </c>
      <c r="I5675" s="10">
        <v>970573.97</v>
      </c>
      <c r="J5675" s="11">
        <f t="shared" si="2582"/>
        <v>0.05</v>
      </c>
      <c r="K5675" s="30">
        <f t="shared" si="2583"/>
        <v>4044.0582083333334</v>
      </c>
      <c r="L5675" s="29">
        <f t="shared" si="2584"/>
        <v>2006.9582083333337</v>
      </c>
      <c r="M5675" s="10">
        <f t="shared" si="2585"/>
        <v>970573.97</v>
      </c>
      <c r="N5675" s="5">
        <f>VLOOKUP(CONCATENATE(A5675,"-6"),'Restated Depr'!$B$6:$G$7674,6,0)</f>
        <v>0.05</v>
      </c>
      <c r="O5675" s="29">
        <f t="shared" si="2586"/>
        <v>4044.0582083333334</v>
      </c>
      <c r="P5675" s="29">
        <f t="shared" si="2587"/>
        <v>0</v>
      </c>
      <c r="Q5675" t="s">
        <v>7819</v>
      </c>
    </row>
    <row r="5676" spans="1:18" hidden="1">
      <c r="A5676" t="s">
        <v>433</v>
      </c>
      <c r="B5676" t="s">
        <v>5792</v>
      </c>
      <c r="C5676" s="224" t="s">
        <v>7842</v>
      </c>
      <c r="D5676" s="221">
        <v>391.01</v>
      </c>
      <c r="E5676" s="324">
        <v>43008</v>
      </c>
      <c r="F5676" s="1">
        <v>488903.7</v>
      </c>
      <c r="G5676" s="18">
        <v>0.05</v>
      </c>
      <c r="H5676" s="298">
        <v>2037.0999999999997</v>
      </c>
      <c r="I5676" s="10">
        <v>970573.97</v>
      </c>
      <c r="J5676" s="11">
        <f t="shared" si="2582"/>
        <v>0.05</v>
      </c>
      <c r="K5676" s="30">
        <f t="shared" si="2583"/>
        <v>4044.0582083333334</v>
      </c>
      <c r="L5676" s="29">
        <f t="shared" si="2584"/>
        <v>2006.9582083333337</v>
      </c>
      <c r="M5676" s="10">
        <f t="shared" si="2585"/>
        <v>970573.97</v>
      </c>
      <c r="N5676" s="5">
        <f>VLOOKUP(CONCATENATE(A5676,"-6"),'Restated Depr'!$B$6:$G$7674,6,0)</f>
        <v>0.05</v>
      </c>
      <c r="O5676" s="29">
        <f t="shared" si="2586"/>
        <v>4044.0582083333334</v>
      </c>
      <c r="P5676" s="29">
        <f t="shared" si="2587"/>
        <v>0</v>
      </c>
      <c r="Q5676" t="s">
        <v>7819</v>
      </c>
    </row>
    <row r="5677" spans="1:18" hidden="1">
      <c r="A5677" t="s">
        <v>433</v>
      </c>
      <c r="B5677" t="s">
        <v>5793</v>
      </c>
      <c r="C5677" s="224" t="s">
        <v>7842</v>
      </c>
      <c r="D5677" s="221">
        <v>391.01</v>
      </c>
      <c r="E5677" s="324">
        <v>43039</v>
      </c>
      <c r="F5677" s="1">
        <v>488903.7</v>
      </c>
      <c r="G5677" s="18">
        <v>0.05</v>
      </c>
      <c r="H5677" s="298">
        <v>2037.0999999999997</v>
      </c>
      <c r="I5677" s="10">
        <v>970573.97</v>
      </c>
      <c r="J5677" s="11">
        <f t="shared" si="2582"/>
        <v>0.05</v>
      </c>
      <c r="K5677" s="30">
        <f t="shared" si="2583"/>
        <v>4044.0582083333334</v>
      </c>
      <c r="L5677" s="29">
        <f t="shared" si="2584"/>
        <v>2006.9582083333337</v>
      </c>
      <c r="M5677" s="10">
        <f t="shared" si="2585"/>
        <v>970573.97</v>
      </c>
      <c r="N5677" s="5">
        <f>VLOOKUP(CONCATENATE(A5677,"-6"),'Restated Depr'!$B$6:$G$7674,6,0)</f>
        <v>0.05</v>
      </c>
      <c r="O5677" s="29">
        <f t="shared" si="2586"/>
        <v>4044.0582083333334</v>
      </c>
      <c r="P5677" s="29">
        <f t="shared" si="2587"/>
        <v>0</v>
      </c>
      <c r="Q5677" t="s">
        <v>7819</v>
      </c>
    </row>
    <row r="5678" spans="1:18" hidden="1">
      <c r="A5678" t="s">
        <v>433</v>
      </c>
      <c r="B5678" t="s">
        <v>5794</v>
      </c>
      <c r="C5678" s="224" t="s">
        <v>7842</v>
      </c>
      <c r="D5678" s="221">
        <v>391.01</v>
      </c>
      <c r="E5678" s="324">
        <v>43069</v>
      </c>
      <c r="F5678" s="1">
        <v>488903.7</v>
      </c>
      <c r="G5678" s="18">
        <v>0.05</v>
      </c>
      <c r="H5678" s="298">
        <v>2037.0999999999997</v>
      </c>
      <c r="I5678" s="10">
        <v>970573.97</v>
      </c>
      <c r="J5678" s="11">
        <f t="shared" si="2582"/>
        <v>0.05</v>
      </c>
      <c r="K5678" s="30">
        <f t="shared" si="2583"/>
        <v>4044.0582083333334</v>
      </c>
      <c r="L5678" s="29">
        <f t="shared" si="2584"/>
        <v>2006.9582083333337</v>
      </c>
      <c r="M5678" s="10">
        <f t="shared" si="2585"/>
        <v>970573.97</v>
      </c>
      <c r="N5678" s="5">
        <f>VLOOKUP(CONCATENATE(A5678,"-6"),'Restated Depr'!$B$6:$G$7674,6,0)</f>
        <v>0.05</v>
      </c>
      <c r="O5678" s="29">
        <f t="shared" si="2586"/>
        <v>4044.0582083333334</v>
      </c>
      <c r="P5678" s="29">
        <f t="shared" si="2587"/>
        <v>0</v>
      </c>
      <c r="Q5678" t="s">
        <v>7819</v>
      </c>
    </row>
    <row r="5679" spans="1:18" hidden="1">
      <c r="A5679" t="s">
        <v>433</v>
      </c>
      <c r="B5679" t="s">
        <v>5795</v>
      </c>
      <c r="C5679" s="224" t="s">
        <v>7842</v>
      </c>
      <c r="D5679" s="221">
        <v>391.01</v>
      </c>
      <c r="E5679" s="324">
        <v>43100</v>
      </c>
      <c r="F5679" s="1">
        <v>729738.84</v>
      </c>
      <c r="G5679" s="18">
        <v>0.05</v>
      </c>
      <c r="H5679" s="298">
        <v>3040.58</v>
      </c>
      <c r="I5679" s="10">
        <v>970573.97</v>
      </c>
      <c r="J5679" s="11">
        <f t="shared" si="2582"/>
        <v>0.05</v>
      </c>
      <c r="K5679" s="30">
        <f t="shared" si="2583"/>
        <v>4044.0582083333334</v>
      </c>
      <c r="L5679" s="29">
        <f t="shared" si="2584"/>
        <v>1003.4782083333334</v>
      </c>
      <c r="M5679" s="10">
        <f t="shared" si="2585"/>
        <v>970573.97</v>
      </c>
      <c r="N5679" s="5">
        <f>VLOOKUP(CONCATENATE(A5679,"-6"),'Restated Depr'!$B$6:$G$7674,6,0)</f>
        <v>0.05</v>
      </c>
      <c r="O5679" s="29">
        <f t="shared" si="2586"/>
        <v>4044.0582083333334</v>
      </c>
      <c r="P5679" s="29">
        <f t="shared" si="2587"/>
        <v>0</v>
      </c>
      <c r="Q5679" t="s">
        <v>7819</v>
      </c>
    </row>
    <row r="5680" spans="1:18" hidden="1">
      <c r="A5680" t="s">
        <v>433</v>
      </c>
      <c r="B5680" t="s">
        <v>5796</v>
      </c>
      <c r="C5680" s="224" t="s">
        <v>7842</v>
      </c>
      <c r="D5680" s="221">
        <v>391.01</v>
      </c>
      <c r="E5680" s="324">
        <v>43131</v>
      </c>
      <c r="F5680" s="1">
        <v>970573.97</v>
      </c>
      <c r="G5680" s="5">
        <v>0.05</v>
      </c>
      <c r="H5680" s="298">
        <v>4044.06</v>
      </c>
      <c r="I5680" s="10">
        <v>970573.97</v>
      </c>
      <c r="J5680" s="11">
        <f t="shared" si="2582"/>
        <v>0.05</v>
      </c>
      <c r="K5680" s="30">
        <f t="shared" si="2583"/>
        <v>4044.0582083333334</v>
      </c>
      <c r="L5680" s="29">
        <f t="shared" si="2584"/>
        <v>-1.7916666665769299E-3</v>
      </c>
      <c r="M5680" s="10">
        <f t="shared" si="2585"/>
        <v>970573.97</v>
      </c>
      <c r="N5680" s="5">
        <f>VLOOKUP(CONCATENATE(A5680,"-6"),'Restated Depr'!$B$6:$G$7674,6,0)</f>
        <v>0.05</v>
      </c>
      <c r="O5680" s="29">
        <f t="shared" si="2586"/>
        <v>4044.0582083333334</v>
      </c>
      <c r="P5680" s="29">
        <f t="shared" si="2587"/>
        <v>0</v>
      </c>
      <c r="Q5680" t="s">
        <v>7819</v>
      </c>
    </row>
    <row r="5681" spans="1:18" hidden="1">
      <c r="A5681" t="s">
        <v>433</v>
      </c>
      <c r="B5681" t="s">
        <v>5797</v>
      </c>
      <c r="C5681" s="224" t="s">
        <v>7842</v>
      </c>
      <c r="D5681" s="221">
        <v>391.01</v>
      </c>
      <c r="E5681" s="324">
        <v>43159</v>
      </c>
      <c r="F5681" s="1">
        <v>970573.97</v>
      </c>
      <c r="G5681" s="5">
        <v>0.05</v>
      </c>
      <c r="H5681" s="298">
        <v>4044.06</v>
      </c>
      <c r="I5681" s="10">
        <v>970573.97</v>
      </c>
      <c r="J5681" s="11">
        <f t="shared" si="2582"/>
        <v>0.05</v>
      </c>
      <c r="K5681" s="30">
        <f t="shared" si="2583"/>
        <v>4044.0582083333334</v>
      </c>
      <c r="L5681" s="29">
        <f t="shared" si="2584"/>
        <v>-1.7916666665769299E-3</v>
      </c>
      <c r="M5681" s="10">
        <f t="shared" si="2585"/>
        <v>970573.97</v>
      </c>
      <c r="N5681" s="5">
        <f>VLOOKUP(CONCATENATE(A5681,"-6"),'Restated Depr'!$B$6:$G$7674,6,0)</f>
        <v>0.05</v>
      </c>
      <c r="O5681" s="29">
        <f t="shared" si="2586"/>
        <v>4044.0582083333334</v>
      </c>
      <c r="P5681" s="29">
        <f t="shared" si="2587"/>
        <v>0</v>
      </c>
      <c r="Q5681" t="s">
        <v>7819</v>
      </c>
    </row>
    <row r="5682" spans="1:18" hidden="1">
      <c r="A5682" t="s">
        <v>433</v>
      </c>
      <c r="B5682" t="s">
        <v>5798</v>
      </c>
      <c r="C5682" s="224" t="s">
        <v>7842</v>
      </c>
      <c r="D5682" s="221">
        <v>391.01</v>
      </c>
      <c r="E5682" s="324">
        <v>43190</v>
      </c>
      <c r="F5682" s="1">
        <v>970573.97</v>
      </c>
      <c r="G5682" s="5">
        <v>0.05</v>
      </c>
      <c r="H5682" s="298">
        <v>4044.06</v>
      </c>
      <c r="I5682" s="10">
        <v>970573.97</v>
      </c>
      <c r="J5682" s="11">
        <f t="shared" si="2582"/>
        <v>0.05</v>
      </c>
      <c r="K5682" s="30">
        <f t="shared" si="2583"/>
        <v>4044.0582083333334</v>
      </c>
      <c r="L5682" s="29">
        <f t="shared" si="2584"/>
        <v>-1.7916666665769299E-3</v>
      </c>
      <c r="M5682" s="10">
        <f t="shared" si="2585"/>
        <v>970573.97</v>
      </c>
      <c r="N5682" s="5">
        <f>VLOOKUP(CONCATENATE(A5682,"-6"),'Restated Depr'!$B$6:$G$7674,6,0)</f>
        <v>0.05</v>
      </c>
      <c r="O5682" s="29">
        <f t="shared" si="2586"/>
        <v>4044.0582083333334</v>
      </c>
      <c r="P5682" s="29">
        <f t="shared" si="2587"/>
        <v>0</v>
      </c>
      <c r="Q5682" t="s">
        <v>7819</v>
      </c>
    </row>
    <row r="5683" spans="1:18" hidden="1">
      <c r="A5683" t="s">
        <v>433</v>
      </c>
      <c r="B5683" t="s">
        <v>5799</v>
      </c>
      <c r="C5683" s="224" t="s">
        <v>7842</v>
      </c>
      <c r="D5683" s="221">
        <v>391.01</v>
      </c>
      <c r="E5683" s="324">
        <v>43220</v>
      </c>
      <c r="F5683" s="1">
        <v>970573.97</v>
      </c>
      <c r="G5683" s="5">
        <v>0.05</v>
      </c>
      <c r="H5683" s="298">
        <v>4044.06</v>
      </c>
      <c r="I5683" s="10">
        <v>970573.97</v>
      </c>
      <c r="J5683" s="11">
        <f t="shared" si="2582"/>
        <v>0.05</v>
      </c>
      <c r="K5683" s="30">
        <f t="shared" si="2583"/>
        <v>4044.0582083333334</v>
      </c>
      <c r="L5683" s="29">
        <f t="shared" si="2584"/>
        <v>-1.7916666665769299E-3</v>
      </c>
      <c r="M5683" s="10">
        <f t="shared" si="2585"/>
        <v>970573.97</v>
      </c>
      <c r="N5683" s="5">
        <f>VLOOKUP(CONCATENATE(A5683,"-6"),'Restated Depr'!$B$6:$G$7674,6,0)</f>
        <v>0.05</v>
      </c>
      <c r="O5683" s="29">
        <f t="shared" si="2586"/>
        <v>4044.0582083333334</v>
      </c>
      <c r="P5683" s="29">
        <f t="shared" si="2587"/>
        <v>0</v>
      </c>
      <c r="Q5683" t="s">
        <v>7819</v>
      </c>
    </row>
    <row r="5684" spans="1:18" hidden="1">
      <c r="A5684" t="s">
        <v>433</v>
      </c>
      <c r="B5684" t="s">
        <v>5800</v>
      </c>
      <c r="C5684" s="224" t="s">
        <v>7842</v>
      </c>
      <c r="D5684" s="221">
        <v>391.01</v>
      </c>
      <c r="E5684" s="324">
        <v>43251</v>
      </c>
      <c r="F5684" s="1">
        <v>970573.97</v>
      </c>
      <c r="G5684" s="5">
        <v>0.05</v>
      </c>
      <c r="H5684" s="298">
        <v>4044.06</v>
      </c>
      <c r="I5684" s="10">
        <v>970573.97</v>
      </c>
      <c r="J5684" s="11">
        <f t="shared" si="2582"/>
        <v>0.05</v>
      </c>
      <c r="K5684" s="30">
        <f t="shared" si="2583"/>
        <v>4044.0582083333334</v>
      </c>
      <c r="L5684" s="29">
        <f t="shared" si="2584"/>
        <v>-1.7916666665769299E-3</v>
      </c>
      <c r="M5684" s="10">
        <f t="shared" si="2585"/>
        <v>970573.97</v>
      </c>
      <c r="N5684" s="5">
        <f>VLOOKUP(CONCATENATE(A5684,"-6"),'Restated Depr'!$B$6:$G$7674,6,0)</f>
        <v>0.05</v>
      </c>
      <c r="O5684" s="29">
        <f t="shared" si="2586"/>
        <v>4044.0582083333334</v>
      </c>
      <c r="P5684" s="29">
        <f t="shared" si="2587"/>
        <v>0</v>
      </c>
      <c r="Q5684" t="s">
        <v>7819</v>
      </c>
    </row>
    <row r="5685" spans="1:18" hidden="1">
      <c r="A5685" t="s">
        <v>433</v>
      </c>
      <c r="B5685" t="s">
        <v>5801</v>
      </c>
      <c r="C5685" s="224" t="s">
        <v>7842</v>
      </c>
      <c r="D5685" s="221">
        <v>391.01</v>
      </c>
      <c r="E5685" s="324">
        <v>43281</v>
      </c>
      <c r="F5685" s="1">
        <v>970573.97</v>
      </c>
      <c r="G5685" s="5">
        <v>0.05</v>
      </c>
      <c r="H5685" s="298">
        <v>4044.06</v>
      </c>
      <c r="I5685" s="10">
        <v>970573.97</v>
      </c>
      <c r="J5685" s="11">
        <f t="shared" si="2582"/>
        <v>0.05</v>
      </c>
      <c r="K5685" s="30">
        <f t="shared" si="2583"/>
        <v>4044.0582083333334</v>
      </c>
      <c r="L5685" s="29">
        <f t="shared" si="2584"/>
        <v>-1.7916666665769299E-3</v>
      </c>
      <c r="M5685" s="10">
        <f t="shared" si="2585"/>
        <v>970573.97</v>
      </c>
      <c r="N5685" s="5">
        <f>VLOOKUP(CONCATENATE(A5685,"-6"),'Restated Depr'!$B$6:$G$7674,6,0)</f>
        <v>0.05</v>
      </c>
      <c r="O5685" s="29">
        <f t="shared" si="2586"/>
        <v>4044.0582083333334</v>
      </c>
      <c r="P5685" s="29">
        <f t="shared" si="2587"/>
        <v>0</v>
      </c>
      <c r="Q5685" t="s">
        <v>7819</v>
      </c>
      <c r="R5685" s="5"/>
    </row>
    <row r="5686" spans="1:18" ht="15.75" hidden="1" thickBot="1">
      <c r="A5686" t="s">
        <v>433</v>
      </c>
      <c r="C5686" s="224" t="s">
        <v>641</v>
      </c>
      <c r="D5686" s="22"/>
      <c r="E5686" s="323" t="s">
        <v>606</v>
      </c>
      <c r="F5686" s="1"/>
      <c r="G5686" s="5"/>
      <c r="H5686" s="310">
        <f>SUM(H5674:H5685)</f>
        <v>37490.44</v>
      </c>
      <c r="I5686" s="10"/>
      <c r="J5686" s="10"/>
      <c r="K5686" s="32">
        <f>SUM(K5674:K5685)</f>
        <v>48528.698500000006</v>
      </c>
      <c r="L5686" s="28">
        <f>SUM(L5674:L5685)</f>
        <v>11038.258500000007</v>
      </c>
      <c r="M5686" s="10"/>
      <c r="N5686" s="5"/>
      <c r="O5686" s="28">
        <f>SUM(O5674:O5685)</f>
        <v>48528.698500000006</v>
      </c>
      <c r="P5686" s="28">
        <f>SUM(P5674:P5685)</f>
        <v>0</v>
      </c>
    </row>
    <row r="5687" spans="1:18" hidden="1">
      <c r="A5687" s="34" t="s">
        <v>434</v>
      </c>
      <c r="B5687" s="34" t="s">
        <v>5802</v>
      </c>
      <c r="C5687" s="226" t="s">
        <v>7842</v>
      </c>
      <c r="D5687" s="223">
        <v>391.01</v>
      </c>
      <c r="E5687" s="327">
        <v>42947</v>
      </c>
      <c r="F5687" s="285">
        <v>3003760.6</v>
      </c>
      <c r="G5687" s="38">
        <v>9.0909089999999998E-2</v>
      </c>
      <c r="H5687" s="311">
        <v>22086.27</v>
      </c>
      <c r="I5687" s="287">
        <v>2608738.56</v>
      </c>
      <c r="J5687" s="40">
        <f t="shared" ref="J5687:J5698" si="2588">G5687</f>
        <v>9.0909089999999998E-2</v>
      </c>
      <c r="K5687" s="290">
        <f t="shared" ref="K5687:K5698" si="2589">H5687</f>
        <v>22086.27</v>
      </c>
      <c r="L5687" s="291">
        <f t="shared" ref="L5687:L5698" si="2590">K5687-H5687</f>
        <v>0</v>
      </c>
      <c r="M5687" s="287">
        <f t="shared" ref="M5687:M5698" si="2591">I5687</f>
        <v>2608738.56</v>
      </c>
      <c r="N5687" s="38">
        <f>VLOOKUP(CONCATENATE(A5687,"-6"),'Restated Depr'!$B$6:$G$7674,6,0)</f>
        <v>0.2</v>
      </c>
      <c r="O5687" s="291">
        <f t="shared" ref="O5687:O5698" si="2592">VLOOKUP(CONCATENATE(A5687,"-6"),$B$3:$K$7676,10,FALSE)</f>
        <v>47431.170000000006</v>
      </c>
      <c r="P5687" s="291">
        <f t="shared" ref="P5687:P5698" si="2593">O5687-K5687</f>
        <v>25344.900000000005</v>
      </c>
      <c r="Q5687" t="s">
        <v>7604</v>
      </c>
    </row>
    <row r="5688" spans="1:18" hidden="1">
      <c r="A5688" s="34" t="s">
        <v>434</v>
      </c>
      <c r="B5688" s="34" t="s">
        <v>5803</v>
      </c>
      <c r="C5688" s="226" t="s">
        <v>7842</v>
      </c>
      <c r="D5688" s="223">
        <v>391.01</v>
      </c>
      <c r="E5688" s="327">
        <v>42978</v>
      </c>
      <c r="F5688" s="37">
        <v>2981674.12</v>
      </c>
      <c r="G5688" s="38">
        <v>9.0909089999999998E-2</v>
      </c>
      <c r="H5688" s="312">
        <v>22086.26</v>
      </c>
      <c r="I5688" s="39">
        <v>2608738.56</v>
      </c>
      <c r="J5688" s="40">
        <f t="shared" si="2588"/>
        <v>9.0909089999999998E-2</v>
      </c>
      <c r="K5688" s="41">
        <f t="shared" si="2589"/>
        <v>22086.26</v>
      </c>
      <c r="L5688" s="42">
        <f t="shared" si="2590"/>
        <v>0</v>
      </c>
      <c r="M5688" s="39">
        <f t="shared" si="2591"/>
        <v>2608738.56</v>
      </c>
      <c r="N5688" s="38">
        <f>VLOOKUP(CONCATENATE(A5688,"-6"),'Restated Depr'!$B$6:$G$7674,6,0)</f>
        <v>0.2</v>
      </c>
      <c r="O5688" s="42">
        <f t="shared" si="2592"/>
        <v>47431.170000000006</v>
      </c>
      <c r="P5688" s="42">
        <f t="shared" si="2593"/>
        <v>25344.910000000007</v>
      </c>
      <c r="Q5688" t="s">
        <v>7604</v>
      </c>
    </row>
    <row r="5689" spans="1:18" hidden="1">
      <c r="A5689" s="34" t="s">
        <v>434</v>
      </c>
      <c r="B5689" s="34" t="s">
        <v>5804</v>
      </c>
      <c r="C5689" s="226" t="s">
        <v>7842</v>
      </c>
      <c r="D5689" s="223">
        <v>391.01</v>
      </c>
      <c r="E5689" s="327">
        <v>43008</v>
      </c>
      <c r="F5689" s="37">
        <v>2959587.65</v>
      </c>
      <c r="G5689" s="38">
        <v>9.0909089999999998E-2</v>
      </c>
      <c r="H5689" s="312">
        <v>22086.27</v>
      </c>
      <c r="I5689" s="39">
        <v>2608738.56</v>
      </c>
      <c r="J5689" s="40">
        <f t="shared" si="2588"/>
        <v>9.0909089999999998E-2</v>
      </c>
      <c r="K5689" s="41">
        <f t="shared" si="2589"/>
        <v>22086.27</v>
      </c>
      <c r="L5689" s="42">
        <f t="shared" si="2590"/>
        <v>0</v>
      </c>
      <c r="M5689" s="39">
        <f t="shared" si="2591"/>
        <v>2608738.56</v>
      </c>
      <c r="N5689" s="38">
        <f>VLOOKUP(CONCATENATE(A5689,"-6"),'Restated Depr'!$B$6:$G$7674,6,0)</f>
        <v>0.2</v>
      </c>
      <c r="O5689" s="42">
        <f t="shared" si="2592"/>
        <v>47431.170000000006</v>
      </c>
      <c r="P5689" s="42">
        <f t="shared" si="2593"/>
        <v>25344.900000000005</v>
      </c>
      <c r="Q5689" t="s">
        <v>7604</v>
      </c>
    </row>
    <row r="5690" spans="1:18" hidden="1">
      <c r="A5690" s="34" t="s">
        <v>434</v>
      </c>
      <c r="B5690" s="34" t="s">
        <v>5805</v>
      </c>
      <c r="C5690" s="226" t="s">
        <v>7842</v>
      </c>
      <c r="D5690" s="223">
        <v>391.01</v>
      </c>
      <c r="E5690" s="327">
        <v>43039</v>
      </c>
      <c r="F5690" s="37">
        <v>2937501.17</v>
      </c>
      <c r="G5690" s="38">
        <v>9.0909089999999998E-2</v>
      </c>
      <c r="H5690" s="312">
        <v>22086.26</v>
      </c>
      <c r="I5690" s="39">
        <v>2608738.56</v>
      </c>
      <c r="J5690" s="40">
        <f t="shared" si="2588"/>
        <v>9.0909089999999998E-2</v>
      </c>
      <c r="K5690" s="41">
        <f t="shared" si="2589"/>
        <v>22086.26</v>
      </c>
      <c r="L5690" s="42">
        <f t="shared" si="2590"/>
        <v>0</v>
      </c>
      <c r="M5690" s="39">
        <f t="shared" si="2591"/>
        <v>2608738.56</v>
      </c>
      <c r="N5690" s="38">
        <f>VLOOKUP(CONCATENATE(A5690,"-6"),'Restated Depr'!$B$6:$G$7674,6,0)</f>
        <v>0.2</v>
      </c>
      <c r="O5690" s="42">
        <f t="shared" si="2592"/>
        <v>47431.170000000006</v>
      </c>
      <c r="P5690" s="42">
        <f t="shared" si="2593"/>
        <v>25344.910000000007</v>
      </c>
      <c r="Q5690" t="s">
        <v>7604</v>
      </c>
    </row>
    <row r="5691" spans="1:18" hidden="1">
      <c r="A5691" s="34" t="s">
        <v>434</v>
      </c>
      <c r="B5691" s="34" t="s">
        <v>5806</v>
      </c>
      <c r="C5691" s="226" t="s">
        <v>7842</v>
      </c>
      <c r="D5691" s="223">
        <v>391.01</v>
      </c>
      <c r="E5691" s="327">
        <v>43069</v>
      </c>
      <c r="F5691" s="37">
        <v>2915414.7</v>
      </c>
      <c r="G5691" s="38">
        <v>9.0909089999999998E-2</v>
      </c>
      <c r="H5691" s="312">
        <v>22086.27</v>
      </c>
      <c r="I5691" s="39">
        <v>2608738.56</v>
      </c>
      <c r="J5691" s="40">
        <f t="shared" si="2588"/>
        <v>9.0909089999999998E-2</v>
      </c>
      <c r="K5691" s="41">
        <f t="shared" si="2589"/>
        <v>22086.27</v>
      </c>
      <c r="L5691" s="42">
        <f t="shared" si="2590"/>
        <v>0</v>
      </c>
      <c r="M5691" s="39">
        <f t="shared" si="2591"/>
        <v>2608738.56</v>
      </c>
      <c r="N5691" s="38">
        <f>VLOOKUP(CONCATENATE(A5691,"-6"),'Restated Depr'!$B$6:$G$7674,6,0)</f>
        <v>0.2</v>
      </c>
      <c r="O5691" s="42">
        <f t="shared" si="2592"/>
        <v>47431.170000000006</v>
      </c>
      <c r="P5691" s="42">
        <f t="shared" si="2593"/>
        <v>25344.900000000005</v>
      </c>
      <c r="Q5691" t="s">
        <v>7604</v>
      </c>
    </row>
    <row r="5692" spans="1:18" hidden="1">
      <c r="A5692" s="34" t="s">
        <v>434</v>
      </c>
      <c r="B5692" s="34" t="s">
        <v>5807</v>
      </c>
      <c r="C5692" s="226" t="s">
        <v>7842</v>
      </c>
      <c r="D5692" s="223">
        <v>391.01</v>
      </c>
      <c r="E5692" s="327">
        <v>43100</v>
      </c>
      <c r="F5692" s="37">
        <v>2893328.22</v>
      </c>
      <c r="G5692" s="38">
        <v>0.19672131000000001</v>
      </c>
      <c r="H5692" s="312">
        <v>47431.170000000006</v>
      </c>
      <c r="I5692" s="39">
        <v>2608738.56</v>
      </c>
      <c r="J5692" s="40">
        <f t="shared" si="2588"/>
        <v>0.19672131000000001</v>
      </c>
      <c r="K5692" s="41">
        <f t="shared" si="2589"/>
        <v>47431.170000000006</v>
      </c>
      <c r="L5692" s="42">
        <f t="shared" si="2590"/>
        <v>0</v>
      </c>
      <c r="M5692" s="39">
        <f t="shared" si="2591"/>
        <v>2608738.56</v>
      </c>
      <c r="N5692" s="38">
        <f>VLOOKUP(CONCATENATE(A5692,"-6"),'Restated Depr'!$B$6:$G$7674,6,0)</f>
        <v>0.2</v>
      </c>
      <c r="O5692" s="42">
        <f t="shared" si="2592"/>
        <v>47431.170000000006</v>
      </c>
      <c r="P5692" s="42">
        <f t="shared" si="2593"/>
        <v>0</v>
      </c>
      <c r="Q5692" t="s">
        <v>7604</v>
      </c>
    </row>
    <row r="5693" spans="1:18" hidden="1">
      <c r="A5693" s="34" t="s">
        <v>434</v>
      </c>
      <c r="B5693" s="34" t="s">
        <v>5808</v>
      </c>
      <c r="C5693" s="226" t="s">
        <v>7842</v>
      </c>
      <c r="D5693" s="223">
        <v>391.01</v>
      </c>
      <c r="E5693" s="327">
        <v>43131</v>
      </c>
      <c r="F5693" s="37">
        <v>2845896.61</v>
      </c>
      <c r="G5693" s="38">
        <v>0.2</v>
      </c>
      <c r="H5693" s="312">
        <v>47431.170000000006</v>
      </c>
      <c r="I5693" s="39">
        <v>2608738.56</v>
      </c>
      <c r="J5693" s="40">
        <f t="shared" si="2588"/>
        <v>0.2</v>
      </c>
      <c r="K5693" s="41">
        <f t="shared" si="2589"/>
        <v>47431.170000000006</v>
      </c>
      <c r="L5693" s="42">
        <f t="shared" si="2590"/>
        <v>0</v>
      </c>
      <c r="M5693" s="39">
        <f t="shared" si="2591"/>
        <v>2608738.56</v>
      </c>
      <c r="N5693" s="38">
        <f>VLOOKUP(CONCATENATE(A5693,"-6"),'Restated Depr'!$B$6:$G$7674,6,0)</f>
        <v>0.2</v>
      </c>
      <c r="O5693" s="42">
        <f t="shared" si="2592"/>
        <v>47431.170000000006</v>
      </c>
      <c r="P5693" s="42">
        <f t="shared" si="2593"/>
        <v>0</v>
      </c>
      <c r="Q5693" t="s">
        <v>7604</v>
      </c>
    </row>
    <row r="5694" spans="1:18" hidden="1">
      <c r="A5694" s="34" t="s">
        <v>434</v>
      </c>
      <c r="B5694" s="34" t="s">
        <v>5809</v>
      </c>
      <c r="C5694" s="226" t="s">
        <v>7842</v>
      </c>
      <c r="D5694" s="223">
        <v>391.01</v>
      </c>
      <c r="E5694" s="327">
        <v>43159</v>
      </c>
      <c r="F5694" s="37">
        <v>2798465</v>
      </c>
      <c r="G5694" s="38">
        <v>0.2</v>
      </c>
      <c r="H5694" s="312">
        <v>47431.170000000006</v>
      </c>
      <c r="I5694" s="39">
        <v>2608738.56</v>
      </c>
      <c r="J5694" s="40">
        <f t="shared" si="2588"/>
        <v>0.2</v>
      </c>
      <c r="K5694" s="41">
        <f t="shared" si="2589"/>
        <v>47431.170000000006</v>
      </c>
      <c r="L5694" s="42">
        <f t="shared" si="2590"/>
        <v>0</v>
      </c>
      <c r="M5694" s="39">
        <f t="shared" si="2591"/>
        <v>2608738.56</v>
      </c>
      <c r="N5694" s="38">
        <f>VLOOKUP(CONCATENATE(A5694,"-6"),'Restated Depr'!$B$6:$G$7674,6,0)</f>
        <v>0.2</v>
      </c>
      <c r="O5694" s="42">
        <f t="shared" si="2592"/>
        <v>47431.170000000006</v>
      </c>
      <c r="P5694" s="42">
        <f t="shared" si="2593"/>
        <v>0</v>
      </c>
      <c r="Q5694" t="s">
        <v>7604</v>
      </c>
    </row>
    <row r="5695" spans="1:18" hidden="1">
      <c r="A5695" s="34" t="s">
        <v>434</v>
      </c>
      <c r="B5695" s="34" t="s">
        <v>5810</v>
      </c>
      <c r="C5695" s="226" t="s">
        <v>7842</v>
      </c>
      <c r="D5695" s="223">
        <v>391.01</v>
      </c>
      <c r="E5695" s="327">
        <v>43190</v>
      </c>
      <c r="F5695" s="37">
        <v>2751033.39</v>
      </c>
      <c r="G5695" s="38">
        <v>0.2</v>
      </c>
      <c r="H5695" s="312">
        <v>47431.170000000006</v>
      </c>
      <c r="I5695" s="39">
        <v>2608738.56</v>
      </c>
      <c r="J5695" s="40">
        <f t="shared" si="2588"/>
        <v>0.2</v>
      </c>
      <c r="K5695" s="41">
        <f t="shared" si="2589"/>
        <v>47431.170000000006</v>
      </c>
      <c r="L5695" s="42">
        <f t="shared" si="2590"/>
        <v>0</v>
      </c>
      <c r="M5695" s="39">
        <f t="shared" si="2591"/>
        <v>2608738.56</v>
      </c>
      <c r="N5695" s="38">
        <f>VLOOKUP(CONCATENATE(A5695,"-6"),'Restated Depr'!$B$6:$G$7674,6,0)</f>
        <v>0.2</v>
      </c>
      <c r="O5695" s="42">
        <f t="shared" si="2592"/>
        <v>47431.170000000006</v>
      </c>
      <c r="P5695" s="42">
        <f t="shared" si="2593"/>
        <v>0</v>
      </c>
      <c r="Q5695" t="s">
        <v>7604</v>
      </c>
    </row>
    <row r="5696" spans="1:18" hidden="1">
      <c r="A5696" s="34" t="s">
        <v>434</v>
      </c>
      <c r="B5696" s="34" t="s">
        <v>5811</v>
      </c>
      <c r="C5696" s="226" t="s">
        <v>7842</v>
      </c>
      <c r="D5696" s="223">
        <v>391.01</v>
      </c>
      <c r="E5696" s="327">
        <v>43220</v>
      </c>
      <c r="F5696" s="37">
        <v>2703601.78</v>
      </c>
      <c r="G5696" s="38">
        <v>0.2</v>
      </c>
      <c r="H5696" s="312">
        <v>47431.170000000006</v>
      </c>
      <c r="I5696" s="39">
        <v>2608738.56</v>
      </c>
      <c r="J5696" s="40">
        <f t="shared" si="2588"/>
        <v>0.2</v>
      </c>
      <c r="K5696" s="41">
        <f t="shared" si="2589"/>
        <v>47431.170000000006</v>
      </c>
      <c r="L5696" s="42">
        <f t="shared" si="2590"/>
        <v>0</v>
      </c>
      <c r="M5696" s="39">
        <f t="shared" si="2591"/>
        <v>2608738.56</v>
      </c>
      <c r="N5696" s="38">
        <f>VLOOKUP(CONCATENATE(A5696,"-6"),'Restated Depr'!$B$6:$G$7674,6,0)</f>
        <v>0.2</v>
      </c>
      <c r="O5696" s="42">
        <f t="shared" si="2592"/>
        <v>47431.170000000006</v>
      </c>
      <c r="P5696" s="42">
        <f t="shared" si="2593"/>
        <v>0</v>
      </c>
      <c r="Q5696" t="s">
        <v>7604</v>
      </c>
    </row>
    <row r="5697" spans="1:18" hidden="1">
      <c r="A5697" s="34" t="s">
        <v>434</v>
      </c>
      <c r="B5697" s="34" t="s">
        <v>5812</v>
      </c>
      <c r="C5697" s="226" t="s">
        <v>7842</v>
      </c>
      <c r="D5697" s="223">
        <v>391.01</v>
      </c>
      <c r="E5697" s="327">
        <v>43251</v>
      </c>
      <c r="F5697" s="37">
        <v>2656170.17</v>
      </c>
      <c r="G5697" s="38">
        <v>0.2</v>
      </c>
      <c r="H5697" s="312">
        <v>47431.16</v>
      </c>
      <c r="I5697" s="39">
        <v>2608738.56</v>
      </c>
      <c r="J5697" s="40">
        <f t="shared" si="2588"/>
        <v>0.2</v>
      </c>
      <c r="K5697" s="41">
        <f t="shared" si="2589"/>
        <v>47431.16</v>
      </c>
      <c r="L5697" s="42">
        <f t="shared" si="2590"/>
        <v>0</v>
      </c>
      <c r="M5697" s="39">
        <f t="shared" si="2591"/>
        <v>2608738.56</v>
      </c>
      <c r="N5697" s="38">
        <f>VLOOKUP(CONCATENATE(A5697,"-6"),'Restated Depr'!$B$6:$G$7674,6,0)</f>
        <v>0.2</v>
      </c>
      <c r="O5697" s="42">
        <f t="shared" si="2592"/>
        <v>47431.170000000006</v>
      </c>
      <c r="P5697" s="42">
        <f t="shared" si="2593"/>
        <v>1.0000000002037268E-2</v>
      </c>
      <c r="Q5697" t="s">
        <v>7604</v>
      </c>
    </row>
    <row r="5698" spans="1:18" hidden="1">
      <c r="A5698" s="34" t="s">
        <v>434</v>
      </c>
      <c r="B5698" s="34" t="s">
        <v>5813</v>
      </c>
      <c r="C5698" s="226" t="s">
        <v>7842</v>
      </c>
      <c r="D5698" s="223">
        <v>391.01</v>
      </c>
      <c r="E5698" s="327">
        <v>43281</v>
      </c>
      <c r="F5698" s="37">
        <v>2608738.56</v>
      </c>
      <c r="G5698" s="38">
        <v>0.2</v>
      </c>
      <c r="H5698" s="312">
        <v>47431.170000000006</v>
      </c>
      <c r="I5698" s="39">
        <v>2608738.56</v>
      </c>
      <c r="J5698" s="40">
        <f t="shared" si="2588"/>
        <v>0.2</v>
      </c>
      <c r="K5698" s="41">
        <f t="shared" si="2589"/>
        <v>47431.170000000006</v>
      </c>
      <c r="L5698" s="42">
        <f t="shared" si="2590"/>
        <v>0</v>
      </c>
      <c r="M5698" s="39">
        <f t="shared" si="2591"/>
        <v>2608738.56</v>
      </c>
      <c r="N5698" s="38">
        <f>VLOOKUP(CONCATENATE(A5698,"-6"),'Restated Depr'!$B$6:$G$7674,6,0)</f>
        <v>0.2</v>
      </c>
      <c r="O5698" s="42">
        <f t="shared" si="2592"/>
        <v>47431.170000000006</v>
      </c>
      <c r="P5698" s="42">
        <f t="shared" si="2593"/>
        <v>0</v>
      </c>
      <c r="Q5698" t="s">
        <v>7604</v>
      </c>
      <c r="R5698" s="5"/>
    </row>
    <row r="5699" spans="1:18" ht="15.75" hidden="1" thickBot="1">
      <c r="A5699" t="s">
        <v>434</v>
      </c>
      <c r="C5699" s="224" t="s">
        <v>641</v>
      </c>
      <c r="D5699" s="22"/>
      <c r="E5699" s="323" t="s">
        <v>606</v>
      </c>
      <c r="F5699" s="1"/>
      <c r="G5699" s="5"/>
      <c r="H5699" s="310">
        <f>SUM(H5687:H5698)</f>
        <v>442449.50999999995</v>
      </c>
      <c r="I5699" s="10"/>
      <c r="J5699" s="10"/>
      <c r="K5699" s="32">
        <f>SUM(K5687:K5698)</f>
        <v>442449.50999999995</v>
      </c>
      <c r="L5699" s="28">
        <f>SUM(L5687:L5698)</f>
        <v>0</v>
      </c>
      <c r="M5699" s="10"/>
      <c r="N5699" s="5"/>
      <c r="O5699" s="28">
        <f>SUM(O5687:O5698)</f>
        <v>569174.03999999992</v>
      </c>
      <c r="P5699" s="28">
        <f>SUM(P5687:P5698)</f>
        <v>126724.53000000003</v>
      </c>
    </row>
    <row r="5700" spans="1:18" hidden="1">
      <c r="A5700" t="s">
        <v>435</v>
      </c>
      <c r="B5700" t="s">
        <v>5814</v>
      </c>
      <c r="C5700" s="224" t="s">
        <v>7842</v>
      </c>
      <c r="D5700" s="221">
        <v>391.01</v>
      </c>
      <c r="E5700" s="324">
        <v>42947</v>
      </c>
      <c r="F5700" s="9">
        <v>21564.25</v>
      </c>
      <c r="G5700" s="18">
        <v>0.05</v>
      </c>
      <c r="H5700" s="299">
        <v>89.84999999999998</v>
      </c>
      <c r="I5700" s="15">
        <v>21564.25</v>
      </c>
      <c r="J5700" s="11">
        <f t="shared" ref="J5700:J5711" si="2594">G5700</f>
        <v>0.05</v>
      </c>
      <c r="K5700" s="31">
        <f t="shared" ref="K5700:K5711" si="2595">I5700*J5700/12</f>
        <v>89.851041666666674</v>
      </c>
      <c r="L5700" s="289">
        <f t="shared" ref="L5700:L5711" si="2596">K5700-H5700</f>
        <v>1.041666666694141E-3</v>
      </c>
      <c r="M5700" s="15">
        <f t="shared" ref="M5700:M5711" si="2597">I5700</f>
        <v>21564.25</v>
      </c>
      <c r="N5700" s="5">
        <f>VLOOKUP(CONCATENATE(A5700,"-6"),'Restated Depr'!$B$6:$G$7674,6,0)</f>
        <v>0.05</v>
      </c>
      <c r="O5700" s="289">
        <f t="shared" ref="O5700:O5711" si="2598">M5700*N5700/12</f>
        <v>89.851041666666674</v>
      </c>
      <c r="P5700" s="289">
        <f t="shared" ref="P5700:P5711" si="2599">O5700-K5700</f>
        <v>0</v>
      </c>
      <c r="Q5700" t="s">
        <v>7819</v>
      </c>
    </row>
    <row r="5701" spans="1:18" hidden="1">
      <c r="A5701" t="s">
        <v>435</v>
      </c>
      <c r="B5701" t="s">
        <v>5815</v>
      </c>
      <c r="C5701" s="224" t="s">
        <v>7842</v>
      </c>
      <c r="D5701" s="221">
        <v>391.01</v>
      </c>
      <c r="E5701" s="324">
        <v>42978</v>
      </c>
      <c r="F5701" s="1">
        <v>21564.25</v>
      </c>
      <c r="G5701" s="18">
        <v>0.05</v>
      </c>
      <c r="H5701" s="298">
        <v>89.84999999999998</v>
      </c>
      <c r="I5701" s="10">
        <v>21564.25</v>
      </c>
      <c r="J5701" s="11">
        <f t="shared" si="2594"/>
        <v>0.05</v>
      </c>
      <c r="K5701" s="30">
        <f t="shared" si="2595"/>
        <v>89.851041666666674</v>
      </c>
      <c r="L5701" s="29">
        <f t="shared" si="2596"/>
        <v>1.041666666694141E-3</v>
      </c>
      <c r="M5701" s="10">
        <f t="shared" si="2597"/>
        <v>21564.25</v>
      </c>
      <c r="N5701" s="5">
        <f>VLOOKUP(CONCATENATE(A5701,"-6"),'Restated Depr'!$B$6:$G$7674,6,0)</f>
        <v>0.05</v>
      </c>
      <c r="O5701" s="29">
        <f t="shared" si="2598"/>
        <v>89.851041666666674</v>
      </c>
      <c r="P5701" s="29">
        <f t="shared" si="2599"/>
        <v>0</v>
      </c>
      <c r="Q5701" t="s">
        <v>7819</v>
      </c>
    </row>
    <row r="5702" spans="1:18" hidden="1">
      <c r="A5702" t="s">
        <v>435</v>
      </c>
      <c r="B5702" t="s">
        <v>5816</v>
      </c>
      <c r="C5702" s="224" t="s">
        <v>7842</v>
      </c>
      <c r="D5702" s="221">
        <v>391.01</v>
      </c>
      <c r="E5702" s="324">
        <v>43008</v>
      </c>
      <c r="F5702" s="1">
        <v>21564.25</v>
      </c>
      <c r="G5702" s="18">
        <v>0.05</v>
      </c>
      <c r="H5702" s="298">
        <v>89.84999999999998</v>
      </c>
      <c r="I5702" s="10">
        <v>21564.25</v>
      </c>
      <c r="J5702" s="11">
        <f t="shared" si="2594"/>
        <v>0.05</v>
      </c>
      <c r="K5702" s="30">
        <f t="shared" si="2595"/>
        <v>89.851041666666674</v>
      </c>
      <c r="L5702" s="29">
        <f t="shared" si="2596"/>
        <v>1.041666666694141E-3</v>
      </c>
      <c r="M5702" s="10">
        <f t="shared" si="2597"/>
        <v>21564.25</v>
      </c>
      <c r="N5702" s="5">
        <f>VLOOKUP(CONCATENATE(A5702,"-6"),'Restated Depr'!$B$6:$G$7674,6,0)</f>
        <v>0.05</v>
      </c>
      <c r="O5702" s="29">
        <f t="shared" si="2598"/>
        <v>89.851041666666674</v>
      </c>
      <c r="P5702" s="29">
        <f t="shared" si="2599"/>
        <v>0</v>
      </c>
      <c r="Q5702" t="s">
        <v>7819</v>
      </c>
    </row>
    <row r="5703" spans="1:18" hidden="1">
      <c r="A5703" t="s">
        <v>435</v>
      </c>
      <c r="B5703" t="s">
        <v>5817</v>
      </c>
      <c r="C5703" s="224" t="s">
        <v>7842</v>
      </c>
      <c r="D5703" s="221">
        <v>391.01</v>
      </c>
      <c r="E5703" s="324">
        <v>43039</v>
      </c>
      <c r="F5703" s="1">
        <v>21564.25</v>
      </c>
      <c r="G5703" s="18">
        <v>0.05</v>
      </c>
      <c r="H5703" s="298">
        <v>89.84999999999998</v>
      </c>
      <c r="I5703" s="10">
        <v>21564.25</v>
      </c>
      <c r="J5703" s="11">
        <f t="shared" si="2594"/>
        <v>0.05</v>
      </c>
      <c r="K5703" s="30">
        <f t="shared" si="2595"/>
        <v>89.851041666666674</v>
      </c>
      <c r="L5703" s="29">
        <f t="shared" si="2596"/>
        <v>1.041666666694141E-3</v>
      </c>
      <c r="M5703" s="10">
        <f t="shared" si="2597"/>
        <v>21564.25</v>
      </c>
      <c r="N5703" s="5">
        <f>VLOOKUP(CONCATENATE(A5703,"-6"),'Restated Depr'!$B$6:$G$7674,6,0)</f>
        <v>0.05</v>
      </c>
      <c r="O5703" s="29">
        <f t="shared" si="2598"/>
        <v>89.851041666666674</v>
      </c>
      <c r="P5703" s="29">
        <f t="shared" si="2599"/>
        <v>0</v>
      </c>
      <c r="Q5703" t="s">
        <v>7819</v>
      </c>
    </row>
    <row r="5704" spans="1:18" hidden="1">
      <c r="A5704" t="s">
        <v>435</v>
      </c>
      <c r="B5704" t="s">
        <v>5818</v>
      </c>
      <c r="C5704" s="224" t="s">
        <v>7842</v>
      </c>
      <c r="D5704" s="221">
        <v>391.01</v>
      </c>
      <c r="E5704" s="324">
        <v>43069</v>
      </c>
      <c r="F5704" s="1">
        <v>21564.25</v>
      </c>
      <c r="G5704" s="18">
        <v>0.05</v>
      </c>
      <c r="H5704" s="298">
        <v>89.84999999999998</v>
      </c>
      <c r="I5704" s="10">
        <v>21564.25</v>
      </c>
      <c r="J5704" s="11">
        <f t="shared" si="2594"/>
        <v>0.05</v>
      </c>
      <c r="K5704" s="30">
        <f t="shared" si="2595"/>
        <v>89.851041666666674</v>
      </c>
      <c r="L5704" s="29">
        <f t="shared" si="2596"/>
        <v>1.041666666694141E-3</v>
      </c>
      <c r="M5704" s="10">
        <f t="shared" si="2597"/>
        <v>21564.25</v>
      </c>
      <c r="N5704" s="5">
        <f>VLOOKUP(CONCATENATE(A5704,"-6"),'Restated Depr'!$B$6:$G$7674,6,0)</f>
        <v>0.05</v>
      </c>
      <c r="O5704" s="29">
        <f t="shared" si="2598"/>
        <v>89.851041666666674</v>
      </c>
      <c r="P5704" s="29">
        <f t="shared" si="2599"/>
        <v>0</v>
      </c>
      <c r="Q5704" t="s">
        <v>7819</v>
      </c>
    </row>
    <row r="5705" spans="1:18" hidden="1">
      <c r="A5705" t="s">
        <v>435</v>
      </c>
      <c r="B5705" t="s">
        <v>5819</v>
      </c>
      <c r="C5705" s="224" t="s">
        <v>7842</v>
      </c>
      <c r="D5705" s="221">
        <v>391.01</v>
      </c>
      <c r="E5705" s="324">
        <v>43100</v>
      </c>
      <c r="F5705" s="1">
        <v>21564.25</v>
      </c>
      <c r="G5705" s="18">
        <v>0.05</v>
      </c>
      <c r="H5705" s="298">
        <v>89.84999999999998</v>
      </c>
      <c r="I5705" s="10">
        <v>21564.25</v>
      </c>
      <c r="J5705" s="11">
        <f t="shared" si="2594"/>
        <v>0.05</v>
      </c>
      <c r="K5705" s="30">
        <f t="shared" si="2595"/>
        <v>89.851041666666674</v>
      </c>
      <c r="L5705" s="29">
        <f t="shared" si="2596"/>
        <v>1.041666666694141E-3</v>
      </c>
      <c r="M5705" s="10">
        <f t="shared" si="2597"/>
        <v>21564.25</v>
      </c>
      <c r="N5705" s="5">
        <f>VLOOKUP(CONCATENATE(A5705,"-6"),'Restated Depr'!$B$6:$G$7674,6,0)</f>
        <v>0.05</v>
      </c>
      <c r="O5705" s="29">
        <f t="shared" si="2598"/>
        <v>89.851041666666674</v>
      </c>
      <c r="P5705" s="29">
        <f t="shared" si="2599"/>
        <v>0</v>
      </c>
      <c r="Q5705" t="s">
        <v>7819</v>
      </c>
    </row>
    <row r="5706" spans="1:18" hidden="1">
      <c r="A5706" t="s">
        <v>435</v>
      </c>
      <c r="B5706" t="s">
        <v>5820</v>
      </c>
      <c r="C5706" s="224" t="s">
        <v>7842</v>
      </c>
      <c r="D5706" s="221">
        <v>391.01</v>
      </c>
      <c r="E5706" s="324">
        <v>43131</v>
      </c>
      <c r="F5706" s="1">
        <v>21564.25</v>
      </c>
      <c r="G5706" s="5">
        <v>0.05</v>
      </c>
      <c r="H5706" s="298">
        <v>89.84999999999998</v>
      </c>
      <c r="I5706" s="10">
        <v>21564.25</v>
      </c>
      <c r="J5706" s="11">
        <f t="shared" si="2594"/>
        <v>0.05</v>
      </c>
      <c r="K5706" s="30">
        <f t="shared" si="2595"/>
        <v>89.851041666666674</v>
      </c>
      <c r="L5706" s="29">
        <f t="shared" si="2596"/>
        <v>1.041666666694141E-3</v>
      </c>
      <c r="M5706" s="10">
        <f t="shared" si="2597"/>
        <v>21564.25</v>
      </c>
      <c r="N5706" s="5">
        <f>VLOOKUP(CONCATENATE(A5706,"-6"),'Restated Depr'!$B$6:$G$7674,6,0)</f>
        <v>0.05</v>
      </c>
      <c r="O5706" s="29">
        <f t="shared" si="2598"/>
        <v>89.851041666666674</v>
      </c>
      <c r="P5706" s="29">
        <f t="shared" si="2599"/>
        <v>0</v>
      </c>
      <c r="Q5706" t="s">
        <v>7819</v>
      </c>
    </row>
    <row r="5707" spans="1:18" hidden="1">
      <c r="A5707" t="s">
        <v>435</v>
      </c>
      <c r="B5707" t="s">
        <v>5821</v>
      </c>
      <c r="C5707" s="224" t="s">
        <v>7842</v>
      </c>
      <c r="D5707" s="221">
        <v>391.01</v>
      </c>
      <c r="E5707" s="324">
        <v>43159</v>
      </c>
      <c r="F5707" s="1">
        <v>21564.25</v>
      </c>
      <c r="G5707" s="5">
        <v>0.05</v>
      </c>
      <c r="H5707" s="298">
        <v>89.84999999999998</v>
      </c>
      <c r="I5707" s="10">
        <v>21564.25</v>
      </c>
      <c r="J5707" s="11">
        <f t="shared" si="2594"/>
        <v>0.05</v>
      </c>
      <c r="K5707" s="30">
        <f t="shared" si="2595"/>
        <v>89.851041666666674</v>
      </c>
      <c r="L5707" s="29">
        <f t="shared" si="2596"/>
        <v>1.041666666694141E-3</v>
      </c>
      <c r="M5707" s="10">
        <f t="shared" si="2597"/>
        <v>21564.25</v>
      </c>
      <c r="N5707" s="5">
        <f>VLOOKUP(CONCATENATE(A5707,"-6"),'Restated Depr'!$B$6:$G$7674,6,0)</f>
        <v>0.05</v>
      </c>
      <c r="O5707" s="29">
        <f t="shared" si="2598"/>
        <v>89.851041666666674</v>
      </c>
      <c r="P5707" s="29">
        <f t="shared" si="2599"/>
        <v>0</v>
      </c>
      <c r="Q5707" t="s">
        <v>7819</v>
      </c>
    </row>
    <row r="5708" spans="1:18" hidden="1">
      <c r="A5708" t="s">
        <v>435</v>
      </c>
      <c r="B5708" t="s">
        <v>5822</v>
      </c>
      <c r="C5708" s="224" t="s">
        <v>7842</v>
      </c>
      <c r="D5708" s="221">
        <v>391.01</v>
      </c>
      <c r="E5708" s="324">
        <v>43190</v>
      </c>
      <c r="F5708" s="1">
        <v>21564.25</v>
      </c>
      <c r="G5708" s="5">
        <v>0.05</v>
      </c>
      <c r="H5708" s="298">
        <v>89.84999999999998</v>
      </c>
      <c r="I5708" s="10">
        <v>21564.25</v>
      </c>
      <c r="J5708" s="11">
        <f t="shared" si="2594"/>
        <v>0.05</v>
      </c>
      <c r="K5708" s="30">
        <f t="shared" si="2595"/>
        <v>89.851041666666674</v>
      </c>
      <c r="L5708" s="29">
        <f t="shared" si="2596"/>
        <v>1.041666666694141E-3</v>
      </c>
      <c r="M5708" s="10">
        <f t="shared" si="2597"/>
        <v>21564.25</v>
      </c>
      <c r="N5708" s="5">
        <f>VLOOKUP(CONCATENATE(A5708,"-6"),'Restated Depr'!$B$6:$G$7674,6,0)</f>
        <v>0.05</v>
      </c>
      <c r="O5708" s="29">
        <f t="shared" si="2598"/>
        <v>89.851041666666674</v>
      </c>
      <c r="P5708" s="29">
        <f t="shared" si="2599"/>
        <v>0</v>
      </c>
      <c r="Q5708" t="s">
        <v>7819</v>
      </c>
    </row>
    <row r="5709" spans="1:18" hidden="1">
      <c r="A5709" t="s">
        <v>435</v>
      </c>
      <c r="B5709" t="s">
        <v>5823</v>
      </c>
      <c r="C5709" s="224" t="s">
        <v>7842</v>
      </c>
      <c r="D5709" s="221">
        <v>391.01</v>
      </c>
      <c r="E5709" s="324">
        <v>43220</v>
      </c>
      <c r="F5709" s="1">
        <v>21564.25</v>
      </c>
      <c r="G5709" s="5">
        <v>0.05</v>
      </c>
      <c r="H5709" s="298">
        <v>89.84999999999998</v>
      </c>
      <c r="I5709" s="10">
        <v>21564.25</v>
      </c>
      <c r="J5709" s="11">
        <f t="shared" si="2594"/>
        <v>0.05</v>
      </c>
      <c r="K5709" s="30">
        <f t="shared" si="2595"/>
        <v>89.851041666666674</v>
      </c>
      <c r="L5709" s="29">
        <f t="shared" si="2596"/>
        <v>1.041666666694141E-3</v>
      </c>
      <c r="M5709" s="10">
        <f t="shared" si="2597"/>
        <v>21564.25</v>
      </c>
      <c r="N5709" s="5">
        <f>VLOOKUP(CONCATENATE(A5709,"-6"),'Restated Depr'!$B$6:$G$7674,6,0)</f>
        <v>0.05</v>
      </c>
      <c r="O5709" s="29">
        <f t="shared" si="2598"/>
        <v>89.851041666666674</v>
      </c>
      <c r="P5709" s="29">
        <f t="shared" si="2599"/>
        <v>0</v>
      </c>
      <c r="Q5709" t="s">
        <v>7819</v>
      </c>
    </row>
    <row r="5710" spans="1:18" hidden="1">
      <c r="A5710" t="s">
        <v>435</v>
      </c>
      <c r="B5710" t="s">
        <v>5824</v>
      </c>
      <c r="C5710" s="224" t="s">
        <v>7842</v>
      </c>
      <c r="D5710" s="221">
        <v>391.01</v>
      </c>
      <c r="E5710" s="324">
        <v>43251</v>
      </c>
      <c r="F5710" s="1">
        <v>21564.25</v>
      </c>
      <c r="G5710" s="5">
        <v>0.05</v>
      </c>
      <c r="H5710" s="298">
        <v>89.84999999999998</v>
      </c>
      <c r="I5710" s="10">
        <v>21564.25</v>
      </c>
      <c r="J5710" s="11">
        <f t="shared" si="2594"/>
        <v>0.05</v>
      </c>
      <c r="K5710" s="30">
        <f t="shared" si="2595"/>
        <v>89.851041666666674</v>
      </c>
      <c r="L5710" s="29">
        <f t="shared" si="2596"/>
        <v>1.041666666694141E-3</v>
      </c>
      <c r="M5710" s="10">
        <f t="shared" si="2597"/>
        <v>21564.25</v>
      </c>
      <c r="N5710" s="5">
        <f>VLOOKUP(CONCATENATE(A5710,"-6"),'Restated Depr'!$B$6:$G$7674,6,0)</f>
        <v>0.05</v>
      </c>
      <c r="O5710" s="29">
        <f t="shared" si="2598"/>
        <v>89.851041666666674</v>
      </c>
      <c r="P5710" s="29">
        <f t="shared" si="2599"/>
        <v>0</v>
      </c>
      <c r="Q5710" t="s">
        <v>7819</v>
      </c>
    </row>
    <row r="5711" spans="1:18" hidden="1">
      <c r="A5711" t="s">
        <v>435</v>
      </c>
      <c r="B5711" t="s">
        <v>5825</v>
      </c>
      <c r="C5711" s="224" t="s">
        <v>7842</v>
      </c>
      <c r="D5711" s="221">
        <v>391.01</v>
      </c>
      <c r="E5711" s="324">
        <v>43281</v>
      </c>
      <c r="F5711" s="1">
        <v>21564.25</v>
      </c>
      <c r="G5711" s="5">
        <v>0.05</v>
      </c>
      <c r="H5711" s="298">
        <v>89.84999999999998</v>
      </c>
      <c r="I5711" s="10">
        <v>21564.25</v>
      </c>
      <c r="J5711" s="11">
        <f t="shared" si="2594"/>
        <v>0.05</v>
      </c>
      <c r="K5711" s="30">
        <f t="shared" si="2595"/>
        <v>89.851041666666674</v>
      </c>
      <c r="L5711" s="29">
        <f t="shared" si="2596"/>
        <v>1.041666666694141E-3</v>
      </c>
      <c r="M5711" s="10">
        <f t="shared" si="2597"/>
        <v>21564.25</v>
      </c>
      <c r="N5711" s="5">
        <f>VLOOKUP(CONCATENATE(A5711,"-6"),'Restated Depr'!$B$6:$G$7674,6,0)</f>
        <v>0.05</v>
      </c>
      <c r="O5711" s="29">
        <f t="shared" si="2598"/>
        <v>89.851041666666674</v>
      </c>
      <c r="P5711" s="29">
        <f t="shared" si="2599"/>
        <v>0</v>
      </c>
      <c r="Q5711" t="s">
        <v>7819</v>
      </c>
      <c r="R5711" s="5"/>
    </row>
    <row r="5712" spans="1:18" ht="15.75" hidden="1" thickBot="1">
      <c r="A5712" t="s">
        <v>435</v>
      </c>
      <c r="C5712" s="224" t="s">
        <v>641</v>
      </c>
      <c r="D5712" s="22"/>
      <c r="E5712" s="323" t="s">
        <v>606</v>
      </c>
      <c r="F5712" s="1"/>
      <c r="G5712" s="5"/>
      <c r="H5712" s="310">
        <f>SUM(H5700:H5711)</f>
        <v>1078.2</v>
      </c>
      <c r="I5712" s="10"/>
      <c r="J5712" s="10"/>
      <c r="K5712" s="32">
        <f>SUM(K5700:K5711)</f>
        <v>1078.2125000000001</v>
      </c>
      <c r="L5712" s="28">
        <f>SUM(L5700:L5711)</f>
        <v>1.2500000000329692E-2</v>
      </c>
      <c r="M5712" s="10"/>
      <c r="N5712" s="5"/>
      <c r="O5712" s="28">
        <f>SUM(O5700:O5711)</f>
        <v>1078.2125000000001</v>
      </c>
      <c r="P5712" s="28">
        <f>SUM(P5700:P5711)</f>
        <v>0</v>
      </c>
    </row>
    <row r="5713" spans="1:18" hidden="1">
      <c r="A5713" t="s">
        <v>436</v>
      </c>
      <c r="B5713" t="s">
        <v>5826</v>
      </c>
      <c r="C5713" s="224" t="s">
        <v>7842</v>
      </c>
      <c r="D5713" s="221">
        <v>391.02</v>
      </c>
      <c r="E5713" s="324">
        <v>42947</v>
      </c>
      <c r="F5713" s="9">
        <v>1855126.65</v>
      </c>
      <c r="G5713" s="18">
        <v>0.2</v>
      </c>
      <c r="H5713" s="299">
        <v>30918.78</v>
      </c>
      <c r="I5713" s="15">
        <v>1855126.65</v>
      </c>
      <c r="J5713" s="11">
        <f t="shared" ref="J5713:J5724" si="2600">G5713</f>
        <v>0.2</v>
      </c>
      <c r="K5713" s="31">
        <f t="shared" ref="K5713:K5724" si="2601">I5713*J5713/12</f>
        <v>30918.7775</v>
      </c>
      <c r="L5713" s="289">
        <f t="shared" ref="L5713:L5724" si="2602">K5713-H5713</f>
        <v>-2.4999999986903276E-3</v>
      </c>
      <c r="M5713" s="15">
        <f t="shared" ref="M5713:M5724" si="2603">I5713</f>
        <v>1855126.65</v>
      </c>
      <c r="N5713" s="5">
        <f>VLOOKUP(CONCATENATE(A5713,"-6"),'Restated Depr'!$B$6:$G$7674,6,0)</f>
        <v>0.2</v>
      </c>
      <c r="O5713" s="289">
        <f t="shared" ref="O5713:O5724" si="2604">M5713*N5713/12</f>
        <v>30918.7775</v>
      </c>
      <c r="P5713" s="289">
        <f t="shared" ref="P5713:P5724" si="2605">O5713-K5713</f>
        <v>0</v>
      </c>
      <c r="Q5713" t="s">
        <v>7819</v>
      </c>
    </row>
    <row r="5714" spans="1:18" hidden="1">
      <c r="A5714" t="s">
        <v>436</v>
      </c>
      <c r="B5714" t="s">
        <v>5827</v>
      </c>
      <c r="C5714" s="224" t="s">
        <v>7842</v>
      </c>
      <c r="D5714" s="221">
        <v>391.02</v>
      </c>
      <c r="E5714" s="324">
        <v>42978</v>
      </c>
      <c r="F5714" s="1">
        <v>1855126.65</v>
      </c>
      <c r="G5714" s="18">
        <v>0.2</v>
      </c>
      <c r="H5714" s="298">
        <v>30918.78</v>
      </c>
      <c r="I5714" s="10">
        <v>1855126.65</v>
      </c>
      <c r="J5714" s="11">
        <f t="shared" si="2600"/>
        <v>0.2</v>
      </c>
      <c r="K5714" s="30">
        <f t="shared" si="2601"/>
        <v>30918.7775</v>
      </c>
      <c r="L5714" s="29">
        <f t="shared" si="2602"/>
        <v>-2.4999999986903276E-3</v>
      </c>
      <c r="M5714" s="10">
        <f t="shared" si="2603"/>
        <v>1855126.65</v>
      </c>
      <c r="N5714" s="5">
        <f>VLOOKUP(CONCATENATE(A5714,"-6"),'Restated Depr'!$B$6:$G$7674,6,0)</f>
        <v>0.2</v>
      </c>
      <c r="O5714" s="29">
        <f t="shared" si="2604"/>
        <v>30918.7775</v>
      </c>
      <c r="P5714" s="29">
        <f t="shared" si="2605"/>
        <v>0</v>
      </c>
      <c r="Q5714" t="s">
        <v>7819</v>
      </c>
    </row>
    <row r="5715" spans="1:18" hidden="1">
      <c r="A5715" t="s">
        <v>436</v>
      </c>
      <c r="B5715" t="s">
        <v>5828</v>
      </c>
      <c r="C5715" s="224" t="s">
        <v>7842</v>
      </c>
      <c r="D5715" s="221">
        <v>391.02</v>
      </c>
      <c r="E5715" s="324">
        <v>43008</v>
      </c>
      <c r="F5715" s="1">
        <v>1855126.65</v>
      </c>
      <c r="G5715" s="18">
        <v>0.2</v>
      </c>
      <c r="H5715" s="298">
        <v>30918.78</v>
      </c>
      <c r="I5715" s="10">
        <v>1855126.65</v>
      </c>
      <c r="J5715" s="11">
        <f t="shared" si="2600"/>
        <v>0.2</v>
      </c>
      <c r="K5715" s="30">
        <f t="shared" si="2601"/>
        <v>30918.7775</v>
      </c>
      <c r="L5715" s="29">
        <f t="shared" si="2602"/>
        <v>-2.4999999986903276E-3</v>
      </c>
      <c r="M5715" s="10">
        <f t="shared" si="2603"/>
        <v>1855126.65</v>
      </c>
      <c r="N5715" s="5">
        <f>VLOOKUP(CONCATENATE(A5715,"-6"),'Restated Depr'!$B$6:$G$7674,6,0)</f>
        <v>0.2</v>
      </c>
      <c r="O5715" s="29">
        <f t="shared" si="2604"/>
        <v>30918.7775</v>
      </c>
      <c r="P5715" s="29">
        <f t="shared" si="2605"/>
        <v>0</v>
      </c>
      <c r="Q5715" t="s">
        <v>7819</v>
      </c>
    </row>
    <row r="5716" spans="1:18" hidden="1">
      <c r="A5716" t="s">
        <v>436</v>
      </c>
      <c r="B5716" t="s">
        <v>5829</v>
      </c>
      <c r="C5716" s="224" t="s">
        <v>7842</v>
      </c>
      <c r="D5716" s="221">
        <v>391.02</v>
      </c>
      <c r="E5716" s="324">
        <v>43039</v>
      </c>
      <c r="F5716" s="1">
        <v>1855126.65</v>
      </c>
      <c r="G5716" s="18">
        <v>0.2</v>
      </c>
      <c r="H5716" s="298">
        <v>30918.78</v>
      </c>
      <c r="I5716" s="10">
        <v>1855126.65</v>
      </c>
      <c r="J5716" s="11">
        <f t="shared" si="2600"/>
        <v>0.2</v>
      </c>
      <c r="K5716" s="30">
        <f t="shared" si="2601"/>
        <v>30918.7775</v>
      </c>
      <c r="L5716" s="29">
        <f t="shared" si="2602"/>
        <v>-2.4999999986903276E-3</v>
      </c>
      <c r="M5716" s="10">
        <f t="shared" si="2603"/>
        <v>1855126.65</v>
      </c>
      <c r="N5716" s="5">
        <f>VLOOKUP(CONCATENATE(A5716,"-6"),'Restated Depr'!$B$6:$G$7674,6,0)</f>
        <v>0.2</v>
      </c>
      <c r="O5716" s="29">
        <f t="shared" si="2604"/>
        <v>30918.7775</v>
      </c>
      <c r="P5716" s="29">
        <f t="shared" si="2605"/>
        <v>0</v>
      </c>
      <c r="Q5716" t="s">
        <v>7819</v>
      </c>
    </row>
    <row r="5717" spans="1:18" hidden="1">
      <c r="A5717" t="s">
        <v>436</v>
      </c>
      <c r="B5717" t="s">
        <v>5830</v>
      </c>
      <c r="C5717" s="224" t="s">
        <v>7842</v>
      </c>
      <c r="D5717" s="221">
        <v>391.02</v>
      </c>
      <c r="E5717" s="324">
        <v>43069</v>
      </c>
      <c r="F5717" s="1">
        <v>1855126.65</v>
      </c>
      <c r="G5717" s="18">
        <v>0.2</v>
      </c>
      <c r="H5717" s="298">
        <v>30918.78</v>
      </c>
      <c r="I5717" s="10">
        <v>1855126.65</v>
      </c>
      <c r="J5717" s="11">
        <f t="shared" si="2600"/>
        <v>0.2</v>
      </c>
      <c r="K5717" s="30">
        <f t="shared" si="2601"/>
        <v>30918.7775</v>
      </c>
      <c r="L5717" s="29">
        <f t="shared" si="2602"/>
        <v>-2.4999999986903276E-3</v>
      </c>
      <c r="M5717" s="10">
        <f t="shared" si="2603"/>
        <v>1855126.65</v>
      </c>
      <c r="N5717" s="5">
        <f>VLOOKUP(CONCATENATE(A5717,"-6"),'Restated Depr'!$B$6:$G$7674,6,0)</f>
        <v>0.2</v>
      </c>
      <c r="O5717" s="29">
        <f t="shared" si="2604"/>
        <v>30918.7775</v>
      </c>
      <c r="P5717" s="29">
        <f t="shared" si="2605"/>
        <v>0</v>
      </c>
      <c r="Q5717" t="s">
        <v>7819</v>
      </c>
    </row>
    <row r="5718" spans="1:18" hidden="1">
      <c r="A5718" t="s">
        <v>436</v>
      </c>
      <c r="B5718" t="s">
        <v>5831</v>
      </c>
      <c r="C5718" s="224" t="s">
        <v>7842</v>
      </c>
      <c r="D5718" s="221">
        <v>391.02</v>
      </c>
      <c r="E5718" s="324">
        <v>43100</v>
      </c>
      <c r="F5718" s="1">
        <v>1855126.65</v>
      </c>
      <c r="G5718" s="18">
        <v>0.2</v>
      </c>
      <c r="H5718" s="298">
        <v>30918.78</v>
      </c>
      <c r="I5718" s="10">
        <v>1855126.65</v>
      </c>
      <c r="J5718" s="11">
        <f t="shared" si="2600"/>
        <v>0.2</v>
      </c>
      <c r="K5718" s="30">
        <f t="shared" si="2601"/>
        <v>30918.7775</v>
      </c>
      <c r="L5718" s="29">
        <f t="shared" si="2602"/>
        <v>-2.4999999986903276E-3</v>
      </c>
      <c r="M5718" s="10">
        <f t="shared" si="2603"/>
        <v>1855126.65</v>
      </c>
      <c r="N5718" s="5">
        <f>VLOOKUP(CONCATENATE(A5718,"-6"),'Restated Depr'!$B$6:$G$7674,6,0)</f>
        <v>0.2</v>
      </c>
      <c r="O5718" s="29">
        <f t="shared" si="2604"/>
        <v>30918.7775</v>
      </c>
      <c r="P5718" s="29">
        <f t="shared" si="2605"/>
        <v>0</v>
      </c>
      <c r="Q5718" t="s">
        <v>7819</v>
      </c>
    </row>
    <row r="5719" spans="1:18" hidden="1">
      <c r="A5719" t="s">
        <v>436</v>
      </c>
      <c r="B5719" t="s">
        <v>5832</v>
      </c>
      <c r="C5719" s="224" t="s">
        <v>7842</v>
      </c>
      <c r="D5719" s="221">
        <v>391.02</v>
      </c>
      <c r="E5719" s="324">
        <v>43131</v>
      </c>
      <c r="F5719" s="1">
        <v>1855126.65</v>
      </c>
      <c r="G5719" s="5">
        <v>0.2</v>
      </c>
      <c r="H5719" s="298">
        <v>30918.78</v>
      </c>
      <c r="I5719" s="10">
        <v>1855126.65</v>
      </c>
      <c r="J5719" s="11">
        <f t="shared" si="2600"/>
        <v>0.2</v>
      </c>
      <c r="K5719" s="30">
        <f t="shared" si="2601"/>
        <v>30918.7775</v>
      </c>
      <c r="L5719" s="29">
        <f t="shared" si="2602"/>
        <v>-2.4999999986903276E-3</v>
      </c>
      <c r="M5719" s="10">
        <f t="shared" si="2603"/>
        <v>1855126.65</v>
      </c>
      <c r="N5719" s="5">
        <f>VLOOKUP(CONCATENATE(A5719,"-6"),'Restated Depr'!$B$6:$G$7674,6,0)</f>
        <v>0.2</v>
      </c>
      <c r="O5719" s="29">
        <f t="shared" si="2604"/>
        <v>30918.7775</v>
      </c>
      <c r="P5719" s="29">
        <f t="shared" si="2605"/>
        <v>0</v>
      </c>
      <c r="Q5719" t="s">
        <v>7819</v>
      </c>
    </row>
    <row r="5720" spans="1:18" hidden="1">
      <c r="A5720" t="s">
        <v>436</v>
      </c>
      <c r="B5720" t="s">
        <v>5833</v>
      </c>
      <c r="C5720" s="224" t="s">
        <v>7842</v>
      </c>
      <c r="D5720" s="221">
        <v>391.02</v>
      </c>
      <c r="E5720" s="324">
        <v>43159</v>
      </c>
      <c r="F5720" s="1">
        <v>1855126.65</v>
      </c>
      <c r="G5720" s="5">
        <v>0.2</v>
      </c>
      <c r="H5720" s="298">
        <v>30918.78</v>
      </c>
      <c r="I5720" s="10">
        <v>1855126.65</v>
      </c>
      <c r="J5720" s="11">
        <f t="shared" si="2600"/>
        <v>0.2</v>
      </c>
      <c r="K5720" s="30">
        <f t="shared" si="2601"/>
        <v>30918.7775</v>
      </c>
      <c r="L5720" s="29">
        <f t="shared" si="2602"/>
        <v>-2.4999999986903276E-3</v>
      </c>
      <c r="M5720" s="10">
        <f t="shared" si="2603"/>
        <v>1855126.65</v>
      </c>
      <c r="N5720" s="5">
        <f>VLOOKUP(CONCATENATE(A5720,"-6"),'Restated Depr'!$B$6:$G$7674,6,0)</f>
        <v>0.2</v>
      </c>
      <c r="O5720" s="29">
        <f t="shared" si="2604"/>
        <v>30918.7775</v>
      </c>
      <c r="P5720" s="29">
        <f t="shared" si="2605"/>
        <v>0</v>
      </c>
      <c r="Q5720" t="s">
        <v>7819</v>
      </c>
    </row>
    <row r="5721" spans="1:18" hidden="1">
      <c r="A5721" t="s">
        <v>436</v>
      </c>
      <c r="B5721" t="s">
        <v>5834</v>
      </c>
      <c r="C5721" s="224" t="s">
        <v>7842</v>
      </c>
      <c r="D5721" s="221">
        <v>391.02</v>
      </c>
      <c r="E5721" s="324">
        <v>43190</v>
      </c>
      <c r="F5721" s="1">
        <v>1855126.65</v>
      </c>
      <c r="G5721" s="5">
        <v>0.2</v>
      </c>
      <c r="H5721" s="298">
        <v>30918.78</v>
      </c>
      <c r="I5721" s="10">
        <v>1855126.65</v>
      </c>
      <c r="J5721" s="11">
        <f t="shared" si="2600"/>
        <v>0.2</v>
      </c>
      <c r="K5721" s="30">
        <f t="shared" si="2601"/>
        <v>30918.7775</v>
      </c>
      <c r="L5721" s="29">
        <f t="shared" si="2602"/>
        <v>-2.4999999986903276E-3</v>
      </c>
      <c r="M5721" s="10">
        <f t="shared" si="2603"/>
        <v>1855126.65</v>
      </c>
      <c r="N5721" s="5">
        <f>VLOOKUP(CONCATENATE(A5721,"-6"),'Restated Depr'!$B$6:$G$7674,6,0)</f>
        <v>0.2</v>
      </c>
      <c r="O5721" s="29">
        <f t="shared" si="2604"/>
        <v>30918.7775</v>
      </c>
      <c r="P5721" s="29">
        <f t="shared" si="2605"/>
        <v>0</v>
      </c>
      <c r="Q5721" t="s">
        <v>7819</v>
      </c>
    </row>
    <row r="5722" spans="1:18" hidden="1">
      <c r="A5722" t="s">
        <v>436</v>
      </c>
      <c r="B5722" t="s">
        <v>5835</v>
      </c>
      <c r="C5722" s="224" t="s">
        <v>7842</v>
      </c>
      <c r="D5722" s="221">
        <v>391.02</v>
      </c>
      <c r="E5722" s="324">
        <v>43220</v>
      </c>
      <c r="F5722" s="1">
        <v>1855126.65</v>
      </c>
      <c r="G5722" s="5">
        <v>0.2</v>
      </c>
      <c r="H5722" s="298">
        <v>30918.78</v>
      </c>
      <c r="I5722" s="10">
        <v>1855126.65</v>
      </c>
      <c r="J5722" s="11">
        <f t="shared" si="2600"/>
        <v>0.2</v>
      </c>
      <c r="K5722" s="30">
        <f t="shared" si="2601"/>
        <v>30918.7775</v>
      </c>
      <c r="L5722" s="29">
        <f t="shared" si="2602"/>
        <v>-2.4999999986903276E-3</v>
      </c>
      <c r="M5722" s="10">
        <f t="shared" si="2603"/>
        <v>1855126.65</v>
      </c>
      <c r="N5722" s="5">
        <f>VLOOKUP(CONCATENATE(A5722,"-6"),'Restated Depr'!$B$6:$G$7674,6,0)</f>
        <v>0.2</v>
      </c>
      <c r="O5722" s="29">
        <f t="shared" si="2604"/>
        <v>30918.7775</v>
      </c>
      <c r="P5722" s="29">
        <f t="shared" si="2605"/>
        <v>0</v>
      </c>
      <c r="Q5722" t="s">
        <v>7819</v>
      </c>
    </row>
    <row r="5723" spans="1:18" hidden="1">
      <c r="A5723" t="s">
        <v>436</v>
      </c>
      <c r="B5723" t="s">
        <v>5836</v>
      </c>
      <c r="C5723" s="224" t="s">
        <v>7842</v>
      </c>
      <c r="D5723" s="221">
        <v>391.02</v>
      </c>
      <c r="E5723" s="324">
        <v>43251</v>
      </c>
      <c r="F5723" s="1">
        <v>1855126.65</v>
      </c>
      <c r="G5723" s="5">
        <v>0.2</v>
      </c>
      <c r="H5723" s="298">
        <v>30918.78</v>
      </c>
      <c r="I5723" s="10">
        <v>1855126.65</v>
      </c>
      <c r="J5723" s="11">
        <f t="shared" si="2600"/>
        <v>0.2</v>
      </c>
      <c r="K5723" s="30">
        <f t="shared" si="2601"/>
        <v>30918.7775</v>
      </c>
      <c r="L5723" s="29">
        <f t="shared" si="2602"/>
        <v>-2.4999999986903276E-3</v>
      </c>
      <c r="M5723" s="10">
        <f t="shared" si="2603"/>
        <v>1855126.65</v>
      </c>
      <c r="N5723" s="5">
        <f>VLOOKUP(CONCATENATE(A5723,"-6"),'Restated Depr'!$B$6:$G$7674,6,0)</f>
        <v>0.2</v>
      </c>
      <c r="O5723" s="29">
        <f t="shared" si="2604"/>
        <v>30918.7775</v>
      </c>
      <c r="P5723" s="29">
        <f t="shared" si="2605"/>
        <v>0</v>
      </c>
      <c r="Q5723" t="s">
        <v>7819</v>
      </c>
    </row>
    <row r="5724" spans="1:18" hidden="1">
      <c r="A5724" t="s">
        <v>436</v>
      </c>
      <c r="B5724" t="s">
        <v>5837</v>
      </c>
      <c r="C5724" s="224" t="s">
        <v>7842</v>
      </c>
      <c r="D5724" s="221">
        <v>391.02</v>
      </c>
      <c r="E5724" s="324">
        <v>43281</v>
      </c>
      <c r="F5724" s="1">
        <v>1855126.65</v>
      </c>
      <c r="G5724" s="5">
        <v>0.2</v>
      </c>
      <c r="H5724" s="298">
        <v>30918.78</v>
      </c>
      <c r="I5724" s="10">
        <v>1855126.65</v>
      </c>
      <c r="J5724" s="11">
        <f t="shared" si="2600"/>
        <v>0.2</v>
      </c>
      <c r="K5724" s="30">
        <f t="shared" si="2601"/>
        <v>30918.7775</v>
      </c>
      <c r="L5724" s="29">
        <f t="shared" si="2602"/>
        <v>-2.4999999986903276E-3</v>
      </c>
      <c r="M5724" s="10">
        <f t="shared" si="2603"/>
        <v>1855126.65</v>
      </c>
      <c r="N5724" s="5">
        <f>VLOOKUP(CONCATENATE(A5724,"-6"),'Restated Depr'!$B$6:$G$7674,6,0)</f>
        <v>0.2</v>
      </c>
      <c r="O5724" s="29">
        <f t="shared" si="2604"/>
        <v>30918.7775</v>
      </c>
      <c r="P5724" s="29">
        <f t="shared" si="2605"/>
        <v>0</v>
      </c>
      <c r="Q5724" t="s">
        <v>7819</v>
      </c>
      <c r="R5724" s="5"/>
    </row>
    <row r="5725" spans="1:18" ht="15.75" hidden="1" thickBot="1">
      <c r="A5725" t="s">
        <v>436</v>
      </c>
      <c r="C5725" s="224" t="s">
        <v>641</v>
      </c>
      <c r="D5725" s="22"/>
      <c r="E5725" s="323" t="s">
        <v>606</v>
      </c>
      <c r="F5725" s="1"/>
      <c r="G5725" s="5"/>
      <c r="H5725" s="310">
        <f>SUM(H5713:H5724)</f>
        <v>371025.3600000001</v>
      </c>
      <c r="I5725" s="10"/>
      <c r="J5725" s="10"/>
      <c r="K5725" s="32">
        <f>SUM(K5713:K5724)</f>
        <v>371025.33000000007</v>
      </c>
      <c r="L5725" s="28">
        <f>SUM(L5713:L5724)</f>
        <v>-2.9999999984283932E-2</v>
      </c>
      <c r="M5725" s="10"/>
      <c r="N5725" s="5"/>
      <c r="O5725" s="28">
        <f>SUM(O5713:O5724)</f>
        <v>371025.33000000007</v>
      </c>
      <c r="P5725" s="28">
        <f>SUM(P5713:P5724)</f>
        <v>0</v>
      </c>
    </row>
    <row r="5726" spans="1:18" hidden="1">
      <c r="A5726" t="s">
        <v>437</v>
      </c>
      <c r="B5726" t="s">
        <v>5838</v>
      </c>
      <c r="C5726" s="224" t="s">
        <v>7842</v>
      </c>
      <c r="D5726" s="221">
        <v>391.02</v>
      </c>
      <c r="E5726" s="324">
        <v>42947</v>
      </c>
      <c r="F5726" s="9">
        <v>83653.789999999994</v>
      </c>
      <c r="G5726" s="18">
        <v>0.2</v>
      </c>
      <c r="H5726" s="299">
        <v>1394.2300000000002</v>
      </c>
      <c r="I5726" s="15">
        <v>83653.789999999994</v>
      </c>
      <c r="J5726" s="11">
        <f t="shared" ref="J5726:J5737" si="2606">G5726</f>
        <v>0.2</v>
      </c>
      <c r="K5726" s="31">
        <f t="shared" ref="K5726:K5737" si="2607">I5726*J5726/12</f>
        <v>1394.2298333333331</v>
      </c>
      <c r="L5726" s="289">
        <f t="shared" ref="L5726:L5737" si="2608">K5726-H5726</f>
        <v>-1.6666666715536849E-4</v>
      </c>
      <c r="M5726" s="15">
        <f t="shared" ref="M5726:M5737" si="2609">I5726</f>
        <v>83653.789999999994</v>
      </c>
      <c r="N5726" s="5">
        <f>VLOOKUP(CONCATENATE(A5726,"-6"),'Restated Depr'!$B$6:$G$7674,6,0)</f>
        <v>0.2</v>
      </c>
      <c r="O5726" s="289">
        <f t="shared" ref="O5726:O5737" si="2610">M5726*N5726/12</f>
        <v>1394.2298333333331</v>
      </c>
      <c r="P5726" s="289">
        <f t="shared" ref="P5726:P5737" si="2611">O5726-K5726</f>
        <v>0</v>
      </c>
      <c r="Q5726" t="s">
        <v>7819</v>
      </c>
    </row>
    <row r="5727" spans="1:18" hidden="1">
      <c r="A5727" t="s">
        <v>437</v>
      </c>
      <c r="B5727" t="s">
        <v>5839</v>
      </c>
      <c r="C5727" s="224" t="s">
        <v>7842</v>
      </c>
      <c r="D5727" s="221">
        <v>391.02</v>
      </c>
      <c r="E5727" s="324">
        <v>42978</v>
      </c>
      <c r="F5727" s="1">
        <v>83653.789999999994</v>
      </c>
      <c r="G5727" s="18">
        <v>0.2</v>
      </c>
      <c r="H5727" s="298">
        <v>1394.2300000000002</v>
      </c>
      <c r="I5727" s="10">
        <v>83653.789999999994</v>
      </c>
      <c r="J5727" s="11">
        <f t="shared" si="2606"/>
        <v>0.2</v>
      </c>
      <c r="K5727" s="30">
        <f t="shared" si="2607"/>
        <v>1394.2298333333331</v>
      </c>
      <c r="L5727" s="29">
        <f t="shared" si="2608"/>
        <v>-1.6666666715536849E-4</v>
      </c>
      <c r="M5727" s="10">
        <f t="shared" si="2609"/>
        <v>83653.789999999994</v>
      </c>
      <c r="N5727" s="5">
        <f>VLOOKUP(CONCATENATE(A5727,"-6"),'Restated Depr'!$B$6:$G$7674,6,0)</f>
        <v>0.2</v>
      </c>
      <c r="O5727" s="29">
        <f t="shared" si="2610"/>
        <v>1394.2298333333331</v>
      </c>
      <c r="P5727" s="29">
        <f t="shared" si="2611"/>
        <v>0</v>
      </c>
      <c r="Q5727" t="s">
        <v>7819</v>
      </c>
    </row>
    <row r="5728" spans="1:18" hidden="1">
      <c r="A5728" t="s">
        <v>437</v>
      </c>
      <c r="B5728" t="s">
        <v>5840</v>
      </c>
      <c r="C5728" s="224" t="s">
        <v>7842</v>
      </c>
      <c r="D5728" s="221">
        <v>391.02</v>
      </c>
      <c r="E5728" s="324">
        <v>43008</v>
      </c>
      <c r="F5728" s="1">
        <v>83653.789999999994</v>
      </c>
      <c r="G5728" s="18">
        <v>0.2</v>
      </c>
      <c r="H5728" s="298">
        <v>1394.2300000000002</v>
      </c>
      <c r="I5728" s="10">
        <v>83653.789999999994</v>
      </c>
      <c r="J5728" s="11">
        <f t="shared" si="2606"/>
        <v>0.2</v>
      </c>
      <c r="K5728" s="30">
        <f t="shared" si="2607"/>
        <v>1394.2298333333331</v>
      </c>
      <c r="L5728" s="29">
        <f t="shared" si="2608"/>
        <v>-1.6666666715536849E-4</v>
      </c>
      <c r="M5728" s="10">
        <f t="shared" si="2609"/>
        <v>83653.789999999994</v>
      </c>
      <c r="N5728" s="5">
        <f>VLOOKUP(CONCATENATE(A5728,"-6"),'Restated Depr'!$B$6:$G$7674,6,0)</f>
        <v>0.2</v>
      </c>
      <c r="O5728" s="29">
        <f t="shared" si="2610"/>
        <v>1394.2298333333331</v>
      </c>
      <c r="P5728" s="29">
        <f t="shared" si="2611"/>
        <v>0</v>
      </c>
      <c r="Q5728" t="s">
        <v>7819</v>
      </c>
    </row>
    <row r="5729" spans="1:18" hidden="1">
      <c r="A5729" t="s">
        <v>437</v>
      </c>
      <c r="B5729" t="s">
        <v>5841</v>
      </c>
      <c r="C5729" s="224" t="s">
        <v>7842</v>
      </c>
      <c r="D5729" s="221">
        <v>391.02</v>
      </c>
      <c r="E5729" s="324">
        <v>43039</v>
      </c>
      <c r="F5729" s="1">
        <v>83653.789999999994</v>
      </c>
      <c r="G5729" s="18">
        <v>0.2</v>
      </c>
      <c r="H5729" s="298">
        <v>1394.2300000000002</v>
      </c>
      <c r="I5729" s="10">
        <v>83653.789999999994</v>
      </c>
      <c r="J5729" s="11">
        <f t="shared" si="2606"/>
        <v>0.2</v>
      </c>
      <c r="K5729" s="30">
        <f t="shared" si="2607"/>
        <v>1394.2298333333331</v>
      </c>
      <c r="L5729" s="29">
        <f t="shared" si="2608"/>
        <v>-1.6666666715536849E-4</v>
      </c>
      <c r="M5729" s="10">
        <f t="shared" si="2609"/>
        <v>83653.789999999994</v>
      </c>
      <c r="N5729" s="5">
        <f>VLOOKUP(CONCATENATE(A5729,"-6"),'Restated Depr'!$B$6:$G$7674,6,0)</f>
        <v>0.2</v>
      </c>
      <c r="O5729" s="29">
        <f t="shared" si="2610"/>
        <v>1394.2298333333331</v>
      </c>
      <c r="P5729" s="29">
        <f t="shared" si="2611"/>
        <v>0</v>
      </c>
      <c r="Q5729" t="s">
        <v>7819</v>
      </c>
    </row>
    <row r="5730" spans="1:18" hidden="1">
      <c r="A5730" t="s">
        <v>437</v>
      </c>
      <c r="B5730" t="s">
        <v>5842</v>
      </c>
      <c r="C5730" s="224" t="s">
        <v>7842</v>
      </c>
      <c r="D5730" s="221">
        <v>391.02</v>
      </c>
      <c r="E5730" s="324">
        <v>43069</v>
      </c>
      <c r="F5730" s="1">
        <v>83653.789999999994</v>
      </c>
      <c r="G5730" s="18">
        <v>0.2</v>
      </c>
      <c r="H5730" s="298">
        <v>1394.2300000000002</v>
      </c>
      <c r="I5730" s="10">
        <v>83653.789999999994</v>
      </c>
      <c r="J5730" s="11">
        <f t="shared" si="2606"/>
        <v>0.2</v>
      </c>
      <c r="K5730" s="30">
        <f t="shared" si="2607"/>
        <v>1394.2298333333331</v>
      </c>
      <c r="L5730" s="29">
        <f t="shared" si="2608"/>
        <v>-1.6666666715536849E-4</v>
      </c>
      <c r="M5730" s="10">
        <f t="shared" si="2609"/>
        <v>83653.789999999994</v>
      </c>
      <c r="N5730" s="5">
        <f>VLOOKUP(CONCATENATE(A5730,"-6"),'Restated Depr'!$B$6:$G$7674,6,0)</f>
        <v>0.2</v>
      </c>
      <c r="O5730" s="29">
        <f t="shared" si="2610"/>
        <v>1394.2298333333331</v>
      </c>
      <c r="P5730" s="29">
        <f t="shared" si="2611"/>
        <v>0</v>
      </c>
      <c r="Q5730" t="s">
        <v>7819</v>
      </c>
    </row>
    <row r="5731" spans="1:18" hidden="1">
      <c r="A5731" t="s">
        <v>437</v>
      </c>
      <c r="B5731" t="s">
        <v>5843</v>
      </c>
      <c r="C5731" s="224" t="s">
        <v>7842</v>
      </c>
      <c r="D5731" s="221">
        <v>391.02</v>
      </c>
      <c r="E5731" s="324">
        <v>43100</v>
      </c>
      <c r="F5731" s="1">
        <v>83653.789999999994</v>
      </c>
      <c r="G5731" s="18">
        <v>0.2</v>
      </c>
      <c r="H5731" s="298">
        <v>1394.2300000000002</v>
      </c>
      <c r="I5731" s="10">
        <v>83653.789999999994</v>
      </c>
      <c r="J5731" s="11">
        <f t="shared" si="2606"/>
        <v>0.2</v>
      </c>
      <c r="K5731" s="30">
        <f t="shared" si="2607"/>
        <v>1394.2298333333331</v>
      </c>
      <c r="L5731" s="29">
        <f t="shared" si="2608"/>
        <v>-1.6666666715536849E-4</v>
      </c>
      <c r="M5731" s="10">
        <f t="shared" si="2609"/>
        <v>83653.789999999994</v>
      </c>
      <c r="N5731" s="5">
        <f>VLOOKUP(CONCATENATE(A5731,"-6"),'Restated Depr'!$B$6:$G$7674,6,0)</f>
        <v>0.2</v>
      </c>
      <c r="O5731" s="29">
        <f t="shared" si="2610"/>
        <v>1394.2298333333331</v>
      </c>
      <c r="P5731" s="29">
        <f t="shared" si="2611"/>
        <v>0</v>
      </c>
      <c r="Q5731" t="s">
        <v>7819</v>
      </c>
    </row>
    <row r="5732" spans="1:18" hidden="1">
      <c r="A5732" t="s">
        <v>437</v>
      </c>
      <c r="B5732" t="s">
        <v>5844</v>
      </c>
      <c r="C5732" s="224" t="s">
        <v>7842</v>
      </c>
      <c r="D5732" s="221">
        <v>391.02</v>
      </c>
      <c r="E5732" s="324">
        <v>43131</v>
      </c>
      <c r="F5732" s="1">
        <v>83653.789999999994</v>
      </c>
      <c r="G5732" s="5">
        <v>0.2</v>
      </c>
      <c r="H5732" s="298">
        <v>1394.2300000000002</v>
      </c>
      <c r="I5732" s="10">
        <v>83653.789999999994</v>
      </c>
      <c r="J5732" s="11">
        <f t="shared" si="2606"/>
        <v>0.2</v>
      </c>
      <c r="K5732" s="30">
        <f t="shared" si="2607"/>
        <v>1394.2298333333331</v>
      </c>
      <c r="L5732" s="29">
        <f t="shared" si="2608"/>
        <v>-1.6666666715536849E-4</v>
      </c>
      <c r="M5732" s="10">
        <f t="shared" si="2609"/>
        <v>83653.789999999994</v>
      </c>
      <c r="N5732" s="5">
        <f>VLOOKUP(CONCATENATE(A5732,"-6"),'Restated Depr'!$B$6:$G$7674,6,0)</f>
        <v>0.2</v>
      </c>
      <c r="O5732" s="29">
        <f t="shared" si="2610"/>
        <v>1394.2298333333331</v>
      </c>
      <c r="P5732" s="29">
        <f t="shared" si="2611"/>
        <v>0</v>
      </c>
      <c r="Q5732" t="s">
        <v>7819</v>
      </c>
    </row>
    <row r="5733" spans="1:18" hidden="1">
      <c r="A5733" t="s">
        <v>437</v>
      </c>
      <c r="B5733" t="s">
        <v>5845</v>
      </c>
      <c r="C5733" s="224" t="s">
        <v>7842</v>
      </c>
      <c r="D5733" s="221">
        <v>391.02</v>
      </c>
      <c r="E5733" s="324">
        <v>43159</v>
      </c>
      <c r="F5733" s="1">
        <v>83653.789999999994</v>
      </c>
      <c r="G5733" s="5">
        <v>0.2</v>
      </c>
      <c r="H5733" s="298">
        <v>1394.2300000000002</v>
      </c>
      <c r="I5733" s="10">
        <v>83653.789999999994</v>
      </c>
      <c r="J5733" s="11">
        <f t="shared" si="2606"/>
        <v>0.2</v>
      </c>
      <c r="K5733" s="30">
        <f t="shared" si="2607"/>
        <v>1394.2298333333331</v>
      </c>
      <c r="L5733" s="29">
        <f t="shared" si="2608"/>
        <v>-1.6666666715536849E-4</v>
      </c>
      <c r="M5733" s="10">
        <f t="shared" si="2609"/>
        <v>83653.789999999994</v>
      </c>
      <c r="N5733" s="5">
        <f>VLOOKUP(CONCATENATE(A5733,"-6"),'Restated Depr'!$B$6:$G$7674,6,0)</f>
        <v>0.2</v>
      </c>
      <c r="O5733" s="29">
        <f t="shared" si="2610"/>
        <v>1394.2298333333331</v>
      </c>
      <c r="P5733" s="29">
        <f t="shared" si="2611"/>
        <v>0</v>
      </c>
      <c r="Q5733" t="s">
        <v>7819</v>
      </c>
    </row>
    <row r="5734" spans="1:18" hidden="1">
      <c r="A5734" t="s">
        <v>437</v>
      </c>
      <c r="B5734" t="s">
        <v>5846</v>
      </c>
      <c r="C5734" s="224" t="s">
        <v>7842</v>
      </c>
      <c r="D5734" s="221">
        <v>391.02</v>
      </c>
      <c r="E5734" s="324">
        <v>43190</v>
      </c>
      <c r="F5734" s="1">
        <v>83653.789999999994</v>
      </c>
      <c r="G5734" s="5">
        <v>0.2</v>
      </c>
      <c r="H5734" s="298">
        <v>1394.2300000000002</v>
      </c>
      <c r="I5734" s="10">
        <v>83653.789999999994</v>
      </c>
      <c r="J5734" s="11">
        <f t="shared" si="2606"/>
        <v>0.2</v>
      </c>
      <c r="K5734" s="30">
        <f t="shared" si="2607"/>
        <v>1394.2298333333331</v>
      </c>
      <c r="L5734" s="29">
        <f t="shared" si="2608"/>
        <v>-1.6666666715536849E-4</v>
      </c>
      <c r="M5734" s="10">
        <f t="shared" si="2609"/>
        <v>83653.789999999994</v>
      </c>
      <c r="N5734" s="5">
        <f>VLOOKUP(CONCATENATE(A5734,"-6"),'Restated Depr'!$B$6:$G$7674,6,0)</f>
        <v>0.2</v>
      </c>
      <c r="O5734" s="29">
        <f t="shared" si="2610"/>
        <v>1394.2298333333331</v>
      </c>
      <c r="P5734" s="29">
        <f t="shared" si="2611"/>
        <v>0</v>
      </c>
      <c r="Q5734" t="s">
        <v>7819</v>
      </c>
    </row>
    <row r="5735" spans="1:18" hidden="1">
      <c r="A5735" t="s">
        <v>437</v>
      </c>
      <c r="B5735" t="s">
        <v>5847</v>
      </c>
      <c r="C5735" s="224" t="s">
        <v>7842</v>
      </c>
      <c r="D5735" s="221">
        <v>391.02</v>
      </c>
      <c r="E5735" s="324">
        <v>43220</v>
      </c>
      <c r="F5735" s="1">
        <v>83653.789999999994</v>
      </c>
      <c r="G5735" s="5">
        <v>0.2</v>
      </c>
      <c r="H5735" s="298">
        <v>1394.2300000000002</v>
      </c>
      <c r="I5735" s="10">
        <v>83653.789999999994</v>
      </c>
      <c r="J5735" s="11">
        <f t="shared" si="2606"/>
        <v>0.2</v>
      </c>
      <c r="K5735" s="30">
        <f t="shared" si="2607"/>
        <v>1394.2298333333331</v>
      </c>
      <c r="L5735" s="29">
        <f t="shared" si="2608"/>
        <v>-1.6666666715536849E-4</v>
      </c>
      <c r="M5735" s="10">
        <f t="shared" si="2609"/>
        <v>83653.789999999994</v>
      </c>
      <c r="N5735" s="5">
        <f>VLOOKUP(CONCATENATE(A5735,"-6"),'Restated Depr'!$B$6:$G$7674,6,0)</f>
        <v>0.2</v>
      </c>
      <c r="O5735" s="29">
        <f t="shared" si="2610"/>
        <v>1394.2298333333331</v>
      </c>
      <c r="P5735" s="29">
        <f t="shared" si="2611"/>
        <v>0</v>
      </c>
      <c r="Q5735" t="s">
        <v>7819</v>
      </c>
    </row>
    <row r="5736" spans="1:18" hidden="1">
      <c r="A5736" t="s">
        <v>437</v>
      </c>
      <c r="B5736" t="s">
        <v>5848</v>
      </c>
      <c r="C5736" s="224" t="s">
        <v>7842</v>
      </c>
      <c r="D5736" s="221">
        <v>391.02</v>
      </c>
      <c r="E5736" s="324">
        <v>43251</v>
      </c>
      <c r="F5736" s="1">
        <v>83653.789999999994</v>
      </c>
      <c r="G5736" s="5">
        <v>0.2</v>
      </c>
      <c r="H5736" s="298">
        <v>1394.2300000000002</v>
      </c>
      <c r="I5736" s="10">
        <v>83653.789999999994</v>
      </c>
      <c r="J5736" s="11">
        <f t="shared" si="2606"/>
        <v>0.2</v>
      </c>
      <c r="K5736" s="30">
        <f t="shared" si="2607"/>
        <v>1394.2298333333331</v>
      </c>
      <c r="L5736" s="29">
        <f t="shared" si="2608"/>
        <v>-1.6666666715536849E-4</v>
      </c>
      <c r="M5736" s="10">
        <f t="shared" si="2609"/>
        <v>83653.789999999994</v>
      </c>
      <c r="N5736" s="5">
        <f>VLOOKUP(CONCATENATE(A5736,"-6"),'Restated Depr'!$B$6:$G$7674,6,0)</f>
        <v>0.2</v>
      </c>
      <c r="O5736" s="29">
        <f t="shared" si="2610"/>
        <v>1394.2298333333331</v>
      </c>
      <c r="P5736" s="29">
        <f t="shared" si="2611"/>
        <v>0</v>
      </c>
      <c r="Q5736" t="s">
        <v>7819</v>
      </c>
    </row>
    <row r="5737" spans="1:18" hidden="1">
      <c r="A5737" t="s">
        <v>437</v>
      </c>
      <c r="B5737" t="s">
        <v>5849</v>
      </c>
      <c r="C5737" s="224" t="s">
        <v>7842</v>
      </c>
      <c r="D5737" s="221">
        <v>391.02</v>
      </c>
      <c r="E5737" s="324">
        <v>43281</v>
      </c>
      <c r="F5737" s="1">
        <v>83653.789999999994</v>
      </c>
      <c r="G5737" s="5">
        <v>0.2</v>
      </c>
      <c r="H5737" s="298">
        <v>1394.2300000000002</v>
      </c>
      <c r="I5737" s="10">
        <v>83653.789999999994</v>
      </c>
      <c r="J5737" s="11">
        <f t="shared" si="2606"/>
        <v>0.2</v>
      </c>
      <c r="K5737" s="30">
        <f t="shared" si="2607"/>
        <v>1394.2298333333331</v>
      </c>
      <c r="L5737" s="29">
        <f t="shared" si="2608"/>
        <v>-1.6666666715536849E-4</v>
      </c>
      <c r="M5737" s="10">
        <f t="shared" si="2609"/>
        <v>83653.789999999994</v>
      </c>
      <c r="N5737" s="5">
        <f>VLOOKUP(CONCATENATE(A5737,"-6"),'Restated Depr'!$B$6:$G$7674,6,0)</f>
        <v>0.2</v>
      </c>
      <c r="O5737" s="29">
        <f t="shared" si="2610"/>
        <v>1394.2298333333331</v>
      </c>
      <c r="P5737" s="29">
        <f t="shared" si="2611"/>
        <v>0</v>
      </c>
      <c r="Q5737" t="s">
        <v>7819</v>
      </c>
      <c r="R5737" s="5"/>
    </row>
    <row r="5738" spans="1:18" ht="15.75" hidden="1" thickBot="1">
      <c r="A5738" t="s">
        <v>437</v>
      </c>
      <c r="C5738" s="224" t="s">
        <v>641</v>
      </c>
      <c r="D5738" s="22"/>
      <c r="E5738" s="323" t="s">
        <v>606</v>
      </c>
      <c r="F5738" s="1"/>
      <c r="G5738" s="5"/>
      <c r="H5738" s="310">
        <f>SUM(H5726:H5737)</f>
        <v>16730.759999999998</v>
      </c>
      <c r="I5738" s="10"/>
      <c r="J5738" s="10"/>
      <c r="K5738" s="32">
        <f>SUM(K5726:K5737)</f>
        <v>16730.757999999998</v>
      </c>
      <c r="L5738" s="28">
        <f>SUM(L5726:L5737)</f>
        <v>-2.0000000058644218E-3</v>
      </c>
      <c r="M5738" s="10"/>
      <c r="N5738" s="5"/>
      <c r="O5738" s="28">
        <f>SUM(O5726:O5737)</f>
        <v>16730.757999999998</v>
      </c>
      <c r="P5738" s="28">
        <f>SUM(P5726:P5737)</f>
        <v>0</v>
      </c>
    </row>
    <row r="5739" spans="1:18" hidden="1">
      <c r="A5739" t="s">
        <v>438</v>
      </c>
      <c r="B5739" t="s">
        <v>5850</v>
      </c>
      <c r="C5739" s="224" t="s">
        <v>7842</v>
      </c>
      <c r="D5739" s="221">
        <v>391.02</v>
      </c>
      <c r="E5739" s="324">
        <v>42947</v>
      </c>
      <c r="F5739" s="9">
        <v>1652544.66</v>
      </c>
      <c r="G5739" s="18">
        <v>0.2</v>
      </c>
      <c r="H5739" s="299">
        <v>27542.41</v>
      </c>
      <c r="I5739" s="15">
        <v>1652544.66</v>
      </c>
      <c r="J5739" s="11">
        <f t="shared" ref="J5739:J5750" si="2612">G5739</f>
        <v>0.2</v>
      </c>
      <c r="K5739" s="31">
        <f t="shared" ref="K5739:K5750" si="2613">I5739*J5739/12</f>
        <v>27542.411000000004</v>
      </c>
      <c r="L5739" s="289">
        <f t="shared" ref="L5739:L5750" si="2614">K5739-H5739</f>
        <v>1.0000000038417056E-3</v>
      </c>
      <c r="M5739" s="15">
        <f t="shared" ref="M5739:M5750" si="2615">I5739</f>
        <v>1652544.66</v>
      </c>
      <c r="N5739" s="5">
        <f>VLOOKUP(CONCATENATE(A5739,"-6"),'Restated Depr'!$B$6:$G$7674,6,0)</f>
        <v>0.2</v>
      </c>
      <c r="O5739" s="289">
        <f t="shared" ref="O5739:O5750" si="2616">M5739*N5739/12</f>
        <v>27542.411000000004</v>
      </c>
      <c r="P5739" s="289">
        <f t="shared" ref="P5739:P5750" si="2617">O5739-K5739</f>
        <v>0</v>
      </c>
      <c r="Q5739" t="s">
        <v>7819</v>
      </c>
    </row>
    <row r="5740" spans="1:18" hidden="1">
      <c r="A5740" t="s">
        <v>438</v>
      </c>
      <c r="B5740" t="s">
        <v>5851</v>
      </c>
      <c r="C5740" s="224" t="s">
        <v>7842</v>
      </c>
      <c r="D5740" s="221">
        <v>391.02</v>
      </c>
      <c r="E5740" s="324">
        <v>42978</v>
      </c>
      <c r="F5740" s="1">
        <v>1652544.66</v>
      </c>
      <c r="G5740" s="18">
        <v>0.2</v>
      </c>
      <c r="H5740" s="298">
        <v>27542.41</v>
      </c>
      <c r="I5740" s="10">
        <v>1652544.66</v>
      </c>
      <c r="J5740" s="11">
        <f t="shared" si="2612"/>
        <v>0.2</v>
      </c>
      <c r="K5740" s="30">
        <f t="shared" si="2613"/>
        <v>27542.411000000004</v>
      </c>
      <c r="L5740" s="29">
        <f t="shared" si="2614"/>
        <v>1.0000000038417056E-3</v>
      </c>
      <c r="M5740" s="10">
        <f t="shared" si="2615"/>
        <v>1652544.66</v>
      </c>
      <c r="N5740" s="5">
        <f>VLOOKUP(CONCATENATE(A5740,"-6"),'Restated Depr'!$B$6:$G$7674,6,0)</f>
        <v>0.2</v>
      </c>
      <c r="O5740" s="29">
        <f t="shared" si="2616"/>
        <v>27542.411000000004</v>
      </c>
      <c r="P5740" s="29">
        <f t="shared" si="2617"/>
        <v>0</v>
      </c>
      <c r="Q5740" t="s">
        <v>7819</v>
      </c>
    </row>
    <row r="5741" spans="1:18" hidden="1">
      <c r="A5741" t="s">
        <v>438</v>
      </c>
      <c r="B5741" t="s">
        <v>5852</v>
      </c>
      <c r="C5741" s="224" t="s">
        <v>7842</v>
      </c>
      <c r="D5741" s="221">
        <v>391.02</v>
      </c>
      <c r="E5741" s="324">
        <v>43008</v>
      </c>
      <c r="F5741" s="1">
        <v>1652544.66</v>
      </c>
      <c r="G5741" s="18">
        <v>0.2</v>
      </c>
      <c r="H5741" s="298">
        <v>27542.41</v>
      </c>
      <c r="I5741" s="10">
        <v>1652544.66</v>
      </c>
      <c r="J5741" s="11">
        <f t="shared" si="2612"/>
        <v>0.2</v>
      </c>
      <c r="K5741" s="30">
        <f t="shared" si="2613"/>
        <v>27542.411000000004</v>
      </c>
      <c r="L5741" s="29">
        <f t="shared" si="2614"/>
        <v>1.0000000038417056E-3</v>
      </c>
      <c r="M5741" s="10">
        <f t="shared" si="2615"/>
        <v>1652544.66</v>
      </c>
      <c r="N5741" s="5">
        <f>VLOOKUP(CONCATENATE(A5741,"-6"),'Restated Depr'!$B$6:$G$7674,6,0)</f>
        <v>0.2</v>
      </c>
      <c r="O5741" s="29">
        <f t="shared" si="2616"/>
        <v>27542.411000000004</v>
      </c>
      <c r="P5741" s="29">
        <f t="shared" si="2617"/>
        <v>0</v>
      </c>
      <c r="Q5741" t="s">
        <v>7819</v>
      </c>
    </row>
    <row r="5742" spans="1:18" hidden="1">
      <c r="A5742" t="s">
        <v>438</v>
      </c>
      <c r="B5742" t="s">
        <v>5853</v>
      </c>
      <c r="C5742" s="224" t="s">
        <v>7842</v>
      </c>
      <c r="D5742" s="221">
        <v>391.02</v>
      </c>
      <c r="E5742" s="324">
        <v>43039</v>
      </c>
      <c r="F5742" s="1">
        <v>1652544.66</v>
      </c>
      <c r="G5742" s="18">
        <v>0.2</v>
      </c>
      <c r="H5742" s="298">
        <v>27542.41</v>
      </c>
      <c r="I5742" s="10">
        <v>1652544.66</v>
      </c>
      <c r="J5742" s="11">
        <f t="shared" si="2612"/>
        <v>0.2</v>
      </c>
      <c r="K5742" s="30">
        <f t="shared" si="2613"/>
        <v>27542.411000000004</v>
      </c>
      <c r="L5742" s="29">
        <f t="shared" si="2614"/>
        <v>1.0000000038417056E-3</v>
      </c>
      <c r="M5742" s="10">
        <f t="shared" si="2615"/>
        <v>1652544.66</v>
      </c>
      <c r="N5742" s="5">
        <f>VLOOKUP(CONCATENATE(A5742,"-6"),'Restated Depr'!$B$6:$G$7674,6,0)</f>
        <v>0.2</v>
      </c>
      <c r="O5742" s="29">
        <f t="shared" si="2616"/>
        <v>27542.411000000004</v>
      </c>
      <c r="P5742" s="29">
        <f t="shared" si="2617"/>
        <v>0</v>
      </c>
      <c r="Q5742" t="s">
        <v>7819</v>
      </c>
    </row>
    <row r="5743" spans="1:18" hidden="1">
      <c r="A5743" t="s">
        <v>438</v>
      </c>
      <c r="B5743" t="s">
        <v>5854</v>
      </c>
      <c r="C5743" s="224" t="s">
        <v>7842</v>
      </c>
      <c r="D5743" s="221">
        <v>391.02</v>
      </c>
      <c r="E5743" s="324">
        <v>43069</v>
      </c>
      <c r="F5743" s="1">
        <v>1652544.66</v>
      </c>
      <c r="G5743" s="18">
        <v>0.2</v>
      </c>
      <c r="H5743" s="298">
        <v>27542.41</v>
      </c>
      <c r="I5743" s="10">
        <v>1652544.66</v>
      </c>
      <c r="J5743" s="11">
        <f t="shared" si="2612"/>
        <v>0.2</v>
      </c>
      <c r="K5743" s="30">
        <f t="shared" si="2613"/>
        <v>27542.411000000004</v>
      </c>
      <c r="L5743" s="29">
        <f t="shared" si="2614"/>
        <v>1.0000000038417056E-3</v>
      </c>
      <c r="M5743" s="10">
        <f t="shared" si="2615"/>
        <v>1652544.66</v>
      </c>
      <c r="N5743" s="5">
        <f>VLOOKUP(CONCATENATE(A5743,"-6"),'Restated Depr'!$B$6:$G$7674,6,0)</f>
        <v>0.2</v>
      </c>
      <c r="O5743" s="29">
        <f t="shared" si="2616"/>
        <v>27542.411000000004</v>
      </c>
      <c r="P5743" s="29">
        <f t="shared" si="2617"/>
        <v>0</v>
      </c>
      <c r="Q5743" t="s">
        <v>7819</v>
      </c>
    </row>
    <row r="5744" spans="1:18" hidden="1">
      <c r="A5744" t="s">
        <v>438</v>
      </c>
      <c r="B5744" t="s">
        <v>5855</v>
      </c>
      <c r="C5744" s="224" t="s">
        <v>7842</v>
      </c>
      <c r="D5744" s="221">
        <v>391.02</v>
      </c>
      <c r="E5744" s="324">
        <v>43100</v>
      </c>
      <c r="F5744" s="1">
        <v>1652544.66</v>
      </c>
      <c r="G5744" s="18">
        <v>0.2</v>
      </c>
      <c r="H5744" s="298">
        <v>27542.41</v>
      </c>
      <c r="I5744" s="10">
        <v>1652544.66</v>
      </c>
      <c r="J5744" s="11">
        <f t="shared" si="2612"/>
        <v>0.2</v>
      </c>
      <c r="K5744" s="30">
        <f t="shared" si="2613"/>
        <v>27542.411000000004</v>
      </c>
      <c r="L5744" s="29">
        <f t="shared" si="2614"/>
        <v>1.0000000038417056E-3</v>
      </c>
      <c r="M5744" s="10">
        <f t="shared" si="2615"/>
        <v>1652544.66</v>
      </c>
      <c r="N5744" s="5">
        <f>VLOOKUP(CONCATENATE(A5744,"-6"),'Restated Depr'!$B$6:$G$7674,6,0)</f>
        <v>0.2</v>
      </c>
      <c r="O5744" s="29">
        <f t="shared" si="2616"/>
        <v>27542.411000000004</v>
      </c>
      <c r="P5744" s="29">
        <f t="shared" si="2617"/>
        <v>0</v>
      </c>
      <c r="Q5744" t="s">
        <v>7819</v>
      </c>
    </row>
    <row r="5745" spans="1:18" hidden="1">
      <c r="A5745" t="s">
        <v>438</v>
      </c>
      <c r="B5745" t="s">
        <v>5856</v>
      </c>
      <c r="C5745" s="224" t="s">
        <v>7842</v>
      </c>
      <c r="D5745" s="221">
        <v>391.02</v>
      </c>
      <c r="E5745" s="324">
        <v>43131</v>
      </c>
      <c r="F5745" s="1">
        <v>1652544.66</v>
      </c>
      <c r="G5745" s="5">
        <v>0.2</v>
      </c>
      <c r="H5745" s="298">
        <v>27542.41</v>
      </c>
      <c r="I5745" s="10">
        <v>1652544.66</v>
      </c>
      <c r="J5745" s="11">
        <f t="shared" si="2612"/>
        <v>0.2</v>
      </c>
      <c r="K5745" s="30">
        <f t="shared" si="2613"/>
        <v>27542.411000000004</v>
      </c>
      <c r="L5745" s="29">
        <f t="shared" si="2614"/>
        <v>1.0000000038417056E-3</v>
      </c>
      <c r="M5745" s="10">
        <f t="shared" si="2615"/>
        <v>1652544.66</v>
      </c>
      <c r="N5745" s="5">
        <f>VLOOKUP(CONCATENATE(A5745,"-6"),'Restated Depr'!$B$6:$G$7674,6,0)</f>
        <v>0.2</v>
      </c>
      <c r="O5745" s="29">
        <f t="shared" si="2616"/>
        <v>27542.411000000004</v>
      </c>
      <c r="P5745" s="29">
        <f t="shared" si="2617"/>
        <v>0</v>
      </c>
      <c r="Q5745" t="s">
        <v>7819</v>
      </c>
    </row>
    <row r="5746" spans="1:18" hidden="1">
      <c r="A5746" t="s">
        <v>438</v>
      </c>
      <c r="B5746" t="s">
        <v>5857</v>
      </c>
      <c r="C5746" s="224" t="s">
        <v>7842</v>
      </c>
      <c r="D5746" s="221">
        <v>391.02</v>
      </c>
      <c r="E5746" s="324">
        <v>43159</v>
      </c>
      <c r="F5746" s="1">
        <v>1652544.66</v>
      </c>
      <c r="G5746" s="5">
        <v>0.2</v>
      </c>
      <c r="H5746" s="298">
        <v>27542.41</v>
      </c>
      <c r="I5746" s="10">
        <v>1652544.66</v>
      </c>
      <c r="J5746" s="11">
        <f t="shared" si="2612"/>
        <v>0.2</v>
      </c>
      <c r="K5746" s="30">
        <f t="shared" si="2613"/>
        <v>27542.411000000004</v>
      </c>
      <c r="L5746" s="29">
        <f t="shared" si="2614"/>
        <v>1.0000000038417056E-3</v>
      </c>
      <c r="M5746" s="10">
        <f t="shared" si="2615"/>
        <v>1652544.66</v>
      </c>
      <c r="N5746" s="5">
        <f>VLOOKUP(CONCATENATE(A5746,"-6"),'Restated Depr'!$B$6:$G$7674,6,0)</f>
        <v>0.2</v>
      </c>
      <c r="O5746" s="29">
        <f t="shared" si="2616"/>
        <v>27542.411000000004</v>
      </c>
      <c r="P5746" s="29">
        <f t="shared" si="2617"/>
        <v>0</v>
      </c>
      <c r="Q5746" t="s">
        <v>7819</v>
      </c>
    </row>
    <row r="5747" spans="1:18" hidden="1">
      <c r="A5747" t="s">
        <v>438</v>
      </c>
      <c r="B5747" t="s">
        <v>5858</v>
      </c>
      <c r="C5747" s="224" t="s">
        <v>7842</v>
      </c>
      <c r="D5747" s="221">
        <v>391.02</v>
      </c>
      <c r="E5747" s="324">
        <v>43190</v>
      </c>
      <c r="F5747" s="1">
        <v>1652544.66</v>
      </c>
      <c r="G5747" s="5">
        <v>0.2</v>
      </c>
      <c r="H5747" s="298">
        <v>27542.41</v>
      </c>
      <c r="I5747" s="10">
        <v>1652544.66</v>
      </c>
      <c r="J5747" s="11">
        <f t="shared" si="2612"/>
        <v>0.2</v>
      </c>
      <c r="K5747" s="30">
        <f t="shared" si="2613"/>
        <v>27542.411000000004</v>
      </c>
      <c r="L5747" s="29">
        <f t="shared" si="2614"/>
        <v>1.0000000038417056E-3</v>
      </c>
      <c r="M5747" s="10">
        <f t="shared" si="2615"/>
        <v>1652544.66</v>
      </c>
      <c r="N5747" s="5">
        <f>VLOOKUP(CONCATENATE(A5747,"-6"),'Restated Depr'!$B$6:$G$7674,6,0)</f>
        <v>0.2</v>
      </c>
      <c r="O5747" s="29">
        <f t="shared" si="2616"/>
        <v>27542.411000000004</v>
      </c>
      <c r="P5747" s="29">
        <f t="shared" si="2617"/>
        <v>0</v>
      </c>
      <c r="Q5747" t="s">
        <v>7819</v>
      </c>
    </row>
    <row r="5748" spans="1:18" hidden="1">
      <c r="A5748" t="s">
        <v>438</v>
      </c>
      <c r="B5748" t="s">
        <v>5859</v>
      </c>
      <c r="C5748" s="224" t="s">
        <v>7842</v>
      </c>
      <c r="D5748" s="221">
        <v>391.02</v>
      </c>
      <c r="E5748" s="324">
        <v>43220</v>
      </c>
      <c r="F5748" s="1">
        <v>1652544.66</v>
      </c>
      <c r="G5748" s="5">
        <v>0.2</v>
      </c>
      <c r="H5748" s="298">
        <v>27542.41</v>
      </c>
      <c r="I5748" s="10">
        <v>1652544.66</v>
      </c>
      <c r="J5748" s="11">
        <f t="shared" si="2612"/>
        <v>0.2</v>
      </c>
      <c r="K5748" s="30">
        <f t="shared" si="2613"/>
        <v>27542.411000000004</v>
      </c>
      <c r="L5748" s="29">
        <f t="shared" si="2614"/>
        <v>1.0000000038417056E-3</v>
      </c>
      <c r="M5748" s="10">
        <f t="shared" si="2615"/>
        <v>1652544.66</v>
      </c>
      <c r="N5748" s="5">
        <f>VLOOKUP(CONCATENATE(A5748,"-6"),'Restated Depr'!$B$6:$G$7674,6,0)</f>
        <v>0.2</v>
      </c>
      <c r="O5748" s="29">
        <f t="shared" si="2616"/>
        <v>27542.411000000004</v>
      </c>
      <c r="P5748" s="29">
        <f t="shared" si="2617"/>
        <v>0</v>
      </c>
      <c r="Q5748" t="s">
        <v>7819</v>
      </c>
    </row>
    <row r="5749" spans="1:18" hidden="1">
      <c r="A5749" t="s">
        <v>438</v>
      </c>
      <c r="B5749" t="s">
        <v>5860</v>
      </c>
      <c r="C5749" s="224" t="s">
        <v>7842</v>
      </c>
      <c r="D5749" s="221">
        <v>391.02</v>
      </c>
      <c r="E5749" s="324">
        <v>43251</v>
      </c>
      <c r="F5749" s="1">
        <v>1652544.66</v>
      </c>
      <c r="G5749" s="5">
        <v>0.2</v>
      </c>
      <c r="H5749" s="298">
        <v>27542.41</v>
      </c>
      <c r="I5749" s="10">
        <v>1652544.66</v>
      </c>
      <c r="J5749" s="11">
        <f t="shared" si="2612"/>
        <v>0.2</v>
      </c>
      <c r="K5749" s="30">
        <f t="shared" si="2613"/>
        <v>27542.411000000004</v>
      </c>
      <c r="L5749" s="29">
        <f t="shared" si="2614"/>
        <v>1.0000000038417056E-3</v>
      </c>
      <c r="M5749" s="10">
        <f t="shared" si="2615"/>
        <v>1652544.66</v>
      </c>
      <c r="N5749" s="5">
        <f>VLOOKUP(CONCATENATE(A5749,"-6"),'Restated Depr'!$B$6:$G$7674,6,0)</f>
        <v>0.2</v>
      </c>
      <c r="O5749" s="29">
        <f t="shared" si="2616"/>
        <v>27542.411000000004</v>
      </c>
      <c r="P5749" s="29">
        <f t="shared" si="2617"/>
        <v>0</v>
      </c>
      <c r="Q5749" t="s">
        <v>7819</v>
      </c>
    </row>
    <row r="5750" spans="1:18" hidden="1">
      <c r="A5750" t="s">
        <v>438</v>
      </c>
      <c r="B5750" t="s">
        <v>5861</v>
      </c>
      <c r="C5750" s="224" t="s">
        <v>7842</v>
      </c>
      <c r="D5750" s="221">
        <v>391.02</v>
      </c>
      <c r="E5750" s="324">
        <v>43281</v>
      </c>
      <c r="F5750" s="1">
        <v>1652544.66</v>
      </c>
      <c r="G5750" s="5">
        <v>0.2</v>
      </c>
      <c r="H5750" s="298">
        <v>27542.41</v>
      </c>
      <c r="I5750" s="10">
        <v>1652544.66</v>
      </c>
      <c r="J5750" s="11">
        <f t="shared" si="2612"/>
        <v>0.2</v>
      </c>
      <c r="K5750" s="30">
        <f t="shared" si="2613"/>
        <v>27542.411000000004</v>
      </c>
      <c r="L5750" s="29">
        <f t="shared" si="2614"/>
        <v>1.0000000038417056E-3</v>
      </c>
      <c r="M5750" s="10">
        <f t="shared" si="2615"/>
        <v>1652544.66</v>
      </c>
      <c r="N5750" s="5">
        <f>VLOOKUP(CONCATENATE(A5750,"-6"),'Restated Depr'!$B$6:$G$7674,6,0)</f>
        <v>0.2</v>
      </c>
      <c r="O5750" s="29">
        <f t="shared" si="2616"/>
        <v>27542.411000000004</v>
      </c>
      <c r="P5750" s="29">
        <f t="shared" si="2617"/>
        <v>0</v>
      </c>
      <c r="Q5750" t="s">
        <v>7819</v>
      </c>
      <c r="R5750" s="5"/>
    </row>
    <row r="5751" spans="1:18" ht="15.75" hidden="1" thickBot="1">
      <c r="A5751" t="s">
        <v>438</v>
      </c>
      <c r="C5751" s="224" t="s">
        <v>641</v>
      </c>
      <c r="D5751" s="22"/>
      <c r="E5751" s="323" t="s">
        <v>606</v>
      </c>
      <c r="F5751" s="1"/>
      <c r="G5751" s="5"/>
      <c r="H5751" s="310">
        <f>SUM(H5739:H5750)</f>
        <v>330508.91999999993</v>
      </c>
      <c r="I5751" s="10"/>
      <c r="J5751" s="10"/>
      <c r="K5751" s="32">
        <f>SUM(K5739:K5750)</f>
        <v>330508.93200000003</v>
      </c>
      <c r="L5751" s="28">
        <f>SUM(L5739:L5750)</f>
        <v>1.2000000046100467E-2</v>
      </c>
      <c r="M5751" s="10"/>
      <c r="N5751" s="5"/>
      <c r="O5751" s="28">
        <f>SUM(O5739:O5750)</f>
        <v>330508.93200000003</v>
      </c>
      <c r="P5751" s="28">
        <f>SUM(P5739:P5750)</f>
        <v>0</v>
      </c>
    </row>
    <row r="5752" spans="1:18" hidden="1">
      <c r="A5752" t="s">
        <v>439</v>
      </c>
      <c r="B5752" t="s">
        <v>5862</v>
      </c>
      <c r="C5752" s="224" t="s">
        <v>7842</v>
      </c>
      <c r="D5752" s="221">
        <v>391.02</v>
      </c>
      <c r="E5752" s="324">
        <v>42947</v>
      </c>
      <c r="F5752" s="9">
        <v>1222926.4099999999</v>
      </c>
      <c r="G5752" s="18">
        <v>0.2</v>
      </c>
      <c r="H5752" s="299">
        <v>20382.11</v>
      </c>
      <c r="I5752" s="15">
        <v>477322.09</v>
      </c>
      <c r="J5752" s="11">
        <f t="shared" ref="J5752:J5763" si="2618">G5752</f>
        <v>0.2</v>
      </c>
      <c r="K5752" s="31">
        <f t="shared" ref="K5752:K5763" si="2619">I5752*J5752/12</f>
        <v>7955.3681666666671</v>
      </c>
      <c r="L5752" s="289">
        <f t="shared" ref="L5752:L5763" si="2620">K5752-H5752</f>
        <v>-12426.741833333333</v>
      </c>
      <c r="M5752" s="15">
        <f t="shared" ref="M5752:M5763" si="2621">I5752</f>
        <v>477322.09</v>
      </c>
      <c r="N5752" s="5">
        <f>VLOOKUP(CONCATENATE(A5752,"-6"),'Restated Depr'!$B$6:$G$7674,6,0)</f>
        <v>0.2</v>
      </c>
      <c r="O5752" s="289">
        <f t="shared" ref="O5752:O5763" si="2622">M5752*N5752/12</f>
        <v>7955.3681666666671</v>
      </c>
      <c r="P5752" s="289">
        <f t="shared" ref="P5752:P5763" si="2623">O5752-K5752</f>
        <v>0</v>
      </c>
      <c r="Q5752" t="s">
        <v>7819</v>
      </c>
    </row>
    <row r="5753" spans="1:18" hidden="1">
      <c r="A5753" t="s">
        <v>439</v>
      </c>
      <c r="B5753" t="s">
        <v>5863</v>
      </c>
      <c r="C5753" s="224" t="s">
        <v>7842</v>
      </c>
      <c r="D5753" s="221">
        <v>391.02</v>
      </c>
      <c r="E5753" s="324">
        <v>42978</v>
      </c>
      <c r="F5753" s="1">
        <v>1222926.4099999999</v>
      </c>
      <c r="G5753" s="18">
        <v>0.2</v>
      </c>
      <c r="H5753" s="298">
        <v>20382.11</v>
      </c>
      <c r="I5753" s="10">
        <v>477322.09</v>
      </c>
      <c r="J5753" s="11">
        <f t="shared" si="2618"/>
        <v>0.2</v>
      </c>
      <c r="K5753" s="30">
        <f t="shared" si="2619"/>
        <v>7955.3681666666671</v>
      </c>
      <c r="L5753" s="29">
        <f t="shared" si="2620"/>
        <v>-12426.741833333333</v>
      </c>
      <c r="M5753" s="10">
        <f t="shared" si="2621"/>
        <v>477322.09</v>
      </c>
      <c r="N5753" s="5">
        <f>VLOOKUP(CONCATENATE(A5753,"-6"),'Restated Depr'!$B$6:$G$7674,6,0)</f>
        <v>0.2</v>
      </c>
      <c r="O5753" s="29">
        <f t="shared" si="2622"/>
        <v>7955.3681666666671</v>
      </c>
      <c r="P5753" s="29">
        <f t="shared" si="2623"/>
        <v>0</v>
      </c>
      <c r="Q5753" t="s">
        <v>7819</v>
      </c>
    </row>
    <row r="5754" spans="1:18" hidden="1">
      <c r="A5754" t="s">
        <v>439</v>
      </c>
      <c r="B5754" t="s">
        <v>5864</v>
      </c>
      <c r="C5754" s="224" t="s">
        <v>7842</v>
      </c>
      <c r="D5754" s="221">
        <v>391.02</v>
      </c>
      <c r="E5754" s="324">
        <v>43008</v>
      </c>
      <c r="F5754" s="1">
        <v>1222926.4099999999</v>
      </c>
      <c r="G5754" s="18">
        <v>0.2</v>
      </c>
      <c r="H5754" s="298">
        <v>20382.11</v>
      </c>
      <c r="I5754" s="10">
        <v>477322.09</v>
      </c>
      <c r="J5754" s="11">
        <f t="shared" si="2618"/>
        <v>0.2</v>
      </c>
      <c r="K5754" s="30">
        <f t="shared" si="2619"/>
        <v>7955.3681666666671</v>
      </c>
      <c r="L5754" s="29">
        <f t="shared" si="2620"/>
        <v>-12426.741833333333</v>
      </c>
      <c r="M5754" s="10">
        <f t="shared" si="2621"/>
        <v>477322.09</v>
      </c>
      <c r="N5754" s="5">
        <f>VLOOKUP(CONCATENATE(A5754,"-6"),'Restated Depr'!$B$6:$G$7674,6,0)</f>
        <v>0.2</v>
      </c>
      <c r="O5754" s="29">
        <f t="shared" si="2622"/>
        <v>7955.3681666666671</v>
      </c>
      <c r="P5754" s="29">
        <f t="shared" si="2623"/>
        <v>0</v>
      </c>
      <c r="Q5754" t="s">
        <v>7819</v>
      </c>
    </row>
    <row r="5755" spans="1:18" hidden="1">
      <c r="A5755" t="s">
        <v>439</v>
      </c>
      <c r="B5755" t="s">
        <v>5865</v>
      </c>
      <c r="C5755" s="224" t="s">
        <v>7842</v>
      </c>
      <c r="D5755" s="221">
        <v>391.02</v>
      </c>
      <c r="E5755" s="324">
        <v>43039</v>
      </c>
      <c r="F5755" s="1">
        <v>1222926.4099999999</v>
      </c>
      <c r="G5755" s="18">
        <v>0.2</v>
      </c>
      <c r="H5755" s="298">
        <v>20382.11</v>
      </c>
      <c r="I5755" s="10">
        <v>477322.09</v>
      </c>
      <c r="J5755" s="11">
        <f t="shared" si="2618"/>
        <v>0.2</v>
      </c>
      <c r="K5755" s="30">
        <f t="shared" si="2619"/>
        <v>7955.3681666666671</v>
      </c>
      <c r="L5755" s="29">
        <f t="shared" si="2620"/>
        <v>-12426.741833333333</v>
      </c>
      <c r="M5755" s="10">
        <f t="shared" si="2621"/>
        <v>477322.09</v>
      </c>
      <c r="N5755" s="5">
        <f>VLOOKUP(CONCATENATE(A5755,"-6"),'Restated Depr'!$B$6:$G$7674,6,0)</f>
        <v>0.2</v>
      </c>
      <c r="O5755" s="29">
        <f t="shared" si="2622"/>
        <v>7955.3681666666671</v>
      </c>
      <c r="P5755" s="29">
        <f t="shared" si="2623"/>
        <v>0</v>
      </c>
      <c r="Q5755" t="s">
        <v>7819</v>
      </c>
    </row>
    <row r="5756" spans="1:18" hidden="1">
      <c r="A5756" t="s">
        <v>439</v>
      </c>
      <c r="B5756" t="s">
        <v>5866</v>
      </c>
      <c r="C5756" s="224" t="s">
        <v>7842</v>
      </c>
      <c r="D5756" s="221">
        <v>391.02</v>
      </c>
      <c r="E5756" s="324">
        <v>43069</v>
      </c>
      <c r="F5756" s="1">
        <v>971240.17</v>
      </c>
      <c r="G5756" s="18">
        <v>0.2</v>
      </c>
      <c r="H5756" s="298">
        <v>16187.340000000002</v>
      </c>
      <c r="I5756" s="10">
        <v>477322.09</v>
      </c>
      <c r="J5756" s="11">
        <f t="shared" si="2618"/>
        <v>0.2</v>
      </c>
      <c r="K5756" s="30">
        <f t="shared" si="2619"/>
        <v>7955.3681666666671</v>
      </c>
      <c r="L5756" s="29">
        <f t="shared" si="2620"/>
        <v>-8231.9718333333349</v>
      </c>
      <c r="M5756" s="10">
        <f t="shared" si="2621"/>
        <v>477322.09</v>
      </c>
      <c r="N5756" s="5">
        <f>VLOOKUP(CONCATENATE(A5756,"-6"),'Restated Depr'!$B$6:$G$7674,6,0)</f>
        <v>0.2</v>
      </c>
      <c r="O5756" s="29">
        <f t="shared" si="2622"/>
        <v>7955.3681666666671</v>
      </c>
      <c r="P5756" s="29">
        <f t="shared" si="2623"/>
        <v>0</v>
      </c>
      <c r="Q5756" t="s">
        <v>7819</v>
      </c>
    </row>
    <row r="5757" spans="1:18" hidden="1">
      <c r="A5757" t="s">
        <v>439</v>
      </c>
      <c r="B5757" t="s">
        <v>5867</v>
      </c>
      <c r="C5757" s="224" t="s">
        <v>7842</v>
      </c>
      <c r="D5757" s="221">
        <v>391.02</v>
      </c>
      <c r="E5757" s="324">
        <v>43100</v>
      </c>
      <c r="F5757" s="1">
        <v>719553.92</v>
      </c>
      <c r="G5757" s="18">
        <v>0.2</v>
      </c>
      <c r="H5757" s="298">
        <v>11992.57</v>
      </c>
      <c r="I5757" s="10">
        <v>477322.09</v>
      </c>
      <c r="J5757" s="11">
        <f t="shared" si="2618"/>
        <v>0.2</v>
      </c>
      <c r="K5757" s="30">
        <f t="shared" si="2619"/>
        <v>7955.3681666666671</v>
      </c>
      <c r="L5757" s="29">
        <f t="shared" si="2620"/>
        <v>-4037.2018333333326</v>
      </c>
      <c r="M5757" s="10">
        <f t="shared" si="2621"/>
        <v>477322.09</v>
      </c>
      <c r="N5757" s="5">
        <f>VLOOKUP(CONCATENATE(A5757,"-6"),'Restated Depr'!$B$6:$G$7674,6,0)</f>
        <v>0.2</v>
      </c>
      <c r="O5757" s="29">
        <f t="shared" si="2622"/>
        <v>7955.3681666666671</v>
      </c>
      <c r="P5757" s="29">
        <f t="shared" si="2623"/>
        <v>0</v>
      </c>
      <c r="Q5757" t="s">
        <v>7819</v>
      </c>
    </row>
    <row r="5758" spans="1:18" hidden="1">
      <c r="A5758" t="s">
        <v>439</v>
      </c>
      <c r="B5758" t="s">
        <v>5868</v>
      </c>
      <c r="C5758" s="224" t="s">
        <v>7842</v>
      </c>
      <c r="D5758" s="221">
        <v>391.02</v>
      </c>
      <c r="E5758" s="324">
        <v>43131</v>
      </c>
      <c r="F5758" s="1">
        <v>719553.92</v>
      </c>
      <c r="G5758" s="5">
        <v>0.2</v>
      </c>
      <c r="H5758" s="298">
        <v>11992.57</v>
      </c>
      <c r="I5758" s="10">
        <v>477322.09</v>
      </c>
      <c r="J5758" s="11">
        <f t="shared" si="2618"/>
        <v>0.2</v>
      </c>
      <c r="K5758" s="30">
        <f t="shared" si="2619"/>
        <v>7955.3681666666671</v>
      </c>
      <c r="L5758" s="29">
        <f t="shared" si="2620"/>
        <v>-4037.2018333333326</v>
      </c>
      <c r="M5758" s="10">
        <f t="shared" si="2621"/>
        <v>477322.09</v>
      </c>
      <c r="N5758" s="5">
        <f>VLOOKUP(CONCATENATE(A5758,"-6"),'Restated Depr'!$B$6:$G$7674,6,0)</f>
        <v>0.2</v>
      </c>
      <c r="O5758" s="29">
        <f t="shared" si="2622"/>
        <v>7955.3681666666671</v>
      </c>
      <c r="P5758" s="29">
        <f t="shared" si="2623"/>
        <v>0</v>
      </c>
      <c r="Q5758" t="s">
        <v>7819</v>
      </c>
    </row>
    <row r="5759" spans="1:18" hidden="1">
      <c r="A5759" t="s">
        <v>439</v>
      </c>
      <c r="B5759" t="s">
        <v>5869</v>
      </c>
      <c r="C5759" s="224" t="s">
        <v>7842</v>
      </c>
      <c r="D5759" s="221">
        <v>391.02</v>
      </c>
      <c r="E5759" s="324">
        <v>43159</v>
      </c>
      <c r="F5759" s="1">
        <v>719553.92</v>
      </c>
      <c r="G5759" s="5">
        <v>0.2</v>
      </c>
      <c r="H5759" s="298">
        <v>11992.57</v>
      </c>
      <c r="I5759" s="10">
        <v>477322.09</v>
      </c>
      <c r="J5759" s="11">
        <f t="shared" si="2618"/>
        <v>0.2</v>
      </c>
      <c r="K5759" s="30">
        <f t="shared" si="2619"/>
        <v>7955.3681666666671</v>
      </c>
      <c r="L5759" s="29">
        <f t="shared" si="2620"/>
        <v>-4037.2018333333326</v>
      </c>
      <c r="M5759" s="10">
        <f t="shared" si="2621"/>
        <v>477322.09</v>
      </c>
      <c r="N5759" s="5">
        <f>VLOOKUP(CONCATENATE(A5759,"-6"),'Restated Depr'!$B$6:$G$7674,6,0)</f>
        <v>0.2</v>
      </c>
      <c r="O5759" s="29">
        <f t="shared" si="2622"/>
        <v>7955.3681666666671</v>
      </c>
      <c r="P5759" s="29">
        <f t="shared" si="2623"/>
        <v>0</v>
      </c>
      <c r="Q5759" t="s">
        <v>7819</v>
      </c>
    </row>
    <row r="5760" spans="1:18" hidden="1">
      <c r="A5760" t="s">
        <v>439</v>
      </c>
      <c r="B5760" t="s">
        <v>5870</v>
      </c>
      <c r="C5760" s="224" t="s">
        <v>7842</v>
      </c>
      <c r="D5760" s="221">
        <v>391.02</v>
      </c>
      <c r="E5760" s="324">
        <v>43190</v>
      </c>
      <c r="F5760" s="1">
        <v>719553.92</v>
      </c>
      <c r="G5760" s="5">
        <v>0.2</v>
      </c>
      <c r="H5760" s="298">
        <v>11992.57</v>
      </c>
      <c r="I5760" s="10">
        <v>477322.09</v>
      </c>
      <c r="J5760" s="11">
        <f t="shared" si="2618"/>
        <v>0.2</v>
      </c>
      <c r="K5760" s="30">
        <f t="shared" si="2619"/>
        <v>7955.3681666666671</v>
      </c>
      <c r="L5760" s="29">
        <f t="shared" si="2620"/>
        <v>-4037.2018333333326</v>
      </c>
      <c r="M5760" s="10">
        <f t="shared" si="2621"/>
        <v>477322.09</v>
      </c>
      <c r="N5760" s="5">
        <f>VLOOKUP(CONCATENATE(A5760,"-6"),'Restated Depr'!$B$6:$G$7674,6,0)</f>
        <v>0.2</v>
      </c>
      <c r="O5760" s="29">
        <f t="shared" si="2622"/>
        <v>7955.3681666666671</v>
      </c>
      <c r="P5760" s="29">
        <f t="shared" si="2623"/>
        <v>0</v>
      </c>
      <c r="Q5760" t="s">
        <v>7819</v>
      </c>
    </row>
    <row r="5761" spans="1:18" hidden="1">
      <c r="A5761" t="s">
        <v>439</v>
      </c>
      <c r="B5761" t="s">
        <v>5871</v>
      </c>
      <c r="C5761" s="224" t="s">
        <v>7842</v>
      </c>
      <c r="D5761" s="221">
        <v>391.02</v>
      </c>
      <c r="E5761" s="324">
        <v>43220</v>
      </c>
      <c r="F5761" s="1">
        <v>719553.92</v>
      </c>
      <c r="G5761" s="5">
        <v>0.2</v>
      </c>
      <c r="H5761" s="298">
        <v>11992.57</v>
      </c>
      <c r="I5761" s="10">
        <v>477322.09</v>
      </c>
      <c r="J5761" s="11">
        <f t="shared" si="2618"/>
        <v>0.2</v>
      </c>
      <c r="K5761" s="30">
        <f t="shared" si="2619"/>
        <v>7955.3681666666671</v>
      </c>
      <c r="L5761" s="29">
        <f t="shared" si="2620"/>
        <v>-4037.2018333333326</v>
      </c>
      <c r="M5761" s="10">
        <f t="shared" si="2621"/>
        <v>477322.09</v>
      </c>
      <c r="N5761" s="5">
        <f>VLOOKUP(CONCATENATE(A5761,"-6"),'Restated Depr'!$B$6:$G$7674,6,0)</f>
        <v>0.2</v>
      </c>
      <c r="O5761" s="29">
        <f t="shared" si="2622"/>
        <v>7955.3681666666671</v>
      </c>
      <c r="P5761" s="29">
        <f t="shared" si="2623"/>
        <v>0</v>
      </c>
      <c r="Q5761" t="s">
        <v>7819</v>
      </c>
    </row>
    <row r="5762" spans="1:18" hidden="1">
      <c r="A5762" t="s">
        <v>439</v>
      </c>
      <c r="B5762" t="s">
        <v>5872</v>
      </c>
      <c r="C5762" s="224" t="s">
        <v>7842</v>
      </c>
      <c r="D5762" s="221">
        <v>391.02</v>
      </c>
      <c r="E5762" s="324">
        <v>43251</v>
      </c>
      <c r="F5762" s="1">
        <v>719553.92</v>
      </c>
      <c r="G5762" s="5">
        <v>0.2</v>
      </c>
      <c r="H5762" s="298">
        <v>11992.57</v>
      </c>
      <c r="I5762" s="10">
        <v>477322.09</v>
      </c>
      <c r="J5762" s="11">
        <f t="shared" si="2618"/>
        <v>0.2</v>
      </c>
      <c r="K5762" s="30">
        <f t="shared" si="2619"/>
        <v>7955.3681666666671</v>
      </c>
      <c r="L5762" s="29">
        <f t="shared" si="2620"/>
        <v>-4037.2018333333326</v>
      </c>
      <c r="M5762" s="10">
        <f t="shared" si="2621"/>
        <v>477322.09</v>
      </c>
      <c r="N5762" s="5">
        <f>VLOOKUP(CONCATENATE(A5762,"-6"),'Restated Depr'!$B$6:$G$7674,6,0)</f>
        <v>0.2</v>
      </c>
      <c r="O5762" s="29">
        <f t="shared" si="2622"/>
        <v>7955.3681666666671</v>
      </c>
      <c r="P5762" s="29">
        <f t="shared" si="2623"/>
        <v>0</v>
      </c>
      <c r="Q5762" t="s">
        <v>7819</v>
      </c>
    </row>
    <row r="5763" spans="1:18" hidden="1">
      <c r="A5763" t="s">
        <v>439</v>
      </c>
      <c r="B5763" t="s">
        <v>5873</v>
      </c>
      <c r="C5763" s="224" t="s">
        <v>7842</v>
      </c>
      <c r="D5763" s="221">
        <v>391.02</v>
      </c>
      <c r="E5763" s="324">
        <v>43281</v>
      </c>
      <c r="F5763" s="1">
        <v>477322.09</v>
      </c>
      <c r="G5763" s="5">
        <v>0.2</v>
      </c>
      <c r="H5763" s="298">
        <v>7955.37</v>
      </c>
      <c r="I5763" s="10">
        <v>477322.09</v>
      </c>
      <c r="J5763" s="11">
        <f t="shared" si="2618"/>
        <v>0.2</v>
      </c>
      <c r="K5763" s="30">
        <f t="shared" si="2619"/>
        <v>7955.3681666666671</v>
      </c>
      <c r="L5763" s="29">
        <f t="shared" si="2620"/>
        <v>-1.8333333327973378E-3</v>
      </c>
      <c r="M5763" s="10">
        <f t="shared" si="2621"/>
        <v>477322.09</v>
      </c>
      <c r="N5763" s="5">
        <f>VLOOKUP(CONCATENATE(A5763,"-6"),'Restated Depr'!$B$6:$G$7674,6,0)</f>
        <v>0.2</v>
      </c>
      <c r="O5763" s="29">
        <f t="shared" si="2622"/>
        <v>7955.3681666666671</v>
      </c>
      <c r="P5763" s="29">
        <f t="shared" si="2623"/>
        <v>0</v>
      </c>
      <c r="Q5763" t="s">
        <v>7819</v>
      </c>
      <c r="R5763" s="5"/>
    </row>
    <row r="5764" spans="1:18" ht="15.75" hidden="1" thickBot="1">
      <c r="A5764" t="s">
        <v>439</v>
      </c>
      <c r="C5764" s="224" t="s">
        <v>641</v>
      </c>
      <c r="D5764" s="22"/>
      <c r="E5764" s="323" t="s">
        <v>606</v>
      </c>
      <c r="F5764" s="1"/>
      <c r="G5764" s="5"/>
      <c r="H5764" s="310">
        <f>SUM(H5752:H5763)</f>
        <v>177626.57000000004</v>
      </c>
      <c r="I5764" s="10"/>
      <c r="J5764" s="10"/>
      <c r="K5764" s="32">
        <f>SUM(K5752:K5763)</f>
        <v>95464.418000000005</v>
      </c>
      <c r="L5764" s="28">
        <f>SUM(L5752:L5763)</f>
        <v>-82162.151999999958</v>
      </c>
      <c r="M5764" s="10"/>
      <c r="N5764" s="5"/>
      <c r="O5764" s="28">
        <f>SUM(O5752:O5763)</f>
        <v>95464.418000000005</v>
      </c>
      <c r="P5764" s="28">
        <f>SUM(P5752:P5763)</f>
        <v>0</v>
      </c>
    </row>
    <row r="5765" spans="1:18" hidden="1">
      <c r="A5765" t="s">
        <v>440</v>
      </c>
      <c r="B5765" t="s">
        <v>5874</v>
      </c>
      <c r="C5765" s="224" t="s">
        <v>7842</v>
      </c>
      <c r="D5765" s="221">
        <v>391.02</v>
      </c>
      <c r="E5765" s="324">
        <v>42947</v>
      </c>
      <c r="F5765" s="9">
        <v>65110.77</v>
      </c>
      <c r="G5765" s="18">
        <v>0.2</v>
      </c>
      <c r="H5765" s="299">
        <v>1085.18</v>
      </c>
      <c r="I5765" s="15">
        <v>34821.67</v>
      </c>
      <c r="J5765" s="11">
        <f t="shared" ref="J5765:J5776" si="2624">G5765</f>
        <v>0.2</v>
      </c>
      <c r="K5765" s="31">
        <f t="shared" ref="K5765:K5776" si="2625">I5765*J5765/12</f>
        <v>580.36116666666669</v>
      </c>
      <c r="L5765" s="289">
        <f t="shared" ref="L5765:L5776" si="2626">K5765-H5765</f>
        <v>-504.81883333333337</v>
      </c>
      <c r="M5765" s="15">
        <f t="shared" ref="M5765:M5776" si="2627">I5765</f>
        <v>34821.67</v>
      </c>
      <c r="N5765" s="5">
        <f>VLOOKUP(CONCATENATE(A5765,"-6"),'Restated Depr'!$B$6:$G$7674,6,0)</f>
        <v>0.2</v>
      </c>
      <c r="O5765" s="289">
        <f t="shared" ref="O5765:O5776" si="2628">M5765*N5765/12</f>
        <v>580.36116666666669</v>
      </c>
      <c r="P5765" s="289">
        <f t="shared" ref="P5765:P5776" si="2629">O5765-K5765</f>
        <v>0</v>
      </c>
      <c r="Q5765" t="s">
        <v>7819</v>
      </c>
    </row>
    <row r="5766" spans="1:18" hidden="1">
      <c r="A5766" t="s">
        <v>440</v>
      </c>
      <c r="B5766" t="s">
        <v>5875</v>
      </c>
      <c r="C5766" s="224" t="s">
        <v>7842</v>
      </c>
      <c r="D5766" s="221">
        <v>391.02</v>
      </c>
      <c r="E5766" s="324">
        <v>42978</v>
      </c>
      <c r="F5766" s="1">
        <v>65110.77</v>
      </c>
      <c r="G5766" s="18">
        <v>0.2</v>
      </c>
      <c r="H5766" s="298">
        <v>1085.18</v>
      </c>
      <c r="I5766" s="10">
        <v>34821.67</v>
      </c>
      <c r="J5766" s="11">
        <f t="shared" si="2624"/>
        <v>0.2</v>
      </c>
      <c r="K5766" s="30">
        <f t="shared" si="2625"/>
        <v>580.36116666666669</v>
      </c>
      <c r="L5766" s="29">
        <f t="shared" si="2626"/>
        <v>-504.81883333333337</v>
      </c>
      <c r="M5766" s="10">
        <f t="shared" si="2627"/>
        <v>34821.67</v>
      </c>
      <c r="N5766" s="5">
        <f>VLOOKUP(CONCATENATE(A5766,"-6"),'Restated Depr'!$B$6:$G$7674,6,0)</f>
        <v>0.2</v>
      </c>
      <c r="O5766" s="29">
        <f t="shared" si="2628"/>
        <v>580.36116666666669</v>
      </c>
      <c r="P5766" s="29">
        <f t="shared" si="2629"/>
        <v>0</v>
      </c>
      <c r="Q5766" t="s">
        <v>7819</v>
      </c>
    </row>
    <row r="5767" spans="1:18" hidden="1">
      <c r="A5767" t="s">
        <v>440</v>
      </c>
      <c r="B5767" t="s">
        <v>5876</v>
      </c>
      <c r="C5767" s="224" t="s">
        <v>7842</v>
      </c>
      <c r="D5767" s="221">
        <v>391.02</v>
      </c>
      <c r="E5767" s="324">
        <v>43008</v>
      </c>
      <c r="F5767" s="1">
        <v>65382.31</v>
      </c>
      <c r="G5767" s="18">
        <v>0.2</v>
      </c>
      <c r="H5767" s="298">
        <v>1089.71</v>
      </c>
      <c r="I5767" s="10">
        <v>34821.67</v>
      </c>
      <c r="J5767" s="11">
        <f t="shared" si="2624"/>
        <v>0.2</v>
      </c>
      <c r="K5767" s="30">
        <f t="shared" si="2625"/>
        <v>580.36116666666669</v>
      </c>
      <c r="L5767" s="29">
        <f t="shared" si="2626"/>
        <v>-509.34883333333335</v>
      </c>
      <c r="M5767" s="10">
        <f t="shared" si="2627"/>
        <v>34821.67</v>
      </c>
      <c r="N5767" s="5">
        <f>VLOOKUP(CONCATENATE(A5767,"-6"),'Restated Depr'!$B$6:$G$7674,6,0)</f>
        <v>0.2</v>
      </c>
      <c r="O5767" s="29">
        <f t="shared" si="2628"/>
        <v>580.36116666666669</v>
      </c>
      <c r="P5767" s="29">
        <f t="shared" si="2629"/>
        <v>0</v>
      </c>
      <c r="Q5767" t="s">
        <v>7819</v>
      </c>
    </row>
    <row r="5768" spans="1:18" hidden="1">
      <c r="A5768" t="s">
        <v>440</v>
      </c>
      <c r="B5768" t="s">
        <v>5877</v>
      </c>
      <c r="C5768" s="224" t="s">
        <v>7842</v>
      </c>
      <c r="D5768" s="221">
        <v>391.02</v>
      </c>
      <c r="E5768" s="324">
        <v>43039</v>
      </c>
      <c r="F5768" s="1">
        <v>65382.31</v>
      </c>
      <c r="G5768" s="18">
        <v>0.2</v>
      </c>
      <c r="H5768" s="298">
        <v>1089.71</v>
      </c>
      <c r="I5768" s="10">
        <v>34821.67</v>
      </c>
      <c r="J5768" s="11">
        <f t="shared" si="2624"/>
        <v>0.2</v>
      </c>
      <c r="K5768" s="30">
        <f t="shared" si="2625"/>
        <v>580.36116666666669</v>
      </c>
      <c r="L5768" s="29">
        <f t="shared" si="2626"/>
        <v>-509.34883333333335</v>
      </c>
      <c r="M5768" s="10">
        <f t="shared" si="2627"/>
        <v>34821.67</v>
      </c>
      <c r="N5768" s="5">
        <f>VLOOKUP(CONCATENATE(A5768,"-6"),'Restated Depr'!$B$6:$G$7674,6,0)</f>
        <v>0.2</v>
      </c>
      <c r="O5768" s="29">
        <f t="shared" si="2628"/>
        <v>580.36116666666669</v>
      </c>
      <c r="P5768" s="29">
        <f t="shared" si="2629"/>
        <v>0</v>
      </c>
      <c r="Q5768" t="s">
        <v>7819</v>
      </c>
    </row>
    <row r="5769" spans="1:18" hidden="1">
      <c r="A5769" t="s">
        <v>440</v>
      </c>
      <c r="B5769" t="s">
        <v>5878</v>
      </c>
      <c r="C5769" s="224" t="s">
        <v>7842</v>
      </c>
      <c r="D5769" s="221">
        <v>391.02</v>
      </c>
      <c r="E5769" s="324">
        <v>43069</v>
      </c>
      <c r="F5769" s="1">
        <v>37171.61</v>
      </c>
      <c r="G5769" s="18">
        <v>0.2</v>
      </c>
      <c r="H5769" s="298">
        <v>619.53</v>
      </c>
      <c r="I5769" s="10">
        <v>34821.67</v>
      </c>
      <c r="J5769" s="11">
        <f t="shared" si="2624"/>
        <v>0.2</v>
      </c>
      <c r="K5769" s="30">
        <f t="shared" si="2625"/>
        <v>580.36116666666669</v>
      </c>
      <c r="L5769" s="29">
        <f t="shared" si="2626"/>
        <v>-39.168833333333282</v>
      </c>
      <c r="M5769" s="10">
        <f t="shared" si="2627"/>
        <v>34821.67</v>
      </c>
      <c r="N5769" s="5">
        <f>VLOOKUP(CONCATENATE(A5769,"-6"),'Restated Depr'!$B$6:$G$7674,6,0)</f>
        <v>0.2</v>
      </c>
      <c r="O5769" s="29">
        <f t="shared" si="2628"/>
        <v>580.36116666666669</v>
      </c>
      <c r="P5769" s="29">
        <f t="shared" si="2629"/>
        <v>0</v>
      </c>
      <c r="Q5769" t="s">
        <v>7819</v>
      </c>
    </row>
    <row r="5770" spans="1:18" hidden="1">
      <c r="A5770" t="s">
        <v>440</v>
      </c>
      <c r="B5770" t="s">
        <v>5879</v>
      </c>
      <c r="C5770" s="224" t="s">
        <v>7842</v>
      </c>
      <c r="D5770" s="221">
        <v>391.02</v>
      </c>
      <c r="E5770" s="324">
        <v>43100</v>
      </c>
      <c r="F5770" s="1">
        <v>-3969.49</v>
      </c>
      <c r="G5770" s="18">
        <v>0.2</v>
      </c>
      <c r="H5770" s="298">
        <v>-66.16</v>
      </c>
      <c r="I5770" s="10">
        <v>34821.67</v>
      </c>
      <c r="J5770" s="11">
        <f t="shared" si="2624"/>
        <v>0.2</v>
      </c>
      <c r="K5770" s="30">
        <f t="shared" si="2625"/>
        <v>580.36116666666669</v>
      </c>
      <c r="L5770" s="29">
        <f t="shared" si="2626"/>
        <v>646.52116666666666</v>
      </c>
      <c r="M5770" s="10">
        <f t="shared" si="2627"/>
        <v>34821.67</v>
      </c>
      <c r="N5770" s="5">
        <f>VLOOKUP(CONCATENATE(A5770,"-6"),'Restated Depr'!$B$6:$G$7674,6,0)</f>
        <v>0.2</v>
      </c>
      <c r="O5770" s="29">
        <f t="shared" si="2628"/>
        <v>580.36116666666669</v>
      </c>
      <c r="P5770" s="29">
        <f t="shared" si="2629"/>
        <v>0</v>
      </c>
      <c r="Q5770" t="s">
        <v>7819</v>
      </c>
    </row>
    <row r="5771" spans="1:18" hidden="1">
      <c r="A5771" t="s">
        <v>440</v>
      </c>
      <c r="B5771" t="s">
        <v>5880</v>
      </c>
      <c r="C5771" s="224" t="s">
        <v>7842</v>
      </c>
      <c r="D5771" s="221">
        <v>391.02</v>
      </c>
      <c r="E5771" s="324">
        <v>43131</v>
      </c>
      <c r="F5771" s="1">
        <v>-16899.87</v>
      </c>
      <c r="G5771" s="5">
        <v>0.2</v>
      </c>
      <c r="H5771" s="298">
        <v>-281.66000000000003</v>
      </c>
      <c r="I5771" s="10">
        <v>34821.67</v>
      </c>
      <c r="J5771" s="11">
        <f t="shared" si="2624"/>
        <v>0.2</v>
      </c>
      <c r="K5771" s="30">
        <f t="shared" si="2625"/>
        <v>580.36116666666669</v>
      </c>
      <c r="L5771" s="29">
        <f t="shared" si="2626"/>
        <v>862.02116666666666</v>
      </c>
      <c r="M5771" s="10">
        <f t="shared" si="2627"/>
        <v>34821.67</v>
      </c>
      <c r="N5771" s="5">
        <f>VLOOKUP(CONCATENATE(A5771,"-6"),'Restated Depr'!$B$6:$G$7674,6,0)</f>
        <v>0.2</v>
      </c>
      <c r="O5771" s="29">
        <f t="shared" si="2628"/>
        <v>580.36116666666669</v>
      </c>
      <c r="P5771" s="29">
        <f t="shared" si="2629"/>
        <v>0</v>
      </c>
      <c r="Q5771" t="s">
        <v>7819</v>
      </c>
    </row>
    <row r="5772" spans="1:18" hidden="1">
      <c r="A5772" t="s">
        <v>440</v>
      </c>
      <c r="B5772" t="s">
        <v>5881</v>
      </c>
      <c r="C5772" s="224" t="s">
        <v>7842</v>
      </c>
      <c r="D5772" s="221">
        <v>391.02</v>
      </c>
      <c r="E5772" s="324">
        <v>43159</v>
      </c>
      <c r="F5772" s="1">
        <v>-16899.87</v>
      </c>
      <c r="G5772" s="5">
        <v>0.2</v>
      </c>
      <c r="H5772" s="298">
        <v>-281.66000000000003</v>
      </c>
      <c r="I5772" s="10">
        <v>34821.67</v>
      </c>
      <c r="J5772" s="11">
        <f t="shared" si="2624"/>
        <v>0.2</v>
      </c>
      <c r="K5772" s="30">
        <f t="shared" si="2625"/>
        <v>580.36116666666669</v>
      </c>
      <c r="L5772" s="29">
        <f t="shared" si="2626"/>
        <v>862.02116666666666</v>
      </c>
      <c r="M5772" s="10">
        <f t="shared" si="2627"/>
        <v>34821.67</v>
      </c>
      <c r="N5772" s="5">
        <f>VLOOKUP(CONCATENATE(A5772,"-6"),'Restated Depr'!$B$6:$G$7674,6,0)</f>
        <v>0.2</v>
      </c>
      <c r="O5772" s="29">
        <f t="shared" si="2628"/>
        <v>580.36116666666669</v>
      </c>
      <c r="P5772" s="29">
        <f t="shared" si="2629"/>
        <v>0</v>
      </c>
      <c r="Q5772" t="s">
        <v>7819</v>
      </c>
    </row>
    <row r="5773" spans="1:18" hidden="1">
      <c r="A5773" t="s">
        <v>440</v>
      </c>
      <c r="B5773" t="s">
        <v>5882</v>
      </c>
      <c r="C5773" s="224" t="s">
        <v>7842</v>
      </c>
      <c r="D5773" s="221">
        <v>391.02</v>
      </c>
      <c r="E5773" s="324">
        <v>43190</v>
      </c>
      <c r="F5773" s="1">
        <v>21891.29</v>
      </c>
      <c r="G5773" s="5">
        <v>0.2</v>
      </c>
      <c r="H5773" s="298">
        <v>364.85000000000008</v>
      </c>
      <c r="I5773" s="10">
        <v>34821.67</v>
      </c>
      <c r="J5773" s="11">
        <f t="shared" si="2624"/>
        <v>0.2</v>
      </c>
      <c r="K5773" s="30">
        <f t="shared" si="2625"/>
        <v>580.36116666666669</v>
      </c>
      <c r="L5773" s="29">
        <f t="shared" si="2626"/>
        <v>215.51116666666661</v>
      </c>
      <c r="M5773" s="10">
        <f t="shared" si="2627"/>
        <v>34821.67</v>
      </c>
      <c r="N5773" s="5">
        <f>VLOOKUP(CONCATENATE(A5773,"-6"),'Restated Depr'!$B$6:$G$7674,6,0)</f>
        <v>0.2</v>
      </c>
      <c r="O5773" s="29">
        <f t="shared" si="2628"/>
        <v>580.36116666666669</v>
      </c>
      <c r="P5773" s="29">
        <f t="shared" si="2629"/>
        <v>0</v>
      </c>
      <c r="Q5773" t="s">
        <v>7819</v>
      </c>
    </row>
    <row r="5774" spans="1:18" hidden="1">
      <c r="A5774" t="s">
        <v>440</v>
      </c>
      <c r="B5774" t="s">
        <v>5883</v>
      </c>
      <c r="C5774" s="224" t="s">
        <v>7842</v>
      </c>
      <c r="D5774" s="221">
        <v>391.02</v>
      </c>
      <c r="E5774" s="324">
        <v>43220</v>
      </c>
      <c r="F5774" s="1">
        <v>34821.67</v>
      </c>
      <c r="G5774" s="5">
        <v>0.2</v>
      </c>
      <c r="H5774" s="298">
        <v>580.36</v>
      </c>
      <c r="I5774" s="10">
        <v>34821.67</v>
      </c>
      <c r="J5774" s="11">
        <f t="shared" si="2624"/>
        <v>0.2</v>
      </c>
      <c r="K5774" s="30">
        <f t="shared" si="2625"/>
        <v>580.36116666666669</v>
      </c>
      <c r="L5774" s="29">
        <f t="shared" si="2626"/>
        <v>1.1666666666769743E-3</v>
      </c>
      <c r="M5774" s="10">
        <f t="shared" si="2627"/>
        <v>34821.67</v>
      </c>
      <c r="N5774" s="5">
        <f>VLOOKUP(CONCATENATE(A5774,"-6"),'Restated Depr'!$B$6:$G$7674,6,0)</f>
        <v>0.2</v>
      </c>
      <c r="O5774" s="29">
        <f t="shared" si="2628"/>
        <v>580.36116666666669</v>
      </c>
      <c r="P5774" s="29">
        <f t="shared" si="2629"/>
        <v>0</v>
      </c>
      <c r="Q5774" t="s">
        <v>7819</v>
      </c>
    </row>
    <row r="5775" spans="1:18" hidden="1">
      <c r="A5775" t="s">
        <v>440</v>
      </c>
      <c r="B5775" t="s">
        <v>5884</v>
      </c>
      <c r="C5775" s="224" t="s">
        <v>7842</v>
      </c>
      <c r="D5775" s="221">
        <v>391.02</v>
      </c>
      <c r="E5775" s="324">
        <v>43251</v>
      </c>
      <c r="F5775" s="1">
        <v>34821.67</v>
      </c>
      <c r="G5775" s="5">
        <v>0.2</v>
      </c>
      <c r="H5775" s="298">
        <v>580.36</v>
      </c>
      <c r="I5775" s="10">
        <v>34821.67</v>
      </c>
      <c r="J5775" s="11">
        <f t="shared" si="2624"/>
        <v>0.2</v>
      </c>
      <c r="K5775" s="30">
        <f t="shared" si="2625"/>
        <v>580.36116666666669</v>
      </c>
      <c r="L5775" s="29">
        <f t="shared" si="2626"/>
        <v>1.1666666666769743E-3</v>
      </c>
      <c r="M5775" s="10">
        <f t="shared" si="2627"/>
        <v>34821.67</v>
      </c>
      <c r="N5775" s="5">
        <f>VLOOKUP(CONCATENATE(A5775,"-6"),'Restated Depr'!$B$6:$G$7674,6,0)</f>
        <v>0.2</v>
      </c>
      <c r="O5775" s="29">
        <f t="shared" si="2628"/>
        <v>580.36116666666669</v>
      </c>
      <c r="P5775" s="29">
        <f t="shared" si="2629"/>
        <v>0</v>
      </c>
      <c r="Q5775" t="s">
        <v>7819</v>
      </c>
    </row>
    <row r="5776" spans="1:18" hidden="1">
      <c r="A5776" t="s">
        <v>440</v>
      </c>
      <c r="B5776" t="s">
        <v>5885</v>
      </c>
      <c r="C5776" s="224" t="s">
        <v>7842</v>
      </c>
      <c r="D5776" s="221">
        <v>391.02</v>
      </c>
      <c r="E5776" s="324">
        <v>43281</v>
      </c>
      <c r="F5776" s="1">
        <v>34821.67</v>
      </c>
      <c r="G5776" s="5">
        <v>0.2</v>
      </c>
      <c r="H5776" s="298">
        <v>580.36</v>
      </c>
      <c r="I5776" s="10">
        <v>34821.67</v>
      </c>
      <c r="J5776" s="11">
        <f t="shared" si="2624"/>
        <v>0.2</v>
      </c>
      <c r="K5776" s="30">
        <f t="shared" si="2625"/>
        <v>580.36116666666669</v>
      </c>
      <c r="L5776" s="29">
        <f t="shared" si="2626"/>
        <v>1.1666666666769743E-3</v>
      </c>
      <c r="M5776" s="10">
        <f t="shared" si="2627"/>
        <v>34821.67</v>
      </c>
      <c r="N5776" s="5">
        <f>VLOOKUP(CONCATENATE(A5776,"-6"),'Restated Depr'!$B$6:$G$7674,6,0)</f>
        <v>0.2</v>
      </c>
      <c r="O5776" s="29">
        <f t="shared" si="2628"/>
        <v>580.36116666666669</v>
      </c>
      <c r="P5776" s="29">
        <f t="shared" si="2629"/>
        <v>0</v>
      </c>
      <c r="Q5776" t="s">
        <v>7819</v>
      </c>
      <c r="R5776" s="5"/>
    </row>
    <row r="5777" spans="1:18" ht="15.75" hidden="1" thickBot="1">
      <c r="A5777" t="s">
        <v>440</v>
      </c>
      <c r="C5777" s="224" t="s">
        <v>641</v>
      </c>
      <c r="D5777" s="22"/>
      <c r="E5777" s="323" t="s">
        <v>606</v>
      </c>
      <c r="F5777" s="1"/>
      <c r="G5777" s="5"/>
      <c r="H5777" s="310">
        <f>SUM(H5765:H5776)</f>
        <v>6445.76</v>
      </c>
      <c r="I5777" s="10"/>
      <c r="J5777" s="10"/>
      <c r="K5777" s="32">
        <f>SUM(K5765:K5776)</f>
        <v>6964.3339999999998</v>
      </c>
      <c r="L5777" s="28">
        <f>SUM(L5765:L5776)</f>
        <v>518.57400000000007</v>
      </c>
      <c r="M5777" s="10"/>
      <c r="N5777" s="5"/>
      <c r="O5777" s="28">
        <f>SUM(O5765:O5776)</f>
        <v>6964.3339999999998</v>
      </c>
      <c r="P5777" s="28">
        <f>SUM(P5765:P5776)</f>
        <v>0</v>
      </c>
    </row>
    <row r="5778" spans="1:18" hidden="1">
      <c r="A5778" t="s">
        <v>441</v>
      </c>
      <c r="B5778" t="s">
        <v>5886</v>
      </c>
      <c r="C5778" s="224" t="s">
        <v>7842</v>
      </c>
      <c r="D5778" s="221">
        <v>391.02</v>
      </c>
      <c r="E5778" s="324">
        <v>42947</v>
      </c>
      <c r="F5778" s="9">
        <v>27446.73</v>
      </c>
      <c r="G5778" s="18">
        <v>2.1899999999999999E-2</v>
      </c>
      <c r="H5778" s="299">
        <v>50.09</v>
      </c>
      <c r="I5778" s="15">
        <v>27446.73</v>
      </c>
      <c r="J5778" s="11">
        <f t="shared" ref="J5778:J5789" si="2630">G5778</f>
        <v>2.1899999999999999E-2</v>
      </c>
      <c r="K5778" s="31">
        <f t="shared" ref="K5778:K5789" si="2631">I5778*J5778/12</f>
        <v>50.090282250000001</v>
      </c>
      <c r="L5778" s="289">
        <f t="shared" ref="L5778:L5789" si="2632">K5778-H5778</f>
        <v>2.8224999999792999E-4</v>
      </c>
      <c r="M5778" s="15">
        <f t="shared" ref="M5778:M5789" si="2633">I5778</f>
        <v>27446.73</v>
      </c>
      <c r="N5778" s="5">
        <f>VLOOKUP(CONCATENATE(A5778,"-6"),'Restated Depr'!$B$6:$G$7674,6,0)</f>
        <v>0.2</v>
      </c>
      <c r="O5778" s="289">
        <f t="shared" ref="O5778:O5789" si="2634">M5778*N5778/12</f>
        <v>457.44550000000004</v>
      </c>
      <c r="P5778" s="289">
        <f t="shared" ref="P5778:P5789" si="2635">O5778-K5778</f>
        <v>407.35521775000007</v>
      </c>
      <c r="Q5778" t="s">
        <v>7819</v>
      </c>
    </row>
    <row r="5779" spans="1:18" hidden="1">
      <c r="A5779" t="s">
        <v>441</v>
      </c>
      <c r="B5779" t="s">
        <v>5887</v>
      </c>
      <c r="C5779" s="224" t="s">
        <v>7842</v>
      </c>
      <c r="D5779" s="221">
        <v>391.02</v>
      </c>
      <c r="E5779" s="324">
        <v>42978</v>
      </c>
      <c r="F5779" s="1">
        <v>27446.73</v>
      </c>
      <c r="G5779" s="18">
        <v>2.1899999999999999E-2</v>
      </c>
      <c r="H5779" s="298">
        <v>50.09</v>
      </c>
      <c r="I5779" s="10">
        <v>27446.73</v>
      </c>
      <c r="J5779" s="11">
        <f t="shared" si="2630"/>
        <v>2.1899999999999999E-2</v>
      </c>
      <c r="K5779" s="30">
        <f t="shared" si="2631"/>
        <v>50.090282250000001</v>
      </c>
      <c r="L5779" s="29">
        <f t="shared" si="2632"/>
        <v>2.8224999999792999E-4</v>
      </c>
      <c r="M5779" s="10">
        <f t="shared" si="2633"/>
        <v>27446.73</v>
      </c>
      <c r="N5779" s="5">
        <f>VLOOKUP(CONCATENATE(A5779,"-6"),'Restated Depr'!$B$6:$G$7674,6,0)</f>
        <v>0.2</v>
      </c>
      <c r="O5779" s="29">
        <f t="shared" si="2634"/>
        <v>457.44550000000004</v>
      </c>
      <c r="P5779" s="29">
        <f t="shared" si="2635"/>
        <v>407.35521775000007</v>
      </c>
      <c r="Q5779" t="s">
        <v>7819</v>
      </c>
    </row>
    <row r="5780" spans="1:18" hidden="1">
      <c r="A5780" t="s">
        <v>441</v>
      </c>
      <c r="B5780" t="s">
        <v>5888</v>
      </c>
      <c r="C5780" s="224" t="s">
        <v>7842</v>
      </c>
      <c r="D5780" s="221">
        <v>391.02</v>
      </c>
      <c r="E5780" s="324">
        <v>43008</v>
      </c>
      <c r="F5780" s="1">
        <v>27446.73</v>
      </c>
      <c r="G5780" s="18">
        <v>2.1899999999999999E-2</v>
      </c>
      <c r="H5780" s="298">
        <v>50.09</v>
      </c>
      <c r="I5780" s="10">
        <v>27446.73</v>
      </c>
      <c r="J5780" s="11">
        <f t="shared" si="2630"/>
        <v>2.1899999999999999E-2</v>
      </c>
      <c r="K5780" s="30">
        <f t="shared" si="2631"/>
        <v>50.090282250000001</v>
      </c>
      <c r="L5780" s="29">
        <f t="shared" si="2632"/>
        <v>2.8224999999792999E-4</v>
      </c>
      <c r="M5780" s="10">
        <f t="shared" si="2633"/>
        <v>27446.73</v>
      </c>
      <c r="N5780" s="5">
        <f>VLOOKUP(CONCATENATE(A5780,"-6"),'Restated Depr'!$B$6:$G$7674,6,0)</f>
        <v>0.2</v>
      </c>
      <c r="O5780" s="29">
        <f t="shared" si="2634"/>
        <v>457.44550000000004</v>
      </c>
      <c r="P5780" s="29">
        <f t="shared" si="2635"/>
        <v>407.35521775000007</v>
      </c>
      <c r="Q5780" t="s">
        <v>7819</v>
      </c>
    </row>
    <row r="5781" spans="1:18" hidden="1">
      <c r="A5781" t="s">
        <v>441</v>
      </c>
      <c r="B5781" t="s">
        <v>5889</v>
      </c>
      <c r="C5781" s="224" t="s">
        <v>7842</v>
      </c>
      <c r="D5781" s="221">
        <v>391.02</v>
      </c>
      <c r="E5781" s="324">
        <v>43039</v>
      </c>
      <c r="F5781" s="1">
        <v>27446.73</v>
      </c>
      <c r="G5781" s="18">
        <v>2.1899999999999999E-2</v>
      </c>
      <c r="H5781" s="298">
        <v>50.09</v>
      </c>
      <c r="I5781" s="10">
        <v>27446.73</v>
      </c>
      <c r="J5781" s="11">
        <f t="shared" si="2630"/>
        <v>2.1899999999999999E-2</v>
      </c>
      <c r="K5781" s="30">
        <f t="shared" si="2631"/>
        <v>50.090282250000001</v>
      </c>
      <c r="L5781" s="29">
        <f t="shared" si="2632"/>
        <v>2.8224999999792999E-4</v>
      </c>
      <c r="M5781" s="10">
        <f t="shared" si="2633"/>
        <v>27446.73</v>
      </c>
      <c r="N5781" s="5">
        <f>VLOOKUP(CONCATENATE(A5781,"-6"),'Restated Depr'!$B$6:$G$7674,6,0)</f>
        <v>0.2</v>
      </c>
      <c r="O5781" s="29">
        <f t="shared" si="2634"/>
        <v>457.44550000000004</v>
      </c>
      <c r="P5781" s="29">
        <f t="shared" si="2635"/>
        <v>407.35521775000007</v>
      </c>
      <c r="Q5781" t="s">
        <v>7819</v>
      </c>
    </row>
    <row r="5782" spans="1:18" hidden="1">
      <c r="A5782" t="s">
        <v>441</v>
      </c>
      <c r="B5782" t="s">
        <v>5890</v>
      </c>
      <c r="C5782" s="224" t="s">
        <v>7842</v>
      </c>
      <c r="D5782" s="221">
        <v>391.02</v>
      </c>
      <c r="E5782" s="324">
        <v>43069</v>
      </c>
      <c r="F5782" s="1">
        <v>27446.73</v>
      </c>
      <c r="G5782" s="18">
        <v>2.1899999999999999E-2</v>
      </c>
      <c r="H5782" s="298">
        <v>50.09</v>
      </c>
      <c r="I5782" s="10">
        <v>27446.73</v>
      </c>
      <c r="J5782" s="11">
        <f t="shared" si="2630"/>
        <v>2.1899999999999999E-2</v>
      </c>
      <c r="K5782" s="30">
        <f t="shared" si="2631"/>
        <v>50.090282250000001</v>
      </c>
      <c r="L5782" s="29">
        <f t="shared" si="2632"/>
        <v>2.8224999999792999E-4</v>
      </c>
      <c r="M5782" s="10">
        <f t="shared" si="2633"/>
        <v>27446.73</v>
      </c>
      <c r="N5782" s="5">
        <f>VLOOKUP(CONCATENATE(A5782,"-6"),'Restated Depr'!$B$6:$G$7674,6,0)</f>
        <v>0.2</v>
      </c>
      <c r="O5782" s="29">
        <f t="shared" si="2634"/>
        <v>457.44550000000004</v>
      </c>
      <c r="P5782" s="29">
        <f t="shared" si="2635"/>
        <v>407.35521775000007</v>
      </c>
      <c r="Q5782" t="s">
        <v>7819</v>
      </c>
    </row>
    <row r="5783" spans="1:18" hidden="1">
      <c r="A5783" t="s">
        <v>441</v>
      </c>
      <c r="B5783" t="s">
        <v>5891</v>
      </c>
      <c r="C5783" s="224" t="s">
        <v>7842</v>
      </c>
      <c r="D5783" s="221">
        <v>391.02</v>
      </c>
      <c r="E5783" s="324">
        <v>43100</v>
      </c>
      <c r="F5783" s="1">
        <v>27446.73</v>
      </c>
      <c r="G5783" s="18">
        <v>9.6600000000000005E-2</v>
      </c>
      <c r="H5783" s="298">
        <v>220.94999999999996</v>
      </c>
      <c r="I5783" s="10">
        <v>27446.73</v>
      </c>
      <c r="J5783" s="11">
        <f t="shared" si="2630"/>
        <v>9.6600000000000005E-2</v>
      </c>
      <c r="K5783" s="30">
        <f t="shared" si="2631"/>
        <v>220.94617650000001</v>
      </c>
      <c r="L5783" s="29">
        <f t="shared" si="2632"/>
        <v>-3.8234999999531283E-3</v>
      </c>
      <c r="M5783" s="10">
        <f t="shared" si="2633"/>
        <v>27446.73</v>
      </c>
      <c r="N5783" s="5">
        <f>VLOOKUP(CONCATENATE(A5783,"-6"),'Restated Depr'!$B$6:$G$7674,6,0)</f>
        <v>0.2</v>
      </c>
      <c r="O5783" s="29">
        <f t="shared" si="2634"/>
        <v>457.44550000000004</v>
      </c>
      <c r="P5783" s="29">
        <f t="shared" si="2635"/>
        <v>236.49932350000003</v>
      </c>
      <c r="Q5783" t="s">
        <v>7819</v>
      </c>
    </row>
    <row r="5784" spans="1:18" hidden="1">
      <c r="A5784" t="s">
        <v>441</v>
      </c>
      <c r="B5784" t="s">
        <v>5892</v>
      </c>
      <c r="C5784" s="224" t="s">
        <v>7842</v>
      </c>
      <c r="D5784" s="221">
        <v>391.02</v>
      </c>
      <c r="E5784" s="324">
        <v>43131</v>
      </c>
      <c r="F5784" s="1">
        <v>27446.73</v>
      </c>
      <c r="G5784" s="5">
        <v>0.2</v>
      </c>
      <c r="H5784" s="298">
        <v>457.45</v>
      </c>
      <c r="I5784" s="10">
        <v>27446.73</v>
      </c>
      <c r="J5784" s="11">
        <f t="shared" si="2630"/>
        <v>0.2</v>
      </c>
      <c r="K5784" s="30">
        <f t="shared" si="2631"/>
        <v>457.44550000000004</v>
      </c>
      <c r="L5784" s="29">
        <f t="shared" si="2632"/>
        <v>-4.4999999999504325E-3</v>
      </c>
      <c r="M5784" s="10">
        <f t="shared" si="2633"/>
        <v>27446.73</v>
      </c>
      <c r="N5784" s="5">
        <f>VLOOKUP(CONCATENATE(A5784,"-6"),'Restated Depr'!$B$6:$G$7674,6,0)</f>
        <v>0.2</v>
      </c>
      <c r="O5784" s="29">
        <f t="shared" si="2634"/>
        <v>457.44550000000004</v>
      </c>
      <c r="P5784" s="29">
        <f t="shared" si="2635"/>
        <v>0</v>
      </c>
      <c r="Q5784" t="s">
        <v>7819</v>
      </c>
    </row>
    <row r="5785" spans="1:18" hidden="1">
      <c r="A5785" t="s">
        <v>441</v>
      </c>
      <c r="B5785" t="s">
        <v>5893</v>
      </c>
      <c r="C5785" s="224" t="s">
        <v>7842</v>
      </c>
      <c r="D5785" s="221">
        <v>391.02</v>
      </c>
      <c r="E5785" s="324">
        <v>43159</v>
      </c>
      <c r="F5785" s="1">
        <v>27446.73</v>
      </c>
      <c r="G5785" s="5">
        <v>0.2</v>
      </c>
      <c r="H5785" s="298">
        <v>457.45</v>
      </c>
      <c r="I5785" s="10">
        <v>27446.73</v>
      </c>
      <c r="J5785" s="11">
        <f t="shared" si="2630"/>
        <v>0.2</v>
      </c>
      <c r="K5785" s="30">
        <f t="shared" si="2631"/>
        <v>457.44550000000004</v>
      </c>
      <c r="L5785" s="29">
        <f t="shared" si="2632"/>
        <v>-4.4999999999504325E-3</v>
      </c>
      <c r="M5785" s="10">
        <f t="shared" si="2633"/>
        <v>27446.73</v>
      </c>
      <c r="N5785" s="5">
        <f>VLOOKUP(CONCATENATE(A5785,"-6"),'Restated Depr'!$B$6:$G$7674,6,0)</f>
        <v>0.2</v>
      </c>
      <c r="O5785" s="29">
        <f t="shared" si="2634"/>
        <v>457.44550000000004</v>
      </c>
      <c r="P5785" s="29">
        <f t="shared" si="2635"/>
        <v>0</v>
      </c>
      <c r="Q5785" t="s">
        <v>7819</v>
      </c>
    </row>
    <row r="5786" spans="1:18" hidden="1">
      <c r="A5786" t="s">
        <v>441</v>
      </c>
      <c r="B5786" t="s">
        <v>5894</v>
      </c>
      <c r="C5786" s="224" t="s">
        <v>7842</v>
      </c>
      <c r="D5786" s="221">
        <v>391.02</v>
      </c>
      <c r="E5786" s="324">
        <v>43190</v>
      </c>
      <c r="F5786" s="1">
        <v>27446.73</v>
      </c>
      <c r="G5786" s="5">
        <v>0.2</v>
      </c>
      <c r="H5786" s="298">
        <v>457.45</v>
      </c>
      <c r="I5786" s="10">
        <v>27446.73</v>
      </c>
      <c r="J5786" s="11">
        <f t="shared" si="2630"/>
        <v>0.2</v>
      </c>
      <c r="K5786" s="30">
        <f t="shared" si="2631"/>
        <v>457.44550000000004</v>
      </c>
      <c r="L5786" s="29">
        <f t="shared" si="2632"/>
        <v>-4.4999999999504325E-3</v>
      </c>
      <c r="M5786" s="10">
        <f t="shared" si="2633"/>
        <v>27446.73</v>
      </c>
      <c r="N5786" s="5">
        <f>VLOOKUP(CONCATENATE(A5786,"-6"),'Restated Depr'!$B$6:$G$7674,6,0)</f>
        <v>0.2</v>
      </c>
      <c r="O5786" s="29">
        <f t="shared" si="2634"/>
        <v>457.44550000000004</v>
      </c>
      <c r="P5786" s="29">
        <f t="shared" si="2635"/>
        <v>0</v>
      </c>
      <c r="Q5786" t="s">
        <v>7819</v>
      </c>
    </row>
    <row r="5787" spans="1:18" hidden="1">
      <c r="A5787" t="s">
        <v>441</v>
      </c>
      <c r="B5787" t="s">
        <v>5895</v>
      </c>
      <c r="C5787" s="224" t="s">
        <v>7842</v>
      </c>
      <c r="D5787" s="221">
        <v>391.02</v>
      </c>
      <c r="E5787" s="324">
        <v>43220</v>
      </c>
      <c r="F5787" s="1">
        <v>27446.73</v>
      </c>
      <c r="G5787" s="5">
        <v>0.2</v>
      </c>
      <c r="H5787" s="298">
        <v>457.45</v>
      </c>
      <c r="I5787" s="10">
        <v>27446.73</v>
      </c>
      <c r="J5787" s="11">
        <f t="shared" si="2630"/>
        <v>0.2</v>
      </c>
      <c r="K5787" s="30">
        <f t="shared" si="2631"/>
        <v>457.44550000000004</v>
      </c>
      <c r="L5787" s="29">
        <f t="shared" si="2632"/>
        <v>-4.4999999999504325E-3</v>
      </c>
      <c r="M5787" s="10">
        <f t="shared" si="2633"/>
        <v>27446.73</v>
      </c>
      <c r="N5787" s="5">
        <f>VLOOKUP(CONCATENATE(A5787,"-6"),'Restated Depr'!$B$6:$G$7674,6,0)</f>
        <v>0.2</v>
      </c>
      <c r="O5787" s="29">
        <f t="shared" si="2634"/>
        <v>457.44550000000004</v>
      </c>
      <c r="P5787" s="29">
        <f t="shared" si="2635"/>
        <v>0</v>
      </c>
      <c r="Q5787" t="s">
        <v>7819</v>
      </c>
    </row>
    <row r="5788" spans="1:18" hidden="1">
      <c r="A5788" t="s">
        <v>441</v>
      </c>
      <c r="B5788" t="s">
        <v>5896</v>
      </c>
      <c r="C5788" s="224" t="s">
        <v>7842</v>
      </c>
      <c r="D5788" s="221">
        <v>391.02</v>
      </c>
      <c r="E5788" s="324">
        <v>43251</v>
      </c>
      <c r="F5788" s="1">
        <v>27446.73</v>
      </c>
      <c r="G5788" s="5">
        <v>0.2</v>
      </c>
      <c r="H5788" s="298">
        <v>457.45</v>
      </c>
      <c r="I5788" s="10">
        <v>27446.73</v>
      </c>
      <c r="J5788" s="11">
        <f t="shared" si="2630"/>
        <v>0.2</v>
      </c>
      <c r="K5788" s="30">
        <f t="shared" si="2631"/>
        <v>457.44550000000004</v>
      </c>
      <c r="L5788" s="29">
        <f t="shared" si="2632"/>
        <v>-4.4999999999504325E-3</v>
      </c>
      <c r="M5788" s="10">
        <f t="shared" si="2633"/>
        <v>27446.73</v>
      </c>
      <c r="N5788" s="5">
        <f>VLOOKUP(CONCATENATE(A5788,"-6"),'Restated Depr'!$B$6:$G$7674,6,0)</f>
        <v>0.2</v>
      </c>
      <c r="O5788" s="29">
        <f t="shared" si="2634"/>
        <v>457.44550000000004</v>
      </c>
      <c r="P5788" s="29">
        <f t="shared" si="2635"/>
        <v>0</v>
      </c>
      <c r="Q5788" t="s">
        <v>7819</v>
      </c>
    </row>
    <row r="5789" spans="1:18" hidden="1">
      <c r="A5789" t="s">
        <v>441</v>
      </c>
      <c r="B5789" t="s">
        <v>5897</v>
      </c>
      <c r="C5789" s="224" t="s">
        <v>7842</v>
      </c>
      <c r="D5789" s="221">
        <v>391.02</v>
      </c>
      <c r="E5789" s="324">
        <v>43281</v>
      </c>
      <c r="F5789" s="1">
        <v>27446.73</v>
      </c>
      <c r="G5789" s="5">
        <v>0.2</v>
      </c>
      <c r="H5789" s="298">
        <v>457.45</v>
      </c>
      <c r="I5789" s="10">
        <v>27446.73</v>
      </c>
      <c r="J5789" s="11">
        <f t="shared" si="2630"/>
        <v>0.2</v>
      </c>
      <c r="K5789" s="30">
        <f t="shared" si="2631"/>
        <v>457.44550000000004</v>
      </c>
      <c r="L5789" s="29">
        <f t="shared" si="2632"/>
        <v>-4.4999999999504325E-3</v>
      </c>
      <c r="M5789" s="10">
        <f t="shared" si="2633"/>
        <v>27446.73</v>
      </c>
      <c r="N5789" s="5">
        <f>VLOOKUP(CONCATENATE(A5789,"-6"),'Restated Depr'!$B$6:$G$7674,6,0)</f>
        <v>0.2</v>
      </c>
      <c r="O5789" s="29">
        <f t="shared" si="2634"/>
        <v>457.44550000000004</v>
      </c>
      <c r="P5789" s="29">
        <f t="shared" si="2635"/>
        <v>0</v>
      </c>
      <c r="Q5789" t="s">
        <v>7819</v>
      </c>
      <c r="R5789" s="5"/>
    </row>
    <row r="5790" spans="1:18" ht="15.75" hidden="1" thickBot="1">
      <c r="A5790" t="s">
        <v>441</v>
      </c>
      <c r="C5790" s="224" t="s">
        <v>641</v>
      </c>
      <c r="D5790" s="22"/>
      <c r="E5790" s="323" t="s">
        <v>606</v>
      </c>
      <c r="F5790" s="1"/>
      <c r="G5790" s="5"/>
      <c r="H5790" s="310">
        <f>SUM(H5778:H5789)</f>
        <v>3216.0999999999995</v>
      </c>
      <c r="I5790" s="10"/>
      <c r="J5790" s="10"/>
      <c r="K5790" s="32">
        <f>SUM(K5778:K5789)</f>
        <v>3216.0705877499995</v>
      </c>
      <c r="L5790" s="28">
        <f>SUM(L5778:L5789)</f>
        <v>-2.9412249999666074E-2</v>
      </c>
      <c r="M5790" s="10"/>
      <c r="N5790" s="5"/>
      <c r="O5790" s="28">
        <f>SUM(O5778:O5789)</f>
        <v>5489.3459999999986</v>
      </c>
      <c r="P5790" s="28">
        <f>SUM(P5778:P5789)</f>
        <v>2273.2754122500005</v>
      </c>
    </row>
    <row r="5791" spans="1:18" hidden="1">
      <c r="A5791" t="s">
        <v>442</v>
      </c>
      <c r="B5791" t="s">
        <v>5898</v>
      </c>
      <c r="C5791" s="224" t="s">
        <v>7842</v>
      </c>
      <c r="D5791" s="221">
        <v>391.02</v>
      </c>
      <c r="E5791" s="324">
        <v>42947</v>
      </c>
      <c r="F5791" s="9">
        <v>64068.08</v>
      </c>
      <c r="G5791" s="18">
        <v>0.2</v>
      </c>
      <c r="H5791" s="299">
        <v>1067.8</v>
      </c>
      <c r="I5791" s="15">
        <v>32035.71</v>
      </c>
      <c r="J5791" s="11">
        <f t="shared" ref="J5791:J5802" si="2636">G5791</f>
        <v>0.2</v>
      </c>
      <c r="K5791" s="31">
        <f t="shared" ref="K5791:K5802" si="2637">I5791*J5791/12</f>
        <v>533.92849999999999</v>
      </c>
      <c r="L5791" s="289">
        <f t="shared" ref="L5791:L5802" si="2638">K5791-H5791</f>
        <v>-533.87149999999997</v>
      </c>
      <c r="M5791" s="15">
        <f t="shared" ref="M5791:M5802" si="2639">I5791</f>
        <v>32035.71</v>
      </c>
      <c r="N5791" s="5">
        <f>VLOOKUP(CONCATENATE(A5791,"-6"),'Restated Depr'!$B$6:$G$7674,6,0)</f>
        <v>0.2</v>
      </c>
      <c r="O5791" s="289">
        <f t="shared" ref="O5791:O5802" si="2640">M5791*N5791/12</f>
        <v>533.92849999999999</v>
      </c>
      <c r="P5791" s="289">
        <f t="shared" ref="P5791:P5802" si="2641">O5791-K5791</f>
        <v>0</v>
      </c>
      <c r="Q5791" t="s">
        <v>7819</v>
      </c>
    </row>
    <row r="5792" spans="1:18" hidden="1">
      <c r="A5792" t="s">
        <v>442</v>
      </c>
      <c r="B5792" t="s">
        <v>5899</v>
      </c>
      <c r="C5792" s="224" t="s">
        <v>7842</v>
      </c>
      <c r="D5792" s="221">
        <v>391.02</v>
      </c>
      <c r="E5792" s="324">
        <v>42978</v>
      </c>
      <c r="F5792" s="1">
        <v>64068.08</v>
      </c>
      <c r="G5792" s="18">
        <v>0.2</v>
      </c>
      <c r="H5792" s="298">
        <v>1067.8</v>
      </c>
      <c r="I5792" s="10">
        <v>32035.71</v>
      </c>
      <c r="J5792" s="11">
        <f t="shared" si="2636"/>
        <v>0.2</v>
      </c>
      <c r="K5792" s="30">
        <f t="shared" si="2637"/>
        <v>533.92849999999999</v>
      </c>
      <c r="L5792" s="29">
        <f t="shared" si="2638"/>
        <v>-533.87149999999997</v>
      </c>
      <c r="M5792" s="10">
        <f t="shared" si="2639"/>
        <v>32035.71</v>
      </c>
      <c r="N5792" s="5">
        <f>VLOOKUP(CONCATENATE(A5792,"-6"),'Restated Depr'!$B$6:$G$7674,6,0)</f>
        <v>0.2</v>
      </c>
      <c r="O5792" s="29">
        <f t="shared" si="2640"/>
        <v>533.92849999999999</v>
      </c>
      <c r="P5792" s="29">
        <f t="shared" si="2641"/>
        <v>0</v>
      </c>
      <c r="Q5792" t="s">
        <v>7819</v>
      </c>
    </row>
    <row r="5793" spans="1:18" hidden="1">
      <c r="A5793" t="s">
        <v>442</v>
      </c>
      <c r="B5793" t="s">
        <v>5900</v>
      </c>
      <c r="C5793" s="224" t="s">
        <v>7842</v>
      </c>
      <c r="D5793" s="221">
        <v>391.02</v>
      </c>
      <c r="E5793" s="324">
        <v>43008</v>
      </c>
      <c r="F5793" s="1">
        <v>64068.08</v>
      </c>
      <c r="G5793" s="18">
        <v>0.2</v>
      </c>
      <c r="H5793" s="298">
        <v>1067.8</v>
      </c>
      <c r="I5793" s="10">
        <v>32035.71</v>
      </c>
      <c r="J5793" s="11">
        <f t="shared" si="2636"/>
        <v>0.2</v>
      </c>
      <c r="K5793" s="30">
        <f t="shared" si="2637"/>
        <v>533.92849999999999</v>
      </c>
      <c r="L5793" s="29">
        <f t="shared" si="2638"/>
        <v>-533.87149999999997</v>
      </c>
      <c r="M5793" s="10">
        <f t="shared" si="2639"/>
        <v>32035.71</v>
      </c>
      <c r="N5793" s="5">
        <f>VLOOKUP(CONCATENATE(A5793,"-6"),'Restated Depr'!$B$6:$G$7674,6,0)</f>
        <v>0.2</v>
      </c>
      <c r="O5793" s="29">
        <f t="shared" si="2640"/>
        <v>533.92849999999999</v>
      </c>
      <c r="P5793" s="29">
        <f t="shared" si="2641"/>
        <v>0</v>
      </c>
      <c r="Q5793" t="s">
        <v>7819</v>
      </c>
    </row>
    <row r="5794" spans="1:18" hidden="1">
      <c r="A5794" t="s">
        <v>442</v>
      </c>
      <c r="B5794" t="s">
        <v>5901</v>
      </c>
      <c r="C5794" s="224" t="s">
        <v>7842</v>
      </c>
      <c r="D5794" s="221">
        <v>391.02</v>
      </c>
      <c r="E5794" s="324">
        <v>43039</v>
      </c>
      <c r="F5794" s="1">
        <v>64068.08</v>
      </c>
      <c r="G5794" s="18">
        <v>0.2</v>
      </c>
      <c r="H5794" s="298">
        <v>1067.8</v>
      </c>
      <c r="I5794" s="10">
        <v>32035.71</v>
      </c>
      <c r="J5794" s="11">
        <f t="shared" si="2636"/>
        <v>0.2</v>
      </c>
      <c r="K5794" s="30">
        <f t="shared" si="2637"/>
        <v>533.92849999999999</v>
      </c>
      <c r="L5794" s="29">
        <f t="shared" si="2638"/>
        <v>-533.87149999999997</v>
      </c>
      <c r="M5794" s="10">
        <f t="shared" si="2639"/>
        <v>32035.71</v>
      </c>
      <c r="N5794" s="5">
        <f>VLOOKUP(CONCATENATE(A5794,"-6"),'Restated Depr'!$B$6:$G$7674,6,0)</f>
        <v>0.2</v>
      </c>
      <c r="O5794" s="29">
        <f t="shared" si="2640"/>
        <v>533.92849999999999</v>
      </c>
      <c r="P5794" s="29">
        <f t="shared" si="2641"/>
        <v>0</v>
      </c>
      <c r="Q5794" t="s">
        <v>7819</v>
      </c>
    </row>
    <row r="5795" spans="1:18" hidden="1">
      <c r="A5795" t="s">
        <v>442</v>
      </c>
      <c r="B5795" t="s">
        <v>5902</v>
      </c>
      <c r="C5795" s="224" t="s">
        <v>7842</v>
      </c>
      <c r="D5795" s="221">
        <v>391.02</v>
      </c>
      <c r="E5795" s="324">
        <v>43069</v>
      </c>
      <c r="F5795" s="1">
        <v>64068.08</v>
      </c>
      <c r="G5795" s="18">
        <v>0.2</v>
      </c>
      <c r="H5795" s="298">
        <v>1067.8</v>
      </c>
      <c r="I5795" s="10">
        <v>32035.71</v>
      </c>
      <c r="J5795" s="11">
        <f t="shared" si="2636"/>
        <v>0.2</v>
      </c>
      <c r="K5795" s="30">
        <f t="shared" si="2637"/>
        <v>533.92849999999999</v>
      </c>
      <c r="L5795" s="29">
        <f t="shared" si="2638"/>
        <v>-533.87149999999997</v>
      </c>
      <c r="M5795" s="10">
        <f t="shared" si="2639"/>
        <v>32035.71</v>
      </c>
      <c r="N5795" s="5">
        <f>VLOOKUP(CONCATENATE(A5795,"-6"),'Restated Depr'!$B$6:$G$7674,6,0)</f>
        <v>0.2</v>
      </c>
      <c r="O5795" s="29">
        <f t="shared" si="2640"/>
        <v>533.92849999999999</v>
      </c>
      <c r="P5795" s="29">
        <f t="shared" si="2641"/>
        <v>0</v>
      </c>
      <c r="Q5795" t="s">
        <v>7819</v>
      </c>
    </row>
    <row r="5796" spans="1:18" hidden="1">
      <c r="A5796" t="s">
        <v>442</v>
      </c>
      <c r="B5796" t="s">
        <v>5903</v>
      </c>
      <c r="C5796" s="224" t="s">
        <v>7842</v>
      </c>
      <c r="D5796" s="221">
        <v>391.02</v>
      </c>
      <c r="E5796" s="324">
        <v>43100</v>
      </c>
      <c r="F5796" s="1">
        <v>64068.08</v>
      </c>
      <c r="G5796" s="18">
        <v>0.2</v>
      </c>
      <c r="H5796" s="298">
        <v>1067.8</v>
      </c>
      <c r="I5796" s="10">
        <v>32035.71</v>
      </c>
      <c r="J5796" s="11">
        <f t="shared" si="2636"/>
        <v>0.2</v>
      </c>
      <c r="K5796" s="30">
        <f t="shared" si="2637"/>
        <v>533.92849999999999</v>
      </c>
      <c r="L5796" s="29">
        <f t="shared" si="2638"/>
        <v>-533.87149999999997</v>
      </c>
      <c r="M5796" s="10">
        <f t="shared" si="2639"/>
        <v>32035.71</v>
      </c>
      <c r="N5796" s="5">
        <f>VLOOKUP(CONCATENATE(A5796,"-6"),'Restated Depr'!$B$6:$G$7674,6,0)</f>
        <v>0.2</v>
      </c>
      <c r="O5796" s="29">
        <f t="shared" si="2640"/>
        <v>533.92849999999999</v>
      </c>
      <c r="P5796" s="29">
        <f t="shared" si="2641"/>
        <v>0</v>
      </c>
      <c r="Q5796" t="s">
        <v>7819</v>
      </c>
    </row>
    <row r="5797" spans="1:18" hidden="1">
      <c r="A5797" t="s">
        <v>442</v>
      </c>
      <c r="B5797" t="s">
        <v>5904</v>
      </c>
      <c r="C5797" s="224" t="s">
        <v>7842</v>
      </c>
      <c r="D5797" s="221">
        <v>391.02</v>
      </c>
      <c r="E5797" s="324">
        <v>43131</v>
      </c>
      <c r="F5797" s="1">
        <v>64068.08</v>
      </c>
      <c r="G5797" s="5">
        <v>0.2</v>
      </c>
      <c r="H5797" s="298">
        <v>1067.8</v>
      </c>
      <c r="I5797" s="10">
        <v>32035.71</v>
      </c>
      <c r="J5797" s="11">
        <f t="shared" si="2636"/>
        <v>0.2</v>
      </c>
      <c r="K5797" s="30">
        <f t="shared" si="2637"/>
        <v>533.92849999999999</v>
      </c>
      <c r="L5797" s="29">
        <f t="shared" si="2638"/>
        <v>-533.87149999999997</v>
      </c>
      <c r="M5797" s="10">
        <f t="shared" si="2639"/>
        <v>32035.71</v>
      </c>
      <c r="N5797" s="5">
        <f>VLOOKUP(CONCATENATE(A5797,"-6"),'Restated Depr'!$B$6:$G$7674,6,0)</f>
        <v>0.2</v>
      </c>
      <c r="O5797" s="29">
        <f t="shared" si="2640"/>
        <v>533.92849999999999</v>
      </c>
      <c r="P5797" s="29">
        <f t="shared" si="2641"/>
        <v>0</v>
      </c>
      <c r="Q5797" t="s">
        <v>7819</v>
      </c>
    </row>
    <row r="5798" spans="1:18" hidden="1">
      <c r="A5798" t="s">
        <v>442</v>
      </c>
      <c r="B5798" t="s">
        <v>5905</v>
      </c>
      <c r="C5798" s="224" t="s">
        <v>7842</v>
      </c>
      <c r="D5798" s="221">
        <v>391.02</v>
      </c>
      <c r="E5798" s="324">
        <v>43159</v>
      </c>
      <c r="F5798" s="1">
        <v>64068.08</v>
      </c>
      <c r="G5798" s="5">
        <v>0.2</v>
      </c>
      <c r="H5798" s="298">
        <v>1067.8</v>
      </c>
      <c r="I5798" s="10">
        <v>32035.71</v>
      </c>
      <c r="J5798" s="11">
        <f t="shared" si="2636"/>
        <v>0.2</v>
      </c>
      <c r="K5798" s="30">
        <f t="shared" si="2637"/>
        <v>533.92849999999999</v>
      </c>
      <c r="L5798" s="29">
        <f t="shared" si="2638"/>
        <v>-533.87149999999997</v>
      </c>
      <c r="M5798" s="10">
        <f t="shared" si="2639"/>
        <v>32035.71</v>
      </c>
      <c r="N5798" s="5">
        <f>VLOOKUP(CONCATENATE(A5798,"-6"),'Restated Depr'!$B$6:$G$7674,6,0)</f>
        <v>0.2</v>
      </c>
      <c r="O5798" s="29">
        <f t="shared" si="2640"/>
        <v>533.92849999999999</v>
      </c>
      <c r="P5798" s="29">
        <f t="shared" si="2641"/>
        <v>0</v>
      </c>
      <c r="Q5798" t="s">
        <v>7819</v>
      </c>
    </row>
    <row r="5799" spans="1:18" hidden="1">
      <c r="A5799" t="s">
        <v>442</v>
      </c>
      <c r="B5799" t="s">
        <v>5906</v>
      </c>
      <c r="C5799" s="224" t="s">
        <v>7842</v>
      </c>
      <c r="D5799" s="221">
        <v>391.02</v>
      </c>
      <c r="E5799" s="324">
        <v>43190</v>
      </c>
      <c r="F5799" s="1">
        <v>64068.08</v>
      </c>
      <c r="G5799" s="5">
        <v>0.2</v>
      </c>
      <c r="H5799" s="298">
        <v>1067.8</v>
      </c>
      <c r="I5799" s="10">
        <v>32035.71</v>
      </c>
      <c r="J5799" s="11">
        <f t="shared" si="2636"/>
        <v>0.2</v>
      </c>
      <c r="K5799" s="30">
        <f t="shared" si="2637"/>
        <v>533.92849999999999</v>
      </c>
      <c r="L5799" s="29">
        <f t="shared" si="2638"/>
        <v>-533.87149999999997</v>
      </c>
      <c r="M5799" s="10">
        <f t="shared" si="2639"/>
        <v>32035.71</v>
      </c>
      <c r="N5799" s="5">
        <f>VLOOKUP(CONCATENATE(A5799,"-6"),'Restated Depr'!$B$6:$G$7674,6,0)</f>
        <v>0.2</v>
      </c>
      <c r="O5799" s="29">
        <f t="shared" si="2640"/>
        <v>533.92849999999999</v>
      </c>
      <c r="P5799" s="29">
        <f t="shared" si="2641"/>
        <v>0</v>
      </c>
      <c r="Q5799" t="s">
        <v>7819</v>
      </c>
    </row>
    <row r="5800" spans="1:18" hidden="1">
      <c r="A5800" t="s">
        <v>442</v>
      </c>
      <c r="B5800" t="s">
        <v>5907</v>
      </c>
      <c r="C5800" s="224" t="s">
        <v>7842</v>
      </c>
      <c r="D5800" s="221">
        <v>391.02</v>
      </c>
      <c r="E5800" s="324">
        <v>43220</v>
      </c>
      <c r="F5800" s="1">
        <v>64068.08</v>
      </c>
      <c r="G5800" s="5">
        <v>0.2</v>
      </c>
      <c r="H5800" s="298">
        <v>1067.8</v>
      </c>
      <c r="I5800" s="10">
        <v>32035.71</v>
      </c>
      <c r="J5800" s="11">
        <f t="shared" si="2636"/>
        <v>0.2</v>
      </c>
      <c r="K5800" s="30">
        <f t="shared" si="2637"/>
        <v>533.92849999999999</v>
      </c>
      <c r="L5800" s="29">
        <f t="shared" si="2638"/>
        <v>-533.87149999999997</v>
      </c>
      <c r="M5800" s="10">
        <f t="shared" si="2639"/>
        <v>32035.71</v>
      </c>
      <c r="N5800" s="5">
        <f>VLOOKUP(CONCATENATE(A5800,"-6"),'Restated Depr'!$B$6:$G$7674,6,0)</f>
        <v>0.2</v>
      </c>
      <c r="O5800" s="29">
        <f t="shared" si="2640"/>
        <v>533.92849999999999</v>
      </c>
      <c r="P5800" s="29">
        <f t="shared" si="2641"/>
        <v>0</v>
      </c>
      <c r="Q5800" t="s">
        <v>7819</v>
      </c>
    </row>
    <row r="5801" spans="1:18" hidden="1">
      <c r="A5801" t="s">
        <v>442</v>
      </c>
      <c r="B5801" t="s">
        <v>5908</v>
      </c>
      <c r="C5801" s="224" t="s">
        <v>7842</v>
      </c>
      <c r="D5801" s="221">
        <v>391.02</v>
      </c>
      <c r="E5801" s="324">
        <v>43251</v>
      </c>
      <c r="F5801" s="1">
        <v>64068.08</v>
      </c>
      <c r="G5801" s="5">
        <v>0.2</v>
      </c>
      <c r="H5801" s="298">
        <v>1067.8</v>
      </c>
      <c r="I5801" s="10">
        <v>32035.71</v>
      </c>
      <c r="J5801" s="11">
        <f t="shared" si="2636"/>
        <v>0.2</v>
      </c>
      <c r="K5801" s="30">
        <f t="shared" si="2637"/>
        <v>533.92849999999999</v>
      </c>
      <c r="L5801" s="29">
        <f t="shared" si="2638"/>
        <v>-533.87149999999997</v>
      </c>
      <c r="M5801" s="10">
        <f t="shared" si="2639"/>
        <v>32035.71</v>
      </c>
      <c r="N5801" s="5">
        <f>VLOOKUP(CONCATENATE(A5801,"-6"),'Restated Depr'!$B$6:$G$7674,6,0)</f>
        <v>0.2</v>
      </c>
      <c r="O5801" s="29">
        <f t="shared" si="2640"/>
        <v>533.92849999999999</v>
      </c>
      <c r="P5801" s="29">
        <f t="shared" si="2641"/>
        <v>0</v>
      </c>
      <c r="Q5801" t="s">
        <v>7819</v>
      </c>
    </row>
    <row r="5802" spans="1:18" hidden="1">
      <c r="A5802" t="s">
        <v>442</v>
      </c>
      <c r="B5802" t="s">
        <v>5909</v>
      </c>
      <c r="C5802" s="224" t="s">
        <v>7842</v>
      </c>
      <c r="D5802" s="221">
        <v>391.02</v>
      </c>
      <c r="E5802" s="324">
        <v>43281</v>
      </c>
      <c r="F5802" s="1">
        <v>32035.71</v>
      </c>
      <c r="G5802" s="5">
        <v>0.2</v>
      </c>
      <c r="H5802" s="298">
        <v>533.92999999999995</v>
      </c>
      <c r="I5802" s="10">
        <v>32035.71</v>
      </c>
      <c r="J5802" s="11">
        <f t="shared" si="2636"/>
        <v>0.2</v>
      </c>
      <c r="K5802" s="30">
        <f t="shared" si="2637"/>
        <v>533.92849999999999</v>
      </c>
      <c r="L5802" s="29">
        <f t="shared" si="2638"/>
        <v>-1.4999999999645297E-3</v>
      </c>
      <c r="M5802" s="10">
        <f t="shared" si="2639"/>
        <v>32035.71</v>
      </c>
      <c r="N5802" s="5">
        <f>VLOOKUP(CONCATENATE(A5802,"-6"),'Restated Depr'!$B$6:$G$7674,6,0)</f>
        <v>0.2</v>
      </c>
      <c r="O5802" s="29">
        <f t="shared" si="2640"/>
        <v>533.92849999999999</v>
      </c>
      <c r="P5802" s="29">
        <f t="shared" si="2641"/>
        <v>0</v>
      </c>
      <c r="Q5802" t="s">
        <v>7819</v>
      </c>
      <c r="R5802" s="5"/>
    </row>
    <row r="5803" spans="1:18" ht="15.75" hidden="1" thickBot="1">
      <c r="A5803" t="s">
        <v>442</v>
      </c>
      <c r="C5803" s="224" t="s">
        <v>641</v>
      </c>
      <c r="D5803" s="22"/>
      <c r="E5803" s="323" t="s">
        <v>606</v>
      </c>
      <c r="F5803" s="1"/>
      <c r="G5803" s="5"/>
      <c r="H5803" s="310">
        <f>SUM(H5791:H5802)</f>
        <v>12279.729999999998</v>
      </c>
      <c r="I5803" s="10"/>
      <c r="J5803" s="10"/>
      <c r="K5803" s="32">
        <f>SUM(K5791:K5802)</f>
        <v>6407.1419999999998</v>
      </c>
      <c r="L5803" s="28">
        <f>SUM(L5791:L5802)</f>
        <v>-5872.5880000000016</v>
      </c>
      <c r="M5803" s="10"/>
      <c r="N5803" s="5"/>
      <c r="O5803" s="28">
        <f>SUM(O5791:O5802)</f>
        <v>6407.1419999999998</v>
      </c>
      <c r="P5803" s="28">
        <f>SUM(P5791:P5802)</f>
        <v>0</v>
      </c>
    </row>
    <row r="5804" spans="1:18" hidden="1">
      <c r="A5804" t="s">
        <v>443</v>
      </c>
      <c r="B5804" t="s">
        <v>5910</v>
      </c>
      <c r="C5804" s="224" t="s">
        <v>7842</v>
      </c>
      <c r="D5804" s="221">
        <v>391.02</v>
      </c>
      <c r="E5804" s="324">
        <v>42947</v>
      </c>
      <c r="F5804" s="9">
        <v>22770.74</v>
      </c>
      <c r="G5804" s="18">
        <v>0.2</v>
      </c>
      <c r="H5804" s="299">
        <v>379.51</v>
      </c>
      <c r="I5804" s="15">
        <v>0</v>
      </c>
      <c r="J5804" s="11">
        <f t="shared" ref="J5804:J5815" si="2642">G5804</f>
        <v>0.2</v>
      </c>
      <c r="K5804" s="31">
        <f t="shared" ref="K5804:K5815" si="2643">I5804*J5804/12</f>
        <v>0</v>
      </c>
      <c r="L5804" s="289">
        <f t="shared" ref="L5804:L5815" si="2644">K5804-H5804</f>
        <v>-379.51</v>
      </c>
      <c r="M5804" s="15">
        <f t="shared" ref="M5804:M5815" si="2645">I5804</f>
        <v>0</v>
      </c>
      <c r="N5804" s="5">
        <f>VLOOKUP(CONCATENATE(A5804,"-6"),'Restated Depr'!$B$6:$G$7674,6,0)</f>
        <v>0.2</v>
      </c>
      <c r="O5804" s="289">
        <f t="shared" ref="O5804:O5815" si="2646">M5804*N5804/12</f>
        <v>0</v>
      </c>
      <c r="P5804" s="289">
        <f>O5804-K5804</f>
        <v>0</v>
      </c>
      <c r="Q5804" t="s">
        <v>7819</v>
      </c>
    </row>
    <row r="5805" spans="1:18" hidden="1">
      <c r="A5805" t="s">
        <v>443</v>
      </c>
      <c r="B5805" t="s">
        <v>5911</v>
      </c>
      <c r="C5805" s="224" t="s">
        <v>7842</v>
      </c>
      <c r="D5805" s="221">
        <v>391.02</v>
      </c>
      <c r="E5805" s="324">
        <v>42978</v>
      </c>
      <c r="F5805" s="1">
        <v>22770.74</v>
      </c>
      <c r="G5805" s="18">
        <v>0.2</v>
      </c>
      <c r="H5805" s="298">
        <v>379.51</v>
      </c>
      <c r="I5805" s="10">
        <v>0</v>
      </c>
      <c r="J5805" s="11">
        <f t="shared" si="2642"/>
        <v>0.2</v>
      </c>
      <c r="K5805" s="30">
        <f t="shared" si="2643"/>
        <v>0</v>
      </c>
      <c r="L5805" s="29">
        <f t="shared" si="2644"/>
        <v>-379.51</v>
      </c>
      <c r="M5805" s="10">
        <f t="shared" si="2645"/>
        <v>0</v>
      </c>
      <c r="N5805" s="5">
        <f>VLOOKUP(CONCATENATE(A5805,"-6"),'Restated Depr'!$B$6:$G$7674,6,0)</f>
        <v>0.2</v>
      </c>
      <c r="O5805" s="29">
        <f t="shared" si="2646"/>
        <v>0</v>
      </c>
      <c r="P5805" s="29">
        <f>O5805-K5805</f>
        <v>0</v>
      </c>
      <c r="Q5805" t="s">
        <v>7819</v>
      </c>
    </row>
    <row r="5806" spans="1:18" hidden="1">
      <c r="A5806" t="s">
        <v>443</v>
      </c>
      <c r="B5806" t="s">
        <v>5912</v>
      </c>
      <c r="C5806" s="224" t="s">
        <v>7842</v>
      </c>
      <c r="D5806" s="221">
        <v>391.02</v>
      </c>
      <c r="E5806" s="324">
        <v>43008</v>
      </c>
      <c r="F5806" s="1">
        <v>22770.74</v>
      </c>
      <c r="G5806" s="18">
        <v>0.2</v>
      </c>
      <c r="H5806" s="298">
        <v>379.51</v>
      </c>
      <c r="I5806" s="10">
        <v>0</v>
      </c>
      <c r="J5806" s="11">
        <f t="shared" si="2642"/>
        <v>0.2</v>
      </c>
      <c r="K5806" s="30">
        <f t="shared" si="2643"/>
        <v>0</v>
      </c>
      <c r="L5806" s="29">
        <f t="shared" si="2644"/>
        <v>-379.51</v>
      </c>
      <c r="M5806" s="10">
        <f t="shared" si="2645"/>
        <v>0</v>
      </c>
      <c r="N5806" s="5">
        <f>VLOOKUP(CONCATENATE(A5806,"-6"),'Restated Depr'!$B$6:$G$7674,6,0)</f>
        <v>0.2</v>
      </c>
      <c r="O5806" s="29">
        <f t="shared" si="2646"/>
        <v>0</v>
      </c>
      <c r="P5806" s="29">
        <f>O5806-K5806</f>
        <v>0</v>
      </c>
      <c r="Q5806" t="s">
        <v>7819</v>
      </c>
    </row>
    <row r="5807" spans="1:18" hidden="1">
      <c r="A5807" t="s">
        <v>443</v>
      </c>
      <c r="B5807" t="s">
        <v>5913</v>
      </c>
      <c r="C5807" s="224" t="s">
        <v>7842</v>
      </c>
      <c r="D5807" s="221">
        <v>391.02</v>
      </c>
      <c r="E5807" s="324">
        <v>43039</v>
      </c>
      <c r="F5807" s="1">
        <v>22770.74</v>
      </c>
      <c r="G5807" s="18">
        <v>0.2</v>
      </c>
      <c r="H5807" s="298">
        <v>379.51</v>
      </c>
      <c r="I5807" s="10">
        <v>0</v>
      </c>
      <c r="J5807" s="11">
        <f t="shared" si="2642"/>
        <v>0.2</v>
      </c>
      <c r="K5807" s="30">
        <f t="shared" si="2643"/>
        <v>0</v>
      </c>
      <c r="L5807" s="29">
        <f t="shared" si="2644"/>
        <v>-379.51</v>
      </c>
      <c r="M5807" s="10">
        <f t="shared" si="2645"/>
        <v>0</v>
      </c>
      <c r="N5807" s="5">
        <f>VLOOKUP(CONCATENATE(A5807,"-6"),'Restated Depr'!$B$6:$G$7674,6,0)</f>
        <v>0.2</v>
      </c>
      <c r="O5807" s="29">
        <f t="shared" si="2646"/>
        <v>0</v>
      </c>
      <c r="P5807" s="29">
        <f>O5807-K5807</f>
        <v>0</v>
      </c>
      <c r="Q5807" t="s">
        <v>7819</v>
      </c>
    </row>
    <row r="5808" spans="1:18" hidden="1">
      <c r="A5808" t="s">
        <v>443</v>
      </c>
      <c r="B5808" t="s">
        <v>5914</v>
      </c>
      <c r="C5808" s="224" t="s">
        <v>7842</v>
      </c>
      <c r="D5808" s="221">
        <v>391.02</v>
      </c>
      <c r="E5808" s="324">
        <v>43069</v>
      </c>
      <c r="F5808" s="1">
        <v>11385.37</v>
      </c>
      <c r="G5808" s="18">
        <v>0.2</v>
      </c>
      <c r="H5808" s="298">
        <v>189.76</v>
      </c>
      <c r="I5808" s="10">
        <v>0</v>
      </c>
      <c r="J5808" s="11">
        <f t="shared" si="2642"/>
        <v>0.2</v>
      </c>
      <c r="K5808" s="30">
        <f t="shared" si="2643"/>
        <v>0</v>
      </c>
      <c r="L5808" s="29">
        <f t="shared" si="2644"/>
        <v>-189.76</v>
      </c>
      <c r="M5808" s="10">
        <f t="shared" si="2645"/>
        <v>0</v>
      </c>
      <c r="N5808" s="5">
        <f>VLOOKUP(CONCATENATE(A5808,"-6"),'Restated Depr'!$B$6:$G$7674,6,0)</f>
        <v>0.2</v>
      </c>
      <c r="O5808" s="29">
        <f t="shared" si="2646"/>
        <v>0</v>
      </c>
      <c r="P5808" s="29">
        <f>O5809-K5808</f>
        <v>0</v>
      </c>
      <c r="Q5808" t="s">
        <v>7819</v>
      </c>
    </row>
    <row r="5809" spans="1:18" hidden="1">
      <c r="A5809" t="s">
        <v>443</v>
      </c>
      <c r="B5809" t="s">
        <v>7735</v>
      </c>
      <c r="C5809" s="224" t="s">
        <v>7842</v>
      </c>
      <c r="D5809" s="221">
        <v>391.02</v>
      </c>
      <c r="E5809" s="324">
        <v>43100</v>
      </c>
      <c r="F5809" s="1">
        <v>0</v>
      </c>
      <c r="G5809" s="18">
        <v>0.2</v>
      </c>
      <c r="H5809" s="298">
        <v>0</v>
      </c>
      <c r="I5809" s="10">
        <v>0</v>
      </c>
      <c r="J5809" s="11">
        <f t="shared" si="2642"/>
        <v>0.2</v>
      </c>
      <c r="K5809" s="30">
        <f t="shared" si="2643"/>
        <v>0</v>
      </c>
      <c r="L5809" s="29">
        <f t="shared" si="2644"/>
        <v>0</v>
      </c>
      <c r="M5809" s="10">
        <f t="shared" si="2645"/>
        <v>0</v>
      </c>
      <c r="N5809" s="5">
        <f>VLOOKUP(CONCATENATE(A5809,"-6"),'Restated Depr'!$B$6:$G$7674,6,0)</f>
        <v>0.2</v>
      </c>
      <c r="O5809" s="29">
        <f t="shared" si="2646"/>
        <v>0</v>
      </c>
      <c r="P5809" s="29">
        <f>O5810-K5809</f>
        <v>0</v>
      </c>
      <c r="Q5809" t="s">
        <v>7819</v>
      </c>
    </row>
    <row r="5810" spans="1:18" hidden="1">
      <c r="A5810" t="s">
        <v>443</v>
      </c>
      <c r="B5810" t="s">
        <v>5915</v>
      </c>
      <c r="C5810" s="224" t="s">
        <v>7842</v>
      </c>
      <c r="D5810" s="221">
        <v>391.02</v>
      </c>
      <c r="E5810" s="324">
        <v>43131</v>
      </c>
      <c r="F5810" s="1">
        <v>0</v>
      </c>
      <c r="G5810" s="5">
        <v>0.2</v>
      </c>
      <c r="H5810" s="298">
        <v>0</v>
      </c>
      <c r="I5810" s="10">
        <v>0</v>
      </c>
      <c r="J5810" s="11">
        <f t="shared" si="2642"/>
        <v>0.2</v>
      </c>
      <c r="K5810" s="30">
        <f t="shared" si="2643"/>
        <v>0</v>
      </c>
      <c r="L5810" s="29">
        <f t="shared" si="2644"/>
        <v>0</v>
      </c>
      <c r="M5810" s="10">
        <f t="shared" si="2645"/>
        <v>0</v>
      </c>
      <c r="N5810" s="5">
        <f>VLOOKUP(CONCATENATE(A5810,"-6"),'Restated Depr'!$B$6:$G$7674,6,0)</f>
        <v>0.2</v>
      </c>
      <c r="O5810" s="29">
        <f t="shared" si="2646"/>
        <v>0</v>
      </c>
      <c r="P5810" s="29">
        <f t="shared" ref="P5810:P5815" si="2647">O5810-K5810</f>
        <v>0</v>
      </c>
      <c r="Q5810" t="s">
        <v>7819</v>
      </c>
    </row>
    <row r="5811" spans="1:18" hidden="1">
      <c r="A5811" t="s">
        <v>443</v>
      </c>
      <c r="B5811" t="s">
        <v>5916</v>
      </c>
      <c r="C5811" s="224" t="s">
        <v>7842</v>
      </c>
      <c r="D5811" s="221">
        <v>391.02</v>
      </c>
      <c r="E5811" s="324">
        <v>43159</v>
      </c>
      <c r="F5811" s="1">
        <v>0</v>
      </c>
      <c r="G5811" s="5">
        <v>0.2</v>
      </c>
      <c r="H5811" s="298">
        <v>0</v>
      </c>
      <c r="I5811" s="10">
        <v>0</v>
      </c>
      <c r="J5811" s="11">
        <f t="shared" si="2642"/>
        <v>0.2</v>
      </c>
      <c r="K5811" s="30">
        <f t="shared" si="2643"/>
        <v>0</v>
      </c>
      <c r="L5811" s="29">
        <f t="shared" si="2644"/>
        <v>0</v>
      </c>
      <c r="M5811" s="10">
        <f t="shared" si="2645"/>
        <v>0</v>
      </c>
      <c r="N5811" s="5">
        <f>VLOOKUP(CONCATENATE(A5811,"-6"),'Restated Depr'!$B$6:$G$7674,6,0)</f>
        <v>0.2</v>
      </c>
      <c r="O5811" s="29">
        <f t="shared" si="2646"/>
        <v>0</v>
      </c>
      <c r="P5811" s="29">
        <f t="shared" si="2647"/>
        <v>0</v>
      </c>
      <c r="Q5811" t="s">
        <v>7819</v>
      </c>
    </row>
    <row r="5812" spans="1:18" hidden="1">
      <c r="A5812" t="s">
        <v>443</v>
      </c>
      <c r="B5812" t="s">
        <v>5917</v>
      </c>
      <c r="C5812" s="224" t="s">
        <v>7842</v>
      </c>
      <c r="D5812" s="221">
        <v>391.02</v>
      </c>
      <c r="E5812" s="324">
        <v>43190</v>
      </c>
      <c r="F5812" s="1">
        <v>0</v>
      </c>
      <c r="G5812" s="5">
        <v>0.2</v>
      </c>
      <c r="H5812" s="298">
        <v>0</v>
      </c>
      <c r="I5812" s="10">
        <v>0</v>
      </c>
      <c r="J5812" s="11">
        <f t="shared" si="2642"/>
        <v>0.2</v>
      </c>
      <c r="K5812" s="30">
        <f t="shared" si="2643"/>
        <v>0</v>
      </c>
      <c r="L5812" s="29">
        <f t="shared" si="2644"/>
        <v>0</v>
      </c>
      <c r="M5812" s="10">
        <f t="shared" si="2645"/>
        <v>0</v>
      </c>
      <c r="N5812" s="5">
        <f>VLOOKUP(CONCATENATE(A5812,"-6"),'Restated Depr'!$B$6:$G$7674,6,0)</f>
        <v>0.2</v>
      </c>
      <c r="O5812" s="29">
        <f t="shared" si="2646"/>
        <v>0</v>
      </c>
      <c r="P5812" s="29">
        <f t="shared" si="2647"/>
        <v>0</v>
      </c>
      <c r="Q5812" t="s">
        <v>7819</v>
      </c>
    </row>
    <row r="5813" spans="1:18" hidden="1">
      <c r="A5813" t="s">
        <v>443</v>
      </c>
      <c r="B5813" t="s">
        <v>5918</v>
      </c>
      <c r="C5813" s="224" t="s">
        <v>7842</v>
      </c>
      <c r="D5813" s="221">
        <v>391.02</v>
      </c>
      <c r="E5813" s="324">
        <v>43220</v>
      </c>
      <c r="F5813" s="1">
        <v>0</v>
      </c>
      <c r="G5813" s="5">
        <v>0.2</v>
      </c>
      <c r="H5813" s="298">
        <v>0</v>
      </c>
      <c r="I5813" s="10">
        <v>0</v>
      </c>
      <c r="J5813" s="11">
        <f t="shared" si="2642"/>
        <v>0.2</v>
      </c>
      <c r="K5813" s="30">
        <f t="shared" si="2643"/>
        <v>0</v>
      </c>
      <c r="L5813" s="29">
        <f t="shared" si="2644"/>
        <v>0</v>
      </c>
      <c r="M5813" s="10">
        <f t="shared" si="2645"/>
        <v>0</v>
      </c>
      <c r="N5813" s="5">
        <f>VLOOKUP(CONCATENATE(A5813,"-6"),'Restated Depr'!$B$6:$G$7674,6,0)</f>
        <v>0.2</v>
      </c>
      <c r="O5813" s="29">
        <f t="shared" si="2646"/>
        <v>0</v>
      </c>
      <c r="P5813" s="29">
        <f t="shared" si="2647"/>
        <v>0</v>
      </c>
      <c r="Q5813" t="s">
        <v>7819</v>
      </c>
    </row>
    <row r="5814" spans="1:18" hidden="1">
      <c r="A5814" t="s">
        <v>443</v>
      </c>
      <c r="B5814" t="s">
        <v>5919</v>
      </c>
      <c r="C5814" s="224" t="s">
        <v>7842</v>
      </c>
      <c r="D5814" s="221">
        <v>391.02</v>
      </c>
      <c r="E5814" s="324">
        <v>43251</v>
      </c>
      <c r="F5814" s="1">
        <v>0</v>
      </c>
      <c r="G5814" s="5">
        <v>0.2</v>
      </c>
      <c r="H5814" s="298">
        <v>0</v>
      </c>
      <c r="I5814" s="10">
        <v>0</v>
      </c>
      <c r="J5814" s="11">
        <f t="shared" si="2642"/>
        <v>0.2</v>
      </c>
      <c r="K5814" s="30">
        <f t="shared" si="2643"/>
        <v>0</v>
      </c>
      <c r="L5814" s="29">
        <f t="shared" si="2644"/>
        <v>0</v>
      </c>
      <c r="M5814" s="10">
        <f t="shared" si="2645"/>
        <v>0</v>
      </c>
      <c r="N5814" s="5">
        <f>VLOOKUP(CONCATENATE(A5814,"-6"),'Restated Depr'!$B$6:$G$7674,6,0)</f>
        <v>0.2</v>
      </c>
      <c r="O5814" s="29">
        <f t="shared" si="2646"/>
        <v>0</v>
      </c>
      <c r="P5814" s="29">
        <f t="shared" si="2647"/>
        <v>0</v>
      </c>
      <c r="Q5814" t="s">
        <v>7819</v>
      </c>
    </row>
    <row r="5815" spans="1:18" hidden="1">
      <c r="A5815" t="s">
        <v>443</v>
      </c>
      <c r="B5815" t="s">
        <v>5920</v>
      </c>
      <c r="C5815" s="224" t="s">
        <v>7842</v>
      </c>
      <c r="D5815" s="221">
        <v>391.02</v>
      </c>
      <c r="E5815" s="324">
        <v>43281</v>
      </c>
      <c r="F5815" s="1">
        <v>0</v>
      </c>
      <c r="G5815" s="5">
        <v>0.2</v>
      </c>
      <c r="H5815" s="298">
        <v>0</v>
      </c>
      <c r="I5815" s="10">
        <v>0</v>
      </c>
      <c r="J5815" s="11">
        <f t="shared" si="2642"/>
        <v>0.2</v>
      </c>
      <c r="K5815" s="30">
        <f t="shared" si="2643"/>
        <v>0</v>
      </c>
      <c r="L5815" s="29">
        <f t="shared" si="2644"/>
        <v>0</v>
      </c>
      <c r="M5815" s="10">
        <f t="shared" si="2645"/>
        <v>0</v>
      </c>
      <c r="N5815" s="5">
        <f>VLOOKUP(CONCATENATE(A5815,"-6"),'Restated Depr'!$B$6:$G$7674,6,0)</f>
        <v>0.2</v>
      </c>
      <c r="O5815" s="29">
        <f t="shared" si="2646"/>
        <v>0</v>
      </c>
      <c r="P5815" s="29">
        <f t="shared" si="2647"/>
        <v>0</v>
      </c>
      <c r="Q5815" t="s">
        <v>7819</v>
      </c>
      <c r="R5815" s="5"/>
    </row>
    <row r="5816" spans="1:18" ht="15.75" hidden="1" thickBot="1">
      <c r="A5816" t="s">
        <v>443</v>
      </c>
      <c r="C5816" s="224" t="s">
        <v>641</v>
      </c>
      <c r="D5816" s="22"/>
      <c r="E5816" s="323" t="s">
        <v>606</v>
      </c>
      <c r="F5816" s="1"/>
      <c r="G5816" s="5"/>
      <c r="H5816" s="310">
        <f>SUM(H5804:H5815)</f>
        <v>1707.8</v>
      </c>
      <c r="I5816" s="10"/>
      <c r="J5816" s="10"/>
      <c r="K5816" s="32">
        <f>SUM(K5804:K5815)</f>
        <v>0</v>
      </c>
      <c r="L5816" s="28">
        <f>SUM(L5804:L5815)</f>
        <v>-1707.8</v>
      </c>
      <c r="M5816" s="10"/>
      <c r="N5816" s="5"/>
      <c r="O5816" s="28">
        <f>SUM(O5804:O5815)</f>
        <v>0</v>
      </c>
      <c r="P5816" s="28">
        <f>SUM(P5804:P5815)</f>
        <v>0</v>
      </c>
    </row>
    <row r="5817" spans="1:18" hidden="1">
      <c r="A5817" t="s">
        <v>444</v>
      </c>
      <c r="B5817" t="s">
        <v>5921</v>
      </c>
      <c r="C5817" s="224" t="s">
        <v>7842</v>
      </c>
      <c r="D5817" s="221">
        <v>391.02</v>
      </c>
      <c r="E5817" s="324">
        <v>42947</v>
      </c>
      <c r="F5817" s="9">
        <v>586877.43999999994</v>
      </c>
      <c r="G5817" s="18">
        <v>0.2</v>
      </c>
      <c r="H5817" s="299">
        <v>9781.2900000000009</v>
      </c>
      <c r="I5817" s="15">
        <v>287813.49</v>
      </c>
      <c r="J5817" s="11">
        <f t="shared" ref="J5817:J5828" si="2648">G5817</f>
        <v>0.2</v>
      </c>
      <c r="K5817" s="31">
        <f t="shared" ref="K5817:K5828" si="2649">I5817*J5817/12</f>
        <v>4796.8915000000006</v>
      </c>
      <c r="L5817" s="289">
        <f t="shared" ref="L5817:L5828" si="2650">K5817-H5817</f>
        <v>-4984.3985000000002</v>
      </c>
      <c r="M5817" s="15">
        <f t="shared" ref="M5817:M5828" si="2651">I5817</f>
        <v>287813.49</v>
      </c>
      <c r="N5817" s="5">
        <f>VLOOKUP(CONCATENATE(A5817,"-6"),'Restated Depr'!$B$6:$G$7674,6,0)</f>
        <v>0.2</v>
      </c>
      <c r="O5817" s="289">
        <f t="shared" ref="O5817:O5828" si="2652">M5817*N5817/12</f>
        <v>4796.8915000000006</v>
      </c>
      <c r="P5817" s="289">
        <f t="shared" ref="P5817:P5828" si="2653">O5817-K5817</f>
        <v>0</v>
      </c>
      <c r="Q5817" t="s">
        <v>7819</v>
      </c>
    </row>
    <row r="5818" spans="1:18" hidden="1">
      <c r="A5818" t="s">
        <v>444</v>
      </c>
      <c r="B5818" t="s">
        <v>5922</v>
      </c>
      <c r="C5818" s="224" t="s">
        <v>7842</v>
      </c>
      <c r="D5818" s="221">
        <v>391.02</v>
      </c>
      <c r="E5818" s="324">
        <v>42978</v>
      </c>
      <c r="F5818" s="1">
        <v>586877.43999999994</v>
      </c>
      <c r="G5818" s="18">
        <v>0.2</v>
      </c>
      <c r="H5818" s="298">
        <v>9781.2900000000009</v>
      </c>
      <c r="I5818" s="10">
        <v>287813.49</v>
      </c>
      <c r="J5818" s="11">
        <f t="shared" si="2648"/>
        <v>0.2</v>
      </c>
      <c r="K5818" s="30">
        <f t="shared" si="2649"/>
        <v>4796.8915000000006</v>
      </c>
      <c r="L5818" s="29">
        <f t="shared" si="2650"/>
        <v>-4984.3985000000002</v>
      </c>
      <c r="M5818" s="10">
        <f t="shared" si="2651"/>
        <v>287813.49</v>
      </c>
      <c r="N5818" s="5">
        <f>VLOOKUP(CONCATENATE(A5818,"-6"),'Restated Depr'!$B$6:$G$7674,6,0)</f>
        <v>0.2</v>
      </c>
      <c r="O5818" s="29">
        <f t="shared" si="2652"/>
        <v>4796.8915000000006</v>
      </c>
      <c r="P5818" s="29">
        <f t="shared" si="2653"/>
        <v>0</v>
      </c>
      <c r="Q5818" t="s">
        <v>7819</v>
      </c>
    </row>
    <row r="5819" spans="1:18" hidden="1">
      <c r="A5819" t="s">
        <v>444</v>
      </c>
      <c r="B5819" t="s">
        <v>5923</v>
      </c>
      <c r="C5819" s="224" t="s">
        <v>7842</v>
      </c>
      <c r="D5819" s="221">
        <v>391.02</v>
      </c>
      <c r="E5819" s="324">
        <v>43008</v>
      </c>
      <c r="F5819" s="1">
        <v>586877.43999999994</v>
      </c>
      <c r="G5819" s="18">
        <v>0.2</v>
      </c>
      <c r="H5819" s="298">
        <v>9781.2900000000009</v>
      </c>
      <c r="I5819" s="10">
        <v>287813.49</v>
      </c>
      <c r="J5819" s="11">
        <f t="shared" si="2648"/>
        <v>0.2</v>
      </c>
      <c r="K5819" s="30">
        <f t="shared" si="2649"/>
        <v>4796.8915000000006</v>
      </c>
      <c r="L5819" s="29">
        <f t="shared" si="2650"/>
        <v>-4984.3985000000002</v>
      </c>
      <c r="M5819" s="10">
        <f t="shared" si="2651"/>
        <v>287813.49</v>
      </c>
      <c r="N5819" s="5">
        <f>VLOOKUP(CONCATENATE(A5819,"-6"),'Restated Depr'!$B$6:$G$7674,6,0)</f>
        <v>0.2</v>
      </c>
      <c r="O5819" s="29">
        <f t="shared" si="2652"/>
        <v>4796.8915000000006</v>
      </c>
      <c r="P5819" s="29">
        <f t="shared" si="2653"/>
        <v>0</v>
      </c>
      <c r="Q5819" t="s">
        <v>7819</v>
      </c>
    </row>
    <row r="5820" spans="1:18" hidden="1">
      <c r="A5820" t="s">
        <v>444</v>
      </c>
      <c r="B5820" t="s">
        <v>5924</v>
      </c>
      <c r="C5820" s="224" t="s">
        <v>7842</v>
      </c>
      <c r="D5820" s="221">
        <v>391.02</v>
      </c>
      <c r="E5820" s="324">
        <v>43039</v>
      </c>
      <c r="F5820" s="1">
        <v>586877.43999999994</v>
      </c>
      <c r="G5820" s="18">
        <v>0.2</v>
      </c>
      <c r="H5820" s="298">
        <v>9781.2900000000009</v>
      </c>
      <c r="I5820" s="10">
        <v>287813.49</v>
      </c>
      <c r="J5820" s="11">
        <f t="shared" si="2648"/>
        <v>0.2</v>
      </c>
      <c r="K5820" s="30">
        <f t="shared" si="2649"/>
        <v>4796.8915000000006</v>
      </c>
      <c r="L5820" s="29">
        <f t="shared" si="2650"/>
        <v>-4984.3985000000002</v>
      </c>
      <c r="M5820" s="10">
        <f t="shared" si="2651"/>
        <v>287813.49</v>
      </c>
      <c r="N5820" s="5">
        <f>VLOOKUP(CONCATENATE(A5820,"-6"),'Restated Depr'!$B$6:$G$7674,6,0)</f>
        <v>0.2</v>
      </c>
      <c r="O5820" s="29">
        <f t="shared" si="2652"/>
        <v>4796.8915000000006</v>
      </c>
      <c r="P5820" s="29">
        <f t="shared" si="2653"/>
        <v>0</v>
      </c>
      <c r="Q5820" t="s">
        <v>7819</v>
      </c>
    </row>
    <row r="5821" spans="1:18" hidden="1">
      <c r="A5821" t="s">
        <v>444</v>
      </c>
      <c r="B5821" t="s">
        <v>5925</v>
      </c>
      <c r="C5821" s="224" t="s">
        <v>7842</v>
      </c>
      <c r="D5821" s="221">
        <v>391.02</v>
      </c>
      <c r="E5821" s="324">
        <v>43069</v>
      </c>
      <c r="F5821" s="1">
        <v>579092.14</v>
      </c>
      <c r="G5821" s="18">
        <v>0.2</v>
      </c>
      <c r="H5821" s="298">
        <v>9651.5400000000009</v>
      </c>
      <c r="I5821" s="10">
        <v>287813.49</v>
      </c>
      <c r="J5821" s="11">
        <f t="shared" si="2648"/>
        <v>0.2</v>
      </c>
      <c r="K5821" s="30">
        <f t="shared" si="2649"/>
        <v>4796.8915000000006</v>
      </c>
      <c r="L5821" s="29">
        <f t="shared" si="2650"/>
        <v>-4854.6485000000002</v>
      </c>
      <c r="M5821" s="10">
        <f t="shared" si="2651"/>
        <v>287813.49</v>
      </c>
      <c r="N5821" s="5">
        <f>VLOOKUP(CONCATENATE(A5821,"-6"),'Restated Depr'!$B$6:$G$7674,6,0)</f>
        <v>0.2</v>
      </c>
      <c r="O5821" s="29">
        <f t="shared" si="2652"/>
        <v>4796.8915000000006</v>
      </c>
      <c r="P5821" s="29">
        <f t="shared" si="2653"/>
        <v>0</v>
      </c>
      <c r="Q5821" t="s">
        <v>7819</v>
      </c>
    </row>
    <row r="5822" spans="1:18" hidden="1">
      <c r="A5822" t="s">
        <v>444</v>
      </c>
      <c r="B5822" t="s">
        <v>5926</v>
      </c>
      <c r="C5822" s="224" t="s">
        <v>7842</v>
      </c>
      <c r="D5822" s="221">
        <v>391.02</v>
      </c>
      <c r="E5822" s="324">
        <v>43100</v>
      </c>
      <c r="F5822" s="1">
        <v>571306.84</v>
      </c>
      <c r="G5822" s="18">
        <v>0.2</v>
      </c>
      <c r="H5822" s="298">
        <v>9521.7800000000007</v>
      </c>
      <c r="I5822" s="10">
        <v>287813.49</v>
      </c>
      <c r="J5822" s="11">
        <f t="shared" si="2648"/>
        <v>0.2</v>
      </c>
      <c r="K5822" s="30">
        <f t="shared" si="2649"/>
        <v>4796.8915000000006</v>
      </c>
      <c r="L5822" s="29">
        <f t="shared" si="2650"/>
        <v>-4724.8885</v>
      </c>
      <c r="M5822" s="10">
        <f t="shared" si="2651"/>
        <v>287813.49</v>
      </c>
      <c r="N5822" s="5">
        <f>VLOOKUP(CONCATENATE(A5822,"-6"),'Restated Depr'!$B$6:$G$7674,6,0)</f>
        <v>0.2</v>
      </c>
      <c r="O5822" s="29">
        <f t="shared" si="2652"/>
        <v>4796.8915000000006</v>
      </c>
      <c r="P5822" s="29">
        <f t="shared" si="2653"/>
        <v>0</v>
      </c>
      <c r="Q5822" t="s">
        <v>7819</v>
      </c>
    </row>
    <row r="5823" spans="1:18" hidden="1">
      <c r="A5823" t="s">
        <v>444</v>
      </c>
      <c r="B5823" t="s">
        <v>5927</v>
      </c>
      <c r="C5823" s="224" t="s">
        <v>7842</v>
      </c>
      <c r="D5823" s="221">
        <v>391.02</v>
      </c>
      <c r="E5823" s="324">
        <v>43131</v>
      </c>
      <c r="F5823" s="1">
        <v>571306.84</v>
      </c>
      <c r="G5823" s="5">
        <v>0.2</v>
      </c>
      <c r="H5823" s="298">
        <v>9521.7800000000007</v>
      </c>
      <c r="I5823" s="10">
        <v>287813.49</v>
      </c>
      <c r="J5823" s="11">
        <f t="shared" si="2648"/>
        <v>0.2</v>
      </c>
      <c r="K5823" s="30">
        <f t="shared" si="2649"/>
        <v>4796.8915000000006</v>
      </c>
      <c r="L5823" s="29">
        <f t="shared" si="2650"/>
        <v>-4724.8885</v>
      </c>
      <c r="M5823" s="10">
        <f t="shared" si="2651"/>
        <v>287813.49</v>
      </c>
      <c r="N5823" s="5">
        <f>VLOOKUP(CONCATENATE(A5823,"-6"),'Restated Depr'!$B$6:$G$7674,6,0)</f>
        <v>0.2</v>
      </c>
      <c r="O5823" s="29">
        <f t="shared" si="2652"/>
        <v>4796.8915000000006</v>
      </c>
      <c r="P5823" s="29">
        <f t="shared" si="2653"/>
        <v>0</v>
      </c>
      <c r="Q5823" t="s">
        <v>7819</v>
      </c>
    </row>
    <row r="5824" spans="1:18" hidden="1">
      <c r="A5824" t="s">
        <v>444</v>
      </c>
      <c r="B5824" t="s">
        <v>5928</v>
      </c>
      <c r="C5824" s="224" t="s">
        <v>7842</v>
      </c>
      <c r="D5824" s="221">
        <v>391.02</v>
      </c>
      <c r="E5824" s="324">
        <v>43159</v>
      </c>
      <c r="F5824" s="1">
        <v>571306.84</v>
      </c>
      <c r="G5824" s="5">
        <v>0.2</v>
      </c>
      <c r="H5824" s="298">
        <v>9521.7800000000007</v>
      </c>
      <c r="I5824" s="10">
        <v>287813.49</v>
      </c>
      <c r="J5824" s="11">
        <f t="shared" si="2648"/>
        <v>0.2</v>
      </c>
      <c r="K5824" s="30">
        <f t="shared" si="2649"/>
        <v>4796.8915000000006</v>
      </c>
      <c r="L5824" s="29">
        <f t="shared" si="2650"/>
        <v>-4724.8885</v>
      </c>
      <c r="M5824" s="10">
        <f t="shared" si="2651"/>
        <v>287813.49</v>
      </c>
      <c r="N5824" s="5">
        <f>VLOOKUP(CONCATENATE(A5824,"-6"),'Restated Depr'!$B$6:$G$7674,6,0)</f>
        <v>0.2</v>
      </c>
      <c r="O5824" s="29">
        <f t="shared" si="2652"/>
        <v>4796.8915000000006</v>
      </c>
      <c r="P5824" s="29">
        <f t="shared" si="2653"/>
        <v>0</v>
      </c>
      <c r="Q5824" t="s">
        <v>7819</v>
      </c>
    </row>
    <row r="5825" spans="1:18" hidden="1">
      <c r="A5825" t="s">
        <v>444</v>
      </c>
      <c r="B5825" t="s">
        <v>5929</v>
      </c>
      <c r="C5825" s="224" t="s">
        <v>7842</v>
      </c>
      <c r="D5825" s="221">
        <v>391.02</v>
      </c>
      <c r="E5825" s="324">
        <v>43190</v>
      </c>
      <c r="F5825" s="1">
        <v>571306.84</v>
      </c>
      <c r="G5825" s="5">
        <v>0.2</v>
      </c>
      <c r="H5825" s="298">
        <v>9521.7800000000007</v>
      </c>
      <c r="I5825" s="10">
        <v>287813.49</v>
      </c>
      <c r="J5825" s="11">
        <f t="shared" si="2648"/>
        <v>0.2</v>
      </c>
      <c r="K5825" s="30">
        <f t="shared" si="2649"/>
        <v>4796.8915000000006</v>
      </c>
      <c r="L5825" s="29">
        <f t="shared" si="2650"/>
        <v>-4724.8885</v>
      </c>
      <c r="M5825" s="10">
        <f t="shared" si="2651"/>
        <v>287813.49</v>
      </c>
      <c r="N5825" s="5">
        <f>VLOOKUP(CONCATENATE(A5825,"-6"),'Restated Depr'!$B$6:$G$7674,6,0)</f>
        <v>0.2</v>
      </c>
      <c r="O5825" s="29">
        <f t="shared" si="2652"/>
        <v>4796.8915000000006</v>
      </c>
      <c r="P5825" s="29">
        <f t="shared" si="2653"/>
        <v>0</v>
      </c>
      <c r="Q5825" t="s">
        <v>7819</v>
      </c>
    </row>
    <row r="5826" spans="1:18" hidden="1">
      <c r="A5826" t="s">
        <v>444</v>
      </c>
      <c r="B5826" t="s">
        <v>5930</v>
      </c>
      <c r="C5826" s="224" t="s">
        <v>7842</v>
      </c>
      <c r="D5826" s="221">
        <v>391.02</v>
      </c>
      <c r="E5826" s="324">
        <v>43220</v>
      </c>
      <c r="F5826" s="1">
        <v>571306.84</v>
      </c>
      <c r="G5826" s="5">
        <v>0.2</v>
      </c>
      <c r="H5826" s="298">
        <v>9521.7800000000007</v>
      </c>
      <c r="I5826" s="10">
        <v>287813.49</v>
      </c>
      <c r="J5826" s="11">
        <f t="shared" si="2648"/>
        <v>0.2</v>
      </c>
      <c r="K5826" s="30">
        <f t="shared" si="2649"/>
        <v>4796.8915000000006</v>
      </c>
      <c r="L5826" s="29">
        <f t="shared" si="2650"/>
        <v>-4724.8885</v>
      </c>
      <c r="M5826" s="10">
        <f t="shared" si="2651"/>
        <v>287813.49</v>
      </c>
      <c r="N5826" s="5">
        <f>VLOOKUP(CONCATENATE(A5826,"-6"),'Restated Depr'!$B$6:$G$7674,6,0)</f>
        <v>0.2</v>
      </c>
      <c r="O5826" s="29">
        <f t="shared" si="2652"/>
        <v>4796.8915000000006</v>
      </c>
      <c r="P5826" s="29">
        <f t="shared" si="2653"/>
        <v>0</v>
      </c>
      <c r="Q5826" t="s">
        <v>7819</v>
      </c>
    </row>
    <row r="5827" spans="1:18" hidden="1">
      <c r="A5827" t="s">
        <v>444</v>
      </c>
      <c r="B5827" t="s">
        <v>5931</v>
      </c>
      <c r="C5827" s="224" t="s">
        <v>7842</v>
      </c>
      <c r="D5827" s="221">
        <v>391.02</v>
      </c>
      <c r="E5827" s="324">
        <v>43251</v>
      </c>
      <c r="F5827" s="1">
        <v>571306.84</v>
      </c>
      <c r="G5827" s="5">
        <v>0.2</v>
      </c>
      <c r="H5827" s="298">
        <v>9521.7800000000007</v>
      </c>
      <c r="I5827" s="10">
        <v>287813.49</v>
      </c>
      <c r="J5827" s="11">
        <f t="shared" si="2648"/>
        <v>0.2</v>
      </c>
      <c r="K5827" s="30">
        <f t="shared" si="2649"/>
        <v>4796.8915000000006</v>
      </c>
      <c r="L5827" s="29">
        <f t="shared" si="2650"/>
        <v>-4724.8885</v>
      </c>
      <c r="M5827" s="10">
        <f t="shared" si="2651"/>
        <v>287813.49</v>
      </c>
      <c r="N5827" s="5">
        <f>VLOOKUP(CONCATENATE(A5827,"-6"),'Restated Depr'!$B$6:$G$7674,6,0)</f>
        <v>0.2</v>
      </c>
      <c r="O5827" s="29">
        <f t="shared" si="2652"/>
        <v>4796.8915000000006</v>
      </c>
      <c r="P5827" s="29">
        <f t="shared" si="2653"/>
        <v>0</v>
      </c>
      <c r="Q5827" t="s">
        <v>7819</v>
      </c>
    </row>
    <row r="5828" spans="1:18" hidden="1">
      <c r="A5828" t="s">
        <v>444</v>
      </c>
      <c r="B5828" t="s">
        <v>5932</v>
      </c>
      <c r="C5828" s="224" t="s">
        <v>7842</v>
      </c>
      <c r="D5828" s="221">
        <v>391.02</v>
      </c>
      <c r="E5828" s="324">
        <v>43281</v>
      </c>
      <c r="F5828" s="1">
        <v>287813.49</v>
      </c>
      <c r="G5828" s="5">
        <v>0.2</v>
      </c>
      <c r="H5828" s="298">
        <v>4796.8900000000003</v>
      </c>
      <c r="I5828" s="10">
        <v>287813.49</v>
      </c>
      <c r="J5828" s="11">
        <f t="shared" si="2648"/>
        <v>0.2</v>
      </c>
      <c r="K5828" s="30">
        <f t="shared" si="2649"/>
        <v>4796.8915000000006</v>
      </c>
      <c r="L5828" s="29">
        <f t="shared" si="2650"/>
        <v>1.5000000003055902E-3</v>
      </c>
      <c r="M5828" s="10">
        <f t="shared" si="2651"/>
        <v>287813.49</v>
      </c>
      <c r="N5828" s="5">
        <f>VLOOKUP(CONCATENATE(A5828,"-6"),'Restated Depr'!$B$6:$G$7674,6,0)</f>
        <v>0.2</v>
      </c>
      <c r="O5828" s="29">
        <f t="shared" si="2652"/>
        <v>4796.8915000000006</v>
      </c>
      <c r="P5828" s="29">
        <f t="shared" si="2653"/>
        <v>0</v>
      </c>
      <c r="Q5828" t="s">
        <v>7819</v>
      </c>
      <c r="R5828" s="5"/>
    </row>
    <row r="5829" spans="1:18" ht="15.75" hidden="1" thickBot="1">
      <c r="A5829" t="s">
        <v>444</v>
      </c>
      <c r="C5829" s="224" t="s">
        <v>641</v>
      </c>
      <c r="D5829" s="22"/>
      <c r="E5829" s="323" t="s">
        <v>606</v>
      </c>
      <c r="F5829" s="1"/>
      <c r="G5829" s="5"/>
      <c r="H5829" s="310">
        <f>SUM(H5817:H5828)</f>
        <v>110704.27</v>
      </c>
      <c r="I5829" s="10"/>
      <c r="J5829" s="10"/>
      <c r="K5829" s="32">
        <f>SUM(K5817:K5828)</f>
        <v>57562.697999999997</v>
      </c>
      <c r="L5829" s="28">
        <f>SUM(L5817:L5828)</f>
        <v>-53141.572000000007</v>
      </c>
      <c r="M5829" s="10"/>
      <c r="N5829" s="5"/>
      <c r="O5829" s="28">
        <f>SUM(O5817:O5828)</f>
        <v>57562.697999999997</v>
      </c>
      <c r="P5829" s="28">
        <f>SUM(P5817:P5828)</f>
        <v>0</v>
      </c>
    </row>
    <row r="5830" spans="1:18" hidden="1">
      <c r="A5830" t="s">
        <v>445</v>
      </c>
      <c r="B5830" t="s">
        <v>5933</v>
      </c>
      <c r="C5830" s="224" t="s">
        <v>7842</v>
      </c>
      <c r="D5830" s="221">
        <v>391.02</v>
      </c>
      <c r="E5830" s="324">
        <v>42947</v>
      </c>
      <c r="F5830" s="9">
        <v>13955883.609999999</v>
      </c>
      <c r="G5830" s="18">
        <v>0.2</v>
      </c>
      <c r="H5830" s="299">
        <v>232598.05999999997</v>
      </c>
      <c r="I5830" s="15">
        <v>13131697.82</v>
      </c>
      <c r="J5830" s="11">
        <f t="shared" ref="J5830:J5841" si="2654">G5830</f>
        <v>0.2</v>
      </c>
      <c r="K5830" s="31">
        <f t="shared" ref="K5830:K5841" si="2655">I5830*J5830/12</f>
        <v>218861.63033333336</v>
      </c>
      <c r="L5830" s="289">
        <f t="shared" ref="L5830:L5841" si="2656">K5830-H5830</f>
        <v>-13736.429666666605</v>
      </c>
      <c r="M5830" s="15">
        <f t="shared" ref="M5830:M5841" si="2657">I5830</f>
        <v>13131697.82</v>
      </c>
      <c r="N5830" s="5">
        <f>VLOOKUP(CONCATENATE(A5830,"-6"),'Restated Depr'!$B$6:$G$7674,6,0)</f>
        <v>0.2</v>
      </c>
      <c r="O5830" s="289">
        <f t="shared" ref="O5830:O5841" si="2658">M5830*N5830/12</f>
        <v>218861.63033333336</v>
      </c>
      <c r="P5830" s="289">
        <f t="shared" ref="P5830:P5841" si="2659">O5830-K5830</f>
        <v>0</v>
      </c>
      <c r="Q5830" t="s">
        <v>7819</v>
      </c>
    </row>
    <row r="5831" spans="1:18" hidden="1">
      <c r="A5831" t="s">
        <v>445</v>
      </c>
      <c r="B5831" t="s">
        <v>5934</v>
      </c>
      <c r="C5831" s="224" t="s">
        <v>7842</v>
      </c>
      <c r="D5831" s="221">
        <v>391.02</v>
      </c>
      <c r="E5831" s="324">
        <v>42978</v>
      </c>
      <c r="F5831" s="1">
        <v>14404936.189999999</v>
      </c>
      <c r="G5831" s="18">
        <v>0.2</v>
      </c>
      <c r="H5831" s="298">
        <v>240082.27</v>
      </c>
      <c r="I5831" s="10">
        <v>13131697.82</v>
      </c>
      <c r="J5831" s="11">
        <f t="shared" si="2654"/>
        <v>0.2</v>
      </c>
      <c r="K5831" s="30">
        <f t="shared" si="2655"/>
        <v>218861.63033333336</v>
      </c>
      <c r="L5831" s="29">
        <f t="shared" si="2656"/>
        <v>-21220.639666666626</v>
      </c>
      <c r="M5831" s="10">
        <f t="shared" si="2657"/>
        <v>13131697.82</v>
      </c>
      <c r="N5831" s="5">
        <f>VLOOKUP(CONCATENATE(A5831,"-6"),'Restated Depr'!$B$6:$G$7674,6,0)</f>
        <v>0.2</v>
      </c>
      <c r="O5831" s="29">
        <f t="shared" si="2658"/>
        <v>218861.63033333336</v>
      </c>
      <c r="P5831" s="29">
        <f t="shared" si="2659"/>
        <v>0</v>
      </c>
      <c r="Q5831" t="s">
        <v>7819</v>
      </c>
    </row>
    <row r="5832" spans="1:18" hidden="1">
      <c r="A5832" t="s">
        <v>445</v>
      </c>
      <c r="B5832" t="s">
        <v>5935</v>
      </c>
      <c r="C5832" s="224" t="s">
        <v>7842</v>
      </c>
      <c r="D5832" s="221">
        <v>391.02</v>
      </c>
      <c r="E5832" s="324">
        <v>43008</v>
      </c>
      <c r="F5832" s="1">
        <v>15000404.82</v>
      </c>
      <c r="G5832" s="18">
        <v>0.2</v>
      </c>
      <c r="H5832" s="298">
        <v>250006.75</v>
      </c>
      <c r="I5832" s="10">
        <v>13131697.82</v>
      </c>
      <c r="J5832" s="11">
        <f t="shared" si="2654"/>
        <v>0.2</v>
      </c>
      <c r="K5832" s="30">
        <f t="shared" si="2655"/>
        <v>218861.63033333336</v>
      </c>
      <c r="L5832" s="29">
        <f t="shared" si="2656"/>
        <v>-31145.119666666636</v>
      </c>
      <c r="M5832" s="10">
        <f t="shared" si="2657"/>
        <v>13131697.82</v>
      </c>
      <c r="N5832" s="5">
        <f>VLOOKUP(CONCATENATE(A5832,"-6"),'Restated Depr'!$B$6:$G$7674,6,0)</f>
        <v>0.2</v>
      </c>
      <c r="O5832" s="29">
        <f t="shared" si="2658"/>
        <v>218861.63033333336</v>
      </c>
      <c r="P5832" s="29">
        <f t="shared" si="2659"/>
        <v>0</v>
      </c>
      <c r="Q5832" t="s">
        <v>7819</v>
      </c>
    </row>
    <row r="5833" spans="1:18" hidden="1">
      <c r="A5833" t="s">
        <v>445</v>
      </c>
      <c r="B5833" t="s">
        <v>5936</v>
      </c>
      <c r="C5833" s="224" t="s">
        <v>7842</v>
      </c>
      <c r="D5833" s="221">
        <v>391.02</v>
      </c>
      <c r="E5833" s="324">
        <v>43039</v>
      </c>
      <c r="F5833" s="1">
        <v>15806186.41</v>
      </c>
      <c r="G5833" s="18">
        <v>0.2</v>
      </c>
      <c r="H5833" s="298">
        <v>263436.44</v>
      </c>
      <c r="I5833" s="10">
        <v>13131697.82</v>
      </c>
      <c r="J5833" s="11">
        <f t="shared" si="2654"/>
        <v>0.2</v>
      </c>
      <c r="K5833" s="30">
        <f t="shared" si="2655"/>
        <v>218861.63033333336</v>
      </c>
      <c r="L5833" s="29">
        <f t="shared" si="2656"/>
        <v>-44574.809666666639</v>
      </c>
      <c r="M5833" s="10">
        <f t="shared" si="2657"/>
        <v>13131697.82</v>
      </c>
      <c r="N5833" s="5">
        <f>VLOOKUP(CONCATENATE(A5833,"-6"),'Restated Depr'!$B$6:$G$7674,6,0)</f>
        <v>0.2</v>
      </c>
      <c r="O5833" s="29">
        <f t="shared" si="2658"/>
        <v>218861.63033333336</v>
      </c>
      <c r="P5833" s="29">
        <f t="shared" si="2659"/>
        <v>0</v>
      </c>
      <c r="Q5833" t="s">
        <v>7819</v>
      </c>
    </row>
    <row r="5834" spans="1:18" hidden="1">
      <c r="A5834" t="s">
        <v>445</v>
      </c>
      <c r="B5834" t="s">
        <v>5937</v>
      </c>
      <c r="C5834" s="224" t="s">
        <v>7842</v>
      </c>
      <c r="D5834" s="221">
        <v>391.02</v>
      </c>
      <c r="E5834" s="324">
        <v>43069</v>
      </c>
      <c r="F5834" s="1">
        <v>16503551.85</v>
      </c>
      <c r="G5834" s="18">
        <v>0.2</v>
      </c>
      <c r="H5834" s="298">
        <v>275059.20000000001</v>
      </c>
      <c r="I5834" s="10">
        <v>13131697.82</v>
      </c>
      <c r="J5834" s="11">
        <f t="shared" si="2654"/>
        <v>0.2</v>
      </c>
      <c r="K5834" s="30">
        <f t="shared" si="2655"/>
        <v>218861.63033333336</v>
      </c>
      <c r="L5834" s="29">
        <f t="shared" si="2656"/>
        <v>-56197.569666666648</v>
      </c>
      <c r="M5834" s="10">
        <f t="shared" si="2657"/>
        <v>13131697.82</v>
      </c>
      <c r="N5834" s="5">
        <f>VLOOKUP(CONCATENATE(A5834,"-6"),'Restated Depr'!$B$6:$G$7674,6,0)</f>
        <v>0.2</v>
      </c>
      <c r="O5834" s="29">
        <f t="shared" si="2658"/>
        <v>218861.63033333336</v>
      </c>
      <c r="P5834" s="29">
        <f t="shared" si="2659"/>
        <v>0</v>
      </c>
      <c r="Q5834" t="s">
        <v>7819</v>
      </c>
    </row>
    <row r="5835" spans="1:18" hidden="1">
      <c r="A5835" t="s">
        <v>445</v>
      </c>
      <c r="B5835" t="s">
        <v>5938</v>
      </c>
      <c r="C5835" s="224" t="s">
        <v>7842</v>
      </c>
      <c r="D5835" s="221">
        <v>391.02</v>
      </c>
      <c r="E5835" s="324">
        <v>43100</v>
      </c>
      <c r="F5835" s="1">
        <v>16764507.52</v>
      </c>
      <c r="G5835" s="18">
        <v>0.2</v>
      </c>
      <c r="H5835" s="298">
        <v>279408.46000000002</v>
      </c>
      <c r="I5835" s="10">
        <v>13131697.82</v>
      </c>
      <c r="J5835" s="11">
        <f t="shared" si="2654"/>
        <v>0.2</v>
      </c>
      <c r="K5835" s="30">
        <f t="shared" si="2655"/>
        <v>218861.63033333336</v>
      </c>
      <c r="L5835" s="29">
        <f t="shared" si="2656"/>
        <v>-60546.829666666657</v>
      </c>
      <c r="M5835" s="10">
        <f t="shared" si="2657"/>
        <v>13131697.82</v>
      </c>
      <c r="N5835" s="5">
        <f>VLOOKUP(CONCATENATE(A5835,"-6"),'Restated Depr'!$B$6:$G$7674,6,0)</f>
        <v>0.2</v>
      </c>
      <c r="O5835" s="29">
        <f t="shared" si="2658"/>
        <v>218861.63033333336</v>
      </c>
      <c r="P5835" s="29">
        <f t="shared" si="2659"/>
        <v>0</v>
      </c>
      <c r="Q5835" t="s">
        <v>7819</v>
      </c>
    </row>
    <row r="5836" spans="1:18" hidden="1">
      <c r="A5836" t="s">
        <v>445</v>
      </c>
      <c r="B5836" t="s">
        <v>5939</v>
      </c>
      <c r="C5836" s="224" t="s">
        <v>7842</v>
      </c>
      <c r="D5836" s="221">
        <v>391.02</v>
      </c>
      <c r="E5836" s="324">
        <v>43131</v>
      </c>
      <c r="F5836" s="1">
        <v>16788604.59</v>
      </c>
      <c r="G5836" s="5">
        <v>0.2</v>
      </c>
      <c r="H5836" s="298">
        <v>279810.08</v>
      </c>
      <c r="I5836" s="10">
        <v>13131697.82</v>
      </c>
      <c r="J5836" s="11">
        <f t="shared" si="2654"/>
        <v>0.2</v>
      </c>
      <c r="K5836" s="30">
        <f t="shared" si="2655"/>
        <v>218861.63033333336</v>
      </c>
      <c r="L5836" s="29">
        <f t="shared" si="2656"/>
        <v>-60948.449666666653</v>
      </c>
      <c r="M5836" s="10">
        <f t="shared" si="2657"/>
        <v>13131697.82</v>
      </c>
      <c r="N5836" s="5">
        <f>VLOOKUP(CONCATENATE(A5836,"-6"),'Restated Depr'!$B$6:$G$7674,6,0)</f>
        <v>0.2</v>
      </c>
      <c r="O5836" s="29">
        <f t="shared" si="2658"/>
        <v>218861.63033333336</v>
      </c>
      <c r="P5836" s="29">
        <f t="shared" si="2659"/>
        <v>0</v>
      </c>
      <c r="Q5836" t="s">
        <v>7819</v>
      </c>
    </row>
    <row r="5837" spans="1:18" hidden="1">
      <c r="A5837" t="s">
        <v>445</v>
      </c>
      <c r="B5837" t="s">
        <v>5940</v>
      </c>
      <c r="C5837" s="224" t="s">
        <v>7842</v>
      </c>
      <c r="D5837" s="221">
        <v>391.02</v>
      </c>
      <c r="E5837" s="324">
        <v>43159</v>
      </c>
      <c r="F5837" s="1">
        <v>16908076.170000002</v>
      </c>
      <c r="G5837" s="5">
        <v>0.2</v>
      </c>
      <c r="H5837" s="298">
        <v>281801.27</v>
      </c>
      <c r="I5837" s="10">
        <v>13131697.82</v>
      </c>
      <c r="J5837" s="11">
        <f t="shared" si="2654"/>
        <v>0.2</v>
      </c>
      <c r="K5837" s="30">
        <f t="shared" si="2655"/>
        <v>218861.63033333336</v>
      </c>
      <c r="L5837" s="29">
        <f t="shared" si="2656"/>
        <v>-62939.639666666655</v>
      </c>
      <c r="M5837" s="10">
        <f t="shared" si="2657"/>
        <v>13131697.82</v>
      </c>
      <c r="N5837" s="5">
        <f>VLOOKUP(CONCATENATE(A5837,"-6"),'Restated Depr'!$B$6:$G$7674,6,0)</f>
        <v>0.2</v>
      </c>
      <c r="O5837" s="29">
        <f t="shared" si="2658"/>
        <v>218861.63033333336</v>
      </c>
      <c r="P5837" s="29">
        <f t="shared" si="2659"/>
        <v>0</v>
      </c>
      <c r="Q5837" t="s">
        <v>7819</v>
      </c>
    </row>
    <row r="5838" spans="1:18" hidden="1">
      <c r="A5838" t="s">
        <v>445</v>
      </c>
      <c r="B5838" t="s">
        <v>5941</v>
      </c>
      <c r="C5838" s="224" t="s">
        <v>7842</v>
      </c>
      <c r="D5838" s="221">
        <v>391.02</v>
      </c>
      <c r="E5838" s="324">
        <v>43190</v>
      </c>
      <c r="F5838" s="1">
        <v>17133969.710000001</v>
      </c>
      <c r="G5838" s="5">
        <v>0.2</v>
      </c>
      <c r="H5838" s="298">
        <v>285566.15999999997</v>
      </c>
      <c r="I5838" s="10">
        <v>13131697.82</v>
      </c>
      <c r="J5838" s="11">
        <f t="shared" si="2654"/>
        <v>0.2</v>
      </c>
      <c r="K5838" s="30">
        <f t="shared" si="2655"/>
        <v>218861.63033333336</v>
      </c>
      <c r="L5838" s="29">
        <f t="shared" si="2656"/>
        <v>-66704.529666666611</v>
      </c>
      <c r="M5838" s="10">
        <f t="shared" si="2657"/>
        <v>13131697.82</v>
      </c>
      <c r="N5838" s="5">
        <f>VLOOKUP(CONCATENATE(A5838,"-6"),'Restated Depr'!$B$6:$G$7674,6,0)</f>
        <v>0.2</v>
      </c>
      <c r="O5838" s="29">
        <f t="shared" si="2658"/>
        <v>218861.63033333336</v>
      </c>
      <c r="P5838" s="29">
        <f t="shared" si="2659"/>
        <v>0</v>
      </c>
      <c r="Q5838" t="s">
        <v>7819</v>
      </c>
    </row>
    <row r="5839" spans="1:18" hidden="1">
      <c r="A5839" t="s">
        <v>445</v>
      </c>
      <c r="B5839" t="s">
        <v>5942</v>
      </c>
      <c r="C5839" s="224" t="s">
        <v>7842</v>
      </c>
      <c r="D5839" s="221">
        <v>391.02</v>
      </c>
      <c r="E5839" s="324">
        <v>43220</v>
      </c>
      <c r="F5839" s="1">
        <v>17189041.829999998</v>
      </c>
      <c r="G5839" s="5">
        <v>0.2</v>
      </c>
      <c r="H5839" s="298">
        <v>286484.03000000003</v>
      </c>
      <c r="I5839" s="10">
        <v>13131697.82</v>
      </c>
      <c r="J5839" s="11">
        <f t="shared" si="2654"/>
        <v>0.2</v>
      </c>
      <c r="K5839" s="30">
        <f t="shared" si="2655"/>
        <v>218861.63033333336</v>
      </c>
      <c r="L5839" s="29">
        <f t="shared" si="2656"/>
        <v>-67622.399666666664</v>
      </c>
      <c r="M5839" s="10">
        <f t="shared" si="2657"/>
        <v>13131697.82</v>
      </c>
      <c r="N5839" s="5">
        <f>VLOOKUP(CONCATENATE(A5839,"-6"),'Restated Depr'!$B$6:$G$7674,6,0)</f>
        <v>0.2</v>
      </c>
      <c r="O5839" s="29">
        <f t="shared" si="2658"/>
        <v>218861.63033333336</v>
      </c>
      <c r="P5839" s="29">
        <f t="shared" si="2659"/>
        <v>0</v>
      </c>
      <c r="Q5839" t="s">
        <v>7819</v>
      </c>
    </row>
    <row r="5840" spans="1:18" hidden="1">
      <c r="A5840" t="s">
        <v>445</v>
      </c>
      <c r="B5840" t="s">
        <v>5943</v>
      </c>
      <c r="C5840" s="224" t="s">
        <v>7842</v>
      </c>
      <c r="D5840" s="221">
        <v>391.02</v>
      </c>
      <c r="E5840" s="324">
        <v>43251</v>
      </c>
      <c r="F5840" s="1">
        <v>15117676.49</v>
      </c>
      <c r="G5840" s="5">
        <v>0.2</v>
      </c>
      <c r="H5840" s="298">
        <v>251961.27</v>
      </c>
      <c r="I5840" s="10">
        <v>13131697.82</v>
      </c>
      <c r="J5840" s="11">
        <f t="shared" si="2654"/>
        <v>0.2</v>
      </c>
      <c r="K5840" s="30">
        <f t="shared" si="2655"/>
        <v>218861.63033333336</v>
      </c>
      <c r="L5840" s="29">
        <f t="shared" si="2656"/>
        <v>-33099.639666666626</v>
      </c>
      <c r="M5840" s="10">
        <f t="shared" si="2657"/>
        <v>13131697.82</v>
      </c>
      <c r="N5840" s="5">
        <f>VLOOKUP(CONCATENATE(A5840,"-6"),'Restated Depr'!$B$6:$G$7674,6,0)</f>
        <v>0.2</v>
      </c>
      <c r="O5840" s="29">
        <f t="shared" si="2658"/>
        <v>218861.63033333336</v>
      </c>
      <c r="P5840" s="29">
        <f t="shared" si="2659"/>
        <v>0</v>
      </c>
      <c r="Q5840" t="s">
        <v>7819</v>
      </c>
    </row>
    <row r="5841" spans="1:18" hidden="1">
      <c r="A5841" t="s">
        <v>445</v>
      </c>
      <c r="B5841" t="s">
        <v>5944</v>
      </c>
      <c r="C5841" s="224" t="s">
        <v>7842</v>
      </c>
      <c r="D5841" s="221">
        <v>391.02</v>
      </c>
      <c r="E5841" s="324">
        <v>43281</v>
      </c>
      <c r="F5841" s="1">
        <v>13131697.82</v>
      </c>
      <c r="G5841" s="5">
        <v>0.2</v>
      </c>
      <c r="H5841" s="298">
        <v>218861.63</v>
      </c>
      <c r="I5841" s="10">
        <v>13131697.82</v>
      </c>
      <c r="J5841" s="11">
        <f t="shared" si="2654"/>
        <v>0.2</v>
      </c>
      <c r="K5841" s="30">
        <f t="shared" si="2655"/>
        <v>218861.63033333336</v>
      </c>
      <c r="L5841" s="29">
        <f t="shared" si="2656"/>
        <v>3.3333335886709392E-4</v>
      </c>
      <c r="M5841" s="10">
        <f t="shared" si="2657"/>
        <v>13131697.82</v>
      </c>
      <c r="N5841" s="5">
        <f>VLOOKUP(CONCATENATE(A5841,"-6"),'Restated Depr'!$B$6:$G$7674,6,0)</f>
        <v>0.2</v>
      </c>
      <c r="O5841" s="29">
        <f t="shared" si="2658"/>
        <v>218861.63033333336</v>
      </c>
      <c r="P5841" s="29">
        <f t="shared" si="2659"/>
        <v>0</v>
      </c>
      <c r="Q5841" t="s">
        <v>7819</v>
      </c>
      <c r="R5841" s="5"/>
    </row>
    <row r="5842" spans="1:18" ht="15.75" hidden="1" thickBot="1">
      <c r="A5842" t="s">
        <v>445</v>
      </c>
      <c r="C5842" s="224" t="s">
        <v>641</v>
      </c>
      <c r="D5842" s="22"/>
      <c r="E5842" s="323" t="s">
        <v>606</v>
      </c>
      <c r="F5842" s="1"/>
      <c r="G5842" s="5"/>
      <c r="H5842" s="310">
        <f>SUM(H5830:H5841)</f>
        <v>3145075.6200000006</v>
      </c>
      <c r="I5842" s="10"/>
      <c r="J5842" s="10"/>
      <c r="K5842" s="32">
        <f>SUM(K5830:K5841)</f>
        <v>2626339.5639999998</v>
      </c>
      <c r="L5842" s="28">
        <f>SUM(L5830:L5841)</f>
        <v>-518736.05599999963</v>
      </c>
      <c r="M5842" s="10"/>
      <c r="N5842" s="5"/>
      <c r="O5842" s="28">
        <f>SUM(O5830:O5841)</f>
        <v>2626339.5639999998</v>
      </c>
      <c r="P5842" s="28">
        <f>SUM(P5830:P5841)</f>
        <v>0</v>
      </c>
    </row>
    <row r="5843" spans="1:18" hidden="1">
      <c r="A5843" t="s">
        <v>446</v>
      </c>
      <c r="B5843" t="s">
        <v>5945</v>
      </c>
      <c r="C5843" s="224" t="s">
        <v>7842</v>
      </c>
      <c r="D5843" s="221">
        <v>391.02</v>
      </c>
      <c r="E5843" s="324">
        <v>42947</v>
      </c>
      <c r="F5843" s="9">
        <v>61994.98</v>
      </c>
      <c r="G5843" s="18">
        <v>0.2</v>
      </c>
      <c r="H5843" s="299">
        <v>1033.25</v>
      </c>
      <c r="I5843" s="15">
        <v>61994.98</v>
      </c>
      <c r="J5843" s="11">
        <f t="shared" ref="J5843:J5854" si="2660">G5843</f>
        <v>0.2</v>
      </c>
      <c r="K5843" s="31">
        <f t="shared" ref="K5843:K5854" si="2661">I5843*J5843/12</f>
        <v>1033.2496666666668</v>
      </c>
      <c r="L5843" s="289">
        <f t="shared" ref="L5843:L5854" si="2662">K5843-H5843</f>
        <v>-3.333333331738686E-4</v>
      </c>
      <c r="M5843" s="15">
        <f t="shared" ref="M5843:M5854" si="2663">I5843</f>
        <v>61994.98</v>
      </c>
      <c r="N5843" s="5">
        <f>VLOOKUP(CONCATENATE(A5843,"-6"),'Restated Depr'!$B$6:$G$7674,6,0)</f>
        <v>0.2</v>
      </c>
      <c r="O5843" s="289">
        <f t="shared" ref="O5843:O5854" si="2664">M5843*N5843/12</f>
        <v>1033.2496666666668</v>
      </c>
      <c r="P5843" s="289">
        <f t="shared" ref="P5843:P5854" si="2665">O5843-K5843</f>
        <v>0</v>
      </c>
      <c r="Q5843" t="s">
        <v>7819</v>
      </c>
    </row>
    <row r="5844" spans="1:18" hidden="1">
      <c r="A5844" t="s">
        <v>446</v>
      </c>
      <c r="B5844" t="s">
        <v>5946</v>
      </c>
      <c r="C5844" s="224" t="s">
        <v>7842</v>
      </c>
      <c r="D5844" s="221">
        <v>391.02</v>
      </c>
      <c r="E5844" s="324">
        <v>42978</v>
      </c>
      <c r="F5844" s="1">
        <v>61994.98</v>
      </c>
      <c r="G5844" s="18">
        <v>0.2</v>
      </c>
      <c r="H5844" s="298">
        <v>1033.25</v>
      </c>
      <c r="I5844" s="10">
        <v>61994.98</v>
      </c>
      <c r="J5844" s="11">
        <f t="shared" si="2660"/>
        <v>0.2</v>
      </c>
      <c r="K5844" s="30">
        <f t="shared" si="2661"/>
        <v>1033.2496666666668</v>
      </c>
      <c r="L5844" s="29">
        <f t="shared" si="2662"/>
        <v>-3.333333331738686E-4</v>
      </c>
      <c r="M5844" s="10">
        <f t="shared" si="2663"/>
        <v>61994.98</v>
      </c>
      <c r="N5844" s="5">
        <f>VLOOKUP(CONCATENATE(A5844,"-6"),'Restated Depr'!$B$6:$G$7674,6,0)</f>
        <v>0.2</v>
      </c>
      <c r="O5844" s="29">
        <f t="shared" si="2664"/>
        <v>1033.2496666666668</v>
      </c>
      <c r="P5844" s="29">
        <f t="shared" si="2665"/>
        <v>0</v>
      </c>
      <c r="Q5844" t="s">
        <v>7819</v>
      </c>
    </row>
    <row r="5845" spans="1:18" hidden="1">
      <c r="A5845" t="s">
        <v>446</v>
      </c>
      <c r="B5845" t="s">
        <v>5947</v>
      </c>
      <c r="C5845" s="224" t="s">
        <v>7842</v>
      </c>
      <c r="D5845" s="221">
        <v>391.02</v>
      </c>
      <c r="E5845" s="324">
        <v>43008</v>
      </c>
      <c r="F5845" s="1">
        <v>61994.98</v>
      </c>
      <c r="G5845" s="18">
        <v>0.2</v>
      </c>
      <c r="H5845" s="298">
        <v>1033.25</v>
      </c>
      <c r="I5845" s="10">
        <v>61994.98</v>
      </c>
      <c r="J5845" s="11">
        <f t="shared" si="2660"/>
        <v>0.2</v>
      </c>
      <c r="K5845" s="30">
        <f t="shared" si="2661"/>
        <v>1033.2496666666668</v>
      </c>
      <c r="L5845" s="29">
        <f t="shared" si="2662"/>
        <v>-3.333333331738686E-4</v>
      </c>
      <c r="M5845" s="10">
        <f t="shared" si="2663"/>
        <v>61994.98</v>
      </c>
      <c r="N5845" s="5">
        <f>VLOOKUP(CONCATENATE(A5845,"-6"),'Restated Depr'!$B$6:$G$7674,6,0)</f>
        <v>0.2</v>
      </c>
      <c r="O5845" s="29">
        <f t="shared" si="2664"/>
        <v>1033.2496666666668</v>
      </c>
      <c r="P5845" s="29">
        <f t="shared" si="2665"/>
        <v>0</v>
      </c>
      <c r="Q5845" t="s">
        <v>7819</v>
      </c>
    </row>
    <row r="5846" spans="1:18" hidden="1">
      <c r="A5846" t="s">
        <v>446</v>
      </c>
      <c r="B5846" t="s">
        <v>5948</v>
      </c>
      <c r="C5846" s="224" t="s">
        <v>7842</v>
      </c>
      <c r="D5846" s="221">
        <v>391.02</v>
      </c>
      <c r="E5846" s="324">
        <v>43039</v>
      </c>
      <c r="F5846" s="1">
        <v>61994.98</v>
      </c>
      <c r="G5846" s="18">
        <v>0.2</v>
      </c>
      <c r="H5846" s="298">
        <v>1033.25</v>
      </c>
      <c r="I5846" s="10">
        <v>61994.98</v>
      </c>
      <c r="J5846" s="11">
        <f t="shared" si="2660"/>
        <v>0.2</v>
      </c>
      <c r="K5846" s="30">
        <f t="shared" si="2661"/>
        <v>1033.2496666666668</v>
      </c>
      <c r="L5846" s="29">
        <f t="shared" si="2662"/>
        <v>-3.333333331738686E-4</v>
      </c>
      <c r="M5846" s="10">
        <f t="shared" si="2663"/>
        <v>61994.98</v>
      </c>
      <c r="N5846" s="5">
        <f>VLOOKUP(CONCATENATE(A5846,"-6"),'Restated Depr'!$B$6:$G$7674,6,0)</f>
        <v>0.2</v>
      </c>
      <c r="O5846" s="29">
        <f t="shared" si="2664"/>
        <v>1033.2496666666668</v>
      </c>
      <c r="P5846" s="29">
        <f t="shared" si="2665"/>
        <v>0</v>
      </c>
      <c r="Q5846" t="s">
        <v>7819</v>
      </c>
    </row>
    <row r="5847" spans="1:18" hidden="1">
      <c r="A5847" t="s">
        <v>446</v>
      </c>
      <c r="B5847" t="s">
        <v>5949</v>
      </c>
      <c r="C5847" s="224" t="s">
        <v>7842</v>
      </c>
      <c r="D5847" s="221">
        <v>391.02</v>
      </c>
      <c r="E5847" s="324">
        <v>43069</v>
      </c>
      <c r="F5847" s="1">
        <v>61994.98</v>
      </c>
      <c r="G5847" s="18">
        <v>0.2</v>
      </c>
      <c r="H5847" s="298">
        <v>1033.25</v>
      </c>
      <c r="I5847" s="10">
        <v>61994.98</v>
      </c>
      <c r="J5847" s="11">
        <f t="shared" si="2660"/>
        <v>0.2</v>
      </c>
      <c r="K5847" s="30">
        <f t="shared" si="2661"/>
        <v>1033.2496666666668</v>
      </c>
      <c r="L5847" s="29">
        <f t="shared" si="2662"/>
        <v>-3.333333331738686E-4</v>
      </c>
      <c r="M5847" s="10">
        <f t="shared" si="2663"/>
        <v>61994.98</v>
      </c>
      <c r="N5847" s="5">
        <f>VLOOKUP(CONCATENATE(A5847,"-6"),'Restated Depr'!$B$6:$G$7674,6,0)</f>
        <v>0.2</v>
      </c>
      <c r="O5847" s="29">
        <f t="shared" si="2664"/>
        <v>1033.2496666666668</v>
      </c>
      <c r="P5847" s="29">
        <f t="shared" si="2665"/>
        <v>0</v>
      </c>
      <c r="Q5847" t="s">
        <v>7819</v>
      </c>
    </row>
    <row r="5848" spans="1:18" hidden="1">
      <c r="A5848" t="s">
        <v>446</v>
      </c>
      <c r="B5848" t="s">
        <v>5950</v>
      </c>
      <c r="C5848" s="224" t="s">
        <v>7842</v>
      </c>
      <c r="D5848" s="221">
        <v>391.02</v>
      </c>
      <c r="E5848" s="324">
        <v>43100</v>
      </c>
      <c r="F5848" s="1">
        <v>61994.98</v>
      </c>
      <c r="G5848" s="18">
        <v>0.2</v>
      </c>
      <c r="H5848" s="298">
        <v>1033.25</v>
      </c>
      <c r="I5848" s="10">
        <v>61994.98</v>
      </c>
      <c r="J5848" s="11">
        <f t="shared" si="2660"/>
        <v>0.2</v>
      </c>
      <c r="K5848" s="30">
        <f t="shared" si="2661"/>
        <v>1033.2496666666668</v>
      </c>
      <c r="L5848" s="29">
        <f t="shared" si="2662"/>
        <v>-3.333333331738686E-4</v>
      </c>
      <c r="M5848" s="10">
        <f t="shared" si="2663"/>
        <v>61994.98</v>
      </c>
      <c r="N5848" s="5">
        <f>VLOOKUP(CONCATENATE(A5848,"-6"),'Restated Depr'!$B$6:$G$7674,6,0)</f>
        <v>0.2</v>
      </c>
      <c r="O5848" s="29">
        <f t="shared" si="2664"/>
        <v>1033.2496666666668</v>
      </c>
      <c r="P5848" s="29">
        <f t="shared" si="2665"/>
        <v>0</v>
      </c>
      <c r="Q5848" t="s">
        <v>7819</v>
      </c>
    </row>
    <row r="5849" spans="1:18" hidden="1">
      <c r="A5849" t="s">
        <v>446</v>
      </c>
      <c r="B5849" t="s">
        <v>5951</v>
      </c>
      <c r="C5849" s="224" t="s">
        <v>7842</v>
      </c>
      <c r="D5849" s="221">
        <v>391.02</v>
      </c>
      <c r="E5849" s="324">
        <v>43131</v>
      </c>
      <c r="F5849" s="1">
        <v>61994.98</v>
      </c>
      <c r="G5849" s="5">
        <v>0.2</v>
      </c>
      <c r="H5849" s="298">
        <v>1033.25</v>
      </c>
      <c r="I5849" s="10">
        <v>61994.98</v>
      </c>
      <c r="J5849" s="11">
        <f t="shared" si="2660"/>
        <v>0.2</v>
      </c>
      <c r="K5849" s="30">
        <f t="shared" si="2661"/>
        <v>1033.2496666666668</v>
      </c>
      <c r="L5849" s="29">
        <f t="shared" si="2662"/>
        <v>-3.333333331738686E-4</v>
      </c>
      <c r="M5849" s="10">
        <f t="shared" si="2663"/>
        <v>61994.98</v>
      </c>
      <c r="N5849" s="5">
        <f>VLOOKUP(CONCATENATE(A5849,"-6"),'Restated Depr'!$B$6:$G$7674,6,0)</f>
        <v>0.2</v>
      </c>
      <c r="O5849" s="29">
        <f t="shared" si="2664"/>
        <v>1033.2496666666668</v>
      </c>
      <c r="P5849" s="29">
        <f t="shared" si="2665"/>
        <v>0</v>
      </c>
      <c r="Q5849" t="s">
        <v>7819</v>
      </c>
    </row>
    <row r="5850" spans="1:18" hidden="1">
      <c r="A5850" t="s">
        <v>446</v>
      </c>
      <c r="B5850" t="s">
        <v>5952</v>
      </c>
      <c r="C5850" s="224" t="s">
        <v>7842</v>
      </c>
      <c r="D5850" s="221">
        <v>391.02</v>
      </c>
      <c r="E5850" s="324">
        <v>43159</v>
      </c>
      <c r="F5850" s="1">
        <v>61994.98</v>
      </c>
      <c r="G5850" s="5">
        <v>0.2</v>
      </c>
      <c r="H5850" s="298">
        <v>1033.25</v>
      </c>
      <c r="I5850" s="10">
        <v>61994.98</v>
      </c>
      <c r="J5850" s="11">
        <f t="shared" si="2660"/>
        <v>0.2</v>
      </c>
      <c r="K5850" s="30">
        <f t="shared" si="2661"/>
        <v>1033.2496666666668</v>
      </c>
      <c r="L5850" s="29">
        <f t="shared" si="2662"/>
        <v>-3.333333331738686E-4</v>
      </c>
      <c r="M5850" s="10">
        <f t="shared" si="2663"/>
        <v>61994.98</v>
      </c>
      <c r="N5850" s="5">
        <f>VLOOKUP(CONCATENATE(A5850,"-6"),'Restated Depr'!$B$6:$G$7674,6,0)</f>
        <v>0.2</v>
      </c>
      <c r="O5850" s="29">
        <f t="shared" si="2664"/>
        <v>1033.2496666666668</v>
      </c>
      <c r="P5850" s="29">
        <f t="shared" si="2665"/>
        <v>0</v>
      </c>
      <c r="Q5850" t="s">
        <v>7819</v>
      </c>
    </row>
    <row r="5851" spans="1:18" hidden="1">
      <c r="A5851" t="s">
        <v>446</v>
      </c>
      <c r="B5851" t="s">
        <v>5953</v>
      </c>
      <c r="C5851" s="224" t="s">
        <v>7842</v>
      </c>
      <c r="D5851" s="221">
        <v>391.02</v>
      </c>
      <c r="E5851" s="324">
        <v>43190</v>
      </c>
      <c r="F5851" s="1">
        <v>61994.98</v>
      </c>
      <c r="G5851" s="5">
        <v>0.2</v>
      </c>
      <c r="H5851" s="298">
        <v>1033.25</v>
      </c>
      <c r="I5851" s="10">
        <v>61994.98</v>
      </c>
      <c r="J5851" s="11">
        <f t="shared" si="2660"/>
        <v>0.2</v>
      </c>
      <c r="K5851" s="30">
        <f t="shared" si="2661"/>
        <v>1033.2496666666668</v>
      </c>
      <c r="L5851" s="29">
        <f t="shared" si="2662"/>
        <v>-3.333333331738686E-4</v>
      </c>
      <c r="M5851" s="10">
        <f t="shared" si="2663"/>
        <v>61994.98</v>
      </c>
      <c r="N5851" s="5">
        <f>VLOOKUP(CONCATENATE(A5851,"-6"),'Restated Depr'!$B$6:$G$7674,6,0)</f>
        <v>0.2</v>
      </c>
      <c r="O5851" s="29">
        <f t="shared" si="2664"/>
        <v>1033.2496666666668</v>
      </c>
      <c r="P5851" s="29">
        <f t="shared" si="2665"/>
        <v>0</v>
      </c>
      <c r="Q5851" t="s">
        <v>7819</v>
      </c>
    </row>
    <row r="5852" spans="1:18" hidden="1">
      <c r="A5852" t="s">
        <v>446</v>
      </c>
      <c r="B5852" t="s">
        <v>5954</v>
      </c>
      <c r="C5852" s="224" t="s">
        <v>7842</v>
      </c>
      <c r="D5852" s="221">
        <v>391.02</v>
      </c>
      <c r="E5852" s="324">
        <v>43220</v>
      </c>
      <c r="F5852" s="1">
        <v>61994.98</v>
      </c>
      <c r="G5852" s="5">
        <v>0.2</v>
      </c>
      <c r="H5852" s="298">
        <v>1033.25</v>
      </c>
      <c r="I5852" s="10">
        <v>61994.98</v>
      </c>
      <c r="J5852" s="11">
        <f t="shared" si="2660"/>
        <v>0.2</v>
      </c>
      <c r="K5852" s="30">
        <f t="shared" si="2661"/>
        <v>1033.2496666666668</v>
      </c>
      <c r="L5852" s="29">
        <f t="shared" si="2662"/>
        <v>-3.333333331738686E-4</v>
      </c>
      <c r="M5852" s="10">
        <f t="shared" si="2663"/>
        <v>61994.98</v>
      </c>
      <c r="N5852" s="5">
        <f>VLOOKUP(CONCATENATE(A5852,"-6"),'Restated Depr'!$B$6:$G$7674,6,0)</f>
        <v>0.2</v>
      </c>
      <c r="O5852" s="29">
        <f t="shared" si="2664"/>
        <v>1033.2496666666668</v>
      </c>
      <c r="P5852" s="29">
        <f t="shared" si="2665"/>
        <v>0</v>
      </c>
      <c r="Q5852" t="s">
        <v>7819</v>
      </c>
    </row>
    <row r="5853" spans="1:18" hidden="1">
      <c r="A5853" t="s">
        <v>446</v>
      </c>
      <c r="B5853" t="s">
        <v>5955</v>
      </c>
      <c r="C5853" s="224" t="s">
        <v>7842</v>
      </c>
      <c r="D5853" s="221">
        <v>391.02</v>
      </c>
      <c r="E5853" s="324">
        <v>43251</v>
      </c>
      <c r="F5853" s="1">
        <v>61994.98</v>
      </c>
      <c r="G5853" s="5">
        <v>0.2</v>
      </c>
      <c r="H5853" s="298">
        <v>1033.25</v>
      </c>
      <c r="I5853" s="10">
        <v>61994.98</v>
      </c>
      <c r="J5853" s="11">
        <f t="shared" si="2660"/>
        <v>0.2</v>
      </c>
      <c r="K5853" s="30">
        <f t="shared" si="2661"/>
        <v>1033.2496666666668</v>
      </c>
      <c r="L5853" s="29">
        <f t="shared" si="2662"/>
        <v>-3.333333331738686E-4</v>
      </c>
      <c r="M5853" s="10">
        <f t="shared" si="2663"/>
        <v>61994.98</v>
      </c>
      <c r="N5853" s="5">
        <f>VLOOKUP(CONCATENATE(A5853,"-6"),'Restated Depr'!$B$6:$G$7674,6,0)</f>
        <v>0.2</v>
      </c>
      <c r="O5853" s="29">
        <f t="shared" si="2664"/>
        <v>1033.2496666666668</v>
      </c>
      <c r="P5853" s="29">
        <f t="shared" si="2665"/>
        <v>0</v>
      </c>
      <c r="Q5853" t="s">
        <v>7819</v>
      </c>
    </row>
    <row r="5854" spans="1:18" hidden="1">
      <c r="A5854" t="s">
        <v>446</v>
      </c>
      <c r="B5854" t="s">
        <v>5956</v>
      </c>
      <c r="C5854" s="224" t="s">
        <v>7842</v>
      </c>
      <c r="D5854" s="221">
        <v>391.02</v>
      </c>
      <c r="E5854" s="324">
        <v>43281</v>
      </c>
      <c r="F5854" s="1">
        <v>61994.98</v>
      </c>
      <c r="G5854" s="5">
        <v>0.2</v>
      </c>
      <c r="H5854" s="298">
        <v>1033.25</v>
      </c>
      <c r="I5854" s="10">
        <v>61994.98</v>
      </c>
      <c r="J5854" s="11">
        <f t="shared" si="2660"/>
        <v>0.2</v>
      </c>
      <c r="K5854" s="30">
        <f t="shared" si="2661"/>
        <v>1033.2496666666668</v>
      </c>
      <c r="L5854" s="29">
        <f t="shared" si="2662"/>
        <v>-3.333333331738686E-4</v>
      </c>
      <c r="M5854" s="10">
        <f t="shared" si="2663"/>
        <v>61994.98</v>
      </c>
      <c r="N5854" s="5">
        <f>VLOOKUP(CONCATENATE(A5854,"-6"),'Restated Depr'!$B$6:$G$7674,6,0)</f>
        <v>0.2</v>
      </c>
      <c r="O5854" s="29">
        <f t="shared" si="2664"/>
        <v>1033.2496666666668</v>
      </c>
      <c r="P5854" s="29">
        <f t="shared" si="2665"/>
        <v>0</v>
      </c>
      <c r="Q5854" t="s">
        <v>7819</v>
      </c>
      <c r="R5854" s="5"/>
    </row>
    <row r="5855" spans="1:18" ht="15.75" hidden="1" thickBot="1">
      <c r="A5855" t="s">
        <v>446</v>
      </c>
      <c r="C5855" s="224" t="s">
        <v>641</v>
      </c>
      <c r="D5855" s="22"/>
      <c r="E5855" s="323" t="s">
        <v>606</v>
      </c>
      <c r="F5855" s="1"/>
      <c r="G5855" s="5"/>
      <c r="H5855" s="310">
        <f>SUM(H5843:H5854)</f>
        <v>12399</v>
      </c>
      <c r="I5855" s="10"/>
      <c r="J5855" s="10"/>
      <c r="K5855" s="32">
        <f>SUM(K5843:K5854)</f>
        <v>12398.996000000001</v>
      </c>
      <c r="L5855" s="28">
        <f>SUM(L5843:L5854)</f>
        <v>-3.9999999980864231E-3</v>
      </c>
      <c r="M5855" s="10"/>
      <c r="N5855" s="5"/>
      <c r="O5855" s="28">
        <f>SUM(O5843:O5854)</f>
        <v>12398.996000000001</v>
      </c>
      <c r="P5855" s="28">
        <f>SUM(P5843:P5854)</f>
        <v>0</v>
      </c>
    </row>
    <row r="5856" spans="1:18" hidden="1">
      <c r="A5856" t="s">
        <v>447</v>
      </c>
      <c r="B5856" t="s">
        <v>5957</v>
      </c>
      <c r="C5856" s="224" t="s">
        <v>7842</v>
      </c>
      <c r="D5856" s="221">
        <v>391.02</v>
      </c>
      <c r="E5856" s="324">
        <v>42947</v>
      </c>
      <c r="F5856" s="9">
        <v>46768.12</v>
      </c>
      <c r="G5856" s="18">
        <v>0.2</v>
      </c>
      <c r="H5856" s="299">
        <v>779.46999999999991</v>
      </c>
      <c r="I5856" s="15">
        <v>46768.12</v>
      </c>
      <c r="J5856" s="11">
        <f t="shared" ref="J5856:J5867" si="2666">G5856</f>
        <v>0.2</v>
      </c>
      <c r="K5856" s="31">
        <f t="shared" ref="K5856:K5867" si="2667">I5856*J5856/12</f>
        <v>779.46866666666676</v>
      </c>
      <c r="L5856" s="289">
        <f t="shared" ref="L5856:L5867" si="2668">K5856-H5856</f>
        <v>-1.3333333331502217E-3</v>
      </c>
      <c r="M5856" s="15">
        <f t="shared" ref="M5856:M5867" si="2669">I5856</f>
        <v>46768.12</v>
      </c>
      <c r="N5856" s="5">
        <f>VLOOKUP(CONCATENATE(A5856,"-6"),'Restated Depr'!$B$6:$G$7674,6,0)</f>
        <v>0.2</v>
      </c>
      <c r="O5856" s="289">
        <f t="shared" ref="O5856:O5867" si="2670">M5856*N5856/12</f>
        <v>779.46866666666676</v>
      </c>
      <c r="P5856" s="289">
        <f t="shared" ref="P5856:P5867" si="2671">O5856-K5856</f>
        <v>0</v>
      </c>
      <c r="Q5856" t="s">
        <v>7819</v>
      </c>
    </row>
    <row r="5857" spans="1:18" hidden="1">
      <c r="A5857" t="s">
        <v>447</v>
      </c>
      <c r="B5857" t="s">
        <v>5958</v>
      </c>
      <c r="C5857" s="224" t="s">
        <v>7842</v>
      </c>
      <c r="D5857" s="221">
        <v>391.02</v>
      </c>
      <c r="E5857" s="324">
        <v>42978</v>
      </c>
      <c r="F5857" s="1">
        <v>46768.12</v>
      </c>
      <c r="G5857" s="18">
        <v>0.2</v>
      </c>
      <c r="H5857" s="298">
        <v>779.46999999999991</v>
      </c>
      <c r="I5857" s="10">
        <v>46768.12</v>
      </c>
      <c r="J5857" s="11">
        <f t="shared" si="2666"/>
        <v>0.2</v>
      </c>
      <c r="K5857" s="30">
        <f t="shared" si="2667"/>
        <v>779.46866666666676</v>
      </c>
      <c r="L5857" s="29">
        <f t="shared" si="2668"/>
        <v>-1.3333333331502217E-3</v>
      </c>
      <c r="M5857" s="10">
        <f t="shared" si="2669"/>
        <v>46768.12</v>
      </c>
      <c r="N5857" s="5">
        <f>VLOOKUP(CONCATENATE(A5857,"-6"),'Restated Depr'!$B$6:$G$7674,6,0)</f>
        <v>0.2</v>
      </c>
      <c r="O5857" s="29">
        <f t="shared" si="2670"/>
        <v>779.46866666666676</v>
      </c>
      <c r="P5857" s="29">
        <f t="shared" si="2671"/>
        <v>0</v>
      </c>
      <c r="Q5857" t="s">
        <v>7819</v>
      </c>
    </row>
    <row r="5858" spans="1:18" hidden="1">
      <c r="A5858" t="s">
        <v>447</v>
      </c>
      <c r="B5858" t="s">
        <v>5959</v>
      </c>
      <c r="C5858" s="224" t="s">
        <v>7842</v>
      </c>
      <c r="D5858" s="221">
        <v>391.02</v>
      </c>
      <c r="E5858" s="324">
        <v>43008</v>
      </c>
      <c r="F5858" s="1">
        <v>46768.12</v>
      </c>
      <c r="G5858" s="18">
        <v>0.2</v>
      </c>
      <c r="H5858" s="298">
        <v>779.46999999999991</v>
      </c>
      <c r="I5858" s="10">
        <v>46768.12</v>
      </c>
      <c r="J5858" s="11">
        <f t="shared" si="2666"/>
        <v>0.2</v>
      </c>
      <c r="K5858" s="30">
        <f t="shared" si="2667"/>
        <v>779.46866666666676</v>
      </c>
      <c r="L5858" s="29">
        <f t="shared" si="2668"/>
        <v>-1.3333333331502217E-3</v>
      </c>
      <c r="M5858" s="10">
        <f t="shared" si="2669"/>
        <v>46768.12</v>
      </c>
      <c r="N5858" s="5">
        <f>VLOOKUP(CONCATENATE(A5858,"-6"),'Restated Depr'!$B$6:$G$7674,6,0)</f>
        <v>0.2</v>
      </c>
      <c r="O5858" s="29">
        <f t="shared" si="2670"/>
        <v>779.46866666666676</v>
      </c>
      <c r="P5858" s="29">
        <f t="shared" si="2671"/>
        <v>0</v>
      </c>
      <c r="Q5858" t="s">
        <v>7819</v>
      </c>
    </row>
    <row r="5859" spans="1:18" hidden="1">
      <c r="A5859" t="s">
        <v>447</v>
      </c>
      <c r="B5859" t="s">
        <v>5960</v>
      </c>
      <c r="C5859" s="224" t="s">
        <v>7842</v>
      </c>
      <c r="D5859" s="221">
        <v>391.02</v>
      </c>
      <c r="E5859" s="324">
        <v>43039</v>
      </c>
      <c r="F5859" s="1">
        <v>46768.12</v>
      </c>
      <c r="G5859" s="18">
        <v>0.2</v>
      </c>
      <c r="H5859" s="298">
        <v>779.46999999999991</v>
      </c>
      <c r="I5859" s="10">
        <v>46768.12</v>
      </c>
      <c r="J5859" s="11">
        <f t="shared" si="2666"/>
        <v>0.2</v>
      </c>
      <c r="K5859" s="30">
        <f t="shared" si="2667"/>
        <v>779.46866666666676</v>
      </c>
      <c r="L5859" s="29">
        <f t="shared" si="2668"/>
        <v>-1.3333333331502217E-3</v>
      </c>
      <c r="M5859" s="10">
        <f t="shared" si="2669"/>
        <v>46768.12</v>
      </c>
      <c r="N5859" s="5">
        <f>VLOOKUP(CONCATENATE(A5859,"-6"),'Restated Depr'!$B$6:$G$7674,6,0)</f>
        <v>0.2</v>
      </c>
      <c r="O5859" s="29">
        <f t="shared" si="2670"/>
        <v>779.46866666666676</v>
      </c>
      <c r="P5859" s="29">
        <f t="shared" si="2671"/>
        <v>0</v>
      </c>
      <c r="Q5859" t="s">
        <v>7819</v>
      </c>
    </row>
    <row r="5860" spans="1:18" hidden="1">
      <c r="A5860" t="s">
        <v>447</v>
      </c>
      <c r="B5860" t="s">
        <v>5961</v>
      </c>
      <c r="C5860" s="224" t="s">
        <v>7842</v>
      </c>
      <c r="D5860" s="221">
        <v>391.02</v>
      </c>
      <c r="E5860" s="324">
        <v>43069</v>
      </c>
      <c r="F5860" s="1">
        <v>46768.12</v>
      </c>
      <c r="G5860" s="18">
        <v>0.2</v>
      </c>
      <c r="H5860" s="298">
        <v>779.46999999999991</v>
      </c>
      <c r="I5860" s="10">
        <v>46768.12</v>
      </c>
      <c r="J5860" s="11">
        <f t="shared" si="2666"/>
        <v>0.2</v>
      </c>
      <c r="K5860" s="30">
        <f t="shared" si="2667"/>
        <v>779.46866666666676</v>
      </c>
      <c r="L5860" s="29">
        <f t="shared" si="2668"/>
        <v>-1.3333333331502217E-3</v>
      </c>
      <c r="M5860" s="10">
        <f t="shared" si="2669"/>
        <v>46768.12</v>
      </c>
      <c r="N5860" s="5">
        <f>VLOOKUP(CONCATENATE(A5860,"-6"),'Restated Depr'!$B$6:$G$7674,6,0)</f>
        <v>0.2</v>
      </c>
      <c r="O5860" s="29">
        <f t="shared" si="2670"/>
        <v>779.46866666666676</v>
      </c>
      <c r="P5860" s="29">
        <f t="shared" si="2671"/>
        <v>0</v>
      </c>
      <c r="Q5860" t="s">
        <v>7819</v>
      </c>
    </row>
    <row r="5861" spans="1:18" hidden="1">
      <c r="A5861" t="s">
        <v>447</v>
      </c>
      <c r="B5861" t="s">
        <v>5962</v>
      </c>
      <c r="C5861" s="224" t="s">
        <v>7842</v>
      </c>
      <c r="D5861" s="221">
        <v>391.02</v>
      </c>
      <c r="E5861" s="324">
        <v>43100</v>
      </c>
      <c r="F5861" s="1">
        <v>46768.12</v>
      </c>
      <c r="G5861" s="18">
        <v>0.2</v>
      </c>
      <c r="H5861" s="298">
        <v>779.46999999999991</v>
      </c>
      <c r="I5861" s="10">
        <v>46768.12</v>
      </c>
      <c r="J5861" s="11">
        <f t="shared" si="2666"/>
        <v>0.2</v>
      </c>
      <c r="K5861" s="30">
        <f t="shared" si="2667"/>
        <v>779.46866666666676</v>
      </c>
      <c r="L5861" s="29">
        <f t="shared" si="2668"/>
        <v>-1.3333333331502217E-3</v>
      </c>
      <c r="M5861" s="10">
        <f t="shared" si="2669"/>
        <v>46768.12</v>
      </c>
      <c r="N5861" s="5">
        <f>VLOOKUP(CONCATENATE(A5861,"-6"),'Restated Depr'!$B$6:$G$7674,6,0)</f>
        <v>0.2</v>
      </c>
      <c r="O5861" s="29">
        <f t="shared" si="2670"/>
        <v>779.46866666666676</v>
      </c>
      <c r="P5861" s="29">
        <f t="shared" si="2671"/>
        <v>0</v>
      </c>
      <c r="Q5861" t="s">
        <v>7819</v>
      </c>
    </row>
    <row r="5862" spans="1:18" hidden="1">
      <c r="A5862" t="s">
        <v>447</v>
      </c>
      <c r="B5862" t="s">
        <v>5963</v>
      </c>
      <c r="C5862" s="224" t="s">
        <v>7842</v>
      </c>
      <c r="D5862" s="221">
        <v>391.02</v>
      </c>
      <c r="E5862" s="324">
        <v>43131</v>
      </c>
      <c r="F5862" s="1">
        <v>46768.12</v>
      </c>
      <c r="G5862" s="5">
        <v>0.2</v>
      </c>
      <c r="H5862" s="298">
        <v>779.46999999999991</v>
      </c>
      <c r="I5862" s="10">
        <v>46768.12</v>
      </c>
      <c r="J5862" s="11">
        <f t="shared" si="2666"/>
        <v>0.2</v>
      </c>
      <c r="K5862" s="30">
        <f t="shared" si="2667"/>
        <v>779.46866666666676</v>
      </c>
      <c r="L5862" s="29">
        <f t="shared" si="2668"/>
        <v>-1.3333333331502217E-3</v>
      </c>
      <c r="M5862" s="10">
        <f t="shared" si="2669"/>
        <v>46768.12</v>
      </c>
      <c r="N5862" s="5">
        <f>VLOOKUP(CONCATENATE(A5862,"-6"),'Restated Depr'!$B$6:$G$7674,6,0)</f>
        <v>0.2</v>
      </c>
      <c r="O5862" s="29">
        <f t="shared" si="2670"/>
        <v>779.46866666666676</v>
      </c>
      <c r="P5862" s="29">
        <f t="shared" si="2671"/>
        <v>0</v>
      </c>
      <c r="Q5862" t="s">
        <v>7819</v>
      </c>
    </row>
    <row r="5863" spans="1:18" hidden="1">
      <c r="A5863" t="s">
        <v>447</v>
      </c>
      <c r="B5863" t="s">
        <v>5964</v>
      </c>
      <c r="C5863" s="224" t="s">
        <v>7842</v>
      </c>
      <c r="D5863" s="221">
        <v>391.02</v>
      </c>
      <c r="E5863" s="324">
        <v>43159</v>
      </c>
      <c r="F5863" s="1">
        <v>46768.12</v>
      </c>
      <c r="G5863" s="5">
        <v>0.2</v>
      </c>
      <c r="H5863" s="298">
        <v>779.46999999999991</v>
      </c>
      <c r="I5863" s="10">
        <v>46768.12</v>
      </c>
      <c r="J5863" s="11">
        <f t="shared" si="2666"/>
        <v>0.2</v>
      </c>
      <c r="K5863" s="30">
        <f t="shared" si="2667"/>
        <v>779.46866666666676</v>
      </c>
      <c r="L5863" s="29">
        <f t="shared" si="2668"/>
        <v>-1.3333333331502217E-3</v>
      </c>
      <c r="M5863" s="10">
        <f t="shared" si="2669"/>
        <v>46768.12</v>
      </c>
      <c r="N5863" s="5">
        <f>VLOOKUP(CONCATENATE(A5863,"-6"),'Restated Depr'!$B$6:$G$7674,6,0)</f>
        <v>0.2</v>
      </c>
      <c r="O5863" s="29">
        <f t="shared" si="2670"/>
        <v>779.46866666666676</v>
      </c>
      <c r="P5863" s="29">
        <f t="shared" si="2671"/>
        <v>0</v>
      </c>
      <c r="Q5863" t="s">
        <v>7819</v>
      </c>
    </row>
    <row r="5864" spans="1:18" hidden="1">
      <c r="A5864" t="s">
        <v>447</v>
      </c>
      <c r="B5864" t="s">
        <v>5965</v>
      </c>
      <c r="C5864" s="224" t="s">
        <v>7842</v>
      </c>
      <c r="D5864" s="221">
        <v>391.02</v>
      </c>
      <c r="E5864" s="324">
        <v>43190</v>
      </c>
      <c r="F5864" s="1">
        <v>46768.12</v>
      </c>
      <c r="G5864" s="5">
        <v>0.2</v>
      </c>
      <c r="H5864" s="298">
        <v>779.46999999999991</v>
      </c>
      <c r="I5864" s="10">
        <v>46768.12</v>
      </c>
      <c r="J5864" s="11">
        <f t="shared" si="2666"/>
        <v>0.2</v>
      </c>
      <c r="K5864" s="30">
        <f t="shared" si="2667"/>
        <v>779.46866666666676</v>
      </c>
      <c r="L5864" s="29">
        <f t="shared" si="2668"/>
        <v>-1.3333333331502217E-3</v>
      </c>
      <c r="M5864" s="10">
        <f t="shared" si="2669"/>
        <v>46768.12</v>
      </c>
      <c r="N5864" s="5">
        <f>VLOOKUP(CONCATENATE(A5864,"-6"),'Restated Depr'!$B$6:$G$7674,6,0)</f>
        <v>0.2</v>
      </c>
      <c r="O5864" s="29">
        <f t="shared" si="2670"/>
        <v>779.46866666666676</v>
      </c>
      <c r="P5864" s="29">
        <f t="shared" si="2671"/>
        <v>0</v>
      </c>
      <c r="Q5864" t="s">
        <v>7819</v>
      </c>
    </row>
    <row r="5865" spans="1:18" hidden="1">
      <c r="A5865" t="s">
        <v>447</v>
      </c>
      <c r="B5865" t="s">
        <v>5966</v>
      </c>
      <c r="C5865" s="224" t="s">
        <v>7842</v>
      </c>
      <c r="D5865" s="221">
        <v>391.02</v>
      </c>
      <c r="E5865" s="324">
        <v>43220</v>
      </c>
      <c r="F5865" s="1">
        <v>46768.12</v>
      </c>
      <c r="G5865" s="5">
        <v>0.2</v>
      </c>
      <c r="H5865" s="298">
        <v>779.46999999999991</v>
      </c>
      <c r="I5865" s="10">
        <v>46768.12</v>
      </c>
      <c r="J5865" s="11">
        <f t="shared" si="2666"/>
        <v>0.2</v>
      </c>
      <c r="K5865" s="30">
        <f t="shared" si="2667"/>
        <v>779.46866666666676</v>
      </c>
      <c r="L5865" s="29">
        <f t="shared" si="2668"/>
        <v>-1.3333333331502217E-3</v>
      </c>
      <c r="M5865" s="10">
        <f t="shared" si="2669"/>
        <v>46768.12</v>
      </c>
      <c r="N5865" s="5">
        <f>VLOOKUP(CONCATENATE(A5865,"-6"),'Restated Depr'!$B$6:$G$7674,6,0)</f>
        <v>0.2</v>
      </c>
      <c r="O5865" s="29">
        <f t="shared" si="2670"/>
        <v>779.46866666666676</v>
      </c>
      <c r="P5865" s="29">
        <f t="shared" si="2671"/>
        <v>0</v>
      </c>
      <c r="Q5865" t="s">
        <v>7819</v>
      </c>
    </row>
    <row r="5866" spans="1:18" hidden="1">
      <c r="A5866" t="s">
        <v>447</v>
      </c>
      <c r="B5866" t="s">
        <v>5967</v>
      </c>
      <c r="C5866" s="224" t="s">
        <v>7842</v>
      </c>
      <c r="D5866" s="221">
        <v>391.02</v>
      </c>
      <c r="E5866" s="324">
        <v>43251</v>
      </c>
      <c r="F5866" s="1">
        <v>46768.12</v>
      </c>
      <c r="G5866" s="5">
        <v>0.2</v>
      </c>
      <c r="H5866" s="298">
        <v>779.46999999999991</v>
      </c>
      <c r="I5866" s="10">
        <v>46768.12</v>
      </c>
      <c r="J5866" s="11">
        <f t="shared" si="2666"/>
        <v>0.2</v>
      </c>
      <c r="K5866" s="30">
        <f t="shared" si="2667"/>
        <v>779.46866666666676</v>
      </c>
      <c r="L5866" s="29">
        <f t="shared" si="2668"/>
        <v>-1.3333333331502217E-3</v>
      </c>
      <c r="M5866" s="10">
        <f t="shared" si="2669"/>
        <v>46768.12</v>
      </c>
      <c r="N5866" s="5">
        <f>VLOOKUP(CONCATENATE(A5866,"-6"),'Restated Depr'!$B$6:$G$7674,6,0)</f>
        <v>0.2</v>
      </c>
      <c r="O5866" s="29">
        <f t="shared" si="2670"/>
        <v>779.46866666666676</v>
      </c>
      <c r="P5866" s="29">
        <f t="shared" si="2671"/>
        <v>0</v>
      </c>
      <c r="Q5866" t="s">
        <v>7819</v>
      </c>
    </row>
    <row r="5867" spans="1:18" hidden="1">
      <c r="A5867" t="s">
        <v>447</v>
      </c>
      <c r="B5867" t="s">
        <v>5968</v>
      </c>
      <c r="C5867" s="224" t="s">
        <v>7842</v>
      </c>
      <c r="D5867" s="221">
        <v>391.02</v>
      </c>
      <c r="E5867" s="324">
        <v>43281</v>
      </c>
      <c r="F5867" s="1">
        <v>46768.12</v>
      </c>
      <c r="G5867" s="5">
        <v>0.2</v>
      </c>
      <c r="H5867" s="298">
        <v>779.46999999999991</v>
      </c>
      <c r="I5867" s="10">
        <v>46768.12</v>
      </c>
      <c r="J5867" s="11">
        <f t="shared" si="2666"/>
        <v>0.2</v>
      </c>
      <c r="K5867" s="30">
        <f t="shared" si="2667"/>
        <v>779.46866666666676</v>
      </c>
      <c r="L5867" s="29">
        <f t="shared" si="2668"/>
        <v>-1.3333333331502217E-3</v>
      </c>
      <c r="M5867" s="10">
        <f t="shared" si="2669"/>
        <v>46768.12</v>
      </c>
      <c r="N5867" s="5">
        <f>VLOOKUP(CONCATENATE(A5867,"-6"),'Restated Depr'!$B$6:$G$7674,6,0)</f>
        <v>0.2</v>
      </c>
      <c r="O5867" s="29">
        <f t="shared" si="2670"/>
        <v>779.46866666666676</v>
      </c>
      <c r="P5867" s="29">
        <f t="shared" si="2671"/>
        <v>0</v>
      </c>
      <c r="Q5867" t="s">
        <v>7819</v>
      </c>
      <c r="R5867" s="5"/>
    </row>
    <row r="5868" spans="1:18" ht="15.75" hidden="1" thickBot="1">
      <c r="A5868" t="s">
        <v>447</v>
      </c>
      <c r="C5868" s="224" t="s">
        <v>641</v>
      </c>
      <c r="D5868" s="22"/>
      <c r="E5868" s="323" t="s">
        <v>606</v>
      </c>
      <c r="F5868" s="1"/>
      <c r="G5868" s="5"/>
      <c r="H5868" s="310">
        <f>SUM(H5856:H5867)</f>
        <v>9353.64</v>
      </c>
      <c r="I5868" s="10"/>
      <c r="J5868" s="10"/>
      <c r="K5868" s="32">
        <f>SUM(K5856:K5867)</f>
        <v>9353.6240000000016</v>
      </c>
      <c r="L5868" s="28">
        <f>SUM(L5856:L5867)</f>
        <v>-1.5999999997802661E-2</v>
      </c>
      <c r="M5868" s="10"/>
      <c r="N5868" s="5"/>
      <c r="O5868" s="28">
        <f>SUM(O5856:O5867)</f>
        <v>9353.6240000000016</v>
      </c>
      <c r="P5868" s="28">
        <f>SUM(P5856:P5867)</f>
        <v>0</v>
      </c>
    </row>
    <row r="5869" spans="1:18" hidden="1">
      <c r="A5869" t="s">
        <v>448</v>
      </c>
      <c r="B5869" t="s">
        <v>5969</v>
      </c>
      <c r="C5869" s="224" t="s">
        <v>7842</v>
      </c>
      <c r="D5869" s="221">
        <v>391.02</v>
      </c>
      <c r="E5869" s="324">
        <v>42947</v>
      </c>
      <c r="F5869" s="9">
        <v>1169977.6299999999</v>
      </c>
      <c r="G5869" s="18">
        <v>0.2</v>
      </c>
      <c r="H5869" s="299">
        <v>19499.63</v>
      </c>
      <c r="I5869" s="15">
        <v>0</v>
      </c>
      <c r="J5869" s="11">
        <f t="shared" ref="J5869:J5880" si="2672">G5869</f>
        <v>0.2</v>
      </c>
      <c r="K5869" s="31">
        <f t="shared" ref="K5869:K5880" si="2673">I5869*J5869/12</f>
        <v>0</v>
      </c>
      <c r="L5869" s="289">
        <f t="shared" ref="L5869:L5880" si="2674">K5869-H5869</f>
        <v>-19499.63</v>
      </c>
      <c r="M5869" s="15">
        <f t="shared" ref="M5869:M5880" si="2675">I5869</f>
        <v>0</v>
      </c>
      <c r="N5869" s="5">
        <f>VLOOKUP(CONCATENATE(A5869,"-6"),'Restated Depr'!$B$6:$G$7674,6,0)</f>
        <v>0.2</v>
      </c>
      <c r="O5869" s="289">
        <f t="shared" ref="O5869:O5880" si="2676">M5869*N5869/12</f>
        <v>0</v>
      </c>
      <c r="P5869" s="289">
        <f t="shared" ref="P5869:P5880" si="2677">O5869-K5869</f>
        <v>0</v>
      </c>
      <c r="Q5869" t="s">
        <v>7819</v>
      </c>
    </row>
    <row r="5870" spans="1:18" hidden="1">
      <c r="A5870" t="s">
        <v>448</v>
      </c>
      <c r="B5870" t="s">
        <v>5970</v>
      </c>
      <c r="C5870" s="224" t="s">
        <v>7842</v>
      </c>
      <c r="D5870" s="221">
        <v>391.02</v>
      </c>
      <c r="E5870" s="324">
        <v>42978</v>
      </c>
      <c r="F5870" s="1">
        <v>1169977.6299999999</v>
      </c>
      <c r="G5870" s="18">
        <v>0.2</v>
      </c>
      <c r="H5870" s="298">
        <v>19499.63</v>
      </c>
      <c r="I5870" s="10">
        <v>0</v>
      </c>
      <c r="J5870" s="11">
        <f t="shared" si="2672"/>
        <v>0.2</v>
      </c>
      <c r="K5870" s="30">
        <f t="shared" si="2673"/>
        <v>0</v>
      </c>
      <c r="L5870" s="29">
        <f t="shared" si="2674"/>
        <v>-19499.63</v>
      </c>
      <c r="M5870" s="10">
        <f t="shared" si="2675"/>
        <v>0</v>
      </c>
      <c r="N5870" s="5">
        <f>VLOOKUP(CONCATENATE(A5870,"-6"),'Restated Depr'!$B$6:$G$7674,6,0)</f>
        <v>0.2</v>
      </c>
      <c r="O5870" s="29">
        <f t="shared" si="2676"/>
        <v>0</v>
      </c>
      <c r="P5870" s="29">
        <f t="shared" si="2677"/>
        <v>0</v>
      </c>
      <c r="Q5870" t="s">
        <v>7819</v>
      </c>
    </row>
    <row r="5871" spans="1:18" hidden="1">
      <c r="A5871" t="s">
        <v>448</v>
      </c>
      <c r="B5871" t="s">
        <v>5971</v>
      </c>
      <c r="C5871" s="224" t="s">
        <v>7842</v>
      </c>
      <c r="D5871" s="221">
        <v>391.02</v>
      </c>
      <c r="E5871" s="324">
        <v>43008</v>
      </c>
      <c r="F5871" s="1">
        <v>1169977.6299999999</v>
      </c>
      <c r="G5871" s="18">
        <v>0.2</v>
      </c>
      <c r="H5871" s="298">
        <v>19499.63</v>
      </c>
      <c r="I5871" s="10">
        <v>0</v>
      </c>
      <c r="J5871" s="11">
        <f t="shared" si="2672"/>
        <v>0.2</v>
      </c>
      <c r="K5871" s="30">
        <f t="shared" si="2673"/>
        <v>0</v>
      </c>
      <c r="L5871" s="29">
        <f t="shared" si="2674"/>
        <v>-19499.63</v>
      </c>
      <c r="M5871" s="10">
        <f t="shared" si="2675"/>
        <v>0</v>
      </c>
      <c r="N5871" s="5">
        <f>VLOOKUP(CONCATENATE(A5871,"-6"),'Restated Depr'!$B$6:$G$7674,6,0)</f>
        <v>0.2</v>
      </c>
      <c r="O5871" s="29">
        <f t="shared" si="2676"/>
        <v>0</v>
      </c>
      <c r="P5871" s="29">
        <f t="shared" si="2677"/>
        <v>0</v>
      </c>
      <c r="Q5871" t="s">
        <v>7819</v>
      </c>
    </row>
    <row r="5872" spans="1:18" hidden="1">
      <c r="A5872" t="s">
        <v>448</v>
      </c>
      <c r="B5872" t="s">
        <v>5972</v>
      </c>
      <c r="C5872" s="224" t="s">
        <v>7842</v>
      </c>
      <c r="D5872" s="221">
        <v>391.02</v>
      </c>
      <c r="E5872" s="324">
        <v>43039</v>
      </c>
      <c r="F5872" s="1">
        <v>1169977.6299999999</v>
      </c>
      <c r="G5872" s="18">
        <v>0.2</v>
      </c>
      <c r="H5872" s="298">
        <v>19499.63</v>
      </c>
      <c r="I5872" s="10">
        <v>0</v>
      </c>
      <c r="J5872" s="11">
        <f t="shared" si="2672"/>
        <v>0.2</v>
      </c>
      <c r="K5872" s="30">
        <f t="shared" si="2673"/>
        <v>0</v>
      </c>
      <c r="L5872" s="29">
        <f t="shared" si="2674"/>
        <v>-19499.63</v>
      </c>
      <c r="M5872" s="10">
        <f t="shared" si="2675"/>
        <v>0</v>
      </c>
      <c r="N5872" s="5">
        <f>VLOOKUP(CONCATENATE(A5872,"-6"),'Restated Depr'!$B$6:$G$7674,6,0)</f>
        <v>0.2</v>
      </c>
      <c r="O5872" s="29">
        <f t="shared" si="2676"/>
        <v>0</v>
      </c>
      <c r="P5872" s="29">
        <f t="shared" si="2677"/>
        <v>0</v>
      </c>
      <c r="Q5872" t="s">
        <v>7819</v>
      </c>
    </row>
    <row r="5873" spans="1:18" hidden="1">
      <c r="A5873" t="s">
        <v>448</v>
      </c>
      <c r="B5873" t="s">
        <v>5973</v>
      </c>
      <c r="C5873" s="224" t="s">
        <v>7842</v>
      </c>
      <c r="D5873" s="221">
        <v>391.02</v>
      </c>
      <c r="E5873" s="324">
        <v>43069</v>
      </c>
      <c r="F5873" s="1">
        <v>1169977.6299999999</v>
      </c>
      <c r="G5873" s="18">
        <v>0.2</v>
      </c>
      <c r="H5873" s="298">
        <v>19499.63</v>
      </c>
      <c r="I5873" s="10">
        <v>0</v>
      </c>
      <c r="J5873" s="11">
        <f t="shared" si="2672"/>
        <v>0.2</v>
      </c>
      <c r="K5873" s="30">
        <f t="shared" si="2673"/>
        <v>0</v>
      </c>
      <c r="L5873" s="29">
        <f t="shared" si="2674"/>
        <v>-19499.63</v>
      </c>
      <c r="M5873" s="10">
        <f t="shared" si="2675"/>
        <v>0</v>
      </c>
      <c r="N5873" s="5">
        <f>VLOOKUP(CONCATENATE(A5873,"-6"),'Restated Depr'!$B$6:$G$7674,6,0)</f>
        <v>0.2</v>
      </c>
      <c r="O5873" s="29">
        <f t="shared" si="2676"/>
        <v>0</v>
      </c>
      <c r="P5873" s="29">
        <f t="shared" si="2677"/>
        <v>0</v>
      </c>
      <c r="Q5873" t="s">
        <v>7819</v>
      </c>
    </row>
    <row r="5874" spans="1:18" hidden="1">
      <c r="A5874" t="s">
        <v>448</v>
      </c>
      <c r="B5874" t="s">
        <v>5974</v>
      </c>
      <c r="C5874" s="224" t="s">
        <v>7842</v>
      </c>
      <c r="D5874" s="221">
        <v>391.02</v>
      </c>
      <c r="E5874" s="324">
        <v>43100</v>
      </c>
      <c r="F5874" s="1">
        <v>584988.81999999995</v>
      </c>
      <c r="G5874" s="18">
        <v>0.2</v>
      </c>
      <c r="H5874" s="298">
        <v>9749.81</v>
      </c>
      <c r="I5874" s="10">
        <v>0</v>
      </c>
      <c r="J5874" s="11">
        <f t="shared" si="2672"/>
        <v>0.2</v>
      </c>
      <c r="K5874" s="30">
        <f t="shared" si="2673"/>
        <v>0</v>
      </c>
      <c r="L5874" s="29">
        <f t="shared" si="2674"/>
        <v>-9749.81</v>
      </c>
      <c r="M5874" s="10">
        <f t="shared" si="2675"/>
        <v>0</v>
      </c>
      <c r="N5874" s="5">
        <f>VLOOKUP(CONCATENATE(A5874,"-6"),'Restated Depr'!$B$6:$G$7674,6,0)</f>
        <v>0.2</v>
      </c>
      <c r="O5874" s="29">
        <f t="shared" si="2676"/>
        <v>0</v>
      </c>
      <c r="P5874" s="29">
        <f t="shared" si="2677"/>
        <v>0</v>
      </c>
      <c r="Q5874" t="s">
        <v>7819</v>
      </c>
    </row>
    <row r="5875" spans="1:18" hidden="1">
      <c r="A5875" t="s">
        <v>448</v>
      </c>
      <c r="B5875" t="s">
        <v>5975</v>
      </c>
      <c r="C5875" s="224" t="s">
        <v>7842</v>
      </c>
      <c r="D5875" s="221">
        <v>391.02</v>
      </c>
      <c r="E5875" s="324">
        <v>43131</v>
      </c>
      <c r="F5875" s="1">
        <v>0</v>
      </c>
      <c r="G5875" s="5">
        <v>0.2</v>
      </c>
      <c r="H5875" s="298">
        <v>0</v>
      </c>
      <c r="I5875" s="10">
        <v>0</v>
      </c>
      <c r="J5875" s="11">
        <f t="shared" si="2672"/>
        <v>0.2</v>
      </c>
      <c r="K5875" s="30">
        <f t="shared" si="2673"/>
        <v>0</v>
      </c>
      <c r="L5875" s="29">
        <f t="shared" si="2674"/>
        <v>0</v>
      </c>
      <c r="M5875" s="10">
        <f t="shared" si="2675"/>
        <v>0</v>
      </c>
      <c r="N5875" s="5">
        <f>VLOOKUP(CONCATENATE(A5875,"-6"),'Restated Depr'!$B$6:$G$7674,6,0)</f>
        <v>0.2</v>
      </c>
      <c r="O5875" s="29">
        <f t="shared" si="2676"/>
        <v>0</v>
      </c>
      <c r="P5875" s="29">
        <f t="shared" si="2677"/>
        <v>0</v>
      </c>
      <c r="Q5875" t="s">
        <v>7819</v>
      </c>
    </row>
    <row r="5876" spans="1:18" hidden="1">
      <c r="A5876" t="s">
        <v>448</v>
      </c>
      <c r="B5876" t="s">
        <v>5976</v>
      </c>
      <c r="C5876" s="224" t="s">
        <v>7842</v>
      </c>
      <c r="D5876" s="221">
        <v>391.02</v>
      </c>
      <c r="E5876" s="324">
        <v>43159</v>
      </c>
      <c r="F5876" s="1">
        <v>0</v>
      </c>
      <c r="G5876" s="5">
        <v>0.2</v>
      </c>
      <c r="H5876" s="298">
        <v>0</v>
      </c>
      <c r="I5876" s="10">
        <v>0</v>
      </c>
      <c r="J5876" s="11">
        <f t="shared" si="2672"/>
        <v>0.2</v>
      </c>
      <c r="K5876" s="30">
        <f t="shared" si="2673"/>
        <v>0</v>
      </c>
      <c r="L5876" s="29">
        <f t="shared" si="2674"/>
        <v>0</v>
      </c>
      <c r="M5876" s="10">
        <f t="shared" si="2675"/>
        <v>0</v>
      </c>
      <c r="N5876" s="5">
        <f>VLOOKUP(CONCATENATE(A5876,"-6"),'Restated Depr'!$B$6:$G$7674,6,0)</f>
        <v>0.2</v>
      </c>
      <c r="O5876" s="29">
        <f t="shared" si="2676"/>
        <v>0</v>
      </c>
      <c r="P5876" s="29">
        <f t="shared" si="2677"/>
        <v>0</v>
      </c>
      <c r="Q5876" t="s">
        <v>7819</v>
      </c>
    </row>
    <row r="5877" spans="1:18" hidden="1">
      <c r="A5877" t="s">
        <v>448</v>
      </c>
      <c r="B5877" t="s">
        <v>5977</v>
      </c>
      <c r="C5877" s="224" t="s">
        <v>7842</v>
      </c>
      <c r="D5877" s="221">
        <v>391.02</v>
      </c>
      <c r="E5877" s="324">
        <v>43190</v>
      </c>
      <c r="F5877" s="1">
        <v>0</v>
      </c>
      <c r="G5877" s="5">
        <v>0.2</v>
      </c>
      <c r="H5877" s="298">
        <v>0</v>
      </c>
      <c r="I5877" s="10">
        <v>0</v>
      </c>
      <c r="J5877" s="11">
        <f t="shared" si="2672"/>
        <v>0.2</v>
      </c>
      <c r="K5877" s="30">
        <f t="shared" si="2673"/>
        <v>0</v>
      </c>
      <c r="L5877" s="29">
        <f t="shared" si="2674"/>
        <v>0</v>
      </c>
      <c r="M5877" s="10">
        <f t="shared" si="2675"/>
        <v>0</v>
      </c>
      <c r="N5877" s="5">
        <f>VLOOKUP(CONCATENATE(A5877,"-6"),'Restated Depr'!$B$6:$G$7674,6,0)</f>
        <v>0.2</v>
      </c>
      <c r="O5877" s="29">
        <f t="shared" si="2676"/>
        <v>0</v>
      </c>
      <c r="P5877" s="29">
        <f t="shared" si="2677"/>
        <v>0</v>
      </c>
      <c r="Q5877" t="s">
        <v>7819</v>
      </c>
    </row>
    <row r="5878" spans="1:18" hidden="1">
      <c r="A5878" t="s">
        <v>448</v>
      </c>
      <c r="B5878" t="s">
        <v>5978</v>
      </c>
      <c r="C5878" s="224" t="s">
        <v>7842</v>
      </c>
      <c r="D5878" s="221">
        <v>391.02</v>
      </c>
      <c r="E5878" s="324">
        <v>43220</v>
      </c>
      <c r="F5878" s="1">
        <v>0</v>
      </c>
      <c r="G5878" s="5">
        <v>0.2</v>
      </c>
      <c r="H5878" s="298">
        <v>0</v>
      </c>
      <c r="I5878" s="10">
        <v>0</v>
      </c>
      <c r="J5878" s="11">
        <f t="shared" si="2672"/>
        <v>0.2</v>
      </c>
      <c r="K5878" s="30">
        <f t="shared" si="2673"/>
        <v>0</v>
      </c>
      <c r="L5878" s="29">
        <f t="shared" si="2674"/>
        <v>0</v>
      </c>
      <c r="M5878" s="10">
        <f t="shared" si="2675"/>
        <v>0</v>
      </c>
      <c r="N5878" s="5">
        <f>VLOOKUP(CONCATENATE(A5878,"-6"),'Restated Depr'!$B$6:$G$7674,6,0)</f>
        <v>0.2</v>
      </c>
      <c r="O5878" s="29">
        <f t="shared" si="2676"/>
        <v>0</v>
      </c>
      <c r="P5878" s="29">
        <f t="shared" si="2677"/>
        <v>0</v>
      </c>
      <c r="Q5878" t="s">
        <v>7819</v>
      </c>
    </row>
    <row r="5879" spans="1:18" hidden="1">
      <c r="A5879" t="s">
        <v>448</v>
      </c>
      <c r="B5879" t="s">
        <v>5979</v>
      </c>
      <c r="C5879" s="224" t="s">
        <v>7842</v>
      </c>
      <c r="D5879" s="221">
        <v>391.02</v>
      </c>
      <c r="E5879" s="324">
        <v>43251</v>
      </c>
      <c r="F5879" s="1">
        <v>0</v>
      </c>
      <c r="G5879" s="5">
        <v>0.2</v>
      </c>
      <c r="H5879" s="298">
        <v>0</v>
      </c>
      <c r="I5879" s="10">
        <v>0</v>
      </c>
      <c r="J5879" s="11">
        <f t="shared" si="2672"/>
        <v>0.2</v>
      </c>
      <c r="K5879" s="30">
        <f t="shared" si="2673"/>
        <v>0</v>
      </c>
      <c r="L5879" s="29">
        <f t="shared" si="2674"/>
        <v>0</v>
      </c>
      <c r="M5879" s="10">
        <f t="shared" si="2675"/>
        <v>0</v>
      </c>
      <c r="N5879" s="5">
        <f>VLOOKUP(CONCATENATE(A5879,"-6"),'Restated Depr'!$B$6:$G$7674,6,0)</f>
        <v>0.2</v>
      </c>
      <c r="O5879" s="29">
        <f t="shared" si="2676"/>
        <v>0</v>
      </c>
      <c r="P5879" s="29">
        <f t="shared" si="2677"/>
        <v>0</v>
      </c>
      <c r="Q5879" t="s">
        <v>7819</v>
      </c>
    </row>
    <row r="5880" spans="1:18" hidden="1">
      <c r="A5880" t="s">
        <v>448</v>
      </c>
      <c r="B5880" t="s">
        <v>5980</v>
      </c>
      <c r="C5880" s="224" t="s">
        <v>7842</v>
      </c>
      <c r="D5880" s="221">
        <v>391.02</v>
      </c>
      <c r="E5880" s="324">
        <v>43281</v>
      </c>
      <c r="F5880" s="1">
        <v>0</v>
      </c>
      <c r="G5880" s="5">
        <v>0.2</v>
      </c>
      <c r="H5880" s="298">
        <v>0</v>
      </c>
      <c r="I5880" s="10">
        <v>0</v>
      </c>
      <c r="J5880" s="11">
        <f t="shared" si="2672"/>
        <v>0.2</v>
      </c>
      <c r="K5880" s="30">
        <f t="shared" si="2673"/>
        <v>0</v>
      </c>
      <c r="L5880" s="29">
        <f t="shared" si="2674"/>
        <v>0</v>
      </c>
      <c r="M5880" s="10">
        <f t="shared" si="2675"/>
        <v>0</v>
      </c>
      <c r="N5880" s="5">
        <f>VLOOKUP(CONCATENATE(A5880,"-6"),'Restated Depr'!$B$6:$G$7674,6,0)</f>
        <v>0.2</v>
      </c>
      <c r="O5880" s="29">
        <f t="shared" si="2676"/>
        <v>0</v>
      </c>
      <c r="P5880" s="29">
        <f t="shared" si="2677"/>
        <v>0</v>
      </c>
      <c r="Q5880" t="s">
        <v>7819</v>
      </c>
      <c r="R5880" s="5"/>
    </row>
    <row r="5881" spans="1:18" ht="15.75" hidden="1" thickBot="1">
      <c r="A5881" t="s">
        <v>448</v>
      </c>
      <c r="C5881" s="224" t="s">
        <v>641</v>
      </c>
      <c r="D5881" s="22"/>
      <c r="E5881" s="323" t="s">
        <v>606</v>
      </c>
      <c r="F5881" s="1"/>
      <c r="G5881" s="5"/>
      <c r="H5881" s="310">
        <f>SUM(H5869:H5880)</f>
        <v>107247.96</v>
      </c>
      <c r="I5881" s="10"/>
      <c r="J5881" s="10"/>
      <c r="K5881" s="32">
        <f>SUM(K5869:K5880)</f>
        <v>0</v>
      </c>
      <c r="L5881" s="28">
        <f>SUM(L5869:L5880)</f>
        <v>-107247.96</v>
      </c>
      <c r="M5881" s="10"/>
      <c r="N5881" s="5"/>
      <c r="O5881" s="28">
        <f>SUM(O5869:O5880)</f>
        <v>0</v>
      </c>
      <c r="P5881" s="28">
        <f>SUM(P5869:P5880)</f>
        <v>0</v>
      </c>
    </row>
    <row r="5882" spans="1:18" hidden="1">
      <c r="A5882" t="s">
        <v>449</v>
      </c>
      <c r="B5882" t="s">
        <v>5981</v>
      </c>
      <c r="C5882" s="224" t="s">
        <v>7842</v>
      </c>
      <c r="D5882" s="221">
        <v>391.02</v>
      </c>
      <c r="E5882" s="324">
        <v>42947</v>
      </c>
      <c r="F5882" s="9">
        <v>71743.63</v>
      </c>
      <c r="G5882" s="18">
        <v>0.2</v>
      </c>
      <c r="H5882" s="299">
        <v>1195.73</v>
      </c>
      <c r="I5882" s="15">
        <v>71743.63</v>
      </c>
      <c r="J5882" s="11">
        <f t="shared" ref="J5882:J5893" si="2678">G5882</f>
        <v>0.2</v>
      </c>
      <c r="K5882" s="31">
        <f t="shared" ref="K5882:K5893" si="2679">I5882*J5882/12</f>
        <v>1195.7271666666668</v>
      </c>
      <c r="L5882" s="289">
        <f t="shared" ref="L5882:L5893" si="2680">K5882-H5882</f>
        <v>-2.8333333332284383E-3</v>
      </c>
      <c r="M5882" s="15">
        <f t="shared" ref="M5882:M5893" si="2681">I5882</f>
        <v>71743.63</v>
      </c>
      <c r="N5882" s="5">
        <f>VLOOKUP(CONCATENATE(A5882,"-6"),'Restated Depr'!$B$6:$G$7674,6,0)</f>
        <v>0.2</v>
      </c>
      <c r="O5882" s="289">
        <f t="shared" ref="O5882:O5893" si="2682">M5882*N5882/12</f>
        <v>1195.7271666666668</v>
      </c>
      <c r="P5882" s="289">
        <f t="shared" ref="P5882:P5893" si="2683">O5882-K5882</f>
        <v>0</v>
      </c>
      <c r="Q5882" t="s">
        <v>7819</v>
      </c>
    </row>
    <row r="5883" spans="1:18" hidden="1">
      <c r="A5883" t="s">
        <v>449</v>
      </c>
      <c r="B5883" t="s">
        <v>5982</v>
      </c>
      <c r="C5883" s="224" t="s">
        <v>7842</v>
      </c>
      <c r="D5883" s="221">
        <v>391.02</v>
      </c>
      <c r="E5883" s="324">
        <v>42978</v>
      </c>
      <c r="F5883" s="1">
        <v>71743.63</v>
      </c>
      <c r="G5883" s="18">
        <v>0.2</v>
      </c>
      <c r="H5883" s="298">
        <v>1195.73</v>
      </c>
      <c r="I5883" s="10">
        <v>71743.63</v>
      </c>
      <c r="J5883" s="11">
        <f t="shared" si="2678"/>
        <v>0.2</v>
      </c>
      <c r="K5883" s="30">
        <f t="shared" si="2679"/>
        <v>1195.7271666666668</v>
      </c>
      <c r="L5883" s="29">
        <f t="shared" si="2680"/>
        <v>-2.8333333332284383E-3</v>
      </c>
      <c r="M5883" s="10">
        <f t="shared" si="2681"/>
        <v>71743.63</v>
      </c>
      <c r="N5883" s="5">
        <f>VLOOKUP(CONCATENATE(A5883,"-6"),'Restated Depr'!$B$6:$G$7674,6,0)</f>
        <v>0.2</v>
      </c>
      <c r="O5883" s="29">
        <f t="shared" si="2682"/>
        <v>1195.7271666666668</v>
      </c>
      <c r="P5883" s="29">
        <f t="shared" si="2683"/>
        <v>0</v>
      </c>
      <c r="Q5883" t="s">
        <v>7819</v>
      </c>
    </row>
    <row r="5884" spans="1:18" hidden="1">
      <c r="A5884" t="s">
        <v>449</v>
      </c>
      <c r="B5884" t="s">
        <v>5983</v>
      </c>
      <c r="C5884" s="224" t="s">
        <v>7842</v>
      </c>
      <c r="D5884" s="221">
        <v>391.02</v>
      </c>
      <c r="E5884" s="324">
        <v>43008</v>
      </c>
      <c r="F5884" s="1">
        <v>71743.63</v>
      </c>
      <c r="G5884" s="18">
        <v>0.2</v>
      </c>
      <c r="H5884" s="298">
        <v>1195.73</v>
      </c>
      <c r="I5884" s="10">
        <v>71743.63</v>
      </c>
      <c r="J5884" s="11">
        <f t="shared" si="2678"/>
        <v>0.2</v>
      </c>
      <c r="K5884" s="30">
        <f t="shared" si="2679"/>
        <v>1195.7271666666668</v>
      </c>
      <c r="L5884" s="29">
        <f t="shared" si="2680"/>
        <v>-2.8333333332284383E-3</v>
      </c>
      <c r="M5884" s="10">
        <f t="shared" si="2681"/>
        <v>71743.63</v>
      </c>
      <c r="N5884" s="5">
        <f>VLOOKUP(CONCATENATE(A5884,"-6"),'Restated Depr'!$B$6:$G$7674,6,0)</f>
        <v>0.2</v>
      </c>
      <c r="O5884" s="29">
        <f t="shared" si="2682"/>
        <v>1195.7271666666668</v>
      </c>
      <c r="P5884" s="29">
        <f t="shared" si="2683"/>
        <v>0</v>
      </c>
      <c r="Q5884" t="s">
        <v>7819</v>
      </c>
    </row>
    <row r="5885" spans="1:18" hidden="1">
      <c r="A5885" t="s">
        <v>449</v>
      </c>
      <c r="B5885" t="s">
        <v>5984</v>
      </c>
      <c r="C5885" s="224" t="s">
        <v>7842</v>
      </c>
      <c r="D5885" s="221">
        <v>391.02</v>
      </c>
      <c r="E5885" s="324">
        <v>43039</v>
      </c>
      <c r="F5885" s="1">
        <v>71743.63</v>
      </c>
      <c r="G5885" s="18">
        <v>0.2</v>
      </c>
      <c r="H5885" s="298">
        <v>1195.73</v>
      </c>
      <c r="I5885" s="10">
        <v>71743.63</v>
      </c>
      <c r="J5885" s="11">
        <f t="shared" si="2678"/>
        <v>0.2</v>
      </c>
      <c r="K5885" s="30">
        <f t="shared" si="2679"/>
        <v>1195.7271666666668</v>
      </c>
      <c r="L5885" s="29">
        <f t="shared" si="2680"/>
        <v>-2.8333333332284383E-3</v>
      </c>
      <c r="M5885" s="10">
        <f t="shared" si="2681"/>
        <v>71743.63</v>
      </c>
      <c r="N5885" s="5">
        <f>VLOOKUP(CONCATENATE(A5885,"-6"),'Restated Depr'!$B$6:$G$7674,6,0)</f>
        <v>0.2</v>
      </c>
      <c r="O5885" s="29">
        <f t="shared" si="2682"/>
        <v>1195.7271666666668</v>
      </c>
      <c r="P5885" s="29">
        <f t="shared" si="2683"/>
        <v>0</v>
      </c>
      <c r="Q5885" t="s">
        <v>7819</v>
      </c>
    </row>
    <row r="5886" spans="1:18" hidden="1">
      <c r="A5886" t="s">
        <v>449</v>
      </c>
      <c r="B5886" t="s">
        <v>5985</v>
      </c>
      <c r="C5886" s="224" t="s">
        <v>7842</v>
      </c>
      <c r="D5886" s="221">
        <v>391.02</v>
      </c>
      <c r="E5886" s="324">
        <v>43069</v>
      </c>
      <c r="F5886" s="1">
        <v>71743.63</v>
      </c>
      <c r="G5886" s="18">
        <v>0.2</v>
      </c>
      <c r="H5886" s="298">
        <v>1195.73</v>
      </c>
      <c r="I5886" s="10">
        <v>71743.63</v>
      </c>
      <c r="J5886" s="11">
        <f t="shared" si="2678"/>
        <v>0.2</v>
      </c>
      <c r="K5886" s="30">
        <f t="shared" si="2679"/>
        <v>1195.7271666666668</v>
      </c>
      <c r="L5886" s="29">
        <f t="shared" si="2680"/>
        <v>-2.8333333332284383E-3</v>
      </c>
      <c r="M5886" s="10">
        <f t="shared" si="2681"/>
        <v>71743.63</v>
      </c>
      <c r="N5886" s="5">
        <f>VLOOKUP(CONCATENATE(A5886,"-6"),'Restated Depr'!$B$6:$G$7674,6,0)</f>
        <v>0.2</v>
      </c>
      <c r="O5886" s="29">
        <f t="shared" si="2682"/>
        <v>1195.7271666666668</v>
      </c>
      <c r="P5886" s="29">
        <f t="shared" si="2683"/>
        <v>0</v>
      </c>
      <c r="Q5886" t="s">
        <v>7819</v>
      </c>
    </row>
    <row r="5887" spans="1:18" hidden="1">
      <c r="A5887" t="s">
        <v>449</v>
      </c>
      <c r="B5887" t="s">
        <v>5986</v>
      </c>
      <c r="C5887" s="224" t="s">
        <v>7842</v>
      </c>
      <c r="D5887" s="221">
        <v>391.02</v>
      </c>
      <c r="E5887" s="324">
        <v>43100</v>
      </c>
      <c r="F5887" s="1">
        <v>71743.63</v>
      </c>
      <c r="G5887" s="18">
        <v>0.2</v>
      </c>
      <c r="H5887" s="298">
        <v>1195.73</v>
      </c>
      <c r="I5887" s="10">
        <v>71743.63</v>
      </c>
      <c r="J5887" s="11">
        <f t="shared" si="2678"/>
        <v>0.2</v>
      </c>
      <c r="K5887" s="30">
        <f t="shared" si="2679"/>
        <v>1195.7271666666668</v>
      </c>
      <c r="L5887" s="29">
        <f t="shared" si="2680"/>
        <v>-2.8333333332284383E-3</v>
      </c>
      <c r="M5887" s="10">
        <f t="shared" si="2681"/>
        <v>71743.63</v>
      </c>
      <c r="N5887" s="5">
        <f>VLOOKUP(CONCATENATE(A5887,"-6"),'Restated Depr'!$B$6:$G$7674,6,0)</f>
        <v>0.2</v>
      </c>
      <c r="O5887" s="29">
        <f t="shared" si="2682"/>
        <v>1195.7271666666668</v>
      </c>
      <c r="P5887" s="29">
        <f t="shared" si="2683"/>
        <v>0</v>
      </c>
      <c r="Q5887" t="s">
        <v>7819</v>
      </c>
    </row>
    <row r="5888" spans="1:18" hidden="1">
      <c r="A5888" t="s">
        <v>449</v>
      </c>
      <c r="B5888" t="s">
        <v>5987</v>
      </c>
      <c r="C5888" s="224" t="s">
        <v>7842</v>
      </c>
      <c r="D5888" s="221">
        <v>391.02</v>
      </c>
      <c r="E5888" s="324">
        <v>43131</v>
      </c>
      <c r="F5888" s="1">
        <v>71743.63</v>
      </c>
      <c r="G5888" s="5">
        <v>0.2</v>
      </c>
      <c r="H5888" s="298">
        <v>1195.73</v>
      </c>
      <c r="I5888" s="10">
        <v>71743.63</v>
      </c>
      <c r="J5888" s="11">
        <f t="shared" si="2678"/>
        <v>0.2</v>
      </c>
      <c r="K5888" s="30">
        <f t="shared" si="2679"/>
        <v>1195.7271666666668</v>
      </c>
      <c r="L5888" s="29">
        <f t="shared" si="2680"/>
        <v>-2.8333333332284383E-3</v>
      </c>
      <c r="M5888" s="10">
        <f t="shared" si="2681"/>
        <v>71743.63</v>
      </c>
      <c r="N5888" s="5">
        <f>VLOOKUP(CONCATENATE(A5888,"-6"),'Restated Depr'!$B$6:$G$7674,6,0)</f>
        <v>0.2</v>
      </c>
      <c r="O5888" s="29">
        <f t="shared" si="2682"/>
        <v>1195.7271666666668</v>
      </c>
      <c r="P5888" s="29">
        <f t="shared" si="2683"/>
        <v>0</v>
      </c>
      <c r="Q5888" t="s">
        <v>7819</v>
      </c>
    </row>
    <row r="5889" spans="1:18" hidden="1">
      <c r="A5889" t="s">
        <v>449</v>
      </c>
      <c r="B5889" t="s">
        <v>5988</v>
      </c>
      <c r="C5889" s="224" t="s">
        <v>7842</v>
      </c>
      <c r="D5889" s="221">
        <v>391.02</v>
      </c>
      <c r="E5889" s="324">
        <v>43159</v>
      </c>
      <c r="F5889" s="1">
        <v>71743.63</v>
      </c>
      <c r="G5889" s="5">
        <v>0.2</v>
      </c>
      <c r="H5889" s="298">
        <v>1195.73</v>
      </c>
      <c r="I5889" s="10">
        <v>71743.63</v>
      </c>
      <c r="J5889" s="11">
        <f t="shared" si="2678"/>
        <v>0.2</v>
      </c>
      <c r="K5889" s="30">
        <f t="shared" si="2679"/>
        <v>1195.7271666666668</v>
      </c>
      <c r="L5889" s="29">
        <f t="shared" si="2680"/>
        <v>-2.8333333332284383E-3</v>
      </c>
      <c r="M5889" s="10">
        <f t="shared" si="2681"/>
        <v>71743.63</v>
      </c>
      <c r="N5889" s="5">
        <f>VLOOKUP(CONCATENATE(A5889,"-6"),'Restated Depr'!$B$6:$G$7674,6,0)</f>
        <v>0.2</v>
      </c>
      <c r="O5889" s="29">
        <f t="shared" si="2682"/>
        <v>1195.7271666666668</v>
      </c>
      <c r="P5889" s="29">
        <f t="shared" si="2683"/>
        <v>0</v>
      </c>
      <c r="Q5889" t="s">
        <v>7819</v>
      </c>
    </row>
    <row r="5890" spans="1:18" hidden="1">
      <c r="A5890" t="s">
        <v>449</v>
      </c>
      <c r="B5890" t="s">
        <v>5989</v>
      </c>
      <c r="C5890" s="224" t="s">
        <v>7842</v>
      </c>
      <c r="D5890" s="221">
        <v>391.02</v>
      </c>
      <c r="E5890" s="324">
        <v>43190</v>
      </c>
      <c r="F5890" s="1">
        <v>71743.63</v>
      </c>
      <c r="G5890" s="5">
        <v>0.2</v>
      </c>
      <c r="H5890" s="298">
        <v>1195.73</v>
      </c>
      <c r="I5890" s="10">
        <v>71743.63</v>
      </c>
      <c r="J5890" s="11">
        <f t="shared" si="2678"/>
        <v>0.2</v>
      </c>
      <c r="K5890" s="30">
        <f t="shared" si="2679"/>
        <v>1195.7271666666668</v>
      </c>
      <c r="L5890" s="29">
        <f t="shared" si="2680"/>
        <v>-2.8333333332284383E-3</v>
      </c>
      <c r="M5890" s="10">
        <f t="shared" si="2681"/>
        <v>71743.63</v>
      </c>
      <c r="N5890" s="5">
        <f>VLOOKUP(CONCATENATE(A5890,"-6"),'Restated Depr'!$B$6:$G$7674,6,0)</f>
        <v>0.2</v>
      </c>
      <c r="O5890" s="29">
        <f t="shared" si="2682"/>
        <v>1195.7271666666668</v>
      </c>
      <c r="P5890" s="29">
        <f t="shared" si="2683"/>
        <v>0</v>
      </c>
      <c r="Q5890" t="s">
        <v>7819</v>
      </c>
    </row>
    <row r="5891" spans="1:18" hidden="1">
      <c r="A5891" t="s">
        <v>449</v>
      </c>
      <c r="B5891" t="s">
        <v>5990</v>
      </c>
      <c r="C5891" s="224" t="s">
        <v>7842</v>
      </c>
      <c r="D5891" s="221">
        <v>391.02</v>
      </c>
      <c r="E5891" s="324">
        <v>43220</v>
      </c>
      <c r="F5891" s="1">
        <v>71743.63</v>
      </c>
      <c r="G5891" s="5">
        <v>0.2</v>
      </c>
      <c r="H5891" s="298">
        <v>1195.73</v>
      </c>
      <c r="I5891" s="10">
        <v>71743.63</v>
      </c>
      <c r="J5891" s="11">
        <f t="shared" si="2678"/>
        <v>0.2</v>
      </c>
      <c r="K5891" s="30">
        <f t="shared" si="2679"/>
        <v>1195.7271666666668</v>
      </c>
      <c r="L5891" s="29">
        <f t="shared" si="2680"/>
        <v>-2.8333333332284383E-3</v>
      </c>
      <c r="M5891" s="10">
        <f t="shared" si="2681"/>
        <v>71743.63</v>
      </c>
      <c r="N5891" s="5">
        <f>VLOOKUP(CONCATENATE(A5891,"-6"),'Restated Depr'!$B$6:$G$7674,6,0)</f>
        <v>0.2</v>
      </c>
      <c r="O5891" s="29">
        <f t="shared" si="2682"/>
        <v>1195.7271666666668</v>
      </c>
      <c r="P5891" s="29">
        <f t="shared" si="2683"/>
        <v>0</v>
      </c>
      <c r="Q5891" t="s">
        <v>7819</v>
      </c>
    </row>
    <row r="5892" spans="1:18" hidden="1">
      <c r="A5892" t="s">
        <v>449</v>
      </c>
      <c r="B5892" t="s">
        <v>5991</v>
      </c>
      <c r="C5892" s="224" t="s">
        <v>7842</v>
      </c>
      <c r="D5892" s="221">
        <v>391.02</v>
      </c>
      <c r="E5892" s="324">
        <v>43251</v>
      </c>
      <c r="F5892" s="1">
        <v>71743.63</v>
      </c>
      <c r="G5892" s="5">
        <v>0.2</v>
      </c>
      <c r="H5892" s="298">
        <v>1195.73</v>
      </c>
      <c r="I5892" s="10">
        <v>71743.63</v>
      </c>
      <c r="J5892" s="11">
        <f t="shared" si="2678"/>
        <v>0.2</v>
      </c>
      <c r="K5892" s="30">
        <f t="shared" si="2679"/>
        <v>1195.7271666666668</v>
      </c>
      <c r="L5892" s="29">
        <f t="shared" si="2680"/>
        <v>-2.8333333332284383E-3</v>
      </c>
      <c r="M5892" s="10">
        <f t="shared" si="2681"/>
        <v>71743.63</v>
      </c>
      <c r="N5892" s="5">
        <f>VLOOKUP(CONCATENATE(A5892,"-6"),'Restated Depr'!$B$6:$G$7674,6,0)</f>
        <v>0.2</v>
      </c>
      <c r="O5892" s="29">
        <f t="shared" si="2682"/>
        <v>1195.7271666666668</v>
      </c>
      <c r="P5892" s="29">
        <f t="shared" si="2683"/>
        <v>0</v>
      </c>
      <c r="Q5892" t="s">
        <v>7819</v>
      </c>
    </row>
    <row r="5893" spans="1:18" hidden="1">
      <c r="A5893" t="s">
        <v>449</v>
      </c>
      <c r="B5893" t="s">
        <v>5992</v>
      </c>
      <c r="C5893" s="224" t="s">
        <v>7842</v>
      </c>
      <c r="D5893" s="221">
        <v>391.02</v>
      </c>
      <c r="E5893" s="324">
        <v>43281</v>
      </c>
      <c r="F5893" s="1">
        <v>71743.63</v>
      </c>
      <c r="G5893" s="5">
        <v>0.2</v>
      </c>
      <c r="H5893" s="298">
        <v>1195.73</v>
      </c>
      <c r="I5893" s="10">
        <v>71743.63</v>
      </c>
      <c r="J5893" s="11">
        <f t="shared" si="2678"/>
        <v>0.2</v>
      </c>
      <c r="K5893" s="30">
        <f t="shared" si="2679"/>
        <v>1195.7271666666668</v>
      </c>
      <c r="L5893" s="29">
        <f t="shared" si="2680"/>
        <v>-2.8333333332284383E-3</v>
      </c>
      <c r="M5893" s="10">
        <f t="shared" si="2681"/>
        <v>71743.63</v>
      </c>
      <c r="N5893" s="5">
        <f>VLOOKUP(CONCATENATE(A5893,"-6"),'Restated Depr'!$B$6:$G$7674,6,0)</f>
        <v>0.2</v>
      </c>
      <c r="O5893" s="29">
        <f t="shared" si="2682"/>
        <v>1195.7271666666668</v>
      </c>
      <c r="P5893" s="29">
        <f t="shared" si="2683"/>
        <v>0</v>
      </c>
      <c r="Q5893" t="s">
        <v>7819</v>
      </c>
      <c r="R5893" s="5"/>
    </row>
    <row r="5894" spans="1:18" ht="15.75" hidden="1" thickBot="1">
      <c r="A5894" t="s">
        <v>449</v>
      </c>
      <c r="C5894" s="224" t="s">
        <v>641</v>
      </c>
      <c r="D5894" s="22"/>
      <c r="E5894" s="323" t="s">
        <v>606</v>
      </c>
      <c r="F5894" s="1"/>
      <c r="G5894" s="5"/>
      <c r="H5894" s="310">
        <f>SUM(H5882:H5893)</f>
        <v>14348.759999999997</v>
      </c>
      <c r="I5894" s="10"/>
      <c r="J5894" s="10"/>
      <c r="K5894" s="32">
        <f>SUM(K5882:K5893)</f>
        <v>14348.726000000004</v>
      </c>
      <c r="L5894" s="28">
        <f>SUM(L5882:L5893)</f>
        <v>-3.3999999998741259E-2</v>
      </c>
      <c r="M5894" s="10"/>
      <c r="N5894" s="5"/>
      <c r="O5894" s="28">
        <f>SUM(O5882:O5893)</f>
        <v>14348.726000000004</v>
      </c>
      <c r="P5894" s="28">
        <f>SUM(P5882:P5893)</f>
        <v>0</v>
      </c>
    </row>
    <row r="5895" spans="1:18" hidden="1">
      <c r="A5895" t="s">
        <v>450</v>
      </c>
      <c r="B5895" t="s">
        <v>5993</v>
      </c>
      <c r="C5895" s="224" t="s">
        <v>7842</v>
      </c>
      <c r="D5895" s="221">
        <v>391.02</v>
      </c>
      <c r="E5895" s="324">
        <v>42947</v>
      </c>
      <c r="F5895" s="9">
        <v>4880.75</v>
      </c>
      <c r="G5895" s="18">
        <v>0.2</v>
      </c>
      <c r="H5895" s="299">
        <v>81.349999999999994</v>
      </c>
      <c r="I5895" s="15">
        <v>4880.75</v>
      </c>
      <c r="J5895" s="11">
        <f t="shared" ref="J5895:J5906" si="2684">G5895</f>
        <v>0.2</v>
      </c>
      <c r="K5895" s="31">
        <f t="shared" ref="K5895:K5906" si="2685">I5895*J5895/12</f>
        <v>81.345833333333346</v>
      </c>
      <c r="L5895" s="289">
        <f t="shared" ref="L5895:L5906" si="2686">K5895-H5895</f>
        <v>-4.1666666666486663E-3</v>
      </c>
      <c r="M5895" s="15">
        <f t="shared" ref="M5895:M5906" si="2687">I5895</f>
        <v>4880.75</v>
      </c>
      <c r="N5895" s="5">
        <f>VLOOKUP(CONCATENATE(A5895,"-6"),'Restated Depr'!$B$6:$G$7674,6,0)</f>
        <v>0.2</v>
      </c>
      <c r="O5895" s="289">
        <f t="shared" ref="O5895:O5906" si="2688">M5895*N5895/12</f>
        <v>81.345833333333346</v>
      </c>
      <c r="P5895" s="289">
        <f t="shared" ref="P5895:P5906" si="2689">O5895-K5895</f>
        <v>0</v>
      </c>
      <c r="Q5895" t="s">
        <v>7819</v>
      </c>
    </row>
    <row r="5896" spans="1:18" hidden="1">
      <c r="A5896" t="s">
        <v>450</v>
      </c>
      <c r="B5896" t="s">
        <v>5994</v>
      </c>
      <c r="C5896" s="224" t="s">
        <v>7842</v>
      </c>
      <c r="D5896" s="221">
        <v>391.02</v>
      </c>
      <c r="E5896" s="324">
        <v>42978</v>
      </c>
      <c r="F5896" s="1">
        <v>4880.75</v>
      </c>
      <c r="G5896" s="18">
        <v>0.2</v>
      </c>
      <c r="H5896" s="298">
        <v>81.349999999999994</v>
      </c>
      <c r="I5896" s="10">
        <v>4880.75</v>
      </c>
      <c r="J5896" s="11">
        <f t="shared" si="2684"/>
        <v>0.2</v>
      </c>
      <c r="K5896" s="30">
        <f t="shared" si="2685"/>
        <v>81.345833333333346</v>
      </c>
      <c r="L5896" s="29">
        <f t="shared" si="2686"/>
        <v>-4.1666666666486663E-3</v>
      </c>
      <c r="M5896" s="10">
        <f t="shared" si="2687"/>
        <v>4880.75</v>
      </c>
      <c r="N5896" s="5">
        <f>VLOOKUP(CONCATENATE(A5896,"-6"),'Restated Depr'!$B$6:$G$7674,6,0)</f>
        <v>0.2</v>
      </c>
      <c r="O5896" s="29">
        <f t="shared" si="2688"/>
        <v>81.345833333333346</v>
      </c>
      <c r="P5896" s="29">
        <f t="shared" si="2689"/>
        <v>0</v>
      </c>
      <c r="Q5896" t="s">
        <v>7819</v>
      </c>
    </row>
    <row r="5897" spans="1:18" hidden="1">
      <c r="A5897" t="s">
        <v>450</v>
      </c>
      <c r="B5897" t="s">
        <v>5995</v>
      </c>
      <c r="C5897" s="224" t="s">
        <v>7842</v>
      </c>
      <c r="D5897" s="221">
        <v>391.02</v>
      </c>
      <c r="E5897" s="324">
        <v>43008</v>
      </c>
      <c r="F5897" s="1">
        <v>4880.75</v>
      </c>
      <c r="G5897" s="18">
        <v>0.2</v>
      </c>
      <c r="H5897" s="298">
        <v>81.349999999999994</v>
      </c>
      <c r="I5897" s="10">
        <v>4880.75</v>
      </c>
      <c r="J5897" s="11">
        <f t="shared" si="2684"/>
        <v>0.2</v>
      </c>
      <c r="K5897" s="30">
        <f t="shared" si="2685"/>
        <v>81.345833333333346</v>
      </c>
      <c r="L5897" s="29">
        <f t="shared" si="2686"/>
        <v>-4.1666666666486663E-3</v>
      </c>
      <c r="M5897" s="10">
        <f t="shared" si="2687"/>
        <v>4880.75</v>
      </c>
      <c r="N5897" s="5">
        <f>VLOOKUP(CONCATENATE(A5897,"-6"),'Restated Depr'!$B$6:$G$7674,6,0)</f>
        <v>0.2</v>
      </c>
      <c r="O5897" s="29">
        <f t="shared" si="2688"/>
        <v>81.345833333333346</v>
      </c>
      <c r="P5897" s="29">
        <f t="shared" si="2689"/>
        <v>0</v>
      </c>
      <c r="Q5897" t="s">
        <v>7819</v>
      </c>
    </row>
    <row r="5898" spans="1:18" hidden="1">
      <c r="A5898" t="s">
        <v>450</v>
      </c>
      <c r="B5898" t="s">
        <v>5996</v>
      </c>
      <c r="C5898" s="224" t="s">
        <v>7842</v>
      </c>
      <c r="D5898" s="221">
        <v>391.02</v>
      </c>
      <c r="E5898" s="324">
        <v>43039</v>
      </c>
      <c r="F5898" s="1">
        <v>4880.75</v>
      </c>
      <c r="G5898" s="18">
        <v>0.2</v>
      </c>
      <c r="H5898" s="298">
        <v>81.349999999999994</v>
      </c>
      <c r="I5898" s="10">
        <v>4880.75</v>
      </c>
      <c r="J5898" s="11">
        <f t="shared" si="2684"/>
        <v>0.2</v>
      </c>
      <c r="K5898" s="30">
        <f t="shared" si="2685"/>
        <v>81.345833333333346</v>
      </c>
      <c r="L5898" s="29">
        <f t="shared" si="2686"/>
        <v>-4.1666666666486663E-3</v>
      </c>
      <c r="M5898" s="10">
        <f t="shared" si="2687"/>
        <v>4880.75</v>
      </c>
      <c r="N5898" s="5">
        <f>VLOOKUP(CONCATENATE(A5898,"-6"),'Restated Depr'!$B$6:$G$7674,6,0)</f>
        <v>0.2</v>
      </c>
      <c r="O5898" s="29">
        <f t="shared" si="2688"/>
        <v>81.345833333333346</v>
      </c>
      <c r="P5898" s="29">
        <f t="shared" si="2689"/>
        <v>0</v>
      </c>
      <c r="Q5898" t="s">
        <v>7819</v>
      </c>
    </row>
    <row r="5899" spans="1:18" hidden="1">
      <c r="A5899" t="s">
        <v>450</v>
      </c>
      <c r="B5899" t="s">
        <v>5997</v>
      </c>
      <c r="C5899" s="224" t="s">
        <v>7842</v>
      </c>
      <c r="D5899" s="221">
        <v>391.02</v>
      </c>
      <c r="E5899" s="324">
        <v>43069</v>
      </c>
      <c r="F5899" s="1">
        <v>4880.75</v>
      </c>
      <c r="G5899" s="18">
        <v>0.2</v>
      </c>
      <c r="H5899" s="298">
        <v>81.349999999999994</v>
      </c>
      <c r="I5899" s="10">
        <v>4880.75</v>
      </c>
      <c r="J5899" s="11">
        <f t="shared" si="2684"/>
        <v>0.2</v>
      </c>
      <c r="K5899" s="30">
        <f t="shared" si="2685"/>
        <v>81.345833333333346</v>
      </c>
      <c r="L5899" s="29">
        <f t="shared" si="2686"/>
        <v>-4.1666666666486663E-3</v>
      </c>
      <c r="M5899" s="10">
        <f t="shared" si="2687"/>
        <v>4880.75</v>
      </c>
      <c r="N5899" s="5">
        <f>VLOOKUP(CONCATENATE(A5899,"-6"),'Restated Depr'!$B$6:$G$7674,6,0)</f>
        <v>0.2</v>
      </c>
      <c r="O5899" s="29">
        <f t="shared" si="2688"/>
        <v>81.345833333333346</v>
      </c>
      <c r="P5899" s="29">
        <f t="shared" si="2689"/>
        <v>0</v>
      </c>
      <c r="Q5899" t="s">
        <v>7819</v>
      </c>
    </row>
    <row r="5900" spans="1:18" hidden="1">
      <c r="A5900" t="s">
        <v>450</v>
      </c>
      <c r="B5900" t="s">
        <v>5998</v>
      </c>
      <c r="C5900" s="224" t="s">
        <v>7842</v>
      </c>
      <c r="D5900" s="221">
        <v>391.02</v>
      </c>
      <c r="E5900" s="324">
        <v>43100</v>
      </c>
      <c r="F5900" s="1">
        <v>4880.75</v>
      </c>
      <c r="G5900" s="18">
        <v>0.2</v>
      </c>
      <c r="H5900" s="298">
        <v>81.349999999999994</v>
      </c>
      <c r="I5900" s="10">
        <v>4880.75</v>
      </c>
      <c r="J5900" s="11">
        <f t="shared" si="2684"/>
        <v>0.2</v>
      </c>
      <c r="K5900" s="30">
        <f t="shared" si="2685"/>
        <v>81.345833333333346</v>
      </c>
      <c r="L5900" s="29">
        <f t="shared" si="2686"/>
        <v>-4.1666666666486663E-3</v>
      </c>
      <c r="M5900" s="10">
        <f t="shared" si="2687"/>
        <v>4880.75</v>
      </c>
      <c r="N5900" s="5">
        <f>VLOOKUP(CONCATENATE(A5900,"-6"),'Restated Depr'!$B$6:$G$7674,6,0)</f>
        <v>0.2</v>
      </c>
      <c r="O5900" s="29">
        <f t="shared" si="2688"/>
        <v>81.345833333333346</v>
      </c>
      <c r="P5900" s="29">
        <f t="shared" si="2689"/>
        <v>0</v>
      </c>
      <c r="Q5900" t="s">
        <v>7819</v>
      </c>
    </row>
    <row r="5901" spans="1:18" hidden="1">
      <c r="A5901" t="s">
        <v>450</v>
      </c>
      <c r="B5901" t="s">
        <v>5999</v>
      </c>
      <c r="C5901" s="224" t="s">
        <v>7842</v>
      </c>
      <c r="D5901" s="221">
        <v>391.02</v>
      </c>
      <c r="E5901" s="324">
        <v>43131</v>
      </c>
      <c r="F5901" s="1">
        <v>4880.75</v>
      </c>
      <c r="G5901" s="5">
        <v>0.2</v>
      </c>
      <c r="H5901" s="298">
        <v>81.349999999999994</v>
      </c>
      <c r="I5901" s="10">
        <v>4880.75</v>
      </c>
      <c r="J5901" s="11">
        <f t="shared" si="2684"/>
        <v>0.2</v>
      </c>
      <c r="K5901" s="30">
        <f t="shared" si="2685"/>
        <v>81.345833333333346</v>
      </c>
      <c r="L5901" s="29">
        <f t="shared" si="2686"/>
        <v>-4.1666666666486663E-3</v>
      </c>
      <c r="M5901" s="10">
        <f t="shared" si="2687"/>
        <v>4880.75</v>
      </c>
      <c r="N5901" s="5">
        <f>VLOOKUP(CONCATENATE(A5901,"-6"),'Restated Depr'!$B$6:$G$7674,6,0)</f>
        <v>0.2</v>
      </c>
      <c r="O5901" s="29">
        <f t="shared" si="2688"/>
        <v>81.345833333333346</v>
      </c>
      <c r="P5901" s="29">
        <f t="shared" si="2689"/>
        <v>0</v>
      </c>
      <c r="Q5901" t="s">
        <v>7819</v>
      </c>
    </row>
    <row r="5902" spans="1:18" hidden="1">
      <c r="A5902" t="s">
        <v>450</v>
      </c>
      <c r="B5902" t="s">
        <v>6000</v>
      </c>
      <c r="C5902" s="224" t="s">
        <v>7842</v>
      </c>
      <c r="D5902" s="221">
        <v>391.02</v>
      </c>
      <c r="E5902" s="324">
        <v>43159</v>
      </c>
      <c r="F5902" s="1">
        <v>4880.75</v>
      </c>
      <c r="G5902" s="5">
        <v>0.2</v>
      </c>
      <c r="H5902" s="298">
        <v>81.349999999999994</v>
      </c>
      <c r="I5902" s="10">
        <v>4880.75</v>
      </c>
      <c r="J5902" s="11">
        <f t="shared" si="2684"/>
        <v>0.2</v>
      </c>
      <c r="K5902" s="30">
        <f t="shared" si="2685"/>
        <v>81.345833333333346</v>
      </c>
      <c r="L5902" s="29">
        <f t="shared" si="2686"/>
        <v>-4.1666666666486663E-3</v>
      </c>
      <c r="M5902" s="10">
        <f t="shared" si="2687"/>
        <v>4880.75</v>
      </c>
      <c r="N5902" s="5">
        <f>VLOOKUP(CONCATENATE(A5902,"-6"),'Restated Depr'!$B$6:$G$7674,6,0)</f>
        <v>0.2</v>
      </c>
      <c r="O5902" s="29">
        <f t="shared" si="2688"/>
        <v>81.345833333333346</v>
      </c>
      <c r="P5902" s="29">
        <f t="shared" si="2689"/>
        <v>0</v>
      </c>
      <c r="Q5902" t="s">
        <v>7819</v>
      </c>
    </row>
    <row r="5903" spans="1:18" hidden="1">
      <c r="A5903" t="s">
        <v>450</v>
      </c>
      <c r="B5903" t="s">
        <v>6001</v>
      </c>
      <c r="C5903" s="224" t="s">
        <v>7842</v>
      </c>
      <c r="D5903" s="221">
        <v>391.02</v>
      </c>
      <c r="E5903" s="324">
        <v>43190</v>
      </c>
      <c r="F5903" s="1">
        <v>4880.75</v>
      </c>
      <c r="G5903" s="5">
        <v>0.2</v>
      </c>
      <c r="H5903" s="298">
        <v>81.349999999999994</v>
      </c>
      <c r="I5903" s="10">
        <v>4880.75</v>
      </c>
      <c r="J5903" s="11">
        <f t="shared" si="2684"/>
        <v>0.2</v>
      </c>
      <c r="K5903" s="30">
        <f t="shared" si="2685"/>
        <v>81.345833333333346</v>
      </c>
      <c r="L5903" s="29">
        <f t="shared" si="2686"/>
        <v>-4.1666666666486663E-3</v>
      </c>
      <c r="M5903" s="10">
        <f t="shared" si="2687"/>
        <v>4880.75</v>
      </c>
      <c r="N5903" s="5">
        <f>VLOOKUP(CONCATENATE(A5903,"-6"),'Restated Depr'!$B$6:$G$7674,6,0)</f>
        <v>0.2</v>
      </c>
      <c r="O5903" s="29">
        <f t="shared" si="2688"/>
        <v>81.345833333333346</v>
      </c>
      <c r="P5903" s="29">
        <f t="shared" si="2689"/>
        <v>0</v>
      </c>
      <c r="Q5903" t="s">
        <v>7819</v>
      </c>
    </row>
    <row r="5904" spans="1:18" hidden="1">
      <c r="A5904" t="s">
        <v>450</v>
      </c>
      <c r="B5904" t="s">
        <v>6002</v>
      </c>
      <c r="C5904" s="224" t="s">
        <v>7842</v>
      </c>
      <c r="D5904" s="221">
        <v>391.02</v>
      </c>
      <c r="E5904" s="324">
        <v>43220</v>
      </c>
      <c r="F5904" s="1">
        <v>4880.75</v>
      </c>
      <c r="G5904" s="5">
        <v>0.2</v>
      </c>
      <c r="H5904" s="298">
        <v>81.349999999999994</v>
      </c>
      <c r="I5904" s="10">
        <v>4880.75</v>
      </c>
      <c r="J5904" s="11">
        <f t="shared" si="2684"/>
        <v>0.2</v>
      </c>
      <c r="K5904" s="30">
        <f t="shared" si="2685"/>
        <v>81.345833333333346</v>
      </c>
      <c r="L5904" s="29">
        <f t="shared" si="2686"/>
        <v>-4.1666666666486663E-3</v>
      </c>
      <c r="M5904" s="10">
        <f t="shared" si="2687"/>
        <v>4880.75</v>
      </c>
      <c r="N5904" s="5">
        <f>VLOOKUP(CONCATENATE(A5904,"-6"),'Restated Depr'!$B$6:$G$7674,6,0)</f>
        <v>0.2</v>
      </c>
      <c r="O5904" s="29">
        <f t="shared" si="2688"/>
        <v>81.345833333333346</v>
      </c>
      <c r="P5904" s="29">
        <f t="shared" si="2689"/>
        <v>0</v>
      </c>
      <c r="Q5904" t="s">
        <v>7819</v>
      </c>
    </row>
    <row r="5905" spans="1:18" hidden="1">
      <c r="A5905" t="s">
        <v>450</v>
      </c>
      <c r="B5905" t="s">
        <v>6003</v>
      </c>
      <c r="C5905" s="224" t="s">
        <v>7842</v>
      </c>
      <c r="D5905" s="221">
        <v>391.02</v>
      </c>
      <c r="E5905" s="324">
        <v>43251</v>
      </c>
      <c r="F5905" s="1">
        <v>4880.75</v>
      </c>
      <c r="G5905" s="5">
        <v>0.2</v>
      </c>
      <c r="H5905" s="298">
        <v>81.349999999999994</v>
      </c>
      <c r="I5905" s="10">
        <v>4880.75</v>
      </c>
      <c r="J5905" s="11">
        <f t="shared" si="2684"/>
        <v>0.2</v>
      </c>
      <c r="K5905" s="30">
        <f t="shared" si="2685"/>
        <v>81.345833333333346</v>
      </c>
      <c r="L5905" s="29">
        <f t="shared" si="2686"/>
        <v>-4.1666666666486663E-3</v>
      </c>
      <c r="M5905" s="10">
        <f t="shared" si="2687"/>
        <v>4880.75</v>
      </c>
      <c r="N5905" s="5">
        <f>VLOOKUP(CONCATENATE(A5905,"-6"),'Restated Depr'!$B$6:$G$7674,6,0)</f>
        <v>0.2</v>
      </c>
      <c r="O5905" s="29">
        <f t="shared" si="2688"/>
        <v>81.345833333333346</v>
      </c>
      <c r="P5905" s="29">
        <f t="shared" si="2689"/>
        <v>0</v>
      </c>
      <c r="Q5905" t="s">
        <v>7819</v>
      </c>
    </row>
    <row r="5906" spans="1:18" hidden="1">
      <c r="A5906" t="s">
        <v>450</v>
      </c>
      <c r="B5906" t="s">
        <v>6004</v>
      </c>
      <c r="C5906" s="224" t="s">
        <v>7842</v>
      </c>
      <c r="D5906" s="221">
        <v>391.02</v>
      </c>
      <c r="E5906" s="324">
        <v>43281</v>
      </c>
      <c r="F5906" s="1">
        <v>4880.75</v>
      </c>
      <c r="G5906" s="5">
        <v>0.2</v>
      </c>
      <c r="H5906" s="298">
        <v>81.349999999999994</v>
      </c>
      <c r="I5906" s="10">
        <v>4880.75</v>
      </c>
      <c r="J5906" s="11">
        <f t="shared" si="2684"/>
        <v>0.2</v>
      </c>
      <c r="K5906" s="30">
        <f t="shared" si="2685"/>
        <v>81.345833333333346</v>
      </c>
      <c r="L5906" s="29">
        <f t="shared" si="2686"/>
        <v>-4.1666666666486663E-3</v>
      </c>
      <c r="M5906" s="10">
        <f t="shared" si="2687"/>
        <v>4880.75</v>
      </c>
      <c r="N5906" s="5">
        <f>VLOOKUP(CONCATENATE(A5906,"-6"),'Restated Depr'!$B$6:$G$7674,6,0)</f>
        <v>0.2</v>
      </c>
      <c r="O5906" s="29">
        <f t="shared" si="2688"/>
        <v>81.345833333333346</v>
      </c>
      <c r="P5906" s="29">
        <f t="shared" si="2689"/>
        <v>0</v>
      </c>
      <c r="Q5906" t="s">
        <v>7819</v>
      </c>
      <c r="R5906" s="5"/>
    </row>
    <row r="5907" spans="1:18" ht="15.75" hidden="1" thickBot="1">
      <c r="A5907" t="s">
        <v>450</v>
      </c>
      <c r="C5907" s="224" t="s">
        <v>641</v>
      </c>
      <c r="D5907" s="22"/>
      <c r="E5907" s="323" t="s">
        <v>606</v>
      </c>
      <c r="F5907" s="1"/>
      <c r="G5907" s="5"/>
      <c r="H5907" s="310">
        <f>SUM(H5895:H5906)</f>
        <v>976.20000000000016</v>
      </c>
      <c r="I5907" s="10"/>
      <c r="J5907" s="10"/>
      <c r="K5907" s="32">
        <f>SUM(K5895:K5906)</f>
        <v>976.15</v>
      </c>
      <c r="L5907" s="28">
        <f>SUM(L5895:L5906)</f>
        <v>-4.9999999999783995E-2</v>
      </c>
      <c r="M5907" s="10"/>
      <c r="N5907" s="5"/>
      <c r="O5907" s="28">
        <f>SUM(O5895:O5906)</f>
        <v>976.15</v>
      </c>
      <c r="P5907" s="28">
        <f>SUM(P5895:P5906)</f>
        <v>0</v>
      </c>
    </row>
    <row r="5908" spans="1:18" hidden="1">
      <c r="A5908" t="s">
        <v>451</v>
      </c>
      <c r="B5908" t="s">
        <v>6005</v>
      </c>
      <c r="C5908" s="224" t="s">
        <v>7842</v>
      </c>
      <c r="D5908" s="221">
        <v>391.02</v>
      </c>
      <c r="E5908" s="324">
        <v>42947</v>
      </c>
      <c r="F5908" s="9">
        <v>86537.19</v>
      </c>
      <c r="G5908" s="18">
        <v>0.2</v>
      </c>
      <c r="H5908" s="299">
        <v>1442.29</v>
      </c>
      <c r="I5908" s="15">
        <v>53223.95</v>
      </c>
      <c r="J5908" s="11">
        <f t="shared" ref="J5908:J5919" si="2690">G5908</f>
        <v>0.2</v>
      </c>
      <c r="K5908" s="31">
        <f t="shared" ref="K5908:K5919" si="2691">I5908*J5908/12</f>
        <v>887.06583333333344</v>
      </c>
      <c r="L5908" s="289">
        <f t="shared" ref="L5908:L5919" si="2692">K5908-H5908</f>
        <v>-555.22416666666652</v>
      </c>
      <c r="M5908" s="15">
        <f t="shared" ref="M5908:M5919" si="2693">I5908</f>
        <v>53223.95</v>
      </c>
      <c r="N5908" s="5">
        <f>VLOOKUP(CONCATENATE(A5908,"-6"),'Restated Depr'!$B$6:$G$7674,6,0)</f>
        <v>0.2</v>
      </c>
      <c r="O5908" s="289">
        <f t="shared" ref="O5908:O5919" si="2694">M5908*N5908/12</f>
        <v>887.06583333333344</v>
      </c>
      <c r="P5908" s="289">
        <f t="shared" ref="P5908:P5919" si="2695">O5908-K5908</f>
        <v>0</v>
      </c>
      <c r="Q5908" t="s">
        <v>7819</v>
      </c>
    </row>
    <row r="5909" spans="1:18" hidden="1">
      <c r="A5909" t="s">
        <v>451</v>
      </c>
      <c r="B5909" t="s">
        <v>6006</v>
      </c>
      <c r="C5909" s="224" t="s">
        <v>7842</v>
      </c>
      <c r="D5909" s="221">
        <v>391.02</v>
      </c>
      <c r="E5909" s="324">
        <v>42978</v>
      </c>
      <c r="F5909" s="1">
        <v>86537.19</v>
      </c>
      <c r="G5909" s="18">
        <v>0.2</v>
      </c>
      <c r="H5909" s="298">
        <v>1442.29</v>
      </c>
      <c r="I5909" s="10">
        <v>53223.95</v>
      </c>
      <c r="J5909" s="11">
        <f t="shared" si="2690"/>
        <v>0.2</v>
      </c>
      <c r="K5909" s="30">
        <f t="shared" si="2691"/>
        <v>887.06583333333344</v>
      </c>
      <c r="L5909" s="29">
        <f t="shared" si="2692"/>
        <v>-555.22416666666652</v>
      </c>
      <c r="M5909" s="10">
        <f t="shared" si="2693"/>
        <v>53223.95</v>
      </c>
      <c r="N5909" s="5">
        <f>VLOOKUP(CONCATENATE(A5909,"-6"),'Restated Depr'!$B$6:$G$7674,6,0)</f>
        <v>0.2</v>
      </c>
      <c r="O5909" s="29">
        <f t="shared" si="2694"/>
        <v>887.06583333333344</v>
      </c>
      <c r="P5909" s="29">
        <f t="shared" si="2695"/>
        <v>0</v>
      </c>
      <c r="Q5909" t="s">
        <v>7819</v>
      </c>
    </row>
    <row r="5910" spans="1:18" hidden="1">
      <c r="A5910" t="s">
        <v>451</v>
      </c>
      <c r="B5910" t="s">
        <v>6007</v>
      </c>
      <c r="C5910" s="224" t="s">
        <v>7842</v>
      </c>
      <c r="D5910" s="221">
        <v>391.02</v>
      </c>
      <c r="E5910" s="324">
        <v>43008</v>
      </c>
      <c r="F5910" s="1">
        <v>86537.19</v>
      </c>
      <c r="G5910" s="18">
        <v>0.2</v>
      </c>
      <c r="H5910" s="298">
        <v>1442.29</v>
      </c>
      <c r="I5910" s="10">
        <v>53223.95</v>
      </c>
      <c r="J5910" s="11">
        <f t="shared" si="2690"/>
        <v>0.2</v>
      </c>
      <c r="K5910" s="30">
        <f t="shared" si="2691"/>
        <v>887.06583333333344</v>
      </c>
      <c r="L5910" s="29">
        <f t="shared" si="2692"/>
        <v>-555.22416666666652</v>
      </c>
      <c r="M5910" s="10">
        <f t="shared" si="2693"/>
        <v>53223.95</v>
      </c>
      <c r="N5910" s="5">
        <f>VLOOKUP(CONCATENATE(A5910,"-6"),'Restated Depr'!$B$6:$G$7674,6,0)</f>
        <v>0.2</v>
      </c>
      <c r="O5910" s="29">
        <f t="shared" si="2694"/>
        <v>887.06583333333344</v>
      </c>
      <c r="P5910" s="29">
        <f t="shared" si="2695"/>
        <v>0</v>
      </c>
      <c r="Q5910" t="s">
        <v>7819</v>
      </c>
    </row>
    <row r="5911" spans="1:18" hidden="1">
      <c r="A5911" t="s">
        <v>451</v>
      </c>
      <c r="B5911" t="s">
        <v>6008</v>
      </c>
      <c r="C5911" s="224" t="s">
        <v>7842</v>
      </c>
      <c r="D5911" s="221">
        <v>391.02</v>
      </c>
      <c r="E5911" s="324">
        <v>43039</v>
      </c>
      <c r="F5911" s="1">
        <v>86537.19</v>
      </c>
      <c r="G5911" s="18">
        <v>0.2</v>
      </c>
      <c r="H5911" s="298">
        <v>1442.29</v>
      </c>
      <c r="I5911" s="10">
        <v>53223.95</v>
      </c>
      <c r="J5911" s="11">
        <f t="shared" si="2690"/>
        <v>0.2</v>
      </c>
      <c r="K5911" s="30">
        <f t="shared" si="2691"/>
        <v>887.06583333333344</v>
      </c>
      <c r="L5911" s="29">
        <f t="shared" si="2692"/>
        <v>-555.22416666666652</v>
      </c>
      <c r="M5911" s="10">
        <f t="shared" si="2693"/>
        <v>53223.95</v>
      </c>
      <c r="N5911" s="5">
        <f>VLOOKUP(CONCATENATE(A5911,"-6"),'Restated Depr'!$B$6:$G$7674,6,0)</f>
        <v>0.2</v>
      </c>
      <c r="O5911" s="29">
        <f t="shared" si="2694"/>
        <v>887.06583333333344</v>
      </c>
      <c r="P5911" s="29">
        <f t="shared" si="2695"/>
        <v>0</v>
      </c>
      <c r="Q5911" t="s">
        <v>7819</v>
      </c>
    </row>
    <row r="5912" spans="1:18" hidden="1">
      <c r="A5912" t="s">
        <v>451</v>
      </c>
      <c r="B5912" t="s">
        <v>6009</v>
      </c>
      <c r="C5912" s="224" t="s">
        <v>7842</v>
      </c>
      <c r="D5912" s="221">
        <v>391.02</v>
      </c>
      <c r="E5912" s="324">
        <v>43069</v>
      </c>
      <c r="F5912" s="1">
        <v>69880.570000000007</v>
      </c>
      <c r="G5912" s="18">
        <v>0.2</v>
      </c>
      <c r="H5912" s="298">
        <v>1164.68</v>
      </c>
      <c r="I5912" s="10">
        <v>53223.95</v>
      </c>
      <c r="J5912" s="11">
        <f t="shared" si="2690"/>
        <v>0.2</v>
      </c>
      <c r="K5912" s="30">
        <f t="shared" si="2691"/>
        <v>887.06583333333344</v>
      </c>
      <c r="L5912" s="29">
        <f t="shared" si="2692"/>
        <v>-277.61416666666662</v>
      </c>
      <c r="M5912" s="10">
        <f t="shared" si="2693"/>
        <v>53223.95</v>
      </c>
      <c r="N5912" s="5">
        <f>VLOOKUP(CONCATENATE(A5912,"-6"),'Restated Depr'!$B$6:$G$7674,6,0)</f>
        <v>0.2</v>
      </c>
      <c r="O5912" s="29">
        <f t="shared" si="2694"/>
        <v>887.06583333333344</v>
      </c>
      <c r="P5912" s="29">
        <f t="shared" si="2695"/>
        <v>0</v>
      </c>
      <c r="Q5912" t="s">
        <v>7819</v>
      </c>
    </row>
    <row r="5913" spans="1:18" hidden="1">
      <c r="A5913" t="s">
        <v>451</v>
      </c>
      <c r="B5913" t="s">
        <v>6010</v>
      </c>
      <c r="C5913" s="224" t="s">
        <v>7842</v>
      </c>
      <c r="D5913" s="221">
        <v>391.02</v>
      </c>
      <c r="E5913" s="324">
        <v>43100</v>
      </c>
      <c r="F5913" s="1">
        <v>53223.95</v>
      </c>
      <c r="G5913" s="18">
        <v>0.2</v>
      </c>
      <c r="H5913" s="298">
        <v>887.07</v>
      </c>
      <c r="I5913" s="10">
        <v>53223.95</v>
      </c>
      <c r="J5913" s="11">
        <f t="shared" si="2690"/>
        <v>0.2</v>
      </c>
      <c r="K5913" s="30">
        <f t="shared" si="2691"/>
        <v>887.06583333333344</v>
      </c>
      <c r="L5913" s="29">
        <f t="shared" si="2692"/>
        <v>-4.1666666666060337E-3</v>
      </c>
      <c r="M5913" s="10">
        <f t="shared" si="2693"/>
        <v>53223.95</v>
      </c>
      <c r="N5913" s="5">
        <f>VLOOKUP(CONCATENATE(A5913,"-6"),'Restated Depr'!$B$6:$G$7674,6,0)</f>
        <v>0.2</v>
      </c>
      <c r="O5913" s="29">
        <f t="shared" si="2694"/>
        <v>887.06583333333344</v>
      </c>
      <c r="P5913" s="29">
        <f t="shared" si="2695"/>
        <v>0</v>
      </c>
      <c r="Q5913" t="s">
        <v>7819</v>
      </c>
    </row>
    <row r="5914" spans="1:18" hidden="1">
      <c r="A5914" t="s">
        <v>451</v>
      </c>
      <c r="B5914" t="s">
        <v>6011</v>
      </c>
      <c r="C5914" s="224" t="s">
        <v>7842</v>
      </c>
      <c r="D5914" s="221">
        <v>391.02</v>
      </c>
      <c r="E5914" s="324">
        <v>43131</v>
      </c>
      <c r="F5914" s="1">
        <v>53223.95</v>
      </c>
      <c r="G5914" s="5">
        <v>0.2</v>
      </c>
      <c r="H5914" s="298">
        <v>887.07</v>
      </c>
      <c r="I5914" s="10">
        <v>53223.95</v>
      </c>
      <c r="J5914" s="11">
        <f t="shared" si="2690"/>
        <v>0.2</v>
      </c>
      <c r="K5914" s="30">
        <f t="shared" si="2691"/>
        <v>887.06583333333344</v>
      </c>
      <c r="L5914" s="29">
        <f t="shared" si="2692"/>
        <v>-4.1666666666060337E-3</v>
      </c>
      <c r="M5914" s="10">
        <f t="shared" si="2693"/>
        <v>53223.95</v>
      </c>
      <c r="N5914" s="5">
        <f>VLOOKUP(CONCATENATE(A5914,"-6"),'Restated Depr'!$B$6:$G$7674,6,0)</f>
        <v>0.2</v>
      </c>
      <c r="O5914" s="29">
        <f t="shared" si="2694"/>
        <v>887.06583333333344</v>
      </c>
      <c r="P5914" s="29">
        <f t="shared" si="2695"/>
        <v>0</v>
      </c>
      <c r="Q5914" t="s">
        <v>7819</v>
      </c>
    </row>
    <row r="5915" spans="1:18" hidden="1">
      <c r="A5915" t="s">
        <v>451</v>
      </c>
      <c r="B5915" t="s">
        <v>6012</v>
      </c>
      <c r="C5915" s="224" t="s">
        <v>7842</v>
      </c>
      <c r="D5915" s="221">
        <v>391.02</v>
      </c>
      <c r="E5915" s="324">
        <v>43159</v>
      </c>
      <c r="F5915" s="1">
        <v>53223.95</v>
      </c>
      <c r="G5915" s="5">
        <v>0.2</v>
      </c>
      <c r="H5915" s="298">
        <v>887.07</v>
      </c>
      <c r="I5915" s="10">
        <v>53223.95</v>
      </c>
      <c r="J5915" s="11">
        <f t="shared" si="2690"/>
        <v>0.2</v>
      </c>
      <c r="K5915" s="30">
        <f t="shared" si="2691"/>
        <v>887.06583333333344</v>
      </c>
      <c r="L5915" s="29">
        <f t="shared" si="2692"/>
        <v>-4.1666666666060337E-3</v>
      </c>
      <c r="M5915" s="10">
        <f t="shared" si="2693"/>
        <v>53223.95</v>
      </c>
      <c r="N5915" s="5">
        <f>VLOOKUP(CONCATENATE(A5915,"-6"),'Restated Depr'!$B$6:$G$7674,6,0)</f>
        <v>0.2</v>
      </c>
      <c r="O5915" s="29">
        <f t="shared" si="2694"/>
        <v>887.06583333333344</v>
      </c>
      <c r="P5915" s="29">
        <f t="shared" si="2695"/>
        <v>0</v>
      </c>
      <c r="Q5915" t="s">
        <v>7819</v>
      </c>
    </row>
    <row r="5916" spans="1:18" hidden="1">
      <c r="A5916" t="s">
        <v>451</v>
      </c>
      <c r="B5916" t="s">
        <v>6013</v>
      </c>
      <c r="C5916" s="224" t="s">
        <v>7842</v>
      </c>
      <c r="D5916" s="221">
        <v>391.02</v>
      </c>
      <c r="E5916" s="324">
        <v>43190</v>
      </c>
      <c r="F5916" s="1">
        <v>53223.95</v>
      </c>
      <c r="G5916" s="5">
        <v>0.2</v>
      </c>
      <c r="H5916" s="298">
        <v>887.07</v>
      </c>
      <c r="I5916" s="10">
        <v>53223.95</v>
      </c>
      <c r="J5916" s="11">
        <f t="shared" si="2690"/>
        <v>0.2</v>
      </c>
      <c r="K5916" s="30">
        <f t="shared" si="2691"/>
        <v>887.06583333333344</v>
      </c>
      <c r="L5916" s="29">
        <f t="shared" si="2692"/>
        <v>-4.1666666666060337E-3</v>
      </c>
      <c r="M5916" s="10">
        <f t="shared" si="2693"/>
        <v>53223.95</v>
      </c>
      <c r="N5916" s="5">
        <f>VLOOKUP(CONCATENATE(A5916,"-6"),'Restated Depr'!$B$6:$G$7674,6,0)</f>
        <v>0.2</v>
      </c>
      <c r="O5916" s="29">
        <f t="shared" si="2694"/>
        <v>887.06583333333344</v>
      </c>
      <c r="P5916" s="29">
        <f t="shared" si="2695"/>
        <v>0</v>
      </c>
      <c r="Q5916" t="s">
        <v>7819</v>
      </c>
    </row>
    <row r="5917" spans="1:18" hidden="1">
      <c r="A5917" t="s">
        <v>451</v>
      </c>
      <c r="B5917" t="s">
        <v>6014</v>
      </c>
      <c r="C5917" s="224" t="s">
        <v>7842</v>
      </c>
      <c r="D5917" s="221">
        <v>391.02</v>
      </c>
      <c r="E5917" s="324">
        <v>43220</v>
      </c>
      <c r="F5917" s="1">
        <v>53223.95</v>
      </c>
      <c r="G5917" s="5">
        <v>0.2</v>
      </c>
      <c r="H5917" s="298">
        <v>887.07</v>
      </c>
      <c r="I5917" s="10">
        <v>53223.95</v>
      </c>
      <c r="J5917" s="11">
        <f t="shared" si="2690"/>
        <v>0.2</v>
      </c>
      <c r="K5917" s="30">
        <f t="shared" si="2691"/>
        <v>887.06583333333344</v>
      </c>
      <c r="L5917" s="29">
        <f t="shared" si="2692"/>
        <v>-4.1666666666060337E-3</v>
      </c>
      <c r="M5917" s="10">
        <f t="shared" si="2693"/>
        <v>53223.95</v>
      </c>
      <c r="N5917" s="5">
        <f>VLOOKUP(CONCATENATE(A5917,"-6"),'Restated Depr'!$B$6:$G$7674,6,0)</f>
        <v>0.2</v>
      </c>
      <c r="O5917" s="29">
        <f t="shared" si="2694"/>
        <v>887.06583333333344</v>
      </c>
      <c r="P5917" s="29">
        <f t="shared" si="2695"/>
        <v>0</v>
      </c>
      <c r="Q5917" t="s">
        <v>7819</v>
      </c>
    </row>
    <row r="5918" spans="1:18" hidden="1">
      <c r="A5918" t="s">
        <v>451</v>
      </c>
      <c r="B5918" t="s">
        <v>6015</v>
      </c>
      <c r="C5918" s="224" t="s">
        <v>7842</v>
      </c>
      <c r="D5918" s="221">
        <v>391.02</v>
      </c>
      <c r="E5918" s="324">
        <v>43251</v>
      </c>
      <c r="F5918" s="1">
        <v>53223.95</v>
      </c>
      <c r="G5918" s="5">
        <v>0.2</v>
      </c>
      <c r="H5918" s="298">
        <v>887.07</v>
      </c>
      <c r="I5918" s="10">
        <v>53223.95</v>
      </c>
      <c r="J5918" s="11">
        <f t="shared" si="2690"/>
        <v>0.2</v>
      </c>
      <c r="K5918" s="30">
        <f t="shared" si="2691"/>
        <v>887.06583333333344</v>
      </c>
      <c r="L5918" s="29">
        <f t="shared" si="2692"/>
        <v>-4.1666666666060337E-3</v>
      </c>
      <c r="M5918" s="10">
        <f t="shared" si="2693"/>
        <v>53223.95</v>
      </c>
      <c r="N5918" s="5">
        <f>VLOOKUP(CONCATENATE(A5918,"-6"),'Restated Depr'!$B$6:$G$7674,6,0)</f>
        <v>0.2</v>
      </c>
      <c r="O5918" s="29">
        <f t="shared" si="2694"/>
        <v>887.06583333333344</v>
      </c>
      <c r="P5918" s="29">
        <f t="shared" si="2695"/>
        <v>0</v>
      </c>
      <c r="Q5918" t="s">
        <v>7819</v>
      </c>
    </row>
    <row r="5919" spans="1:18" hidden="1">
      <c r="A5919" t="s">
        <v>451</v>
      </c>
      <c r="B5919" t="s">
        <v>6016</v>
      </c>
      <c r="C5919" s="224" t="s">
        <v>7842</v>
      </c>
      <c r="D5919" s="221">
        <v>391.02</v>
      </c>
      <c r="E5919" s="324">
        <v>43281</v>
      </c>
      <c r="F5919" s="1">
        <v>53223.95</v>
      </c>
      <c r="G5919" s="5">
        <v>0.2</v>
      </c>
      <c r="H5919" s="298">
        <v>887.07</v>
      </c>
      <c r="I5919" s="10">
        <v>53223.95</v>
      </c>
      <c r="J5919" s="11">
        <f t="shared" si="2690"/>
        <v>0.2</v>
      </c>
      <c r="K5919" s="30">
        <f t="shared" si="2691"/>
        <v>887.06583333333344</v>
      </c>
      <c r="L5919" s="29">
        <f t="shared" si="2692"/>
        <v>-4.1666666666060337E-3</v>
      </c>
      <c r="M5919" s="10">
        <f t="shared" si="2693"/>
        <v>53223.95</v>
      </c>
      <c r="N5919" s="5">
        <f>VLOOKUP(CONCATENATE(A5919,"-6"),'Restated Depr'!$B$6:$G$7674,6,0)</f>
        <v>0.2</v>
      </c>
      <c r="O5919" s="29">
        <f t="shared" si="2694"/>
        <v>887.06583333333344</v>
      </c>
      <c r="P5919" s="29">
        <f t="shared" si="2695"/>
        <v>0</v>
      </c>
      <c r="Q5919" t="s">
        <v>7819</v>
      </c>
      <c r="R5919" s="5"/>
    </row>
    <row r="5920" spans="1:18" ht="15.75" hidden="1" thickBot="1">
      <c r="A5920" t="s">
        <v>451</v>
      </c>
      <c r="C5920" s="224" t="s">
        <v>641</v>
      </c>
      <c r="D5920" s="22"/>
      <c r="E5920" s="323" t="s">
        <v>606</v>
      </c>
      <c r="F5920" s="1"/>
      <c r="G5920" s="5"/>
      <c r="H5920" s="310">
        <f>SUM(H5908:H5919)</f>
        <v>13143.329999999998</v>
      </c>
      <c r="I5920" s="10"/>
      <c r="J5920" s="10"/>
      <c r="K5920" s="32">
        <f>SUM(K5908:K5919)</f>
        <v>10644.79</v>
      </c>
      <c r="L5920" s="28">
        <f>SUM(L5908:L5919)</f>
        <v>-2498.5399999999991</v>
      </c>
      <c r="M5920" s="10"/>
      <c r="N5920" s="5"/>
      <c r="O5920" s="28">
        <f>SUM(O5908:O5919)</f>
        <v>10644.79</v>
      </c>
      <c r="P5920" s="28">
        <f>SUM(P5908:P5919)</f>
        <v>0</v>
      </c>
    </row>
    <row r="5921" spans="1:18" hidden="1">
      <c r="A5921" t="s">
        <v>452</v>
      </c>
      <c r="B5921" t="s">
        <v>6017</v>
      </c>
      <c r="C5921" s="224" t="s">
        <v>7842</v>
      </c>
      <c r="D5921" s="221">
        <v>391.02</v>
      </c>
      <c r="E5921" s="324">
        <v>42947</v>
      </c>
      <c r="F5921" s="9">
        <v>555346.68000000005</v>
      </c>
      <c r="G5921" s="18">
        <v>0.2</v>
      </c>
      <c r="H5921" s="299">
        <v>9255.7800000000007</v>
      </c>
      <c r="I5921" s="15">
        <v>555346.68000000005</v>
      </c>
      <c r="J5921" s="11">
        <f t="shared" ref="J5921:J5932" si="2696">G5921</f>
        <v>0.2</v>
      </c>
      <c r="K5921" s="31">
        <f t="shared" ref="K5921:K5932" si="2697">I5921*J5921/12</f>
        <v>9255.7780000000002</v>
      </c>
      <c r="L5921" s="289">
        <f t="shared" ref="L5921:L5932" si="2698">K5921-H5921</f>
        <v>-2.0000000004074536E-3</v>
      </c>
      <c r="M5921" s="15">
        <f t="shared" ref="M5921:M5932" si="2699">I5921</f>
        <v>555346.68000000005</v>
      </c>
      <c r="N5921" s="5">
        <f>VLOOKUP(CONCATENATE(A5921,"-6"),'Restated Depr'!$B$6:$G$7674,6,0)</f>
        <v>0.2</v>
      </c>
      <c r="O5921" s="289">
        <f t="shared" ref="O5921:O5932" si="2700">M5921*N5921/12</f>
        <v>9255.7780000000002</v>
      </c>
      <c r="P5921" s="289">
        <f t="shared" ref="P5921:P5932" si="2701">O5921-K5921</f>
        <v>0</v>
      </c>
      <c r="Q5921" t="s">
        <v>7819</v>
      </c>
    </row>
    <row r="5922" spans="1:18" hidden="1">
      <c r="A5922" t="s">
        <v>452</v>
      </c>
      <c r="B5922" t="s">
        <v>6018</v>
      </c>
      <c r="C5922" s="224" t="s">
        <v>7842</v>
      </c>
      <c r="D5922" s="221">
        <v>391.02</v>
      </c>
      <c r="E5922" s="324">
        <v>42978</v>
      </c>
      <c r="F5922" s="1">
        <v>555346.68000000005</v>
      </c>
      <c r="G5922" s="18">
        <v>0.2</v>
      </c>
      <c r="H5922" s="298">
        <v>9255.7800000000007</v>
      </c>
      <c r="I5922" s="10">
        <v>555346.68000000005</v>
      </c>
      <c r="J5922" s="11">
        <f t="shared" si="2696"/>
        <v>0.2</v>
      </c>
      <c r="K5922" s="30">
        <f t="shared" si="2697"/>
        <v>9255.7780000000002</v>
      </c>
      <c r="L5922" s="29">
        <f t="shared" si="2698"/>
        <v>-2.0000000004074536E-3</v>
      </c>
      <c r="M5922" s="10">
        <f t="shared" si="2699"/>
        <v>555346.68000000005</v>
      </c>
      <c r="N5922" s="5">
        <f>VLOOKUP(CONCATENATE(A5922,"-6"),'Restated Depr'!$B$6:$G$7674,6,0)</f>
        <v>0.2</v>
      </c>
      <c r="O5922" s="29">
        <f t="shared" si="2700"/>
        <v>9255.7780000000002</v>
      </c>
      <c r="P5922" s="29">
        <f t="shared" si="2701"/>
        <v>0</v>
      </c>
      <c r="Q5922" t="s">
        <v>7819</v>
      </c>
    </row>
    <row r="5923" spans="1:18" hidden="1">
      <c r="A5923" t="s">
        <v>452</v>
      </c>
      <c r="B5923" t="s">
        <v>6019</v>
      </c>
      <c r="C5923" s="224" t="s">
        <v>7842</v>
      </c>
      <c r="D5923" s="221">
        <v>391.02</v>
      </c>
      <c r="E5923" s="324">
        <v>43008</v>
      </c>
      <c r="F5923" s="1">
        <v>555346.68000000005</v>
      </c>
      <c r="G5923" s="18">
        <v>0.2</v>
      </c>
      <c r="H5923" s="298">
        <v>9255.7800000000007</v>
      </c>
      <c r="I5923" s="10">
        <v>555346.68000000005</v>
      </c>
      <c r="J5923" s="11">
        <f t="shared" si="2696"/>
        <v>0.2</v>
      </c>
      <c r="K5923" s="30">
        <f t="shared" si="2697"/>
        <v>9255.7780000000002</v>
      </c>
      <c r="L5923" s="29">
        <f t="shared" si="2698"/>
        <v>-2.0000000004074536E-3</v>
      </c>
      <c r="M5923" s="10">
        <f t="shared" si="2699"/>
        <v>555346.68000000005</v>
      </c>
      <c r="N5923" s="5">
        <f>VLOOKUP(CONCATENATE(A5923,"-6"),'Restated Depr'!$B$6:$G$7674,6,0)</f>
        <v>0.2</v>
      </c>
      <c r="O5923" s="29">
        <f t="shared" si="2700"/>
        <v>9255.7780000000002</v>
      </c>
      <c r="P5923" s="29">
        <f t="shared" si="2701"/>
        <v>0</v>
      </c>
      <c r="Q5923" t="s">
        <v>7819</v>
      </c>
    </row>
    <row r="5924" spans="1:18" hidden="1">
      <c r="A5924" t="s">
        <v>452</v>
      </c>
      <c r="B5924" t="s">
        <v>6020</v>
      </c>
      <c r="C5924" s="224" t="s">
        <v>7842</v>
      </c>
      <c r="D5924" s="221">
        <v>391.02</v>
      </c>
      <c r="E5924" s="324">
        <v>43039</v>
      </c>
      <c r="F5924" s="1">
        <v>555346.68000000005</v>
      </c>
      <c r="G5924" s="18">
        <v>0.2</v>
      </c>
      <c r="H5924" s="298">
        <v>9255.7800000000007</v>
      </c>
      <c r="I5924" s="10">
        <v>555346.68000000005</v>
      </c>
      <c r="J5924" s="11">
        <f t="shared" si="2696"/>
        <v>0.2</v>
      </c>
      <c r="K5924" s="30">
        <f t="shared" si="2697"/>
        <v>9255.7780000000002</v>
      </c>
      <c r="L5924" s="29">
        <f t="shared" si="2698"/>
        <v>-2.0000000004074536E-3</v>
      </c>
      <c r="M5924" s="10">
        <f t="shared" si="2699"/>
        <v>555346.68000000005</v>
      </c>
      <c r="N5924" s="5">
        <f>VLOOKUP(CONCATENATE(A5924,"-6"),'Restated Depr'!$B$6:$G$7674,6,0)</f>
        <v>0.2</v>
      </c>
      <c r="O5924" s="29">
        <f t="shared" si="2700"/>
        <v>9255.7780000000002</v>
      </c>
      <c r="P5924" s="29">
        <f t="shared" si="2701"/>
        <v>0</v>
      </c>
      <c r="Q5924" t="s">
        <v>7819</v>
      </c>
    </row>
    <row r="5925" spans="1:18" hidden="1">
      <c r="A5925" t="s">
        <v>452</v>
      </c>
      <c r="B5925" t="s">
        <v>6021</v>
      </c>
      <c r="C5925" s="224" t="s">
        <v>7842</v>
      </c>
      <c r="D5925" s="221">
        <v>391.02</v>
      </c>
      <c r="E5925" s="324">
        <v>43069</v>
      </c>
      <c r="F5925" s="1">
        <v>555346.68000000005</v>
      </c>
      <c r="G5925" s="18">
        <v>0.2</v>
      </c>
      <c r="H5925" s="298">
        <v>9255.7800000000007</v>
      </c>
      <c r="I5925" s="10">
        <v>555346.68000000005</v>
      </c>
      <c r="J5925" s="11">
        <f t="shared" si="2696"/>
        <v>0.2</v>
      </c>
      <c r="K5925" s="30">
        <f t="shared" si="2697"/>
        <v>9255.7780000000002</v>
      </c>
      <c r="L5925" s="29">
        <f t="shared" si="2698"/>
        <v>-2.0000000004074536E-3</v>
      </c>
      <c r="M5925" s="10">
        <f t="shared" si="2699"/>
        <v>555346.68000000005</v>
      </c>
      <c r="N5925" s="5">
        <f>VLOOKUP(CONCATENATE(A5925,"-6"),'Restated Depr'!$B$6:$G$7674,6,0)</f>
        <v>0.2</v>
      </c>
      <c r="O5925" s="29">
        <f t="shared" si="2700"/>
        <v>9255.7780000000002</v>
      </c>
      <c r="P5925" s="29">
        <f t="shared" si="2701"/>
        <v>0</v>
      </c>
      <c r="Q5925" t="s">
        <v>7819</v>
      </c>
    </row>
    <row r="5926" spans="1:18" hidden="1">
      <c r="A5926" t="s">
        <v>452</v>
      </c>
      <c r="B5926" t="s">
        <v>6022</v>
      </c>
      <c r="C5926" s="224" t="s">
        <v>7842</v>
      </c>
      <c r="D5926" s="221">
        <v>391.02</v>
      </c>
      <c r="E5926" s="324">
        <v>43100</v>
      </c>
      <c r="F5926" s="1">
        <v>555346.68000000005</v>
      </c>
      <c r="G5926" s="18">
        <v>0.2</v>
      </c>
      <c r="H5926" s="298">
        <v>9255.7800000000007</v>
      </c>
      <c r="I5926" s="10">
        <v>555346.68000000005</v>
      </c>
      <c r="J5926" s="11">
        <f t="shared" si="2696"/>
        <v>0.2</v>
      </c>
      <c r="K5926" s="30">
        <f t="shared" si="2697"/>
        <v>9255.7780000000002</v>
      </c>
      <c r="L5926" s="29">
        <f t="shared" si="2698"/>
        <v>-2.0000000004074536E-3</v>
      </c>
      <c r="M5926" s="10">
        <f t="shared" si="2699"/>
        <v>555346.68000000005</v>
      </c>
      <c r="N5926" s="5">
        <f>VLOOKUP(CONCATENATE(A5926,"-6"),'Restated Depr'!$B$6:$G$7674,6,0)</f>
        <v>0.2</v>
      </c>
      <c r="O5926" s="29">
        <f t="shared" si="2700"/>
        <v>9255.7780000000002</v>
      </c>
      <c r="P5926" s="29">
        <f t="shared" si="2701"/>
        <v>0</v>
      </c>
      <c r="Q5926" t="s">
        <v>7819</v>
      </c>
    </row>
    <row r="5927" spans="1:18" hidden="1">
      <c r="A5927" t="s">
        <v>452</v>
      </c>
      <c r="B5927" t="s">
        <v>6023</v>
      </c>
      <c r="C5927" s="224" t="s">
        <v>7842</v>
      </c>
      <c r="D5927" s="221">
        <v>391.02</v>
      </c>
      <c r="E5927" s="324">
        <v>43131</v>
      </c>
      <c r="F5927" s="1">
        <v>555346.68000000005</v>
      </c>
      <c r="G5927" s="5">
        <v>0.2</v>
      </c>
      <c r="H5927" s="298">
        <v>9255.7800000000007</v>
      </c>
      <c r="I5927" s="10">
        <v>555346.68000000005</v>
      </c>
      <c r="J5927" s="11">
        <f t="shared" si="2696"/>
        <v>0.2</v>
      </c>
      <c r="K5927" s="30">
        <f t="shared" si="2697"/>
        <v>9255.7780000000002</v>
      </c>
      <c r="L5927" s="29">
        <f t="shared" si="2698"/>
        <v>-2.0000000004074536E-3</v>
      </c>
      <c r="M5927" s="10">
        <f t="shared" si="2699"/>
        <v>555346.68000000005</v>
      </c>
      <c r="N5927" s="5">
        <f>VLOOKUP(CONCATENATE(A5927,"-6"),'Restated Depr'!$B$6:$G$7674,6,0)</f>
        <v>0.2</v>
      </c>
      <c r="O5927" s="29">
        <f t="shared" si="2700"/>
        <v>9255.7780000000002</v>
      </c>
      <c r="P5927" s="29">
        <f t="shared" si="2701"/>
        <v>0</v>
      </c>
      <c r="Q5927" t="s">
        <v>7819</v>
      </c>
    </row>
    <row r="5928" spans="1:18" hidden="1">
      <c r="A5928" t="s">
        <v>452</v>
      </c>
      <c r="B5928" t="s">
        <v>6024</v>
      </c>
      <c r="C5928" s="224" t="s">
        <v>7842</v>
      </c>
      <c r="D5928" s="221">
        <v>391.02</v>
      </c>
      <c r="E5928" s="324">
        <v>43159</v>
      </c>
      <c r="F5928" s="1">
        <v>555346.68000000005</v>
      </c>
      <c r="G5928" s="5">
        <v>0.2</v>
      </c>
      <c r="H5928" s="298">
        <v>9255.7800000000007</v>
      </c>
      <c r="I5928" s="10">
        <v>555346.68000000005</v>
      </c>
      <c r="J5928" s="11">
        <f t="shared" si="2696"/>
        <v>0.2</v>
      </c>
      <c r="K5928" s="30">
        <f t="shared" si="2697"/>
        <v>9255.7780000000002</v>
      </c>
      <c r="L5928" s="29">
        <f t="shared" si="2698"/>
        <v>-2.0000000004074536E-3</v>
      </c>
      <c r="M5928" s="10">
        <f t="shared" si="2699"/>
        <v>555346.68000000005</v>
      </c>
      <c r="N5928" s="5">
        <f>VLOOKUP(CONCATENATE(A5928,"-6"),'Restated Depr'!$B$6:$G$7674,6,0)</f>
        <v>0.2</v>
      </c>
      <c r="O5928" s="29">
        <f t="shared" si="2700"/>
        <v>9255.7780000000002</v>
      </c>
      <c r="P5928" s="29">
        <f t="shared" si="2701"/>
        <v>0</v>
      </c>
      <c r="Q5928" t="s">
        <v>7819</v>
      </c>
    </row>
    <row r="5929" spans="1:18" hidden="1">
      <c r="A5929" t="s">
        <v>452</v>
      </c>
      <c r="B5929" t="s">
        <v>6025</v>
      </c>
      <c r="C5929" s="224" t="s">
        <v>7842</v>
      </c>
      <c r="D5929" s="221">
        <v>391.02</v>
      </c>
      <c r="E5929" s="324">
        <v>43190</v>
      </c>
      <c r="F5929" s="1">
        <v>555346.68000000005</v>
      </c>
      <c r="G5929" s="5">
        <v>0.2</v>
      </c>
      <c r="H5929" s="298">
        <v>9255.7800000000007</v>
      </c>
      <c r="I5929" s="10">
        <v>555346.68000000005</v>
      </c>
      <c r="J5929" s="11">
        <f t="shared" si="2696"/>
        <v>0.2</v>
      </c>
      <c r="K5929" s="30">
        <f t="shared" si="2697"/>
        <v>9255.7780000000002</v>
      </c>
      <c r="L5929" s="29">
        <f t="shared" si="2698"/>
        <v>-2.0000000004074536E-3</v>
      </c>
      <c r="M5929" s="10">
        <f t="shared" si="2699"/>
        <v>555346.68000000005</v>
      </c>
      <c r="N5929" s="5">
        <f>VLOOKUP(CONCATENATE(A5929,"-6"),'Restated Depr'!$B$6:$G$7674,6,0)</f>
        <v>0.2</v>
      </c>
      <c r="O5929" s="29">
        <f t="shared" si="2700"/>
        <v>9255.7780000000002</v>
      </c>
      <c r="P5929" s="29">
        <f t="shared" si="2701"/>
        <v>0</v>
      </c>
      <c r="Q5929" t="s">
        <v>7819</v>
      </c>
    </row>
    <row r="5930" spans="1:18" hidden="1">
      <c r="A5930" t="s">
        <v>452</v>
      </c>
      <c r="B5930" t="s">
        <v>6026</v>
      </c>
      <c r="C5930" s="224" t="s">
        <v>7842</v>
      </c>
      <c r="D5930" s="221">
        <v>391.02</v>
      </c>
      <c r="E5930" s="324">
        <v>43220</v>
      </c>
      <c r="F5930" s="1">
        <v>555346.68000000005</v>
      </c>
      <c r="G5930" s="5">
        <v>0.2</v>
      </c>
      <c r="H5930" s="298">
        <v>9255.7800000000007</v>
      </c>
      <c r="I5930" s="10">
        <v>555346.68000000005</v>
      </c>
      <c r="J5930" s="11">
        <f t="shared" si="2696"/>
        <v>0.2</v>
      </c>
      <c r="K5930" s="30">
        <f t="shared" si="2697"/>
        <v>9255.7780000000002</v>
      </c>
      <c r="L5930" s="29">
        <f t="shared" si="2698"/>
        <v>-2.0000000004074536E-3</v>
      </c>
      <c r="M5930" s="10">
        <f t="shared" si="2699"/>
        <v>555346.68000000005</v>
      </c>
      <c r="N5930" s="5">
        <f>VLOOKUP(CONCATENATE(A5930,"-6"),'Restated Depr'!$B$6:$G$7674,6,0)</f>
        <v>0.2</v>
      </c>
      <c r="O5930" s="29">
        <f t="shared" si="2700"/>
        <v>9255.7780000000002</v>
      </c>
      <c r="P5930" s="29">
        <f t="shared" si="2701"/>
        <v>0</v>
      </c>
      <c r="Q5930" t="s">
        <v>7819</v>
      </c>
    </row>
    <row r="5931" spans="1:18" hidden="1">
      <c r="A5931" t="s">
        <v>452</v>
      </c>
      <c r="B5931" t="s">
        <v>6027</v>
      </c>
      <c r="C5931" s="224" t="s">
        <v>7842</v>
      </c>
      <c r="D5931" s="221">
        <v>391.02</v>
      </c>
      <c r="E5931" s="324">
        <v>43251</v>
      </c>
      <c r="F5931" s="1">
        <v>555346.68000000005</v>
      </c>
      <c r="G5931" s="5">
        <v>0.2</v>
      </c>
      <c r="H5931" s="298">
        <v>9255.7800000000007</v>
      </c>
      <c r="I5931" s="10">
        <v>555346.68000000005</v>
      </c>
      <c r="J5931" s="11">
        <f t="shared" si="2696"/>
        <v>0.2</v>
      </c>
      <c r="K5931" s="30">
        <f t="shared" si="2697"/>
        <v>9255.7780000000002</v>
      </c>
      <c r="L5931" s="29">
        <f t="shared" si="2698"/>
        <v>-2.0000000004074536E-3</v>
      </c>
      <c r="M5931" s="10">
        <f t="shared" si="2699"/>
        <v>555346.68000000005</v>
      </c>
      <c r="N5931" s="5">
        <f>VLOOKUP(CONCATENATE(A5931,"-6"),'Restated Depr'!$B$6:$G$7674,6,0)</f>
        <v>0.2</v>
      </c>
      <c r="O5931" s="29">
        <f t="shared" si="2700"/>
        <v>9255.7780000000002</v>
      </c>
      <c r="P5931" s="29">
        <f t="shared" si="2701"/>
        <v>0</v>
      </c>
      <c r="Q5931" t="s">
        <v>7819</v>
      </c>
    </row>
    <row r="5932" spans="1:18" hidden="1">
      <c r="A5932" t="s">
        <v>452</v>
      </c>
      <c r="B5932" t="s">
        <v>6028</v>
      </c>
      <c r="C5932" s="224" t="s">
        <v>7842</v>
      </c>
      <c r="D5932" s="221">
        <v>391.02</v>
      </c>
      <c r="E5932" s="324">
        <v>43281</v>
      </c>
      <c r="F5932" s="1">
        <v>555346.68000000005</v>
      </c>
      <c r="G5932" s="5">
        <v>0.2</v>
      </c>
      <c r="H5932" s="298">
        <v>9255.7800000000007</v>
      </c>
      <c r="I5932" s="10">
        <v>555346.68000000005</v>
      </c>
      <c r="J5932" s="11">
        <f t="shared" si="2696"/>
        <v>0.2</v>
      </c>
      <c r="K5932" s="30">
        <f t="shared" si="2697"/>
        <v>9255.7780000000002</v>
      </c>
      <c r="L5932" s="29">
        <f t="shared" si="2698"/>
        <v>-2.0000000004074536E-3</v>
      </c>
      <c r="M5932" s="10">
        <f t="shared" si="2699"/>
        <v>555346.68000000005</v>
      </c>
      <c r="N5932" s="5">
        <f>VLOOKUP(CONCATENATE(A5932,"-6"),'Restated Depr'!$B$6:$G$7674,6,0)</f>
        <v>0.2</v>
      </c>
      <c r="O5932" s="29">
        <f t="shared" si="2700"/>
        <v>9255.7780000000002</v>
      </c>
      <c r="P5932" s="29">
        <f t="shared" si="2701"/>
        <v>0</v>
      </c>
      <c r="Q5932" t="s">
        <v>7819</v>
      </c>
      <c r="R5932" s="5"/>
    </row>
    <row r="5933" spans="1:18" ht="15.75" hidden="1" thickBot="1">
      <c r="A5933" t="s">
        <v>452</v>
      </c>
      <c r="C5933" s="224" t="s">
        <v>641</v>
      </c>
      <c r="D5933" s="22"/>
      <c r="E5933" s="323" t="s">
        <v>606</v>
      </c>
      <c r="F5933" s="1"/>
      <c r="G5933" s="5"/>
      <c r="H5933" s="310">
        <f>SUM(H5921:H5932)</f>
        <v>111069.36</v>
      </c>
      <c r="I5933" s="10"/>
      <c r="J5933" s="10"/>
      <c r="K5933" s="32">
        <f>SUM(K5921:K5932)</f>
        <v>111069.33600000002</v>
      </c>
      <c r="L5933" s="28">
        <f>SUM(L5921:L5932)</f>
        <v>-2.4000000004889444E-2</v>
      </c>
      <c r="M5933" s="10"/>
      <c r="N5933" s="5"/>
      <c r="O5933" s="28">
        <f>SUM(O5921:O5932)</f>
        <v>111069.33600000002</v>
      </c>
      <c r="P5933" s="28">
        <f>SUM(P5921:P5932)</f>
        <v>0</v>
      </c>
    </row>
    <row r="5934" spans="1:18" hidden="1">
      <c r="A5934" t="s">
        <v>453</v>
      </c>
      <c r="B5934" t="s">
        <v>6029</v>
      </c>
      <c r="C5934" s="224" t="s">
        <v>7842</v>
      </c>
      <c r="D5934" s="221">
        <v>392.02</v>
      </c>
      <c r="E5934" s="324">
        <v>42947</v>
      </c>
      <c r="F5934" s="9">
        <v>85101.36</v>
      </c>
      <c r="G5934" s="18">
        <v>9.0000000000000011E-2</v>
      </c>
      <c r="H5934" s="299">
        <v>638.26</v>
      </c>
      <c r="I5934" s="15">
        <v>144868.53</v>
      </c>
      <c r="J5934" s="11">
        <f t="shared" ref="J5934:J5945" si="2702">G5934</f>
        <v>9.0000000000000011E-2</v>
      </c>
      <c r="K5934" s="31">
        <f t="shared" ref="K5934:K5945" si="2703">I5934*J5934/12</f>
        <v>1086.5139750000001</v>
      </c>
      <c r="L5934" s="289">
        <f t="shared" ref="L5934:L5945" si="2704">K5934-H5934</f>
        <v>448.25397500000008</v>
      </c>
      <c r="M5934" s="15">
        <f t="shared" ref="M5934:M5945" si="2705">I5934</f>
        <v>144868.53</v>
      </c>
      <c r="N5934" s="5">
        <f>VLOOKUP(CONCATENATE(A5934,"-6"),'Restated Depr'!$B$6:$G$7674,6,0)</f>
        <v>5.2499999999999998E-2</v>
      </c>
      <c r="O5934" s="289">
        <f t="shared" ref="O5934:O5945" si="2706">M5934*N5934/12</f>
        <v>633.79981874999999</v>
      </c>
      <c r="P5934" s="289">
        <f t="shared" ref="P5934:P5945" si="2707">O5934-K5934</f>
        <v>-452.71415625000009</v>
      </c>
      <c r="Q5934" t="s">
        <v>7819</v>
      </c>
    </row>
    <row r="5935" spans="1:18" hidden="1">
      <c r="A5935" t="s">
        <v>453</v>
      </c>
      <c r="B5935" t="s">
        <v>6030</v>
      </c>
      <c r="C5935" s="224" t="s">
        <v>7842</v>
      </c>
      <c r="D5935" s="221">
        <v>392.02</v>
      </c>
      <c r="E5935" s="324">
        <v>42978</v>
      </c>
      <c r="F5935" s="1">
        <v>86844.57</v>
      </c>
      <c r="G5935" s="18">
        <v>9.0000000000000011E-2</v>
      </c>
      <c r="H5935" s="298">
        <v>651.33000000000004</v>
      </c>
      <c r="I5935" s="10">
        <v>144868.53</v>
      </c>
      <c r="J5935" s="11">
        <f t="shared" si="2702"/>
        <v>9.0000000000000011E-2</v>
      </c>
      <c r="K5935" s="30">
        <f t="shared" si="2703"/>
        <v>1086.5139750000001</v>
      </c>
      <c r="L5935" s="29">
        <f t="shared" si="2704"/>
        <v>435.18397500000003</v>
      </c>
      <c r="M5935" s="10">
        <f t="shared" si="2705"/>
        <v>144868.53</v>
      </c>
      <c r="N5935" s="5">
        <f>VLOOKUP(CONCATENATE(A5935,"-6"),'Restated Depr'!$B$6:$G$7674,6,0)</f>
        <v>5.2499999999999998E-2</v>
      </c>
      <c r="O5935" s="29">
        <f t="shared" si="2706"/>
        <v>633.79981874999999</v>
      </c>
      <c r="P5935" s="29">
        <f t="shared" si="2707"/>
        <v>-452.71415625000009</v>
      </c>
      <c r="Q5935" t="s">
        <v>7819</v>
      </c>
    </row>
    <row r="5936" spans="1:18" hidden="1">
      <c r="A5936" t="s">
        <v>453</v>
      </c>
      <c r="B5936" t="s">
        <v>6031</v>
      </c>
      <c r="C5936" s="224" t="s">
        <v>7842</v>
      </c>
      <c r="D5936" s="221">
        <v>392.02</v>
      </c>
      <c r="E5936" s="324">
        <v>43008</v>
      </c>
      <c r="F5936" s="1">
        <v>86844.57</v>
      </c>
      <c r="G5936" s="18">
        <v>9.0000000000000011E-2</v>
      </c>
      <c r="H5936" s="298">
        <v>651.33000000000004</v>
      </c>
      <c r="I5936" s="10">
        <v>144868.53</v>
      </c>
      <c r="J5936" s="11">
        <f t="shared" si="2702"/>
        <v>9.0000000000000011E-2</v>
      </c>
      <c r="K5936" s="30">
        <f t="shared" si="2703"/>
        <v>1086.5139750000001</v>
      </c>
      <c r="L5936" s="29">
        <f t="shared" si="2704"/>
        <v>435.18397500000003</v>
      </c>
      <c r="M5936" s="10">
        <f t="shared" si="2705"/>
        <v>144868.53</v>
      </c>
      <c r="N5936" s="5">
        <f>VLOOKUP(CONCATENATE(A5936,"-6"),'Restated Depr'!$B$6:$G$7674,6,0)</f>
        <v>5.2499999999999998E-2</v>
      </c>
      <c r="O5936" s="29">
        <f t="shared" si="2706"/>
        <v>633.79981874999999</v>
      </c>
      <c r="P5936" s="29">
        <f t="shared" si="2707"/>
        <v>-452.71415625000009</v>
      </c>
      <c r="Q5936" t="s">
        <v>7819</v>
      </c>
    </row>
    <row r="5937" spans="1:18" hidden="1">
      <c r="A5937" t="s">
        <v>453</v>
      </c>
      <c r="B5937" t="s">
        <v>6032</v>
      </c>
      <c r="C5937" s="224" t="s">
        <v>7842</v>
      </c>
      <c r="D5937" s="221">
        <v>392.02</v>
      </c>
      <c r="E5937" s="324">
        <v>43039</v>
      </c>
      <c r="F5937" s="1">
        <v>86844.57</v>
      </c>
      <c r="G5937" s="18">
        <v>9.0000000000000011E-2</v>
      </c>
      <c r="H5937" s="298">
        <v>651.33000000000004</v>
      </c>
      <c r="I5937" s="10">
        <v>144868.53</v>
      </c>
      <c r="J5937" s="11">
        <f t="shared" si="2702"/>
        <v>9.0000000000000011E-2</v>
      </c>
      <c r="K5937" s="30">
        <f t="shared" si="2703"/>
        <v>1086.5139750000001</v>
      </c>
      <c r="L5937" s="29">
        <f t="shared" si="2704"/>
        <v>435.18397500000003</v>
      </c>
      <c r="M5937" s="10">
        <f t="shared" si="2705"/>
        <v>144868.53</v>
      </c>
      <c r="N5937" s="5">
        <f>VLOOKUP(CONCATENATE(A5937,"-6"),'Restated Depr'!$B$6:$G$7674,6,0)</f>
        <v>5.2499999999999998E-2</v>
      </c>
      <c r="O5937" s="29">
        <f t="shared" si="2706"/>
        <v>633.79981874999999</v>
      </c>
      <c r="P5937" s="29">
        <f t="shared" si="2707"/>
        <v>-452.71415625000009</v>
      </c>
      <c r="Q5937" t="s">
        <v>7819</v>
      </c>
    </row>
    <row r="5938" spans="1:18" hidden="1">
      <c r="A5938" t="s">
        <v>453</v>
      </c>
      <c r="B5938" t="s">
        <v>6033</v>
      </c>
      <c r="C5938" s="224" t="s">
        <v>7842</v>
      </c>
      <c r="D5938" s="221">
        <v>392.02</v>
      </c>
      <c r="E5938" s="324">
        <v>43069</v>
      </c>
      <c r="F5938" s="1">
        <v>93122.67</v>
      </c>
      <c r="G5938" s="18">
        <v>9.0000000000000011E-2</v>
      </c>
      <c r="H5938" s="298">
        <v>698.42</v>
      </c>
      <c r="I5938" s="10">
        <v>144868.53</v>
      </c>
      <c r="J5938" s="11">
        <f t="shared" si="2702"/>
        <v>9.0000000000000011E-2</v>
      </c>
      <c r="K5938" s="30">
        <f t="shared" si="2703"/>
        <v>1086.5139750000001</v>
      </c>
      <c r="L5938" s="29">
        <f t="shared" si="2704"/>
        <v>388.09397500000011</v>
      </c>
      <c r="M5938" s="10">
        <f t="shared" si="2705"/>
        <v>144868.53</v>
      </c>
      <c r="N5938" s="5">
        <f>VLOOKUP(CONCATENATE(A5938,"-6"),'Restated Depr'!$B$6:$G$7674,6,0)</f>
        <v>5.2499999999999998E-2</v>
      </c>
      <c r="O5938" s="29">
        <f t="shared" si="2706"/>
        <v>633.79981874999999</v>
      </c>
      <c r="P5938" s="29">
        <f t="shared" si="2707"/>
        <v>-452.71415625000009</v>
      </c>
      <c r="Q5938" t="s">
        <v>7819</v>
      </c>
    </row>
    <row r="5939" spans="1:18" hidden="1">
      <c r="A5939" t="s">
        <v>453</v>
      </c>
      <c r="B5939" t="s">
        <v>6034</v>
      </c>
      <c r="C5939" s="224" t="s">
        <v>7842</v>
      </c>
      <c r="D5939" s="221">
        <v>392.02</v>
      </c>
      <c r="E5939" s="324">
        <v>43100</v>
      </c>
      <c r="F5939" s="1">
        <v>99400.77</v>
      </c>
      <c r="G5939" s="18">
        <v>7.4200000000000002E-2</v>
      </c>
      <c r="H5939" s="298">
        <v>614.63</v>
      </c>
      <c r="I5939" s="10">
        <v>144868.53</v>
      </c>
      <c r="J5939" s="11">
        <f t="shared" si="2702"/>
        <v>7.4200000000000002E-2</v>
      </c>
      <c r="K5939" s="30">
        <f t="shared" si="2703"/>
        <v>895.77041049999991</v>
      </c>
      <c r="L5939" s="29">
        <f t="shared" si="2704"/>
        <v>281.14041049999992</v>
      </c>
      <c r="M5939" s="10">
        <f t="shared" si="2705"/>
        <v>144868.53</v>
      </c>
      <c r="N5939" s="5">
        <f>VLOOKUP(CONCATENATE(A5939,"-6"),'Restated Depr'!$B$6:$G$7674,6,0)</f>
        <v>5.2499999999999998E-2</v>
      </c>
      <c r="O5939" s="29">
        <f t="shared" si="2706"/>
        <v>633.79981874999999</v>
      </c>
      <c r="P5939" s="29">
        <f t="shared" si="2707"/>
        <v>-261.97059174999993</v>
      </c>
      <c r="Q5939" t="s">
        <v>7819</v>
      </c>
    </row>
    <row r="5940" spans="1:18" hidden="1">
      <c r="A5940" t="s">
        <v>453</v>
      </c>
      <c r="B5940" t="s">
        <v>6035</v>
      </c>
      <c r="C5940" s="224" t="s">
        <v>7842</v>
      </c>
      <c r="D5940" s="221">
        <v>392.02</v>
      </c>
      <c r="E5940" s="324">
        <v>43131</v>
      </c>
      <c r="F5940" s="1">
        <v>99422.89</v>
      </c>
      <c r="G5940" s="5">
        <v>5.2499999999999998E-2</v>
      </c>
      <c r="H5940" s="298">
        <v>434.98</v>
      </c>
      <c r="I5940" s="10">
        <v>144868.53</v>
      </c>
      <c r="J5940" s="11">
        <f t="shared" si="2702"/>
        <v>5.2499999999999998E-2</v>
      </c>
      <c r="K5940" s="30">
        <f t="shared" si="2703"/>
        <v>633.79981874999999</v>
      </c>
      <c r="L5940" s="29">
        <f t="shared" si="2704"/>
        <v>198.81981874999997</v>
      </c>
      <c r="M5940" s="10">
        <f t="shared" si="2705"/>
        <v>144868.53</v>
      </c>
      <c r="N5940" s="5">
        <f>VLOOKUP(CONCATENATE(A5940,"-6"),'Restated Depr'!$B$6:$G$7674,6,0)</f>
        <v>5.2499999999999998E-2</v>
      </c>
      <c r="O5940" s="29">
        <f t="shared" si="2706"/>
        <v>633.79981874999999</v>
      </c>
      <c r="P5940" s="29">
        <f t="shared" si="2707"/>
        <v>0</v>
      </c>
      <c r="Q5940" t="s">
        <v>7819</v>
      </c>
    </row>
    <row r="5941" spans="1:18" hidden="1">
      <c r="A5941" t="s">
        <v>453</v>
      </c>
      <c r="B5941" t="s">
        <v>6036</v>
      </c>
      <c r="C5941" s="224" t="s">
        <v>7842</v>
      </c>
      <c r="D5941" s="221">
        <v>392.02</v>
      </c>
      <c r="E5941" s="324">
        <v>43159</v>
      </c>
      <c r="F5941" s="1">
        <v>99445.01</v>
      </c>
      <c r="G5941" s="5">
        <v>5.2499999999999998E-2</v>
      </c>
      <c r="H5941" s="298">
        <v>435.07</v>
      </c>
      <c r="I5941" s="10">
        <v>144868.53</v>
      </c>
      <c r="J5941" s="11">
        <f t="shared" si="2702"/>
        <v>5.2499999999999998E-2</v>
      </c>
      <c r="K5941" s="30">
        <f t="shared" si="2703"/>
        <v>633.79981874999999</v>
      </c>
      <c r="L5941" s="29">
        <f t="shared" si="2704"/>
        <v>198.72981874999999</v>
      </c>
      <c r="M5941" s="10">
        <f t="shared" si="2705"/>
        <v>144868.53</v>
      </c>
      <c r="N5941" s="5">
        <f>VLOOKUP(CONCATENATE(A5941,"-6"),'Restated Depr'!$B$6:$G$7674,6,0)</f>
        <v>5.2499999999999998E-2</v>
      </c>
      <c r="O5941" s="29">
        <f t="shared" si="2706"/>
        <v>633.79981874999999</v>
      </c>
      <c r="P5941" s="29">
        <f t="shared" si="2707"/>
        <v>0</v>
      </c>
      <c r="Q5941" t="s">
        <v>7819</v>
      </c>
    </row>
    <row r="5942" spans="1:18" hidden="1">
      <c r="A5942" t="s">
        <v>453</v>
      </c>
      <c r="B5942" t="s">
        <v>6037</v>
      </c>
      <c r="C5942" s="224" t="s">
        <v>7842</v>
      </c>
      <c r="D5942" s="221">
        <v>392.02</v>
      </c>
      <c r="E5942" s="324">
        <v>43190</v>
      </c>
      <c r="F5942" s="1">
        <v>144868.53</v>
      </c>
      <c r="G5942" s="5">
        <v>5.2499999999999998E-2</v>
      </c>
      <c r="H5942" s="298">
        <v>633.79999999999995</v>
      </c>
      <c r="I5942" s="10">
        <v>144868.53</v>
      </c>
      <c r="J5942" s="11">
        <f t="shared" si="2702"/>
        <v>5.2499999999999998E-2</v>
      </c>
      <c r="K5942" s="30">
        <f t="shared" si="2703"/>
        <v>633.79981874999999</v>
      </c>
      <c r="L5942" s="29">
        <f t="shared" si="2704"/>
        <v>-1.8124999996871338E-4</v>
      </c>
      <c r="M5942" s="10">
        <f t="shared" si="2705"/>
        <v>144868.53</v>
      </c>
      <c r="N5942" s="5">
        <f>VLOOKUP(CONCATENATE(A5942,"-6"),'Restated Depr'!$B$6:$G$7674,6,0)</f>
        <v>5.2499999999999998E-2</v>
      </c>
      <c r="O5942" s="29">
        <f t="shared" si="2706"/>
        <v>633.79981874999999</v>
      </c>
      <c r="P5942" s="29">
        <f t="shared" si="2707"/>
        <v>0</v>
      </c>
      <c r="Q5942" t="s">
        <v>7819</v>
      </c>
    </row>
    <row r="5943" spans="1:18" hidden="1">
      <c r="A5943" t="s">
        <v>453</v>
      </c>
      <c r="B5943" t="s">
        <v>6038</v>
      </c>
      <c r="C5943" s="224" t="s">
        <v>7842</v>
      </c>
      <c r="D5943" s="221">
        <v>392.02</v>
      </c>
      <c r="E5943" s="324">
        <v>43220</v>
      </c>
      <c r="F5943" s="1">
        <v>144868.53</v>
      </c>
      <c r="G5943" s="5">
        <v>5.2499999999999998E-2</v>
      </c>
      <c r="H5943" s="298">
        <v>633.79999999999995</v>
      </c>
      <c r="I5943" s="10">
        <v>144868.53</v>
      </c>
      <c r="J5943" s="11">
        <f t="shared" si="2702"/>
        <v>5.2499999999999998E-2</v>
      </c>
      <c r="K5943" s="30">
        <f t="shared" si="2703"/>
        <v>633.79981874999999</v>
      </c>
      <c r="L5943" s="29">
        <f t="shared" si="2704"/>
        <v>-1.8124999996871338E-4</v>
      </c>
      <c r="M5943" s="10">
        <f t="shared" si="2705"/>
        <v>144868.53</v>
      </c>
      <c r="N5943" s="5">
        <f>VLOOKUP(CONCATENATE(A5943,"-6"),'Restated Depr'!$B$6:$G$7674,6,0)</f>
        <v>5.2499999999999998E-2</v>
      </c>
      <c r="O5943" s="29">
        <f t="shared" si="2706"/>
        <v>633.79981874999999</v>
      </c>
      <c r="P5943" s="29">
        <f t="shared" si="2707"/>
        <v>0</v>
      </c>
      <c r="Q5943" t="s">
        <v>7819</v>
      </c>
    </row>
    <row r="5944" spans="1:18" hidden="1">
      <c r="A5944" t="s">
        <v>453</v>
      </c>
      <c r="B5944" t="s">
        <v>6039</v>
      </c>
      <c r="C5944" s="224" t="s">
        <v>7842</v>
      </c>
      <c r="D5944" s="221">
        <v>392.02</v>
      </c>
      <c r="E5944" s="324">
        <v>43251</v>
      </c>
      <c r="F5944" s="1">
        <v>144868.53</v>
      </c>
      <c r="G5944" s="5">
        <v>5.2499999999999998E-2</v>
      </c>
      <c r="H5944" s="298">
        <v>633.79999999999995</v>
      </c>
      <c r="I5944" s="10">
        <v>144868.53</v>
      </c>
      <c r="J5944" s="11">
        <f t="shared" si="2702"/>
        <v>5.2499999999999998E-2</v>
      </c>
      <c r="K5944" s="30">
        <f t="shared" si="2703"/>
        <v>633.79981874999999</v>
      </c>
      <c r="L5944" s="29">
        <f t="shared" si="2704"/>
        <v>-1.8124999996871338E-4</v>
      </c>
      <c r="M5944" s="10">
        <f t="shared" si="2705"/>
        <v>144868.53</v>
      </c>
      <c r="N5944" s="5">
        <f>VLOOKUP(CONCATENATE(A5944,"-6"),'Restated Depr'!$B$6:$G$7674,6,0)</f>
        <v>5.2499999999999998E-2</v>
      </c>
      <c r="O5944" s="29">
        <f t="shared" si="2706"/>
        <v>633.79981874999999</v>
      </c>
      <c r="P5944" s="29">
        <f t="shared" si="2707"/>
        <v>0</v>
      </c>
      <c r="Q5944" t="s">
        <v>7819</v>
      </c>
    </row>
    <row r="5945" spans="1:18" hidden="1">
      <c r="A5945" t="s">
        <v>453</v>
      </c>
      <c r="B5945" t="s">
        <v>6040</v>
      </c>
      <c r="C5945" s="224" t="s">
        <v>7842</v>
      </c>
      <c r="D5945" s="221">
        <v>392.02</v>
      </c>
      <c r="E5945" s="324">
        <v>43281</v>
      </c>
      <c r="F5945" s="1">
        <v>144868.53</v>
      </c>
      <c r="G5945" s="5">
        <v>5.2499999999999998E-2</v>
      </c>
      <c r="H5945" s="298">
        <v>633.79999999999995</v>
      </c>
      <c r="I5945" s="10">
        <v>144868.53</v>
      </c>
      <c r="J5945" s="11">
        <f t="shared" si="2702"/>
        <v>5.2499999999999998E-2</v>
      </c>
      <c r="K5945" s="30">
        <f t="shared" si="2703"/>
        <v>633.79981874999999</v>
      </c>
      <c r="L5945" s="29">
        <f t="shared" si="2704"/>
        <v>-1.8124999996871338E-4</v>
      </c>
      <c r="M5945" s="10">
        <f t="shared" si="2705"/>
        <v>144868.53</v>
      </c>
      <c r="N5945" s="5">
        <f>VLOOKUP(CONCATENATE(A5945,"-6"),'Restated Depr'!$B$6:$G$7674,6,0)</f>
        <v>5.2499999999999998E-2</v>
      </c>
      <c r="O5945" s="29">
        <f t="shared" si="2706"/>
        <v>633.79981874999999</v>
      </c>
      <c r="P5945" s="29">
        <f t="shared" si="2707"/>
        <v>0</v>
      </c>
      <c r="Q5945" t="s">
        <v>7819</v>
      </c>
      <c r="R5945" s="5"/>
    </row>
    <row r="5946" spans="1:18" ht="15.75" hidden="1" thickBot="1">
      <c r="A5946" t="s">
        <v>453</v>
      </c>
      <c r="C5946" s="224" t="s">
        <v>641</v>
      </c>
      <c r="D5946" s="22"/>
      <c r="E5946" s="323" t="s">
        <v>606</v>
      </c>
      <c r="F5946" s="1"/>
      <c r="G5946" s="5"/>
      <c r="H5946" s="310">
        <f>SUM(H5934:H5945)</f>
        <v>7310.5500000000011</v>
      </c>
      <c r="I5946" s="10"/>
      <c r="J5946" s="10"/>
      <c r="K5946" s="32">
        <f>SUM(K5934:K5945)</f>
        <v>10131.139197999999</v>
      </c>
      <c r="L5946" s="28">
        <f>SUM(L5934:L5945)</f>
        <v>2820.5891980000006</v>
      </c>
      <c r="M5946" s="10"/>
      <c r="N5946" s="5"/>
      <c r="O5946" s="28">
        <f>SUM(O5934:O5945)</f>
        <v>7605.597824999998</v>
      </c>
      <c r="P5946" s="28">
        <f>SUM(P5934:P5945)</f>
        <v>-2525.5413730000005</v>
      </c>
    </row>
    <row r="5947" spans="1:18" hidden="1">
      <c r="A5947" t="s">
        <v>454</v>
      </c>
      <c r="B5947" t="s">
        <v>6041</v>
      </c>
      <c r="C5947" s="224" t="s">
        <v>7842</v>
      </c>
      <c r="D5947" s="221">
        <v>392.02</v>
      </c>
      <c r="E5947" s="324">
        <v>42947</v>
      </c>
      <c r="F5947" s="9">
        <v>85101.36</v>
      </c>
      <c r="G5947" s="18">
        <v>9.0000000000000011E-2</v>
      </c>
      <c r="H5947" s="299">
        <v>638.26</v>
      </c>
      <c r="I5947" s="15">
        <v>144868.53</v>
      </c>
      <c r="J5947" s="11">
        <f t="shared" ref="J5947:J5958" si="2708">G5947</f>
        <v>9.0000000000000011E-2</v>
      </c>
      <c r="K5947" s="31">
        <f t="shared" ref="K5947:K5958" si="2709">I5947*J5947/12</f>
        <v>1086.5139750000001</v>
      </c>
      <c r="L5947" s="289">
        <f t="shared" ref="L5947:L5958" si="2710">K5947-H5947</f>
        <v>448.25397500000008</v>
      </c>
      <c r="M5947" s="15">
        <f t="shared" ref="M5947:M5958" si="2711">I5947</f>
        <v>144868.53</v>
      </c>
      <c r="N5947" s="5">
        <f>VLOOKUP(CONCATENATE(A5947,"-6"),'Restated Depr'!$B$6:$G$7674,6,0)</f>
        <v>5.2499999999999998E-2</v>
      </c>
      <c r="O5947" s="289">
        <f t="shared" ref="O5947:O5958" si="2712">M5947*N5947/12</f>
        <v>633.79981874999999</v>
      </c>
      <c r="P5947" s="289">
        <f t="shared" ref="P5947:P5958" si="2713">O5947-K5947</f>
        <v>-452.71415625000009</v>
      </c>
      <c r="Q5947" t="s">
        <v>7819</v>
      </c>
    </row>
    <row r="5948" spans="1:18" hidden="1">
      <c r="A5948" t="s">
        <v>454</v>
      </c>
      <c r="B5948" t="s">
        <v>6042</v>
      </c>
      <c r="C5948" s="224" t="s">
        <v>7842</v>
      </c>
      <c r="D5948" s="221">
        <v>392.02</v>
      </c>
      <c r="E5948" s="324">
        <v>42978</v>
      </c>
      <c r="F5948" s="1">
        <v>86844.57</v>
      </c>
      <c r="G5948" s="18">
        <v>9.0000000000000011E-2</v>
      </c>
      <c r="H5948" s="298">
        <v>651.33000000000004</v>
      </c>
      <c r="I5948" s="10">
        <v>144868.53</v>
      </c>
      <c r="J5948" s="11">
        <f t="shared" si="2708"/>
        <v>9.0000000000000011E-2</v>
      </c>
      <c r="K5948" s="30">
        <f t="shared" si="2709"/>
        <v>1086.5139750000001</v>
      </c>
      <c r="L5948" s="29">
        <f t="shared" si="2710"/>
        <v>435.18397500000003</v>
      </c>
      <c r="M5948" s="10">
        <f t="shared" si="2711"/>
        <v>144868.53</v>
      </c>
      <c r="N5948" s="5">
        <f>VLOOKUP(CONCATENATE(A5948,"-6"),'Restated Depr'!$B$6:$G$7674,6,0)</f>
        <v>5.2499999999999998E-2</v>
      </c>
      <c r="O5948" s="29">
        <f t="shared" si="2712"/>
        <v>633.79981874999999</v>
      </c>
      <c r="P5948" s="29">
        <f t="shared" si="2713"/>
        <v>-452.71415625000009</v>
      </c>
      <c r="Q5948" t="s">
        <v>7819</v>
      </c>
    </row>
    <row r="5949" spans="1:18" hidden="1">
      <c r="A5949" t="s">
        <v>454</v>
      </c>
      <c r="B5949" t="s">
        <v>6043</v>
      </c>
      <c r="C5949" s="224" t="s">
        <v>7842</v>
      </c>
      <c r="D5949" s="221">
        <v>392.02</v>
      </c>
      <c r="E5949" s="324">
        <v>43008</v>
      </c>
      <c r="F5949" s="1">
        <v>86844.57</v>
      </c>
      <c r="G5949" s="18">
        <v>9.0000000000000011E-2</v>
      </c>
      <c r="H5949" s="298">
        <v>651.33000000000004</v>
      </c>
      <c r="I5949" s="10">
        <v>144868.53</v>
      </c>
      <c r="J5949" s="11">
        <f t="shared" si="2708"/>
        <v>9.0000000000000011E-2</v>
      </c>
      <c r="K5949" s="30">
        <f t="shared" si="2709"/>
        <v>1086.5139750000001</v>
      </c>
      <c r="L5949" s="29">
        <f t="shared" si="2710"/>
        <v>435.18397500000003</v>
      </c>
      <c r="M5949" s="10">
        <f t="shared" si="2711"/>
        <v>144868.53</v>
      </c>
      <c r="N5949" s="5">
        <f>VLOOKUP(CONCATENATE(A5949,"-6"),'Restated Depr'!$B$6:$G$7674,6,0)</f>
        <v>5.2499999999999998E-2</v>
      </c>
      <c r="O5949" s="29">
        <f t="shared" si="2712"/>
        <v>633.79981874999999</v>
      </c>
      <c r="P5949" s="29">
        <f t="shared" si="2713"/>
        <v>-452.71415625000009</v>
      </c>
      <c r="Q5949" t="s">
        <v>7819</v>
      </c>
    </row>
    <row r="5950" spans="1:18" hidden="1">
      <c r="A5950" t="s">
        <v>454</v>
      </c>
      <c r="B5950" t="s">
        <v>6044</v>
      </c>
      <c r="C5950" s="224" t="s">
        <v>7842</v>
      </c>
      <c r="D5950" s="221">
        <v>392.02</v>
      </c>
      <c r="E5950" s="324">
        <v>43039</v>
      </c>
      <c r="F5950" s="1">
        <v>86844.57</v>
      </c>
      <c r="G5950" s="18">
        <v>9.0000000000000011E-2</v>
      </c>
      <c r="H5950" s="298">
        <v>651.33000000000004</v>
      </c>
      <c r="I5950" s="10">
        <v>144868.53</v>
      </c>
      <c r="J5950" s="11">
        <f t="shared" si="2708"/>
        <v>9.0000000000000011E-2</v>
      </c>
      <c r="K5950" s="30">
        <f t="shared" si="2709"/>
        <v>1086.5139750000001</v>
      </c>
      <c r="L5950" s="29">
        <f t="shared" si="2710"/>
        <v>435.18397500000003</v>
      </c>
      <c r="M5950" s="10">
        <f t="shared" si="2711"/>
        <v>144868.53</v>
      </c>
      <c r="N5950" s="5">
        <f>VLOOKUP(CONCATENATE(A5950,"-6"),'Restated Depr'!$B$6:$G$7674,6,0)</f>
        <v>5.2499999999999998E-2</v>
      </c>
      <c r="O5950" s="29">
        <f t="shared" si="2712"/>
        <v>633.79981874999999</v>
      </c>
      <c r="P5950" s="29">
        <f t="shared" si="2713"/>
        <v>-452.71415625000009</v>
      </c>
      <c r="Q5950" t="s">
        <v>7819</v>
      </c>
    </row>
    <row r="5951" spans="1:18" hidden="1">
      <c r="A5951" t="s">
        <v>454</v>
      </c>
      <c r="B5951" t="s">
        <v>6045</v>
      </c>
      <c r="C5951" s="224" t="s">
        <v>7842</v>
      </c>
      <c r="D5951" s="221">
        <v>392.02</v>
      </c>
      <c r="E5951" s="324">
        <v>43069</v>
      </c>
      <c r="F5951" s="1">
        <v>93122.67</v>
      </c>
      <c r="G5951" s="18">
        <v>9.0000000000000011E-2</v>
      </c>
      <c r="H5951" s="298">
        <v>698.42</v>
      </c>
      <c r="I5951" s="10">
        <v>144868.53</v>
      </c>
      <c r="J5951" s="11">
        <f t="shared" si="2708"/>
        <v>9.0000000000000011E-2</v>
      </c>
      <c r="K5951" s="30">
        <f t="shared" si="2709"/>
        <v>1086.5139750000001</v>
      </c>
      <c r="L5951" s="29">
        <f t="shared" si="2710"/>
        <v>388.09397500000011</v>
      </c>
      <c r="M5951" s="10">
        <f t="shared" si="2711"/>
        <v>144868.53</v>
      </c>
      <c r="N5951" s="5">
        <f>VLOOKUP(CONCATENATE(A5951,"-6"),'Restated Depr'!$B$6:$G$7674,6,0)</f>
        <v>5.2499999999999998E-2</v>
      </c>
      <c r="O5951" s="29">
        <f t="shared" si="2712"/>
        <v>633.79981874999999</v>
      </c>
      <c r="P5951" s="29">
        <f t="shared" si="2713"/>
        <v>-452.71415625000009</v>
      </c>
      <c r="Q5951" t="s">
        <v>7819</v>
      </c>
    </row>
    <row r="5952" spans="1:18" hidden="1">
      <c r="A5952" t="s">
        <v>454</v>
      </c>
      <c r="B5952" t="s">
        <v>6046</v>
      </c>
      <c r="C5952" s="224" t="s">
        <v>7842</v>
      </c>
      <c r="D5952" s="221">
        <v>392.02</v>
      </c>
      <c r="E5952" s="324">
        <v>43100</v>
      </c>
      <c r="F5952" s="1">
        <v>99400.77</v>
      </c>
      <c r="G5952" s="18">
        <v>7.4200000000000002E-2</v>
      </c>
      <c r="H5952" s="298">
        <v>614.63</v>
      </c>
      <c r="I5952" s="10">
        <v>144868.53</v>
      </c>
      <c r="J5952" s="11">
        <f t="shared" si="2708"/>
        <v>7.4200000000000002E-2</v>
      </c>
      <c r="K5952" s="30">
        <f t="shared" si="2709"/>
        <v>895.77041049999991</v>
      </c>
      <c r="L5952" s="29">
        <f t="shared" si="2710"/>
        <v>281.14041049999992</v>
      </c>
      <c r="M5952" s="10">
        <f t="shared" si="2711"/>
        <v>144868.53</v>
      </c>
      <c r="N5952" s="5">
        <f>VLOOKUP(CONCATENATE(A5952,"-6"),'Restated Depr'!$B$6:$G$7674,6,0)</f>
        <v>5.2499999999999998E-2</v>
      </c>
      <c r="O5952" s="29">
        <f t="shared" si="2712"/>
        <v>633.79981874999999</v>
      </c>
      <c r="P5952" s="29">
        <f t="shared" si="2713"/>
        <v>-261.97059174999993</v>
      </c>
      <c r="Q5952" t="s">
        <v>7819</v>
      </c>
    </row>
    <row r="5953" spans="1:18" hidden="1">
      <c r="A5953" t="s">
        <v>454</v>
      </c>
      <c r="B5953" t="s">
        <v>6047</v>
      </c>
      <c r="C5953" s="224" t="s">
        <v>7842</v>
      </c>
      <c r="D5953" s="221">
        <v>392.02</v>
      </c>
      <c r="E5953" s="324">
        <v>43131</v>
      </c>
      <c r="F5953" s="1">
        <v>99422.89</v>
      </c>
      <c r="G5953" s="5">
        <v>5.2499999999999998E-2</v>
      </c>
      <c r="H5953" s="298">
        <v>434.98</v>
      </c>
      <c r="I5953" s="10">
        <v>144868.53</v>
      </c>
      <c r="J5953" s="11">
        <f t="shared" si="2708"/>
        <v>5.2499999999999998E-2</v>
      </c>
      <c r="K5953" s="30">
        <f t="shared" si="2709"/>
        <v>633.79981874999999</v>
      </c>
      <c r="L5953" s="29">
        <f t="shared" si="2710"/>
        <v>198.81981874999997</v>
      </c>
      <c r="M5953" s="10">
        <f t="shared" si="2711"/>
        <v>144868.53</v>
      </c>
      <c r="N5953" s="5">
        <f>VLOOKUP(CONCATENATE(A5953,"-6"),'Restated Depr'!$B$6:$G$7674,6,0)</f>
        <v>5.2499999999999998E-2</v>
      </c>
      <c r="O5953" s="29">
        <f t="shared" si="2712"/>
        <v>633.79981874999999</v>
      </c>
      <c r="P5953" s="29">
        <f t="shared" si="2713"/>
        <v>0</v>
      </c>
      <c r="Q5953" t="s">
        <v>7819</v>
      </c>
    </row>
    <row r="5954" spans="1:18" hidden="1">
      <c r="A5954" t="s">
        <v>454</v>
      </c>
      <c r="B5954" t="s">
        <v>6048</v>
      </c>
      <c r="C5954" s="224" t="s">
        <v>7842</v>
      </c>
      <c r="D5954" s="221">
        <v>392.02</v>
      </c>
      <c r="E5954" s="324">
        <v>43159</v>
      </c>
      <c r="F5954" s="1">
        <v>99445.01</v>
      </c>
      <c r="G5954" s="5">
        <v>5.2499999999999998E-2</v>
      </c>
      <c r="H5954" s="298">
        <v>435.07</v>
      </c>
      <c r="I5954" s="10">
        <v>144868.53</v>
      </c>
      <c r="J5954" s="11">
        <f t="shared" si="2708"/>
        <v>5.2499999999999998E-2</v>
      </c>
      <c r="K5954" s="30">
        <f t="shared" si="2709"/>
        <v>633.79981874999999</v>
      </c>
      <c r="L5954" s="29">
        <f t="shared" si="2710"/>
        <v>198.72981874999999</v>
      </c>
      <c r="M5954" s="10">
        <f t="shared" si="2711"/>
        <v>144868.53</v>
      </c>
      <c r="N5954" s="5">
        <f>VLOOKUP(CONCATENATE(A5954,"-6"),'Restated Depr'!$B$6:$G$7674,6,0)</f>
        <v>5.2499999999999998E-2</v>
      </c>
      <c r="O5954" s="29">
        <f t="shared" si="2712"/>
        <v>633.79981874999999</v>
      </c>
      <c r="P5954" s="29">
        <f t="shared" si="2713"/>
        <v>0</v>
      </c>
      <c r="Q5954" t="s">
        <v>7819</v>
      </c>
    </row>
    <row r="5955" spans="1:18" hidden="1">
      <c r="A5955" t="s">
        <v>454</v>
      </c>
      <c r="B5955" t="s">
        <v>6049</v>
      </c>
      <c r="C5955" s="224" t="s">
        <v>7842</v>
      </c>
      <c r="D5955" s="221">
        <v>392.02</v>
      </c>
      <c r="E5955" s="324">
        <v>43190</v>
      </c>
      <c r="F5955" s="1">
        <v>144868.53</v>
      </c>
      <c r="G5955" s="5">
        <v>5.2499999999999998E-2</v>
      </c>
      <c r="H5955" s="298">
        <v>633.79999999999995</v>
      </c>
      <c r="I5955" s="10">
        <v>144868.53</v>
      </c>
      <c r="J5955" s="11">
        <f t="shared" si="2708"/>
        <v>5.2499999999999998E-2</v>
      </c>
      <c r="K5955" s="30">
        <f t="shared" si="2709"/>
        <v>633.79981874999999</v>
      </c>
      <c r="L5955" s="29">
        <f t="shared" si="2710"/>
        <v>-1.8124999996871338E-4</v>
      </c>
      <c r="M5955" s="10">
        <f t="shared" si="2711"/>
        <v>144868.53</v>
      </c>
      <c r="N5955" s="5">
        <f>VLOOKUP(CONCATENATE(A5955,"-6"),'Restated Depr'!$B$6:$G$7674,6,0)</f>
        <v>5.2499999999999998E-2</v>
      </c>
      <c r="O5955" s="29">
        <f t="shared" si="2712"/>
        <v>633.79981874999999</v>
      </c>
      <c r="P5955" s="29">
        <f t="shared" si="2713"/>
        <v>0</v>
      </c>
      <c r="Q5955" t="s">
        <v>7819</v>
      </c>
    </row>
    <row r="5956" spans="1:18" hidden="1">
      <c r="A5956" t="s">
        <v>454</v>
      </c>
      <c r="B5956" t="s">
        <v>6050</v>
      </c>
      <c r="C5956" s="224" t="s">
        <v>7842</v>
      </c>
      <c r="D5956" s="221">
        <v>392.02</v>
      </c>
      <c r="E5956" s="324">
        <v>43220</v>
      </c>
      <c r="F5956" s="1">
        <v>144868.53</v>
      </c>
      <c r="G5956" s="5">
        <v>5.2499999999999998E-2</v>
      </c>
      <c r="H5956" s="298">
        <v>633.79999999999995</v>
      </c>
      <c r="I5956" s="10">
        <v>144868.53</v>
      </c>
      <c r="J5956" s="11">
        <f t="shared" si="2708"/>
        <v>5.2499999999999998E-2</v>
      </c>
      <c r="K5956" s="30">
        <f t="shared" si="2709"/>
        <v>633.79981874999999</v>
      </c>
      <c r="L5956" s="29">
        <f t="shared" si="2710"/>
        <v>-1.8124999996871338E-4</v>
      </c>
      <c r="M5956" s="10">
        <f t="shared" si="2711"/>
        <v>144868.53</v>
      </c>
      <c r="N5956" s="5">
        <f>VLOOKUP(CONCATENATE(A5956,"-6"),'Restated Depr'!$B$6:$G$7674,6,0)</f>
        <v>5.2499999999999998E-2</v>
      </c>
      <c r="O5956" s="29">
        <f t="shared" si="2712"/>
        <v>633.79981874999999</v>
      </c>
      <c r="P5956" s="29">
        <f t="shared" si="2713"/>
        <v>0</v>
      </c>
      <c r="Q5956" t="s">
        <v>7819</v>
      </c>
    </row>
    <row r="5957" spans="1:18" hidden="1">
      <c r="A5957" t="s">
        <v>454</v>
      </c>
      <c r="B5957" t="s">
        <v>6051</v>
      </c>
      <c r="C5957" s="224" t="s">
        <v>7842</v>
      </c>
      <c r="D5957" s="221">
        <v>392.02</v>
      </c>
      <c r="E5957" s="324">
        <v>43251</v>
      </c>
      <c r="F5957" s="1">
        <v>144868.53</v>
      </c>
      <c r="G5957" s="5">
        <v>5.2499999999999998E-2</v>
      </c>
      <c r="H5957" s="298">
        <v>633.79999999999995</v>
      </c>
      <c r="I5957" s="10">
        <v>144868.53</v>
      </c>
      <c r="J5957" s="11">
        <f t="shared" si="2708"/>
        <v>5.2499999999999998E-2</v>
      </c>
      <c r="K5957" s="30">
        <f t="shared" si="2709"/>
        <v>633.79981874999999</v>
      </c>
      <c r="L5957" s="29">
        <f t="shared" si="2710"/>
        <v>-1.8124999996871338E-4</v>
      </c>
      <c r="M5957" s="10">
        <f t="shared" si="2711"/>
        <v>144868.53</v>
      </c>
      <c r="N5957" s="5">
        <f>VLOOKUP(CONCATENATE(A5957,"-6"),'Restated Depr'!$B$6:$G$7674,6,0)</f>
        <v>5.2499999999999998E-2</v>
      </c>
      <c r="O5957" s="29">
        <f t="shared" si="2712"/>
        <v>633.79981874999999</v>
      </c>
      <c r="P5957" s="29">
        <f t="shared" si="2713"/>
        <v>0</v>
      </c>
      <c r="Q5957" t="s">
        <v>7819</v>
      </c>
    </row>
    <row r="5958" spans="1:18" hidden="1">
      <c r="A5958" t="s">
        <v>454</v>
      </c>
      <c r="B5958" t="s">
        <v>6052</v>
      </c>
      <c r="C5958" s="224" t="s">
        <v>7842</v>
      </c>
      <c r="D5958" s="221">
        <v>392.02</v>
      </c>
      <c r="E5958" s="324">
        <v>43281</v>
      </c>
      <c r="F5958" s="1">
        <v>144868.53</v>
      </c>
      <c r="G5958" s="5">
        <v>5.2499999999999998E-2</v>
      </c>
      <c r="H5958" s="298">
        <v>633.79999999999995</v>
      </c>
      <c r="I5958" s="10">
        <v>144868.53</v>
      </c>
      <c r="J5958" s="11">
        <f t="shared" si="2708"/>
        <v>5.2499999999999998E-2</v>
      </c>
      <c r="K5958" s="30">
        <f t="shared" si="2709"/>
        <v>633.79981874999999</v>
      </c>
      <c r="L5958" s="29">
        <f t="shared" si="2710"/>
        <v>-1.8124999996871338E-4</v>
      </c>
      <c r="M5958" s="10">
        <f t="shared" si="2711"/>
        <v>144868.53</v>
      </c>
      <c r="N5958" s="5">
        <f>VLOOKUP(CONCATENATE(A5958,"-6"),'Restated Depr'!$B$6:$G$7674,6,0)</f>
        <v>5.2499999999999998E-2</v>
      </c>
      <c r="O5958" s="29">
        <f t="shared" si="2712"/>
        <v>633.79981874999999</v>
      </c>
      <c r="P5958" s="29">
        <f t="shared" si="2713"/>
        <v>0</v>
      </c>
      <c r="Q5958" t="s">
        <v>7819</v>
      </c>
      <c r="R5958" s="5"/>
    </row>
    <row r="5959" spans="1:18" ht="15.75" hidden="1" thickBot="1">
      <c r="A5959" t="s">
        <v>454</v>
      </c>
      <c r="C5959" s="224" t="s">
        <v>641</v>
      </c>
      <c r="D5959" s="22"/>
      <c r="E5959" s="323" t="s">
        <v>606</v>
      </c>
      <c r="F5959" s="1"/>
      <c r="G5959" s="5"/>
      <c r="H5959" s="310">
        <f>SUM(H5947:H5958)</f>
        <v>7310.5500000000011</v>
      </c>
      <c r="I5959" s="10"/>
      <c r="J5959" s="10"/>
      <c r="K5959" s="32">
        <f>SUM(K5947:K5958)</f>
        <v>10131.139197999999</v>
      </c>
      <c r="L5959" s="28">
        <f>SUM(L5947:L5958)</f>
        <v>2820.5891980000006</v>
      </c>
      <c r="M5959" s="10"/>
      <c r="N5959" s="5"/>
      <c r="O5959" s="28">
        <f>SUM(O5947:O5958)</f>
        <v>7605.597824999998</v>
      </c>
      <c r="P5959" s="28">
        <f>SUM(P5947:P5958)</f>
        <v>-2525.5413730000005</v>
      </c>
    </row>
    <row r="5960" spans="1:18" hidden="1">
      <c r="A5960" t="s">
        <v>455</v>
      </c>
      <c r="B5960" t="s">
        <v>6053</v>
      </c>
      <c r="C5960" s="224" t="s">
        <v>7842</v>
      </c>
      <c r="D5960" s="221">
        <v>392.02</v>
      </c>
      <c r="E5960" s="324">
        <v>42947</v>
      </c>
      <c r="F5960" s="9">
        <v>54120.34</v>
      </c>
      <c r="G5960" s="18">
        <v>9.0000000000000011E-2</v>
      </c>
      <c r="H5960" s="299">
        <v>405.89999999999992</v>
      </c>
      <c r="I5960" s="15">
        <v>97175.2</v>
      </c>
      <c r="J5960" s="11">
        <f t="shared" ref="J5960:J5971" si="2714">G5960</f>
        <v>9.0000000000000011E-2</v>
      </c>
      <c r="K5960" s="31">
        <f t="shared" ref="K5960:K5971" si="2715">I5960*J5960/12</f>
        <v>728.81399999999996</v>
      </c>
      <c r="L5960" s="289">
        <f t="shared" ref="L5960:L5971" si="2716">K5960-H5960</f>
        <v>322.91400000000004</v>
      </c>
      <c r="M5960" s="15">
        <f t="shared" ref="M5960:M5971" si="2717">I5960</f>
        <v>97175.2</v>
      </c>
      <c r="N5960" s="5">
        <f>VLOOKUP(CONCATENATE(A5960,"-6"),'Restated Depr'!$B$6:$G$7674,6,0)</f>
        <v>5.2499999999999998E-2</v>
      </c>
      <c r="O5960" s="289">
        <f t="shared" ref="O5960:O5971" si="2718">M5960*N5960/12</f>
        <v>425.14149999999995</v>
      </c>
      <c r="P5960" s="289">
        <f t="shared" ref="P5960:P5971" si="2719">O5960-K5960</f>
        <v>-303.67250000000001</v>
      </c>
      <c r="Q5960" t="s">
        <v>7819</v>
      </c>
    </row>
    <row r="5961" spans="1:18" hidden="1">
      <c r="A5961" t="s">
        <v>455</v>
      </c>
      <c r="B5961" t="s">
        <v>6054</v>
      </c>
      <c r="C5961" s="224" t="s">
        <v>7842</v>
      </c>
      <c r="D5961" s="221">
        <v>392.02</v>
      </c>
      <c r="E5961" s="324">
        <v>42978</v>
      </c>
      <c r="F5961" s="1">
        <v>55193.3</v>
      </c>
      <c r="G5961" s="18">
        <v>9.0000000000000011E-2</v>
      </c>
      <c r="H5961" s="298">
        <v>413.95</v>
      </c>
      <c r="I5961" s="10">
        <v>97175.2</v>
      </c>
      <c r="J5961" s="11">
        <f t="shared" si="2714"/>
        <v>9.0000000000000011E-2</v>
      </c>
      <c r="K5961" s="30">
        <f t="shared" si="2715"/>
        <v>728.81399999999996</v>
      </c>
      <c r="L5961" s="29">
        <f t="shared" si="2716"/>
        <v>314.86399999999998</v>
      </c>
      <c r="M5961" s="10">
        <f t="shared" si="2717"/>
        <v>97175.2</v>
      </c>
      <c r="N5961" s="5">
        <f>VLOOKUP(CONCATENATE(A5961,"-6"),'Restated Depr'!$B$6:$G$7674,6,0)</f>
        <v>5.2499999999999998E-2</v>
      </c>
      <c r="O5961" s="29">
        <f t="shared" si="2718"/>
        <v>425.14149999999995</v>
      </c>
      <c r="P5961" s="29">
        <f t="shared" si="2719"/>
        <v>-303.67250000000001</v>
      </c>
      <c r="Q5961" t="s">
        <v>7819</v>
      </c>
    </row>
    <row r="5962" spans="1:18" hidden="1">
      <c r="A5962" t="s">
        <v>455</v>
      </c>
      <c r="B5962" t="s">
        <v>6055</v>
      </c>
      <c r="C5962" s="224" t="s">
        <v>7842</v>
      </c>
      <c r="D5962" s="221">
        <v>392.02</v>
      </c>
      <c r="E5962" s="324">
        <v>43008</v>
      </c>
      <c r="F5962" s="1">
        <v>55193.3</v>
      </c>
      <c r="G5962" s="18">
        <v>9.0000000000000011E-2</v>
      </c>
      <c r="H5962" s="298">
        <v>413.95</v>
      </c>
      <c r="I5962" s="10">
        <v>97175.2</v>
      </c>
      <c r="J5962" s="11">
        <f t="shared" si="2714"/>
        <v>9.0000000000000011E-2</v>
      </c>
      <c r="K5962" s="30">
        <f t="shared" si="2715"/>
        <v>728.81399999999996</v>
      </c>
      <c r="L5962" s="29">
        <f t="shared" si="2716"/>
        <v>314.86399999999998</v>
      </c>
      <c r="M5962" s="10">
        <f t="shared" si="2717"/>
        <v>97175.2</v>
      </c>
      <c r="N5962" s="5">
        <f>VLOOKUP(CONCATENATE(A5962,"-6"),'Restated Depr'!$B$6:$G$7674,6,0)</f>
        <v>5.2499999999999998E-2</v>
      </c>
      <c r="O5962" s="29">
        <f t="shared" si="2718"/>
        <v>425.14149999999995</v>
      </c>
      <c r="P5962" s="29">
        <f t="shared" si="2719"/>
        <v>-303.67250000000001</v>
      </c>
      <c r="Q5962" t="s">
        <v>7819</v>
      </c>
    </row>
    <row r="5963" spans="1:18" hidden="1">
      <c r="A5963" t="s">
        <v>455</v>
      </c>
      <c r="B5963" t="s">
        <v>6056</v>
      </c>
      <c r="C5963" s="224" t="s">
        <v>7842</v>
      </c>
      <c r="D5963" s="221">
        <v>392.02</v>
      </c>
      <c r="E5963" s="324">
        <v>43039</v>
      </c>
      <c r="F5963" s="1">
        <v>55193.3</v>
      </c>
      <c r="G5963" s="18">
        <v>9.0000000000000011E-2</v>
      </c>
      <c r="H5963" s="298">
        <v>413.95</v>
      </c>
      <c r="I5963" s="10">
        <v>97175.2</v>
      </c>
      <c r="J5963" s="11">
        <f t="shared" si="2714"/>
        <v>9.0000000000000011E-2</v>
      </c>
      <c r="K5963" s="30">
        <f t="shared" si="2715"/>
        <v>728.81399999999996</v>
      </c>
      <c r="L5963" s="29">
        <f t="shared" si="2716"/>
        <v>314.86399999999998</v>
      </c>
      <c r="M5963" s="10">
        <f t="shared" si="2717"/>
        <v>97175.2</v>
      </c>
      <c r="N5963" s="5">
        <f>VLOOKUP(CONCATENATE(A5963,"-6"),'Restated Depr'!$B$6:$G$7674,6,0)</f>
        <v>5.2499999999999998E-2</v>
      </c>
      <c r="O5963" s="29">
        <f t="shared" si="2718"/>
        <v>425.14149999999995</v>
      </c>
      <c r="P5963" s="29">
        <f t="shared" si="2719"/>
        <v>-303.67250000000001</v>
      </c>
      <c r="Q5963" t="s">
        <v>7819</v>
      </c>
    </row>
    <row r="5964" spans="1:18" hidden="1">
      <c r="A5964" t="s">
        <v>455</v>
      </c>
      <c r="B5964" t="s">
        <v>6057</v>
      </c>
      <c r="C5964" s="224" t="s">
        <v>7842</v>
      </c>
      <c r="D5964" s="221">
        <v>392.02</v>
      </c>
      <c r="E5964" s="324">
        <v>43069</v>
      </c>
      <c r="F5964" s="1">
        <v>59188.46</v>
      </c>
      <c r="G5964" s="18">
        <v>9.0000000000000011E-2</v>
      </c>
      <c r="H5964" s="298">
        <v>443.92</v>
      </c>
      <c r="I5964" s="10">
        <v>97175.2</v>
      </c>
      <c r="J5964" s="11">
        <f t="shared" si="2714"/>
        <v>9.0000000000000011E-2</v>
      </c>
      <c r="K5964" s="30">
        <f t="shared" si="2715"/>
        <v>728.81399999999996</v>
      </c>
      <c r="L5964" s="29">
        <f t="shared" si="2716"/>
        <v>284.89399999999995</v>
      </c>
      <c r="M5964" s="10">
        <f t="shared" si="2717"/>
        <v>97175.2</v>
      </c>
      <c r="N5964" s="5">
        <f>VLOOKUP(CONCATENATE(A5964,"-6"),'Restated Depr'!$B$6:$G$7674,6,0)</f>
        <v>5.2499999999999998E-2</v>
      </c>
      <c r="O5964" s="29">
        <f t="shared" si="2718"/>
        <v>425.14149999999995</v>
      </c>
      <c r="P5964" s="29">
        <f t="shared" si="2719"/>
        <v>-303.67250000000001</v>
      </c>
      <c r="Q5964" t="s">
        <v>7819</v>
      </c>
    </row>
    <row r="5965" spans="1:18" hidden="1">
      <c r="A5965" t="s">
        <v>455</v>
      </c>
      <c r="B5965" t="s">
        <v>6058</v>
      </c>
      <c r="C5965" s="224" t="s">
        <v>7842</v>
      </c>
      <c r="D5965" s="221">
        <v>392.02</v>
      </c>
      <c r="E5965" s="324">
        <v>43100</v>
      </c>
      <c r="F5965" s="1">
        <v>63183.61</v>
      </c>
      <c r="G5965" s="18">
        <v>7.4200000000000002E-2</v>
      </c>
      <c r="H5965" s="298">
        <v>390.69</v>
      </c>
      <c r="I5965" s="10">
        <v>97175.2</v>
      </c>
      <c r="J5965" s="11">
        <f t="shared" si="2714"/>
        <v>7.4200000000000002E-2</v>
      </c>
      <c r="K5965" s="30">
        <f t="shared" si="2715"/>
        <v>600.86665333333337</v>
      </c>
      <c r="L5965" s="29">
        <f t="shared" si="2716"/>
        <v>210.17665333333338</v>
      </c>
      <c r="M5965" s="10">
        <f t="shared" si="2717"/>
        <v>97175.2</v>
      </c>
      <c r="N5965" s="5">
        <f>VLOOKUP(CONCATENATE(A5965,"-6"),'Restated Depr'!$B$6:$G$7674,6,0)</f>
        <v>5.2499999999999998E-2</v>
      </c>
      <c r="O5965" s="29">
        <f t="shared" si="2718"/>
        <v>425.14149999999995</v>
      </c>
      <c r="P5965" s="29">
        <f t="shared" si="2719"/>
        <v>-175.72515333333342</v>
      </c>
      <c r="Q5965" t="s">
        <v>7819</v>
      </c>
    </row>
    <row r="5966" spans="1:18" hidden="1">
      <c r="A5966" t="s">
        <v>455</v>
      </c>
      <c r="B5966" t="s">
        <v>6059</v>
      </c>
      <c r="C5966" s="224" t="s">
        <v>7842</v>
      </c>
      <c r="D5966" s="221">
        <v>392.02</v>
      </c>
      <c r="E5966" s="324">
        <v>43131</v>
      </c>
      <c r="F5966" s="1">
        <v>63183.61</v>
      </c>
      <c r="G5966" s="5">
        <v>5.2499999999999998E-2</v>
      </c>
      <c r="H5966" s="298">
        <v>276.43</v>
      </c>
      <c r="I5966" s="10">
        <v>97175.2</v>
      </c>
      <c r="J5966" s="11">
        <f t="shared" si="2714"/>
        <v>5.2499999999999998E-2</v>
      </c>
      <c r="K5966" s="30">
        <f t="shared" si="2715"/>
        <v>425.14149999999995</v>
      </c>
      <c r="L5966" s="29">
        <f t="shared" si="2716"/>
        <v>148.71149999999994</v>
      </c>
      <c r="M5966" s="10">
        <f t="shared" si="2717"/>
        <v>97175.2</v>
      </c>
      <c r="N5966" s="5">
        <f>VLOOKUP(CONCATENATE(A5966,"-6"),'Restated Depr'!$B$6:$G$7674,6,0)</f>
        <v>5.2499999999999998E-2</v>
      </c>
      <c r="O5966" s="29">
        <f t="shared" si="2718"/>
        <v>425.14149999999995</v>
      </c>
      <c r="P5966" s="29">
        <f t="shared" si="2719"/>
        <v>0</v>
      </c>
      <c r="Q5966" t="s">
        <v>7819</v>
      </c>
    </row>
    <row r="5967" spans="1:18" hidden="1">
      <c r="A5967" t="s">
        <v>455</v>
      </c>
      <c r="B5967" t="s">
        <v>6060</v>
      </c>
      <c r="C5967" s="224" t="s">
        <v>7842</v>
      </c>
      <c r="D5967" s="221">
        <v>392.02</v>
      </c>
      <c r="E5967" s="324">
        <v>43159</v>
      </c>
      <c r="F5967" s="1">
        <v>63183.61</v>
      </c>
      <c r="G5967" s="5">
        <v>5.2499999999999998E-2</v>
      </c>
      <c r="H5967" s="298">
        <v>276.43</v>
      </c>
      <c r="I5967" s="10">
        <v>97175.2</v>
      </c>
      <c r="J5967" s="11">
        <f t="shared" si="2714"/>
        <v>5.2499999999999998E-2</v>
      </c>
      <c r="K5967" s="30">
        <f t="shared" si="2715"/>
        <v>425.14149999999995</v>
      </c>
      <c r="L5967" s="29">
        <f t="shared" si="2716"/>
        <v>148.71149999999994</v>
      </c>
      <c r="M5967" s="10">
        <f t="shared" si="2717"/>
        <v>97175.2</v>
      </c>
      <c r="N5967" s="5">
        <f>VLOOKUP(CONCATENATE(A5967,"-6"),'Restated Depr'!$B$6:$G$7674,6,0)</f>
        <v>5.2499999999999998E-2</v>
      </c>
      <c r="O5967" s="29">
        <f t="shared" si="2718"/>
        <v>425.14149999999995</v>
      </c>
      <c r="P5967" s="29">
        <f t="shared" si="2719"/>
        <v>0</v>
      </c>
      <c r="Q5967" t="s">
        <v>7819</v>
      </c>
    </row>
    <row r="5968" spans="1:18" hidden="1">
      <c r="A5968" t="s">
        <v>455</v>
      </c>
      <c r="B5968" t="s">
        <v>6061</v>
      </c>
      <c r="C5968" s="224" t="s">
        <v>7842</v>
      </c>
      <c r="D5968" s="221">
        <v>392.02</v>
      </c>
      <c r="E5968" s="324">
        <v>43190</v>
      </c>
      <c r="F5968" s="1">
        <v>97175.2</v>
      </c>
      <c r="G5968" s="5">
        <v>5.2499999999999998E-2</v>
      </c>
      <c r="H5968" s="298">
        <v>425.14000000000004</v>
      </c>
      <c r="I5968" s="10">
        <v>97175.2</v>
      </c>
      <c r="J5968" s="11">
        <f t="shared" si="2714"/>
        <v>5.2499999999999998E-2</v>
      </c>
      <c r="K5968" s="30">
        <f t="shared" si="2715"/>
        <v>425.14149999999995</v>
      </c>
      <c r="L5968" s="29">
        <f t="shared" si="2716"/>
        <v>1.4999999999076863E-3</v>
      </c>
      <c r="M5968" s="10">
        <f t="shared" si="2717"/>
        <v>97175.2</v>
      </c>
      <c r="N5968" s="5">
        <f>VLOOKUP(CONCATENATE(A5968,"-6"),'Restated Depr'!$B$6:$G$7674,6,0)</f>
        <v>5.2499999999999998E-2</v>
      </c>
      <c r="O5968" s="29">
        <f t="shared" si="2718"/>
        <v>425.14149999999995</v>
      </c>
      <c r="P5968" s="29">
        <f t="shared" si="2719"/>
        <v>0</v>
      </c>
      <c r="Q5968" t="s">
        <v>7819</v>
      </c>
    </row>
    <row r="5969" spans="1:18" hidden="1">
      <c r="A5969" t="s">
        <v>455</v>
      </c>
      <c r="B5969" t="s">
        <v>6062</v>
      </c>
      <c r="C5969" s="224" t="s">
        <v>7842</v>
      </c>
      <c r="D5969" s="221">
        <v>392.02</v>
      </c>
      <c r="E5969" s="324">
        <v>43220</v>
      </c>
      <c r="F5969" s="1">
        <v>97175.2</v>
      </c>
      <c r="G5969" s="5">
        <v>5.2499999999999998E-2</v>
      </c>
      <c r="H5969" s="298">
        <v>425.14000000000004</v>
      </c>
      <c r="I5969" s="10">
        <v>97175.2</v>
      </c>
      <c r="J5969" s="11">
        <f t="shared" si="2714"/>
        <v>5.2499999999999998E-2</v>
      </c>
      <c r="K5969" s="30">
        <f t="shared" si="2715"/>
        <v>425.14149999999995</v>
      </c>
      <c r="L5969" s="29">
        <f t="shared" si="2716"/>
        <v>1.4999999999076863E-3</v>
      </c>
      <c r="M5969" s="10">
        <f t="shared" si="2717"/>
        <v>97175.2</v>
      </c>
      <c r="N5969" s="5">
        <f>VLOOKUP(CONCATENATE(A5969,"-6"),'Restated Depr'!$B$6:$G$7674,6,0)</f>
        <v>5.2499999999999998E-2</v>
      </c>
      <c r="O5969" s="29">
        <f t="shared" si="2718"/>
        <v>425.14149999999995</v>
      </c>
      <c r="P5969" s="29">
        <f t="shared" si="2719"/>
        <v>0</v>
      </c>
      <c r="Q5969" t="s">
        <v>7819</v>
      </c>
    </row>
    <row r="5970" spans="1:18" hidden="1">
      <c r="A5970" t="s">
        <v>455</v>
      </c>
      <c r="B5970" t="s">
        <v>6063</v>
      </c>
      <c r="C5970" s="224" t="s">
        <v>7842</v>
      </c>
      <c r="D5970" s="221">
        <v>392.02</v>
      </c>
      <c r="E5970" s="324">
        <v>43251</v>
      </c>
      <c r="F5970" s="1">
        <v>97175.2</v>
      </c>
      <c r="G5970" s="5">
        <v>5.2499999999999998E-2</v>
      </c>
      <c r="H5970" s="298">
        <v>425.14000000000004</v>
      </c>
      <c r="I5970" s="10">
        <v>97175.2</v>
      </c>
      <c r="J5970" s="11">
        <f t="shared" si="2714"/>
        <v>5.2499999999999998E-2</v>
      </c>
      <c r="K5970" s="30">
        <f t="shared" si="2715"/>
        <v>425.14149999999995</v>
      </c>
      <c r="L5970" s="29">
        <f t="shared" si="2716"/>
        <v>1.4999999999076863E-3</v>
      </c>
      <c r="M5970" s="10">
        <f t="shared" si="2717"/>
        <v>97175.2</v>
      </c>
      <c r="N5970" s="5">
        <f>VLOOKUP(CONCATENATE(A5970,"-6"),'Restated Depr'!$B$6:$G$7674,6,0)</f>
        <v>5.2499999999999998E-2</v>
      </c>
      <c r="O5970" s="29">
        <f t="shared" si="2718"/>
        <v>425.14149999999995</v>
      </c>
      <c r="P5970" s="29">
        <f t="shared" si="2719"/>
        <v>0</v>
      </c>
      <c r="Q5970" t="s">
        <v>7819</v>
      </c>
    </row>
    <row r="5971" spans="1:18" hidden="1">
      <c r="A5971" t="s">
        <v>455</v>
      </c>
      <c r="B5971" t="s">
        <v>6064</v>
      </c>
      <c r="C5971" s="224" t="s">
        <v>7842</v>
      </c>
      <c r="D5971" s="221">
        <v>392.02</v>
      </c>
      <c r="E5971" s="324">
        <v>43281</v>
      </c>
      <c r="F5971" s="1">
        <v>97175.2</v>
      </c>
      <c r="G5971" s="5">
        <v>5.2499999999999998E-2</v>
      </c>
      <c r="H5971" s="298">
        <v>425.14000000000004</v>
      </c>
      <c r="I5971" s="10">
        <v>97175.2</v>
      </c>
      <c r="J5971" s="11">
        <f t="shared" si="2714"/>
        <v>5.2499999999999998E-2</v>
      </c>
      <c r="K5971" s="30">
        <f t="shared" si="2715"/>
        <v>425.14149999999995</v>
      </c>
      <c r="L5971" s="29">
        <f t="shared" si="2716"/>
        <v>1.4999999999076863E-3</v>
      </c>
      <c r="M5971" s="10">
        <f t="shared" si="2717"/>
        <v>97175.2</v>
      </c>
      <c r="N5971" s="5">
        <f>VLOOKUP(CONCATENATE(A5971,"-6"),'Restated Depr'!$B$6:$G$7674,6,0)</f>
        <v>5.2499999999999998E-2</v>
      </c>
      <c r="O5971" s="29">
        <f t="shared" si="2718"/>
        <v>425.14149999999995</v>
      </c>
      <c r="P5971" s="29">
        <f t="shared" si="2719"/>
        <v>0</v>
      </c>
      <c r="Q5971" t="s">
        <v>7819</v>
      </c>
      <c r="R5971" s="5"/>
    </row>
    <row r="5972" spans="1:18" ht="15.75" hidden="1" thickBot="1">
      <c r="A5972" t="s">
        <v>455</v>
      </c>
      <c r="C5972" s="224" t="s">
        <v>641</v>
      </c>
      <c r="D5972" s="22"/>
      <c r="E5972" s="323" t="s">
        <v>606</v>
      </c>
      <c r="F5972" s="1"/>
      <c r="G5972" s="5"/>
      <c r="H5972" s="310">
        <f>SUM(H5960:H5971)</f>
        <v>4735.78</v>
      </c>
      <c r="I5972" s="10"/>
      <c r="J5972" s="10"/>
      <c r="K5972" s="32">
        <f>SUM(K5960:K5971)</f>
        <v>6795.7856533333315</v>
      </c>
      <c r="L5972" s="28">
        <f>SUM(L5960:L5971)</f>
        <v>2060.0056533333327</v>
      </c>
      <c r="M5972" s="10"/>
      <c r="N5972" s="5"/>
      <c r="O5972" s="28">
        <f>SUM(O5960:O5971)</f>
        <v>5101.6979999999976</v>
      </c>
      <c r="P5972" s="28">
        <f>SUM(P5960:P5971)</f>
        <v>-1694.0876533333335</v>
      </c>
    </row>
    <row r="5973" spans="1:18" hidden="1">
      <c r="A5973" t="s">
        <v>456</v>
      </c>
      <c r="B5973" t="s">
        <v>6065</v>
      </c>
      <c r="C5973" s="224" t="s">
        <v>7842</v>
      </c>
      <c r="D5973" s="221">
        <v>392.02</v>
      </c>
      <c r="E5973" s="324">
        <v>42947</v>
      </c>
      <c r="F5973" s="9">
        <v>54118.94</v>
      </c>
      <c r="G5973" s="18">
        <v>9.0000000000000011E-2</v>
      </c>
      <c r="H5973" s="299">
        <v>405.89000000000004</v>
      </c>
      <c r="I5973" s="15">
        <v>91715.8</v>
      </c>
      <c r="J5973" s="11">
        <f t="shared" ref="J5973:J5984" si="2720">G5973</f>
        <v>9.0000000000000011E-2</v>
      </c>
      <c r="K5973" s="31">
        <f t="shared" ref="K5973:K5984" si="2721">I5973*J5973/12</f>
        <v>687.86850000000004</v>
      </c>
      <c r="L5973" s="289">
        <f t="shared" ref="L5973:L5984" si="2722">K5973-H5973</f>
        <v>281.9785</v>
      </c>
      <c r="M5973" s="15">
        <f t="shared" ref="M5973:M5984" si="2723">I5973</f>
        <v>91715.8</v>
      </c>
      <c r="N5973" s="5">
        <f>VLOOKUP(CONCATENATE(A5973,"-6"),'Restated Depr'!$B$6:$G$7674,6,0)</f>
        <v>5.2499999999999998E-2</v>
      </c>
      <c r="O5973" s="289">
        <f t="shared" ref="O5973:O5984" si="2724">M5973*N5973/12</f>
        <v>401.25662499999999</v>
      </c>
      <c r="P5973" s="289">
        <f t="shared" ref="P5973:P5984" si="2725">O5973-K5973</f>
        <v>-286.61187500000005</v>
      </c>
      <c r="Q5973" t="s">
        <v>7819</v>
      </c>
    </row>
    <row r="5974" spans="1:18" hidden="1">
      <c r="A5974" t="s">
        <v>456</v>
      </c>
      <c r="B5974" t="s">
        <v>6066</v>
      </c>
      <c r="C5974" s="224" t="s">
        <v>7842</v>
      </c>
      <c r="D5974" s="221">
        <v>392.02</v>
      </c>
      <c r="E5974" s="324">
        <v>42978</v>
      </c>
      <c r="F5974" s="1">
        <v>55191.9</v>
      </c>
      <c r="G5974" s="18">
        <v>9.0000000000000011E-2</v>
      </c>
      <c r="H5974" s="298">
        <v>413.94</v>
      </c>
      <c r="I5974" s="10">
        <v>91715.8</v>
      </c>
      <c r="J5974" s="11">
        <f t="shared" si="2720"/>
        <v>9.0000000000000011E-2</v>
      </c>
      <c r="K5974" s="30">
        <f t="shared" si="2721"/>
        <v>687.86850000000004</v>
      </c>
      <c r="L5974" s="29">
        <f t="shared" si="2722"/>
        <v>273.92850000000004</v>
      </c>
      <c r="M5974" s="10">
        <f t="shared" si="2723"/>
        <v>91715.8</v>
      </c>
      <c r="N5974" s="5">
        <f>VLOOKUP(CONCATENATE(A5974,"-6"),'Restated Depr'!$B$6:$G$7674,6,0)</f>
        <v>5.2499999999999998E-2</v>
      </c>
      <c r="O5974" s="29">
        <f t="shared" si="2724"/>
        <v>401.25662499999999</v>
      </c>
      <c r="P5974" s="29">
        <f t="shared" si="2725"/>
        <v>-286.61187500000005</v>
      </c>
      <c r="Q5974" t="s">
        <v>7819</v>
      </c>
    </row>
    <row r="5975" spans="1:18" hidden="1">
      <c r="A5975" t="s">
        <v>456</v>
      </c>
      <c r="B5975" t="s">
        <v>6067</v>
      </c>
      <c r="C5975" s="224" t="s">
        <v>7842</v>
      </c>
      <c r="D5975" s="221">
        <v>392.02</v>
      </c>
      <c r="E5975" s="324">
        <v>43008</v>
      </c>
      <c r="F5975" s="1">
        <v>55191.9</v>
      </c>
      <c r="G5975" s="18">
        <v>9.0000000000000011E-2</v>
      </c>
      <c r="H5975" s="298">
        <v>413.94</v>
      </c>
      <c r="I5975" s="10">
        <v>91715.8</v>
      </c>
      <c r="J5975" s="11">
        <f t="shared" si="2720"/>
        <v>9.0000000000000011E-2</v>
      </c>
      <c r="K5975" s="30">
        <f t="shared" si="2721"/>
        <v>687.86850000000004</v>
      </c>
      <c r="L5975" s="29">
        <f t="shared" si="2722"/>
        <v>273.92850000000004</v>
      </c>
      <c r="M5975" s="10">
        <f t="shared" si="2723"/>
        <v>91715.8</v>
      </c>
      <c r="N5975" s="5">
        <f>VLOOKUP(CONCATENATE(A5975,"-6"),'Restated Depr'!$B$6:$G$7674,6,0)</f>
        <v>5.2499999999999998E-2</v>
      </c>
      <c r="O5975" s="29">
        <f t="shared" si="2724"/>
        <v>401.25662499999999</v>
      </c>
      <c r="P5975" s="29">
        <f t="shared" si="2725"/>
        <v>-286.61187500000005</v>
      </c>
      <c r="Q5975" t="s">
        <v>7819</v>
      </c>
    </row>
    <row r="5976" spans="1:18" hidden="1">
      <c r="A5976" t="s">
        <v>456</v>
      </c>
      <c r="B5976" t="s">
        <v>6068</v>
      </c>
      <c r="C5976" s="224" t="s">
        <v>7842</v>
      </c>
      <c r="D5976" s="221">
        <v>392.02</v>
      </c>
      <c r="E5976" s="324">
        <v>43039</v>
      </c>
      <c r="F5976" s="1">
        <v>55191.9</v>
      </c>
      <c r="G5976" s="18">
        <v>9.0000000000000011E-2</v>
      </c>
      <c r="H5976" s="298">
        <v>413.94</v>
      </c>
      <c r="I5976" s="10">
        <v>91715.8</v>
      </c>
      <c r="J5976" s="11">
        <f t="shared" si="2720"/>
        <v>9.0000000000000011E-2</v>
      </c>
      <c r="K5976" s="30">
        <f t="shared" si="2721"/>
        <v>687.86850000000004</v>
      </c>
      <c r="L5976" s="29">
        <f t="shared" si="2722"/>
        <v>273.92850000000004</v>
      </c>
      <c r="M5976" s="10">
        <f t="shared" si="2723"/>
        <v>91715.8</v>
      </c>
      <c r="N5976" s="5">
        <f>VLOOKUP(CONCATENATE(A5976,"-6"),'Restated Depr'!$B$6:$G$7674,6,0)</f>
        <v>5.2499999999999998E-2</v>
      </c>
      <c r="O5976" s="29">
        <f t="shared" si="2724"/>
        <v>401.25662499999999</v>
      </c>
      <c r="P5976" s="29">
        <f t="shared" si="2725"/>
        <v>-286.61187500000005</v>
      </c>
      <c r="Q5976" t="s">
        <v>7819</v>
      </c>
    </row>
    <row r="5977" spans="1:18" hidden="1">
      <c r="A5977" t="s">
        <v>456</v>
      </c>
      <c r="B5977" t="s">
        <v>6069</v>
      </c>
      <c r="C5977" s="224" t="s">
        <v>7842</v>
      </c>
      <c r="D5977" s="221">
        <v>392.02</v>
      </c>
      <c r="E5977" s="324">
        <v>43069</v>
      </c>
      <c r="F5977" s="1">
        <v>59187.06</v>
      </c>
      <c r="G5977" s="18">
        <v>9.0000000000000011E-2</v>
      </c>
      <c r="H5977" s="298">
        <v>443.91</v>
      </c>
      <c r="I5977" s="10">
        <v>91715.8</v>
      </c>
      <c r="J5977" s="11">
        <f t="shared" si="2720"/>
        <v>9.0000000000000011E-2</v>
      </c>
      <c r="K5977" s="30">
        <f t="shared" si="2721"/>
        <v>687.86850000000004</v>
      </c>
      <c r="L5977" s="29">
        <f t="shared" si="2722"/>
        <v>243.95850000000002</v>
      </c>
      <c r="M5977" s="10">
        <f t="shared" si="2723"/>
        <v>91715.8</v>
      </c>
      <c r="N5977" s="5">
        <f>VLOOKUP(CONCATENATE(A5977,"-6"),'Restated Depr'!$B$6:$G$7674,6,0)</f>
        <v>5.2499999999999998E-2</v>
      </c>
      <c r="O5977" s="29">
        <f t="shared" si="2724"/>
        <v>401.25662499999999</v>
      </c>
      <c r="P5977" s="29">
        <f t="shared" si="2725"/>
        <v>-286.61187500000005</v>
      </c>
      <c r="Q5977" t="s">
        <v>7819</v>
      </c>
    </row>
    <row r="5978" spans="1:18" hidden="1">
      <c r="A5978" t="s">
        <v>456</v>
      </c>
      <c r="B5978" t="s">
        <v>6070</v>
      </c>
      <c r="C5978" s="224" t="s">
        <v>7842</v>
      </c>
      <c r="D5978" s="221">
        <v>392.02</v>
      </c>
      <c r="E5978" s="324">
        <v>43100</v>
      </c>
      <c r="F5978" s="1">
        <v>63182.21</v>
      </c>
      <c r="G5978" s="18">
        <v>7.4200000000000002E-2</v>
      </c>
      <c r="H5978" s="298">
        <v>390.68</v>
      </c>
      <c r="I5978" s="10">
        <v>91715.8</v>
      </c>
      <c r="J5978" s="11">
        <f t="shared" si="2720"/>
        <v>7.4200000000000002E-2</v>
      </c>
      <c r="K5978" s="30">
        <f t="shared" si="2721"/>
        <v>567.10936333333336</v>
      </c>
      <c r="L5978" s="29">
        <f t="shared" si="2722"/>
        <v>176.42936333333336</v>
      </c>
      <c r="M5978" s="10">
        <f t="shared" si="2723"/>
        <v>91715.8</v>
      </c>
      <c r="N5978" s="5">
        <f>VLOOKUP(CONCATENATE(A5978,"-6"),'Restated Depr'!$B$6:$G$7674,6,0)</f>
        <v>5.2499999999999998E-2</v>
      </c>
      <c r="O5978" s="29">
        <f t="shared" si="2724"/>
        <v>401.25662499999999</v>
      </c>
      <c r="P5978" s="29">
        <f t="shared" si="2725"/>
        <v>-165.85273833333338</v>
      </c>
      <c r="Q5978" t="s">
        <v>7819</v>
      </c>
    </row>
    <row r="5979" spans="1:18" hidden="1">
      <c r="A5979" t="s">
        <v>456</v>
      </c>
      <c r="B5979" t="s">
        <v>6071</v>
      </c>
      <c r="C5979" s="224" t="s">
        <v>7842</v>
      </c>
      <c r="D5979" s="221">
        <v>392.02</v>
      </c>
      <c r="E5979" s="324">
        <v>43131</v>
      </c>
      <c r="F5979" s="1">
        <v>63182.21</v>
      </c>
      <c r="G5979" s="5">
        <v>5.2499999999999998E-2</v>
      </c>
      <c r="H5979" s="298">
        <v>276.42</v>
      </c>
      <c r="I5979" s="10">
        <v>91715.8</v>
      </c>
      <c r="J5979" s="11">
        <f t="shared" si="2720"/>
        <v>5.2499999999999998E-2</v>
      </c>
      <c r="K5979" s="30">
        <f t="shared" si="2721"/>
        <v>401.25662499999999</v>
      </c>
      <c r="L5979" s="29">
        <f t="shared" si="2722"/>
        <v>124.83662499999997</v>
      </c>
      <c r="M5979" s="10">
        <f t="shared" si="2723"/>
        <v>91715.8</v>
      </c>
      <c r="N5979" s="5">
        <f>VLOOKUP(CONCATENATE(A5979,"-6"),'Restated Depr'!$B$6:$G$7674,6,0)</f>
        <v>5.2499999999999998E-2</v>
      </c>
      <c r="O5979" s="29">
        <f t="shared" si="2724"/>
        <v>401.25662499999999</v>
      </c>
      <c r="P5979" s="29">
        <f t="shared" si="2725"/>
        <v>0</v>
      </c>
      <c r="Q5979" t="s">
        <v>7819</v>
      </c>
    </row>
    <row r="5980" spans="1:18" hidden="1">
      <c r="A5980" t="s">
        <v>456</v>
      </c>
      <c r="B5980" t="s">
        <v>6072</v>
      </c>
      <c r="C5980" s="224" t="s">
        <v>7842</v>
      </c>
      <c r="D5980" s="221">
        <v>392.02</v>
      </c>
      <c r="E5980" s="324">
        <v>43159</v>
      </c>
      <c r="F5980" s="1">
        <v>63182.21</v>
      </c>
      <c r="G5980" s="5">
        <v>5.2499999999999998E-2</v>
      </c>
      <c r="H5980" s="298">
        <v>276.42</v>
      </c>
      <c r="I5980" s="10">
        <v>91715.8</v>
      </c>
      <c r="J5980" s="11">
        <f t="shared" si="2720"/>
        <v>5.2499999999999998E-2</v>
      </c>
      <c r="K5980" s="30">
        <f t="shared" si="2721"/>
        <v>401.25662499999999</v>
      </c>
      <c r="L5980" s="29">
        <f t="shared" si="2722"/>
        <v>124.83662499999997</v>
      </c>
      <c r="M5980" s="10">
        <f t="shared" si="2723"/>
        <v>91715.8</v>
      </c>
      <c r="N5980" s="5">
        <f>VLOOKUP(CONCATENATE(A5980,"-6"),'Restated Depr'!$B$6:$G$7674,6,0)</f>
        <v>5.2499999999999998E-2</v>
      </c>
      <c r="O5980" s="29">
        <f t="shared" si="2724"/>
        <v>401.25662499999999</v>
      </c>
      <c r="P5980" s="29">
        <f t="shared" si="2725"/>
        <v>0</v>
      </c>
      <c r="Q5980" t="s">
        <v>7819</v>
      </c>
    </row>
    <row r="5981" spans="1:18" hidden="1">
      <c r="A5981" t="s">
        <v>456</v>
      </c>
      <c r="B5981" t="s">
        <v>6073</v>
      </c>
      <c r="C5981" s="224" t="s">
        <v>7842</v>
      </c>
      <c r="D5981" s="221">
        <v>392.02</v>
      </c>
      <c r="E5981" s="324">
        <v>43190</v>
      </c>
      <c r="F5981" s="1">
        <v>91715.8</v>
      </c>
      <c r="G5981" s="5">
        <v>5.2499999999999998E-2</v>
      </c>
      <c r="H5981" s="298">
        <v>401.26</v>
      </c>
      <c r="I5981" s="10">
        <v>91715.8</v>
      </c>
      <c r="J5981" s="11">
        <f t="shared" si="2720"/>
        <v>5.2499999999999998E-2</v>
      </c>
      <c r="K5981" s="30">
        <f t="shared" si="2721"/>
        <v>401.25662499999999</v>
      </c>
      <c r="L5981" s="29">
        <f t="shared" si="2722"/>
        <v>-3.375000000005457E-3</v>
      </c>
      <c r="M5981" s="10">
        <f t="shared" si="2723"/>
        <v>91715.8</v>
      </c>
      <c r="N5981" s="5">
        <f>VLOOKUP(CONCATENATE(A5981,"-6"),'Restated Depr'!$B$6:$G$7674,6,0)</f>
        <v>5.2499999999999998E-2</v>
      </c>
      <c r="O5981" s="29">
        <f t="shared" si="2724"/>
        <v>401.25662499999999</v>
      </c>
      <c r="P5981" s="29">
        <f t="shared" si="2725"/>
        <v>0</v>
      </c>
      <c r="Q5981" t="s">
        <v>7819</v>
      </c>
    </row>
    <row r="5982" spans="1:18" hidden="1">
      <c r="A5982" t="s">
        <v>456</v>
      </c>
      <c r="B5982" t="s">
        <v>6074</v>
      </c>
      <c r="C5982" s="224" t="s">
        <v>7842</v>
      </c>
      <c r="D5982" s="221">
        <v>392.02</v>
      </c>
      <c r="E5982" s="324">
        <v>43220</v>
      </c>
      <c r="F5982" s="1">
        <v>91715.8</v>
      </c>
      <c r="G5982" s="5">
        <v>5.2499999999999998E-2</v>
      </c>
      <c r="H5982" s="298">
        <v>401.26</v>
      </c>
      <c r="I5982" s="10">
        <v>91715.8</v>
      </c>
      <c r="J5982" s="11">
        <f t="shared" si="2720"/>
        <v>5.2499999999999998E-2</v>
      </c>
      <c r="K5982" s="30">
        <f t="shared" si="2721"/>
        <v>401.25662499999999</v>
      </c>
      <c r="L5982" s="29">
        <f t="shared" si="2722"/>
        <v>-3.375000000005457E-3</v>
      </c>
      <c r="M5982" s="10">
        <f t="shared" si="2723"/>
        <v>91715.8</v>
      </c>
      <c r="N5982" s="5">
        <f>VLOOKUP(CONCATENATE(A5982,"-6"),'Restated Depr'!$B$6:$G$7674,6,0)</f>
        <v>5.2499999999999998E-2</v>
      </c>
      <c r="O5982" s="29">
        <f t="shared" si="2724"/>
        <v>401.25662499999999</v>
      </c>
      <c r="P5982" s="29">
        <f t="shared" si="2725"/>
        <v>0</v>
      </c>
      <c r="Q5982" t="s">
        <v>7819</v>
      </c>
    </row>
    <row r="5983" spans="1:18" hidden="1">
      <c r="A5983" t="s">
        <v>456</v>
      </c>
      <c r="B5983" t="s">
        <v>6075</v>
      </c>
      <c r="C5983" s="224" t="s">
        <v>7842</v>
      </c>
      <c r="D5983" s="221">
        <v>392.02</v>
      </c>
      <c r="E5983" s="324">
        <v>43251</v>
      </c>
      <c r="F5983" s="1">
        <v>91715.8</v>
      </c>
      <c r="G5983" s="5">
        <v>5.2499999999999998E-2</v>
      </c>
      <c r="H5983" s="298">
        <v>401.26</v>
      </c>
      <c r="I5983" s="10">
        <v>91715.8</v>
      </c>
      <c r="J5983" s="11">
        <f t="shared" si="2720"/>
        <v>5.2499999999999998E-2</v>
      </c>
      <c r="K5983" s="30">
        <f t="shared" si="2721"/>
        <v>401.25662499999999</v>
      </c>
      <c r="L5983" s="29">
        <f t="shared" si="2722"/>
        <v>-3.375000000005457E-3</v>
      </c>
      <c r="M5983" s="10">
        <f t="shared" si="2723"/>
        <v>91715.8</v>
      </c>
      <c r="N5983" s="5">
        <f>VLOOKUP(CONCATENATE(A5983,"-6"),'Restated Depr'!$B$6:$G$7674,6,0)</f>
        <v>5.2499999999999998E-2</v>
      </c>
      <c r="O5983" s="29">
        <f t="shared" si="2724"/>
        <v>401.25662499999999</v>
      </c>
      <c r="P5983" s="29">
        <f t="shared" si="2725"/>
        <v>0</v>
      </c>
      <c r="Q5983" t="s">
        <v>7819</v>
      </c>
    </row>
    <row r="5984" spans="1:18" hidden="1">
      <c r="A5984" t="s">
        <v>456</v>
      </c>
      <c r="B5984" t="s">
        <v>6076</v>
      </c>
      <c r="C5984" s="224" t="s">
        <v>7842</v>
      </c>
      <c r="D5984" s="221">
        <v>392.02</v>
      </c>
      <c r="E5984" s="324">
        <v>43281</v>
      </c>
      <c r="F5984" s="1">
        <v>91715.8</v>
      </c>
      <c r="G5984" s="5">
        <v>5.2499999999999998E-2</v>
      </c>
      <c r="H5984" s="298">
        <v>401.26</v>
      </c>
      <c r="I5984" s="10">
        <v>91715.8</v>
      </c>
      <c r="J5984" s="11">
        <f t="shared" si="2720"/>
        <v>5.2499999999999998E-2</v>
      </c>
      <c r="K5984" s="30">
        <f t="shared" si="2721"/>
        <v>401.25662499999999</v>
      </c>
      <c r="L5984" s="29">
        <f t="shared" si="2722"/>
        <v>-3.375000000005457E-3</v>
      </c>
      <c r="M5984" s="10">
        <f t="shared" si="2723"/>
        <v>91715.8</v>
      </c>
      <c r="N5984" s="5">
        <f>VLOOKUP(CONCATENATE(A5984,"-6"),'Restated Depr'!$B$6:$G$7674,6,0)</f>
        <v>5.2499999999999998E-2</v>
      </c>
      <c r="O5984" s="29">
        <f t="shared" si="2724"/>
        <v>401.25662499999999</v>
      </c>
      <c r="P5984" s="29">
        <f t="shared" si="2725"/>
        <v>0</v>
      </c>
      <c r="Q5984" t="s">
        <v>7819</v>
      </c>
      <c r="R5984" s="5"/>
    </row>
    <row r="5985" spans="1:18" ht="15.75" hidden="1" thickBot="1">
      <c r="A5985" t="s">
        <v>456</v>
      </c>
      <c r="C5985" s="224" t="s">
        <v>641</v>
      </c>
      <c r="D5985" s="22"/>
      <c r="E5985" s="323" t="s">
        <v>606</v>
      </c>
      <c r="F5985" s="1"/>
      <c r="G5985" s="5"/>
      <c r="H5985" s="310">
        <f>SUM(H5973:H5984)</f>
        <v>4640.18</v>
      </c>
      <c r="I5985" s="10"/>
      <c r="J5985" s="10"/>
      <c r="K5985" s="32">
        <f>SUM(K5973:K5984)</f>
        <v>6413.9916133333336</v>
      </c>
      <c r="L5985" s="28">
        <f>SUM(L5973:L5984)</f>
        <v>1773.8116133333333</v>
      </c>
      <c r="M5985" s="10"/>
      <c r="N5985" s="5"/>
      <c r="O5985" s="28">
        <f>SUM(O5973:O5984)</f>
        <v>4815.0794999999998</v>
      </c>
      <c r="P5985" s="28">
        <f>SUM(P5973:P5984)</f>
        <v>-1598.9121133333338</v>
      </c>
    </row>
    <row r="5986" spans="1:18" hidden="1">
      <c r="A5986" t="s">
        <v>457</v>
      </c>
      <c r="B5986" t="s">
        <v>6077</v>
      </c>
      <c r="C5986" s="224" t="s">
        <v>7842</v>
      </c>
      <c r="D5986" s="221">
        <v>392.02</v>
      </c>
      <c r="E5986" s="324">
        <v>42947</v>
      </c>
      <c r="F5986" s="9">
        <v>8916344.8699999992</v>
      </c>
      <c r="G5986" s="18">
        <v>9.0000000000000011E-2</v>
      </c>
      <c r="H5986" s="299">
        <v>66872.58</v>
      </c>
      <c r="I5986" s="15">
        <v>10462921.810000001</v>
      </c>
      <c r="J5986" s="11">
        <f t="shared" ref="J5986:J5997" si="2726">G5986</f>
        <v>9.0000000000000011E-2</v>
      </c>
      <c r="K5986" s="31">
        <f t="shared" ref="K5986:K5997" si="2727">I5986*J5986/12</f>
        <v>78471.913575000013</v>
      </c>
      <c r="L5986" s="289">
        <f t="shared" ref="L5986:L5997" si="2728">K5986-H5986</f>
        <v>11599.333575000011</v>
      </c>
      <c r="M5986" s="15">
        <f t="shared" ref="M5986:M5997" si="2729">I5986</f>
        <v>10462921.810000001</v>
      </c>
      <c r="N5986" s="5">
        <f>VLOOKUP(CONCATENATE(A5986,"-6"),'Restated Depr'!$B$6:$G$7674,6,0)</f>
        <v>5.2499999999999998E-2</v>
      </c>
      <c r="O5986" s="289">
        <f t="shared" ref="O5986:O5997" si="2730">M5986*N5986/12</f>
        <v>45775.282918749996</v>
      </c>
      <c r="P5986" s="289">
        <f t="shared" ref="P5986:P5997" si="2731">O5986-K5986</f>
        <v>-32696.630656250018</v>
      </c>
      <c r="Q5986" t="s">
        <v>7819</v>
      </c>
    </row>
    <row r="5987" spans="1:18" hidden="1">
      <c r="A5987" t="s">
        <v>457</v>
      </c>
      <c r="B5987" t="s">
        <v>6078</v>
      </c>
      <c r="C5987" s="224" t="s">
        <v>7842</v>
      </c>
      <c r="D5987" s="221">
        <v>392.02</v>
      </c>
      <c r="E5987" s="324">
        <v>42978</v>
      </c>
      <c r="F5987" s="1">
        <v>8916344.8699999992</v>
      </c>
      <c r="G5987" s="18">
        <v>9.0000000000000011E-2</v>
      </c>
      <c r="H5987" s="298">
        <v>66872.58</v>
      </c>
      <c r="I5987" s="10">
        <v>10462921.810000001</v>
      </c>
      <c r="J5987" s="11">
        <f t="shared" si="2726"/>
        <v>9.0000000000000011E-2</v>
      </c>
      <c r="K5987" s="30">
        <f t="shared" si="2727"/>
        <v>78471.913575000013</v>
      </c>
      <c r="L5987" s="29">
        <f t="shared" si="2728"/>
        <v>11599.333575000011</v>
      </c>
      <c r="M5987" s="10">
        <f t="shared" si="2729"/>
        <v>10462921.810000001</v>
      </c>
      <c r="N5987" s="5">
        <f>VLOOKUP(CONCATENATE(A5987,"-6"),'Restated Depr'!$B$6:$G$7674,6,0)</f>
        <v>5.2499999999999998E-2</v>
      </c>
      <c r="O5987" s="29">
        <f t="shared" si="2730"/>
        <v>45775.282918749996</v>
      </c>
      <c r="P5987" s="29">
        <f t="shared" si="2731"/>
        <v>-32696.630656250018</v>
      </c>
      <c r="Q5987" t="s">
        <v>7819</v>
      </c>
    </row>
    <row r="5988" spans="1:18" hidden="1">
      <c r="A5988" t="s">
        <v>457</v>
      </c>
      <c r="B5988" t="s">
        <v>6079</v>
      </c>
      <c r="C5988" s="224" t="s">
        <v>7842</v>
      </c>
      <c r="D5988" s="221">
        <v>392.02</v>
      </c>
      <c r="E5988" s="324">
        <v>43008</v>
      </c>
      <c r="F5988" s="1">
        <v>8916344.8699999992</v>
      </c>
      <c r="G5988" s="18">
        <v>9.0000000000000011E-2</v>
      </c>
      <c r="H5988" s="298">
        <v>66872.58</v>
      </c>
      <c r="I5988" s="10">
        <v>10462921.810000001</v>
      </c>
      <c r="J5988" s="11">
        <f t="shared" si="2726"/>
        <v>9.0000000000000011E-2</v>
      </c>
      <c r="K5988" s="30">
        <f t="shared" si="2727"/>
        <v>78471.913575000013</v>
      </c>
      <c r="L5988" s="29">
        <f t="shared" si="2728"/>
        <v>11599.333575000011</v>
      </c>
      <c r="M5988" s="10">
        <f t="shared" si="2729"/>
        <v>10462921.810000001</v>
      </c>
      <c r="N5988" s="5">
        <f>VLOOKUP(CONCATENATE(A5988,"-6"),'Restated Depr'!$B$6:$G$7674,6,0)</f>
        <v>5.2499999999999998E-2</v>
      </c>
      <c r="O5988" s="29">
        <f t="shared" si="2730"/>
        <v>45775.282918749996</v>
      </c>
      <c r="P5988" s="29">
        <f t="shared" si="2731"/>
        <v>-32696.630656250018</v>
      </c>
      <c r="Q5988" t="s">
        <v>7819</v>
      </c>
    </row>
    <row r="5989" spans="1:18" hidden="1">
      <c r="A5989" t="s">
        <v>457</v>
      </c>
      <c r="B5989" t="s">
        <v>6080</v>
      </c>
      <c r="C5989" s="224" t="s">
        <v>7842</v>
      </c>
      <c r="D5989" s="221">
        <v>392.02</v>
      </c>
      <c r="E5989" s="324">
        <v>43039</v>
      </c>
      <c r="F5989" s="1">
        <v>8916344.8699999992</v>
      </c>
      <c r="G5989" s="18">
        <v>9.0000000000000011E-2</v>
      </c>
      <c r="H5989" s="298">
        <v>66872.58</v>
      </c>
      <c r="I5989" s="10">
        <v>10462921.810000001</v>
      </c>
      <c r="J5989" s="11">
        <f t="shared" si="2726"/>
        <v>9.0000000000000011E-2</v>
      </c>
      <c r="K5989" s="30">
        <f t="shared" si="2727"/>
        <v>78471.913575000013</v>
      </c>
      <c r="L5989" s="29">
        <f t="shared" si="2728"/>
        <v>11599.333575000011</v>
      </c>
      <c r="M5989" s="10">
        <f t="shared" si="2729"/>
        <v>10462921.810000001</v>
      </c>
      <c r="N5989" s="5">
        <f>VLOOKUP(CONCATENATE(A5989,"-6"),'Restated Depr'!$B$6:$G$7674,6,0)</f>
        <v>5.2499999999999998E-2</v>
      </c>
      <c r="O5989" s="29">
        <f t="shared" si="2730"/>
        <v>45775.282918749996</v>
      </c>
      <c r="P5989" s="29">
        <f t="shared" si="2731"/>
        <v>-32696.630656250018</v>
      </c>
      <c r="Q5989" t="s">
        <v>7819</v>
      </c>
    </row>
    <row r="5990" spans="1:18" hidden="1">
      <c r="A5990" t="s">
        <v>457</v>
      </c>
      <c r="B5990" t="s">
        <v>6081</v>
      </c>
      <c r="C5990" s="224" t="s">
        <v>7842</v>
      </c>
      <c r="D5990" s="221">
        <v>392.02</v>
      </c>
      <c r="E5990" s="324">
        <v>43069</v>
      </c>
      <c r="F5990" s="1">
        <v>8916344.8699999992</v>
      </c>
      <c r="G5990" s="18">
        <v>9.0000000000000011E-2</v>
      </c>
      <c r="H5990" s="298">
        <v>66872.58</v>
      </c>
      <c r="I5990" s="10">
        <v>10462921.810000001</v>
      </c>
      <c r="J5990" s="11">
        <f t="shared" si="2726"/>
        <v>9.0000000000000011E-2</v>
      </c>
      <c r="K5990" s="30">
        <f t="shared" si="2727"/>
        <v>78471.913575000013</v>
      </c>
      <c r="L5990" s="29">
        <f t="shared" si="2728"/>
        <v>11599.333575000011</v>
      </c>
      <c r="M5990" s="10">
        <f t="shared" si="2729"/>
        <v>10462921.810000001</v>
      </c>
      <c r="N5990" s="5">
        <f>VLOOKUP(CONCATENATE(A5990,"-6"),'Restated Depr'!$B$6:$G$7674,6,0)</f>
        <v>5.2499999999999998E-2</v>
      </c>
      <c r="O5990" s="29">
        <f t="shared" si="2730"/>
        <v>45775.282918749996</v>
      </c>
      <c r="P5990" s="29">
        <f t="shared" si="2731"/>
        <v>-32696.630656250018</v>
      </c>
      <c r="Q5990" t="s">
        <v>7819</v>
      </c>
    </row>
    <row r="5991" spans="1:18" hidden="1">
      <c r="A5991" t="s">
        <v>457</v>
      </c>
      <c r="B5991" t="s">
        <v>6082</v>
      </c>
      <c r="C5991" s="224" t="s">
        <v>7842</v>
      </c>
      <c r="D5991" s="221">
        <v>392.02</v>
      </c>
      <c r="E5991" s="324">
        <v>43100</v>
      </c>
      <c r="F5991" s="1">
        <v>8979525.9000000004</v>
      </c>
      <c r="G5991" s="18">
        <v>7.4200000000000002E-2</v>
      </c>
      <c r="H5991" s="298">
        <v>55523.399999999994</v>
      </c>
      <c r="I5991" s="10">
        <v>10462921.810000001</v>
      </c>
      <c r="J5991" s="11">
        <f t="shared" si="2726"/>
        <v>7.4200000000000002E-2</v>
      </c>
      <c r="K5991" s="30">
        <f t="shared" si="2727"/>
        <v>64695.733191833337</v>
      </c>
      <c r="L5991" s="29">
        <f t="shared" si="2728"/>
        <v>9172.3331918333424</v>
      </c>
      <c r="M5991" s="10">
        <f t="shared" si="2729"/>
        <v>10462921.810000001</v>
      </c>
      <c r="N5991" s="5">
        <f>VLOOKUP(CONCATENATE(A5991,"-6"),'Restated Depr'!$B$6:$G$7674,6,0)</f>
        <v>5.2499999999999998E-2</v>
      </c>
      <c r="O5991" s="29">
        <f t="shared" si="2730"/>
        <v>45775.282918749996</v>
      </c>
      <c r="P5991" s="29">
        <f t="shared" si="2731"/>
        <v>-18920.450273083341</v>
      </c>
      <c r="Q5991" t="s">
        <v>7819</v>
      </c>
    </row>
    <row r="5992" spans="1:18" hidden="1">
      <c r="A5992" t="s">
        <v>457</v>
      </c>
      <c r="B5992" t="s">
        <v>6083</v>
      </c>
      <c r="C5992" s="224" t="s">
        <v>7842</v>
      </c>
      <c r="D5992" s="221">
        <v>392.02</v>
      </c>
      <c r="E5992" s="324">
        <v>43131</v>
      </c>
      <c r="F5992" s="1">
        <v>9042706.9299999997</v>
      </c>
      <c r="G5992" s="5">
        <v>5.2499999999999998E-2</v>
      </c>
      <c r="H5992" s="298">
        <v>39561.839999999997</v>
      </c>
      <c r="I5992" s="10">
        <v>10462921.810000001</v>
      </c>
      <c r="J5992" s="11">
        <f t="shared" si="2726"/>
        <v>5.2499999999999998E-2</v>
      </c>
      <c r="K5992" s="30">
        <f t="shared" si="2727"/>
        <v>45775.282918749996</v>
      </c>
      <c r="L5992" s="29">
        <f t="shared" si="2728"/>
        <v>6213.4429187499991</v>
      </c>
      <c r="M5992" s="10">
        <f t="shared" si="2729"/>
        <v>10462921.810000001</v>
      </c>
      <c r="N5992" s="5">
        <f>VLOOKUP(CONCATENATE(A5992,"-6"),'Restated Depr'!$B$6:$G$7674,6,0)</f>
        <v>5.2499999999999998E-2</v>
      </c>
      <c r="O5992" s="29">
        <f t="shared" si="2730"/>
        <v>45775.282918749996</v>
      </c>
      <c r="P5992" s="29">
        <f t="shared" si="2731"/>
        <v>0</v>
      </c>
      <c r="Q5992" t="s">
        <v>7819</v>
      </c>
    </row>
    <row r="5993" spans="1:18" hidden="1">
      <c r="A5993" t="s">
        <v>457</v>
      </c>
      <c r="B5993" t="s">
        <v>6084</v>
      </c>
      <c r="C5993" s="224" t="s">
        <v>7842</v>
      </c>
      <c r="D5993" s="221">
        <v>392.02</v>
      </c>
      <c r="E5993" s="324">
        <v>43159</v>
      </c>
      <c r="F5993" s="1">
        <v>9042706.9299999997</v>
      </c>
      <c r="G5993" s="5">
        <v>5.2499999999999998E-2</v>
      </c>
      <c r="H5993" s="298">
        <v>39561.839999999997</v>
      </c>
      <c r="I5993" s="10">
        <v>10462921.810000001</v>
      </c>
      <c r="J5993" s="11">
        <f t="shared" si="2726"/>
        <v>5.2499999999999998E-2</v>
      </c>
      <c r="K5993" s="30">
        <f t="shared" si="2727"/>
        <v>45775.282918749996</v>
      </c>
      <c r="L5993" s="29">
        <f t="shared" si="2728"/>
        <v>6213.4429187499991</v>
      </c>
      <c r="M5993" s="10">
        <f t="shared" si="2729"/>
        <v>10462921.810000001</v>
      </c>
      <c r="N5993" s="5">
        <f>VLOOKUP(CONCATENATE(A5993,"-6"),'Restated Depr'!$B$6:$G$7674,6,0)</f>
        <v>5.2499999999999998E-2</v>
      </c>
      <c r="O5993" s="29">
        <f t="shared" si="2730"/>
        <v>45775.282918749996</v>
      </c>
      <c r="P5993" s="29">
        <f t="shared" si="2731"/>
        <v>0</v>
      </c>
      <c r="Q5993" t="s">
        <v>7819</v>
      </c>
    </row>
    <row r="5994" spans="1:18" hidden="1">
      <c r="A5994" t="s">
        <v>457</v>
      </c>
      <c r="B5994" t="s">
        <v>6085</v>
      </c>
      <c r="C5994" s="224" t="s">
        <v>7842</v>
      </c>
      <c r="D5994" s="221">
        <v>392.02</v>
      </c>
      <c r="E5994" s="324">
        <v>43190</v>
      </c>
      <c r="F5994" s="1">
        <v>10514173.130000001</v>
      </c>
      <c r="G5994" s="5">
        <v>5.2499999999999998E-2</v>
      </c>
      <c r="H5994" s="298">
        <v>45999.51</v>
      </c>
      <c r="I5994" s="10">
        <v>10462921.810000001</v>
      </c>
      <c r="J5994" s="11">
        <f t="shared" si="2726"/>
        <v>5.2499999999999998E-2</v>
      </c>
      <c r="K5994" s="30">
        <f t="shared" si="2727"/>
        <v>45775.282918749996</v>
      </c>
      <c r="L5994" s="29">
        <f t="shared" si="2728"/>
        <v>-224.22708125000645</v>
      </c>
      <c r="M5994" s="10">
        <f t="shared" si="2729"/>
        <v>10462921.810000001</v>
      </c>
      <c r="N5994" s="5">
        <f>VLOOKUP(CONCATENATE(A5994,"-6"),'Restated Depr'!$B$6:$G$7674,6,0)</f>
        <v>5.2499999999999998E-2</v>
      </c>
      <c r="O5994" s="29">
        <f t="shared" si="2730"/>
        <v>45775.282918749996</v>
      </c>
      <c r="P5994" s="29">
        <f t="shared" si="2731"/>
        <v>0</v>
      </c>
      <c r="Q5994" t="s">
        <v>7819</v>
      </c>
    </row>
    <row r="5995" spans="1:18" hidden="1">
      <c r="A5995" t="s">
        <v>457</v>
      </c>
      <c r="B5995" t="s">
        <v>6086</v>
      </c>
      <c r="C5995" s="224" t="s">
        <v>7842</v>
      </c>
      <c r="D5995" s="221">
        <v>392.02</v>
      </c>
      <c r="E5995" s="324">
        <v>43220</v>
      </c>
      <c r="F5995" s="1">
        <v>10462921.810000001</v>
      </c>
      <c r="G5995" s="5">
        <v>5.2499999999999998E-2</v>
      </c>
      <c r="H5995" s="298">
        <v>45775.28</v>
      </c>
      <c r="I5995" s="10">
        <v>10462921.810000001</v>
      </c>
      <c r="J5995" s="11">
        <f t="shared" si="2726"/>
        <v>5.2499999999999998E-2</v>
      </c>
      <c r="K5995" s="30">
        <f t="shared" si="2727"/>
        <v>45775.282918749996</v>
      </c>
      <c r="L5995" s="29">
        <f t="shared" si="2728"/>
        <v>2.9187499967520125E-3</v>
      </c>
      <c r="M5995" s="10">
        <f t="shared" si="2729"/>
        <v>10462921.810000001</v>
      </c>
      <c r="N5995" s="5">
        <f>VLOOKUP(CONCATENATE(A5995,"-6"),'Restated Depr'!$B$6:$G$7674,6,0)</f>
        <v>5.2499999999999998E-2</v>
      </c>
      <c r="O5995" s="29">
        <f t="shared" si="2730"/>
        <v>45775.282918749996</v>
      </c>
      <c r="P5995" s="29">
        <f t="shared" si="2731"/>
        <v>0</v>
      </c>
      <c r="Q5995" t="s">
        <v>7819</v>
      </c>
    </row>
    <row r="5996" spans="1:18" hidden="1">
      <c r="A5996" t="s">
        <v>457</v>
      </c>
      <c r="B5996" t="s">
        <v>6087</v>
      </c>
      <c r="C5996" s="224" t="s">
        <v>7842</v>
      </c>
      <c r="D5996" s="221">
        <v>392.02</v>
      </c>
      <c r="E5996" s="324">
        <v>43251</v>
      </c>
      <c r="F5996" s="1">
        <v>10462921.810000001</v>
      </c>
      <c r="G5996" s="5">
        <v>5.2499999999999998E-2</v>
      </c>
      <c r="H5996" s="298">
        <v>45775.28</v>
      </c>
      <c r="I5996" s="10">
        <v>10462921.810000001</v>
      </c>
      <c r="J5996" s="11">
        <f t="shared" si="2726"/>
        <v>5.2499999999999998E-2</v>
      </c>
      <c r="K5996" s="30">
        <f t="shared" si="2727"/>
        <v>45775.282918749996</v>
      </c>
      <c r="L5996" s="29">
        <f t="shared" si="2728"/>
        <v>2.9187499967520125E-3</v>
      </c>
      <c r="M5996" s="10">
        <f t="shared" si="2729"/>
        <v>10462921.810000001</v>
      </c>
      <c r="N5996" s="5">
        <f>VLOOKUP(CONCATENATE(A5996,"-6"),'Restated Depr'!$B$6:$G$7674,6,0)</f>
        <v>5.2499999999999998E-2</v>
      </c>
      <c r="O5996" s="29">
        <f t="shared" si="2730"/>
        <v>45775.282918749996</v>
      </c>
      <c r="P5996" s="29">
        <f t="shared" si="2731"/>
        <v>0</v>
      </c>
      <c r="Q5996" t="s">
        <v>7819</v>
      </c>
    </row>
    <row r="5997" spans="1:18" hidden="1">
      <c r="A5997" t="s">
        <v>457</v>
      </c>
      <c r="B5997" t="s">
        <v>6088</v>
      </c>
      <c r="C5997" s="224" t="s">
        <v>7842</v>
      </c>
      <c r="D5997" s="221">
        <v>392.02</v>
      </c>
      <c r="E5997" s="324">
        <v>43281</v>
      </c>
      <c r="F5997" s="1">
        <v>10462921.810000001</v>
      </c>
      <c r="G5997" s="5">
        <v>5.2499999999999998E-2</v>
      </c>
      <c r="H5997" s="298">
        <v>45775.28</v>
      </c>
      <c r="I5997" s="10">
        <v>10462921.810000001</v>
      </c>
      <c r="J5997" s="11">
        <f t="shared" si="2726"/>
        <v>5.2499999999999998E-2</v>
      </c>
      <c r="K5997" s="30">
        <f t="shared" si="2727"/>
        <v>45775.282918749996</v>
      </c>
      <c r="L5997" s="29">
        <f t="shared" si="2728"/>
        <v>2.9187499967520125E-3</v>
      </c>
      <c r="M5997" s="10">
        <f t="shared" si="2729"/>
        <v>10462921.810000001</v>
      </c>
      <c r="N5997" s="5">
        <f>VLOOKUP(CONCATENATE(A5997,"-6"),'Restated Depr'!$B$6:$G$7674,6,0)</f>
        <v>5.2499999999999998E-2</v>
      </c>
      <c r="O5997" s="29">
        <f t="shared" si="2730"/>
        <v>45775.282918749996</v>
      </c>
      <c r="P5997" s="29">
        <f t="shared" si="2731"/>
        <v>0</v>
      </c>
      <c r="Q5997" t="s">
        <v>7819</v>
      </c>
      <c r="R5997" s="5"/>
    </row>
    <row r="5998" spans="1:18" ht="15.75" hidden="1" thickBot="1">
      <c r="A5998" t="s">
        <v>457</v>
      </c>
      <c r="C5998" s="224" t="s">
        <v>641</v>
      </c>
      <c r="D5998" s="22"/>
      <c r="E5998" s="323" t="s">
        <v>606</v>
      </c>
      <c r="F5998" s="1"/>
      <c r="G5998" s="5"/>
      <c r="H5998" s="310">
        <f>SUM(H5986:H5997)</f>
        <v>652335.33000000007</v>
      </c>
      <c r="I5998" s="10"/>
      <c r="J5998" s="10"/>
      <c r="K5998" s="32">
        <f>SUM(K5986:K5997)</f>
        <v>731706.9985793333</v>
      </c>
      <c r="L5998" s="28">
        <f>SUM(L5986:L5997)</f>
        <v>79371.668579333375</v>
      </c>
      <c r="M5998" s="10"/>
      <c r="N5998" s="5"/>
      <c r="O5998" s="28">
        <f>SUM(O5986:O5997)</f>
        <v>549303.39502500009</v>
      </c>
      <c r="P5998" s="28">
        <f>SUM(P5986:P5997)</f>
        <v>-182403.60355433344</v>
      </c>
    </row>
    <row r="5999" spans="1:18" hidden="1">
      <c r="A5999" s="34" t="s">
        <v>458</v>
      </c>
      <c r="B5999" s="34" t="s">
        <v>6089</v>
      </c>
      <c r="C5999" s="226" t="s">
        <v>7842</v>
      </c>
      <c r="D5999" s="223">
        <v>392.02</v>
      </c>
      <c r="E5999" s="327">
        <v>42947</v>
      </c>
      <c r="F5999" s="285">
        <v>24.45</v>
      </c>
      <c r="G5999" s="38">
        <v>0.46153845999999998</v>
      </c>
      <c r="H5999" s="311">
        <v>0.82</v>
      </c>
      <c r="I5999" s="287">
        <v>18.39</v>
      </c>
      <c r="J5999" s="40">
        <f t="shared" ref="J5999:J6010" si="2732">G5999</f>
        <v>0.46153845999999998</v>
      </c>
      <c r="K5999" s="290">
        <f t="shared" ref="K5999:K6010" si="2733">H5999</f>
        <v>0.82</v>
      </c>
      <c r="L5999" s="291">
        <f t="shared" ref="L5999:L6010" si="2734">K5999-H5999</f>
        <v>0</v>
      </c>
      <c r="M5999" s="287">
        <f t="shared" ref="M5999:M6010" si="2735">I5999</f>
        <v>18.39</v>
      </c>
      <c r="N5999" s="38">
        <f>VLOOKUP(CONCATENATE(A5999,"-6"),'Restated Depr'!$B$6:$G$7674,6,0)</f>
        <v>0.2</v>
      </c>
      <c r="O5999" s="291">
        <f t="shared" ref="O5999:O6010" si="2736">VLOOKUP(CONCATENATE(A5999,"-6"),$B$3:$K$7676,10,FALSE)</f>
        <v>0.33</v>
      </c>
      <c r="P5999" s="291">
        <f t="shared" ref="P5999:P6010" si="2737">O5999-K5999</f>
        <v>-0.48999999999999994</v>
      </c>
      <c r="Q5999" t="s">
        <v>7604</v>
      </c>
    </row>
    <row r="6000" spans="1:18" hidden="1">
      <c r="A6000" s="34" t="s">
        <v>458</v>
      </c>
      <c r="B6000" s="34" t="s">
        <v>6090</v>
      </c>
      <c r="C6000" s="226" t="s">
        <v>7842</v>
      </c>
      <c r="D6000" s="223">
        <v>392.02</v>
      </c>
      <c r="E6000" s="327">
        <v>42978</v>
      </c>
      <c r="F6000" s="37">
        <v>23.63</v>
      </c>
      <c r="G6000" s="38">
        <v>0.46153845999999998</v>
      </c>
      <c r="H6000" s="312">
        <v>0.81</v>
      </c>
      <c r="I6000" s="39">
        <v>18.39</v>
      </c>
      <c r="J6000" s="40">
        <f t="shared" si="2732"/>
        <v>0.46153845999999998</v>
      </c>
      <c r="K6000" s="41">
        <f t="shared" si="2733"/>
        <v>0.81</v>
      </c>
      <c r="L6000" s="42">
        <f t="shared" si="2734"/>
        <v>0</v>
      </c>
      <c r="M6000" s="39">
        <f t="shared" si="2735"/>
        <v>18.39</v>
      </c>
      <c r="N6000" s="38">
        <f>VLOOKUP(CONCATENATE(A6000,"-6"),'Restated Depr'!$B$6:$G$7674,6,0)</f>
        <v>0.2</v>
      </c>
      <c r="O6000" s="42">
        <f t="shared" si="2736"/>
        <v>0.33</v>
      </c>
      <c r="P6000" s="42">
        <f t="shared" si="2737"/>
        <v>-0.48000000000000004</v>
      </c>
      <c r="Q6000" t="s">
        <v>7604</v>
      </c>
    </row>
    <row r="6001" spans="1:18" hidden="1">
      <c r="A6001" s="34" t="s">
        <v>458</v>
      </c>
      <c r="B6001" s="34" t="s">
        <v>6091</v>
      </c>
      <c r="C6001" s="226" t="s">
        <v>7842</v>
      </c>
      <c r="D6001" s="223">
        <v>392.02</v>
      </c>
      <c r="E6001" s="327">
        <v>43008</v>
      </c>
      <c r="F6001" s="37">
        <v>22.82</v>
      </c>
      <c r="G6001" s="38">
        <v>0.46153845999999998</v>
      </c>
      <c r="H6001" s="312">
        <v>0.82</v>
      </c>
      <c r="I6001" s="39">
        <v>18.39</v>
      </c>
      <c r="J6001" s="40">
        <f t="shared" si="2732"/>
        <v>0.46153845999999998</v>
      </c>
      <c r="K6001" s="41">
        <f t="shared" si="2733"/>
        <v>0.82</v>
      </c>
      <c r="L6001" s="42">
        <f t="shared" si="2734"/>
        <v>0</v>
      </c>
      <c r="M6001" s="39">
        <f t="shared" si="2735"/>
        <v>18.39</v>
      </c>
      <c r="N6001" s="38">
        <f>VLOOKUP(CONCATENATE(A6001,"-6"),'Restated Depr'!$B$6:$G$7674,6,0)</f>
        <v>0.2</v>
      </c>
      <c r="O6001" s="42">
        <f t="shared" si="2736"/>
        <v>0.33</v>
      </c>
      <c r="P6001" s="42">
        <f t="shared" si="2737"/>
        <v>-0.48999999999999994</v>
      </c>
      <c r="Q6001" t="s">
        <v>7604</v>
      </c>
    </row>
    <row r="6002" spans="1:18" hidden="1">
      <c r="A6002" s="34" t="s">
        <v>458</v>
      </c>
      <c r="B6002" s="34" t="s">
        <v>6092</v>
      </c>
      <c r="C6002" s="226" t="s">
        <v>7842</v>
      </c>
      <c r="D6002" s="223">
        <v>392.02</v>
      </c>
      <c r="E6002" s="327">
        <v>43039</v>
      </c>
      <c r="F6002" s="37">
        <v>22</v>
      </c>
      <c r="G6002" s="38">
        <v>0.46153845999999998</v>
      </c>
      <c r="H6002" s="312">
        <v>0.81</v>
      </c>
      <c r="I6002" s="39">
        <v>18.39</v>
      </c>
      <c r="J6002" s="40">
        <f t="shared" si="2732"/>
        <v>0.46153845999999998</v>
      </c>
      <c r="K6002" s="41">
        <f t="shared" si="2733"/>
        <v>0.81</v>
      </c>
      <c r="L6002" s="42">
        <f t="shared" si="2734"/>
        <v>0</v>
      </c>
      <c r="M6002" s="39">
        <f t="shared" si="2735"/>
        <v>18.39</v>
      </c>
      <c r="N6002" s="38">
        <f>VLOOKUP(CONCATENATE(A6002,"-6"),'Restated Depr'!$B$6:$G$7674,6,0)</f>
        <v>0.2</v>
      </c>
      <c r="O6002" s="42">
        <f t="shared" si="2736"/>
        <v>0.33</v>
      </c>
      <c r="P6002" s="42">
        <f t="shared" si="2737"/>
        <v>-0.48000000000000004</v>
      </c>
      <c r="Q6002" t="s">
        <v>7604</v>
      </c>
    </row>
    <row r="6003" spans="1:18" hidden="1">
      <c r="A6003" s="34" t="s">
        <v>458</v>
      </c>
      <c r="B6003" s="34" t="s">
        <v>6093</v>
      </c>
      <c r="C6003" s="226" t="s">
        <v>7842</v>
      </c>
      <c r="D6003" s="223">
        <v>392.02</v>
      </c>
      <c r="E6003" s="327">
        <v>43069</v>
      </c>
      <c r="F6003" s="37">
        <v>21.19</v>
      </c>
      <c r="G6003" s="38">
        <v>0.46153845999999998</v>
      </c>
      <c r="H6003" s="312">
        <v>0.82</v>
      </c>
      <c r="I6003" s="39">
        <v>18.39</v>
      </c>
      <c r="J6003" s="40">
        <f t="shared" si="2732"/>
        <v>0.46153845999999998</v>
      </c>
      <c r="K6003" s="41">
        <f t="shared" si="2733"/>
        <v>0.82</v>
      </c>
      <c r="L6003" s="42">
        <f t="shared" si="2734"/>
        <v>0</v>
      </c>
      <c r="M6003" s="39">
        <f t="shared" si="2735"/>
        <v>18.39</v>
      </c>
      <c r="N6003" s="38">
        <f>VLOOKUP(CONCATENATE(A6003,"-6"),'Restated Depr'!$B$6:$G$7674,6,0)</f>
        <v>0.2</v>
      </c>
      <c r="O6003" s="42">
        <f t="shared" si="2736"/>
        <v>0.33</v>
      </c>
      <c r="P6003" s="42">
        <f t="shared" si="2737"/>
        <v>-0.48999999999999994</v>
      </c>
      <c r="Q6003" t="s">
        <v>7604</v>
      </c>
    </row>
    <row r="6004" spans="1:18" hidden="1">
      <c r="A6004" s="34" t="s">
        <v>458</v>
      </c>
      <c r="B6004" s="34" t="s">
        <v>6094</v>
      </c>
      <c r="C6004" s="226" t="s">
        <v>7842</v>
      </c>
      <c r="D6004" s="223">
        <v>392.02</v>
      </c>
      <c r="E6004" s="327">
        <v>43100</v>
      </c>
      <c r="F6004" s="37">
        <v>20.37</v>
      </c>
      <c r="G6004" s="38">
        <v>0.19672131000000001</v>
      </c>
      <c r="H6004" s="312">
        <v>0.32999999999999996</v>
      </c>
      <c r="I6004" s="39">
        <v>18.39</v>
      </c>
      <c r="J6004" s="40">
        <f t="shared" si="2732"/>
        <v>0.19672131000000001</v>
      </c>
      <c r="K6004" s="41">
        <f t="shared" si="2733"/>
        <v>0.32999999999999996</v>
      </c>
      <c r="L6004" s="42">
        <f t="shared" si="2734"/>
        <v>0</v>
      </c>
      <c r="M6004" s="39">
        <f t="shared" si="2735"/>
        <v>18.39</v>
      </c>
      <c r="N6004" s="38">
        <f>VLOOKUP(CONCATENATE(A6004,"-6"),'Restated Depr'!$B$6:$G$7674,6,0)</f>
        <v>0.2</v>
      </c>
      <c r="O6004" s="42">
        <f t="shared" si="2736"/>
        <v>0.33</v>
      </c>
      <c r="P6004" s="42">
        <f t="shared" si="2737"/>
        <v>0</v>
      </c>
      <c r="Q6004" t="s">
        <v>7604</v>
      </c>
    </row>
    <row r="6005" spans="1:18" hidden="1">
      <c r="A6005" s="34" t="s">
        <v>458</v>
      </c>
      <c r="B6005" s="34" t="s">
        <v>6095</v>
      </c>
      <c r="C6005" s="226" t="s">
        <v>7842</v>
      </c>
      <c r="D6005" s="223">
        <v>392.02</v>
      </c>
      <c r="E6005" s="327">
        <v>43131</v>
      </c>
      <c r="F6005" s="37">
        <v>20.04</v>
      </c>
      <c r="G6005" s="38">
        <v>0.2</v>
      </c>
      <c r="H6005" s="312">
        <v>0.33</v>
      </c>
      <c r="I6005" s="39">
        <v>18.39</v>
      </c>
      <c r="J6005" s="40">
        <f t="shared" si="2732"/>
        <v>0.2</v>
      </c>
      <c r="K6005" s="41">
        <f t="shared" si="2733"/>
        <v>0.33</v>
      </c>
      <c r="L6005" s="42">
        <f t="shared" si="2734"/>
        <v>0</v>
      </c>
      <c r="M6005" s="39">
        <f t="shared" si="2735"/>
        <v>18.39</v>
      </c>
      <c r="N6005" s="38">
        <f>VLOOKUP(CONCATENATE(A6005,"-6"),'Restated Depr'!$B$6:$G$7674,6,0)</f>
        <v>0.2</v>
      </c>
      <c r="O6005" s="42">
        <f t="shared" si="2736"/>
        <v>0.33</v>
      </c>
      <c r="P6005" s="42">
        <f t="shared" si="2737"/>
        <v>0</v>
      </c>
      <c r="Q6005" t="s">
        <v>7604</v>
      </c>
    </row>
    <row r="6006" spans="1:18" hidden="1">
      <c r="A6006" s="34" t="s">
        <v>458</v>
      </c>
      <c r="B6006" s="34" t="s">
        <v>6096</v>
      </c>
      <c r="C6006" s="226" t="s">
        <v>7842</v>
      </c>
      <c r="D6006" s="223">
        <v>392.02</v>
      </c>
      <c r="E6006" s="327">
        <v>43159</v>
      </c>
      <c r="F6006" s="37">
        <v>19.71</v>
      </c>
      <c r="G6006" s="38">
        <v>0.2</v>
      </c>
      <c r="H6006" s="312">
        <v>0.33</v>
      </c>
      <c r="I6006" s="39">
        <v>18.39</v>
      </c>
      <c r="J6006" s="40">
        <f t="shared" si="2732"/>
        <v>0.2</v>
      </c>
      <c r="K6006" s="41">
        <f t="shared" si="2733"/>
        <v>0.33</v>
      </c>
      <c r="L6006" s="42">
        <f t="shared" si="2734"/>
        <v>0</v>
      </c>
      <c r="M6006" s="39">
        <f t="shared" si="2735"/>
        <v>18.39</v>
      </c>
      <c r="N6006" s="38">
        <f>VLOOKUP(CONCATENATE(A6006,"-6"),'Restated Depr'!$B$6:$G$7674,6,0)</f>
        <v>0.2</v>
      </c>
      <c r="O6006" s="42">
        <f t="shared" si="2736"/>
        <v>0.33</v>
      </c>
      <c r="P6006" s="42">
        <f t="shared" si="2737"/>
        <v>0</v>
      </c>
      <c r="Q6006" t="s">
        <v>7604</v>
      </c>
    </row>
    <row r="6007" spans="1:18" hidden="1">
      <c r="A6007" s="34" t="s">
        <v>458</v>
      </c>
      <c r="B6007" s="34" t="s">
        <v>6097</v>
      </c>
      <c r="C6007" s="226" t="s">
        <v>7842</v>
      </c>
      <c r="D6007" s="223">
        <v>392.02</v>
      </c>
      <c r="E6007" s="327">
        <v>43190</v>
      </c>
      <c r="F6007" s="37">
        <v>19.38</v>
      </c>
      <c r="G6007" s="38">
        <v>0.2</v>
      </c>
      <c r="H6007" s="312">
        <v>0.33</v>
      </c>
      <c r="I6007" s="39">
        <v>18.39</v>
      </c>
      <c r="J6007" s="40">
        <f t="shared" si="2732"/>
        <v>0.2</v>
      </c>
      <c r="K6007" s="41">
        <f t="shared" si="2733"/>
        <v>0.33</v>
      </c>
      <c r="L6007" s="42">
        <f t="shared" si="2734"/>
        <v>0</v>
      </c>
      <c r="M6007" s="39">
        <f t="shared" si="2735"/>
        <v>18.39</v>
      </c>
      <c r="N6007" s="38">
        <f>VLOOKUP(CONCATENATE(A6007,"-6"),'Restated Depr'!$B$6:$G$7674,6,0)</f>
        <v>0.2</v>
      </c>
      <c r="O6007" s="42">
        <f t="shared" si="2736"/>
        <v>0.33</v>
      </c>
      <c r="P6007" s="42">
        <f t="shared" si="2737"/>
        <v>0</v>
      </c>
      <c r="Q6007" t="s">
        <v>7604</v>
      </c>
    </row>
    <row r="6008" spans="1:18" hidden="1">
      <c r="A6008" s="34" t="s">
        <v>458</v>
      </c>
      <c r="B6008" s="34" t="s">
        <v>6098</v>
      </c>
      <c r="C6008" s="226" t="s">
        <v>7842</v>
      </c>
      <c r="D6008" s="223">
        <v>392.02</v>
      </c>
      <c r="E6008" s="327">
        <v>43220</v>
      </c>
      <c r="F6008" s="37">
        <v>19.05</v>
      </c>
      <c r="G6008" s="38">
        <v>0.2</v>
      </c>
      <c r="H6008" s="312">
        <v>0.33</v>
      </c>
      <c r="I6008" s="39">
        <v>18.39</v>
      </c>
      <c r="J6008" s="40">
        <f t="shared" si="2732"/>
        <v>0.2</v>
      </c>
      <c r="K6008" s="41">
        <f t="shared" si="2733"/>
        <v>0.33</v>
      </c>
      <c r="L6008" s="42">
        <f t="shared" si="2734"/>
        <v>0</v>
      </c>
      <c r="M6008" s="39">
        <f t="shared" si="2735"/>
        <v>18.39</v>
      </c>
      <c r="N6008" s="38">
        <f>VLOOKUP(CONCATENATE(A6008,"-6"),'Restated Depr'!$B$6:$G$7674,6,0)</f>
        <v>0.2</v>
      </c>
      <c r="O6008" s="42">
        <f t="shared" si="2736"/>
        <v>0.33</v>
      </c>
      <c r="P6008" s="42">
        <f t="shared" si="2737"/>
        <v>0</v>
      </c>
      <c r="Q6008" t="s">
        <v>7604</v>
      </c>
    </row>
    <row r="6009" spans="1:18" hidden="1">
      <c r="A6009" s="34" t="s">
        <v>458</v>
      </c>
      <c r="B6009" s="34" t="s">
        <v>6099</v>
      </c>
      <c r="C6009" s="226" t="s">
        <v>7842</v>
      </c>
      <c r="D6009" s="223">
        <v>392.02</v>
      </c>
      <c r="E6009" s="327">
        <v>43251</v>
      </c>
      <c r="F6009" s="37">
        <v>18.72</v>
      </c>
      <c r="G6009" s="38">
        <v>0.2</v>
      </c>
      <c r="H6009" s="312">
        <v>0.32999999999999996</v>
      </c>
      <c r="I6009" s="39">
        <v>18.39</v>
      </c>
      <c r="J6009" s="40">
        <f t="shared" si="2732"/>
        <v>0.2</v>
      </c>
      <c r="K6009" s="41">
        <f t="shared" si="2733"/>
        <v>0.32999999999999996</v>
      </c>
      <c r="L6009" s="42">
        <f t="shared" si="2734"/>
        <v>0</v>
      </c>
      <c r="M6009" s="39">
        <f t="shared" si="2735"/>
        <v>18.39</v>
      </c>
      <c r="N6009" s="38">
        <f>VLOOKUP(CONCATENATE(A6009,"-6"),'Restated Depr'!$B$6:$G$7674,6,0)</f>
        <v>0.2</v>
      </c>
      <c r="O6009" s="42">
        <f t="shared" si="2736"/>
        <v>0.33</v>
      </c>
      <c r="P6009" s="42">
        <f t="shared" si="2737"/>
        <v>0</v>
      </c>
      <c r="Q6009" t="s">
        <v>7604</v>
      </c>
    </row>
    <row r="6010" spans="1:18" hidden="1">
      <c r="A6010" s="34" t="s">
        <v>458</v>
      </c>
      <c r="B6010" s="34" t="s">
        <v>6100</v>
      </c>
      <c r="C6010" s="226" t="s">
        <v>7842</v>
      </c>
      <c r="D6010" s="223">
        <v>392.02</v>
      </c>
      <c r="E6010" s="327">
        <v>43281</v>
      </c>
      <c r="F6010" s="37">
        <v>18.39</v>
      </c>
      <c r="G6010" s="38">
        <v>0.2</v>
      </c>
      <c r="H6010" s="312">
        <v>0.33</v>
      </c>
      <c r="I6010" s="39">
        <v>18.39</v>
      </c>
      <c r="J6010" s="40">
        <f t="shared" si="2732"/>
        <v>0.2</v>
      </c>
      <c r="K6010" s="41">
        <f t="shared" si="2733"/>
        <v>0.33</v>
      </c>
      <c r="L6010" s="42">
        <f t="shared" si="2734"/>
        <v>0</v>
      </c>
      <c r="M6010" s="39">
        <f t="shared" si="2735"/>
        <v>18.39</v>
      </c>
      <c r="N6010" s="38">
        <f>VLOOKUP(CONCATENATE(A6010,"-6"),'Restated Depr'!$B$6:$G$7674,6,0)</f>
        <v>0.2</v>
      </c>
      <c r="O6010" s="42">
        <f t="shared" si="2736"/>
        <v>0.33</v>
      </c>
      <c r="P6010" s="42">
        <f t="shared" si="2737"/>
        <v>0</v>
      </c>
      <c r="Q6010" t="s">
        <v>7604</v>
      </c>
      <c r="R6010" s="5"/>
    </row>
    <row r="6011" spans="1:18" ht="15.75" hidden="1" thickBot="1">
      <c r="A6011" t="s">
        <v>458</v>
      </c>
      <c r="C6011" s="224" t="s">
        <v>641</v>
      </c>
      <c r="D6011" s="22"/>
      <c r="E6011" s="323" t="s">
        <v>606</v>
      </c>
      <c r="F6011" s="1"/>
      <c r="G6011" s="5"/>
      <c r="H6011" s="310">
        <f>SUM(H5999:H6010)</f>
        <v>6.3900000000000006</v>
      </c>
      <c r="I6011" s="10"/>
      <c r="J6011" s="10"/>
      <c r="K6011" s="32">
        <f>SUM(K5999:K6010)</f>
        <v>6.3900000000000006</v>
      </c>
      <c r="L6011" s="28">
        <f>SUM(L5999:L6010)</f>
        <v>0</v>
      </c>
      <c r="M6011" s="10"/>
      <c r="N6011" s="5"/>
      <c r="O6011" s="28">
        <f>SUM(O5999:O6010)</f>
        <v>3.9600000000000004</v>
      </c>
      <c r="P6011" s="28">
        <f>SUM(P5999:P6010)</f>
        <v>-2.4299999999999997</v>
      </c>
    </row>
    <row r="6012" spans="1:18" hidden="1">
      <c r="A6012" t="s">
        <v>459</v>
      </c>
      <c r="B6012" t="s">
        <v>6101</v>
      </c>
      <c r="C6012" s="224" t="s">
        <v>7842</v>
      </c>
      <c r="D6012" s="221">
        <v>392.02</v>
      </c>
      <c r="E6012" s="324">
        <v>42947</v>
      </c>
      <c r="F6012" s="9">
        <v>22993.91</v>
      </c>
      <c r="G6012" s="18">
        <v>9.0000000000000011E-2</v>
      </c>
      <c r="H6012" s="299">
        <v>172.46</v>
      </c>
      <c r="I6012" s="15">
        <v>22993.91</v>
      </c>
      <c r="J6012" s="11">
        <f t="shared" ref="J6012:J6023" si="2738">G6012</f>
        <v>9.0000000000000011E-2</v>
      </c>
      <c r="K6012" s="31">
        <f t="shared" ref="K6012:K6023" si="2739">I6012*J6012/12</f>
        <v>172.45432500000001</v>
      </c>
      <c r="L6012" s="289">
        <f t="shared" ref="L6012:L6023" si="2740">K6012-H6012</f>
        <v>-5.6749999999965439E-3</v>
      </c>
      <c r="M6012" s="15">
        <f t="shared" ref="M6012:M6023" si="2741">I6012</f>
        <v>22993.91</v>
      </c>
      <c r="N6012" s="5">
        <f>VLOOKUP(CONCATENATE(A6012,"-6"),'Restated Depr'!$B$6:$G$7674,6,0)</f>
        <v>5.2499999999999998E-2</v>
      </c>
      <c r="O6012" s="289">
        <f t="shared" ref="O6012:O6023" si="2742">M6012*N6012/12</f>
        <v>100.59835624999999</v>
      </c>
      <c r="P6012" s="289">
        <f t="shared" ref="P6012:P6023" si="2743">O6012-K6012</f>
        <v>-71.855968750000017</v>
      </c>
      <c r="Q6012" t="s">
        <v>7819</v>
      </c>
    </row>
    <row r="6013" spans="1:18" hidden="1">
      <c r="A6013" t="s">
        <v>459</v>
      </c>
      <c r="B6013" t="s">
        <v>6102</v>
      </c>
      <c r="C6013" s="224" t="s">
        <v>7842</v>
      </c>
      <c r="D6013" s="221">
        <v>392.02</v>
      </c>
      <c r="E6013" s="324">
        <v>42978</v>
      </c>
      <c r="F6013" s="1">
        <v>22993.91</v>
      </c>
      <c r="G6013" s="18">
        <v>9.0000000000000011E-2</v>
      </c>
      <c r="H6013" s="298">
        <v>172.46</v>
      </c>
      <c r="I6013" s="10">
        <v>22993.91</v>
      </c>
      <c r="J6013" s="11">
        <f t="shared" si="2738"/>
        <v>9.0000000000000011E-2</v>
      </c>
      <c r="K6013" s="30">
        <f t="shared" si="2739"/>
        <v>172.45432500000001</v>
      </c>
      <c r="L6013" s="29">
        <f t="shared" si="2740"/>
        <v>-5.6749999999965439E-3</v>
      </c>
      <c r="M6013" s="10">
        <f t="shared" si="2741"/>
        <v>22993.91</v>
      </c>
      <c r="N6013" s="5">
        <f>VLOOKUP(CONCATENATE(A6013,"-6"),'Restated Depr'!$B$6:$G$7674,6,0)</f>
        <v>5.2499999999999998E-2</v>
      </c>
      <c r="O6013" s="29">
        <f t="shared" si="2742"/>
        <v>100.59835624999999</v>
      </c>
      <c r="P6013" s="29">
        <f t="shared" si="2743"/>
        <v>-71.855968750000017</v>
      </c>
      <c r="Q6013" t="s">
        <v>7819</v>
      </c>
    </row>
    <row r="6014" spans="1:18" hidden="1">
      <c r="A6014" t="s">
        <v>459</v>
      </c>
      <c r="B6014" t="s">
        <v>6103</v>
      </c>
      <c r="C6014" s="224" t="s">
        <v>7842</v>
      </c>
      <c r="D6014" s="221">
        <v>392.02</v>
      </c>
      <c r="E6014" s="324">
        <v>43008</v>
      </c>
      <c r="F6014" s="1">
        <v>22993.91</v>
      </c>
      <c r="G6014" s="18">
        <v>9.0000000000000011E-2</v>
      </c>
      <c r="H6014" s="298">
        <v>172.46</v>
      </c>
      <c r="I6014" s="10">
        <v>22993.91</v>
      </c>
      <c r="J6014" s="11">
        <f t="shared" si="2738"/>
        <v>9.0000000000000011E-2</v>
      </c>
      <c r="K6014" s="30">
        <f t="shared" si="2739"/>
        <v>172.45432500000001</v>
      </c>
      <c r="L6014" s="29">
        <f t="shared" si="2740"/>
        <v>-5.6749999999965439E-3</v>
      </c>
      <c r="M6014" s="10">
        <f t="shared" si="2741"/>
        <v>22993.91</v>
      </c>
      <c r="N6014" s="5">
        <f>VLOOKUP(CONCATENATE(A6014,"-6"),'Restated Depr'!$B$6:$G$7674,6,0)</f>
        <v>5.2499999999999998E-2</v>
      </c>
      <c r="O6014" s="29">
        <f t="shared" si="2742"/>
        <v>100.59835624999999</v>
      </c>
      <c r="P6014" s="29">
        <f t="shared" si="2743"/>
        <v>-71.855968750000017</v>
      </c>
      <c r="Q6014" t="s">
        <v>7819</v>
      </c>
    </row>
    <row r="6015" spans="1:18" hidden="1">
      <c r="A6015" t="s">
        <v>459</v>
      </c>
      <c r="B6015" t="s">
        <v>6104</v>
      </c>
      <c r="C6015" s="224" t="s">
        <v>7842</v>
      </c>
      <c r="D6015" s="221">
        <v>392.02</v>
      </c>
      <c r="E6015" s="324">
        <v>43039</v>
      </c>
      <c r="F6015" s="1">
        <v>22993.91</v>
      </c>
      <c r="G6015" s="18">
        <v>9.0000000000000011E-2</v>
      </c>
      <c r="H6015" s="298">
        <v>172.46</v>
      </c>
      <c r="I6015" s="10">
        <v>22993.91</v>
      </c>
      <c r="J6015" s="11">
        <f t="shared" si="2738"/>
        <v>9.0000000000000011E-2</v>
      </c>
      <c r="K6015" s="30">
        <f t="shared" si="2739"/>
        <v>172.45432500000001</v>
      </c>
      <c r="L6015" s="29">
        <f t="shared" si="2740"/>
        <v>-5.6749999999965439E-3</v>
      </c>
      <c r="M6015" s="10">
        <f t="shared" si="2741"/>
        <v>22993.91</v>
      </c>
      <c r="N6015" s="5">
        <f>VLOOKUP(CONCATENATE(A6015,"-6"),'Restated Depr'!$B$6:$G$7674,6,0)</f>
        <v>5.2499999999999998E-2</v>
      </c>
      <c r="O6015" s="29">
        <f t="shared" si="2742"/>
        <v>100.59835624999999</v>
      </c>
      <c r="P6015" s="29">
        <f t="shared" si="2743"/>
        <v>-71.855968750000017</v>
      </c>
      <c r="Q6015" t="s">
        <v>7819</v>
      </c>
    </row>
    <row r="6016" spans="1:18" hidden="1">
      <c r="A6016" t="s">
        <v>459</v>
      </c>
      <c r="B6016" t="s">
        <v>6105</v>
      </c>
      <c r="C6016" s="224" t="s">
        <v>7842</v>
      </c>
      <c r="D6016" s="221">
        <v>392.02</v>
      </c>
      <c r="E6016" s="324">
        <v>43069</v>
      </c>
      <c r="F6016" s="1">
        <v>22993.91</v>
      </c>
      <c r="G6016" s="18">
        <v>9.0000000000000011E-2</v>
      </c>
      <c r="H6016" s="298">
        <v>172.46</v>
      </c>
      <c r="I6016" s="10">
        <v>22993.91</v>
      </c>
      <c r="J6016" s="11">
        <f t="shared" si="2738"/>
        <v>9.0000000000000011E-2</v>
      </c>
      <c r="K6016" s="30">
        <f t="shared" si="2739"/>
        <v>172.45432500000001</v>
      </c>
      <c r="L6016" s="29">
        <f t="shared" si="2740"/>
        <v>-5.6749999999965439E-3</v>
      </c>
      <c r="M6016" s="10">
        <f t="shared" si="2741"/>
        <v>22993.91</v>
      </c>
      <c r="N6016" s="5">
        <f>VLOOKUP(CONCATENATE(A6016,"-6"),'Restated Depr'!$B$6:$G$7674,6,0)</f>
        <v>5.2499999999999998E-2</v>
      </c>
      <c r="O6016" s="29">
        <f t="shared" si="2742"/>
        <v>100.59835624999999</v>
      </c>
      <c r="P6016" s="29">
        <f t="shared" si="2743"/>
        <v>-71.855968750000017</v>
      </c>
      <c r="Q6016" t="s">
        <v>7819</v>
      </c>
    </row>
    <row r="6017" spans="1:18" hidden="1">
      <c r="A6017" t="s">
        <v>459</v>
      </c>
      <c r="B6017" t="s">
        <v>6106</v>
      </c>
      <c r="C6017" s="224" t="s">
        <v>7842</v>
      </c>
      <c r="D6017" s="221">
        <v>392.02</v>
      </c>
      <c r="E6017" s="324">
        <v>43100</v>
      </c>
      <c r="F6017" s="1">
        <v>22993.91</v>
      </c>
      <c r="G6017" s="18">
        <v>7.4200000000000002E-2</v>
      </c>
      <c r="H6017" s="298">
        <v>142.18</v>
      </c>
      <c r="I6017" s="10">
        <v>22993.91</v>
      </c>
      <c r="J6017" s="11">
        <f t="shared" si="2738"/>
        <v>7.4200000000000002E-2</v>
      </c>
      <c r="K6017" s="30">
        <f t="shared" si="2739"/>
        <v>142.17901016666667</v>
      </c>
      <c r="L6017" s="29">
        <f t="shared" si="2740"/>
        <v>-9.8983333333535484E-4</v>
      </c>
      <c r="M6017" s="10">
        <f t="shared" si="2741"/>
        <v>22993.91</v>
      </c>
      <c r="N6017" s="5">
        <f>VLOOKUP(CONCATENATE(A6017,"-6"),'Restated Depr'!$B$6:$G$7674,6,0)</f>
        <v>5.2499999999999998E-2</v>
      </c>
      <c r="O6017" s="29">
        <f t="shared" si="2742"/>
        <v>100.59835624999999</v>
      </c>
      <c r="P6017" s="29">
        <f t="shared" si="2743"/>
        <v>-41.580653916666677</v>
      </c>
      <c r="Q6017" t="s">
        <v>7819</v>
      </c>
    </row>
    <row r="6018" spans="1:18" hidden="1">
      <c r="A6018" t="s">
        <v>459</v>
      </c>
      <c r="B6018" t="s">
        <v>6107</v>
      </c>
      <c r="C6018" s="224" t="s">
        <v>7842</v>
      </c>
      <c r="D6018" s="221">
        <v>392.02</v>
      </c>
      <c r="E6018" s="324">
        <v>43131</v>
      </c>
      <c r="F6018" s="1">
        <v>22993.91</v>
      </c>
      <c r="G6018" s="5">
        <v>5.2499999999999998E-2</v>
      </c>
      <c r="H6018" s="298">
        <v>100.59999999999998</v>
      </c>
      <c r="I6018" s="10">
        <v>22993.91</v>
      </c>
      <c r="J6018" s="11">
        <f t="shared" si="2738"/>
        <v>5.2499999999999998E-2</v>
      </c>
      <c r="K6018" s="30">
        <f t="shared" si="2739"/>
        <v>100.59835624999999</v>
      </c>
      <c r="L6018" s="29">
        <f t="shared" si="2740"/>
        <v>-1.6437499999852889E-3</v>
      </c>
      <c r="M6018" s="10">
        <f t="shared" si="2741"/>
        <v>22993.91</v>
      </c>
      <c r="N6018" s="5">
        <f>VLOOKUP(CONCATENATE(A6018,"-6"),'Restated Depr'!$B$6:$G$7674,6,0)</f>
        <v>5.2499999999999998E-2</v>
      </c>
      <c r="O6018" s="29">
        <f t="shared" si="2742"/>
        <v>100.59835624999999</v>
      </c>
      <c r="P6018" s="29">
        <f t="shared" si="2743"/>
        <v>0</v>
      </c>
      <c r="Q6018" t="s">
        <v>7819</v>
      </c>
    </row>
    <row r="6019" spans="1:18" hidden="1">
      <c r="A6019" t="s">
        <v>459</v>
      </c>
      <c r="B6019" t="s">
        <v>6108</v>
      </c>
      <c r="C6019" s="224" t="s">
        <v>7842</v>
      </c>
      <c r="D6019" s="221">
        <v>392.02</v>
      </c>
      <c r="E6019" s="324">
        <v>43159</v>
      </c>
      <c r="F6019" s="1">
        <v>22993.91</v>
      </c>
      <c r="G6019" s="5">
        <v>5.2499999999999998E-2</v>
      </c>
      <c r="H6019" s="298">
        <v>100.59999999999998</v>
      </c>
      <c r="I6019" s="10">
        <v>22993.91</v>
      </c>
      <c r="J6019" s="11">
        <f t="shared" si="2738"/>
        <v>5.2499999999999998E-2</v>
      </c>
      <c r="K6019" s="30">
        <f t="shared" si="2739"/>
        <v>100.59835624999999</v>
      </c>
      <c r="L6019" s="29">
        <f t="shared" si="2740"/>
        <v>-1.6437499999852889E-3</v>
      </c>
      <c r="M6019" s="10">
        <f t="shared" si="2741"/>
        <v>22993.91</v>
      </c>
      <c r="N6019" s="5">
        <f>VLOOKUP(CONCATENATE(A6019,"-6"),'Restated Depr'!$B$6:$G$7674,6,0)</f>
        <v>5.2499999999999998E-2</v>
      </c>
      <c r="O6019" s="29">
        <f t="shared" si="2742"/>
        <v>100.59835624999999</v>
      </c>
      <c r="P6019" s="29">
        <f t="shared" si="2743"/>
        <v>0</v>
      </c>
      <c r="Q6019" t="s">
        <v>7819</v>
      </c>
    </row>
    <row r="6020" spans="1:18" hidden="1">
      <c r="A6020" t="s">
        <v>459</v>
      </c>
      <c r="B6020" t="s">
        <v>6109</v>
      </c>
      <c r="C6020" s="224" t="s">
        <v>7842</v>
      </c>
      <c r="D6020" s="221">
        <v>392.02</v>
      </c>
      <c r="E6020" s="324">
        <v>43190</v>
      </c>
      <c r="F6020" s="1">
        <v>22993.91</v>
      </c>
      <c r="G6020" s="5">
        <v>5.2499999999999998E-2</v>
      </c>
      <c r="H6020" s="298">
        <v>100.59999999999998</v>
      </c>
      <c r="I6020" s="10">
        <v>22993.91</v>
      </c>
      <c r="J6020" s="11">
        <f t="shared" si="2738"/>
        <v>5.2499999999999998E-2</v>
      </c>
      <c r="K6020" s="30">
        <f t="shared" si="2739"/>
        <v>100.59835624999999</v>
      </c>
      <c r="L6020" s="29">
        <f t="shared" si="2740"/>
        <v>-1.6437499999852889E-3</v>
      </c>
      <c r="M6020" s="10">
        <f t="shared" si="2741"/>
        <v>22993.91</v>
      </c>
      <c r="N6020" s="5">
        <f>VLOOKUP(CONCATENATE(A6020,"-6"),'Restated Depr'!$B$6:$G$7674,6,0)</f>
        <v>5.2499999999999998E-2</v>
      </c>
      <c r="O6020" s="29">
        <f t="shared" si="2742"/>
        <v>100.59835624999999</v>
      </c>
      <c r="P6020" s="29">
        <f t="shared" si="2743"/>
        <v>0</v>
      </c>
      <c r="Q6020" t="s">
        <v>7819</v>
      </c>
    </row>
    <row r="6021" spans="1:18" hidden="1">
      <c r="A6021" t="s">
        <v>459</v>
      </c>
      <c r="B6021" t="s">
        <v>6110</v>
      </c>
      <c r="C6021" s="224" t="s">
        <v>7842</v>
      </c>
      <c r="D6021" s="221">
        <v>392.02</v>
      </c>
      <c r="E6021" s="324">
        <v>43220</v>
      </c>
      <c r="F6021" s="1">
        <v>22993.91</v>
      </c>
      <c r="G6021" s="5">
        <v>5.2499999999999998E-2</v>
      </c>
      <c r="H6021" s="298">
        <v>100.59999999999998</v>
      </c>
      <c r="I6021" s="10">
        <v>22993.91</v>
      </c>
      <c r="J6021" s="11">
        <f t="shared" si="2738"/>
        <v>5.2499999999999998E-2</v>
      </c>
      <c r="K6021" s="30">
        <f t="shared" si="2739"/>
        <v>100.59835624999999</v>
      </c>
      <c r="L6021" s="29">
        <f t="shared" si="2740"/>
        <v>-1.6437499999852889E-3</v>
      </c>
      <c r="M6021" s="10">
        <f t="shared" si="2741"/>
        <v>22993.91</v>
      </c>
      <c r="N6021" s="5">
        <f>VLOOKUP(CONCATENATE(A6021,"-6"),'Restated Depr'!$B$6:$G$7674,6,0)</f>
        <v>5.2499999999999998E-2</v>
      </c>
      <c r="O6021" s="29">
        <f t="shared" si="2742"/>
        <v>100.59835624999999</v>
      </c>
      <c r="P6021" s="29">
        <f t="shared" si="2743"/>
        <v>0</v>
      </c>
      <c r="Q6021" t="s">
        <v>7819</v>
      </c>
    </row>
    <row r="6022" spans="1:18" hidden="1">
      <c r="A6022" t="s">
        <v>459</v>
      </c>
      <c r="B6022" t="s">
        <v>6111</v>
      </c>
      <c r="C6022" s="224" t="s">
        <v>7842</v>
      </c>
      <c r="D6022" s="221">
        <v>392.02</v>
      </c>
      <c r="E6022" s="324">
        <v>43251</v>
      </c>
      <c r="F6022" s="1">
        <v>22993.91</v>
      </c>
      <c r="G6022" s="5">
        <v>5.2499999999999998E-2</v>
      </c>
      <c r="H6022" s="298">
        <v>100.59999999999998</v>
      </c>
      <c r="I6022" s="10">
        <v>22993.91</v>
      </c>
      <c r="J6022" s="11">
        <f t="shared" si="2738"/>
        <v>5.2499999999999998E-2</v>
      </c>
      <c r="K6022" s="30">
        <f t="shared" si="2739"/>
        <v>100.59835624999999</v>
      </c>
      <c r="L6022" s="29">
        <f t="shared" si="2740"/>
        <v>-1.6437499999852889E-3</v>
      </c>
      <c r="M6022" s="10">
        <f t="shared" si="2741"/>
        <v>22993.91</v>
      </c>
      <c r="N6022" s="5">
        <f>VLOOKUP(CONCATENATE(A6022,"-6"),'Restated Depr'!$B$6:$G$7674,6,0)</f>
        <v>5.2499999999999998E-2</v>
      </c>
      <c r="O6022" s="29">
        <f t="shared" si="2742"/>
        <v>100.59835624999999</v>
      </c>
      <c r="P6022" s="29">
        <f t="shared" si="2743"/>
        <v>0</v>
      </c>
      <c r="Q6022" t="s">
        <v>7819</v>
      </c>
    </row>
    <row r="6023" spans="1:18" hidden="1">
      <c r="A6023" t="s">
        <v>459</v>
      </c>
      <c r="B6023" t="s">
        <v>6112</v>
      </c>
      <c r="C6023" s="224" t="s">
        <v>7842</v>
      </c>
      <c r="D6023" s="221">
        <v>392.02</v>
      </c>
      <c r="E6023" s="324">
        <v>43281</v>
      </c>
      <c r="F6023" s="1">
        <v>22993.91</v>
      </c>
      <c r="G6023" s="5">
        <v>5.2499999999999998E-2</v>
      </c>
      <c r="H6023" s="298">
        <v>100.59999999999998</v>
      </c>
      <c r="I6023" s="10">
        <v>22993.91</v>
      </c>
      <c r="J6023" s="11">
        <f t="shared" si="2738"/>
        <v>5.2499999999999998E-2</v>
      </c>
      <c r="K6023" s="30">
        <f t="shared" si="2739"/>
        <v>100.59835624999999</v>
      </c>
      <c r="L6023" s="29">
        <f t="shared" si="2740"/>
        <v>-1.6437499999852889E-3</v>
      </c>
      <c r="M6023" s="10">
        <f t="shared" si="2741"/>
        <v>22993.91</v>
      </c>
      <c r="N6023" s="5">
        <f>VLOOKUP(CONCATENATE(A6023,"-6"),'Restated Depr'!$B$6:$G$7674,6,0)</f>
        <v>5.2499999999999998E-2</v>
      </c>
      <c r="O6023" s="29">
        <f t="shared" si="2742"/>
        <v>100.59835624999999</v>
      </c>
      <c r="P6023" s="29">
        <f t="shared" si="2743"/>
        <v>0</v>
      </c>
      <c r="Q6023" t="s">
        <v>7819</v>
      </c>
      <c r="R6023" s="5"/>
    </row>
    <row r="6024" spans="1:18" ht="15.75" hidden="1" thickBot="1">
      <c r="A6024" t="s">
        <v>459</v>
      </c>
      <c r="C6024" s="224" t="s">
        <v>641</v>
      </c>
      <c r="D6024" s="22"/>
      <c r="E6024" s="323" t="s">
        <v>606</v>
      </c>
      <c r="F6024" s="1"/>
      <c r="G6024" s="5"/>
      <c r="H6024" s="310">
        <f>SUM(H6012:H6023)</f>
        <v>1608.0799999999995</v>
      </c>
      <c r="I6024" s="10"/>
      <c r="J6024" s="10"/>
      <c r="K6024" s="32">
        <f>SUM(K6012:K6023)</f>
        <v>1608.040772666667</v>
      </c>
      <c r="L6024" s="28">
        <f>SUM(L6012:L6023)</f>
        <v>-3.9227333333229808E-2</v>
      </c>
      <c r="M6024" s="10"/>
      <c r="N6024" s="5"/>
      <c r="O6024" s="28">
        <f>SUM(O6012:O6023)</f>
        <v>1207.1802750000002</v>
      </c>
      <c r="P6024" s="28">
        <f>SUM(P6012:P6023)</f>
        <v>-400.86049766666673</v>
      </c>
    </row>
    <row r="6025" spans="1:18" hidden="1">
      <c r="A6025" s="34" t="s">
        <v>460</v>
      </c>
      <c r="B6025" s="34" t="s">
        <v>6113</v>
      </c>
      <c r="C6025" s="226" t="s">
        <v>7842</v>
      </c>
      <c r="D6025" s="223">
        <v>392.02</v>
      </c>
      <c r="E6025" s="327">
        <v>42947</v>
      </c>
      <c r="F6025" s="285">
        <v>5858.27</v>
      </c>
      <c r="G6025" s="38">
        <v>0.46153845999999998</v>
      </c>
      <c r="H6025" s="311">
        <v>195.28</v>
      </c>
      <c r="I6025" s="287">
        <v>4399.03</v>
      </c>
      <c r="J6025" s="40">
        <f t="shared" ref="J6025:J6036" si="2744">G6025</f>
        <v>0.46153845999999998</v>
      </c>
      <c r="K6025" s="290">
        <f t="shared" ref="K6025:K6036" si="2745">H6025</f>
        <v>195.28</v>
      </c>
      <c r="L6025" s="291">
        <f t="shared" ref="L6025:L6036" si="2746">K6025-H6025</f>
        <v>0</v>
      </c>
      <c r="M6025" s="287">
        <f t="shared" ref="M6025:M6036" si="2747">I6025</f>
        <v>4399.03</v>
      </c>
      <c r="N6025" s="38">
        <f>VLOOKUP(CONCATENATE(A6025,"-6"),'Restated Depr'!$B$6:$G$7674,6,0)</f>
        <v>0.2</v>
      </c>
      <c r="O6025" s="291">
        <f t="shared" ref="O6025:O6036" si="2748">VLOOKUP(CONCATENATE(A6025,"-6"),$B$3:$K$7676,10,FALSE)</f>
        <v>79.98</v>
      </c>
      <c r="P6025" s="291">
        <f t="shared" ref="P6025:P6036" si="2749">O6025-K6025</f>
        <v>-115.3</v>
      </c>
      <c r="Q6025" t="s">
        <v>7604</v>
      </c>
    </row>
    <row r="6026" spans="1:18" hidden="1">
      <c r="A6026" s="34" t="s">
        <v>460</v>
      </c>
      <c r="B6026" s="34" t="s">
        <v>6114</v>
      </c>
      <c r="C6026" s="226" t="s">
        <v>7842</v>
      </c>
      <c r="D6026" s="223">
        <v>392.02</v>
      </c>
      <c r="E6026" s="327">
        <v>42978</v>
      </c>
      <c r="F6026" s="37">
        <v>5662.99</v>
      </c>
      <c r="G6026" s="38">
        <v>0.46153845999999998</v>
      </c>
      <c r="H6026" s="312">
        <v>195.28</v>
      </c>
      <c r="I6026" s="39">
        <v>4399.03</v>
      </c>
      <c r="J6026" s="40">
        <f t="shared" si="2744"/>
        <v>0.46153845999999998</v>
      </c>
      <c r="K6026" s="41">
        <f t="shared" si="2745"/>
        <v>195.28</v>
      </c>
      <c r="L6026" s="42">
        <f t="shared" si="2746"/>
        <v>0</v>
      </c>
      <c r="M6026" s="39">
        <f t="shared" si="2747"/>
        <v>4399.03</v>
      </c>
      <c r="N6026" s="38">
        <f>VLOOKUP(CONCATENATE(A6026,"-6"),'Restated Depr'!$B$6:$G$7674,6,0)</f>
        <v>0.2</v>
      </c>
      <c r="O6026" s="42">
        <f t="shared" si="2748"/>
        <v>79.98</v>
      </c>
      <c r="P6026" s="42">
        <f t="shared" si="2749"/>
        <v>-115.3</v>
      </c>
      <c r="Q6026" t="s">
        <v>7604</v>
      </c>
    </row>
    <row r="6027" spans="1:18" hidden="1">
      <c r="A6027" s="34" t="s">
        <v>460</v>
      </c>
      <c r="B6027" s="34" t="s">
        <v>6115</v>
      </c>
      <c r="C6027" s="226" t="s">
        <v>7842</v>
      </c>
      <c r="D6027" s="223">
        <v>392.02</v>
      </c>
      <c r="E6027" s="327">
        <v>43008</v>
      </c>
      <c r="F6027" s="37">
        <v>5467.71</v>
      </c>
      <c r="G6027" s="38">
        <v>0.46153845999999998</v>
      </c>
      <c r="H6027" s="312">
        <v>195.28</v>
      </c>
      <c r="I6027" s="39">
        <v>4399.03</v>
      </c>
      <c r="J6027" s="40">
        <f t="shared" si="2744"/>
        <v>0.46153845999999998</v>
      </c>
      <c r="K6027" s="41">
        <f t="shared" si="2745"/>
        <v>195.28</v>
      </c>
      <c r="L6027" s="42">
        <f t="shared" si="2746"/>
        <v>0</v>
      </c>
      <c r="M6027" s="39">
        <f t="shared" si="2747"/>
        <v>4399.03</v>
      </c>
      <c r="N6027" s="38">
        <f>VLOOKUP(CONCATENATE(A6027,"-6"),'Restated Depr'!$B$6:$G$7674,6,0)</f>
        <v>0.2</v>
      </c>
      <c r="O6027" s="42">
        <f t="shared" si="2748"/>
        <v>79.98</v>
      </c>
      <c r="P6027" s="42">
        <f t="shared" si="2749"/>
        <v>-115.3</v>
      </c>
      <c r="Q6027" t="s">
        <v>7604</v>
      </c>
    </row>
    <row r="6028" spans="1:18" hidden="1">
      <c r="A6028" s="34" t="s">
        <v>460</v>
      </c>
      <c r="B6028" s="34" t="s">
        <v>6116</v>
      </c>
      <c r="C6028" s="226" t="s">
        <v>7842</v>
      </c>
      <c r="D6028" s="223">
        <v>392.02</v>
      </c>
      <c r="E6028" s="327">
        <v>43039</v>
      </c>
      <c r="F6028" s="37">
        <v>5272.43</v>
      </c>
      <c r="G6028" s="38">
        <v>0.46153845999999998</v>
      </c>
      <c r="H6028" s="312">
        <v>195.28</v>
      </c>
      <c r="I6028" s="39">
        <v>4399.03</v>
      </c>
      <c r="J6028" s="40">
        <f t="shared" si="2744"/>
        <v>0.46153845999999998</v>
      </c>
      <c r="K6028" s="41">
        <f t="shared" si="2745"/>
        <v>195.28</v>
      </c>
      <c r="L6028" s="42">
        <f t="shared" si="2746"/>
        <v>0</v>
      </c>
      <c r="M6028" s="39">
        <f t="shared" si="2747"/>
        <v>4399.03</v>
      </c>
      <c r="N6028" s="38">
        <f>VLOOKUP(CONCATENATE(A6028,"-6"),'Restated Depr'!$B$6:$G$7674,6,0)</f>
        <v>0.2</v>
      </c>
      <c r="O6028" s="42">
        <f t="shared" si="2748"/>
        <v>79.98</v>
      </c>
      <c r="P6028" s="42">
        <f t="shared" si="2749"/>
        <v>-115.3</v>
      </c>
      <c r="Q6028" t="s">
        <v>7604</v>
      </c>
    </row>
    <row r="6029" spans="1:18" hidden="1">
      <c r="A6029" s="34" t="s">
        <v>460</v>
      </c>
      <c r="B6029" s="34" t="s">
        <v>6117</v>
      </c>
      <c r="C6029" s="226" t="s">
        <v>7842</v>
      </c>
      <c r="D6029" s="223">
        <v>392.02</v>
      </c>
      <c r="E6029" s="327">
        <v>43069</v>
      </c>
      <c r="F6029" s="37">
        <v>5077.1499999999996</v>
      </c>
      <c r="G6029" s="38">
        <v>0.46153845999999998</v>
      </c>
      <c r="H6029" s="312">
        <v>195.28</v>
      </c>
      <c r="I6029" s="39">
        <v>4399.03</v>
      </c>
      <c r="J6029" s="40">
        <f t="shared" si="2744"/>
        <v>0.46153845999999998</v>
      </c>
      <c r="K6029" s="41">
        <f t="shared" si="2745"/>
        <v>195.28</v>
      </c>
      <c r="L6029" s="42">
        <f t="shared" si="2746"/>
        <v>0</v>
      </c>
      <c r="M6029" s="39">
        <f t="shared" si="2747"/>
        <v>4399.03</v>
      </c>
      <c r="N6029" s="38">
        <f>VLOOKUP(CONCATENATE(A6029,"-6"),'Restated Depr'!$B$6:$G$7674,6,0)</f>
        <v>0.2</v>
      </c>
      <c r="O6029" s="42">
        <f t="shared" si="2748"/>
        <v>79.98</v>
      </c>
      <c r="P6029" s="42">
        <f t="shared" si="2749"/>
        <v>-115.3</v>
      </c>
      <c r="Q6029" t="s">
        <v>7604</v>
      </c>
    </row>
    <row r="6030" spans="1:18" hidden="1">
      <c r="A6030" s="34" t="s">
        <v>460</v>
      </c>
      <c r="B6030" s="34" t="s">
        <v>6118</v>
      </c>
      <c r="C6030" s="226" t="s">
        <v>7842</v>
      </c>
      <c r="D6030" s="223">
        <v>392.02</v>
      </c>
      <c r="E6030" s="327">
        <v>43100</v>
      </c>
      <c r="F6030" s="37">
        <v>4881.87</v>
      </c>
      <c r="G6030" s="38">
        <v>0.19672131000000001</v>
      </c>
      <c r="H6030" s="312">
        <v>80.03</v>
      </c>
      <c r="I6030" s="39">
        <v>4399.03</v>
      </c>
      <c r="J6030" s="40">
        <f t="shared" si="2744"/>
        <v>0.19672131000000001</v>
      </c>
      <c r="K6030" s="41">
        <f t="shared" si="2745"/>
        <v>80.03</v>
      </c>
      <c r="L6030" s="42">
        <f t="shared" si="2746"/>
        <v>0</v>
      </c>
      <c r="M6030" s="39">
        <f t="shared" si="2747"/>
        <v>4399.03</v>
      </c>
      <c r="N6030" s="38">
        <f>VLOOKUP(CONCATENATE(A6030,"-6"),'Restated Depr'!$B$6:$G$7674,6,0)</f>
        <v>0.2</v>
      </c>
      <c r="O6030" s="42">
        <f t="shared" si="2748"/>
        <v>79.98</v>
      </c>
      <c r="P6030" s="42">
        <f t="shared" si="2749"/>
        <v>-4.9999999999997158E-2</v>
      </c>
      <c r="Q6030" t="s">
        <v>7604</v>
      </c>
    </row>
    <row r="6031" spans="1:18" hidden="1">
      <c r="A6031" s="34" t="s">
        <v>460</v>
      </c>
      <c r="B6031" s="34" t="s">
        <v>6119</v>
      </c>
      <c r="C6031" s="226" t="s">
        <v>7842</v>
      </c>
      <c r="D6031" s="223">
        <v>392.02</v>
      </c>
      <c r="E6031" s="327">
        <v>43131</v>
      </c>
      <c r="F6031" s="37">
        <v>4801.84</v>
      </c>
      <c r="G6031" s="38">
        <v>0.2</v>
      </c>
      <c r="H6031" s="312">
        <v>80.03</v>
      </c>
      <c r="I6031" s="39">
        <v>4399.03</v>
      </c>
      <c r="J6031" s="40">
        <f t="shared" si="2744"/>
        <v>0.2</v>
      </c>
      <c r="K6031" s="41">
        <f t="shared" si="2745"/>
        <v>80.03</v>
      </c>
      <c r="L6031" s="42">
        <f t="shared" si="2746"/>
        <v>0</v>
      </c>
      <c r="M6031" s="39">
        <f t="shared" si="2747"/>
        <v>4399.03</v>
      </c>
      <c r="N6031" s="38">
        <f>VLOOKUP(CONCATENATE(A6031,"-6"),'Restated Depr'!$B$6:$G$7674,6,0)</f>
        <v>0.2</v>
      </c>
      <c r="O6031" s="42">
        <f t="shared" si="2748"/>
        <v>79.98</v>
      </c>
      <c r="P6031" s="42">
        <f t="shared" si="2749"/>
        <v>-4.9999999999997158E-2</v>
      </c>
      <c r="Q6031" t="s">
        <v>7604</v>
      </c>
    </row>
    <row r="6032" spans="1:18" hidden="1">
      <c r="A6032" s="34" t="s">
        <v>460</v>
      </c>
      <c r="B6032" s="34" t="s">
        <v>6120</v>
      </c>
      <c r="C6032" s="226" t="s">
        <v>7842</v>
      </c>
      <c r="D6032" s="223">
        <v>392.02</v>
      </c>
      <c r="E6032" s="327">
        <v>43159</v>
      </c>
      <c r="F6032" s="37">
        <v>0</v>
      </c>
      <c r="G6032" s="38">
        <v>0.2</v>
      </c>
      <c r="H6032" s="312">
        <v>0</v>
      </c>
      <c r="I6032" s="39">
        <v>4399.03</v>
      </c>
      <c r="J6032" s="40">
        <f t="shared" si="2744"/>
        <v>0.2</v>
      </c>
      <c r="K6032" s="41">
        <f t="shared" si="2745"/>
        <v>0</v>
      </c>
      <c r="L6032" s="42">
        <f t="shared" si="2746"/>
        <v>0</v>
      </c>
      <c r="M6032" s="39">
        <f t="shared" si="2747"/>
        <v>4399.03</v>
      </c>
      <c r="N6032" s="38">
        <f>VLOOKUP(CONCATENATE(A6032,"-6"),'Restated Depr'!$B$6:$G$7674,6,0)</f>
        <v>0.2</v>
      </c>
      <c r="O6032" s="42">
        <f t="shared" si="2748"/>
        <v>79.98</v>
      </c>
      <c r="P6032" s="42">
        <f t="shared" si="2749"/>
        <v>79.98</v>
      </c>
      <c r="Q6032" t="s">
        <v>7604</v>
      </c>
    </row>
    <row r="6033" spans="1:18" hidden="1">
      <c r="A6033" s="34" t="s">
        <v>460</v>
      </c>
      <c r="B6033" s="34" t="s">
        <v>6121</v>
      </c>
      <c r="C6033" s="226" t="s">
        <v>7842</v>
      </c>
      <c r="D6033" s="223">
        <v>392.02</v>
      </c>
      <c r="E6033" s="327">
        <v>43190</v>
      </c>
      <c r="F6033" s="37">
        <v>4721.8100000000004</v>
      </c>
      <c r="G6033" s="38">
        <v>0.2</v>
      </c>
      <c r="H6033" s="312">
        <v>81.41</v>
      </c>
      <c r="I6033" s="39">
        <v>4399.03</v>
      </c>
      <c r="J6033" s="40">
        <f t="shared" si="2744"/>
        <v>0.2</v>
      </c>
      <c r="K6033" s="41">
        <f t="shared" si="2745"/>
        <v>81.41</v>
      </c>
      <c r="L6033" s="42">
        <f t="shared" si="2746"/>
        <v>0</v>
      </c>
      <c r="M6033" s="39">
        <f t="shared" si="2747"/>
        <v>4399.03</v>
      </c>
      <c r="N6033" s="38">
        <f>VLOOKUP(CONCATENATE(A6033,"-6"),'Restated Depr'!$B$6:$G$7674,6,0)</f>
        <v>0.2</v>
      </c>
      <c r="O6033" s="42">
        <f t="shared" si="2748"/>
        <v>79.98</v>
      </c>
      <c r="P6033" s="42">
        <f t="shared" si="2749"/>
        <v>-1.4299999999999926</v>
      </c>
      <c r="Q6033" t="s">
        <v>7604</v>
      </c>
    </row>
    <row r="6034" spans="1:18" hidden="1">
      <c r="A6034" s="34" t="s">
        <v>460</v>
      </c>
      <c r="B6034" s="34" t="s">
        <v>6122</v>
      </c>
      <c r="C6034" s="226" t="s">
        <v>7842</v>
      </c>
      <c r="D6034" s="223">
        <v>392.02</v>
      </c>
      <c r="E6034" s="327">
        <v>43220</v>
      </c>
      <c r="F6034" s="37">
        <v>4558.99</v>
      </c>
      <c r="G6034" s="38">
        <v>0.2</v>
      </c>
      <c r="H6034" s="312">
        <v>79.98</v>
      </c>
      <c r="I6034" s="39">
        <v>4399.03</v>
      </c>
      <c r="J6034" s="40">
        <f t="shared" si="2744"/>
        <v>0.2</v>
      </c>
      <c r="K6034" s="41">
        <f t="shared" si="2745"/>
        <v>79.98</v>
      </c>
      <c r="L6034" s="42">
        <f t="shared" si="2746"/>
        <v>0</v>
      </c>
      <c r="M6034" s="39">
        <f t="shared" si="2747"/>
        <v>4399.03</v>
      </c>
      <c r="N6034" s="38">
        <f>VLOOKUP(CONCATENATE(A6034,"-6"),'Restated Depr'!$B$6:$G$7674,6,0)</f>
        <v>0.2</v>
      </c>
      <c r="O6034" s="42">
        <f t="shared" si="2748"/>
        <v>79.98</v>
      </c>
      <c r="P6034" s="42">
        <f t="shared" si="2749"/>
        <v>0</v>
      </c>
      <c r="Q6034" t="s">
        <v>7604</v>
      </c>
    </row>
    <row r="6035" spans="1:18" hidden="1">
      <c r="A6035" s="34" t="s">
        <v>460</v>
      </c>
      <c r="B6035" s="34" t="s">
        <v>6123</v>
      </c>
      <c r="C6035" s="226" t="s">
        <v>7842</v>
      </c>
      <c r="D6035" s="223">
        <v>392.02</v>
      </c>
      <c r="E6035" s="327">
        <v>43251</v>
      </c>
      <c r="F6035" s="37">
        <v>4479.01</v>
      </c>
      <c r="G6035" s="38">
        <v>0.2</v>
      </c>
      <c r="H6035" s="312">
        <v>79.98</v>
      </c>
      <c r="I6035" s="39">
        <v>4399.03</v>
      </c>
      <c r="J6035" s="40">
        <f t="shared" si="2744"/>
        <v>0.2</v>
      </c>
      <c r="K6035" s="41">
        <f t="shared" si="2745"/>
        <v>79.98</v>
      </c>
      <c r="L6035" s="42">
        <f t="shared" si="2746"/>
        <v>0</v>
      </c>
      <c r="M6035" s="39">
        <f t="shared" si="2747"/>
        <v>4399.03</v>
      </c>
      <c r="N6035" s="38">
        <f>VLOOKUP(CONCATENATE(A6035,"-6"),'Restated Depr'!$B$6:$G$7674,6,0)</f>
        <v>0.2</v>
      </c>
      <c r="O6035" s="42">
        <f t="shared" si="2748"/>
        <v>79.98</v>
      </c>
      <c r="P6035" s="42">
        <f t="shared" si="2749"/>
        <v>0</v>
      </c>
      <c r="Q6035" t="s">
        <v>7604</v>
      </c>
    </row>
    <row r="6036" spans="1:18" hidden="1">
      <c r="A6036" s="34" t="s">
        <v>460</v>
      </c>
      <c r="B6036" s="34" t="s">
        <v>6124</v>
      </c>
      <c r="C6036" s="226" t="s">
        <v>7842</v>
      </c>
      <c r="D6036" s="223">
        <v>392.02</v>
      </c>
      <c r="E6036" s="327">
        <v>43281</v>
      </c>
      <c r="F6036" s="37">
        <v>4399.03</v>
      </c>
      <c r="G6036" s="38">
        <v>0.2</v>
      </c>
      <c r="H6036" s="312">
        <v>79.98</v>
      </c>
      <c r="I6036" s="39">
        <v>4399.03</v>
      </c>
      <c r="J6036" s="40">
        <f t="shared" si="2744"/>
        <v>0.2</v>
      </c>
      <c r="K6036" s="41">
        <f t="shared" si="2745"/>
        <v>79.98</v>
      </c>
      <c r="L6036" s="42">
        <f t="shared" si="2746"/>
        <v>0</v>
      </c>
      <c r="M6036" s="39">
        <f t="shared" si="2747"/>
        <v>4399.03</v>
      </c>
      <c r="N6036" s="38">
        <f>VLOOKUP(CONCATENATE(A6036,"-6"),'Restated Depr'!$B$6:$G$7674,6,0)</f>
        <v>0.2</v>
      </c>
      <c r="O6036" s="42">
        <f t="shared" si="2748"/>
        <v>79.98</v>
      </c>
      <c r="P6036" s="42">
        <f t="shared" si="2749"/>
        <v>0</v>
      </c>
      <c r="Q6036" t="s">
        <v>7604</v>
      </c>
      <c r="R6036" s="5"/>
    </row>
    <row r="6037" spans="1:18" ht="15.75" hidden="1" thickBot="1">
      <c r="A6037" t="s">
        <v>460</v>
      </c>
      <c r="C6037" s="224" t="s">
        <v>641</v>
      </c>
      <c r="D6037" s="22"/>
      <c r="E6037" s="323" t="s">
        <v>606</v>
      </c>
      <c r="F6037" s="1"/>
      <c r="G6037" s="5"/>
      <c r="H6037" s="310">
        <f>SUM(H6025:H6036)</f>
        <v>1457.8100000000002</v>
      </c>
      <c r="I6037" s="10"/>
      <c r="J6037" s="10"/>
      <c r="K6037" s="32">
        <f>SUM(K6025:K6036)</f>
        <v>1457.8100000000002</v>
      </c>
      <c r="L6037" s="28">
        <f>SUM(L6025:L6036)</f>
        <v>0</v>
      </c>
      <c r="M6037" s="10"/>
      <c r="N6037" s="5"/>
      <c r="O6037" s="28">
        <f>SUM(O6025:O6036)</f>
        <v>959.7600000000001</v>
      </c>
      <c r="P6037" s="28">
        <f>SUM(P6025:P6036)</f>
        <v>-498.0499999999999</v>
      </c>
    </row>
    <row r="6038" spans="1:18" hidden="1">
      <c r="A6038" t="s">
        <v>461</v>
      </c>
      <c r="B6038" t="s">
        <v>6125</v>
      </c>
      <c r="C6038" s="224" t="s">
        <v>7842</v>
      </c>
      <c r="D6038" s="221">
        <v>393.02</v>
      </c>
      <c r="E6038" s="324">
        <v>42947</v>
      </c>
      <c r="F6038" s="9">
        <v>170596.46</v>
      </c>
      <c r="G6038" s="18">
        <v>0.05</v>
      </c>
      <c r="H6038" s="299">
        <v>710.82</v>
      </c>
      <c r="I6038" s="15">
        <v>170596.46</v>
      </c>
      <c r="J6038" s="11">
        <f t="shared" ref="J6038:J6049" si="2750">G6038</f>
        <v>0.05</v>
      </c>
      <c r="K6038" s="31">
        <f t="shared" ref="K6038:K6049" si="2751">I6038*J6038/12</f>
        <v>710.81858333333332</v>
      </c>
      <c r="L6038" s="289">
        <f t="shared" ref="L6038:L6049" si="2752">K6038-H6038</f>
        <v>-1.416666666727906E-3</v>
      </c>
      <c r="M6038" s="15">
        <f t="shared" ref="M6038:M6049" si="2753">I6038</f>
        <v>170596.46</v>
      </c>
      <c r="N6038" s="5">
        <f>VLOOKUP(CONCATENATE(A6038,"-6"),'Restated Depr'!$B$6:$G$7674,6,0)</f>
        <v>0.05</v>
      </c>
      <c r="O6038" s="289">
        <f t="shared" ref="O6038:O6049" si="2754">M6038*N6038/12</f>
        <v>710.81858333333332</v>
      </c>
      <c r="P6038" s="289">
        <f t="shared" ref="P6038:P6049" si="2755">O6038-K6038</f>
        <v>0</v>
      </c>
      <c r="Q6038" t="s">
        <v>7819</v>
      </c>
    </row>
    <row r="6039" spans="1:18" hidden="1">
      <c r="A6039" t="s">
        <v>461</v>
      </c>
      <c r="B6039" t="s">
        <v>6126</v>
      </c>
      <c r="C6039" s="224" t="s">
        <v>7842</v>
      </c>
      <c r="D6039" s="221">
        <v>393.02</v>
      </c>
      <c r="E6039" s="324">
        <v>42978</v>
      </c>
      <c r="F6039" s="1">
        <v>170596.46</v>
      </c>
      <c r="G6039" s="18">
        <v>0.05</v>
      </c>
      <c r="H6039" s="298">
        <v>710.82</v>
      </c>
      <c r="I6039" s="10">
        <v>170596.46</v>
      </c>
      <c r="J6039" s="11">
        <f t="shared" si="2750"/>
        <v>0.05</v>
      </c>
      <c r="K6039" s="30">
        <f t="shared" si="2751"/>
        <v>710.81858333333332</v>
      </c>
      <c r="L6039" s="29">
        <f t="shared" si="2752"/>
        <v>-1.416666666727906E-3</v>
      </c>
      <c r="M6039" s="10">
        <f t="shared" si="2753"/>
        <v>170596.46</v>
      </c>
      <c r="N6039" s="5">
        <f>VLOOKUP(CONCATENATE(A6039,"-6"),'Restated Depr'!$B$6:$G$7674,6,0)</f>
        <v>0.05</v>
      </c>
      <c r="O6039" s="29">
        <f t="shared" si="2754"/>
        <v>710.81858333333332</v>
      </c>
      <c r="P6039" s="29">
        <f t="shared" si="2755"/>
        <v>0</v>
      </c>
      <c r="Q6039" t="s">
        <v>7819</v>
      </c>
    </row>
    <row r="6040" spans="1:18" hidden="1">
      <c r="A6040" t="s">
        <v>461</v>
      </c>
      <c r="B6040" t="s">
        <v>6127</v>
      </c>
      <c r="C6040" s="224" t="s">
        <v>7842</v>
      </c>
      <c r="D6040" s="221">
        <v>393.02</v>
      </c>
      <c r="E6040" s="324">
        <v>43008</v>
      </c>
      <c r="F6040" s="1">
        <v>170596.46</v>
      </c>
      <c r="G6040" s="18">
        <v>0.05</v>
      </c>
      <c r="H6040" s="298">
        <v>710.82</v>
      </c>
      <c r="I6040" s="10">
        <v>170596.46</v>
      </c>
      <c r="J6040" s="11">
        <f t="shared" si="2750"/>
        <v>0.05</v>
      </c>
      <c r="K6040" s="30">
        <f t="shared" si="2751"/>
        <v>710.81858333333332</v>
      </c>
      <c r="L6040" s="29">
        <f t="shared" si="2752"/>
        <v>-1.416666666727906E-3</v>
      </c>
      <c r="M6040" s="10">
        <f t="shared" si="2753"/>
        <v>170596.46</v>
      </c>
      <c r="N6040" s="5">
        <f>VLOOKUP(CONCATENATE(A6040,"-6"),'Restated Depr'!$B$6:$G$7674,6,0)</f>
        <v>0.05</v>
      </c>
      <c r="O6040" s="29">
        <f t="shared" si="2754"/>
        <v>710.81858333333332</v>
      </c>
      <c r="P6040" s="29">
        <f t="shared" si="2755"/>
        <v>0</v>
      </c>
      <c r="Q6040" t="s">
        <v>7819</v>
      </c>
    </row>
    <row r="6041" spans="1:18" hidden="1">
      <c r="A6041" t="s">
        <v>461</v>
      </c>
      <c r="B6041" t="s">
        <v>6128</v>
      </c>
      <c r="C6041" s="224" t="s">
        <v>7842</v>
      </c>
      <c r="D6041" s="221">
        <v>393.02</v>
      </c>
      <c r="E6041" s="324">
        <v>43039</v>
      </c>
      <c r="F6041" s="1">
        <v>170596.46</v>
      </c>
      <c r="G6041" s="18">
        <v>0.05</v>
      </c>
      <c r="H6041" s="298">
        <v>710.82</v>
      </c>
      <c r="I6041" s="10">
        <v>170596.46</v>
      </c>
      <c r="J6041" s="11">
        <f t="shared" si="2750"/>
        <v>0.05</v>
      </c>
      <c r="K6041" s="30">
        <f t="shared" si="2751"/>
        <v>710.81858333333332</v>
      </c>
      <c r="L6041" s="29">
        <f t="shared" si="2752"/>
        <v>-1.416666666727906E-3</v>
      </c>
      <c r="M6041" s="10">
        <f t="shared" si="2753"/>
        <v>170596.46</v>
      </c>
      <c r="N6041" s="5">
        <f>VLOOKUP(CONCATENATE(A6041,"-6"),'Restated Depr'!$B$6:$G$7674,6,0)</f>
        <v>0.05</v>
      </c>
      <c r="O6041" s="29">
        <f t="shared" si="2754"/>
        <v>710.81858333333332</v>
      </c>
      <c r="P6041" s="29">
        <f t="shared" si="2755"/>
        <v>0</v>
      </c>
      <c r="Q6041" t="s">
        <v>7819</v>
      </c>
    </row>
    <row r="6042" spans="1:18" hidden="1">
      <c r="A6042" t="s">
        <v>461</v>
      </c>
      <c r="B6042" t="s">
        <v>6129</v>
      </c>
      <c r="C6042" s="224" t="s">
        <v>7842</v>
      </c>
      <c r="D6042" s="221">
        <v>393.02</v>
      </c>
      <c r="E6042" s="324">
        <v>43069</v>
      </c>
      <c r="F6042" s="1">
        <v>170596.46</v>
      </c>
      <c r="G6042" s="18">
        <v>0.05</v>
      </c>
      <c r="H6042" s="298">
        <v>710.82</v>
      </c>
      <c r="I6042" s="10">
        <v>170596.46</v>
      </c>
      <c r="J6042" s="11">
        <f t="shared" si="2750"/>
        <v>0.05</v>
      </c>
      <c r="K6042" s="30">
        <f t="shared" si="2751"/>
        <v>710.81858333333332</v>
      </c>
      <c r="L6042" s="29">
        <f t="shared" si="2752"/>
        <v>-1.416666666727906E-3</v>
      </c>
      <c r="M6042" s="10">
        <f t="shared" si="2753"/>
        <v>170596.46</v>
      </c>
      <c r="N6042" s="5">
        <f>VLOOKUP(CONCATENATE(A6042,"-6"),'Restated Depr'!$B$6:$G$7674,6,0)</f>
        <v>0.05</v>
      </c>
      <c r="O6042" s="29">
        <f t="shared" si="2754"/>
        <v>710.81858333333332</v>
      </c>
      <c r="P6042" s="29">
        <f t="shared" si="2755"/>
        <v>0</v>
      </c>
      <c r="Q6042" t="s">
        <v>7819</v>
      </c>
    </row>
    <row r="6043" spans="1:18" hidden="1">
      <c r="A6043" t="s">
        <v>461</v>
      </c>
      <c r="B6043" t="s">
        <v>6130</v>
      </c>
      <c r="C6043" s="224" t="s">
        <v>7842</v>
      </c>
      <c r="D6043" s="221">
        <v>393.02</v>
      </c>
      <c r="E6043" s="324">
        <v>43100</v>
      </c>
      <c r="F6043" s="1">
        <v>170596.46</v>
      </c>
      <c r="G6043" s="18">
        <v>0.05</v>
      </c>
      <c r="H6043" s="298">
        <v>710.82</v>
      </c>
      <c r="I6043" s="10">
        <v>170596.46</v>
      </c>
      <c r="J6043" s="11">
        <f t="shared" si="2750"/>
        <v>0.05</v>
      </c>
      <c r="K6043" s="30">
        <f t="shared" si="2751"/>
        <v>710.81858333333332</v>
      </c>
      <c r="L6043" s="29">
        <f t="shared" si="2752"/>
        <v>-1.416666666727906E-3</v>
      </c>
      <c r="M6043" s="10">
        <f t="shared" si="2753"/>
        <v>170596.46</v>
      </c>
      <c r="N6043" s="5">
        <f>VLOOKUP(CONCATENATE(A6043,"-6"),'Restated Depr'!$B$6:$G$7674,6,0)</f>
        <v>0.05</v>
      </c>
      <c r="O6043" s="29">
        <f t="shared" si="2754"/>
        <v>710.81858333333332</v>
      </c>
      <c r="P6043" s="29">
        <f t="shared" si="2755"/>
        <v>0</v>
      </c>
      <c r="Q6043" t="s">
        <v>7819</v>
      </c>
    </row>
    <row r="6044" spans="1:18" hidden="1">
      <c r="A6044" t="s">
        <v>461</v>
      </c>
      <c r="B6044" t="s">
        <v>6131</v>
      </c>
      <c r="C6044" s="224" t="s">
        <v>7842</v>
      </c>
      <c r="D6044" s="221">
        <v>393.02</v>
      </c>
      <c r="E6044" s="324">
        <v>43131</v>
      </c>
      <c r="F6044" s="1">
        <v>170596.46</v>
      </c>
      <c r="G6044" s="5">
        <v>0.05</v>
      </c>
      <c r="H6044" s="298">
        <v>710.82</v>
      </c>
      <c r="I6044" s="10">
        <v>170596.46</v>
      </c>
      <c r="J6044" s="11">
        <f t="shared" si="2750"/>
        <v>0.05</v>
      </c>
      <c r="K6044" s="30">
        <f t="shared" si="2751"/>
        <v>710.81858333333332</v>
      </c>
      <c r="L6044" s="29">
        <f t="shared" si="2752"/>
        <v>-1.416666666727906E-3</v>
      </c>
      <c r="M6044" s="10">
        <f t="shared" si="2753"/>
        <v>170596.46</v>
      </c>
      <c r="N6044" s="5">
        <f>VLOOKUP(CONCATENATE(A6044,"-6"),'Restated Depr'!$B$6:$G$7674,6,0)</f>
        <v>0.05</v>
      </c>
      <c r="O6044" s="29">
        <f t="shared" si="2754"/>
        <v>710.81858333333332</v>
      </c>
      <c r="P6044" s="29">
        <f t="shared" si="2755"/>
        <v>0</v>
      </c>
      <c r="Q6044" t="s">
        <v>7819</v>
      </c>
    </row>
    <row r="6045" spans="1:18" hidden="1">
      <c r="A6045" t="s">
        <v>461</v>
      </c>
      <c r="B6045" t="s">
        <v>6132</v>
      </c>
      <c r="C6045" s="224" t="s">
        <v>7842</v>
      </c>
      <c r="D6045" s="221">
        <v>393.02</v>
      </c>
      <c r="E6045" s="324">
        <v>43159</v>
      </c>
      <c r="F6045" s="1">
        <v>170596.46</v>
      </c>
      <c r="G6045" s="5">
        <v>0.05</v>
      </c>
      <c r="H6045" s="298">
        <v>710.82</v>
      </c>
      <c r="I6045" s="10">
        <v>170596.46</v>
      </c>
      <c r="J6045" s="11">
        <f t="shared" si="2750"/>
        <v>0.05</v>
      </c>
      <c r="K6045" s="30">
        <f t="shared" si="2751"/>
        <v>710.81858333333332</v>
      </c>
      <c r="L6045" s="29">
        <f t="shared" si="2752"/>
        <v>-1.416666666727906E-3</v>
      </c>
      <c r="M6045" s="10">
        <f t="shared" si="2753"/>
        <v>170596.46</v>
      </c>
      <c r="N6045" s="5">
        <f>VLOOKUP(CONCATENATE(A6045,"-6"),'Restated Depr'!$B$6:$G$7674,6,0)</f>
        <v>0.05</v>
      </c>
      <c r="O6045" s="29">
        <f t="shared" si="2754"/>
        <v>710.81858333333332</v>
      </c>
      <c r="P6045" s="29">
        <f t="shared" si="2755"/>
        <v>0</v>
      </c>
      <c r="Q6045" t="s">
        <v>7819</v>
      </c>
    </row>
    <row r="6046" spans="1:18" hidden="1">
      <c r="A6046" t="s">
        <v>461</v>
      </c>
      <c r="B6046" t="s">
        <v>6133</v>
      </c>
      <c r="C6046" s="224" t="s">
        <v>7842</v>
      </c>
      <c r="D6046" s="221">
        <v>393.02</v>
      </c>
      <c r="E6046" s="324">
        <v>43190</v>
      </c>
      <c r="F6046" s="1">
        <v>170596.46</v>
      </c>
      <c r="G6046" s="5">
        <v>0.05</v>
      </c>
      <c r="H6046" s="298">
        <v>710.82</v>
      </c>
      <c r="I6046" s="10">
        <v>170596.46</v>
      </c>
      <c r="J6046" s="11">
        <f t="shared" si="2750"/>
        <v>0.05</v>
      </c>
      <c r="K6046" s="30">
        <f t="shared" si="2751"/>
        <v>710.81858333333332</v>
      </c>
      <c r="L6046" s="29">
        <f t="shared" si="2752"/>
        <v>-1.416666666727906E-3</v>
      </c>
      <c r="M6046" s="10">
        <f t="shared" si="2753"/>
        <v>170596.46</v>
      </c>
      <c r="N6046" s="5">
        <f>VLOOKUP(CONCATENATE(A6046,"-6"),'Restated Depr'!$B$6:$G$7674,6,0)</f>
        <v>0.05</v>
      </c>
      <c r="O6046" s="29">
        <f t="shared" si="2754"/>
        <v>710.81858333333332</v>
      </c>
      <c r="P6046" s="29">
        <f t="shared" si="2755"/>
        <v>0</v>
      </c>
      <c r="Q6046" t="s">
        <v>7819</v>
      </c>
    </row>
    <row r="6047" spans="1:18" hidden="1">
      <c r="A6047" t="s">
        <v>461</v>
      </c>
      <c r="B6047" t="s">
        <v>6134</v>
      </c>
      <c r="C6047" s="224" t="s">
        <v>7842</v>
      </c>
      <c r="D6047" s="221">
        <v>393.02</v>
      </c>
      <c r="E6047" s="324">
        <v>43220</v>
      </c>
      <c r="F6047" s="1">
        <v>170596.46</v>
      </c>
      <c r="G6047" s="5">
        <v>0.05</v>
      </c>
      <c r="H6047" s="298">
        <v>710.82</v>
      </c>
      <c r="I6047" s="10">
        <v>170596.46</v>
      </c>
      <c r="J6047" s="11">
        <f t="shared" si="2750"/>
        <v>0.05</v>
      </c>
      <c r="K6047" s="30">
        <f t="shared" si="2751"/>
        <v>710.81858333333332</v>
      </c>
      <c r="L6047" s="29">
        <f t="shared" si="2752"/>
        <v>-1.416666666727906E-3</v>
      </c>
      <c r="M6047" s="10">
        <f t="shared" si="2753"/>
        <v>170596.46</v>
      </c>
      <c r="N6047" s="5">
        <f>VLOOKUP(CONCATENATE(A6047,"-6"),'Restated Depr'!$B$6:$G$7674,6,0)</f>
        <v>0.05</v>
      </c>
      <c r="O6047" s="29">
        <f t="shared" si="2754"/>
        <v>710.81858333333332</v>
      </c>
      <c r="P6047" s="29">
        <f t="shared" si="2755"/>
        <v>0</v>
      </c>
      <c r="Q6047" t="s">
        <v>7819</v>
      </c>
    </row>
    <row r="6048" spans="1:18" hidden="1">
      <c r="A6048" t="s">
        <v>461</v>
      </c>
      <c r="B6048" t="s">
        <v>6135</v>
      </c>
      <c r="C6048" s="224" t="s">
        <v>7842</v>
      </c>
      <c r="D6048" s="221">
        <v>393.02</v>
      </c>
      <c r="E6048" s="324">
        <v>43251</v>
      </c>
      <c r="F6048" s="1">
        <v>170596.46</v>
      </c>
      <c r="G6048" s="5">
        <v>0.05</v>
      </c>
      <c r="H6048" s="298">
        <v>710.82</v>
      </c>
      <c r="I6048" s="10">
        <v>170596.46</v>
      </c>
      <c r="J6048" s="11">
        <f t="shared" si="2750"/>
        <v>0.05</v>
      </c>
      <c r="K6048" s="30">
        <f t="shared" si="2751"/>
        <v>710.81858333333332</v>
      </c>
      <c r="L6048" s="29">
        <f t="shared" si="2752"/>
        <v>-1.416666666727906E-3</v>
      </c>
      <c r="M6048" s="10">
        <f t="shared" si="2753"/>
        <v>170596.46</v>
      </c>
      <c r="N6048" s="5">
        <f>VLOOKUP(CONCATENATE(A6048,"-6"),'Restated Depr'!$B$6:$G$7674,6,0)</f>
        <v>0.05</v>
      </c>
      <c r="O6048" s="29">
        <f t="shared" si="2754"/>
        <v>710.81858333333332</v>
      </c>
      <c r="P6048" s="29">
        <f t="shared" si="2755"/>
        <v>0</v>
      </c>
      <c r="Q6048" t="s">
        <v>7819</v>
      </c>
    </row>
    <row r="6049" spans="1:18" hidden="1">
      <c r="A6049" t="s">
        <v>461</v>
      </c>
      <c r="B6049" t="s">
        <v>6136</v>
      </c>
      <c r="C6049" s="224" t="s">
        <v>7842</v>
      </c>
      <c r="D6049" s="221">
        <v>393.02</v>
      </c>
      <c r="E6049" s="324">
        <v>43281</v>
      </c>
      <c r="F6049" s="1">
        <v>170596.46</v>
      </c>
      <c r="G6049" s="5">
        <v>0.05</v>
      </c>
      <c r="H6049" s="298">
        <v>710.82</v>
      </c>
      <c r="I6049" s="10">
        <v>170596.46</v>
      </c>
      <c r="J6049" s="11">
        <f t="shared" si="2750"/>
        <v>0.05</v>
      </c>
      <c r="K6049" s="30">
        <f t="shared" si="2751"/>
        <v>710.81858333333332</v>
      </c>
      <c r="L6049" s="29">
        <f t="shared" si="2752"/>
        <v>-1.416666666727906E-3</v>
      </c>
      <c r="M6049" s="10">
        <f t="shared" si="2753"/>
        <v>170596.46</v>
      </c>
      <c r="N6049" s="5">
        <f>VLOOKUP(CONCATENATE(A6049,"-6"),'Restated Depr'!$B$6:$G$7674,6,0)</f>
        <v>0.05</v>
      </c>
      <c r="O6049" s="29">
        <f t="shared" si="2754"/>
        <v>710.81858333333332</v>
      </c>
      <c r="P6049" s="29">
        <f t="shared" si="2755"/>
        <v>0</v>
      </c>
      <c r="Q6049" t="s">
        <v>7819</v>
      </c>
      <c r="R6049" s="5"/>
    </row>
    <row r="6050" spans="1:18" ht="15.75" hidden="1" thickBot="1">
      <c r="A6050" t="s">
        <v>461</v>
      </c>
      <c r="C6050" s="224" t="s">
        <v>641</v>
      </c>
      <c r="D6050" s="22"/>
      <c r="E6050" s="323" t="s">
        <v>606</v>
      </c>
      <c r="F6050" s="1"/>
      <c r="G6050" s="5"/>
      <c r="H6050" s="310">
        <f>SUM(H6038:H6049)</f>
        <v>8529.8399999999983</v>
      </c>
      <c r="I6050" s="10"/>
      <c r="J6050" s="10"/>
      <c r="K6050" s="32">
        <f>SUM(K6038:K6049)</f>
        <v>8529.8230000000021</v>
      </c>
      <c r="L6050" s="28">
        <f>SUM(L6038:L6049)</f>
        <v>-1.7000000000734872E-2</v>
      </c>
      <c r="M6050" s="10"/>
      <c r="N6050" s="5"/>
      <c r="O6050" s="28">
        <f>SUM(O6038:O6049)</f>
        <v>8529.8230000000021</v>
      </c>
      <c r="P6050" s="28">
        <f>SUM(P6038:P6049)</f>
        <v>0</v>
      </c>
    </row>
    <row r="6051" spans="1:18" hidden="1">
      <c r="A6051" s="34" t="s">
        <v>462</v>
      </c>
      <c r="B6051" s="34" t="s">
        <v>6137</v>
      </c>
      <c r="C6051" s="226" t="s">
        <v>7842</v>
      </c>
      <c r="D6051" s="223">
        <v>393.02</v>
      </c>
      <c r="E6051" s="327">
        <v>42947</v>
      </c>
      <c r="F6051" s="285">
        <v>357263.16</v>
      </c>
      <c r="G6051" s="38">
        <v>9.0909089999999998E-2</v>
      </c>
      <c r="H6051" s="311">
        <v>2626.94</v>
      </c>
      <c r="I6051" s="287">
        <v>310370.45</v>
      </c>
      <c r="J6051" s="40">
        <f t="shared" ref="J6051:J6062" si="2756">G6051</f>
        <v>9.0909089999999998E-2</v>
      </c>
      <c r="K6051" s="290">
        <f t="shared" ref="K6051:K6062" si="2757">H6051</f>
        <v>2626.94</v>
      </c>
      <c r="L6051" s="291">
        <f t="shared" ref="L6051:L6062" si="2758">K6051-H6051</f>
        <v>0</v>
      </c>
      <c r="M6051" s="287">
        <f t="shared" ref="M6051:M6062" si="2759">I6051</f>
        <v>310370.45</v>
      </c>
      <c r="N6051" s="38">
        <f>VLOOKUP(CONCATENATE(A6051,"-6"),'Restated Depr'!$B$6:$G$7674,6,0)</f>
        <v>0.2</v>
      </c>
      <c r="O6051" s="291">
        <f t="shared" ref="O6051:O6062" si="2760">VLOOKUP(CONCATENATE(A6051,"-6"),$B$3:$K$7676,10,FALSE)</f>
        <v>5643.1000000000013</v>
      </c>
      <c r="P6051" s="291">
        <f t="shared" ref="P6051:P6062" si="2761">O6051-K6051</f>
        <v>3016.1600000000012</v>
      </c>
      <c r="Q6051" t="s">
        <v>7604</v>
      </c>
    </row>
    <row r="6052" spans="1:18" hidden="1">
      <c r="A6052" s="34" t="s">
        <v>462</v>
      </c>
      <c r="B6052" s="34" t="s">
        <v>6138</v>
      </c>
      <c r="C6052" s="226" t="s">
        <v>7842</v>
      </c>
      <c r="D6052" s="223">
        <v>393.02</v>
      </c>
      <c r="E6052" s="327">
        <v>42978</v>
      </c>
      <c r="F6052" s="37">
        <v>354636.22</v>
      </c>
      <c r="G6052" s="38">
        <v>9.0909089999999998E-2</v>
      </c>
      <c r="H6052" s="312">
        <v>2626.93</v>
      </c>
      <c r="I6052" s="39">
        <v>310370.45</v>
      </c>
      <c r="J6052" s="40">
        <f t="shared" si="2756"/>
        <v>9.0909089999999998E-2</v>
      </c>
      <c r="K6052" s="41">
        <f t="shared" si="2757"/>
        <v>2626.93</v>
      </c>
      <c r="L6052" s="42">
        <f t="shared" si="2758"/>
        <v>0</v>
      </c>
      <c r="M6052" s="39">
        <f t="shared" si="2759"/>
        <v>310370.45</v>
      </c>
      <c r="N6052" s="38">
        <f>VLOOKUP(CONCATENATE(A6052,"-6"),'Restated Depr'!$B$6:$G$7674,6,0)</f>
        <v>0.2</v>
      </c>
      <c r="O6052" s="42">
        <f t="shared" si="2760"/>
        <v>5643.1000000000013</v>
      </c>
      <c r="P6052" s="42">
        <f t="shared" si="2761"/>
        <v>3016.1700000000014</v>
      </c>
      <c r="Q6052" t="s">
        <v>7604</v>
      </c>
    </row>
    <row r="6053" spans="1:18" hidden="1">
      <c r="A6053" s="34" t="s">
        <v>462</v>
      </c>
      <c r="B6053" s="34" t="s">
        <v>6139</v>
      </c>
      <c r="C6053" s="226" t="s">
        <v>7842</v>
      </c>
      <c r="D6053" s="223">
        <v>393.02</v>
      </c>
      <c r="E6053" s="327">
        <v>43008</v>
      </c>
      <c r="F6053" s="37">
        <v>352009.29</v>
      </c>
      <c r="G6053" s="38">
        <v>9.0909089999999998E-2</v>
      </c>
      <c r="H6053" s="312">
        <v>2626.94</v>
      </c>
      <c r="I6053" s="39">
        <v>310370.45</v>
      </c>
      <c r="J6053" s="40">
        <f t="shared" si="2756"/>
        <v>9.0909089999999998E-2</v>
      </c>
      <c r="K6053" s="41">
        <f t="shared" si="2757"/>
        <v>2626.94</v>
      </c>
      <c r="L6053" s="42">
        <f t="shared" si="2758"/>
        <v>0</v>
      </c>
      <c r="M6053" s="39">
        <f t="shared" si="2759"/>
        <v>310370.45</v>
      </c>
      <c r="N6053" s="38">
        <f>VLOOKUP(CONCATENATE(A6053,"-6"),'Restated Depr'!$B$6:$G$7674,6,0)</f>
        <v>0.2</v>
      </c>
      <c r="O6053" s="42">
        <f t="shared" si="2760"/>
        <v>5643.1000000000013</v>
      </c>
      <c r="P6053" s="42">
        <f t="shared" si="2761"/>
        <v>3016.1600000000012</v>
      </c>
      <c r="Q6053" t="s">
        <v>7604</v>
      </c>
    </row>
    <row r="6054" spans="1:18" hidden="1">
      <c r="A6054" s="34" t="s">
        <v>462</v>
      </c>
      <c r="B6054" s="34" t="s">
        <v>6140</v>
      </c>
      <c r="C6054" s="226" t="s">
        <v>7842</v>
      </c>
      <c r="D6054" s="223">
        <v>393.02</v>
      </c>
      <c r="E6054" s="327">
        <v>43039</v>
      </c>
      <c r="F6054" s="37">
        <v>349382.35</v>
      </c>
      <c r="G6054" s="38">
        <v>9.0909089999999998E-2</v>
      </c>
      <c r="H6054" s="312">
        <v>2626.93</v>
      </c>
      <c r="I6054" s="39">
        <v>310370.45</v>
      </c>
      <c r="J6054" s="40">
        <f t="shared" si="2756"/>
        <v>9.0909089999999998E-2</v>
      </c>
      <c r="K6054" s="41">
        <f t="shared" si="2757"/>
        <v>2626.93</v>
      </c>
      <c r="L6054" s="42">
        <f t="shared" si="2758"/>
        <v>0</v>
      </c>
      <c r="M6054" s="39">
        <f t="shared" si="2759"/>
        <v>310370.45</v>
      </c>
      <c r="N6054" s="38">
        <f>VLOOKUP(CONCATENATE(A6054,"-6"),'Restated Depr'!$B$6:$G$7674,6,0)</f>
        <v>0.2</v>
      </c>
      <c r="O6054" s="42">
        <f t="shared" si="2760"/>
        <v>5643.1000000000013</v>
      </c>
      <c r="P6054" s="42">
        <f t="shared" si="2761"/>
        <v>3016.1700000000014</v>
      </c>
      <c r="Q6054" t="s">
        <v>7604</v>
      </c>
    </row>
    <row r="6055" spans="1:18" hidden="1">
      <c r="A6055" s="34" t="s">
        <v>462</v>
      </c>
      <c r="B6055" s="34" t="s">
        <v>6141</v>
      </c>
      <c r="C6055" s="226" t="s">
        <v>7842</v>
      </c>
      <c r="D6055" s="223">
        <v>393.02</v>
      </c>
      <c r="E6055" s="327">
        <v>43069</v>
      </c>
      <c r="F6055" s="37">
        <v>346755.42</v>
      </c>
      <c r="G6055" s="38">
        <v>9.0909089999999998E-2</v>
      </c>
      <c r="H6055" s="312">
        <v>2626.94</v>
      </c>
      <c r="I6055" s="39">
        <v>310370.45</v>
      </c>
      <c r="J6055" s="40">
        <f t="shared" si="2756"/>
        <v>9.0909089999999998E-2</v>
      </c>
      <c r="K6055" s="41">
        <f t="shared" si="2757"/>
        <v>2626.94</v>
      </c>
      <c r="L6055" s="42">
        <f t="shared" si="2758"/>
        <v>0</v>
      </c>
      <c r="M6055" s="39">
        <f t="shared" si="2759"/>
        <v>310370.45</v>
      </c>
      <c r="N6055" s="38">
        <f>VLOOKUP(CONCATENATE(A6055,"-6"),'Restated Depr'!$B$6:$G$7674,6,0)</f>
        <v>0.2</v>
      </c>
      <c r="O6055" s="42">
        <f t="shared" si="2760"/>
        <v>5643.1000000000013</v>
      </c>
      <c r="P6055" s="42">
        <f t="shared" si="2761"/>
        <v>3016.1600000000012</v>
      </c>
      <c r="Q6055" t="s">
        <v>7604</v>
      </c>
    </row>
    <row r="6056" spans="1:18" hidden="1">
      <c r="A6056" s="34" t="s">
        <v>462</v>
      </c>
      <c r="B6056" s="34" t="s">
        <v>6142</v>
      </c>
      <c r="C6056" s="226" t="s">
        <v>7842</v>
      </c>
      <c r="D6056" s="223">
        <v>393.02</v>
      </c>
      <c r="E6056" s="327">
        <v>43100</v>
      </c>
      <c r="F6056" s="37">
        <v>344128.48</v>
      </c>
      <c r="G6056" s="38">
        <v>0.19672131000000001</v>
      </c>
      <c r="H6056" s="312">
        <v>5641.45</v>
      </c>
      <c r="I6056" s="39">
        <v>310370.45</v>
      </c>
      <c r="J6056" s="40">
        <f t="shared" si="2756"/>
        <v>0.19672131000000001</v>
      </c>
      <c r="K6056" s="41">
        <f t="shared" si="2757"/>
        <v>5641.45</v>
      </c>
      <c r="L6056" s="42">
        <f t="shared" si="2758"/>
        <v>0</v>
      </c>
      <c r="M6056" s="39">
        <f t="shared" si="2759"/>
        <v>310370.45</v>
      </c>
      <c r="N6056" s="38">
        <f>VLOOKUP(CONCATENATE(A6056,"-6"),'Restated Depr'!$B$6:$G$7674,6,0)</f>
        <v>0.2</v>
      </c>
      <c r="O6056" s="42">
        <f t="shared" si="2760"/>
        <v>5643.1000000000013</v>
      </c>
      <c r="P6056" s="42">
        <f t="shared" si="2761"/>
        <v>1.6500000000014552</v>
      </c>
      <c r="Q6056" t="s">
        <v>7604</v>
      </c>
    </row>
    <row r="6057" spans="1:18" hidden="1">
      <c r="A6057" s="34" t="s">
        <v>462</v>
      </c>
      <c r="B6057" s="34" t="s">
        <v>6143</v>
      </c>
      <c r="C6057" s="226" t="s">
        <v>7842</v>
      </c>
      <c r="D6057" s="223">
        <v>393.02</v>
      </c>
      <c r="E6057" s="327">
        <v>43131</v>
      </c>
      <c r="F6057" s="37">
        <v>338487.03</v>
      </c>
      <c r="G6057" s="38">
        <v>0.2</v>
      </c>
      <c r="H6057" s="312">
        <v>5641.45</v>
      </c>
      <c r="I6057" s="39">
        <v>310370.45</v>
      </c>
      <c r="J6057" s="40">
        <f t="shared" si="2756"/>
        <v>0.2</v>
      </c>
      <c r="K6057" s="41">
        <f t="shared" si="2757"/>
        <v>5641.45</v>
      </c>
      <c r="L6057" s="42">
        <f t="shared" si="2758"/>
        <v>0</v>
      </c>
      <c r="M6057" s="39">
        <f t="shared" si="2759"/>
        <v>310370.45</v>
      </c>
      <c r="N6057" s="38">
        <f>VLOOKUP(CONCATENATE(A6057,"-6"),'Restated Depr'!$B$6:$G$7674,6,0)</f>
        <v>0.2</v>
      </c>
      <c r="O6057" s="42">
        <f t="shared" si="2760"/>
        <v>5643.1000000000013</v>
      </c>
      <c r="P6057" s="42">
        <f t="shared" si="2761"/>
        <v>1.6500000000014552</v>
      </c>
      <c r="Q6057" t="s">
        <v>7604</v>
      </c>
    </row>
    <row r="6058" spans="1:18" hidden="1">
      <c r="A6058" s="34" t="s">
        <v>462</v>
      </c>
      <c r="B6058" s="34" t="s">
        <v>6144</v>
      </c>
      <c r="C6058" s="226" t="s">
        <v>7842</v>
      </c>
      <c r="D6058" s="223">
        <v>393.02</v>
      </c>
      <c r="E6058" s="327">
        <v>43159</v>
      </c>
      <c r="F6058" s="37">
        <v>-5641.45</v>
      </c>
      <c r="G6058" s="38">
        <v>0.2</v>
      </c>
      <c r="H6058" s="312">
        <v>-95.62</v>
      </c>
      <c r="I6058" s="39">
        <v>310370.45</v>
      </c>
      <c r="J6058" s="40">
        <f t="shared" si="2756"/>
        <v>0.2</v>
      </c>
      <c r="K6058" s="41">
        <f t="shared" si="2757"/>
        <v>-95.62</v>
      </c>
      <c r="L6058" s="42">
        <f t="shared" si="2758"/>
        <v>0</v>
      </c>
      <c r="M6058" s="39">
        <f t="shared" si="2759"/>
        <v>310370.45</v>
      </c>
      <c r="N6058" s="38">
        <f>VLOOKUP(CONCATENATE(A6058,"-6"),'Restated Depr'!$B$6:$G$7674,6,0)</f>
        <v>0.2</v>
      </c>
      <c r="O6058" s="42">
        <f t="shared" si="2760"/>
        <v>5643.1000000000013</v>
      </c>
      <c r="P6058" s="42">
        <f t="shared" si="2761"/>
        <v>5738.7200000000012</v>
      </c>
      <c r="Q6058" t="s">
        <v>7604</v>
      </c>
    </row>
    <row r="6059" spans="1:18" hidden="1">
      <c r="A6059" s="34" t="s">
        <v>462</v>
      </c>
      <c r="B6059" s="34" t="s">
        <v>6145</v>
      </c>
      <c r="C6059" s="226" t="s">
        <v>7842</v>
      </c>
      <c r="D6059" s="223">
        <v>393.02</v>
      </c>
      <c r="E6059" s="327">
        <v>43190</v>
      </c>
      <c r="F6059" s="37">
        <v>327299.75</v>
      </c>
      <c r="G6059" s="38">
        <v>0.2</v>
      </c>
      <c r="H6059" s="312">
        <v>5643.1000000000013</v>
      </c>
      <c r="I6059" s="39">
        <v>310370.45</v>
      </c>
      <c r="J6059" s="40">
        <f t="shared" si="2756"/>
        <v>0.2</v>
      </c>
      <c r="K6059" s="41">
        <f t="shared" si="2757"/>
        <v>5643.1000000000013</v>
      </c>
      <c r="L6059" s="42">
        <f t="shared" si="2758"/>
        <v>0</v>
      </c>
      <c r="M6059" s="39">
        <f t="shared" si="2759"/>
        <v>310370.45</v>
      </c>
      <c r="N6059" s="38">
        <f>VLOOKUP(CONCATENATE(A6059,"-6"),'Restated Depr'!$B$6:$G$7674,6,0)</f>
        <v>0.2</v>
      </c>
      <c r="O6059" s="42">
        <f t="shared" si="2760"/>
        <v>5643.1000000000013</v>
      </c>
      <c r="P6059" s="42">
        <f t="shared" si="2761"/>
        <v>0</v>
      </c>
      <c r="Q6059" t="s">
        <v>7604</v>
      </c>
    </row>
    <row r="6060" spans="1:18" hidden="1">
      <c r="A6060" s="34" t="s">
        <v>462</v>
      </c>
      <c r="B6060" s="34" t="s">
        <v>6146</v>
      </c>
      <c r="C6060" s="226" t="s">
        <v>7842</v>
      </c>
      <c r="D6060" s="223">
        <v>393.02</v>
      </c>
      <c r="E6060" s="327">
        <v>43220</v>
      </c>
      <c r="F6060" s="37">
        <v>321656.65000000002</v>
      </c>
      <c r="G6060" s="38">
        <v>0.2</v>
      </c>
      <c r="H6060" s="312">
        <v>5643.1000000000013</v>
      </c>
      <c r="I6060" s="39">
        <v>310370.45</v>
      </c>
      <c r="J6060" s="40">
        <f t="shared" si="2756"/>
        <v>0.2</v>
      </c>
      <c r="K6060" s="41">
        <f t="shared" si="2757"/>
        <v>5643.1000000000013</v>
      </c>
      <c r="L6060" s="42">
        <f t="shared" si="2758"/>
        <v>0</v>
      </c>
      <c r="M6060" s="39">
        <f t="shared" si="2759"/>
        <v>310370.45</v>
      </c>
      <c r="N6060" s="38">
        <f>VLOOKUP(CONCATENATE(A6060,"-6"),'Restated Depr'!$B$6:$G$7674,6,0)</f>
        <v>0.2</v>
      </c>
      <c r="O6060" s="42">
        <f t="shared" si="2760"/>
        <v>5643.1000000000013</v>
      </c>
      <c r="P6060" s="42">
        <f t="shared" si="2761"/>
        <v>0</v>
      </c>
      <c r="Q6060" t="s">
        <v>7604</v>
      </c>
    </row>
    <row r="6061" spans="1:18" hidden="1">
      <c r="A6061" s="34" t="s">
        <v>462</v>
      </c>
      <c r="B6061" s="34" t="s">
        <v>6147</v>
      </c>
      <c r="C6061" s="226" t="s">
        <v>7842</v>
      </c>
      <c r="D6061" s="223">
        <v>393.02</v>
      </c>
      <c r="E6061" s="327">
        <v>43251</v>
      </c>
      <c r="F6061" s="37">
        <v>316013.55</v>
      </c>
      <c r="G6061" s="38">
        <v>0.2</v>
      </c>
      <c r="H6061" s="312">
        <v>5643.1000000000013</v>
      </c>
      <c r="I6061" s="39">
        <v>310370.45</v>
      </c>
      <c r="J6061" s="40">
        <f t="shared" si="2756"/>
        <v>0.2</v>
      </c>
      <c r="K6061" s="41">
        <f t="shared" si="2757"/>
        <v>5643.1000000000013</v>
      </c>
      <c r="L6061" s="42">
        <f t="shared" si="2758"/>
        <v>0</v>
      </c>
      <c r="M6061" s="39">
        <f t="shared" si="2759"/>
        <v>310370.45</v>
      </c>
      <c r="N6061" s="38">
        <f>VLOOKUP(CONCATENATE(A6061,"-6"),'Restated Depr'!$B$6:$G$7674,6,0)</f>
        <v>0.2</v>
      </c>
      <c r="O6061" s="42">
        <f t="shared" si="2760"/>
        <v>5643.1000000000013</v>
      </c>
      <c r="P6061" s="42">
        <f t="shared" si="2761"/>
        <v>0</v>
      </c>
      <c r="Q6061" t="s">
        <v>7604</v>
      </c>
    </row>
    <row r="6062" spans="1:18" hidden="1">
      <c r="A6062" s="34" t="s">
        <v>462</v>
      </c>
      <c r="B6062" s="34" t="s">
        <v>6148</v>
      </c>
      <c r="C6062" s="226" t="s">
        <v>7842</v>
      </c>
      <c r="D6062" s="223">
        <v>393.02</v>
      </c>
      <c r="E6062" s="327">
        <v>43281</v>
      </c>
      <c r="F6062" s="37">
        <v>310370.45</v>
      </c>
      <c r="G6062" s="38">
        <v>0.2</v>
      </c>
      <c r="H6062" s="312">
        <v>5643.1000000000013</v>
      </c>
      <c r="I6062" s="39">
        <v>310370.45</v>
      </c>
      <c r="J6062" s="40">
        <f t="shared" si="2756"/>
        <v>0.2</v>
      </c>
      <c r="K6062" s="41">
        <f t="shared" si="2757"/>
        <v>5643.1000000000013</v>
      </c>
      <c r="L6062" s="42">
        <f t="shared" si="2758"/>
        <v>0</v>
      </c>
      <c r="M6062" s="39">
        <f t="shared" si="2759"/>
        <v>310370.45</v>
      </c>
      <c r="N6062" s="38">
        <f>VLOOKUP(CONCATENATE(A6062,"-6"),'Restated Depr'!$B$6:$G$7674,6,0)</f>
        <v>0.2</v>
      </c>
      <c r="O6062" s="42">
        <f t="shared" si="2760"/>
        <v>5643.1000000000013</v>
      </c>
      <c r="P6062" s="42">
        <f t="shared" si="2761"/>
        <v>0</v>
      </c>
      <c r="Q6062" t="s">
        <v>7604</v>
      </c>
      <c r="R6062" s="5"/>
    </row>
    <row r="6063" spans="1:18" ht="15.75" hidden="1" thickBot="1">
      <c r="A6063" t="s">
        <v>462</v>
      </c>
      <c r="C6063" s="224" t="s">
        <v>641</v>
      </c>
      <c r="D6063" s="22"/>
      <c r="E6063" s="323" t="s">
        <v>606</v>
      </c>
      <c r="F6063" s="1"/>
      <c r="G6063" s="5"/>
      <c r="H6063" s="310">
        <f>SUM(H6051:H6062)</f>
        <v>46894.36</v>
      </c>
      <c r="I6063" s="10"/>
      <c r="J6063" s="10"/>
      <c r="K6063" s="32">
        <f>SUM(K6051:K6062)</f>
        <v>46894.36</v>
      </c>
      <c r="L6063" s="28">
        <f>SUM(L6051:L6062)</f>
        <v>0</v>
      </c>
      <c r="M6063" s="10"/>
      <c r="N6063" s="5"/>
      <c r="O6063" s="28">
        <f>SUM(O6051:O6062)</f>
        <v>67717.2</v>
      </c>
      <c r="P6063" s="28">
        <f>SUM(P6051:P6062)</f>
        <v>20822.840000000011</v>
      </c>
    </row>
    <row r="6064" spans="1:18" hidden="1">
      <c r="A6064" t="s">
        <v>463</v>
      </c>
      <c r="B6064" t="s">
        <v>6149</v>
      </c>
      <c r="C6064" s="224" t="s">
        <v>7842</v>
      </c>
      <c r="D6064" s="221">
        <v>394.02</v>
      </c>
      <c r="E6064" s="324">
        <v>42947</v>
      </c>
      <c r="F6064" s="9">
        <v>23785.3</v>
      </c>
      <c r="G6064" s="18">
        <v>0.05</v>
      </c>
      <c r="H6064" s="299">
        <v>99.11</v>
      </c>
      <c r="I6064" s="15">
        <v>23785.3</v>
      </c>
      <c r="J6064" s="11">
        <f t="shared" ref="J6064:J6075" si="2762">G6064</f>
        <v>0.05</v>
      </c>
      <c r="K6064" s="31">
        <f t="shared" ref="K6064:K6075" si="2763">I6064*J6064/12</f>
        <v>99.10541666666667</v>
      </c>
      <c r="L6064" s="289">
        <f t="shared" ref="L6064:L6075" si="2764">K6064-H6064</f>
        <v>-4.5833333333291648E-3</v>
      </c>
      <c r="M6064" s="15">
        <f t="shared" ref="M6064:M6075" si="2765">I6064</f>
        <v>23785.3</v>
      </c>
      <c r="N6064" s="5">
        <f>VLOOKUP(CONCATENATE(A6064,"-6"),'Restated Depr'!$B$6:$G$7674,6,0)</f>
        <v>0.05</v>
      </c>
      <c r="O6064" s="289">
        <f t="shared" ref="O6064:O6075" si="2766">M6064*N6064/12</f>
        <v>99.10541666666667</v>
      </c>
      <c r="P6064" s="289">
        <f t="shared" ref="P6064:P6075" si="2767">O6064-K6064</f>
        <v>0</v>
      </c>
      <c r="Q6064" t="s">
        <v>7819</v>
      </c>
    </row>
    <row r="6065" spans="1:18" hidden="1">
      <c r="A6065" t="s">
        <v>463</v>
      </c>
      <c r="B6065" t="s">
        <v>6150</v>
      </c>
      <c r="C6065" s="224" t="s">
        <v>7842</v>
      </c>
      <c r="D6065" s="221">
        <v>394.02</v>
      </c>
      <c r="E6065" s="324">
        <v>42978</v>
      </c>
      <c r="F6065" s="1">
        <v>23785.3</v>
      </c>
      <c r="G6065" s="18">
        <v>0.05</v>
      </c>
      <c r="H6065" s="298">
        <v>99.11</v>
      </c>
      <c r="I6065" s="10">
        <v>23785.3</v>
      </c>
      <c r="J6065" s="11">
        <f t="shared" si="2762"/>
        <v>0.05</v>
      </c>
      <c r="K6065" s="30">
        <f t="shared" si="2763"/>
        <v>99.10541666666667</v>
      </c>
      <c r="L6065" s="29">
        <f t="shared" si="2764"/>
        <v>-4.5833333333291648E-3</v>
      </c>
      <c r="M6065" s="10">
        <f t="shared" si="2765"/>
        <v>23785.3</v>
      </c>
      <c r="N6065" s="5">
        <f>VLOOKUP(CONCATENATE(A6065,"-6"),'Restated Depr'!$B$6:$G$7674,6,0)</f>
        <v>0.05</v>
      </c>
      <c r="O6065" s="29">
        <f t="shared" si="2766"/>
        <v>99.10541666666667</v>
      </c>
      <c r="P6065" s="29">
        <f t="shared" si="2767"/>
        <v>0</v>
      </c>
      <c r="Q6065" t="s">
        <v>7819</v>
      </c>
    </row>
    <row r="6066" spans="1:18" hidden="1">
      <c r="A6066" t="s">
        <v>463</v>
      </c>
      <c r="B6066" t="s">
        <v>6151</v>
      </c>
      <c r="C6066" s="224" t="s">
        <v>7842</v>
      </c>
      <c r="D6066" s="221">
        <v>394.02</v>
      </c>
      <c r="E6066" s="324">
        <v>43008</v>
      </c>
      <c r="F6066" s="1">
        <v>23785.3</v>
      </c>
      <c r="G6066" s="18">
        <v>0.05</v>
      </c>
      <c r="H6066" s="298">
        <v>99.11</v>
      </c>
      <c r="I6066" s="10">
        <v>23785.3</v>
      </c>
      <c r="J6066" s="11">
        <f t="shared" si="2762"/>
        <v>0.05</v>
      </c>
      <c r="K6066" s="30">
        <f t="shared" si="2763"/>
        <v>99.10541666666667</v>
      </c>
      <c r="L6066" s="29">
        <f t="shared" si="2764"/>
        <v>-4.5833333333291648E-3</v>
      </c>
      <c r="M6066" s="10">
        <f t="shared" si="2765"/>
        <v>23785.3</v>
      </c>
      <c r="N6066" s="5">
        <f>VLOOKUP(CONCATENATE(A6066,"-6"),'Restated Depr'!$B$6:$G$7674,6,0)</f>
        <v>0.05</v>
      </c>
      <c r="O6066" s="29">
        <f t="shared" si="2766"/>
        <v>99.10541666666667</v>
      </c>
      <c r="P6066" s="29">
        <f t="shared" si="2767"/>
        <v>0</v>
      </c>
      <c r="Q6066" t="s">
        <v>7819</v>
      </c>
    </row>
    <row r="6067" spans="1:18" hidden="1">
      <c r="A6067" t="s">
        <v>463</v>
      </c>
      <c r="B6067" t="s">
        <v>6152</v>
      </c>
      <c r="C6067" s="224" t="s">
        <v>7842</v>
      </c>
      <c r="D6067" s="221">
        <v>394.02</v>
      </c>
      <c r="E6067" s="324">
        <v>43039</v>
      </c>
      <c r="F6067" s="1">
        <v>23785.3</v>
      </c>
      <c r="G6067" s="18">
        <v>0.05</v>
      </c>
      <c r="H6067" s="298">
        <v>99.11</v>
      </c>
      <c r="I6067" s="10">
        <v>23785.3</v>
      </c>
      <c r="J6067" s="11">
        <f t="shared" si="2762"/>
        <v>0.05</v>
      </c>
      <c r="K6067" s="30">
        <f t="shared" si="2763"/>
        <v>99.10541666666667</v>
      </c>
      <c r="L6067" s="29">
        <f t="shared" si="2764"/>
        <v>-4.5833333333291648E-3</v>
      </c>
      <c r="M6067" s="10">
        <f t="shared" si="2765"/>
        <v>23785.3</v>
      </c>
      <c r="N6067" s="5">
        <f>VLOOKUP(CONCATENATE(A6067,"-6"),'Restated Depr'!$B$6:$G$7674,6,0)</f>
        <v>0.05</v>
      </c>
      <c r="O6067" s="29">
        <f t="shared" si="2766"/>
        <v>99.10541666666667</v>
      </c>
      <c r="P6067" s="29">
        <f t="shared" si="2767"/>
        <v>0</v>
      </c>
      <c r="Q6067" t="s">
        <v>7819</v>
      </c>
    </row>
    <row r="6068" spans="1:18" hidden="1">
      <c r="A6068" t="s">
        <v>463</v>
      </c>
      <c r="B6068" t="s">
        <v>6153</v>
      </c>
      <c r="C6068" s="224" t="s">
        <v>7842</v>
      </c>
      <c r="D6068" s="221">
        <v>394.02</v>
      </c>
      <c r="E6068" s="324">
        <v>43069</v>
      </c>
      <c r="F6068" s="1">
        <v>23785.3</v>
      </c>
      <c r="G6068" s="18">
        <v>0.05</v>
      </c>
      <c r="H6068" s="298">
        <v>99.11</v>
      </c>
      <c r="I6068" s="10">
        <v>23785.3</v>
      </c>
      <c r="J6068" s="11">
        <f t="shared" si="2762"/>
        <v>0.05</v>
      </c>
      <c r="K6068" s="30">
        <f t="shared" si="2763"/>
        <v>99.10541666666667</v>
      </c>
      <c r="L6068" s="29">
        <f t="shared" si="2764"/>
        <v>-4.5833333333291648E-3</v>
      </c>
      <c r="M6068" s="10">
        <f t="shared" si="2765"/>
        <v>23785.3</v>
      </c>
      <c r="N6068" s="5">
        <f>VLOOKUP(CONCATENATE(A6068,"-6"),'Restated Depr'!$B$6:$G$7674,6,0)</f>
        <v>0.05</v>
      </c>
      <c r="O6068" s="29">
        <f t="shared" si="2766"/>
        <v>99.10541666666667</v>
      </c>
      <c r="P6068" s="29">
        <f t="shared" si="2767"/>
        <v>0</v>
      </c>
      <c r="Q6068" t="s">
        <v>7819</v>
      </c>
    </row>
    <row r="6069" spans="1:18" hidden="1">
      <c r="A6069" t="s">
        <v>463</v>
      </c>
      <c r="B6069" t="s">
        <v>6154</v>
      </c>
      <c r="C6069" s="224" t="s">
        <v>7842</v>
      </c>
      <c r="D6069" s="221">
        <v>394.02</v>
      </c>
      <c r="E6069" s="324">
        <v>43100</v>
      </c>
      <c r="F6069" s="1">
        <v>23785.3</v>
      </c>
      <c r="G6069" s="18">
        <v>0.05</v>
      </c>
      <c r="H6069" s="298">
        <v>99.11</v>
      </c>
      <c r="I6069" s="10">
        <v>23785.3</v>
      </c>
      <c r="J6069" s="11">
        <f t="shared" si="2762"/>
        <v>0.05</v>
      </c>
      <c r="K6069" s="30">
        <f t="shared" si="2763"/>
        <v>99.10541666666667</v>
      </c>
      <c r="L6069" s="29">
        <f t="shared" si="2764"/>
        <v>-4.5833333333291648E-3</v>
      </c>
      <c r="M6069" s="10">
        <f t="shared" si="2765"/>
        <v>23785.3</v>
      </c>
      <c r="N6069" s="5">
        <f>VLOOKUP(CONCATENATE(A6069,"-6"),'Restated Depr'!$B$6:$G$7674,6,0)</f>
        <v>0.05</v>
      </c>
      <c r="O6069" s="29">
        <f t="shared" si="2766"/>
        <v>99.10541666666667</v>
      </c>
      <c r="P6069" s="29">
        <f t="shared" si="2767"/>
        <v>0</v>
      </c>
      <c r="Q6069" t="s">
        <v>7819</v>
      </c>
    </row>
    <row r="6070" spans="1:18" hidden="1">
      <c r="A6070" t="s">
        <v>463</v>
      </c>
      <c r="B6070" t="s">
        <v>6155</v>
      </c>
      <c r="C6070" s="224" t="s">
        <v>7842</v>
      </c>
      <c r="D6070" s="221">
        <v>394.02</v>
      </c>
      <c r="E6070" s="324">
        <v>43131</v>
      </c>
      <c r="F6070" s="1">
        <v>23785.3</v>
      </c>
      <c r="G6070" s="5">
        <v>0.05</v>
      </c>
      <c r="H6070" s="298">
        <v>99.11</v>
      </c>
      <c r="I6070" s="10">
        <v>23785.3</v>
      </c>
      <c r="J6070" s="11">
        <f t="shared" si="2762"/>
        <v>0.05</v>
      </c>
      <c r="K6070" s="30">
        <f t="shared" si="2763"/>
        <v>99.10541666666667</v>
      </c>
      <c r="L6070" s="29">
        <f t="shared" si="2764"/>
        <v>-4.5833333333291648E-3</v>
      </c>
      <c r="M6070" s="10">
        <f t="shared" si="2765"/>
        <v>23785.3</v>
      </c>
      <c r="N6070" s="5">
        <f>VLOOKUP(CONCATENATE(A6070,"-6"),'Restated Depr'!$B$6:$G$7674,6,0)</f>
        <v>0.05</v>
      </c>
      <c r="O6070" s="29">
        <f t="shared" si="2766"/>
        <v>99.10541666666667</v>
      </c>
      <c r="P6070" s="29">
        <f t="shared" si="2767"/>
        <v>0</v>
      </c>
      <c r="Q6070" t="s">
        <v>7819</v>
      </c>
    </row>
    <row r="6071" spans="1:18" hidden="1">
      <c r="A6071" t="s">
        <v>463</v>
      </c>
      <c r="B6071" t="s">
        <v>6156</v>
      </c>
      <c r="C6071" s="224" t="s">
        <v>7842</v>
      </c>
      <c r="D6071" s="221">
        <v>394.02</v>
      </c>
      <c r="E6071" s="324">
        <v>43159</v>
      </c>
      <c r="F6071" s="1">
        <v>23785.3</v>
      </c>
      <c r="G6071" s="5">
        <v>0.05</v>
      </c>
      <c r="H6071" s="298">
        <v>99.11</v>
      </c>
      <c r="I6071" s="10">
        <v>23785.3</v>
      </c>
      <c r="J6071" s="11">
        <f t="shared" si="2762"/>
        <v>0.05</v>
      </c>
      <c r="K6071" s="30">
        <f t="shared" si="2763"/>
        <v>99.10541666666667</v>
      </c>
      <c r="L6071" s="29">
        <f t="shared" si="2764"/>
        <v>-4.5833333333291648E-3</v>
      </c>
      <c r="M6071" s="10">
        <f t="shared" si="2765"/>
        <v>23785.3</v>
      </c>
      <c r="N6071" s="5">
        <f>VLOOKUP(CONCATENATE(A6071,"-6"),'Restated Depr'!$B$6:$G$7674,6,0)</f>
        <v>0.05</v>
      </c>
      <c r="O6071" s="29">
        <f t="shared" si="2766"/>
        <v>99.10541666666667</v>
      </c>
      <c r="P6071" s="29">
        <f t="shared" si="2767"/>
        <v>0</v>
      </c>
      <c r="Q6071" t="s">
        <v>7819</v>
      </c>
    </row>
    <row r="6072" spans="1:18" hidden="1">
      <c r="A6072" t="s">
        <v>463</v>
      </c>
      <c r="B6072" t="s">
        <v>6157</v>
      </c>
      <c r="C6072" s="224" t="s">
        <v>7842</v>
      </c>
      <c r="D6072" s="221">
        <v>394.02</v>
      </c>
      <c r="E6072" s="324">
        <v>43190</v>
      </c>
      <c r="F6072" s="1">
        <v>23785.3</v>
      </c>
      <c r="G6072" s="5">
        <v>0.05</v>
      </c>
      <c r="H6072" s="298">
        <v>99.11</v>
      </c>
      <c r="I6072" s="10">
        <v>23785.3</v>
      </c>
      <c r="J6072" s="11">
        <f t="shared" si="2762"/>
        <v>0.05</v>
      </c>
      <c r="K6072" s="30">
        <f t="shared" si="2763"/>
        <v>99.10541666666667</v>
      </c>
      <c r="L6072" s="29">
        <f t="shared" si="2764"/>
        <v>-4.5833333333291648E-3</v>
      </c>
      <c r="M6072" s="10">
        <f t="shared" si="2765"/>
        <v>23785.3</v>
      </c>
      <c r="N6072" s="5">
        <f>VLOOKUP(CONCATENATE(A6072,"-6"),'Restated Depr'!$B$6:$G$7674,6,0)</f>
        <v>0.05</v>
      </c>
      <c r="O6072" s="29">
        <f t="shared" si="2766"/>
        <v>99.10541666666667</v>
      </c>
      <c r="P6072" s="29">
        <f t="shared" si="2767"/>
        <v>0</v>
      </c>
      <c r="Q6072" t="s">
        <v>7819</v>
      </c>
    </row>
    <row r="6073" spans="1:18" hidden="1">
      <c r="A6073" t="s">
        <v>463</v>
      </c>
      <c r="B6073" t="s">
        <v>6158</v>
      </c>
      <c r="C6073" s="224" t="s">
        <v>7842</v>
      </c>
      <c r="D6073" s="221">
        <v>394.02</v>
      </c>
      <c r="E6073" s="324">
        <v>43220</v>
      </c>
      <c r="F6073" s="1">
        <v>23785.3</v>
      </c>
      <c r="G6073" s="5">
        <v>0.05</v>
      </c>
      <c r="H6073" s="298">
        <v>99.11</v>
      </c>
      <c r="I6073" s="10">
        <v>23785.3</v>
      </c>
      <c r="J6073" s="11">
        <f t="shared" si="2762"/>
        <v>0.05</v>
      </c>
      <c r="K6073" s="30">
        <f t="shared" si="2763"/>
        <v>99.10541666666667</v>
      </c>
      <c r="L6073" s="29">
        <f t="shared" si="2764"/>
        <v>-4.5833333333291648E-3</v>
      </c>
      <c r="M6073" s="10">
        <f t="shared" si="2765"/>
        <v>23785.3</v>
      </c>
      <c r="N6073" s="5">
        <f>VLOOKUP(CONCATENATE(A6073,"-6"),'Restated Depr'!$B$6:$G$7674,6,0)</f>
        <v>0.05</v>
      </c>
      <c r="O6073" s="29">
        <f t="shared" si="2766"/>
        <v>99.10541666666667</v>
      </c>
      <c r="P6073" s="29">
        <f t="shared" si="2767"/>
        <v>0</v>
      </c>
      <c r="Q6073" t="s">
        <v>7819</v>
      </c>
    </row>
    <row r="6074" spans="1:18" hidden="1">
      <c r="A6074" t="s">
        <v>463</v>
      </c>
      <c r="B6074" t="s">
        <v>6159</v>
      </c>
      <c r="C6074" s="224" t="s">
        <v>7842</v>
      </c>
      <c r="D6074" s="221">
        <v>394.02</v>
      </c>
      <c r="E6074" s="324">
        <v>43251</v>
      </c>
      <c r="F6074" s="1">
        <v>23785.3</v>
      </c>
      <c r="G6074" s="5">
        <v>0.05</v>
      </c>
      <c r="H6074" s="298">
        <v>99.11</v>
      </c>
      <c r="I6074" s="10">
        <v>23785.3</v>
      </c>
      <c r="J6074" s="11">
        <f t="shared" si="2762"/>
        <v>0.05</v>
      </c>
      <c r="K6074" s="30">
        <f t="shared" si="2763"/>
        <v>99.10541666666667</v>
      </c>
      <c r="L6074" s="29">
        <f t="shared" si="2764"/>
        <v>-4.5833333333291648E-3</v>
      </c>
      <c r="M6074" s="10">
        <f t="shared" si="2765"/>
        <v>23785.3</v>
      </c>
      <c r="N6074" s="5">
        <f>VLOOKUP(CONCATENATE(A6074,"-6"),'Restated Depr'!$B$6:$G$7674,6,0)</f>
        <v>0.05</v>
      </c>
      <c r="O6074" s="29">
        <f t="shared" si="2766"/>
        <v>99.10541666666667</v>
      </c>
      <c r="P6074" s="29">
        <f t="shared" si="2767"/>
        <v>0</v>
      </c>
      <c r="Q6074" t="s">
        <v>7819</v>
      </c>
    </row>
    <row r="6075" spans="1:18" hidden="1">
      <c r="A6075" t="s">
        <v>463</v>
      </c>
      <c r="B6075" t="s">
        <v>6160</v>
      </c>
      <c r="C6075" s="224" t="s">
        <v>7842</v>
      </c>
      <c r="D6075" s="221">
        <v>394.02</v>
      </c>
      <c r="E6075" s="324">
        <v>43281</v>
      </c>
      <c r="F6075" s="1">
        <v>23785.3</v>
      </c>
      <c r="G6075" s="5">
        <v>0.05</v>
      </c>
      <c r="H6075" s="298">
        <v>99.11</v>
      </c>
      <c r="I6075" s="10">
        <v>23785.3</v>
      </c>
      <c r="J6075" s="11">
        <f t="shared" si="2762"/>
        <v>0.05</v>
      </c>
      <c r="K6075" s="30">
        <f t="shared" si="2763"/>
        <v>99.10541666666667</v>
      </c>
      <c r="L6075" s="29">
        <f t="shared" si="2764"/>
        <v>-4.5833333333291648E-3</v>
      </c>
      <c r="M6075" s="10">
        <f t="shared" si="2765"/>
        <v>23785.3</v>
      </c>
      <c r="N6075" s="5">
        <f>VLOOKUP(CONCATENATE(A6075,"-6"),'Restated Depr'!$B$6:$G$7674,6,0)</f>
        <v>0.05</v>
      </c>
      <c r="O6075" s="29">
        <f t="shared" si="2766"/>
        <v>99.10541666666667</v>
      </c>
      <c r="P6075" s="29">
        <f t="shared" si="2767"/>
        <v>0</v>
      </c>
      <c r="Q6075" t="s">
        <v>7819</v>
      </c>
      <c r="R6075" s="5"/>
    </row>
    <row r="6076" spans="1:18" ht="15.75" hidden="1" thickBot="1">
      <c r="A6076" t="s">
        <v>463</v>
      </c>
      <c r="C6076" s="224" t="s">
        <v>641</v>
      </c>
      <c r="D6076" s="22"/>
      <c r="E6076" s="323" t="s">
        <v>606</v>
      </c>
      <c r="F6076" s="1"/>
      <c r="G6076" s="5"/>
      <c r="H6076" s="310">
        <f>SUM(H6064:H6075)</f>
        <v>1189.32</v>
      </c>
      <c r="I6076" s="10"/>
      <c r="J6076" s="10"/>
      <c r="K6076" s="32">
        <f>SUM(K6064:K6075)</f>
        <v>1189.2650000000001</v>
      </c>
      <c r="L6076" s="28">
        <f>SUM(L6064:L6075)</f>
        <v>-5.4999999999949978E-2</v>
      </c>
      <c r="M6076" s="10"/>
      <c r="N6076" s="5"/>
      <c r="O6076" s="28">
        <f>SUM(O6064:O6075)</f>
        <v>1189.2650000000001</v>
      </c>
      <c r="P6076" s="28">
        <f>SUM(P6064:P6075)</f>
        <v>0</v>
      </c>
    </row>
    <row r="6077" spans="1:18" hidden="1">
      <c r="A6077" t="s">
        <v>464</v>
      </c>
      <c r="B6077" t="s">
        <v>6161</v>
      </c>
      <c r="C6077" s="224" t="s">
        <v>7842</v>
      </c>
      <c r="D6077" s="221">
        <v>394.02</v>
      </c>
      <c r="E6077" s="324">
        <v>42947</v>
      </c>
      <c r="F6077" s="9">
        <v>312542.48</v>
      </c>
      <c r="G6077" s="18">
        <v>0.05</v>
      </c>
      <c r="H6077" s="299">
        <v>1302.26</v>
      </c>
      <c r="I6077" s="15">
        <v>312542.48</v>
      </c>
      <c r="J6077" s="11">
        <f t="shared" ref="J6077:J6088" si="2768">G6077</f>
        <v>0.05</v>
      </c>
      <c r="K6077" s="31">
        <f t="shared" ref="K6077:K6088" si="2769">I6077*J6077/12</f>
        <v>1302.2603333333334</v>
      </c>
      <c r="L6077" s="289">
        <f t="shared" ref="L6077:L6088" si="2770">K6077-H6077</f>
        <v>3.3333333340124227E-4</v>
      </c>
      <c r="M6077" s="15">
        <f t="shared" ref="M6077:M6088" si="2771">I6077</f>
        <v>312542.48</v>
      </c>
      <c r="N6077" s="5">
        <f>VLOOKUP(CONCATENATE(A6077,"-6"),'Restated Depr'!$B$6:$G$7674,6,0)</f>
        <v>0.05</v>
      </c>
      <c r="O6077" s="289">
        <f t="shared" ref="O6077:O6088" si="2772">M6077*N6077/12</f>
        <v>1302.2603333333334</v>
      </c>
      <c r="P6077" s="289">
        <f t="shared" ref="P6077:P6088" si="2773">O6077-K6077</f>
        <v>0</v>
      </c>
      <c r="Q6077" t="s">
        <v>7819</v>
      </c>
    </row>
    <row r="6078" spans="1:18" hidden="1">
      <c r="A6078" t="s">
        <v>464</v>
      </c>
      <c r="B6078" t="s">
        <v>6162</v>
      </c>
      <c r="C6078" s="224" t="s">
        <v>7842</v>
      </c>
      <c r="D6078" s="221">
        <v>394.02</v>
      </c>
      <c r="E6078" s="324">
        <v>42978</v>
      </c>
      <c r="F6078" s="1">
        <v>312542.48</v>
      </c>
      <c r="G6078" s="18">
        <v>0.05</v>
      </c>
      <c r="H6078" s="298">
        <v>1302.26</v>
      </c>
      <c r="I6078" s="10">
        <v>312542.48</v>
      </c>
      <c r="J6078" s="11">
        <f t="shared" si="2768"/>
        <v>0.05</v>
      </c>
      <c r="K6078" s="30">
        <f t="shared" si="2769"/>
        <v>1302.2603333333334</v>
      </c>
      <c r="L6078" s="29">
        <f t="shared" si="2770"/>
        <v>3.3333333340124227E-4</v>
      </c>
      <c r="M6078" s="10">
        <f t="shared" si="2771"/>
        <v>312542.48</v>
      </c>
      <c r="N6078" s="5">
        <f>VLOOKUP(CONCATENATE(A6078,"-6"),'Restated Depr'!$B$6:$G$7674,6,0)</f>
        <v>0.05</v>
      </c>
      <c r="O6078" s="29">
        <f t="shared" si="2772"/>
        <v>1302.2603333333334</v>
      </c>
      <c r="P6078" s="29">
        <f t="shared" si="2773"/>
        <v>0</v>
      </c>
      <c r="Q6078" t="s">
        <v>7819</v>
      </c>
    </row>
    <row r="6079" spans="1:18" hidden="1">
      <c r="A6079" t="s">
        <v>464</v>
      </c>
      <c r="B6079" t="s">
        <v>6163</v>
      </c>
      <c r="C6079" s="224" t="s">
        <v>7842</v>
      </c>
      <c r="D6079" s="221">
        <v>394.02</v>
      </c>
      <c r="E6079" s="324">
        <v>43008</v>
      </c>
      <c r="F6079" s="1">
        <v>312542.48</v>
      </c>
      <c r="G6079" s="18">
        <v>0.05</v>
      </c>
      <c r="H6079" s="298">
        <v>1302.26</v>
      </c>
      <c r="I6079" s="10">
        <v>312542.48</v>
      </c>
      <c r="J6079" s="11">
        <f t="shared" si="2768"/>
        <v>0.05</v>
      </c>
      <c r="K6079" s="30">
        <f t="shared" si="2769"/>
        <v>1302.2603333333334</v>
      </c>
      <c r="L6079" s="29">
        <f t="shared" si="2770"/>
        <v>3.3333333340124227E-4</v>
      </c>
      <c r="M6079" s="10">
        <f t="shared" si="2771"/>
        <v>312542.48</v>
      </c>
      <c r="N6079" s="5">
        <f>VLOOKUP(CONCATENATE(A6079,"-6"),'Restated Depr'!$B$6:$G$7674,6,0)</f>
        <v>0.05</v>
      </c>
      <c r="O6079" s="29">
        <f t="shared" si="2772"/>
        <v>1302.2603333333334</v>
      </c>
      <c r="P6079" s="29">
        <f t="shared" si="2773"/>
        <v>0</v>
      </c>
      <c r="Q6079" t="s">
        <v>7819</v>
      </c>
    </row>
    <row r="6080" spans="1:18" hidden="1">
      <c r="A6080" t="s">
        <v>464</v>
      </c>
      <c r="B6080" t="s">
        <v>6164</v>
      </c>
      <c r="C6080" s="224" t="s">
        <v>7842</v>
      </c>
      <c r="D6080" s="221">
        <v>394.02</v>
      </c>
      <c r="E6080" s="324">
        <v>43039</v>
      </c>
      <c r="F6080" s="1">
        <v>312542.48</v>
      </c>
      <c r="G6080" s="18">
        <v>0.05</v>
      </c>
      <c r="H6080" s="298">
        <v>1302.26</v>
      </c>
      <c r="I6080" s="10">
        <v>312542.48</v>
      </c>
      <c r="J6080" s="11">
        <f t="shared" si="2768"/>
        <v>0.05</v>
      </c>
      <c r="K6080" s="30">
        <f t="shared" si="2769"/>
        <v>1302.2603333333334</v>
      </c>
      <c r="L6080" s="29">
        <f t="shared" si="2770"/>
        <v>3.3333333340124227E-4</v>
      </c>
      <c r="M6080" s="10">
        <f t="shared" si="2771"/>
        <v>312542.48</v>
      </c>
      <c r="N6080" s="5">
        <f>VLOOKUP(CONCATENATE(A6080,"-6"),'Restated Depr'!$B$6:$G$7674,6,0)</f>
        <v>0.05</v>
      </c>
      <c r="O6080" s="29">
        <f t="shared" si="2772"/>
        <v>1302.2603333333334</v>
      </c>
      <c r="P6080" s="29">
        <f t="shared" si="2773"/>
        <v>0</v>
      </c>
      <c r="Q6080" t="s">
        <v>7819</v>
      </c>
    </row>
    <row r="6081" spans="1:18" hidden="1">
      <c r="A6081" t="s">
        <v>464</v>
      </c>
      <c r="B6081" t="s">
        <v>6165</v>
      </c>
      <c r="C6081" s="224" t="s">
        <v>7842</v>
      </c>
      <c r="D6081" s="221">
        <v>394.02</v>
      </c>
      <c r="E6081" s="324">
        <v>43069</v>
      </c>
      <c r="F6081" s="1">
        <v>312542.48</v>
      </c>
      <c r="G6081" s="18">
        <v>0.05</v>
      </c>
      <c r="H6081" s="298">
        <v>1302.26</v>
      </c>
      <c r="I6081" s="10">
        <v>312542.48</v>
      </c>
      <c r="J6081" s="11">
        <f t="shared" si="2768"/>
        <v>0.05</v>
      </c>
      <c r="K6081" s="30">
        <f t="shared" si="2769"/>
        <v>1302.2603333333334</v>
      </c>
      <c r="L6081" s="29">
        <f t="shared" si="2770"/>
        <v>3.3333333340124227E-4</v>
      </c>
      <c r="M6081" s="10">
        <f t="shared" si="2771"/>
        <v>312542.48</v>
      </c>
      <c r="N6081" s="5">
        <f>VLOOKUP(CONCATENATE(A6081,"-6"),'Restated Depr'!$B$6:$G$7674,6,0)</f>
        <v>0.05</v>
      </c>
      <c r="O6081" s="29">
        <f t="shared" si="2772"/>
        <v>1302.2603333333334</v>
      </c>
      <c r="P6081" s="29">
        <f t="shared" si="2773"/>
        <v>0</v>
      </c>
      <c r="Q6081" t="s">
        <v>7819</v>
      </c>
    </row>
    <row r="6082" spans="1:18" hidden="1">
      <c r="A6082" t="s">
        <v>464</v>
      </c>
      <c r="B6082" t="s">
        <v>6166</v>
      </c>
      <c r="C6082" s="224" t="s">
        <v>7842</v>
      </c>
      <c r="D6082" s="221">
        <v>394.02</v>
      </c>
      <c r="E6082" s="324">
        <v>43100</v>
      </c>
      <c r="F6082" s="1">
        <v>312542.48</v>
      </c>
      <c r="G6082" s="18">
        <v>0.05</v>
      </c>
      <c r="H6082" s="298">
        <v>1302.26</v>
      </c>
      <c r="I6082" s="10">
        <v>312542.48</v>
      </c>
      <c r="J6082" s="11">
        <f t="shared" si="2768"/>
        <v>0.05</v>
      </c>
      <c r="K6082" s="30">
        <f t="shared" si="2769"/>
        <v>1302.2603333333334</v>
      </c>
      <c r="L6082" s="29">
        <f t="shared" si="2770"/>
        <v>3.3333333340124227E-4</v>
      </c>
      <c r="M6082" s="10">
        <f t="shared" si="2771"/>
        <v>312542.48</v>
      </c>
      <c r="N6082" s="5">
        <f>VLOOKUP(CONCATENATE(A6082,"-6"),'Restated Depr'!$B$6:$G$7674,6,0)</f>
        <v>0.05</v>
      </c>
      <c r="O6082" s="29">
        <f t="shared" si="2772"/>
        <v>1302.2603333333334</v>
      </c>
      <c r="P6082" s="29">
        <f t="shared" si="2773"/>
        <v>0</v>
      </c>
      <c r="Q6082" t="s">
        <v>7819</v>
      </c>
    </row>
    <row r="6083" spans="1:18" hidden="1">
      <c r="A6083" t="s">
        <v>464</v>
      </c>
      <c r="B6083" t="s">
        <v>6167</v>
      </c>
      <c r="C6083" s="224" t="s">
        <v>7842</v>
      </c>
      <c r="D6083" s="221">
        <v>394.02</v>
      </c>
      <c r="E6083" s="324">
        <v>43131</v>
      </c>
      <c r="F6083" s="1">
        <v>312542.48</v>
      </c>
      <c r="G6083" s="5">
        <v>0.05</v>
      </c>
      <c r="H6083" s="298">
        <v>1302.26</v>
      </c>
      <c r="I6083" s="10">
        <v>312542.48</v>
      </c>
      <c r="J6083" s="11">
        <f t="shared" si="2768"/>
        <v>0.05</v>
      </c>
      <c r="K6083" s="30">
        <f t="shared" si="2769"/>
        <v>1302.2603333333334</v>
      </c>
      <c r="L6083" s="29">
        <f t="shared" si="2770"/>
        <v>3.3333333340124227E-4</v>
      </c>
      <c r="M6083" s="10">
        <f t="shared" si="2771"/>
        <v>312542.48</v>
      </c>
      <c r="N6083" s="5">
        <f>VLOOKUP(CONCATENATE(A6083,"-6"),'Restated Depr'!$B$6:$G$7674,6,0)</f>
        <v>0.05</v>
      </c>
      <c r="O6083" s="29">
        <f t="shared" si="2772"/>
        <v>1302.2603333333334</v>
      </c>
      <c r="P6083" s="29">
        <f t="shared" si="2773"/>
        <v>0</v>
      </c>
      <c r="Q6083" t="s">
        <v>7819</v>
      </c>
    </row>
    <row r="6084" spans="1:18" hidden="1">
      <c r="A6084" t="s">
        <v>464</v>
      </c>
      <c r="B6084" t="s">
        <v>6168</v>
      </c>
      <c r="C6084" s="224" t="s">
        <v>7842</v>
      </c>
      <c r="D6084" s="221">
        <v>394.02</v>
      </c>
      <c r="E6084" s="324">
        <v>43159</v>
      </c>
      <c r="F6084" s="1">
        <v>312542.48</v>
      </c>
      <c r="G6084" s="5">
        <v>0.05</v>
      </c>
      <c r="H6084" s="298">
        <v>1302.26</v>
      </c>
      <c r="I6084" s="10">
        <v>312542.48</v>
      </c>
      <c r="J6084" s="11">
        <f t="shared" si="2768"/>
        <v>0.05</v>
      </c>
      <c r="K6084" s="30">
        <f t="shared" si="2769"/>
        <v>1302.2603333333334</v>
      </c>
      <c r="L6084" s="29">
        <f t="shared" si="2770"/>
        <v>3.3333333340124227E-4</v>
      </c>
      <c r="M6084" s="10">
        <f t="shared" si="2771"/>
        <v>312542.48</v>
      </c>
      <c r="N6084" s="5">
        <f>VLOOKUP(CONCATENATE(A6084,"-6"),'Restated Depr'!$B$6:$G$7674,6,0)</f>
        <v>0.05</v>
      </c>
      <c r="O6084" s="29">
        <f t="shared" si="2772"/>
        <v>1302.2603333333334</v>
      </c>
      <c r="P6084" s="29">
        <f t="shared" si="2773"/>
        <v>0</v>
      </c>
      <c r="Q6084" t="s">
        <v>7819</v>
      </c>
    </row>
    <row r="6085" spans="1:18" hidden="1">
      <c r="A6085" t="s">
        <v>464</v>
      </c>
      <c r="B6085" t="s">
        <v>6169</v>
      </c>
      <c r="C6085" s="224" t="s">
        <v>7842</v>
      </c>
      <c r="D6085" s="221">
        <v>394.02</v>
      </c>
      <c r="E6085" s="324">
        <v>43190</v>
      </c>
      <c r="F6085" s="1">
        <v>312542.48</v>
      </c>
      <c r="G6085" s="5">
        <v>0.05</v>
      </c>
      <c r="H6085" s="298">
        <v>1302.26</v>
      </c>
      <c r="I6085" s="10">
        <v>312542.48</v>
      </c>
      <c r="J6085" s="11">
        <f t="shared" si="2768"/>
        <v>0.05</v>
      </c>
      <c r="K6085" s="30">
        <f t="shared" si="2769"/>
        <v>1302.2603333333334</v>
      </c>
      <c r="L6085" s="29">
        <f t="shared" si="2770"/>
        <v>3.3333333340124227E-4</v>
      </c>
      <c r="M6085" s="10">
        <f t="shared" si="2771"/>
        <v>312542.48</v>
      </c>
      <c r="N6085" s="5">
        <f>VLOOKUP(CONCATENATE(A6085,"-6"),'Restated Depr'!$B$6:$G$7674,6,0)</f>
        <v>0.05</v>
      </c>
      <c r="O6085" s="29">
        <f t="shared" si="2772"/>
        <v>1302.2603333333334</v>
      </c>
      <c r="P6085" s="29">
        <f t="shared" si="2773"/>
        <v>0</v>
      </c>
      <c r="Q6085" t="s">
        <v>7819</v>
      </c>
    </row>
    <row r="6086" spans="1:18" hidden="1">
      <c r="A6086" t="s">
        <v>464</v>
      </c>
      <c r="B6086" t="s">
        <v>6170</v>
      </c>
      <c r="C6086" s="224" t="s">
        <v>7842</v>
      </c>
      <c r="D6086" s="221">
        <v>394.02</v>
      </c>
      <c r="E6086" s="324">
        <v>43220</v>
      </c>
      <c r="F6086" s="1">
        <v>312542.48</v>
      </c>
      <c r="G6086" s="5">
        <v>0.05</v>
      </c>
      <c r="H6086" s="298">
        <v>1302.26</v>
      </c>
      <c r="I6086" s="10">
        <v>312542.48</v>
      </c>
      <c r="J6086" s="11">
        <f t="shared" si="2768"/>
        <v>0.05</v>
      </c>
      <c r="K6086" s="30">
        <f t="shared" si="2769"/>
        <v>1302.2603333333334</v>
      </c>
      <c r="L6086" s="29">
        <f t="shared" si="2770"/>
        <v>3.3333333340124227E-4</v>
      </c>
      <c r="M6086" s="10">
        <f t="shared" si="2771"/>
        <v>312542.48</v>
      </c>
      <c r="N6086" s="5">
        <f>VLOOKUP(CONCATENATE(A6086,"-6"),'Restated Depr'!$B$6:$G$7674,6,0)</f>
        <v>0.05</v>
      </c>
      <c r="O6086" s="29">
        <f t="shared" si="2772"/>
        <v>1302.2603333333334</v>
      </c>
      <c r="P6086" s="29">
        <f t="shared" si="2773"/>
        <v>0</v>
      </c>
      <c r="Q6086" t="s">
        <v>7819</v>
      </c>
    </row>
    <row r="6087" spans="1:18" hidden="1">
      <c r="A6087" t="s">
        <v>464</v>
      </c>
      <c r="B6087" t="s">
        <v>6171</v>
      </c>
      <c r="C6087" s="224" t="s">
        <v>7842</v>
      </c>
      <c r="D6087" s="221">
        <v>394.02</v>
      </c>
      <c r="E6087" s="324">
        <v>43251</v>
      </c>
      <c r="F6087" s="1">
        <v>312542.48</v>
      </c>
      <c r="G6087" s="5">
        <v>0.05</v>
      </c>
      <c r="H6087" s="298">
        <v>1302.26</v>
      </c>
      <c r="I6087" s="10">
        <v>312542.48</v>
      </c>
      <c r="J6087" s="11">
        <f t="shared" si="2768"/>
        <v>0.05</v>
      </c>
      <c r="K6087" s="30">
        <f t="shared" si="2769"/>
        <v>1302.2603333333334</v>
      </c>
      <c r="L6087" s="29">
        <f t="shared" si="2770"/>
        <v>3.3333333340124227E-4</v>
      </c>
      <c r="M6087" s="10">
        <f t="shared" si="2771"/>
        <v>312542.48</v>
      </c>
      <c r="N6087" s="5">
        <f>VLOOKUP(CONCATENATE(A6087,"-6"),'Restated Depr'!$B$6:$G$7674,6,0)</f>
        <v>0.05</v>
      </c>
      <c r="O6087" s="29">
        <f t="shared" si="2772"/>
        <v>1302.2603333333334</v>
      </c>
      <c r="P6087" s="29">
        <f t="shared" si="2773"/>
        <v>0</v>
      </c>
      <c r="Q6087" t="s">
        <v>7819</v>
      </c>
    </row>
    <row r="6088" spans="1:18" hidden="1">
      <c r="A6088" t="s">
        <v>464</v>
      </c>
      <c r="B6088" t="s">
        <v>6172</v>
      </c>
      <c r="C6088" s="224" t="s">
        <v>7842</v>
      </c>
      <c r="D6088" s="221">
        <v>394.02</v>
      </c>
      <c r="E6088" s="324">
        <v>43281</v>
      </c>
      <c r="F6088" s="1">
        <v>312542.48</v>
      </c>
      <c r="G6088" s="5">
        <v>0.05</v>
      </c>
      <c r="H6088" s="298">
        <v>1302.26</v>
      </c>
      <c r="I6088" s="10">
        <v>312542.48</v>
      </c>
      <c r="J6088" s="11">
        <f t="shared" si="2768"/>
        <v>0.05</v>
      </c>
      <c r="K6088" s="30">
        <f t="shared" si="2769"/>
        <v>1302.2603333333334</v>
      </c>
      <c r="L6088" s="29">
        <f t="shared" si="2770"/>
        <v>3.3333333340124227E-4</v>
      </c>
      <c r="M6088" s="10">
        <f t="shared" si="2771"/>
        <v>312542.48</v>
      </c>
      <c r="N6088" s="5">
        <f>VLOOKUP(CONCATENATE(A6088,"-6"),'Restated Depr'!$B$6:$G$7674,6,0)</f>
        <v>0.05</v>
      </c>
      <c r="O6088" s="29">
        <f t="shared" si="2772"/>
        <v>1302.2603333333334</v>
      </c>
      <c r="P6088" s="29">
        <f t="shared" si="2773"/>
        <v>0</v>
      </c>
      <c r="Q6088" t="s">
        <v>7819</v>
      </c>
      <c r="R6088" s="5"/>
    </row>
    <row r="6089" spans="1:18" ht="15.75" hidden="1" thickBot="1">
      <c r="A6089" t="s">
        <v>464</v>
      </c>
      <c r="C6089" s="224" t="s">
        <v>641</v>
      </c>
      <c r="D6089" s="22"/>
      <c r="E6089" s="323" t="s">
        <v>606</v>
      </c>
      <c r="F6089" s="1"/>
      <c r="G6089" s="5"/>
      <c r="H6089" s="310">
        <f>SUM(H6077:H6088)</f>
        <v>15627.12</v>
      </c>
      <c r="I6089" s="10"/>
      <c r="J6089" s="10"/>
      <c r="K6089" s="32">
        <f>SUM(K6077:K6088)</f>
        <v>15627.124000000002</v>
      </c>
      <c r="L6089" s="28">
        <f>SUM(L6077:L6088)</f>
        <v>4.0000000008149073E-3</v>
      </c>
      <c r="M6089" s="10"/>
      <c r="N6089" s="5"/>
      <c r="O6089" s="28">
        <f>SUM(O6077:O6088)</f>
        <v>15627.124000000002</v>
      </c>
      <c r="P6089" s="28">
        <f>SUM(P6077:P6088)</f>
        <v>0</v>
      </c>
    </row>
    <row r="6090" spans="1:18" hidden="1">
      <c r="A6090" t="s">
        <v>465</v>
      </c>
      <c r="B6090" t="s">
        <v>6173</v>
      </c>
      <c r="C6090" s="224" t="s">
        <v>7842</v>
      </c>
      <c r="D6090" s="221">
        <v>394.02</v>
      </c>
      <c r="E6090" s="324">
        <v>42947</v>
      </c>
      <c r="F6090" s="9">
        <v>184696.62</v>
      </c>
      <c r="G6090" s="18">
        <v>0.05</v>
      </c>
      <c r="H6090" s="299">
        <v>769.57</v>
      </c>
      <c r="I6090" s="15">
        <v>201468.71</v>
      </c>
      <c r="J6090" s="11">
        <f t="shared" ref="J6090:J6101" si="2774">G6090</f>
        <v>0.05</v>
      </c>
      <c r="K6090" s="31">
        <f t="shared" ref="K6090:K6101" si="2775">I6090*J6090/12</f>
        <v>839.4529583333333</v>
      </c>
      <c r="L6090" s="289">
        <f t="shared" ref="L6090:L6101" si="2776">K6090-H6090</f>
        <v>69.882958333333249</v>
      </c>
      <c r="M6090" s="15">
        <f t="shared" ref="M6090:M6101" si="2777">I6090</f>
        <v>201468.71</v>
      </c>
      <c r="N6090" s="5">
        <f>VLOOKUP(CONCATENATE(A6090,"-6"),'Restated Depr'!$B$6:$G$7674,6,0)</f>
        <v>0.05</v>
      </c>
      <c r="O6090" s="289">
        <f t="shared" ref="O6090:O6101" si="2778">M6090*N6090/12</f>
        <v>839.4529583333333</v>
      </c>
      <c r="P6090" s="289">
        <f t="shared" ref="P6090:P6101" si="2779">O6090-K6090</f>
        <v>0</v>
      </c>
      <c r="Q6090" t="s">
        <v>7819</v>
      </c>
    </row>
    <row r="6091" spans="1:18" hidden="1">
      <c r="A6091" t="s">
        <v>465</v>
      </c>
      <c r="B6091" t="s">
        <v>6174</v>
      </c>
      <c r="C6091" s="224" t="s">
        <v>7842</v>
      </c>
      <c r="D6091" s="221">
        <v>394.02</v>
      </c>
      <c r="E6091" s="324">
        <v>42978</v>
      </c>
      <c r="F6091" s="1">
        <v>185986.73</v>
      </c>
      <c r="G6091" s="18">
        <v>0.05</v>
      </c>
      <c r="H6091" s="298">
        <v>774.94</v>
      </c>
      <c r="I6091" s="10">
        <v>201468.71</v>
      </c>
      <c r="J6091" s="11">
        <f t="shared" si="2774"/>
        <v>0.05</v>
      </c>
      <c r="K6091" s="30">
        <f t="shared" si="2775"/>
        <v>839.4529583333333</v>
      </c>
      <c r="L6091" s="29">
        <f t="shared" si="2776"/>
        <v>64.512958333333245</v>
      </c>
      <c r="M6091" s="10">
        <f t="shared" si="2777"/>
        <v>201468.71</v>
      </c>
      <c r="N6091" s="5">
        <f>VLOOKUP(CONCATENATE(A6091,"-6"),'Restated Depr'!$B$6:$G$7674,6,0)</f>
        <v>0.05</v>
      </c>
      <c r="O6091" s="29">
        <f t="shared" si="2778"/>
        <v>839.4529583333333</v>
      </c>
      <c r="P6091" s="29">
        <f t="shared" si="2779"/>
        <v>0</v>
      </c>
      <c r="Q6091" t="s">
        <v>7819</v>
      </c>
    </row>
    <row r="6092" spans="1:18" hidden="1">
      <c r="A6092" t="s">
        <v>465</v>
      </c>
      <c r="B6092" t="s">
        <v>6175</v>
      </c>
      <c r="C6092" s="224" t="s">
        <v>7842</v>
      </c>
      <c r="D6092" s="221">
        <v>394.02</v>
      </c>
      <c r="E6092" s="324">
        <v>43008</v>
      </c>
      <c r="F6092" s="1">
        <v>185986.73</v>
      </c>
      <c r="G6092" s="18">
        <v>0.05</v>
      </c>
      <c r="H6092" s="298">
        <v>774.94</v>
      </c>
      <c r="I6092" s="10">
        <v>201468.71</v>
      </c>
      <c r="J6092" s="11">
        <f t="shared" si="2774"/>
        <v>0.05</v>
      </c>
      <c r="K6092" s="30">
        <f t="shared" si="2775"/>
        <v>839.4529583333333</v>
      </c>
      <c r="L6092" s="29">
        <f t="shared" si="2776"/>
        <v>64.512958333333245</v>
      </c>
      <c r="M6092" s="10">
        <f t="shared" si="2777"/>
        <v>201468.71</v>
      </c>
      <c r="N6092" s="5">
        <f>VLOOKUP(CONCATENATE(A6092,"-6"),'Restated Depr'!$B$6:$G$7674,6,0)</f>
        <v>0.05</v>
      </c>
      <c r="O6092" s="29">
        <f t="shared" si="2778"/>
        <v>839.4529583333333</v>
      </c>
      <c r="P6092" s="29">
        <f t="shared" si="2779"/>
        <v>0</v>
      </c>
      <c r="Q6092" t="s">
        <v>7819</v>
      </c>
    </row>
    <row r="6093" spans="1:18" hidden="1">
      <c r="A6093" t="s">
        <v>465</v>
      </c>
      <c r="B6093" t="s">
        <v>6176</v>
      </c>
      <c r="C6093" s="224" t="s">
        <v>7842</v>
      </c>
      <c r="D6093" s="221">
        <v>394.02</v>
      </c>
      <c r="E6093" s="324">
        <v>43039</v>
      </c>
      <c r="F6093" s="1">
        <v>189300.16</v>
      </c>
      <c r="G6093" s="18">
        <v>0.05</v>
      </c>
      <c r="H6093" s="298">
        <v>788.75</v>
      </c>
      <c r="I6093" s="10">
        <v>201468.71</v>
      </c>
      <c r="J6093" s="11">
        <f t="shared" si="2774"/>
        <v>0.05</v>
      </c>
      <c r="K6093" s="30">
        <f t="shared" si="2775"/>
        <v>839.4529583333333</v>
      </c>
      <c r="L6093" s="29">
        <f t="shared" si="2776"/>
        <v>50.702958333333299</v>
      </c>
      <c r="M6093" s="10">
        <f t="shared" si="2777"/>
        <v>201468.71</v>
      </c>
      <c r="N6093" s="5">
        <f>VLOOKUP(CONCATENATE(A6093,"-6"),'Restated Depr'!$B$6:$G$7674,6,0)</f>
        <v>0.05</v>
      </c>
      <c r="O6093" s="29">
        <f t="shared" si="2778"/>
        <v>839.4529583333333</v>
      </c>
      <c r="P6093" s="29">
        <f t="shared" si="2779"/>
        <v>0</v>
      </c>
      <c r="Q6093" t="s">
        <v>7819</v>
      </c>
    </row>
    <row r="6094" spans="1:18" hidden="1">
      <c r="A6094" t="s">
        <v>465</v>
      </c>
      <c r="B6094" t="s">
        <v>6177</v>
      </c>
      <c r="C6094" s="224" t="s">
        <v>7842</v>
      </c>
      <c r="D6094" s="221">
        <v>394.02</v>
      </c>
      <c r="E6094" s="324">
        <v>43069</v>
      </c>
      <c r="F6094" s="1">
        <v>194973</v>
      </c>
      <c r="G6094" s="18">
        <v>0.05</v>
      </c>
      <c r="H6094" s="298">
        <v>812.39</v>
      </c>
      <c r="I6094" s="10">
        <v>201468.71</v>
      </c>
      <c r="J6094" s="11">
        <f t="shared" si="2774"/>
        <v>0.05</v>
      </c>
      <c r="K6094" s="30">
        <f t="shared" si="2775"/>
        <v>839.4529583333333</v>
      </c>
      <c r="L6094" s="29">
        <f t="shared" si="2776"/>
        <v>27.062958333333313</v>
      </c>
      <c r="M6094" s="10">
        <f t="shared" si="2777"/>
        <v>201468.71</v>
      </c>
      <c r="N6094" s="5">
        <f>VLOOKUP(CONCATENATE(A6094,"-6"),'Restated Depr'!$B$6:$G$7674,6,0)</f>
        <v>0.05</v>
      </c>
      <c r="O6094" s="29">
        <f t="shared" si="2778"/>
        <v>839.4529583333333</v>
      </c>
      <c r="P6094" s="29">
        <f t="shared" si="2779"/>
        <v>0</v>
      </c>
      <c r="Q6094" t="s">
        <v>7819</v>
      </c>
    </row>
    <row r="6095" spans="1:18" hidden="1">
      <c r="A6095" t="s">
        <v>465</v>
      </c>
      <c r="B6095" t="s">
        <v>6178</v>
      </c>
      <c r="C6095" s="224" t="s">
        <v>7842</v>
      </c>
      <c r="D6095" s="221">
        <v>394.02</v>
      </c>
      <c r="E6095" s="324">
        <v>43100</v>
      </c>
      <c r="F6095" s="1">
        <v>197839.35999999999</v>
      </c>
      <c r="G6095" s="18">
        <v>0.05</v>
      </c>
      <c r="H6095" s="298">
        <v>824.33</v>
      </c>
      <c r="I6095" s="10">
        <v>201468.71</v>
      </c>
      <c r="J6095" s="11">
        <f t="shared" si="2774"/>
        <v>0.05</v>
      </c>
      <c r="K6095" s="30">
        <f t="shared" si="2775"/>
        <v>839.4529583333333</v>
      </c>
      <c r="L6095" s="29">
        <f t="shared" si="2776"/>
        <v>15.122958333333258</v>
      </c>
      <c r="M6095" s="10">
        <f t="shared" si="2777"/>
        <v>201468.71</v>
      </c>
      <c r="N6095" s="5">
        <f>VLOOKUP(CONCATENATE(A6095,"-6"),'Restated Depr'!$B$6:$G$7674,6,0)</f>
        <v>0.05</v>
      </c>
      <c r="O6095" s="29">
        <f t="shared" si="2778"/>
        <v>839.4529583333333</v>
      </c>
      <c r="P6095" s="29">
        <f t="shared" si="2779"/>
        <v>0</v>
      </c>
      <c r="Q6095" t="s">
        <v>7819</v>
      </c>
    </row>
    <row r="6096" spans="1:18" hidden="1">
      <c r="A6096" t="s">
        <v>465</v>
      </c>
      <c r="B6096" t="s">
        <v>6179</v>
      </c>
      <c r="C6096" s="224" t="s">
        <v>7842</v>
      </c>
      <c r="D6096" s="221">
        <v>394.02</v>
      </c>
      <c r="E6096" s="324">
        <v>43131</v>
      </c>
      <c r="F6096" s="1">
        <v>198968</v>
      </c>
      <c r="G6096" s="5">
        <v>0.05</v>
      </c>
      <c r="H6096" s="298">
        <v>829.03000000000009</v>
      </c>
      <c r="I6096" s="10">
        <v>201468.71</v>
      </c>
      <c r="J6096" s="11">
        <f t="shared" si="2774"/>
        <v>0.05</v>
      </c>
      <c r="K6096" s="30">
        <f t="shared" si="2775"/>
        <v>839.4529583333333</v>
      </c>
      <c r="L6096" s="29">
        <f t="shared" si="2776"/>
        <v>10.422958333333213</v>
      </c>
      <c r="M6096" s="10">
        <f t="shared" si="2777"/>
        <v>201468.71</v>
      </c>
      <c r="N6096" s="5">
        <f>VLOOKUP(CONCATENATE(A6096,"-6"),'Restated Depr'!$B$6:$G$7674,6,0)</f>
        <v>0.05</v>
      </c>
      <c r="O6096" s="29">
        <f t="shared" si="2778"/>
        <v>839.4529583333333</v>
      </c>
      <c r="P6096" s="29">
        <f t="shared" si="2779"/>
        <v>0</v>
      </c>
      <c r="Q6096" t="s">
        <v>7819</v>
      </c>
    </row>
    <row r="6097" spans="1:18" hidden="1">
      <c r="A6097" t="s">
        <v>465</v>
      </c>
      <c r="B6097" t="s">
        <v>6180</v>
      </c>
      <c r="C6097" s="224" t="s">
        <v>7842</v>
      </c>
      <c r="D6097" s="221">
        <v>394.02</v>
      </c>
      <c r="E6097" s="324">
        <v>43159</v>
      </c>
      <c r="F6097" s="1">
        <v>200090.81</v>
      </c>
      <c r="G6097" s="5">
        <v>0.05</v>
      </c>
      <c r="H6097" s="298">
        <v>833.71</v>
      </c>
      <c r="I6097" s="10">
        <v>201468.71</v>
      </c>
      <c r="J6097" s="11">
        <f t="shared" si="2774"/>
        <v>0.05</v>
      </c>
      <c r="K6097" s="30">
        <f t="shared" si="2775"/>
        <v>839.4529583333333</v>
      </c>
      <c r="L6097" s="29">
        <f t="shared" si="2776"/>
        <v>5.742958333333263</v>
      </c>
      <c r="M6097" s="10">
        <f t="shared" si="2777"/>
        <v>201468.71</v>
      </c>
      <c r="N6097" s="5">
        <f>VLOOKUP(CONCATENATE(A6097,"-6"),'Restated Depr'!$B$6:$G$7674,6,0)</f>
        <v>0.05</v>
      </c>
      <c r="O6097" s="29">
        <f t="shared" si="2778"/>
        <v>839.4529583333333</v>
      </c>
      <c r="P6097" s="29">
        <f t="shared" si="2779"/>
        <v>0</v>
      </c>
      <c r="Q6097" t="s">
        <v>7819</v>
      </c>
    </row>
    <row r="6098" spans="1:18" hidden="1">
      <c r="A6098" t="s">
        <v>465</v>
      </c>
      <c r="B6098" t="s">
        <v>6181</v>
      </c>
      <c r="C6098" s="224" t="s">
        <v>7842</v>
      </c>
      <c r="D6098" s="221">
        <v>394.02</v>
      </c>
      <c r="E6098" s="324">
        <v>43190</v>
      </c>
      <c r="F6098" s="1">
        <v>201030.32</v>
      </c>
      <c r="G6098" s="5">
        <v>0.05</v>
      </c>
      <c r="H6098" s="298">
        <v>837.63</v>
      </c>
      <c r="I6098" s="10">
        <v>201468.71</v>
      </c>
      <c r="J6098" s="11">
        <f t="shared" si="2774"/>
        <v>0.05</v>
      </c>
      <c r="K6098" s="30">
        <f t="shared" si="2775"/>
        <v>839.4529583333333</v>
      </c>
      <c r="L6098" s="29">
        <f t="shared" si="2776"/>
        <v>1.8229583333333039</v>
      </c>
      <c r="M6098" s="10">
        <f t="shared" si="2777"/>
        <v>201468.71</v>
      </c>
      <c r="N6098" s="5">
        <f>VLOOKUP(CONCATENATE(A6098,"-6"),'Restated Depr'!$B$6:$G$7674,6,0)</f>
        <v>0.05</v>
      </c>
      <c r="O6098" s="29">
        <f t="shared" si="2778"/>
        <v>839.4529583333333</v>
      </c>
      <c r="P6098" s="29">
        <f t="shared" si="2779"/>
        <v>0</v>
      </c>
      <c r="Q6098" t="s">
        <v>7819</v>
      </c>
    </row>
    <row r="6099" spans="1:18" hidden="1">
      <c r="A6099" t="s">
        <v>465</v>
      </c>
      <c r="B6099" t="s">
        <v>6182</v>
      </c>
      <c r="C6099" s="224" t="s">
        <v>7842</v>
      </c>
      <c r="D6099" s="221">
        <v>394.02</v>
      </c>
      <c r="E6099" s="324">
        <v>43220</v>
      </c>
      <c r="F6099" s="1">
        <v>201468.71</v>
      </c>
      <c r="G6099" s="5">
        <v>0.05</v>
      </c>
      <c r="H6099" s="298">
        <v>839.45000000000016</v>
      </c>
      <c r="I6099" s="10">
        <v>201468.71</v>
      </c>
      <c r="J6099" s="11">
        <f t="shared" si="2774"/>
        <v>0.05</v>
      </c>
      <c r="K6099" s="30">
        <f t="shared" si="2775"/>
        <v>839.4529583333333</v>
      </c>
      <c r="L6099" s="29">
        <f t="shared" si="2776"/>
        <v>2.9583333331402173E-3</v>
      </c>
      <c r="M6099" s="10">
        <f t="shared" si="2777"/>
        <v>201468.71</v>
      </c>
      <c r="N6099" s="5">
        <f>VLOOKUP(CONCATENATE(A6099,"-6"),'Restated Depr'!$B$6:$G$7674,6,0)</f>
        <v>0.05</v>
      </c>
      <c r="O6099" s="29">
        <f t="shared" si="2778"/>
        <v>839.4529583333333</v>
      </c>
      <c r="P6099" s="29">
        <f t="shared" si="2779"/>
        <v>0</v>
      </c>
      <c r="Q6099" t="s">
        <v>7819</v>
      </c>
    </row>
    <row r="6100" spans="1:18" hidden="1">
      <c r="A6100" t="s">
        <v>465</v>
      </c>
      <c r="B6100" t="s">
        <v>6183</v>
      </c>
      <c r="C6100" s="224" t="s">
        <v>7842</v>
      </c>
      <c r="D6100" s="221">
        <v>394.02</v>
      </c>
      <c r="E6100" s="324">
        <v>43251</v>
      </c>
      <c r="F6100" s="1">
        <v>201468.71</v>
      </c>
      <c r="G6100" s="5">
        <v>0.05</v>
      </c>
      <c r="H6100" s="298">
        <v>839.45000000000016</v>
      </c>
      <c r="I6100" s="10">
        <v>201468.71</v>
      </c>
      <c r="J6100" s="11">
        <f t="shared" si="2774"/>
        <v>0.05</v>
      </c>
      <c r="K6100" s="30">
        <f t="shared" si="2775"/>
        <v>839.4529583333333</v>
      </c>
      <c r="L6100" s="29">
        <f t="shared" si="2776"/>
        <v>2.9583333331402173E-3</v>
      </c>
      <c r="M6100" s="10">
        <f t="shared" si="2777"/>
        <v>201468.71</v>
      </c>
      <c r="N6100" s="5">
        <f>VLOOKUP(CONCATENATE(A6100,"-6"),'Restated Depr'!$B$6:$G$7674,6,0)</f>
        <v>0.05</v>
      </c>
      <c r="O6100" s="29">
        <f t="shared" si="2778"/>
        <v>839.4529583333333</v>
      </c>
      <c r="P6100" s="29">
        <f t="shared" si="2779"/>
        <v>0</v>
      </c>
      <c r="Q6100" t="s">
        <v>7819</v>
      </c>
    </row>
    <row r="6101" spans="1:18" hidden="1">
      <c r="A6101" t="s">
        <v>465</v>
      </c>
      <c r="B6101" t="s">
        <v>6184</v>
      </c>
      <c r="C6101" s="224" t="s">
        <v>7842</v>
      </c>
      <c r="D6101" s="221">
        <v>394.02</v>
      </c>
      <c r="E6101" s="324">
        <v>43281</v>
      </c>
      <c r="F6101" s="1">
        <v>201468.71</v>
      </c>
      <c r="G6101" s="5">
        <v>0.05</v>
      </c>
      <c r="H6101" s="298">
        <v>839.45000000000016</v>
      </c>
      <c r="I6101" s="10">
        <v>201468.71</v>
      </c>
      <c r="J6101" s="11">
        <f t="shared" si="2774"/>
        <v>0.05</v>
      </c>
      <c r="K6101" s="30">
        <f t="shared" si="2775"/>
        <v>839.4529583333333</v>
      </c>
      <c r="L6101" s="29">
        <f t="shared" si="2776"/>
        <v>2.9583333331402173E-3</v>
      </c>
      <c r="M6101" s="10">
        <f t="shared" si="2777"/>
        <v>201468.71</v>
      </c>
      <c r="N6101" s="5">
        <f>VLOOKUP(CONCATENATE(A6101,"-6"),'Restated Depr'!$B$6:$G$7674,6,0)</f>
        <v>0.05</v>
      </c>
      <c r="O6101" s="29">
        <f t="shared" si="2778"/>
        <v>839.4529583333333</v>
      </c>
      <c r="P6101" s="29">
        <f t="shared" si="2779"/>
        <v>0</v>
      </c>
      <c r="Q6101" t="s">
        <v>7819</v>
      </c>
      <c r="R6101" s="5"/>
    </row>
    <row r="6102" spans="1:18" ht="15.75" hidden="1" thickBot="1">
      <c r="A6102" t="s">
        <v>465</v>
      </c>
      <c r="C6102" s="224" t="s">
        <v>641</v>
      </c>
      <c r="D6102" s="22"/>
      <c r="E6102" s="323" t="s">
        <v>606</v>
      </c>
      <c r="F6102" s="1"/>
      <c r="G6102" s="5"/>
      <c r="H6102" s="310">
        <f>SUM(H6090:H6101)</f>
        <v>9763.6400000000012</v>
      </c>
      <c r="I6102" s="10"/>
      <c r="J6102" s="10"/>
      <c r="K6102" s="32">
        <f>SUM(K6090:K6101)</f>
        <v>10073.4355</v>
      </c>
      <c r="L6102" s="28">
        <f>SUM(L6090:L6101)</f>
        <v>309.79549999999881</v>
      </c>
      <c r="M6102" s="10"/>
      <c r="N6102" s="5"/>
      <c r="O6102" s="28">
        <f>SUM(O6090:O6101)</f>
        <v>10073.4355</v>
      </c>
      <c r="P6102" s="28">
        <f>SUM(P6090:P6101)</f>
        <v>0</v>
      </c>
    </row>
    <row r="6103" spans="1:18" hidden="1">
      <c r="A6103" t="s">
        <v>466</v>
      </c>
      <c r="B6103" t="s">
        <v>6185</v>
      </c>
      <c r="C6103" s="224" t="s">
        <v>7842</v>
      </c>
      <c r="D6103" s="221">
        <v>394.02</v>
      </c>
      <c r="E6103" s="324">
        <v>42947</v>
      </c>
      <c r="F6103" s="9">
        <v>171079.77</v>
      </c>
      <c r="G6103" s="18">
        <v>0.05</v>
      </c>
      <c r="H6103" s="299">
        <v>712.83</v>
      </c>
      <c r="I6103" s="15">
        <v>187851.84</v>
      </c>
      <c r="J6103" s="11">
        <f t="shared" ref="J6103:J6114" si="2780">G6103</f>
        <v>0.05</v>
      </c>
      <c r="K6103" s="31">
        <f t="shared" ref="K6103:K6114" si="2781">I6103*J6103/12</f>
        <v>782.71600000000001</v>
      </c>
      <c r="L6103" s="289">
        <f t="shared" ref="L6103:L6114" si="2782">K6103-H6103</f>
        <v>69.885999999999967</v>
      </c>
      <c r="M6103" s="15">
        <f t="shared" ref="M6103:M6114" si="2783">I6103</f>
        <v>187851.84</v>
      </c>
      <c r="N6103" s="5">
        <f>VLOOKUP(CONCATENATE(A6103,"-6"),'Restated Depr'!$B$6:$G$7674,6,0)</f>
        <v>0.05</v>
      </c>
      <c r="O6103" s="289">
        <f t="shared" ref="O6103:O6114" si="2784">M6103*N6103/12</f>
        <v>782.71600000000001</v>
      </c>
      <c r="P6103" s="289">
        <f t="shared" ref="P6103:P6114" si="2785">O6103-K6103</f>
        <v>0</v>
      </c>
      <c r="Q6103" t="s">
        <v>7819</v>
      </c>
    </row>
    <row r="6104" spans="1:18" hidden="1">
      <c r="A6104" t="s">
        <v>466</v>
      </c>
      <c r="B6104" t="s">
        <v>6186</v>
      </c>
      <c r="C6104" s="224" t="s">
        <v>7842</v>
      </c>
      <c r="D6104" s="221">
        <v>394.02</v>
      </c>
      <c r="E6104" s="324">
        <v>42978</v>
      </c>
      <c r="F6104" s="1">
        <v>172369.88</v>
      </c>
      <c r="G6104" s="18">
        <v>0.05</v>
      </c>
      <c r="H6104" s="298">
        <v>718.21</v>
      </c>
      <c r="I6104" s="10">
        <v>187851.84</v>
      </c>
      <c r="J6104" s="11">
        <f t="shared" si="2780"/>
        <v>0.05</v>
      </c>
      <c r="K6104" s="30">
        <f t="shared" si="2781"/>
        <v>782.71600000000001</v>
      </c>
      <c r="L6104" s="29">
        <f t="shared" si="2782"/>
        <v>64.505999999999972</v>
      </c>
      <c r="M6104" s="10">
        <f t="shared" si="2783"/>
        <v>187851.84</v>
      </c>
      <c r="N6104" s="5">
        <f>VLOOKUP(CONCATENATE(A6104,"-6"),'Restated Depr'!$B$6:$G$7674,6,0)</f>
        <v>0.05</v>
      </c>
      <c r="O6104" s="29">
        <f t="shared" si="2784"/>
        <v>782.71600000000001</v>
      </c>
      <c r="P6104" s="29">
        <f t="shared" si="2785"/>
        <v>0</v>
      </c>
      <c r="Q6104" t="s">
        <v>7819</v>
      </c>
    </row>
    <row r="6105" spans="1:18" hidden="1">
      <c r="A6105" t="s">
        <v>466</v>
      </c>
      <c r="B6105" t="s">
        <v>6187</v>
      </c>
      <c r="C6105" s="224" t="s">
        <v>7842</v>
      </c>
      <c r="D6105" s="221">
        <v>394.02</v>
      </c>
      <c r="E6105" s="324">
        <v>43008</v>
      </c>
      <c r="F6105" s="1">
        <v>172369.88</v>
      </c>
      <c r="G6105" s="18">
        <v>0.05</v>
      </c>
      <c r="H6105" s="298">
        <v>718.21</v>
      </c>
      <c r="I6105" s="10">
        <v>187851.84</v>
      </c>
      <c r="J6105" s="11">
        <f t="shared" si="2780"/>
        <v>0.05</v>
      </c>
      <c r="K6105" s="30">
        <f t="shared" si="2781"/>
        <v>782.71600000000001</v>
      </c>
      <c r="L6105" s="29">
        <f t="shared" si="2782"/>
        <v>64.505999999999972</v>
      </c>
      <c r="M6105" s="10">
        <f t="shared" si="2783"/>
        <v>187851.84</v>
      </c>
      <c r="N6105" s="5">
        <f>VLOOKUP(CONCATENATE(A6105,"-6"),'Restated Depr'!$B$6:$G$7674,6,0)</f>
        <v>0.05</v>
      </c>
      <c r="O6105" s="29">
        <f t="shared" si="2784"/>
        <v>782.71600000000001</v>
      </c>
      <c r="P6105" s="29">
        <f t="shared" si="2785"/>
        <v>0</v>
      </c>
      <c r="Q6105" t="s">
        <v>7819</v>
      </c>
    </row>
    <row r="6106" spans="1:18" hidden="1">
      <c r="A6106" t="s">
        <v>466</v>
      </c>
      <c r="B6106" t="s">
        <v>6188</v>
      </c>
      <c r="C6106" s="224" t="s">
        <v>7842</v>
      </c>
      <c r="D6106" s="221">
        <v>394.02</v>
      </c>
      <c r="E6106" s="324">
        <v>43039</v>
      </c>
      <c r="F6106" s="1">
        <v>175683.31</v>
      </c>
      <c r="G6106" s="18">
        <v>0.05</v>
      </c>
      <c r="H6106" s="298">
        <v>732.00999999999988</v>
      </c>
      <c r="I6106" s="10">
        <v>187851.84</v>
      </c>
      <c r="J6106" s="11">
        <f t="shared" si="2780"/>
        <v>0.05</v>
      </c>
      <c r="K6106" s="30">
        <f t="shared" si="2781"/>
        <v>782.71600000000001</v>
      </c>
      <c r="L6106" s="29">
        <f t="shared" si="2782"/>
        <v>50.706000000000131</v>
      </c>
      <c r="M6106" s="10">
        <f t="shared" si="2783"/>
        <v>187851.84</v>
      </c>
      <c r="N6106" s="5">
        <f>VLOOKUP(CONCATENATE(A6106,"-6"),'Restated Depr'!$B$6:$G$7674,6,0)</f>
        <v>0.05</v>
      </c>
      <c r="O6106" s="29">
        <f t="shared" si="2784"/>
        <v>782.71600000000001</v>
      </c>
      <c r="P6106" s="29">
        <f t="shared" si="2785"/>
        <v>0</v>
      </c>
      <c r="Q6106" t="s">
        <v>7819</v>
      </c>
    </row>
    <row r="6107" spans="1:18" hidden="1">
      <c r="A6107" t="s">
        <v>466</v>
      </c>
      <c r="B6107" t="s">
        <v>6189</v>
      </c>
      <c r="C6107" s="224" t="s">
        <v>7842</v>
      </c>
      <c r="D6107" s="221">
        <v>394.02</v>
      </c>
      <c r="E6107" s="324">
        <v>43069</v>
      </c>
      <c r="F6107" s="1">
        <v>181356.15</v>
      </c>
      <c r="G6107" s="18">
        <v>0.05</v>
      </c>
      <c r="H6107" s="298">
        <v>755.65</v>
      </c>
      <c r="I6107" s="10">
        <v>187851.84</v>
      </c>
      <c r="J6107" s="11">
        <f t="shared" si="2780"/>
        <v>0.05</v>
      </c>
      <c r="K6107" s="30">
        <f t="shared" si="2781"/>
        <v>782.71600000000001</v>
      </c>
      <c r="L6107" s="29">
        <f t="shared" si="2782"/>
        <v>27.066000000000031</v>
      </c>
      <c r="M6107" s="10">
        <f t="shared" si="2783"/>
        <v>187851.84</v>
      </c>
      <c r="N6107" s="5">
        <f>VLOOKUP(CONCATENATE(A6107,"-6"),'Restated Depr'!$B$6:$G$7674,6,0)</f>
        <v>0.05</v>
      </c>
      <c r="O6107" s="29">
        <f t="shared" si="2784"/>
        <v>782.71600000000001</v>
      </c>
      <c r="P6107" s="29">
        <f t="shared" si="2785"/>
        <v>0</v>
      </c>
      <c r="Q6107" t="s">
        <v>7819</v>
      </c>
    </row>
    <row r="6108" spans="1:18" hidden="1">
      <c r="A6108" t="s">
        <v>466</v>
      </c>
      <c r="B6108" t="s">
        <v>6190</v>
      </c>
      <c r="C6108" s="224" t="s">
        <v>7842</v>
      </c>
      <c r="D6108" s="221">
        <v>394.02</v>
      </c>
      <c r="E6108" s="324">
        <v>43100</v>
      </c>
      <c r="F6108" s="1">
        <v>184222.51</v>
      </c>
      <c r="G6108" s="18">
        <v>0.05</v>
      </c>
      <c r="H6108" s="298">
        <v>767.59</v>
      </c>
      <c r="I6108" s="10">
        <v>187851.84</v>
      </c>
      <c r="J6108" s="11">
        <f t="shared" si="2780"/>
        <v>0.05</v>
      </c>
      <c r="K6108" s="30">
        <f t="shared" si="2781"/>
        <v>782.71600000000001</v>
      </c>
      <c r="L6108" s="29">
        <f t="shared" si="2782"/>
        <v>15.125999999999976</v>
      </c>
      <c r="M6108" s="10">
        <f t="shared" si="2783"/>
        <v>187851.84</v>
      </c>
      <c r="N6108" s="5">
        <f>VLOOKUP(CONCATENATE(A6108,"-6"),'Restated Depr'!$B$6:$G$7674,6,0)</f>
        <v>0.05</v>
      </c>
      <c r="O6108" s="29">
        <f t="shared" si="2784"/>
        <v>782.71600000000001</v>
      </c>
      <c r="P6108" s="29">
        <f t="shared" si="2785"/>
        <v>0</v>
      </c>
      <c r="Q6108" t="s">
        <v>7819</v>
      </c>
    </row>
    <row r="6109" spans="1:18" hidden="1">
      <c r="A6109" t="s">
        <v>466</v>
      </c>
      <c r="B6109" t="s">
        <v>6191</v>
      </c>
      <c r="C6109" s="224" t="s">
        <v>7842</v>
      </c>
      <c r="D6109" s="221">
        <v>394.02</v>
      </c>
      <c r="E6109" s="324">
        <v>43131</v>
      </c>
      <c r="F6109" s="1">
        <v>185351.15</v>
      </c>
      <c r="G6109" s="5">
        <v>0.05</v>
      </c>
      <c r="H6109" s="298">
        <v>772.29999999999984</v>
      </c>
      <c r="I6109" s="10">
        <v>187851.84</v>
      </c>
      <c r="J6109" s="11">
        <f t="shared" si="2780"/>
        <v>0.05</v>
      </c>
      <c r="K6109" s="30">
        <f t="shared" si="2781"/>
        <v>782.71600000000001</v>
      </c>
      <c r="L6109" s="29">
        <f t="shared" si="2782"/>
        <v>10.416000000000167</v>
      </c>
      <c r="M6109" s="10">
        <f t="shared" si="2783"/>
        <v>187851.84</v>
      </c>
      <c r="N6109" s="5">
        <f>VLOOKUP(CONCATENATE(A6109,"-6"),'Restated Depr'!$B$6:$G$7674,6,0)</f>
        <v>0.05</v>
      </c>
      <c r="O6109" s="29">
        <f t="shared" si="2784"/>
        <v>782.71600000000001</v>
      </c>
      <c r="P6109" s="29">
        <f t="shared" si="2785"/>
        <v>0</v>
      </c>
      <c r="Q6109" t="s">
        <v>7819</v>
      </c>
    </row>
    <row r="6110" spans="1:18" hidden="1">
      <c r="A6110" t="s">
        <v>466</v>
      </c>
      <c r="B6110" t="s">
        <v>6192</v>
      </c>
      <c r="C6110" s="224" t="s">
        <v>7842</v>
      </c>
      <c r="D6110" s="221">
        <v>394.02</v>
      </c>
      <c r="E6110" s="324">
        <v>43159</v>
      </c>
      <c r="F6110" s="1">
        <v>186473.95</v>
      </c>
      <c r="G6110" s="5">
        <v>0.05</v>
      </c>
      <c r="H6110" s="298">
        <v>776.96999999999991</v>
      </c>
      <c r="I6110" s="10">
        <v>187851.84</v>
      </c>
      <c r="J6110" s="11">
        <f t="shared" si="2780"/>
        <v>0.05</v>
      </c>
      <c r="K6110" s="30">
        <f t="shared" si="2781"/>
        <v>782.71600000000001</v>
      </c>
      <c r="L6110" s="29">
        <f t="shared" si="2782"/>
        <v>5.7460000000000946</v>
      </c>
      <c r="M6110" s="10">
        <f t="shared" si="2783"/>
        <v>187851.84</v>
      </c>
      <c r="N6110" s="5">
        <f>VLOOKUP(CONCATENATE(A6110,"-6"),'Restated Depr'!$B$6:$G$7674,6,0)</f>
        <v>0.05</v>
      </c>
      <c r="O6110" s="29">
        <f t="shared" si="2784"/>
        <v>782.71600000000001</v>
      </c>
      <c r="P6110" s="29">
        <f t="shared" si="2785"/>
        <v>0</v>
      </c>
      <c r="Q6110" t="s">
        <v>7819</v>
      </c>
    </row>
    <row r="6111" spans="1:18" hidden="1">
      <c r="A6111" t="s">
        <v>466</v>
      </c>
      <c r="B6111" t="s">
        <v>6193</v>
      </c>
      <c r="C6111" s="224" t="s">
        <v>7842</v>
      </c>
      <c r="D6111" s="221">
        <v>394.02</v>
      </c>
      <c r="E6111" s="324">
        <v>43190</v>
      </c>
      <c r="F6111" s="1">
        <v>187413.45</v>
      </c>
      <c r="G6111" s="5">
        <v>0.05</v>
      </c>
      <c r="H6111" s="298">
        <v>780.89</v>
      </c>
      <c r="I6111" s="10">
        <v>187851.84</v>
      </c>
      <c r="J6111" s="11">
        <f t="shared" si="2780"/>
        <v>0.05</v>
      </c>
      <c r="K6111" s="30">
        <f t="shared" si="2781"/>
        <v>782.71600000000001</v>
      </c>
      <c r="L6111" s="29">
        <f t="shared" si="2782"/>
        <v>1.8260000000000218</v>
      </c>
      <c r="M6111" s="10">
        <f t="shared" si="2783"/>
        <v>187851.84</v>
      </c>
      <c r="N6111" s="5">
        <f>VLOOKUP(CONCATENATE(A6111,"-6"),'Restated Depr'!$B$6:$G$7674,6,0)</f>
        <v>0.05</v>
      </c>
      <c r="O6111" s="29">
        <f t="shared" si="2784"/>
        <v>782.71600000000001</v>
      </c>
      <c r="P6111" s="29">
        <f t="shared" si="2785"/>
        <v>0</v>
      </c>
      <c r="Q6111" t="s">
        <v>7819</v>
      </c>
    </row>
    <row r="6112" spans="1:18" hidden="1">
      <c r="A6112" t="s">
        <v>466</v>
      </c>
      <c r="B6112" t="s">
        <v>6194</v>
      </c>
      <c r="C6112" s="224" t="s">
        <v>7842</v>
      </c>
      <c r="D6112" s="221">
        <v>394.02</v>
      </c>
      <c r="E6112" s="324">
        <v>43220</v>
      </c>
      <c r="F6112" s="1">
        <v>187851.84</v>
      </c>
      <c r="G6112" s="5">
        <v>0.05</v>
      </c>
      <c r="H6112" s="298">
        <v>782.71999999999991</v>
      </c>
      <c r="I6112" s="10">
        <v>187851.84</v>
      </c>
      <c r="J6112" s="11">
        <f t="shared" si="2780"/>
        <v>0.05</v>
      </c>
      <c r="K6112" s="30">
        <f t="shared" si="2781"/>
        <v>782.71600000000001</v>
      </c>
      <c r="L6112" s="29">
        <f t="shared" si="2782"/>
        <v>-3.9999999999054126E-3</v>
      </c>
      <c r="M6112" s="10">
        <f t="shared" si="2783"/>
        <v>187851.84</v>
      </c>
      <c r="N6112" s="5">
        <f>VLOOKUP(CONCATENATE(A6112,"-6"),'Restated Depr'!$B$6:$G$7674,6,0)</f>
        <v>0.05</v>
      </c>
      <c r="O6112" s="29">
        <f t="shared" si="2784"/>
        <v>782.71600000000001</v>
      </c>
      <c r="P6112" s="29">
        <f t="shared" si="2785"/>
        <v>0</v>
      </c>
      <c r="Q6112" t="s">
        <v>7819</v>
      </c>
    </row>
    <row r="6113" spans="1:18" hidden="1">
      <c r="A6113" t="s">
        <v>466</v>
      </c>
      <c r="B6113" t="s">
        <v>6195</v>
      </c>
      <c r="C6113" s="224" t="s">
        <v>7842</v>
      </c>
      <c r="D6113" s="221">
        <v>394.02</v>
      </c>
      <c r="E6113" s="324">
        <v>43251</v>
      </c>
      <c r="F6113" s="1">
        <v>187851.84</v>
      </c>
      <c r="G6113" s="5">
        <v>0.05</v>
      </c>
      <c r="H6113" s="298">
        <v>782.71999999999991</v>
      </c>
      <c r="I6113" s="10">
        <v>187851.84</v>
      </c>
      <c r="J6113" s="11">
        <f t="shared" si="2780"/>
        <v>0.05</v>
      </c>
      <c r="K6113" s="30">
        <f t="shared" si="2781"/>
        <v>782.71600000000001</v>
      </c>
      <c r="L6113" s="29">
        <f t="shared" si="2782"/>
        <v>-3.9999999999054126E-3</v>
      </c>
      <c r="M6113" s="10">
        <f t="shared" si="2783"/>
        <v>187851.84</v>
      </c>
      <c r="N6113" s="5">
        <f>VLOOKUP(CONCATENATE(A6113,"-6"),'Restated Depr'!$B$6:$G$7674,6,0)</f>
        <v>0.05</v>
      </c>
      <c r="O6113" s="29">
        <f t="shared" si="2784"/>
        <v>782.71600000000001</v>
      </c>
      <c r="P6113" s="29">
        <f t="shared" si="2785"/>
        <v>0</v>
      </c>
      <c r="Q6113" t="s">
        <v>7819</v>
      </c>
    </row>
    <row r="6114" spans="1:18" hidden="1">
      <c r="A6114" t="s">
        <v>466</v>
      </c>
      <c r="B6114" t="s">
        <v>6196</v>
      </c>
      <c r="C6114" s="224" t="s">
        <v>7842</v>
      </c>
      <c r="D6114" s="221">
        <v>394.02</v>
      </c>
      <c r="E6114" s="324">
        <v>43281</v>
      </c>
      <c r="F6114" s="1">
        <v>187851.84</v>
      </c>
      <c r="G6114" s="5">
        <v>0.05</v>
      </c>
      <c r="H6114" s="298">
        <v>782.71999999999991</v>
      </c>
      <c r="I6114" s="10">
        <v>187851.84</v>
      </c>
      <c r="J6114" s="11">
        <f t="shared" si="2780"/>
        <v>0.05</v>
      </c>
      <c r="K6114" s="30">
        <f t="shared" si="2781"/>
        <v>782.71600000000001</v>
      </c>
      <c r="L6114" s="29">
        <f t="shared" si="2782"/>
        <v>-3.9999999999054126E-3</v>
      </c>
      <c r="M6114" s="10">
        <f t="shared" si="2783"/>
        <v>187851.84</v>
      </c>
      <c r="N6114" s="5">
        <f>VLOOKUP(CONCATENATE(A6114,"-6"),'Restated Depr'!$B$6:$G$7674,6,0)</f>
        <v>0.05</v>
      </c>
      <c r="O6114" s="29">
        <f t="shared" si="2784"/>
        <v>782.71600000000001</v>
      </c>
      <c r="P6114" s="29">
        <f t="shared" si="2785"/>
        <v>0</v>
      </c>
      <c r="Q6114" t="s">
        <v>7819</v>
      </c>
      <c r="R6114" s="5"/>
    </row>
    <row r="6115" spans="1:18" ht="15.75" hidden="1" thickBot="1">
      <c r="A6115" t="s">
        <v>466</v>
      </c>
      <c r="C6115" s="224" t="s">
        <v>641</v>
      </c>
      <c r="D6115" s="22"/>
      <c r="E6115" s="323" t="s">
        <v>606</v>
      </c>
      <c r="F6115" s="1"/>
      <c r="G6115" s="5"/>
      <c r="H6115" s="310">
        <f>SUM(H6103:H6114)</f>
        <v>9082.82</v>
      </c>
      <c r="I6115" s="10"/>
      <c r="J6115" s="10"/>
      <c r="K6115" s="32">
        <f>SUM(K6103:K6114)</f>
        <v>9392.5920000000024</v>
      </c>
      <c r="L6115" s="28">
        <f>SUM(L6103:L6114)</f>
        <v>309.77200000000062</v>
      </c>
      <c r="M6115" s="10"/>
      <c r="N6115" s="5"/>
      <c r="O6115" s="28">
        <f>SUM(O6103:O6114)</f>
        <v>9392.5920000000024</v>
      </c>
      <c r="P6115" s="28">
        <f>SUM(P6103:P6114)</f>
        <v>0</v>
      </c>
    </row>
    <row r="6116" spans="1:18" hidden="1">
      <c r="A6116" t="s">
        <v>467</v>
      </c>
      <c r="B6116" t="s">
        <v>6197</v>
      </c>
      <c r="C6116" s="224" t="s">
        <v>7842</v>
      </c>
      <c r="D6116" s="221">
        <v>394.02</v>
      </c>
      <c r="E6116" s="324">
        <v>42947</v>
      </c>
      <c r="F6116" s="9">
        <v>135216.87</v>
      </c>
      <c r="G6116" s="18">
        <v>0.05</v>
      </c>
      <c r="H6116" s="299">
        <v>563.4</v>
      </c>
      <c r="I6116" s="15">
        <v>145512.24</v>
      </c>
      <c r="J6116" s="11">
        <f t="shared" ref="J6116:J6127" si="2786">G6116</f>
        <v>0.05</v>
      </c>
      <c r="K6116" s="31">
        <f t="shared" ref="K6116:K6127" si="2787">I6116*J6116/12</f>
        <v>606.30100000000004</v>
      </c>
      <c r="L6116" s="289">
        <f t="shared" ref="L6116:L6127" si="2788">K6116-H6116</f>
        <v>42.901000000000067</v>
      </c>
      <c r="M6116" s="15">
        <f t="shared" ref="M6116:M6127" si="2789">I6116</f>
        <v>145512.24</v>
      </c>
      <c r="N6116" s="5">
        <f>VLOOKUP(CONCATENATE(A6116,"-6"),'Restated Depr'!$B$6:$G$7674,6,0)</f>
        <v>0.05</v>
      </c>
      <c r="O6116" s="289">
        <f t="shared" ref="O6116:O6127" si="2790">M6116*N6116/12</f>
        <v>606.30100000000004</v>
      </c>
      <c r="P6116" s="289">
        <f t="shared" ref="P6116:P6127" si="2791">O6116-K6116</f>
        <v>0</v>
      </c>
      <c r="Q6116" t="s">
        <v>7819</v>
      </c>
    </row>
    <row r="6117" spans="1:18" hidden="1">
      <c r="A6117" t="s">
        <v>467</v>
      </c>
      <c r="B6117" t="s">
        <v>6198</v>
      </c>
      <c r="C6117" s="224" t="s">
        <v>7842</v>
      </c>
      <c r="D6117" s="221">
        <v>394.02</v>
      </c>
      <c r="E6117" s="324">
        <v>42978</v>
      </c>
      <c r="F6117" s="1">
        <v>138126.51</v>
      </c>
      <c r="G6117" s="18">
        <v>0.05</v>
      </c>
      <c r="H6117" s="298">
        <v>575.53</v>
      </c>
      <c r="I6117" s="10">
        <v>145512.24</v>
      </c>
      <c r="J6117" s="11">
        <f t="shared" si="2786"/>
        <v>0.05</v>
      </c>
      <c r="K6117" s="30">
        <f t="shared" si="2787"/>
        <v>606.30100000000004</v>
      </c>
      <c r="L6117" s="29">
        <f t="shared" si="2788"/>
        <v>30.771000000000072</v>
      </c>
      <c r="M6117" s="10">
        <f t="shared" si="2789"/>
        <v>145512.24</v>
      </c>
      <c r="N6117" s="5">
        <f>VLOOKUP(CONCATENATE(A6117,"-6"),'Restated Depr'!$B$6:$G$7674,6,0)</f>
        <v>0.05</v>
      </c>
      <c r="O6117" s="29">
        <f t="shared" si="2790"/>
        <v>606.30100000000004</v>
      </c>
      <c r="P6117" s="29">
        <f t="shared" si="2791"/>
        <v>0</v>
      </c>
      <c r="Q6117" t="s">
        <v>7819</v>
      </c>
    </row>
    <row r="6118" spans="1:18" hidden="1">
      <c r="A6118" t="s">
        <v>467</v>
      </c>
      <c r="B6118" t="s">
        <v>6199</v>
      </c>
      <c r="C6118" s="224" t="s">
        <v>7842</v>
      </c>
      <c r="D6118" s="221">
        <v>394.02</v>
      </c>
      <c r="E6118" s="324">
        <v>43008</v>
      </c>
      <c r="F6118" s="1">
        <v>140177.37</v>
      </c>
      <c r="G6118" s="18">
        <v>0.05</v>
      </c>
      <c r="H6118" s="298">
        <v>584.07000000000005</v>
      </c>
      <c r="I6118" s="10">
        <v>145512.24</v>
      </c>
      <c r="J6118" s="11">
        <f t="shared" si="2786"/>
        <v>0.05</v>
      </c>
      <c r="K6118" s="30">
        <f t="shared" si="2787"/>
        <v>606.30100000000004</v>
      </c>
      <c r="L6118" s="29">
        <f t="shared" si="2788"/>
        <v>22.230999999999995</v>
      </c>
      <c r="M6118" s="10">
        <f t="shared" si="2789"/>
        <v>145512.24</v>
      </c>
      <c r="N6118" s="5">
        <f>VLOOKUP(CONCATENATE(A6118,"-6"),'Restated Depr'!$B$6:$G$7674,6,0)</f>
        <v>0.05</v>
      </c>
      <c r="O6118" s="29">
        <f t="shared" si="2790"/>
        <v>606.30100000000004</v>
      </c>
      <c r="P6118" s="29">
        <f t="shared" si="2791"/>
        <v>0</v>
      </c>
      <c r="Q6118" t="s">
        <v>7819</v>
      </c>
    </row>
    <row r="6119" spans="1:18" hidden="1">
      <c r="A6119" t="s">
        <v>467</v>
      </c>
      <c r="B6119" t="s">
        <v>6200</v>
      </c>
      <c r="C6119" s="224" t="s">
        <v>7842</v>
      </c>
      <c r="D6119" s="221">
        <v>394.02</v>
      </c>
      <c r="E6119" s="324">
        <v>43039</v>
      </c>
      <c r="F6119" s="1">
        <v>140364.53</v>
      </c>
      <c r="G6119" s="18">
        <v>0.05</v>
      </c>
      <c r="H6119" s="298">
        <v>584.85</v>
      </c>
      <c r="I6119" s="10">
        <v>145512.24</v>
      </c>
      <c r="J6119" s="11">
        <f t="shared" si="2786"/>
        <v>0.05</v>
      </c>
      <c r="K6119" s="30">
        <f t="shared" si="2787"/>
        <v>606.30100000000004</v>
      </c>
      <c r="L6119" s="29">
        <f t="shared" si="2788"/>
        <v>21.451000000000022</v>
      </c>
      <c r="M6119" s="10">
        <f t="shared" si="2789"/>
        <v>145512.24</v>
      </c>
      <c r="N6119" s="5">
        <f>VLOOKUP(CONCATENATE(A6119,"-6"),'Restated Depr'!$B$6:$G$7674,6,0)</f>
        <v>0.05</v>
      </c>
      <c r="O6119" s="29">
        <f t="shared" si="2790"/>
        <v>606.30100000000004</v>
      </c>
      <c r="P6119" s="29">
        <f t="shared" si="2791"/>
        <v>0</v>
      </c>
      <c r="Q6119" t="s">
        <v>7819</v>
      </c>
    </row>
    <row r="6120" spans="1:18" hidden="1">
      <c r="A6120" t="s">
        <v>467</v>
      </c>
      <c r="B6120" t="s">
        <v>6201</v>
      </c>
      <c r="C6120" s="224" t="s">
        <v>7842</v>
      </c>
      <c r="D6120" s="221">
        <v>394.02</v>
      </c>
      <c r="E6120" s="324">
        <v>43069</v>
      </c>
      <c r="F6120" s="1">
        <v>142175.46</v>
      </c>
      <c r="G6120" s="18">
        <v>0.05</v>
      </c>
      <c r="H6120" s="298">
        <v>592.4</v>
      </c>
      <c r="I6120" s="10">
        <v>145512.24</v>
      </c>
      <c r="J6120" s="11">
        <f t="shared" si="2786"/>
        <v>0.05</v>
      </c>
      <c r="K6120" s="30">
        <f t="shared" si="2787"/>
        <v>606.30100000000004</v>
      </c>
      <c r="L6120" s="29">
        <f t="shared" si="2788"/>
        <v>13.901000000000067</v>
      </c>
      <c r="M6120" s="10">
        <f t="shared" si="2789"/>
        <v>145512.24</v>
      </c>
      <c r="N6120" s="5">
        <f>VLOOKUP(CONCATENATE(A6120,"-6"),'Restated Depr'!$B$6:$G$7674,6,0)</f>
        <v>0.05</v>
      </c>
      <c r="O6120" s="29">
        <f t="shared" si="2790"/>
        <v>606.30100000000004</v>
      </c>
      <c r="P6120" s="29">
        <f t="shared" si="2791"/>
        <v>0</v>
      </c>
      <c r="Q6120" t="s">
        <v>7819</v>
      </c>
    </row>
    <row r="6121" spans="1:18" hidden="1">
      <c r="A6121" t="s">
        <v>467</v>
      </c>
      <c r="B6121" t="s">
        <v>6202</v>
      </c>
      <c r="C6121" s="224" t="s">
        <v>7842</v>
      </c>
      <c r="D6121" s="221">
        <v>394.02</v>
      </c>
      <c r="E6121" s="324">
        <v>43100</v>
      </c>
      <c r="F6121" s="1">
        <v>143602.46</v>
      </c>
      <c r="G6121" s="18">
        <v>0.05</v>
      </c>
      <c r="H6121" s="298">
        <v>598.34</v>
      </c>
      <c r="I6121" s="10">
        <v>145512.24</v>
      </c>
      <c r="J6121" s="11">
        <f t="shared" si="2786"/>
        <v>0.05</v>
      </c>
      <c r="K6121" s="30">
        <f t="shared" si="2787"/>
        <v>606.30100000000004</v>
      </c>
      <c r="L6121" s="29">
        <f t="shared" si="2788"/>
        <v>7.9610000000000127</v>
      </c>
      <c r="M6121" s="10">
        <f t="shared" si="2789"/>
        <v>145512.24</v>
      </c>
      <c r="N6121" s="5">
        <f>VLOOKUP(CONCATENATE(A6121,"-6"),'Restated Depr'!$B$6:$G$7674,6,0)</f>
        <v>0.05</v>
      </c>
      <c r="O6121" s="29">
        <f t="shared" si="2790"/>
        <v>606.30100000000004</v>
      </c>
      <c r="P6121" s="29">
        <f t="shared" si="2791"/>
        <v>0</v>
      </c>
      <c r="Q6121" t="s">
        <v>7819</v>
      </c>
    </row>
    <row r="6122" spans="1:18" hidden="1">
      <c r="A6122" t="s">
        <v>467</v>
      </c>
      <c r="B6122" t="s">
        <v>6203</v>
      </c>
      <c r="C6122" s="224" t="s">
        <v>7842</v>
      </c>
      <c r="D6122" s="221">
        <v>394.02</v>
      </c>
      <c r="E6122" s="324">
        <v>43131</v>
      </c>
      <c r="F6122" s="1">
        <v>143812.38</v>
      </c>
      <c r="G6122" s="5">
        <v>0.05</v>
      </c>
      <c r="H6122" s="298">
        <v>599.22</v>
      </c>
      <c r="I6122" s="10">
        <v>145512.24</v>
      </c>
      <c r="J6122" s="11">
        <f t="shared" si="2786"/>
        <v>0.05</v>
      </c>
      <c r="K6122" s="30">
        <f t="shared" si="2787"/>
        <v>606.30100000000004</v>
      </c>
      <c r="L6122" s="29">
        <f t="shared" si="2788"/>
        <v>7.0810000000000173</v>
      </c>
      <c r="M6122" s="10">
        <f t="shared" si="2789"/>
        <v>145512.24</v>
      </c>
      <c r="N6122" s="5">
        <f>VLOOKUP(CONCATENATE(A6122,"-6"),'Restated Depr'!$B$6:$G$7674,6,0)</f>
        <v>0.05</v>
      </c>
      <c r="O6122" s="29">
        <f t="shared" si="2790"/>
        <v>606.30100000000004</v>
      </c>
      <c r="P6122" s="29">
        <f t="shared" si="2791"/>
        <v>0</v>
      </c>
      <c r="Q6122" t="s">
        <v>7819</v>
      </c>
    </row>
    <row r="6123" spans="1:18" hidden="1">
      <c r="A6123" t="s">
        <v>467</v>
      </c>
      <c r="B6123" t="s">
        <v>6204</v>
      </c>
      <c r="C6123" s="224" t="s">
        <v>7842</v>
      </c>
      <c r="D6123" s="221">
        <v>394.02</v>
      </c>
      <c r="E6123" s="324">
        <v>43159</v>
      </c>
      <c r="F6123" s="1">
        <v>144563.95000000001</v>
      </c>
      <c r="G6123" s="5">
        <v>0.05</v>
      </c>
      <c r="H6123" s="298">
        <v>602.35</v>
      </c>
      <c r="I6123" s="10">
        <v>145512.24</v>
      </c>
      <c r="J6123" s="11">
        <f t="shared" si="2786"/>
        <v>0.05</v>
      </c>
      <c r="K6123" s="30">
        <f t="shared" si="2787"/>
        <v>606.30100000000004</v>
      </c>
      <c r="L6123" s="29">
        <f t="shared" si="2788"/>
        <v>3.9510000000000218</v>
      </c>
      <c r="M6123" s="10">
        <f t="shared" si="2789"/>
        <v>145512.24</v>
      </c>
      <c r="N6123" s="5">
        <f>VLOOKUP(CONCATENATE(A6123,"-6"),'Restated Depr'!$B$6:$G$7674,6,0)</f>
        <v>0.05</v>
      </c>
      <c r="O6123" s="29">
        <f t="shared" si="2790"/>
        <v>606.30100000000004</v>
      </c>
      <c r="P6123" s="29">
        <f t="shared" si="2791"/>
        <v>0</v>
      </c>
      <c r="Q6123" t="s">
        <v>7819</v>
      </c>
    </row>
    <row r="6124" spans="1:18" hidden="1">
      <c r="A6124" t="s">
        <v>467</v>
      </c>
      <c r="B6124" t="s">
        <v>6205</v>
      </c>
      <c r="C6124" s="224" t="s">
        <v>7842</v>
      </c>
      <c r="D6124" s="221">
        <v>394.02</v>
      </c>
      <c r="E6124" s="324">
        <v>43190</v>
      </c>
      <c r="F6124" s="1">
        <v>145210.53</v>
      </c>
      <c r="G6124" s="5">
        <v>0.05</v>
      </c>
      <c r="H6124" s="298">
        <v>605.04</v>
      </c>
      <c r="I6124" s="10">
        <v>145512.24</v>
      </c>
      <c r="J6124" s="11">
        <f t="shared" si="2786"/>
        <v>0.05</v>
      </c>
      <c r="K6124" s="30">
        <f t="shared" si="2787"/>
        <v>606.30100000000004</v>
      </c>
      <c r="L6124" s="29">
        <f t="shared" si="2788"/>
        <v>1.2610000000000809</v>
      </c>
      <c r="M6124" s="10">
        <f t="shared" si="2789"/>
        <v>145512.24</v>
      </c>
      <c r="N6124" s="5">
        <f>VLOOKUP(CONCATENATE(A6124,"-6"),'Restated Depr'!$B$6:$G$7674,6,0)</f>
        <v>0.05</v>
      </c>
      <c r="O6124" s="29">
        <f t="shared" si="2790"/>
        <v>606.30100000000004</v>
      </c>
      <c r="P6124" s="29">
        <f t="shared" si="2791"/>
        <v>0</v>
      </c>
      <c r="Q6124" t="s">
        <v>7819</v>
      </c>
    </row>
    <row r="6125" spans="1:18" hidden="1">
      <c r="A6125" t="s">
        <v>467</v>
      </c>
      <c r="B6125" t="s">
        <v>6206</v>
      </c>
      <c r="C6125" s="224" t="s">
        <v>7842</v>
      </c>
      <c r="D6125" s="221">
        <v>394.02</v>
      </c>
      <c r="E6125" s="324">
        <v>43220</v>
      </c>
      <c r="F6125" s="1">
        <v>145512.24</v>
      </c>
      <c r="G6125" s="5">
        <v>0.05</v>
      </c>
      <c r="H6125" s="298">
        <v>606.29999999999995</v>
      </c>
      <c r="I6125" s="10">
        <v>145512.24</v>
      </c>
      <c r="J6125" s="11">
        <f t="shared" si="2786"/>
        <v>0.05</v>
      </c>
      <c r="K6125" s="30">
        <f t="shared" si="2787"/>
        <v>606.30100000000004</v>
      </c>
      <c r="L6125" s="29">
        <f t="shared" si="2788"/>
        <v>1.00000000009004E-3</v>
      </c>
      <c r="M6125" s="10">
        <f t="shared" si="2789"/>
        <v>145512.24</v>
      </c>
      <c r="N6125" s="5">
        <f>VLOOKUP(CONCATENATE(A6125,"-6"),'Restated Depr'!$B$6:$G$7674,6,0)</f>
        <v>0.05</v>
      </c>
      <c r="O6125" s="29">
        <f t="shared" si="2790"/>
        <v>606.30100000000004</v>
      </c>
      <c r="P6125" s="29">
        <f t="shared" si="2791"/>
        <v>0</v>
      </c>
      <c r="Q6125" t="s">
        <v>7819</v>
      </c>
    </row>
    <row r="6126" spans="1:18" hidden="1">
      <c r="A6126" t="s">
        <v>467</v>
      </c>
      <c r="B6126" t="s">
        <v>6207</v>
      </c>
      <c r="C6126" s="224" t="s">
        <v>7842</v>
      </c>
      <c r="D6126" s="221">
        <v>394.02</v>
      </c>
      <c r="E6126" s="324">
        <v>43251</v>
      </c>
      <c r="F6126" s="1">
        <v>145512.24</v>
      </c>
      <c r="G6126" s="5">
        <v>0.05</v>
      </c>
      <c r="H6126" s="298">
        <v>606.29999999999995</v>
      </c>
      <c r="I6126" s="10">
        <v>145512.24</v>
      </c>
      <c r="J6126" s="11">
        <f t="shared" si="2786"/>
        <v>0.05</v>
      </c>
      <c r="K6126" s="30">
        <f t="shared" si="2787"/>
        <v>606.30100000000004</v>
      </c>
      <c r="L6126" s="29">
        <f t="shared" si="2788"/>
        <v>1.00000000009004E-3</v>
      </c>
      <c r="M6126" s="10">
        <f t="shared" si="2789"/>
        <v>145512.24</v>
      </c>
      <c r="N6126" s="5">
        <f>VLOOKUP(CONCATENATE(A6126,"-6"),'Restated Depr'!$B$6:$G$7674,6,0)</f>
        <v>0.05</v>
      </c>
      <c r="O6126" s="29">
        <f t="shared" si="2790"/>
        <v>606.30100000000004</v>
      </c>
      <c r="P6126" s="29">
        <f t="shared" si="2791"/>
        <v>0</v>
      </c>
      <c r="Q6126" t="s">
        <v>7819</v>
      </c>
    </row>
    <row r="6127" spans="1:18" hidden="1">
      <c r="A6127" t="s">
        <v>467</v>
      </c>
      <c r="B6127" t="s">
        <v>6208</v>
      </c>
      <c r="C6127" s="224" t="s">
        <v>7842</v>
      </c>
      <c r="D6127" s="221">
        <v>394.02</v>
      </c>
      <c r="E6127" s="324">
        <v>43281</v>
      </c>
      <c r="F6127" s="1">
        <v>145512.24</v>
      </c>
      <c r="G6127" s="5">
        <v>0.05</v>
      </c>
      <c r="H6127" s="298">
        <v>606.29999999999995</v>
      </c>
      <c r="I6127" s="10">
        <v>145512.24</v>
      </c>
      <c r="J6127" s="11">
        <f t="shared" si="2786"/>
        <v>0.05</v>
      </c>
      <c r="K6127" s="30">
        <f t="shared" si="2787"/>
        <v>606.30100000000004</v>
      </c>
      <c r="L6127" s="29">
        <f t="shared" si="2788"/>
        <v>1.00000000009004E-3</v>
      </c>
      <c r="M6127" s="10">
        <f t="shared" si="2789"/>
        <v>145512.24</v>
      </c>
      <c r="N6127" s="5">
        <f>VLOOKUP(CONCATENATE(A6127,"-6"),'Restated Depr'!$B$6:$G$7674,6,0)</f>
        <v>0.05</v>
      </c>
      <c r="O6127" s="29">
        <f t="shared" si="2790"/>
        <v>606.30100000000004</v>
      </c>
      <c r="P6127" s="29">
        <f t="shared" si="2791"/>
        <v>0</v>
      </c>
      <c r="Q6127" t="s">
        <v>7819</v>
      </c>
      <c r="R6127" s="5"/>
    </row>
    <row r="6128" spans="1:18" ht="15.75" hidden="1" thickBot="1">
      <c r="A6128" t="s">
        <v>467</v>
      </c>
      <c r="C6128" s="224" t="s">
        <v>641</v>
      </c>
      <c r="D6128" s="22"/>
      <c r="E6128" s="323" t="s">
        <v>606</v>
      </c>
      <c r="F6128" s="1"/>
      <c r="G6128" s="5"/>
      <c r="H6128" s="310">
        <f>SUM(H6116:H6127)</f>
        <v>7124.1000000000013</v>
      </c>
      <c r="I6128" s="10"/>
      <c r="J6128" s="10"/>
      <c r="K6128" s="32">
        <f>SUM(K6116:K6127)</f>
        <v>7275.6120000000019</v>
      </c>
      <c r="L6128" s="28">
        <f>SUM(L6116:L6127)</f>
        <v>151.51200000000063</v>
      </c>
      <c r="M6128" s="10"/>
      <c r="N6128" s="5"/>
      <c r="O6128" s="28">
        <f>SUM(O6116:O6127)</f>
        <v>7275.6120000000019</v>
      </c>
      <c r="P6128" s="28">
        <f>SUM(P6116:P6127)</f>
        <v>0</v>
      </c>
    </row>
    <row r="6129" spans="1:18" hidden="1">
      <c r="A6129" t="s">
        <v>468</v>
      </c>
      <c r="B6129" t="s">
        <v>6209</v>
      </c>
      <c r="C6129" s="224" t="s">
        <v>7842</v>
      </c>
      <c r="D6129" s="221">
        <v>394.02</v>
      </c>
      <c r="E6129" s="324">
        <v>42947</v>
      </c>
      <c r="F6129" s="9">
        <v>128438.95</v>
      </c>
      <c r="G6129" s="18">
        <v>0.05</v>
      </c>
      <c r="H6129" s="299">
        <v>535.16</v>
      </c>
      <c r="I6129" s="15">
        <v>138734.28</v>
      </c>
      <c r="J6129" s="11">
        <f t="shared" ref="J6129:J6140" si="2792">G6129</f>
        <v>0.05</v>
      </c>
      <c r="K6129" s="31">
        <f t="shared" ref="K6129:K6140" si="2793">I6129*J6129/12</f>
        <v>578.05949999999996</v>
      </c>
      <c r="L6129" s="289">
        <f t="shared" ref="L6129:L6140" si="2794">K6129-H6129</f>
        <v>42.899499999999989</v>
      </c>
      <c r="M6129" s="15">
        <f t="shared" ref="M6129:M6140" si="2795">I6129</f>
        <v>138734.28</v>
      </c>
      <c r="N6129" s="5">
        <f>VLOOKUP(CONCATENATE(A6129,"-6"),'Restated Depr'!$B$6:$G$7674,6,0)</f>
        <v>0.05</v>
      </c>
      <c r="O6129" s="289">
        <f t="shared" ref="O6129:O6140" si="2796">M6129*N6129/12</f>
        <v>578.05949999999996</v>
      </c>
      <c r="P6129" s="289">
        <f t="shared" ref="P6129:P6140" si="2797">O6129-K6129</f>
        <v>0</v>
      </c>
      <c r="Q6129" t="s">
        <v>7819</v>
      </c>
    </row>
    <row r="6130" spans="1:18" hidden="1">
      <c r="A6130" t="s">
        <v>468</v>
      </c>
      <c r="B6130" t="s">
        <v>6210</v>
      </c>
      <c r="C6130" s="224" t="s">
        <v>7842</v>
      </c>
      <c r="D6130" s="221">
        <v>394.02</v>
      </c>
      <c r="E6130" s="324">
        <v>42978</v>
      </c>
      <c r="F6130" s="1">
        <v>131348.59</v>
      </c>
      <c r="G6130" s="18">
        <v>0.05</v>
      </c>
      <c r="H6130" s="298">
        <v>547.29</v>
      </c>
      <c r="I6130" s="10">
        <v>138734.28</v>
      </c>
      <c r="J6130" s="11">
        <f t="shared" si="2792"/>
        <v>0.05</v>
      </c>
      <c r="K6130" s="30">
        <f t="shared" si="2793"/>
        <v>578.05949999999996</v>
      </c>
      <c r="L6130" s="29">
        <f t="shared" si="2794"/>
        <v>30.769499999999994</v>
      </c>
      <c r="M6130" s="10">
        <f t="shared" si="2795"/>
        <v>138734.28</v>
      </c>
      <c r="N6130" s="5">
        <f>VLOOKUP(CONCATENATE(A6130,"-6"),'Restated Depr'!$B$6:$G$7674,6,0)</f>
        <v>0.05</v>
      </c>
      <c r="O6130" s="29">
        <f t="shared" si="2796"/>
        <v>578.05949999999996</v>
      </c>
      <c r="P6130" s="29">
        <f t="shared" si="2797"/>
        <v>0</v>
      </c>
      <c r="Q6130" t="s">
        <v>7819</v>
      </c>
    </row>
    <row r="6131" spans="1:18" hidden="1">
      <c r="A6131" t="s">
        <v>468</v>
      </c>
      <c r="B6131" t="s">
        <v>6211</v>
      </c>
      <c r="C6131" s="224" t="s">
        <v>7842</v>
      </c>
      <c r="D6131" s="221">
        <v>394.02</v>
      </c>
      <c r="E6131" s="324">
        <v>43008</v>
      </c>
      <c r="F6131" s="1">
        <v>133399.45000000001</v>
      </c>
      <c r="G6131" s="18">
        <v>0.05</v>
      </c>
      <c r="H6131" s="298">
        <v>555.83000000000004</v>
      </c>
      <c r="I6131" s="10">
        <v>138734.28</v>
      </c>
      <c r="J6131" s="11">
        <f t="shared" si="2792"/>
        <v>0.05</v>
      </c>
      <c r="K6131" s="30">
        <f t="shared" si="2793"/>
        <v>578.05949999999996</v>
      </c>
      <c r="L6131" s="29">
        <f t="shared" si="2794"/>
        <v>22.229499999999916</v>
      </c>
      <c r="M6131" s="10">
        <f t="shared" si="2795"/>
        <v>138734.28</v>
      </c>
      <c r="N6131" s="5">
        <f>VLOOKUP(CONCATENATE(A6131,"-6"),'Restated Depr'!$B$6:$G$7674,6,0)</f>
        <v>0.05</v>
      </c>
      <c r="O6131" s="29">
        <f t="shared" si="2796"/>
        <v>578.05949999999996</v>
      </c>
      <c r="P6131" s="29">
        <f t="shared" si="2797"/>
        <v>0</v>
      </c>
      <c r="Q6131" t="s">
        <v>7819</v>
      </c>
    </row>
    <row r="6132" spans="1:18" hidden="1">
      <c r="A6132" t="s">
        <v>468</v>
      </c>
      <c r="B6132" t="s">
        <v>6212</v>
      </c>
      <c r="C6132" s="224" t="s">
        <v>7842</v>
      </c>
      <c r="D6132" s="221">
        <v>394.02</v>
      </c>
      <c r="E6132" s="324">
        <v>43039</v>
      </c>
      <c r="F6132" s="1">
        <v>133586.6</v>
      </c>
      <c r="G6132" s="18">
        <v>0.05</v>
      </c>
      <c r="H6132" s="298">
        <v>556.61</v>
      </c>
      <c r="I6132" s="10">
        <v>138734.28</v>
      </c>
      <c r="J6132" s="11">
        <f t="shared" si="2792"/>
        <v>0.05</v>
      </c>
      <c r="K6132" s="30">
        <f t="shared" si="2793"/>
        <v>578.05949999999996</v>
      </c>
      <c r="L6132" s="29">
        <f t="shared" si="2794"/>
        <v>21.449499999999944</v>
      </c>
      <c r="M6132" s="10">
        <f t="shared" si="2795"/>
        <v>138734.28</v>
      </c>
      <c r="N6132" s="5">
        <f>VLOOKUP(CONCATENATE(A6132,"-6"),'Restated Depr'!$B$6:$G$7674,6,0)</f>
        <v>0.05</v>
      </c>
      <c r="O6132" s="29">
        <f t="shared" si="2796"/>
        <v>578.05949999999996</v>
      </c>
      <c r="P6132" s="29">
        <f t="shared" si="2797"/>
        <v>0</v>
      </c>
      <c r="Q6132" t="s">
        <v>7819</v>
      </c>
    </row>
    <row r="6133" spans="1:18" hidden="1">
      <c r="A6133" t="s">
        <v>468</v>
      </c>
      <c r="B6133" t="s">
        <v>6213</v>
      </c>
      <c r="C6133" s="224" t="s">
        <v>7842</v>
      </c>
      <c r="D6133" s="221">
        <v>394.02</v>
      </c>
      <c r="E6133" s="324">
        <v>43069</v>
      </c>
      <c r="F6133" s="1">
        <v>135397.53</v>
      </c>
      <c r="G6133" s="18">
        <v>0.05</v>
      </c>
      <c r="H6133" s="298">
        <v>564.16</v>
      </c>
      <c r="I6133" s="10">
        <v>138734.28</v>
      </c>
      <c r="J6133" s="11">
        <f t="shared" si="2792"/>
        <v>0.05</v>
      </c>
      <c r="K6133" s="30">
        <f t="shared" si="2793"/>
        <v>578.05949999999996</v>
      </c>
      <c r="L6133" s="29">
        <f t="shared" si="2794"/>
        <v>13.899499999999989</v>
      </c>
      <c r="M6133" s="10">
        <f t="shared" si="2795"/>
        <v>138734.28</v>
      </c>
      <c r="N6133" s="5">
        <f>VLOOKUP(CONCATENATE(A6133,"-6"),'Restated Depr'!$B$6:$G$7674,6,0)</f>
        <v>0.05</v>
      </c>
      <c r="O6133" s="29">
        <f t="shared" si="2796"/>
        <v>578.05949999999996</v>
      </c>
      <c r="P6133" s="29">
        <f t="shared" si="2797"/>
        <v>0</v>
      </c>
      <c r="Q6133" t="s">
        <v>7819</v>
      </c>
    </row>
    <row r="6134" spans="1:18" hidden="1">
      <c r="A6134" t="s">
        <v>468</v>
      </c>
      <c r="B6134" t="s">
        <v>6214</v>
      </c>
      <c r="C6134" s="224" t="s">
        <v>7842</v>
      </c>
      <c r="D6134" s="221">
        <v>394.02</v>
      </c>
      <c r="E6134" s="324">
        <v>43100</v>
      </c>
      <c r="F6134" s="1">
        <v>136824.53</v>
      </c>
      <c r="G6134" s="18">
        <v>0.05</v>
      </c>
      <c r="H6134" s="298">
        <v>570.1</v>
      </c>
      <c r="I6134" s="10">
        <v>138734.28</v>
      </c>
      <c r="J6134" s="11">
        <f t="shared" si="2792"/>
        <v>0.05</v>
      </c>
      <c r="K6134" s="30">
        <f t="shared" si="2793"/>
        <v>578.05949999999996</v>
      </c>
      <c r="L6134" s="29">
        <f t="shared" si="2794"/>
        <v>7.9594999999999345</v>
      </c>
      <c r="M6134" s="10">
        <f t="shared" si="2795"/>
        <v>138734.28</v>
      </c>
      <c r="N6134" s="5">
        <f>VLOOKUP(CONCATENATE(A6134,"-6"),'Restated Depr'!$B$6:$G$7674,6,0)</f>
        <v>0.05</v>
      </c>
      <c r="O6134" s="29">
        <f t="shared" si="2796"/>
        <v>578.05949999999996</v>
      </c>
      <c r="P6134" s="29">
        <f t="shared" si="2797"/>
        <v>0</v>
      </c>
      <c r="Q6134" t="s">
        <v>7819</v>
      </c>
    </row>
    <row r="6135" spans="1:18" hidden="1">
      <c r="A6135" t="s">
        <v>468</v>
      </c>
      <c r="B6135" t="s">
        <v>6215</v>
      </c>
      <c r="C6135" s="224" t="s">
        <v>7842</v>
      </c>
      <c r="D6135" s="221">
        <v>394.02</v>
      </c>
      <c r="E6135" s="324">
        <v>43131</v>
      </c>
      <c r="F6135" s="1">
        <v>137034.45000000001</v>
      </c>
      <c r="G6135" s="5">
        <v>0.05</v>
      </c>
      <c r="H6135" s="298">
        <v>570.98</v>
      </c>
      <c r="I6135" s="10">
        <v>138734.28</v>
      </c>
      <c r="J6135" s="11">
        <f t="shared" si="2792"/>
        <v>0.05</v>
      </c>
      <c r="K6135" s="30">
        <f t="shared" si="2793"/>
        <v>578.05949999999996</v>
      </c>
      <c r="L6135" s="29">
        <f t="shared" si="2794"/>
        <v>7.0794999999999391</v>
      </c>
      <c r="M6135" s="10">
        <f t="shared" si="2795"/>
        <v>138734.28</v>
      </c>
      <c r="N6135" s="5">
        <f>VLOOKUP(CONCATENATE(A6135,"-6"),'Restated Depr'!$B$6:$G$7674,6,0)</f>
        <v>0.05</v>
      </c>
      <c r="O6135" s="29">
        <f t="shared" si="2796"/>
        <v>578.05949999999996</v>
      </c>
      <c r="P6135" s="29">
        <f t="shared" si="2797"/>
        <v>0</v>
      </c>
      <c r="Q6135" t="s">
        <v>7819</v>
      </c>
    </row>
    <row r="6136" spans="1:18" hidden="1">
      <c r="A6136" t="s">
        <v>468</v>
      </c>
      <c r="B6136" t="s">
        <v>6216</v>
      </c>
      <c r="C6136" s="224" t="s">
        <v>7842</v>
      </c>
      <c r="D6136" s="221">
        <v>394.02</v>
      </c>
      <c r="E6136" s="324">
        <v>43159</v>
      </c>
      <c r="F6136" s="1">
        <v>137786.01999999999</v>
      </c>
      <c r="G6136" s="5">
        <v>0.05</v>
      </c>
      <c r="H6136" s="298">
        <v>574.11</v>
      </c>
      <c r="I6136" s="10">
        <v>138734.28</v>
      </c>
      <c r="J6136" s="11">
        <f t="shared" si="2792"/>
        <v>0.05</v>
      </c>
      <c r="K6136" s="30">
        <f t="shared" si="2793"/>
        <v>578.05949999999996</v>
      </c>
      <c r="L6136" s="29">
        <f t="shared" si="2794"/>
        <v>3.9494999999999436</v>
      </c>
      <c r="M6136" s="10">
        <f t="shared" si="2795"/>
        <v>138734.28</v>
      </c>
      <c r="N6136" s="5">
        <f>VLOOKUP(CONCATENATE(A6136,"-6"),'Restated Depr'!$B$6:$G$7674,6,0)</f>
        <v>0.05</v>
      </c>
      <c r="O6136" s="29">
        <f t="shared" si="2796"/>
        <v>578.05949999999996</v>
      </c>
      <c r="P6136" s="29">
        <f t="shared" si="2797"/>
        <v>0</v>
      </c>
      <c r="Q6136" t="s">
        <v>7819</v>
      </c>
    </row>
    <row r="6137" spans="1:18" hidden="1">
      <c r="A6137" t="s">
        <v>468</v>
      </c>
      <c r="B6137" t="s">
        <v>6217</v>
      </c>
      <c r="C6137" s="224" t="s">
        <v>7842</v>
      </c>
      <c r="D6137" s="221">
        <v>394.02</v>
      </c>
      <c r="E6137" s="324">
        <v>43190</v>
      </c>
      <c r="F6137" s="1">
        <v>138432.59</v>
      </c>
      <c r="G6137" s="5">
        <v>0.05</v>
      </c>
      <c r="H6137" s="298">
        <v>576.79999999999995</v>
      </c>
      <c r="I6137" s="10">
        <v>138734.28</v>
      </c>
      <c r="J6137" s="11">
        <f t="shared" si="2792"/>
        <v>0.05</v>
      </c>
      <c r="K6137" s="30">
        <f t="shared" si="2793"/>
        <v>578.05949999999996</v>
      </c>
      <c r="L6137" s="29">
        <f t="shared" si="2794"/>
        <v>1.2595000000000027</v>
      </c>
      <c r="M6137" s="10">
        <f t="shared" si="2795"/>
        <v>138734.28</v>
      </c>
      <c r="N6137" s="5">
        <f>VLOOKUP(CONCATENATE(A6137,"-6"),'Restated Depr'!$B$6:$G$7674,6,0)</f>
        <v>0.05</v>
      </c>
      <c r="O6137" s="29">
        <f t="shared" si="2796"/>
        <v>578.05949999999996</v>
      </c>
      <c r="P6137" s="29">
        <f t="shared" si="2797"/>
        <v>0</v>
      </c>
      <c r="Q6137" t="s">
        <v>7819</v>
      </c>
    </row>
    <row r="6138" spans="1:18" hidden="1">
      <c r="A6138" t="s">
        <v>468</v>
      </c>
      <c r="B6138" t="s">
        <v>6218</v>
      </c>
      <c r="C6138" s="224" t="s">
        <v>7842</v>
      </c>
      <c r="D6138" s="221">
        <v>394.02</v>
      </c>
      <c r="E6138" s="324">
        <v>43220</v>
      </c>
      <c r="F6138" s="1">
        <v>138734.28</v>
      </c>
      <c r="G6138" s="5">
        <v>0.05</v>
      </c>
      <c r="H6138" s="298">
        <v>578.05999999999995</v>
      </c>
      <c r="I6138" s="10">
        <v>138734.28</v>
      </c>
      <c r="J6138" s="11">
        <f t="shared" si="2792"/>
        <v>0.05</v>
      </c>
      <c r="K6138" s="30">
        <f t="shared" si="2793"/>
        <v>578.05949999999996</v>
      </c>
      <c r="L6138" s="29">
        <f t="shared" si="2794"/>
        <v>-4.9999999998817657E-4</v>
      </c>
      <c r="M6138" s="10">
        <f t="shared" si="2795"/>
        <v>138734.28</v>
      </c>
      <c r="N6138" s="5">
        <f>VLOOKUP(CONCATENATE(A6138,"-6"),'Restated Depr'!$B$6:$G$7674,6,0)</f>
        <v>0.05</v>
      </c>
      <c r="O6138" s="29">
        <f t="shared" si="2796"/>
        <v>578.05949999999996</v>
      </c>
      <c r="P6138" s="29">
        <f t="shared" si="2797"/>
        <v>0</v>
      </c>
      <c r="Q6138" t="s">
        <v>7819</v>
      </c>
    </row>
    <row r="6139" spans="1:18" hidden="1">
      <c r="A6139" t="s">
        <v>468</v>
      </c>
      <c r="B6139" t="s">
        <v>6219</v>
      </c>
      <c r="C6139" s="224" t="s">
        <v>7842</v>
      </c>
      <c r="D6139" s="221">
        <v>394.02</v>
      </c>
      <c r="E6139" s="324">
        <v>43251</v>
      </c>
      <c r="F6139" s="1">
        <v>138734.28</v>
      </c>
      <c r="G6139" s="5">
        <v>0.05</v>
      </c>
      <c r="H6139" s="298">
        <v>578.05999999999995</v>
      </c>
      <c r="I6139" s="10">
        <v>138734.28</v>
      </c>
      <c r="J6139" s="11">
        <f t="shared" si="2792"/>
        <v>0.05</v>
      </c>
      <c r="K6139" s="30">
        <f t="shared" si="2793"/>
        <v>578.05949999999996</v>
      </c>
      <c r="L6139" s="29">
        <f t="shared" si="2794"/>
        <v>-4.9999999998817657E-4</v>
      </c>
      <c r="M6139" s="10">
        <f t="shared" si="2795"/>
        <v>138734.28</v>
      </c>
      <c r="N6139" s="5">
        <f>VLOOKUP(CONCATENATE(A6139,"-6"),'Restated Depr'!$B$6:$G$7674,6,0)</f>
        <v>0.05</v>
      </c>
      <c r="O6139" s="29">
        <f t="shared" si="2796"/>
        <v>578.05949999999996</v>
      </c>
      <c r="P6139" s="29">
        <f t="shared" si="2797"/>
        <v>0</v>
      </c>
      <c r="Q6139" t="s">
        <v>7819</v>
      </c>
    </row>
    <row r="6140" spans="1:18" hidden="1">
      <c r="A6140" t="s">
        <v>468</v>
      </c>
      <c r="B6140" t="s">
        <v>6220</v>
      </c>
      <c r="C6140" s="224" t="s">
        <v>7842</v>
      </c>
      <c r="D6140" s="221">
        <v>394.02</v>
      </c>
      <c r="E6140" s="324">
        <v>43281</v>
      </c>
      <c r="F6140" s="1">
        <v>138734.28</v>
      </c>
      <c r="G6140" s="5">
        <v>0.05</v>
      </c>
      <c r="H6140" s="298">
        <v>578.05999999999995</v>
      </c>
      <c r="I6140" s="10">
        <v>138734.28</v>
      </c>
      <c r="J6140" s="11">
        <f t="shared" si="2792"/>
        <v>0.05</v>
      </c>
      <c r="K6140" s="30">
        <f t="shared" si="2793"/>
        <v>578.05949999999996</v>
      </c>
      <c r="L6140" s="29">
        <f t="shared" si="2794"/>
        <v>-4.9999999998817657E-4</v>
      </c>
      <c r="M6140" s="10">
        <f t="shared" si="2795"/>
        <v>138734.28</v>
      </c>
      <c r="N6140" s="5">
        <f>VLOOKUP(CONCATENATE(A6140,"-6"),'Restated Depr'!$B$6:$G$7674,6,0)</f>
        <v>0.05</v>
      </c>
      <c r="O6140" s="29">
        <f t="shared" si="2796"/>
        <v>578.05949999999996</v>
      </c>
      <c r="P6140" s="29">
        <f t="shared" si="2797"/>
        <v>0</v>
      </c>
      <c r="Q6140" t="s">
        <v>7819</v>
      </c>
      <c r="R6140" s="5"/>
    </row>
    <row r="6141" spans="1:18" ht="15.75" hidden="1" thickBot="1">
      <c r="A6141" t="s">
        <v>468</v>
      </c>
      <c r="C6141" s="224" t="s">
        <v>641</v>
      </c>
      <c r="D6141" s="22"/>
      <c r="E6141" s="323" t="s">
        <v>606</v>
      </c>
      <c r="F6141" s="1"/>
      <c r="G6141" s="5"/>
      <c r="H6141" s="310">
        <f>SUM(H6129:H6140)</f>
        <v>6785.2199999999993</v>
      </c>
      <c r="I6141" s="10"/>
      <c r="J6141" s="10"/>
      <c r="K6141" s="32">
        <f>SUM(K6129:K6140)</f>
        <v>6936.7140000000009</v>
      </c>
      <c r="L6141" s="28">
        <f>SUM(L6129:L6140)</f>
        <v>151.49399999999969</v>
      </c>
      <c r="M6141" s="10"/>
      <c r="N6141" s="5"/>
      <c r="O6141" s="28">
        <f>SUM(O6129:O6140)</f>
        <v>6936.7140000000009</v>
      </c>
      <c r="P6141" s="28">
        <f>SUM(P6129:P6140)</f>
        <v>0</v>
      </c>
    </row>
    <row r="6142" spans="1:18" hidden="1">
      <c r="A6142" t="s">
        <v>469</v>
      </c>
      <c r="B6142" t="s">
        <v>6221</v>
      </c>
      <c r="C6142" s="224" t="s">
        <v>7842</v>
      </c>
      <c r="D6142" s="221">
        <v>394.02</v>
      </c>
      <c r="E6142" s="324">
        <v>42947</v>
      </c>
      <c r="F6142" s="9">
        <v>49485.85</v>
      </c>
      <c r="G6142" s="18">
        <v>0.05</v>
      </c>
      <c r="H6142" s="299">
        <v>206.18999999999997</v>
      </c>
      <c r="I6142" s="15">
        <v>49485.85</v>
      </c>
      <c r="J6142" s="11">
        <f t="shared" ref="J6142:J6153" si="2798">G6142</f>
        <v>0.05</v>
      </c>
      <c r="K6142" s="31">
        <f t="shared" ref="K6142:K6153" si="2799">I6142*J6142/12</f>
        <v>206.19104166666668</v>
      </c>
      <c r="L6142" s="289">
        <f t="shared" ref="L6142:L6153" si="2800">K6142-H6142</f>
        <v>1.0416666667083518E-3</v>
      </c>
      <c r="M6142" s="15">
        <f t="shared" ref="M6142:M6153" si="2801">I6142</f>
        <v>49485.85</v>
      </c>
      <c r="N6142" s="5">
        <f>VLOOKUP(CONCATENATE(A6142,"-6"),'Restated Depr'!$B$6:$G$7674,6,0)</f>
        <v>0.05</v>
      </c>
      <c r="O6142" s="289">
        <f t="shared" ref="O6142:O6153" si="2802">M6142*N6142/12</f>
        <v>206.19104166666668</v>
      </c>
      <c r="P6142" s="289">
        <f t="shared" ref="P6142:P6153" si="2803">O6142-K6142</f>
        <v>0</v>
      </c>
      <c r="Q6142" t="s">
        <v>7819</v>
      </c>
    </row>
    <row r="6143" spans="1:18" hidden="1">
      <c r="A6143" t="s">
        <v>469</v>
      </c>
      <c r="B6143" t="s">
        <v>6222</v>
      </c>
      <c r="C6143" s="224" t="s">
        <v>7842</v>
      </c>
      <c r="D6143" s="221">
        <v>394.02</v>
      </c>
      <c r="E6143" s="324">
        <v>42978</v>
      </c>
      <c r="F6143" s="1">
        <v>49485.85</v>
      </c>
      <c r="G6143" s="18">
        <v>0.05</v>
      </c>
      <c r="H6143" s="298">
        <v>206.18999999999997</v>
      </c>
      <c r="I6143" s="10">
        <v>49485.85</v>
      </c>
      <c r="J6143" s="11">
        <f t="shared" si="2798"/>
        <v>0.05</v>
      </c>
      <c r="K6143" s="30">
        <f t="shared" si="2799"/>
        <v>206.19104166666668</v>
      </c>
      <c r="L6143" s="29">
        <f t="shared" si="2800"/>
        <v>1.0416666667083518E-3</v>
      </c>
      <c r="M6143" s="10">
        <f t="shared" si="2801"/>
        <v>49485.85</v>
      </c>
      <c r="N6143" s="5">
        <f>VLOOKUP(CONCATENATE(A6143,"-6"),'Restated Depr'!$B$6:$G$7674,6,0)</f>
        <v>0.05</v>
      </c>
      <c r="O6143" s="29">
        <f t="shared" si="2802"/>
        <v>206.19104166666668</v>
      </c>
      <c r="P6143" s="29">
        <f t="shared" si="2803"/>
        <v>0</v>
      </c>
      <c r="Q6143" t="s">
        <v>7819</v>
      </c>
    </row>
    <row r="6144" spans="1:18" hidden="1">
      <c r="A6144" t="s">
        <v>469</v>
      </c>
      <c r="B6144" t="s">
        <v>6223</v>
      </c>
      <c r="C6144" s="224" t="s">
        <v>7842</v>
      </c>
      <c r="D6144" s="221">
        <v>394.02</v>
      </c>
      <c r="E6144" s="324">
        <v>43008</v>
      </c>
      <c r="F6144" s="1">
        <v>49485.85</v>
      </c>
      <c r="G6144" s="18">
        <v>0.05</v>
      </c>
      <c r="H6144" s="298">
        <v>206.18999999999997</v>
      </c>
      <c r="I6144" s="10">
        <v>49485.85</v>
      </c>
      <c r="J6144" s="11">
        <f t="shared" si="2798"/>
        <v>0.05</v>
      </c>
      <c r="K6144" s="30">
        <f t="shared" si="2799"/>
        <v>206.19104166666668</v>
      </c>
      <c r="L6144" s="29">
        <f t="shared" si="2800"/>
        <v>1.0416666667083518E-3</v>
      </c>
      <c r="M6144" s="10">
        <f t="shared" si="2801"/>
        <v>49485.85</v>
      </c>
      <c r="N6144" s="5">
        <f>VLOOKUP(CONCATENATE(A6144,"-6"),'Restated Depr'!$B$6:$G$7674,6,0)</f>
        <v>0.05</v>
      </c>
      <c r="O6144" s="29">
        <f t="shared" si="2802"/>
        <v>206.19104166666668</v>
      </c>
      <c r="P6144" s="29">
        <f t="shared" si="2803"/>
        <v>0</v>
      </c>
      <c r="Q6144" t="s">
        <v>7819</v>
      </c>
    </row>
    <row r="6145" spans="1:18" hidden="1">
      <c r="A6145" t="s">
        <v>469</v>
      </c>
      <c r="B6145" t="s">
        <v>6224</v>
      </c>
      <c r="C6145" s="224" t="s">
        <v>7842</v>
      </c>
      <c r="D6145" s="221">
        <v>394.02</v>
      </c>
      <c r="E6145" s="324">
        <v>43039</v>
      </c>
      <c r="F6145" s="1">
        <v>49485.85</v>
      </c>
      <c r="G6145" s="18">
        <v>0.05</v>
      </c>
      <c r="H6145" s="298">
        <v>206.18999999999997</v>
      </c>
      <c r="I6145" s="10">
        <v>49485.85</v>
      </c>
      <c r="J6145" s="11">
        <f t="shared" si="2798"/>
        <v>0.05</v>
      </c>
      <c r="K6145" s="30">
        <f t="shared" si="2799"/>
        <v>206.19104166666668</v>
      </c>
      <c r="L6145" s="29">
        <f t="shared" si="2800"/>
        <v>1.0416666667083518E-3</v>
      </c>
      <c r="M6145" s="10">
        <f t="shared" si="2801"/>
        <v>49485.85</v>
      </c>
      <c r="N6145" s="5">
        <f>VLOOKUP(CONCATENATE(A6145,"-6"),'Restated Depr'!$B$6:$G$7674,6,0)</f>
        <v>0.05</v>
      </c>
      <c r="O6145" s="29">
        <f t="shared" si="2802"/>
        <v>206.19104166666668</v>
      </c>
      <c r="P6145" s="29">
        <f t="shared" si="2803"/>
        <v>0</v>
      </c>
      <c r="Q6145" t="s">
        <v>7819</v>
      </c>
    </row>
    <row r="6146" spans="1:18" hidden="1">
      <c r="A6146" t="s">
        <v>469</v>
      </c>
      <c r="B6146" t="s">
        <v>6225</v>
      </c>
      <c r="C6146" s="224" t="s">
        <v>7842</v>
      </c>
      <c r="D6146" s="221">
        <v>394.02</v>
      </c>
      <c r="E6146" s="324">
        <v>43069</v>
      </c>
      <c r="F6146" s="1">
        <v>49485.85</v>
      </c>
      <c r="G6146" s="18">
        <v>0.05</v>
      </c>
      <c r="H6146" s="298">
        <v>206.18999999999997</v>
      </c>
      <c r="I6146" s="10">
        <v>49485.85</v>
      </c>
      <c r="J6146" s="11">
        <f t="shared" si="2798"/>
        <v>0.05</v>
      </c>
      <c r="K6146" s="30">
        <f t="shared" si="2799"/>
        <v>206.19104166666668</v>
      </c>
      <c r="L6146" s="29">
        <f t="shared" si="2800"/>
        <v>1.0416666667083518E-3</v>
      </c>
      <c r="M6146" s="10">
        <f t="shared" si="2801"/>
        <v>49485.85</v>
      </c>
      <c r="N6146" s="5">
        <f>VLOOKUP(CONCATENATE(A6146,"-6"),'Restated Depr'!$B$6:$G$7674,6,0)</f>
        <v>0.05</v>
      </c>
      <c r="O6146" s="29">
        <f t="shared" si="2802"/>
        <v>206.19104166666668</v>
      </c>
      <c r="P6146" s="29">
        <f t="shared" si="2803"/>
        <v>0</v>
      </c>
      <c r="Q6146" t="s">
        <v>7819</v>
      </c>
    </row>
    <row r="6147" spans="1:18" hidden="1">
      <c r="A6147" t="s">
        <v>469</v>
      </c>
      <c r="B6147" t="s">
        <v>6226</v>
      </c>
      <c r="C6147" s="224" t="s">
        <v>7842</v>
      </c>
      <c r="D6147" s="221">
        <v>394.02</v>
      </c>
      <c r="E6147" s="324">
        <v>43100</v>
      </c>
      <c r="F6147" s="1">
        <v>49485.85</v>
      </c>
      <c r="G6147" s="18">
        <v>0.05</v>
      </c>
      <c r="H6147" s="298">
        <v>206.18999999999997</v>
      </c>
      <c r="I6147" s="10">
        <v>49485.85</v>
      </c>
      <c r="J6147" s="11">
        <f t="shared" si="2798"/>
        <v>0.05</v>
      </c>
      <c r="K6147" s="30">
        <f t="shared" si="2799"/>
        <v>206.19104166666668</v>
      </c>
      <c r="L6147" s="29">
        <f t="shared" si="2800"/>
        <v>1.0416666667083518E-3</v>
      </c>
      <c r="M6147" s="10">
        <f t="shared" si="2801"/>
        <v>49485.85</v>
      </c>
      <c r="N6147" s="5">
        <f>VLOOKUP(CONCATENATE(A6147,"-6"),'Restated Depr'!$B$6:$G$7674,6,0)</f>
        <v>0.05</v>
      </c>
      <c r="O6147" s="29">
        <f t="shared" si="2802"/>
        <v>206.19104166666668</v>
      </c>
      <c r="P6147" s="29">
        <f t="shared" si="2803"/>
        <v>0</v>
      </c>
      <c r="Q6147" t="s">
        <v>7819</v>
      </c>
    </row>
    <row r="6148" spans="1:18" hidden="1">
      <c r="A6148" t="s">
        <v>469</v>
      </c>
      <c r="B6148" t="s">
        <v>6227</v>
      </c>
      <c r="C6148" s="224" t="s">
        <v>7842</v>
      </c>
      <c r="D6148" s="221">
        <v>394.02</v>
      </c>
      <c r="E6148" s="324">
        <v>43131</v>
      </c>
      <c r="F6148" s="1">
        <v>49485.85</v>
      </c>
      <c r="G6148" s="5">
        <v>0.05</v>
      </c>
      <c r="H6148" s="298">
        <v>206.18999999999997</v>
      </c>
      <c r="I6148" s="10">
        <v>49485.85</v>
      </c>
      <c r="J6148" s="11">
        <f t="shared" si="2798"/>
        <v>0.05</v>
      </c>
      <c r="K6148" s="30">
        <f t="shared" si="2799"/>
        <v>206.19104166666668</v>
      </c>
      <c r="L6148" s="29">
        <f t="shared" si="2800"/>
        <v>1.0416666667083518E-3</v>
      </c>
      <c r="M6148" s="10">
        <f t="shared" si="2801"/>
        <v>49485.85</v>
      </c>
      <c r="N6148" s="5">
        <f>VLOOKUP(CONCATENATE(A6148,"-6"),'Restated Depr'!$B$6:$G$7674,6,0)</f>
        <v>0.05</v>
      </c>
      <c r="O6148" s="29">
        <f t="shared" si="2802"/>
        <v>206.19104166666668</v>
      </c>
      <c r="P6148" s="29">
        <f t="shared" si="2803"/>
        <v>0</v>
      </c>
      <c r="Q6148" t="s">
        <v>7819</v>
      </c>
    </row>
    <row r="6149" spans="1:18" hidden="1">
      <c r="A6149" t="s">
        <v>469</v>
      </c>
      <c r="B6149" t="s">
        <v>6228</v>
      </c>
      <c r="C6149" s="224" t="s">
        <v>7842</v>
      </c>
      <c r="D6149" s="221">
        <v>394.02</v>
      </c>
      <c r="E6149" s="324">
        <v>43159</v>
      </c>
      <c r="F6149" s="1">
        <v>49485.85</v>
      </c>
      <c r="G6149" s="5">
        <v>0.05</v>
      </c>
      <c r="H6149" s="298">
        <v>206.18999999999997</v>
      </c>
      <c r="I6149" s="10">
        <v>49485.85</v>
      </c>
      <c r="J6149" s="11">
        <f t="shared" si="2798"/>
        <v>0.05</v>
      </c>
      <c r="K6149" s="30">
        <f t="shared" si="2799"/>
        <v>206.19104166666668</v>
      </c>
      <c r="L6149" s="29">
        <f t="shared" si="2800"/>
        <v>1.0416666667083518E-3</v>
      </c>
      <c r="M6149" s="10">
        <f t="shared" si="2801"/>
        <v>49485.85</v>
      </c>
      <c r="N6149" s="5">
        <f>VLOOKUP(CONCATENATE(A6149,"-6"),'Restated Depr'!$B$6:$G$7674,6,0)</f>
        <v>0.05</v>
      </c>
      <c r="O6149" s="29">
        <f t="shared" si="2802"/>
        <v>206.19104166666668</v>
      </c>
      <c r="P6149" s="29">
        <f t="shared" si="2803"/>
        <v>0</v>
      </c>
      <c r="Q6149" t="s">
        <v>7819</v>
      </c>
    </row>
    <row r="6150" spans="1:18" hidden="1">
      <c r="A6150" t="s">
        <v>469</v>
      </c>
      <c r="B6150" t="s">
        <v>6229</v>
      </c>
      <c r="C6150" s="224" t="s">
        <v>7842</v>
      </c>
      <c r="D6150" s="221">
        <v>394.02</v>
      </c>
      <c r="E6150" s="324">
        <v>43190</v>
      </c>
      <c r="F6150" s="1">
        <v>49485.85</v>
      </c>
      <c r="G6150" s="5">
        <v>0.05</v>
      </c>
      <c r="H6150" s="298">
        <v>206.18999999999997</v>
      </c>
      <c r="I6150" s="10">
        <v>49485.85</v>
      </c>
      <c r="J6150" s="11">
        <f t="shared" si="2798"/>
        <v>0.05</v>
      </c>
      <c r="K6150" s="30">
        <f t="shared" si="2799"/>
        <v>206.19104166666668</v>
      </c>
      <c r="L6150" s="29">
        <f t="shared" si="2800"/>
        <v>1.0416666667083518E-3</v>
      </c>
      <c r="M6150" s="10">
        <f t="shared" si="2801"/>
        <v>49485.85</v>
      </c>
      <c r="N6150" s="5">
        <f>VLOOKUP(CONCATENATE(A6150,"-6"),'Restated Depr'!$B$6:$G$7674,6,0)</f>
        <v>0.05</v>
      </c>
      <c r="O6150" s="29">
        <f t="shared" si="2802"/>
        <v>206.19104166666668</v>
      </c>
      <c r="P6150" s="29">
        <f t="shared" si="2803"/>
        <v>0</v>
      </c>
      <c r="Q6150" t="s">
        <v>7819</v>
      </c>
    </row>
    <row r="6151" spans="1:18" hidden="1">
      <c r="A6151" t="s">
        <v>469</v>
      </c>
      <c r="B6151" t="s">
        <v>6230</v>
      </c>
      <c r="C6151" s="224" t="s">
        <v>7842</v>
      </c>
      <c r="D6151" s="221">
        <v>394.02</v>
      </c>
      <c r="E6151" s="324">
        <v>43220</v>
      </c>
      <c r="F6151" s="1">
        <v>49485.85</v>
      </c>
      <c r="G6151" s="5">
        <v>0.05</v>
      </c>
      <c r="H6151" s="298">
        <v>206.18999999999997</v>
      </c>
      <c r="I6151" s="10">
        <v>49485.85</v>
      </c>
      <c r="J6151" s="11">
        <f t="shared" si="2798"/>
        <v>0.05</v>
      </c>
      <c r="K6151" s="30">
        <f t="shared" si="2799"/>
        <v>206.19104166666668</v>
      </c>
      <c r="L6151" s="29">
        <f t="shared" si="2800"/>
        <v>1.0416666667083518E-3</v>
      </c>
      <c r="M6151" s="10">
        <f t="shared" si="2801"/>
        <v>49485.85</v>
      </c>
      <c r="N6151" s="5">
        <f>VLOOKUP(CONCATENATE(A6151,"-6"),'Restated Depr'!$B$6:$G$7674,6,0)</f>
        <v>0.05</v>
      </c>
      <c r="O6151" s="29">
        <f t="shared" si="2802"/>
        <v>206.19104166666668</v>
      </c>
      <c r="P6151" s="29">
        <f t="shared" si="2803"/>
        <v>0</v>
      </c>
      <c r="Q6151" t="s">
        <v>7819</v>
      </c>
    </row>
    <row r="6152" spans="1:18" hidden="1">
      <c r="A6152" t="s">
        <v>469</v>
      </c>
      <c r="B6152" t="s">
        <v>6231</v>
      </c>
      <c r="C6152" s="224" t="s">
        <v>7842</v>
      </c>
      <c r="D6152" s="221">
        <v>394.02</v>
      </c>
      <c r="E6152" s="324">
        <v>43251</v>
      </c>
      <c r="F6152" s="1">
        <v>49485.85</v>
      </c>
      <c r="G6152" s="5">
        <v>0.05</v>
      </c>
      <c r="H6152" s="298">
        <v>206.18999999999997</v>
      </c>
      <c r="I6152" s="10">
        <v>49485.85</v>
      </c>
      <c r="J6152" s="11">
        <f t="shared" si="2798"/>
        <v>0.05</v>
      </c>
      <c r="K6152" s="30">
        <f t="shared" si="2799"/>
        <v>206.19104166666668</v>
      </c>
      <c r="L6152" s="29">
        <f t="shared" si="2800"/>
        <v>1.0416666667083518E-3</v>
      </c>
      <c r="M6152" s="10">
        <f t="shared" si="2801"/>
        <v>49485.85</v>
      </c>
      <c r="N6152" s="5">
        <f>VLOOKUP(CONCATENATE(A6152,"-6"),'Restated Depr'!$B$6:$G$7674,6,0)</f>
        <v>0.05</v>
      </c>
      <c r="O6152" s="29">
        <f t="shared" si="2802"/>
        <v>206.19104166666668</v>
      </c>
      <c r="P6152" s="29">
        <f t="shared" si="2803"/>
        <v>0</v>
      </c>
      <c r="Q6152" t="s">
        <v>7819</v>
      </c>
    </row>
    <row r="6153" spans="1:18" hidden="1">
      <c r="A6153" t="s">
        <v>469</v>
      </c>
      <c r="B6153" t="s">
        <v>6232</v>
      </c>
      <c r="C6153" s="224" t="s">
        <v>7842</v>
      </c>
      <c r="D6153" s="221">
        <v>394.02</v>
      </c>
      <c r="E6153" s="324">
        <v>43281</v>
      </c>
      <c r="F6153" s="1">
        <v>49485.85</v>
      </c>
      <c r="G6153" s="5">
        <v>0.05</v>
      </c>
      <c r="H6153" s="298">
        <v>206.18999999999997</v>
      </c>
      <c r="I6153" s="10">
        <v>49485.85</v>
      </c>
      <c r="J6153" s="11">
        <f t="shared" si="2798"/>
        <v>0.05</v>
      </c>
      <c r="K6153" s="30">
        <f t="shared" si="2799"/>
        <v>206.19104166666668</v>
      </c>
      <c r="L6153" s="29">
        <f t="shared" si="2800"/>
        <v>1.0416666667083518E-3</v>
      </c>
      <c r="M6153" s="10">
        <f t="shared" si="2801"/>
        <v>49485.85</v>
      </c>
      <c r="N6153" s="5">
        <f>VLOOKUP(CONCATENATE(A6153,"-6"),'Restated Depr'!$B$6:$G$7674,6,0)</f>
        <v>0.05</v>
      </c>
      <c r="O6153" s="29">
        <f t="shared" si="2802"/>
        <v>206.19104166666668</v>
      </c>
      <c r="P6153" s="29">
        <f t="shared" si="2803"/>
        <v>0</v>
      </c>
      <c r="Q6153" t="s">
        <v>7819</v>
      </c>
      <c r="R6153" s="5"/>
    </row>
    <row r="6154" spans="1:18" ht="15.75" hidden="1" thickBot="1">
      <c r="A6154" t="s">
        <v>469</v>
      </c>
      <c r="C6154" s="224" t="s">
        <v>641</v>
      </c>
      <c r="D6154" s="22"/>
      <c r="E6154" s="323" t="s">
        <v>606</v>
      </c>
      <c r="F6154" s="1"/>
      <c r="G6154" s="5"/>
      <c r="H6154" s="310">
        <f>SUM(H6142:H6153)</f>
        <v>2474.2800000000002</v>
      </c>
      <c r="I6154" s="10"/>
      <c r="J6154" s="10"/>
      <c r="K6154" s="32">
        <f>SUM(K6142:K6153)</f>
        <v>2474.2924999999996</v>
      </c>
      <c r="L6154" s="28">
        <f>SUM(L6142:L6153)</f>
        <v>1.2500000000500222E-2</v>
      </c>
      <c r="M6154" s="10"/>
      <c r="N6154" s="5"/>
      <c r="O6154" s="28">
        <f>SUM(O6142:O6153)</f>
        <v>2474.2924999999996</v>
      </c>
      <c r="P6154" s="28">
        <f>SUM(P6142:P6153)</f>
        <v>0</v>
      </c>
    </row>
    <row r="6155" spans="1:18" hidden="1">
      <c r="A6155" t="s">
        <v>470</v>
      </c>
      <c r="B6155" t="s">
        <v>6233</v>
      </c>
      <c r="C6155" s="224" t="s">
        <v>7842</v>
      </c>
      <c r="D6155" s="221">
        <v>394.02</v>
      </c>
      <c r="E6155" s="324">
        <v>42947</v>
      </c>
      <c r="F6155" s="9">
        <v>8567670.2899999991</v>
      </c>
      <c r="G6155" s="18">
        <v>0.05</v>
      </c>
      <c r="H6155" s="299">
        <v>35698.629999999997</v>
      </c>
      <c r="I6155" s="15">
        <v>9367312.0999999996</v>
      </c>
      <c r="J6155" s="11">
        <f t="shared" ref="J6155:J6166" si="2804">G6155</f>
        <v>0.05</v>
      </c>
      <c r="K6155" s="31">
        <f t="shared" ref="K6155:K6166" si="2805">I6155*J6155/12</f>
        <v>39030.467083333329</v>
      </c>
      <c r="L6155" s="289">
        <f t="shared" ref="L6155:L6166" si="2806">K6155-H6155</f>
        <v>3331.837083333332</v>
      </c>
      <c r="M6155" s="15">
        <f t="shared" ref="M6155:M6166" si="2807">I6155</f>
        <v>9367312.0999999996</v>
      </c>
      <c r="N6155" s="5">
        <f>VLOOKUP(CONCATENATE(A6155,"-6"),'Restated Depr'!$B$6:$G$7674,6,0)</f>
        <v>0.05</v>
      </c>
      <c r="O6155" s="289">
        <f t="shared" ref="O6155:O6166" si="2808">M6155*N6155/12</f>
        <v>39030.467083333329</v>
      </c>
      <c r="P6155" s="289">
        <f t="shared" ref="P6155:P6166" si="2809">O6155-K6155</f>
        <v>0</v>
      </c>
      <c r="Q6155" t="s">
        <v>7819</v>
      </c>
    </row>
    <row r="6156" spans="1:18" hidden="1">
      <c r="A6156" t="s">
        <v>470</v>
      </c>
      <c r="B6156" t="s">
        <v>6234</v>
      </c>
      <c r="C6156" s="224" t="s">
        <v>7842</v>
      </c>
      <c r="D6156" s="221">
        <v>394.02</v>
      </c>
      <c r="E6156" s="324">
        <v>42978</v>
      </c>
      <c r="F6156" s="1">
        <v>8643698.3800000008</v>
      </c>
      <c r="G6156" s="18">
        <v>0.05</v>
      </c>
      <c r="H6156" s="298">
        <v>36015.410000000003</v>
      </c>
      <c r="I6156" s="10">
        <v>9367312.0999999996</v>
      </c>
      <c r="J6156" s="11">
        <f t="shared" si="2804"/>
        <v>0.05</v>
      </c>
      <c r="K6156" s="30">
        <f t="shared" si="2805"/>
        <v>39030.467083333329</v>
      </c>
      <c r="L6156" s="29">
        <f t="shared" si="2806"/>
        <v>3015.0570833333259</v>
      </c>
      <c r="M6156" s="10">
        <f t="shared" si="2807"/>
        <v>9367312.0999999996</v>
      </c>
      <c r="N6156" s="5">
        <f>VLOOKUP(CONCATENATE(A6156,"-6"),'Restated Depr'!$B$6:$G$7674,6,0)</f>
        <v>0.05</v>
      </c>
      <c r="O6156" s="29">
        <f t="shared" si="2808"/>
        <v>39030.467083333329</v>
      </c>
      <c r="P6156" s="29">
        <f t="shared" si="2809"/>
        <v>0</v>
      </c>
      <c r="Q6156" t="s">
        <v>7819</v>
      </c>
    </row>
    <row r="6157" spans="1:18" hidden="1">
      <c r="A6157" t="s">
        <v>470</v>
      </c>
      <c r="B6157" t="s">
        <v>6235</v>
      </c>
      <c r="C6157" s="224" t="s">
        <v>7842</v>
      </c>
      <c r="D6157" s="221">
        <v>394.02</v>
      </c>
      <c r="E6157" s="324">
        <v>43008</v>
      </c>
      <c r="F6157" s="1">
        <v>8706386.6799999997</v>
      </c>
      <c r="G6157" s="18">
        <v>0.05</v>
      </c>
      <c r="H6157" s="298">
        <v>36276.61</v>
      </c>
      <c r="I6157" s="10">
        <v>9367312.0999999996</v>
      </c>
      <c r="J6157" s="11">
        <f t="shared" si="2804"/>
        <v>0.05</v>
      </c>
      <c r="K6157" s="30">
        <f t="shared" si="2805"/>
        <v>39030.467083333329</v>
      </c>
      <c r="L6157" s="29">
        <f t="shared" si="2806"/>
        <v>2753.8570833333288</v>
      </c>
      <c r="M6157" s="10">
        <f t="shared" si="2807"/>
        <v>9367312.0999999996</v>
      </c>
      <c r="N6157" s="5">
        <f>VLOOKUP(CONCATENATE(A6157,"-6"),'Restated Depr'!$B$6:$G$7674,6,0)</f>
        <v>0.05</v>
      </c>
      <c r="O6157" s="29">
        <f t="shared" si="2808"/>
        <v>39030.467083333329</v>
      </c>
      <c r="P6157" s="29">
        <f t="shared" si="2809"/>
        <v>0</v>
      </c>
      <c r="Q6157" t="s">
        <v>7819</v>
      </c>
    </row>
    <row r="6158" spans="1:18" hidden="1">
      <c r="A6158" t="s">
        <v>470</v>
      </c>
      <c r="B6158" t="s">
        <v>6236</v>
      </c>
      <c r="C6158" s="224" t="s">
        <v>7842</v>
      </c>
      <c r="D6158" s="221">
        <v>394.02</v>
      </c>
      <c r="E6158" s="324">
        <v>43039</v>
      </c>
      <c r="F6158" s="1">
        <v>8819034.2400000002</v>
      </c>
      <c r="G6158" s="18">
        <v>0.05</v>
      </c>
      <c r="H6158" s="298">
        <v>36745.980000000003</v>
      </c>
      <c r="I6158" s="10">
        <v>9367312.0999999996</v>
      </c>
      <c r="J6158" s="11">
        <f t="shared" si="2804"/>
        <v>0.05</v>
      </c>
      <c r="K6158" s="30">
        <f t="shared" si="2805"/>
        <v>39030.467083333329</v>
      </c>
      <c r="L6158" s="29">
        <f t="shared" si="2806"/>
        <v>2284.4870833333262</v>
      </c>
      <c r="M6158" s="10">
        <f t="shared" si="2807"/>
        <v>9367312.0999999996</v>
      </c>
      <c r="N6158" s="5">
        <f>VLOOKUP(CONCATENATE(A6158,"-6"),'Restated Depr'!$B$6:$G$7674,6,0)</f>
        <v>0.05</v>
      </c>
      <c r="O6158" s="29">
        <f t="shared" si="2808"/>
        <v>39030.467083333329</v>
      </c>
      <c r="P6158" s="29">
        <f t="shared" si="2809"/>
        <v>0</v>
      </c>
      <c r="Q6158" t="s">
        <v>7819</v>
      </c>
    </row>
    <row r="6159" spans="1:18" hidden="1">
      <c r="A6159" t="s">
        <v>470</v>
      </c>
      <c r="B6159" t="s">
        <v>6237</v>
      </c>
      <c r="C6159" s="224" t="s">
        <v>7842</v>
      </c>
      <c r="D6159" s="221">
        <v>394.02</v>
      </c>
      <c r="E6159" s="324">
        <v>43069</v>
      </c>
      <c r="F6159" s="1">
        <v>9205406.0299999993</v>
      </c>
      <c r="G6159" s="18">
        <v>0.05</v>
      </c>
      <c r="H6159" s="298">
        <v>38355.86</v>
      </c>
      <c r="I6159" s="10">
        <v>9367312.0999999996</v>
      </c>
      <c r="J6159" s="11">
        <f t="shared" si="2804"/>
        <v>0.05</v>
      </c>
      <c r="K6159" s="30">
        <f t="shared" si="2805"/>
        <v>39030.467083333329</v>
      </c>
      <c r="L6159" s="29">
        <f t="shared" si="2806"/>
        <v>674.60708333332877</v>
      </c>
      <c r="M6159" s="10">
        <f t="shared" si="2807"/>
        <v>9367312.0999999996</v>
      </c>
      <c r="N6159" s="5">
        <f>VLOOKUP(CONCATENATE(A6159,"-6"),'Restated Depr'!$B$6:$G$7674,6,0)</f>
        <v>0.05</v>
      </c>
      <c r="O6159" s="29">
        <f t="shared" si="2808"/>
        <v>39030.467083333329</v>
      </c>
      <c r="P6159" s="29">
        <f t="shared" si="2809"/>
        <v>0</v>
      </c>
      <c r="Q6159" t="s">
        <v>7819</v>
      </c>
    </row>
    <row r="6160" spans="1:18" hidden="1">
      <c r="A6160" t="s">
        <v>470</v>
      </c>
      <c r="B6160" t="s">
        <v>6238</v>
      </c>
      <c r="C6160" s="224" t="s">
        <v>7842</v>
      </c>
      <c r="D6160" s="221">
        <v>394.02</v>
      </c>
      <c r="E6160" s="324">
        <v>43100</v>
      </c>
      <c r="F6160" s="1">
        <v>9639230.8399999999</v>
      </c>
      <c r="G6160" s="18">
        <v>0.05</v>
      </c>
      <c r="H6160" s="298">
        <v>40163.46</v>
      </c>
      <c r="I6160" s="10">
        <v>9367312.0999999996</v>
      </c>
      <c r="J6160" s="11">
        <f t="shared" si="2804"/>
        <v>0.05</v>
      </c>
      <c r="K6160" s="30">
        <f t="shared" si="2805"/>
        <v>39030.467083333329</v>
      </c>
      <c r="L6160" s="29">
        <f t="shared" si="2806"/>
        <v>-1132.9929166666698</v>
      </c>
      <c r="M6160" s="10">
        <f t="shared" si="2807"/>
        <v>9367312.0999999996</v>
      </c>
      <c r="N6160" s="5">
        <f>VLOOKUP(CONCATENATE(A6160,"-6"),'Restated Depr'!$B$6:$G$7674,6,0)</f>
        <v>0.05</v>
      </c>
      <c r="O6160" s="29">
        <f t="shared" si="2808"/>
        <v>39030.467083333329</v>
      </c>
      <c r="P6160" s="29">
        <f t="shared" si="2809"/>
        <v>0</v>
      </c>
      <c r="Q6160" t="s">
        <v>7819</v>
      </c>
    </row>
    <row r="6161" spans="1:18" hidden="1">
      <c r="A6161" t="s">
        <v>470</v>
      </c>
      <c r="B6161" t="s">
        <v>6239</v>
      </c>
      <c r="C6161" s="224" t="s">
        <v>7842</v>
      </c>
      <c r="D6161" s="221">
        <v>394.02</v>
      </c>
      <c r="E6161" s="324">
        <v>43131</v>
      </c>
      <c r="F6161" s="1">
        <v>9579221.5199999996</v>
      </c>
      <c r="G6161" s="5">
        <v>0.05</v>
      </c>
      <c r="H6161" s="298">
        <v>39913.42</v>
      </c>
      <c r="I6161" s="10">
        <v>9367312.0999999996</v>
      </c>
      <c r="J6161" s="11">
        <f t="shared" si="2804"/>
        <v>0.05</v>
      </c>
      <c r="K6161" s="30">
        <f t="shared" si="2805"/>
        <v>39030.467083333329</v>
      </c>
      <c r="L6161" s="29">
        <f t="shared" si="2806"/>
        <v>-882.9529166666689</v>
      </c>
      <c r="M6161" s="10">
        <f t="shared" si="2807"/>
        <v>9367312.0999999996</v>
      </c>
      <c r="N6161" s="5">
        <f>VLOOKUP(CONCATENATE(A6161,"-6"),'Restated Depr'!$B$6:$G$7674,6,0)</f>
        <v>0.05</v>
      </c>
      <c r="O6161" s="29">
        <f t="shared" si="2808"/>
        <v>39030.467083333329</v>
      </c>
      <c r="P6161" s="29">
        <f t="shared" si="2809"/>
        <v>0</v>
      </c>
      <c r="Q6161" t="s">
        <v>7819</v>
      </c>
    </row>
    <row r="6162" spans="1:18" hidden="1">
      <c r="A6162" t="s">
        <v>470</v>
      </c>
      <c r="B6162" t="s">
        <v>6240</v>
      </c>
      <c r="C6162" s="224" t="s">
        <v>7842</v>
      </c>
      <c r="D6162" s="221">
        <v>394.02</v>
      </c>
      <c r="E6162" s="324">
        <v>43159</v>
      </c>
      <c r="F6162" s="1">
        <v>9361962.25</v>
      </c>
      <c r="G6162" s="5">
        <v>0.05</v>
      </c>
      <c r="H6162" s="298">
        <v>39008.18</v>
      </c>
      <c r="I6162" s="10">
        <v>9367312.0999999996</v>
      </c>
      <c r="J6162" s="11">
        <f t="shared" si="2804"/>
        <v>0.05</v>
      </c>
      <c r="K6162" s="30">
        <f t="shared" si="2805"/>
        <v>39030.467083333329</v>
      </c>
      <c r="L6162" s="29">
        <f t="shared" si="2806"/>
        <v>22.287083333329065</v>
      </c>
      <c r="M6162" s="10">
        <f t="shared" si="2807"/>
        <v>9367312.0999999996</v>
      </c>
      <c r="N6162" s="5">
        <f>VLOOKUP(CONCATENATE(A6162,"-6"),'Restated Depr'!$B$6:$G$7674,6,0)</f>
        <v>0.05</v>
      </c>
      <c r="O6162" s="29">
        <f t="shared" si="2808"/>
        <v>39030.467083333329</v>
      </c>
      <c r="P6162" s="29">
        <f t="shared" si="2809"/>
        <v>0</v>
      </c>
      <c r="Q6162" t="s">
        <v>7819</v>
      </c>
    </row>
    <row r="6163" spans="1:18" hidden="1">
      <c r="A6163" t="s">
        <v>470</v>
      </c>
      <c r="B6163" t="s">
        <v>6241</v>
      </c>
      <c r="C6163" s="224" t="s">
        <v>7842</v>
      </c>
      <c r="D6163" s="221">
        <v>394.02</v>
      </c>
      <c r="E6163" s="324">
        <v>43190</v>
      </c>
      <c r="F6163" s="1">
        <v>9364631.3800000008</v>
      </c>
      <c r="G6163" s="5">
        <v>0.05</v>
      </c>
      <c r="H6163" s="298">
        <v>39019.300000000003</v>
      </c>
      <c r="I6163" s="10">
        <v>9367312.0999999996</v>
      </c>
      <c r="J6163" s="11">
        <f t="shared" si="2804"/>
        <v>0.05</v>
      </c>
      <c r="K6163" s="30">
        <f t="shared" si="2805"/>
        <v>39030.467083333329</v>
      </c>
      <c r="L6163" s="29">
        <f t="shared" si="2806"/>
        <v>11.167083333326445</v>
      </c>
      <c r="M6163" s="10">
        <f t="shared" si="2807"/>
        <v>9367312.0999999996</v>
      </c>
      <c r="N6163" s="5">
        <f>VLOOKUP(CONCATENATE(A6163,"-6"),'Restated Depr'!$B$6:$G$7674,6,0)</f>
        <v>0.05</v>
      </c>
      <c r="O6163" s="29">
        <f t="shared" si="2808"/>
        <v>39030.467083333329</v>
      </c>
      <c r="P6163" s="29">
        <f t="shared" si="2809"/>
        <v>0</v>
      </c>
      <c r="Q6163" t="s">
        <v>7819</v>
      </c>
    </row>
    <row r="6164" spans="1:18" hidden="1">
      <c r="A6164" t="s">
        <v>470</v>
      </c>
      <c r="B6164" t="s">
        <v>6242</v>
      </c>
      <c r="C6164" s="224" t="s">
        <v>7842</v>
      </c>
      <c r="D6164" s="221">
        <v>394.02</v>
      </c>
      <c r="E6164" s="324">
        <v>43220</v>
      </c>
      <c r="F6164" s="1">
        <v>9367312.0999999996</v>
      </c>
      <c r="G6164" s="5">
        <v>0.05</v>
      </c>
      <c r="H6164" s="298">
        <v>39030.47</v>
      </c>
      <c r="I6164" s="10">
        <v>9367312.0999999996</v>
      </c>
      <c r="J6164" s="11">
        <f t="shared" si="2804"/>
        <v>0.05</v>
      </c>
      <c r="K6164" s="30">
        <f t="shared" si="2805"/>
        <v>39030.467083333329</v>
      </c>
      <c r="L6164" s="29">
        <f t="shared" si="2806"/>
        <v>-2.9166666718083434E-3</v>
      </c>
      <c r="M6164" s="10">
        <f t="shared" si="2807"/>
        <v>9367312.0999999996</v>
      </c>
      <c r="N6164" s="5">
        <f>VLOOKUP(CONCATENATE(A6164,"-6"),'Restated Depr'!$B$6:$G$7674,6,0)</f>
        <v>0.05</v>
      </c>
      <c r="O6164" s="29">
        <f t="shared" si="2808"/>
        <v>39030.467083333329</v>
      </c>
      <c r="P6164" s="29">
        <f t="shared" si="2809"/>
        <v>0</v>
      </c>
      <c r="Q6164" t="s">
        <v>7819</v>
      </c>
    </row>
    <row r="6165" spans="1:18" hidden="1">
      <c r="A6165" t="s">
        <v>470</v>
      </c>
      <c r="B6165" t="s">
        <v>6243</v>
      </c>
      <c r="C6165" s="224" t="s">
        <v>7842</v>
      </c>
      <c r="D6165" s="221">
        <v>394.02</v>
      </c>
      <c r="E6165" s="324">
        <v>43251</v>
      </c>
      <c r="F6165" s="1">
        <v>9367312.0999999996</v>
      </c>
      <c r="G6165" s="5">
        <v>0.05</v>
      </c>
      <c r="H6165" s="298">
        <v>39030.47</v>
      </c>
      <c r="I6165" s="10">
        <v>9367312.0999999996</v>
      </c>
      <c r="J6165" s="11">
        <f t="shared" si="2804"/>
        <v>0.05</v>
      </c>
      <c r="K6165" s="30">
        <f t="shared" si="2805"/>
        <v>39030.467083333329</v>
      </c>
      <c r="L6165" s="29">
        <f t="shared" si="2806"/>
        <v>-2.9166666718083434E-3</v>
      </c>
      <c r="M6165" s="10">
        <f t="shared" si="2807"/>
        <v>9367312.0999999996</v>
      </c>
      <c r="N6165" s="5">
        <f>VLOOKUP(CONCATENATE(A6165,"-6"),'Restated Depr'!$B$6:$G$7674,6,0)</f>
        <v>0.05</v>
      </c>
      <c r="O6165" s="29">
        <f t="shared" si="2808"/>
        <v>39030.467083333329</v>
      </c>
      <c r="P6165" s="29">
        <f t="shared" si="2809"/>
        <v>0</v>
      </c>
      <c r="Q6165" t="s">
        <v>7819</v>
      </c>
    </row>
    <row r="6166" spans="1:18" hidden="1">
      <c r="A6166" t="s">
        <v>470</v>
      </c>
      <c r="B6166" t="s">
        <v>6244</v>
      </c>
      <c r="C6166" s="224" t="s">
        <v>7842</v>
      </c>
      <c r="D6166" s="221">
        <v>394.02</v>
      </c>
      <c r="E6166" s="324">
        <v>43281</v>
      </c>
      <c r="F6166" s="1">
        <v>9367312.0999999996</v>
      </c>
      <c r="G6166" s="5">
        <v>0.05</v>
      </c>
      <c r="H6166" s="298">
        <v>39030.47</v>
      </c>
      <c r="I6166" s="10">
        <v>9367312.0999999996</v>
      </c>
      <c r="J6166" s="11">
        <f t="shared" si="2804"/>
        <v>0.05</v>
      </c>
      <c r="K6166" s="30">
        <f t="shared" si="2805"/>
        <v>39030.467083333329</v>
      </c>
      <c r="L6166" s="29">
        <f t="shared" si="2806"/>
        <v>-2.9166666718083434E-3</v>
      </c>
      <c r="M6166" s="10">
        <f t="shared" si="2807"/>
        <v>9367312.0999999996</v>
      </c>
      <c r="N6166" s="5">
        <f>VLOOKUP(CONCATENATE(A6166,"-6"),'Restated Depr'!$B$6:$G$7674,6,0)</f>
        <v>0.05</v>
      </c>
      <c r="O6166" s="29">
        <f t="shared" si="2808"/>
        <v>39030.467083333329</v>
      </c>
      <c r="P6166" s="29">
        <f t="shared" si="2809"/>
        <v>0</v>
      </c>
      <c r="Q6166" t="s">
        <v>7819</v>
      </c>
      <c r="R6166" s="5"/>
    </row>
    <row r="6167" spans="1:18" ht="15.75" hidden="1" thickBot="1">
      <c r="A6167" t="s">
        <v>470</v>
      </c>
      <c r="C6167" s="224" t="s">
        <v>641</v>
      </c>
      <c r="D6167" s="22"/>
      <c r="E6167" s="323" t="s">
        <v>606</v>
      </c>
      <c r="F6167" s="1"/>
      <c r="G6167" s="5"/>
      <c r="H6167" s="310">
        <f>SUM(H6155:H6166)</f>
        <v>458288.25999999989</v>
      </c>
      <c r="I6167" s="10"/>
      <c r="J6167" s="10"/>
      <c r="K6167" s="32">
        <f>SUM(K6155:K6166)</f>
        <v>468365.60500000004</v>
      </c>
      <c r="L6167" s="28">
        <f>SUM(L6155:L6166)</f>
        <v>10077.344999999943</v>
      </c>
      <c r="M6167" s="10"/>
      <c r="N6167" s="5"/>
      <c r="O6167" s="28">
        <f>SUM(O6155:O6166)</f>
        <v>468365.60500000004</v>
      </c>
      <c r="P6167" s="28">
        <f>SUM(P6155:P6166)</f>
        <v>0</v>
      </c>
    </row>
    <row r="6168" spans="1:18" hidden="1">
      <c r="A6168" s="34" t="s">
        <v>471</v>
      </c>
      <c r="B6168" s="34" t="s">
        <v>6245</v>
      </c>
      <c r="C6168" s="226" t="s">
        <v>7842</v>
      </c>
      <c r="D6168" s="223">
        <v>394.02</v>
      </c>
      <c r="E6168" s="327">
        <v>42947</v>
      </c>
      <c r="F6168" s="285">
        <v>944496.2</v>
      </c>
      <c r="G6168" s="38">
        <v>9.0909089999999998E-2</v>
      </c>
      <c r="H6168" s="311">
        <v>6944.829999999999</v>
      </c>
      <c r="I6168" s="287">
        <v>820286.27</v>
      </c>
      <c r="J6168" s="40">
        <f t="shared" ref="J6168:J6179" si="2810">G6168</f>
        <v>9.0909089999999998E-2</v>
      </c>
      <c r="K6168" s="290">
        <f t="shared" ref="K6168:K6179" si="2811">H6168</f>
        <v>6944.829999999999</v>
      </c>
      <c r="L6168" s="291">
        <f t="shared" ref="L6168:L6179" si="2812">K6168-H6168</f>
        <v>0</v>
      </c>
      <c r="M6168" s="287">
        <f t="shared" ref="M6168:M6179" si="2813">I6168</f>
        <v>820286.27</v>
      </c>
      <c r="N6168" s="38">
        <f>VLOOKUP(CONCATENATE(A6168,"-6"),'Restated Depr'!$B$6:$G$7674,6,0)</f>
        <v>0.2</v>
      </c>
      <c r="O6168" s="291">
        <f t="shared" ref="O6168:O6179" si="2814">VLOOKUP(CONCATENATE(A6168,"-6"),$B$3:$K$7676,10,FALSE)</f>
        <v>14914.299999999997</v>
      </c>
      <c r="P6168" s="291">
        <f t="shared" ref="P6168:P6179" si="2815">O6168-K6168</f>
        <v>7969.4699999999984</v>
      </c>
      <c r="Q6168" t="s">
        <v>7604</v>
      </c>
    </row>
    <row r="6169" spans="1:18" hidden="1">
      <c r="A6169" s="34" t="s">
        <v>471</v>
      </c>
      <c r="B6169" s="34" t="s">
        <v>6246</v>
      </c>
      <c r="C6169" s="226" t="s">
        <v>7842</v>
      </c>
      <c r="D6169" s="223">
        <v>394.02</v>
      </c>
      <c r="E6169" s="327">
        <v>42978</v>
      </c>
      <c r="F6169" s="37">
        <v>937551.37</v>
      </c>
      <c r="G6169" s="38">
        <v>9.0909089999999998E-2</v>
      </c>
      <c r="H6169" s="312">
        <v>6944.82</v>
      </c>
      <c r="I6169" s="39">
        <v>820286.27</v>
      </c>
      <c r="J6169" s="40">
        <f t="shared" si="2810"/>
        <v>9.0909089999999998E-2</v>
      </c>
      <c r="K6169" s="41">
        <f t="shared" si="2811"/>
        <v>6944.82</v>
      </c>
      <c r="L6169" s="42">
        <f t="shared" si="2812"/>
        <v>0</v>
      </c>
      <c r="M6169" s="39">
        <f t="shared" si="2813"/>
        <v>820286.27</v>
      </c>
      <c r="N6169" s="38">
        <f>VLOOKUP(CONCATENATE(A6169,"-6"),'Restated Depr'!$B$6:$G$7674,6,0)</f>
        <v>0.2</v>
      </c>
      <c r="O6169" s="42">
        <f t="shared" si="2814"/>
        <v>14914.299999999997</v>
      </c>
      <c r="P6169" s="42">
        <f t="shared" si="2815"/>
        <v>7969.4799999999977</v>
      </c>
      <c r="Q6169" t="s">
        <v>7604</v>
      </c>
    </row>
    <row r="6170" spans="1:18" hidden="1">
      <c r="A6170" s="34" t="s">
        <v>471</v>
      </c>
      <c r="B6170" s="34" t="s">
        <v>6247</v>
      </c>
      <c r="C6170" s="226" t="s">
        <v>7842</v>
      </c>
      <c r="D6170" s="223">
        <v>394.02</v>
      </c>
      <c r="E6170" s="327">
        <v>43008</v>
      </c>
      <c r="F6170" s="37">
        <v>930606.55</v>
      </c>
      <c r="G6170" s="38">
        <v>9.0909089999999998E-2</v>
      </c>
      <c r="H6170" s="312">
        <v>6944.829999999999</v>
      </c>
      <c r="I6170" s="39">
        <v>820286.27</v>
      </c>
      <c r="J6170" s="40">
        <f t="shared" si="2810"/>
        <v>9.0909089999999998E-2</v>
      </c>
      <c r="K6170" s="41">
        <f t="shared" si="2811"/>
        <v>6944.829999999999</v>
      </c>
      <c r="L6170" s="42">
        <f t="shared" si="2812"/>
        <v>0</v>
      </c>
      <c r="M6170" s="39">
        <f t="shared" si="2813"/>
        <v>820286.27</v>
      </c>
      <c r="N6170" s="38">
        <f>VLOOKUP(CONCATENATE(A6170,"-6"),'Restated Depr'!$B$6:$G$7674,6,0)</f>
        <v>0.2</v>
      </c>
      <c r="O6170" s="42">
        <f t="shared" si="2814"/>
        <v>14914.299999999997</v>
      </c>
      <c r="P6170" s="42">
        <f t="shared" si="2815"/>
        <v>7969.4699999999984</v>
      </c>
      <c r="Q6170" t="s">
        <v>7604</v>
      </c>
    </row>
    <row r="6171" spans="1:18" hidden="1">
      <c r="A6171" s="34" t="s">
        <v>471</v>
      </c>
      <c r="B6171" s="34" t="s">
        <v>6248</v>
      </c>
      <c r="C6171" s="226" t="s">
        <v>7842</v>
      </c>
      <c r="D6171" s="223">
        <v>394.02</v>
      </c>
      <c r="E6171" s="327">
        <v>43039</v>
      </c>
      <c r="F6171" s="37">
        <v>923661.72</v>
      </c>
      <c r="G6171" s="38">
        <v>9.0909089999999998E-2</v>
      </c>
      <c r="H6171" s="312">
        <v>6944.82</v>
      </c>
      <c r="I6171" s="39">
        <v>820286.27</v>
      </c>
      <c r="J6171" s="40">
        <f t="shared" si="2810"/>
        <v>9.0909089999999998E-2</v>
      </c>
      <c r="K6171" s="41">
        <f t="shared" si="2811"/>
        <v>6944.82</v>
      </c>
      <c r="L6171" s="42">
        <f t="shared" si="2812"/>
        <v>0</v>
      </c>
      <c r="M6171" s="39">
        <f t="shared" si="2813"/>
        <v>820286.27</v>
      </c>
      <c r="N6171" s="38">
        <f>VLOOKUP(CONCATENATE(A6171,"-6"),'Restated Depr'!$B$6:$G$7674,6,0)</f>
        <v>0.2</v>
      </c>
      <c r="O6171" s="42">
        <f t="shared" si="2814"/>
        <v>14914.299999999997</v>
      </c>
      <c r="P6171" s="42">
        <f t="shared" si="2815"/>
        <v>7969.4799999999977</v>
      </c>
      <c r="Q6171" t="s">
        <v>7604</v>
      </c>
    </row>
    <row r="6172" spans="1:18" hidden="1">
      <c r="A6172" s="34" t="s">
        <v>471</v>
      </c>
      <c r="B6172" s="34" t="s">
        <v>6249</v>
      </c>
      <c r="C6172" s="226" t="s">
        <v>7842</v>
      </c>
      <c r="D6172" s="223">
        <v>394.02</v>
      </c>
      <c r="E6172" s="327">
        <v>43069</v>
      </c>
      <c r="F6172" s="37">
        <v>916716.9</v>
      </c>
      <c r="G6172" s="38">
        <v>9.0909089999999998E-2</v>
      </c>
      <c r="H6172" s="312">
        <v>6944.829999999999</v>
      </c>
      <c r="I6172" s="39">
        <v>820286.27</v>
      </c>
      <c r="J6172" s="40">
        <f t="shared" si="2810"/>
        <v>9.0909089999999998E-2</v>
      </c>
      <c r="K6172" s="41">
        <f t="shared" si="2811"/>
        <v>6944.829999999999</v>
      </c>
      <c r="L6172" s="42">
        <f t="shared" si="2812"/>
        <v>0</v>
      </c>
      <c r="M6172" s="39">
        <f t="shared" si="2813"/>
        <v>820286.27</v>
      </c>
      <c r="N6172" s="38">
        <f>VLOOKUP(CONCATENATE(A6172,"-6"),'Restated Depr'!$B$6:$G$7674,6,0)</f>
        <v>0.2</v>
      </c>
      <c r="O6172" s="42">
        <f t="shared" si="2814"/>
        <v>14914.299999999997</v>
      </c>
      <c r="P6172" s="42">
        <f t="shared" si="2815"/>
        <v>7969.4699999999984</v>
      </c>
      <c r="Q6172" t="s">
        <v>7604</v>
      </c>
    </row>
    <row r="6173" spans="1:18" hidden="1">
      <c r="A6173" s="34" t="s">
        <v>471</v>
      </c>
      <c r="B6173" s="34" t="s">
        <v>6250</v>
      </c>
      <c r="C6173" s="226" t="s">
        <v>7842</v>
      </c>
      <c r="D6173" s="223">
        <v>394.02</v>
      </c>
      <c r="E6173" s="327">
        <v>43100</v>
      </c>
      <c r="F6173" s="37">
        <v>909772.07</v>
      </c>
      <c r="G6173" s="38">
        <v>0.19672131000000001</v>
      </c>
      <c r="H6173" s="312">
        <v>14914.299999999997</v>
      </c>
      <c r="I6173" s="39">
        <v>820286.27</v>
      </c>
      <c r="J6173" s="40">
        <f t="shared" si="2810"/>
        <v>0.19672131000000001</v>
      </c>
      <c r="K6173" s="41">
        <f t="shared" si="2811"/>
        <v>14914.299999999997</v>
      </c>
      <c r="L6173" s="42">
        <f t="shared" si="2812"/>
        <v>0</v>
      </c>
      <c r="M6173" s="39">
        <f t="shared" si="2813"/>
        <v>820286.27</v>
      </c>
      <c r="N6173" s="38">
        <f>VLOOKUP(CONCATENATE(A6173,"-6"),'Restated Depr'!$B$6:$G$7674,6,0)</f>
        <v>0.2</v>
      </c>
      <c r="O6173" s="42">
        <f t="shared" si="2814"/>
        <v>14914.299999999997</v>
      </c>
      <c r="P6173" s="42">
        <f t="shared" si="2815"/>
        <v>0</v>
      </c>
      <c r="Q6173" t="s">
        <v>7604</v>
      </c>
    </row>
    <row r="6174" spans="1:18" hidden="1">
      <c r="A6174" s="34" t="s">
        <v>471</v>
      </c>
      <c r="B6174" s="34" t="s">
        <v>6251</v>
      </c>
      <c r="C6174" s="226" t="s">
        <v>7842</v>
      </c>
      <c r="D6174" s="223">
        <v>394.02</v>
      </c>
      <c r="E6174" s="327">
        <v>43131</v>
      </c>
      <c r="F6174" s="37">
        <v>894857.77</v>
      </c>
      <c r="G6174" s="38">
        <v>0.2</v>
      </c>
      <c r="H6174" s="312">
        <v>14914.299999999997</v>
      </c>
      <c r="I6174" s="39">
        <v>820286.27</v>
      </c>
      <c r="J6174" s="40">
        <f t="shared" si="2810"/>
        <v>0.2</v>
      </c>
      <c r="K6174" s="41">
        <f t="shared" si="2811"/>
        <v>14914.299999999997</v>
      </c>
      <c r="L6174" s="42">
        <f t="shared" si="2812"/>
        <v>0</v>
      </c>
      <c r="M6174" s="39">
        <f t="shared" si="2813"/>
        <v>820286.27</v>
      </c>
      <c r="N6174" s="38">
        <f>VLOOKUP(CONCATENATE(A6174,"-6"),'Restated Depr'!$B$6:$G$7674,6,0)</f>
        <v>0.2</v>
      </c>
      <c r="O6174" s="42">
        <f t="shared" si="2814"/>
        <v>14914.299999999997</v>
      </c>
      <c r="P6174" s="42">
        <f t="shared" si="2815"/>
        <v>0</v>
      </c>
      <c r="Q6174" t="s">
        <v>7604</v>
      </c>
    </row>
    <row r="6175" spans="1:18" hidden="1">
      <c r="A6175" s="34" t="s">
        <v>471</v>
      </c>
      <c r="B6175" s="34" t="s">
        <v>6252</v>
      </c>
      <c r="C6175" s="226" t="s">
        <v>7842</v>
      </c>
      <c r="D6175" s="223">
        <v>394.02</v>
      </c>
      <c r="E6175" s="327">
        <v>43159</v>
      </c>
      <c r="F6175" s="37">
        <v>879943.47</v>
      </c>
      <c r="G6175" s="38">
        <v>0.2</v>
      </c>
      <c r="H6175" s="312">
        <v>14914.299999999997</v>
      </c>
      <c r="I6175" s="39">
        <v>820286.27</v>
      </c>
      <c r="J6175" s="40">
        <f t="shared" si="2810"/>
        <v>0.2</v>
      </c>
      <c r="K6175" s="41">
        <f t="shared" si="2811"/>
        <v>14914.299999999997</v>
      </c>
      <c r="L6175" s="42">
        <f t="shared" si="2812"/>
        <v>0</v>
      </c>
      <c r="M6175" s="39">
        <f t="shared" si="2813"/>
        <v>820286.27</v>
      </c>
      <c r="N6175" s="38">
        <f>VLOOKUP(CONCATENATE(A6175,"-6"),'Restated Depr'!$B$6:$G$7674,6,0)</f>
        <v>0.2</v>
      </c>
      <c r="O6175" s="42">
        <f t="shared" si="2814"/>
        <v>14914.299999999997</v>
      </c>
      <c r="P6175" s="42">
        <f t="shared" si="2815"/>
        <v>0</v>
      </c>
      <c r="Q6175" t="s">
        <v>7604</v>
      </c>
    </row>
    <row r="6176" spans="1:18" hidden="1">
      <c r="A6176" s="34" t="s">
        <v>471</v>
      </c>
      <c r="B6176" s="34" t="s">
        <v>6253</v>
      </c>
      <c r="C6176" s="226" t="s">
        <v>7842</v>
      </c>
      <c r="D6176" s="223">
        <v>394.02</v>
      </c>
      <c r="E6176" s="327">
        <v>43190</v>
      </c>
      <c r="F6176" s="37">
        <v>865029.17</v>
      </c>
      <c r="G6176" s="38">
        <v>0.2</v>
      </c>
      <c r="H6176" s="312">
        <v>14914.299999999997</v>
      </c>
      <c r="I6176" s="39">
        <v>820286.27</v>
      </c>
      <c r="J6176" s="40">
        <f t="shared" si="2810"/>
        <v>0.2</v>
      </c>
      <c r="K6176" s="41">
        <f t="shared" si="2811"/>
        <v>14914.299999999997</v>
      </c>
      <c r="L6176" s="42">
        <f t="shared" si="2812"/>
        <v>0</v>
      </c>
      <c r="M6176" s="39">
        <f t="shared" si="2813"/>
        <v>820286.27</v>
      </c>
      <c r="N6176" s="38">
        <f>VLOOKUP(CONCATENATE(A6176,"-6"),'Restated Depr'!$B$6:$G$7674,6,0)</f>
        <v>0.2</v>
      </c>
      <c r="O6176" s="42">
        <f t="shared" si="2814"/>
        <v>14914.299999999997</v>
      </c>
      <c r="P6176" s="42">
        <f t="shared" si="2815"/>
        <v>0</v>
      </c>
      <c r="Q6176" t="s">
        <v>7604</v>
      </c>
    </row>
    <row r="6177" spans="1:18" hidden="1">
      <c r="A6177" s="34" t="s">
        <v>471</v>
      </c>
      <c r="B6177" s="34" t="s">
        <v>6254</v>
      </c>
      <c r="C6177" s="226" t="s">
        <v>7842</v>
      </c>
      <c r="D6177" s="223">
        <v>394.02</v>
      </c>
      <c r="E6177" s="327">
        <v>43220</v>
      </c>
      <c r="F6177" s="37">
        <v>850114.87</v>
      </c>
      <c r="G6177" s="38">
        <v>0.2</v>
      </c>
      <c r="H6177" s="312">
        <v>14914.299999999997</v>
      </c>
      <c r="I6177" s="39">
        <v>820286.27</v>
      </c>
      <c r="J6177" s="40">
        <f t="shared" si="2810"/>
        <v>0.2</v>
      </c>
      <c r="K6177" s="41">
        <f t="shared" si="2811"/>
        <v>14914.299999999997</v>
      </c>
      <c r="L6177" s="42">
        <f t="shared" si="2812"/>
        <v>0</v>
      </c>
      <c r="M6177" s="39">
        <f t="shared" si="2813"/>
        <v>820286.27</v>
      </c>
      <c r="N6177" s="38">
        <f>VLOOKUP(CONCATENATE(A6177,"-6"),'Restated Depr'!$B$6:$G$7674,6,0)</f>
        <v>0.2</v>
      </c>
      <c r="O6177" s="42">
        <f t="shared" si="2814"/>
        <v>14914.299999999997</v>
      </c>
      <c r="P6177" s="42">
        <f t="shared" si="2815"/>
        <v>0</v>
      </c>
      <c r="Q6177" t="s">
        <v>7604</v>
      </c>
    </row>
    <row r="6178" spans="1:18" hidden="1">
      <c r="A6178" s="34" t="s">
        <v>471</v>
      </c>
      <c r="B6178" s="34" t="s">
        <v>6255</v>
      </c>
      <c r="C6178" s="226" t="s">
        <v>7842</v>
      </c>
      <c r="D6178" s="223">
        <v>394.02</v>
      </c>
      <c r="E6178" s="327">
        <v>43251</v>
      </c>
      <c r="F6178" s="37">
        <v>835200.57</v>
      </c>
      <c r="G6178" s="38">
        <v>0.2</v>
      </c>
      <c r="H6178" s="312">
        <v>14914.299999999997</v>
      </c>
      <c r="I6178" s="39">
        <v>820286.27</v>
      </c>
      <c r="J6178" s="40">
        <f t="shared" si="2810"/>
        <v>0.2</v>
      </c>
      <c r="K6178" s="41">
        <f t="shared" si="2811"/>
        <v>14914.299999999997</v>
      </c>
      <c r="L6178" s="42">
        <f t="shared" si="2812"/>
        <v>0</v>
      </c>
      <c r="M6178" s="39">
        <f t="shared" si="2813"/>
        <v>820286.27</v>
      </c>
      <c r="N6178" s="38">
        <f>VLOOKUP(CONCATENATE(A6178,"-6"),'Restated Depr'!$B$6:$G$7674,6,0)</f>
        <v>0.2</v>
      </c>
      <c r="O6178" s="42">
        <f t="shared" si="2814"/>
        <v>14914.299999999997</v>
      </c>
      <c r="P6178" s="42">
        <f t="shared" si="2815"/>
        <v>0</v>
      </c>
      <c r="Q6178" t="s">
        <v>7604</v>
      </c>
    </row>
    <row r="6179" spans="1:18" hidden="1">
      <c r="A6179" s="34" t="s">
        <v>471</v>
      </c>
      <c r="B6179" s="34" t="s">
        <v>6256</v>
      </c>
      <c r="C6179" s="226" t="s">
        <v>7842</v>
      </c>
      <c r="D6179" s="223">
        <v>394.02</v>
      </c>
      <c r="E6179" s="327">
        <v>43281</v>
      </c>
      <c r="F6179" s="37">
        <v>820286.27</v>
      </c>
      <c r="G6179" s="38">
        <v>0.2</v>
      </c>
      <c r="H6179" s="312">
        <v>14914.299999999997</v>
      </c>
      <c r="I6179" s="39">
        <v>820286.27</v>
      </c>
      <c r="J6179" s="40">
        <f t="shared" si="2810"/>
        <v>0.2</v>
      </c>
      <c r="K6179" s="41">
        <f t="shared" si="2811"/>
        <v>14914.299999999997</v>
      </c>
      <c r="L6179" s="42">
        <f t="shared" si="2812"/>
        <v>0</v>
      </c>
      <c r="M6179" s="39">
        <f t="shared" si="2813"/>
        <v>820286.27</v>
      </c>
      <c r="N6179" s="38">
        <f>VLOOKUP(CONCATENATE(A6179,"-6"),'Restated Depr'!$B$6:$G$7674,6,0)</f>
        <v>0.2</v>
      </c>
      <c r="O6179" s="42">
        <f t="shared" si="2814"/>
        <v>14914.299999999997</v>
      </c>
      <c r="P6179" s="42">
        <f t="shared" si="2815"/>
        <v>0</v>
      </c>
      <c r="Q6179" t="s">
        <v>7604</v>
      </c>
      <c r="R6179" s="5"/>
    </row>
    <row r="6180" spans="1:18" ht="15.75" hidden="1" thickBot="1">
      <c r="A6180" t="s">
        <v>471</v>
      </c>
      <c r="C6180" s="224" t="s">
        <v>641</v>
      </c>
      <c r="D6180" s="22"/>
      <c r="E6180" s="323" t="s">
        <v>606</v>
      </c>
      <c r="F6180" s="1"/>
      <c r="G6180" s="5"/>
      <c r="H6180" s="310">
        <f>SUM(H6168:H6179)</f>
        <v>139124.22999999998</v>
      </c>
      <c r="I6180" s="10"/>
      <c r="J6180" s="10"/>
      <c r="K6180" s="32">
        <f>SUM(K6168:K6179)</f>
        <v>139124.22999999998</v>
      </c>
      <c r="L6180" s="28">
        <f>SUM(L6168:L6179)</f>
        <v>0</v>
      </c>
      <c r="M6180" s="10"/>
      <c r="N6180" s="5"/>
      <c r="O6180" s="28">
        <f>SUM(O6168:O6179)</f>
        <v>178971.59999999995</v>
      </c>
      <c r="P6180" s="28">
        <f>SUM(P6168:P6179)</f>
        <v>39847.369999999995</v>
      </c>
    </row>
    <row r="6181" spans="1:18" hidden="1">
      <c r="A6181" t="s">
        <v>472</v>
      </c>
      <c r="B6181" t="s">
        <v>6257</v>
      </c>
      <c r="C6181" s="224" t="s">
        <v>7842</v>
      </c>
      <c r="D6181" s="221">
        <v>395.02</v>
      </c>
      <c r="E6181" s="324">
        <v>42947</v>
      </c>
      <c r="F6181" s="9">
        <v>2949127.28</v>
      </c>
      <c r="G6181" s="18">
        <v>0.05</v>
      </c>
      <c r="H6181" s="299">
        <v>12288.03</v>
      </c>
      <c r="I6181" s="15">
        <v>3096511.78</v>
      </c>
      <c r="J6181" s="11">
        <f t="shared" ref="J6181:J6192" si="2816">G6181</f>
        <v>0.05</v>
      </c>
      <c r="K6181" s="31">
        <f t="shared" ref="K6181:K6192" si="2817">I6181*J6181/12</f>
        <v>12902.132416666667</v>
      </c>
      <c r="L6181" s="289">
        <f t="shared" ref="L6181:L6192" si="2818">K6181-H6181</f>
        <v>614.10241666666661</v>
      </c>
      <c r="M6181" s="15">
        <f t="shared" ref="M6181:M6192" si="2819">I6181</f>
        <v>3096511.78</v>
      </c>
      <c r="N6181" s="5">
        <f>VLOOKUP(CONCATENATE(A6181,"-6"),'Restated Depr'!$B$6:$G$7674,6,0)</f>
        <v>0.05</v>
      </c>
      <c r="O6181" s="289">
        <f t="shared" ref="O6181:O6192" si="2820">M6181*N6181/12</f>
        <v>12902.132416666667</v>
      </c>
      <c r="P6181" s="289">
        <f t="shared" ref="P6181:P6192" si="2821">O6181-K6181</f>
        <v>0</v>
      </c>
      <c r="Q6181" t="s">
        <v>7819</v>
      </c>
    </row>
    <row r="6182" spans="1:18" hidden="1">
      <c r="A6182" t="s">
        <v>472</v>
      </c>
      <c r="B6182" t="s">
        <v>6258</v>
      </c>
      <c r="C6182" s="224" t="s">
        <v>7842</v>
      </c>
      <c r="D6182" s="221">
        <v>395.02</v>
      </c>
      <c r="E6182" s="324">
        <v>42978</v>
      </c>
      <c r="F6182" s="1">
        <v>2974103.33</v>
      </c>
      <c r="G6182" s="18">
        <v>0.05</v>
      </c>
      <c r="H6182" s="298">
        <v>12392.1</v>
      </c>
      <c r="I6182" s="10">
        <v>3096511.78</v>
      </c>
      <c r="J6182" s="11">
        <f t="shared" si="2816"/>
        <v>0.05</v>
      </c>
      <c r="K6182" s="30">
        <f t="shared" si="2817"/>
        <v>12902.132416666667</v>
      </c>
      <c r="L6182" s="29">
        <f t="shared" si="2818"/>
        <v>510.0324166666669</v>
      </c>
      <c r="M6182" s="10">
        <f t="shared" si="2819"/>
        <v>3096511.78</v>
      </c>
      <c r="N6182" s="5">
        <f>VLOOKUP(CONCATENATE(A6182,"-6"),'Restated Depr'!$B$6:$G$7674,6,0)</f>
        <v>0.05</v>
      </c>
      <c r="O6182" s="29">
        <f t="shared" si="2820"/>
        <v>12902.132416666667</v>
      </c>
      <c r="P6182" s="29">
        <f t="shared" si="2821"/>
        <v>0</v>
      </c>
      <c r="Q6182" t="s">
        <v>7819</v>
      </c>
    </row>
    <row r="6183" spans="1:18" hidden="1">
      <c r="A6183" t="s">
        <v>472</v>
      </c>
      <c r="B6183" t="s">
        <v>6259</v>
      </c>
      <c r="C6183" s="224" t="s">
        <v>7842</v>
      </c>
      <c r="D6183" s="221">
        <v>395.02</v>
      </c>
      <c r="E6183" s="324">
        <v>43008</v>
      </c>
      <c r="F6183" s="1">
        <v>2996545.83</v>
      </c>
      <c r="G6183" s="18">
        <v>0.05</v>
      </c>
      <c r="H6183" s="298">
        <v>12485.61</v>
      </c>
      <c r="I6183" s="10">
        <v>3096511.78</v>
      </c>
      <c r="J6183" s="11">
        <f t="shared" si="2816"/>
        <v>0.05</v>
      </c>
      <c r="K6183" s="30">
        <f t="shared" si="2817"/>
        <v>12902.132416666667</v>
      </c>
      <c r="L6183" s="29">
        <f t="shared" si="2818"/>
        <v>416.52241666666669</v>
      </c>
      <c r="M6183" s="10">
        <f t="shared" si="2819"/>
        <v>3096511.78</v>
      </c>
      <c r="N6183" s="5">
        <f>VLOOKUP(CONCATENATE(A6183,"-6"),'Restated Depr'!$B$6:$G$7674,6,0)</f>
        <v>0.05</v>
      </c>
      <c r="O6183" s="29">
        <f t="shared" si="2820"/>
        <v>12902.132416666667</v>
      </c>
      <c r="P6183" s="29">
        <f t="shared" si="2821"/>
        <v>0</v>
      </c>
      <c r="Q6183" t="s">
        <v>7819</v>
      </c>
    </row>
    <row r="6184" spans="1:18" hidden="1">
      <c r="A6184" t="s">
        <v>472</v>
      </c>
      <c r="B6184" t="s">
        <v>6260</v>
      </c>
      <c r="C6184" s="224" t="s">
        <v>7842</v>
      </c>
      <c r="D6184" s="221">
        <v>395.02</v>
      </c>
      <c r="E6184" s="324">
        <v>43039</v>
      </c>
      <c r="F6184" s="1">
        <v>3027544.78</v>
      </c>
      <c r="G6184" s="18">
        <v>0.05</v>
      </c>
      <c r="H6184" s="298">
        <v>12614.769999999999</v>
      </c>
      <c r="I6184" s="10">
        <v>3096511.78</v>
      </c>
      <c r="J6184" s="11">
        <f t="shared" si="2816"/>
        <v>0.05</v>
      </c>
      <c r="K6184" s="30">
        <f t="shared" si="2817"/>
        <v>12902.132416666667</v>
      </c>
      <c r="L6184" s="29">
        <f t="shared" si="2818"/>
        <v>287.36241666666865</v>
      </c>
      <c r="M6184" s="10">
        <f t="shared" si="2819"/>
        <v>3096511.78</v>
      </c>
      <c r="N6184" s="5">
        <f>VLOOKUP(CONCATENATE(A6184,"-6"),'Restated Depr'!$B$6:$G$7674,6,0)</f>
        <v>0.05</v>
      </c>
      <c r="O6184" s="29">
        <f t="shared" si="2820"/>
        <v>12902.132416666667</v>
      </c>
      <c r="P6184" s="29">
        <f t="shared" si="2821"/>
        <v>0</v>
      </c>
      <c r="Q6184" t="s">
        <v>7819</v>
      </c>
    </row>
    <row r="6185" spans="1:18" hidden="1">
      <c r="A6185" t="s">
        <v>472</v>
      </c>
      <c r="B6185" t="s">
        <v>6261</v>
      </c>
      <c r="C6185" s="224" t="s">
        <v>7842</v>
      </c>
      <c r="D6185" s="221">
        <v>395.02</v>
      </c>
      <c r="E6185" s="324">
        <v>43069</v>
      </c>
      <c r="F6185" s="1">
        <v>3076657.68</v>
      </c>
      <c r="G6185" s="18">
        <v>0.05</v>
      </c>
      <c r="H6185" s="298">
        <v>12819.409999999998</v>
      </c>
      <c r="I6185" s="10">
        <v>3096511.78</v>
      </c>
      <c r="J6185" s="11">
        <f t="shared" si="2816"/>
        <v>0.05</v>
      </c>
      <c r="K6185" s="30">
        <f t="shared" si="2817"/>
        <v>12902.132416666667</v>
      </c>
      <c r="L6185" s="29">
        <f t="shared" si="2818"/>
        <v>82.722416666669233</v>
      </c>
      <c r="M6185" s="10">
        <f t="shared" si="2819"/>
        <v>3096511.78</v>
      </c>
      <c r="N6185" s="5">
        <f>VLOOKUP(CONCATENATE(A6185,"-6"),'Restated Depr'!$B$6:$G$7674,6,0)</f>
        <v>0.05</v>
      </c>
      <c r="O6185" s="29">
        <f t="shared" si="2820"/>
        <v>12902.132416666667</v>
      </c>
      <c r="P6185" s="29">
        <f t="shared" si="2821"/>
        <v>0</v>
      </c>
      <c r="Q6185" t="s">
        <v>7819</v>
      </c>
    </row>
    <row r="6186" spans="1:18" hidden="1">
      <c r="A6186" t="s">
        <v>472</v>
      </c>
      <c r="B6186" t="s">
        <v>6262</v>
      </c>
      <c r="C6186" s="224" t="s">
        <v>7842</v>
      </c>
      <c r="D6186" s="221">
        <v>395.02</v>
      </c>
      <c r="E6186" s="324">
        <v>43100</v>
      </c>
      <c r="F6186" s="1">
        <v>3095614.99</v>
      </c>
      <c r="G6186" s="18">
        <v>0.05</v>
      </c>
      <c r="H6186" s="298">
        <v>12898.4</v>
      </c>
      <c r="I6186" s="10">
        <v>3096511.78</v>
      </c>
      <c r="J6186" s="11">
        <f t="shared" si="2816"/>
        <v>0.05</v>
      </c>
      <c r="K6186" s="30">
        <f t="shared" si="2817"/>
        <v>12902.132416666667</v>
      </c>
      <c r="L6186" s="29">
        <f t="shared" si="2818"/>
        <v>3.7324166666676319</v>
      </c>
      <c r="M6186" s="10">
        <f t="shared" si="2819"/>
        <v>3096511.78</v>
      </c>
      <c r="N6186" s="5">
        <f>VLOOKUP(CONCATENATE(A6186,"-6"),'Restated Depr'!$B$6:$G$7674,6,0)</f>
        <v>0.05</v>
      </c>
      <c r="O6186" s="29">
        <f t="shared" si="2820"/>
        <v>12902.132416666667</v>
      </c>
      <c r="P6186" s="29">
        <f t="shared" si="2821"/>
        <v>0</v>
      </c>
      <c r="Q6186" t="s">
        <v>7819</v>
      </c>
    </row>
    <row r="6187" spans="1:18" hidden="1">
      <c r="A6187" t="s">
        <v>472</v>
      </c>
      <c r="B6187" t="s">
        <v>6263</v>
      </c>
      <c r="C6187" s="224" t="s">
        <v>7842</v>
      </c>
      <c r="D6187" s="221">
        <v>395.02</v>
      </c>
      <c r="E6187" s="324">
        <v>43131</v>
      </c>
      <c r="F6187" s="1">
        <v>3096458.34</v>
      </c>
      <c r="G6187" s="5">
        <v>0.05</v>
      </c>
      <c r="H6187" s="298">
        <v>12901.909999999998</v>
      </c>
      <c r="I6187" s="10">
        <v>3096511.78</v>
      </c>
      <c r="J6187" s="11">
        <f t="shared" si="2816"/>
        <v>0.05</v>
      </c>
      <c r="K6187" s="30">
        <f t="shared" si="2817"/>
        <v>12902.132416666667</v>
      </c>
      <c r="L6187" s="29">
        <f t="shared" si="2818"/>
        <v>0.22241666666923265</v>
      </c>
      <c r="M6187" s="10">
        <f t="shared" si="2819"/>
        <v>3096511.78</v>
      </c>
      <c r="N6187" s="5">
        <f>VLOOKUP(CONCATENATE(A6187,"-6"),'Restated Depr'!$B$6:$G$7674,6,0)</f>
        <v>0.05</v>
      </c>
      <c r="O6187" s="29">
        <f t="shared" si="2820"/>
        <v>12902.132416666667</v>
      </c>
      <c r="P6187" s="29">
        <f t="shared" si="2821"/>
        <v>0</v>
      </c>
      <c r="Q6187" t="s">
        <v>7819</v>
      </c>
    </row>
    <row r="6188" spans="1:18" hidden="1">
      <c r="A6188" t="s">
        <v>472</v>
      </c>
      <c r="B6188" t="s">
        <v>6264</v>
      </c>
      <c r="C6188" s="224" t="s">
        <v>7842</v>
      </c>
      <c r="D6188" s="221">
        <v>395.02</v>
      </c>
      <c r="E6188" s="324">
        <v>43159</v>
      </c>
      <c r="F6188" s="1">
        <v>3096485.06</v>
      </c>
      <c r="G6188" s="5">
        <v>0.05</v>
      </c>
      <c r="H6188" s="298">
        <v>12902.019999999999</v>
      </c>
      <c r="I6188" s="10">
        <v>3096511.78</v>
      </c>
      <c r="J6188" s="11">
        <f t="shared" si="2816"/>
        <v>0.05</v>
      </c>
      <c r="K6188" s="30">
        <f t="shared" si="2817"/>
        <v>12902.132416666667</v>
      </c>
      <c r="L6188" s="29">
        <f t="shared" si="2818"/>
        <v>0.11241666666865058</v>
      </c>
      <c r="M6188" s="10">
        <f t="shared" si="2819"/>
        <v>3096511.78</v>
      </c>
      <c r="N6188" s="5">
        <f>VLOOKUP(CONCATENATE(A6188,"-6"),'Restated Depr'!$B$6:$G$7674,6,0)</f>
        <v>0.05</v>
      </c>
      <c r="O6188" s="29">
        <f t="shared" si="2820"/>
        <v>12902.132416666667</v>
      </c>
      <c r="P6188" s="29">
        <f t="shared" si="2821"/>
        <v>0</v>
      </c>
      <c r="Q6188" t="s">
        <v>7819</v>
      </c>
    </row>
    <row r="6189" spans="1:18" hidden="1">
      <c r="A6189" t="s">
        <v>472</v>
      </c>
      <c r="B6189" t="s">
        <v>6265</v>
      </c>
      <c r="C6189" s="224" t="s">
        <v>7842</v>
      </c>
      <c r="D6189" s="221">
        <v>395.02</v>
      </c>
      <c r="E6189" s="324">
        <v>43190</v>
      </c>
      <c r="F6189" s="1">
        <v>3096511.78</v>
      </c>
      <c r="G6189" s="5">
        <v>0.05</v>
      </c>
      <c r="H6189" s="298">
        <v>12902.13</v>
      </c>
      <c r="I6189" s="10">
        <v>3096511.78</v>
      </c>
      <c r="J6189" s="11">
        <f t="shared" si="2816"/>
        <v>0.05</v>
      </c>
      <c r="K6189" s="30">
        <f t="shared" si="2817"/>
        <v>12902.132416666667</v>
      </c>
      <c r="L6189" s="29">
        <f t="shared" si="2818"/>
        <v>2.4166666680685012E-3</v>
      </c>
      <c r="M6189" s="10">
        <f t="shared" si="2819"/>
        <v>3096511.78</v>
      </c>
      <c r="N6189" s="5">
        <f>VLOOKUP(CONCATENATE(A6189,"-6"),'Restated Depr'!$B$6:$G$7674,6,0)</f>
        <v>0.05</v>
      </c>
      <c r="O6189" s="29">
        <f t="shared" si="2820"/>
        <v>12902.132416666667</v>
      </c>
      <c r="P6189" s="29">
        <f t="shared" si="2821"/>
        <v>0</v>
      </c>
      <c r="Q6189" t="s">
        <v>7819</v>
      </c>
    </row>
    <row r="6190" spans="1:18" hidden="1">
      <c r="A6190" t="s">
        <v>472</v>
      </c>
      <c r="B6190" t="s">
        <v>6266</v>
      </c>
      <c r="C6190" s="224" t="s">
        <v>7842</v>
      </c>
      <c r="D6190" s="221">
        <v>395.02</v>
      </c>
      <c r="E6190" s="324">
        <v>43220</v>
      </c>
      <c r="F6190" s="1">
        <v>3096511.78</v>
      </c>
      <c r="G6190" s="5">
        <v>0.05</v>
      </c>
      <c r="H6190" s="298">
        <v>12902.13</v>
      </c>
      <c r="I6190" s="10">
        <v>3096511.78</v>
      </c>
      <c r="J6190" s="11">
        <f t="shared" si="2816"/>
        <v>0.05</v>
      </c>
      <c r="K6190" s="30">
        <f t="shared" si="2817"/>
        <v>12902.132416666667</v>
      </c>
      <c r="L6190" s="29">
        <f t="shared" si="2818"/>
        <v>2.4166666680685012E-3</v>
      </c>
      <c r="M6190" s="10">
        <f t="shared" si="2819"/>
        <v>3096511.78</v>
      </c>
      <c r="N6190" s="5">
        <f>VLOOKUP(CONCATENATE(A6190,"-6"),'Restated Depr'!$B$6:$G$7674,6,0)</f>
        <v>0.05</v>
      </c>
      <c r="O6190" s="29">
        <f t="shared" si="2820"/>
        <v>12902.132416666667</v>
      </c>
      <c r="P6190" s="29">
        <f t="shared" si="2821"/>
        <v>0</v>
      </c>
      <c r="Q6190" t="s">
        <v>7819</v>
      </c>
    </row>
    <row r="6191" spans="1:18" hidden="1">
      <c r="A6191" t="s">
        <v>472</v>
      </c>
      <c r="B6191" t="s">
        <v>6267</v>
      </c>
      <c r="C6191" s="224" t="s">
        <v>7842</v>
      </c>
      <c r="D6191" s="221">
        <v>395.02</v>
      </c>
      <c r="E6191" s="324">
        <v>43251</v>
      </c>
      <c r="F6191" s="1">
        <v>3096511.78</v>
      </c>
      <c r="G6191" s="5">
        <v>0.05</v>
      </c>
      <c r="H6191" s="298">
        <v>12902.13</v>
      </c>
      <c r="I6191" s="10">
        <v>3096511.78</v>
      </c>
      <c r="J6191" s="11">
        <f t="shared" si="2816"/>
        <v>0.05</v>
      </c>
      <c r="K6191" s="30">
        <f t="shared" si="2817"/>
        <v>12902.132416666667</v>
      </c>
      <c r="L6191" s="29">
        <f t="shared" si="2818"/>
        <v>2.4166666680685012E-3</v>
      </c>
      <c r="M6191" s="10">
        <f t="shared" si="2819"/>
        <v>3096511.78</v>
      </c>
      <c r="N6191" s="5">
        <f>VLOOKUP(CONCATENATE(A6191,"-6"),'Restated Depr'!$B$6:$G$7674,6,0)</f>
        <v>0.05</v>
      </c>
      <c r="O6191" s="29">
        <f t="shared" si="2820"/>
        <v>12902.132416666667</v>
      </c>
      <c r="P6191" s="29">
        <f t="shared" si="2821"/>
        <v>0</v>
      </c>
      <c r="Q6191" t="s">
        <v>7819</v>
      </c>
    </row>
    <row r="6192" spans="1:18" hidden="1">
      <c r="A6192" t="s">
        <v>472</v>
      </c>
      <c r="B6192" t="s">
        <v>6268</v>
      </c>
      <c r="C6192" s="224" t="s">
        <v>7842</v>
      </c>
      <c r="D6192" s="221">
        <v>395.02</v>
      </c>
      <c r="E6192" s="324">
        <v>43281</v>
      </c>
      <c r="F6192" s="1">
        <v>3096511.78</v>
      </c>
      <c r="G6192" s="5">
        <v>0.05</v>
      </c>
      <c r="H6192" s="298">
        <v>12902.13</v>
      </c>
      <c r="I6192" s="10">
        <v>3096511.78</v>
      </c>
      <c r="J6192" s="11">
        <f t="shared" si="2816"/>
        <v>0.05</v>
      </c>
      <c r="K6192" s="30">
        <f t="shared" si="2817"/>
        <v>12902.132416666667</v>
      </c>
      <c r="L6192" s="29">
        <f t="shared" si="2818"/>
        <v>2.4166666680685012E-3</v>
      </c>
      <c r="M6192" s="10">
        <f t="shared" si="2819"/>
        <v>3096511.78</v>
      </c>
      <c r="N6192" s="5">
        <f>VLOOKUP(CONCATENATE(A6192,"-6"),'Restated Depr'!$B$6:$G$7674,6,0)</f>
        <v>0.05</v>
      </c>
      <c r="O6192" s="29">
        <f t="shared" si="2820"/>
        <v>12902.132416666667</v>
      </c>
      <c r="P6192" s="29">
        <f t="shared" si="2821"/>
        <v>0</v>
      </c>
      <c r="Q6192" t="s">
        <v>7819</v>
      </c>
      <c r="R6192" s="5"/>
    </row>
    <row r="6193" spans="1:18" ht="15.75" hidden="1" thickBot="1">
      <c r="A6193" t="s">
        <v>472</v>
      </c>
      <c r="C6193" s="224" t="s">
        <v>641</v>
      </c>
      <c r="D6193" s="22"/>
      <c r="E6193" s="323" t="s">
        <v>606</v>
      </c>
      <c r="F6193" s="1"/>
      <c r="G6193" s="5"/>
      <c r="H6193" s="310">
        <f>SUM(H6181:H6192)</f>
        <v>152910.77000000002</v>
      </c>
      <c r="I6193" s="10"/>
      <c r="J6193" s="10"/>
      <c r="K6193" s="32">
        <f>SUM(K6181:K6192)</f>
        <v>154825.58899999998</v>
      </c>
      <c r="L6193" s="28">
        <f>SUM(L6181:L6192)</f>
        <v>1914.8190000000159</v>
      </c>
      <c r="M6193" s="10"/>
      <c r="N6193" s="5"/>
      <c r="O6193" s="28">
        <f>SUM(O6181:O6192)</f>
        <v>154825.58899999998</v>
      </c>
      <c r="P6193" s="28">
        <f>SUM(P6181:P6192)</f>
        <v>0</v>
      </c>
    </row>
    <row r="6194" spans="1:18" hidden="1">
      <c r="A6194" s="34" t="s">
        <v>473</v>
      </c>
      <c r="B6194" s="34" t="s">
        <v>6269</v>
      </c>
      <c r="C6194" s="226" t="s">
        <v>7842</v>
      </c>
      <c r="D6194" s="223">
        <v>395.02</v>
      </c>
      <c r="E6194" s="327">
        <v>42947</v>
      </c>
      <c r="F6194" s="285">
        <v>4735723.0599999996</v>
      </c>
      <c r="G6194" s="38">
        <v>9.0909089999999998E-2</v>
      </c>
      <c r="H6194" s="311">
        <v>34820.959999999999</v>
      </c>
      <c r="I6194" s="287">
        <v>4112932.13</v>
      </c>
      <c r="J6194" s="40">
        <f t="shared" ref="J6194:J6205" si="2822">G6194</f>
        <v>9.0909089999999998E-2</v>
      </c>
      <c r="K6194" s="290">
        <f t="shared" ref="K6194:K6205" si="2823">H6194</f>
        <v>34820.959999999999</v>
      </c>
      <c r="L6194" s="291">
        <f t="shared" ref="L6194:L6205" si="2824">K6194-H6194</f>
        <v>0</v>
      </c>
      <c r="M6194" s="287">
        <f t="shared" ref="M6194:M6205" si="2825">I6194</f>
        <v>4112932.13</v>
      </c>
      <c r="N6194" s="38">
        <f>VLOOKUP(CONCATENATE(A6194,"-6"),'Restated Depr'!$B$6:$G$7674,6,0)</f>
        <v>0.2</v>
      </c>
      <c r="O6194" s="291">
        <f t="shared" ref="O6194:O6205" si="2826">VLOOKUP(CONCATENATE(A6194,"-6"),$B$3:$K$7676,10,FALSE)</f>
        <v>74779.45</v>
      </c>
      <c r="P6194" s="291">
        <f t="shared" ref="P6194:P6205" si="2827">O6194-K6194</f>
        <v>39958.49</v>
      </c>
      <c r="Q6194" t="s">
        <v>7604</v>
      </c>
    </row>
    <row r="6195" spans="1:18" hidden="1">
      <c r="A6195" s="34" t="s">
        <v>473</v>
      </c>
      <c r="B6195" s="34" t="s">
        <v>6270</v>
      </c>
      <c r="C6195" s="226" t="s">
        <v>7842</v>
      </c>
      <c r="D6195" s="223">
        <v>395.02</v>
      </c>
      <c r="E6195" s="327">
        <v>42978</v>
      </c>
      <c r="F6195" s="37">
        <v>4700901.57</v>
      </c>
      <c r="G6195" s="38">
        <v>9.0909089999999998E-2</v>
      </c>
      <c r="H6195" s="312">
        <v>34820.959999999999</v>
      </c>
      <c r="I6195" s="39">
        <v>4112932.13</v>
      </c>
      <c r="J6195" s="40">
        <f t="shared" si="2822"/>
        <v>9.0909089999999998E-2</v>
      </c>
      <c r="K6195" s="41">
        <f t="shared" si="2823"/>
        <v>34820.959999999999</v>
      </c>
      <c r="L6195" s="42">
        <f t="shared" si="2824"/>
        <v>0</v>
      </c>
      <c r="M6195" s="39">
        <f t="shared" si="2825"/>
        <v>4112932.13</v>
      </c>
      <c r="N6195" s="38">
        <f>VLOOKUP(CONCATENATE(A6195,"-6"),'Restated Depr'!$B$6:$G$7674,6,0)</f>
        <v>0.2</v>
      </c>
      <c r="O6195" s="42">
        <f t="shared" si="2826"/>
        <v>74779.45</v>
      </c>
      <c r="P6195" s="42">
        <f t="shared" si="2827"/>
        <v>39958.49</v>
      </c>
      <c r="Q6195" t="s">
        <v>7604</v>
      </c>
    </row>
    <row r="6196" spans="1:18" hidden="1">
      <c r="A6196" s="34" t="s">
        <v>473</v>
      </c>
      <c r="B6196" s="34" t="s">
        <v>6271</v>
      </c>
      <c r="C6196" s="226" t="s">
        <v>7842</v>
      </c>
      <c r="D6196" s="223">
        <v>395.02</v>
      </c>
      <c r="E6196" s="327">
        <v>43008</v>
      </c>
      <c r="F6196" s="37">
        <v>4666080.08</v>
      </c>
      <c r="G6196" s="38">
        <v>9.0909089999999998E-2</v>
      </c>
      <c r="H6196" s="312">
        <v>34820.959999999999</v>
      </c>
      <c r="I6196" s="39">
        <v>4112932.13</v>
      </c>
      <c r="J6196" s="40">
        <f t="shared" si="2822"/>
        <v>9.0909089999999998E-2</v>
      </c>
      <c r="K6196" s="41">
        <f t="shared" si="2823"/>
        <v>34820.959999999999</v>
      </c>
      <c r="L6196" s="42">
        <f t="shared" si="2824"/>
        <v>0</v>
      </c>
      <c r="M6196" s="39">
        <f t="shared" si="2825"/>
        <v>4112932.13</v>
      </c>
      <c r="N6196" s="38">
        <f>VLOOKUP(CONCATENATE(A6196,"-6"),'Restated Depr'!$B$6:$G$7674,6,0)</f>
        <v>0.2</v>
      </c>
      <c r="O6196" s="42">
        <f t="shared" si="2826"/>
        <v>74779.45</v>
      </c>
      <c r="P6196" s="42">
        <f t="shared" si="2827"/>
        <v>39958.49</v>
      </c>
      <c r="Q6196" t="s">
        <v>7604</v>
      </c>
    </row>
    <row r="6197" spans="1:18" hidden="1">
      <c r="A6197" s="34" t="s">
        <v>473</v>
      </c>
      <c r="B6197" s="34" t="s">
        <v>6272</v>
      </c>
      <c r="C6197" s="226" t="s">
        <v>7842</v>
      </c>
      <c r="D6197" s="223">
        <v>395.02</v>
      </c>
      <c r="E6197" s="327">
        <v>43039</v>
      </c>
      <c r="F6197" s="37">
        <v>4631258.59</v>
      </c>
      <c r="G6197" s="38">
        <v>9.0909089999999998E-2</v>
      </c>
      <c r="H6197" s="312">
        <v>34820.959999999999</v>
      </c>
      <c r="I6197" s="39">
        <v>4112932.13</v>
      </c>
      <c r="J6197" s="40">
        <f t="shared" si="2822"/>
        <v>9.0909089999999998E-2</v>
      </c>
      <c r="K6197" s="41">
        <f t="shared" si="2823"/>
        <v>34820.959999999999</v>
      </c>
      <c r="L6197" s="42">
        <f t="shared" si="2824"/>
        <v>0</v>
      </c>
      <c r="M6197" s="39">
        <f t="shared" si="2825"/>
        <v>4112932.13</v>
      </c>
      <c r="N6197" s="38">
        <f>VLOOKUP(CONCATENATE(A6197,"-6"),'Restated Depr'!$B$6:$G$7674,6,0)</f>
        <v>0.2</v>
      </c>
      <c r="O6197" s="42">
        <f t="shared" si="2826"/>
        <v>74779.45</v>
      </c>
      <c r="P6197" s="42">
        <f t="shared" si="2827"/>
        <v>39958.49</v>
      </c>
      <c r="Q6197" t="s">
        <v>7604</v>
      </c>
    </row>
    <row r="6198" spans="1:18" hidden="1">
      <c r="A6198" s="34" t="s">
        <v>473</v>
      </c>
      <c r="B6198" s="34" t="s">
        <v>6273</v>
      </c>
      <c r="C6198" s="226" t="s">
        <v>7842</v>
      </c>
      <c r="D6198" s="223">
        <v>395.02</v>
      </c>
      <c r="E6198" s="327">
        <v>43069</v>
      </c>
      <c r="F6198" s="37">
        <v>4596437.0999999996</v>
      </c>
      <c r="G6198" s="38">
        <v>9.0909089999999998E-2</v>
      </c>
      <c r="H6198" s="312">
        <v>34820.959999999999</v>
      </c>
      <c r="I6198" s="39">
        <v>4112932.13</v>
      </c>
      <c r="J6198" s="40">
        <f t="shared" si="2822"/>
        <v>9.0909089999999998E-2</v>
      </c>
      <c r="K6198" s="41">
        <f t="shared" si="2823"/>
        <v>34820.959999999999</v>
      </c>
      <c r="L6198" s="42">
        <f t="shared" si="2824"/>
        <v>0</v>
      </c>
      <c r="M6198" s="39">
        <f t="shared" si="2825"/>
        <v>4112932.13</v>
      </c>
      <c r="N6198" s="38">
        <f>VLOOKUP(CONCATENATE(A6198,"-6"),'Restated Depr'!$B$6:$G$7674,6,0)</f>
        <v>0.2</v>
      </c>
      <c r="O6198" s="42">
        <f t="shared" si="2826"/>
        <v>74779.45</v>
      </c>
      <c r="P6198" s="42">
        <f t="shared" si="2827"/>
        <v>39958.49</v>
      </c>
      <c r="Q6198" t="s">
        <v>7604</v>
      </c>
    </row>
    <row r="6199" spans="1:18" hidden="1">
      <c r="A6199" s="34" t="s">
        <v>473</v>
      </c>
      <c r="B6199" s="34" t="s">
        <v>6274</v>
      </c>
      <c r="C6199" s="226" t="s">
        <v>7842</v>
      </c>
      <c r="D6199" s="223">
        <v>395.02</v>
      </c>
      <c r="E6199" s="327">
        <v>43100</v>
      </c>
      <c r="F6199" s="37">
        <v>4561615.6100000003</v>
      </c>
      <c r="G6199" s="38">
        <v>0.19672131000000001</v>
      </c>
      <c r="H6199" s="312">
        <v>74779.45</v>
      </c>
      <c r="I6199" s="39">
        <v>4112932.13</v>
      </c>
      <c r="J6199" s="40">
        <f t="shared" si="2822"/>
        <v>0.19672131000000001</v>
      </c>
      <c r="K6199" s="41">
        <f t="shared" si="2823"/>
        <v>74779.45</v>
      </c>
      <c r="L6199" s="42">
        <f t="shared" si="2824"/>
        <v>0</v>
      </c>
      <c r="M6199" s="39">
        <f t="shared" si="2825"/>
        <v>4112932.13</v>
      </c>
      <c r="N6199" s="38">
        <f>VLOOKUP(CONCATENATE(A6199,"-6"),'Restated Depr'!$B$6:$G$7674,6,0)</f>
        <v>0.2</v>
      </c>
      <c r="O6199" s="42">
        <f t="shared" si="2826"/>
        <v>74779.45</v>
      </c>
      <c r="P6199" s="42">
        <f t="shared" si="2827"/>
        <v>0</v>
      </c>
      <c r="Q6199" t="s">
        <v>7604</v>
      </c>
    </row>
    <row r="6200" spans="1:18" hidden="1">
      <c r="A6200" s="34" t="s">
        <v>473</v>
      </c>
      <c r="B6200" s="34" t="s">
        <v>6275</v>
      </c>
      <c r="C6200" s="226" t="s">
        <v>7842</v>
      </c>
      <c r="D6200" s="223">
        <v>395.02</v>
      </c>
      <c r="E6200" s="327">
        <v>43131</v>
      </c>
      <c r="F6200" s="37">
        <v>4486835.03</v>
      </c>
      <c r="G6200" s="38">
        <v>0.2</v>
      </c>
      <c r="H6200" s="312">
        <v>74779.449999999983</v>
      </c>
      <c r="I6200" s="39">
        <v>4112932.13</v>
      </c>
      <c r="J6200" s="40">
        <f t="shared" si="2822"/>
        <v>0.2</v>
      </c>
      <c r="K6200" s="41">
        <f t="shared" si="2823"/>
        <v>74779.449999999983</v>
      </c>
      <c r="L6200" s="42">
        <f t="shared" si="2824"/>
        <v>0</v>
      </c>
      <c r="M6200" s="39">
        <f t="shared" si="2825"/>
        <v>4112932.13</v>
      </c>
      <c r="N6200" s="38">
        <f>VLOOKUP(CONCATENATE(A6200,"-6"),'Restated Depr'!$B$6:$G$7674,6,0)</f>
        <v>0.2</v>
      </c>
      <c r="O6200" s="42">
        <f t="shared" si="2826"/>
        <v>74779.45</v>
      </c>
      <c r="P6200" s="42">
        <f t="shared" si="2827"/>
        <v>0</v>
      </c>
      <c r="Q6200" t="s">
        <v>7604</v>
      </c>
    </row>
    <row r="6201" spans="1:18" hidden="1">
      <c r="A6201" s="34" t="s">
        <v>473</v>
      </c>
      <c r="B6201" s="34" t="s">
        <v>6276</v>
      </c>
      <c r="C6201" s="226" t="s">
        <v>7842</v>
      </c>
      <c r="D6201" s="223">
        <v>395.02</v>
      </c>
      <c r="E6201" s="327">
        <v>43159</v>
      </c>
      <c r="F6201" s="37">
        <v>4412054.45</v>
      </c>
      <c r="G6201" s="38">
        <v>0.2</v>
      </c>
      <c r="H6201" s="312">
        <v>74779.45</v>
      </c>
      <c r="I6201" s="39">
        <v>4112932.13</v>
      </c>
      <c r="J6201" s="40">
        <f t="shared" si="2822"/>
        <v>0.2</v>
      </c>
      <c r="K6201" s="41">
        <f t="shared" si="2823"/>
        <v>74779.45</v>
      </c>
      <c r="L6201" s="42">
        <f t="shared" si="2824"/>
        <v>0</v>
      </c>
      <c r="M6201" s="39">
        <f t="shared" si="2825"/>
        <v>4112932.13</v>
      </c>
      <c r="N6201" s="38">
        <f>VLOOKUP(CONCATENATE(A6201,"-6"),'Restated Depr'!$B$6:$G$7674,6,0)</f>
        <v>0.2</v>
      </c>
      <c r="O6201" s="42">
        <f t="shared" si="2826"/>
        <v>74779.45</v>
      </c>
      <c r="P6201" s="42">
        <f t="shared" si="2827"/>
        <v>0</v>
      </c>
      <c r="Q6201" t="s">
        <v>7604</v>
      </c>
    </row>
    <row r="6202" spans="1:18" hidden="1">
      <c r="A6202" s="34" t="s">
        <v>473</v>
      </c>
      <c r="B6202" s="34" t="s">
        <v>6277</v>
      </c>
      <c r="C6202" s="226" t="s">
        <v>7842</v>
      </c>
      <c r="D6202" s="223">
        <v>395.02</v>
      </c>
      <c r="E6202" s="327">
        <v>43190</v>
      </c>
      <c r="F6202" s="37">
        <v>4337273.87</v>
      </c>
      <c r="G6202" s="38">
        <v>0.2</v>
      </c>
      <c r="H6202" s="312">
        <v>74779.45</v>
      </c>
      <c r="I6202" s="39">
        <v>4112932.13</v>
      </c>
      <c r="J6202" s="40">
        <f t="shared" si="2822"/>
        <v>0.2</v>
      </c>
      <c r="K6202" s="41">
        <f t="shared" si="2823"/>
        <v>74779.45</v>
      </c>
      <c r="L6202" s="42">
        <f t="shared" si="2824"/>
        <v>0</v>
      </c>
      <c r="M6202" s="39">
        <f t="shared" si="2825"/>
        <v>4112932.13</v>
      </c>
      <c r="N6202" s="38">
        <f>VLOOKUP(CONCATENATE(A6202,"-6"),'Restated Depr'!$B$6:$G$7674,6,0)</f>
        <v>0.2</v>
      </c>
      <c r="O6202" s="42">
        <f t="shared" si="2826"/>
        <v>74779.45</v>
      </c>
      <c r="P6202" s="42">
        <f t="shared" si="2827"/>
        <v>0</v>
      </c>
      <c r="Q6202" t="s">
        <v>7604</v>
      </c>
    </row>
    <row r="6203" spans="1:18" hidden="1">
      <c r="A6203" s="34" t="s">
        <v>473</v>
      </c>
      <c r="B6203" s="34" t="s">
        <v>6278</v>
      </c>
      <c r="C6203" s="226" t="s">
        <v>7842</v>
      </c>
      <c r="D6203" s="223">
        <v>395.02</v>
      </c>
      <c r="E6203" s="327">
        <v>43220</v>
      </c>
      <c r="F6203" s="37">
        <v>4262493.29</v>
      </c>
      <c r="G6203" s="38">
        <v>0.2</v>
      </c>
      <c r="H6203" s="312">
        <v>74779.45</v>
      </c>
      <c r="I6203" s="39">
        <v>4112932.13</v>
      </c>
      <c r="J6203" s="40">
        <f t="shared" si="2822"/>
        <v>0.2</v>
      </c>
      <c r="K6203" s="41">
        <f t="shared" si="2823"/>
        <v>74779.45</v>
      </c>
      <c r="L6203" s="42">
        <f t="shared" si="2824"/>
        <v>0</v>
      </c>
      <c r="M6203" s="39">
        <f t="shared" si="2825"/>
        <v>4112932.13</v>
      </c>
      <c r="N6203" s="38">
        <f>VLOOKUP(CONCATENATE(A6203,"-6"),'Restated Depr'!$B$6:$G$7674,6,0)</f>
        <v>0.2</v>
      </c>
      <c r="O6203" s="42">
        <f t="shared" si="2826"/>
        <v>74779.45</v>
      </c>
      <c r="P6203" s="42">
        <f t="shared" si="2827"/>
        <v>0</v>
      </c>
      <c r="Q6203" t="s">
        <v>7604</v>
      </c>
    </row>
    <row r="6204" spans="1:18" hidden="1">
      <c r="A6204" s="34" t="s">
        <v>473</v>
      </c>
      <c r="B6204" s="34" t="s">
        <v>6279</v>
      </c>
      <c r="C6204" s="226" t="s">
        <v>7842</v>
      </c>
      <c r="D6204" s="223">
        <v>395.02</v>
      </c>
      <c r="E6204" s="327">
        <v>43251</v>
      </c>
      <c r="F6204" s="37">
        <v>4187712.71</v>
      </c>
      <c r="G6204" s="38">
        <v>0.2</v>
      </c>
      <c r="H6204" s="312">
        <v>74779.45</v>
      </c>
      <c r="I6204" s="39">
        <v>4112932.13</v>
      </c>
      <c r="J6204" s="40">
        <f t="shared" si="2822"/>
        <v>0.2</v>
      </c>
      <c r="K6204" s="41">
        <f t="shared" si="2823"/>
        <v>74779.45</v>
      </c>
      <c r="L6204" s="42">
        <f t="shared" si="2824"/>
        <v>0</v>
      </c>
      <c r="M6204" s="39">
        <f t="shared" si="2825"/>
        <v>4112932.13</v>
      </c>
      <c r="N6204" s="38">
        <f>VLOOKUP(CONCATENATE(A6204,"-6"),'Restated Depr'!$B$6:$G$7674,6,0)</f>
        <v>0.2</v>
      </c>
      <c r="O6204" s="42">
        <f t="shared" si="2826"/>
        <v>74779.45</v>
      </c>
      <c r="P6204" s="42">
        <f t="shared" si="2827"/>
        <v>0</v>
      </c>
      <c r="Q6204" t="s">
        <v>7604</v>
      </c>
    </row>
    <row r="6205" spans="1:18" hidden="1">
      <c r="A6205" s="34" t="s">
        <v>473</v>
      </c>
      <c r="B6205" s="34" t="s">
        <v>6280</v>
      </c>
      <c r="C6205" s="226" t="s">
        <v>7842</v>
      </c>
      <c r="D6205" s="223">
        <v>395.02</v>
      </c>
      <c r="E6205" s="327">
        <v>43281</v>
      </c>
      <c r="F6205" s="37">
        <v>4112932.13</v>
      </c>
      <c r="G6205" s="38">
        <v>0.2</v>
      </c>
      <c r="H6205" s="312">
        <v>74779.45</v>
      </c>
      <c r="I6205" s="39">
        <v>4112932.13</v>
      </c>
      <c r="J6205" s="40">
        <f t="shared" si="2822"/>
        <v>0.2</v>
      </c>
      <c r="K6205" s="41">
        <f t="shared" si="2823"/>
        <v>74779.45</v>
      </c>
      <c r="L6205" s="42">
        <f t="shared" si="2824"/>
        <v>0</v>
      </c>
      <c r="M6205" s="39">
        <f t="shared" si="2825"/>
        <v>4112932.13</v>
      </c>
      <c r="N6205" s="38">
        <f>VLOOKUP(CONCATENATE(A6205,"-6"),'Restated Depr'!$B$6:$G$7674,6,0)</f>
        <v>0.2</v>
      </c>
      <c r="O6205" s="42">
        <f t="shared" si="2826"/>
        <v>74779.45</v>
      </c>
      <c r="P6205" s="42">
        <f t="shared" si="2827"/>
        <v>0</v>
      </c>
      <c r="Q6205" t="s">
        <v>7604</v>
      </c>
      <c r="R6205" s="5"/>
    </row>
    <row r="6206" spans="1:18" ht="15.75" hidden="1" thickBot="1">
      <c r="A6206" t="s">
        <v>473</v>
      </c>
      <c r="C6206" s="224" t="s">
        <v>641</v>
      </c>
      <c r="D6206" s="22"/>
      <c r="E6206" s="323" t="s">
        <v>606</v>
      </c>
      <c r="F6206" s="1"/>
      <c r="G6206" s="5"/>
      <c r="H6206" s="310">
        <f>SUM(H6194:H6205)</f>
        <v>697560.94999999984</v>
      </c>
      <c r="I6206" s="10"/>
      <c r="J6206" s="10"/>
      <c r="K6206" s="32">
        <f>SUM(K6194:K6205)</f>
        <v>697560.94999999984</v>
      </c>
      <c r="L6206" s="28">
        <f>SUM(L6194:L6205)</f>
        <v>0</v>
      </c>
      <c r="M6206" s="10"/>
      <c r="N6206" s="5"/>
      <c r="O6206" s="28">
        <f>SUM(O6194:O6205)</f>
        <v>897353.39999999979</v>
      </c>
      <c r="P6206" s="28">
        <f>SUM(P6194:P6205)</f>
        <v>199792.44999999998</v>
      </c>
    </row>
    <row r="6207" spans="1:18" hidden="1">
      <c r="A6207" t="s">
        <v>474</v>
      </c>
      <c r="B6207" t="s">
        <v>6281</v>
      </c>
      <c r="C6207" s="224" t="s">
        <v>7842</v>
      </c>
      <c r="D6207" s="221">
        <v>396</v>
      </c>
      <c r="E6207" s="324">
        <v>42947</v>
      </c>
      <c r="F6207" s="9">
        <v>158164.59</v>
      </c>
      <c r="G6207" s="18">
        <v>0.06</v>
      </c>
      <c r="H6207" s="299">
        <v>790.82</v>
      </c>
      <c r="I6207" s="15">
        <v>135539.26999999999</v>
      </c>
      <c r="J6207" s="11">
        <f t="shared" ref="J6207:J6218" si="2828">G6207</f>
        <v>0.06</v>
      </c>
      <c r="K6207" s="31">
        <f t="shared" ref="K6207:K6218" si="2829">I6207*J6207/12</f>
        <v>677.69634999999994</v>
      </c>
      <c r="L6207" s="289">
        <f t="shared" ref="L6207:L6218" si="2830">K6207-H6207</f>
        <v>-113.12365000000011</v>
      </c>
      <c r="M6207" s="15">
        <f t="shared" ref="M6207:M6218" si="2831">I6207</f>
        <v>135539.26999999999</v>
      </c>
      <c r="N6207" s="5">
        <f>VLOOKUP(CONCATENATE(A6207,"-6"),'Restated Depr'!$B$6:$G$7674,6,0)</f>
        <v>6.5799999999999997E-2</v>
      </c>
      <c r="O6207" s="289">
        <f t="shared" ref="O6207:O6218" si="2832">M6207*N6207/12</f>
        <v>743.20699716666661</v>
      </c>
      <c r="P6207" s="289">
        <f t="shared" ref="P6207:P6218" si="2833">O6207-K6207</f>
        <v>65.510647166666672</v>
      </c>
      <c r="Q6207" t="s">
        <v>7819</v>
      </c>
    </row>
    <row r="6208" spans="1:18" hidden="1">
      <c r="A6208" t="s">
        <v>474</v>
      </c>
      <c r="B6208" t="s">
        <v>6282</v>
      </c>
      <c r="C6208" s="224" t="s">
        <v>7842</v>
      </c>
      <c r="D6208" s="221">
        <v>396</v>
      </c>
      <c r="E6208" s="324">
        <v>42978</v>
      </c>
      <c r="F6208" s="1">
        <v>158164.59</v>
      </c>
      <c r="G6208" s="18">
        <v>0.06</v>
      </c>
      <c r="H6208" s="298">
        <v>790.82</v>
      </c>
      <c r="I6208" s="10">
        <v>135539.26999999999</v>
      </c>
      <c r="J6208" s="11">
        <f t="shared" si="2828"/>
        <v>0.06</v>
      </c>
      <c r="K6208" s="30">
        <f t="shared" si="2829"/>
        <v>677.69634999999994</v>
      </c>
      <c r="L6208" s="29">
        <f t="shared" si="2830"/>
        <v>-113.12365000000011</v>
      </c>
      <c r="M6208" s="10">
        <f t="shared" si="2831"/>
        <v>135539.26999999999</v>
      </c>
      <c r="N6208" s="5">
        <f>VLOOKUP(CONCATENATE(A6208,"-6"),'Restated Depr'!$B$6:$G$7674,6,0)</f>
        <v>6.5799999999999997E-2</v>
      </c>
      <c r="O6208" s="29">
        <f t="shared" si="2832"/>
        <v>743.20699716666661</v>
      </c>
      <c r="P6208" s="29">
        <f t="shared" si="2833"/>
        <v>65.510647166666672</v>
      </c>
      <c r="Q6208" t="s">
        <v>7819</v>
      </c>
    </row>
    <row r="6209" spans="1:18" hidden="1">
      <c r="A6209" t="s">
        <v>474</v>
      </c>
      <c r="B6209" t="s">
        <v>6283</v>
      </c>
      <c r="C6209" s="224" t="s">
        <v>7842</v>
      </c>
      <c r="D6209" s="221">
        <v>396</v>
      </c>
      <c r="E6209" s="324">
        <v>43008</v>
      </c>
      <c r="F6209" s="1">
        <v>158164.59</v>
      </c>
      <c r="G6209" s="18">
        <v>0.06</v>
      </c>
      <c r="H6209" s="298">
        <v>790.82</v>
      </c>
      <c r="I6209" s="10">
        <v>135539.26999999999</v>
      </c>
      <c r="J6209" s="11">
        <f t="shared" si="2828"/>
        <v>0.06</v>
      </c>
      <c r="K6209" s="30">
        <f t="shared" si="2829"/>
        <v>677.69634999999994</v>
      </c>
      <c r="L6209" s="29">
        <f t="shared" si="2830"/>
        <v>-113.12365000000011</v>
      </c>
      <c r="M6209" s="10">
        <f t="shared" si="2831"/>
        <v>135539.26999999999</v>
      </c>
      <c r="N6209" s="5">
        <f>VLOOKUP(CONCATENATE(A6209,"-6"),'Restated Depr'!$B$6:$G$7674,6,0)</f>
        <v>6.5799999999999997E-2</v>
      </c>
      <c r="O6209" s="29">
        <f t="shared" si="2832"/>
        <v>743.20699716666661</v>
      </c>
      <c r="P6209" s="29">
        <f t="shared" si="2833"/>
        <v>65.510647166666672</v>
      </c>
      <c r="Q6209" t="s">
        <v>7819</v>
      </c>
    </row>
    <row r="6210" spans="1:18" hidden="1">
      <c r="A6210" t="s">
        <v>474</v>
      </c>
      <c r="B6210" t="s">
        <v>6284</v>
      </c>
      <c r="C6210" s="224" t="s">
        <v>7842</v>
      </c>
      <c r="D6210" s="221">
        <v>396</v>
      </c>
      <c r="E6210" s="324">
        <v>43039</v>
      </c>
      <c r="F6210" s="1">
        <v>162672.32000000001</v>
      </c>
      <c r="G6210" s="18">
        <v>0.06</v>
      </c>
      <c r="H6210" s="298">
        <v>813.36</v>
      </c>
      <c r="I6210" s="10">
        <v>135539.26999999999</v>
      </c>
      <c r="J6210" s="11">
        <f t="shared" si="2828"/>
        <v>0.06</v>
      </c>
      <c r="K6210" s="30">
        <f t="shared" si="2829"/>
        <v>677.69634999999994</v>
      </c>
      <c r="L6210" s="29">
        <f t="shared" si="2830"/>
        <v>-135.66365000000008</v>
      </c>
      <c r="M6210" s="10">
        <f t="shared" si="2831"/>
        <v>135539.26999999999</v>
      </c>
      <c r="N6210" s="5">
        <f>VLOOKUP(CONCATENATE(A6210,"-6"),'Restated Depr'!$B$6:$G$7674,6,0)</f>
        <v>6.5799999999999997E-2</v>
      </c>
      <c r="O6210" s="29">
        <f t="shared" si="2832"/>
        <v>743.20699716666661</v>
      </c>
      <c r="P6210" s="29">
        <f t="shared" si="2833"/>
        <v>65.510647166666672</v>
      </c>
      <c r="Q6210" t="s">
        <v>7819</v>
      </c>
    </row>
    <row r="6211" spans="1:18" hidden="1">
      <c r="A6211" t="s">
        <v>474</v>
      </c>
      <c r="B6211" t="s">
        <v>6285</v>
      </c>
      <c r="C6211" s="224" t="s">
        <v>7842</v>
      </c>
      <c r="D6211" s="221">
        <v>396</v>
      </c>
      <c r="E6211" s="324">
        <v>43069</v>
      </c>
      <c r="F6211" s="1">
        <v>167250.29</v>
      </c>
      <c r="G6211" s="18">
        <v>0.06</v>
      </c>
      <c r="H6211" s="298">
        <v>836.25</v>
      </c>
      <c r="I6211" s="10">
        <v>135539.26999999999</v>
      </c>
      <c r="J6211" s="11">
        <f t="shared" si="2828"/>
        <v>0.06</v>
      </c>
      <c r="K6211" s="30">
        <f t="shared" si="2829"/>
        <v>677.69634999999994</v>
      </c>
      <c r="L6211" s="29">
        <f t="shared" si="2830"/>
        <v>-158.55365000000006</v>
      </c>
      <c r="M6211" s="10">
        <f t="shared" si="2831"/>
        <v>135539.26999999999</v>
      </c>
      <c r="N6211" s="5">
        <f>VLOOKUP(CONCATENATE(A6211,"-6"),'Restated Depr'!$B$6:$G$7674,6,0)</f>
        <v>6.5799999999999997E-2</v>
      </c>
      <c r="O6211" s="29">
        <f t="shared" si="2832"/>
        <v>743.20699716666661</v>
      </c>
      <c r="P6211" s="29">
        <f t="shared" si="2833"/>
        <v>65.510647166666672</v>
      </c>
      <c r="Q6211" t="s">
        <v>7819</v>
      </c>
    </row>
    <row r="6212" spans="1:18" hidden="1">
      <c r="A6212" t="s">
        <v>474</v>
      </c>
      <c r="B6212" t="s">
        <v>6286</v>
      </c>
      <c r="C6212" s="224" t="s">
        <v>7842</v>
      </c>
      <c r="D6212" s="221">
        <v>396</v>
      </c>
      <c r="E6212" s="324">
        <v>43100</v>
      </c>
      <c r="F6212" s="1">
        <v>168160.38</v>
      </c>
      <c r="G6212" s="18">
        <v>6.2400000000000004E-2</v>
      </c>
      <c r="H6212" s="298">
        <v>874.43999999999994</v>
      </c>
      <c r="I6212" s="10">
        <v>135539.26999999999</v>
      </c>
      <c r="J6212" s="11">
        <f t="shared" si="2828"/>
        <v>6.2400000000000004E-2</v>
      </c>
      <c r="K6212" s="30">
        <f t="shared" si="2829"/>
        <v>704.80420400000003</v>
      </c>
      <c r="L6212" s="29">
        <f t="shared" si="2830"/>
        <v>-169.63579599999991</v>
      </c>
      <c r="M6212" s="10">
        <f t="shared" si="2831"/>
        <v>135539.26999999999</v>
      </c>
      <c r="N6212" s="5">
        <f>VLOOKUP(CONCATENATE(A6212,"-6"),'Restated Depr'!$B$6:$G$7674,6,0)</f>
        <v>6.5799999999999997E-2</v>
      </c>
      <c r="O6212" s="29">
        <f t="shared" si="2832"/>
        <v>743.20699716666661</v>
      </c>
      <c r="P6212" s="29">
        <f t="shared" si="2833"/>
        <v>38.402793166666584</v>
      </c>
      <c r="Q6212" t="s">
        <v>7819</v>
      </c>
    </row>
    <row r="6213" spans="1:18" hidden="1">
      <c r="A6213" t="s">
        <v>474</v>
      </c>
      <c r="B6213" t="s">
        <v>6287</v>
      </c>
      <c r="C6213" s="224" t="s">
        <v>7842</v>
      </c>
      <c r="D6213" s="221">
        <v>396</v>
      </c>
      <c r="E6213" s="324">
        <v>43131</v>
      </c>
      <c r="F6213" s="1">
        <v>173190.66</v>
      </c>
      <c r="G6213" s="5">
        <v>6.5799999999999997E-2</v>
      </c>
      <c r="H6213" s="298">
        <v>949.65999999999985</v>
      </c>
      <c r="I6213" s="10">
        <v>135539.26999999999</v>
      </c>
      <c r="J6213" s="11">
        <f t="shared" si="2828"/>
        <v>6.5799999999999997E-2</v>
      </c>
      <c r="K6213" s="30">
        <f t="shared" si="2829"/>
        <v>743.20699716666661</v>
      </c>
      <c r="L6213" s="29">
        <f t="shared" si="2830"/>
        <v>-206.45300283333324</v>
      </c>
      <c r="M6213" s="10">
        <f t="shared" si="2831"/>
        <v>135539.26999999999</v>
      </c>
      <c r="N6213" s="5">
        <f>VLOOKUP(CONCATENATE(A6213,"-6"),'Restated Depr'!$B$6:$G$7674,6,0)</f>
        <v>6.5799999999999997E-2</v>
      </c>
      <c r="O6213" s="29">
        <f t="shared" si="2832"/>
        <v>743.20699716666661</v>
      </c>
      <c r="P6213" s="29">
        <f t="shared" si="2833"/>
        <v>0</v>
      </c>
      <c r="Q6213" t="s">
        <v>7819</v>
      </c>
    </row>
    <row r="6214" spans="1:18" hidden="1">
      <c r="A6214" t="s">
        <v>474</v>
      </c>
      <c r="B6214" t="s">
        <v>6288</v>
      </c>
      <c r="C6214" s="224" t="s">
        <v>7842</v>
      </c>
      <c r="D6214" s="221">
        <v>396</v>
      </c>
      <c r="E6214" s="324">
        <v>43159</v>
      </c>
      <c r="F6214" s="1">
        <v>177399.57</v>
      </c>
      <c r="G6214" s="5">
        <v>6.5799999999999997E-2</v>
      </c>
      <c r="H6214" s="298">
        <v>972.74000000000012</v>
      </c>
      <c r="I6214" s="10">
        <v>135539.26999999999</v>
      </c>
      <c r="J6214" s="11">
        <f t="shared" si="2828"/>
        <v>6.5799999999999997E-2</v>
      </c>
      <c r="K6214" s="30">
        <f t="shared" si="2829"/>
        <v>743.20699716666661</v>
      </c>
      <c r="L6214" s="29">
        <f t="shared" si="2830"/>
        <v>-229.53300283333351</v>
      </c>
      <c r="M6214" s="10">
        <f t="shared" si="2831"/>
        <v>135539.26999999999</v>
      </c>
      <c r="N6214" s="5">
        <f>VLOOKUP(CONCATENATE(A6214,"-6"),'Restated Depr'!$B$6:$G$7674,6,0)</f>
        <v>6.5799999999999997E-2</v>
      </c>
      <c r="O6214" s="29">
        <f t="shared" si="2832"/>
        <v>743.20699716666661</v>
      </c>
      <c r="P6214" s="29">
        <f t="shared" si="2833"/>
        <v>0</v>
      </c>
      <c r="Q6214" t="s">
        <v>7819</v>
      </c>
    </row>
    <row r="6215" spans="1:18" hidden="1">
      <c r="A6215" t="s">
        <v>474</v>
      </c>
      <c r="B6215" t="s">
        <v>6289</v>
      </c>
      <c r="C6215" s="224" t="s">
        <v>7842</v>
      </c>
      <c r="D6215" s="221">
        <v>396</v>
      </c>
      <c r="E6215" s="324">
        <v>43190</v>
      </c>
      <c r="F6215" s="1">
        <v>131994.51</v>
      </c>
      <c r="G6215" s="5">
        <v>6.5799999999999997E-2</v>
      </c>
      <c r="H6215" s="298">
        <v>723.77</v>
      </c>
      <c r="I6215" s="10">
        <v>135539.26999999999</v>
      </c>
      <c r="J6215" s="11">
        <f t="shared" si="2828"/>
        <v>6.5799999999999997E-2</v>
      </c>
      <c r="K6215" s="30">
        <f t="shared" si="2829"/>
        <v>743.20699716666661</v>
      </c>
      <c r="L6215" s="29">
        <f t="shared" si="2830"/>
        <v>19.436997166666629</v>
      </c>
      <c r="M6215" s="10">
        <f t="shared" si="2831"/>
        <v>135539.26999999999</v>
      </c>
      <c r="N6215" s="5">
        <f>VLOOKUP(CONCATENATE(A6215,"-6"),'Restated Depr'!$B$6:$G$7674,6,0)</f>
        <v>6.5799999999999997E-2</v>
      </c>
      <c r="O6215" s="29">
        <f t="shared" si="2832"/>
        <v>743.20699716666661</v>
      </c>
      <c r="P6215" s="29">
        <f t="shared" si="2833"/>
        <v>0</v>
      </c>
      <c r="Q6215" t="s">
        <v>7819</v>
      </c>
    </row>
    <row r="6216" spans="1:18" hidden="1">
      <c r="A6216" t="s">
        <v>474</v>
      </c>
      <c r="B6216" t="s">
        <v>6290</v>
      </c>
      <c r="C6216" s="224" t="s">
        <v>7842</v>
      </c>
      <c r="D6216" s="221">
        <v>396</v>
      </c>
      <c r="E6216" s="324">
        <v>43220</v>
      </c>
      <c r="F6216" s="1">
        <v>131994.51</v>
      </c>
      <c r="G6216" s="5">
        <v>6.5799999999999997E-2</v>
      </c>
      <c r="H6216" s="298">
        <v>723.77</v>
      </c>
      <c r="I6216" s="10">
        <v>135539.26999999999</v>
      </c>
      <c r="J6216" s="11">
        <f t="shared" si="2828"/>
        <v>6.5799999999999997E-2</v>
      </c>
      <c r="K6216" s="30">
        <f t="shared" si="2829"/>
        <v>743.20699716666661</v>
      </c>
      <c r="L6216" s="29">
        <f t="shared" si="2830"/>
        <v>19.436997166666629</v>
      </c>
      <c r="M6216" s="10">
        <f t="shared" si="2831"/>
        <v>135539.26999999999</v>
      </c>
      <c r="N6216" s="5">
        <f>VLOOKUP(CONCATENATE(A6216,"-6"),'Restated Depr'!$B$6:$G$7674,6,0)</f>
        <v>6.5799999999999997E-2</v>
      </c>
      <c r="O6216" s="29">
        <f t="shared" si="2832"/>
        <v>743.20699716666661</v>
      </c>
      <c r="P6216" s="29">
        <f t="shared" si="2833"/>
        <v>0</v>
      </c>
      <c r="Q6216" t="s">
        <v>7819</v>
      </c>
    </row>
    <row r="6217" spans="1:18" hidden="1">
      <c r="A6217" t="s">
        <v>474</v>
      </c>
      <c r="B6217" t="s">
        <v>6291</v>
      </c>
      <c r="C6217" s="224" t="s">
        <v>7842</v>
      </c>
      <c r="D6217" s="221">
        <v>396</v>
      </c>
      <c r="E6217" s="324">
        <v>43251</v>
      </c>
      <c r="F6217" s="1">
        <v>131994.51</v>
      </c>
      <c r="G6217" s="5">
        <v>6.5799999999999997E-2</v>
      </c>
      <c r="H6217" s="298">
        <v>723.77</v>
      </c>
      <c r="I6217" s="10">
        <v>135539.26999999999</v>
      </c>
      <c r="J6217" s="11">
        <f t="shared" si="2828"/>
        <v>6.5799999999999997E-2</v>
      </c>
      <c r="K6217" s="30">
        <f t="shared" si="2829"/>
        <v>743.20699716666661</v>
      </c>
      <c r="L6217" s="29">
        <f t="shared" si="2830"/>
        <v>19.436997166666629</v>
      </c>
      <c r="M6217" s="10">
        <f t="shared" si="2831"/>
        <v>135539.26999999999</v>
      </c>
      <c r="N6217" s="5">
        <f>VLOOKUP(CONCATENATE(A6217,"-6"),'Restated Depr'!$B$6:$G$7674,6,0)</f>
        <v>6.5799999999999997E-2</v>
      </c>
      <c r="O6217" s="29">
        <f t="shared" si="2832"/>
        <v>743.20699716666661</v>
      </c>
      <c r="P6217" s="29">
        <f t="shared" si="2833"/>
        <v>0</v>
      </c>
      <c r="Q6217" t="s">
        <v>7819</v>
      </c>
    </row>
    <row r="6218" spans="1:18" hidden="1">
      <c r="A6218" t="s">
        <v>474</v>
      </c>
      <c r="B6218" t="s">
        <v>6292</v>
      </c>
      <c r="C6218" s="224" t="s">
        <v>7842</v>
      </c>
      <c r="D6218" s="221">
        <v>396</v>
      </c>
      <c r="E6218" s="324">
        <v>43281</v>
      </c>
      <c r="F6218" s="1">
        <v>135539.26999999999</v>
      </c>
      <c r="G6218" s="5">
        <v>6.5799999999999997E-2</v>
      </c>
      <c r="H6218" s="298">
        <v>743.21</v>
      </c>
      <c r="I6218" s="10">
        <v>135539.26999999999</v>
      </c>
      <c r="J6218" s="11">
        <f t="shared" si="2828"/>
        <v>6.5799999999999997E-2</v>
      </c>
      <c r="K6218" s="30">
        <f t="shared" si="2829"/>
        <v>743.20699716666661</v>
      </c>
      <c r="L6218" s="29">
        <f t="shared" si="2830"/>
        <v>-3.0028333334257695E-3</v>
      </c>
      <c r="M6218" s="10">
        <f t="shared" si="2831"/>
        <v>135539.26999999999</v>
      </c>
      <c r="N6218" s="5">
        <f>VLOOKUP(CONCATENATE(A6218,"-6"),'Restated Depr'!$B$6:$G$7674,6,0)</f>
        <v>6.5799999999999997E-2</v>
      </c>
      <c r="O6218" s="29">
        <f t="shared" si="2832"/>
        <v>743.20699716666661</v>
      </c>
      <c r="P6218" s="29">
        <f t="shared" si="2833"/>
        <v>0</v>
      </c>
      <c r="Q6218" t="s">
        <v>7819</v>
      </c>
      <c r="R6218" s="5"/>
    </row>
    <row r="6219" spans="1:18" ht="15.75" hidden="1" thickBot="1">
      <c r="A6219" t="s">
        <v>474</v>
      </c>
      <c r="C6219" s="224" t="s">
        <v>641</v>
      </c>
      <c r="D6219" s="22"/>
      <c r="E6219" s="323" t="s">
        <v>606</v>
      </c>
      <c r="F6219" s="1"/>
      <c r="G6219" s="5"/>
      <c r="H6219" s="310">
        <f>SUM(H6207:H6218)</f>
        <v>9733.43</v>
      </c>
      <c r="I6219" s="10"/>
      <c r="J6219" s="10"/>
      <c r="K6219" s="32">
        <f>SUM(K6207:K6218)</f>
        <v>8552.5279370000007</v>
      </c>
      <c r="L6219" s="28">
        <f>SUM(L6207:L6218)</f>
        <v>-1180.9020630000009</v>
      </c>
      <c r="M6219" s="10"/>
      <c r="N6219" s="5"/>
      <c r="O6219" s="28">
        <f>SUM(O6207:O6218)</f>
        <v>8918.4839660000016</v>
      </c>
      <c r="P6219" s="28">
        <f>SUM(P6207:P6218)</f>
        <v>365.95602899999994</v>
      </c>
    </row>
    <row r="6220" spans="1:18" hidden="1">
      <c r="A6220" t="s">
        <v>475</v>
      </c>
      <c r="B6220" t="s">
        <v>6293</v>
      </c>
      <c r="C6220" s="224" t="s">
        <v>7842</v>
      </c>
      <c r="D6220" s="221">
        <v>396</v>
      </c>
      <c r="E6220" s="324">
        <v>42947</v>
      </c>
      <c r="F6220" s="9">
        <v>158163.79999999999</v>
      </c>
      <c r="G6220" s="18">
        <v>0.06</v>
      </c>
      <c r="H6220" s="299">
        <v>790.82</v>
      </c>
      <c r="I6220" s="15">
        <v>135538.48000000001</v>
      </c>
      <c r="J6220" s="11">
        <f t="shared" ref="J6220:J6231" si="2834">G6220</f>
        <v>0.06</v>
      </c>
      <c r="K6220" s="31">
        <f t="shared" ref="K6220:K6231" si="2835">I6220*J6220/12</f>
        <v>677.69240000000002</v>
      </c>
      <c r="L6220" s="289">
        <f t="shared" ref="L6220:L6231" si="2836">K6220-H6220</f>
        <v>-113.12760000000003</v>
      </c>
      <c r="M6220" s="15">
        <f t="shared" ref="M6220:M6231" si="2837">I6220</f>
        <v>135538.48000000001</v>
      </c>
      <c r="N6220" s="5">
        <f>VLOOKUP(CONCATENATE(A6220,"-6"),'Restated Depr'!$B$6:$G$7674,6,0)</f>
        <v>6.5799999999999997E-2</v>
      </c>
      <c r="O6220" s="289">
        <f t="shared" ref="O6220:O6231" si="2838">M6220*N6220/12</f>
        <v>743.20266533333336</v>
      </c>
      <c r="P6220" s="289">
        <f t="shared" ref="P6220:P6231" si="2839">O6220-K6220</f>
        <v>65.510265333333336</v>
      </c>
      <c r="Q6220" t="s">
        <v>7819</v>
      </c>
    </row>
    <row r="6221" spans="1:18" hidden="1">
      <c r="A6221" t="s">
        <v>475</v>
      </c>
      <c r="B6221" t="s">
        <v>6294</v>
      </c>
      <c r="C6221" s="224" t="s">
        <v>7842</v>
      </c>
      <c r="D6221" s="221">
        <v>396</v>
      </c>
      <c r="E6221" s="324">
        <v>42978</v>
      </c>
      <c r="F6221" s="1">
        <v>158163.79999999999</v>
      </c>
      <c r="G6221" s="18">
        <v>0.06</v>
      </c>
      <c r="H6221" s="298">
        <v>790.82</v>
      </c>
      <c r="I6221" s="10">
        <v>135538.48000000001</v>
      </c>
      <c r="J6221" s="11">
        <f t="shared" si="2834"/>
        <v>0.06</v>
      </c>
      <c r="K6221" s="30">
        <f t="shared" si="2835"/>
        <v>677.69240000000002</v>
      </c>
      <c r="L6221" s="29">
        <f t="shared" si="2836"/>
        <v>-113.12760000000003</v>
      </c>
      <c r="M6221" s="10">
        <f t="shared" si="2837"/>
        <v>135538.48000000001</v>
      </c>
      <c r="N6221" s="5">
        <f>VLOOKUP(CONCATENATE(A6221,"-6"),'Restated Depr'!$B$6:$G$7674,6,0)</f>
        <v>6.5799999999999997E-2</v>
      </c>
      <c r="O6221" s="29">
        <f t="shared" si="2838"/>
        <v>743.20266533333336</v>
      </c>
      <c r="P6221" s="29">
        <f t="shared" si="2839"/>
        <v>65.510265333333336</v>
      </c>
      <c r="Q6221" t="s">
        <v>7819</v>
      </c>
    </row>
    <row r="6222" spans="1:18" hidden="1">
      <c r="A6222" t="s">
        <v>475</v>
      </c>
      <c r="B6222" t="s">
        <v>6295</v>
      </c>
      <c r="C6222" s="224" t="s">
        <v>7842</v>
      </c>
      <c r="D6222" s="221">
        <v>396</v>
      </c>
      <c r="E6222" s="324">
        <v>43008</v>
      </c>
      <c r="F6222" s="1">
        <v>158163.79999999999</v>
      </c>
      <c r="G6222" s="18">
        <v>0.06</v>
      </c>
      <c r="H6222" s="298">
        <v>790.82</v>
      </c>
      <c r="I6222" s="10">
        <v>135538.48000000001</v>
      </c>
      <c r="J6222" s="11">
        <f t="shared" si="2834"/>
        <v>0.06</v>
      </c>
      <c r="K6222" s="30">
        <f t="shared" si="2835"/>
        <v>677.69240000000002</v>
      </c>
      <c r="L6222" s="29">
        <f t="shared" si="2836"/>
        <v>-113.12760000000003</v>
      </c>
      <c r="M6222" s="10">
        <f t="shared" si="2837"/>
        <v>135538.48000000001</v>
      </c>
      <c r="N6222" s="5">
        <f>VLOOKUP(CONCATENATE(A6222,"-6"),'Restated Depr'!$B$6:$G$7674,6,0)</f>
        <v>6.5799999999999997E-2</v>
      </c>
      <c r="O6222" s="29">
        <f t="shared" si="2838"/>
        <v>743.20266533333336</v>
      </c>
      <c r="P6222" s="29">
        <f t="shared" si="2839"/>
        <v>65.510265333333336</v>
      </c>
      <c r="Q6222" t="s">
        <v>7819</v>
      </c>
    </row>
    <row r="6223" spans="1:18" hidden="1">
      <c r="A6223" t="s">
        <v>475</v>
      </c>
      <c r="B6223" t="s">
        <v>6296</v>
      </c>
      <c r="C6223" s="224" t="s">
        <v>7842</v>
      </c>
      <c r="D6223" s="221">
        <v>396</v>
      </c>
      <c r="E6223" s="324">
        <v>43039</v>
      </c>
      <c r="F6223" s="1">
        <v>162671.53</v>
      </c>
      <c r="G6223" s="18">
        <v>0.06</v>
      </c>
      <c r="H6223" s="298">
        <v>813.36</v>
      </c>
      <c r="I6223" s="10">
        <v>135538.48000000001</v>
      </c>
      <c r="J6223" s="11">
        <f t="shared" si="2834"/>
        <v>0.06</v>
      </c>
      <c r="K6223" s="30">
        <f t="shared" si="2835"/>
        <v>677.69240000000002</v>
      </c>
      <c r="L6223" s="29">
        <f t="shared" si="2836"/>
        <v>-135.66759999999999</v>
      </c>
      <c r="M6223" s="10">
        <f t="shared" si="2837"/>
        <v>135538.48000000001</v>
      </c>
      <c r="N6223" s="5">
        <f>VLOOKUP(CONCATENATE(A6223,"-6"),'Restated Depr'!$B$6:$G$7674,6,0)</f>
        <v>6.5799999999999997E-2</v>
      </c>
      <c r="O6223" s="29">
        <f t="shared" si="2838"/>
        <v>743.20266533333336</v>
      </c>
      <c r="P6223" s="29">
        <f t="shared" si="2839"/>
        <v>65.510265333333336</v>
      </c>
      <c r="Q6223" t="s">
        <v>7819</v>
      </c>
    </row>
    <row r="6224" spans="1:18" hidden="1">
      <c r="A6224" t="s">
        <v>475</v>
      </c>
      <c r="B6224" t="s">
        <v>6297</v>
      </c>
      <c r="C6224" s="224" t="s">
        <v>7842</v>
      </c>
      <c r="D6224" s="221">
        <v>396</v>
      </c>
      <c r="E6224" s="324">
        <v>43069</v>
      </c>
      <c r="F6224" s="1">
        <v>167249.5</v>
      </c>
      <c r="G6224" s="18">
        <v>0.06</v>
      </c>
      <c r="H6224" s="298">
        <v>836.25</v>
      </c>
      <c r="I6224" s="10">
        <v>135538.48000000001</v>
      </c>
      <c r="J6224" s="11">
        <f t="shared" si="2834"/>
        <v>0.06</v>
      </c>
      <c r="K6224" s="30">
        <f t="shared" si="2835"/>
        <v>677.69240000000002</v>
      </c>
      <c r="L6224" s="29">
        <f t="shared" si="2836"/>
        <v>-158.55759999999998</v>
      </c>
      <c r="M6224" s="10">
        <f t="shared" si="2837"/>
        <v>135538.48000000001</v>
      </c>
      <c r="N6224" s="5">
        <f>VLOOKUP(CONCATENATE(A6224,"-6"),'Restated Depr'!$B$6:$G$7674,6,0)</f>
        <v>6.5799999999999997E-2</v>
      </c>
      <c r="O6224" s="29">
        <f t="shared" si="2838"/>
        <v>743.20266533333336</v>
      </c>
      <c r="P6224" s="29">
        <f t="shared" si="2839"/>
        <v>65.510265333333336</v>
      </c>
      <c r="Q6224" t="s">
        <v>7819</v>
      </c>
    </row>
    <row r="6225" spans="1:18" hidden="1">
      <c r="A6225" t="s">
        <v>475</v>
      </c>
      <c r="B6225" t="s">
        <v>6298</v>
      </c>
      <c r="C6225" s="224" t="s">
        <v>7842</v>
      </c>
      <c r="D6225" s="221">
        <v>396</v>
      </c>
      <c r="E6225" s="324">
        <v>43100</v>
      </c>
      <c r="F6225" s="1">
        <v>168159.59</v>
      </c>
      <c r="G6225" s="18">
        <v>6.2400000000000004E-2</v>
      </c>
      <c r="H6225" s="298">
        <v>874.43</v>
      </c>
      <c r="I6225" s="10">
        <v>135538.48000000001</v>
      </c>
      <c r="J6225" s="11">
        <f t="shared" si="2834"/>
        <v>6.2400000000000004E-2</v>
      </c>
      <c r="K6225" s="30">
        <f t="shared" si="2835"/>
        <v>704.80009600000005</v>
      </c>
      <c r="L6225" s="29">
        <f t="shared" si="2836"/>
        <v>-169.6299039999999</v>
      </c>
      <c r="M6225" s="10">
        <f t="shared" si="2837"/>
        <v>135538.48000000001</v>
      </c>
      <c r="N6225" s="5">
        <f>VLOOKUP(CONCATENATE(A6225,"-6"),'Restated Depr'!$B$6:$G$7674,6,0)</f>
        <v>6.5799999999999997E-2</v>
      </c>
      <c r="O6225" s="29">
        <f t="shared" si="2838"/>
        <v>743.20266533333336</v>
      </c>
      <c r="P6225" s="29">
        <f t="shared" si="2839"/>
        <v>38.402569333333304</v>
      </c>
      <c r="Q6225" t="s">
        <v>7819</v>
      </c>
    </row>
    <row r="6226" spans="1:18" hidden="1">
      <c r="A6226" t="s">
        <v>475</v>
      </c>
      <c r="B6226" t="s">
        <v>6299</v>
      </c>
      <c r="C6226" s="224" t="s">
        <v>7842</v>
      </c>
      <c r="D6226" s="221">
        <v>396</v>
      </c>
      <c r="E6226" s="324">
        <v>43131</v>
      </c>
      <c r="F6226" s="1">
        <v>173189.87</v>
      </c>
      <c r="G6226" s="5">
        <v>6.5799999999999997E-2</v>
      </c>
      <c r="H6226" s="298">
        <v>949.65999999999985</v>
      </c>
      <c r="I6226" s="10">
        <v>135538.48000000001</v>
      </c>
      <c r="J6226" s="11">
        <f t="shared" si="2834"/>
        <v>6.5799999999999997E-2</v>
      </c>
      <c r="K6226" s="30">
        <f t="shared" si="2835"/>
        <v>743.20266533333336</v>
      </c>
      <c r="L6226" s="29">
        <f t="shared" si="2836"/>
        <v>-206.4573346666665</v>
      </c>
      <c r="M6226" s="10">
        <f t="shared" si="2837"/>
        <v>135538.48000000001</v>
      </c>
      <c r="N6226" s="5">
        <f>VLOOKUP(CONCATENATE(A6226,"-6"),'Restated Depr'!$B$6:$G$7674,6,0)</f>
        <v>6.5799999999999997E-2</v>
      </c>
      <c r="O6226" s="29">
        <f t="shared" si="2838"/>
        <v>743.20266533333336</v>
      </c>
      <c r="P6226" s="29">
        <f t="shared" si="2839"/>
        <v>0</v>
      </c>
      <c r="Q6226" t="s">
        <v>7819</v>
      </c>
    </row>
    <row r="6227" spans="1:18" hidden="1">
      <c r="A6227" t="s">
        <v>475</v>
      </c>
      <c r="B6227" t="s">
        <v>6300</v>
      </c>
      <c r="C6227" s="224" t="s">
        <v>7842</v>
      </c>
      <c r="D6227" s="221">
        <v>396</v>
      </c>
      <c r="E6227" s="324">
        <v>43159</v>
      </c>
      <c r="F6227" s="1">
        <v>177398.78</v>
      </c>
      <c r="G6227" s="5">
        <v>6.5799999999999997E-2</v>
      </c>
      <c r="H6227" s="298">
        <v>972.74000000000012</v>
      </c>
      <c r="I6227" s="10">
        <v>135538.48000000001</v>
      </c>
      <c r="J6227" s="11">
        <f t="shared" si="2834"/>
        <v>6.5799999999999997E-2</v>
      </c>
      <c r="K6227" s="30">
        <f t="shared" si="2835"/>
        <v>743.20266533333336</v>
      </c>
      <c r="L6227" s="29">
        <f t="shared" si="2836"/>
        <v>-229.53733466666677</v>
      </c>
      <c r="M6227" s="10">
        <f t="shared" si="2837"/>
        <v>135538.48000000001</v>
      </c>
      <c r="N6227" s="5">
        <f>VLOOKUP(CONCATENATE(A6227,"-6"),'Restated Depr'!$B$6:$G$7674,6,0)</f>
        <v>6.5799999999999997E-2</v>
      </c>
      <c r="O6227" s="29">
        <f t="shared" si="2838"/>
        <v>743.20266533333336</v>
      </c>
      <c r="P6227" s="29">
        <f t="shared" si="2839"/>
        <v>0</v>
      </c>
      <c r="Q6227" t="s">
        <v>7819</v>
      </c>
    </row>
    <row r="6228" spans="1:18" hidden="1">
      <c r="A6228" t="s">
        <v>475</v>
      </c>
      <c r="B6228" t="s">
        <v>6301</v>
      </c>
      <c r="C6228" s="224" t="s">
        <v>7842</v>
      </c>
      <c r="D6228" s="221">
        <v>396</v>
      </c>
      <c r="E6228" s="324">
        <v>43190</v>
      </c>
      <c r="F6228" s="1">
        <v>131993.72</v>
      </c>
      <c r="G6228" s="5">
        <v>6.5799999999999997E-2</v>
      </c>
      <c r="H6228" s="298">
        <v>723.77</v>
      </c>
      <c r="I6228" s="10">
        <v>135538.48000000001</v>
      </c>
      <c r="J6228" s="11">
        <f t="shared" si="2834"/>
        <v>6.5799999999999997E-2</v>
      </c>
      <c r="K6228" s="30">
        <f t="shared" si="2835"/>
        <v>743.20266533333336</v>
      </c>
      <c r="L6228" s="29">
        <f t="shared" si="2836"/>
        <v>19.432665333333375</v>
      </c>
      <c r="M6228" s="10">
        <f t="shared" si="2837"/>
        <v>135538.48000000001</v>
      </c>
      <c r="N6228" s="5">
        <f>VLOOKUP(CONCATENATE(A6228,"-6"),'Restated Depr'!$B$6:$G$7674,6,0)</f>
        <v>6.5799999999999997E-2</v>
      </c>
      <c r="O6228" s="29">
        <f t="shared" si="2838"/>
        <v>743.20266533333336</v>
      </c>
      <c r="P6228" s="29">
        <f t="shared" si="2839"/>
        <v>0</v>
      </c>
      <c r="Q6228" t="s">
        <v>7819</v>
      </c>
    </row>
    <row r="6229" spans="1:18" hidden="1">
      <c r="A6229" t="s">
        <v>475</v>
      </c>
      <c r="B6229" t="s">
        <v>6302</v>
      </c>
      <c r="C6229" s="224" t="s">
        <v>7842</v>
      </c>
      <c r="D6229" s="221">
        <v>396</v>
      </c>
      <c r="E6229" s="324">
        <v>43220</v>
      </c>
      <c r="F6229" s="1">
        <v>131993.72</v>
      </c>
      <c r="G6229" s="5">
        <v>6.5799999999999997E-2</v>
      </c>
      <c r="H6229" s="298">
        <v>723.77</v>
      </c>
      <c r="I6229" s="10">
        <v>135538.48000000001</v>
      </c>
      <c r="J6229" s="11">
        <f t="shared" si="2834"/>
        <v>6.5799999999999997E-2</v>
      </c>
      <c r="K6229" s="30">
        <f t="shared" si="2835"/>
        <v>743.20266533333336</v>
      </c>
      <c r="L6229" s="29">
        <f t="shared" si="2836"/>
        <v>19.432665333333375</v>
      </c>
      <c r="M6229" s="10">
        <f t="shared" si="2837"/>
        <v>135538.48000000001</v>
      </c>
      <c r="N6229" s="5">
        <f>VLOOKUP(CONCATENATE(A6229,"-6"),'Restated Depr'!$B$6:$G$7674,6,0)</f>
        <v>6.5799999999999997E-2</v>
      </c>
      <c r="O6229" s="29">
        <f t="shared" si="2838"/>
        <v>743.20266533333336</v>
      </c>
      <c r="P6229" s="29">
        <f t="shared" si="2839"/>
        <v>0</v>
      </c>
      <c r="Q6229" t="s">
        <v>7819</v>
      </c>
    </row>
    <row r="6230" spans="1:18" hidden="1">
      <c r="A6230" t="s">
        <v>475</v>
      </c>
      <c r="B6230" t="s">
        <v>6303</v>
      </c>
      <c r="C6230" s="224" t="s">
        <v>7842</v>
      </c>
      <c r="D6230" s="221">
        <v>396</v>
      </c>
      <c r="E6230" s="324">
        <v>43251</v>
      </c>
      <c r="F6230" s="1">
        <v>131993.72</v>
      </c>
      <c r="G6230" s="5">
        <v>6.5799999999999997E-2</v>
      </c>
      <c r="H6230" s="298">
        <v>723.77</v>
      </c>
      <c r="I6230" s="10">
        <v>135538.48000000001</v>
      </c>
      <c r="J6230" s="11">
        <f t="shared" si="2834"/>
        <v>6.5799999999999997E-2</v>
      </c>
      <c r="K6230" s="30">
        <f t="shared" si="2835"/>
        <v>743.20266533333336</v>
      </c>
      <c r="L6230" s="29">
        <f t="shared" si="2836"/>
        <v>19.432665333333375</v>
      </c>
      <c r="M6230" s="10">
        <f t="shared" si="2837"/>
        <v>135538.48000000001</v>
      </c>
      <c r="N6230" s="5">
        <f>VLOOKUP(CONCATENATE(A6230,"-6"),'Restated Depr'!$B$6:$G$7674,6,0)</f>
        <v>6.5799999999999997E-2</v>
      </c>
      <c r="O6230" s="29">
        <f t="shared" si="2838"/>
        <v>743.20266533333336</v>
      </c>
      <c r="P6230" s="29">
        <f t="shared" si="2839"/>
        <v>0</v>
      </c>
      <c r="Q6230" t="s">
        <v>7819</v>
      </c>
    </row>
    <row r="6231" spans="1:18" hidden="1">
      <c r="A6231" t="s">
        <v>475</v>
      </c>
      <c r="B6231" t="s">
        <v>6304</v>
      </c>
      <c r="C6231" s="224" t="s">
        <v>7842</v>
      </c>
      <c r="D6231" s="221">
        <v>396</v>
      </c>
      <c r="E6231" s="324">
        <v>43281</v>
      </c>
      <c r="F6231" s="1">
        <v>135538.48000000001</v>
      </c>
      <c r="G6231" s="5">
        <v>6.5799999999999997E-2</v>
      </c>
      <c r="H6231" s="298">
        <v>743.20000000000016</v>
      </c>
      <c r="I6231" s="10">
        <v>135538.48000000001</v>
      </c>
      <c r="J6231" s="11">
        <f t="shared" si="2834"/>
        <v>6.5799999999999997E-2</v>
      </c>
      <c r="K6231" s="30">
        <f t="shared" si="2835"/>
        <v>743.20266533333336</v>
      </c>
      <c r="L6231" s="29">
        <f t="shared" si="2836"/>
        <v>2.6653333331978502E-3</v>
      </c>
      <c r="M6231" s="10">
        <f t="shared" si="2837"/>
        <v>135538.48000000001</v>
      </c>
      <c r="N6231" s="5">
        <f>VLOOKUP(CONCATENATE(A6231,"-6"),'Restated Depr'!$B$6:$G$7674,6,0)</f>
        <v>6.5799999999999997E-2</v>
      </c>
      <c r="O6231" s="29">
        <f t="shared" si="2838"/>
        <v>743.20266533333336</v>
      </c>
      <c r="P6231" s="29">
        <f t="shared" si="2839"/>
        <v>0</v>
      </c>
      <c r="Q6231" t="s">
        <v>7819</v>
      </c>
      <c r="R6231" s="5"/>
    </row>
    <row r="6232" spans="1:18" ht="15.75" hidden="1" thickBot="1">
      <c r="A6232" t="s">
        <v>475</v>
      </c>
      <c r="C6232" s="224" t="s">
        <v>641</v>
      </c>
      <c r="D6232" s="22"/>
      <c r="E6232" s="323" t="s">
        <v>606</v>
      </c>
      <c r="F6232" s="1"/>
      <c r="G6232" s="5"/>
      <c r="H6232" s="310">
        <f>SUM(H6220:H6231)</f>
        <v>9733.4100000000017</v>
      </c>
      <c r="I6232" s="10"/>
      <c r="J6232" s="10"/>
      <c r="K6232" s="32">
        <f>SUM(K6220:K6231)</f>
        <v>8552.4780879999998</v>
      </c>
      <c r="L6232" s="28">
        <f>SUM(L6220:L6231)</f>
        <v>-1180.9319120000002</v>
      </c>
      <c r="M6232" s="10"/>
      <c r="N6232" s="5"/>
      <c r="O6232" s="28">
        <f>SUM(O6220:O6231)</f>
        <v>8918.4319840000007</v>
      </c>
      <c r="P6232" s="28">
        <f>SUM(P6220:P6231)</f>
        <v>365.95389599999999</v>
      </c>
    </row>
    <row r="6233" spans="1:18" hidden="1">
      <c r="A6233" t="s">
        <v>476</v>
      </c>
      <c r="B6233" t="s">
        <v>6305</v>
      </c>
      <c r="C6233" s="224" t="s">
        <v>7842</v>
      </c>
      <c r="D6233" s="221">
        <v>396</v>
      </c>
      <c r="E6233" s="324">
        <v>42947</v>
      </c>
      <c r="F6233" s="9">
        <v>105064.33</v>
      </c>
      <c r="G6233" s="18">
        <v>0.06</v>
      </c>
      <c r="H6233" s="299">
        <v>525.32000000000005</v>
      </c>
      <c r="I6233" s="15">
        <v>84812.78</v>
      </c>
      <c r="J6233" s="11">
        <f t="shared" ref="J6233:J6244" si="2840">G6233</f>
        <v>0.06</v>
      </c>
      <c r="K6233" s="31">
        <f t="shared" ref="K6233:K6244" si="2841">I6233*J6233/12</f>
        <v>424.06389999999993</v>
      </c>
      <c r="L6233" s="289">
        <f t="shared" ref="L6233:L6244" si="2842">K6233-H6233</f>
        <v>-101.25610000000012</v>
      </c>
      <c r="M6233" s="15">
        <f t="shared" ref="M6233:M6244" si="2843">I6233</f>
        <v>84812.78</v>
      </c>
      <c r="N6233" s="5">
        <f>VLOOKUP(CONCATENATE(A6233,"-6"),'Restated Depr'!$B$6:$G$7674,6,0)</f>
        <v>6.5799999999999997E-2</v>
      </c>
      <c r="O6233" s="289">
        <f t="shared" ref="O6233:O6244" si="2844">M6233*N6233/12</f>
        <v>465.05674366666659</v>
      </c>
      <c r="P6233" s="289">
        <f t="shared" ref="P6233:P6244" si="2845">O6233-K6233</f>
        <v>40.992843666666658</v>
      </c>
      <c r="Q6233" t="s">
        <v>7819</v>
      </c>
    </row>
    <row r="6234" spans="1:18" hidden="1">
      <c r="A6234" t="s">
        <v>476</v>
      </c>
      <c r="B6234" t="s">
        <v>6306</v>
      </c>
      <c r="C6234" s="224" t="s">
        <v>7842</v>
      </c>
      <c r="D6234" s="221">
        <v>396</v>
      </c>
      <c r="E6234" s="324">
        <v>42978</v>
      </c>
      <c r="F6234" s="1">
        <v>108105.13</v>
      </c>
      <c r="G6234" s="18">
        <v>0.06</v>
      </c>
      <c r="H6234" s="298">
        <v>540.52</v>
      </c>
      <c r="I6234" s="10">
        <v>84812.78</v>
      </c>
      <c r="J6234" s="11">
        <f t="shared" si="2840"/>
        <v>0.06</v>
      </c>
      <c r="K6234" s="30">
        <f t="shared" si="2841"/>
        <v>424.06389999999993</v>
      </c>
      <c r="L6234" s="29">
        <f t="shared" si="2842"/>
        <v>-116.45610000000005</v>
      </c>
      <c r="M6234" s="10">
        <f t="shared" si="2843"/>
        <v>84812.78</v>
      </c>
      <c r="N6234" s="5">
        <f>VLOOKUP(CONCATENATE(A6234,"-6"),'Restated Depr'!$B$6:$G$7674,6,0)</f>
        <v>6.5799999999999997E-2</v>
      </c>
      <c r="O6234" s="29">
        <f t="shared" si="2844"/>
        <v>465.05674366666659</v>
      </c>
      <c r="P6234" s="29">
        <f t="shared" si="2845"/>
        <v>40.992843666666658</v>
      </c>
      <c r="Q6234" t="s">
        <v>7819</v>
      </c>
    </row>
    <row r="6235" spans="1:18" hidden="1">
      <c r="A6235" t="s">
        <v>476</v>
      </c>
      <c r="B6235" t="s">
        <v>6307</v>
      </c>
      <c r="C6235" s="224" t="s">
        <v>7842</v>
      </c>
      <c r="D6235" s="221">
        <v>396</v>
      </c>
      <c r="E6235" s="324">
        <v>43008</v>
      </c>
      <c r="F6235" s="1">
        <v>111145.93</v>
      </c>
      <c r="G6235" s="18">
        <v>0.06</v>
      </c>
      <c r="H6235" s="298">
        <v>555.73</v>
      </c>
      <c r="I6235" s="10">
        <v>84812.78</v>
      </c>
      <c r="J6235" s="11">
        <f t="shared" si="2840"/>
        <v>0.06</v>
      </c>
      <c r="K6235" s="30">
        <f t="shared" si="2841"/>
        <v>424.06389999999993</v>
      </c>
      <c r="L6235" s="29">
        <f t="shared" si="2842"/>
        <v>-131.66610000000009</v>
      </c>
      <c r="M6235" s="10">
        <f t="shared" si="2843"/>
        <v>84812.78</v>
      </c>
      <c r="N6235" s="5">
        <f>VLOOKUP(CONCATENATE(A6235,"-6"),'Restated Depr'!$B$6:$G$7674,6,0)</f>
        <v>6.5799999999999997E-2</v>
      </c>
      <c r="O6235" s="29">
        <f t="shared" si="2844"/>
        <v>465.05674366666659</v>
      </c>
      <c r="P6235" s="29">
        <f t="shared" si="2845"/>
        <v>40.992843666666658</v>
      </c>
      <c r="Q6235" t="s">
        <v>7819</v>
      </c>
    </row>
    <row r="6236" spans="1:18" hidden="1">
      <c r="A6236" t="s">
        <v>476</v>
      </c>
      <c r="B6236" t="s">
        <v>6308</v>
      </c>
      <c r="C6236" s="224" t="s">
        <v>7842</v>
      </c>
      <c r="D6236" s="221">
        <v>396</v>
      </c>
      <c r="E6236" s="324">
        <v>43039</v>
      </c>
      <c r="F6236" s="1">
        <v>111145.93</v>
      </c>
      <c r="G6236" s="18">
        <v>0.06</v>
      </c>
      <c r="H6236" s="298">
        <v>555.73</v>
      </c>
      <c r="I6236" s="10">
        <v>84812.78</v>
      </c>
      <c r="J6236" s="11">
        <f t="shared" si="2840"/>
        <v>0.06</v>
      </c>
      <c r="K6236" s="30">
        <f t="shared" si="2841"/>
        <v>424.06389999999993</v>
      </c>
      <c r="L6236" s="29">
        <f t="shared" si="2842"/>
        <v>-131.66610000000009</v>
      </c>
      <c r="M6236" s="10">
        <f t="shared" si="2843"/>
        <v>84812.78</v>
      </c>
      <c r="N6236" s="5">
        <f>VLOOKUP(CONCATENATE(A6236,"-6"),'Restated Depr'!$B$6:$G$7674,6,0)</f>
        <v>6.5799999999999997E-2</v>
      </c>
      <c r="O6236" s="29">
        <f t="shared" si="2844"/>
        <v>465.05674366666659</v>
      </c>
      <c r="P6236" s="29">
        <f t="shared" si="2845"/>
        <v>40.992843666666658</v>
      </c>
      <c r="Q6236" t="s">
        <v>7819</v>
      </c>
    </row>
    <row r="6237" spans="1:18" hidden="1">
      <c r="A6237" t="s">
        <v>476</v>
      </c>
      <c r="B6237" t="s">
        <v>6309</v>
      </c>
      <c r="C6237" s="224" t="s">
        <v>7842</v>
      </c>
      <c r="D6237" s="221">
        <v>396</v>
      </c>
      <c r="E6237" s="324">
        <v>43069</v>
      </c>
      <c r="F6237" s="1">
        <v>111194.27</v>
      </c>
      <c r="G6237" s="18">
        <v>0.06</v>
      </c>
      <c r="H6237" s="298">
        <v>555.96999999999991</v>
      </c>
      <c r="I6237" s="10">
        <v>84812.78</v>
      </c>
      <c r="J6237" s="11">
        <f t="shared" si="2840"/>
        <v>0.06</v>
      </c>
      <c r="K6237" s="30">
        <f t="shared" si="2841"/>
        <v>424.06389999999993</v>
      </c>
      <c r="L6237" s="29">
        <f t="shared" si="2842"/>
        <v>-131.90609999999998</v>
      </c>
      <c r="M6237" s="10">
        <f t="shared" si="2843"/>
        <v>84812.78</v>
      </c>
      <c r="N6237" s="5">
        <f>VLOOKUP(CONCATENATE(A6237,"-6"),'Restated Depr'!$B$6:$G$7674,6,0)</f>
        <v>6.5799999999999997E-2</v>
      </c>
      <c r="O6237" s="29">
        <f t="shared" si="2844"/>
        <v>465.05674366666659</v>
      </c>
      <c r="P6237" s="29">
        <f t="shared" si="2845"/>
        <v>40.992843666666658</v>
      </c>
      <c r="Q6237" t="s">
        <v>7819</v>
      </c>
    </row>
    <row r="6238" spans="1:18" hidden="1">
      <c r="A6238" t="s">
        <v>476</v>
      </c>
      <c r="B6238" t="s">
        <v>6310</v>
      </c>
      <c r="C6238" s="224" t="s">
        <v>7842</v>
      </c>
      <c r="D6238" s="221">
        <v>396</v>
      </c>
      <c r="E6238" s="324">
        <v>43100</v>
      </c>
      <c r="F6238" s="1">
        <v>110916.6</v>
      </c>
      <c r="G6238" s="18">
        <v>6.2400000000000004E-2</v>
      </c>
      <c r="H6238" s="298">
        <v>576.77</v>
      </c>
      <c r="I6238" s="10">
        <v>84812.78</v>
      </c>
      <c r="J6238" s="11">
        <f t="shared" si="2840"/>
        <v>6.2400000000000004E-2</v>
      </c>
      <c r="K6238" s="30">
        <f t="shared" si="2841"/>
        <v>441.02645600000005</v>
      </c>
      <c r="L6238" s="29">
        <f t="shared" si="2842"/>
        <v>-135.74354399999993</v>
      </c>
      <c r="M6238" s="10">
        <f t="shared" si="2843"/>
        <v>84812.78</v>
      </c>
      <c r="N6238" s="5">
        <f>VLOOKUP(CONCATENATE(A6238,"-6"),'Restated Depr'!$B$6:$G$7674,6,0)</f>
        <v>6.5799999999999997E-2</v>
      </c>
      <c r="O6238" s="29">
        <f t="shared" si="2844"/>
        <v>465.05674366666659</v>
      </c>
      <c r="P6238" s="29">
        <f t="shared" si="2845"/>
        <v>24.030287666666538</v>
      </c>
      <c r="Q6238" t="s">
        <v>7819</v>
      </c>
    </row>
    <row r="6239" spans="1:18" hidden="1">
      <c r="A6239" t="s">
        <v>476</v>
      </c>
      <c r="B6239" t="s">
        <v>6311</v>
      </c>
      <c r="C6239" s="224" t="s">
        <v>7842</v>
      </c>
      <c r="D6239" s="221">
        <v>396</v>
      </c>
      <c r="E6239" s="324">
        <v>43131</v>
      </c>
      <c r="F6239" s="1">
        <v>113465</v>
      </c>
      <c r="G6239" s="5">
        <v>6.5799999999999997E-2</v>
      </c>
      <c r="H6239" s="298">
        <v>622.16999999999985</v>
      </c>
      <c r="I6239" s="10">
        <v>84812.78</v>
      </c>
      <c r="J6239" s="11">
        <f t="shared" si="2840"/>
        <v>6.5799999999999997E-2</v>
      </c>
      <c r="K6239" s="30">
        <f t="shared" si="2841"/>
        <v>465.05674366666659</v>
      </c>
      <c r="L6239" s="29">
        <f t="shared" si="2842"/>
        <v>-157.11325633333325</v>
      </c>
      <c r="M6239" s="10">
        <f t="shared" si="2843"/>
        <v>84812.78</v>
      </c>
      <c r="N6239" s="5">
        <f>VLOOKUP(CONCATENATE(A6239,"-6"),'Restated Depr'!$B$6:$G$7674,6,0)</f>
        <v>6.5799999999999997E-2</v>
      </c>
      <c r="O6239" s="29">
        <f t="shared" si="2844"/>
        <v>465.05674366666659</v>
      </c>
      <c r="P6239" s="29">
        <f t="shared" si="2845"/>
        <v>0</v>
      </c>
      <c r="Q6239" t="s">
        <v>7819</v>
      </c>
    </row>
    <row r="6240" spans="1:18" hidden="1">
      <c r="A6240" t="s">
        <v>476</v>
      </c>
      <c r="B6240" t="s">
        <v>6312</v>
      </c>
      <c r="C6240" s="224" t="s">
        <v>7842</v>
      </c>
      <c r="D6240" s="221">
        <v>396</v>
      </c>
      <c r="E6240" s="324">
        <v>43159</v>
      </c>
      <c r="F6240" s="1">
        <v>116352.12</v>
      </c>
      <c r="G6240" s="5">
        <v>6.5799999999999997E-2</v>
      </c>
      <c r="H6240" s="298">
        <v>638.00000000000011</v>
      </c>
      <c r="I6240" s="10">
        <v>84812.78</v>
      </c>
      <c r="J6240" s="11">
        <f t="shared" si="2840"/>
        <v>6.5799999999999997E-2</v>
      </c>
      <c r="K6240" s="30">
        <f t="shared" si="2841"/>
        <v>465.05674366666659</v>
      </c>
      <c r="L6240" s="29">
        <f t="shared" si="2842"/>
        <v>-172.94325633333352</v>
      </c>
      <c r="M6240" s="10">
        <f t="shared" si="2843"/>
        <v>84812.78</v>
      </c>
      <c r="N6240" s="5">
        <f>VLOOKUP(CONCATENATE(A6240,"-6"),'Restated Depr'!$B$6:$G$7674,6,0)</f>
        <v>6.5799999999999997E-2</v>
      </c>
      <c r="O6240" s="29">
        <f t="shared" si="2844"/>
        <v>465.05674366666659</v>
      </c>
      <c r="P6240" s="29">
        <f t="shared" si="2845"/>
        <v>0</v>
      </c>
      <c r="Q6240" t="s">
        <v>7819</v>
      </c>
    </row>
    <row r="6241" spans="1:18" hidden="1">
      <c r="A6241" t="s">
        <v>476</v>
      </c>
      <c r="B6241" t="s">
        <v>6313</v>
      </c>
      <c r="C6241" s="224" t="s">
        <v>7842</v>
      </c>
      <c r="D6241" s="221">
        <v>396</v>
      </c>
      <c r="E6241" s="324">
        <v>43190</v>
      </c>
      <c r="F6241" s="1">
        <v>82373.23</v>
      </c>
      <c r="G6241" s="5">
        <v>6.5799999999999997E-2</v>
      </c>
      <c r="H6241" s="298">
        <v>451.68</v>
      </c>
      <c r="I6241" s="10">
        <v>84812.78</v>
      </c>
      <c r="J6241" s="11">
        <f t="shared" si="2840"/>
        <v>6.5799999999999997E-2</v>
      </c>
      <c r="K6241" s="30">
        <f t="shared" si="2841"/>
        <v>465.05674366666659</v>
      </c>
      <c r="L6241" s="29">
        <f t="shared" si="2842"/>
        <v>13.376743666666584</v>
      </c>
      <c r="M6241" s="10">
        <f t="shared" si="2843"/>
        <v>84812.78</v>
      </c>
      <c r="N6241" s="5">
        <f>VLOOKUP(CONCATENATE(A6241,"-6"),'Restated Depr'!$B$6:$G$7674,6,0)</f>
        <v>6.5799999999999997E-2</v>
      </c>
      <c r="O6241" s="29">
        <f t="shared" si="2844"/>
        <v>465.05674366666659</v>
      </c>
      <c r="P6241" s="29">
        <f t="shared" si="2845"/>
        <v>0</v>
      </c>
      <c r="Q6241" t="s">
        <v>7819</v>
      </c>
    </row>
    <row r="6242" spans="1:18" hidden="1">
      <c r="A6242" t="s">
        <v>476</v>
      </c>
      <c r="B6242" t="s">
        <v>6314</v>
      </c>
      <c r="C6242" s="224" t="s">
        <v>7842</v>
      </c>
      <c r="D6242" s="221">
        <v>396</v>
      </c>
      <c r="E6242" s="324">
        <v>43220</v>
      </c>
      <c r="F6242" s="1">
        <v>82373.23</v>
      </c>
      <c r="G6242" s="5">
        <v>6.5799999999999997E-2</v>
      </c>
      <c r="H6242" s="298">
        <v>451.68</v>
      </c>
      <c r="I6242" s="10">
        <v>84812.78</v>
      </c>
      <c r="J6242" s="11">
        <f t="shared" si="2840"/>
        <v>6.5799999999999997E-2</v>
      </c>
      <c r="K6242" s="30">
        <f t="shared" si="2841"/>
        <v>465.05674366666659</v>
      </c>
      <c r="L6242" s="29">
        <f t="shared" si="2842"/>
        <v>13.376743666666584</v>
      </c>
      <c r="M6242" s="10">
        <f t="shared" si="2843"/>
        <v>84812.78</v>
      </c>
      <c r="N6242" s="5">
        <f>VLOOKUP(CONCATENATE(A6242,"-6"),'Restated Depr'!$B$6:$G$7674,6,0)</f>
        <v>6.5799999999999997E-2</v>
      </c>
      <c r="O6242" s="29">
        <f t="shared" si="2844"/>
        <v>465.05674366666659</v>
      </c>
      <c r="P6242" s="29">
        <f t="shared" si="2845"/>
        <v>0</v>
      </c>
      <c r="Q6242" t="s">
        <v>7819</v>
      </c>
    </row>
    <row r="6243" spans="1:18" hidden="1">
      <c r="A6243" t="s">
        <v>476</v>
      </c>
      <c r="B6243" t="s">
        <v>6315</v>
      </c>
      <c r="C6243" s="224" t="s">
        <v>7842</v>
      </c>
      <c r="D6243" s="221">
        <v>396</v>
      </c>
      <c r="E6243" s="324">
        <v>43251</v>
      </c>
      <c r="F6243" s="1">
        <v>82373.23</v>
      </c>
      <c r="G6243" s="5">
        <v>6.5799999999999997E-2</v>
      </c>
      <c r="H6243" s="298">
        <v>451.68</v>
      </c>
      <c r="I6243" s="10">
        <v>84812.78</v>
      </c>
      <c r="J6243" s="11">
        <f t="shared" si="2840"/>
        <v>6.5799999999999997E-2</v>
      </c>
      <c r="K6243" s="30">
        <f t="shared" si="2841"/>
        <v>465.05674366666659</v>
      </c>
      <c r="L6243" s="29">
        <f t="shared" si="2842"/>
        <v>13.376743666666584</v>
      </c>
      <c r="M6243" s="10">
        <f t="shared" si="2843"/>
        <v>84812.78</v>
      </c>
      <c r="N6243" s="5">
        <f>VLOOKUP(CONCATENATE(A6243,"-6"),'Restated Depr'!$B$6:$G$7674,6,0)</f>
        <v>6.5799999999999997E-2</v>
      </c>
      <c r="O6243" s="29">
        <f t="shared" si="2844"/>
        <v>465.05674366666659</v>
      </c>
      <c r="P6243" s="29">
        <f t="shared" si="2845"/>
        <v>0</v>
      </c>
      <c r="Q6243" t="s">
        <v>7819</v>
      </c>
    </row>
    <row r="6244" spans="1:18" hidden="1">
      <c r="A6244" t="s">
        <v>476</v>
      </c>
      <c r="B6244" t="s">
        <v>6316</v>
      </c>
      <c r="C6244" s="224" t="s">
        <v>7842</v>
      </c>
      <c r="D6244" s="221">
        <v>396</v>
      </c>
      <c r="E6244" s="324">
        <v>43281</v>
      </c>
      <c r="F6244" s="1">
        <v>84812.78</v>
      </c>
      <c r="G6244" s="5">
        <v>6.5799999999999997E-2</v>
      </c>
      <c r="H6244" s="298">
        <v>465.06</v>
      </c>
      <c r="I6244" s="10">
        <v>84812.78</v>
      </c>
      <c r="J6244" s="11">
        <f t="shared" si="2840"/>
        <v>6.5799999999999997E-2</v>
      </c>
      <c r="K6244" s="30">
        <f t="shared" si="2841"/>
        <v>465.05674366666659</v>
      </c>
      <c r="L6244" s="29">
        <f t="shared" si="2842"/>
        <v>-3.2563333334110212E-3</v>
      </c>
      <c r="M6244" s="10">
        <f t="shared" si="2843"/>
        <v>84812.78</v>
      </c>
      <c r="N6244" s="5">
        <f>VLOOKUP(CONCATENATE(A6244,"-6"),'Restated Depr'!$B$6:$G$7674,6,0)</f>
        <v>6.5799999999999997E-2</v>
      </c>
      <c r="O6244" s="29">
        <f t="shared" si="2844"/>
        <v>465.05674366666659</v>
      </c>
      <c r="P6244" s="29">
        <f t="shared" si="2845"/>
        <v>0</v>
      </c>
      <c r="Q6244" t="s">
        <v>7819</v>
      </c>
      <c r="R6244" s="5"/>
    </row>
    <row r="6245" spans="1:18" ht="15.75" hidden="1" thickBot="1">
      <c r="A6245" t="s">
        <v>476</v>
      </c>
      <c r="C6245" s="224" t="s">
        <v>641</v>
      </c>
      <c r="D6245" s="22"/>
      <c r="E6245" s="323" t="s">
        <v>606</v>
      </c>
      <c r="F6245" s="1"/>
      <c r="G6245" s="5"/>
      <c r="H6245" s="310">
        <f>SUM(H6233:H6244)</f>
        <v>6390.3100000000013</v>
      </c>
      <c r="I6245" s="10"/>
      <c r="J6245" s="10"/>
      <c r="K6245" s="32">
        <f>SUM(K6233:K6244)</f>
        <v>5351.6864180000002</v>
      </c>
      <c r="L6245" s="28">
        <f>SUM(L6233:L6244)</f>
        <v>-1038.6235820000006</v>
      </c>
      <c r="M6245" s="10"/>
      <c r="N6245" s="5"/>
      <c r="O6245" s="28">
        <f>SUM(O6233:O6244)</f>
        <v>5580.6809240000002</v>
      </c>
      <c r="P6245" s="28">
        <f>SUM(P6233:P6244)</f>
        <v>228.99450599999983</v>
      </c>
    </row>
    <row r="6246" spans="1:18" hidden="1">
      <c r="A6246" t="s">
        <v>477</v>
      </c>
      <c r="B6246" t="s">
        <v>6317</v>
      </c>
      <c r="C6246" s="224" t="s">
        <v>7842</v>
      </c>
      <c r="D6246" s="221">
        <v>396</v>
      </c>
      <c r="E6246" s="324">
        <v>42947</v>
      </c>
      <c r="F6246" s="9">
        <v>106123.75</v>
      </c>
      <c r="G6246" s="18">
        <v>0.06</v>
      </c>
      <c r="H6246" s="299">
        <v>530.62</v>
      </c>
      <c r="I6246" s="15">
        <v>91330.19</v>
      </c>
      <c r="J6246" s="11">
        <f t="shared" ref="J6246:J6257" si="2846">G6246</f>
        <v>0.06</v>
      </c>
      <c r="K6246" s="31">
        <f t="shared" ref="K6246:K6257" si="2847">I6246*J6246/12</f>
        <v>456.65094999999997</v>
      </c>
      <c r="L6246" s="289">
        <f t="shared" ref="L6246:L6257" si="2848">K6246-H6246</f>
        <v>-73.969050000000038</v>
      </c>
      <c r="M6246" s="15">
        <f t="shared" ref="M6246:M6257" si="2849">I6246</f>
        <v>91330.19</v>
      </c>
      <c r="N6246" s="5">
        <f>VLOOKUP(CONCATENATE(A6246,"-6"),'Restated Depr'!$B$6:$G$7674,6,0)</f>
        <v>6.5799999999999997E-2</v>
      </c>
      <c r="O6246" s="289">
        <f t="shared" ref="O6246:O6257" si="2850">M6246*N6246/12</f>
        <v>500.79387516666662</v>
      </c>
      <c r="P6246" s="289">
        <f t="shared" ref="P6246:P6257" si="2851">O6246-K6246</f>
        <v>44.142925166666657</v>
      </c>
      <c r="Q6246" t="s">
        <v>7819</v>
      </c>
    </row>
    <row r="6247" spans="1:18" hidden="1">
      <c r="A6247" t="s">
        <v>477</v>
      </c>
      <c r="B6247" t="s">
        <v>6318</v>
      </c>
      <c r="C6247" s="224" t="s">
        <v>7842</v>
      </c>
      <c r="D6247" s="221">
        <v>396</v>
      </c>
      <c r="E6247" s="324">
        <v>42978</v>
      </c>
      <c r="F6247" s="1">
        <v>109164.55</v>
      </c>
      <c r="G6247" s="18">
        <v>0.06</v>
      </c>
      <c r="H6247" s="298">
        <v>545.81999999999994</v>
      </c>
      <c r="I6247" s="10">
        <v>91330.19</v>
      </c>
      <c r="J6247" s="11">
        <f t="shared" si="2846"/>
        <v>0.06</v>
      </c>
      <c r="K6247" s="30">
        <f t="shared" si="2847"/>
        <v>456.65094999999997</v>
      </c>
      <c r="L6247" s="29">
        <f t="shared" si="2848"/>
        <v>-89.16904999999997</v>
      </c>
      <c r="M6247" s="10">
        <f t="shared" si="2849"/>
        <v>91330.19</v>
      </c>
      <c r="N6247" s="5">
        <f>VLOOKUP(CONCATENATE(A6247,"-6"),'Restated Depr'!$B$6:$G$7674,6,0)</f>
        <v>6.5799999999999997E-2</v>
      </c>
      <c r="O6247" s="29">
        <f t="shared" si="2850"/>
        <v>500.79387516666662</v>
      </c>
      <c r="P6247" s="29">
        <f t="shared" si="2851"/>
        <v>44.142925166666657</v>
      </c>
      <c r="Q6247" t="s">
        <v>7819</v>
      </c>
    </row>
    <row r="6248" spans="1:18" hidden="1">
      <c r="A6248" t="s">
        <v>477</v>
      </c>
      <c r="B6248" t="s">
        <v>6319</v>
      </c>
      <c r="C6248" s="224" t="s">
        <v>7842</v>
      </c>
      <c r="D6248" s="221">
        <v>396</v>
      </c>
      <c r="E6248" s="324">
        <v>43008</v>
      </c>
      <c r="F6248" s="1">
        <v>112205.35</v>
      </c>
      <c r="G6248" s="18">
        <v>0.06</v>
      </c>
      <c r="H6248" s="298">
        <v>561.02</v>
      </c>
      <c r="I6248" s="10">
        <v>91330.19</v>
      </c>
      <c r="J6248" s="11">
        <f t="shared" si="2846"/>
        <v>0.06</v>
      </c>
      <c r="K6248" s="30">
        <f t="shared" si="2847"/>
        <v>456.65094999999997</v>
      </c>
      <c r="L6248" s="29">
        <f t="shared" si="2848"/>
        <v>-104.36905000000002</v>
      </c>
      <c r="M6248" s="10">
        <f t="shared" si="2849"/>
        <v>91330.19</v>
      </c>
      <c r="N6248" s="5">
        <f>VLOOKUP(CONCATENATE(A6248,"-6"),'Restated Depr'!$B$6:$G$7674,6,0)</f>
        <v>6.5799999999999997E-2</v>
      </c>
      <c r="O6248" s="29">
        <f t="shared" si="2850"/>
        <v>500.79387516666662</v>
      </c>
      <c r="P6248" s="29">
        <f t="shared" si="2851"/>
        <v>44.142925166666657</v>
      </c>
      <c r="Q6248" t="s">
        <v>7819</v>
      </c>
    </row>
    <row r="6249" spans="1:18" hidden="1">
      <c r="A6249" t="s">
        <v>477</v>
      </c>
      <c r="B6249" t="s">
        <v>6320</v>
      </c>
      <c r="C6249" s="224" t="s">
        <v>7842</v>
      </c>
      <c r="D6249" s="221">
        <v>396</v>
      </c>
      <c r="E6249" s="324">
        <v>43039</v>
      </c>
      <c r="F6249" s="1">
        <v>112205.35</v>
      </c>
      <c r="G6249" s="18">
        <v>0.06</v>
      </c>
      <c r="H6249" s="298">
        <v>561.02</v>
      </c>
      <c r="I6249" s="10">
        <v>91330.19</v>
      </c>
      <c r="J6249" s="11">
        <f t="shared" si="2846"/>
        <v>0.06</v>
      </c>
      <c r="K6249" s="30">
        <f t="shared" si="2847"/>
        <v>456.65094999999997</v>
      </c>
      <c r="L6249" s="29">
        <f t="shared" si="2848"/>
        <v>-104.36905000000002</v>
      </c>
      <c r="M6249" s="10">
        <f t="shared" si="2849"/>
        <v>91330.19</v>
      </c>
      <c r="N6249" s="5">
        <f>VLOOKUP(CONCATENATE(A6249,"-6"),'Restated Depr'!$B$6:$G$7674,6,0)</f>
        <v>6.5799999999999997E-2</v>
      </c>
      <c r="O6249" s="29">
        <f t="shared" si="2850"/>
        <v>500.79387516666662</v>
      </c>
      <c r="P6249" s="29">
        <f t="shared" si="2851"/>
        <v>44.142925166666657</v>
      </c>
      <c r="Q6249" t="s">
        <v>7819</v>
      </c>
    </row>
    <row r="6250" spans="1:18" hidden="1">
      <c r="A6250" t="s">
        <v>477</v>
      </c>
      <c r="B6250" t="s">
        <v>6321</v>
      </c>
      <c r="C6250" s="224" t="s">
        <v>7842</v>
      </c>
      <c r="D6250" s="221">
        <v>396</v>
      </c>
      <c r="E6250" s="324">
        <v>43069</v>
      </c>
      <c r="F6250" s="1">
        <v>112253.69</v>
      </c>
      <c r="G6250" s="18">
        <v>0.06</v>
      </c>
      <c r="H6250" s="298">
        <v>561.2700000000001</v>
      </c>
      <c r="I6250" s="10">
        <v>91330.19</v>
      </c>
      <c r="J6250" s="11">
        <f t="shared" si="2846"/>
        <v>0.06</v>
      </c>
      <c r="K6250" s="30">
        <f t="shared" si="2847"/>
        <v>456.65094999999997</v>
      </c>
      <c r="L6250" s="29">
        <f t="shared" si="2848"/>
        <v>-104.61905000000013</v>
      </c>
      <c r="M6250" s="10">
        <f t="shared" si="2849"/>
        <v>91330.19</v>
      </c>
      <c r="N6250" s="5">
        <f>VLOOKUP(CONCATENATE(A6250,"-6"),'Restated Depr'!$B$6:$G$7674,6,0)</f>
        <v>6.5799999999999997E-2</v>
      </c>
      <c r="O6250" s="29">
        <f t="shared" si="2850"/>
        <v>500.79387516666662</v>
      </c>
      <c r="P6250" s="29">
        <f t="shared" si="2851"/>
        <v>44.142925166666657</v>
      </c>
      <c r="Q6250" t="s">
        <v>7819</v>
      </c>
    </row>
    <row r="6251" spans="1:18" hidden="1">
      <c r="A6251" t="s">
        <v>477</v>
      </c>
      <c r="B6251" t="s">
        <v>6322</v>
      </c>
      <c r="C6251" s="224" t="s">
        <v>7842</v>
      </c>
      <c r="D6251" s="221">
        <v>396</v>
      </c>
      <c r="E6251" s="324">
        <v>43100</v>
      </c>
      <c r="F6251" s="1">
        <v>111976.02</v>
      </c>
      <c r="G6251" s="18">
        <v>6.2400000000000004E-2</v>
      </c>
      <c r="H6251" s="298">
        <v>582.27</v>
      </c>
      <c r="I6251" s="10">
        <v>91330.19</v>
      </c>
      <c r="J6251" s="11">
        <f t="shared" si="2846"/>
        <v>6.2400000000000004E-2</v>
      </c>
      <c r="K6251" s="30">
        <f t="shared" si="2847"/>
        <v>474.916988</v>
      </c>
      <c r="L6251" s="29">
        <f t="shared" si="2848"/>
        <v>-107.35301199999998</v>
      </c>
      <c r="M6251" s="10">
        <f t="shared" si="2849"/>
        <v>91330.19</v>
      </c>
      <c r="N6251" s="5">
        <f>VLOOKUP(CONCATENATE(A6251,"-6"),'Restated Depr'!$B$6:$G$7674,6,0)</f>
        <v>6.5799999999999997E-2</v>
      </c>
      <c r="O6251" s="29">
        <f t="shared" si="2850"/>
        <v>500.79387516666662</v>
      </c>
      <c r="P6251" s="29">
        <f t="shared" si="2851"/>
        <v>25.87688716666662</v>
      </c>
      <c r="Q6251" t="s">
        <v>7819</v>
      </c>
    </row>
    <row r="6252" spans="1:18" hidden="1">
      <c r="A6252" t="s">
        <v>477</v>
      </c>
      <c r="B6252" t="s">
        <v>6323</v>
      </c>
      <c r="C6252" s="224" t="s">
        <v>7842</v>
      </c>
      <c r="D6252" s="221">
        <v>396</v>
      </c>
      <c r="E6252" s="324">
        <v>43131</v>
      </c>
      <c r="F6252" s="1">
        <v>114524.42</v>
      </c>
      <c r="G6252" s="5">
        <v>6.5799999999999997E-2</v>
      </c>
      <c r="H6252" s="298">
        <v>627.98</v>
      </c>
      <c r="I6252" s="10">
        <v>91330.19</v>
      </c>
      <c r="J6252" s="11">
        <f t="shared" si="2846"/>
        <v>6.5799999999999997E-2</v>
      </c>
      <c r="K6252" s="30">
        <f t="shared" si="2847"/>
        <v>500.79387516666662</v>
      </c>
      <c r="L6252" s="29">
        <f t="shared" si="2848"/>
        <v>-127.18612483333339</v>
      </c>
      <c r="M6252" s="10">
        <f t="shared" si="2849"/>
        <v>91330.19</v>
      </c>
      <c r="N6252" s="5">
        <f>VLOOKUP(CONCATENATE(A6252,"-6"),'Restated Depr'!$B$6:$G$7674,6,0)</f>
        <v>6.5799999999999997E-2</v>
      </c>
      <c r="O6252" s="29">
        <f t="shared" si="2850"/>
        <v>500.79387516666662</v>
      </c>
      <c r="P6252" s="29">
        <f t="shared" si="2851"/>
        <v>0</v>
      </c>
      <c r="Q6252" t="s">
        <v>7819</v>
      </c>
    </row>
    <row r="6253" spans="1:18" hidden="1">
      <c r="A6253" t="s">
        <v>477</v>
      </c>
      <c r="B6253" t="s">
        <v>6324</v>
      </c>
      <c r="C6253" s="224" t="s">
        <v>7842</v>
      </c>
      <c r="D6253" s="221">
        <v>396</v>
      </c>
      <c r="E6253" s="324">
        <v>43159</v>
      </c>
      <c r="F6253" s="1">
        <v>117411.53</v>
      </c>
      <c r="G6253" s="5">
        <v>6.5799999999999997E-2</v>
      </c>
      <c r="H6253" s="298">
        <v>643.80999999999995</v>
      </c>
      <c r="I6253" s="10">
        <v>91330.19</v>
      </c>
      <c r="J6253" s="11">
        <f t="shared" si="2846"/>
        <v>6.5799999999999997E-2</v>
      </c>
      <c r="K6253" s="30">
        <f t="shared" si="2847"/>
        <v>500.79387516666662</v>
      </c>
      <c r="L6253" s="29">
        <f t="shared" si="2848"/>
        <v>-143.01612483333332</v>
      </c>
      <c r="M6253" s="10">
        <f t="shared" si="2849"/>
        <v>91330.19</v>
      </c>
      <c r="N6253" s="5">
        <f>VLOOKUP(CONCATENATE(A6253,"-6"),'Restated Depr'!$B$6:$G$7674,6,0)</f>
        <v>6.5799999999999997E-2</v>
      </c>
      <c r="O6253" s="29">
        <f t="shared" si="2850"/>
        <v>500.79387516666662</v>
      </c>
      <c r="P6253" s="29">
        <f t="shared" si="2851"/>
        <v>0</v>
      </c>
      <c r="Q6253" t="s">
        <v>7819</v>
      </c>
    </row>
    <row r="6254" spans="1:18" hidden="1">
      <c r="A6254" t="s">
        <v>477</v>
      </c>
      <c r="B6254" t="s">
        <v>6325</v>
      </c>
      <c r="C6254" s="224" t="s">
        <v>7842</v>
      </c>
      <c r="D6254" s="221">
        <v>396</v>
      </c>
      <c r="E6254" s="324">
        <v>43190</v>
      </c>
      <c r="F6254" s="1">
        <v>88890.64</v>
      </c>
      <c r="G6254" s="5">
        <v>6.5799999999999997E-2</v>
      </c>
      <c r="H6254" s="298">
        <v>487.4199999999999</v>
      </c>
      <c r="I6254" s="10">
        <v>91330.19</v>
      </c>
      <c r="J6254" s="11">
        <f t="shared" si="2846"/>
        <v>6.5799999999999997E-2</v>
      </c>
      <c r="K6254" s="30">
        <f t="shared" si="2847"/>
        <v>500.79387516666662</v>
      </c>
      <c r="L6254" s="29">
        <f t="shared" si="2848"/>
        <v>13.373875166666721</v>
      </c>
      <c r="M6254" s="10">
        <f t="shared" si="2849"/>
        <v>91330.19</v>
      </c>
      <c r="N6254" s="5">
        <f>VLOOKUP(CONCATENATE(A6254,"-6"),'Restated Depr'!$B$6:$G$7674,6,0)</f>
        <v>6.5799999999999997E-2</v>
      </c>
      <c r="O6254" s="29">
        <f t="shared" si="2850"/>
        <v>500.79387516666662</v>
      </c>
      <c r="P6254" s="29">
        <f t="shared" si="2851"/>
        <v>0</v>
      </c>
      <c r="Q6254" t="s">
        <v>7819</v>
      </c>
    </row>
    <row r="6255" spans="1:18" hidden="1">
      <c r="A6255" t="s">
        <v>477</v>
      </c>
      <c r="B6255" t="s">
        <v>6326</v>
      </c>
      <c r="C6255" s="224" t="s">
        <v>7842</v>
      </c>
      <c r="D6255" s="221">
        <v>396</v>
      </c>
      <c r="E6255" s="324">
        <v>43220</v>
      </c>
      <c r="F6255" s="1">
        <v>88890.64</v>
      </c>
      <c r="G6255" s="5">
        <v>6.5799999999999997E-2</v>
      </c>
      <c r="H6255" s="298">
        <v>487.4199999999999</v>
      </c>
      <c r="I6255" s="10">
        <v>91330.19</v>
      </c>
      <c r="J6255" s="11">
        <f t="shared" si="2846"/>
        <v>6.5799999999999997E-2</v>
      </c>
      <c r="K6255" s="30">
        <f t="shared" si="2847"/>
        <v>500.79387516666662</v>
      </c>
      <c r="L6255" s="29">
        <f t="shared" si="2848"/>
        <v>13.373875166666721</v>
      </c>
      <c r="M6255" s="10">
        <f t="shared" si="2849"/>
        <v>91330.19</v>
      </c>
      <c r="N6255" s="5">
        <f>VLOOKUP(CONCATENATE(A6255,"-6"),'Restated Depr'!$B$6:$G$7674,6,0)</f>
        <v>6.5799999999999997E-2</v>
      </c>
      <c r="O6255" s="29">
        <f t="shared" si="2850"/>
        <v>500.79387516666662</v>
      </c>
      <c r="P6255" s="29">
        <f t="shared" si="2851"/>
        <v>0</v>
      </c>
      <c r="Q6255" t="s">
        <v>7819</v>
      </c>
    </row>
    <row r="6256" spans="1:18" hidden="1">
      <c r="A6256" t="s">
        <v>477</v>
      </c>
      <c r="B6256" t="s">
        <v>6327</v>
      </c>
      <c r="C6256" s="224" t="s">
        <v>7842</v>
      </c>
      <c r="D6256" s="221">
        <v>396</v>
      </c>
      <c r="E6256" s="324">
        <v>43251</v>
      </c>
      <c r="F6256" s="1">
        <v>88890.64</v>
      </c>
      <c r="G6256" s="5">
        <v>6.5799999999999997E-2</v>
      </c>
      <c r="H6256" s="298">
        <v>487.4199999999999</v>
      </c>
      <c r="I6256" s="10">
        <v>91330.19</v>
      </c>
      <c r="J6256" s="11">
        <f t="shared" si="2846"/>
        <v>6.5799999999999997E-2</v>
      </c>
      <c r="K6256" s="30">
        <f t="shared" si="2847"/>
        <v>500.79387516666662</v>
      </c>
      <c r="L6256" s="29">
        <f t="shared" si="2848"/>
        <v>13.373875166666721</v>
      </c>
      <c r="M6256" s="10">
        <f t="shared" si="2849"/>
        <v>91330.19</v>
      </c>
      <c r="N6256" s="5">
        <f>VLOOKUP(CONCATENATE(A6256,"-6"),'Restated Depr'!$B$6:$G$7674,6,0)</f>
        <v>6.5799999999999997E-2</v>
      </c>
      <c r="O6256" s="29">
        <f t="shared" si="2850"/>
        <v>500.79387516666662</v>
      </c>
      <c r="P6256" s="29">
        <f t="shared" si="2851"/>
        <v>0</v>
      </c>
      <c r="Q6256" t="s">
        <v>7819</v>
      </c>
    </row>
    <row r="6257" spans="1:18" hidden="1">
      <c r="A6257" t="s">
        <v>477</v>
      </c>
      <c r="B6257" t="s">
        <v>6328</v>
      </c>
      <c r="C6257" s="224" t="s">
        <v>7842</v>
      </c>
      <c r="D6257" s="221">
        <v>396</v>
      </c>
      <c r="E6257" s="324">
        <v>43281</v>
      </c>
      <c r="F6257" s="1">
        <v>91330.19</v>
      </c>
      <c r="G6257" s="5">
        <v>6.5799999999999997E-2</v>
      </c>
      <c r="H6257" s="298">
        <v>500.79</v>
      </c>
      <c r="I6257" s="10">
        <v>91330.19</v>
      </c>
      <c r="J6257" s="11">
        <f t="shared" si="2846"/>
        <v>6.5799999999999997E-2</v>
      </c>
      <c r="K6257" s="30">
        <f t="shared" si="2847"/>
        <v>500.79387516666662</v>
      </c>
      <c r="L6257" s="29">
        <f t="shared" si="2848"/>
        <v>3.875166666603036E-3</v>
      </c>
      <c r="M6257" s="10">
        <f t="shared" si="2849"/>
        <v>91330.19</v>
      </c>
      <c r="N6257" s="5">
        <f>VLOOKUP(CONCATENATE(A6257,"-6"),'Restated Depr'!$B$6:$G$7674,6,0)</f>
        <v>6.5799999999999997E-2</v>
      </c>
      <c r="O6257" s="29">
        <f t="shared" si="2850"/>
        <v>500.79387516666662</v>
      </c>
      <c r="P6257" s="29">
        <f t="shared" si="2851"/>
        <v>0</v>
      </c>
      <c r="Q6257" t="s">
        <v>7819</v>
      </c>
      <c r="R6257" s="5"/>
    </row>
    <row r="6258" spans="1:18" ht="15.75" hidden="1" thickBot="1">
      <c r="A6258" t="s">
        <v>477</v>
      </c>
      <c r="C6258" s="224" t="s">
        <v>641</v>
      </c>
      <c r="D6258" s="22"/>
      <c r="E6258" s="323" t="s">
        <v>606</v>
      </c>
      <c r="F6258" s="1"/>
      <c r="G6258" s="5"/>
      <c r="H6258" s="310">
        <f>SUM(H6246:H6257)</f>
        <v>6576.86</v>
      </c>
      <c r="I6258" s="10"/>
      <c r="J6258" s="10"/>
      <c r="K6258" s="32">
        <f>SUM(K6246:K6257)</f>
        <v>5762.9349890000012</v>
      </c>
      <c r="L6258" s="28">
        <f>SUM(L6246:L6257)</f>
        <v>-813.92501100000027</v>
      </c>
      <c r="M6258" s="10"/>
      <c r="N6258" s="5"/>
      <c r="O6258" s="28">
        <f>SUM(O6246:O6257)</f>
        <v>6009.5265020000006</v>
      </c>
      <c r="P6258" s="28">
        <f>SUM(P6246:P6257)</f>
        <v>246.59151299999991</v>
      </c>
    </row>
    <row r="6259" spans="1:18" hidden="1">
      <c r="A6259" t="s">
        <v>478</v>
      </c>
      <c r="B6259" t="s">
        <v>6329</v>
      </c>
      <c r="C6259" s="224" t="s">
        <v>7842</v>
      </c>
      <c r="D6259" s="221">
        <v>396</v>
      </c>
      <c r="E6259" s="324">
        <v>42947</v>
      </c>
      <c r="F6259" s="9">
        <v>5578075.1699999999</v>
      </c>
      <c r="G6259" s="18">
        <v>0.06</v>
      </c>
      <c r="H6259" s="299">
        <v>27890.37</v>
      </c>
      <c r="I6259" s="15">
        <v>4242101.66</v>
      </c>
      <c r="J6259" s="11">
        <f t="shared" ref="J6259:J6270" si="2852">G6259</f>
        <v>0.06</v>
      </c>
      <c r="K6259" s="31">
        <f t="shared" ref="K6259:K6270" si="2853">I6259*J6259/12</f>
        <v>21210.508299999998</v>
      </c>
      <c r="L6259" s="289">
        <f t="shared" ref="L6259:L6270" si="2854">K6259-H6259</f>
        <v>-6679.8617000000013</v>
      </c>
      <c r="M6259" s="15">
        <f t="shared" ref="M6259:M6270" si="2855">I6259</f>
        <v>4242101.66</v>
      </c>
      <c r="N6259" s="5">
        <f>VLOOKUP(CONCATENATE(A6259,"-6"),'Restated Depr'!$B$6:$G$7674,6,0)</f>
        <v>6.5799999999999997E-2</v>
      </c>
      <c r="O6259" s="289">
        <f t="shared" ref="O6259:O6270" si="2856">M6259*N6259/12</f>
        <v>23260.857435666665</v>
      </c>
      <c r="P6259" s="289">
        <f t="shared" ref="P6259:P6270" si="2857">O6259-K6259</f>
        <v>2050.3491356666673</v>
      </c>
      <c r="Q6259" t="s">
        <v>7819</v>
      </c>
    </row>
    <row r="6260" spans="1:18" hidden="1">
      <c r="A6260" t="s">
        <v>478</v>
      </c>
      <c r="B6260" t="s">
        <v>6330</v>
      </c>
      <c r="C6260" s="224" t="s">
        <v>7842</v>
      </c>
      <c r="D6260" s="221">
        <v>396</v>
      </c>
      <c r="E6260" s="324">
        <v>42978</v>
      </c>
      <c r="F6260" s="1">
        <v>5578075.1699999999</v>
      </c>
      <c r="G6260" s="18">
        <v>0.06</v>
      </c>
      <c r="H6260" s="298">
        <v>27890.37</v>
      </c>
      <c r="I6260" s="10">
        <v>4242101.66</v>
      </c>
      <c r="J6260" s="11">
        <f t="shared" si="2852"/>
        <v>0.06</v>
      </c>
      <c r="K6260" s="30">
        <f t="shared" si="2853"/>
        <v>21210.508299999998</v>
      </c>
      <c r="L6260" s="29">
        <f t="shared" si="2854"/>
        <v>-6679.8617000000013</v>
      </c>
      <c r="M6260" s="10">
        <f t="shared" si="2855"/>
        <v>4242101.66</v>
      </c>
      <c r="N6260" s="5">
        <f>VLOOKUP(CONCATENATE(A6260,"-6"),'Restated Depr'!$B$6:$G$7674,6,0)</f>
        <v>6.5799999999999997E-2</v>
      </c>
      <c r="O6260" s="29">
        <f t="shared" si="2856"/>
        <v>23260.857435666665</v>
      </c>
      <c r="P6260" s="29">
        <f t="shared" si="2857"/>
        <v>2050.3491356666673</v>
      </c>
      <c r="Q6260" t="s">
        <v>7819</v>
      </c>
    </row>
    <row r="6261" spans="1:18" hidden="1">
      <c r="A6261" t="s">
        <v>478</v>
      </c>
      <c r="B6261" t="s">
        <v>6331</v>
      </c>
      <c r="C6261" s="224" t="s">
        <v>7842</v>
      </c>
      <c r="D6261" s="221">
        <v>396</v>
      </c>
      <c r="E6261" s="324">
        <v>43008</v>
      </c>
      <c r="F6261" s="1">
        <v>5578075.1699999999</v>
      </c>
      <c r="G6261" s="18">
        <v>0.06</v>
      </c>
      <c r="H6261" s="298">
        <v>27890.37</v>
      </c>
      <c r="I6261" s="10">
        <v>4242101.66</v>
      </c>
      <c r="J6261" s="11">
        <f t="shared" si="2852"/>
        <v>0.06</v>
      </c>
      <c r="K6261" s="30">
        <f t="shared" si="2853"/>
        <v>21210.508299999998</v>
      </c>
      <c r="L6261" s="29">
        <f t="shared" si="2854"/>
        <v>-6679.8617000000013</v>
      </c>
      <c r="M6261" s="10">
        <f t="shared" si="2855"/>
        <v>4242101.66</v>
      </c>
      <c r="N6261" s="5">
        <f>VLOOKUP(CONCATENATE(A6261,"-6"),'Restated Depr'!$B$6:$G$7674,6,0)</f>
        <v>6.5799999999999997E-2</v>
      </c>
      <c r="O6261" s="29">
        <f t="shared" si="2856"/>
        <v>23260.857435666665</v>
      </c>
      <c r="P6261" s="29">
        <f t="shared" si="2857"/>
        <v>2050.3491356666673</v>
      </c>
      <c r="Q6261" t="s">
        <v>7819</v>
      </c>
    </row>
    <row r="6262" spans="1:18" hidden="1">
      <c r="A6262" t="s">
        <v>478</v>
      </c>
      <c r="B6262" t="s">
        <v>6332</v>
      </c>
      <c r="C6262" s="224" t="s">
        <v>7842</v>
      </c>
      <c r="D6262" s="221">
        <v>396</v>
      </c>
      <c r="E6262" s="324">
        <v>43039</v>
      </c>
      <c r="F6262" s="1">
        <v>5578075.1699999999</v>
      </c>
      <c r="G6262" s="18">
        <v>0.06</v>
      </c>
      <c r="H6262" s="298">
        <v>27890.37</v>
      </c>
      <c r="I6262" s="10">
        <v>4242101.66</v>
      </c>
      <c r="J6262" s="11">
        <f t="shared" si="2852"/>
        <v>0.06</v>
      </c>
      <c r="K6262" s="30">
        <f t="shared" si="2853"/>
        <v>21210.508299999998</v>
      </c>
      <c r="L6262" s="29">
        <f t="shared" si="2854"/>
        <v>-6679.8617000000013</v>
      </c>
      <c r="M6262" s="10">
        <f t="shared" si="2855"/>
        <v>4242101.66</v>
      </c>
      <c r="N6262" s="5">
        <f>VLOOKUP(CONCATENATE(A6262,"-6"),'Restated Depr'!$B$6:$G$7674,6,0)</f>
        <v>6.5799999999999997E-2</v>
      </c>
      <c r="O6262" s="29">
        <f t="shared" si="2856"/>
        <v>23260.857435666665</v>
      </c>
      <c r="P6262" s="29">
        <f t="shared" si="2857"/>
        <v>2050.3491356666673</v>
      </c>
      <c r="Q6262" t="s">
        <v>7819</v>
      </c>
    </row>
    <row r="6263" spans="1:18" hidden="1">
      <c r="A6263" t="s">
        <v>478</v>
      </c>
      <c r="B6263" t="s">
        <v>6333</v>
      </c>
      <c r="C6263" s="224" t="s">
        <v>7842</v>
      </c>
      <c r="D6263" s="221">
        <v>396</v>
      </c>
      <c r="E6263" s="324">
        <v>43069</v>
      </c>
      <c r="F6263" s="1">
        <v>5578075.1699999999</v>
      </c>
      <c r="G6263" s="18">
        <v>0.06</v>
      </c>
      <c r="H6263" s="298">
        <v>27890.37</v>
      </c>
      <c r="I6263" s="10">
        <v>4242101.66</v>
      </c>
      <c r="J6263" s="11">
        <f t="shared" si="2852"/>
        <v>0.06</v>
      </c>
      <c r="K6263" s="30">
        <f t="shared" si="2853"/>
        <v>21210.508299999998</v>
      </c>
      <c r="L6263" s="29">
        <f t="shared" si="2854"/>
        <v>-6679.8617000000013</v>
      </c>
      <c r="M6263" s="10">
        <f t="shared" si="2855"/>
        <v>4242101.66</v>
      </c>
      <c r="N6263" s="5">
        <f>VLOOKUP(CONCATENATE(A6263,"-6"),'Restated Depr'!$B$6:$G$7674,6,0)</f>
        <v>6.5799999999999997E-2</v>
      </c>
      <c r="O6263" s="29">
        <f t="shared" si="2856"/>
        <v>23260.857435666665</v>
      </c>
      <c r="P6263" s="29">
        <f t="shared" si="2857"/>
        <v>2050.3491356666673</v>
      </c>
      <c r="Q6263" t="s">
        <v>7819</v>
      </c>
    </row>
    <row r="6264" spans="1:18" hidden="1">
      <c r="A6264" t="s">
        <v>478</v>
      </c>
      <c r="B6264" t="s">
        <v>6334</v>
      </c>
      <c r="C6264" s="224" t="s">
        <v>7842</v>
      </c>
      <c r="D6264" s="221">
        <v>396</v>
      </c>
      <c r="E6264" s="324">
        <v>43100</v>
      </c>
      <c r="F6264" s="1">
        <v>5620195.8600000003</v>
      </c>
      <c r="G6264" s="18">
        <v>6.2400000000000004E-2</v>
      </c>
      <c r="H6264" s="298">
        <v>29225.02</v>
      </c>
      <c r="I6264" s="10">
        <v>4242101.66</v>
      </c>
      <c r="J6264" s="11">
        <f t="shared" si="2852"/>
        <v>6.2400000000000004E-2</v>
      </c>
      <c r="K6264" s="30">
        <f t="shared" si="2853"/>
        <v>22058.928631999999</v>
      </c>
      <c r="L6264" s="29">
        <f t="shared" si="2854"/>
        <v>-7166.0913680000012</v>
      </c>
      <c r="M6264" s="10">
        <f t="shared" si="2855"/>
        <v>4242101.66</v>
      </c>
      <c r="N6264" s="5">
        <f>VLOOKUP(CONCATENATE(A6264,"-6"),'Restated Depr'!$B$6:$G$7674,6,0)</f>
        <v>6.5799999999999997E-2</v>
      </c>
      <c r="O6264" s="29">
        <f t="shared" si="2856"/>
        <v>23260.857435666665</v>
      </c>
      <c r="P6264" s="29">
        <f t="shared" si="2857"/>
        <v>1201.9288036666658</v>
      </c>
      <c r="Q6264" t="s">
        <v>7819</v>
      </c>
    </row>
    <row r="6265" spans="1:18" hidden="1">
      <c r="A6265" t="s">
        <v>478</v>
      </c>
      <c r="B6265" t="s">
        <v>6335</v>
      </c>
      <c r="C6265" s="224" t="s">
        <v>7842</v>
      </c>
      <c r="D6265" s="221">
        <v>396</v>
      </c>
      <c r="E6265" s="324">
        <v>43131</v>
      </c>
      <c r="F6265" s="1">
        <v>5662316.54</v>
      </c>
      <c r="G6265" s="5">
        <v>6.5799999999999997E-2</v>
      </c>
      <c r="H6265" s="298">
        <v>31048.37</v>
      </c>
      <c r="I6265" s="10">
        <v>4242101.66</v>
      </c>
      <c r="J6265" s="11">
        <f t="shared" si="2852"/>
        <v>6.5799999999999997E-2</v>
      </c>
      <c r="K6265" s="30">
        <f t="shared" si="2853"/>
        <v>23260.857435666665</v>
      </c>
      <c r="L6265" s="29">
        <f t="shared" si="2854"/>
        <v>-7787.512564333334</v>
      </c>
      <c r="M6265" s="10">
        <f t="shared" si="2855"/>
        <v>4242101.66</v>
      </c>
      <c r="N6265" s="5">
        <f>VLOOKUP(CONCATENATE(A6265,"-6"),'Restated Depr'!$B$6:$G$7674,6,0)</f>
        <v>6.5799999999999997E-2</v>
      </c>
      <c r="O6265" s="29">
        <f t="shared" si="2856"/>
        <v>23260.857435666665</v>
      </c>
      <c r="P6265" s="29">
        <f t="shared" si="2857"/>
        <v>0</v>
      </c>
      <c r="Q6265" t="s">
        <v>7819</v>
      </c>
    </row>
    <row r="6266" spans="1:18" hidden="1">
      <c r="A6266" t="s">
        <v>478</v>
      </c>
      <c r="B6266" t="s">
        <v>6336</v>
      </c>
      <c r="C6266" s="224" t="s">
        <v>7842</v>
      </c>
      <c r="D6266" s="221">
        <v>396</v>
      </c>
      <c r="E6266" s="324">
        <v>43159</v>
      </c>
      <c r="F6266" s="1">
        <v>5662316.54</v>
      </c>
      <c r="G6266" s="5">
        <v>6.5799999999999997E-2</v>
      </c>
      <c r="H6266" s="298">
        <v>31048.37</v>
      </c>
      <c r="I6266" s="10">
        <v>4242101.66</v>
      </c>
      <c r="J6266" s="11">
        <f t="shared" si="2852"/>
        <v>6.5799999999999997E-2</v>
      </c>
      <c r="K6266" s="30">
        <f t="shared" si="2853"/>
        <v>23260.857435666665</v>
      </c>
      <c r="L6266" s="29">
        <f t="shared" si="2854"/>
        <v>-7787.512564333334</v>
      </c>
      <c r="M6266" s="10">
        <f t="shared" si="2855"/>
        <v>4242101.66</v>
      </c>
      <c r="N6266" s="5">
        <f>VLOOKUP(CONCATENATE(A6266,"-6"),'Restated Depr'!$B$6:$G$7674,6,0)</f>
        <v>6.5799999999999997E-2</v>
      </c>
      <c r="O6266" s="29">
        <f t="shared" si="2856"/>
        <v>23260.857435666665</v>
      </c>
      <c r="P6266" s="29">
        <f t="shared" si="2857"/>
        <v>0</v>
      </c>
      <c r="Q6266" t="s">
        <v>7819</v>
      </c>
    </row>
    <row r="6267" spans="1:18" hidden="1">
      <c r="A6267" t="s">
        <v>478</v>
      </c>
      <c r="B6267" t="s">
        <v>6337</v>
      </c>
      <c r="C6267" s="224" t="s">
        <v>7842</v>
      </c>
      <c r="D6267" s="221">
        <v>396</v>
      </c>
      <c r="E6267" s="324">
        <v>43190</v>
      </c>
      <c r="F6267" s="1">
        <v>4190850.34</v>
      </c>
      <c r="G6267" s="5">
        <v>6.5799999999999997E-2</v>
      </c>
      <c r="H6267" s="298">
        <v>22979.83</v>
      </c>
      <c r="I6267" s="10">
        <v>4242101.66</v>
      </c>
      <c r="J6267" s="11">
        <f t="shared" si="2852"/>
        <v>6.5799999999999997E-2</v>
      </c>
      <c r="K6267" s="30">
        <f t="shared" si="2853"/>
        <v>23260.857435666665</v>
      </c>
      <c r="L6267" s="29">
        <f t="shared" si="2854"/>
        <v>281.02743566666322</v>
      </c>
      <c r="M6267" s="10">
        <f t="shared" si="2855"/>
        <v>4242101.66</v>
      </c>
      <c r="N6267" s="5">
        <f>VLOOKUP(CONCATENATE(A6267,"-6"),'Restated Depr'!$B$6:$G$7674,6,0)</f>
        <v>6.5799999999999997E-2</v>
      </c>
      <c r="O6267" s="29">
        <f t="shared" si="2856"/>
        <v>23260.857435666665</v>
      </c>
      <c r="P6267" s="29">
        <f t="shared" si="2857"/>
        <v>0</v>
      </c>
      <c r="Q6267" t="s">
        <v>7819</v>
      </c>
    </row>
    <row r="6268" spans="1:18" hidden="1">
      <c r="A6268" t="s">
        <v>478</v>
      </c>
      <c r="B6268" t="s">
        <v>6338</v>
      </c>
      <c r="C6268" s="224" t="s">
        <v>7842</v>
      </c>
      <c r="D6268" s="221">
        <v>396</v>
      </c>
      <c r="E6268" s="324">
        <v>43220</v>
      </c>
      <c r="F6268" s="1">
        <v>4242101.66</v>
      </c>
      <c r="G6268" s="5">
        <v>6.5799999999999997E-2</v>
      </c>
      <c r="H6268" s="298">
        <v>23260.86</v>
      </c>
      <c r="I6268" s="10">
        <v>4242101.66</v>
      </c>
      <c r="J6268" s="11">
        <f t="shared" si="2852"/>
        <v>6.5799999999999997E-2</v>
      </c>
      <c r="K6268" s="30">
        <f t="shared" si="2853"/>
        <v>23260.857435666665</v>
      </c>
      <c r="L6268" s="29">
        <f t="shared" si="2854"/>
        <v>-2.5643333356129006E-3</v>
      </c>
      <c r="M6268" s="10">
        <f t="shared" si="2855"/>
        <v>4242101.66</v>
      </c>
      <c r="N6268" s="5">
        <f>VLOOKUP(CONCATENATE(A6268,"-6"),'Restated Depr'!$B$6:$G$7674,6,0)</f>
        <v>6.5799999999999997E-2</v>
      </c>
      <c r="O6268" s="29">
        <f t="shared" si="2856"/>
        <v>23260.857435666665</v>
      </c>
      <c r="P6268" s="29">
        <f t="shared" si="2857"/>
        <v>0</v>
      </c>
      <c r="Q6268" t="s">
        <v>7819</v>
      </c>
    </row>
    <row r="6269" spans="1:18" hidden="1">
      <c r="A6269" t="s">
        <v>478</v>
      </c>
      <c r="B6269" t="s">
        <v>6339</v>
      </c>
      <c r="C6269" s="224" t="s">
        <v>7842</v>
      </c>
      <c r="D6269" s="221">
        <v>396</v>
      </c>
      <c r="E6269" s="324">
        <v>43251</v>
      </c>
      <c r="F6269" s="1">
        <v>4242101.66</v>
      </c>
      <c r="G6269" s="5">
        <v>6.5799999999999997E-2</v>
      </c>
      <c r="H6269" s="298">
        <v>23260.86</v>
      </c>
      <c r="I6269" s="10">
        <v>4242101.66</v>
      </c>
      <c r="J6269" s="11">
        <f t="shared" si="2852"/>
        <v>6.5799999999999997E-2</v>
      </c>
      <c r="K6269" s="30">
        <f t="shared" si="2853"/>
        <v>23260.857435666665</v>
      </c>
      <c r="L6269" s="29">
        <f t="shared" si="2854"/>
        <v>-2.5643333356129006E-3</v>
      </c>
      <c r="M6269" s="10">
        <f t="shared" si="2855"/>
        <v>4242101.66</v>
      </c>
      <c r="N6269" s="5">
        <f>VLOOKUP(CONCATENATE(A6269,"-6"),'Restated Depr'!$B$6:$G$7674,6,0)</f>
        <v>6.5799999999999997E-2</v>
      </c>
      <c r="O6269" s="29">
        <f t="shared" si="2856"/>
        <v>23260.857435666665</v>
      </c>
      <c r="P6269" s="29">
        <f t="shared" si="2857"/>
        <v>0</v>
      </c>
      <c r="Q6269" t="s">
        <v>7819</v>
      </c>
    </row>
    <row r="6270" spans="1:18" hidden="1">
      <c r="A6270" t="s">
        <v>478</v>
      </c>
      <c r="B6270" t="s">
        <v>6340</v>
      </c>
      <c r="C6270" s="224" t="s">
        <v>7842</v>
      </c>
      <c r="D6270" s="221">
        <v>396</v>
      </c>
      <c r="E6270" s="324">
        <v>43281</v>
      </c>
      <c r="F6270" s="1">
        <v>4242101.66</v>
      </c>
      <c r="G6270" s="5">
        <v>6.5799999999999997E-2</v>
      </c>
      <c r="H6270" s="298">
        <v>23260.86</v>
      </c>
      <c r="I6270" s="10">
        <v>4242101.66</v>
      </c>
      <c r="J6270" s="11">
        <f t="shared" si="2852"/>
        <v>6.5799999999999997E-2</v>
      </c>
      <c r="K6270" s="30">
        <f t="shared" si="2853"/>
        <v>23260.857435666665</v>
      </c>
      <c r="L6270" s="29">
        <f t="shared" si="2854"/>
        <v>-2.5643333356129006E-3</v>
      </c>
      <c r="M6270" s="10">
        <f t="shared" si="2855"/>
        <v>4242101.66</v>
      </c>
      <c r="N6270" s="5">
        <f>VLOOKUP(CONCATENATE(A6270,"-6"),'Restated Depr'!$B$6:$G$7674,6,0)</f>
        <v>6.5799999999999997E-2</v>
      </c>
      <c r="O6270" s="29">
        <f t="shared" si="2856"/>
        <v>23260.857435666665</v>
      </c>
      <c r="P6270" s="29">
        <f t="shared" si="2857"/>
        <v>0</v>
      </c>
      <c r="Q6270" t="s">
        <v>7819</v>
      </c>
      <c r="R6270" s="5"/>
    </row>
    <row r="6271" spans="1:18" ht="15.75" hidden="1" thickBot="1">
      <c r="A6271" t="s">
        <v>478</v>
      </c>
      <c r="C6271" s="224" t="s">
        <v>641</v>
      </c>
      <c r="D6271" s="22"/>
      <c r="E6271" s="323" t="s">
        <v>606</v>
      </c>
      <c r="F6271" s="1"/>
      <c r="G6271" s="5"/>
      <c r="H6271" s="310">
        <f>SUM(H6259:H6270)</f>
        <v>323536.01999999996</v>
      </c>
      <c r="I6271" s="10"/>
      <c r="J6271" s="10"/>
      <c r="K6271" s="32">
        <f>SUM(K6259:K6270)</f>
        <v>267676.61474599998</v>
      </c>
      <c r="L6271" s="28">
        <f>SUM(L6259:L6270)</f>
        <v>-55859.405254000012</v>
      </c>
      <c r="M6271" s="10"/>
      <c r="N6271" s="5"/>
      <c r="O6271" s="28">
        <f>SUM(O6259:O6270)</f>
        <v>279130.28922799998</v>
      </c>
      <c r="P6271" s="28">
        <f>SUM(P6259:P6270)</f>
        <v>11453.674482000002</v>
      </c>
    </row>
    <row r="6272" spans="1:18" hidden="1">
      <c r="A6272" t="s">
        <v>479</v>
      </c>
      <c r="B6272" t="s">
        <v>6341</v>
      </c>
      <c r="C6272" s="224" t="s">
        <v>7842</v>
      </c>
      <c r="D6272" s="221">
        <v>397.02</v>
      </c>
      <c r="E6272" s="324">
        <v>42947</v>
      </c>
      <c r="F6272" s="9">
        <v>51145115.020000003</v>
      </c>
      <c r="G6272" s="18">
        <v>6.6699999999999995E-2</v>
      </c>
      <c r="H6272" s="299">
        <v>284281.59999999998</v>
      </c>
      <c r="I6272" s="15">
        <v>56936335.590000004</v>
      </c>
      <c r="J6272" s="11">
        <f t="shared" ref="J6272:J6283" si="2858">G6272</f>
        <v>6.6699999999999995E-2</v>
      </c>
      <c r="K6272" s="31">
        <f t="shared" ref="K6272:K6283" si="2859">I6272*J6272/12</f>
        <v>316471.13198775001</v>
      </c>
      <c r="L6272" s="289">
        <f t="shared" ref="L6272:L6283" si="2860">K6272-H6272</f>
        <v>32189.53198775003</v>
      </c>
      <c r="M6272" s="15">
        <f t="shared" ref="M6272:M6283" si="2861">I6272</f>
        <v>56936335.590000004</v>
      </c>
      <c r="N6272" s="5">
        <f>VLOOKUP(CONCATENATE(A6272,"-6"),'Restated Depr'!$B$6:$G$7674,6,0)</f>
        <v>6.6699999999999995E-2</v>
      </c>
      <c r="O6272" s="289">
        <f t="shared" ref="O6272:O6283" si="2862">M6272*N6272/12</f>
        <v>316471.13198775001</v>
      </c>
      <c r="P6272" s="289">
        <f t="shared" ref="P6272:P6283" si="2863">O6272-K6272</f>
        <v>0</v>
      </c>
      <c r="Q6272" t="s">
        <v>7819</v>
      </c>
    </row>
    <row r="6273" spans="1:18" hidden="1">
      <c r="A6273" t="s">
        <v>479</v>
      </c>
      <c r="B6273" t="s">
        <v>6342</v>
      </c>
      <c r="C6273" s="224" t="s">
        <v>7842</v>
      </c>
      <c r="D6273" s="221">
        <v>397.02</v>
      </c>
      <c r="E6273" s="324">
        <v>42978</v>
      </c>
      <c r="F6273" s="1">
        <v>51682057.07</v>
      </c>
      <c r="G6273" s="18">
        <v>6.6699999999999995E-2</v>
      </c>
      <c r="H6273" s="298">
        <v>287266.09999999998</v>
      </c>
      <c r="I6273" s="10">
        <v>56936335.590000004</v>
      </c>
      <c r="J6273" s="11">
        <f t="shared" si="2858"/>
        <v>6.6699999999999995E-2</v>
      </c>
      <c r="K6273" s="30">
        <f t="shared" si="2859"/>
        <v>316471.13198775001</v>
      </c>
      <c r="L6273" s="29">
        <f t="shared" si="2860"/>
        <v>29205.03198775003</v>
      </c>
      <c r="M6273" s="10">
        <f t="shared" si="2861"/>
        <v>56936335.590000004</v>
      </c>
      <c r="N6273" s="5">
        <f>VLOOKUP(CONCATENATE(A6273,"-6"),'Restated Depr'!$B$6:$G$7674,6,0)</f>
        <v>6.6699999999999995E-2</v>
      </c>
      <c r="O6273" s="29">
        <f t="shared" si="2862"/>
        <v>316471.13198775001</v>
      </c>
      <c r="P6273" s="29">
        <f t="shared" si="2863"/>
        <v>0</v>
      </c>
      <c r="Q6273" t="s">
        <v>7819</v>
      </c>
    </row>
    <row r="6274" spans="1:18" hidden="1">
      <c r="A6274" t="s">
        <v>479</v>
      </c>
      <c r="B6274" t="s">
        <v>6343</v>
      </c>
      <c r="C6274" s="224" t="s">
        <v>7842</v>
      </c>
      <c r="D6274" s="221">
        <v>397.02</v>
      </c>
      <c r="E6274" s="324">
        <v>43008</v>
      </c>
      <c r="F6274" s="1">
        <v>52262641.700000003</v>
      </c>
      <c r="G6274" s="18">
        <v>6.6699999999999995E-2</v>
      </c>
      <c r="H6274" s="298">
        <v>290493.18</v>
      </c>
      <c r="I6274" s="10">
        <v>56936335.590000004</v>
      </c>
      <c r="J6274" s="11">
        <f t="shared" si="2858"/>
        <v>6.6699999999999995E-2</v>
      </c>
      <c r="K6274" s="30">
        <f t="shared" si="2859"/>
        <v>316471.13198775001</v>
      </c>
      <c r="L6274" s="29">
        <f t="shared" si="2860"/>
        <v>25977.951987750013</v>
      </c>
      <c r="M6274" s="10">
        <f t="shared" si="2861"/>
        <v>56936335.590000004</v>
      </c>
      <c r="N6274" s="5">
        <f>VLOOKUP(CONCATENATE(A6274,"-6"),'Restated Depr'!$B$6:$G$7674,6,0)</f>
        <v>6.6699999999999995E-2</v>
      </c>
      <c r="O6274" s="29">
        <f t="shared" si="2862"/>
        <v>316471.13198775001</v>
      </c>
      <c r="P6274" s="29">
        <f t="shared" si="2863"/>
        <v>0</v>
      </c>
      <c r="Q6274" t="s">
        <v>7819</v>
      </c>
    </row>
    <row r="6275" spans="1:18" hidden="1">
      <c r="A6275" t="s">
        <v>479</v>
      </c>
      <c r="B6275" t="s">
        <v>6344</v>
      </c>
      <c r="C6275" s="224" t="s">
        <v>7842</v>
      </c>
      <c r="D6275" s="221">
        <v>397.02</v>
      </c>
      <c r="E6275" s="324">
        <v>43039</v>
      </c>
      <c r="F6275" s="1">
        <v>52763914.609999999</v>
      </c>
      <c r="G6275" s="18">
        <v>6.6699999999999995E-2</v>
      </c>
      <c r="H6275" s="298">
        <v>293279.43</v>
      </c>
      <c r="I6275" s="10">
        <v>56936335.590000004</v>
      </c>
      <c r="J6275" s="11">
        <f t="shared" si="2858"/>
        <v>6.6699999999999995E-2</v>
      </c>
      <c r="K6275" s="30">
        <f t="shared" si="2859"/>
        <v>316471.13198775001</v>
      </c>
      <c r="L6275" s="29">
        <f t="shared" si="2860"/>
        <v>23191.701987750013</v>
      </c>
      <c r="M6275" s="10">
        <f t="shared" si="2861"/>
        <v>56936335.590000004</v>
      </c>
      <c r="N6275" s="5">
        <f>VLOOKUP(CONCATENATE(A6275,"-6"),'Restated Depr'!$B$6:$G$7674,6,0)</f>
        <v>6.6699999999999995E-2</v>
      </c>
      <c r="O6275" s="29">
        <f t="shared" si="2862"/>
        <v>316471.13198775001</v>
      </c>
      <c r="P6275" s="29">
        <f t="shared" si="2863"/>
        <v>0</v>
      </c>
      <c r="Q6275" t="s">
        <v>7819</v>
      </c>
    </row>
    <row r="6276" spans="1:18" hidden="1">
      <c r="A6276" t="s">
        <v>479</v>
      </c>
      <c r="B6276" t="s">
        <v>6345</v>
      </c>
      <c r="C6276" s="224" t="s">
        <v>7842</v>
      </c>
      <c r="D6276" s="221">
        <v>397.02</v>
      </c>
      <c r="E6276" s="324">
        <v>43069</v>
      </c>
      <c r="F6276" s="1">
        <v>53380044.490000002</v>
      </c>
      <c r="G6276" s="18">
        <v>6.6699999999999995E-2</v>
      </c>
      <c r="H6276" s="298">
        <v>296704.07999999996</v>
      </c>
      <c r="I6276" s="10">
        <v>56936335.590000004</v>
      </c>
      <c r="J6276" s="11">
        <f t="shared" si="2858"/>
        <v>6.6699999999999995E-2</v>
      </c>
      <c r="K6276" s="30">
        <f t="shared" si="2859"/>
        <v>316471.13198775001</v>
      </c>
      <c r="L6276" s="29">
        <f t="shared" si="2860"/>
        <v>19767.051987750048</v>
      </c>
      <c r="M6276" s="10">
        <f t="shared" si="2861"/>
        <v>56936335.590000004</v>
      </c>
      <c r="N6276" s="5">
        <f>VLOOKUP(CONCATENATE(A6276,"-6"),'Restated Depr'!$B$6:$G$7674,6,0)</f>
        <v>6.6699999999999995E-2</v>
      </c>
      <c r="O6276" s="29">
        <f t="shared" si="2862"/>
        <v>316471.13198775001</v>
      </c>
      <c r="P6276" s="29">
        <f t="shared" si="2863"/>
        <v>0</v>
      </c>
      <c r="Q6276" t="s">
        <v>7819</v>
      </c>
    </row>
    <row r="6277" spans="1:18" hidden="1">
      <c r="A6277" t="s">
        <v>479</v>
      </c>
      <c r="B6277" t="s">
        <v>6346</v>
      </c>
      <c r="C6277" s="224" t="s">
        <v>7842</v>
      </c>
      <c r="D6277" s="221">
        <v>397.02</v>
      </c>
      <c r="E6277" s="324">
        <v>43100</v>
      </c>
      <c r="F6277" s="1">
        <v>55020080.369999997</v>
      </c>
      <c r="G6277" s="18">
        <v>6.6699999999999995E-2</v>
      </c>
      <c r="H6277" s="298">
        <v>305819.95</v>
      </c>
      <c r="I6277" s="10">
        <v>56936335.590000004</v>
      </c>
      <c r="J6277" s="11">
        <f t="shared" si="2858"/>
        <v>6.6699999999999995E-2</v>
      </c>
      <c r="K6277" s="30">
        <f t="shared" si="2859"/>
        <v>316471.13198775001</v>
      </c>
      <c r="L6277" s="29">
        <f t="shared" si="2860"/>
        <v>10651.181987749995</v>
      </c>
      <c r="M6277" s="10">
        <f t="shared" si="2861"/>
        <v>56936335.590000004</v>
      </c>
      <c r="N6277" s="5">
        <f>VLOOKUP(CONCATENATE(A6277,"-6"),'Restated Depr'!$B$6:$G$7674,6,0)</f>
        <v>6.6699999999999995E-2</v>
      </c>
      <c r="O6277" s="29">
        <f t="shared" si="2862"/>
        <v>316471.13198775001</v>
      </c>
      <c r="P6277" s="29">
        <f t="shared" si="2863"/>
        <v>0</v>
      </c>
      <c r="Q6277" t="s">
        <v>7819</v>
      </c>
    </row>
    <row r="6278" spans="1:18" hidden="1">
      <c r="A6278" t="s">
        <v>479</v>
      </c>
      <c r="B6278" t="s">
        <v>6347</v>
      </c>
      <c r="C6278" s="224" t="s">
        <v>7842</v>
      </c>
      <c r="D6278" s="221">
        <v>397.02</v>
      </c>
      <c r="E6278" s="324">
        <v>43131</v>
      </c>
      <c r="F6278" s="1">
        <v>56416713.539999999</v>
      </c>
      <c r="G6278" s="5">
        <v>6.6699999999999995E-2</v>
      </c>
      <c r="H6278" s="298">
        <v>313582.90000000008</v>
      </c>
      <c r="I6278" s="10">
        <v>56936335.590000004</v>
      </c>
      <c r="J6278" s="11">
        <f t="shared" si="2858"/>
        <v>6.6699999999999995E-2</v>
      </c>
      <c r="K6278" s="30">
        <f t="shared" si="2859"/>
        <v>316471.13198775001</v>
      </c>
      <c r="L6278" s="29">
        <f t="shared" si="2860"/>
        <v>2888.2319877499249</v>
      </c>
      <c r="M6278" s="10">
        <f t="shared" si="2861"/>
        <v>56936335.590000004</v>
      </c>
      <c r="N6278" s="5">
        <f>VLOOKUP(CONCATENATE(A6278,"-6"),'Restated Depr'!$B$6:$G$7674,6,0)</f>
        <v>6.6699999999999995E-2</v>
      </c>
      <c r="O6278" s="29">
        <f t="shared" si="2862"/>
        <v>316471.13198775001</v>
      </c>
      <c r="P6278" s="29">
        <f t="shared" si="2863"/>
        <v>0</v>
      </c>
      <c r="Q6278" t="s">
        <v>7819</v>
      </c>
    </row>
    <row r="6279" spans="1:18" hidden="1">
      <c r="A6279" t="s">
        <v>479</v>
      </c>
      <c r="B6279" t="s">
        <v>6348</v>
      </c>
      <c r="C6279" s="224" t="s">
        <v>7842</v>
      </c>
      <c r="D6279" s="221">
        <v>397.02</v>
      </c>
      <c r="E6279" s="324">
        <v>43159</v>
      </c>
      <c r="F6279" s="1">
        <v>56683841.530000001</v>
      </c>
      <c r="G6279" s="5">
        <v>6.6699999999999995E-2</v>
      </c>
      <c r="H6279" s="298">
        <v>315067.69</v>
      </c>
      <c r="I6279" s="10">
        <v>56936335.590000004</v>
      </c>
      <c r="J6279" s="11">
        <f t="shared" si="2858"/>
        <v>6.6699999999999995E-2</v>
      </c>
      <c r="K6279" s="30">
        <f t="shared" si="2859"/>
        <v>316471.13198775001</v>
      </c>
      <c r="L6279" s="29">
        <f t="shared" si="2860"/>
        <v>1403.441987750004</v>
      </c>
      <c r="M6279" s="10">
        <f t="shared" si="2861"/>
        <v>56936335.590000004</v>
      </c>
      <c r="N6279" s="5">
        <f>VLOOKUP(CONCATENATE(A6279,"-6"),'Restated Depr'!$B$6:$G$7674,6,0)</f>
        <v>6.6699999999999995E-2</v>
      </c>
      <c r="O6279" s="29">
        <f t="shared" si="2862"/>
        <v>316471.13198775001</v>
      </c>
      <c r="P6279" s="29">
        <f t="shared" si="2863"/>
        <v>0</v>
      </c>
      <c r="Q6279" t="s">
        <v>7819</v>
      </c>
    </row>
    <row r="6280" spans="1:18" hidden="1">
      <c r="A6280" t="s">
        <v>479</v>
      </c>
      <c r="B6280" t="s">
        <v>6349</v>
      </c>
      <c r="C6280" s="224" t="s">
        <v>7842</v>
      </c>
      <c r="D6280" s="221">
        <v>397.02</v>
      </c>
      <c r="E6280" s="324">
        <v>43190</v>
      </c>
      <c r="F6280" s="1">
        <v>56860725.259999998</v>
      </c>
      <c r="G6280" s="5">
        <v>6.6699999999999995E-2</v>
      </c>
      <c r="H6280" s="298">
        <v>316050.86000000004</v>
      </c>
      <c r="I6280" s="10">
        <v>56936335.590000004</v>
      </c>
      <c r="J6280" s="11">
        <f t="shared" si="2858"/>
        <v>6.6699999999999995E-2</v>
      </c>
      <c r="K6280" s="30">
        <f t="shared" si="2859"/>
        <v>316471.13198775001</v>
      </c>
      <c r="L6280" s="29">
        <f t="shared" si="2860"/>
        <v>420.27198774996214</v>
      </c>
      <c r="M6280" s="10">
        <f t="shared" si="2861"/>
        <v>56936335.590000004</v>
      </c>
      <c r="N6280" s="5">
        <f>VLOOKUP(CONCATENATE(A6280,"-6"),'Restated Depr'!$B$6:$G$7674,6,0)</f>
        <v>6.6699999999999995E-2</v>
      </c>
      <c r="O6280" s="29">
        <f t="shared" si="2862"/>
        <v>316471.13198775001</v>
      </c>
      <c r="P6280" s="29">
        <f t="shared" si="2863"/>
        <v>0</v>
      </c>
      <c r="Q6280" t="s">
        <v>7819</v>
      </c>
    </row>
    <row r="6281" spans="1:18" hidden="1">
      <c r="A6281" t="s">
        <v>479</v>
      </c>
      <c r="B6281" t="s">
        <v>6350</v>
      </c>
      <c r="C6281" s="224" t="s">
        <v>7842</v>
      </c>
      <c r="D6281" s="221">
        <v>397.02</v>
      </c>
      <c r="E6281" s="324">
        <v>43220</v>
      </c>
      <c r="F6281" s="1">
        <v>56904882.719999999</v>
      </c>
      <c r="G6281" s="5">
        <v>6.6699999999999995E-2</v>
      </c>
      <c r="H6281" s="298">
        <v>316296.31</v>
      </c>
      <c r="I6281" s="10">
        <v>56936335.590000004</v>
      </c>
      <c r="J6281" s="11">
        <f t="shared" si="2858"/>
        <v>6.6699999999999995E-2</v>
      </c>
      <c r="K6281" s="30">
        <f t="shared" si="2859"/>
        <v>316471.13198775001</v>
      </c>
      <c r="L6281" s="29">
        <f t="shared" si="2860"/>
        <v>174.8219877500087</v>
      </c>
      <c r="M6281" s="10">
        <f t="shared" si="2861"/>
        <v>56936335.590000004</v>
      </c>
      <c r="N6281" s="5">
        <f>VLOOKUP(CONCATENATE(A6281,"-6"),'Restated Depr'!$B$6:$G$7674,6,0)</f>
        <v>6.6699999999999995E-2</v>
      </c>
      <c r="O6281" s="29">
        <f t="shared" si="2862"/>
        <v>316471.13198775001</v>
      </c>
      <c r="P6281" s="29">
        <f t="shared" si="2863"/>
        <v>0</v>
      </c>
      <c r="Q6281" t="s">
        <v>7819</v>
      </c>
    </row>
    <row r="6282" spans="1:18" hidden="1">
      <c r="A6282" t="s">
        <v>479</v>
      </c>
      <c r="B6282" t="s">
        <v>6351</v>
      </c>
      <c r="C6282" s="224" t="s">
        <v>7842</v>
      </c>
      <c r="D6282" s="221">
        <v>397.02</v>
      </c>
      <c r="E6282" s="324">
        <v>43251</v>
      </c>
      <c r="F6282" s="1">
        <v>56925002.07</v>
      </c>
      <c r="G6282" s="5">
        <v>6.6699999999999995E-2</v>
      </c>
      <c r="H6282" s="298">
        <v>316408.13999999996</v>
      </c>
      <c r="I6282" s="10">
        <v>56936335.590000004</v>
      </c>
      <c r="J6282" s="11">
        <f t="shared" si="2858"/>
        <v>6.6699999999999995E-2</v>
      </c>
      <c r="K6282" s="30">
        <f t="shared" si="2859"/>
        <v>316471.13198775001</v>
      </c>
      <c r="L6282" s="29">
        <f t="shared" si="2860"/>
        <v>62.991987750050612</v>
      </c>
      <c r="M6282" s="10">
        <f t="shared" si="2861"/>
        <v>56936335.590000004</v>
      </c>
      <c r="N6282" s="5">
        <f>VLOOKUP(CONCATENATE(A6282,"-6"),'Restated Depr'!$B$6:$G$7674,6,0)</f>
        <v>6.6699999999999995E-2</v>
      </c>
      <c r="O6282" s="29">
        <f t="shared" si="2862"/>
        <v>316471.13198775001</v>
      </c>
      <c r="P6282" s="29">
        <f t="shared" si="2863"/>
        <v>0</v>
      </c>
      <c r="Q6282" t="s">
        <v>7819</v>
      </c>
    </row>
    <row r="6283" spans="1:18" hidden="1">
      <c r="A6283" t="s">
        <v>479</v>
      </c>
      <c r="B6283" t="s">
        <v>6352</v>
      </c>
      <c r="C6283" s="224" t="s">
        <v>7842</v>
      </c>
      <c r="D6283" s="221">
        <v>397.02</v>
      </c>
      <c r="E6283" s="324">
        <v>43281</v>
      </c>
      <c r="F6283" s="1">
        <v>56936335.590000004</v>
      </c>
      <c r="G6283" s="5">
        <v>6.6699999999999995E-2</v>
      </c>
      <c r="H6283" s="298">
        <v>316471.13</v>
      </c>
      <c r="I6283" s="10">
        <v>56936335.590000004</v>
      </c>
      <c r="J6283" s="11">
        <f t="shared" si="2858"/>
        <v>6.6699999999999995E-2</v>
      </c>
      <c r="K6283" s="30">
        <f t="shared" si="2859"/>
        <v>316471.13198775001</v>
      </c>
      <c r="L6283" s="29">
        <f t="shared" si="2860"/>
        <v>1.9877500017173588E-3</v>
      </c>
      <c r="M6283" s="10">
        <f t="shared" si="2861"/>
        <v>56936335.590000004</v>
      </c>
      <c r="N6283" s="5">
        <f>VLOOKUP(CONCATENATE(A6283,"-6"),'Restated Depr'!$B$6:$G$7674,6,0)</f>
        <v>6.6699999999999995E-2</v>
      </c>
      <c r="O6283" s="29">
        <f t="shared" si="2862"/>
        <v>316471.13198775001</v>
      </c>
      <c r="P6283" s="29">
        <f t="shared" si="2863"/>
        <v>0</v>
      </c>
      <c r="Q6283" t="s">
        <v>7819</v>
      </c>
      <c r="R6283" s="5"/>
    </row>
    <row r="6284" spans="1:18" ht="15.75" hidden="1" thickBot="1">
      <c r="A6284" t="s">
        <v>479</v>
      </c>
      <c r="C6284" s="224" t="s">
        <v>641</v>
      </c>
      <c r="D6284" s="22"/>
      <c r="E6284" s="323" t="s">
        <v>606</v>
      </c>
      <c r="F6284" s="1"/>
      <c r="G6284" s="5"/>
      <c r="H6284" s="310">
        <f>SUM(H6272:H6283)</f>
        <v>3651721.3699999996</v>
      </c>
      <c r="I6284" s="10"/>
      <c r="J6284" s="10"/>
      <c r="K6284" s="32">
        <f>SUM(K6272:K6283)</f>
        <v>3797653.5838530003</v>
      </c>
      <c r="L6284" s="28">
        <f>SUM(L6272:L6283)</f>
        <v>145932.21385300008</v>
      </c>
      <c r="M6284" s="10"/>
      <c r="N6284" s="5"/>
      <c r="O6284" s="28">
        <f>SUM(O6272:O6283)</f>
        <v>3797653.5838530003</v>
      </c>
      <c r="P6284" s="28">
        <f>SUM(P6272:P6283)</f>
        <v>0</v>
      </c>
    </row>
    <row r="6285" spans="1:18" hidden="1">
      <c r="A6285" s="34" t="s">
        <v>480</v>
      </c>
      <c r="B6285" s="34" t="s">
        <v>6353</v>
      </c>
      <c r="C6285" s="226" t="s">
        <v>7842</v>
      </c>
      <c r="D6285" s="223">
        <v>397.02</v>
      </c>
      <c r="E6285" s="327">
        <v>42947</v>
      </c>
      <c r="F6285" s="285">
        <v>7067927.8099999996</v>
      </c>
      <c r="G6285" s="38">
        <v>0.16666666999999999</v>
      </c>
      <c r="H6285" s="311">
        <v>92954.83</v>
      </c>
      <c r="I6285" s="287">
        <v>5950280.2400000002</v>
      </c>
      <c r="J6285" s="40">
        <f t="shared" ref="J6285:J6296" si="2864">G6285</f>
        <v>0.16666666999999999</v>
      </c>
      <c r="K6285" s="290">
        <f t="shared" ref="K6285:K6296" si="2865">H6285</f>
        <v>92954.83</v>
      </c>
      <c r="L6285" s="291">
        <f t="shared" ref="L6285:L6296" si="2866">K6285-H6285</f>
        <v>0</v>
      </c>
      <c r="M6285" s="287">
        <f t="shared" ref="M6285:M6296" si="2867">I6285</f>
        <v>5950280.2400000002</v>
      </c>
      <c r="N6285" s="38">
        <f>VLOOKUP(CONCATENATE(A6285,"-6"),'Restated Depr'!$B$6:$G$7674,6,0)</f>
        <v>0.2</v>
      </c>
      <c r="O6285" s="291">
        <f t="shared" ref="O6285:O6296" si="2868">VLOOKUP(CONCATENATE(A6285,"-6"),$B$3:$K$7676,10,FALSE)</f>
        <v>108135.2</v>
      </c>
      <c r="P6285" s="291">
        <f t="shared" ref="P6285:P6296" si="2869">O6285-K6285</f>
        <v>15180.369999999995</v>
      </c>
      <c r="Q6285" t="s">
        <v>7604</v>
      </c>
    </row>
    <row r="6286" spans="1:18" hidden="1">
      <c r="A6286" s="34" t="s">
        <v>480</v>
      </c>
      <c r="B6286" s="34" t="s">
        <v>6354</v>
      </c>
      <c r="C6286" s="226" t="s">
        <v>7842</v>
      </c>
      <c r="D6286" s="223">
        <v>397.02</v>
      </c>
      <c r="E6286" s="327">
        <v>42978</v>
      </c>
      <c r="F6286" s="37">
        <v>6974928.7599999998</v>
      </c>
      <c r="G6286" s="38">
        <v>0.16666666999999999</v>
      </c>
      <c r="H6286" s="312">
        <v>92954.83</v>
      </c>
      <c r="I6286" s="39">
        <v>5950280.2400000002</v>
      </c>
      <c r="J6286" s="40">
        <f t="shared" si="2864"/>
        <v>0.16666666999999999</v>
      </c>
      <c r="K6286" s="41">
        <f t="shared" si="2865"/>
        <v>92954.83</v>
      </c>
      <c r="L6286" s="42">
        <f t="shared" si="2866"/>
        <v>0</v>
      </c>
      <c r="M6286" s="39">
        <f t="shared" si="2867"/>
        <v>5950280.2400000002</v>
      </c>
      <c r="N6286" s="38">
        <f>VLOOKUP(CONCATENATE(A6286,"-6"),'Restated Depr'!$B$6:$G$7674,6,0)</f>
        <v>0.2</v>
      </c>
      <c r="O6286" s="42">
        <f t="shared" si="2868"/>
        <v>108135.2</v>
      </c>
      <c r="P6286" s="42">
        <f t="shared" si="2869"/>
        <v>15180.369999999995</v>
      </c>
      <c r="Q6286" t="s">
        <v>7604</v>
      </c>
    </row>
    <row r="6287" spans="1:18" hidden="1">
      <c r="A6287" s="34" t="s">
        <v>480</v>
      </c>
      <c r="B6287" s="34" t="s">
        <v>6355</v>
      </c>
      <c r="C6287" s="226" t="s">
        <v>7842</v>
      </c>
      <c r="D6287" s="223">
        <v>397.02</v>
      </c>
      <c r="E6287" s="327">
        <v>43008</v>
      </c>
      <c r="F6287" s="37">
        <v>6881929.71</v>
      </c>
      <c r="G6287" s="38">
        <v>0.16666666999999999</v>
      </c>
      <c r="H6287" s="312">
        <v>92954.83</v>
      </c>
      <c r="I6287" s="39">
        <v>5950280.2400000002</v>
      </c>
      <c r="J6287" s="40">
        <f t="shared" si="2864"/>
        <v>0.16666666999999999</v>
      </c>
      <c r="K6287" s="41">
        <f t="shared" si="2865"/>
        <v>92954.83</v>
      </c>
      <c r="L6287" s="42">
        <f t="shared" si="2866"/>
        <v>0</v>
      </c>
      <c r="M6287" s="39">
        <f t="shared" si="2867"/>
        <v>5950280.2400000002</v>
      </c>
      <c r="N6287" s="38">
        <f>VLOOKUP(CONCATENATE(A6287,"-6"),'Restated Depr'!$B$6:$G$7674,6,0)</f>
        <v>0.2</v>
      </c>
      <c r="O6287" s="42">
        <f t="shared" si="2868"/>
        <v>108135.2</v>
      </c>
      <c r="P6287" s="42">
        <f t="shared" si="2869"/>
        <v>15180.369999999995</v>
      </c>
      <c r="Q6287" t="s">
        <v>7604</v>
      </c>
    </row>
    <row r="6288" spans="1:18" hidden="1">
      <c r="A6288" s="34" t="s">
        <v>480</v>
      </c>
      <c r="B6288" s="34" t="s">
        <v>6356</v>
      </c>
      <c r="C6288" s="226" t="s">
        <v>7842</v>
      </c>
      <c r="D6288" s="223">
        <v>397.02</v>
      </c>
      <c r="E6288" s="327">
        <v>43039</v>
      </c>
      <c r="F6288" s="37">
        <v>6788930.6600000001</v>
      </c>
      <c r="G6288" s="38">
        <v>0.16666666999999999</v>
      </c>
      <c r="H6288" s="312">
        <v>92954.83</v>
      </c>
      <c r="I6288" s="39">
        <v>5950280.2400000002</v>
      </c>
      <c r="J6288" s="40">
        <f t="shared" si="2864"/>
        <v>0.16666666999999999</v>
      </c>
      <c r="K6288" s="41">
        <f t="shared" si="2865"/>
        <v>92954.83</v>
      </c>
      <c r="L6288" s="42">
        <f t="shared" si="2866"/>
        <v>0</v>
      </c>
      <c r="M6288" s="39">
        <f t="shared" si="2867"/>
        <v>5950280.2400000002</v>
      </c>
      <c r="N6288" s="38">
        <f>VLOOKUP(CONCATENATE(A6288,"-6"),'Restated Depr'!$B$6:$G$7674,6,0)</f>
        <v>0.2</v>
      </c>
      <c r="O6288" s="42">
        <f t="shared" si="2868"/>
        <v>108135.2</v>
      </c>
      <c r="P6288" s="42">
        <f t="shared" si="2869"/>
        <v>15180.369999999995</v>
      </c>
      <c r="Q6288" t="s">
        <v>7604</v>
      </c>
    </row>
    <row r="6289" spans="1:18" hidden="1">
      <c r="A6289" s="34" t="s">
        <v>480</v>
      </c>
      <c r="B6289" s="34" t="s">
        <v>6357</v>
      </c>
      <c r="C6289" s="226" t="s">
        <v>7842</v>
      </c>
      <c r="D6289" s="223">
        <v>397.02</v>
      </c>
      <c r="E6289" s="327">
        <v>43069</v>
      </c>
      <c r="F6289" s="37">
        <v>6695931.6100000003</v>
      </c>
      <c r="G6289" s="38">
        <v>0.16666666999999999</v>
      </c>
      <c r="H6289" s="312">
        <v>92954.83</v>
      </c>
      <c r="I6289" s="39">
        <v>5950280.2400000002</v>
      </c>
      <c r="J6289" s="40">
        <f t="shared" si="2864"/>
        <v>0.16666666999999999</v>
      </c>
      <c r="K6289" s="41">
        <f t="shared" si="2865"/>
        <v>92954.83</v>
      </c>
      <c r="L6289" s="42">
        <f t="shared" si="2866"/>
        <v>0</v>
      </c>
      <c r="M6289" s="39">
        <f t="shared" si="2867"/>
        <v>5950280.2400000002</v>
      </c>
      <c r="N6289" s="38">
        <f>VLOOKUP(CONCATENATE(A6289,"-6"),'Restated Depr'!$B$6:$G$7674,6,0)</f>
        <v>0.2</v>
      </c>
      <c r="O6289" s="42">
        <f t="shared" si="2868"/>
        <v>108135.2</v>
      </c>
      <c r="P6289" s="42">
        <f t="shared" si="2869"/>
        <v>15180.369999999995</v>
      </c>
      <c r="Q6289" t="s">
        <v>7604</v>
      </c>
    </row>
    <row r="6290" spans="1:18" hidden="1">
      <c r="A6290" s="34" t="s">
        <v>480</v>
      </c>
      <c r="B6290" s="34" t="s">
        <v>6358</v>
      </c>
      <c r="C6290" s="226" t="s">
        <v>7842</v>
      </c>
      <c r="D6290" s="223">
        <v>397.02</v>
      </c>
      <c r="E6290" s="327">
        <v>43100</v>
      </c>
      <c r="F6290" s="37">
        <v>6602932.5599999996</v>
      </c>
      <c r="G6290" s="38">
        <v>0.19672131000000001</v>
      </c>
      <c r="H6290" s="312">
        <v>108193.33</v>
      </c>
      <c r="I6290" s="39">
        <v>5950280.2400000002</v>
      </c>
      <c r="J6290" s="40">
        <f t="shared" si="2864"/>
        <v>0.19672131000000001</v>
      </c>
      <c r="K6290" s="41">
        <f t="shared" si="2865"/>
        <v>108193.33</v>
      </c>
      <c r="L6290" s="42">
        <f t="shared" si="2866"/>
        <v>0</v>
      </c>
      <c r="M6290" s="39">
        <f t="shared" si="2867"/>
        <v>5950280.2400000002</v>
      </c>
      <c r="N6290" s="38">
        <f>VLOOKUP(CONCATENATE(A6290,"-6"),'Restated Depr'!$B$6:$G$7674,6,0)</f>
        <v>0.2</v>
      </c>
      <c r="O6290" s="42">
        <f t="shared" si="2868"/>
        <v>108135.2</v>
      </c>
      <c r="P6290" s="42">
        <f t="shared" si="2869"/>
        <v>-58.130000000004657</v>
      </c>
      <c r="Q6290" t="s">
        <v>7604</v>
      </c>
    </row>
    <row r="6291" spans="1:18" hidden="1">
      <c r="A6291" s="34" t="s">
        <v>480</v>
      </c>
      <c r="B6291" s="34" t="s">
        <v>6359</v>
      </c>
      <c r="C6291" s="226" t="s">
        <v>7842</v>
      </c>
      <c r="D6291" s="223">
        <v>397.02</v>
      </c>
      <c r="E6291" s="327">
        <v>43131</v>
      </c>
      <c r="F6291" s="37">
        <v>6494687.7599999998</v>
      </c>
      <c r="G6291" s="38">
        <v>0.2</v>
      </c>
      <c r="H6291" s="312">
        <v>108193.33</v>
      </c>
      <c r="I6291" s="39">
        <v>5950280.2400000002</v>
      </c>
      <c r="J6291" s="40">
        <f t="shared" si="2864"/>
        <v>0.2</v>
      </c>
      <c r="K6291" s="41">
        <f t="shared" si="2865"/>
        <v>108193.33</v>
      </c>
      <c r="L6291" s="42">
        <f t="shared" si="2866"/>
        <v>0</v>
      </c>
      <c r="M6291" s="39">
        <f t="shared" si="2867"/>
        <v>5950280.2400000002</v>
      </c>
      <c r="N6291" s="38">
        <f>VLOOKUP(CONCATENATE(A6291,"-6"),'Restated Depr'!$B$6:$G$7674,6,0)</f>
        <v>0.2</v>
      </c>
      <c r="O6291" s="42">
        <f t="shared" si="2868"/>
        <v>108135.2</v>
      </c>
      <c r="P6291" s="42">
        <f t="shared" si="2869"/>
        <v>-58.130000000004657</v>
      </c>
      <c r="Q6291" t="s">
        <v>7604</v>
      </c>
    </row>
    <row r="6292" spans="1:18" hidden="1">
      <c r="A6292" s="34" t="s">
        <v>480</v>
      </c>
      <c r="B6292" s="34" t="s">
        <v>6360</v>
      </c>
      <c r="C6292" s="226" t="s">
        <v>7842</v>
      </c>
      <c r="D6292" s="223">
        <v>397.02</v>
      </c>
      <c r="E6292" s="327">
        <v>43159</v>
      </c>
      <c r="F6292" s="37">
        <v>6386442.96</v>
      </c>
      <c r="G6292" s="38">
        <v>0.2</v>
      </c>
      <c r="H6292" s="312">
        <v>108193.33</v>
      </c>
      <c r="I6292" s="39">
        <v>5950280.2400000002</v>
      </c>
      <c r="J6292" s="40">
        <f t="shared" si="2864"/>
        <v>0.2</v>
      </c>
      <c r="K6292" s="41">
        <f t="shared" si="2865"/>
        <v>108193.33</v>
      </c>
      <c r="L6292" s="42">
        <f t="shared" si="2866"/>
        <v>0</v>
      </c>
      <c r="M6292" s="39">
        <f t="shared" si="2867"/>
        <v>5950280.2400000002</v>
      </c>
      <c r="N6292" s="38">
        <f>VLOOKUP(CONCATENATE(A6292,"-6"),'Restated Depr'!$B$6:$G$7674,6,0)</f>
        <v>0.2</v>
      </c>
      <c r="O6292" s="42">
        <f t="shared" si="2868"/>
        <v>108135.2</v>
      </c>
      <c r="P6292" s="42">
        <f t="shared" si="2869"/>
        <v>-58.130000000004657</v>
      </c>
      <c r="Q6292" t="s">
        <v>7604</v>
      </c>
    </row>
    <row r="6293" spans="1:18" hidden="1">
      <c r="A6293" s="34" t="s">
        <v>480</v>
      </c>
      <c r="B6293" s="34" t="s">
        <v>6361</v>
      </c>
      <c r="C6293" s="226" t="s">
        <v>7842</v>
      </c>
      <c r="D6293" s="223">
        <v>397.02</v>
      </c>
      <c r="E6293" s="327">
        <v>43190</v>
      </c>
      <c r="F6293" s="37">
        <v>6278198.1600000001</v>
      </c>
      <c r="G6293" s="38">
        <v>0.2</v>
      </c>
      <c r="H6293" s="312">
        <v>108193.33</v>
      </c>
      <c r="I6293" s="39">
        <v>5950280.2400000002</v>
      </c>
      <c r="J6293" s="40">
        <f t="shared" si="2864"/>
        <v>0.2</v>
      </c>
      <c r="K6293" s="41">
        <f t="shared" si="2865"/>
        <v>108193.33</v>
      </c>
      <c r="L6293" s="42">
        <f t="shared" si="2866"/>
        <v>0</v>
      </c>
      <c r="M6293" s="39">
        <f t="shared" si="2867"/>
        <v>5950280.2400000002</v>
      </c>
      <c r="N6293" s="38">
        <f>VLOOKUP(CONCATENATE(A6293,"-6"),'Restated Depr'!$B$6:$G$7674,6,0)</f>
        <v>0.2</v>
      </c>
      <c r="O6293" s="42">
        <f t="shared" si="2868"/>
        <v>108135.2</v>
      </c>
      <c r="P6293" s="42">
        <f t="shared" si="2869"/>
        <v>-58.130000000004657</v>
      </c>
      <c r="Q6293" t="s">
        <v>7604</v>
      </c>
    </row>
    <row r="6294" spans="1:18" hidden="1">
      <c r="A6294" s="34" t="s">
        <v>480</v>
      </c>
      <c r="B6294" s="34" t="s">
        <v>6362</v>
      </c>
      <c r="C6294" s="226" t="s">
        <v>7842</v>
      </c>
      <c r="D6294" s="223">
        <v>397.02</v>
      </c>
      <c r="E6294" s="327">
        <v>43220</v>
      </c>
      <c r="F6294" s="37">
        <v>6169953.3600000003</v>
      </c>
      <c r="G6294" s="38">
        <v>0.2</v>
      </c>
      <c r="H6294" s="312">
        <v>108193.33</v>
      </c>
      <c r="I6294" s="39">
        <v>5950280.2400000002</v>
      </c>
      <c r="J6294" s="40">
        <f t="shared" si="2864"/>
        <v>0.2</v>
      </c>
      <c r="K6294" s="41">
        <f t="shared" si="2865"/>
        <v>108193.33</v>
      </c>
      <c r="L6294" s="42">
        <f t="shared" si="2866"/>
        <v>0</v>
      </c>
      <c r="M6294" s="39">
        <f t="shared" si="2867"/>
        <v>5950280.2400000002</v>
      </c>
      <c r="N6294" s="38">
        <f>VLOOKUP(CONCATENATE(A6294,"-6"),'Restated Depr'!$B$6:$G$7674,6,0)</f>
        <v>0.2</v>
      </c>
      <c r="O6294" s="42">
        <f t="shared" si="2868"/>
        <v>108135.2</v>
      </c>
      <c r="P6294" s="42">
        <f t="shared" si="2869"/>
        <v>-58.130000000004657</v>
      </c>
      <c r="Q6294" t="s">
        <v>7604</v>
      </c>
    </row>
    <row r="6295" spans="1:18" hidden="1">
      <c r="A6295" s="34" t="s">
        <v>480</v>
      </c>
      <c r="B6295" s="34" t="s">
        <v>6363</v>
      </c>
      <c r="C6295" s="226" t="s">
        <v>7842</v>
      </c>
      <c r="D6295" s="223">
        <v>397.02</v>
      </c>
      <c r="E6295" s="327">
        <v>43251</v>
      </c>
      <c r="F6295" s="37">
        <v>6058467.1500000004</v>
      </c>
      <c r="G6295" s="38">
        <v>0.2</v>
      </c>
      <c r="H6295" s="312">
        <v>108135.2</v>
      </c>
      <c r="I6295" s="39">
        <v>5950280.2400000002</v>
      </c>
      <c r="J6295" s="40">
        <f t="shared" si="2864"/>
        <v>0.2</v>
      </c>
      <c r="K6295" s="41">
        <f t="shared" si="2865"/>
        <v>108135.2</v>
      </c>
      <c r="L6295" s="42">
        <f t="shared" si="2866"/>
        <v>0</v>
      </c>
      <c r="M6295" s="39">
        <f t="shared" si="2867"/>
        <v>5950280.2400000002</v>
      </c>
      <c r="N6295" s="38">
        <f>VLOOKUP(CONCATENATE(A6295,"-6"),'Restated Depr'!$B$6:$G$7674,6,0)</f>
        <v>0.2</v>
      </c>
      <c r="O6295" s="42">
        <f t="shared" si="2868"/>
        <v>108135.2</v>
      </c>
      <c r="P6295" s="42">
        <f t="shared" si="2869"/>
        <v>0</v>
      </c>
      <c r="Q6295" t="s">
        <v>7604</v>
      </c>
    </row>
    <row r="6296" spans="1:18" hidden="1">
      <c r="A6296" s="34" t="s">
        <v>480</v>
      </c>
      <c r="B6296" s="34" t="s">
        <v>6364</v>
      </c>
      <c r="C6296" s="226" t="s">
        <v>7842</v>
      </c>
      <c r="D6296" s="223">
        <v>397.02</v>
      </c>
      <c r="E6296" s="327">
        <v>43281</v>
      </c>
      <c r="F6296" s="37">
        <v>5950280.2400000002</v>
      </c>
      <c r="G6296" s="38">
        <v>0.2</v>
      </c>
      <c r="H6296" s="312">
        <v>108135.2</v>
      </c>
      <c r="I6296" s="39">
        <v>5950280.2400000002</v>
      </c>
      <c r="J6296" s="40">
        <f t="shared" si="2864"/>
        <v>0.2</v>
      </c>
      <c r="K6296" s="41">
        <f t="shared" si="2865"/>
        <v>108135.2</v>
      </c>
      <c r="L6296" s="42">
        <f t="shared" si="2866"/>
        <v>0</v>
      </c>
      <c r="M6296" s="39">
        <f t="shared" si="2867"/>
        <v>5950280.2400000002</v>
      </c>
      <c r="N6296" s="38">
        <f>VLOOKUP(CONCATENATE(A6296,"-6"),'Restated Depr'!$B$6:$G$7674,6,0)</f>
        <v>0.2</v>
      </c>
      <c r="O6296" s="42">
        <f t="shared" si="2868"/>
        <v>108135.2</v>
      </c>
      <c r="P6296" s="42">
        <f t="shared" si="2869"/>
        <v>0</v>
      </c>
      <c r="Q6296" t="s">
        <v>7604</v>
      </c>
      <c r="R6296" s="5"/>
    </row>
    <row r="6297" spans="1:18" ht="15.75" hidden="1" thickBot="1">
      <c r="A6297" t="s">
        <v>480</v>
      </c>
      <c r="C6297" s="224" t="s">
        <v>641</v>
      </c>
      <c r="D6297" s="22"/>
      <c r="E6297" s="323" t="s">
        <v>606</v>
      </c>
      <c r="F6297" s="1"/>
      <c r="G6297" s="5"/>
      <c r="H6297" s="310">
        <f>SUM(H6285:H6296)</f>
        <v>1222011.1999999997</v>
      </c>
      <c r="I6297" s="10"/>
      <c r="J6297" s="10"/>
      <c r="K6297" s="32">
        <f>SUM(K6285:K6296)</f>
        <v>1222011.1999999997</v>
      </c>
      <c r="L6297" s="28">
        <f>SUM(L6285:L6296)</f>
        <v>0</v>
      </c>
      <c r="M6297" s="10"/>
      <c r="N6297" s="5"/>
      <c r="O6297" s="28">
        <f>SUM(O6285:O6296)</f>
        <v>1297622.3999999997</v>
      </c>
      <c r="P6297" s="28">
        <f>SUM(P6285:P6296)</f>
        <v>75611.199999999953</v>
      </c>
    </row>
    <row r="6298" spans="1:18" hidden="1">
      <c r="A6298" t="s">
        <v>481</v>
      </c>
      <c r="B6298" t="s">
        <v>6365</v>
      </c>
      <c r="C6298" s="224" t="s">
        <v>7842</v>
      </c>
      <c r="D6298" s="221">
        <v>397.02</v>
      </c>
      <c r="E6298" s="324">
        <v>42947</v>
      </c>
      <c r="F6298" s="9">
        <v>748902.69</v>
      </c>
      <c r="G6298" s="18">
        <v>6.6699999999999995E-2</v>
      </c>
      <c r="H6298" s="299">
        <v>4162.6499999999987</v>
      </c>
      <c r="I6298" s="15">
        <v>748902.69</v>
      </c>
      <c r="J6298" s="11">
        <f t="shared" ref="J6298:J6309" si="2870">G6298</f>
        <v>6.6699999999999995E-2</v>
      </c>
      <c r="K6298" s="31">
        <f t="shared" ref="K6298:K6309" si="2871">I6298*J6298/12</f>
        <v>4162.650785249999</v>
      </c>
      <c r="L6298" s="289">
        <f t="shared" ref="L6298:L6309" si="2872">K6298-H6298</f>
        <v>7.8525000026274938E-4</v>
      </c>
      <c r="M6298" s="15">
        <f t="shared" ref="M6298:M6309" si="2873">I6298</f>
        <v>748902.69</v>
      </c>
      <c r="N6298" s="5">
        <f>VLOOKUP(CONCATENATE(A6298,"-6"),'Restated Depr'!$B$6:$G$7674,6,0)</f>
        <v>6.6699999999999995E-2</v>
      </c>
      <c r="O6298" s="289">
        <f t="shared" ref="O6298:O6309" si="2874">M6298*N6298/12</f>
        <v>4162.650785249999</v>
      </c>
      <c r="P6298" s="289">
        <f t="shared" ref="P6298:P6309" si="2875">O6298-K6298</f>
        <v>0</v>
      </c>
      <c r="Q6298" t="s">
        <v>7819</v>
      </c>
    </row>
    <row r="6299" spans="1:18" hidden="1">
      <c r="A6299" t="s">
        <v>481</v>
      </c>
      <c r="B6299" t="s">
        <v>6366</v>
      </c>
      <c r="C6299" s="224" t="s">
        <v>7842</v>
      </c>
      <c r="D6299" s="221">
        <v>397.02</v>
      </c>
      <c r="E6299" s="324">
        <v>42978</v>
      </c>
      <c r="F6299" s="1">
        <v>748902.69</v>
      </c>
      <c r="G6299" s="18">
        <v>6.6699999999999995E-2</v>
      </c>
      <c r="H6299" s="298">
        <v>4162.6499999999987</v>
      </c>
      <c r="I6299" s="10">
        <v>748902.69</v>
      </c>
      <c r="J6299" s="11">
        <f t="shared" si="2870"/>
        <v>6.6699999999999995E-2</v>
      </c>
      <c r="K6299" s="30">
        <f t="shared" si="2871"/>
        <v>4162.650785249999</v>
      </c>
      <c r="L6299" s="29">
        <f t="shared" si="2872"/>
        <v>7.8525000026274938E-4</v>
      </c>
      <c r="M6299" s="10">
        <f t="shared" si="2873"/>
        <v>748902.69</v>
      </c>
      <c r="N6299" s="5">
        <f>VLOOKUP(CONCATENATE(A6299,"-6"),'Restated Depr'!$B$6:$G$7674,6,0)</f>
        <v>6.6699999999999995E-2</v>
      </c>
      <c r="O6299" s="29">
        <f t="shared" si="2874"/>
        <v>4162.650785249999</v>
      </c>
      <c r="P6299" s="29">
        <f t="shared" si="2875"/>
        <v>0</v>
      </c>
      <c r="Q6299" t="s">
        <v>7819</v>
      </c>
    </row>
    <row r="6300" spans="1:18" hidden="1">
      <c r="A6300" t="s">
        <v>481</v>
      </c>
      <c r="B6300" t="s">
        <v>6367</v>
      </c>
      <c r="C6300" s="224" t="s">
        <v>7842</v>
      </c>
      <c r="D6300" s="221">
        <v>397.02</v>
      </c>
      <c r="E6300" s="324">
        <v>43008</v>
      </c>
      <c r="F6300" s="1">
        <v>748902.69</v>
      </c>
      <c r="G6300" s="18">
        <v>6.6699999999999995E-2</v>
      </c>
      <c r="H6300" s="298">
        <v>4162.6499999999987</v>
      </c>
      <c r="I6300" s="10">
        <v>748902.69</v>
      </c>
      <c r="J6300" s="11">
        <f t="shared" si="2870"/>
        <v>6.6699999999999995E-2</v>
      </c>
      <c r="K6300" s="30">
        <f t="shared" si="2871"/>
        <v>4162.650785249999</v>
      </c>
      <c r="L6300" s="29">
        <f t="shared" si="2872"/>
        <v>7.8525000026274938E-4</v>
      </c>
      <c r="M6300" s="10">
        <f t="shared" si="2873"/>
        <v>748902.69</v>
      </c>
      <c r="N6300" s="5">
        <f>VLOOKUP(CONCATENATE(A6300,"-6"),'Restated Depr'!$B$6:$G$7674,6,0)</f>
        <v>6.6699999999999995E-2</v>
      </c>
      <c r="O6300" s="29">
        <f t="shared" si="2874"/>
        <v>4162.650785249999</v>
      </c>
      <c r="P6300" s="29">
        <f t="shared" si="2875"/>
        <v>0</v>
      </c>
      <c r="Q6300" t="s">
        <v>7819</v>
      </c>
    </row>
    <row r="6301" spans="1:18" hidden="1">
      <c r="A6301" t="s">
        <v>481</v>
      </c>
      <c r="B6301" t="s">
        <v>6368</v>
      </c>
      <c r="C6301" s="224" t="s">
        <v>7842</v>
      </c>
      <c r="D6301" s="221">
        <v>397.02</v>
      </c>
      <c r="E6301" s="324">
        <v>43039</v>
      </c>
      <c r="F6301" s="1">
        <v>748902.69</v>
      </c>
      <c r="G6301" s="18">
        <v>6.6699999999999995E-2</v>
      </c>
      <c r="H6301" s="298">
        <v>4162.6499999999987</v>
      </c>
      <c r="I6301" s="10">
        <v>748902.69</v>
      </c>
      <c r="J6301" s="11">
        <f t="shared" si="2870"/>
        <v>6.6699999999999995E-2</v>
      </c>
      <c r="K6301" s="30">
        <f t="shared" si="2871"/>
        <v>4162.650785249999</v>
      </c>
      <c r="L6301" s="29">
        <f t="shared" si="2872"/>
        <v>7.8525000026274938E-4</v>
      </c>
      <c r="M6301" s="10">
        <f t="shared" si="2873"/>
        <v>748902.69</v>
      </c>
      <c r="N6301" s="5">
        <f>VLOOKUP(CONCATENATE(A6301,"-6"),'Restated Depr'!$B$6:$G$7674,6,0)</f>
        <v>6.6699999999999995E-2</v>
      </c>
      <c r="O6301" s="29">
        <f t="shared" si="2874"/>
        <v>4162.650785249999</v>
      </c>
      <c r="P6301" s="29">
        <f t="shared" si="2875"/>
        <v>0</v>
      </c>
      <c r="Q6301" t="s">
        <v>7819</v>
      </c>
    </row>
    <row r="6302" spans="1:18" hidden="1">
      <c r="A6302" t="s">
        <v>481</v>
      </c>
      <c r="B6302" t="s">
        <v>6369</v>
      </c>
      <c r="C6302" s="224" t="s">
        <v>7842</v>
      </c>
      <c r="D6302" s="221">
        <v>397.02</v>
      </c>
      <c r="E6302" s="324">
        <v>43069</v>
      </c>
      <c r="F6302" s="1">
        <v>748902.69</v>
      </c>
      <c r="G6302" s="18">
        <v>6.6699999999999995E-2</v>
      </c>
      <c r="H6302" s="298">
        <v>4162.6499999999987</v>
      </c>
      <c r="I6302" s="10">
        <v>748902.69</v>
      </c>
      <c r="J6302" s="11">
        <f t="shared" si="2870"/>
        <v>6.6699999999999995E-2</v>
      </c>
      <c r="K6302" s="30">
        <f t="shared" si="2871"/>
        <v>4162.650785249999</v>
      </c>
      <c r="L6302" s="29">
        <f t="shared" si="2872"/>
        <v>7.8525000026274938E-4</v>
      </c>
      <c r="M6302" s="10">
        <f t="shared" si="2873"/>
        <v>748902.69</v>
      </c>
      <c r="N6302" s="5">
        <f>VLOOKUP(CONCATENATE(A6302,"-6"),'Restated Depr'!$B$6:$G$7674,6,0)</f>
        <v>6.6699999999999995E-2</v>
      </c>
      <c r="O6302" s="29">
        <f t="shared" si="2874"/>
        <v>4162.650785249999</v>
      </c>
      <c r="P6302" s="29">
        <f t="shared" si="2875"/>
        <v>0</v>
      </c>
      <c r="Q6302" t="s">
        <v>7819</v>
      </c>
    </row>
    <row r="6303" spans="1:18" hidden="1">
      <c r="A6303" t="s">
        <v>481</v>
      </c>
      <c r="B6303" t="s">
        <v>6370</v>
      </c>
      <c r="C6303" s="224" t="s">
        <v>7842</v>
      </c>
      <c r="D6303" s="221">
        <v>397.02</v>
      </c>
      <c r="E6303" s="324">
        <v>43100</v>
      </c>
      <c r="F6303" s="1">
        <v>748902.69</v>
      </c>
      <c r="G6303" s="18">
        <v>6.6699999999999995E-2</v>
      </c>
      <c r="H6303" s="298">
        <v>4162.6499999999987</v>
      </c>
      <c r="I6303" s="10">
        <v>748902.69</v>
      </c>
      <c r="J6303" s="11">
        <f t="shared" si="2870"/>
        <v>6.6699999999999995E-2</v>
      </c>
      <c r="K6303" s="30">
        <f t="shared" si="2871"/>
        <v>4162.650785249999</v>
      </c>
      <c r="L6303" s="29">
        <f t="shared" si="2872"/>
        <v>7.8525000026274938E-4</v>
      </c>
      <c r="M6303" s="10">
        <f t="shared" si="2873"/>
        <v>748902.69</v>
      </c>
      <c r="N6303" s="5">
        <f>VLOOKUP(CONCATENATE(A6303,"-6"),'Restated Depr'!$B$6:$G$7674,6,0)</f>
        <v>6.6699999999999995E-2</v>
      </c>
      <c r="O6303" s="29">
        <f t="shared" si="2874"/>
        <v>4162.650785249999</v>
      </c>
      <c r="P6303" s="29">
        <f t="shared" si="2875"/>
        <v>0</v>
      </c>
      <c r="Q6303" t="s">
        <v>7819</v>
      </c>
    </row>
    <row r="6304" spans="1:18" hidden="1">
      <c r="A6304" t="s">
        <v>481</v>
      </c>
      <c r="B6304" t="s">
        <v>6371</v>
      </c>
      <c r="C6304" s="224" t="s">
        <v>7842</v>
      </c>
      <c r="D6304" s="221">
        <v>397.02</v>
      </c>
      <c r="E6304" s="324">
        <v>43131</v>
      </c>
      <c r="F6304" s="1">
        <v>748902.69</v>
      </c>
      <c r="G6304" s="5">
        <v>6.6699999999999995E-2</v>
      </c>
      <c r="H6304" s="298">
        <v>4162.6499999999987</v>
      </c>
      <c r="I6304" s="10">
        <v>748902.69</v>
      </c>
      <c r="J6304" s="11">
        <f t="shared" si="2870"/>
        <v>6.6699999999999995E-2</v>
      </c>
      <c r="K6304" s="30">
        <f t="shared" si="2871"/>
        <v>4162.650785249999</v>
      </c>
      <c r="L6304" s="29">
        <f t="shared" si="2872"/>
        <v>7.8525000026274938E-4</v>
      </c>
      <c r="M6304" s="10">
        <f t="shared" si="2873"/>
        <v>748902.69</v>
      </c>
      <c r="N6304" s="5">
        <f>VLOOKUP(CONCATENATE(A6304,"-6"),'Restated Depr'!$B$6:$G$7674,6,0)</f>
        <v>6.6699999999999995E-2</v>
      </c>
      <c r="O6304" s="29">
        <f t="shared" si="2874"/>
        <v>4162.650785249999</v>
      </c>
      <c r="P6304" s="29">
        <f t="shared" si="2875"/>
        <v>0</v>
      </c>
      <c r="Q6304" t="s">
        <v>7819</v>
      </c>
    </row>
    <row r="6305" spans="1:18" hidden="1">
      <c r="A6305" t="s">
        <v>481</v>
      </c>
      <c r="B6305" t="s">
        <v>6372</v>
      </c>
      <c r="C6305" s="224" t="s">
        <v>7842</v>
      </c>
      <c r="D6305" s="221">
        <v>397.02</v>
      </c>
      <c r="E6305" s="324">
        <v>43159</v>
      </c>
      <c r="F6305" s="1">
        <v>748902.69</v>
      </c>
      <c r="G6305" s="5">
        <v>6.6699999999999995E-2</v>
      </c>
      <c r="H6305" s="298">
        <v>4162.6499999999987</v>
      </c>
      <c r="I6305" s="10">
        <v>748902.69</v>
      </c>
      <c r="J6305" s="11">
        <f t="shared" si="2870"/>
        <v>6.6699999999999995E-2</v>
      </c>
      <c r="K6305" s="30">
        <f t="shared" si="2871"/>
        <v>4162.650785249999</v>
      </c>
      <c r="L6305" s="29">
        <f t="shared" si="2872"/>
        <v>7.8525000026274938E-4</v>
      </c>
      <c r="M6305" s="10">
        <f t="shared" si="2873"/>
        <v>748902.69</v>
      </c>
      <c r="N6305" s="5">
        <f>VLOOKUP(CONCATENATE(A6305,"-6"),'Restated Depr'!$B$6:$G$7674,6,0)</f>
        <v>6.6699999999999995E-2</v>
      </c>
      <c r="O6305" s="29">
        <f t="shared" si="2874"/>
        <v>4162.650785249999</v>
      </c>
      <c r="P6305" s="29">
        <f t="shared" si="2875"/>
        <v>0</v>
      </c>
      <c r="Q6305" t="s">
        <v>7819</v>
      </c>
    </row>
    <row r="6306" spans="1:18" hidden="1">
      <c r="A6306" t="s">
        <v>481</v>
      </c>
      <c r="B6306" t="s">
        <v>6373</v>
      </c>
      <c r="C6306" s="224" t="s">
        <v>7842</v>
      </c>
      <c r="D6306" s="221">
        <v>397.02</v>
      </c>
      <c r="E6306" s="324">
        <v>43190</v>
      </c>
      <c r="F6306" s="1">
        <v>748902.69</v>
      </c>
      <c r="G6306" s="5">
        <v>6.6699999999999995E-2</v>
      </c>
      <c r="H6306" s="298">
        <v>4162.6499999999987</v>
      </c>
      <c r="I6306" s="10">
        <v>748902.69</v>
      </c>
      <c r="J6306" s="11">
        <f t="shared" si="2870"/>
        <v>6.6699999999999995E-2</v>
      </c>
      <c r="K6306" s="30">
        <f t="shared" si="2871"/>
        <v>4162.650785249999</v>
      </c>
      <c r="L6306" s="29">
        <f t="shared" si="2872"/>
        <v>7.8525000026274938E-4</v>
      </c>
      <c r="M6306" s="10">
        <f t="shared" si="2873"/>
        <v>748902.69</v>
      </c>
      <c r="N6306" s="5">
        <f>VLOOKUP(CONCATENATE(A6306,"-6"),'Restated Depr'!$B$6:$G$7674,6,0)</f>
        <v>6.6699999999999995E-2</v>
      </c>
      <c r="O6306" s="29">
        <f t="shared" si="2874"/>
        <v>4162.650785249999</v>
      </c>
      <c r="P6306" s="29">
        <f t="shared" si="2875"/>
        <v>0</v>
      </c>
      <c r="Q6306" t="s">
        <v>7819</v>
      </c>
    </row>
    <row r="6307" spans="1:18" hidden="1">
      <c r="A6307" t="s">
        <v>481</v>
      </c>
      <c r="B6307" t="s">
        <v>6374</v>
      </c>
      <c r="C6307" s="224" t="s">
        <v>7842</v>
      </c>
      <c r="D6307" s="221">
        <v>397.02</v>
      </c>
      <c r="E6307" s="324">
        <v>43220</v>
      </c>
      <c r="F6307" s="1">
        <v>748902.69</v>
      </c>
      <c r="G6307" s="5">
        <v>6.6699999999999995E-2</v>
      </c>
      <c r="H6307" s="298">
        <v>4162.6499999999987</v>
      </c>
      <c r="I6307" s="10">
        <v>748902.69</v>
      </c>
      <c r="J6307" s="11">
        <f t="shared" si="2870"/>
        <v>6.6699999999999995E-2</v>
      </c>
      <c r="K6307" s="30">
        <f t="shared" si="2871"/>
        <v>4162.650785249999</v>
      </c>
      <c r="L6307" s="29">
        <f t="shared" si="2872"/>
        <v>7.8525000026274938E-4</v>
      </c>
      <c r="M6307" s="10">
        <f t="shared" si="2873"/>
        <v>748902.69</v>
      </c>
      <c r="N6307" s="5">
        <f>VLOOKUP(CONCATENATE(A6307,"-6"),'Restated Depr'!$B$6:$G$7674,6,0)</f>
        <v>6.6699999999999995E-2</v>
      </c>
      <c r="O6307" s="29">
        <f t="shared" si="2874"/>
        <v>4162.650785249999</v>
      </c>
      <c r="P6307" s="29">
        <f t="shared" si="2875"/>
        <v>0</v>
      </c>
      <c r="Q6307" t="s">
        <v>7819</v>
      </c>
    </row>
    <row r="6308" spans="1:18" hidden="1">
      <c r="A6308" t="s">
        <v>481</v>
      </c>
      <c r="B6308" t="s">
        <v>6375</v>
      </c>
      <c r="C6308" s="224" t="s">
        <v>7842</v>
      </c>
      <c r="D6308" s="221">
        <v>397.02</v>
      </c>
      <c r="E6308" s="324">
        <v>43251</v>
      </c>
      <c r="F6308" s="1">
        <v>748902.69</v>
      </c>
      <c r="G6308" s="5">
        <v>6.6699999999999995E-2</v>
      </c>
      <c r="H6308" s="298">
        <v>4162.6499999999987</v>
      </c>
      <c r="I6308" s="10">
        <v>748902.69</v>
      </c>
      <c r="J6308" s="11">
        <f t="shared" si="2870"/>
        <v>6.6699999999999995E-2</v>
      </c>
      <c r="K6308" s="30">
        <f t="shared" si="2871"/>
        <v>4162.650785249999</v>
      </c>
      <c r="L6308" s="29">
        <f t="shared" si="2872"/>
        <v>7.8525000026274938E-4</v>
      </c>
      <c r="M6308" s="10">
        <f t="shared" si="2873"/>
        <v>748902.69</v>
      </c>
      <c r="N6308" s="5">
        <f>VLOOKUP(CONCATENATE(A6308,"-6"),'Restated Depr'!$B$6:$G$7674,6,0)</f>
        <v>6.6699999999999995E-2</v>
      </c>
      <c r="O6308" s="29">
        <f t="shared" si="2874"/>
        <v>4162.650785249999</v>
      </c>
      <c r="P6308" s="29">
        <f t="shared" si="2875"/>
        <v>0</v>
      </c>
      <c r="Q6308" t="s">
        <v>7819</v>
      </c>
    </row>
    <row r="6309" spans="1:18" hidden="1">
      <c r="A6309" t="s">
        <v>481</v>
      </c>
      <c r="B6309" t="s">
        <v>6376</v>
      </c>
      <c r="C6309" s="224" t="s">
        <v>7842</v>
      </c>
      <c r="D6309" s="221">
        <v>397.02</v>
      </c>
      <c r="E6309" s="324">
        <v>43281</v>
      </c>
      <c r="F6309" s="1">
        <v>748902.69</v>
      </c>
      <c r="G6309" s="5">
        <v>6.6699999999999995E-2</v>
      </c>
      <c r="H6309" s="298">
        <v>4162.6499999999987</v>
      </c>
      <c r="I6309" s="10">
        <v>748902.69</v>
      </c>
      <c r="J6309" s="11">
        <f t="shared" si="2870"/>
        <v>6.6699999999999995E-2</v>
      </c>
      <c r="K6309" s="30">
        <f t="shared" si="2871"/>
        <v>4162.650785249999</v>
      </c>
      <c r="L6309" s="29">
        <f t="shared" si="2872"/>
        <v>7.8525000026274938E-4</v>
      </c>
      <c r="M6309" s="10">
        <f t="shared" si="2873"/>
        <v>748902.69</v>
      </c>
      <c r="N6309" s="5">
        <f>VLOOKUP(CONCATENATE(A6309,"-6"),'Restated Depr'!$B$6:$G$7674,6,0)</f>
        <v>6.6699999999999995E-2</v>
      </c>
      <c r="O6309" s="29">
        <f t="shared" si="2874"/>
        <v>4162.650785249999</v>
      </c>
      <c r="P6309" s="29">
        <f t="shared" si="2875"/>
        <v>0</v>
      </c>
      <c r="Q6309" t="s">
        <v>7819</v>
      </c>
      <c r="R6309" s="5"/>
    </row>
    <row r="6310" spans="1:18" ht="15.75" hidden="1" thickBot="1">
      <c r="A6310" t="s">
        <v>481</v>
      </c>
      <c r="C6310" s="224" t="s">
        <v>641</v>
      </c>
      <c r="D6310" s="22"/>
      <c r="E6310" s="323" t="s">
        <v>606</v>
      </c>
      <c r="F6310" s="1"/>
      <c r="G6310" s="5"/>
      <c r="H6310" s="310">
        <f>SUM(H6298:H6309)</f>
        <v>49951.799999999996</v>
      </c>
      <c r="I6310" s="10"/>
      <c r="J6310" s="10"/>
      <c r="K6310" s="32">
        <f>SUM(K6298:K6309)</f>
        <v>49951.809422999992</v>
      </c>
      <c r="L6310" s="28">
        <f>SUM(L6298:L6309)</f>
        <v>9.4230000031529926E-3</v>
      </c>
      <c r="M6310" s="10"/>
      <c r="N6310" s="5"/>
      <c r="O6310" s="28">
        <f>SUM(O6298:O6309)</f>
        <v>49951.809422999992</v>
      </c>
      <c r="P6310" s="28">
        <f>SUM(P6298:P6309)</f>
        <v>0</v>
      </c>
    </row>
    <row r="6311" spans="1:18" hidden="1">
      <c r="A6311" t="s">
        <v>482</v>
      </c>
      <c r="B6311" t="s">
        <v>6377</v>
      </c>
      <c r="C6311" s="224" t="s">
        <v>7842</v>
      </c>
      <c r="D6311" s="221">
        <v>397.02</v>
      </c>
      <c r="E6311" s="324">
        <v>42947</v>
      </c>
      <c r="F6311" s="9">
        <v>85202.98</v>
      </c>
      <c r="G6311" s="18">
        <v>6.6699999999999995E-2</v>
      </c>
      <c r="H6311" s="299">
        <v>473.58999999999992</v>
      </c>
      <c r="I6311" s="15">
        <v>85202.98</v>
      </c>
      <c r="J6311" s="11">
        <f t="shared" ref="J6311:J6322" si="2876">G6311</f>
        <v>6.6699999999999995E-2</v>
      </c>
      <c r="K6311" s="31">
        <f t="shared" ref="K6311:K6322" si="2877">I6311*J6311/12</f>
        <v>473.58656383333329</v>
      </c>
      <c r="L6311" s="289">
        <f t="shared" ref="L6311:L6322" si="2878">K6311-H6311</f>
        <v>-3.4361666666313795E-3</v>
      </c>
      <c r="M6311" s="15">
        <f t="shared" ref="M6311:M6322" si="2879">I6311</f>
        <v>85202.98</v>
      </c>
      <c r="N6311" s="5">
        <f>VLOOKUP(CONCATENATE(A6311,"-6"),'Restated Depr'!$B$6:$G$7674,6,0)</f>
        <v>6.6699999999999995E-2</v>
      </c>
      <c r="O6311" s="289">
        <f t="shared" ref="O6311:O6322" si="2880">M6311*N6311/12</f>
        <v>473.58656383333329</v>
      </c>
      <c r="P6311" s="289">
        <f t="shared" ref="P6311:P6322" si="2881">O6311-K6311</f>
        <v>0</v>
      </c>
      <c r="Q6311" t="s">
        <v>7819</v>
      </c>
    </row>
    <row r="6312" spans="1:18" hidden="1">
      <c r="A6312" t="s">
        <v>482</v>
      </c>
      <c r="B6312" t="s">
        <v>6378</v>
      </c>
      <c r="C6312" s="224" t="s">
        <v>7842</v>
      </c>
      <c r="D6312" s="221">
        <v>397.02</v>
      </c>
      <c r="E6312" s="324">
        <v>42978</v>
      </c>
      <c r="F6312" s="1">
        <v>85202.98</v>
      </c>
      <c r="G6312" s="18">
        <v>6.6699999999999995E-2</v>
      </c>
      <c r="H6312" s="298">
        <v>473.58999999999992</v>
      </c>
      <c r="I6312" s="10">
        <v>85202.98</v>
      </c>
      <c r="J6312" s="11">
        <f t="shared" si="2876"/>
        <v>6.6699999999999995E-2</v>
      </c>
      <c r="K6312" s="30">
        <f t="shared" si="2877"/>
        <v>473.58656383333329</v>
      </c>
      <c r="L6312" s="29">
        <f t="shared" si="2878"/>
        <v>-3.4361666666313795E-3</v>
      </c>
      <c r="M6312" s="10">
        <f t="shared" si="2879"/>
        <v>85202.98</v>
      </c>
      <c r="N6312" s="5">
        <f>VLOOKUP(CONCATENATE(A6312,"-6"),'Restated Depr'!$B$6:$G$7674,6,0)</f>
        <v>6.6699999999999995E-2</v>
      </c>
      <c r="O6312" s="29">
        <f t="shared" si="2880"/>
        <v>473.58656383333329</v>
      </c>
      <c r="P6312" s="29">
        <f t="shared" si="2881"/>
        <v>0</v>
      </c>
      <c r="Q6312" t="s">
        <v>7819</v>
      </c>
    </row>
    <row r="6313" spans="1:18" hidden="1">
      <c r="A6313" t="s">
        <v>482</v>
      </c>
      <c r="B6313" t="s">
        <v>6379</v>
      </c>
      <c r="C6313" s="224" t="s">
        <v>7842</v>
      </c>
      <c r="D6313" s="221">
        <v>397.02</v>
      </c>
      <c r="E6313" s="324">
        <v>43008</v>
      </c>
      <c r="F6313" s="1">
        <v>85202.98</v>
      </c>
      <c r="G6313" s="18">
        <v>6.6699999999999995E-2</v>
      </c>
      <c r="H6313" s="298">
        <v>473.58999999999992</v>
      </c>
      <c r="I6313" s="10">
        <v>85202.98</v>
      </c>
      <c r="J6313" s="11">
        <f t="shared" si="2876"/>
        <v>6.6699999999999995E-2</v>
      </c>
      <c r="K6313" s="30">
        <f t="shared" si="2877"/>
        <v>473.58656383333329</v>
      </c>
      <c r="L6313" s="29">
        <f t="shared" si="2878"/>
        <v>-3.4361666666313795E-3</v>
      </c>
      <c r="M6313" s="10">
        <f t="shared" si="2879"/>
        <v>85202.98</v>
      </c>
      <c r="N6313" s="5">
        <f>VLOOKUP(CONCATENATE(A6313,"-6"),'Restated Depr'!$B$6:$G$7674,6,0)</f>
        <v>6.6699999999999995E-2</v>
      </c>
      <c r="O6313" s="29">
        <f t="shared" si="2880"/>
        <v>473.58656383333329</v>
      </c>
      <c r="P6313" s="29">
        <f t="shared" si="2881"/>
        <v>0</v>
      </c>
      <c r="Q6313" t="s">
        <v>7819</v>
      </c>
    </row>
    <row r="6314" spans="1:18" hidden="1">
      <c r="A6314" t="s">
        <v>482</v>
      </c>
      <c r="B6314" t="s">
        <v>6380</v>
      </c>
      <c r="C6314" s="224" t="s">
        <v>7842</v>
      </c>
      <c r="D6314" s="221">
        <v>397.02</v>
      </c>
      <c r="E6314" s="324">
        <v>43039</v>
      </c>
      <c r="F6314" s="1">
        <v>85202.98</v>
      </c>
      <c r="G6314" s="18">
        <v>6.6699999999999995E-2</v>
      </c>
      <c r="H6314" s="298">
        <v>473.58999999999992</v>
      </c>
      <c r="I6314" s="10">
        <v>85202.98</v>
      </c>
      <c r="J6314" s="11">
        <f t="shared" si="2876"/>
        <v>6.6699999999999995E-2</v>
      </c>
      <c r="K6314" s="30">
        <f t="shared" si="2877"/>
        <v>473.58656383333329</v>
      </c>
      <c r="L6314" s="29">
        <f t="shared" si="2878"/>
        <v>-3.4361666666313795E-3</v>
      </c>
      <c r="M6314" s="10">
        <f t="shared" si="2879"/>
        <v>85202.98</v>
      </c>
      <c r="N6314" s="5">
        <f>VLOOKUP(CONCATENATE(A6314,"-6"),'Restated Depr'!$B$6:$G$7674,6,0)</f>
        <v>6.6699999999999995E-2</v>
      </c>
      <c r="O6314" s="29">
        <f t="shared" si="2880"/>
        <v>473.58656383333329</v>
      </c>
      <c r="P6314" s="29">
        <f t="shared" si="2881"/>
        <v>0</v>
      </c>
      <c r="Q6314" t="s">
        <v>7819</v>
      </c>
    </row>
    <row r="6315" spans="1:18" hidden="1">
      <c r="A6315" t="s">
        <v>482</v>
      </c>
      <c r="B6315" t="s">
        <v>6381</v>
      </c>
      <c r="C6315" s="224" t="s">
        <v>7842</v>
      </c>
      <c r="D6315" s="221">
        <v>397.02</v>
      </c>
      <c r="E6315" s="324">
        <v>43069</v>
      </c>
      <c r="F6315" s="1">
        <v>85202.98</v>
      </c>
      <c r="G6315" s="18">
        <v>6.6699999999999995E-2</v>
      </c>
      <c r="H6315" s="298">
        <v>473.58999999999992</v>
      </c>
      <c r="I6315" s="10">
        <v>85202.98</v>
      </c>
      <c r="J6315" s="11">
        <f t="shared" si="2876"/>
        <v>6.6699999999999995E-2</v>
      </c>
      <c r="K6315" s="30">
        <f t="shared" si="2877"/>
        <v>473.58656383333329</v>
      </c>
      <c r="L6315" s="29">
        <f t="shared" si="2878"/>
        <v>-3.4361666666313795E-3</v>
      </c>
      <c r="M6315" s="10">
        <f t="shared" si="2879"/>
        <v>85202.98</v>
      </c>
      <c r="N6315" s="5">
        <f>VLOOKUP(CONCATENATE(A6315,"-6"),'Restated Depr'!$B$6:$G$7674,6,0)</f>
        <v>6.6699999999999995E-2</v>
      </c>
      <c r="O6315" s="29">
        <f t="shared" si="2880"/>
        <v>473.58656383333329</v>
      </c>
      <c r="P6315" s="29">
        <f t="shared" si="2881"/>
        <v>0</v>
      </c>
      <c r="Q6315" t="s">
        <v>7819</v>
      </c>
    </row>
    <row r="6316" spans="1:18" hidden="1">
      <c r="A6316" t="s">
        <v>482</v>
      </c>
      <c r="B6316" t="s">
        <v>6382</v>
      </c>
      <c r="C6316" s="224" t="s">
        <v>7842</v>
      </c>
      <c r="D6316" s="221">
        <v>397.02</v>
      </c>
      <c r="E6316" s="324">
        <v>43100</v>
      </c>
      <c r="F6316" s="1">
        <v>85202.98</v>
      </c>
      <c r="G6316" s="18">
        <v>6.6699999999999995E-2</v>
      </c>
      <c r="H6316" s="298">
        <v>473.58999999999992</v>
      </c>
      <c r="I6316" s="10">
        <v>85202.98</v>
      </c>
      <c r="J6316" s="11">
        <f t="shared" si="2876"/>
        <v>6.6699999999999995E-2</v>
      </c>
      <c r="K6316" s="30">
        <f t="shared" si="2877"/>
        <v>473.58656383333329</v>
      </c>
      <c r="L6316" s="29">
        <f t="shared" si="2878"/>
        <v>-3.4361666666313795E-3</v>
      </c>
      <c r="M6316" s="10">
        <f t="shared" si="2879"/>
        <v>85202.98</v>
      </c>
      <c r="N6316" s="5">
        <f>VLOOKUP(CONCATENATE(A6316,"-6"),'Restated Depr'!$B$6:$G$7674,6,0)</f>
        <v>6.6699999999999995E-2</v>
      </c>
      <c r="O6316" s="29">
        <f t="shared" si="2880"/>
        <v>473.58656383333329</v>
      </c>
      <c r="P6316" s="29">
        <f t="shared" si="2881"/>
        <v>0</v>
      </c>
      <c r="Q6316" t="s">
        <v>7819</v>
      </c>
    </row>
    <row r="6317" spans="1:18" hidden="1">
      <c r="A6317" t="s">
        <v>482</v>
      </c>
      <c r="B6317" t="s">
        <v>6383</v>
      </c>
      <c r="C6317" s="224" t="s">
        <v>7842</v>
      </c>
      <c r="D6317" s="221">
        <v>397.02</v>
      </c>
      <c r="E6317" s="324">
        <v>43131</v>
      </c>
      <c r="F6317" s="1">
        <v>85202.98</v>
      </c>
      <c r="G6317" s="5">
        <v>6.6699999999999995E-2</v>
      </c>
      <c r="H6317" s="298">
        <v>473.58999999999992</v>
      </c>
      <c r="I6317" s="10">
        <v>85202.98</v>
      </c>
      <c r="J6317" s="11">
        <f t="shared" si="2876"/>
        <v>6.6699999999999995E-2</v>
      </c>
      <c r="K6317" s="30">
        <f t="shared" si="2877"/>
        <v>473.58656383333329</v>
      </c>
      <c r="L6317" s="29">
        <f t="shared" si="2878"/>
        <v>-3.4361666666313795E-3</v>
      </c>
      <c r="M6317" s="10">
        <f t="shared" si="2879"/>
        <v>85202.98</v>
      </c>
      <c r="N6317" s="5">
        <f>VLOOKUP(CONCATENATE(A6317,"-6"),'Restated Depr'!$B$6:$G$7674,6,0)</f>
        <v>6.6699999999999995E-2</v>
      </c>
      <c r="O6317" s="29">
        <f t="shared" si="2880"/>
        <v>473.58656383333329</v>
      </c>
      <c r="P6317" s="29">
        <f t="shared" si="2881"/>
        <v>0</v>
      </c>
      <c r="Q6317" t="s">
        <v>7819</v>
      </c>
    </row>
    <row r="6318" spans="1:18" hidden="1">
      <c r="A6318" t="s">
        <v>482</v>
      </c>
      <c r="B6318" t="s">
        <v>6384</v>
      </c>
      <c r="C6318" s="224" t="s">
        <v>7842</v>
      </c>
      <c r="D6318" s="221">
        <v>397.02</v>
      </c>
      <c r="E6318" s="324">
        <v>43159</v>
      </c>
      <c r="F6318" s="1">
        <v>85202.98</v>
      </c>
      <c r="G6318" s="5">
        <v>6.6699999999999995E-2</v>
      </c>
      <c r="H6318" s="298">
        <v>473.58999999999992</v>
      </c>
      <c r="I6318" s="10">
        <v>85202.98</v>
      </c>
      <c r="J6318" s="11">
        <f t="shared" si="2876"/>
        <v>6.6699999999999995E-2</v>
      </c>
      <c r="K6318" s="30">
        <f t="shared" si="2877"/>
        <v>473.58656383333329</v>
      </c>
      <c r="L6318" s="29">
        <f t="shared" si="2878"/>
        <v>-3.4361666666313795E-3</v>
      </c>
      <c r="M6318" s="10">
        <f t="shared" si="2879"/>
        <v>85202.98</v>
      </c>
      <c r="N6318" s="5">
        <f>VLOOKUP(CONCATENATE(A6318,"-6"),'Restated Depr'!$B$6:$G$7674,6,0)</f>
        <v>6.6699999999999995E-2</v>
      </c>
      <c r="O6318" s="29">
        <f t="shared" si="2880"/>
        <v>473.58656383333329</v>
      </c>
      <c r="P6318" s="29">
        <f t="shared" si="2881"/>
        <v>0</v>
      </c>
      <c r="Q6318" t="s">
        <v>7819</v>
      </c>
    </row>
    <row r="6319" spans="1:18" hidden="1">
      <c r="A6319" t="s">
        <v>482</v>
      </c>
      <c r="B6319" t="s">
        <v>6385</v>
      </c>
      <c r="C6319" s="224" t="s">
        <v>7842</v>
      </c>
      <c r="D6319" s="221">
        <v>397.02</v>
      </c>
      <c r="E6319" s="324">
        <v>43190</v>
      </c>
      <c r="F6319" s="1">
        <v>85202.98</v>
      </c>
      <c r="G6319" s="5">
        <v>6.6699999999999995E-2</v>
      </c>
      <c r="H6319" s="298">
        <v>473.58999999999992</v>
      </c>
      <c r="I6319" s="10">
        <v>85202.98</v>
      </c>
      <c r="J6319" s="11">
        <f t="shared" si="2876"/>
        <v>6.6699999999999995E-2</v>
      </c>
      <c r="K6319" s="30">
        <f t="shared" si="2877"/>
        <v>473.58656383333329</v>
      </c>
      <c r="L6319" s="29">
        <f t="shared" si="2878"/>
        <v>-3.4361666666313795E-3</v>
      </c>
      <c r="M6319" s="10">
        <f t="shared" si="2879"/>
        <v>85202.98</v>
      </c>
      <c r="N6319" s="5">
        <f>VLOOKUP(CONCATENATE(A6319,"-6"),'Restated Depr'!$B$6:$G$7674,6,0)</f>
        <v>6.6699999999999995E-2</v>
      </c>
      <c r="O6319" s="29">
        <f t="shared" si="2880"/>
        <v>473.58656383333329</v>
      </c>
      <c r="P6319" s="29">
        <f t="shared" si="2881"/>
        <v>0</v>
      </c>
      <c r="Q6319" t="s">
        <v>7819</v>
      </c>
    </row>
    <row r="6320" spans="1:18" hidden="1">
      <c r="A6320" t="s">
        <v>482</v>
      </c>
      <c r="B6320" t="s">
        <v>6386</v>
      </c>
      <c r="C6320" s="224" t="s">
        <v>7842</v>
      </c>
      <c r="D6320" s="221">
        <v>397.02</v>
      </c>
      <c r="E6320" s="324">
        <v>43220</v>
      </c>
      <c r="F6320" s="1">
        <v>85202.98</v>
      </c>
      <c r="G6320" s="5">
        <v>6.6699999999999995E-2</v>
      </c>
      <c r="H6320" s="298">
        <v>473.58999999999992</v>
      </c>
      <c r="I6320" s="10">
        <v>85202.98</v>
      </c>
      <c r="J6320" s="11">
        <f t="shared" si="2876"/>
        <v>6.6699999999999995E-2</v>
      </c>
      <c r="K6320" s="30">
        <f t="shared" si="2877"/>
        <v>473.58656383333329</v>
      </c>
      <c r="L6320" s="29">
        <f t="shared" si="2878"/>
        <v>-3.4361666666313795E-3</v>
      </c>
      <c r="M6320" s="10">
        <f t="shared" si="2879"/>
        <v>85202.98</v>
      </c>
      <c r="N6320" s="5">
        <f>VLOOKUP(CONCATENATE(A6320,"-6"),'Restated Depr'!$B$6:$G$7674,6,0)</f>
        <v>6.6699999999999995E-2</v>
      </c>
      <c r="O6320" s="29">
        <f t="shared" si="2880"/>
        <v>473.58656383333329</v>
      </c>
      <c r="P6320" s="29">
        <f t="shared" si="2881"/>
        <v>0</v>
      </c>
      <c r="Q6320" t="s">
        <v>7819</v>
      </c>
    </row>
    <row r="6321" spans="1:18" hidden="1">
      <c r="A6321" t="s">
        <v>482</v>
      </c>
      <c r="B6321" t="s">
        <v>6387</v>
      </c>
      <c r="C6321" s="224" t="s">
        <v>7842</v>
      </c>
      <c r="D6321" s="221">
        <v>397.02</v>
      </c>
      <c r="E6321" s="324">
        <v>43251</v>
      </c>
      <c r="F6321" s="1">
        <v>85202.98</v>
      </c>
      <c r="G6321" s="5">
        <v>6.6699999999999995E-2</v>
      </c>
      <c r="H6321" s="298">
        <v>473.58999999999992</v>
      </c>
      <c r="I6321" s="10">
        <v>85202.98</v>
      </c>
      <c r="J6321" s="11">
        <f t="shared" si="2876"/>
        <v>6.6699999999999995E-2</v>
      </c>
      <c r="K6321" s="30">
        <f t="shared" si="2877"/>
        <v>473.58656383333329</v>
      </c>
      <c r="L6321" s="29">
        <f t="shared" si="2878"/>
        <v>-3.4361666666313795E-3</v>
      </c>
      <c r="M6321" s="10">
        <f t="shared" si="2879"/>
        <v>85202.98</v>
      </c>
      <c r="N6321" s="5">
        <f>VLOOKUP(CONCATENATE(A6321,"-6"),'Restated Depr'!$B$6:$G$7674,6,0)</f>
        <v>6.6699999999999995E-2</v>
      </c>
      <c r="O6321" s="29">
        <f t="shared" si="2880"/>
        <v>473.58656383333329</v>
      </c>
      <c r="P6321" s="29">
        <f t="shared" si="2881"/>
        <v>0</v>
      </c>
      <c r="Q6321" t="s">
        <v>7819</v>
      </c>
    </row>
    <row r="6322" spans="1:18" hidden="1">
      <c r="A6322" t="s">
        <v>482</v>
      </c>
      <c r="B6322" t="s">
        <v>6388</v>
      </c>
      <c r="C6322" s="224" t="s">
        <v>7842</v>
      </c>
      <c r="D6322" s="221">
        <v>397.02</v>
      </c>
      <c r="E6322" s="324">
        <v>43281</v>
      </c>
      <c r="F6322" s="1">
        <v>85202.98</v>
      </c>
      <c r="G6322" s="5">
        <v>6.6699999999999995E-2</v>
      </c>
      <c r="H6322" s="298">
        <v>473.58999999999992</v>
      </c>
      <c r="I6322" s="10">
        <v>85202.98</v>
      </c>
      <c r="J6322" s="11">
        <f t="shared" si="2876"/>
        <v>6.6699999999999995E-2</v>
      </c>
      <c r="K6322" s="30">
        <f t="shared" si="2877"/>
        <v>473.58656383333329</v>
      </c>
      <c r="L6322" s="29">
        <f t="shared" si="2878"/>
        <v>-3.4361666666313795E-3</v>
      </c>
      <c r="M6322" s="10">
        <f t="shared" si="2879"/>
        <v>85202.98</v>
      </c>
      <c r="N6322" s="5">
        <f>VLOOKUP(CONCATENATE(A6322,"-6"),'Restated Depr'!$B$6:$G$7674,6,0)</f>
        <v>6.6699999999999995E-2</v>
      </c>
      <c r="O6322" s="29">
        <f t="shared" si="2880"/>
        <v>473.58656383333329</v>
      </c>
      <c r="P6322" s="29">
        <f t="shared" si="2881"/>
        <v>0</v>
      </c>
      <c r="Q6322" t="s">
        <v>7819</v>
      </c>
      <c r="R6322" s="5"/>
    </row>
    <row r="6323" spans="1:18" ht="15.75" hidden="1" thickBot="1">
      <c r="A6323" t="s">
        <v>482</v>
      </c>
      <c r="C6323" s="224" t="s">
        <v>641</v>
      </c>
      <c r="D6323" s="22"/>
      <c r="E6323" s="323" t="s">
        <v>606</v>
      </c>
      <c r="F6323" s="1"/>
      <c r="G6323" s="5"/>
      <c r="H6323" s="310">
        <f>SUM(H6311:H6322)</f>
        <v>5683.0800000000008</v>
      </c>
      <c r="I6323" s="10"/>
      <c r="J6323" s="10"/>
      <c r="K6323" s="32">
        <f>SUM(K6311:K6322)</f>
        <v>5683.0387660000006</v>
      </c>
      <c r="L6323" s="28">
        <f>SUM(L6311:L6322)</f>
        <v>-4.1233999999576554E-2</v>
      </c>
      <c r="M6323" s="10"/>
      <c r="N6323" s="5"/>
      <c r="O6323" s="28">
        <f>SUM(O6311:O6322)</f>
        <v>5683.0387660000006</v>
      </c>
      <c r="P6323" s="28">
        <f>SUM(P6311:P6322)</f>
        <v>0</v>
      </c>
    </row>
    <row r="6324" spans="1:18" hidden="1">
      <c r="A6324" s="34" t="s">
        <v>483</v>
      </c>
      <c r="B6324" s="34" t="s">
        <v>6389</v>
      </c>
      <c r="C6324" s="226" t="s">
        <v>7842</v>
      </c>
      <c r="D6324" s="223">
        <v>397.02</v>
      </c>
      <c r="E6324" s="327">
        <v>42947</v>
      </c>
      <c r="F6324" s="285">
        <v>798446.5</v>
      </c>
      <c r="G6324" s="38">
        <v>0.16666666999999999</v>
      </c>
      <c r="H6324" s="311">
        <v>10511.529999999999</v>
      </c>
      <c r="I6324" s="287">
        <v>672738.52</v>
      </c>
      <c r="J6324" s="40">
        <f t="shared" ref="J6324:J6335" si="2882">G6324</f>
        <v>0.16666666999999999</v>
      </c>
      <c r="K6324" s="290">
        <f t="shared" ref="K6324:K6335" si="2883">H6324</f>
        <v>10511.529999999999</v>
      </c>
      <c r="L6324" s="291">
        <f t="shared" ref="L6324:L6335" si="2884">K6324-H6324</f>
        <v>0</v>
      </c>
      <c r="M6324" s="287">
        <f t="shared" ref="M6324:M6335" si="2885">I6324</f>
        <v>672738.52</v>
      </c>
      <c r="N6324" s="38">
        <f>VLOOKUP(CONCATENATE(A6324,"-6"),'Restated Depr'!$B$6:$G$7674,6,0)</f>
        <v>0.2</v>
      </c>
      <c r="O6324" s="291">
        <f t="shared" ref="O6324:O6335" si="2886">VLOOKUP(CONCATENATE(A6324,"-6"),$B$3:$K$7676,10,FALSE)</f>
        <v>12238.310000000003</v>
      </c>
      <c r="P6324" s="291">
        <f t="shared" ref="P6324:P6335" si="2887">O6324-K6324</f>
        <v>1726.7800000000043</v>
      </c>
      <c r="Q6324" t="s">
        <v>7604</v>
      </c>
    </row>
    <row r="6325" spans="1:18" hidden="1">
      <c r="A6325" s="34" t="s">
        <v>483</v>
      </c>
      <c r="B6325" s="34" t="s">
        <v>6390</v>
      </c>
      <c r="C6325" s="226" t="s">
        <v>7842</v>
      </c>
      <c r="D6325" s="223">
        <v>397.02</v>
      </c>
      <c r="E6325" s="327">
        <v>42978</v>
      </c>
      <c r="F6325" s="37">
        <v>787940.62</v>
      </c>
      <c r="G6325" s="38">
        <v>0.16666666999999999</v>
      </c>
      <c r="H6325" s="312">
        <v>10511.52</v>
      </c>
      <c r="I6325" s="39">
        <v>672738.52</v>
      </c>
      <c r="J6325" s="40">
        <f t="shared" si="2882"/>
        <v>0.16666666999999999</v>
      </c>
      <c r="K6325" s="41">
        <f t="shared" si="2883"/>
        <v>10511.52</v>
      </c>
      <c r="L6325" s="42">
        <f t="shared" si="2884"/>
        <v>0</v>
      </c>
      <c r="M6325" s="39">
        <f t="shared" si="2885"/>
        <v>672738.52</v>
      </c>
      <c r="N6325" s="38">
        <f>VLOOKUP(CONCATENATE(A6325,"-6"),'Restated Depr'!$B$6:$G$7674,6,0)</f>
        <v>0.2</v>
      </c>
      <c r="O6325" s="42">
        <f t="shared" si="2886"/>
        <v>12238.310000000003</v>
      </c>
      <c r="P6325" s="42">
        <f t="shared" si="2887"/>
        <v>1726.7900000000027</v>
      </c>
      <c r="Q6325" t="s">
        <v>7604</v>
      </c>
    </row>
    <row r="6326" spans="1:18" hidden="1">
      <c r="A6326" s="34" t="s">
        <v>483</v>
      </c>
      <c r="B6326" s="34" t="s">
        <v>6391</v>
      </c>
      <c r="C6326" s="226" t="s">
        <v>7842</v>
      </c>
      <c r="D6326" s="223">
        <v>397.02</v>
      </c>
      <c r="E6326" s="327">
        <v>43008</v>
      </c>
      <c r="F6326" s="37">
        <v>777434.75</v>
      </c>
      <c r="G6326" s="38">
        <v>0.16666666999999999</v>
      </c>
      <c r="H6326" s="312">
        <v>10511.529999999999</v>
      </c>
      <c r="I6326" s="39">
        <v>672738.52</v>
      </c>
      <c r="J6326" s="40">
        <f t="shared" si="2882"/>
        <v>0.16666666999999999</v>
      </c>
      <c r="K6326" s="41">
        <f t="shared" si="2883"/>
        <v>10511.529999999999</v>
      </c>
      <c r="L6326" s="42">
        <f t="shared" si="2884"/>
        <v>0</v>
      </c>
      <c r="M6326" s="39">
        <f t="shared" si="2885"/>
        <v>672738.52</v>
      </c>
      <c r="N6326" s="38">
        <f>VLOOKUP(CONCATENATE(A6326,"-6"),'Restated Depr'!$B$6:$G$7674,6,0)</f>
        <v>0.2</v>
      </c>
      <c r="O6326" s="42">
        <f t="shared" si="2886"/>
        <v>12238.310000000003</v>
      </c>
      <c r="P6326" s="42">
        <f t="shared" si="2887"/>
        <v>1726.7800000000043</v>
      </c>
      <c r="Q6326" t="s">
        <v>7604</v>
      </c>
    </row>
    <row r="6327" spans="1:18" hidden="1">
      <c r="A6327" s="34" t="s">
        <v>483</v>
      </c>
      <c r="B6327" s="34" t="s">
        <v>6392</v>
      </c>
      <c r="C6327" s="226" t="s">
        <v>7842</v>
      </c>
      <c r="D6327" s="223">
        <v>397.02</v>
      </c>
      <c r="E6327" s="327">
        <v>43039</v>
      </c>
      <c r="F6327" s="37">
        <v>766928.87</v>
      </c>
      <c r="G6327" s="38">
        <v>0.16666666999999999</v>
      </c>
      <c r="H6327" s="312">
        <v>10511.52</v>
      </c>
      <c r="I6327" s="39">
        <v>672738.52</v>
      </c>
      <c r="J6327" s="40">
        <f t="shared" si="2882"/>
        <v>0.16666666999999999</v>
      </c>
      <c r="K6327" s="41">
        <f t="shared" si="2883"/>
        <v>10511.52</v>
      </c>
      <c r="L6327" s="42">
        <f t="shared" si="2884"/>
        <v>0</v>
      </c>
      <c r="M6327" s="39">
        <f t="shared" si="2885"/>
        <v>672738.52</v>
      </c>
      <c r="N6327" s="38">
        <f>VLOOKUP(CONCATENATE(A6327,"-6"),'Restated Depr'!$B$6:$G$7674,6,0)</f>
        <v>0.2</v>
      </c>
      <c r="O6327" s="42">
        <f t="shared" si="2886"/>
        <v>12238.310000000003</v>
      </c>
      <c r="P6327" s="42">
        <f t="shared" si="2887"/>
        <v>1726.7900000000027</v>
      </c>
      <c r="Q6327" t="s">
        <v>7604</v>
      </c>
    </row>
    <row r="6328" spans="1:18" hidden="1">
      <c r="A6328" s="34" t="s">
        <v>483</v>
      </c>
      <c r="B6328" s="34" t="s">
        <v>6393</v>
      </c>
      <c r="C6328" s="226" t="s">
        <v>7842</v>
      </c>
      <c r="D6328" s="223">
        <v>397.02</v>
      </c>
      <c r="E6328" s="327">
        <v>43069</v>
      </c>
      <c r="F6328" s="37">
        <v>756423</v>
      </c>
      <c r="G6328" s="38">
        <v>0.16666666999999999</v>
      </c>
      <c r="H6328" s="312">
        <v>10511.53</v>
      </c>
      <c r="I6328" s="39">
        <v>672738.52</v>
      </c>
      <c r="J6328" s="40">
        <f t="shared" si="2882"/>
        <v>0.16666666999999999</v>
      </c>
      <c r="K6328" s="41">
        <f t="shared" si="2883"/>
        <v>10511.53</v>
      </c>
      <c r="L6328" s="42">
        <f t="shared" si="2884"/>
        <v>0</v>
      </c>
      <c r="M6328" s="39">
        <f t="shared" si="2885"/>
        <v>672738.52</v>
      </c>
      <c r="N6328" s="38">
        <f>VLOOKUP(CONCATENATE(A6328,"-6"),'Restated Depr'!$B$6:$G$7674,6,0)</f>
        <v>0.2</v>
      </c>
      <c r="O6328" s="42">
        <f t="shared" si="2886"/>
        <v>12238.310000000003</v>
      </c>
      <c r="P6328" s="42">
        <f t="shared" si="2887"/>
        <v>1726.7800000000025</v>
      </c>
      <c r="Q6328" t="s">
        <v>7604</v>
      </c>
    </row>
    <row r="6329" spans="1:18" hidden="1">
      <c r="A6329" s="34" t="s">
        <v>483</v>
      </c>
      <c r="B6329" s="34" t="s">
        <v>6394</v>
      </c>
      <c r="C6329" s="226" t="s">
        <v>7842</v>
      </c>
      <c r="D6329" s="223">
        <v>397.02</v>
      </c>
      <c r="E6329" s="327">
        <v>43100</v>
      </c>
      <c r="F6329" s="37">
        <v>745917.12</v>
      </c>
      <c r="G6329" s="38">
        <v>0.19672131000000001</v>
      </c>
      <c r="H6329" s="312">
        <v>12234.730000000001</v>
      </c>
      <c r="I6329" s="39">
        <v>672738.52</v>
      </c>
      <c r="J6329" s="40">
        <f t="shared" si="2882"/>
        <v>0.19672131000000001</v>
      </c>
      <c r="K6329" s="41">
        <f t="shared" si="2883"/>
        <v>12234.730000000001</v>
      </c>
      <c r="L6329" s="42">
        <f t="shared" si="2884"/>
        <v>0</v>
      </c>
      <c r="M6329" s="39">
        <f t="shared" si="2885"/>
        <v>672738.52</v>
      </c>
      <c r="N6329" s="38">
        <f>VLOOKUP(CONCATENATE(A6329,"-6"),'Restated Depr'!$B$6:$G$7674,6,0)</f>
        <v>0.2</v>
      </c>
      <c r="O6329" s="42">
        <f t="shared" si="2886"/>
        <v>12238.310000000003</v>
      </c>
      <c r="P6329" s="42">
        <f t="shared" si="2887"/>
        <v>3.5800000000017462</v>
      </c>
      <c r="Q6329" t="s">
        <v>7604</v>
      </c>
    </row>
    <row r="6330" spans="1:18" hidden="1">
      <c r="A6330" s="34" t="s">
        <v>483</v>
      </c>
      <c r="B6330" s="34" t="s">
        <v>6395</v>
      </c>
      <c r="C6330" s="226" t="s">
        <v>7842</v>
      </c>
      <c r="D6330" s="223">
        <v>397.02</v>
      </c>
      <c r="E6330" s="327">
        <v>43131</v>
      </c>
      <c r="F6330" s="37">
        <v>733688.97</v>
      </c>
      <c r="G6330" s="38">
        <v>0.2</v>
      </c>
      <c r="H6330" s="312">
        <v>12234.730000000001</v>
      </c>
      <c r="I6330" s="39">
        <v>672738.52</v>
      </c>
      <c r="J6330" s="40">
        <f t="shared" si="2882"/>
        <v>0.2</v>
      </c>
      <c r="K6330" s="41">
        <f t="shared" si="2883"/>
        <v>12234.730000000001</v>
      </c>
      <c r="L6330" s="42">
        <f t="shared" si="2884"/>
        <v>0</v>
      </c>
      <c r="M6330" s="39">
        <f t="shared" si="2885"/>
        <v>672738.52</v>
      </c>
      <c r="N6330" s="38">
        <f>VLOOKUP(CONCATENATE(A6330,"-6"),'Restated Depr'!$B$6:$G$7674,6,0)</f>
        <v>0.2</v>
      </c>
      <c r="O6330" s="42">
        <f t="shared" si="2886"/>
        <v>12238.310000000003</v>
      </c>
      <c r="P6330" s="42">
        <f t="shared" si="2887"/>
        <v>3.5800000000017462</v>
      </c>
      <c r="Q6330" t="s">
        <v>7604</v>
      </c>
    </row>
    <row r="6331" spans="1:18" hidden="1">
      <c r="A6331" s="34" t="s">
        <v>483</v>
      </c>
      <c r="B6331" s="34" t="s">
        <v>6396</v>
      </c>
      <c r="C6331" s="226" t="s">
        <v>7842</v>
      </c>
      <c r="D6331" s="223">
        <v>397.02</v>
      </c>
      <c r="E6331" s="327">
        <v>43159</v>
      </c>
      <c r="F6331" s="37">
        <v>-12228.15</v>
      </c>
      <c r="G6331" s="38">
        <v>0.2</v>
      </c>
      <c r="H6331" s="312">
        <v>-207.37</v>
      </c>
      <c r="I6331" s="39">
        <v>672738.52</v>
      </c>
      <c r="J6331" s="40">
        <f t="shared" si="2882"/>
        <v>0.2</v>
      </c>
      <c r="K6331" s="41">
        <f t="shared" si="2883"/>
        <v>-207.37</v>
      </c>
      <c r="L6331" s="42">
        <f t="shared" si="2884"/>
        <v>0</v>
      </c>
      <c r="M6331" s="39">
        <f t="shared" si="2885"/>
        <v>672738.52</v>
      </c>
      <c r="N6331" s="38">
        <f>VLOOKUP(CONCATENATE(A6331,"-6"),'Restated Depr'!$B$6:$G$7674,6,0)</f>
        <v>0.2</v>
      </c>
      <c r="O6331" s="42">
        <f t="shared" si="2886"/>
        <v>12238.310000000003</v>
      </c>
      <c r="P6331" s="42">
        <f t="shared" si="2887"/>
        <v>12445.680000000004</v>
      </c>
      <c r="Q6331" t="s">
        <v>7604</v>
      </c>
    </row>
    <row r="6332" spans="1:18" hidden="1">
      <c r="A6332" s="34" t="s">
        <v>483</v>
      </c>
      <c r="B6332" s="34" t="s">
        <v>6397</v>
      </c>
      <c r="C6332" s="226" t="s">
        <v>7842</v>
      </c>
      <c r="D6332" s="223">
        <v>397.02</v>
      </c>
      <c r="E6332" s="327">
        <v>43190</v>
      </c>
      <c r="F6332" s="37">
        <v>709433.35</v>
      </c>
      <c r="G6332" s="38">
        <v>0.2</v>
      </c>
      <c r="H6332" s="312">
        <v>12238.310000000003</v>
      </c>
      <c r="I6332" s="39">
        <v>672738.52</v>
      </c>
      <c r="J6332" s="40">
        <f t="shared" si="2882"/>
        <v>0.2</v>
      </c>
      <c r="K6332" s="41">
        <f t="shared" si="2883"/>
        <v>12238.310000000003</v>
      </c>
      <c r="L6332" s="42">
        <f t="shared" si="2884"/>
        <v>0</v>
      </c>
      <c r="M6332" s="39">
        <f t="shared" si="2885"/>
        <v>672738.52</v>
      </c>
      <c r="N6332" s="38">
        <f>VLOOKUP(CONCATENATE(A6332,"-6"),'Restated Depr'!$B$6:$G$7674,6,0)</f>
        <v>0.2</v>
      </c>
      <c r="O6332" s="42">
        <f t="shared" si="2886"/>
        <v>12238.310000000003</v>
      </c>
      <c r="P6332" s="42">
        <f t="shared" si="2887"/>
        <v>0</v>
      </c>
      <c r="Q6332" t="s">
        <v>7604</v>
      </c>
    </row>
    <row r="6333" spans="1:18" hidden="1">
      <c r="A6333" s="34" t="s">
        <v>483</v>
      </c>
      <c r="B6333" s="34" t="s">
        <v>6398</v>
      </c>
      <c r="C6333" s="226" t="s">
        <v>7842</v>
      </c>
      <c r="D6333" s="223">
        <v>397.02</v>
      </c>
      <c r="E6333" s="327">
        <v>43220</v>
      </c>
      <c r="F6333" s="37">
        <v>697201.74</v>
      </c>
      <c r="G6333" s="38">
        <v>0.2</v>
      </c>
      <c r="H6333" s="312">
        <v>12238.310000000003</v>
      </c>
      <c r="I6333" s="39">
        <v>672738.52</v>
      </c>
      <c r="J6333" s="40">
        <f t="shared" si="2882"/>
        <v>0.2</v>
      </c>
      <c r="K6333" s="41">
        <f t="shared" si="2883"/>
        <v>12238.310000000003</v>
      </c>
      <c r="L6333" s="42">
        <f t="shared" si="2884"/>
        <v>0</v>
      </c>
      <c r="M6333" s="39">
        <f t="shared" si="2885"/>
        <v>672738.52</v>
      </c>
      <c r="N6333" s="38">
        <f>VLOOKUP(CONCATENATE(A6333,"-6"),'Restated Depr'!$B$6:$G$7674,6,0)</f>
        <v>0.2</v>
      </c>
      <c r="O6333" s="42">
        <f t="shared" si="2886"/>
        <v>12238.310000000003</v>
      </c>
      <c r="P6333" s="42">
        <f t="shared" si="2887"/>
        <v>0</v>
      </c>
      <c r="Q6333" t="s">
        <v>7604</v>
      </c>
    </row>
    <row r="6334" spans="1:18" hidden="1">
      <c r="A6334" s="34" t="s">
        <v>483</v>
      </c>
      <c r="B6334" s="34" t="s">
        <v>6399</v>
      </c>
      <c r="C6334" s="226" t="s">
        <v>7842</v>
      </c>
      <c r="D6334" s="223">
        <v>397.02</v>
      </c>
      <c r="E6334" s="327">
        <v>43251</v>
      </c>
      <c r="F6334" s="37">
        <v>684970.13</v>
      </c>
      <c r="G6334" s="38">
        <v>0.2</v>
      </c>
      <c r="H6334" s="312">
        <v>12238.310000000003</v>
      </c>
      <c r="I6334" s="39">
        <v>672738.52</v>
      </c>
      <c r="J6334" s="40">
        <f t="shared" si="2882"/>
        <v>0.2</v>
      </c>
      <c r="K6334" s="41">
        <f t="shared" si="2883"/>
        <v>12238.310000000003</v>
      </c>
      <c r="L6334" s="42">
        <f t="shared" si="2884"/>
        <v>0</v>
      </c>
      <c r="M6334" s="39">
        <f t="shared" si="2885"/>
        <v>672738.52</v>
      </c>
      <c r="N6334" s="38">
        <f>VLOOKUP(CONCATENATE(A6334,"-6"),'Restated Depr'!$B$6:$G$7674,6,0)</f>
        <v>0.2</v>
      </c>
      <c r="O6334" s="42">
        <f t="shared" si="2886"/>
        <v>12238.310000000003</v>
      </c>
      <c r="P6334" s="42">
        <f t="shared" si="2887"/>
        <v>0</v>
      </c>
      <c r="Q6334" t="s">
        <v>7604</v>
      </c>
    </row>
    <row r="6335" spans="1:18" hidden="1">
      <c r="A6335" s="34" t="s">
        <v>483</v>
      </c>
      <c r="B6335" s="34" t="s">
        <v>6400</v>
      </c>
      <c r="C6335" s="226" t="s">
        <v>7842</v>
      </c>
      <c r="D6335" s="223">
        <v>397.02</v>
      </c>
      <c r="E6335" s="327">
        <v>43281</v>
      </c>
      <c r="F6335" s="37">
        <v>672738.52</v>
      </c>
      <c r="G6335" s="38">
        <v>0.2</v>
      </c>
      <c r="H6335" s="312">
        <v>12238.310000000003</v>
      </c>
      <c r="I6335" s="39">
        <v>672738.52</v>
      </c>
      <c r="J6335" s="40">
        <f t="shared" si="2882"/>
        <v>0.2</v>
      </c>
      <c r="K6335" s="41">
        <f t="shared" si="2883"/>
        <v>12238.310000000003</v>
      </c>
      <c r="L6335" s="42">
        <f t="shared" si="2884"/>
        <v>0</v>
      </c>
      <c r="M6335" s="39">
        <f t="shared" si="2885"/>
        <v>672738.52</v>
      </c>
      <c r="N6335" s="38">
        <f>VLOOKUP(CONCATENATE(A6335,"-6"),'Restated Depr'!$B$6:$G$7674,6,0)</f>
        <v>0.2</v>
      </c>
      <c r="O6335" s="42">
        <f t="shared" si="2886"/>
        <v>12238.310000000003</v>
      </c>
      <c r="P6335" s="42">
        <f t="shared" si="2887"/>
        <v>0</v>
      </c>
      <c r="Q6335" t="s">
        <v>7604</v>
      </c>
      <c r="R6335" s="5"/>
    </row>
    <row r="6336" spans="1:18" ht="15.75" hidden="1" thickBot="1">
      <c r="A6336" t="s">
        <v>483</v>
      </c>
      <c r="C6336" s="224" t="s">
        <v>641</v>
      </c>
      <c r="D6336" s="22"/>
      <c r="E6336" s="323" t="s">
        <v>606</v>
      </c>
      <c r="F6336" s="1"/>
      <c r="G6336" s="5"/>
      <c r="H6336" s="310">
        <f>SUM(H6324:H6335)</f>
        <v>125772.95999999999</v>
      </c>
      <c r="I6336" s="10"/>
      <c r="J6336" s="10"/>
      <c r="K6336" s="32">
        <f>SUM(K6324:K6335)</f>
        <v>125772.95999999999</v>
      </c>
      <c r="L6336" s="28">
        <f>SUM(L6324:L6335)</f>
        <v>0</v>
      </c>
      <c r="M6336" s="10"/>
      <c r="N6336" s="5"/>
      <c r="O6336" s="28">
        <f>SUM(O6324:O6335)</f>
        <v>146859.72</v>
      </c>
      <c r="P6336" s="28">
        <f>SUM(P6324:P6335)</f>
        <v>21086.760000000024</v>
      </c>
    </row>
    <row r="6337" spans="1:18" hidden="1">
      <c r="A6337" s="34" t="s">
        <v>484</v>
      </c>
      <c r="B6337" s="34" t="s">
        <v>6401</v>
      </c>
      <c r="C6337" s="226" t="s">
        <v>7842</v>
      </c>
      <c r="D6337" s="223">
        <v>397.02</v>
      </c>
      <c r="E6337" s="327">
        <v>42947</v>
      </c>
      <c r="F6337" s="285">
        <v>2812.64</v>
      </c>
      <c r="G6337" s="38">
        <v>0.16666666999999999</v>
      </c>
      <c r="H6337" s="311">
        <v>37.18</v>
      </c>
      <c r="I6337" s="287">
        <v>2369.12</v>
      </c>
      <c r="J6337" s="40">
        <f t="shared" ref="J6337:J6348" si="2888">G6337</f>
        <v>0.16666666999999999</v>
      </c>
      <c r="K6337" s="290">
        <f t="shared" ref="K6337:K6348" si="2889">H6337</f>
        <v>37.18</v>
      </c>
      <c r="L6337" s="291">
        <f t="shared" ref="L6337:L6348" si="2890">K6337-H6337</f>
        <v>0</v>
      </c>
      <c r="M6337" s="287">
        <f t="shared" ref="M6337:M6348" si="2891">I6337</f>
        <v>2369.12</v>
      </c>
      <c r="N6337" s="38">
        <f>VLOOKUP(CONCATENATE(A6337,"-6"),'Restated Depr'!$B$6:$G$7674,6,0)</f>
        <v>0.2</v>
      </c>
      <c r="O6337" s="291">
        <f t="shared" ref="O6337:O6348" si="2892">VLOOKUP(CONCATENATE(A6337,"-6"),$B$3:$K$7676,10,FALSE)</f>
        <v>43.26</v>
      </c>
      <c r="P6337" s="291">
        <f t="shared" ref="P6337:P6348" si="2893">O6337-K6337</f>
        <v>6.0799999999999983</v>
      </c>
      <c r="Q6337" t="s">
        <v>7604</v>
      </c>
    </row>
    <row r="6338" spans="1:18" hidden="1">
      <c r="A6338" s="34" t="s">
        <v>484</v>
      </c>
      <c r="B6338" s="34" t="s">
        <v>6402</v>
      </c>
      <c r="C6338" s="226" t="s">
        <v>7842</v>
      </c>
      <c r="D6338" s="223">
        <v>397.02</v>
      </c>
      <c r="E6338" s="327">
        <v>42978</v>
      </c>
      <c r="F6338" s="37">
        <v>2775.63</v>
      </c>
      <c r="G6338" s="38">
        <v>0.16666666999999999</v>
      </c>
      <c r="H6338" s="312">
        <v>37.169999999999995</v>
      </c>
      <c r="I6338" s="39">
        <v>2369.12</v>
      </c>
      <c r="J6338" s="40">
        <f t="shared" si="2888"/>
        <v>0.16666666999999999</v>
      </c>
      <c r="K6338" s="41">
        <f t="shared" si="2889"/>
        <v>37.169999999999995</v>
      </c>
      <c r="L6338" s="42">
        <f t="shared" si="2890"/>
        <v>0</v>
      </c>
      <c r="M6338" s="39">
        <f t="shared" si="2891"/>
        <v>2369.12</v>
      </c>
      <c r="N6338" s="38">
        <f>VLOOKUP(CONCATENATE(A6338,"-6"),'Restated Depr'!$B$6:$G$7674,6,0)</f>
        <v>0.2</v>
      </c>
      <c r="O6338" s="42">
        <f t="shared" si="2892"/>
        <v>43.26</v>
      </c>
      <c r="P6338" s="42">
        <f t="shared" si="2893"/>
        <v>6.0900000000000034</v>
      </c>
      <c r="Q6338" t="s">
        <v>7604</v>
      </c>
    </row>
    <row r="6339" spans="1:18" hidden="1">
      <c r="A6339" s="34" t="s">
        <v>484</v>
      </c>
      <c r="B6339" s="34" t="s">
        <v>6403</v>
      </c>
      <c r="C6339" s="226" t="s">
        <v>7842</v>
      </c>
      <c r="D6339" s="223">
        <v>397.02</v>
      </c>
      <c r="E6339" s="327">
        <v>43008</v>
      </c>
      <c r="F6339" s="37">
        <v>2738.62</v>
      </c>
      <c r="G6339" s="38">
        <v>0.16666666999999999</v>
      </c>
      <c r="H6339" s="312">
        <v>37.18</v>
      </c>
      <c r="I6339" s="39">
        <v>2369.12</v>
      </c>
      <c r="J6339" s="40">
        <f t="shared" si="2888"/>
        <v>0.16666666999999999</v>
      </c>
      <c r="K6339" s="41">
        <f t="shared" si="2889"/>
        <v>37.18</v>
      </c>
      <c r="L6339" s="42">
        <f t="shared" si="2890"/>
        <v>0</v>
      </c>
      <c r="M6339" s="39">
        <f t="shared" si="2891"/>
        <v>2369.12</v>
      </c>
      <c r="N6339" s="38">
        <f>VLOOKUP(CONCATENATE(A6339,"-6"),'Restated Depr'!$B$6:$G$7674,6,0)</f>
        <v>0.2</v>
      </c>
      <c r="O6339" s="42">
        <f t="shared" si="2892"/>
        <v>43.26</v>
      </c>
      <c r="P6339" s="42">
        <f t="shared" si="2893"/>
        <v>6.0799999999999983</v>
      </c>
      <c r="Q6339" t="s">
        <v>7604</v>
      </c>
    </row>
    <row r="6340" spans="1:18" hidden="1">
      <c r="A6340" s="34" t="s">
        <v>484</v>
      </c>
      <c r="B6340" s="34" t="s">
        <v>6404</v>
      </c>
      <c r="C6340" s="226" t="s">
        <v>7842</v>
      </c>
      <c r="D6340" s="223">
        <v>397.02</v>
      </c>
      <c r="E6340" s="327">
        <v>43039</v>
      </c>
      <c r="F6340" s="37">
        <v>2701.61</v>
      </c>
      <c r="G6340" s="38">
        <v>0.16666666999999999</v>
      </c>
      <c r="H6340" s="312">
        <v>37.169999999999995</v>
      </c>
      <c r="I6340" s="39">
        <v>2369.12</v>
      </c>
      <c r="J6340" s="40">
        <f t="shared" si="2888"/>
        <v>0.16666666999999999</v>
      </c>
      <c r="K6340" s="41">
        <f t="shared" si="2889"/>
        <v>37.169999999999995</v>
      </c>
      <c r="L6340" s="42">
        <f t="shared" si="2890"/>
        <v>0</v>
      </c>
      <c r="M6340" s="39">
        <f t="shared" si="2891"/>
        <v>2369.12</v>
      </c>
      <c r="N6340" s="38">
        <f>VLOOKUP(CONCATENATE(A6340,"-6"),'Restated Depr'!$B$6:$G$7674,6,0)</f>
        <v>0.2</v>
      </c>
      <c r="O6340" s="42">
        <f t="shared" si="2892"/>
        <v>43.26</v>
      </c>
      <c r="P6340" s="42">
        <f t="shared" si="2893"/>
        <v>6.0900000000000034</v>
      </c>
      <c r="Q6340" t="s">
        <v>7604</v>
      </c>
    </row>
    <row r="6341" spans="1:18" hidden="1">
      <c r="A6341" s="34" t="s">
        <v>484</v>
      </c>
      <c r="B6341" s="34" t="s">
        <v>6405</v>
      </c>
      <c r="C6341" s="226" t="s">
        <v>7842</v>
      </c>
      <c r="D6341" s="223">
        <v>397.02</v>
      </c>
      <c r="E6341" s="327">
        <v>43069</v>
      </c>
      <c r="F6341" s="37">
        <v>2664.6</v>
      </c>
      <c r="G6341" s="38">
        <v>0.16666666999999999</v>
      </c>
      <c r="H6341" s="312">
        <v>37.18</v>
      </c>
      <c r="I6341" s="39">
        <v>2369.12</v>
      </c>
      <c r="J6341" s="40">
        <f t="shared" si="2888"/>
        <v>0.16666666999999999</v>
      </c>
      <c r="K6341" s="41">
        <f t="shared" si="2889"/>
        <v>37.18</v>
      </c>
      <c r="L6341" s="42">
        <f t="shared" si="2890"/>
        <v>0</v>
      </c>
      <c r="M6341" s="39">
        <f t="shared" si="2891"/>
        <v>2369.12</v>
      </c>
      <c r="N6341" s="38">
        <f>VLOOKUP(CONCATENATE(A6341,"-6"),'Restated Depr'!$B$6:$G$7674,6,0)</f>
        <v>0.2</v>
      </c>
      <c r="O6341" s="42">
        <f t="shared" si="2892"/>
        <v>43.26</v>
      </c>
      <c r="P6341" s="42">
        <f t="shared" si="2893"/>
        <v>6.0799999999999983</v>
      </c>
      <c r="Q6341" t="s">
        <v>7604</v>
      </c>
    </row>
    <row r="6342" spans="1:18" hidden="1">
      <c r="A6342" s="34" t="s">
        <v>484</v>
      </c>
      <c r="B6342" s="34" t="s">
        <v>6406</v>
      </c>
      <c r="C6342" s="226" t="s">
        <v>7842</v>
      </c>
      <c r="D6342" s="223">
        <v>397.02</v>
      </c>
      <c r="E6342" s="327">
        <v>43100</v>
      </c>
      <c r="F6342" s="37">
        <v>2627.59</v>
      </c>
      <c r="G6342" s="38">
        <v>0.19672131000000001</v>
      </c>
      <c r="H6342" s="312">
        <v>43.27</v>
      </c>
      <c r="I6342" s="39">
        <v>2369.12</v>
      </c>
      <c r="J6342" s="40">
        <f t="shared" si="2888"/>
        <v>0.19672131000000001</v>
      </c>
      <c r="K6342" s="41">
        <f t="shared" si="2889"/>
        <v>43.27</v>
      </c>
      <c r="L6342" s="42">
        <f t="shared" si="2890"/>
        <v>0</v>
      </c>
      <c r="M6342" s="39">
        <f t="shared" si="2891"/>
        <v>2369.12</v>
      </c>
      <c r="N6342" s="38">
        <f>VLOOKUP(CONCATENATE(A6342,"-6"),'Restated Depr'!$B$6:$G$7674,6,0)</f>
        <v>0.2</v>
      </c>
      <c r="O6342" s="42">
        <f t="shared" si="2892"/>
        <v>43.26</v>
      </c>
      <c r="P6342" s="42">
        <f t="shared" si="2893"/>
        <v>-1.0000000000005116E-2</v>
      </c>
      <c r="Q6342" t="s">
        <v>7604</v>
      </c>
    </row>
    <row r="6343" spans="1:18" hidden="1">
      <c r="A6343" s="34" t="s">
        <v>484</v>
      </c>
      <c r="B6343" s="34" t="s">
        <v>6407</v>
      </c>
      <c r="C6343" s="226" t="s">
        <v>7842</v>
      </c>
      <c r="D6343" s="223">
        <v>397.02</v>
      </c>
      <c r="E6343" s="327">
        <v>43131</v>
      </c>
      <c r="F6343" s="37">
        <v>2584.5100000000002</v>
      </c>
      <c r="G6343" s="38">
        <v>0.2</v>
      </c>
      <c r="H6343" s="312">
        <v>43.27</v>
      </c>
      <c r="I6343" s="39">
        <v>2369.12</v>
      </c>
      <c r="J6343" s="40">
        <f t="shared" si="2888"/>
        <v>0.2</v>
      </c>
      <c r="K6343" s="41">
        <f t="shared" si="2889"/>
        <v>43.27</v>
      </c>
      <c r="L6343" s="42">
        <f t="shared" si="2890"/>
        <v>0</v>
      </c>
      <c r="M6343" s="39">
        <f t="shared" si="2891"/>
        <v>2369.12</v>
      </c>
      <c r="N6343" s="38">
        <f>VLOOKUP(CONCATENATE(A6343,"-6"),'Restated Depr'!$B$6:$G$7674,6,0)</f>
        <v>0.2</v>
      </c>
      <c r="O6343" s="42">
        <f t="shared" si="2892"/>
        <v>43.26</v>
      </c>
      <c r="P6343" s="42">
        <f t="shared" si="2893"/>
        <v>-1.0000000000005116E-2</v>
      </c>
      <c r="Q6343" t="s">
        <v>7604</v>
      </c>
    </row>
    <row r="6344" spans="1:18" hidden="1">
      <c r="A6344" s="34" t="s">
        <v>484</v>
      </c>
      <c r="B6344" s="34" t="s">
        <v>6408</v>
      </c>
      <c r="C6344" s="226" t="s">
        <v>7842</v>
      </c>
      <c r="D6344" s="223">
        <v>397.02</v>
      </c>
      <c r="E6344" s="327">
        <v>43159</v>
      </c>
      <c r="F6344" s="37">
        <v>2541.4299999999998</v>
      </c>
      <c r="G6344" s="38">
        <v>0.2</v>
      </c>
      <c r="H6344" s="312">
        <v>43.27</v>
      </c>
      <c r="I6344" s="39">
        <v>2369.12</v>
      </c>
      <c r="J6344" s="40">
        <f t="shared" si="2888"/>
        <v>0.2</v>
      </c>
      <c r="K6344" s="41">
        <f t="shared" si="2889"/>
        <v>43.27</v>
      </c>
      <c r="L6344" s="42">
        <f t="shared" si="2890"/>
        <v>0</v>
      </c>
      <c r="M6344" s="39">
        <f t="shared" si="2891"/>
        <v>2369.12</v>
      </c>
      <c r="N6344" s="38">
        <f>VLOOKUP(CONCATENATE(A6344,"-6"),'Restated Depr'!$B$6:$G$7674,6,0)</f>
        <v>0.2</v>
      </c>
      <c r="O6344" s="42">
        <f t="shared" si="2892"/>
        <v>43.26</v>
      </c>
      <c r="P6344" s="42">
        <f t="shared" si="2893"/>
        <v>-1.0000000000005116E-2</v>
      </c>
      <c r="Q6344" t="s">
        <v>7604</v>
      </c>
    </row>
    <row r="6345" spans="1:18" hidden="1">
      <c r="A6345" s="34" t="s">
        <v>484</v>
      </c>
      <c r="B6345" s="34" t="s">
        <v>6409</v>
      </c>
      <c r="C6345" s="226" t="s">
        <v>7842</v>
      </c>
      <c r="D6345" s="223">
        <v>397.02</v>
      </c>
      <c r="E6345" s="327">
        <v>43190</v>
      </c>
      <c r="F6345" s="37">
        <v>2498.35</v>
      </c>
      <c r="G6345" s="38">
        <v>0.2</v>
      </c>
      <c r="H6345" s="312">
        <v>43.27</v>
      </c>
      <c r="I6345" s="39">
        <v>2369.12</v>
      </c>
      <c r="J6345" s="40">
        <f t="shared" si="2888"/>
        <v>0.2</v>
      </c>
      <c r="K6345" s="41">
        <f t="shared" si="2889"/>
        <v>43.27</v>
      </c>
      <c r="L6345" s="42">
        <f t="shared" si="2890"/>
        <v>0</v>
      </c>
      <c r="M6345" s="39">
        <f t="shared" si="2891"/>
        <v>2369.12</v>
      </c>
      <c r="N6345" s="38">
        <f>VLOOKUP(CONCATENATE(A6345,"-6"),'Restated Depr'!$B$6:$G$7674,6,0)</f>
        <v>0.2</v>
      </c>
      <c r="O6345" s="42">
        <f t="shared" si="2892"/>
        <v>43.26</v>
      </c>
      <c r="P6345" s="42">
        <f t="shared" si="2893"/>
        <v>-1.0000000000005116E-2</v>
      </c>
      <c r="Q6345" t="s">
        <v>7604</v>
      </c>
    </row>
    <row r="6346" spans="1:18" hidden="1">
      <c r="A6346" s="34" t="s">
        <v>484</v>
      </c>
      <c r="B6346" s="34" t="s">
        <v>6410</v>
      </c>
      <c r="C6346" s="226" t="s">
        <v>7842</v>
      </c>
      <c r="D6346" s="223">
        <v>397.02</v>
      </c>
      <c r="E6346" s="327">
        <v>43220</v>
      </c>
      <c r="F6346" s="37">
        <v>2455.27</v>
      </c>
      <c r="G6346" s="38">
        <v>0.2</v>
      </c>
      <c r="H6346" s="312">
        <v>43.26</v>
      </c>
      <c r="I6346" s="39">
        <v>2369.12</v>
      </c>
      <c r="J6346" s="40">
        <f t="shared" si="2888"/>
        <v>0.2</v>
      </c>
      <c r="K6346" s="41">
        <f t="shared" si="2889"/>
        <v>43.26</v>
      </c>
      <c r="L6346" s="42">
        <f t="shared" si="2890"/>
        <v>0</v>
      </c>
      <c r="M6346" s="39">
        <f t="shared" si="2891"/>
        <v>2369.12</v>
      </c>
      <c r="N6346" s="38">
        <f>VLOOKUP(CONCATENATE(A6346,"-6"),'Restated Depr'!$B$6:$G$7674,6,0)</f>
        <v>0.2</v>
      </c>
      <c r="O6346" s="42">
        <f t="shared" si="2892"/>
        <v>43.26</v>
      </c>
      <c r="P6346" s="42">
        <f t="shared" si="2893"/>
        <v>0</v>
      </c>
      <c r="Q6346" t="s">
        <v>7604</v>
      </c>
    </row>
    <row r="6347" spans="1:18" hidden="1">
      <c r="A6347" s="34" t="s">
        <v>484</v>
      </c>
      <c r="B6347" s="34" t="s">
        <v>6411</v>
      </c>
      <c r="C6347" s="226" t="s">
        <v>7842</v>
      </c>
      <c r="D6347" s="223">
        <v>397.02</v>
      </c>
      <c r="E6347" s="327">
        <v>43251</v>
      </c>
      <c r="F6347" s="37">
        <v>2412.1999999999998</v>
      </c>
      <c r="G6347" s="38">
        <v>0.2</v>
      </c>
      <c r="H6347" s="312">
        <v>43.27</v>
      </c>
      <c r="I6347" s="39">
        <v>2369.12</v>
      </c>
      <c r="J6347" s="40">
        <f t="shared" si="2888"/>
        <v>0.2</v>
      </c>
      <c r="K6347" s="41">
        <f t="shared" si="2889"/>
        <v>43.27</v>
      </c>
      <c r="L6347" s="42">
        <f t="shared" si="2890"/>
        <v>0</v>
      </c>
      <c r="M6347" s="39">
        <f t="shared" si="2891"/>
        <v>2369.12</v>
      </c>
      <c r="N6347" s="38">
        <f>VLOOKUP(CONCATENATE(A6347,"-6"),'Restated Depr'!$B$6:$G$7674,6,0)</f>
        <v>0.2</v>
      </c>
      <c r="O6347" s="42">
        <f t="shared" si="2892"/>
        <v>43.26</v>
      </c>
      <c r="P6347" s="42">
        <f t="shared" si="2893"/>
        <v>-1.0000000000005116E-2</v>
      </c>
      <c r="Q6347" t="s">
        <v>7604</v>
      </c>
    </row>
    <row r="6348" spans="1:18" hidden="1">
      <c r="A6348" s="34" t="s">
        <v>484</v>
      </c>
      <c r="B6348" s="34" t="s">
        <v>6412</v>
      </c>
      <c r="C6348" s="226" t="s">
        <v>7842</v>
      </c>
      <c r="D6348" s="223">
        <v>397.02</v>
      </c>
      <c r="E6348" s="327">
        <v>43281</v>
      </c>
      <c r="F6348" s="37">
        <v>2369.12</v>
      </c>
      <c r="G6348" s="38">
        <v>0.2</v>
      </c>
      <c r="H6348" s="312">
        <v>43.26</v>
      </c>
      <c r="I6348" s="39">
        <v>2369.12</v>
      </c>
      <c r="J6348" s="40">
        <f t="shared" si="2888"/>
        <v>0.2</v>
      </c>
      <c r="K6348" s="41">
        <f t="shared" si="2889"/>
        <v>43.26</v>
      </c>
      <c r="L6348" s="42">
        <f t="shared" si="2890"/>
        <v>0</v>
      </c>
      <c r="M6348" s="39">
        <f t="shared" si="2891"/>
        <v>2369.12</v>
      </c>
      <c r="N6348" s="38">
        <f>VLOOKUP(CONCATENATE(A6348,"-6"),'Restated Depr'!$B$6:$G$7674,6,0)</f>
        <v>0.2</v>
      </c>
      <c r="O6348" s="42">
        <f t="shared" si="2892"/>
        <v>43.26</v>
      </c>
      <c r="P6348" s="42">
        <f t="shared" si="2893"/>
        <v>0</v>
      </c>
      <c r="Q6348" t="s">
        <v>7604</v>
      </c>
      <c r="R6348" s="5"/>
    </row>
    <row r="6349" spans="1:18" ht="15.75" hidden="1" thickBot="1">
      <c r="A6349" t="s">
        <v>484</v>
      </c>
      <c r="C6349" s="224" t="s">
        <v>641</v>
      </c>
      <c r="D6349" s="22"/>
      <c r="E6349" s="323" t="s">
        <v>606</v>
      </c>
      <c r="F6349" s="1"/>
      <c r="G6349" s="5"/>
      <c r="H6349" s="310">
        <f>SUM(H6337:H6348)</f>
        <v>488.74999999999994</v>
      </c>
      <c r="I6349" s="10"/>
      <c r="J6349" s="10"/>
      <c r="K6349" s="32">
        <f>SUM(K6337:K6348)</f>
        <v>488.74999999999994</v>
      </c>
      <c r="L6349" s="28">
        <f>SUM(L6337:L6348)</f>
        <v>0</v>
      </c>
      <c r="M6349" s="10"/>
      <c r="N6349" s="5"/>
      <c r="O6349" s="28">
        <f>SUM(O6337:O6348)</f>
        <v>519.12</v>
      </c>
      <c r="P6349" s="28">
        <f>SUM(P6337:P6348)</f>
        <v>30.369999999999976</v>
      </c>
    </row>
    <row r="6350" spans="1:18" hidden="1">
      <c r="A6350" t="s">
        <v>485</v>
      </c>
      <c r="B6350" t="s">
        <v>6413</v>
      </c>
      <c r="C6350" s="224" t="s">
        <v>7842</v>
      </c>
      <c r="D6350" s="221">
        <v>397.02</v>
      </c>
      <c r="E6350" s="324">
        <v>42947</v>
      </c>
      <c r="F6350" s="9">
        <v>1411661.86</v>
      </c>
      <c r="G6350" s="18">
        <v>6.6699999999999995E-2</v>
      </c>
      <c r="H6350" s="299">
        <v>7846.4899999999989</v>
      </c>
      <c r="I6350" s="15">
        <v>1411661.86</v>
      </c>
      <c r="J6350" s="11">
        <f t="shared" ref="J6350:J6361" si="2894">G6350</f>
        <v>6.6699999999999995E-2</v>
      </c>
      <c r="K6350" s="31">
        <f t="shared" ref="K6350:K6361" si="2895">I6350*J6350/12</f>
        <v>7846.4871718333334</v>
      </c>
      <c r="L6350" s="289">
        <f t="shared" ref="L6350:L6361" si="2896">K6350-H6350</f>
        <v>-2.8281666654947912E-3</v>
      </c>
      <c r="M6350" s="15">
        <f t="shared" ref="M6350:M6361" si="2897">I6350</f>
        <v>1411661.86</v>
      </c>
      <c r="N6350" s="5">
        <f>VLOOKUP(CONCATENATE(A6350,"-6"),'Restated Depr'!$B$6:$G$7674,6,0)</f>
        <v>6.6699999999999995E-2</v>
      </c>
      <c r="O6350" s="289">
        <f t="shared" ref="O6350:O6361" si="2898">M6350*N6350/12</f>
        <v>7846.4871718333334</v>
      </c>
      <c r="P6350" s="289">
        <f t="shared" ref="P6350:P6361" si="2899">O6350-K6350</f>
        <v>0</v>
      </c>
      <c r="Q6350" t="s">
        <v>7819</v>
      </c>
    </row>
    <row r="6351" spans="1:18" hidden="1">
      <c r="A6351" t="s">
        <v>485</v>
      </c>
      <c r="B6351" t="s">
        <v>6414</v>
      </c>
      <c r="C6351" s="224" t="s">
        <v>7842</v>
      </c>
      <c r="D6351" s="221">
        <v>397.02</v>
      </c>
      <c r="E6351" s="324">
        <v>42978</v>
      </c>
      <c r="F6351" s="1">
        <v>1411661.86</v>
      </c>
      <c r="G6351" s="18">
        <v>6.6699999999999995E-2</v>
      </c>
      <c r="H6351" s="298">
        <v>7846.4899999999989</v>
      </c>
      <c r="I6351" s="10">
        <v>1411661.86</v>
      </c>
      <c r="J6351" s="11">
        <f t="shared" si="2894"/>
        <v>6.6699999999999995E-2</v>
      </c>
      <c r="K6351" s="30">
        <f t="shared" si="2895"/>
        <v>7846.4871718333334</v>
      </c>
      <c r="L6351" s="29">
        <f t="shared" si="2896"/>
        <v>-2.8281666654947912E-3</v>
      </c>
      <c r="M6351" s="10">
        <f t="shared" si="2897"/>
        <v>1411661.86</v>
      </c>
      <c r="N6351" s="5">
        <f>VLOOKUP(CONCATENATE(A6351,"-6"),'Restated Depr'!$B$6:$G$7674,6,0)</f>
        <v>6.6699999999999995E-2</v>
      </c>
      <c r="O6351" s="29">
        <f t="shared" si="2898"/>
        <v>7846.4871718333334</v>
      </c>
      <c r="P6351" s="29">
        <f t="shared" si="2899"/>
        <v>0</v>
      </c>
      <c r="Q6351" t="s">
        <v>7819</v>
      </c>
    </row>
    <row r="6352" spans="1:18" hidden="1">
      <c r="A6352" t="s">
        <v>485</v>
      </c>
      <c r="B6352" t="s">
        <v>6415</v>
      </c>
      <c r="C6352" s="224" t="s">
        <v>7842</v>
      </c>
      <c r="D6352" s="221">
        <v>397.02</v>
      </c>
      <c r="E6352" s="324">
        <v>43008</v>
      </c>
      <c r="F6352" s="1">
        <v>1411661.86</v>
      </c>
      <c r="G6352" s="18">
        <v>6.6699999999999995E-2</v>
      </c>
      <c r="H6352" s="298">
        <v>7846.4899999999989</v>
      </c>
      <c r="I6352" s="10">
        <v>1411661.86</v>
      </c>
      <c r="J6352" s="11">
        <f t="shared" si="2894"/>
        <v>6.6699999999999995E-2</v>
      </c>
      <c r="K6352" s="30">
        <f t="shared" si="2895"/>
        <v>7846.4871718333334</v>
      </c>
      <c r="L6352" s="29">
        <f t="shared" si="2896"/>
        <v>-2.8281666654947912E-3</v>
      </c>
      <c r="M6352" s="10">
        <f t="shared" si="2897"/>
        <v>1411661.86</v>
      </c>
      <c r="N6352" s="5">
        <f>VLOOKUP(CONCATENATE(A6352,"-6"),'Restated Depr'!$B$6:$G$7674,6,0)</f>
        <v>6.6699999999999995E-2</v>
      </c>
      <c r="O6352" s="29">
        <f t="shared" si="2898"/>
        <v>7846.4871718333334</v>
      </c>
      <c r="P6352" s="29">
        <f t="shared" si="2899"/>
        <v>0</v>
      </c>
      <c r="Q6352" t="s">
        <v>7819</v>
      </c>
    </row>
    <row r="6353" spans="1:18" hidden="1">
      <c r="A6353" t="s">
        <v>485</v>
      </c>
      <c r="B6353" t="s">
        <v>6416</v>
      </c>
      <c r="C6353" s="224" t="s">
        <v>7842</v>
      </c>
      <c r="D6353" s="221">
        <v>397.02</v>
      </c>
      <c r="E6353" s="324">
        <v>43039</v>
      </c>
      <c r="F6353" s="1">
        <v>1411661.86</v>
      </c>
      <c r="G6353" s="18">
        <v>6.6699999999999995E-2</v>
      </c>
      <c r="H6353" s="298">
        <v>7846.4899999999989</v>
      </c>
      <c r="I6353" s="10">
        <v>1411661.86</v>
      </c>
      <c r="J6353" s="11">
        <f t="shared" si="2894"/>
        <v>6.6699999999999995E-2</v>
      </c>
      <c r="K6353" s="30">
        <f t="shared" si="2895"/>
        <v>7846.4871718333334</v>
      </c>
      <c r="L6353" s="29">
        <f t="shared" si="2896"/>
        <v>-2.8281666654947912E-3</v>
      </c>
      <c r="M6353" s="10">
        <f t="shared" si="2897"/>
        <v>1411661.86</v>
      </c>
      <c r="N6353" s="5">
        <f>VLOOKUP(CONCATENATE(A6353,"-6"),'Restated Depr'!$B$6:$G$7674,6,0)</f>
        <v>6.6699999999999995E-2</v>
      </c>
      <c r="O6353" s="29">
        <f t="shared" si="2898"/>
        <v>7846.4871718333334</v>
      </c>
      <c r="P6353" s="29">
        <f t="shared" si="2899"/>
        <v>0</v>
      </c>
      <c r="Q6353" t="s">
        <v>7819</v>
      </c>
    </row>
    <row r="6354" spans="1:18" hidden="1">
      <c r="A6354" t="s">
        <v>485</v>
      </c>
      <c r="B6354" t="s">
        <v>6417</v>
      </c>
      <c r="C6354" s="224" t="s">
        <v>7842</v>
      </c>
      <c r="D6354" s="221">
        <v>397.02</v>
      </c>
      <c r="E6354" s="324">
        <v>43069</v>
      </c>
      <c r="F6354" s="1">
        <v>1411661.86</v>
      </c>
      <c r="G6354" s="18">
        <v>6.6699999999999995E-2</v>
      </c>
      <c r="H6354" s="298">
        <v>7846.4899999999989</v>
      </c>
      <c r="I6354" s="10">
        <v>1411661.86</v>
      </c>
      <c r="J6354" s="11">
        <f t="shared" si="2894"/>
        <v>6.6699999999999995E-2</v>
      </c>
      <c r="K6354" s="30">
        <f t="shared" si="2895"/>
        <v>7846.4871718333334</v>
      </c>
      <c r="L6354" s="29">
        <f t="shared" si="2896"/>
        <v>-2.8281666654947912E-3</v>
      </c>
      <c r="M6354" s="10">
        <f t="shared" si="2897"/>
        <v>1411661.86</v>
      </c>
      <c r="N6354" s="5">
        <f>VLOOKUP(CONCATENATE(A6354,"-6"),'Restated Depr'!$B$6:$G$7674,6,0)</f>
        <v>6.6699999999999995E-2</v>
      </c>
      <c r="O6354" s="29">
        <f t="shared" si="2898"/>
        <v>7846.4871718333334</v>
      </c>
      <c r="P6354" s="29">
        <f t="shared" si="2899"/>
        <v>0</v>
      </c>
      <c r="Q6354" t="s">
        <v>7819</v>
      </c>
    </row>
    <row r="6355" spans="1:18" hidden="1">
      <c r="A6355" t="s">
        <v>485</v>
      </c>
      <c r="B6355" t="s">
        <v>6418</v>
      </c>
      <c r="C6355" s="224" t="s">
        <v>7842</v>
      </c>
      <c r="D6355" s="221">
        <v>397.02</v>
      </c>
      <c r="E6355" s="324">
        <v>43100</v>
      </c>
      <c r="F6355" s="1">
        <v>1411661.86</v>
      </c>
      <c r="G6355" s="18">
        <v>6.6699999999999995E-2</v>
      </c>
      <c r="H6355" s="298">
        <v>7846.4899999999989</v>
      </c>
      <c r="I6355" s="10">
        <v>1411661.86</v>
      </c>
      <c r="J6355" s="11">
        <f t="shared" si="2894"/>
        <v>6.6699999999999995E-2</v>
      </c>
      <c r="K6355" s="30">
        <f t="shared" si="2895"/>
        <v>7846.4871718333334</v>
      </c>
      <c r="L6355" s="29">
        <f t="shared" si="2896"/>
        <v>-2.8281666654947912E-3</v>
      </c>
      <c r="M6355" s="10">
        <f t="shared" si="2897"/>
        <v>1411661.86</v>
      </c>
      <c r="N6355" s="5">
        <f>VLOOKUP(CONCATENATE(A6355,"-6"),'Restated Depr'!$B$6:$G$7674,6,0)</f>
        <v>6.6699999999999995E-2</v>
      </c>
      <c r="O6355" s="29">
        <f t="shared" si="2898"/>
        <v>7846.4871718333334</v>
      </c>
      <c r="P6355" s="29">
        <f t="shared" si="2899"/>
        <v>0</v>
      </c>
      <c r="Q6355" t="s">
        <v>7819</v>
      </c>
    </row>
    <row r="6356" spans="1:18" hidden="1">
      <c r="A6356" t="s">
        <v>485</v>
      </c>
      <c r="B6356" t="s">
        <v>6419</v>
      </c>
      <c r="C6356" s="224" t="s">
        <v>7842</v>
      </c>
      <c r="D6356" s="221">
        <v>397.02</v>
      </c>
      <c r="E6356" s="324">
        <v>43131</v>
      </c>
      <c r="F6356" s="1">
        <v>1411661.86</v>
      </c>
      <c r="G6356" s="5">
        <v>6.6699999999999995E-2</v>
      </c>
      <c r="H6356" s="298">
        <v>7846.4899999999989</v>
      </c>
      <c r="I6356" s="10">
        <v>1411661.86</v>
      </c>
      <c r="J6356" s="11">
        <f t="shared" si="2894"/>
        <v>6.6699999999999995E-2</v>
      </c>
      <c r="K6356" s="30">
        <f t="shared" si="2895"/>
        <v>7846.4871718333334</v>
      </c>
      <c r="L6356" s="29">
        <f t="shared" si="2896"/>
        <v>-2.8281666654947912E-3</v>
      </c>
      <c r="M6356" s="10">
        <f t="shared" si="2897"/>
        <v>1411661.86</v>
      </c>
      <c r="N6356" s="5">
        <f>VLOOKUP(CONCATENATE(A6356,"-6"),'Restated Depr'!$B$6:$G$7674,6,0)</f>
        <v>6.6699999999999995E-2</v>
      </c>
      <c r="O6356" s="29">
        <f t="shared" si="2898"/>
        <v>7846.4871718333334</v>
      </c>
      <c r="P6356" s="29">
        <f t="shared" si="2899"/>
        <v>0</v>
      </c>
      <c r="Q6356" t="s">
        <v>7819</v>
      </c>
    </row>
    <row r="6357" spans="1:18" hidden="1">
      <c r="A6357" t="s">
        <v>485</v>
      </c>
      <c r="B6357" t="s">
        <v>6420</v>
      </c>
      <c r="C6357" s="224" t="s">
        <v>7842</v>
      </c>
      <c r="D6357" s="221">
        <v>397.02</v>
      </c>
      <c r="E6357" s="324">
        <v>43159</v>
      </c>
      <c r="F6357" s="1">
        <v>1411661.86</v>
      </c>
      <c r="G6357" s="5">
        <v>6.6699999999999995E-2</v>
      </c>
      <c r="H6357" s="298">
        <v>7846.4899999999989</v>
      </c>
      <c r="I6357" s="10">
        <v>1411661.86</v>
      </c>
      <c r="J6357" s="11">
        <f t="shared" si="2894"/>
        <v>6.6699999999999995E-2</v>
      </c>
      <c r="K6357" s="30">
        <f t="shared" si="2895"/>
        <v>7846.4871718333334</v>
      </c>
      <c r="L6357" s="29">
        <f t="shared" si="2896"/>
        <v>-2.8281666654947912E-3</v>
      </c>
      <c r="M6357" s="10">
        <f t="shared" si="2897"/>
        <v>1411661.86</v>
      </c>
      <c r="N6357" s="5">
        <f>VLOOKUP(CONCATENATE(A6357,"-6"),'Restated Depr'!$B$6:$G$7674,6,0)</f>
        <v>6.6699999999999995E-2</v>
      </c>
      <c r="O6357" s="29">
        <f t="shared" si="2898"/>
        <v>7846.4871718333334</v>
      </c>
      <c r="P6357" s="29">
        <f t="shared" si="2899"/>
        <v>0</v>
      </c>
      <c r="Q6357" t="s">
        <v>7819</v>
      </c>
    </row>
    <row r="6358" spans="1:18" hidden="1">
      <c r="A6358" t="s">
        <v>485</v>
      </c>
      <c r="B6358" t="s">
        <v>6421</v>
      </c>
      <c r="C6358" s="224" t="s">
        <v>7842</v>
      </c>
      <c r="D6358" s="221">
        <v>397.02</v>
      </c>
      <c r="E6358" s="324">
        <v>43190</v>
      </c>
      <c r="F6358" s="1">
        <v>1411661.86</v>
      </c>
      <c r="G6358" s="5">
        <v>6.6699999999999995E-2</v>
      </c>
      <c r="H6358" s="298">
        <v>7846.4899999999989</v>
      </c>
      <c r="I6358" s="10">
        <v>1411661.86</v>
      </c>
      <c r="J6358" s="11">
        <f t="shared" si="2894"/>
        <v>6.6699999999999995E-2</v>
      </c>
      <c r="K6358" s="30">
        <f t="shared" si="2895"/>
        <v>7846.4871718333334</v>
      </c>
      <c r="L6358" s="29">
        <f t="shared" si="2896"/>
        <v>-2.8281666654947912E-3</v>
      </c>
      <c r="M6358" s="10">
        <f t="shared" si="2897"/>
        <v>1411661.86</v>
      </c>
      <c r="N6358" s="5">
        <f>VLOOKUP(CONCATENATE(A6358,"-6"),'Restated Depr'!$B$6:$G$7674,6,0)</f>
        <v>6.6699999999999995E-2</v>
      </c>
      <c r="O6358" s="29">
        <f t="shared" si="2898"/>
        <v>7846.4871718333334</v>
      </c>
      <c r="P6358" s="29">
        <f t="shared" si="2899"/>
        <v>0</v>
      </c>
      <c r="Q6358" t="s">
        <v>7819</v>
      </c>
    </row>
    <row r="6359" spans="1:18" hidden="1">
      <c r="A6359" t="s">
        <v>485</v>
      </c>
      <c r="B6359" t="s">
        <v>6422</v>
      </c>
      <c r="C6359" s="224" t="s">
        <v>7842</v>
      </c>
      <c r="D6359" s="221">
        <v>397.02</v>
      </c>
      <c r="E6359" s="324">
        <v>43220</v>
      </c>
      <c r="F6359" s="1">
        <v>1411661.86</v>
      </c>
      <c r="G6359" s="5">
        <v>6.6699999999999995E-2</v>
      </c>
      <c r="H6359" s="298">
        <v>7846.4899999999989</v>
      </c>
      <c r="I6359" s="10">
        <v>1411661.86</v>
      </c>
      <c r="J6359" s="11">
        <f t="shared" si="2894"/>
        <v>6.6699999999999995E-2</v>
      </c>
      <c r="K6359" s="30">
        <f t="shared" si="2895"/>
        <v>7846.4871718333334</v>
      </c>
      <c r="L6359" s="29">
        <f t="shared" si="2896"/>
        <v>-2.8281666654947912E-3</v>
      </c>
      <c r="M6359" s="10">
        <f t="shared" si="2897"/>
        <v>1411661.86</v>
      </c>
      <c r="N6359" s="5">
        <f>VLOOKUP(CONCATENATE(A6359,"-6"),'Restated Depr'!$B$6:$G$7674,6,0)</f>
        <v>6.6699999999999995E-2</v>
      </c>
      <c r="O6359" s="29">
        <f t="shared" si="2898"/>
        <v>7846.4871718333334</v>
      </c>
      <c r="P6359" s="29">
        <f t="shared" si="2899"/>
        <v>0</v>
      </c>
      <c r="Q6359" t="s">
        <v>7819</v>
      </c>
    </row>
    <row r="6360" spans="1:18" hidden="1">
      <c r="A6360" t="s">
        <v>485</v>
      </c>
      <c r="B6360" t="s">
        <v>6423</v>
      </c>
      <c r="C6360" s="224" t="s">
        <v>7842</v>
      </c>
      <c r="D6360" s="221">
        <v>397.02</v>
      </c>
      <c r="E6360" s="324">
        <v>43251</v>
      </c>
      <c r="F6360" s="1">
        <v>1411661.86</v>
      </c>
      <c r="G6360" s="5">
        <v>6.6699999999999995E-2</v>
      </c>
      <c r="H6360" s="298">
        <v>7846.4899999999989</v>
      </c>
      <c r="I6360" s="10">
        <v>1411661.86</v>
      </c>
      <c r="J6360" s="11">
        <f t="shared" si="2894"/>
        <v>6.6699999999999995E-2</v>
      </c>
      <c r="K6360" s="30">
        <f t="shared" si="2895"/>
        <v>7846.4871718333334</v>
      </c>
      <c r="L6360" s="29">
        <f t="shared" si="2896"/>
        <v>-2.8281666654947912E-3</v>
      </c>
      <c r="M6360" s="10">
        <f t="shared" si="2897"/>
        <v>1411661.86</v>
      </c>
      <c r="N6360" s="5">
        <f>VLOOKUP(CONCATENATE(A6360,"-6"),'Restated Depr'!$B$6:$G$7674,6,0)</f>
        <v>6.6699999999999995E-2</v>
      </c>
      <c r="O6360" s="29">
        <f t="shared" si="2898"/>
        <v>7846.4871718333334</v>
      </c>
      <c r="P6360" s="29">
        <f t="shared" si="2899"/>
        <v>0</v>
      </c>
      <c r="Q6360" t="s">
        <v>7819</v>
      </c>
    </row>
    <row r="6361" spans="1:18" hidden="1">
      <c r="A6361" t="s">
        <v>485</v>
      </c>
      <c r="B6361" t="s">
        <v>6424</v>
      </c>
      <c r="C6361" s="224" t="s">
        <v>7842</v>
      </c>
      <c r="D6361" s="221">
        <v>397.02</v>
      </c>
      <c r="E6361" s="324">
        <v>43281</v>
      </c>
      <c r="F6361" s="1">
        <v>1411661.86</v>
      </c>
      <c r="G6361" s="5">
        <v>6.6699999999999995E-2</v>
      </c>
      <c r="H6361" s="298">
        <v>7846.4899999999989</v>
      </c>
      <c r="I6361" s="10">
        <v>1411661.86</v>
      </c>
      <c r="J6361" s="11">
        <f t="shared" si="2894"/>
        <v>6.6699999999999995E-2</v>
      </c>
      <c r="K6361" s="30">
        <f t="shared" si="2895"/>
        <v>7846.4871718333334</v>
      </c>
      <c r="L6361" s="29">
        <f t="shared" si="2896"/>
        <v>-2.8281666654947912E-3</v>
      </c>
      <c r="M6361" s="10">
        <f t="shared" si="2897"/>
        <v>1411661.86</v>
      </c>
      <c r="N6361" s="5">
        <f>VLOOKUP(CONCATENATE(A6361,"-6"),'Restated Depr'!$B$6:$G$7674,6,0)</f>
        <v>6.6699999999999995E-2</v>
      </c>
      <c r="O6361" s="29">
        <f t="shared" si="2898"/>
        <v>7846.4871718333334</v>
      </c>
      <c r="P6361" s="29">
        <f t="shared" si="2899"/>
        <v>0</v>
      </c>
      <c r="Q6361" t="s">
        <v>7819</v>
      </c>
      <c r="R6361" s="5"/>
    </row>
    <row r="6362" spans="1:18" ht="15.75" hidden="1" thickBot="1">
      <c r="A6362" t="s">
        <v>485</v>
      </c>
      <c r="C6362" s="224" t="s">
        <v>641</v>
      </c>
      <c r="D6362" s="22"/>
      <c r="E6362" s="323" t="s">
        <v>606</v>
      </c>
      <c r="F6362" s="1"/>
      <c r="G6362" s="5"/>
      <c r="H6362" s="310">
        <f>SUM(H6350:H6361)</f>
        <v>94157.88</v>
      </c>
      <c r="I6362" s="10"/>
      <c r="J6362" s="10"/>
      <c r="K6362" s="32">
        <f>SUM(K6350:K6361)</f>
        <v>94157.846061999982</v>
      </c>
      <c r="L6362" s="28">
        <f>SUM(L6350:L6361)</f>
        <v>-3.3937999985937495E-2</v>
      </c>
      <c r="M6362" s="10"/>
      <c r="N6362" s="5"/>
      <c r="O6362" s="28">
        <f>SUM(O6350:O6361)</f>
        <v>94157.846061999982</v>
      </c>
      <c r="P6362" s="28">
        <f>SUM(P6350:P6361)</f>
        <v>0</v>
      </c>
    </row>
    <row r="6363" spans="1:18" hidden="1">
      <c r="A6363" s="34" t="s">
        <v>486</v>
      </c>
      <c r="B6363" s="34" t="s">
        <v>6425</v>
      </c>
      <c r="C6363" s="226" t="s">
        <v>7842</v>
      </c>
      <c r="D6363" s="223">
        <v>397.02</v>
      </c>
      <c r="E6363" s="327">
        <v>42947</v>
      </c>
      <c r="F6363" s="285">
        <v>289985.98</v>
      </c>
      <c r="G6363" s="38">
        <v>0.16666666999999999</v>
      </c>
      <c r="H6363" s="311">
        <v>3819.11</v>
      </c>
      <c r="I6363" s="287">
        <v>244261.29</v>
      </c>
      <c r="J6363" s="40">
        <f t="shared" ref="J6363:J6374" si="2900">G6363</f>
        <v>0.16666666999999999</v>
      </c>
      <c r="K6363" s="290">
        <f t="shared" ref="K6363:K6374" si="2901">H6363</f>
        <v>3819.11</v>
      </c>
      <c r="L6363" s="291">
        <f t="shared" ref="L6363:L6374" si="2902">K6363-H6363</f>
        <v>0</v>
      </c>
      <c r="M6363" s="287">
        <f t="shared" ref="M6363:M6374" si="2903">I6363</f>
        <v>244261.29</v>
      </c>
      <c r="N6363" s="38">
        <f>VLOOKUP(CONCATENATE(A6363,"-6"),'Restated Depr'!$B$6:$G$7674,6,0)</f>
        <v>0.2</v>
      </c>
      <c r="O6363" s="291">
        <f t="shared" ref="O6363:O6374" si="2904">VLOOKUP(CONCATENATE(A6363,"-6"),$B$3:$K$7676,10,FALSE)</f>
        <v>4445.1799999999994</v>
      </c>
      <c r="P6363" s="291">
        <f t="shared" ref="P6363:P6374" si="2905">O6363-K6363</f>
        <v>626.06999999999925</v>
      </c>
      <c r="Q6363" t="s">
        <v>7604</v>
      </c>
    </row>
    <row r="6364" spans="1:18" hidden="1">
      <c r="A6364" s="34" t="s">
        <v>486</v>
      </c>
      <c r="B6364" s="34" t="s">
        <v>6426</v>
      </c>
      <c r="C6364" s="226" t="s">
        <v>7842</v>
      </c>
      <c r="D6364" s="223">
        <v>397.02</v>
      </c>
      <c r="E6364" s="327">
        <v>42978</v>
      </c>
      <c r="F6364" s="37">
        <v>286170.37</v>
      </c>
      <c r="G6364" s="38">
        <v>0.16666666999999999</v>
      </c>
      <c r="H6364" s="312">
        <v>3819.0899999999997</v>
      </c>
      <c r="I6364" s="39">
        <v>244261.29</v>
      </c>
      <c r="J6364" s="40">
        <f t="shared" si="2900"/>
        <v>0.16666666999999999</v>
      </c>
      <c r="K6364" s="41">
        <f t="shared" si="2901"/>
        <v>3819.0899999999997</v>
      </c>
      <c r="L6364" s="42">
        <f t="shared" si="2902"/>
        <v>0</v>
      </c>
      <c r="M6364" s="39">
        <f t="shared" si="2903"/>
        <v>244261.29</v>
      </c>
      <c r="N6364" s="38">
        <f>VLOOKUP(CONCATENATE(A6364,"-6"),'Restated Depr'!$B$6:$G$7674,6,0)</f>
        <v>0.2</v>
      </c>
      <c r="O6364" s="42">
        <f t="shared" si="2904"/>
        <v>4445.1799999999994</v>
      </c>
      <c r="P6364" s="42">
        <f t="shared" si="2905"/>
        <v>626.08999999999969</v>
      </c>
      <c r="Q6364" t="s">
        <v>7604</v>
      </c>
    </row>
    <row r="6365" spans="1:18" hidden="1">
      <c r="A6365" s="34" t="s">
        <v>486</v>
      </c>
      <c r="B6365" s="34" t="s">
        <v>6427</v>
      </c>
      <c r="C6365" s="226" t="s">
        <v>7842</v>
      </c>
      <c r="D6365" s="223">
        <v>397.02</v>
      </c>
      <c r="E6365" s="327">
        <v>43008</v>
      </c>
      <c r="F6365" s="37">
        <v>282354.77</v>
      </c>
      <c r="G6365" s="38">
        <v>0.16666666999999999</v>
      </c>
      <c r="H6365" s="312">
        <v>3819.11</v>
      </c>
      <c r="I6365" s="39">
        <v>244261.29</v>
      </c>
      <c r="J6365" s="40">
        <f t="shared" si="2900"/>
        <v>0.16666666999999999</v>
      </c>
      <c r="K6365" s="41">
        <f t="shared" si="2901"/>
        <v>3819.11</v>
      </c>
      <c r="L6365" s="42">
        <f t="shared" si="2902"/>
        <v>0</v>
      </c>
      <c r="M6365" s="39">
        <f t="shared" si="2903"/>
        <v>244261.29</v>
      </c>
      <c r="N6365" s="38">
        <f>VLOOKUP(CONCATENATE(A6365,"-6"),'Restated Depr'!$B$6:$G$7674,6,0)</f>
        <v>0.2</v>
      </c>
      <c r="O6365" s="42">
        <f t="shared" si="2904"/>
        <v>4445.1799999999994</v>
      </c>
      <c r="P6365" s="42">
        <f t="shared" si="2905"/>
        <v>626.06999999999925</v>
      </c>
      <c r="Q6365" t="s">
        <v>7604</v>
      </c>
    </row>
    <row r="6366" spans="1:18" hidden="1">
      <c r="A6366" s="34" t="s">
        <v>486</v>
      </c>
      <c r="B6366" s="34" t="s">
        <v>6428</v>
      </c>
      <c r="C6366" s="226" t="s">
        <v>7842</v>
      </c>
      <c r="D6366" s="223">
        <v>397.02</v>
      </c>
      <c r="E6366" s="327">
        <v>43039</v>
      </c>
      <c r="F6366" s="37">
        <v>278539.15999999997</v>
      </c>
      <c r="G6366" s="38">
        <v>0.16666666999999999</v>
      </c>
      <c r="H6366" s="312">
        <v>3819.0899999999997</v>
      </c>
      <c r="I6366" s="39">
        <v>244261.29</v>
      </c>
      <c r="J6366" s="40">
        <f t="shared" si="2900"/>
        <v>0.16666666999999999</v>
      </c>
      <c r="K6366" s="41">
        <f t="shared" si="2901"/>
        <v>3819.0899999999997</v>
      </c>
      <c r="L6366" s="42">
        <f t="shared" si="2902"/>
        <v>0</v>
      </c>
      <c r="M6366" s="39">
        <f t="shared" si="2903"/>
        <v>244261.29</v>
      </c>
      <c r="N6366" s="38">
        <f>VLOOKUP(CONCATENATE(A6366,"-6"),'Restated Depr'!$B$6:$G$7674,6,0)</f>
        <v>0.2</v>
      </c>
      <c r="O6366" s="42">
        <f t="shared" si="2904"/>
        <v>4445.1799999999994</v>
      </c>
      <c r="P6366" s="42">
        <f t="shared" si="2905"/>
        <v>626.08999999999969</v>
      </c>
      <c r="Q6366" t="s">
        <v>7604</v>
      </c>
    </row>
    <row r="6367" spans="1:18" hidden="1">
      <c r="A6367" s="34" t="s">
        <v>486</v>
      </c>
      <c r="B6367" s="34" t="s">
        <v>6429</v>
      </c>
      <c r="C6367" s="226" t="s">
        <v>7842</v>
      </c>
      <c r="D6367" s="223">
        <v>397.02</v>
      </c>
      <c r="E6367" s="327">
        <v>43069</v>
      </c>
      <c r="F6367" s="37">
        <v>274723.56</v>
      </c>
      <c r="G6367" s="38">
        <v>0.16666666999999999</v>
      </c>
      <c r="H6367" s="312">
        <v>3819.11</v>
      </c>
      <c r="I6367" s="39">
        <v>244261.29</v>
      </c>
      <c r="J6367" s="40">
        <f t="shared" si="2900"/>
        <v>0.16666666999999999</v>
      </c>
      <c r="K6367" s="41">
        <f t="shared" si="2901"/>
        <v>3819.11</v>
      </c>
      <c r="L6367" s="42">
        <f t="shared" si="2902"/>
        <v>0</v>
      </c>
      <c r="M6367" s="39">
        <f t="shared" si="2903"/>
        <v>244261.29</v>
      </c>
      <c r="N6367" s="38">
        <f>VLOOKUP(CONCATENATE(A6367,"-6"),'Restated Depr'!$B$6:$G$7674,6,0)</f>
        <v>0.2</v>
      </c>
      <c r="O6367" s="42">
        <f t="shared" si="2904"/>
        <v>4445.1799999999994</v>
      </c>
      <c r="P6367" s="42">
        <f t="shared" si="2905"/>
        <v>626.06999999999925</v>
      </c>
      <c r="Q6367" t="s">
        <v>7604</v>
      </c>
    </row>
    <row r="6368" spans="1:18" hidden="1">
      <c r="A6368" s="34" t="s">
        <v>486</v>
      </c>
      <c r="B6368" s="34" t="s">
        <v>6430</v>
      </c>
      <c r="C6368" s="226" t="s">
        <v>7842</v>
      </c>
      <c r="D6368" s="223">
        <v>397.02</v>
      </c>
      <c r="E6368" s="327">
        <v>43100</v>
      </c>
      <c r="F6368" s="37">
        <v>270907.95</v>
      </c>
      <c r="G6368" s="38">
        <v>0.19672131000000001</v>
      </c>
      <c r="H6368" s="312">
        <v>4445.1799999999994</v>
      </c>
      <c r="I6368" s="39">
        <v>244261.29</v>
      </c>
      <c r="J6368" s="40">
        <f t="shared" si="2900"/>
        <v>0.19672131000000001</v>
      </c>
      <c r="K6368" s="41">
        <f t="shared" si="2901"/>
        <v>4445.1799999999994</v>
      </c>
      <c r="L6368" s="42">
        <f t="shared" si="2902"/>
        <v>0</v>
      </c>
      <c r="M6368" s="39">
        <f t="shared" si="2903"/>
        <v>244261.29</v>
      </c>
      <c r="N6368" s="38">
        <f>VLOOKUP(CONCATENATE(A6368,"-6"),'Restated Depr'!$B$6:$G$7674,6,0)</f>
        <v>0.2</v>
      </c>
      <c r="O6368" s="42">
        <f t="shared" si="2904"/>
        <v>4445.1799999999994</v>
      </c>
      <c r="P6368" s="42">
        <f t="shared" si="2905"/>
        <v>0</v>
      </c>
      <c r="Q6368" t="s">
        <v>7604</v>
      </c>
    </row>
    <row r="6369" spans="1:18" hidden="1">
      <c r="A6369" s="34" t="s">
        <v>486</v>
      </c>
      <c r="B6369" s="34" t="s">
        <v>6431</v>
      </c>
      <c r="C6369" s="226" t="s">
        <v>7842</v>
      </c>
      <c r="D6369" s="223">
        <v>397.02</v>
      </c>
      <c r="E6369" s="327">
        <v>43131</v>
      </c>
      <c r="F6369" s="37">
        <v>266466.84000000003</v>
      </c>
      <c r="G6369" s="38">
        <v>0.2</v>
      </c>
      <c r="H6369" s="312">
        <v>4445.1799999999994</v>
      </c>
      <c r="I6369" s="39">
        <v>244261.29</v>
      </c>
      <c r="J6369" s="40">
        <f t="shared" si="2900"/>
        <v>0.2</v>
      </c>
      <c r="K6369" s="41">
        <f t="shared" si="2901"/>
        <v>4445.1799999999994</v>
      </c>
      <c r="L6369" s="42">
        <f t="shared" si="2902"/>
        <v>0</v>
      </c>
      <c r="M6369" s="39">
        <f t="shared" si="2903"/>
        <v>244261.29</v>
      </c>
      <c r="N6369" s="38">
        <f>VLOOKUP(CONCATENATE(A6369,"-6"),'Restated Depr'!$B$6:$G$7674,6,0)</f>
        <v>0.2</v>
      </c>
      <c r="O6369" s="42">
        <f t="shared" si="2904"/>
        <v>4445.1799999999994</v>
      </c>
      <c r="P6369" s="42">
        <f t="shared" si="2905"/>
        <v>0</v>
      </c>
      <c r="Q6369" t="s">
        <v>7604</v>
      </c>
    </row>
    <row r="6370" spans="1:18" hidden="1">
      <c r="A6370" s="34" t="s">
        <v>486</v>
      </c>
      <c r="B6370" s="34" t="s">
        <v>6432</v>
      </c>
      <c r="C6370" s="226" t="s">
        <v>7842</v>
      </c>
      <c r="D6370" s="223">
        <v>397.02</v>
      </c>
      <c r="E6370" s="327">
        <v>43159</v>
      </c>
      <c r="F6370" s="37">
        <v>262025.73</v>
      </c>
      <c r="G6370" s="38">
        <v>0.2</v>
      </c>
      <c r="H6370" s="312">
        <v>4445.1799999999994</v>
      </c>
      <c r="I6370" s="39">
        <v>244261.29</v>
      </c>
      <c r="J6370" s="40">
        <f t="shared" si="2900"/>
        <v>0.2</v>
      </c>
      <c r="K6370" s="41">
        <f t="shared" si="2901"/>
        <v>4445.1799999999994</v>
      </c>
      <c r="L6370" s="42">
        <f t="shared" si="2902"/>
        <v>0</v>
      </c>
      <c r="M6370" s="39">
        <f t="shared" si="2903"/>
        <v>244261.29</v>
      </c>
      <c r="N6370" s="38">
        <f>VLOOKUP(CONCATENATE(A6370,"-6"),'Restated Depr'!$B$6:$G$7674,6,0)</f>
        <v>0.2</v>
      </c>
      <c r="O6370" s="42">
        <f t="shared" si="2904"/>
        <v>4445.1799999999994</v>
      </c>
      <c r="P6370" s="42">
        <f t="shared" si="2905"/>
        <v>0</v>
      </c>
      <c r="Q6370" t="s">
        <v>7604</v>
      </c>
    </row>
    <row r="6371" spans="1:18" hidden="1">
      <c r="A6371" s="34" t="s">
        <v>486</v>
      </c>
      <c r="B6371" s="34" t="s">
        <v>6433</v>
      </c>
      <c r="C6371" s="226" t="s">
        <v>7842</v>
      </c>
      <c r="D6371" s="223">
        <v>397.02</v>
      </c>
      <c r="E6371" s="327">
        <v>43190</v>
      </c>
      <c r="F6371" s="37">
        <v>257584.62</v>
      </c>
      <c r="G6371" s="38">
        <v>0.2</v>
      </c>
      <c r="H6371" s="312">
        <v>4445.1799999999994</v>
      </c>
      <c r="I6371" s="39">
        <v>244261.29</v>
      </c>
      <c r="J6371" s="40">
        <f t="shared" si="2900"/>
        <v>0.2</v>
      </c>
      <c r="K6371" s="41">
        <f t="shared" si="2901"/>
        <v>4445.1799999999994</v>
      </c>
      <c r="L6371" s="42">
        <f t="shared" si="2902"/>
        <v>0</v>
      </c>
      <c r="M6371" s="39">
        <f t="shared" si="2903"/>
        <v>244261.29</v>
      </c>
      <c r="N6371" s="38">
        <f>VLOOKUP(CONCATENATE(A6371,"-6"),'Restated Depr'!$B$6:$G$7674,6,0)</f>
        <v>0.2</v>
      </c>
      <c r="O6371" s="42">
        <f t="shared" si="2904"/>
        <v>4445.1799999999994</v>
      </c>
      <c r="P6371" s="42">
        <f t="shared" si="2905"/>
        <v>0</v>
      </c>
      <c r="Q6371" t="s">
        <v>7604</v>
      </c>
    </row>
    <row r="6372" spans="1:18" hidden="1">
      <c r="A6372" s="34" t="s">
        <v>486</v>
      </c>
      <c r="B6372" s="34" t="s">
        <v>6434</v>
      </c>
      <c r="C6372" s="226" t="s">
        <v>7842</v>
      </c>
      <c r="D6372" s="223">
        <v>397.02</v>
      </c>
      <c r="E6372" s="327">
        <v>43220</v>
      </c>
      <c r="F6372" s="37">
        <v>253143.51</v>
      </c>
      <c r="G6372" s="38">
        <v>0.2</v>
      </c>
      <c r="H6372" s="312">
        <v>4445.1799999999994</v>
      </c>
      <c r="I6372" s="39">
        <v>244261.29</v>
      </c>
      <c r="J6372" s="40">
        <f t="shared" si="2900"/>
        <v>0.2</v>
      </c>
      <c r="K6372" s="41">
        <f t="shared" si="2901"/>
        <v>4445.1799999999994</v>
      </c>
      <c r="L6372" s="42">
        <f t="shared" si="2902"/>
        <v>0</v>
      </c>
      <c r="M6372" s="39">
        <f t="shared" si="2903"/>
        <v>244261.29</v>
      </c>
      <c r="N6372" s="38">
        <f>VLOOKUP(CONCATENATE(A6372,"-6"),'Restated Depr'!$B$6:$G$7674,6,0)</f>
        <v>0.2</v>
      </c>
      <c r="O6372" s="42">
        <f t="shared" si="2904"/>
        <v>4445.1799999999994</v>
      </c>
      <c r="P6372" s="42">
        <f t="shared" si="2905"/>
        <v>0</v>
      </c>
      <c r="Q6372" t="s">
        <v>7604</v>
      </c>
    </row>
    <row r="6373" spans="1:18" hidden="1">
      <c r="A6373" s="34" t="s">
        <v>486</v>
      </c>
      <c r="B6373" s="34" t="s">
        <v>6435</v>
      </c>
      <c r="C6373" s="226" t="s">
        <v>7842</v>
      </c>
      <c r="D6373" s="223">
        <v>397.02</v>
      </c>
      <c r="E6373" s="327">
        <v>43251</v>
      </c>
      <c r="F6373" s="37">
        <v>248702.4</v>
      </c>
      <c r="G6373" s="38">
        <v>0.2</v>
      </c>
      <c r="H6373" s="312">
        <v>4445.1799999999994</v>
      </c>
      <c r="I6373" s="39">
        <v>244261.29</v>
      </c>
      <c r="J6373" s="40">
        <f t="shared" si="2900"/>
        <v>0.2</v>
      </c>
      <c r="K6373" s="41">
        <f t="shared" si="2901"/>
        <v>4445.1799999999994</v>
      </c>
      <c r="L6373" s="42">
        <f t="shared" si="2902"/>
        <v>0</v>
      </c>
      <c r="M6373" s="39">
        <f t="shared" si="2903"/>
        <v>244261.29</v>
      </c>
      <c r="N6373" s="38">
        <f>VLOOKUP(CONCATENATE(A6373,"-6"),'Restated Depr'!$B$6:$G$7674,6,0)</f>
        <v>0.2</v>
      </c>
      <c r="O6373" s="42">
        <f t="shared" si="2904"/>
        <v>4445.1799999999994</v>
      </c>
      <c r="P6373" s="42">
        <f t="shared" si="2905"/>
        <v>0</v>
      </c>
      <c r="Q6373" t="s">
        <v>7604</v>
      </c>
    </row>
    <row r="6374" spans="1:18" hidden="1">
      <c r="A6374" s="34" t="s">
        <v>486</v>
      </c>
      <c r="B6374" s="34" t="s">
        <v>6436</v>
      </c>
      <c r="C6374" s="226" t="s">
        <v>7842</v>
      </c>
      <c r="D6374" s="223">
        <v>397.02</v>
      </c>
      <c r="E6374" s="327">
        <v>43281</v>
      </c>
      <c r="F6374" s="37">
        <v>244261.29</v>
      </c>
      <c r="G6374" s="38">
        <v>0.2</v>
      </c>
      <c r="H6374" s="312">
        <v>4445.1799999999994</v>
      </c>
      <c r="I6374" s="39">
        <v>244261.29</v>
      </c>
      <c r="J6374" s="40">
        <f t="shared" si="2900"/>
        <v>0.2</v>
      </c>
      <c r="K6374" s="41">
        <f t="shared" si="2901"/>
        <v>4445.1799999999994</v>
      </c>
      <c r="L6374" s="42">
        <f t="shared" si="2902"/>
        <v>0</v>
      </c>
      <c r="M6374" s="39">
        <f t="shared" si="2903"/>
        <v>244261.29</v>
      </c>
      <c r="N6374" s="38">
        <f>VLOOKUP(CONCATENATE(A6374,"-6"),'Restated Depr'!$B$6:$G$7674,6,0)</f>
        <v>0.2</v>
      </c>
      <c r="O6374" s="42">
        <f t="shared" si="2904"/>
        <v>4445.1799999999994</v>
      </c>
      <c r="P6374" s="42">
        <f t="shared" si="2905"/>
        <v>0</v>
      </c>
      <c r="Q6374" t="s">
        <v>7604</v>
      </c>
      <c r="R6374" s="5"/>
    </row>
    <row r="6375" spans="1:18" ht="15.75" hidden="1" thickBot="1">
      <c r="A6375" t="s">
        <v>486</v>
      </c>
      <c r="C6375" s="224" t="s">
        <v>641</v>
      </c>
      <c r="D6375" s="22"/>
      <c r="E6375" s="323" t="s">
        <v>606</v>
      </c>
      <c r="F6375" s="1"/>
      <c r="G6375" s="5"/>
      <c r="H6375" s="310">
        <f>SUM(H6363:H6374)</f>
        <v>50211.77</v>
      </c>
      <c r="I6375" s="10"/>
      <c r="J6375" s="10"/>
      <c r="K6375" s="32">
        <f>SUM(K6363:K6374)</f>
        <v>50211.77</v>
      </c>
      <c r="L6375" s="28">
        <f>SUM(L6363:L6374)</f>
        <v>0</v>
      </c>
      <c r="M6375" s="10"/>
      <c r="N6375" s="5"/>
      <c r="O6375" s="28">
        <f>SUM(O6363:O6374)</f>
        <v>53342.159999999996</v>
      </c>
      <c r="P6375" s="28">
        <f>SUM(P6363:P6374)</f>
        <v>3130.3899999999971</v>
      </c>
    </row>
    <row r="6376" spans="1:18" hidden="1">
      <c r="A6376" t="s">
        <v>487</v>
      </c>
      <c r="B6376" t="s">
        <v>6437</v>
      </c>
      <c r="C6376" s="224" t="s">
        <v>7842</v>
      </c>
      <c r="D6376" s="221">
        <v>397.02</v>
      </c>
      <c r="E6376" s="324">
        <v>42947</v>
      </c>
      <c r="F6376" s="9">
        <v>11651.42</v>
      </c>
      <c r="G6376" s="18">
        <v>6.6699999999999995E-2</v>
      </c>
      <c r="H6376" s="299">
        <v>64.760000000000005</v>
      </c>
      <c r="I6376" s="15">
        <v>11651.42</v>
      </c>
      <c r="J6376" s="11">
        <f t="shared" ref="J6376:J6387" si="2906">G6376</f>
        <v>6.6699999999999995E-2</v>
      </c>
      <c r="K6376" s="31">
        <f t="shared" ref="K6376:K6387" si="2907">I6376*J6376/12</f>
        <v>64.762476166666659</v>
      </c>
      <c r="L6376" s="289">
        <f t="shared" ref="L6376:L6387" si="2908">K6376-H6376</f>
        <v>2.476166666653512E-3</v>
      </c>
      <c r="M6376" s="15">
        <f t="shared" ref="M6376:M6387" si="2909">I6376</f>
        <v>11651.42</v>
      </c>
      <c r="N6376" s="5">
        <f>VLOOKUP(CONCATENATE(A6376,"-6"),'Restated Depr'!$B$6:$G$7674,6,0)</f>
        <v>6.6699999999999995E-2</v>
      </c>
      <c r="O6376" s="289">
        <f t="shared" ref="O6376:O6387" si="2910">M6376*N6376/12</f>
        <v>64.762476166666659</v>
      </c>
      <c r="P6376" s="289">
        <f t="shared" ref="P6376:P6387" si="2911">O6376-K6376</f>
        <v>0</v>
      </c>
      <c r="Q6376" t="s">
        <v>7819</v>
      </c>
    </row>
    <row r="6377" spans="1:18" hidden="1">
      <c r="A6377" t="s">
        <v>487</v>
      </c>
      <c r="B6377" t="s">
        <v>6438</v>
      </c>
      <c r="C6377" s="224" t="s">
        <v>7842</v>
      </c>
      <c r="D6377" s="221">
        <v>397.02</v>
      </c>
      <c r="E6377" s="324">
        <v>42978</v>
      </c>
      <c r="F6377" s="1">
        <v>11651.42</v>
      </c>
      <c r="G6377" s="18">
        <v>6.6699999999999995E-2</v>
      </c>
      <c r="H6377" s="298">
        <v>64.760000000000005</v>
      </c>
      <c r="I6377" s="10">
        <v>11651.42</v>
      </c>
      <c r="J6377" s="11">
        <f t="shared" si="2906"/>
        <v>6.6699999999999995E-2</v>
      </c>
      <c r="K6377" s="30">
        <f t="shared" si="2907"/>
        <v>64.762476166666659</v>
      </c>
      <c r="L6377" s="29">
        <f t="shared" si="2908"/>
        <v>2.476166666653512E-3</v>
      </c>
      <c r="M6377" s="10">
        <f t="shared" si="2909"/>
        <v>11651.42</v>
      </c>
      <c r="N6377" s="5">
        <f>VLOOKUP(CONCATENATE(A6377,"-6"),'Restated Depr'!$B$6:$G$7674,6,0)</f>
        <v>6.6699999999999995E-2</v>
      </c>
      <c r="O6377" s="29">
        <f t="shared" si="2910"/>
        <v>64.762476166666659</v>
      </c>
      <c r="P6377" s="29">
        <f t="shared" si="2911"/>
        <v>0</v>
      </c>
      <c r="Q6377" t="s">
        <v>7819</v>
      </c>
    </row>
    <row r="6378" spans="1:18" hidden="1">
      <c r="A6378" t="s">
        <v>487</v>
      </c>
      <c r="B6378" t="s">
        <v>6439</v>
      </c>
      <c r="C6378" s="224" t="s">
        <v>7842</v>
      </c>
      <c r="D6378" s="221">
        <v>397.02</v>
      </c>
      <c r="E6378" s="324">
        <v>43008</v>
      </c>
      <c r="F6378" s="1">
        <v>11651.42</v>
      </c>
      <c r="G6378" s="18">
        <v>6.6699999999999995E-2</v>
      </c>
      <c r="H6378" s="298">
        <v>64.760000000000005</v>
      </c>
      <c r="I6378" s="10">
        <v>11651.42</v>
      </c>
      <c r="J6378" s="11">
        <f t="shared" si="2906"/>
        <v>6.6699999999999995E-2</v>
      </c>
      <c r="K6378" s="30">
        <f t="shared" si="2907"/>
        <v>64.762476166666659</v>
      </c>
      <c r="L6378" s="29">
        <f t="shared" si="2908"/>
        <v>2.476166666653512E-3</v>
      </c>
      <c r="M6378" s="10">
        <f t="shared" si="2909"/>
        <v>11651.42</v>
      </c>
      <c r="N6378" s="5">
        <f>VLOOKUP(CONCATENATE(A6378,"-6"),'Restated Depr'!$B$6:$G$7674,6,0)</f>
        <v>6.6699999999999995E-2</v>
      </c>
      <c r="O6378" s="29">
        <f t="shared" si="2910"/>
        <v>64.762476166666659</v>
      </c>
      <c r="P6378" s="29">
        <f t="shared" si="2911"/>
        <v>0</v>
      </c>
      <c r="Q6378" t="s">
        <v>7819</v>
      </c>
    </row>
    <row r="6379" spans="1:18" hidden="1">
      <c r="A6379" t="s">
        <v>487</v>
      </c>
      <c r="B6379" t="s">
        <v>6440</v>
      </c>
      <c r="C6379" s="224" t="s">
        <v>7842</v>
      </c>
      <c r="D6379" s="221">
        <v>397.02</v>
      </c>
      <c r="E6379" s="324">
        <v>43039</v>
      </c>
      <c r="F6379" s="1">
        <v>11651.42</v>
      </c>
      <c r="G6379" s="18">
        <v>6.6699999999999995E-2</v>
      </c>
      <c r="H6379" s="298">
        <v>64.760000000000005</v>
      </c>
      <c r="I6379" s="10">
        <v>11651.42</v>
      </c>
      <c r="J6379" s="11">
        <f t="shared" si="2906"/>
        <v>6.6699999999999995E-2</v>
      </c>
      <c r="K6379" s="30">
        <f t="shared" si="2907"/>
        <v>64.762476166666659</v>
      </c>
      <c r="L6379" s="29">
        <f t="shared" si="2908"/>
        <v>2.476166666653512E-3</v>
      </c>
      <c r="M6379" s="10">
        <f t="shared" si="2909"/>
        <v>11651.42</v>
      </c>
      <c r="N6379" s="5">
        <f>VLOOKUP(CONCATENATE(A6379,"-6"),'Restated Depr'!$B$6:$G$7674,6,0)</f>
        <v>6.6699999999999995E-2</v>
      </c>
      <c r="O6379" s="29">
        <f t="shared" si="2910"/>
        <v>64.762476166666659</v>
      </c>
      <c r="P6379" s="29">
        <f t="shared" si="2911"/>
        <v>0</v>
      </c>
      <c r="Q6379" t="s">
        <v>7819</v>
      </c>
    </row>
    <row r="6380" spans="1:18" hidden="1">
      <c r="A6380" t="s">
        <v>487</v>
      </c>
      <c r="B6380" t="s">
        <v>6441</v>
      </c>
      <c r="C6380" s="224" t="s">
        <v>7842</v>
      </c>
      <c r="D6380" s="221">
        <v>397.02</v>
      </c>
      <c r="E6380" s="324">
        <v>43069</v>
      </c>
      <c r="F6380" s="1">
        <v>11651.42</v>
      </c>
      <c r="G6380" s="18">
        <v>6.6699999999999995E-2</v>
      </c>
      <c r="H6380" s="298">
        <v>64.760000000000005</v>
      </c>
      <c r="I6380" s="10">
        <v>11651.42</v>
      </c>
      <c r="J6380" s="11">
        <f t="shared" si="2906"/>
        <v>6.6699999999999995E-2</v>
      </c>
      <c r="K6380" s="30">
        <f t="shared" si="2907"/>
        <v>64.762476166666659</v>
      </c>
      <c r="L6380" s="29">
        <f t="shared" si="2908"/>
        <v>2.476166666653512E-3</v>
      </c>
      <c r="M6380" s="10">
        <f t="shared" si="2909"/>
        <v>11651.42</v>
      </c>
      <c r="N6380" s="5">
        <f>VLOOKUP(CONCATENATE(A6380,"-6"),'Restated Depr'!$B$6:$G$7674,6,0)</f>
        <v>6.6699999999999995E-2</v>
      </c>
      <c r="O6380" s="29">
        <f t="shared" si="2910"/>
        <v>64.762476166666659</v>
      </c>
      <c r="P6380" s="29">
        <f t="shared" si="2911"/>
        <v>0</v>
      </c>
      <c r="Q6380" t="s">
        <v>7819</v>
      </c>
    </row>
    <row r="6381" spans="1:18" hidden="1">
      <c r="A6381" t="s">
        <v>487</v>
      </c>
      <c r="B6381" t="s">
        <v>6442</v>
      </c>
      <c r="C6381" s="224" t="s">
        <v>7842</v>
      </c>
      <c r="D6381" s="221">
        <v>397.02</v>
      </c>
      <c r="E6381" s="324">
        <v>43100</v>
      </c>
      <c r="F6381" s="1">
        <v>11651.42</v>
      </c>
      <c r="G6381" s="18">
        <v>6.6699999999999995E-2</v>
      </c>
      <c r="H6381" s="298">
        <v>64.760000000000005</v>
      </c>
      <c r="I6381" s="10">
        <v>11651.42</v>
      </c>
      <c r="J6381" s="11">
        <f t="shared" si="2906"/>
        <v>6.6699999999999995E-2</v>
      </c>
      <c r="K6381" s="30">
        <f t="shared" si="2907"/>
        <v>64.762476166666659</v>
      </c>
      <c r="L6381" s="29">
        <f t="shared" si="2908"/>
        <v>2.476166666653512E-3</v>
      </c>
      <c r="M6381" s="10">
        <f t="shared" si="2909"/>
        <v>11651.42</v>
      </c>
      <c r="N6381" s="5">
        <f>VLOOKUP(CONCATENATE(A6381,"-6"),'Restated Depr'!$B$6:$G$7674,6,0)</f>
        <v>6.6699999999999995E-2</v>
      </c>
      <c r="O6381" s="29">
        <f t="shared" si="2910"/>
        <v>64.762476166666659</v>
      </c>
      <c r="P6381" s="29">
        <f t="shared" si="2911"/>
        <v>0</v>
      </c>
      <c r="Q6381" t="s">
        <v>7819</v>
      </c>
    </row>
    <row r="6382" spans="1:18" hidden="1">
      <c r="A6382" t="s">
        <v>487</v>
      </c>
      <c r="B6382" t="s">
        <v>6443</v>
      </c>
      <c r="C6382" s="224" t="s">
        <v>7842</v>
      </c>
      <c r="D6382" s="221">
        <v>397.02</v>
      </c>
      <c r="E6382" s="324">
        <v>43131</v>
      </c>
      <c r="F6382" s="1">
        <v>11651.42</v>
      </c>
      <c r="G6382" s="5">
        <v>6.6699999999999995E-2</v>
      </c>
      <c r="H6382" s="298">
        <v>64.760000000000005</v>
      </c>
      <c r="I6382" s="10">
        <v>11651.42</v>
      </c>
      <c r="J6382" s="11">
        <f t="shared" si="2906"/>
        <v>6.6699999999999995E-2</v>
      </c>
      <c r="K6382" s="30">
        <f t="shared" si="2907"/>
        <v>64.762476166666659</v>
      </c>
      <c r="L6382" s="29">
        <f t="shared" si="2908"/>
        <v>2.476166666653512E-3</v>
      </c>
      <c r="M6382" s="10">
        <f t="shared" si="2909"/>
        <v>11651.42</v>
      </c>
      <c r="N6382" s="5">
        <f>VLOOKUP(CONCATENATE(A6382,"-6"),'Restated Depr'!$B$6:$G$7674,6,0)</f>
        <v>6.6699999999999995E-2</v>
      </c>
      <c r="O6382" s="29">
        <f t="shared" si="2910"/>
        <v>64.762476166666659</v>
      </c>
      <c r="P6382" s="29">
        <f t="shared" si="2911"/>
        <v>0</v>
      </c>
      <c r="Q6382" t="s">
        <v>7819</v>
      </c>
    </row>
    <row r="6383" spans="1:18" hidden="1">
      <c r="A6383" t="s">
        <v>487</v>
      </c>
      <c r="B6383" t="s">
        <v>6444</v>
      </c>
      <c r="C6383" s="224" t="s">
        <v>7842</v>
      </c>
      <c r="D6383" s="221">
        <v>397.02</v>
      </c>
      <c r="E6383" s="324">
        <v>43159</v>
      </c>
      <c r="F6383" s="1">
        <v>11651.42</v>
      </c>
      <c r="G6383" s="5">
        <v>6.6699999999999995E-2</v>
      </c>
      <c r="H6383" s="298">
        <v>64.760000000000005</v>
      </c>
      <c r="I6383" s="10">
        <v>11651.42</v>
      </c>
      <c r="J6383" s="11">
        <f t="shared" si="2906"/>
        <v>6.6699999999999995E-2</v>
      </c>
      <c r="K6383" s="30">
        <f t="shared" si="2907"/>
        <v>64.762476166666659</v>
      </c>
      <c r="L6383" s="29">
        <f t="shared" si="2908"/>
        <v>2.476166666653512E-3</v>
      </c>
      <c r="M6383" s="10">
        <f t="shared" si="2909"/>
        <v>11651.42</v>
      </c>
      <c r="N6383" s="5">
        <f>VLOOKUP(CONCATENATE(A6383,"-6"),'Restated Depr'!$B$6:$G$7674,6,0)</f>
        <v>6.6699999999999995E-2</v>
      </c>
      <c r="O6383" s="29">
        <f t="shared" si="2910"/>
        <v>64.762476166666659</v>
      </c>
      <c r="P6383" s="29">
        <f t="shared" si="2911"/>
        <v>0</v>
      </c>
      <c r="Q6383" t="s">
        <v>7819</v>
      </c>
    </row>
    <row r="6384" spans="1:18" hidden="1">
      <c r="A6384" t="s">
        <v>487</v>
      </c>
      <c r="B6384" t="s">
        <v>6445</v>
      </c>
      <c r="C6384" s="224" t="s">
        <v>7842</v>
      </c>
      <c r="D6384" s="221">
        <v>397.02</v>
      </c>
      <c r="E6384" s="324">
        <v>43190</v>
      </c>
      <c r="F6384" s="1">
        <v>11651.42</v>
      </c>
      <c r="G6384" s="5">
        <v>6.6699999999999995E-2</v>
      </c>
      <c r="H6384" s="298">
        <v>64.760000000000005</v>
      </c>
      <c r="I6384" s="10">
        <v>11651.42</v>
      </c>
      <c r="J6384" s="11">
        <f t="shared" si="2906"/>
        <v>6.6699999999999995E-2</v>
      </c>
      <c r="K6384" s="30">
        <f t="shared" si="2907"/>
        <v>64.762476166666659</v>
      </c>
      <c r="L6384" s="29">
        <f t="shared" si="2908"/>
        <v>2.476166666653512E-3</v>
      </c>
      <c r="M6384" s="10">
        <f t="shared" si="2909"/>
        <v>11651.42</v>
      </c>
      <c r="N6384" s="5">
        <f>VLOOKUP(CONCATENATE(A6384,"-6"),'Restated Depr'!$B$6:$G$7674,6,0)</f>
        <v>6.6699999999999995E-2</v>
      </c>
      <c r="O6384" s="29">
        <f t="shared" si="2910"/>
        <v>64.762476166666659</v>
      </c>
      <c r="P6384" s="29">
        <f t="shared" si="2911"/>
        <v>0</v>
      </c>
      <c r="Q6384" t="s">
        <v>7819</v>
      </c>
    </row>
    <row r="6385" spans="1:18" hidden="1">
      <c r="A6385" t="s">
        <v>487</v>
      </c>
      <c r="B6385" t="s">
        <v>6446</v>
      </c>
      <c r="C6385" s="224" t="s">
        <v>7842</v>
      </c>
      <c r="D6385" s="221">
        <v>397.02</v>
      </c>
      <c r="E6385" s="324">
        <v>43220</v>
      </c>
      <c r="F6385" s="1">
        <v>11651.42</v>
      </c>
      <c r="G6385" s="5">
        <v>6.6699999999999995E-2</v>
      </c>
      <c r="H6385" s="298">
        <v>64.760000000000005</v>
      </c>
      <c r="I6385" s="10">
        <v>11651.42</v>
      </c>
      <c r="J6385" s="11">
        <f t="shared" si="2906"/>
        <v>6.6699999999999995E-2</v>
      </c>
      <c r="K6385" s="30">
        <f t="shared" si="2907"/>
        <v>64.762476166666659</v>
      </c>
      <c r="L6385" s="29">
        <f t="shared" si="2908"/>
        <v>2.476166666653512E-3</v>
      </c>
      <c r="M6385" s="10">
        <f t="shared" si="2909"/>
        <v>11651.42</v>
      </c>
      <c r="N6385" s="5">
        <f>VLOOKUP(CONCATENATE(A6385,"-6"),'Restated Depr'!$B$6:$G$7674,6,0)</f>
        <v>6.6699999999999995E-2</v>
      </c>
      <c r="O6385" s="29">
        <f t="shared" si="2910"/>
        <v>64.762476166666659</v>
      </c>
      <c r="P6385" s="29">
        <f t="shared" si="2911"/>
        <v>0</v>
      </c>
      <c r="Q6385" t="s">
        <v>7819</v>
      </c>
    </row>
    <row r="6386" spans="1:18" hidden="1">
      <c r="A6386" t="s">
        <v>487</v>
      </c>
      <c r="B6386" t="s">
        <v>6447</v>
      </c>
      <c r="C6386" s="224" t="s">
        <v>7842</v>
      </c>
      <c r="D6386" s="221">
        <v>397.02</v>
      </c>
      <c r="E6386" s="324">
        <v>43251</v>
      </c>
      <c r="F6386" s="1">
        <v>11651.42</v>
      </c>
      <c r="G6386" s="5">
        <v>6.6699999999999995E-2</v>
      </c>
      <c r="H6386" s="298">
        <v>64.760000000000005</v>
      </c>
      <c r="I6386" s="10">
        <v>11651.42</v>
      </c>
      <c r="J6386" s="11">
        <f t="shared" si="2906"/>
        <v>6.6699999999999995E-2</v>
      </c>
      <c r="K6386" s="30">
        <f t="shared" si="2907"/>
        <v>64.762476166666659</v>
      </c>
      <c r="L6386" s="29">
        <f t="shared" si="2908"/>
        <v>2.476166666653512E-3</v>
      </c>
      <c r="M6386" s="10">
        <f t="shared" si="2909"/>
        <v>11651.42</v>
      </c>
      <c r="N6386" s="5">
        <f>VLOOKUP(CONCATENATE(A6386,"-6"),'Restated Depr'!$B$6:$G$7674,6,0)</f>
        <v>6.6699999999999995E-2</v>
      </c>
      <c r="O6386" s="29">
        <f t="shared" si="2910"/>
        <v>64.762476166666659</v>
      </c>
      <c r="P6386" s="29">
        <f t="shared" si="2911"/>
        <v>0</v>
      </c>
      <c r="Q6386" t="s">
        <v>7819</v>
      </c>
    </row>
    <row r="6387" spans="1:18" hidden="1">
      <c r="A6387" t="s">
        <v>487</v>
      </c>
      <c r="B6387" t="s">
        <v>6448</v>
      </c>
      <c r="C6387" s="224" t="s">
        <v>7842</v>
      </c>
      <c r="D6387" s="221">
        <v>397.02</v>
      </c>
      <c r="E6387" s="324">
        <v>43281</v>
      </c>
      <c r="F6387" s="1">
        <v>11651.42</v>
      </c>
      <c r="G6387" s="5">
        <v>6.6699999999999995E-2</v>
      </c>
      <c r="H6387" s="298">
        <v>64.760000000000005</v>
      </c>
      <c r="I6387" s="10">
        <v>11651.42</v>
      </c>
      <c r="J6387" s="11">
        <f t="shared" si="2906"/>
        <v>6.6699999999999995E-2</v>
      </c>
      <c r="K6387" s="30">
        <f t="shared" si="2907"/>
        <v>64.762476166666659</v>
      </c>
      <c r="L6387" s="29">
        <f t="shared" si="2908"/>
        <v>2.476166666653512E-3</v>
      </c>
      <c r="M6387" s="10">
        <f t="shared" si="2909"/>
        <v>11651.42</v>
      </c>
      <c r="N6387" s="5">
        <f>VLOOKUP(CONCATENATE(A6387,"-6"),'Restated Depr'!$B$6:$G$7674,6,0)</f>
        <v>6.6699999999999995E-2</v>
      </c>
      <c r="O6387" s="29">
        <f t="shared" si="2910"/>
        <v>64.762476166666659</v>
      </c>
      <c r="P6387" s="29">
        <f t="shared" si="2911"/>
        <v>0</v>
      </c>
      <c r="Q6387" t="s">
        <v>7819</v>
      </c>
      <c r="R6387" s="5"/>
    </row>
    <row r="6388" spans="1:18" ht="15.75" hidden="1" thickBot="1">
      <c r="A6388" t="s">
        <v>487</v>
      </c>
      <c r="C6388" s="224" t="s">
        <v>641</v>
      </c>
      <c r="D6388" s="22"/>
      <c r="E6388" s="323" t="s">
        <v>606</v>
      </c>
      <c r="F6388" s="1"/>
      <c r="G6388" s="5"/>
      <c r="H6388" s="310">
        <f>SUM(H6376:H6387)</f>
        <v>777.12</v>
      </c>
      <c r="I6388" s="10"/>
      <c r="J6388" s="10"/>
      <c r="K6388" s="32">
        <f>SUM(K6376:K6387)</f>
        <v>777.14971399999968</v>
      </c>
      <c r="L6388" s="28">
        <f>SUM(L6376:L6387)</f>
        <v>2.9713999999842144E-2</v>
      </c>
      <c r="M6388" s="10"/>
      <c r="N6388" s="5"/>
      <c r="O6388" s="28">
        <f>SUM(O6376:O6387)</f>
        <v>777.14971399999968</v>
      </c>
      <c r="P6388" s="28">
        <f>SUM(P6376:P6387)</f>
        <v>0</v>
      </c>
    </row>
    <row r="6389" spans="1:18" hidden="1">
      <c r="A6389" t="s">
        <v>488</v>
      </c>
      <c r="B6389" t="s">
        <v>6449</v>
      </c>
      <c r="C6389" s="224" t="s">
        <v>7842</v>
      </c>
      <c r="D6389" s="221">
        <v>397.02</v>
      </c>
      <c r="E6389" s="324">
        <v>42947</v>
      </c>
      <c r="F6389" s="9">
        <v>1087.67</v>
      </c>
      <c r="G6389" s="18">
        <v>6.6699999999999995E-2</v>
      </c>
      <c r="H6389" s="299">
        <v>6.05</v>
      </c>
      <c r="I6389" s="15">
        <v>1087.67</v>
      </c>
      <c r="J6389" s="11">
        <f t="shared" ref="J6389:J6400" si="2912">G6389</f>
        <v>6.6699999999999995E-2</v>
      </c>
      <c r="K6389" s="31">
        <f t="shared" ref="K6389:K6400" si="2913">I6389*J6389/12</f>
        <v>6.0456324166666668</v>
      </c>
      <c r="L6389" s="289">
        <f t="shared" ref="L6389:L6400" si="2914">K6389-H6389</f>
        <v>-4.3675833333329805E-3</v>
      </c>
      <c r="M6389" s="15">
        <f t="shared" ref="M6389:M6400" si="2915">I6389</f>
        <v>1087.67</v>
      </c>
      <c r="N6389" s="5">
        <f>VLOOKUP(CONCATENATE(A6389,"-6"),'Restated Depr'!$B$6:$G$7674,6,0)</f>
        <v>6.6699999999999995E-2</v>
      </c>
      <c r="O6389" s="289">
        <f t="shared" ref="O6389:O6400" si="2916">M6389*N6389/12</f>
        <v>6.0456324166666668</v>
      </c>
      <c r="P6389" s="289">
        <f t="shared" ref="P6389:P6400" si="2917">O6389-K6389</f>
        <v>0</v>
      </c>
      <c r="Q6389" t="s">
        <v>7819</v>
      </c>
    </row>
    <row r="6390" spans="1:18" hidden="1">
      <c r="A6390" t="s">
        <v>488</v>
      </c>
      <c r="B6390" t="s">
        <v>6450</v>
      </c>
      <c r="C6390" s="224" t="s">
        <v>7842</v>
      </c>
      <c r="D6390" s="221">
        <v>397.02</v>
      </c>
      <c r="E6390" s="324">
        <v>42978</v>
      </c>
      <c r="F6390" s="1">
        <v>1087.67</v>
      </c>
      <c r="G6390" s="18">
        <v>6.6699999999999995E-2</v>
      </c>
      <c r="H6390" s="298">
        <v>6.05</v>
      </c>
      <c r="I6390" s="10">
        <v>1087.67</v>
      </c>
      <c r="J6390" s="11">
        <f t="shared" si="2912"/>
        <v>6.6699999999999995E-2</v>
      </c>
      <c r="K6390" s="30">
        <f t="shared" si="2913"/>
        <v>6.0456324166666668</v>
      </c>
      <c r="L6390" s="29">
        <f t="shared" si="2914"/>
        <v>-4.3675833333329805E-3</v>
      </c>
      <c r="M6390" s="10">
        <f t="shared" si="2915"/>
        <v>1087.67</v>
      </c>
      <c r="N6390" s="5">
        <f>VLOOKUP(CONCATENATE(A6390,"-6"),'Restated Depr'!$B$6:$G$7674,6,0)</f>
        <v>6.6699999999999995E-2</v>
      </c>
      <c r="O6390" s="29">
        <f t="shared" si="2916"/>
        <v>6.0456324166666668</v>
      </c>
      <c r="P6390" s="29">
        <f t="shared" si="2917"/>
        <v>0</v>
      </c>
      <c r="Q6390" t="s">
        <v>7819</v>
      </c>
    </row>
    <row r="6391" spans="1:18" hidden="1">
      <c r="A6391" t="s">
        <v>488</v>
      </c>
      <c r="B6391" t="s">
        <v>6451</v>
      </c>
      <c r="C6391" s="224" t="s">
        <v>7842</v>
      </c>
      <c r="D6391" s="221">
        <v>397.02</v>
      </c>
      <c r="E6391" s="324">
        <v>43008</v>
      </c>
      <c r="F6391" s="1">
        <v>1087.67</v>
      </c>
      <c r="G6391" s="18">
        <v>6.6699999999999995E-2</v>
      </c>
      <c r="H6391" s="298">
        <v>6.05</v>
      </c>
      <c r="I6391" s="10">
        <v>1087.67</v>
      </c>
      <c r="J6391" s="11">
        <f t="shared" si="2912"/>
        <v>6.6699999999999995E-2</v>
      </c>
      <c r="K6391" s="30">
        <f t="shared" si="2913"/>
        <v>6.0456324166666668</v>
      </c>
      <c r="L6391" s="29">
        <f t="shared" si="2914"/>
        <v>-4.3675833333329805E-3</v>
      </c>
      <c r="M6391" s="10">
        <f t="shared" si="2915"/>
        <v>1087.67</v>
      </c>
      <c r="N6391" s="5">
        <f>VLOOKUP(CONCATENATE(A6391,"-6"),'Restated Depr'!$B$6:$G$7674,6,0)</f>
        <v>6.6699999999999995E-2</v>
      </c>
      <c r="O6391" s="29">
        <f t="shared" si="2916"/>
        <v>6.0456324166666668</v>
      </c>
      <c r="P6391" s="29">
        <f t="shared" si="2917"/>
        <v>0</v>
      </c>
      <c r="Q6391" t="s">
        <v>7819</v>
      </c>
    </row>
    <row r="6392" spans="1:18" hidden="1">
      <c r="A6392" t="s">
        <v>488</v>
      </c>
      <c r="B6392" t="s">
        <v>6452</v>
      </c>
      <c r="C6392" s="224" t="s">
        <v>7842</v>
      </c>
      <c r="D6392" s="221">
        <v>397.02</v>
      </c>
      <c r="E6392" s="324">
        <v>43039</v>
      </c>
      <c r="F6392" s="1">
        <v>1087.67</v>
      </c>
      <c r="G6392" s="18">
        <v>6.6699999999999995E-2</v>
      </c>
      <c r="H6392" s="298">
        <v>6.05</v>
      </c>
      <c r="I6392" s="10">
        <v>1087.67</v>
      </c>
      <c r="J6392" s="11">
        <f t="shared" si="2912"/>
        <v>6.6699999999999995E-2</v>
      </c>
      <c r="K6392" s="30">
        <f t="shared" si="2913"/>
        <v>6.0456324166666668</v>
      </c>
      <c r="L6392" s="29">
        <f t="shared" si="2914"/>
        <v>-4.3675833333329805E-3</v>
      </c>
      <c r="M6392" s="10">
        <f t="shared" si="2915"/>
        <v>1087.67</v>
      </c>
      <c r="N6392" s="5">
        <f>VLOOKUP(CONCATENATE(A6392,"-6"),'Restated Depr'!$B$6:$G$7674,6,0)</f>
        <v>6.6699999999999995E-2</v>
      </c>
      <c r="O6392" s="29">
        <f t="shared" si="2916"/>
        <v>6.0456324166666668</v>
      </c>
      <c r="P6392" s="29">
        <f t="shared" si="2917"/>
        <v>0</v>
      </c>
      <c r="Q6392" t="s">
        <v>7819</v>
      </c>
    </row>
    <row r="6393" spans="1:18" hidden="1">
      <c r="A6393" t="s">
        <v>488</v>
      </c>
      <c r="B6393" t="s">
        <v>6453</v>
      </c>
      <c r="C6393" s="224" t="s">
        <v>7842</v>
      </c>
      <c r="D6393" s="221">
        <v>397.02</v>
      </c>
      <c r="E6393" s="324">
        <v>43069</v>
      </c>
      <c r="F6393" s="1">
        <v>1087.67</v>
      </c>
      <c r="G6393" s="18">
        <v>6.6699999999999995E-2</v>
      </c>
      <c r="H6393" s="298">
        <v>6.05</v>
      </c>
      <c r="I6393" s="10">
        <v>1087.67</v>
      </c>
      <c r="J6393" s="11">
        <f t="shared" si="2912"/>
        <v>6.6699999999999995E-2</v>
      </c>
      <c r="K6393" s="30">
        <f t="shared" si="2913"/>
        <v>6.0456324166666668</v>
      </c>
      <c r="L6393" s="29">
        <f t="shared" si="2914"/>
        <v>-4.3675833333329805E-3</v>
      </c>
      <c r="M6393" s="10">
        <f t="shared" si="2915"/>
        <v>1087.67</v>
      </c>
      <c r="N6393" s="5">
        <f>VLOOKUP(CONCATENATE(A6393,"-6"),'Restated Depr'!$B$6:$G$7674,6,0)</f>
        <v>6.6699999999999995E-2</v>
      </c>
      <c r="O6393" s="29">
        <f t="shared" si="2916"/>
        <v>6.0456324166666668</v>
      </c>
      <c r="P6393" s="29">
        <f t="shared" si="2917"/>
        <v>0</v>
      </c>
      <c r="Q6393" t="s">
        <v>7819</v>
      </c>
    </row>
    <row r="6394" spans="1:18" hidden="1">
      <c r="A6394" t="s">
        <v>488</v>
      </c>
      <c r="B6394" t="s">
        <v>6454</v>
      </c>
      <c r="C6394" s="224" t="s">
        <v>7842</v>
      </c>
      <c r="D6394" s="221">
        <v>397.02</v>
      </c>
      <c r="E6394" s="324">
        <v>43100</v>
      </c>
      <c r="F6394" s="1">
        <v>1087.67</v>
      </c>
      <c r="G6394" s="18">
        <v>6.6699999999999995E-2</v>
      </c>
      <c r="H6394" s="298">
        <v>6.05</v>
      </c>
      <c r="I6394" s="10">
        <v>1087.67</v>
      </c>
      <c r="J6394" s="11">
        <f t="shared" si="2912"/>
        <v>6.6699999999999995E-2</v>
      </c>
      <c r="K6394" s="30">
        <f t="shared" si="2913"/>
        <v>6.0456324166666668</v>
      </c>
      <c r="L6394" s="29">
        <f t="shared" si="2914"/>
        <v>-4.3675833333329805E-3</v>
      </c>
      <c r="M6394" s="10">
        <f t="shared" si="2915"/>
        <v>1087.67</v>
      </c>
      <c r="N6394" s="5">
        <f>VLOOKUP(CONCATENATE(A6394,"-6"),'Restated Depr'!$B$6:$G$7674,6,0)</f>
        <v>6.6699999999999995E-2</v>
      </c>
      <c r="O6394" s="29">
        <f t="shared" si="2916"/>
        <v>6.0456324166666668</v>
      </c>
      <c r="P6394" s="29">
        <f t="shared" si="2917"/>
        <v>0</v>
      </c>
      <c r="Q6394" t="s">
        <v>7819</v>
      </c>
    </row>
    <row r="6395" spans="1:18" hidden="1">
      <c r="A6395" t="s">
        <v>488</v>
      </c>
      <c r="B6395" t="s">
        <v>6455</v>
      </c>
      <c r="C6395" s="224" t="s">
        <v>7842</v>
      </c>
      <c r="D6395" s="221">
        <v>397.02</v>
      </c>
      <c r="E6395" s="324">
        <v>43131</v>
      </c>
      <c r="F6395" s="1">
        <v>1087.67</v>
      </c>
      <c r="G6395" s="5">
        <v>6.6699999999999995E-2</v>
      </c>
      <c r="H6395" s="298">
        <v>6.05</v>
      </c>
      <c r="I6395" s="10">
        <v>1087.67</v>
      </c>
      <c r="J6395" s="11">
        <f t="shared" si="2912"/>
        <v>6.6699999999999995E-2</v>
      </c>
      <c r="K6395" s="30">
        <f t="shared" si="2913"/>
        <v>6.0456324166666668</v>
      </c>
      <c r="L6395" s="29">
        <f t="shared" si="2914"/>
        <v>-4.3675833333329805E-3</v>
      </c>
      <c r="M6395" s="10">
        <f t="shared" si="2915"/>
        <v>1087.67</v>
      </c>
      <c r="N6395" s="5">
        <f>VLOOKUP(CONCATENATE(A6395,"-6"),'Restated Depr'!$B$6:$G$7674,6,0)</f>
        <v>6.6699999999999995E-2</v>
      </c>
      <c r="O6395" s="29">
        <f t="shared" si="2916"/>
        <v>6.0456324166666668</v>
      </c>
      <c r="P6395" s="29">
        <f t="shared" si="2917"/>
        <v>0</v>
      </c>
      <c r="Q6395" t="s">
        <v>7819</v>
      </c>
    </row>
    <row r="6396" spans="1:18" hidden="1">
      <c r="A6396" t="s">
        <v>488</v>
      </c>
      <c r="B6396" t="s">
        <v>6456</v>
      </c>
      <c r="C6396" s="224" t="s">
        <v>7842</v>
      </c>
      <c r="D6396" s="221">
        <v>397.02</v>
      </c>
      <c r="E6396" s="324">
        <v>43159</v>
      </c>
      <c r="F6396" s="1">
        <v>1087.67</v>
      </c>
      <c r="G6396" s="5">
        <v>6.6699999999999995E-2</v>
      </c>
      <c r="H6396" s="298">
        <v>6.05</v>
      </c>
      <c r="I6396" s="10">
        <v>1087.67</v>
      </c>
      <c r="J6396" s="11">
        <f t="shared" si="2912"/>
        <v>6.6699999999999995E-2</v>
      </c>
      <c r="K6396" s="30">
        <f t="shared" si="2913"/>
        <v>6.0456324166666668</v>
      </c>
      <c r="L6396" s="29">
        <f t="shared" si="2914"/>
        <v>-4.3675833333329805E-3</v>
      </c>
      <c r="M6396" s="10">
        <f t="shared" si="2915"/>
        <v>1087.67</v>
      </c>
      <c r="N6396" s="5">
        <f>VLOOKUP(CONCATENATE(A6396,"-6"),'Restated Depr'!$B$6:$G$7674,6,0)</f>
        <v>6.6699999999999995E-2</v>
      </c>
      <c r="O6396" s="29">
        <f t="shared" si="2916"/>
        <v>6.0456324166666668</v>
      </c>
      <c r="P6396" s="29">
        <f t="shared" si="2917"/>
        <v>0</v>
      </c>
      <c r="Q6396" t="s">
        <v>7819</v>
      </c>
    </row>
    <row r="6397" spans="1:18" hidden="1">
      <c r="A6397" t="s">
        <v>488</v>
      </c>
      <c r="B6397" t="s">
        <v>6457</v>
      </c>
      <c r="C6397" s="224" t="s">
        <v>7842</v>
      </c>
      <c r="D6397" s="221">
        <v>397.02</v>
      </c>
      <c r="E6397" s="324">
        <v>43190</v>
      </c>
      <c r="F6397" s="1">
        <v>1087.67</v>
      </c>
      <c r="G6397" s="5">
        <v>6.6699999999999995E-2</v>
      </c>
      <c r="H6397" s="298">
        <v>6.05</v>
      </c>
      <c r="I6397" s="10">
        <v>1087.67</v>
      </c>
      <c r="J6397" s="11">
        <f t="shared" si="2912"/>
        <v>6.6699999999999995E-2</v>
      </c>
      <c r="K6397" s="30">
        <f t="shared" si="2913"/>
        <v>6.0456324166666668</v>
      </c>
      <c r="L6397" s="29">
        <f t="shared" si="2914"/>
        <v>-4.3675833333329805E-3</v>
      </c>
      <c r="M6397" s="10">
        <f t="shared" si="2915"/>
        <v>1087.67</v>
      </c>
      <c r="N6397" s="5">
        <f>VLOOKUP(CONCATENATE(A6397,"-6"),'Restated Depr'!$B$6:$G$7674,6,0)</f>
        <v>6.6699999999999995E-2</v>
      </c>
      <c r="O6397" s="29">
        <f t="shared" si="2916"/>
        <v>6.0456324166666668</v>
      </c>
      <c r="P6397" s="29">
        <f t="shared" si="2917"/>
        <v>0</v>
      </c>
      <c r="Q6397" t="s">
        <v>7819</v>
      </c>
    </row>
    <row r="6398" spans="1:18" hidden="1">
      <c r="A6398" t="s">
        <v>488</v>
      </c>
      <c r="B6398" t="s">
        <v>6458</v>
      </c>
      <c r="C6398" s="224" t="s">
        <v>7842</v>
      </c>
      <c r="D6398" s="221">
        <v>397.02</v>
      </c>
      <c r="E6398" s="324">
        <v>43220</v>
      </c>
      <c r="F6398" s="1">
        <v>1087.67</v>
      </c>
      <c r="G6398" s="5">
        <v>6.6699999999999995E-2</v>
      </c>
      <c r="H6398" s="298">
        <v>6.05</v>
      </c>
      <c r="I6398" s="10">
        <v>1087.67</v>
      </c>
      <c r="J6398" s="11">
        <f t="shared" si="2912"/>
        <v>6.6699999999999995E-2</v>
      </c>
      <c r="K6398" s="30">
        <f t="shared" si="2913"/>
        <v>6.0456324166666668</v>
      </c>
      <c r="L6398" s="29">
        <f t="shared" si="2914"/>
        <v>-4.3675833333329805E-3</v>
      </c>
      <c r="M6398" s="10">
        <f t="shared" si="2915"/>
        <v>1087.67</v>
      </c>
      <c r="N6398" s="5">
        <f>VLOOKUP(CONCATENATE(A6398,"-6"),'Restated Depr'!$B$6:$G$7674,6,0)</f>
        <v>6.6699999999999995E-2</v>
      </c>
      <c r="O6398" s="29">
        <f t="shared" si="2916"/>
        <v>6.0456324166666668</v>
      </c>
      <c r="P6398" s="29">
        <f t="shared" si="2917"/>
        <v>0</v>
      </c>
      <c r="Q6398" t="s">
        <v>7819</v>
      </c>
    </row>
    <row r="6399" spans="1:18" hidden="1">
      <c r="A6399" t="s">
        <v>488</v>
      </c>
      <c r="B6399" t="s">
        <v>6459</v>
      </c>
      <c r="C6399" s="224" t="s">
        <v>7842</v>
      </c>
      <c r="D6399" s="221">
        <v>397.02</v>
      </c>
      <c r="E6399" s="324">
        <v>43251</v>
      </c>
      <c r="F6399" s="1">
        <v>1087.67</v>
      </c>
      <c r="G6399" s="5">
        <v>6.6699999999999995E-2</v>
      </c>
      <c r="H6399" s="298">
        <v>6.05</v>
      </c>
      <c r="I6399" s="10">
        <v>1087.67</v>
      </c>
      <c r="J6399" s="11">
        <f t="shared" si="2912"/>
        <v>6.6699999999999995E-2</v>
      </c>
      <c r="K6399" s="30">
        <f t="shared" si="2913"/>
        <v>6.0456324166666668</v>
      </c>
      <c r="L6399" s="29">
        <f t="shared" si="2914"/>
        <v>-4.3675833333329805E-3</v>
      </c>
      <c r="M6399" s="10">
        <f t="shared" si="2915"/>
        <v>1087.67</v>
      </c>
      <c r="N6399" s="5">
        <f>VLOOKUP(CONCATENATE(A6399,"-6"),'Restated Depr'!$B$6:$G$7674,6,0)</f>
        <v>6.6699999999999995E-2</v>
      </c>
      <c r="O6399" s="29">
        <f t="shared" si="2916"/>
        <v>6.0456324166666668</v>
      </c>
      <c r="P6399" s="29">
        <f t="shared" si="2917"/>
        <v>0</v>
      </c>
      <c r="Q6399" t="s">
        <v>7819</v>
      </c>
    </row>
    <row r="6400" spans="1:18" hidden="1">
      <c r="A6400" t="s">
        <v>488</v>
      </c>
      <c r="B6400" t="s">
        <v>6460</v>
      </c>
      <c r="C6400" s="224" t="s">
        <v>7842</v>
      </c>
      <c r="D6400" s="221">
        <v>397.02</v>
      </c>
      <c r="E6400" s="324">
        <v>43281</v>
      </c>
      <c r="F6400" s="1">
        <v>1087.67</v>
      </c>
      <c r="G6400" s="5">
        <v>6.6699999999999995E-2</v>
      </c>
      <c r="H6400" s="298">
        <v>6.05</v>
      </c>
      <c r="I6400" s="10">
        <v>1087.67</v>
      </c>
      <c r="J6400" s="11">
        <f t="shared" si="2912"/>
        <v>6.6699999999999995E-2</v>
      </c>
      <c r="K6400" s="30">
        <f t="shared" si="2913"/>
        <v>6.0456324166666668</v>
      </c>
      <c r="L6400" s="29">
        <f t="shared" si="2914"/>
        <v>-4.3675833333329805E-3</v>
      </c>
      <c r="M6400" s="10">
        <f t="shared" si="2915"/>
        <v>1087.67</v>
      </c>
      <c r="N6400" s="5">
        <f>VLOOKUP(CONCATENATE(A6400,"-6"),'Restated Depr'!$B$6:$G$7674,6,0)</f>
        <v>6.6699999999999995E-2</v>
      </c>
      <c r="O6400" s="29">
        <f t="shared" si="2916"/>
        <v>6.0456324166666668</v>
      </c>
      <c r="P6400" s="29">
        <f t="shared" si="2917"/>
        <v>0</v>
      </c>
      <c r="Q6400" t="s">
        <v>7819</v>
      </c>
      <c r="R6400" s="5"/>
    </row>
    <row r="6401" spans="1:18" ht="15.75" hidden="1" thickBot="1">
      <c r="A6401" t="s">
        <v>488</v>
      </c>
      <c r="C6401" s="224" t="s">
        <v>641</v>
      </c>
      <c r="D6401" s="22"/>
      <c r="E6401" s="323" t="s">
        <v>606</v>
      </c>
      <c r="F6401" s="1"/>
      <c r="G6401" s="5"/>
      <c r="H6401" s="310">
        <f>SUM(H6389:H6400)</f>
        <v>72.59999999999998</v>
      </c>
      <c r="I6401" s="10"/>
      <c r="J6401" s="10"/>
      <c r="K6401" s="32">
        <f>SUM(K6389:K6400)</f>
        <v>72.547588999999988</v>
      </c>
      <c r="L6401" s="28">
        <f>SUM(L6389:L6400)</f>
        <v>-5.2410999999995767E-2</v>
      </c>
      <c r="M6401" s="10"/>
      <c r="N6401" s="5"/>
      <c r="O6401" s="28">
        <f>SUM(O6389:O6400)</f>
        <v>72.547588999999988</v>
      </c>
      <c r="P6401" s="28">
        <f>SUM(P6389:P6400)</f>
        <v>0</v>
      </c>
    </row>
    <row r="6402" spans="1:18" hidden="1">
      <c r="A6402" s="34" t="s">
        <v>489</v>
      </c>
      <c r="B6402" s="34" t="s">
        <v>6461</v>
      </c>
      <c r="C6402" s="226" t="s">
        <v>7842</v>
      </c>
      <c r="D6402" s="223">
        <v>397.02</v>
      </c>
      <c r="E6402" s="327">
        <v>42947</v>
      </c>
      <c r="F6402" s="285">
        <v>94849.600000000006</v>
      </c>
      <c r="G6402" s="38">
        <v>0.16666666999999999</v>
      </c>
      <c r="H6402" s="311">
        <v>1248.3500000000001</v>
      </c>
      <c r="I6402" s="287">
        <v>79893.820000000007</v>
      </c>
      <c r="J6402" s="40">
        <f t="shared" ref="J6402:J6413" si="2918">G6402</f>
        <v>0.16666666999999999</v>
      </c>
      <c r="K6402" s="290">
        <f t="shared" ref="K6402:K6413" si="2919">H6402</f>
        <v>1248.3500000000001</v>
      </c>
      <c r="L6402" s="291">
        <f t="shared" ref="L6402:L6413" si="2920">K6402-H6402</f>
        <v>0</v>
      </c>
      <c r="M6402" s="287">
        <f t="shared" ref="M6402:M6413" si="2921">I6402</f>
        <v>79893.820000000007</v>
      </c>
      <c r="N6402" s="38">
        <f>VLOOKUP(CONCATENATE(A6402,"-6"),'Restated Depr'!$B$6:$G$7674,6,0)</f>
        <v>0.2</v>
      </c>
      <c r="O6402" s="291">
        <f t="shared" ref="O6402:O6413" si="2922">VLOOKUP(CONCATENATE(A6402,"-6"),$B$3:$K$7676,10,FALSE)</f>
        <v>1452.99</v>
      </c>
      <c r="P6402" s="291">
        <f t="shared" ref="P6402:P6413" si="2923">O6402-K6402</f>
        <v>204.63999999999987</v>
      </c>
      <c r="Q6402" t="s">
        <v>7604</v>
      </c>
    </row>
    <row r="6403" spans="1:18" hidden="1">
      <c r="A6403" s="34" t="s">
        <v>489</v>
      </c>
      <c r="B6403" s="34" t="s">
        <v>6462</v>
      </c>
      <c r="C6403" s="226" t="s">
        <v>7842</v>
      </c>
      <c r="D6403" s="223">
        <v>397.02</v>
      </c>
      <c r="E6403" s="327">
        <v>42978</v>
      </c>
      <c r="F6403" s="37">
        <v>93601.58</v>
      </c>
      <c r="G6403" s="38">
        <v>0.16666666999999999</v>
      </c>
      <c r="H6403" s="312">
        <v>1248.3399999999999</v>
      </c>
      <c r="I6403" s="39">
        <v>79893.820000000007</v>
      </c>
      <c r="J6403" s="40">
        <f t="shared" si="2918"/>
        <v>0.16666666999999999</v>
      </c>
      <c r="K6403" s="41">
        <f t="shared" si="2919"/>
        <v>1248.3399999999999</v>
      </c>
      <c r="L6403" s="42">
        <f t="shared" si="2920"/>
        <v>0</v>
      </c>
      <c r="M6403" s="39">
        <f t="shared" si="2921"/>
        <v>79893.820000000007</v>
      </c>
      <c r="N6403" s="38">
        <f>VLOOKUP(CONCATENATE(A6403,"-6"),'Restated Depr'!$B$6:$G$7674,6,0)</f>
        <v>0.2</v>
      </c>
      <c r="O6403" s="42">
        <f t="shared" si="2922"/>
        <v>1452.99</v>
      </c>
      <c r="P6403" s="42">
        <f t="shared" si="2923"/>
        <v>204.65000000000009</v>
      </c>
      <c r="Q6403" t="s">
        <v>7604</v>
      </c>
    </row>
    <row r="6404" spans="1:18" hidden="1">
      <c r="A6404" s="34" t="s">
        <v>489</v>
      </c>
      <c r="B6404" s="34" t="s">
        <v>6463</v>
      </c>
      <c r="C6404" s="226" t="s">
        <v>7842</v>
      </c>
      <c r="D6404" s="223">
        <v>397.02</v>
      </c>
      <c r="E6404" s="327">
        <v>43008</v>
      </c>
      <c r="F6404" s="37">
        <v>92353.56</v>
      </c>
      <c r="G6404" s="38">
        <v>0.16666666999999999</v>
      </c>
      <c r="H6404" s="312">
        <v>1248.3499999999999</v>
      </c>
      <c r="I6404" s="39">
        <v>79893.820000000007</v>
      </c>
      <c r="J6404" s="40">
        <f t="shared" si="2918"/>
        <v>0.16666666999999999</v>
      </c>
      <c r="K6404" s="41">
        <f t="shared" si="2919"/>
        <v>1248.3499999999999</v>
      </c>
      <c r="L6404" s="42">
        <f t="shared" si="2920"/>
        <v>0</v>
      </c>
      <c r="M6404" s="39">
        <f t="shared" si="2921"/>
        <v>79893.820000000007</v>
      </c>
      <c r="N6404" s="38">
        <f>VLOOKUP(CONCATENATE(A6404,"-6"),'Restated Depr'!$B$6:$G$7674,6,0)</f>
        <v>0.2</v>
      </c>
      <c r="O6404" s="42">
        <f t="shared" si="2922"/>
        <v>1452.99</v>
      </c>
      <c r="P6404" s="42">
        <f t="shared" si="2923"/>
        <v>204.6400000000001</v>
      </c>
      <c r="Q6404" t="s">
        <v>7604</v>
      </c>
    </row>
    <row r="6405" spans="1:18" hidden="1">
      <c r="A6405" s="34" t="s">
        <v>489</v>
      </c>
      <c r="B6405" s="34" t="s">
        <v>6464</v>
      </c>
      <c r="C6405" s="226" t="s">
        <v>7842</v>
      </c>
      <c r="D6405" s="223">
        <v>397.02</v>
      </c>
      <c r="E6405" s="327">
        <v>43039</v>
      </c>
      <c r="F6405" s="37">
        <v>91105.54</v>
      </c>
      <c r="G6405" s="38">
        <v>0.16666666999999999</v>
      </c>
      <c r="H6405" s="312">
        <v>1248.3399999999999</v>
      </c>
      <c r="I6405" s="39">
        <v>79893.820000000007</v>
      </c>
      <c r="J6405" s="40">
        <f t="shared" si="2918"/>
        <v>0.16666666999999999</v>
      </c>
      <c r="K6405" s="41">
        <f t="shared" si="2919"/>
        <v>1248.3399999999999</v>
      </c>
      <c r="L6405" s="42">
        <f t="shared" si="2920"/>
        <v>0</v>
      </c>
      <c r="M6405" s="39">
        <f t="shared" si="2921"/>
        <v>79893.820000000007</v>
      </c>
      <c r="N6405" s="38">
        <f>VLOOKUP(CONCATENATE(A6405,"-6"),'Restated Depr'!$B$6:$G$7674,6,0)</f>
        <v>0.2</v>
      </c>
      <c r="O6405" s="42">
        <f t="shared" si="2922"/>
        <v>1452.99</v>
      </c>
      <c r="P6405" s="42">
        <f t="shared" si="2923"/>
        <v>204.65000000000009</v>
      </c>
      <c r="Q6405" t="s">
        <v>7604</v>
      </c>
    </row>
    <row r="6406" spans="1:18" hidden="1">
      <c r="A6406" s="34" t="s">
        <v>489</v>
      </c>
      <c r="B6406" s="34" t="s">
        <v>6465</v>
      </c>
      <c r="C6406" s="226" t="s">
        <v>7842</v>
      </c>
      <c r="D6406" s="223">
        <v>397.02</v>
      </c>
      <c r="E6406" s="327">
        <v>43069</v>
      </c>
      <c r="F6406" s="37">
        <v>89857.52</v>
      </c>
      <c r="G6406" s="38">
        <v>0.16666666999999999</v>
      </c>
      <c r="H6406" s="312">
        <v>1248.3499999999997</v>
      </c>
      <c r="I6406" s="39">
        <v>79893.820000000007</v>
      </c>
      <c r="J6406" s="40">
        <f t="shared" si="2918"/>
        <v>0.16666666999999999</v>
      </c>
      <c r="K6406" s="41">
        <f t="shared" si="2919"/>
        <v>1248.3499999999997</v>
      </c>
      <c r="L6406" s="42">
        <f t="shared" si="2920"/>
        <v>0</v>
      </c>
      <c r="M6406" s="39">
        <f t="shared" si="2921"/>
        <v>79893.820000000007</v>
      </c>
      <c r="N6406" s="38">
        <f>VLOOKUP(CONCATENATE(A6406,"-6"),'Restated Depr'!$B$6:$G$7674,6,0)</f>
        <v>0.2</v>
      </c>
      <c r="O6406" s="42">
        <f t="shared" si="2922"/>
        <v>1452.99</v>
      </c>
      <c r="P6406" s="42">
        <f t="shared" si="2923"/>
        <v>204.64000000000033</v>
      </c>
      <c r="Q6406" t="s">
        <v>7604</v>
      </c>
    </row>
    <row r="6407" spans="1:18" hidden="1">
      <c r="A6407" s="34" t="s">
        <v>489</v>
      </c>
      <c r="B6407" s="34" t="s">
        <v>6466</v>
      </c>
      <c r="C6407" s="226" t="s">
        <v>7842</v>
      </c>
      <c r="D6407" s="223">
        <v>397.02</v>
      </c>
      <c r="E6407" s="327">
        <v>43100</v>
      </c>
      <c r="F6407" s="37">
        <v>88609.5</v>
      </c>
      <c r="G6407" s="38">
        <v>0.19672131000000001</v>
      </c>
      <c r="H6407" s="312">
        <v>1452.99</v>
      </c>
      <c r="I6407" s="39">
        <v>79893.820000000007</v>
      </c>
      <c r="J6407" s="40">
        <f t="shared" si="2918"/>
        <v>0.19672131000000001</v>
      </c>
      <c r="K6407" s="41">
        <f t="shared" si="2919"/>
        <v>1452.99</v>
      </c>
      <c r="L6407" s="42">
        <f t="shared" si="2920"/>
        <v>0</v>
      </c>
      <c r="M6407" s="39">
        <f t="shared" si="2921"/>
        <v>79893.820000000007</v>
      </c>
      <c r="N6407" s="38">
        <f>VLOOKUP(CONCATENATE(A6407,"-6"),'Restated Depr'!$B$6:$G$7674,6,0)</f>
        <v>0.2</v>
      </c>
      <c r="O6407" s="42">
        <f t="shared" si="2922"/>
        <v>1452.99</v>
      </c>
      <c r="P6407" s="42">
        <f t="shared" si="2923"/>
        <v>0</v>
      </c>
      <c r="Q6407" t="s">
        <v>7604</v>
      </c>
    </row>
    <row r="6408" spans="1:18" hidden="1">
      <c r="A6408" s="34" t="s">
        <v>489</v>
      </c>
      <c r="B6408" s="34" t="s">
        <v>6467</v>
      </c>
      <c r="C6408" s="226" t="s">
        <v>7842</v>
      </c>
      <c r="D6408" s="223">
        <v>397.02</v>
      </c>
      <c r="E6408" s="327">
        <v>43131</v>
      </c>
      <c r="F6408" s="37">
        <v>87156.89</v>
      </c>
      <c r="G6408" s="38">
        <v>0.2</v>
      </c>
      <c r="H6408" s="312">
        <v>1452.99</v>
      </c>
      <c r="I6408" s="39">
        <v>79893.820000000007</v>
      </c>
      <c r="J6408" s="40">
        <f t="shared" si="2918"/>
        <v>0.2</v>
      </c>
      <c r="K6408" s="41">
        <f t="shared" si="2919"/>
        <v>1452.99</v>
      </c>
      <c r="L6408" s="42">
        <f t="shared" si="2920"/>
        <v>0</v>
      </c>
      <c r="M6408" s="39">
        <f t="shared" si="2921"/>
        <v>79893.820000000007</v>
      </c>
      <c r="N6408" s="38">
        <f>VLOOKUP(CONCATENATE(A6408,"-6"),'Restated Depr'!$B$6:$G$7674,6,0)</f>
        <v>0.2</v>
      </c>
      <c r="O6408" s="42">
        <f t="shared" si="2922"/>
        <v>1452.99</v>
      </c>
      <c r="P6408" s="42">
        <f t="shared" si="2923"/>
        <v>0</v>
      </c>
      <c r="Q6408" t="s">
        <v>7604</v>
      </c>
    </row>
    <row r="6409" spans="1:18" hidden="1">
      <c r="A6409" s="34" t="s">
        <v>489</v>
      </c>
      <c r="B6409" s="34" t="s">
        <v>6468</v>
      </c>
      <c r="C6409" s="226" t="s">
        <v>7842</v>
      </c>
      <c r="D6409" s="223">
        <v>397.02</v>
      </c>
      <c r="E6409" s="327">
        <v>43159</v>
      </c>
      <c r="F6409" s="37">
        <v>85704.28</v>
      </c>
      <c r="G6409" s="38">
        <v>0.2</v>
      </c>
      <c r="H6409" s="312">
        <v>1452.99</v>
      </c>
      <c r="I6409" s="39">
        <v>79893.820000000007</v>
      </c>
      <c r="J6409" s="40">
        <f t="shared" si="2918"/>
        <v>0.2</v>
      </c>
      <c r="K6409" s="41">
        <f t="shared" si="2919"/>
        <v>1452.99</v>
      </c>
      <c r="L6409" s="42">
        <f t="shared" si="2920"/>
        <v>0</v>
      </c>
      <c r="M6409" s="39">
        <f t="shared" si="2921"/>
        <v>79893.820000000007</v>
      </c>
      <c r="N6409" s="38">
        <f>VLOOKUP(CONCATENATE(A6409,"-6"),'Restated Depr'!$B$6:$G$7674,6,0)</f>
        <v>0.2</v>
      </c>
      <c r="O6409" s="42">
        <f t="shared" si="2922"/>
        <v>1452.99</v>
      </c>
      <c r="P6409" s="42">
        <f t="shared" si="2923"/>
        <v>0</v>
      </c>
      <c r="Q6409" t="s">
        <v>7604</v>
      </c>
    </row>
    <row r="6410" spans="1:18" hidden="1">
      <c r="A6410" s="34" t="s">
        <v>489</v>
      </c>
      <c r="B6410" s="34" t="s">
        <v>6469</v>
      </c>
      <c r="C6410" s="226" t="s">
        <v>7842</v>
      </c>
      <c r="D6410" s="223">
        <v>397.02</v>
      </c>
      <c r="E6410" s="327">
        <v>43190</v>
      </c>
      <c r="F6410" s="37">
        <v>84251.67</v>
      </c>
      <c r="G6410" s="38">
        <v>0.2</v>
      </c>
      <c r="H6410" s="312">
        <v>1453</v>
      </c>
      <c r="I6410" s="39">
        <v>79893.820000000007</v>
      </c>
      <c r="J6410" s="40">
        <f t="shared" si="2918"/>
        <v>0.2</v>
      </c>
      <c r="K6410" s="41">
        <f t="shared" si="2919"/>
        <v>1453</v>
      </c>
      <c r="L6410" s="42">
        <f t="shared" si="2920"/>
        <v>0</v>
      </c>
      <c r="M6410" s="39">
        <f t="shared" si="2921"/>
        <v>79893.820000000007</v>
      </c>
      <c r="N6410" s="38">
        <f>VLOOKUP(CONCATENATE(A6410,"-6"),'Restated Depr'!$B$6:$G$7674,6,0)</f>
        <v>0.2</v>
      </c>
      <c r="O6410" s="42">
        <f t="shared" si="2922"/>
        <v>1452.99</v>
      </c>
      <c r="P6410" s="42">
        <f t="shared" si="2923"/>
        <v>-9.9999999999909051E-3</v>
      </c>
      <c r="Q6410" t="s">
        <v>7604</v>
      </c>
    </row>
    <row r="6411" spans="1:18" hidden="1">
      <c r="A6411" s="34" t="s">
        <v>489</v>
      </c>
      <c r="B6411" s="34" t="s">
        <v>6470</v>
      </c>
      <c r="C6411" s="226" t="s">
        <v>7842</v>
      </c>
      <c r="D6411" s="223">
        <v>397.02</v>
      </c>
      <c r="E6411" s="327">
        <v>43220</v>
      </c>
      <c r="F6411" s="37">
        <v>82799.05</v>
      </c>
      <c r="G6411" s="38">
        <v>0.2</v>
      </c>
      <c r="H6411" s="312">
        <v>1452.99</v>
      </c>
      <c r="I6411" s="39">
        <v>79893.820000000007</v>
      </c>
      <c r="J6411" s="40">
        <f t="shared" si="2918"/>
        <v>0.2</v>
      </c>
      <c r="K6411" s="41">
        <f t="shared" si="2919"/>
        <v>1452.99</v>
      </c>
      <c r="L6411" s="42">
        <f t="shared" si="2920"/>
        <v>0</v>
      </c>
      <c r="M6411" s="39">
        <f t="shared" si="2921"/>
        <v>79893.820000000007</v>
      </c>
      <c r="N6411" s="38">
        <f>VLOOKUP(CONCATENATE(A6411,"-6"),'Restated Depr'!$B$6:$G$7674,6,0)</f>
        <v>0.2</v>
      </c>
      <c r="O6411" s="42">
        <f t="shared" si="2922"/>
        <v>1452.99</v>
      </c>
      <c r="P6411" s="42">
        <f t="shared" si="2923"/>
        <v>0</v>
      </c>
      <c r="Q6411" t="s">
        <v>7604</v>
      </c>
    </row>
    <row r="6412" spans="1:18" hidden="1">
      <c r="A6412" s="34" t="s">
        <v>489</v>
      </c>
      <c r="B6412" s="34" t="s">
        <v>6471</v>
      </c>
      <c r="C6412" s="226" t="s">
        <v>7842</v>
      </c>
      <c r="D6412" s="223">
        <v>397.02</v>
      </c>
      <c r="E6412" s="327">
        <v>43251</v>
      </c>
      <c r="F6412" s="37">
        <v>81346.44</v>
      </c>
      <c r="G6412" s="38">
        <v>0.2</v>
      </c>
      <c r="H6412" s="312">
        <v>1453</v>
      </c>
      <c r="I6412" s="39">
        <v>79893.820000000007</v>
      </c>
      <c r="J6412" s="40">
        <f t="shared" si="2918"/>
        <v>0.2</v>
      </c>
      <c r="K6412" s="41">
        <f t="shared" si="2919"/>
        <v>1453</v>
      </c>
      <c r="L6412" s="42">
        <f t="shared" si="2920"/>
        <v>0</v>
      </c>
      <c r="M6412" s="39">
        <f t="shared" si="2921"/>
        <v>79893.820000000007</v>
      </c>
      <c r="N6412" s="38">
        <f>VLOOKUP(CONCATENATE(A6412,"-6"),'Restated Depr'!$B$6:$G$7674,6,0)</f>
        <v>0.2</v>
      </c>
      <c r="O6412" s="42">
        <f t="shared" si="2922"/>
        <v>1452.99</v>
      </c>
      <c r="P6412" s="42">
        <f t="shared" si="2923"/>
        <v>-9.9999999999909051E-3</v>
      </c>
      <c r="Q6412" t="s">
        <v>7604</v>
      </c>
    </row>
    <row r="6413" spans="1:18" hidden="1">
      <c r="A6413" s="34" t="s">
        <v>489</v>
      </c>
      <c r="B6413" s="34" t="s">
        <v>6472</v>
      </c>
      <c r="C6413" s="226" t="s">
        <v>7842</v>
      </c>
      <c r="D6413" s="223">
        <v>397.02</v>
      </c>
      <c r="E6413" s="327">
        <v>43281</v>
      </c>
      <c r="F6413" s="37">
        <v>79893.820000000007</v>
      </c>
      <c r="G6413" s="38">
        <v>0.2</v>
      </c>
      <c r="H6413" s="312">
        <v>1452.99</v>
      </c>
      <c r="I6413" s="39">
        <v>79893.820000000007</v>
      </c>
      <c r="J6413" s="40">
        <f t="shared" si="2918"/>
        <v>0.2</v>
      </c>
      <c r="K6413" s="41">
        <f t="shared" si="2919"/>
        <v>1452.99</v>
      </c>
      <c r="L6413" s="42">
        <f t="shared" si="2920"/>
        <v>0</v>
      </c>
      <c r="M6413" s="39">
        <f t="shared" si="2921"/>
        <v>79893.820000000007</v>
      </c>
      <c r="N6413" s="38">
        <f>VLOOKUP(CONCATENATE(A6413,"-6"),'Restated Depr'!$B$6:$G$7674,6,0)</f>
        <v>0.2</v>
      </c>
      <c r="O6413" s="42">
        <f t="shared" si="2922"/>
        <v>1452.99</v>
      </c>
      <c r="P6413" s="42">
        <f t="shared" si="2923"/>
        <v>0</v>
      </c>
      <c r="Q6413" t="s">
        <v>7604</v>
      </c>
      <c r="R6413" s="5"/>
    </row>
    <row r="6414" spans="1:18" ht="15.75" hidden="1" thickBot="1">
      <c r="A6414" t="s">
        <v>489</v>
      </c>
      <c r="C6414" s="224" t="s">
        <v>641</v>
      </c>
      <c r="D6414" s="22"/>
      <c r="E6414" s="323" t="s">
        <v>606</v>
      </c>
      <c r="F6414" s="1"/>
      <c r="G6414" s="5"/>
      <c r="H6414" s="310">
        <f>SUM(H6402:H6413)</f>
        <v>16412.68</v>
      </c>
      <c r="I6414" s="10"/>
      <c r="J6414" s="10"/>
      <c r="K6414" s="32">
        <f>SUM(K6402:K6413)</f>
        <v>16412.68</v>
      </c>
      <c r="L6414" s="28">
        <f>SUM(L6402:L6413)</f>
        <v>0</v>
      </c>
      <c r="M6414" s="10"/>
      <c r="N6414" s="5"/>
      <c r="O6414" s="28">
        <f>SUM(O6402:O6413)</f>
        <v>17435.88</v>
      </c>
      <c r="P6414" s="28">
        <f>SUM(P6402:P6413)</f>
        <v>1023.2000000000005</v>
      </c>
    </row>
    <row r="6415" spans="1:18" hidden="1">
      <c r="A6415" t="s">
        <v>490</v>
      </c>
      <c r="B6415" t="s">
        <v>6473</v>
      </c>
      <c r="C6415" s="224" t="s">
        <v>7842</v>
      </c>
      <c r="D6415" s="221">
        <v>397.02</v>
      </c>
      <c r="E6415" s="324">
        <v>42947</v>
      </c>
      <c r="F6415" s="9">
        <v>556689.61</v>
      </c>
      <c r="G6415" s="18">
        <v>6.6699999999999995E-2</v>
      </c>
      <c r="H6415" s="299">
        <v>3094.27</v>
      </c>
      <c r="I6415" s="15">
        <v>556689.61</v>
      </c>
      <c r="J6415" s="11">
        <f t="shared" ref="J6415:J6426" si="2924">G6415</f>
        <v>6.6699999999999995E-2</v>
      </c>
      <c r="K6415" s="31">
        <f t="shared" ref="K6415:K6426" si="2925">I6415*J6415/12</f>
        <v>3094.2664155833331</v>
      </c>
      <c r="L6415" s="289">
        <f t="shared" ref="L6415:L6426" si="2926">K6415-H6415</f>
        <v>-3.5844166668539401E-3</v>
      </c>
      <c r="M6415" s="15">
        <f t="shared" ref="M6415:M6426" si="2927">I6415</f>
        <v>556689.61</v>
      </c>
      <c r="N6415" s="5">
        <f>VLOOKUP(CONCATENATE(A6415,"-6"),'Restated Depr'!$B$6:$G$7674,6,0)</f>
        <v>6.6699999999999995E-2</v>
      </c>
      <c r="O6415" s="289">
        <f t="shared" ref="O6415:O6426" si="2928">M6415*N6415/12</f>
        <v>3094.2664155833331</v>
      </c>
      <c r="P6415" s="289">
        <f t="shared" ref="P6415:P6426" si="2929">O6415-K6415</f>
        <v>0</v>
      </c>
      <c r="Q6415" t="s">
        <v>7819</v>
      </c>
    </row>
    <row r="6416" spans="1:18" hidden="1">
      <c r="A6416" t="s">
        <v>490</v>
      </c>
      <c r="B6416" t="s">
        <v>6474</v>
      </c>
      <c r="C6416" s="224" t="s">
        <v>7842</v>
      </c>
      <c r="D6416" s="221">
        <v>397.02</v>
      </c>
      <c r="E6416" s="324">
        <v>42978</v>
      </c>
      <c r="F6416" s="1">
        <v>556689.61</v>
      </c>
      <c r="G6416" s="18">
        <v>6.6699999999999995E-2</v>
      </c>
      <c r="H6416" s="298">
        <v>3094.27</v>
      </c>
      <c r="I6416" s="10">
        <v>556689.61</v>
      </c>
      <c r="J6416" s="11">
        <f t="shared" si="2924"/>
        <v>6.6699999999999995E-2</v>
      </c>
      <c r="K6416" s="30">
        <f t="shared" si="2925"/>
        <v>3094.2664155833331</v>
      </c>
      <c r="L6416" s="29">
        <f t="shared" si="2926"/>
        <v>-3.5844166668539401E-3</v>
      </c>
      <c r="M6416" s="10">
        <f t="shared" si="2927"/>
        <v>556689.61</v>
      </c>
      <c r="N6416" s="5">
        <f>VLOOKUP(CONCATENATE(A6416,"-6"),'Restated Depr'!$B$6:$G$7674,6,0)</f>
        <v>6.6699999999999995E-2</v>
      </c>
      <c r="O6416" s="29">
        <f t="shared" si="2928"/>
        <v>3094.2664155833331</v>
      </c>
      <c r="P6416" s="29">
        <f t="shared" si="2929"/>
        <v>0</v>
      </c>
      <c r="Q6416" t="s">
        <v>7819</v>
      </c>
    </row>
    <row r="6417" spans="1:18" hidden="1">
      <c r="A6417" t="s">
        <v>490</v>
      </c>
      <c r="B6417" t="s">
        <v>6475</v>
      </c>
      <c r="C6417" s="224" t="s">
        <v>7842</v>
      </c>
      <c r="D6417" s="221">
        <v>397.02</v>
      </c>
      <c r="E6417" s="324">
        <v>43008</v>
      </c>
      <c r="F6417" s="1">
        <v>556689.61</v>
      </c>
      <c r="G6417" s="18">
        <v>6.6699999999999995E-2</v>
      </c>
      <c r="H6417" s="298">
        <v>3094.27</v>
      </c>
      <c r="I6417" s="10">
        <v>556689.61</v>
      </c>
      <c r="J6417" s="11">
        <f t="shared" si="2924"/>
        <v>6.6699999999999995E-2</v>
      </c>
      <c r="K6417" s="30">
        <f t="shared" si="2925"/>
        <v>3094.2664155833331</v>
      </c>
      <c r="L6417" s="29">
        <f t="shared" si="2926"/>
        <v>-3.5844166668539401E-3</v>
      </c>
      <c r="M6417" s="10">
        <f t="shared" si="2927"/>
        <v>556689.61</v>
      </c>
      <c r="N6417" s="5">
        <f>VLOOKUP(CONCATENATE(A6417,"-6"),'Restated Depr'!$B$6:$G$7674,6,0)</f>
        <v>6.6699999999999995E-2</v>
      </c>
      <c r="O6417" s="29">
        <f t="shared" si="2928"/>
        <v>3094.2664155833331</v>
      </c>
      <c r="P6417" s="29">
        <f t="shared" si="2929"/>
        <v>0</v>
      </c>
      <c r="Q6417" t="s">
        <v>7819</v>
      </c>
    </row>
    <row r="6418" spans="1:18" hidden="1">
      <c r="A6418" t="s">
        <v>490</v>
      </c>
      <c r="B6418" t="s">
        <v>6476</v>
      </c>
      <c r="C6418" s="224" t="s">
        <v>7842</v>
      </c>
      <c r="D6418" s="221">
        <v>397.02</v>
      </c>
      <c r="E6418" s="324">
        <v>43039</v>
      </c>
      <c r="F6418" s="1">
        <v>556689.61</v>
      </c>
      <c r="G6418" s="18">
        <v>6.6699999999999995E-2</v>
      </c>
      <c r="H6418" s="298">
        <v>3094.27</v>
      </c>
      <c r="I6418" s="10">
        <v>556689.61</v>
      </c>
      <c r="J6418" s="11">
        <f t="shared" si="2924"/>
        <v>6.6699999999999995E-2</v>
      </c>
      <c r="K6418" s="30">
        <f t="shared" si="2925"/>
        <v>3094.2664155833331</v>
      </c>
      <c r="L6418" s="29">
        <f t="shared" si="2926"/>
        <v>-3.5844166668539401E-3</v>
      </c>
      <c r="M6418" s="10">
        <f t="shared" si="2927"/>
        <v>556689.61</v>
      </c>
      <c r="N6418" s="5">
        <f>VLOOKUP(CONCATENATE(A6418,"-6"),'Restated Depr'!$B$6:$G$7674,6,0)</f>
        <v>6.6699999999999995E-2</v>
      </c>
      <c r="O6418" s="29">
        <f t="shared" si="2928"/>
        <v>3094.2664155833331</v>
      </c>
      <c r="P6418" s="29">
        <f t="shared" si="2929"/>
        <v>0</v>
      </c>
      <c r="Q6418" t="s">
        <v>7819</v>
      </c>
    </row>
    <row r="6419" spans="1:18" hidden="1">
      <c r="A6419" t="s">
        <v>490</v>
      </c>
      <c r="B6419" t="s">
        <v>6477</v>
      </c>
      <c r="C6419" s="224" t="s">
        <v>7842</v>
      </c>
      <c r="D6419" s="221">
        <v>397.02</v>
      </c>
      <c r="E6419" s="324">
        <v>43069</v>
      </c>
      <c r="F6419" s="1">
        <v>556689.61</v>
      </c>
      <c r="G6419" s="18">
        <v>6.6699999999999995E-2</v>
      </c>
      <c r="H6419" s="298">
        <v>3094.27</v>
      </c>
      <c r="I6419" s="10">
        <v>556689.61</v>
      </c>
      <c r="J6419" s="11">
        <f t="shared" si="2924"/>
        <v>6.6699999999999995E-2</v>
      </c>
      <c r="K6419" s="30">
        <f t="shared" si="2925"/>
        <v>3094.2664155833331</v>
      </c>
      <c r="L6419" s="29">
        <f t="shared" si="2926"/>
        <v>-3.5844166668539401E-3</v>
      </c>
      <c r="M6419" s="10">
        <f t="shared" si="2927"/>
        <v>556689.61</v>
      </c>
      <c r="N6419" s="5">
        <f>VLOOKUP(CONCATENATE(A6419,"-6"),'Restated Depr'!$B$6:$G$7674,6,0)</f>
        <v>6.6699999999999995E-2</v>
      </c>
      <c r="O6419" s="29">
        <f t="shared" si="2928"/>
        <v>3094.2664155833331</v>
      </c>
      <c r="P6419" s="29">
        <f t="shared" si="2929"/>
        <v>0</v>
      </c>
      <c r="Q6419" t="s">
        <v>7819</v>
      </c>
    </row>
    <row r="6420" spans="1:18" hidden="1">
      <c r="A6420" t="s">
        <v>490</v>
      </c>
      <c r="B6420" t="s">
        <v>6478</v>
      </c>
      <c r="C6420" s="224" t="s">
        <v>7842</v>
      </c>
      <c r="D6420" s="221">
        <v>397.02</v>
      </c>
      <c r="E6420" s="324">
        <v>43100</v>
      </c>
      <c r="F6420" s="1">
        <v>556689.61</v>
      </c>
      <c r="G6420" s="18">
        <v>6.6699999999999995E-2</v>
      </c>
      <c r="H6420" s="298">
        <v>3094.27</v>
      </c>
      <c r="I6420" s="10">
        <v>556689.61</v>
      </c>
      <c r="J6420" s="11">
        <f t="shared" si="2924"/>
        <v>6.6699999999999995E-2</v>
      </c>
      <c r="K6420" s="30">
        <f t="shared" si="2925"/>
        <v>3094.2664155833331</v>
      </c>
      <c r="L6420" s="29">
        <f t="shared" si="2926"/>
        <v>-3.5844166668539401E-3</v>
      </c>
      <c r="M6420" s="10">
        <f t="shared" si="2927"/>
        <v>556689.61</v>
      </c>
      <c r="N6420" s="5">
        <f>VLOOKUP(CONCATENATE(A6420,"-6"),'Restated Depr'!$B$6:$G$7674,6,0)</f>
        <v>6.6699999999999995E-2</v>
      </c>
      <c r="O6420" s="29">
        <f t="shared" si="2928"/>
        <v>3094.2664155833331</v>
      </c>
      <c r="P6420" s="29">
        <f t="shared" si="2929"/>
        <v>0</v>
      </c>
      <c r="Q6420" t="s">
        <v>7819</v>
      </c>
    </row>
    <row r="6421" spans="1:18" hidden="1">
      <c r="A6421" t="s">
        <v>490</v>
      </c>
      <c r="B6421" t="s">
        <v>6479</v>
      </c>
      <c r="C6421" s="224" t="s">
        <v>7842</v>
      </c>
      <c r="D6421" s="221">
        <v>397.02</v>
      </c>
      <c r="E6421" s="324">
        <v>43131</v>
      </c>
      <c r="F6421" s="1">
        <v>556689.61</v>
      </c>
      <c r="G6421" s="5">
        <v>6.6699999999999995E-2</v>
      </c>
      <c r="H6421" s="298">
        <v>3094.27</v>
      </c>
      <c r="I6421" s="10">
        <v>556689.61</v>
      </c>
      <c r="J6421" s="11">
        <f t="shared" si="2924"/>
        <v>6.6699999999999995E-2</v>
      </c>
      <c r="K6421" s="30">
        <f t="shared" si="2925"/>
        <v>3094.2664155833331</v>
      </c>
      <c r="L6421" s="29">
        <f t="shared" si="2926"/>
        <v>-3.5844166668539401E-3</v>
      </c>
      <c r="M6421" s="10">
        <f t="shared" si="2927"/>
        <v>556689.61</v>
      </c>
      <c r="N6421" s="5">
        <f>VLOOKUP(CONCATENATE(A6421,"-6"),'Restated Depr'!$B$6:$G$7674,6,0)</f>
        <v>6.6699999999999995E-2</v>
      </c>
      <c r="O6421" s="29">
        <f t="shared" si="2928"/>
        <v>3094.2664155833331</v>
      </c>
      <c r="P6421" s="29">
        <f t="shared" si="2929"/>
        <v>0</v>
      </c>
      <c r="Q6421" t="s">
        <v>7819</v>
      </c>
    </row>
    <row r="6422" spans="1:18" hidden="1">
      <c r="A6422" t="s">
        <v>490</v>
      </c>
      <c r="B6422" t="s">
        <v>6480</v>
      </c>
      <c r="C6422" s="224" t="s">
        <v>7842</v>
      </c>
      <c r="D6422" s="221">
        <v>397.02</v>
      </c>
      <c r="E6422" s="324">
        <v>43159</v>
      </c>
      <c r="F6422" s="1">
        <v>556689.61</v>
      </c>
      <c r="G6422" s="5">
        <v>6.6699999999999995E-2</v>
      </c>
      <c r="H6422" s="298">
        <v>3094.27</v>
      </c>
      <c r="I6422" s="10">
        <v>556689.61</v>
      </c>
      <c r="J6422" s="11">
        <f t="shared" si="2924"/>
        <v>6.6699999999999995E-2</v>
      </c>
      <c r="K6422" s="30">
        <f t="shared" si="2925"/>
        <v>3094.2664155833331</v>
      </c>
      <c r="L6422" s="29">
        <f t="shared" si="2926"/>
        <v>-3.5844166668539401E-3</v>
      </c>
      <c r="M6422" s="10">
        <f t="shared" si="2927"/>
        <v>556689.61</v>
      </c>
      <c r="N6422" s="5">
        <f>VLOOKUP(CONCATENATE(A6422,"-6"),'Restated Depr'!$B$6:$G$7674,6,0)</f>
        <v>6.6699999999999995E-2</v>
      </c>
      <c r="O6422" s="29">
        <f t="shared" si="2928"/>
        <v>3094.2664155833331</v>
      </c>
      <c r="P6422" s="29">
        <f t="shared" si="2929"/>
        <v>0</v>
      </c>
      <c r="Q6422" t="s">
        <v>7819</v>
      </c>
    </row>
    <row r="6423" spans="1:18" hidden="1">
      <c r="A6423" t="s">
        <v>490</v>
      </c>
      <c r="B6423" t="s">
        <v>6481</v>
      </c>
      <c r="C6423" s="224" t="s">
        <v>7842</v>
      </c>
      <c r="D6423" s="221">
        <v>397.02</v>
      </c>
      <c r="E6423" s="324">
        <v>43190</v>
      </c>
      <c r="F6423" s="1">
        <v>556689.61</v>
      </c>
      <c r="G6423" s="5">
        <v>6.6699999999999995E-2</v>
      </c>
      <c r="H6423" s="298">
        <v>3094.27</v>
      </c>
      <c r="I6423" s="10">
        <v>556689.61</v>
      </c>
      <c r="J6423" s="11">
        <f t="shared" si="2924"/>
        <v>6.6699999999999995E-2</v>
      </c>
      <c r="K6423" s="30">
        <f t="shared" si="2925"/>
        <v>3094.2664155833331</v>
      </c>
      <c r="L6423" s="29">
        <f t="shared" si="2926"/>
        <v>-3.5844166668539401E-3</v>
      </c>
      <c r="M6423" s="10">
        <f t="shared" si="2927"/>
        <v>556689.61</v>
      </c>
      <c r="N6423" s="5">
        <f>VLOOKUP(CONCATENATE(A6423,"-6"),'Restated Depr'!$B$6:$G$7674,6,0)</f>
        <v>6.6699999999999995E-2</v>
      </c>
      <c r="O6423" s="29">
        <f t="shared" si="2928"/>
        <v>3094.2664155833331</v>
      </c>
      <c r="P6423" s="29">
        <f t="shared" si="2929"/>
        <v>0</v>
      </c>
      <c r="Q6423" t="s">
        <v>7819</v>
      </c>
    </row>
    <row r="6424" spans="1:18" hidden="1">
      <c r="A6424" t="s">
        <v>490</v>
      </c>
      <c r="B6424" t="s">
        <v>6482</v>
      </c>
      <c r="C6424" s="224" t="s">
        <v>7842</v>
      </c>
      <c r="D6424" s="221">
        <v>397.02</v>
      </c>
      <c r="E6424" s="324">
        <v>43220</v>
      </c>
      <c r="F6424" s="1">
        <v>556689.61</v>
      </c>
      <c r="G6424" s="5">
        <v>6.6699999999999995E-2</v>
      </c>
      <c r="H6424" s="298">
        <v>3094.27</v>
      </c>
      <c r="I6424" s="10">
        <v>556689.61</v>
      </c>
      <c r="J6424" s="11">
        <f t="shared" si="2924"/>
        <v>6.6699999999999995E-2</v>
      </c>
      <c r="K6424" s="30">
        <f t="shared" si="2925"/>
        <v>3094.2664155833331</v>
      </c>
      <c r="L6424" s="29">
        <f t="shared" si="2926"/>
        <v>-3.5844166668539401E-3</v>
      </c>
      <c r="M6424" s="10">
        <f t="shared" si="2927"/>
        <v>556689.61</v>
      </c>
      <c r="N6424" s="5">
        <f>VLOOKUP(CONCATENATE(A6424,"-6"),'Restated Depr'!$B$6:$G$7674,6,0)</f>
        <v>6.6699999999999995E-2</v>
      </c>
      <c r="O6424" s="29">
        <f t="shared" si="2928"/>
        <v>3094.2664155833331</v>
      </c>
      <c r="P6424" s="29">
        <f t="shared" si="2929"/>
        <v>0</v>
      </c>
      <c r="Q6424" t="s">
        <v>7819</v>
      </c>
    </row>
    <row r="6425" spans="1:18" hidden="1">
      <c r="A6425" t="s">
        <v>490</v>
      </c>
      <c r="B6425" t="s">
        <v>6483</v>
      </c>
      <c r="C6425" s="224" t="s">
        <v>7842</v>
      </c>
      <c r="D6425" s="221">
        <v>397.02</v>
      </c>
      <c r="E6425" s="324">
        <v>43251</v>
      </c>
      <c r="F6425" s="1">
        <v>556689.61</v>
      </c>
      <c r="G6425" s="5">
        <v>6.6699999999999995E-2</v>
      </c>
      <c r="H6425" s="298">
        <v>3094.27</v>
      </c>
      <c r="I6425" s="10">
        <v>556689.61</v>
      </c>
      <c r="J6425" s="11">
        <f t="shared" si="2924"/>
        <v>6.6699999999999995E-2</v>
      </c>
      <c r="K6425" s="30">
        <f t="shared" si="2925"/>
        <v>3094.2664155833331</v>
      </c>
      <c r="L6425" s="29">
        <f t="shared" si="2926"/>
        <v>-3.5844166668539401E-3</v>
      </c>
      <c r="M6425" s="10">
        <f t="shared" si="2927"/>
        <v>556689.61</v>
      </c>
      <c r="N6425" s="5">
        <f>VLOOKUP(CONCATENATE(A6425,"-6"),'Restated Depr'!$B$6:$G$7674,6,0)</f>
        <v>6.6699999999999995E-2</v>
      </c>
      <c r="O6425" s="29">
        <f t="shared" si="2928"/>
        <v>3094.2664155833331</v>
      </c>
      <c r="P6425" s="29">
        <f t="shared" si="2929"/>
        <v>0</v>
      </c>
      <c r="Q6425" t="s">
        <v>7819</v>
      </c>
    </row>
    <row r="6426" spans="1:18" hidden="1">
      <c r="A6426" t="s">
        <v>490</v>
      </c>
      <c r="B6426" t="s">
        <v>6484</v>
      </c>
      <c r="C6426" s="224" t="s">
        <v>7842</v>
      </c>
      <c r="D6426" s="221">
        <v>397.02</v>
      </c>
      <c r="E6426" s="324">
        <v>43281</v>
      </c>
      <c r="F6426" s="1">
        <v>556689.61</v>
      </c>
      <c r="G6426" s="5">
        <v>6.6699999999999995E-2</v>
      </c>
      <c r="H6426" s="298">
        <v>3094.27</v>
      </c>
      <c r="I6426" s="10">
        <v>556689.61</v>
      </c>
      <c r="J6426" s="11">
        <f t="shared" si="2924"/>
        <v>6.6699999999999995E-2</v>
      </c>
      <c r="K6426" s="30">
        <f t="shared" si="2925"/>
        <v>3094.2664155833331</v>
      </c>
      <c r="L6426" s="29">
        <f t="shared" si="2926"/>
        <v>-3.5844166668539401E-3</v>
      </c>
      <c r="M6426" s="10">
        <f t="shared" si="2927"/>
        <v>556689.61</v>
      </c>
      <c r="N6426" s="5">
        <f>VLOOKUP(CONCATENATE(A6426,"-6"),'Restated Depr'!$B$6:$G$7674,6,0)</f>
        <v>6.6699999999999995E-2</v>
      </c>
      <c r="O6426" s="29">
        <f t="shared" si="2928"/>
        <v>3094.2664155833331</v>
      </c>
      <c r="P6426" s="29">
        <f t="shared" si="2929"/>
        <v>0</v>
      </c>
      <c r="Q6426" t="s">
        <v>7819</v>
      </c>
      <c r="R6426" s="5"/>
    </row>
    <row r="6427" spans="1:18" ht="15.75" hidden="1" thickBot="1">
      <c r="A6427" t="s">
        <v>490</v>
      </c>
      <c r="C6427" s="224" t="s">
        <v>641</v>
      </c>
      <c r="D6427" s="22"/>
      <c r="E6427" s="323" t="s">
        <v>606</v>
      </c>
      <c r="F6427" s="1"/>
      <c r="G6427" s="5"/>
      <c r="H6427" s="310">
        <f>SUM(H6415:H6426)</f>
        <v>37131.24</v>
      </c>
      <c r="I6427" s="10"/>
      <c r="J6427" s="10"/>
      <c r="K6427" s="32">
        <f>SUM(K6415:K6426)</f>
        <v>37131.196986999996</v>
      </c>
      <c r="L6427" s="28">
        <f>SUM(L6415:L6426)</f>
        <v>-4.3013000002247281E-2</v>
      </c>
      <c r="M6427" s="10"/>
      <c r="N6427" s="5"/>
      <c r="O6427" s="28">
        <f>SUM(O6415:O6426)</f>
        <v>37131.196986999996</v>
      </c>
      <c r="P6427" s="28">
        <f>SUM(P6415:P6426)</f>
        <v>0</v>
      </c>
    </row>
    <row r="6428" spans="1:18" hidden="1">
      <c r="A6428" s="34" t="s">
        <v>491</v>
      </c>
      <c r="B6428" s="34" t="s">
        <v>6485</v>
      </c>
      <c r="C6428" s="226" t="s">
        <v>7842</v>
      </c>
      <c r="D6428" s="223">
        <v>397.02</v>
      </c>
      <c r="E6428" s="327">
        <v>42947</v>
      </c>
      <c r="F6428" s="285">
        <v>4073.39</v>
      </c>
      <c r="G6428" s="38">
        <v>0.16666666999999999</v>
      </c>
      <c r="H6428" s="311">
        <v>53.6</v>
      </c>
      <c r="I6428" s="287">
        <v>3431.11</v>
      </c>
      <c r="J6428" s="40">
        <f t="shared" ref="J6428:J6439" si="2930">G6428</f>
        <v>0.16666666999999999</v>
      </c>
      <c r="K6428" s="290">
        <f t="shared" ref="K6428:K6439" si="2931">H6428</f>
        <v>53.6</v>
      </c>
      <c r="L6428" s="291">
        <f t="shared" ref="L6428:L6439" si="2932">K6428-H6428</f>
        <v>0</v>
      </c>
      <c r="M6428" s="287">
        <f t="shared" ref="M6428:M6439" si="2933">I6428</f>
        <v>3431.11</v>
      </c>
      <c r="N6428" s="38">
        <f>VLOOKUP(CONCATENATE(A6428,"-6"),'Restated Depr'!$B$6:$G$7674,6,0)</f>
        <v>0.2</v>
      </c>
      <c r="O6428" s="291">
        <f t="shared" ref="O6428:O6439" si="2934">VLOOKUP(CONCATENATE(A6428,"-6"),$B$3:$K$7676,10,FALSE)</f>
        <v>62.38</v>
      </c>
      <c r="P6428" s="291">
        <f t="shared" ref="P6428:P6439" si="2935">O6428-K6428</f>
        <v>8.7800000000000011</v>
      </c>
      <c r="Q6428" t="s">
        <v>7604</v>
      </c>
    </row>
    <row r="6429" spans="1:18" hidden="1">
      <c r="A6429" s="34" t="s">
        <v>491</v>
      </c>
      <c r="B6429" s="34" t="s">
        <v>6486</v>
      </c>
      <c r="C6429" s="226" t="s">
        <v>7842</v>
      </c>
      <c r="D6429" s="223">
        <v>397.02</v>
      </c>
      <c r="E6429" s="327">
        <v>42978</v>
      </c>
      <c r="F6429" s="37">
        <v>4019.79</v>
      </c>
      <c r="G6429" s="38">
        <v>0.16666666999999999</v>
      </c>
      <c r="H6429" s="312">
        <v>53.6</v>
      </c>
      <c r="I6429" s="39">
        <v>3431.11</v>
      </c>
      <c r="J6429" s="40">
        <f t="shared" si="2930"/>
        <v>0.16666666999999999</v>
      </c>
      <c r="K6429" s="41">
        <f t="shared" si="2931"/>
        <v>53.6</v>
      </c>
      <c r="L6429" s="42">
        <f t="shared" si="2932"/>
        <v>0</v>
      </c>
      <c r="M6429" s="39">
        <f t="shared" si="2933"/>
        <v>3431.11</v>
      </c>
      <c r="N6429" s="38">
        <f>VLOOKUP(CONCATENATE(A6429,"-6"),'Restated Depr'!$B$6:$G$7674,6,0)</f>
        <v>0.2</v>
      </c>
      <c r="O6429" s="42">
        <f t="shared" si="2934"/>
        <v>62.38</v>
      </c>
      <c r="P6429" s="42">
        <f t="shared" si="2935"/>
        <v>8.7800000000000011</v>
      </c>
      <c r="Q6429" t="s">
        <v>7604</v>
      </c>
    </row>
    <row r="6430" spans="1:18" hidden="1">
      <c r="A6430" s="34" t="s">
        <v>491</v>
      </c>
      <c r="B6430" s="34" t="s">
        <v>6487</v>
      </c>
      <c r="C6430" s="226" t="s">
        <v>7842</v>
      </c>
      <c r="D6430" s="223">
        <v>397.02</v>
      </c>
      <c r="E6430" s="327">
        <v>43008</v>
      </c>
      <c r="F6430" s="37">
        <v>3966.19</v>
      </c>
      <c r="G6430" s="38">
        <v>0.16666666999999999</v>
      </c>
      <c r="H6430" s="312">
        <v>53.6</v>
      </c>
      <c r="I6430" s="39">
        <v>3431.11</v>
      </c>
      <c r="J6430" s="40">
        <f t="shared" si="2930"/>
        <v>0.16666666999999999</v>
      </c>
      <c r="K6430" s="41">
        <f t="shared" si="2931"/>
        <v>53.6</v>
      </c>
      <c r="L6430" s="42">
        <f t="shared" si="2932"/>
        <v>0</v>
      </c>
      <c r="M6430" s="39">
        <f t="shared" si="2933"/>
        <v>3431.11</v>
      </c>
      <c r="N6430" s="38">
        <f>VLOOKUP(CONCATENATE(A6430,"-6"),'Restated Depr'!$B$6:$G$7674,6,0)</f>
        <v>0.2</v>
      </c>
      <c r="O6430" s="42">
        <f t="shared" si="2934"/>
        <v>62.38</v>
      </c>
      <c r="P6430" s="42">
        <f t="shared" si="2935"/>
        <v>8.7800000000000011</v>
      </c>
      <c r="Q6430" t="s">
        <v>7604</v>
      </c>
    </row>
    <row r="6431" spans="1:18" hidden="1">
      <c r="A6431" s="34" t="s">
        <v>491</v>
      </c>
      <c r="B6431" s="34" t="s">
        <v>6488</v>
      </c>
      <c r="C6431" s="226" t="s">
        <v>7842</v>
      </c>
      <c r="D6431" s="223">
        <v>397.02</v>
      </c>
      <c r="E6431" s="327">
        <v>43039</v>
      </c>
      <c r="F6431" s="37">
        <v>3912.59</v>
      </c>
      <c r="G6431" s="38">
        <v>0.16666666999999999</v>
      </c>
      <c r="H6431" s="312">
        <v>53.6</v>
      </c>
      <c r="I6431" s="39">
        <v>3431.11</v>
      </c>
      <c r="J6431" s="40">
        <f t="shared" si="2930"/>
        <v>0.16666666999999999</v>
      </c>
      <c r="K6431" s="41">
        <f t="shared" si="2931"/>
        <v>53.6</v>
      </c>
      <c r="L6431" s="42">
        <f t="shared" si="2932"/>
        <v>0</v>
      </c>
      <c r="M6431" s="39">
        <f t="shared" si="2933"/>
        <v>3431.11</v>
      </c>
      <c r="N6431" s="38">
        <f>VLOOKUP(CONCATENATE(A6431,"-6"),'Restated Depr'!$B$6:$G$7674,6,0)</f>
        <v>0.2</v>
      </c>
      <c r="O6431" s="42">
        <f t="shared" si="2934"/>
        <v>62.38</v>
      </c>
      <c r="P6431" s="42">
        <f t="shared" si="2935"/>
        <v>8.7800000000000011</v>
      </c>
      <c r="Q6431" t="s">
        <v>7604</v>
      </c>
    </row>
    <row r="6432" spans="1:18" hidden="1">
      <c r="A6432" s="34" t="s">
        <v>491</v>
      </c>
      <c r="B6432" s="34" t="s">
        <v>6489</v>
      </c>
      <c r="C6432" s="226" t="s">
        <v>7842</v>
      </c>
      <c r="D6432" s="223">
        <v>397.02</v>
      </c>
      <c r="E6432" s="327">
        <v>43069</v>
      </c>
      <c r="F6432" s="37">
        <v>3858.99</v>
      </c>
      <c r="G6432" s="38">
        <v>0.16666666999999999</v>
      </c>
      <c r="H6432" s="312">
        <v>53.6</v>
      </c>
      <c r="I6432" s="39">
        <v>3431.11</v>
      </c>
      <c r="J6432" s="40">
        <f t="shared" si="2930"/>
        <v>0.16666666999999999</v>
      </c>
      <c r="K6432" s="41">
        <f t="shared" si="2931"/>
        <v>53.6</v>
      </c>
      <c r="L6432" s="42">
        <f t="shared" si="2932"/>
        <v>0</v>
      </c>
      <c r="M6432" s="39">
        <f t="shared" si="2933"/>
        <v>3431.11</v>
      </c>
      <c r="N6432" s="38">
        <f>VLOOKUP(CONCATENATE(A6432,"-6"),'Restated Depr'!$B$6:$G$7674,6,0)</f>
        <v>0.2</v>
      </c>
      <c r="O6432" s="42">
        <f t="shared" si="2934"/>
        <v>62.38</v>
      </c>
      <c r="P6432" s="42">
        <f t="shared" si="2935"/>
        <v>8.7800000000000011</v>
      </c>
      <c r="Q6432" t="s">
        <v>7604</v>
      </c>
    </row>
    <row r="6433" spans="1:18" hidden="1">
      <c r="A6433" s="34" t="s">
        <v>491</v>
      </c>
      <c r="B6433" s="34" t="s">
        <v>6490</v>
      </c>
      <c r="C6433" s="226" t="s">
        <v>7842</v>
      </c>
      <c r="D6433" s="223">
        <v>397.02</v>
      </c>
      <c r="E6433" s="327">
        <v>43100</v>
      </c>
      <c r="F6433" s="37">
        <v>3805.39</v>
      </c>
      <c r="G6433" s="38">
        <v>0.19672131000000001</v>
      </c>
      <c r="H6433" s="312">
        <v>62.38</v>
      </c>
      <c r="I6433" s="39">
        <v>3431.11</v>
      </c>
      <c r="J6433" s="40">
        <f t="shared" si="2930"/>
        <v>0.19672131000000001</v>
      </c>
      <c r="K6433" s="41">
        <f t="shared" si="2931"/>
        <v>62.38</v>
      </c>
      <c r="L6433" s="42">
        <f t="shared" si="2932"/>
        <v>0</v>
      </c>
      <c r="M6433" s="39">
        <f t="shared" si="2933"/>
        <v>3431.11</v>
      </c>
      <c r="N6433" s="38">
        <f>VLOOKUP(CONCATENATE(A6433,"-6"),'Restated Depr'!$B$6:$G$7674,6,0)</f>
        <v>0.2</v>
      </c>
      <c r="O6433" s="42">
        <f t="shared" si="2934"/>
        <v>62.38</v>
      </c>
      <c r="P6433" s="42">
        <f t="shared" si="2935"/>
        <v>0</v>
      </c>
      <c r="Q6433" t="s">
        <v>7604</v>
      </c>
    </row>
    <row r="6434" spans="1:18" hidden="1">
      <c r="A6434" s="34" t="s">
        <v>491</v>
      </c>
      <c r="B6434" s="34" t="s">
        <v>6491</v>
      </c>
      <c r="C6434" s="226" t="s">
        <v>7842</v>
      </c>
      <c r="D6434" s="223">
        <v>397.02</v>
      </c>
      <c r="E6434" s="327">
        <v>43131</v>
      </c>
      <c r="F6434" s="37">
        <v>3743.01</v>
      </c>
      <c r="G6434" s="38">
        <v>0.2</v>
      </c>
      <c r="H6434" s="312">
        <v>62.38</v>
      </c>
      <c r="I6434" s="39">
        <v>3431.11</v>
      </c>
      <c r="J6434" s="40">
        <f t="shared" si="2930"/>
        <v>0.2</v>
      </c>
      <c r="K6434" s="41">
        <f t="shared" si="2931"/>
        <v>62.38</v>
      </c>
      <c r="L6434" s="42">
        <f t="shared" si="2932"/>
        <v>0</v>
      </c>
      <c r="M6434" s="39">
        <f t="shared" si="2933"/>
        <v>3431.11</v>
      </c>
      <c r="N6434" s="38">
        <f>VLOOKUP(CONCATENATE(A6434,"-6"),'Restated Depr'!$B$6:$G$7674,6,0)</f>
        <v>0.2</v>
      </c>
      <c r="O6434" s="42">
        <f t="shared" si="2934"/>
        <v>62.38</v>
      </c>
      <c r="P6434" s="42">
        <f t="shared" si="2935"/>
        <v>0</v>
      </c>
      <c r="Q6434" t="s">
        <v>7604</v>
      </c>
    </row>
    <row r="6435" spans="1:18" hidden="1">
      <c r="A6435" s="34" t="s">
        <v>491</v>
      </c>
      <c r="B6435" s="34" t="s">
        <v>6492</v>
      </c>
      <c r="C6435" s="226" t="s">
        <v>7842</v>
      </c>
      <c r="D6435" s="223">
        <v>397.02</v>
      </c>
      <c r="E6435" s="327">
        <v>43159</v>
      </c>
      <c r="F6435" s="37">
        <v>3680.63</v>
      </c>
      <c r="G6435" s="38">
        <v>0.2</v>
      </c>
      <c r="H6435" s="312">
        <v>62.38</v>
      </c>
      <c r="I6435" s="39">
        <v>3431.11</v>
      </c>
      <c r="J6435" s="40">
        <f t="shared" si="2930"/>
        <v>0.2</v>
      </c>
      <c r="K6435" s="41">
        <f t="shared" si="2931"/>
        <v>62.38</v>
      </c>
      <c r="L6435" s="42">
        <f t="shared" si="2932"/>
        <v>0</v>
      </c>
      <c r="M6435" s="39">
        <f t="shared" si="2933"/>
        <v>3431.11</v>
      </c>
      <c r="N6435" s="38">
        <f>VLOOKUP(CONCATENATE(A6435,"-6"),'Restated Depr'!$B$6:$G$7674,6,0)</f>
        <v>0.2</v>
      </c>
      <c r="O6435" s="42">
        <f t="shared" si="2934"/>
        <v>62.38</v>
      </c>
      <c r="P6435" s="42">
        <f t="shared" si="2935"/>
        <v>0</v>
      </c>
      <c r="Q6435" t="s">
        <v>7604</v>
      </c>
    </row>
    <row r="6436" spans="1:18" hidden="1">
      <c r="A6436" s="34" t="s">
        <v>491</v>
      </c>
      <c r="B6436" s="34" t="s">
        <v>6493</v>
      </c>
      <c r="C6436" s="226" t="s">
        <v>7842</v>
      </c>
      <c r="D6436" s="223">
        <v>397.02</v>
      </c>
      <c r="E6436" s="327">
        <v>43190</v>
      </c>
      <c r="F6436" s="37">
        <v>3618.25</v>
      </c>
      <c r="G6436" s="38">
        <v>0.2</v>
      </c>
      <c r="H6436" s="312">
        <v>62.38</v>
      </c>
      <c r="I6436" s="39">
        <v>3431.11</v>
      </c>
      <c r="J6436" s="40">
        <f t="shared" si="2930"/>
        <v>0.2</v>
      </c>
      <c r="K6436" s="41">
        <f t="shared" si="2931"/>
        <v>62.38</v>
      </c>
      <c r="L6436" s="42">
        <f t="shared" si="2932"/>
        <v>0</v>
      </c>
      <c r="M6436" s="39">
        <f t="shared" si="2933"/>
        <v>3431.11</v>
      </c>
      <c r="N6436" s="38">
        <f>VLOOKUP(CONCATENATE(A6436,"-6"),'Restated Depr'!$B$6:$G$7674,6,0)</f>
        <v>0.2</v>
      </c>
      <c r="O6436" s="42">
        <f t="shared" si="2934"/>
        <v>62.38</v>
      </c>
      <c r="P6436" s="42">
        <f t="shared" si="2935"/>
        <v>0</v>
      </c>
      <c r="Q6436" t="s">
        <v>7604</v>
      </c>
    </row>
    <row r="6437" spans="1:18" hidden="1">
      <c r="A6437" s="34" t="s">
        <v>491</v>
      </c>
      <c r="B6437" s="34" t="s">
        <v>6494</v>
      </c>
      <c r="C6437" s="226" t="s">
        <v>7842</v>
      </c>
      <c r="D6437" s="223">
        <v>397.02</v>
      </c>
      <c r="E6437" s="327">
        <v>43220</v>
      </c>
      <c r="F6437" s="37">
        <v>3555.87</v>
      </c>
      <c r="G6437" s="38">
        <v>0.2</v>
      </c>
      <c r="H6437" s="312">
        <v>62.38</v>
      </c>
      <c r="I6437" s="39">
        <v>3431.11</v>
      </c>
      <c r="J6437" s="40">
        <f t="shared" si="2930"/>
        <v>0.2</v>
      </c>
      <c r="K6437" s="41">
        <f t="shared" si="2931"/>
        <v>62.38</v>
      </c>
      <c r="L6437" s="42">
        <f t="shared" si="2932"/>
        <v>0</v>
      </c>
      <c r="M6437" s="39">
        <f t="shared" si="2933"/>
        <v>3431.11</v>
      </c>
      <c r="N6437" s="38">
        <f>VLOOKUP(CONCATENATE(A6437,"-6"),'Restated Depr'!$B$6:$G$7674,6,0)</f>
        <v>0.2</v>
      </c>
      <c r="O6437" s="42">
        <f t="shared" si="2934"/>
        <v>62.38</v>
      </c>
      <c r="P6437" s="42">
        <f t="shared" si="2935"/>
        <v>0</v>
      </c>
      <c r="Q6437" t="s">
        <v>7604</v>
      </c>
    </row>
    <row r="6438" spans="1:18" hidden="1">
      <c r="A6438" s="34" t="s">
        <v>491</v>
      </c>
      <c r="B6438" s="34" t="s">
        <v>6495</v>
      </c>
      <c r="C6438" s="226" t="s">
        <v>7842</v>
      </c>
      <c r="D6438" s="223">
        <v>397.02</v>
      </c>
      <c r="E6438" s="327">
        <v>43251</v>
      </c>
      <c r="F6438" s="37">
        <v>3493.49</v>
      </c>
      <c r="G6438" s="38">
        <v>0.2</v>
      </c>
      <c r="H6438" s="312">
        <v>62.38</v>
      </c>
      <c r="I6438" s="39">
        <v>3431.11</v>
      </c>
      <c r="J6438" s="40">
        <f t="shared" si="2930"/>
        <v>0.2</v>
      </c>
      <c r="K6438" s="41">
        <f t="shared" si="2931"/>
        <v>62.38</v>
      </c>
      <c r="L6438" s="42">
        <f t="shared" si="2932"/>
        <v>0</v>
      </c>
      <c r="M6438" s="39">
        <f t="shared" si="2933"/>
        <v>3431.11</v>
      </c>
      <c r="N6438" s="38">
        <f>VLOOKUP(CONCATENATE(A6438,"-6"),'Restated Depr'!$B$6:$G$7674,6,0)</f>
        <v>0.2</v>
      </c>
      <c r="O6438" s="42">
        <f t="shared" si="2934"/>
        <v>62.38</v>
      </c>
      <c r="P6438" s="42">
        <f t="shared" si="2935"/>
        <v>0</v>
      </c>
      <c r="Q6438" t="s">
        <v>7604</v>
      </c>
    </row>
    <row r="6439" spans="1:18" hidden="1">
      <c r="A6439" s="34" t="s">
        <v>491</v>
      </c>
      <c r="B6439" s="34" t="s">
        <v>6496</v>
      </c>
      <c r="C6439" s="226" t="s">
        <v>7842</v>
      </c>
      <c r="D6439" s="223">
        <v>397.02</v>
      </c>
      <c r="E6439" s="327">
        <v>43281</v>
      </c>
      <c r="F6439" s="37">
        <v>3431.11</v>
      </c>
      <c r="G6439" s="38">
        <v>0.2</v>
      </c>
      <c r="H6439" s="312">
        <v>62.38</v>
      </c>
      <c r="I6439" s="39">
        <v>3431.11</v>
      </c>
      <c r="J6439" s="40">
        <f t="shared" si="2930"/>
        <v>0.2</v>
      </c>
      <c r="K6439" s="41">
        <f t="shared" si="2931"/>
        <v>62.38</v>
      </c>
      <c r="L6439" s="42">
        <f t="shared" si="2932"/>
        <v>0</v>
      </c>
      <c r="M6439" s="39">
        <f t="shared" si="2933"/>
        <v>3431.11</v>
      </c>
      <c r="N6439" s="38">
        <f>VLOOKUP(CONCATENATE(A6439,"-6"),'Restated Depr'!$B$6:$G$7674,6,0)</f>
        <v>0.2</v>
      </c>
      <c r="O6439" s="42">
        <f t="shared" si="2934"/>
        <v>62.38</v>
      </c>
      <c r="P6439" s="42">
        <f t="shared" si="2935"/>
        <v>0</v>
      </c>
      <c r="Q6439" t="s">
        <v>7604</v>
      </c>
      <c r="R6439" s="5"/>
    </row>
    <row r="6440" spans="1:18" ht="15.75" hidden="1" thickBot="1">
      <c r="A6440" t="s">
        <v>491</v>
      </c>
      <c r="C6440" s="224" t="s">
        <v>641</v>
      </c>
      <c r="D6440" s="22"/>
      <c r="E6440" s="323" t="s">
        <v>606</v>
      </c>
      <c r="F6440" s="1"/>
      <c r="G6440" s="5"/>
      <c r="H6440" s="310">
        <f>SUM(H6428:H6439)</f>
        <v>704.66</v>
      </c>
      <c r="I6440" s="10"/>
      <c r="J6440" s="10"/>
      <c r="K6440" s="32">
        <f>SUM(K6428:K6439)</f>
        <v>704.66</v>
      </c>
      <c r="L6440" s="28">
        <f>SUM(L6428:L6439)</f>
        <v>0</v>
      </c>
      <c r="M6440" s="10"/>
      <c r="N6440" s="5"/>
      <c r="O6440" s="28">
        <f>SUM(O6428:O6439)</f>
        <v>748.56000000000006</v>
      </c>
      <c r="P6440" s="28">
        <f>SUM(P6428:P6439)</f>
        <v>43.900000000000006</v>
      </c>
    </row>
    <row r="6441" spans="1:18" hidden="1">
      <c r="A6441" t="s">
        <v>492</v>
      </c>
      <c r="B6441" t="s">
        <v>6497</v>
      </c>
      <c r="C6441" s="224" t="s">
        <v>7842</v>
      </c>
      <c r="D6441" s="221">
        <v>397.02</v>
      </c>
      <c r="E6441" s="324">
        <v>42947</v>
      </c>
      <c r="F6441" s="9">
        <v>100536.76</v>
      </c>
      <c r="G6441" s="18">
        <v>6.6699999999999995E-2</v>
      </c>
      <c r="H6441" s="299">
        <v>558.82000000000005</v>
      </c>
      <c r="I6441" s="15">
        <v>100536.76</v>
      </c>
      <c r="J6441" s="11">
        <f t="shared" ref="J6441:J6452" si="2936">G6441</f>
        <v>6.6699999999999995E-2</v>
      </c>
      <c r="K6441" s="31">
        <f t="shared" ref="K6441:K6452" si="2937">I6441*J6441/12</f>
        <v>558.81682433333333</v>
      </c>
      <c r="L6441" s="289">
        <f t="shared" ref="L6441:L6452" si="2938">K6441-H6441</f>
        <v>-3.1756666667206446E-3</v>
      </c>
      <c r="M6441" s="15">
        <f t="shared" ref="M6441:M6452" si="2939">I6441</f>
        <v>100536.76</v>
      </c>
      <c r="N6441" s="5">
        <f>VLOOKUP(CONCATENATE(A6441,"-6"),'Restated Depr'!$B$6:$G$7674,6,0)</f>
        <v>6.6699999999999995E-2</v>
      </c>
      <c r="O6441" s="289">
        <f t="shared" ref="O6441:O6452" si="2940">M6441*N6441/12</f>
        <v>558.81682433333333</v>
      </c>
      <c r="P6441" s="289">
        <f t="shared" ref="P6441:P6452" si="2941">O6441-K6441</f>
        <v>0</v>
      </c>
      <c r="Q6441" t="s">
        <v>7819</v>
      </c>
    </row>
    <row r="6442" spans="1:18" hidden="1">
      <c r="A6442" t="s">
        <v>492</v>
      </c>
      <c r="B6442" t="s">
        <v>6498</v>
      </c>
      <c r="C6442" s="224" t="s">
        <v>7842</v>
      </c>
      <c r="D6442" s="221">
        <v>397.02</v>
      </c>
      <c r="E6442" s="324">
        <v>42978</v>
      </c>
      <c r="F6442" s="1">
        <v>100536.76</v>
      </c>
      <c r="G6442" s="18">
        <v>6.6699999999999995E-2</v>
      </c>
      <c r="H6442" s="298">
        <v>558.82000000000005</v>
      </c>
      <c r="I6442" s="10">
        <v>100536.76</v>
      </c>
      <c r="J6442" s="11">
        <f t="shared" si="2936"/>
        <v>6.6699999999999995E-2</v>
      </c>
      <c r="K6442" s="30">
        <f t="shared" si="2937"/>
        <v>558.81682433333333</v>
      </c>
      <c r="L6442" s="29">
        <f t="shared" si="2938"/>
        <v>-3.1756666667206446E-3</v>
      </c>
      <c r="M6442" s="10">
        <f t="shared" si="2939"/>
        <v>100536.76</v>
      </c>
      <c r="N6442" s="5">
        <f>VLOOKUP(CONCATENATE(A6442,"-6"),'Restated Depr'!$B$6:$G$7674,6,0)</f>
        <v>6.6699999999999995E-2</v>
      </c>
      <c r="O6442" s="29">
        <f t="shared" si="2940"/>
        <v>558.81682433333333</v>
      </c>
      <c r="P6442" s="29">
        <f t="shared" si="2941"/>
        <v>0</v>
      </c>
      <c r="Q6442" t="s">
        <v>7819</v>
      </c>
    </row>
    <row r="6443" spans="1:18" hidden="1">
      <c r="A6443" t="s">
        <v>492</v>
      </c>
      <c r="B6443" t="s">
        <v>6499</v>
      </c>
      <c r="C6443" s="224" t="s">
        <v>7842</v>
      </c>
      <c r="D6443" s="221">
        <v>397.02</v>
      </c>
      <c r="E6443" s="324">
        <v>43008</v>
      </c>
      <c r="F6443" s="1">
        <v>100536.76</v>
      </c>
      <c r="G6443" s="18">
        <v>6.6699999999999995E-2</v>
      </c>
      <c r="H6443" s="298">
        <v>558.82000000000005</v>
      </c>
      <c r="I6443" s="10">
        <v>100536.76</v>
      </c>
      <c r="J6443" s="11">
        <f t="shared" si="2936"/>
        <v>6.6699999999999995E-2</v>
      </c>
      <c r="K6443" s="30">
        <f t="shared" si="2937"/>
        <v>558.81682433333333</v>
      </c>
      <c r="L6443" s="29">
        <f t="shared" si="2938"/>
        <v>-3.1756666667206446E-3</v>
      </c>
      <c r="M6443" s="10">
        <f t="shared" si="2939"/>
        <v>100536.76</v>
      </c>
      <c r="N6443" s="5">
        <f>VLOOKUP(CONCATENATE(A6443,"-6"),'Restated Depr'!$B$6:$G$7674,6,0)</f>
        <v>6.6699999999999995E-2</v>
      </c>
      <c r="O6443" s="29">
        <f t="shared" si="2940"/>
        <v>558.81682433333333</v>
      </c>
      <c r="P6443" s="29">
        <f t="shared" si="2941"/>
        <v>0</v>
      </c>
      <c r="Q6443" t="s">
        <v>7819</v>
      </c>
    </row>
    <row r="6444" spans="1:18" hidden="1">
      <c r="A6444" t="s">
        <v>492</v>
      </c>
      <c r="B6444" t="s">
        <v>6500</v>
      </c>
      <c r="C6444" s="224" t="s">
        <v>7842</v>
      </c>
      <c r="D6444" s="221">
        <v>397.02</v>
      </c>
      <c r="E6444" s="324">
        <v>43039</v>
      </c>
      <c r="F6444" s="1">
        <v>100536.76</v>
      </c>
      <c r="G6444" s="18">
        <v>6.6699999999999995E-2</v>
      </c>
      <c r="H6444" s="298">
        <v>558.82000000000005</v>
      </c>
      <c r="I6444" s="10">
        <v>100536.76</v>
      </c>
      <c r="J6444" s="11">
        <f t="shared" si="2936"/>
        <v>6.6699999999999995E-2</v>
      </c>
      <c r="K6444" s="30">
        <f t="shared" si="2937"/>
        <v>558.81682433333333</v>
      </c>
      <c r="L6444" s="29">
        <f t="shared" si="2938"/>
        <v>-3.1756666667206446E-3</v>
      </c>
      <c r="M6444" s="10">
        <f t="shared" si="2939"/>
        <v>100536.76</v>
      </c>
      <c r="N6444" s="5">
        <f>VLOOKUP(CONCATENATE(A6444,"-6"),'Restated Depr'!$B$6:$G$7674,6,0)</f>
        <v>6.6699999999999995E-2</v>
      </c>
      <c r="O6444" s="29">
        <f t="shared" si="2940"/>
        <v>558.81682433333333</v>
      </c>
      <c r="P6444" s="29">
        <f t="shared" si="2941"/>
        <v>0</v>
      </c>
      <c r="Q6444" t="s">
        <v>7819</v>
      </c>
    </row>
    <row r="6445" spans="1:18" hidden="1">
      <c r="A6445" t="s">
        <v>492</v>
      </c>
      <c r="B6445" t="s">
        <v>6501</v>
      </c>
      <c r="C6445" s="224" t="s">
        <v>7842</v>
      </c>
      <c r="D6445" s="221">
        <v>397.02</v>
      </c>
      <c r="E6445" s="324">
        <v>43069</v>
      </c>
      <c r="F6445" s="1">
        <v>100536.76</v>
      </c>
      <c r="G6445" s="18">
        <v>6.6699999999999995E-2</v>
      </c>
      <c r="H6445" s="298">
        <v>558.82000000000005</v>
      </c>
      <c r="I6445" s="10">
        <v>100536.76</v>
      </c>
      <c r="J6445" s="11">
        <f t="shared" si="2936"/>
        <v>6.6699999999999995E-2</v>
      </c>
      <c r="K6445" s="30">
        <f t="shared" si="2937"/>
        <v>558.81682433333333</v>
      </c>
      <c r="L6445" s="29">
        <f t="shared" si="2938"/>
        <v>-3.1756666667206446E-3</v>
      </c>
      <c r="M6445" s="10">
        <f t="shared" si="2939"/>
        <v>100536.76</v>
      </c>
      <c r="N6445" s="5">
        <f>VLOOKUP(CONCATENATE(A6445,"-6"),'Restated Depr'!$B$6:$G$7674,6,0)</f>
        <v>6.6699999999999995E-2</v>
      </c>
      <c r="O6445" s="29">
        <f t="shared" si="2940"/>
        <v>558.81682433333333</v>
      </c>
      <c r="P6445" s="29">
        <f t="shared" si="2941"/>
        <v>0</v>
      </c>
      <c r="Q6445" t="s">
        <v>7819</v>
      </c>
    </row>
    <row r="6446" spans="1:18" hidden="1">
      <c r="A6446" t="s">
        <v>492</v>
      </c>
      <c r="B6446" t="s">
        <v>6502</v>
      </c>
      <c r="C6446" s="224" t="s">
        <v>7842</v>
      </c>
      <c r="D6446" s="221">
        <v>397.02</v>
      </c>
      <c r="E6446" s="324">
        <v>43100</v>
      </c>
      <c r="F6446" s="1">
        <v>100536.76</v>
      </c>
      <c r="G6446" s="18">
        <v>6.6699999999999995E-2</v>
      </c>
      <c r="H6446" s="298">
        <v>558.82000000000005</v>
      </c>
      <c r="I6446" s="10">
        <v>100536.76</v>
      </c>
      <c r="J6446" s="11">
        <f t="shared" si="2936"/>
        <v>6.6699999999999995E-2</v>
      </c>
      <c r="K6446" s="30">
        <f t="shared" si="2937"/>
        <v>558.81682433333333</v>
      </c>
      <c r="L6446" s="29">
        <f t="shared" si="2938"/>
        <v>-3.1756666667206446E-3</v>
      </c>
      <c r="M6446" s="10">
        <f t="shared" si="2939"/>
        <v>100536.76</v>
      </c>
      <c r="N6446" s="5">
        <f>VLOOKUP(CONCATENATE(A6446,"-6"),'Restated Depr'!$B$6:$G$7674,6,0)</f>
        <v>6.6699999999999995E-2</v>
      </c>
      <c r="O6446" s="29">
        <f t="shared" si="2940"/>
        <v>558.81682433333333</v>
      </c>
      <c r="P6446" s="29">
        <f t="shared" si="2941"/>
        <v>0</v>
      </c>
      <c r="Q6446" t="s">
        <v>7819</v>
      </c>
    </row>
    <row r="6447" spans="1:18" hidden="1">
      <c r="A6447" t="s">
        <v>492</v>
      </c>
      <c r="B6447" t="s">
        <v>6503</v>
      </c>
      <c r="C6447" s="224" t="s">
        <v>7842</v>
      </c>
      <c r="D6447" s="221">
        <v>397.02</v>
      </c>
      <c r="E6447" s="324">
        <v>43131</v>
      </c>
      <c r="F6447" s="1">
        <v>100536.76</v>
      </c>
      <c r="G6447" s="5">
        <v>6.6699999999999995E-2</v>
      </c>
      <c r="H6447" s="298">
        <v>558.82000000000005</v>
      </c>
      <c r="I6447" s="10">
        <v>100536.76</v>
      </c>
      <c r="J6447" s="11">
        <f t="shared" si="2936"/>
        <v>6.6699999999999995E-2</v>
      </c>
      <c r="K6447" s="30">
        <f t="shared" si="2937"/>
        <v>558.81682433333333</v>
      </c>
      <c r="L6447" s="29">
        <f t="shared" si="2938"/>
        <v>-3.1756666667206446E-3</v>
      </c>
      <c r="M6447" s="10">
        <f t="shared" si="2939"/>
        <v>100536.76</v>
      </c>
      <c r="N6447" s="5">
        <f>VLOOKUP(CONCATENATE(A6447,"-6"),'Restated Depr'!$B$6:$G$7674,6,0)</f>
        <v>6.6699999999999995E-2</v>
      </c>
      <c r="O6447" s="29">
        <f t="shared" si="2940"/>
        <v>558.81682433333333</v>
      </c>
      <c r="P6447" s="29">
        <f t="shared" si="2941"/>
        <v>0</v>
      </c>
      <c r="Q6447" t="s">
        <v>7819</v>
      </c>
    </row>
    <row r="6448" spans="1:18" hidden="1">
      <c r="A6448" t="s">
        <v>492</v>
      </c>
      <c r="B6448" t="s">
        <v>6504</v>
      </c>
      <c r="C6448" s="224" t="s">
        <v>7842</v>
      </c>
      <c r="D6448" s="221">
        <v>397.02</v>
      </c>
      <c r="E6448" s="324">
        <v>43159</v>
      </c>
      <c r="F6448" s="1">
        <v>100536.76</v>
      </c>
      <c r="G6448" s="5">
        <v>6.6699999999999995E-2</v>
      </c>
      <c r="H6448" s="298">
        <v>558.82000000000005</v>
      </c>
      <c r="I6448" s="10">
        <v>100536.76</v>
      </c>
      <c r="J6448" s="11">
        <f t="shared" si="2936"/>
        <v>6.6699999999999995E-2</v>
      </c>
      <c r="K6448" s="30">
        <f t="shared" si="2937"/>
        <v>558.81682433333333</v>
      </c>
      <c r="L6448" s="29">
        <f t="shared" si="2938"/>
        <v>-3.1756666667206446E-3</v>
      </c>
      <c r="M6448" s="10">
        <f t="shared" si="2939"/>
        <v>100536.76</v>
      </c>
      <c r="N6448" s="5">
        <f>VLOOKUP(CONCATENATE(A6448,"-6"),'Restated Depr'!$B$6:$G$7674,6,0)</f>
        <v>6.6699999999999995E-2</v>
      </c>
      <c r="O6448" s="29">
        <f t="shared" si="2940"/>
        <v>558.81682433333333</v>
      </c>
      <c r="P6448" s="29">
        <f t="shared" si="2941"/>
        <v>0</v>
      </c>
      <c r="Q6448" t="s">
        <v>7819</v>
      </c>
    </row>
    <row r="6449" spans="1:18" hidden="1">
      <c r="A6449" t="s">
        <v>492</v>
      </c>
      <c r="B6449" t="s">
        <v>6505</v>
      </c>
      <c r="C6449" s="224" t="s">
        <v>7842</v>
      </c>
      <c r="D6449" s="221">
        <v>397.02</v>
      </c>
      <c r="E6449" s="324">
        <v>43190</v>
      </c>
      <c r="F6449" s="1">
        <v>100536.76</v>
      </c>
      <c r="G6449" s="5">
        <v>6.6699999999999995E-2</v>
      </c>
      <c r="H6449" s="298">
        <v>558.82000000000005</v>
      </c>
      <c r="I6449" s="10">
        <v>100536.76</v>
      </c>
      <c r="J6449" s="11">
        <f t="shared" si="2936"/>
        <v>6.6699999999999995E-2</v>
      </c>
      <c r="K6449" s="30">
        <f t="shared" si="2937"/>
        <v>558.81682433333333</v>
      </c>
      <c r="L6449" s="29">
        <f t="shared" si="2938"/>
        <v>-3.1756666667206446E-3</v>
      </c>
      <c r="M6449" s="10">
        <f t="shared" si="2939"/>
        <v>100536.76</v>
      </c>
      <c r="N6449" s="5">
        <f>VLOOKUP(CONCATENATE(A6449,"-6"),'Restated Depr'!$B$6:$G$7674,6,0)</f>
        <v>6.6699999999999995E-2</v>
      </c>
      <c r="O6449" s="29">
        <f t="shared" si="2940"/>
        <v>558.81682433333333</v>
      </c>
      <c r="P6449" s="29">
        <f t="shared" si="2941"/>
        <v>0</v>
      </c>
      <c r="Q6449" t="s">
        <v>7819</v>
      </c>
    </row>
    <row r="6450" spans="1:18" hidden="1">
      <c r="A6450" t="s">
        <v>492</v>
      </c>
      <c r="B6450" t="s">
        <v>6506</v>
      </c>
      <c r="C6450" s="224" t="s">
        <v>7842</v>
      </c>
      <c r="D6450" s="221">
        <v>397.02</v>
      </c>
      <c r="E6450" s="324">
        <v>43220</v>
      </c>
      <c r="F6450" s="1">
        <v>100536.76</v>
      </c>
      <c r="G6450" s="5">
        <v>6.6699999999999995E-2</v>
      </c>
      <c r="H6450" s="298">
        <v>558.82000000000005</v>
      </c>
      <c r="I6450" s="10">
        <v>100536.76</v>
      </c>
      <c r="J6450" s="11">
        <f t="shared" si="2936"/>
        <v>6.6699999999999995E-2</v>
      </c>
      <c r="K6450" s="30">
        <f t="shared" si="2937"/>
        <v>558.81682433333333</v>
      </c>
      <c r="L6450" s="29">
        <f t="shared" si="2938"/>
        <v>-3.1756666667206446E-3</v>
      </c>
      <c r="M6450" s="10">
        <f t="shared" si="2939"/>
        <v>100536.76</v>
      </c>
      <c r="N6450" s="5">
        <f>VLOOKUP(CONCATENATE(A6450,"-6"),'Restated Depr'!$B$6:$G$7674,6,0)</f>
        <v>6.6699999999999995E-2</v>
      </c>
      <c r="O6450" s="29">
        <f t="shared" si="2940"/>
        <v>558.81682433333333</v>
      </c>
      <c r="P6450" s="29">
        <f t="shared" si="2941"/>
        <v>0</v>
      </c>
      <c r="Q6450" t="s">
        <v>7819</v>
      </c>
    </row>
    <row r="6451" spans="1:18" hidden="1">
      <c r="A6451" t="s">
        <v>492</v>
      </c>
      <c r="B6451" t="s">
        <v>6507</v>
      </c>
      <c r="C6451" s="224" t="s">
        <v>7842</v>
      </c>
      <c r="D6451" s="221">
        <v>397.02</v>
      </c>
      <c r="E6451" s="324">
        <v>43251</v>
      </c>
      <c r="F6451" s="1">
        <v>100536.76</v>
      </c>
      <c r="G6451" s="5">
        <v>6.6699999999999995E-2</v>
      </c>
      <c r="H6451" s="298">
        <v>558.82000000000005</v>
      </c>
      <c r="I6451" s="10">
        <v>100536.76</v>
      </c>
      <c r="J6451" s="11">
        <f t="shared" si="2936"/>
        <v>6.6699999999999995E-2</v>
      </c>
      <c r="K6451" s="30">
        <f t="shared" si="2937"/>
        <v>558.81682433333333</v>
      </c>
      <c r="L6451" s="29">
        <f t="shared" si="2938"/>
        <v>-3.1756666667206446E-3</v>
      </c>
      <c r="M6451" s="10">
        <f t="shared" si="2939"/>
        <v>100536.76</v>
      </c>
      <c r="N6451" s="5">
        <f>VLOOKUP(CONCATENATE(A6451,"-6"),'Restated Depr'!$B$6:$G$7674,6,0)</f>
        <v>6.6699999999999995E-2</v>
      </c>
      <c r="O6451" s="29">
        <f t="shared" si="2940"/>
        <v>558.81682433333333</v>
      </c>
      <c r="P6451" s="29">
        <f t="shared" si="2941"/>
        <v>0</v>
      </c>
      <c r="Q6451" t="s">
        <v>7819</v>
      </c>
    </row>
    <row r="6452" spans="1:18" hidden="1">
      <c r="A6452" t="s">
        <v>492</v>
      </c>
      <c r="B6452" t="s">
        <v>6508</v>
      </c>
      <c r="C6452" s="224" t="s">
        <v>7842</v>
      </c>
      <c r="D6452" s="221">
        <v>397.02</v>
      </c>
      <c r="E6452" s="324">
        <v>43281</v>
      </c>
      <c r="F6452" s="1">
        <v>100536.76</v>
      </c>
      <c r="G6452" s="5">
        <v>6.6699999999999995E-2</v>
      </c>
      <c r="H6452" s="298">
        <v>558.82000000000005</v>
      </c>
      <c r="I6452" s="10">
        <v>100536.76</v>
      </c>
      <c r="J6452" s="11">
        <f t="shared" si="2936"/>
        <v>6.6699999999999995E-2</v>
      </c>
      <c r="K6452" s="30">
        <f t="shared" si="2937"/>
        <v>558.81682433333333</v>
      </c>
      <c r="L6452" s="29">
        <f t="shared" si="2938"/>
        <v>-3.1756666667206446E-3</v>
      </c>
      <c r="M6452" s="10">
        <f t="shared" si="2939"/>
        <v>100536.76</v>
      </c>
      <c r="N6452" s="5">
        <f>VLOOKUP(CONCATENATE(A6452,"-6"),'Restated Depr'!$B$6:$G$7674,6,0)</f>
        <v>6.6699999999999995E-2</v>
      </c>
      <c r="O6452" s="29">
        <f t="shared" si="2940"/>
        <v>558.81682433333333</v>
      </c>
      <c r="P6452" s="29">
        <f t="shared" si="2941"/>
        <v>0</v>
      </c>
      <c r="Q6452" t="s">
        <v>7819</v>
      </c>
      <c r="R6452" s="5"/>
    </row>
    <row r="6453" spans="1:18" ht="15.75" hidden="1" thickBot="1">
      <c r="A6453" t="s">
        <v>492</v>
      </c>
      <c r="C6453" s="224" t="s">
        <v>641</v>
      </c>
      <c r="D6453" s="22"/>
      <c r="E6453" s="323" t="s">
        <v>606</v>
      </c>
      <c r="F6453" s="1"/>
      <c r="G6453" s="5"/>
      <c r="H6453" s="310">
        <f>SUM(H6441:H6452)</f>
        <v>6705.8399999999992</v>
      </c>
      <c r="I6453" s="10"/>
      <c r="J6453" s="10"/>
      <c r="K6453" s="32">
        <f>SUM(K6441:K6452)</f>
        <v>6705.8018919999986</v>
      </c>
      <c r="L6453" s="28">
        <f>SUM(L6441:L6452)</f>
        <v>-3.8108000000647735E-2</v>
      </c>
      <c r="M6453" s="10"/>
      <c r="N6453" s="5"/>
      <c r="O6453" s="28">
        <f>SUM(O6441:O6452)</f>
        <v>6705.8018919999986</v>
      </c>
      <c r="P6453" s="28">
        <f>SUM(P6441:P6452)</f>
        <v>0</v>
      </c>
    </row>
    <row r="6454" spans="1:18" hidden="1">
      <c r="A6454" t="s">
        <v>493</v>
      </c>
      <c r="B6454" t="s">
        <v>6509</v>
      </c>
      <c r="C6454" s="224" t="s">
        <v>7842</v>
      </c>
      <c r="D6454" s="221">
        <v>397.02</v>
      </c>
      <c r="E6454" s="324">
        <v>42947</v>
      </c>
      <c r="F6454" s="9">
        <v>32608.86</v>
      </c>
      <c r="G6454" s="18">
        <v>6.6699999999999995E-2</v>
      </c>
      <c r="H6454" s="299">
        <v>181.25</v>
      </c>
      <c r="I6454" s="15">
        <v>32608.86</v>
      </c>
      <c r="J6454" s="11">
        <f t="shared" ref="J6454:J6465" si="2942">G6454</f>
        <v>6.6699999999999995E-2</v>
      </c>
      <c r="K6454" s="31">
        <f t="shared" ref="K6454:K6465" si="2943">I6454*J6454/12</f>
        <v>181.2509135</v>
      </c>
      <c r="L6454" s="289">
        <f t="shared" ref="L6454:L6465" si="2944">K6454-H6454</f>
        <v>9.1349999999579268E-4</v>
      </c>
      <c r="M6454" s="15">
        <f t="shared" ref="M6454:M6465" si="2945">I6454</f>
        <v>32608.86</v>
      </c>
      <c r="N6454" s="5">
        <f>VLOOKUP(CONCATENATE(A6454,"-6"),'Restated Depr'!$B$6:$G$7674,6,0)</f>
        <v>6.6699999999999995E-2</v>
      </c>
      <c r="O6454" s="289">
        <f t="shared" ref="O6454:O6465" si="2946">M6454*N6454/12</f>
        <v>181.2509135</v>
      </c>
      <c r="P6454" s="289">
        <f t="shared" ref="P6454:P6465" si="2947">O6454-K6454</f>
        <v>0</v>
      </c>
      <c r="Q6454" t="s">
        <v>7819</v>
      </c>
    </row>
    <row r="6455" spans="1:18" hidden="1">
      <c r="A6455" t="s">
        <v>493</v>
      </c>
      <c r="B6455" t="s">
        <v>6510</v>
      </c>
      <c r="C6455" s="224" t="s">
        <v>7842</v>
      </c>
      <c r="D6455" s="221">
        <v>397.02</v>
      </c>
      <c r="E6455" s="324">
        <v>42978</v>
      </c>
      <c r="F6455" s="1">
        <v>32608.86</v>
      </c>
      <c r="G6455" s="18">
        <v>6.6699999999999995E-2</v>
      </c>
      <c r="H6455" s="298">
        <v>181.25</v>
      </c>
      <c r="I6455" s="10">
        <v>32608.86</v>
      </c>
      <c r="J6455" s="11">
        <f t="shared" si="2942"/>
        <v>6.6699999999999995E-2</v>
      </c>
      <c r="K6455" s="30">
        <f t="shared" si="2943"/>
        <v>181.2509135</v>
      </c>
      <c r="L6455" s="29">
        <f t="shared" si="2944"/>
        <v>9.1349999999579268E-4</v>
      </c>
      <c r="M6455" s="10">
        <f t="shared" si="2945"/>
        <v>32608.86</v>
      </c>
      <c r="N6455" s="5">
        <f>VLOOKUP(CONCATENATE(A6455,"-6"),'Restated Depr'!$B$6:$G$7674,6,0)</f>
        <v>6.6699999999999995E-2</v>
      </c>
      <c r="O6455" s="29">
        <f t="shared" si="2946"/>
        <v>181.2509135</v>
      </c>
      <c r="P6455" s="29">
        <f t="shared" si="2947"/>
        <v>0</v>
      </c>
      <c r="Q6455" t="s">
        <v>7819</v>
      </c>
    </row>
    <row r="6456" spans="1:18" hidden="1">
      <c r="A6456" t="s">
        <v>493</v>
      </c>
      <c r="B6456" t="s">
        <v>6511</v>
      </c>
      <c r="C6456" s="224" t="s">
        <v>7842</v>
      </c>
      <c r="D6456" s="221">
        <v>397.02</v>
      </c>
      <c r="E6456" s="324">
        <v>43008</v>
      </c>
      <c r="F6456" s="1">
        <v>32608.86</v>
      </c>
      <c r="G6456" s="18">
        <v>6.6699999999999995E-2</v>
      </c>
      <c r="H6456" s="298">
        <v>181.25</v>
      </c>
      <c r="I6456" s="10">
        <v>32608.86</v>
      </c>
      <c r="J6456" s="11">
        <f t="shared" si="2942"/>
        <v>6.6699999999999995E-2</v>
      </c>
      <c r="K6456" s="30">
        <f t="shared" si="2943"/>
        <v>181.2509135</v>
      </c>
      <c r="L6456" s="29">
        <f t="shared" si="2944"/>
        <v>9.1349999999579268E-4</v>
      </c>
      <c r="M6456" s="10">
        <f t="shared" si="2945"/>
        <v>32608.86</v>
      </c>
      <c r="N6456" s="5">
        <f>VLOOKUP(CONCATENATE(A6456,"-6"),'Restated Depr'!$B$6:$G$7674,6,0)</f>
        <v>6.6699999999999995E-2</v>
      </c>
      <c r="O6456" s="29">
        <f t="shared" si="2946"/>
        <v>181.2509135</v>
      </c>
      <c r="P6456" s="29">
        <f t="shared" si="2947"/>
        <v>0</v>
      </c>
      <c r="Q6456" t="s">
        <v>7819</v>
      </c>
    </row>
    <row r="6457" spans="1:18" hidden="1">
      <c r="A6457" t="s">
        <v>493</v>
      </c>
      <c r="B6457" t="s">
        <v>6512</v>
      </c>
      <c r="C6457" s="224" t="s">
        <v>7842</v>
      </c>
      <c r="D6457" s="221">
        <v>397.02</v>
      </c>
      <c r="E6457" s="324">
        <v>43039</v>
      </c>
      <c r="F6457" s="1">
        <v>32608.86</v>
      </c>
      <c r="G6457" s="18">
        <v>6.6699999999999995E-2</v>
      </c>
      <c r="H6457" s="298">
        <v>181.25</v>
      </c>
      <c r="I6457" s="10">
        <v>32608.86</v>
      </c>
      <c r="J6457" s="11">
        <f t="shared" si="2942"/>
        <v>6.6699999999999995E-2</v>
      </c>
      <c r="K6457" s="30">
        <f t="shared" si="2943"/>
        <v>181.2509135</v>
      </c>
      <c r="L6457" s="29">
        <f t="shared" si="2944"/>
        <v>9.1349999999579268E-4</v>
      </c>
      <c r="M6457" s="10">
        <f t="shared" si="2945"/>
        <v>32608.86</v>
      </c>
      <c r="N6457" s="5">
        <f>VLOOKUP(CONCATENATE(A6457,"-6"),'Restated Depr'!$B$6:$G$7674,6,0)</f>
        <v>6.6699999999999995E-2</v>
      </c>
      <c r="O6457" s="29">
        <f t="shared" si="2946"/>
        <v>181.2509135</v>
      </c>
      <c r="P6457" s="29">
        <f t="shared" si="2947"/>
        <v>0</v>
      </c>
      <c r="Q6457" t="s">
        <v>7819</v>
      </c>
    </row>
    <row r="6458" spans="1:18" hidden="1">
      <c r="A6458" t="s">
        <v>493</v>
      </c>
      <c r="B6458" t="s">
        <v>6513</v>
      </c>
      <c r="C6458" s="224" t="s">
        <v>7842</v>
      </c>
      <c r="D6458" s="221">
        <v>397.02</v>
      </c>
      <c r="E6458" s="324">
        <v>43069</v>
      </c>
      <c r="F6458" s="1">
        <v>32608.86</v>
      </c>
      <c r="G6458" s="18">
        <v>6.6699999999999995E-2</v>
      </c>
      <c r="H6458" s="298">
        <v>181.25</v>
      </c>
      <c r="I6458" s="10">
        <v>32608.86</v>
      </c>
      <c r="J6458" s="11">
        <f t="shared" si="2942"/>
        <v>6.6699999999999995E-2</v>
      </c>
      <c r="K6458" s="30">
        <f t="shared" si="2943"/>
        <v>181.2509135</v>
      </c>
      <c r="L6458" s="29">
        <f t="shared" si="2944"/>
        <v>9.1349999999579268E-4</v>
      </c>
      <c r="M6458" s="10">
        <f t="shared" si="2945"/>
        <v>32608.86</v>
      </c>
      <c r="N6458" s="5">
        <f>VLOOKUP(CONCATENATE(A6458,"-6"),'Restated Depr'!$B$6:$G$7674,6,0)</f>
        <v>6.6699999999999995E-2</v>
      </c>
      <c r="O6458" s="29">
        <f t="shared" si="2946"/>
        <v>181.2509135</v>
      </c>
      <c r="P6458" s="29">
        <f t="shared" si="2947"/>
        <v>0</v>
      </c>
      <c r="Q6458" t="s">
        <v>7819</v>
      </c>
    </row>
    <row r="6459" spans="1:18" hidden="1">
      <c r="A6459" t="s">
        <v>493</v>
      </c>
      <c r="B6459" t="s">
        <v>6514</v>
      </c>
      <c r="C6459" s="224" t="s">
        <v>7842</v>
      </c>
      <c r="D6459" s="221">
        <v>397.02</v>
      </c>
      <c r="E6459" s="324">
        <v>43100</v>
      </c>
      <c r="F6459" s="1">
        <v>32608.86</v>
      </c>
      <c r="G6459" s="18">
        <v>6.6699999999999995E-2</v>
      </c>
      <c r="H6459" s="298">
        <v>181.25</v>
      </c>
      <c r="I6459" s="10">
        <v>32608.86</v>
      </c>
      <c r="J6459" s="11">
        <f t="shared" si="2942"/>
        <v>6.6699999999999995E-2</v>
      </c>
      <c r="K6459" s="30">
        <f t="shared" si="2943"/>
        <v>181.2509135</v>
      </c>
      <c r="L6459" s="29">
        <f t="shared" si="2944"/>
        <v>9.1349999999579268E-4</v>
      </c>
      <c r="M6459" s="10">
        <f t="shared" si="2945"/>
        <v>32608.86</v>
      </c>
      <c r="N6459" s="5">
        <f>VLOOKUP(CONCATENATE(A6459,"-6"),'Restated Depr'!$B$6:$G$7674,6,0)</f>
        <v>6.6699999999999995E-2</v>
      </c>
      <c r="O6459" s="29">
        <f t="shared" si="2946"/>
        <v>181.2509135</v>
      </c>
      <c r="P6459" s="29">
        <f t="shared" si="2947"/>
        <v>0</v>
      </c>
      <c r="Q6459" t="s">
        <v>7819</v>
      </c>
    </row>
    <row r="6460" spans="1:18" hidden="1">
      <c r="A6460" t="s">
        <v>493</v>
      </c>
      <c r="B6460" t="s">
        <v>6515</v>
      </c>
      <c r="C6460" s="224" t="s">
        <v>7842</v>
      </c>
      <c r="D6460" s="221">
        <v>397.02</v>
      </c>
      <c r="E6460" s="324">
        <v>43131</v>
      </c>
      <c r="F6460" s="1">
        <v>32608.86</v>
      </c>
      <c r="G6460" s="5">
        <v>6.6699999999999995E-2</v>
      </c>
      <c r="H6460" s="298">
        <v>181.25</v>
      </c>
      <c r="I6460" s="10">
        <v>32608.86</v>
      </c>
      <c r="J6460" s="11">
        <f t="shared" si="2942"/>
        <v>6.6699999999999995E-2</v>
      </c>
      <c r="K6460" s="30">
        <f t="shared" si="2943"/>
        <v>181.2509135</v>
      </c>
      <c r="L6460" s="29">
        <f t="shared" si="2944"/>
        <v>9.1349999999579268E-4</v>
      </c>
      <c r="M6460" s="10">
        <f t="shared" si="2945"/>
        <v>32608.86</v>
      </c>
      <c r="N6460" s="5">
        <f>VLOOKUP(CONCATENATE(A6460,"-6"),'Restated Depr'!$B$6:$G$7674,6,0)</f>
        <v>6.6699999999999995E-2</v>
      </c>
      <c r="O6460" s="29">
        <f t="shared" si="2946"/>
        <v>181.2509135</v>
      </c>
      <c r="P6460" s="29">
        <f t="shared" si="2947"/>
        <v>0</v>
      </c>
      <c r="Q6460" t="s">
        <v>7819</v>
      </c>
    </row>
    <row r="6461" spans="1:18" hidden="1">
      <c r="A6461" t="s">
        <v>493</v>
      </c>
      <c r="B6461" t="s">
        <v>6516</v>
      </c>
      <c r="C6461" s="224" t="s">
        <v>7842</v>
      </c>
      <c r="D6461" s="221">
        <v>397.02</v>
      </c>
      <c r="E6461" s="324">
        <v>43159</v>
      </c>
      <c r="F6461" s="1">
        <v>32608.86</v>
      </c>
      <c r="G6461" s="5">
        <v>6.6699999999999995E-2</v>
      </c>
      <c r="H6461" s="298">
        <v>181.25</v>
      </c>
      <c r="I6461" s="10">
        <v>32608.86</v>
      </c>
      <c r="J6461" s="11">
        <f t="shared" si="2942"/>
        <v>6.6699999999999995E-2</v>
      </c>
      <c r="K6461" s="30">
        <f t="shared" si="2943"/>
        <v>181.2509135</v>
      </c>
      <c r="L6461" s="29">
        <f t="shared" si="2944"/>
        <v>9.1349999999579268E-4</v>
      </c>
      <c r="M6461" s="10">
        <f t="shared" si="2945"/>
        <v>32608.86</v>
      </c>
      <c r="N6461" s="5">
        <f>VLOOKUP(CONCATENATE(A6461,"-6"),'Restated Depr'!$B$6:$G$7674,6,0)</f>
        <v>6.6699999999999995E-2</v>
      </c>
      <c r="O6461" s="29">
        <f t="shared" si="2946"/>
        <v>181.2509135</v>
      </c>
      <c r="P6461" s="29">
        <f t="shared" si="2947"/>
        <v>0</v>
      </c>
      <c r="Q6461" t="s">
        <v>7819</v>
      </c>
    </row>
    <row r="6462" spans="1:18" hidden="1">
      <c r="A6462" t="s">
        <v>493</v>
      </c>
      <c r="B6462" t="s">
        <v>6517</v>
      </c>
      <c r="C6462" s="224" t="s">
        <v>7842</v>
      </c>
      <c r="D6462" s="221">
        <v>397.02</v>
      </c>
      <c r="E6462" s="324">
        <v>43190</v>
      </c>
      <c r="F6462" s="1">
        <v>32608.86</v>
      </c>
      <c r="G6462" s="5">
        <v>6.6699999999999995E-2</v>
      </c>
      <c r="H6462" s="298">
        <v>181.25</v>
      </c>
      <c r="I6462" s="10">
        <v>32608.86</v>
      </c>
      <c r="J6462" s="11">
        <f t="shared" si="2942"/>
        <v>6.6699999999999995E-2</v>
      </c>
      <c r="K6462" s="30">
        <f t="shared" si="2943"/>
        <v>181.2509135</v>
      </c>
      <c r="L6462" s="29">
        <f t="shared" si="2944"/>
        <v>9.1349999999579268E-4</v>
      </c>
      <c r="M6462" s="10">
        <f t="shared" si="2945"/>
        <v>32608.86</v>
      </c>
      <c r="N6462" s="5">
        <f>VLOOKUP(CONCATENATE(A6462,"-6"),'Restated Depr'!$B$6:$G$7674,6,0)</f>
        <v>6.6699999999999995E-2</v>
      </c>
      <c r="O6462" s="29">
        <f t="shared" si="2946"/>
        <v>181.2509135</v>
      </c>
      <c r="P6462" s="29">
        <f t="shared" si="2947"/>
        <v>0</v>
      </c>
      <c r="Q6462" t="s">
        <v>7819</v>
      </c>
    </row>
    <row r="6463" spans="1:18" hidden="1">
      <c r="A6463" t="s">
        <v>493</v>
      </c>
      <c r="B6463" t="s">
        <v>6518</v>
      </c>
      <c r="C6463" s="224" t="s">
        <v>7842</v>
      </c>
      <c r="D6463" s="221">
        <v>397.02</v>
      </c>
      <c r="E6463" s="324">
        <v>43220</v>
      </c>
      <c r="F6463" s="1">
        <v>32608.86</v>
      </c>
      <c r="G6463" s="5">
        <v>6.6699999999999995E-2</v>
      </c>
      <c r="H6463" s="298">
        <v>181.25</v>
      </c>
      <c r="I6463" s="10">
        <v>32608.86</v>
      </c>
      <c r="J6463" s="11">
        <f t="shared" si="2942"/>
        <v>6.6699999999999995E-2</v>
      </c>
      <c r="K6463" s="30">
        <f t="shared" si="2943"/>
        <v>181.2509135</v>
      </c>
      <c r="L6463" s="29">
        <f t="shared" si="2944"/>
        <v>9.1349999999579268E-4</v>
      </c>
      <c r="M6463" s="10">
        <f t="shared" si="2945"/>
        <v>32608.86</v>
      </c>
      <c r="N6463" s="5">
        <f>VLOOKUP(CONCATENATE(A6463,"-6"),'Restated Depr'!$B$6:$G$7674,6,0)</f>
        <v>6.6699999999999995E-2</v>
      </c>
      <c r="O6463" s="29">
        <f t="shared" si="2946"/>
        <v>181.2509135</v>
      </c>
      <c r="P6463" s="29">
        <f t="shared" si="2947"/>
        <v>0</v>
      </c>
      <c r="Q6463" t="s">
        <v>7819</v>
      </c>
    </row>
    <row r="6464" spans="1:18" hidden="1">
      <c r="A6464" t="s">
        <v>493</v>
      </c>
      <c r="B6464" t="s">
        <v>6519</v>
      </c>
      <c r="C6464" s="224" t="s">
        <v>7842</v>
      </c>
      <c r="D6464" s="221">
        <v>397.02</v>
      </c>
      <c r="E6464" s="324">
        <v>43251</v>
      </c>
      <c r="F6464" s="1">
        <v>32608.86</v>
      </c>
      <c r="G6464" s="5">
        <v>6.6699999999999995E-2</v>
      </c>
      <c r="H6464" s="298">
        <v>181.25</v>
      </c>
      <c r="I6464" s="10">
        <v>32608.86</v>
      </c>
      <c r="J6464" s="11">
        <f t="shared" si="2942"/>
        <v>6.6699999999999995E-2</v>
      </c>
      <c r="K6464" s="30">
        <f t="shared" si="2943"/>
        <v>181.2509135</v>
      </c>
      <c r="L6464" s="29">
        <f t="shared" si="2944"/>
        <v>9.1349999999579268E-4</v>
      </c>
      <c r="M6464" s="10">
        <f t="shared" si="2945"/>
        <v>32608.86</v>
      </c>
      <c r="N6464" s="5">
        <f>VLOOKUP(CONCATENATE(A6464,"-6"),'Restated Depr'!$B$6:$G$7674,6,0)</f>
        <v>6.6699999999999995E-2</v>
      </c>
      <c r="O6464" s="29">
        <f t="shared" si="2946"/>
        <v>181.2509135</v>
      </c>
      <c r="P6464" s="29">
        <f t="shared" si="2947"/>
        <v>0</v>
      </c>
      <c r="Q6464" t="s">
        <v>7819</v>
      </c>
    </row>
    <row r="6465" spans="1:18" hidden="1">
      <c r="A6465" t="s">
        <v>493</v>
      </c>
      <c r="B6465" t="s">
        <v>6520</v>
      </c>
      <c r="C6465" s="224" t="s">
        <v>7842</v>
      </c>
      <c r="D6465" s="221">
        <v>397.02</v>
      </c>
      <c r="E6465" s="324">
        <v>43281</v>
      </c>
      <c r="F6465" s="1">
        <v>32608.86</v>
      </c>
      <c r="G6465" s="5">
        <v>6.6699999999999995E-2</v>
      </c>
      <c r="H6465" s="298">
        <v>181.25</v>
      </c>
      <c r="I6465" s="10">
        <v>32608.86</v>
      </c>
      <c r="J6465" s="11">
        <f t="shared" si="2942"/>
        <v>6.6699999999999995E-2</v>
      </c>
      <c r="K6465" s="30">
        <f t="shared" si="2943"/>
        <v>181.2509135</v>
      </c>
      <c r="L6465" s="29">
        <f t="shared" si="2944"/>
        <v>9.1349999999579268E-4</v>
      </c>
      <c r="M6465" s="10">
        <f t="shared" si="2945"/>
        <v>32608.86</v>
      </c>
      <c r="N6465" s="5">
        <f>VLOOKUP(CONCATENATE(A6465,"-6"),'Restated Depr'!$B$6:$G$7674,6,0)</f>
        <v>6.6699999999999995E-2</v>
      </c>
      <c r="O6465" s="29">
        <f t="shared" si="2946"/>
        <v>181.2509135</v>
      </c>
      <c r="P6465" s="29">
        <f t="shared" si="2947"/>
        <v>0</v>
      </c>
      <c r="Q6465" t="s">
        <v>7819</v>
      </c>
      <c r="R6465" s="5"/>
    </row>
    <row r="6466" spans="1:18" ht="15.75" hidden="1" thickBot="1">
      <c r="A6466" t="s">
        <v>493</v>
      </c>
      <c r="C6466" s="224" t="s">
        <v>641</v>
      </c>
      <c r="D6466" s="22"/>
      <c r="E6466" s="323" t="s">
        <v>606</v>
      </c>
      <c r="F6466" s="1"/>
      <c r="G6466" s="5"/>
      <c r="H6466" s="310">
        <f>SUM(H6454:H6465)</f>
        <v>2175</v>
      </c>
      <c r="I6466" s="10"/>
      <c r="J6466" s="10"/>
      <c r="K6466" s="32">
        <f>SUM(K6454:K6465)</f>
        <v>2175.0109619999998</v>
      </c>
      <c r="L6466" s="28">
        <f>SUM(L6454:L6465)</f>
        <v>1.0961999999949512E-2</v>
      </c>
      <c r="M6466" s="10"/>
      <c r="N6466" s="5"/>
      <c r="O6466" s="28">
        <f>SUM(O6454:O6465)</f>
        <v>2175.0109619999998</v>
      </c>
      <c r="P6466" s="28">
        <f>SUM(P6454:P6465)</f>
        <v>0</v>
      </c>
    </row>
    <row r="6467" spans="1:18" hidden="1">
      <c r="A6467" t="s">
        <v>494</v>
      </c>
      <c r="B6467" t="s">
        <v>6521</v>
      </c>
      <c r="C6467" s="224" t="s">
        <v>7842</v>
      </c>
      <c r="D6467" s="221">
        <v>397.02</v>
      </c>
      <c r="E6467" s="324">
        <v>42947</v>
      </c>
      <c r="F6467" s="9">
        <v>240871.55</v>
      </c>
      <c r="G6467" s="18">
        <v>6.6699999999999995E-2</v>
      </c>
      <c r="H6467" s="299">
        <v>1338.84</v>
      </c>
      <c r="I6467" s="15">
        <v>245418.47</v>
      </c>
      <c r="J6467" s="11">
        <f t="shared" ref="J6467:J6478" si="2948">G6467</f>
        <v>6.6699999999999995E-2</v>
      </c>
      <c r="K6467" s="31">
        <f t="shared" ref="K6467:K6478" si="2949">I6467*J6467/12</f>
        <v>1364.1176624166667</v>
      </c>
      <c r="L6467" s="289">
        <f t="shared" ref="L6467:L6478" si="2950">K6467-H6467</f>
        <v>25.277662416666772</v>
      </c>
      <c r="M6467" s="15">
        <f t="shared" ref="M6467:M6478" si="2951">I6467</f>
        <v>245418.47</v>
      </c>
      <c r="N6467" s="5">
        <f>VLOOKUP(CONCATENATE(A6467,"-6"),'Restated Depr'!$B$6:$G$7674,6,0)</f>
        <v>6.6699999999999995E-2</v>
      </c>
      <c r="O6467" s="289">
        <f t="shared" ref="O6467:O6478" si="2952">M6467*N6467/12</f>
        <v>1364.1176624166667</v>
      </c>
      <c r="P6467" s="289">
        <f t="shared" ref="P6467:P6478" si="2953">O6467-K6467</f>
        <v>0</v>
      </c>
      <c r="Q6467" t="s">
        <v>7819</v>
      </c>
    </row>
    <row r="6468" spans="1:18" hidden="1">
      <c r="A6468" t="s">
        <v>494</v>
      </c>
      <c r="B6468" t="s">
        <v>6522</v>
      </c>
      <c r="C6468" s="224" t="s">
        <v>7842</v>
      </c>
      <c r="D6468" s="221">
        <v>397.02</v>
      </c>
      <c r="E6468" s="324">
        <v>42978</v>
      </c>
      <c r="F6468" s="1">
        <v>243145.01</v>
      </c>
      <c r="G6468" s="18">
        <v>6.6699999999999995E-2</v>
      </c>
      <c r="H6468" s="298">
        <v>1351.48</v>
      </c>
      <c r="I6468" s="10">
        <v>245418.47</v>
      </c>
      <c r="J6468" s="11">
        <f t="shared" si="2948"/>
        <v>6.6699999999999995E-2</v>
      </c>
      <c r="K6468" s="30">
        <f t="shared" si="2949"/>
        <v>1364.1176624166667</v>
      </c>
      <c r="L6468" s="29">
        <f t="shared" si="2950"/>
        <v>12.637662416666672</v>
      </c>
      <c r="M6468" s="10">
        <f t="shared" si="2951"/>
        <v>245418.47</v>
      </c>
      <c r="N6468" s="5">
        <f>VLOOKUP(CONCATENATE(A6468,"-6"),'Restated Depr'!$B$6:$G$7674,6,0)</f>
        <v>6.6699999999999995E-2</v>
      </c>
      <c r="O6468" s="29">
        <f t="shared" si="2952"/>
        <v>1364.1176624166667</v>
      </c>
      <c r="P6468" s="29">
        <f t="shared" si="2953"/>
        <v>0</v>
      </c>
      <c r="Q6468" t="s">
        <v>7819</v>
      </c>
    </row>
    <row r="6469" spans="1:18" hidden="1">
      <c r="A6469" t="s">
        <v>494</v>
      </c>
      <c r="B6469" t="s">
        <v>6523</v>
      </c>
      <c r="C6469" s="224" t="s">
        <v>7842</v>
      </c>
      <c r="D6469" s="221">
        <v>397.02</v>
      </c>
      <c r="E6469" s="324">
        <v>43008</v>
      </c>
      <c r="F6469" s="1">
        <v>245418.47</v>
      </c>
      <c r="G6469" s="18">
        <v>6.6699999999999995E-2</v>
      </c>
      <c r="H6469" s="298">
        <v>1364.1200000000001</v>
      </c>
      <c r="I6469" s="10">
        <v>245418.47</v>
      </c>
      <c r="J6469" s="11">
        <f t="shared" si="2948"/>
        <v>6.6699999999999995E-2</v>
      </c>
      <c r="K6469" s="30">
        <f t="shared" si="2949"/>
        <v>1364.1176624166667</v>
      </c>
      <c r="L6469" s="29">
        <f t="shared" si="2950"/>
        <v>-2.3375833334284835E-3</v>
      </c>
      <c r="M6469" s="10">
        <f t="shared" si="2951"/>
        <v>245418.47</v>
      </c>
      <c r="N6469" s="5">
        <f>VLOOKUP(CONCATENATE(A6469,"-6"),'Restated Depr'!$B$6:$G$7674,6,0)</f>
        <v>6.6699999999999995E-2</v>
      </c>
      <c r="O6469" s="29">
        <f t="shared" si="2952"/>
        <v>1364.1176624166667</v>
      </c>
      <c r="P6469" s="29">
        <f t="shared" si="2953"/>
        <v>0</v>
      </c>
      <c r="Q6469" t="s">
        <v>7819</v>
      </c>
    </row>
    <row r="6470" spans="1:18" hidden="1">
      <c r="A6470" t="s">
        <v>494</v>
      </c>
      <c r="B6470" t="s">
        <v>6524</v>
      </c>
      <c r="C6470" s="224" t="s">
        <v>7842</v>
      </c>
      <c r="D6470" s="221">
        <v>397.02</v>
      </c>
      <c r="E6470" s="324">
        <v>43039</v>
      </c>
      <c r="F6470" s="1">
        <v>245418.47</v>
      </c>
      <c r="G6470" s="18">
        <v>6.6699999999999995E-2</v>
      </c>
      <c r="H6470" s="298">
        <v>1364.1200000000001</v>
      </c>
      <c r="I6470" s="10">
        <v>245418.47</v>
      </c>
      <c r="J6470" s="11">
        <f t="shared" si="2948"/>
        <v>6.6699999999999995E-2</v>
      </c>
      <c r="K6470" s="30">
        <f t="shared" si="2949"/>
        <v>1364.1176624166667</v>
      </c>
      <c r="L6470" s="29">
        <f t="shared" si="2950"/>
        <v>-2.3375833334284835E-3</v>
      </c>
      <c r="M6470" s="10">
        <f t="shared" si="2951"/>
        <v>245418.47</v>
      </c>
      <c r="N6470" s="5">
        <f>VLOOKUP(CONCATENATE(A6470,"-6"),'Restated Depr'!$B$6:$G$7674,6,0)</f>
        <v>6.6699999999999995E-2</v>
      </c>
      <c r="O6470" s="29">
        <f t="shared" si="2952"/>
        <v>1364.1176624166667</v>
      </c>
      <c r="P6470" s="29">
        <f t="shared" si="2953"/>
        <v>0</v>
      </c>
      <c r="Q6470" t="s">
        <v>7819</v>
      </c>
    </row>
    <row r="6471" spans="1:18" hidden="1">
      <c r="A6471" t="s">
        <v>494</v>
      </c>
      <c r="B6471" t="s">
        <v>6525</v>
      </c>
      <c r="C6471" s="224" t="s">
        <v>7842</v>
      </c>
      <c r="D6471" s="221">
        <v>397.02</v>
      </c>
      <c r="E6471" s="324">
        <v>43069</v>
      </c>
      <c r="F6471" s="1">
        <v>245418.47</v>
      </c>
      <c r="G6471" s="18">
        <v>6.6699999999999995E-2</v>
      </c>
      <c r="H6471" s="298">
        <v>1364.1200000000001</v>
      </c>
      <c r="I6471" s="10">
        <v>245418.47</v>
      </c>
      <c r="J6471" s="11">
        <f t="shared" si="2948"/>
        <v>6.6699999999999995E-2</v>
      </c>
      <c r="K6471" s="30">
        <f t="shared" si="2949"/>
        <v>1364.1176624166667</v>
      </c>
      <c r="L6471" s="29">
        <f t="shared" si="2950"/>
        <v>-2.3375833334284835E-3</v>
      </c>
      <c r="M6471" s="10">
        <f t="shared" si="2951"/>
        <v>245418.47</v>
      </c>
      <c r="N6471" s="5">
        <f>VLOOKUP(CONCATENATE(A6471,"-6"),'Restated Depr'!$B$6:$G$7674,6,0)</f>
        <v>6.6699999999999995E-2</v>
      </c>
      <c r="O6471" s="29">
        <f t="shared" si="2952"/>
        <v>1364.1176624166667</v>
      </c>
      <c r="P6471" s="29">
        <f t="shared" si="2953"/>
        <v>0</v>
      </c>
      <c r="Q6471" t="s">
        <v>7819</v>
      </c>
    </row>
    <row r="6472" spans="1:18" hidden="1">
      <c r="A6472" t="s">
        <v>494</v>
      </c>
      <c r="B6472" t="s">
        <v>6526</v>
      </c>
      <c r="C6472" s="224" t="s">
        <v>7842</v>
      </c>
      <c r="D6472" s="221">
        <v>397.02</v>
      </c>
      <c r="E6472" s="324">
        <v>43100</v>
      </c>
      <c r="F6472" s="1">
        <v>245418.47</v>
      </c>
      <c r="G6472" s="18">
        <v>6.6699999999999995E-2</v>
      </c>
      <c r="H6472" s="298">
        <v>1364.1200000000001</v>
      </c>
      <c r="I6472" s="10">
        <v>245418.47</v>
      </c>
      <c r="J6472" s="11">
        <f t="shared" si="2948"/>
        <v>6.6699999999999995E-2</v>
      </c>
      <c r="K6472" s="30">
        <f t="shared" si="2949"/>
        <v>1364.1176624166667</v>
      </c>
      <c r="L6472" s="29">
        <f t="shared" si="2950"/>
        <v>-2.3375833334284835E-3</v>
      </c>
      <c r="M6472" s="10">
        <f t="shared" si="2951"/>
        <v>245418.47</v>
      </c>
      <c r="N6472" s="5">
        <f>VLOOKUP(CONCATENATE(A6472,"-6"),'Restated Depr'!$B$6:$G$7674,6,0)</f>
        <v>6.6699999999999995E-2</v>
      </c>
      <c r="O6472" s="29">
        <f t="shared" si="2952"/>
        <v>1364.1176624166667</v>
      </c>
      <c r="P6472" s="29">
        <f t="shared" si="2953"/>
        <v>0</v>
      </c>
      <c r="Q6472" t="s">
        <v>7819</v>
      </c>
    </row>
    <row r="6473" spans="1:18" hidden="1">
      <c r="A6473" t="s">
        <v>494</v>
      </c>
      <c r="B6473" t="s">
        <v>6527</v>
      </c>
      <c r="C6473" s="224" t="s">
        <v>7842</v>
      </c>
      <c r="D6473" s="221">
        <v>397.02</v>
      </c>
      <c r="E6473" s="324">
        <v>43131</v>
      </c>
      <c r="F6473" s="1">
        <v>245418.47</v>
      </c>
      <c r="G6473" s="5">
        <v>6.6699999999999995E-2</v>
      </c>
      <c r="H6473" s="298">
        <v>1364.1200000000001</v>
      </c>
      <c r="I6473" s="10">
        <v>245418.47</v>
      </c>
      <c r="J6473" s="11">
        <f t="shared" si="2948"/>
        <v>6.6699999999999995E-2</v>
      </c>
      <c r="K6473" s="30">
        <f t="shared" si="2949"/>
        <v>1364.1176624166667</v>
      </c>
      <c r="L6473" s="29">
        <f t="shared" si="2950"/>
        <v>-2.3375833334284835E-3</v>
      </c>
      <c r="M6473" s="10">
        <f t="shared" si="2951"/>
        <v>245418.47</v>
      </c>
      <c r="N6473" s="5">
        <f>VLOOKUP(CONCATENATE(A6473,"-6"),'Restated Depr'!$B$6:$G$7674,6,0)</f>
        <v>6.6699999999999995E-2</v>
      </c>
      <c r="O6473" s="29">
        <f t="shared" si="2952"/>
        <v>1364.1176624166667</v>
      </c>
      <c r="P6473" s="29">
        <f t="shared" si="2953"/>
        <v>0</v>
      </c>
      <c r="Q6473" t="s">
        <v>7819</v>
      </c>
    </row>
    <row r="6474" spans="1:18" hidden="1">
      <c r="A6474" t="s">
        <v>494</v>
      </c>
      <c r="B6474" t="s">
        <v>6528</v>
      </c>
      <c r="C6474" s="224" t="s">
        <v>7842</v>
      </c>
      <c r="D6474" s="221">
        <v>397.02</v>
      </c>
      <c r="E6474" s="324">
        <v>43159</v>
      </c>
      <c r="F6474" s="1">
        <v>245418.47</v>
      </c>
      <c r="G6474" s="5">
        <v>6.6699999999999995E-2</v>
      </c>
      <c r="H6474" s="298">
        <v>1364.1200000000001</v>
      </c>
      <c r="I6474" s="10">
        <v>245418.47</v>
      </c>
      <c r="J6474" s="11">
        <f t="shared" si="2948"/>
        <v>6.6699999999999995E-2</v>
      </c>
      <c r="K6474" s="30">
        <f t="shared" si="2949"/>
        <v>1364.1176624166667</v>
      </c>
      <c r="L6474" s="29">
        <f t="shared" si="2950"/>
        <v>-2.3375833334284835E-3</v>
      </c>
      <c r="M6474" s="10">
        <f t="shared" si="2951"/>
        <v>245418.47</v>
      </c>
      <c r="N6474" s="5">
        <f>VLOOKUP(CONCATENATE(A6474,"-6"),'Restated Depr'!$B$6:$G$7674,6,0)</f>
        <v>6.6699999999999995E-2</v>
      </c>
      <c r="O6474" s="29">
        <f t="shared" si="2952"/>
        <v>1364.1176624166667</v>
      </c>
      <c r="P6474" s="29">
        <f t="shared" si="2953"/>
        <v>0</v>
      </c>
      <c r="Q6474" t="s">
        <v>7819</v>
      </c>
    </row>
    <row r="6475" spans="1:18" hidden="1">
      <c r="A6475" t="s">
        <v>494</v>
      </c>
      <c r="B6475" t="s">
        <v>6529</v>
      </c>
      <c r="C6475" s="224" t="s">
        <v>7842</v>
      </c>
      <c r="D6475" s="221">
        <v>397.02</v>
      </c>
      <c r="E6475" s="324">
        <v>43190</v>
      </c>
      <c r="F6475" s="1">
        <v>245418.47</v>
      </c>
      <c r="G6475" s="5">
        <v>6.6699999999999995E-2</v>
      </c>
      <c r="H6475" s="298">
        <v>1364.1200000000001</v>
      </c>
      <c r="I6475" s="10">
        <v>245418.47</v>
      </c>
      <c r="J6475" s="11">
        <f t="shared" si="2948"/>
        <v>6.6699999999999995E-2</v>
      </c>
      <c r="K6475" s="30">
        <f t="shared" si="2949"/>
        <v>1364.1176624166667</v>
      </c>
      <c r="L6475" s="29">
        <f t="shared" si="2950"/>
        <v>-2.3375833334284835E-3</v>
      </c>
      <c r="M6475" s="10">
        <f t="shared" si="2951"/>
        <v>245418.47</v>
      </c>
      <c r="N6475" s="5">
        <f>VLOOKUP(CONCATENATE(A6475,"-6"),'Restated Depr'!$B$6:$G$7674,6,0)</f>
        <v>6.6699999999999995E-2</v>
      </c>
      <c r="O6475" s="29">
        <f t="shared" si="2952"/>
        <v>1364.1176624166667</v>
      </c>
      <c r="P6475" s="29">
        <f t="shared" si="2953"/>
        <v>0</v>
      </c>
      <c r="Q6475" t="s">
        <v>7819</v>
      </c>
    </row>
    <row r="6476" spans="1:18" hidden="1">
      <c r="A6476" t="s">
        <v>494</v>
      </c>
      <c r="B6476" t="s">
        <v>6530</v>
      </c>
      <c r="C6476" s="224" t="s">
        <v>7842</v>
      </c>
      <c r="D6476" s="221">
        <v>397.02</v>
      </c>
      <c r="E6476" s="324">
        <v>43220</v>
      </c>
      <c r="F6476" s="1">
        <v>245418.47</v>
      </c>
      <c r="G6476" s="5">
        <v>6.6699999999999995E-2</v>
      </c>
      <c r="H6476" s="298">
        <v>1364.1200000000001</v>
      </c>
      <c r="I6476" s="10">
        <v>245418.47</v>
      </c>
      <c r="J6476" s="11">
        <f t="shared" si="2948"/>
        <v>6.6699999999999995E-2</v>
      </c>
      <c r="K6476" s="30">
        <f t="shared" si="2949"/>
        <v>1364.1176624166667</v>
      </c>
      <c r="L6476" s="29">
        <f t="shared" si="2950"/>
        <v>-2.3375833334284835E-3</v>
      </c>
      <c r="M6476" s="10">
        <f t="shared" si="2951"/>
        <v>245418.47</v>
      </c>
      <c r="N6476" s="5">
        <f>VLOOKUP(CONCATENATE(A6476,"-6"),'Restated Depr'!$B$6:$G$7674,6,0)</f>
        <v>6.6699999999999995E-2</v>
      </c>
      <c r="O6476" s="29">
        <f t="shared" si="2952"/>
        <v>1364.1176624166667</v>
      </c>
      <c r="P6476" s="29">
        <f t="shared" si="2953"/>
        <v>0</v>
      </c>
      <c r="Q6476" t="s">
        <v>7819</v>
      </c>
    </row>
    <row r="6477" spans="1:18" hidden="1">
      <c r="A6477" t="s">
        <v>494</v>
      </c>
      <c r="B6477" t="s">
        <v>6531</v>
      </c>
      <c r="C6477" s="224" t="s">
        <v>7842</v>
      </c>
      <c r="D6477" s="221">
        <v>397.02</v>
      </c>
      <c r="E6477" s="324">
        <v>43251</v>
      </c>
      <c r="F6477" s="1">
        <v>245418.47</v>
      </c>
      <c r="G6477" s="5">
        <v>6.6699999999999995E-2</v>
      </c>
      <c r="H6477" s="298">
        <v>1364.1200000000001</v>
      </c>
      <c r="I6477" s="10">
        <v>245418.47</v>
      </c>
      <c r="J6477" s="11">
        <f t="shared" si="2948"/>
        <v>6.6699999999999995E-2</v>
      </c>
      <c r="K6477" s="30">
        <f t="shared" si="2949"/>
        <v>1364.1176624166667</v>
      </c>
      <c r="L6477" s="29">
        <f t="shared" si="2950"/>
        <v>-2.3375833334284835E-3</v>
      </c>
      <c r="M6477" s="10">
        <f t="shared" si="2951"/>
        <v>245418.47</v>
      </c>
      <c r="N6477" s="5">
        <f>VLOOKUP(CONCATENATE(A6477,"-6"),'Restated Depr'!$B$6:$G$7674,6,0)</f>
        <v>6.6699999999999995E-2</v>
      </c>
      <c r="O6477" s="29">
        <f t="shared" si="2952"/>
        <v>1364.1176624166667</v>
      </c>
      <c r="P6477" s="29">
        <f t="shared" si="2953"/>
        <v>0</v>
      </c>
      <c r="Q6477" t="s">
        <v>7819</v>
      </c>
    </row>
    <row r="6478" spans="1:18" hidden="1">
      <c r="A6478" t="s">
        <v>494</v>
      </c>
      <c r="B6478" t="s">
        <v>6532</v>
      </c>
      <c r="C6478" s="224" t="s">
        <v>7842</v>
      </c>
      <c r="D6478" s="221">
        <v>397.02</v>
      </c>
      <c r="E6478" s="324">
        <v>43281</v>
      </c>
      <c r="F6478" s="1">
        <v>245418.47</v>
      </c>
      <c r="G6478" s="5">
        <v>6.6699999999999995E-2</v>
      </c>
      <c r="H6478" s="298">
        <v>1364.1200000000001</v>
      </c>
      <c r="I6478" s="10">
        <v>245418.47</v>
      </c>
      <c r="J6478" s="11">
        <f t="shared" si="2948"/>
        <v>6.6699999999999995E-2</v>
      </c>
      <c r="K6478" s="30">
        <f t="shared" si="2949"/>
        <v>1364.1176624166667</v>
      </c>
      <c r="L6478" s="29">
        <f t="shared" si="2950"/>
        <v>-2.3375833334284835E-3</v>
      </c>
      <c r="M6478" s="10">
        <f t="shared" si="2951"/>
        <v>245418.47</v>
      </c>
      <c r="N6478" s="5">
        <f>VLOOKUP(CONCATENATE(A6478,"-6"),'Restated Depr'!$B$6:$G$7674,6,0)</f>
        <v>6.6699999999999995E-2</v>
      </c>
      <c r="O6478" s="29">
        <f t="shared" si="2952"/>
        <v>1364.1176624166667</v>
      </c>
      <c r="P6478" s="29">
        <f t="shared" si="2953"/>
        <v>0</v>
      </c>
      <c r="Q6478" t="s">
        <v>7819</v>
      </c>
      <c r="R6478" s="5"/>
    </row>
    <row r="6479" spans="1:18" ht="15.75" hidden="1" thickBot="1">
      <c r="A6479" t="s">
        <v>494</v>
      </c>
      <c r="C6479" s="224" t="s">
        <v>641</v>
      </c>
      <c r="D6479" s="22"/>
      <c r="E6479" s="323" t="s">
        <v>606</v>
      </c>
      <c r="F6479" s="1"/>
      <c r="G6479" s="5"/>
      <c r="H6479" s="310">
        <f>SUM(H6467:H6478)</f>
        <v>16331.520000000004</v>
      </c>
      <c r="I6479" s="10"/>
      <c r="J6479" s="10"/>
      <c r="K6479" s="32">
        <f>SUM(K6467:K6478)</f>
        <v>16369.411949000003</v>
      </c>
      <c r="L6479" s="28">
        <f>SUM(L6467:L6478)</f>
        <v>37.891948999999158</v>
      </c>
      <c r="M6479" s="10"/>
      <c r="N6479" s="5"/>
      <c r="O6479" s="28">
        <f>SUM(O6467:O6478)</f>
        <v>16369.411949000003</v>
      </c>
      <c r="P6479" s="28">
        <f>SUM(P6467:P6478)</f>
        <v>0</v>
      </c>
    </row>
    <row r="6480" spans="1:18" hidden="1">
      <c r="A6480" s="34" t="s">
        <v>495</v>
      </c>
      <c r="B6480" s="34" t="s">
        <v>6533</v>
      </c>
      <c r="C6480" s="226" t="s">
        <v>7842</v>
      </c>
      <c r="D6480" s="223">
        <v>397.02</v>
      </c>
      <c r="E6480" s="327">
        <v>42947</v>
      </c>
      <c r="F6480" s="285">
        <v>971802.49</v>
      </c>
      <c r="G6480" s="38">
        <v>0.16666666999999999</v>
      </c>
      <c r="H6480" s="311">
        <v>12793.410000000002</v>
      </c>
      <c r="I6480" s="287">
        <v>818569.64</v>
      </c>
      <c r="J6480" s="40">
        <f t="shared" ref="J6480:J6491" si="2954">G6480</f>
        <v>0.16666666999999999</v>
      </c>
      <c r="K6480" s="290">
        <f t="shared" ref="K6480:K6491" si="2955">H6480</f>
        <v>12793.410000000002</v>
      </c>
      <c r="L6480" s="291">
        <f t="shared" ref="L6480:L6491" si="2956">K6480-H6480</f>
        <v>0</v>
      </c>
      <c r="M6480" s="287">
        <f t="shared" ref="M6480:M6491" si="2957">I6480</f>
        <v>818569.64</v>
      </c>
      <c r="N6480" s="38">
        <f>VLOOKUP(CONCATENATE(A6480,"-6"),'Restated Depr'!$B$6:$G$7674,6,0)</f>
        <v>0.2</v>
      </c>
      <c r="O6480" s="291">
        <f t="shared" ref="O6480:O6491" si="2958">VLOOKUP(CONCATENATE(A6480,"-6"),$B$3:$K$7676,10,FALSE)</f>
        <v>14890.69</v>
      </c>
      <c r="P6480" s="291">
        <f t="shared" ref="P6480:P6491" si="2959">O6480-K6480</f>
        <v>2097.2799999999988</v>
      </c>
      <c r="Q6480" t="s">
        <v>7604</v>
      </c>
    </row>
    <row r="6481" spans="1:18" hidden="1">
      <c r="A6481" s="34" t="s">
        <v>495</v>
      </c>
      <c r="B6481" s="34" t="s">
        <v>6534</v>
      </c>
      <c r="C6481" s="226" t="s">
        <v>7842</v>
      </c>
      <c r="D6481" s="223">
        <v>397.02</v>
      </c>
      <c r="E6481" s="327">
        <v>42978</v>
      </c>
      <c r="F6481" s="37">
        <v>959015.62</v>
      </c>
      <c r="G6481" s="38">
        <v>0.16666666999999999</v>
      </c>
      <c r="H6481" s="312">
        <v>12793.400000000001</v>
      </c>
      <c r="I6481" s="39">
        <v>818569.64</v>
      </c>
      <c r="J6481" s="40">
        <f t="shared" si="2954"/>
        <v>0.16666666999999999</v>
      </c>
      <c r="K6481" s="41">
        <f t="shared" si="2955"/>
        <v>12793.400000000001</v>
      </c>
      <c r="L6481" s="42">
        <f t="shared" si="2956"/>
        <v>0</v>
      </c>
      <c r="M6481" s="39">
        <f t="shared" si="2957"/>
        <v>818569.64</v>
      </c>
      <c r="N6481" s="38">
        <f>VLOOKUP(CONCATENATE(A6481,"-6"),'Restated Depr'!$B$6:$G$7674,6,0)</f>
        <v>0.2</v>
      </c>
      <c r="O6481" s="42">
        <f t="shared" si="2958"/>
        <v>14890.69</v>
      </c>
      <c r="P6481" s="42">
        <f t="shared" si="2959"/>
        <v>2097.2899999999991</v>
      </c>
      <c r="Q6481" t="s">
        <v>7604</v>
      </c>
    </row>
    <row r="6482" spans="1:18" hidden="1">
      <c r="A6482" s="34" t="s">
        <v>495</v>
      </c>
      <c r="B6482" s="34" t="s">
        <v>6535</v>
      </c>
      <c r="C6482" s="226" t="s">
        <v>7842</v>
      </c>
      <c r="D6482" s="223">
        <v>397.02</v>
      </c>
      <c r="E6482" s="327">
        <v>43008</v>
      </c>
      <c r="F6482" s="37">
        <v>946228.75</v>
      </c>
      <c r="G6482" s="38">
        <v>0.16666666999999999</v>
      </c>
      <c r="H6482" s="312">
        <v>12793.42</v>
      </c>
      <c r="I6482" s="39">
        <v>818569.64</v>
      </c>
      <c r="J6482" s="40">
        <f t="shared" si="2954"/>
        <v>0.16666666999999999</v>
      </c>
      <c r="K6482" s="41">
        <f t="shared" si="2955"/>
        <v>12793.42</v>
      </c>
      <c r="L6482" s="42">
        <f t="shared" si="2956"/>
        <v>0</v>
      </c>
      <c r="M6482" s="39">
        <f t="shared" si="2957"/>
        <v>818569.64</v>
      </c>
      <c r="N6482" s="38">
        <f>VLOOKUP(CONCATENATE(A6482,"-6"),'Restated Depr'!$B$6:$G$7674,6,0)</f>
        <v>0.2</v>
      </c>
      <c r="O6482" s="42">
        <f t="shared" si="2958"/>
        <v>14890.69</v>
      </c>
      <c r="P6482" s="42">
        <f t="shared" si="2959"/>
        <v>2097.2700000000004</v>
      </c>
      <c r="Q6482" t="s">
        <v>7604</v>
      </c>
    </row>
    <row r="6483" spans="1:18" hidden="1">
      <c r="A6483" s="34" t="s">
        <v>495</v>
      </c>
      <c r="B6483" s="34" t="s">
        <v>6536</v>
      </c>
      <c r="C6483" s="226" t="s">
        <v>7842</v>
      </c>
      <c r="D6483" s="223">
        <v>397.02</v>
      </c>
      <c r="E6483" s="327">
        <v>43039</v>
      </c>
      <c r="F6483" s="37">
        <v>933441.87</v>
      </c>
      <c r="G6483" s="38">
        <v>0.16666666999999999</v>
      </c>
      <c r="H6483" s="312">
        <v>12793.400000000001</v>
      </c>
      <c r="I6483" s="39">
        <v>818569.64</v>
      </c>
      <c r="J6483" s="40">
        <f t="shared" si="2954"/>
        <v>0.16666666999999999</v>
      </c>
      <c r="K6483" s="41">
        <f t="shared" si="2955"/>
        <v>12793.400000000001</v>
      </c>
      <c r="L6483" s="42">
        <f t="shared" si="2956"/>
        <v>0</v>
      </c>
      <c r="M6483" s="39">
        <f t="shared" si="2957"/>
        <v>818569.64</v>
      </c>
      <c r="N6483" s="38">
        <f>VLOOKUP(CONCATENATE(A6483,"-6"),'Restated Depr'!$B$6:$G$7674,6,0)</f>
        <v>0.2</v>
      </c>
      <c r="O6483" s="42">
        <f t="shared" si="2958"/>
        <v>14890.69</v>
      </c>
      <c r="P6483" s="42">
        <f t="shared" si="2959"/>
        <v>2097.2899999999991</v>
      </c>
      <c r="Q6483" t="s">
        <v>7604</v>
      </c>
    </row>
    <row r="6484" spans="1:18" hidden="1">
      <c r="A6484" s="34" t="s">
        <v>495</v>
      </c>
      <c r="B6484" s="34" t="s">
        <v>6537</v>
      </c>
      <c r="C6484" s="226" t="s">
        <v>7842</v>
      </c>
      <c r="D6484" s="223">
        <v>397.02</v>
      </c>
      <c r="E6484" s="327">
        <v>43069</v>
      </c>
      <c r="F6484" s="37">
        <v>920655</v>
      </c>
      <c r="G6484" s="38">
        <v>0.16666666999999999</v>
      </c>
      <c r="H6484" s="312">
        <v>12793.42</v>
      </c>
      <c r="I6484" s="39">
        <v>818569.64</v>
      </c>
      <c r="J6484" s="40">
        <f t="shared" si="2954"/>
        <v>0.16666666999999999</v>
      </c>
      <c r="K6484" s="41">
        <f t="shared" si="2955"/>
        <v>12793.42</v>
      </c>
      <c r="L6484" s="42">
        <f t="shared" si="2956"/>
        <v>0</v>
      </c>
      <c r="M6484" s="39">
        <f t="shared" si="2957"/>
        <v>818569.64</v>
      </c>
      <c r="N6484" s="38">
        <f>VLOOKUP(CONCATENATE(A6484,"-6"),'Restated Depr'!$B$6:$G$7674,6,0)</f>
        <v>0.2</v>
      </c>
      <c r="O6484" s="42">
        <f t="shared" si="2958"/>
        <v>14890.69</v>
      </c>
      <c r="P6484" s="42">
        <f t="shared" si="2959"/>
        <v>2097.2700000000004</v>
      </c>
      <c r="Q6484" t="s">
        <v>7604</v>
      </c>
    </row>
    <row r="6485" spans="1:18" hidden="1">
      <c r="A6485" s="34" t="s">
        <v>495</v>
      </c>
      <c r="B6485" s="34" t="s">
        <v>6538</v>
      </c>
      <c r="C6485" s="226" t="s">
        <v>7842</v>
      </c>
      <c r="D6485" s="223">
        <v>397.02</v>
      </c>
      <c r="E6485" s="327">
        <v>43100</v>
      </c>
      <c r="F6485" s="37">
        <v>907868.12</v>
      </c>
      <c r="G6485" s="38">
        <v>0.19672131000000001</v>
      </c>
      <c r="H6485" s="312">
        <v>14890.69</v>
      </c>
      <c r="I6485" s="39">
        <v>818569.64</v>
      </c>
      <c r="J6485" s="40">
        <f t="shared" si="2954"/>
        <v>0.19672131000000001</v>
      </c>
      <c r="K6485" s="41">
        <f t="shared" si="2955"/>
        <v>14890.69</v>
      </c>
      <c r="L6485" s="42">
        <f t="shared" si="2956"/>
        <v>0</v>
      </c>
      <c r="M6485" s="39">
        <f t="shared" si="2957"/>
        <v>818569.64</v>
      </c>
      <c r="N6485" s="38">
        <f>VLOOKUP(CONCATENATE(A6485,"-6"),'Restated Depr'!$B$6:$G$7674,6,0)</f>
        <v>0.2</v>
      </c>
      <c r="O6485" s="42">
        <f t="shared" si="2958"/>
        <v>14890.69</v>
      </c>
      <c r="P6485" s="42">
        <f t="shared" si="2959"/>
        <v>0</v>
      </c>
      <c r="Q6485" t="s">
        <v>7604</v>
      </c>
    </row>
    <row r="6486" spans="1:18" hidden="1">
      <c r="A6486" s="34" t="s">
        <v>495</v>
      </c>
      <c r="B6486" s="34" t="s">
        <v>6539</v>
      </c>
      <c r="C6486" s="226" t="s">
        <v>7842</v>
      </c>
      <c r="D6486" s="223">
        <v>397.02</v>
      </c>
      <c r="E6486" s="327">
        <v>43131</v>
      </c>
      <c r="F6486" s="37">
        <v>892985.04</v>
      </c>
      <c r="G6486" s="38">
        <v>0.2</v>
      </c>
      <c r="H6486" s="312">
        <v>14890.69</v>
      </c>
      <c r="I6486" s="39">
        <v>818569.64</v>
      </c>
      <c r="J6486" s="40">
        <f t="shared" si="2954"/>
        <v>0.2</v>
      </c>
      <c r="K6486" s="41">
        <f t="shared" si="2955"/>
        <v>14890.69</v>
      </c>
      <c r="L6486" s="42">
        <f t="shared" si="2956"/>
        <v>0</v>
      </c>
      <c r="M6486" s="39">
        <f t="shared" si="2957"/>
        <v>818569.64</v>
      </c>
      <c r="N6486" s="38">
        <f>VLOOKUP(CONCATENATE(A6486,"-6"),'Restated Depr'!$B$6:$G$7674,6,0)</f>
        <v>0.2</v>
      </c>
      <c r="O6486" s="42">
        <f t="shared" si="2958"/>
        <v>14890.69</v>
      </c>
      <c r="P6486" s="42">
        <f t="shared" si="2959"/>
        <v>0</v>
      </c>
      <c r="Q6486" t="s">
        <v>7604</v>
      </c>
    </row>
    <row r="6487" spans="1:18" hidden="1">
      <c r="A6487" s="34" t="s">
        <v>495</v>
      </c>
      <c r="B6487" s="34" t="s">
        <v>6540</v>
      </c>
      <c r="C6487" s="226" t="s">
        <v>7842</v>
      </c>
      <c r="D6487" s="223">
        <v>397.02</v>
      </c>
      <c r="E6487" s="327">
        <v>43159</v>
      </c>
      <c r="F6487" s="37">
        <v>878101.96</v>
      </c>
      <c r="G6487" s="38">
        <v>0.2</v>
      </c>
      <c r="H6487" s="312">
        <v>14890.69</v>
      </c>
      <c r="I6487" s="39">
        <v>818569.64</v>
      </c>
      <c r="J6487" s="40">
        <f t="shared" si="2954"/>
        <v>0.2</v>
      </c>
      <c r="K6487" s="41">
        <f t="shared" si="2955"/>
        <v>14890.69</v>
      </c>
      <c r="L6487" s="42">
        <f t="shared" si="2956"/>
        <v>0</v>
      </c>
      <c r="M6487" s="39">
        <f t="shared" si="2957"/>
        <v>818569.64</v>
      </c>
      <c r="N6487" s="38">
        <f>VLOOKUP(CONCATENATE(A6487,"-6"),'Restated Depr'!$B$6:$G$7674,6,0)</f>
        <v>0.2</v>
      </c>
      <c r="O6487" s="42">
        <f t="shared" si="2958"/>
        <v>14890.69</v>
      </c>
      <c r="P6487" s="42">
        <f t="shared" si="2959"/>
        <v>0</v>
      </c>
      <c r="Q6487" t="s">
        <v>7604</v>
      </c>
    </row>
    <row r="6488" spans="1:18" hidden="1">
      <c r="A6488" s="34" t="s">
        <v>495</v>
      </c>
      <c r="B6488" s="34" t="s">
        <v>6541</v>
      </c>
      <c r="C6488" s="226" t="s">
        <v>7842</v>
      </c>
      <c r="D6488" s="223">
        <v>397.02</v>
      </c>
      <c r="E6488" s="327">
        <v>43190</v>
      </c>
      <c r="F6488" s="37">
        <v>863218.88</v>
      </c>
      <c r="G6488" s="38">
        <v>0.2</v>
      </c>
      <c r="H6488" s="312">
        <v>14890.69</v>
      </c>
      <c r="I6488" s="39">
        <v>818569.64</v>
      </c>
      <c r="J6488" s="40">
        <f t="shared" si="2954"/>
        <v>0.2</v>
      </c>
      <c r="K6488" s="41">
        <f t="shared" si="2955"/>
        <v>14890.69</v>
      </c>
      <c r="L6488" s="42">
        <f t="shared" si="2956"/>
        <v>0</v>
      </c>
      <c r="M6488" s="39">
        <f t="shared" si="2957"/>
        <v>818569.64</v>
      </c>
      <c r="N6488" s="38">
        <f>VLOOKUP(CONCATENATE(A6488,"-6"),'Restated Depr'!$B$6:$G$7674,6,0)</f>
        <v>0.2</v>
      </c>
      <c r="O6488" s="42">
        <f t="shared" si="2958"/>
        <v>14890.69</v>
      </c>
      <c r="P6488" s="42">
        <f t="shared" si="2959"/>
        <v>0</v>
      </c>
      <c r="Q6488" t="s">
        <v>7604</v>
      </c>
    </row>
    <row r="6489" spans="1:18" hidden="1">
      <c r="A6489" s="34" t="s">
        <v>495</v>
      </c>
      <c r="B6489" s="34" t="s">
        <v>6542</v>
      </c>
      <c r="C6489" s="226" t="s">
        <v>7842</v>
      </c>
      <c r="D6489" s="223">
        <v>397.02</v>
      </c>
      <c r="E6489" s="327">
        <v>43220</v>
      </c>
      <c r="F6489" s="37">
        <v>848335.8</v>
      </c>
      <c r="G6489" s="38">
        <v>0.2</v>
      </c>
      <c r="H6489" s="312">
        <v>14890.69</v>
      </c>
      <c r="I6489" s="39">
        <v>818569.64</v>
      </c>
      <c r="J6489" s="40">
        <f t="shared" si="2954"/>
        <v>0.2</v>
      </c>
      <c r="K6489" s="41">
        <f t="shared" si="2955"/>
        <v>14890.69</v>
      </c>
      <c r="L6489" s="42">
        <f t="shared" si="2956"/>
        <v>0</v>
      </c>
      <c r="M6489" s="39">
        <f t="shared" si="2957"/>
        <v>818569.64</v>
      </c>
      <c r="N6489" s="38">
        <f>VLOOKUP(CONCATENATE(A6489,"-6"),'Restated Depr'!$B$6:$G$7674,6,0)</f>
        <v>0.2</v>
      </c>
      <c r="O6489" s="42">
        <f t="shared" si="2958"/>
        <v>14890.69</v>
      </c>
      <c r="P6489" s="42">
        <f t="shared" si="2959"/>
        <v>0</v>
      </c>
      <c r="Q6489" t="s">
        <v>7604</v>
      </c>
    </row>
    <row r="6490" spans="1:18" hidden="1">
      <c r="A6490" s="34" t="s">
        <v>495</v>
      </c>
      <c r="B6490" s="34" t="s">
        <v>6543</v>
      </c>
      <c r="C6490" s="226" t="s">
        <v>7842</v>
      </c>
      <c r="D6490" s="223">
        <v>397.02</v>
      </c>
      <c r="E6490" s="327">
        <v>43251</v>
      </c>
      <c r="F6490" s="37">
        <v>833452.72</v>
      </c>
      <c r="G6490" s="38">
        <v>0.2</v>
      </c>
      <c r="H6490" s="312">
        <v>14890.69</v>
      </c>
      <c r="I6490" s="39">
        <v>818569.64</v>
      </c>
      <c r="J6490" s="40">
        <f t="shared" si="2954"/>
        <v>0.2</v>
      </c>
      <c r="K6490" s="41">
        <f t="shared" si="2955"/>
        <v>14890.69</v>
      </c>
      <c r="L6490" s="42">
        <f t="shared" si="2956"/>
        <v>0</v>
      </c>
      <c r="M6490" s="39">
        <f t="shared" si="2957"/>
        <v>818569.64</v>
      </c>
      <c r="N6490" s="38">
        <f>VLOOKUP(CONCATENATE(A6490,"-6"),'Restated Depr'!$B$6:$G$7674,6,0)</f>
        <v>0.2</v>
      </c>
      <c r="O6490" s="42">
        <f t="shared" si="2958"/>
        <v>14890.69</v>
      </c>
      <c r="P6490" s="42">
        <f t="shared" si="2959"/>
        <v>0</v>
      </c>
      <c r="Q6490" t="s">
        <v>7604</v>
      </c>
    </row>
    <row r="6491" spans="1:18" hidden="1">
      <c r="A6491" s="34" t="s">
        <v>495</v>
      </c>
      <c r="B6491" s="34" t="s">
        <v>6544</v>
      </c>
      <c r="C6491" s="226" t="s">
        <v>7842</v>
      </c>
      <c r="D6491" s="223">
        <v>397.02</v>
      </c>
      <c r="E6491" s="327">
        <v>43281</v>
      </c>
      <c r="F6491" s="37">
        <v>818569.64</v>
      </c>
      <c r="G6491" s="38">
        <v>0.2</v>
      </c>
      <c r="H6491" s="312">
        <v>14890.69</v>
      </c>
      <c r="I6491" s="39">
        <v>818569.64</v>
      </c>
      <c r="J6491" s="40">
        <f t="shared" si="2954"/>
        <v>0.2</v>
      </c>
      <c r="K6491" s="41">
        <f t="shared" si="2955"/>
        <v>14890.69</v>
      </c>
      <c r="L6491" s="42">
        <f t="shared" si="2956"/>
        <v>0</v>
      </c>
      <c r="M6491" s="39">
        <f t="shared" si="2957"/>
        <v>818569.64</v>
      </c>
      <c r="N6491" s="38">
        <f>VLOOKUP(CONCATENATE(A6491,"-6"),'Restated Depr'!$B$6:$G$7674,6,0)</f>
        <v>0.2</v>
      </c>
      <c r="O6491" s="42">
        <f t="shared" si="2958"/>
        <v>14890.69</v>
      </c>
      <c r="P6491" s="42">
        <f t="shared" si="2959"/>
        <v>0</v>
      </c>
      <c r="Q6491" t="s">
        <v>7604</v>
      </c>
      <c r="R6491" s="5"/>
    </row>
    <row r="6492" spans="1:18" ht="15.75" hidden="1" thickBot="1">
      <c r="A6492" t="s">
        <v>495</v>
      </c>
      <c r="C6492" s="224" t="s">
        <v>641</v>
      </c>
      <c r="D6492" s="22"/>
      <c r="E6492" s="323" t="s">
        <v>606</v>
      </c>
      <c r="F6492" s="1"/>
      <c r="G6492" s="5"/>
      <c r="H6492" s="310">
        <f>SUM(H6480:H6491)</f>
        <v>168201.88</v>
      </c>
      <c r="I6492" s="10"/>
      <c r="J6492" s="10"/>
      <c r="K6492" s="32">
        <f>SUM(K6480:K6491)</f>
        <v>168201.88</v>
      </c>
      <c r="L6492" s="28">
        <f>SUM(L6480:L6491)</f>
        <v>0</v>
      </c>
      <c r="M6492" s="10"/>
      <c r="N6492" s="5"/>
      <c r="O6492" s="28">
        <f>SUM(O6480:O6491)</f>
        <v>178688.28</v>
      </c>
      <c r="P6492" s="28">
        <f>SUM(P6480:P6491)</f>
        <v>10486.399999999998</v>
      </c>
    </row>
    <row r="6493" spans="1:18" hidden="1">
      <c r="A6493" t="s">
        <v>496</v>
      </c>
      <c r="B6493" t="s">
        <v>6545</v>
      </c>
      <c r="C6493" s="224" t="s">
        <v>7842</v>
      </c>
      <c r="D6493" s="221">
        <v>397.02</v>
      </c>
      <c r="E6493" s="324">
        <v>42947</v>
      </c>
      <c r="F6493" s="9">
        <v>69877.240000000005</v>
      </c>
      <c r="G6493" s="18">
        <v>6.6699999999999995E-2</v>
      </c>
      <c r="H6493" s="299">
        <v>388.39999999999992</v>
      </c>
      <c r="I6493" s="15">
        <v>69877.240000000005</v>
      </c>
      <c r="J6493" s="11">
        <f t="shared" ref="J6493:J6504" si="2960">G6493</f>
        <v>6.6699999999999995E-2</v>
      </c>
      <c r="K6493" s="31">
        <f t="shared" ref="K6493:K6504" si="2961">I6493*J6493/12</f>
        <v>388.40099233333331</v>
      </c>
      <c r="L6493" s="289">
        <f t="shared" ref="L6493:L6504" si="2962">K6493-H6493</f>
        <v>9.9233333338588636E-4</v>
      </c>
      <c r="M6493" s="15">
        <f t="shared" ref="M6493:M6504" si="2963">I6493</f>
        <v>69877.240000000005</v>
      </c>
      <c r="N6493" s="5">
        <f>VLOOKUP(CONCATENATE(A6493,"-6"),'Restated Depr'!$B$6:$G$7674,6,0)</f>
        <v>6.6699999999999995E-2</v>
      </c>
      <c r="O6493" s="289">
        <f t="shared" ref="O6493:O6504" si="2964">M6493*N6493/12</f>
        <v>388.40099233333331</v>
      </c>
      <c r="P6493" s="289">
        <f t="shared" ref="P6493:P6504" si="2965">O6493-K6493</f>
        <v>0</v>
      </c>
      <c r="Q6493" t="s">
        <v>7819</v>
      </c>
    </row>
    <row r="6494" spans="1:18" hidden="1">
      <c r="A6494" t="s">
        <v>496</v>
      </c>
      <c r="B6494" t="s">
        <v>6546</v>
      </c>
      <c r="C6494" s="224" t="s">
        <v>7842</v>
      </c>
      <c r="D6494" s="221">
        <v>397.02</v>
      </c>
      <c r="E6494" s="324">
        <v>42978</v>
      </c>
      <c r="F6494" s="1">
        <v>69877.240000000005</v>
      </c>
      <c r="G6494" s="18">
        <v>6.6699999999999995E-2</v>
      </c>
      <c r="H6494" s="298">
        <v>388.39999999999992</v>
      </c>
      <c r="I6494" s="10">
        <v>69877.240000000005</v>
      </c>
      <c r="J6494" s="11">
        <f t="shared" si="2960"/>
        <v>6.6699999999999995E-2</v>
      </c>
      <c r="K6494" s="30">
        <f t="shared" si="2961"/>
        <v>388.40099233333331</v>
      </c>
      <c r="L6494" s="29">
        <f t="shared" si="2962"/>
        <v>9.9233333338588636E-4</v>
      </c>
      <c r="M6494" s="10">
        <f t="shared" si="2963"/>
        <v>69877.240000000005</v>
      </c>
      <c r="N6494" s="5">
        <f>VLOOKUP(CONCATENATE(A6494,"-6"),'Restated Depr'!$B$6:$G$7674,6,0)</f>
        <v>6.6699999999999995E-2</v>
      </c>
      <c r="O6494" s="29">
        <f t="shared" si="2964"/>
        <v>388.40099233333331</v>
      </c>
      <c r="P6494" s="29">
        <f t="shared" si="2965"/>
        <v>0</v>
      </c>
      <c r="Q6494" t="s">
        <v>7819</v>
      </c>
    </row>
    <row r="6495" spans="1:18" hidden="1">
      <c r="A6495" t="s">
        <v>496</v>
      </c>
      <c r="B6495" t="s">
        <v>6547</v>
      </c>
      <c r="C6495" s="224" t="s">
        <v>7842</v>
      </c>
      <c r="D6495" s="221">
        <v>397.02</v>
      </c>
      <c r="E6495" s="324">
        <v>43008</v>
      </c>
      <c r="F6495" s="1">
        <v>69877.240000000005</v>
      </c>
      <c r="G6495" s="18">
        <v>6.6699999999999995E-2</v>
      </c>
      <c r="H6495" s="298">
        <v>388.39999999999992</v>
      </c>
      <c r="I6495" s="10">
        <v>69877.240000000005</v>
      </c>
      <c r="J6495" s="11">
        <f t="shared" si="2960"/>
        <v>6.6699999999999995E-2</v>
      </c>
      <c r="K6495" s="30">
        <f t="shared" si="2961"/>
        <v>388.40099233333331</v>
      </c>
      <c r="L6495" s="29">
        <f t="shared" si="2962"/>
        <v>9.9233333338588636E-4</v>
      </c>
      <c r="M6495" s="10">
        <f t="shared" si="2963"/>
        <v>69877.240000000005</v>
      </c>
      <c r="N6495" s="5">
        <f>VLOOKUP(CONCATENATE(A6495,"-6"),'Restated Depr'!$B$6:$G$7674,6,0)</f>
        <v>6.6699999999999995E-2</v>
      </c>
      <c r="O6495" s="29">
        <f t="shared" si="2964"/>
        <v>388.40099233333331</v>
      </c>
      <c r="P6495" s="29">
        <f t="shared" si="2965"/>
        <v>0</v>
      </c>
      <c r="Q6495" t="s">
        <v>7819</v>
      </c>
    </row>
    <row r="6496" spans="1:18" hidden="1">
      <c r="A6496" t="s">
        <v>496</v>
      </c>
      <c r="B6496" t="s">
        <v>6548</v>
      </c>
      <c r="C6496" s="224" t="s">
        <v>7842</v>
      </c>
      <c r="D6496" s="221">
        <v>397.02</v>
      </c>
      <c r="E6496" s="324">
        <v>43039</v>
      </c>
      <c r="F6496" s="1">
        <v>69877.240000000005</v>
      </c>
      <c r="G6496" s="18">
        <v>6.6699999999999995E-2</v>
      </c>
      <c r="H6496" s="298">
        <v>388.39999999999992</v>
      </c>
      <c r="I6496" s="10">
        <v>69877.240000000005</v>
      </c>
      <c r="J6496" s="11">
        <f t="shared" si="2960"/>
        <v>6.6699999999999995E-2</v>
      </c>
      <c r="K6496" s="30">
        <f t="shared" si="2961"/>
        <v>388.40099233333331</v>
      </c>
      <c r="L6496" s="29">
        <f t="shared" si="2962"/>
        <v>9.9233333338588636E-4</v>
      </c>
      <c r="M6496" s="10">
        <f t="shared" si="2963"/>
        <v>69877.240000000005</v>
      </c>
      <c r="N6496" s="5">
        <f>VLOOKUP(CONCATENATE(A6496,"-6"),'Restated Depr'!$B$6:$G$7674,6,0)</f>
        <v>6.6699999999999995E-2</v>
      </c>
      <c r="O6496" s="29">
        <f t="shared" si="2964"/>
        <v>388.40099233333331</v>
      </c>
      <c r="P6496" s="29">
        <f t="shared" si="2965"/>
        <v>0</v>
      </c>
      <c r="Q6496" t="s">
        <v>7819</v>
      </c>
    </row>
    <row r="6497" spans="1:18" hidden="1">
      <c r="A6497" t="s">
        <v>496</v>
      </c>
      <c r="B6497" t="s">
        <v>6549</v>
      </c>
      <c r="C6497" s="224" t="s">
        <v>7842</v>
      </c>
      <c r="D6497" s="221">
        <v>397.02</v>
      </c>
      <c r="E6497" s="324">
        <v>43069</v>
      </c>
      <c r="F6497" s="1">
        <v>69877.240000000005</v>
      </c>
      <c r="G6497" s="18">
        <v>6.6699999999999995E-2</v>
      </c>
      <c r="H6497" s="298">
        <v>388.39999999999992</v>
      </c>
      <c r="I6497" s="10">
        <v>69877.240000000005</v>
      </c>
      <c r="J6497" s="11">
        <f t="shared" si="2960"/>
        <v>6.6699999999999995E-2</v>
      </c>
      <c r="K6497" s="30">
        <f t="shared" si="2961"/>
        <v>388.40099233333331</v>
      </c>
      <c r="L6497" s="29">
        <f t="shared" si="2962"/>
        <v>9.9233333338588636E-4</v>
      </c>
      <c r="M6497" s="10">
        <f t="shared" si="2963"/>
        <v>69877.240000000005</v>
      </c>
      <c r="N6497" s="5">
        <f>VLOOKUP(CONCATENATE(A6497,"-6"),'Restated Depr'!$B$6:$G$7674,6,0)</f>
        <v>6.6699999999999995E-2</v>
      </c>
      <c r="O6497" s="29">
        <f t="shared" si="2964"/>
        <v>388.40099233333331</v>
      </c>
      <c r="P6497" s="29">
        <f t="shared" si="2965"/>
        <v>0</v>
      </c>
      <c r="Q6497" t="s">
        <v>7819</v>
      </c>
    </row>
    <row r="6498" spans="1:18" hidden="1">
      <c r="A6498" t="s">
        <v>496</v>
      </c>
      <c r="B6498" t="s">
        <v>6550</v>
      </c>
      <c r="C6498" s="224" t="s">
        <v>7842</v>
      </c>
      <c r="D6498" s="221">
        <v>397.02</v>
      </c>
      <c r="E6498" s="324">
        <v>43100</v>
      </c>
      <c r="F6498" s="1">
        <v>69877.240000000005</v>
      </c>
      <c r="G6498" s="18">
        <v>6.6699999999999995E-2</v>
      </c>
      <c r="H6498" s="298">
        <v>388.39999999999992</v>
      </c>
      <c r="I6498" s="10">
        <v>69877.240000000005</v>
      </c>
      <c r="J6498" s="11">
        <f t="shared" si="2960"/>
        <v>6.6699999999999995E-2</v>
      </c>
      <c r="K6498" s="30">
        <f t="shared" si="2961"/>
        <v>388.40099233333331</v>
      </c>
      <c r="L6498" s="29">
        <f t="shared" si="2962"/>
        <v>9.9233333338588636E-4</v>
      </c>
      <c r="M6498" s="10">
        <f t="shared" si="2963"/>
        <v>69877.240000000005</v>
      </c>
      <c r="N6498" s="5">
        <f>VLOOKUP(CONCATENATE(A6498,"-6"),'Restated Depr'!$B$6:$G$7674,6,0)</f>
        <v>6.6699999999999995E-2</v>
      </c>
      <c r="O6498" s="29">
        <f t="shared" si="2964"/>
        <v>388.40099233333331</v>
      </c>
      <c r="P6498" s="29">
        <f t="shared" si="2965"/>
        <v>0</v>
      </c>
      <c r="Q6498" t="s">
        <v>7819</v>
      </c>
    </row>
    <row r="6499" spans="1:18" hidden="1">
      <c r="A6499" t="s">
        <v>496</v>
      </c>
      <c r="B6499" t="s">
        <v>6551</v>
      </c>
      <c r="C6499" s="224" t="s">
        <v>7842</v>
      </c>
      <c r="D6499" s="221">
        <v>397.02</v>
      </c>
      <c r="E6499" s="324">
        <v>43131</v>
      </c>
      <c r="F6499" s="1">
        <v>69877.240000000005</v>
      </c>
      <c r="G6499" s="5">
        <v>6.6699999999999995E-2</v>
      </c>
      <c r="H6499" s="298">
        <v>388.39999999999992</v>
      </c>
      <c r="I6499" s="10">
        <v>69877.240000000005</v>
      </c>
      <c r="J6499" s="11">
        <f t="shared" si="2960"/>
        <v>6.6699999999999995E-2</v>
      </c>
      <c r="K6499" s="30">
        <f t="shared" si="2961"/>
        <v>388.40099233333331</v>
      </c>
      <c r="L6499" s="29">
        <f t="shared" si="2962"/>
        <v>9.9233333338588636E-4</v>
      </c>
      <c r="M6499" s="10">
        <f t="shared" si="2963"/>
        <v>69877.240000000005</v>
      </c>
      <c r="N6499" s="5">
        <f>VLOOKUP(CONCATENATE(A6499,"-6"),'Restated Depr'!$B$6:$G$7674,6,0)</f>
        <v>6.6699999999999995E-2</v>
      </c>
      <c r="O6499" s="29">
        <f t="shared" si="2964"/>
        <v>388.40099233333331</v>
      </c>
      <c r="P6499" s="29">
        <f t="shared" si="2965"/>
        <v>0</v>
      </c>
      <c r="Q6499" t="s">
        <v>7819</v>
      </c>
    </row>
    <row r="6500" spans="1:18" hidden="1">
      <c r="A6500" t="s">
        <v>496</v>
      </c>
      <c r="B6500" t="s">
        <v>6552</v>
      </c>
      <c r="C6500" s="224" t="s">
        <v>7842</v>
      </c>
      <c r="D6500" s="221">
        <v>397.02</v>
      </c>
      <c r="E6500" s="324">
        <v>43159</v>
      </c>
      <c r="F6500" s="1">
        <v>69877.240000000005</v>
      </c>
      <c r="G6500" s="5">
        <v>6.6699999999999995E-2</v>
      </c>
      <c r="H6500" s="298">
        <v>388.39999999999992</v>
      </c>
      <c r="I6500" s="10">
        <v>69877.240000000005</v>
      </c>
      <c r="J6500" s="11">
        <f t="shared" si="2960"/>
        <v>6.6699999999999995E-2</v>
      </c>
      <c r="K6500" s="30">
        <f t="shared" si="2961"/>
        <v>388.40099233333331</v>
      </c>
      <c r="L6500" s="29">
        <f t="shared" si="2962"/>
        <v>9.9233333338588636E-4</v>
      </c>
      <c r="M6500" s="10">
        <f t="shared" si="2963"/>
        <v>69877.240000000005</v>
      </c>
      <c r="N6500" s="5">
        <f>VLOOKUP(CONCATENATE(A6500,"-6"),'Restated Depr'!$B$6:$G$7674,6,0)</f>
        <v>6.6699999999999995E-2</v>
      </c>
      <c r="O6500" s="29">
        <f t="shared" si="2964"/>
        <v>388.40099233333331</v>
      </c>
      <c r="P6500" s="29">
        <f t="shared" si="2965"/>
        <v>0</v>
      </c>
      <c r="Q6500" t="s">
        <v>7819</v>
      </c>
    </row>
    <row r="6501" spans="1:18" hidden="1">
      <c r="A6501" t="s">
        <v>496</v>
      </c>
      <c r="B6501" t="s">
        <v>6553</v>
      </c>
      <c r="C6501" s="224" t="s">
        <v>7842</v>
      </c>
      <c r="D6501" s="221">
        <v>397.02</v>
      </c>
      <c r="E6501" s="324">
        <v>43190</v>
      </c>
      <c r="F6501" s="1">
        <v>69877.240000000005</v>
      </c>
      <c r="G6501" s="5">
        <v>6.6699999999999995E-2</v>
      </c>
      <c r="H6501" s="298">
        <v>388.39999999999992</v>
      </c>
      <c r="I6501" s="10">
        <v>69877.240000000005</v>
      </c>
      <c r="J6501" s="11">
        <f t="shared" si="2960"/>
        <v>6.6699999999999995E-2</v>
      </c>
      <c r="K6501" s="30">
        <f t="shared" si="2961"/>
        <v>388.40099233333331</v>
      </c>
      <c r="L6501" s="29">
        <f t="shared" si="2962"/>
        <v>9.9233333338588636E-4</v>
      </c>
      <c r="M6501" s="10">
        <f t="shared" si="2963"/>
        <v>69877.240000000005</v>
      </c>
      <c r="N6501" s="5">
        <f>VLOOKUP(CONCATENATE(A6501,"-6"),'Restated Depr'!$B$6:$G$7674,6,0)</f>
        <v>6.6699999999999995E-2</v>
      </c>
      <c r="O6501" s="29">
        <f t="shared" si="2964"/>
        <v>388.40099233333331</v>
      </c>
      <c r="P6501" s="29">
        <f t="shared" si="2965"/>
        <v>0</v>
      </c>
      <c r="Q6501" t="s">
        <v>7819</v>
      </c>
    </row>
    <row r="6502" spans="1:18" hidden="1">
      <c r="A6502" t="s">
        <v>496</v>
      </c>
      <c r="B6502" t="s">
        <v>6554</v>
      </c>
      <c r="C6502" s="224" t="s">
        <v>7842</v>
      </c>
      <c r="D6502" s="221">
        <v>397.02</v>
      </c>
      <c r="E6502" s="324">
        <v>43220</v>
      </c>
      <c r="F6502" s="1">
        <v>69877.240000000005</v>
      </c>
      <c r="G6502" s="5">
        <v>6.6699999999999995E-2</v>
      </c>
      <c r="H6502" s="298">
        <v>388.39999999999992</v>
      </c>
      <c r="I6502" s="10">
        <v>69877.240000000005</v>
      </c>
      <c r="J6502" s="11">
        <f t="shared" si="2960"/>
        <v>6.6699999999999995E-2</v>
      </c>
      <c r="K6502" s="30">
        <f t="shared" si="2961"/>
        <v>388.40099233333331</v>
      </c>
      <c r="L6502" s="29">
        <f t="shared" si="2962"/>
        <v>9.9233333338588636E-4</v>
      </c>
      <c r="M6502" s="10">
        <f t="shared" si="2963"/>
        <v>69877.240000000005</v>
      </c>
      <c r="N6502" s="5">
        <f>VLOOKUP(CONCATENATE(A6502,"-6"),'Restated Depr'!$B$6:$G$7674,6,0)</f>
        <v>6.6699999999999995E-2</v>
      </c>
      <c r="O6502" s="29">
        <f t="shared" si="2964"/>
        <v>388.40099233333331</v>
      </c>
      <c r="P6502" s="29">
        <f t="shared" si="2965"/>
        <v>0</v>
      </c>
      <c r="Q6502" t="s">
        <v>7819</v>
      </c>
    </row>
    <row r="6503" spans="1:18" hidden="1">
      <c r="A6503" t="s">
        <v>496</v>
      </c>
      <c r="B6503" t="s">
        <v>6555</v>
      </c>
      <c r="C6503" s="224" t="s">
        <v>7842</v>
      </c>
      <c r="D6503" s="221">
        <v>397.02</v>
      </c>
      <c r="E6503" s="324">
        <v>43251</v>
      </c>
      <c r="F6503" s="1">
        <v>69877.240000000005</v>
      </c>
      <c r="G6503" s="5">
        <v>6.6699999999999995E-2</v>
      </c>
      <c r="H6503" s="298">
        <v>388.39999999999992</v>
      </c>
      <c r="I6503" s="10">
        <v>69877.240000000005</v>
      </c>
      <c r="J6503" s="11">
        <f t="shared" si="2960"/>
        <v>6.6699999999999995E-2</v>
      </c>
      <c r="K6503" s="30">
        <f t="shared" si="2961"/>
        <v>388.40099233333331</v>
      </c>
      <c r="L6503" s="29">
        <f t="shared" si="2962"/>
        <v>9.9233333338588636E-4</v>
      </c>
      <c r="M6503" s="10">
        <f t="shared" si="2963"/>
        <v>69877.240000000005</v>
      </c>
      <c r="N6503" s="5">
        <f>VLOOKUP(CONCATENATE(A6503,"-6"),'Restated Depr'!$B$6:$G$7674,6,0)</f>
        <v>6.6699999999999995E-2</v>
      </c>
      <c r="O6503" s="29">
        <f t="shared" si="2964"/>
        <v>388.40099233333331</v>
      </c>
      <c r="P6503" s="29">
        <f t="shared" si="2965"/>
        <v>0</v>
      </c>
      <c r="Q6503" t="s">
        <v>7819</v>
      </c>
    </row>
    <row r="6504" spans="1:18" hidden="1">
      <c r="A6504" t="s">
        <v>496</v>
      </c>
      <c r="B6504" t="s">
        <v>6556</v>
      </c>
      <c r="C6504" s="224" t="s">
        <v>7842</v>
      </c>
      <c r="D6504" s="221">
        <v>397.02</v>
      </c>
      <c r="E6504" s="324">
        <v>43281</v>
      </c>
      <c r="F6504" s="1">
        <v>69877.240000000005</v>
      </c>
      <c r="G6504" s="5">
        <v>6.6699999999999995E-2</v>
      </c>
      <c r="H6504" s="298">
        <v>388.39999999999992</v>
      </c>
      <c r="I6504" s="10">
        <v>69877.240000000005</v>
      </c>
      <c r="J6504" s="11">
        <f t="shared" si="2960"/>
        <v>6.6699999999999995E-2</v>
      </c>
      <c r="K6504" s="30">
        <f t="shared" si="2961"/>
        <v>388.40099233333331</v>
      </c>
      <c r="L6504" s="29">
        <f t="shared" si="2962"/>
        <v>9.9233333338588636E-4</v>
      </c>
      <c r="M6504" s="10">
        <f t="shared" si="2963"/>
        <v>69877.240000000005</v>
      </c>
      <c r="N6504" s="5">
        <f>VLOOKUP(CONCATENATE(A6504,"-6"),'Restated Depr'!$B$6:$G$7674,6,0)</f>
        <v>6.6699999999999995E-2</v>
      </c>
      <c r="O6504" s="29">
        <f t="shared" si="2964"/>
        <v>388.40099233333331</v>
      </c>
      <c r="P6504" s="29">
        <f t="shared" si="2965"/>
        <v>0</v>
      </c>
      <c r="Q6504" t="s">
        <v>7819</v>
      </c>
      <c r="R6504" s="5"/>
    </row>
    <row r="6505" spans="1:18" ht="15.75" hidden="1" thickBot="1">
      <c r="A6505" t="s">
        <v>496</v>
      </c>
      <c r="C6505" s="224" t="s">
        <v>641</v>
      </c>
      <c r="D6505" s="22"/>
      <c r="E6505" s="323" t="s">
        <v>606</v>
      </c>
      <c r="F6505" s="1"/>
      <c r="G6505" s="5"/>
      <c r="H6505" s="310">
        <f>SUM(H6493:H6504)</f>
        <v>4660.7999999999993</v>
      </c>
      <c r="I6505" s="10"/>
      <c r="J6505" s="10"/>
      <c r="K6505" s="32">
        <f>SUM(K6493:K6504)</f>
        <v>4660.8119079999997</v>
      </c>
      <c r="L6505" s="28">
        <f>SUM(L6493:L6504)</f>
        <v>1.1908000000630636E-2</v>
      </c>
      <c r="M6505" s="10"/>
      <c r="N6505" s="5"/>
      <c r="O6505" s="28">
        <f>SUM(O6493:O6504)</f>
        <v>4660.8119079999997</v>
      </c>
      <c r="P6505" s="28">
        <f>SUM(P6493:P6504)</f>
        <v>0</v>
      </c>
    </row>
    <row r="6506" spans="1:18" hidden="1">
      <c r="A6506" t="s">
        <v>497</v>
      </c>
      <c r="B6506" t="s">
        <v>6557</v>
      </c>
      <c r="C6506" s="224" t="s">
        <v>7842</v>
      </c>
      <c r="D6506" s="221">
        <v>397.02</v>
      </c>
      <c r="E6506" s="324">
        <v>42947</v>
      </c>
      <c r="F6506" s="9">
        <v>1655836.72</v>
      </c>
      <c r="G6506" s="18">
        <v>6.6699999999999995E-2</v>
      </c>
      <c r="H6506" s="299">
        <v>9203.69</v>
      </c>
      <c r="I6506" s="15">
        <v>1655836.72</v>
      </c>
      <c r="J6506" s="11">
        <f t="shared" ref="J6506:J6517" si="2966">G6506</f>
        <v>6.6699999999999995E-2</v>
      </c>
      <c r="K6506" s="31">
        <f t="shared" ref="K6506:K6517" si="2967">I6506*J6506/12</f>
        <v>9203.6924353333325</v>
      </c>
      <c r="L6506" s="289">
        <f t="shared" ref="L6506:L6517" si="2968">K6506-H6506</f>
        <v>2.4353333319595549E-3</v>
      </c>
      <c r="M6506" s="15">
        <f t="shared" ref="M6506:M6517" si="2969">I6506</f>
        <v>1655836.72</v>
      </c>
      <c r="N6506" s="5">
        <f>VLOOKUP(CONCATENATE(A6506,"-6"),'Restated Depr'!$B$6:$G$7674,6,0)</f>
        <v>6.6699999999999995E-2</v>
      </c>
      <c r="O6506" s="289">
        <f t="shared" ref="O6506:O6517" si="2970">M6506*N6506/12</f>
        <v>9203.6924353333325</v>
      </c>
      <c r="P6506" s="289">
        <f t="shared" ref="P6506:P6517" si="2971">O6506-K6506</f>
        <v>0</v>
      </c>
      <c r="Q6506" t="s">
        <v>7819</v>
      </c>
    </row>
    <row r="6507" spans="1:18" hidden="1">
      <c r="A6507" t="s">
        <v>497</v>
      </c>
      <c r="B6507" t="s">
        <v>6558</v>
      </c>
      <c r="C6507" s="224" t="s">
        <v>7842</v>
      </c>
      <c r="D6507" s="221">
        <v>397.02</v>
      </c>
      <c r="E6507" s="324">
        <v>42978</v>
      </c>
      <c r="F6507" s="1">
        <v>1655836.72</v>
      </c>
      <c r="G6507" s="18">
        <v>6.6699999999999995E-2</v>
      </c>
      <c r="H6507" s="298">
        <v>9203.69</v>
      </c>
      <c r="I6507" s="10">
        <v>1655836.72</v>
      </c>
      <c r="J6507" s="11">
        <f t="shared" si="2966"/>
        <v>6.6699999999999995E-2</v>
      </c>
      <c r="K6507" s="30">
        <f t="shared" si="2967"/>
        <v>9203.6924353333325</v>
      </c>
      <c r="L6507" s="29">
        <f t="shared" si="2968"/>
        <v>2.4353333319595549E-3</v>
      </c>
      <c r="M6507" s="10">
        <f t="shared" si="2969"/>
        <v>1655836.72</v>
      </c>
      <c r="N6507" s="5">
        <f>VLOOKUP(CONCATENATE(A6507,"-6"),'Restated Depr'!$B$6:$G$7674,6,0)</f>
        <v>6.6699999999999995E-2</v>
      </c>
      <c r="O6507" s="29">
        <f t="shared" si="2970"/>
        <v>9203.6924353333325</v>
      </c>
      <c r="P6507" s="29">
        <f t="shared" si="2971"/>
        <v>0</v>
      </c>
      <c r="Q6507" t="s">
        <v>7819</v>
      </c>
    </row>
    <row r="6508" spans="1:18" hidden="1">
      <c r="A6508" t="s">
        <v>497</v>
      </c>
      <c r="B6508" t="s">
        <v>6559</v>
      </c>
      <c r="C6508" s="224" t="s">
        <v>7842</v>
      </c>
      <c r="D6508" s="221">
        <v>397.02</v>
      </c>
      <c r="E6508" s="324">
        <v>43008</v>
      </c>
      <c r="F6508" s="1">
        <v>1655836.72</v>
      </c>
      <c r="G6508" s="18">
        <v>6.6699999999999995E-2</v>
      </c>
      <c r="H6508" s="298">
        <v>9203.69</v>
      </c>
      <c r="I6508" s="10">
        <v>1655836.72</v>
      </c>
      <c r="J6508" s="11">
        <f t="shared" si="2966"/>
        <v>6.6699999999999995E-2</v>
      </c>
      <c r="K6508" s="30">
        <f t="shared" si="2967"/>
        <v>9203.6924353333325</v>
      </c>
      <c r="L6508" s="29">
        <f t="shared" si="2968"/>
        <v>2.4353333319595549E-3</v>
      </c>
      <c r="M6508" s="10">
        <f t="shared" si="2969"/>
        <v>1655836.72</v>
      </c>
      <c r="N6508" s="5">
        <f>VLOOKUP(CONCATENATE(A6508,"-6"),'Restated Depr'!$B$6:$G$7674,6,0)</f>
        <v>6.6699999999999995E-2</v>
      </c>
      <c r="O6508" s="29">
        <f t="shared" si="2970"/>
        <v>9203.6924353333325</v>
      </c>
      <c r="P6508" s="29">
        <f t="shared" si="2971"/>
        <v>0</v>
      </c>
      <c r="Q6508" t="s">
        <v>7819</v>
      </c>
    </row>
    <row r="6509" spans="1:18" hidden="1">
      <c r="A6509" t="s">
        <v>497</v>
      </c>
      <c r="B6509" t="s">
        <v>6560</v>
      </c>
      <c r="C6509" s="224" t="s">
        <v>7842</v>
      </c>
      <c r="D6509" s="221">
        <v>397.02</v>
      </c>
      <c r="E6509" s="324">
        <v>43039</v>
      </c>
      <c r="F6509" s="1">
        <v>1655836.72</v>
      </c>
      <c r="G6509" s="18">
        <v>6.6699999999999995E-2</v>
      </c>
      <c r="H6509" s="298">
        <v>9203.69</v>
      </c>
      <c r="I6509" s="10">
        <v>1655836.72</v>
      </c>
      <c r="J6509" s="11">
        <f t="shared" si="2966"/>
        <v>6.6699999999999995E-2</v>
      </c>
      <c r="K6509" s="30">
        <f t="shared" si="2967"/>
        <v>9203.6924353333325</v>
      </c>
      <c r="L6509" s="29">
        <f t="shared" si="2968"/>
        <v>2.4353333319595549E-3</v>
      </c>
      <c r="M6509" s="10">
        <f t="shared" si="2969"/>
        <v>1655836.72</v>
      </c>
      <c r="N6509" s="5">
        <f>VLOOKUP(CONCATENATE(A6509,"-6"),'Restated Depr'!$B$6:$G$7674,6,0)</f>
        <v>6.6699999999999995E-2</v>
      </c>
      <c r="O6509" s="29">
        <f t="shared" si="2970"/>
        <v>9203.6924353333325</v>
      </c>
      <c r="P6509" s="29">
        <f t="shared" si="2971"/>
        <v>0</v>
      </c>
      <c r="Q6509" t="s">
        <v>7819</v>
      </c>
    </row>
    <row r="6510" spans="1:18" hidden="1">
      <c r="A6510" t="s">
        <v>497</v>
      </c>
      <c r="B6510" t="s">
        <v>6561</v>
      </c>
      <c r="C6510" s="224" t="s">
        <v>7842</v>
      </c>
      <c r="D6510" s="221">
        <v>397.02</v>
      </c>
      <c r="E6510" s="324">
        <v>43069</v>
      </c>
      <c r="F6510" s="1">
        <v>1655836.72</v>
      </c>
      <c r="G6510" s="18">
        <v>6.6699999999999995E-2</v>
      </c>
      <c r="H6510" s="298">
        <v>9203.69</v>
      </c>
      <c r="I6510" s="10">
        <v>1655836.72</v>
      </c>
      <c r="J6510" s="11">
        <f t="shared" si="2966"/>
        <v>6.6699999999999995E-2</v>
      </c>
      <c r="K6510" s="30">
        <f t="shared" si="2967"/>
        <v>9203.6924353333325</v>
      </c>
      <c r="L6510" s="29">
        <f t="shared" si="2968"/>
        <v>2.4353333319595549E-3</v>
      </c>
      <c r="M6510" s="10">
        <f t="shared" si="2969"/>
        <v>1655836.72</v>
      </c>
      <c r="N6510" s="5">
        <f>VLOOKUP(CONCATENATE(A6510,"-6"),'Restated Depr'!$B$6:$G$7674,6,0)</f>
        <v>6.6699999999999995E-2</v>
      </c>
      <c r="O6510" s="29">
        <f t="shared" si="2970"/>
        <v>9203.6924353333325</v>
      </c>
      <c r="P6510" s="29">
        <f t="shared" si="2971"/>
        <v>0</v>
      </c>
      <c r="Q6510" t="s">
        <v>7819</v>
      </c>
    </row>
    <row r="6511" spans="1:18" hidden="1">
      <c r="A6511" t="s">
        <v>497</v>
      </c>
      <c r="B6511" t="s">
        <v>6562</v>
      </c>
      <c r="C6511" s="224" t="s">
        <v>7842</v>
      </c>
      <c r="D6511" s="221">
        <v>397.02</v>
      </c>
      <c r="E6511" s="324">
        <v>43100</v>
      </c>
      <c r="F6511" s="1">
        <v>1655836.72</v>
      </c>
      <c r="G6511" s="18">
        <v>6.6699999999999995E-2</v>
      </c>
      <c r="H6511" s="298">
        <v>9203.69</v>
      </c>
      <c r="I6511" s="10">
        <v>1655836.72</v>
      </c>
      <c r="J6511" s="11">
        <f t="shared" si="2966"/>
        <v>6.6699999999999995E-2</v>
      </c>
      <c r="K6511" s="30">
        <f t="shared" si="2967"/>
        <v>9203.6924353333325</v>
      </c>
      <c r="L6511" s="29">
        <f t="shared" si="2968"/>
        <v>2.4353333319595549E-3</v>
      </c>
      <c r="M6511" s="10">
        <f t="shared" si="2969"/>
        <v>1655836.72</v>
      </c>
      <c r="N6511" s="5">
        <f>VLOOKUP(CONCATENATE(A6511,"-6"),'Restated Depr'!$B$6:$G$7674,6,0)</f>
        <v>6.6699999999999995E-2</v>
      </c>
      <c r="O6511" s="29">
        <f t="shared" si="2970"/>
        <v>9203.6924353333325</v>
      </c>
      <c r="P6511" s="29">
        <f t="shared" si="2971"/>
        <v>0</v>
      </c>
      <c r="Q6511" t="s">
        <v>7819</v>
      </c>
    </row>
    <row r="6512" spans="1:18" hidden="1">
      <c r="A6512" t="s">
        <v>497</v>
      </c>
      <c r="B6512" t="s">
        <v>6563</v>
      </c>
      <c r="C6512" s="224" t="s">
        <v>7842</v>
      </c>
      <c r="D6512" s="221">
        <v>397.02</v>
      </c>
      <c r="E6512" s="324">
        <v>43131</v>
      </c>
      <c r="F6512" s="1">
        <v>1655836.72</v>
      </c>
      <c r="G6512" s="5">
        <v>6.6699999999999995E-2</v>
      </c>
      <c r="H6512" s="298">
        <v>9203.69</v>
      </c>
      <c r="I6512" s="10">
        <v>1655836.72</v>
      </c>
      <c r="J6512" s="11">
        <f t="shared" si="2966"/>
        <v>6.6699999999999995E-2</v>
      </c>
      <c r="K6512" s="30">
        <f t="shared" si="2967"/>
        <v>9203.6924353333325</v>
      </c>
      <c r="L6512" s="29">
        <f t="shared" si="2968"/>
        <v>2.4353333319595549E-3</v>
      </c>
      <c r="M6512" s="10">
        <f t="shared" si="2969"/>
        <v>1655836.72</v>
      </c>
      <c r="N6512" s="5">
        <f>VLOOKUP(CONCATENATE(A6512,"-6"),'Restated Depr'!$B$6:$G$7674,6,0)</f>
        <v>6.6699999999999995E-2</v>
      </c>
      <c r="O6512" s="29">
        <f t="shared" si="2970"/>
        <v>9203.6924353333325</v>
      </c>
      <c r="P6512" s="29">
        <f t="shared" si="2971"/>
        <v>0</v>
      </c>
      <c r="Q6512" t="s">
        <v>7819</v>
      </c>
    </row>
    <row r="6513" spans="1:18" hidden="1">
      <c r="A6513" t="s">
        <v>497</v>
      </c>
      <c r="B6513" t="s">
        <v>6564</v>
      </c>
      <c r="C6513" s="224" t="s">
        <v>7842</v>
      </c>
      <c r="D6513" s="221">
        <v>397.02</v>
      </c>
      <c r="E6513" s="324">
        <v>43159</v>
      </c>
      <c r="F6513" s="1">
        <v>1655836.72</v>
      </c>
      <c r="G6513" s="5">
        <v>6.6699999999999995E-2</v>
      </c>
      <c r="H6513" s="298">
        <v>9203.69</v>
      </c>
      <c r="I6513" s="10">
        <v>1655836.72</v>
      </c>
      <c r="J6513" s="11">
        <f t="shared" si="2966"/>
        <v>6.6699999999999995E-2</v>
      </c>
      <c r="K6513" s="30">
        <f t="shared" si="2967"/>
        <v>9203.6924353333325</v>
      </c>
      <c r="L6513" s="29">
        <f t="shared" si="2968"/>
        <v>2.4353333319595549E-3</v>
      </c>
      <c r="M6513" s="10">
        <f t="shared" si="2969"/>
        <v>1655836.72</v>
      </c>
      <c r="N6513" s="5">
        <f>VLOOKUP(CONCATENATE(A6513,"-6"),'Restated Depr'!$B$6:$G$7674,6,0)</f>
        <v>6.6699999999999995E-2</v>
      </c>
      <c r="O6513" s="29">
        <f t="shared" si="2970"/>
        <v>9203.6924353333325</v>
      </c>
      <c r="P6513" s="29">
        <f t="shared" si="2971"/>
        <v>0</v>
      </c>
      <c r="Q6513" t="s">
        <v>7819</v>
      </c>
    </row>
    <row r="6514" spans="1:18" hidden="1">
      <c r="A6514" t="s">
        <v>497</v>
      </c>
      <c r="B6514" t="s">
        <v>6565</v>
      </c>
      <c r="C6514" s="224" t="s">
        <v>7842</v>
      </c>
      <c r="D6514" s="221">
        <v>397.02</v>
      </c>
      <c r="E6514" s="324">
        <v>43190</v>
      </c>
      <c r="F6514" s="1">
        <v>1655836.72</v>
      </c>
      <c r="G6514" s="5">
        <v>6.6699999999999995E-2</v>
      </c>
      <c r="H6514" s="298">
        <v>9203.69</v>
      </c>
      <c r="I6514" s="10">
        <v>1655836.72</v>
      </c>
      <c r="J6514" s="11">
        <f t="shared" si="2966"/>
        <v>6.6699999999999995E-2</v>
      </c>
      <c r="K6514" s="30">
        <f t="shared" si="2967"/>
        <v>9203.6924353333325</v>
      </c>
      <c r="L6514" s="29">
        <f t="shared" si="2968"/>
        <v>2.4353333319595549E-3</v>
      </c>
      <c r="M6514" s="10">
        <f t="shared" si="2969"/>
        <v>1655836.72</v>
      </c>
      <c r="N6514" s="5">
        <f>VLOOKUP(CONCATENATE(A6514,"-6"),'Restated Depr'!$B$6:$G$7674,6,0)</f>
        <v>6.6699999999999995E-2</v>
      </c>
      <c r="O6514" s="29">
        <f t="shared" si="2970"/>
        <v>9203.6924353333325</v>
      </c>
      <c r="P6514" s="29">
        <f t="shared" si="2971"/>
        <v>0</v>
      </c>
      <c r="Q6514" t="s">
        <v>7819</v>
      </c>
    </row>
    <row r="6515" spans="1:18" hidden="1">
      <c r="A6515" t="s">
        <v>497</v>
      </c>
      <c r="B6515" t="s">
        <v>6566</v>
      </c>
      <c r="C6515" s="224" t="s">
        <v>7842</v>
      </c>
      <c r="D6515" s="221">
        <v>397.02</v>
      </c>
      <c r="E6515" s="324">
        <v>43220</v>
      </c>
      <c r="F6515" s="1">
        <v>1655836.72</v>
      </c>
      <c r="G6515" s="5">
        <v>6.6699999999999995E-2</v>
      </c>
      <c r="H6515" s="298">
        <v>9203.69</v>
      </c>
      <c r="I6515" s="10">
        <v>1655836.72</v>
      </c>
      <c r="J6515" s="11">
        <f t="shared" si="2966"/>
        <v>6.6699999999999995E-2</v>
      </c>
      <c r="K6515" s="30">
        <f t="shared" si="2967"/>
        <v>9203.6924353333325</v>
      </c>
      <c r="L6515" s="29">
        <f t="shared" si="2968"/>
        <v>2.4353333319595549E-3</v>
      </c>
      <c r="M6515" s="10">
        <f t="shared" si="2969"/>
        <v>1655836.72</v>
      </c>
      <c r="N6515" s="5">
        <f>VLOOKUP(CONCATENATE(A6515,"-6"),'Restated Depr'!$B$6:$G$7674,6,0)</f>
        <v>6.6699999999999995E-2</v>
      </c>
      <c r="O6515" s="29">
        <f t="shared" si="2970"/>
        <v>9203.6924353333325</v>
      </c>
      <c r="P6515" s="29">
        <f t="shared" si="2971"/>
        <v>0</v>
      </c>
      <c r="Q6515" t="s">
        <v>7819</v>
      </c>
    </row>
    <row r="6516" spans="1:18" hidden="1">
      <c r="A6516" t="s">
        <v>497</v>
      </c>
      <c r="B6516" t="s">
        <v>6567</v>
      </c>
      <c r="C6516" s="224" t="s">
        <v>7842</v>
      </c>
      <c r="D6516" s="221">
        <v>397.02</v>
      </c>
      <c r="E6516" s="324">
        <v>43251</v>
      </c>
      <c r="F6516" s="1">
        <v>1655836.72</v>
      </c>
      <c r="G6516" s="5">
        <v>6.6699999999999995E-2</v>
      </c>
      <c r="H6516" s="298">
        <v>9203.69</v>
      </c>
      <c r="I6516" s="10">
        <v>1655836.72</v>
      </c>
      <c r="J6516" s="11">
        <f t="shared" si="2966"/>
        <v>6.6699999999999995E-2</v>
      </c>
      <c r="K6516" s="30">
        <f t="shared" si="2967"/>
        <v>9203.6924353333325</v>
      </c>
      <c r="L6516" s="29">
        <f t="shared" si="2968"/>
        <v>2.4353333319595549E-3</v>
      </c>
      <c r="M6516" s="10">
        <f t="shared" si="2969"/>
        <v>1655836.72</v>
      </c>
      <c r="N6516" s="5">
        <f>VLOOKUP(CONCATENATE(A6516,"-6"),'Restated Depr'!$B$6:$G$7674,6,0)</f>
        <v>6.6699999999999995E-2</v>
      </c>
      <c r="O6516" s="29">
        <f t="shared" si="2970"/>
        <v>9203.6924353333325</v>
      </c>
      <c r="P6516" s="29">
        <f t="shared" si="2971"/>
        <v>0</v>
      </c>
      <c r="Q6516" t="s">
        <v>7819</v>
      </c>
    </row>
    <row r="6517" spans="1:18" hidden="1">
      <c r="A6517" t="s">
        <v>497</v>
      </c>
      <c r="B6517" t="s">
        <v>6568</v>
      </c>
      <c r="C6517" s="224" t="s">
        <v>7842</v>
      </c>
      <c r="D6517" s="221">
        <v>397.02</v>
      </c>
      <c r="E6517" s="324">
        <v>43281</v>
      </c>
      <c r="F6517" s="1">
        <v>1655836.72</v>
      </c>
      <c r="G6517" s="5">
        <v>6.6699999999999995E-2</v>
      </c>
      <c r="H6517" s="298">
        <v>9203.69</v>
      </c>
      <c r="I6517" s="10">
        <v>1655836.72</v>
      </c>
      <c r="J6517" s="11">
        <f t="shared" si="2966"/>
        <v>6.6699999999999995E-2</v>
      </c>
      <c r="K6517" s="30">
        <f t="shared" si="2967"/>
        <v>9203.6924353333325</v>
      </c>
      <c r="L6517" s="29">
        <f t="shared" si="2968"/>
        <v>2.4353333319595549E-3</v>
      </c>
      <c r="M6517" s="10">
        <f t="shared" si="2969"/>
        <v>1655836.72</v>
      </c>
      <c r="N6517" s="5">
        <f>VLOOKUP(CONCATENATE(A6517,"-6"),'Restated Depr'!$B$6:$G$7674,6,0)</f>
        <v>6.6699999999999995E-2</v>
      </c>
      <c r="O6517" s="29">
        <f t="shared" si="2970"/>
        <v>9203.6924353333325</v>
      </c>
      <c r="P6517" s="29">
        <f t="shared" si="2971"/>
        <v>0</v>
      </c>
      <c r="Q6517" t="s">
        <v>7819</v>
      </c>
      <c r="R6517" s="5"/>
    </row>
    <row r="6518" spans="1:18" ht="15.75" hidden="1" thickBot="1">
      <c r="A6518" t="s">
        <v>497</v>
      </c>
      <c r="C6518" s="224" t="s">
        <v>641</v>
      </c>
      <c r="D6518" s="22"/>
      <c r="E6518" s="323" t="s">
        <v>606</v>
      </c>
      <c r="F6518" s="1"/>
      <c r="G6518" s="5"/>
      <c r="H6518" s="310">
        <f>SUM(H6506:H6517)</f>
        <v>110444.28000000001</v>
      </c>
      <c r="I6518" s="10"/>
      <c r="J6518" s="10"/>
      <c r="K6518" s="32">
        <f>SUM(K6506:K6517)</f>
        <v>110444.30922399998</v>
      </c>
      <c r="L6518" s="28">
        <f>SUM(L6506:L6517)</f>
        <v>2.9223999983514659E-2</v>
      </c>
      <c r="M6518" s="10"/>
      <c r="N6518" s="5"/>
      <c r="O6518" s="28">
        <f>SUM(O6506:O6517)</f>
        <v>110444.30922399998</v>
      </c>
      <c r="P6518" s="28">
        <f>SUM(P6506:P6517)</f>
        <v>0</v>
      </c>
    </row>
    <row r="6519" spans="1:18" hidden="1">
      <c r="A6519" t="s">
        <v>498</v>
      </c>
      <c r="B6519" t="s">
        <v>6569</v>
      </c>
      <c r="C6519" s="224" t="s">
        <v>7842</v>
      </c>
      <c r="D6519" s="221">
        <v>397.02</v>
      </c>
      <c r="E6519" s="324">
        <v>42947</v>
      </c>
      <c r="F6519" s="9">
        <v>15927851.470000001</v>
      </c>
      <c r="G6519" s="18">
        <v>6.6699999999999995E-2</v>
      </c>
      <c r="H6519" s="299">
        <v>88532.31</v>
      </c>
      <c r="I6519" s="15">
        <v>15927851.470000001</v>
      </c>
      <c r="J6519" s="11">
        <f t="shared" ref="J6519:J6530" si="2972">G6519</f>
        <v>6.6699999999999995E-2</v>
      </c>
      <c r="K6519" s="31">
        <f t="shared" ref="K6519:K6530" si="2973">I6519*J6519/12</f>
        <v>88532.307754083318</v>
      </c>
      <c r="L6519" s="289">
        <f t="shared" ref="L6519:L6530" si="2974">K6519-H6519</f>
        <v>-2.2459166793851182E-3</v>
      </c>
      <c r="M6519" s="15">
        <f t="shared" ref="M6519:M6530" si="2975">I6519</f>
        <v>15927851.470000001</v>
      </c>
      <c r="N6519" s="5">
        <f>VLOOKUP(CONCATENATE(A6519,"-6"),'Restated Depr'!$B$6:$G$7674,6,0)</f>
        <v>6.6699999999999995E-2</v>
      </c>
      <c r="O6519" s="289">
        <f t="shared" ref="O6519:O6530" si="2976">M6519*N6519/12</f>
        <v>88532.307754083318</v>
      </c>
      <c r="P6519" s="289">
        <f t="shared" ref="P6519:P6530" si="2977">O6519-K6519</f>
        <v>0</v>
      </c>
      <c r="Q6519" t="s">
        <v>7819</v>
      </c>
    </row>
    <row r="6520" spans="1:18" hidden="1">
      <c r="A6520" t="s">
        <v>498</v>
      </c>
      <c r="B6520" t="s">
        <v>6570</v>
      </c>
      <c r="C6520" s="224" t="s">
        <v>7842</v>
      </c>
      <c r="D6520" s="221">
        <v>397.02</v>
      </c>
      <c r="E6520" s="324">
        <v>42978</v>
      </c>
      <c r="F6520" s="1">
        <v>15927851.470000001</v>
      </c>
      <c r="G6520" s="18">
        <v>6.6699999999999995E-2</v>
      </c>
      <c r="H6520" s="298">
        <v>88532.31</v>
      </c>
      <c r="I6520" s="10">
        <v>15927851.470000001</v>
      </c>
      <c r="J6520" s="11">
        <f t="shared" si="2972"/>
        <v>6.6699999999999995E-2</v>
      </c>
      <c r="K6520" s="30">
        <f t="shared" si="2973"/>
        <v>88532.307754083318</v>
      </c>
      <c r="L6520" s="29">
        <f t="shared" si="2974"/>
        <v>-2.2459166793851182E-3</v>
      </c>
      <c r="M6520" s="10">
        <f t="shared" si="2975"/>
        <v>15927851.470000001</v>
      </c>
      <c r="N6520" s="5">
        <f>VLOOKUP(CONCATENATE(A6520,"-6"),'Restated Depr'!$B$6:$G$7674,6,0)</f>
        <v>6.6699999999999995E-2</v>
      </c>
      <c r="O6520" s="29">
        <f t="shared" si="2976"/>
        <v>88532.307754083318</v>
      </c>
      <c r="P6520" s="29">
        <f t="shared" si="2977"/>
        <v>0</v>
      </c>
      <c r="Q6520" t="s">
        <v>7819</v>
      </c>
    </row>
    <row r="6521" spans="1:18" hidden="1">
      <c r="A6521" t="s">
        <v>498</v>
      </c>
      <c r="B6521" t="s">
        <v>6571</v>
      </c>
      <c r="C6521" s="224" t="s">
        <v>7842</v>
      </c>
      <c r="D6521" s="221">
        <v>397.02</v>
      </c>
      <c r="E6521" s="324">
        <v>43008</v>
      </c>
      <c r="F6521" s="1">
        <v>15927851.470000001</v>
      </c>
      <c r="G6521" s="18">
        <v>6.6699999999999995E-2</v>
      </c>
      <c r="H6521" s="298">
        <v>88532.31</v>
      </c>
      <c r="I6521" s="10">
        <v>15927851.470000001</v>
      </c>
      <c r="J6521" s="11">
        <f t="shared" si="2972"/>
        <v>6.6699999999999995E-2</v>
      </c>
      <c r="K6521" s="30">
        <f t="shared" si="2973"/>
        <v>88532.307754083318</v>
      </c>
      <c r="L6521" s="29">
        <f t="shared" si="2974"/>
        <v>-2.2459166793851182E-3</v>
      </c>
      <c r="M6521" s="10">
        <f t="shared" si="2975"/>
        <v>15927851.470000001</v>
      </c>
      <c r="N6521" s="5">
        <f>VLOOKUP(CONCATENATE(A6521,"-6"),'Restated Depr'!$B$6:$G$7674,6,0)</f>
        <v>6.6699999999999995E-2</v>
      </c>
      <c r="O6521" s="29">
        <f t="shared" si="2976"/>
        <v>88532.307754083318</v>
      </c>
      <c r="P6521" s="29">
        <f t="shared" si="2977"/>
        <v>0</v>
      </c>
      <c r="Q6521" t="s">
        <v>7819</v>
      </c>
    </row>
    <row r="6522" spans="1:18" hidden="1">
      <c r="A6522" t="s">
        <v>498</v>
      </c>
      <c r="B6522" t="s">
        <v>6572</v>
      </c>
      <c r="C6522" s="224" t="s">
        <v>7842</v>
      </c>
      <c r="D6522" s="221">
        <v>397.02</v>
      </c>
      <c r="E6522" s="324">
        <v>43039</v>
      </c>
      <c r="F6522" s="1">
        <v>15927851.470000001</v>
      </c>
      <c r="G6522" s="18">
        <v>6.6699999999999995E-2</v>
      </c>
      <c r="H6522" s="298">
        <v>88532.31</v>
      </c>
      <c r="I6522" s="10">
        <v>15927851.470000001</v>
      </c>
      <c r="J6522" s="11">
        <f t="shared" si="2972"/>
        <v>6.6699999999999995E-2</v>
      </c>
      <c r="K6522" s="30">
        <f t="shared" si="2973"/>
        <v>88532.307754083318</v>
      </c>
      <c r="L6522" s="29">
        <f t="shared" si="2974"/>
        <v>-2.2459166793851182E-3</v>
      </c>
      <c r="M6522" s="10">
        <f t="shared" si="2975"/>
        <v>15927851.470000001</v>
      </c>
      <c r="N6522" s="5">
        <f>VLOOKUP(CONCATENATE(A6522,"-6"),'Restated Depr'!$B$6:$G$7674,6,0)</f>
        <v>6.6699999999999995E-2</v>
      </c>
      <c r="O6522" s="29">
        <f t="shared" si="2976"/>
        <v>88532.307754083318</v>
      </c>
      <c r="P6522" s="29">
        <f t="shared" si="2977"/>
        <v>0</v>
      </c>
      <c r="Q6522" t="s">
        <v>7819</v>
      </c>
    </row>
    <row r="6523" spans="1:18" hidden="1">
      <c r="A6523" t="s">
        <v>498</v>
      </c>
      <c r="B6523" t="s">
        <v>6573</v>
      </c>
      <c r="C6523" s="224" t="s">
        <v>7842</v>
      </c>
      <c r="D6523" s="221">
        <v>397.02</v>
      </c>
      <c r="E6523" s="324">
        <v>43069</v>
      </c>
      <c r="F6523" s="1">
        <v>15927851.470000001</v>
      </c>
      <c r="G6523" s="18">
        <v>6.6699999999999995E-2</v>
      </c>
      <c r="H6523" s="298">
        <v>88532.31</v>
      </c>
      <c r="I6523" s="10">
        <v>15927851.470000001</v>
      </c>
      <c r="J6523" s="11">
        <f t="shared" si="2972"/>
        <v>6.6699999999999995E-2</v>
      </c>
      <c r="K6523" s="30">
        <f t="shared" si="2973"/>
        <v>88532.307754083318</v>
      </c>
      <c r="L6523" s="29">
        <f t="shared" si="2974"/>
        <v>-2.2459166793851182E-3</v>
      </c>
      <c r="M6523" s="10">
        <f t="shared" si="2975"/>
        <v>15927851.470000001</v>
      </c>
      <c r="N6523" s="5">
        <f>VLOOKUP(CONCATENATE(A6523,"-6"),'Restated Depr'!$B$6:$G$7674,6,0)</f>
        <v>6.6699999999999995E-2</v>
      </c>
      <c r="O6523" s="29">
        <f t="shared" si="2976"/>
        <v>88532.307754083318</v>
      </c>
      <c r="P6523" s="29">
        <f t="shared" si="2977"/>
        <v>0</v>
      </c>
      <c r="Q6523" t="s">
        <v>7819</v>
      </c>
    </row>
    <row r="6524" spans="1:18" hidden="1">
      <c r="A6524" t="s">
        <v>498</v>
      </c>
      <c r="B6524" t="s">
        <v>6574</v>
      </c>
      <c r="C6524" s="224" t="s">
        <v>7842</v>
      </c>
      <c r="D6524" s="221">
        <v>397.02</v>
      </c>
      <c r="E6524" s="324">
        <v>43100</v>
      </c>
      <c r="F6524" s="1">
        <v>15927851.470000001</v>
      </c>
      <c r="G6524" s="18">
        <v>6.6699999999999995E-2</v>
      </c>
      <c r="H6524" s="298">
        <v>88532.31</v>
      </c>
      <c r="I6524" s="10">
        <v>15927851.470000001</v>
      </c>
      <c r="J6524" s="11">
        <f t="shared" si="2972"/>
        <v>6.6699999999999995E-2</v>
      </c>
      <c r="K6524" s="30">
        <f t="shared" si="2973"/>
        <v>88532.307754083318</v>
      </c>
      <c r="L6524" s="29">
        <f t="shared" si="2974"/>
        <v>-2.2459166793851182E-3</v>
      </c>
      <c r="M6524" s="10">
        <f t="shared" si="2975"/>
        <v>15927851.470000001</v>
      </c>
      <c r="N6524" s="5">
        <f>VLOOKUP(CONCATENATE(A6524,"-6"),'Restated Depr'!$B$6:$G$7674,6,0)</f>
        <v>6.6699999999999995E-2</v>
      </c>
      <c r="O6524" s="29">
        <f t="shared" si="2976"/>
        <v>88532.307754083318</v>
      </c>
      <c r="P6524" s="29">
        <f t="shared" si="2977"/>
        <v>0</v>
      </c>
      <c r="Q6524" t="s">
        <v>7819</v>
      </c>
    </row>
    <row r="6525" spans="1:18" hidden="1">
      <c r="A6525" t="s">
        <v>498</v>
      </c>
      <c r="B6525" t="s">
        <v>6575</v>
      </c>
      <c r="C6525" s="224" t="s">
        <v>7842</v>
      </c>
      <c r="D6525" s="221">
        <v>397.02</v>
      </c>
      <c r="E6525" s="324">
        <v>43131</v>
      </c>
      <c r="F6525" s="1">
        <v>15927851.470000001</v>
      </c>
      <c r="G6525" s="5">
        <v>6.6699999999999995E-2</v>
      </c>
      <c r="H6525" s="298">
        <v>88532.31</v>
      </c>
      <c r="I6525" s="10">
        <v>15927851.470000001</v>
      </c>
      <c r="J6525" s="11">
        <f t="shared" si="2972"/>
        <v>6.6699999999999995E-2</v>
      </c>
      <c r="K6525" s="30">
        <f t="shared" si="2973"/>
        <v>88532.307754083318</v>
      </c>
      <c r="L6525" s="29">
        <f t="shared" si="2974"/>
        <v>-2.2459166793851182E-3</v>
      </c>
      <c r="M6525" s="10">
        <f t="shared" si="2975"/>
        <v>15927851.470000001</v>
      </c>
      <c r="N6525" s="5">
        <f>VLOOKUP(CONCATENATE(A6525,"-6"),'Restated Depr'!$B$6:$G$7674,6,0)</f>
        <v>6.6699999999999995E-2</v>
      </c>
      <c r="O6525" s="29">
        <f t="shared" si="2976"/>
        <v>88532.307754083318</v>
      </c>
      <c r="P6525" s="29">
        <f t="shared" si="2977"/>
        <v>0</v>
      </c>
      <c r="Q6525" t="s">
        <v>7819</v>
      </c>
    </row>
    <row r="6526" spans="1:18" hidden="1">
      <c r="A6526" t="s">
        <v>498</v>
      </c>
      <c r="B6526" t="s">
        <v>6576</v>
      </c>
      <c r="C6526" s="224" t="s">
        <v>7842</v>
      </c>
      <c r="D6526" s="221">
        <v>397.02</v>
      </c>
      <c r="E6526" s="324">
        <v>43159</v>
      </c>
      <c r="F6526" s="1">
        <v>15927851.470000001</v>
      </c>
      <c r="G6526" s="5">
        <v>6.6699999999999995E-2</v>
      </c>
      <c r="H6526" s="298">
        <v>88532.31</v>
      </c>
      <c r="I6526" s="10">
        <v>15927851.470000001</v>
      </c>
      <c r="J6526" s="11">
        <f t="shared" si="2972"/>
        <v>6.6699999999999995E-2</v>
      </c>
      <c r="K6526" s="30">
        <f t="shared" si="2973"/>
        <v>88532.307754083318</v>
      </c>
      <c r="L6526" s="29">
        <f t="shared" si="2974"/>
        <v>-2.2459166793851182E-3</v>
      </c>
      <c r="M6526" s="10">
        <f t="shared" si="2975"/>
        <v>15927851.470000001</v>
      </c>
      <c r="N6526" s="5">
        <f>VLOOKUP(CONCATENATE(A6526,"-6"),'Restated Depr'!$B$6:$G$7674,6,0)</f>
        <v>6.6699999999999995E-2</v>
      </c>
      <c r="O6526" s="29">
        <f t="shared" si="2976"/>
        <v>88532.307754083318</v>
      </c>
      <c r="P6526" s="29">
        <f t="shared" si="2977"/>
        <v>0</v>
      </c>
      <c r="Q6526" t="s">
        <v>7819</v>
      </c>
    </row>
    <row r="6527" spans="1:18" hidden="1">
      <c r="A6527" t="s">
        <v>498</v>
      </c>
      <c r="B6527" t="s">
        <v>6577</v>
      </c>
      <c r="C6527" s="224" t="s">
        <v>7842</v>
      </c>
      <c r="D6527" s="221">
        <v>397.02</v>
      </c>
      <c r="E6527" s="324">
        <v>43190</v>
      </c>
      <c r="F6527" s="1">
        <v>15927851.470000001</v>
      </c>
      <c r="G6527" s="5">
        <v>6.6699999999999995E-2</v>
      </c>
      <c r="H6527" s="298">
        <v>88532.31</v>
      </c>
      <c r="I6527" s="10">
        <v>15927851.470000001</v>
      </c>
      <c r="J6527" s="11">
        <f t="shared" si="2972"/>
        <v>6.6699999999999995E-2</v>
      </c>
      <c r="K6527" s="30">
        <f t="shared" si="2973"/>
        <v>88532.307754083318</v>
      </c>
      <c r="L6527" s="29">
        <f t="shared" si="2974"/>
        <v>-2.2459166793851182E-3</v>
      </c>
      <c r="M6527" s="10">
        <f t="shared" si="2975"/>
        <v>15927851.470000001</v>
      </c>
      <c r="N6527" s="5">
        <f>VLOOKUP(CONCATENATE(A6527,"-6"),'Restated Depr'!$B$6:$G$7674,6,0)</f>
        <v>6.6699999999999995E-2</v>
      </c>
      <c r="O6527" s="29">
        <f t="shared" si="2976"/>
        <v>88532.307754083318</v>
      </c>
      <c r="P6527" s="29">
        <f t="shared" si="2977"/>
        <v>0</v>
      </c>
      <c r="Q6527" t="s">
        <v>7819</v>
      </c>
    </row>
    <row r="6528" spans="1:18" hidden="1">
      <c r="A6528" t="s">
        <v>498</v>
      </c>
      <c r="B6528" t="s">
        <v>6578</v>
      </c>
      <c r="C6528" s="224" t="s">
        <v>7842</v>
      </c>
      <c r="D6528" s="221">
        <v>397.02</v>
      </c>
      <c r="E6528" s="324">
        <v>43220</v>
      </c>
      <c r="F6528" s="1">
        <v>15927851.470000001</v>
      </c>
      <c r="G6528" s="5">
        <v>6.6699999999999995E-2</v>
      </c>
      <c r="H6528" s="298">
        <v>88532.31</v>
      </c>
      <c r="I6528" s="10">
        <v>15927851.470000001</v>
      </c>
      <c r="J6528" s="11">
        <f t="shared" si="2972"/>
        <v>6.6699999999999995E-2</v>
      </c>
      <c r="K6528" s="30">
        <f t="shared" si="2973"/>
        <v>88532.307754083318</v>
      </c>
      <c r="L6528" s="29">
        <f t="shared" si="2974"/>
        <v>-2.2459166793851182E-3</v>
      </c>
      <c r="M6528" s="10">
        <f t="shared" si="2975"/>
        <v>15927851.470000001</v>
      </c>
      <c r="N6528" s="5">
        <f>VLOOKUP(CONCATENATE(A6528,"-6"),'Restated Depr'!$B$6:$G$7674,6,0)</f>
        <v>6.6699999999999995E-2</v>
      </c>
      <c r="O6528" s="29">
        <f t="shared" si="2976"/>
        <v>88532.307754083318</v>
      </c>
      <c r="P6528" s="29">
        <f t="shared" si="2977"/>
        <v>0</v>
      </c>
      <c r="Q6528" t="s">
        <v>7819</v>
      </c>
    </row>
    <row r="6529" spans="1:18" hidden="1">
      <c r="A6529" t="s">
        <v>498</v>
      </c>
      <c r="B6529" t="s">
        <v>6579</v>
      </c>
      <c r="C6529" s="224" t="s">
        <v>7842</v>
      </c>
      <c r="D6529" s="221">
        <v>397.02</v>
      </c>
      <c r="E6529" s="324">
        <v>43251</v>
      </c>
      <c r="F6529" s="1">
        <v>15927851.470000001</v>
      </c>
      <c r="G6529" s="5">
        <v>6.6699999999999995E-2</v>
      </c>
      <c r="H6529" s="298">
        <v>88532.31</v>
      </c>
      <c r="I6529" s="10">
        <v>15927851.470000001</v>
      </c>
      <c r="J6529" s="11">
        <f t="shared" si="2972"/>
        <v>6.6699999999999995E-2</v>
      </c>
      <c r="K6529" s="30">
        <f t="shared" si="2973"/>
        <v>88532.307754083318</v>
      </c>
      <c r="L6529" s="29">
        <f t="shared" si="2974"/>
        <v>-2.2459166793851182E-3</v>
      </c>
      <c r="M6529" s="10">
        <f t="shared" si="2975"/>
        <v>15927851.470000001</v>
      </c>
      <c r="N6529" s="5">
        <f>VLOOKUP(CONCATENATE(A6529,"-6"),'Restated Depr'!$B$6:$G$7674,6,0)</f>
        <v>6.6699999999999995E-2</v>
      </c>
      <c r="O6529" s="29">
        <f t="shared" si="2976"/>
        <v>88532.307754083318</v>
      </c>
      <c r="P6529" s="29">
        <f t="shared" si="2977"/>
        <v>0</v>
      </c>
      <c r="Q6529" t="s">
        <v>7819</v>
      </c>
    </row>
    <row r="6530" spans="1:18" hidden="1">
      <c r="A6530" t="s">
        <v>498</v>
      </c>
      <c r="B6530" t="s">
        <v>6580</v>
      </c>
      <c r="C6530" s="224" t="s">
        <v>7842</v>
      </c>
      <c r="D6530" s="221">
        <v>397.02</v>
      </c>
      <c r="E6530" s="324">
        <v>43281</v>
      </c>
      <c r="F6530" s="1">
        <v>15927851.470000001</v>
      </c>
      <c r="G6530" s="5">
        <v>6.6699999999999995E-2</v>
      </c>
      <c r="H6530" s="298">
        <v>88532.31</v>
      </c>
      <c r="I6530" s="10">
        <v>15927851.470000001</v>
      </c>
      <c r="J6530" s="11">
        <f t="shared" si="2972"/>
        <v>6.6699999999999995E-2</v>
      </c>
      <c r="K6530" s="30">
        <f t="shared" si="2973"/>
        <v>88532.307754083318</v>
      </c>
      <c r="L6530" s="29">
        <f t="shared" si="2974"/>
        <v>-2.2459166793851182E-3</v>
      </c>
      <c r="M6530" s="10">
        <f t="shared" si="2975"/>
        <v>15927851.470000001</v>
      </c>
      <c r="N6530" s="5">
        <f>VLOOKUP(CONCATENATE(A6530,"-6"),'Restated Depr'!$B$6:$G$7674,6,0)</f>
        <v>6.6699999999999995E-2</v>
      </c>
      <c r="O6530" s="29">
        <f t="shared" si="2976"/>
        <v>88532.307754083318</v>
      </c>
      <c r="P6530" s="29">
        <f t="shared" si="2977"/>
        <v>0</v>
      </c>
      <c r="Q6530" t="s">
        <v>7819</v>
      </c>
      <c r="R6530" s="5"/>
    </row>
    <row r="6531" spans="1:18" ht="15.75" hidden="1" thickBot="1">
      <c r="A6531" t="s">
        <v>498</v>
      </c>
      <c r="C6531" s="224" t="s">
        <v>641</v>
      </c>
      <c r="D6531" s="22"/>
      <c r="E6531" s="323" t="s">
        <v>606</v>
      </c>
      <c r="F6531" s="1"/>
      <c r="G6531" s="5"/>
      <c r="H6531" s="310">
        <f>SUM(H6519:H6530)</f>
        <v>1062387.7200000002</v>
      </c>
      <c r="I6531" s="10"/>
      <c r="J6531" s="10"/>
      <c r="K6531" s="32">
        <f>SUM(K6519:K6530)</f>
        <v>1062387.6930489999</v>
      </c>
      <c r="L6531" s="28">
        <f>SUM(L6519:L6530)</f>
        <v>-2.6951000152621418E-2</v>
      </c>
      <c r="M6531" s="10"/>
      <c r="N6531" s="5"/>
      <c r="O6531" s="28">
        <f>SUM(O6519:O6530)</f>
        <v>1062387.6930489999</v>
      </c>
      <c r="P6531" s="28">
        <f>SUM(P6519:P6530)</f>
        <v>0</v>
      </c>
    </row>
    <row r="6532" spans="1:18" hidden="1">
      <c r="A6532" t="s">
        <v>499</v>
      </c>
      <c r="B6532" t="s">
        <v>6581</v>
      </c>
      <c r="C6532" s="224" t="s">
        <v>7842</v>
      </c>
      <c r="D6532" s="221">
        <v>397.02</v>
      </c>
      <c r="E6532" s="324">
        <v>42947</v>
      </c>
      <c r="F6532" s="9">
        <v>2655.41</v>
      </c>
      <c r="G6532" s="18">
        <v>6.6699999999999995E-2</v>
      </c>
      <c r="H6532" s="299">
        <v>14.759999999999998</v>
      </c>
      <c r="I6532" s="15">
        <v>2655.41</v>
      </c>
      <c r="J6532" s="11">
        <f t="shared" ref="J6532:J6543" si="2978">G6532</f>
        <v>6.6699999999999995E-2</v>
      </c>
      <c r="K6532" s="31">
        <f t="shared" ref="K6532:K6543" si="2979">I6532*J6532/12</f>
        <v>14.759653916666664</v>
      </c>
      <c r="L6532" s="289">
        <f t="shared" ref="L6532:L6543" si="2980">K6532-H6532</f>
        <v>-3.4608333333352448E-4</v>
      </c>
      <c r="M6532" s="15">
        <f t="shared" ref="M6532:M6543" si="2981">I6532</f>
        <v>2655.41</v>
      </c>
      <c r="N6532" s="5">
        <f>VLOOKUP(CONCATENATE(A6532,"-6"),'Restated Depr'!$B$6:$G$7674,6,0)</f>
        <v>6.6699999999999995E-2</v>
      </c>
      <c r="O6532" s="289">
        <f t="shared" ref="O6532:O6543" si="2982">M6532*N6532/12</f>
        <v>14.759653916666664</v>
      </c>
      <c r="P6532" s="289">
        <f t="shared" ref="P6532:P6543" si="2983">O6532-K6532</f>
        <v>0</v>
      </c>
      <c r="Q6532" t="s">
        <v>7819</v>
      </c>
    </row>
    <row r="6533" spans="1:18" hidden="1">
      <c r="A6533" t="s">
        <v>499</v>
      </c>
      <c r="B6533" t="s">
        <v>6582</v>
      </c>
      <c r="C6533" s="224" t="s">
        <v>7842</v>
      </c>
      <c r="D6533" s="221">
        <v>397.02</v>
      </c>
      <c r="E6533" s="324">
        <v>42978</v>
      </c>
      <c r="F6533" s="1">
        <v>2655.41</v>
      </c>
      <c r="G6533" s="18">
        <v>6.6699999999999995E-2</v>
      </c>
      <c r="H6533" s="298">
        <v>14.759999999999998</v>
      </c>
      <c r="I6533" s="10">
        <v>2655.41</v>
      </c>
      <c r="J6533" s="11">
        <f t="shared" si="2978"/>
        <v>6.6699999999999995E-2</v>
      </c>
      <c r="K6533" s="30">
        <f t="shared" si="2979"/>
        <v>14.759653916666664</v>
      </c>
      <c r="L6533" s="29">
        <f t="shared" si="2980"/>
        <v>-3.4608333333352448E-4</v>
      </c>
      <c r="M6533" s="10">
        <f t="shared" si="2981"/>
        <v>2655.41</v>
      </c>
      <c r="N6533" s="5">
        <f>VLOOKUP(CONCATENATE(A6533,"-6"),'Restated Depr'!$B$6:$G$7674,6,0)</f>
        <v>6.6699999999999995E-2</v>
      </c>
      <c r="O6533" s="29">
        <f t="shared" si="2982"/>
        <v>14.759653916666664</v>
      </c>
      <c r="P6533" s="29">
        <f t="shared" si="2983"/>
        <v>0</v>
      </c>
      <c r="Q6533" t="s">
        <v>7819</v>
      </c>
    </row>
    <row r="6534" spans="1:18" hidden="1">
      <c r="A6534" t="s">
        <v>499</v>
      </c>
      <c r="B6534" t="s">
        <v>6583</v>
      </c>
      <c r="C6534" s="224" t="s">
        <v>7842</v>
      </c>
      <c r="D6534" s="221">
        <v>397.02</v>
      </c>
      <c r="E6534" s="324">
        <v>43008</v>
      </c>
      <c r="F6534" s="1">
        <v>2655.41</v>
      </c>
      <c r="G6534" s="18">
        <v>6.6699999999999995E-2</v>
      </c>
      <c r="H6534" s="298">
        <v>14.759999999999998</v>
      </c>
      <c r="I6534" s="10">
        <v>2655.41</v>
      </c>
      <c r="J6534" s="11">
        <f t="shared" si="2978"/>
        <v>6.6699999999999995E-2</v>
      </c>
      <c r="K6534" s="30">
        <f t="shared" si="2979"/>
        <v>14.759653916666664</v>
      </c>
      <c r="L6534" s="29">
        <f t="shared" si="2980"/>
        <v>-3.4608333333352448E-4</v>
      </c>
      <c r="M6534" s="10">
        <f t="shared" si="2981"/>
        <v>2655.41</v>
      </c>
      <c r="N6534" s="5">
        <f>VLOOKUP(CONCATENATE(A6534,"-6"),'Restated Depr'!$B$6:$G$7674,6,0)</f>
        <v>6.6699999999999995E-2</v>
      </c>
      <c r="O6534" s="29">
        <f t="shared" si="2982"/>
        <v>14.759653916666664</v>
      </c>
      <c r="P6534" s="29">
        <f t="shared" si="2983"/>
        <v>0</v>
      </c>
      <c r="Q6534" t="s">
        <v>7819</v>
      </c>
    </row>
    <row r="6535" spans="1:18" hidden="1">
      <c r="A6535" t="s">
        <v>499</v>
      </c>
      <c r="B6535" t="s">
        <v>6584</v>
      </c>
      <c r="C6535" s="224" t="s">
        <v>7842</v>
      </c>
      <c r="D6535" s="221">
        <v>397.02</v>
      </c>
      <c r="E6535" s="324">
        <v>43039</v>
      </c>
      <c r="F6535" s="1">
        <v>2655.41</v>
      </c>
      <c r="G6535" s="18">
        <v>6.6699999999999995E-2</v>
      </c>
      <c r="H6535" s="298">
        <v>14.759999999999998</v>
      </c>
      <c r="I6535" s="10">
        <v>2655.41</v>
      </c>
      <c r="J6535" s="11">
        <f t="shared" si="2978"/>
        <v>6.6699999999999995E-2</v>
      </c>
      <c r="K6535" s="30">
        <f t="shared" si="2979"/>
        <v>14.759653916666664</v>
      </c>
      <c r="L6535" s="29">
        <f t="shared" si="2980"/>
        <v>-3.4608333333352448E-4</v>
      </c>
      <c r="M6535" s="10">
        <f t="shared" si="2981"/>
        <v>2655.41</v>
      </c>
      <c r="N6535" s="5">
        <f>VLOOKUP(CONCATENATE(A6535,"-6"),'Restated Depr'!$B$6:$G$7674,6,0)</f>
        <v>6.6699999999999995E-2</v>
      </c>
      <c r="O6535" s="29">
        <f t="shared" si="2982"/>
        <v>14.759653916666664</v>
      </c>
      <c r="P6535" s="29">
        <f t="shared" si="2983"/>
        <v>0</v>
      </c>
      <c r="Q6535" t="s">
        <v>7819</v>
      </c>
    </row>
    <row r="6536" spans="1:18" hidden="1">
      <c r="A6536" t="s">
        <v>499</v>
      </c>
      <c r="B6536" t="s">
        <v>6585</v>
      </c>
      <c r="C6536" s="224" t="s">
        <v>7842</v>
      </c>
      <c r="D6536" s="221">
        <v>397.02</v>
      </c>
      <c r="E6536" s="324">
        <v>43069</v>
      </c>
      <c r="F6536" s="1">
        <v>2655.41</v>
      </c>
      <c r="G6536" s="18">
        <v>6.6699999999999995E-2</v>
      </c>
      <c r="H6536" s="298">
        <v>14.759999999999998</v>
      </c>
      <c r="I6536" s="10">
        <v>2655.41</v>
      </c>
      <c r="J6536" s="11">
        <f t="shared" si="2978"/>
        <v>6.6699999999999995E-2</v>
      </c>
      <c r="K6536" s="30">
        <f t="shared" si="2979"/>
        <v>14.759653916666664</v>
      </c>
      <c r="L6536" s="29">
        <f t="shared" si="2980"/>
        <v>-3.4608333333352448E-4</v>
      </c>
      <c r="M6536" s="10">
        <f t="shared" si="2981"/>
        <v>2655.41</v>
      </c>
      <c r="N6536" s="5">
        <f>VLOOKUP(CONCATENATE(A6536,"-6"),'Restated Depr'!$B$6:$G$7674,6,0)</f>
        <v>6.6699999999999995E-2</v>
      </c>
      <c r="O6536" s="29">
        <f t="shared" si="2982"/>
        <v>14.759653916666664</v>
      </c>
      <c r="P6536" s="29">
        <f t="shared" si="2983"/>
        <v>0</v>
      </c>
      <c r="Q6536" t="s">
        <v>7819</v>
      </c>
    </row>
    <row r="6537" spans="1:18" hidden="1">
      <c r="A6537" t="s">
        <v>499</v>
      </c>
      <c r="B6537" t="s">
        <v>6586</v>
      </c>
      <c r="C6537" s="224" t="s">
        <v>7842</v>
      </c>
      <c r="D6537" s="221">
        <v>397.02</v>
      </c>
      <c r="E6537" s="324">
        <v>43100</v>
      </c>
      <c r="F6537" s="1">
        <v>2655.41</v>
      </c>
      <c r="G6537" s="18">
        <v>6.6699999999999995E-2</v>
      </c>
      <c r="H6537" s="298">
        <v>14.759999999999998</v>
      </c>
      <c r="I6537" s="10">
        <v>2655.41</v>
      </c>
      <c r="J6537" s="11">
        <f t="shared" si="2978"/>
        <v>6.6699999999999995E-2</v>
      </c>
      <c r="K6537" s="30">
        <f t="shared" si="2979"/>
        <v>14.759653916666664</v>
      </c>
      <c r="L6537" s="29">
        <f t="shared" si="2980"/>
        <v>-3.4608333333352448E-4</v>
      </c>
      <c r="M6537" s="10">
        <f t="shared" si="2981"/>
        <v>2655.41</v>
      </c>
      <c r="N6537" s="5">
        <f>VLOOKUP(CONCATENATE(A6537,"-6"),'Restated Depr'!$B$6:$G$7674,6,0)</f>
        <v>6.6699999999999995E-2</v>
      </c>
      <c r="O6537" s="29">
        <f t="shared" si="2982"/>
        <v>14.759653916666664</v>
      </c>
      <c r="P6537" s="29">
        <f t="shared" si="2983"/>
        <v>0</v>
      </c>
      <c r="Q6537" t="s">
        <v>7819</v>
      </c>
    </row>
    <row r="6538" spans="1:18" hidden="1">
      <c r="A6538" t="s">
        <v>499</v>
      </c>
      <c r="B6538" t="s">
        <v>6587</v>
      </c>
      <c r="C6538" s="224" t="s">
        <v>7842</v>
      </c>
      <c r="D6538" s="221">
        <v>397.02</v>
      </c>
      <c r="E6538" s="324">
        <v>43131</v>
      </c>
      <c r="F6538" s="1">
        <v>2655.41</v>
      </c>
      <c r="G6538" s="5">
        <v>6.6699999999999995E-2</v>
      </c>
      <c r="H6538" s="298">
        <v>14.759999999999998</v>
      </c>
      <c r="I6538" s="10">
        <v>2655.41</v>
      </c>
      <c r="J6538" s="11">
        <f t="shared" si="2978"/>
        <v>6.6699999999999995E-2</v>
      </c>
      <c r="K6538" s="30">
        <f t="shared" si="2979"/>
        <v>14.759653916666664</v>
      </c>
      <c r="L6538" s="29">
        <f t="shared" si="2980"/>
        <v>-3.4608333333352448E-4</v>
      </c>
      <c r="M6538" s="10">
        <f t="shared" si="2981"/>
        <v>2655.41</v>
      </c>
      <c r="N6538" s="5">
        <f>VLOOKUP(CONCATENATE(A6538,"-6"),'Restated Depr'!$B$6:$G$7674,6,0)</f>
        <v>6.6699999999999995E-2</v>
      </c>
      <c r="O6538" s="29">
        <f t="shared" si="2982"/>
        <v>14.759653916666664</v>
      </c>
      <c r="P6538" s="29">
        <f t="shared" si="2983"/>
        <v>0</v>
      </c>
      <c r="Q6538" t="s">
        <v>7819</v>
      </c>
    </row>
    <row r="6539" spans="1:18" hidden="1">
      <c r="A6539" t="s">
        <v>499</v>
      </c>
      <c r="B6539" t="s">
        <v>6588</v>
      </c>
      <c r="C6539" s="224" t="s">
        <v>7842</v>
      </c>
      <c r="D6539" s="221">
        <v>397.02</v>
      </c>
      <c r="E6539" s="324">
        <v>43159</v>
      </c>
      <c r="F6539" s="1">
        <v>2655.41</v>
      </c>
      <c r="G6539" s="5">
        <v>6.6699999999999995E-2</v>
      </c>
      <c r="H6539" s="298">
        <v>14.759999999999998</v>
      </c>
      <c r="I6539" s="10">
        <v>2655.41</v>
      </c>
      <c r="J6539" s="11">
        <f t="shared" si="2978"/>
        <v>6.6699999999999995E-2</v>
      </c>
      <c r="K6539" s="30">
        <f t="shared" si="2979"/>
        <v>14.759653916666664</v>
      </c>
      <c r="L6539" s="29">
        <f t="shared" si="2980"/>
        <v>-3.4608333333352448E-4</v>
      </c>
      <c r="M6539" s="10">
        <f t="shared" si="2981"/>
        <v>2655.41</v>
      </c>
      <c r="N6539" s="5">
        <f>VLOOKUP(CONCATENATE(A6539,"-6"),'Restated Depr'!$B$6:$G$7674,6,0)</f>
        <v>6.6699999999999995E-2</v>
      </c>
      <c r="O6539" s="29">
        <f t="shared" si="2982"/>
        <v>14.759653916666664</v>
      </c>
      <c r="P6539" s="29">
        <f t="shared" si="2983"/>
        <v>0</v>
      </c>
      <c r="Q6539" t="s">
        <v>7819</v>
      </c>
    </row>
    <row r="6540" spans="1:18" hidden="1">
      <c r="A6540" t="s">
        <v>499</v>
      </c>
      <c r="B6540" t="s">
        <v>6589</v>
      </c>
      <c r="C6540" s="224" t="s">
        <v>7842</v>
      </c>
      <c r="D6540" s="221">
        <v>397.02</v>
      </c>
      <c r="E6540" s="324">
        <v>43190</v>
      </c>
      <c r="F6540" s="1">
        <v>2655.41</v>
      </c>
      <c r="G6540" s="5">
        <v>6.6699999999999995E-2</v>
      </c>
      <c r="H6540" s="298">
        <v>14.759999999999998</v>
      </c>
      <c r="I6540" s="10">
        <v>2655.41</v>
      </c>
      <c r="J6540" s="11">
        <f t="shared" si="2978"/>
        <v>6.6699999999999995E-2</v>
      </c>
      <c r="K6540" s="30">
        <f t="shared" si="2979"/>
        <v>14.759653916666664</v>
      </c>
      <c r="L6540" s="29">
        <f t="shared" si="2980"/>
        <v>-3.4608333333352448E-4</v>
      </c>
      <c r="M6540" s="10">
        <f t="shared" si="2981"/>
        <v>2655.41</v>
      </c>
      <c r="N6540" s="5">
        <f>VLOOKUP(CONCATENATE(A6540,"-6"),'Restated Depr'!$B$6:$G$7674,6,0)</f>
        <v>6.6699999999999995E-2</v>
      </c>
      <c r="O6540" s="29">
        <f t="shared" si="2982"/>
        <v>14.759653916666664</v>
      </c>
      <c r="P6540" s="29">
        <f t="shared" si="2983"/>
        <v>0</v>
      </c>
      <c r="Q6540" t="s">
        <v>7819</v>
      </c>
    </row>
    <row r="6541" spans="1:18" hidden="1">
      <c r="A6541" t="s">
        <v>499</v>
      </c>
      <c r="B6541" t="s">
        <v>6590</v>
      </c>
      <c r="C6541" s="224" t="s">
        <v>7842</v>
      </c>
      <c r="D6541" s="221">
        <v>397.02</v>
      </c>
      <c r="E6541" s="324">
        <v>43220</v>
      </c>
      <c r="F6541" s="1">
        <v>2655.41</v>
      </c>
      <c r="G6541" s="5">
        <v>6.6699999999999995E-2</v>
      </c>
      <c r="H6541" s="298">
        <v>14.759999999999998</v>
      </c>
      <c r="I6541" s="10">
        <v>2655.41</v>
      </c>
      <c r="J6541" s="11">
        <f t="shared" si="2978"/>
        <v>6.6699999999999995E-2</v>
      </c>
      <c r="K6541" s="30">
        <f t="shared" si="2979"/>
        <v>14.759653916666664</v>
      </c>
      <c r="L6541" s="29">
        <f t="shared" si="2980"/>
        <v>-3.4608333333352448E-4</v>
      </c>
      <c r="M6541" s="10">
        <f t="shared" si="2981"/>
        <v>2655.41</v>
      </c>
      <c r="N6541" s="5">
        <f>VLOOKUP(CONCATENATE(A6541,"-6"),'Restated Depr'!$B$6:$G$7674,6,0)</f>
        <v>6.6699999999999995E-2</v>
      </c>
      <c r="O6541" s="29">
        <f t="shared" si="2982"/>
        <v>14.759653916666664</v>
      </c>
      <c r="P6541" s="29">
        <f t="shared" si="2983"/>
        <v>0</v>
      </c>
      <c r="Q6541" t="s">
        <v>7819</v>
      </c>
    </row>
    <row r="6542" spans="1:18" hidden="1">
      <c r="A6542" t="s">
        <v>499</v>
      </c>
      <c r="B6542" t="s">
        <v>6591</v>
      </c>
      <c r="C6542" s="224" t="s">
        <v>7842</v>
      </c>
      <c r="D6542" s="221">
        <v>397.02</v>
      </c>
      <c r="E6542" s="324">
        <v>43251</v>
      </c>
      <c r="F6542" s="1">
        <v>2655.41</v>
      </c>
      <c r="G6542" s="5">
        <v>6.6699999999999995E-2</v>
      </c>
      <c r="H6542" s="298">
        <v>14.759999999999998</v>
      </c>
      <c r="I6542" s="10">
        <v>2655.41</v>
      </c>
      <c r="J6542" s="11">
        <f t="shared" si="2978"/>
        <v>6.6699999999999995E-2</v>
      </c>
      <c r="K6542" s="30">
        <f t="shared" si="2979"/>
        <v>14.759653916666664</v>
      </c>
      <c r="L6542" s="29">
        <f t="shared" si="2980"/>
        <v>-3.4608333333352448E-4</v>
      </c>
      <c r="M6542" s="10">
        <f t="shared" si="2981"/>
        <v>2655.41</v>
      </c>
      <c r="N6542" s="5">
        <f>VLOOKUP(CONCATENATE(A6542,"-6"),'Restated Depr'!$B$6:$G$7674,6,0)</f>
        <v>6.6699999999999995E-2</v>
      </c>
      <c r="O6542" s="29">
        <f t="shared" si="2982"/>
        <v>14.759653916666664</v>
      </c>
      <c r="P6542" s="29">
        <f t="shared" si="2983"/>
        <v>0</v>
      </c>
      <c r="Q6542" t="s">
        <v>7819</v>
      </c>
    </row>
    <row r="6543" spans="1:18" hidden="1">
      <c r="A6543" t="s">
        <v>499</v>
      </c>
      <c r="B6543" t="s">
        <v>6592</v>
      </c>
      <c r="C6543" s="224" t="s">
        <v>7842</v>
      </c>
      <c r="D6543" s="221">
        <v>397.02</v>
      </c>
      <c r="E6543" s="324">
        <v>43281</v>
      </c>
      <c r="F6543" s="1">
        <v>2655.41</v>
      </c>
      <c r="G6543" s="5">
        <v>6.6699999999999995E-2</v>
      </c>
      <c r="H6543" s="298">
        <v>14.759999999999998</v>
      </c>
      <c r="I6543" s="10">
        <v>2655.41</v>
      </c>
      <c r="J6543" s="11">
        <f t="shared" si="2978"/>
        <v>6.6699999999999995E-2</v>
      </c>
      <c r="K6543" s="30">
        <f t="shared" si="2979"/>
        <v>14.759653916666664</v>
      </c>
      <c r="L6543" s="29">
        <f t="shared" si="2980"/>
        <v>-3.4608333333352448E-4</v>
      </c>
      <c r="M6543" s="10">
        <f t="shared" si="2981"/>
        <v>2655.41</v>
      </c>
      <c r="N6543" s="5">
        <f>VLOOKUP(CONCATENATE(A6543,"-6"),'Restated Depr'!$B$6:$G$7674,6,0)</f>
        <v>6.6699999999999995E-2</v>
      </c>
      <c r="O6543" s="29">
        <f t="shared" si="2982"/>
        <v>14.759653916666664</v>
      </c>
      <c r="P6543" s="29">
        <f t="shared" si="2983"/>
        <v>0</v>
      </c>
      <c r="Q6543" t="s">
        <v>7819</v>
      </c>
      <c r="R6543" s="5"/>
    </row>
    <row r="6544" spans="1:18" ht="15.75" hidden="1" thickBot="1">
      <c r="A6544" t="s">
        <v>499</v>
      </c>
      <c r="C6544" s="224" t="s">
        <v>641</v>
      </c>
      <c r="D6544" s="22"/>
      <c r="E6544" s="323" t="s">
        <v>606</v>
      </c>
      <c r="F6544" s="1"/>
      <c r="G6544" s="5"/>
      <c r="H6544" s="310">
        <f>SUM(H6532:H6543)</f>
        <v>177.11999999999992</v>
      </c>
      <c r="I6544" s="10"/>
      <c r="J6544" s="10"/>
      <c r="K6544" s="32">
        <f>SUM(K6532:K6543)</f>
        <v>177.11584699999992</v>
      </c>
      <c r="L6544" s="28">
        <f>SUM(L6532:L6543)</f>
        <v>-4.1530000000022937E-3</v>
      </c>
      <c r="M6544" s="10"/>
      <c r="N6544" s="5"/>
      <c r="O6544" s="28">
        <f>SUM(O6532:O6543)</f>
        <v>177.11584699999992</v>
      </c>
      <c r="P6544" s="28">
        <f>SUM(P6532:P6543)</f>
        <v>0</v>
      </c>
    </row>
    <row r="6545" spans="1:18" hidden="1">
      <c r="A6545" t="s">
        <v>500</v>
      </c>
      <c r="B6545" t="s">
        <v>6593</v>
      </c>
      <c r="C6545" s="224" t="s">
        <v>7842</v>
      </c>
      <c r="D6545" s="221">
        <v>397.02</v>
      </c>
      <c r="E6545" s="324">
        <v>42947</v>
      </c>
      <c r="F6545" s="9">
        <v>298561.40000000002</v>
      </c>
      <c r="G6545" s="18">
        <v>6.6699999999999995E-2</v>
      </c>
      <c r="H6545" s="299">
        <v>1659.5</v>
      </c>
      <c r="I6545" s="15">
        <v>298561.40000000002</v>
      </c>
      <c r="J6545" s="11">
        <f t="shared" ref="J6545:J6556" si="2984">G6545</f>
        <v>6.6699999999999995E-2</v>
      </c>
      <c r="K6545" s="31">
        <f t="shared" ref="K6545:K6556" si="2985">I6545*J6545/12</f>
        <v>1659.5037816666666</v>
      </c>
      <c r="L6545" s="289">
        <f t="shared" ref="L6545:L6556" si="2986">K6545-H6545</f>
        <v>3.7816666665548837E-3</v>
      </c>
      <c r="M6545" s="15">
        <f t="shared" ref="M6545:M6556" si="2987">I6545</f>
        <v>298561.40000000002</v>
      </c>
      <c r="N6545" s="5">
        <f>VLOOKUP(CONCATENATE(A6545,"-6"),'Restated Depr'!$B$6:$G$7674,6,0)</f>
        <v>6.6699999999999995E-2</v>
      </c>
      <c r="O6545" s="289">
        <f t="shared" ref="O6545:O6556" si="2988">M6545*N6545/12</f>
        <v>1659.5037816666666</v>
      </c>
      <c r="P6545" s="289">
        <f t="shared" ref="P6545:P6556" si="2989">O6545-K6545</f>
        <v>0</v>
      </c>
      <c r="Q6545" t="s">
        <v>7819</v>
      </c>
    </row>
    <row r="6546" spans="1:18" hidden="1">
      <c r="A6546" t="s">
        <v>500</v>
      </c>
      <c r="B6546" t="s">
        <v>6594</v>
      </c>
      <c r="C6546" s="224" t="s">
        <v>7842</v>
      </c>
      <c r="D6546" s="221">
        <v>397.02</v>
      </c>
      <c r="E6546" s="324">
        <v>42978</v>
      </c>
      <c r="F6546" s="1">
        <v>298561.40000000002</v>
      </c>
      <c r="G6546" s="18">
        <v>6.6699999999999995E-2</v>
      </c>
      <c r="H6546" s="298">
        <v>1659.5</v>
      </c>
      <c r="I6546" s="10">
        <v>298561.40000000002</v>
      </c>
      <c r="J6546" s="11">
        <f t="shared" si="2984"/>
        <v>6.6699999999999995E-2</v>
      </c>
      <c r="K6546" s="30">
        <f t="shared" si="2985"/>
        <v>1659.5037816666666</v>
      </c>
      <c r="L6546" s="29">
        <f t="shared" si="2986"/>
        <v>3.7816666665548837E-3</v>
      </c>
      <c r="M6546" s="10">
        <f t="shared" si="2987"/>
        <v>298561.40000000002</v>
      </c>
      <c r="N6546" s="5">
        <f>VLOOKUP(CONCATENATE(A6546,"-6"),'Restated Depr'!$B$6:$G$7674,6,0)</f>
        <v>6.6699999999999995E-2</v>
      </c>
      <c r="O6546" s="29">
        <f t="shared" si="2988"/>
        <v>1659.5037816666666</v>
      </c>
      <c r="P6546" s="29">
        <f t="shared" si="2989"/>
        <v>0</v>
      </c>
      <c r="Q6546" t="s">
        <v>7819</v>
      </c>
    </row>
    <row r="6547" spans="1:18" hidden="1">
      <c r="A6547" t="s">
        <v>500</v>
      </c>
      <c r="B6547" t="s">
        <v>6595</v>
      </c>
      <c r="C6547" s="224" t="s">
        <v>7842</v>
      </c>
      <c r="D6547" s="221">
        <v>397.02</v>
      </c>
      <c r="E6547" s="324">
        <v>43008</v>
      </c>
      <c r="F6547" s="1">
        <v>298561.40000000002</v>
      </c>
      <c r="G6547" s="18">
        <v>6.6699999999999995E-2</v>
      </c>
      <c r="H6547" s="298">
        <v>1659.5</v>
      </c>
      <c r="I6547" s="10">
        <v>298561.40000000002</v>
      </c>
      <c r="J6547" s="11">
        <f t="shared" si="2984"/>
        <v>6.6699999999999995E-2</v>
      </c>
      <c r="K6547" s="30">
        <f t="shared" si="2985"/>
        <v>1659.5037816666666</v>
      </c>
      <c r="L6547" s="29">
        <f t="shared" si="2986"/>
        <v>3.7816666665548837E-3</v>
      </c>
      <c r="M6547" s="10">
        <f t="shared" si="2987"/>
        <v>298561.40000000002</v>
      </c>
      <c r="N6547" s="5">
        <f>VLOOKUP(CONCATENATE(A6547,"-6"),'Restated Depr'!$B$6:$G$7674,6,0)</f>
        <v>6.6699999999999995E-2</v>
      </c>
      <c r="O6547" s="29">
        <f t="shared" si="2988"/>
        <v>1659.5037816666666</v>
      </c>
      <c r="P6547" s="29">
        <f t="shared" si="2989"/>
        <v>0</v>
      </c>
      <c r="Q6547" t="s">
        <v>7819</v>
      </c>
    </row>
    <row r="6548" spans="1:18" hidden="1">
      <c r="A6548" t="s">
        <v>500</v>
      </c>
      <c r="B6548" t="s">
        <v>6596</v>
      </c>
      <c r="C6548" s="224" t="s">
        <v>7842</v>
      </c>
      <c r="D6548" s="221">
        <v>397.02</v>
      </c>
      <c r="E6548" s="324">
        <v>43039</v>
      </c>
      <c r="F6548" s="1">
        <v>298561.40000000002</v>
      </c>
      <c r="G6548" s="18">
        <v>6.6699999999999995E-2</v>
      </c>
      <c r="H6548" s="298">
        <v>1659.5</v>
      </c>
      <c r="I6548" s="10">
        <v>298561.40000000002</v>
      </c>
      <c r="J6548" s="11">
        <f t="shared" si="2984"/>
        <v>6.6699999999999995E-2</v>
      </c>
      <c r="K6548" s="30">
        <f t="shared" si="2985"/>
        <v>1659.5037816666666</v>
      </c>
      <c r="L6548" s="29">
        <f t="shared" si="2986"/>
        <v>3.7816666665548837E-3</v>
      </c>
      <c r="M6548" s="10">
        <f t="shared" si="2987"/>
        <v>298561.40000000002</v>
      </c>
      <c r="N6548" s="5">
        <f>VLOOKUP(CONCATENATE(A6548,"-6"),'Restated Depr'!$B$6:$G$7674,6,0)</f>
        <v>6.6699999999999995E-2</v>
      </c>
      <c r="O6548" s="29">
        <f t="shared" si="2988"/>
        <v>1659.5037816666666</v>
      </c>
      <c r="P6548" s="29">
        <f t="shared" si="2989"/>
        <v>0</v>
      </c>
      <c r="Q6548" t="s">
        <v>7819</v>
      </c>
    </row>
    <row r="6549" spans="1:18" hidden="1">
      <c r="A6549" t="s">
        <v>500</v>
      </c>
      <c r="B6549" t="s">
        <v>6597</v>
      </c>
      <c r="C6549" s="224" t="s">
        <v>7842</v>
      </c>
      <c r="D6549" s="221">
        <v>397.02</v>
      </c>
      <c r="E6549" s="324">
        <v>43069</v>
      </c>
      <c r="F6549" s="1">
        <v>298561.40000000002</v>
      </c>
      <c r="G6549" s="18">
        <v>6.6699999999999995E-2</v>
      </c>
      <c r="H6549" s="298">
        <v>1659.5</v>
      </c>
      <c r="I6549" s="10">
        <v>298561.40000000002</v>
      </c>
      <c r="J6549" s="11">
        <f t="shared" si="2984"/>
        <v>6.6699999999999995E-2</v>
      </c>
      <c r="K6549" s="30">
        <f t="shared" si="2985"/>
        <v>1659.5037816666666</v>
      </c>
      <c r="L6549" s="29">
        <f t="shared" si="2986"/>
        <v>3.7816666665548837E-3</v>
      </c>
      <c r="M6549" s="10">
        <f t="shared" si="2987"/>
        <v>298561.40000000002</v>
      </c>
      <c r="N6549" s="5">
        <f>VLOOKUP(CONCATENATE(A6549,"-6"),'Restated Depr'!$B$6:$G$7674,6,0)</f>
        <v>6.6699999999999995E-2</v>
      </c>
      <c r="O6549" s="29">
        <f t="shared" si="2988"/>
        <v>1659.5037816666666</v>
      </c>
      <c r="P6549" s="29">
        <f t="shared" si="2989"/>
        <v>0</v>
      </c>
      <c r="Q6549" t="s">
        <v>7819</v>
      </c>
    </row>
    <row r="6550" spans="1:18" hidden="1">
      <c r="A6550" t="s">
        <v>500</v>
      </c>
      <c r="B6550" t="s">
        <v>6598</v>
      </c>
      <c r="C6550" s="224" t="s">
        <v>7842</v>
      </c>
      <c r="D6550" s="221">
        <v>397.02</v>
      </c>
      <c r="E6550" s="324">
        <v>43100</v>
      </c>
      <c r="F6550" s="1">
        <v>298561.40000000002</v>
      </c>
      <c r="G6550" s="18">
        <v>6.6699999999999995E-2</v>
      </c>
      <c r="H6550" s="298">
        <v>1659.5</v>
      </c>
      <c r="I6550" s="10">
        <v>298561.40000000002</v>
      </c>
      <c r="J6550" s="11">
        <f t="shared" si="2984"/>
        <v>6.6699999999999995E-2</v>
      </c>
      <c r="K6550" s="30">
        <f t="shared" si="2985"/>
        <v>1659.5037816666666</v>
      </c>
      <c r="L6550" s="29">
        <f t="shared" si="2986"/>
        <v>3.7816666665548837E-3</v>
      </c>
      <c r="M6550" s="10">
        <f t="shared" si="2987"/>
        <v>298561.40000000002</v>
      </c>
      <c r="N6550" s="5">
        <f>VLOOKUP(CONCATENATE(A6550,"-6"),'Restated Depr'!$B$6:$G$7674,6,0)</f>
        <v>6.6699999999999995E-2</v>
      </c>
      <c r="O6550" s="29">
        <f t="shared" si="2988"/>
        <v>1659.5037816666666</v>
      </c>
      <c r="P6550" s="29">
        <f t="shared" si="2989"/>
        <v>0</v>
      </c>
      <c r="Q6550" t="s">
        <v>7819</v>
      </c>
    </row>
    <row r="6551" spans="1:18" hidden="1">
      <c r="A6551" t="s">
        <v>500</v>
      </c>
      <c r="B6551" t="s">
        <v>6599</v>
      </c>
      <c r="C6551" s="224" t="s">
        <v>7842</v>
      </c>
      <c r="D6551" s="221">
        <v>397.02</v>
      </c>
      <c r="E6551" s="324">
        <v>43131</v>
      </c>
      <c r="F6551" s="1">
        <v>298561.40000000002</v>
      </c>
      <c r="G6551" s="5">
        <v>6.6699999999999995E-2</v>
      </c>
      <c r="H6551" s="298">
        <v>1659.5</v>
      </c>
      <c r="I6551" s="10">
        <v>298561.40000000002</v>
      </c>
      <c r="J6551" s="11">
        <f t="shared" si="2984"/>
        <v>6.6699999999999995E-2</v>
      </c>
      <c r="K6551" s="30">
        <f t="shared" si="2985"/>
        <v>1659.5037816666666</v>
      </c>
      <c r="L6551" s="29">
        <f t="shared" si="2986"/>
        <v>3.7816666665548837E-3</v>
      </c>
      <c r="M6551" s="10">
        <f t="shared" si="2987"/>
        <v>298561.40000000002</v>
      </c>
      <c r="N6551" s="5">
        <f>VLOOKUP(CONCATENATE(A6551,"-6"),'Restated Depr'!$B$6:$G$7674,6,0)</f>
        <v>6.6699999999999995E-2</v>
      </c>
      <c r="O6551" s="29">
        <f t="shared" si="2988"/>
        <v>1659.5037816666666</v>
      </c>
      <c r="P6551" s="29">
        <f t="shared" si="2989"/>
        <v>0</v>
      </c>
      <c r="Q6551" t="s">
        <v>7819</v>
      </c>
    </row>
    <row r="6552" spans="1:18" hidden="1">
      <c r="A6552" t="s">
        <v>500</v>
      </c>
      <c r="B6552" t="s">
        <v>6600</v>
      </c>
      <c r="C6552" s="224" t="s">
        <v>7842</v>
      </c>
      <c r="D6552" s="221">
        <v>397.02</v>
      </c>
      <c r="E6552" s="324">
        <v>43159</v>
      </c>
      <c r="F6552" s="1">
        <v>298561.40000000002</v>
      </c>
      <c r="G6552" s="5">
        <v>6.6699999999999995E-2</v>
      </c>
      <c r="H6552" s="298">
        <v>1659.5</v>
      </c>
      <c r="I6552" s="10">
        <v>298561.40000000002</v>
      </c>
      <c r="J6552" s="11">
        <f t="shared" si="2984"/>
        <v>6.6699999999999995E-2</v>
      </c>
      <c r="K6552" s="30">
        <f t="shared" si="2985"/>
        <v>1659.5037816666666</v>
      </c>
      <c r="L6552" s="29">
        <f t="shared" si="2986"/>
        <v>3.7816666665548837E-3</v>
      </c>
      <c r="M6552" s="10">
        <f t="shared" si="2987"/>
        <v>298561.40000000002</v>
      </c>
      <c r="N6552" s="5">
        <f>VLOOKUP(CONCATENATE(A6552,"-6"),'Restated Depr'!$B$6:$G$7674,6,0)</f>
        <v>6.6699999999999995E-2</v>
      </c>
      <c r="O6552" s="29">
        <f t="shared" si="2988"/>
        <v>1659.5037816666666</v>
      </c>
      <c r="P6552" s="29">
        <f t="shared" si="2989"/>
        <v>0</v>
      </c>
      <c r="Q6552" t="s">
        <v>7819</v>
      </c>
    </row>
    <row r="6553" spans="1:18" hidden="1">
      <c r="A6553" t="s">
        <v>500</v>
      </c>
      <c r="B6553" t="s">
        <v>6601</v>
      </c>
      <c r="C6553" s="224" t="s">
        <v>7842</v>
      </c>
      <c r="D6553" s="221">
        <v>397.02</v>
      </c>
      <c r="E6553" s="324">
        <v>43190</v>
      </c>
      <c r="F6553" s="1">
        <v>298561.40000000002</v>
      </c>
      <c r="G6553" s="5">
        <v>6.6699999999999995E-2</v>
      </c>
      <c r="H6553" s="298">
        <v>1659.5</v>
      </c>
      <c r="I6553" s="10">
        <v>298561.40000000002</v>
      </c>
      <c r="J6553" s="11">
        <f t="shared" si="2984"/>
        <v>6.6699999999999995E-2</v>
      </c>
      <c r="K6553" s="30">
        <f t="shared" si="2985"/>
        <v>1659.5037816666666</v>
      </c>
      <c r="L6553" s="29">
        <f t="shared" si="2986"/>
        <v>3.7816666665548837E-3</v>
      </c>
      <c r="M6553" s="10">
        <f t="shared" si="2987"/>
        <v>298561.40000000002</v>
      </c>
      <c r="N6553" s="5">
        <f>VLOOKUP(CONCATENATE(A6553,"-6"),'Restated Depr'!$B$6:$G$7674,6,0)</f>
        <v>6.6699999999999995E-2</v>
      </c>
      <c r="O6553" s="29">
        <f t="shared" si="2988"/>
        <v>1659.5037816666666</v>
      </c>
      <c r="P6553" s="29">
        <f t="shared" si="2989"/>
        <v>0</v>
      </c>
      <c r="Q6553" t="s">
        <v>7819</v>
      </c>
    </row>
    <row r="6554" spans="1:18" hidden="1">
      <c r="A6554" t="s">
        <v>500</v>
      </c>
      <c r="B6554" t="s">
        <v>6602</v>
      </c>
      <c r="C6554" s="224" t="s">
        <v>7842</v>
      </c>
      <c r="D6554" s="221">
        <v>397.02</v>
      </c>
      <c r="E6554" s="324">
        <v>43220</v>
      </c>
      <c r="F6554" s="1">
        <v>298561.40000000002</v>
      </c>
      <c r="G6554" s="5">
        <v>6.6699999999999995E-2</v>
      </c>
      <c r="H6554" s="298">
        <v>1659.5</v>
      </c>
      <c r="I6554" s="10">
        <v>298561.40000000002</v>
      </c>
      <c r="J6554" s="11">
        <f t="shared" si="2984"/>
        <v>6.6699999999999995E-2</v>
      </c>
      <c r="K6554" s="30">
        <f t="shared" si="2985"/>
        <v>1659.5037816666666</v>
      </c>
      <c r="L6554" s="29">
        <f t="shared" si="2986"/>
        <v>3.7816666665548837E-3</v>
      </c>
      <c r="M6554" s="10">
        <f t="shared" si="2987"/>
        <v>298561.40000000002</v>
      </c>
      <c r="N6554" s="5">
        <f>VLOOKUP(CONCATENATE(A6554,"-6"),'Restated Depr'!$B$6:$G$7674,6,0)</f>
        <v>6.6699999999999995E-2</v>
      </c>
      <c r="O6554" s="29">
        <f t="shared" si="2988"/>
        <v>1659.5037816666666</v>
      </c>
      <c r="P6554" s="29">
        <f t="shared" si="2989"/>
        <v>0</v>
      </c>
      <c r="Q6554" t="s">
        <v>7819</v>
      </c>
    </row>
    <row r="6555" spans="1:18" hidden="1">
      <c r="A6555" t="s">
        <v>500</v>
      </c>
      <c r="B6555" t="s">
        <v>6603</v>
      </c>
      <c r="C6555" s="224" t="s">
        <v>7842</v>
      </c>
      <c r="D6555" s="221">
        <v>397.02</v>
      </c>
      <c r="E6555" s="324">
        <v>43251</v>
      </c>
      <c r="F6555" s="1">
        <v>298561.40000000002</v>
      </c>
      <c r="G6555" s="5">
        <v>6.6699999999999995E-2</v>
      </c>
      <c r="H6555" s="298">
        <v>1659.5</v>
      </c>
      <c r="I6555" s="10">
        <v>298561.40000000002</v>
      </c>
      <c r="J6555" s="11">
        <f t="shared" si="2984"/>
        <v>6.6699999999999995E-2</v>
      </c>
      <c r="K6555" s="30">
        <f t="shared" si="2985"/>
        <v>1659.5037816666666</v>
      </c>
      <c r="L6555" s="29">
        <f t="shared" si="2986"/>
        <v>3.7816666665548837E-3</v>
      </c>
      <c r="M6555" s="10">
        <f t="shared" si="2987"/>
        <v>298561.40000000002</v>
      </c>
      <c r="N6555" s="5">
        <f>VLOOKUP(CONCATENATE(A6555,"-6"),'Restated Depr'!$B$6:$G$7674,6,0)</f>
        <v>6.6699999999999995E-2</v>
      </c>
      <c r="O6555" s="29">
        <f t="shared" si="2988"/>
        <v>1659.5037816666666</v>
      </c>
      <c r="P6555" s="29">
        <f t="shared" si="2989"/>
        <v>0</v>
      </c>
      <c r="Q6555" t="s">
        <v>7819</v>
      </c>
    </row>
    <row r="6556" spans="1:18" hidden="1">
      <c r="A6556" t="s">
        <v>500</v>
      </c>
      <c r="B6556" t="s">
        <v>6604</v>
      </c>
      <c r="C6556" s="224" t="s">
        <v>7842</v>
      </c>
      <c r="D6556" s="221">
        <v>397.02</v>
      </c>
      <c r="E6556" s="324">
        <v>43281</v>
      </c>
      <c r="F6556" s="1">
        <v>298561.40000000002</v>
      </c>
      <c r="G6556" s="5">
        <v>6.6699999999999995E-2</v>
      </c>
      <c r="H6556" s="298">
        <v>1659.5</v>
      </c>
      <c r="I6556" s="10">
        <v>298561.40000000002</v>
      </c>
      <c r="J6556" s="11">
        <f t="shared" si="2984"/>
        <v>6.6699999999999995E-2</v>
      </c>
      <c r="K6556" s="30">
        <f t="shared" si="2985"/>
        <v>1659.5037816666666</v>
      </c>
      <c r="L6556" s="29">
        <f t="shared" si="2986"/>
        <v>3.7816666665548837E-3</v>
      </c>
      <c r="M6556" s="10">
        <f t="shared" si="2987"/>
        <v>298561.40000000002</v>
      </c>
      <c r="N6556" s="5">
        <f>VLOOKUP(CONCATENATE(A6556,"-6"),'Restated Depr'!$B$6:$G$7674,6,0)</f>
        <v>6.6699999999999995E-2</v>
      </c>
      <c r="O6556" s="29">
        <f t="shared" si="2988"/>
        <v>1659.5037816666666</v>
      </c>
      <c r="P6556" s="29">
        <f t="shared" si="2989"/>
        <v>0</v>
      </c>
      <c r="Q6556" t="s">
        <v>7819</v>
      </c>
      <c r="R6556" s="5"/>
    </row>
    <row r="6557" spans="1:18" ht="15.75" hidden="1" thickBot="1">
      <c r="A6557" t="s">
        <v>500</v>
      </c>
      <c r="C6557" s="224" t="s">
        <v>641</v>
      </c>
      <c r="D6557" s="22"/>
      <c r="E6557" s="323" t="s">
        <v>606</v>
      </c>
      <c r="F6557" s="1"/>
      <c r="G6557" s="5"/>
      <c r="H6557" s="310">
        <f>SUM(H6545:H6556)</f>
        <v>19914</v>
      </c>
      <c r="I6557" s="10"/>
      <c r="J6557" s="10"/>
      <c r="K6557" s="32">
        <f>SUM(K6545:K6556)</f>
        <v>19914.04538</v>
      </c>
      <c r="L6557" s="28">
        <f>SUM(L6545:L6556)</f>
        <v>4.5379999998658604E-2</v>
      </c>
      <c r="M6557" s="10"/>
      <c r="N6557" s="5"/>
      <c r="O6557" s="28">
        <f>SUM(O6545:O6556)</f>
        <v>19914.04538</v>
      </c>
      <c r="P6557" s="28">
        <f>SUM(P6545:P6556)</f>
        <v>0</v>
      </c>
    </row>
    <row r="6558" spans="1:18" hidden="1">
      <c r="A6558" t="s">
        <v>501</v>
      </c>
      <c r="B6558" t="s">
        <v>6605</v>
      </c>
      <c r="C6558" s="224" t="s">
        <v>7842</v>
      </c>
      <c r="D6558" s="221">
        <v>397.02</v>
      </c>
      <c r="E6558" s="324">
        <v>42947</v>
      </c>
      <c r="F6558" s="9">
        <v>150384.59</v>
      </c>
      <c r="G6558" s="18">
        <v>6.6699999999999995E-2</v>
      </c>
      <c r="H6558" s="299">
        <v>835.89</v>
      </c>
      <c r="I6558" s="15">
        <v>150384.59</v>
      </c>
      <c r="J6558" s="11">
        <f t="shared" ref="J6558:J6569" si="2990">G6558</f>
        <v>6.6699999999999995E-2</v>
      </c>
      <c r="K6558" s="31">
        <f t="shared" ref="K6558:K6569" si="2991">I6558*J6558/12</f>
        <v>835.88767941666663</v>
      </c>
      <c r="L6558" s="289">
        <f t="shared" ref="L6558:L6569" si="2992">K6558-H6558</f>
        <v>-2.3205833333577175E-3</v>
      </c>
      <c r="M6558" s="15">
        <f t="shared" ref="M6558:M6569" si="2993">I6558</f>
        <v>150384.59</v>
      </c>
      <c r="N6558" s="5">
        <f>VLOOKUP(CONCATENATE(A6558,"-6"),'Restated Depr'!$B$6:$G$7674,6,0)</f>
        <v>6.6699999999999995E-2</v>
      </c>
      <c r="O6558" s="289">
        <f t="shared" ref="O6558:O6569" si="2994">M6558*N6558/12</f>
        <v>835.88767941666663</v>
      </c>
      <c r="P6558" s="289">
        <f t="shared" ref="P6558:P6569" si="2995">O6558-K6558</f>
        <v>0</v>
      </c>
      <c r="Q6558" t="s">
        <v>7819</v>
      </c>
    </row>
    <row r="6559" spans="1:18" hidden="1">
      <c r="A6559" t="s">
        <v>501</v>
      </c>
      <c r="B6559" t="s">
        <v>6606</v>
      </c>
      <c r="C6559" s="224" t="s">
        <v>7842</v>
      </c>
      <c r="D6559" s="221">
        <v>397.02</v>
      </c>
      <c r="E6559" s="324">
        <v>42978</v>
      </c>
      <c r="F6559" s="1">
        <v>150384.59</v>
      </c>
      <c r="G6559" s="18">
        <v>6.6699999999999995E-2</v>
      </c>
      <c r="H6559" s="298">
        <v>835.89</v>
      </c>
      <c r="I6559" s="10">
        <v>150384.59</v>
      </c>
      <c r="J6559" s="11">
        <f t="shared" si="2990"/>
        <v>6.6699999999999995E-2</v>
      </c>
      <c r="K6559" s="30">
        <f t="shared" si="2991"/>
        <v>835.88767941666663</v>
      </c>
      <c r="L6559" s="29">
        <f t="shared" si="2992"/>
        <v>-2.3205833333577175E-3</v>
      </c>
      <c r="M6559" s="10">
        <f t="shared" si="2993"/>
        <v>150384.59</v>
      </c>
      <c r="N6559" s="5">
        <f>VLOOKUP(CONCATENATE(A6559,"-6"),'Restated Depr'!$B$6:$G$7674,6,0)</f>
        <v>6.6699999999999995E-2</v>
      </c>
      <c r="O6559" s="29">
        <f t="shared" si="2994"/>
        <v>835.88767941666663</v>
      </c>
      <c r="P6559" s="29">
        <f t="shared" si="2995"/>
        <v>0</v>
      </c>
      <c r="Q6559" t="s">
        <v>7819</v>
      </c>
    </row>
    <row r="6560" spans="1:18" hidden="1">
      <c r="A6560" t="s">
        <v>501</v>
      </c>
      <c r="B6560" t="s">
        <v>6607</v>
      </c>
      <c r="C6560" s="224" t="s">
        <v>7842</v>
      </c>
      <c r="D6560" s="221">
        <v>397.02</v>
      </c>
      <c r="E6560" s="324">
        <v>43008</v>
      </c>
      <c r="F6560" s="1">
        <v>150384.59</v>
      </c>
      <c r="G6560" s="18">
        <v>6.6699999999999995E-2</v>
      </c>
      <c r="H6560" s="298">
        <v>835.89</v>
      </c>
      <c r="I6560" s="10">
        <v>150384.59</v>
      </c>
      <c r="J6560" s="11">
        <f t="shared" si="2990"/>
        <v>6.6699999999999995E-2</v>
      </c>
      <c r="K6560" s="30">
        <f t="shared" si="2991"/>
        <v>835.88767941666663</v>
      </c>
      <c r="L6560" s="29">
        <f t="shared" si="2992"/>
        <v>-2.3205833333577175E-3</v>
      </c>
      <c r="M6560" s="10">
        <f t="shared" si="2993"/>
        <v>150384.59</v>
      </c>
      <c r="N6560" s="5">
        <f>VLOOKUP(CONCATENATE(A6560,"-6"),'Restated Depr'!$B$6:$G$7674,6,0)</f>
        <v>6.6699999999999995E-2</v>
      </c>
      <c r="O6560" s="29">
        <f t="shared" si="2994"/>
        <v>835.88767941666663</v>
      </c>
      <c r="P6560" s="29">
        <f t="shared" si="2995"/>
        <v>0</v>
      </c>
      <c r="Q6560" t="s">
        <v>7819</v>
      </c>
    </row>
    <row r="6561" spans="1:18" hidden="1">
      <c r="A6561" t="s">
        <v>501</v>
      </c>
      <c r="B6561" t="s">
        <v>6608</v>
      </c>
      <c r="C6561" s="224" t="s">
        <v>7842</v>
      </c>
      <c r="D6561" s="221">
        <v>397.02</v>
      </c>
      <c r="E6561" s="324">
        <v>43039</v>
      </c>
      <c r="F6561" s="1">
        <v>150384.59</v>
      </c>
      <c r="G6561" s="18">
        <v>6.6699999999999995E-2</v>
      </c>
      <c r="H6561" s="298">
        <v>835.89</v>
      </c>
      <c r="I6561" s="10">
        <v>150384.59</v>
      </c>
      <c r="J6561" s="11">
        <f t="shared" si="2990"/>
        <v>6.6699999999999995E-2</v>
      </c>
      <c r="K6561" s="30">
        <f t="shared" si="2991"/>
        <v>835.88767941666663</v>
      </c>
      <c r="L6561" s="29">
        <f t="shared" si="2992"/>
        <v>-2.3205833333577175E-3</v>
      </c>
      <c r="M6561" s="10">
        <f t="shared" si="2993"/>
        <v>150384.59</v>
      </c>
      <c r="N6561" s="5">
        <f>VLOOKUP(CONCATENATE(A6561,"-6"),'Restated Depr'!$B$6:$G$7674,6,0)</f>
        <v>6.6699999999999995E-2</v>
      </c>
      <c r="O6561" s="29">
        <f t="shared" si="2994"/>
        <v>835.88767941666663</v>
      </c>
      <c r="P6561" s="29">
        <f t="shared" si="2995"/>
        <v>0</v>
      </c>
      <c r="Q6561" t="s">
        <v>7819</v>
      </c>
    </row>
    <row r="6562" spans="1:18" hidden="1">
      <c r="A6562" t="s">
        <v>501</v>
      </c>
      <c r="B6562" t="s">
        <v>6609</v>
      </c>
      <c r="C6562" s="224" t="s">
        <v>7842</v>
      </c>
      <c r="D6562" s="221">
        <v>397.02</v>
      </c>
      <c r="E6562" s="324">
        <v>43069</v>
      </c>
      <c r="F6562" s="1">
        <v>150384.59</v>
      </c>
      <c r="G6562" s="18">
        <v>6.6699999999999995E-2</v>
      </c>
      <c r="H6562" s="298">
        <v>835.89</v>
      </c>
      <c r="I6562" s="10">
        <v>150384.59</v>
      </c>
      <c r="J6562" s="11">
        <f t="shared" si="2990"/>
        <v>6.6699999999999995E-2</v>
      </c>
      <c r="K6562" s="30">
        <f t="shared" si="2991"/>
        <v>835.88767941666663</v>
      </c>
      <c r="L6562" s="29">
        <f t="shared" si="2992"/>
        <v>-2.3205833333577175E-3</v>
      </c>
      <c r="M6562" s="10">
        <f t="shared" si="2993"/>
        <v>150384.59</v>
      </c>
      <c r="N6562" s="5">
        <f>VLOOKUP(CONCATENATE(A6562,"-6"),'Restated Depr'!$B$6:$G$7674,6,0)</f>
        <v>6.6699999999999995E-2</v>
      </c>
      <c r="O6562" s="29">
        <f t="shared" si="2994"/>
        <v>835.88767941666663</v>
      </c>
      <c r="P6562" s="29">
        <f t="shared" si="2995"/>
        <v>0</v>
      </c>
      <c r="Q6562" t="s">
        <v>7819</v>
      </c>
    </row>
    <row r="6563" spans="1:18" hidden="1">
      <c r="A6563" t="s">
        <v>501</v>
      </c>
      <c r="B6563" t="s">
        <v>6610</v>
      </c>
      <c r="C6563" s="224" t="s">
        <v>7842</v>
      </c>
      <c r="D6563" s="221">
        <v>397.02</v>
      </c>
      <c r="E6563" s="324">
        <v>43100</v>
      </c>
      <c r="F6563" s="1">
        <v>150384.59</v>
      </c>
      <c r="G6563" s="18">
        <v>6.6699999999999995E-2</v>
      </c>
      <c r="H6563" s="298">
        <v>835.89</v>
      </c>
      <c r="I6563" s="10">
        <v>150384.59</v>
      </c>
      <c r="J6563" s="11">
        <f t="shared" si="2990"/>
        <v>6.6699999999999995E-2</v>
      </c>
      <c r="K6563" s="30">
        <f t="shared" si="2991"/>
        <v>835.88767941666663</v>
      </c>
      <c r="L6563" s="29">
        <f t="shared" si="2992"/>
        <v>-2.3205833333577175E-3</v>
      </c>
      <c r="M6563" s="10">
        <f t="shared" si="2993"/>
        <v>150384.59</v>
      </c>
      <c r="N6563" s="5">
        <f>VLOOKUP(CONCATENATE(A6563,"-6"),'Restated Depr'!$B$6:$G$7674,6,0)</f>
        <v>6.6699999999999995E-2</v>
      </c>
      <c r="O6563" s="29">
        <f t="shared" si="2994"/>
        <v>835.88767941666663</v>
      </c>
      <c r="P6563" s="29">
        <f t="shared" si="2995"/>
        <v>0</v>
      </c>
      <c r="Q6563" t="s">
        <v>7819</v>
      </c>
    </row>
    <row r="6564" spans="1:18" hidden="1">
      <c r="A6564" t="s">
        <v>501</v>
      </c>
      <c r="B6564" t="s">
        <v>6611</v>
      </c>
      <c r="C6564" s="224" t="s">
        <v>7842</v>
      </c>
      <c r="D6564" s="221">
        <v>397.02</v>
      </c>
      <c r="E6564" s="324">
        <v>43131</v>
      </c>
      <c r="F6564" s="1">
        <v>150384.59</v>
      </c>
      <c r="G6564" s="5">
        <v>6.6699999999999995E-2</v>
      </c>
      <c r="H6564" s="298">
        <v>835.89</v>
      </c>
      <c r="I6564" s="10">
        <v>150384.59</v>
      </c>
      <c r="J6564" s="11">
        <f t="shared" si="2990"/>
        <v>6.6699999999999995E-2</v>
      </c>
      <c r="K6564" s="30">
        <f t="shared" si="2991"/>
        <v>835.88767941666663</v>
      </c>
      <c r="L6564" s="29">
        <f t="shared" si="2992"/>
        <v>-2.3205833333577175E-3</v>
      </c>
      <c r="M6564" s="10">
        <f t="shared" si="2993"/>
        <v>150384.59</v>
      </c>
      <c r="N6564" s="5">
        <f>VLOOKUP(CONCATENATE(A6564,"-6"),'Restated Depr'!$B$6:$G$7674,6,0)</f>
        <v>6.6699999999999995E-2</v>
      </c>
      <c r="O6564" s="29">
        <f t="shared" si="2994"/>
        <v>835.88767941666663</v>
      </c>
      <c r="P6564" s="29">
        <f t="shared" si="2995"/>
        <v>0</v>
      </c>
      <c r="Q6564" t="s">
        <v>7819</v>
      </c>
    </row>
    <row r="6565" spans="1:18" hidden="1">
      <c r="A6565" t="s">
        <v>501</v>
      </c>
      <c r="B6565" t="s">
        <v>6612</v>
      </c>
      <c r="C6565" s="224" t="s">
        <v>7842</v>
      </c>
      <c r="D6565" s="221">
        <v>397.02</v>
      </c>
      <c r="E6565" s="324">
        <v>43159</v>
      </c>
      <c r="F6565" s="1">
        <v>150384.59</v>
      </c>
      <c r="G6565" s="5">
        <v>6.6699999999999995E-2</v>
      </c>
      <c r="H6565" s="298">
        <v>835.89</v>
      </c>
      <c r="I6565" s="10">
        <v>150384.59</v>
      </c>
      <c r="J6565" s="11">
        <f t="shared" si="2990"/>
        <v>6.6699999999999995E-2</v>
      </c>
      <c r="K6565" s="30">
        <f t="shared" si="2991"/>
        <v>835.88767941666663</v>
      </c>
      <c r="L6565" s="29">
        <f t="shared" si="2992"/>
        <v>-2.3205833333577175E-3</v>
      </c>
      <c r="M6565" s="10">
        <f t="shared" si="2993"/>
        <v>150384.59</v>
      </c>
      <c r="N6565" s="5">
        <f>VLOOKUP(CONCATENATE(A6565,"-6"),'Restated Depr'!$B$6:$G$7674,6,0)</f>
        <v>6.6699999999999995E-2</v>
      </c>
      <c r="O6565" s="29">
        <f t="shared" si="2994"/>
        <v>835.88767941666663</v>
      </c>
      <c r="P6565" s="29">
        <f t="shared" si="2995"/>
        <v>0</v>
      </c>
      <c r="Q6565" t="s">
        <v>7819</v>
      </c>
    </row>
    <row r="6566" spans="1:18" hidden="1">
      <c r="A6566" t="s">
        <v>501</v>
      </c>
      <c r="B6566" t="s">
        <v>6613</v>
      </c>
      <c r="C6566" s="224" t="s">
        <v>7842</v>
      </c>
      <c r="D6566" s="221">
        <v>397.02</v>
      </c>
      <c r="E6566" s="324">
        <v>43190</v>
      </c>
      <c r="F6566" s="1">
        <v>150384.59</v>
      </c>
      <c r="G6566" s="5">
        <v>6.6699999999999995E-2</v>
      </c>
      <c r="H6566" s="298">
        <v>835.89</v>
      </c>
      <c r="I6566" s="10">
        <v>150384.59</v>
      </c>
      <c r="J6566" s="11">
        <f t="shared" si="2990"/>
        <v>6.6699999999999995E-2</v>
      </c>
      <c r="K6566" s="30">
        <f t="shared" si="2991"/>
        <v>835.88767941666663</v>
      </c>
      <c r="L6566" s="29">
        <f t="shared" si="2992"/>
        <v>-2.3205833333577175E-3</v>
      </c>
      <c r="M6566" s="10">
        <f t="shared" si="2993"/>
        <v>150384.59</v>
      </c>
      <c r="N6566" s="5">
        <f>VLOOKUP(CONCATENATE(A6566,"-6"),'Restated Depr'!$B$6:$G$7674,6,0)</f>
        <v>6.6699999999999995E-2</v>
      </c>
      <c r="O6566" s="29">
        <f t="shared" si="2994"/>
        <v>835.88767941666663</v>
      </c>
      <c r="P6566" s="29">
        <f t="shared" si="2995"/>
        <v>0</v>
      </c>
      <c r="Q6566" t="s">
        <v>7819</v>
      </c>
    </row>
    <row r="6567" spans="1:18" hidden="1">
      <c r="A6567" t="s">
        <v>501</v>
      </c>
      <c r="B6567" t="s">
        <v>6614</v>
      </c>
      <c r="C6567" s="224" t="s">
        <v>7842</v>
      </c>
      <c r="D6567" s="221">
        <v>397.02</v>
      </c>
      <c r="E6567" s="324">
        <v>43220</v>
      </c>
      <c r="F6567" s="1">
        <v>150384.59</v>
      </c>
      <c r="G6567" s="5">
        <v>6.6699999999999995E-2</v>
      </c>
      <c r="H6567" s="298">
        <v>835.89</v>
      </c>
      <c r="I6567" s="10">
        <v>150384.59</v>
      </c>
      <c r="J6567" s="11">
        <f t="shared" si="2990"/>
        <v>6.6699999999999995E-2</v>
      </c>
      <c r="K6567" s="30">
        <f t="shared" si="2991"/>
        <v>835.88767941666663</v>
      </c>
      <c r="L6567" s="29">
        <f t="shared" si="2992"/>
        <v>-2.3205833333577175E-3</v>
      </c>
      <c r="M6567" s="10">
        <f t="shared" si="2993"/>
        <v>150384.59</v>
      </c>
      <c r="N6567" s="5">
        <f>VLOOKUP(CONCATENATE(A6567,"-6"),'Restated Depr'!$B$6:$G$7674,6,0)</f>
        <v>6.6699999999999995E-2</v>
      </c>
      <c r="O6567" s="29">
        <f t="shared" si="2994"/>
        <v>835.88767941666663</v>
      </c>
      <c r="P6567" s="29">
        <f t="shared" si="2995"/>
        <v>0</v>
      </c>
      <c r="Q6567" t="s">
        <v>7819</v>
      </c>
    </row>
    <row r="6568" spans="1:18" hidden="1">
      <c r="A6568" t="s">
        <v>501</v>
      </c>
      <c r="B6568" t="s">
        <v>6615</v>
      </c>
      <c r="C6568" s="224" t="s">
        <v>7842</v>
      </c>
      <c r="D6568" s="221">
        <v>397.02</v>
      </c>
      <c r="E6568" s="324">
        <v>43251</v>
      </c>
      <c r="F6568" s="1">
        <v>150384.59</v>
      </c>
      <c r="G6568" s="5">
        <v>6.6699999999999995E-2</v>
      </c>
      <c r="H6568" s="298">
        <v>835.89</v>
      </c>
      <c r="I6568" s="10">
        <v>150384.59</v>
      </c>
      <c r="J6568" s="11">
        <f t="shared" si="2990"/>
        <v>6.6699999999999995E-2</v>
      </c>
      <c r="K6568" s="30">
        <f t="shared" si="2991"/>
        <v>835.88767941666663</v>
      </c>
      <c r="L6568" s="29">
        <f t="shared" si="2992"/>
        <v>-2.3205833333577175E-3</v>
      </c>
      <c r="M6568" s="10">
        <f t="shared" si="2993"/>
        <v>150384.59</v>
      </c>
      <c r="N6568" s="5">
        <f>VLOOKUP(CONCATENATE(A6568,"-6"),'Restated Depr'!$B$6:$G$7674,6,0)</f>
        <v>6.6699999999999995E-2</v>
      </c>
      <c r="O6568" s="29">
        <f t="shared" si="2994"/>
        <v>835.88767941666663</v>
      </c>
      <c r="P6568" s="29">
        <f t="shared" si="2995"/>
        <v>0</v>
      </c>
      <c r="Q6568" t="s">
        <v>7819</v>
      </c>
    </row>
    <row r="6569" spans="1:18" hidden="1">
      <c r="A6569" t="s">
        <v>501</v>
      </c>
      <c r="B6569" t="s">
        <v>6616</v>
      </c>
      <c r="C6569" s="224" t="s">
        <v>7842</v>
      </c>
      <c r="D6569" s="221">
        <v>397.02</v>
      </c>
      <c r="E6569" s="324">
        <v>43281</v>
      </c>
      <c r="F6569" s="1">
        <v>150384.59</v>
      </c>
      <c r="G6569" s="5">
        <v>6.6699999999999995E-2</v>
      </c>
      <c r="H6569" s="298">
        <v>835.89</v>
      </c>
      <c r="I6569" s="10">
        <v>150384.59</v>
      </c>
      <c r="J6569" s="11">
        <f t="shared" si="2990"/>
        <v>6.6699999999999995E-2</v>
      </c>
      <c r="K6569" s="30">
        <f t="shared" si="2991"/>
        <v>835.88767941666663</v>
      </c>
      <c r="L6569" s="29">
        <f t="shared" si="2992"/>
        <v>-2.3205833333577175E-3</v>
      </c>
      <c r="M6569" s="10">
        <f t="shared" si="2993"/>
        <v>150384.59</v>
      </c>
      <c r="N6569" s="5">
        <f>VLOOKUP(CONCATENATE(A6569,"-6"),'Restated Depr'!$B$6:$G$7674,6,0)</f>
        <v>6.6699999999999995E-2</v>
      </c>
      <c r="O6569" s="29">
        <f t="shared" si="2994"/>
        <v>835.88767941666663</v>
      </c>
      <c r="P6569" s="29">
        <f t="shared" si="2995"/>
        <v>0</v>
      </c>
      <c r="Q6569" t="s">
        <v>7819</v>
      </c>
      <c r="R6569" s="5"/>
    </row>
    <row r="6570" spans="1:18" ht="15.75" hidden="1" thickBot="1">
      <c r="A6570" t="s">
        <v>501</v>
      </c>
      <c r="C6570" s="224" t="s">
        <v>641</v>
      </c>
      <c r="D6570" s="22"/>
      <c r="E6570" s="323" t="s">
        <v>606</v>
      </c>
      <c r="F6570" s="1"/>
      <c r="G6570" s="5"/>
      <c r="H6570" s="310">
        <f>SUM(H6558:H6569)</f>
        <v>10030.68</v>
      </c>
      <c r="I6570" s="10"/>
      <c r="J6570" s="10"/>
      <c r="K6570" s="32">
        <f>SUM(K6558:K6569)</f>
        <v>10030.652152999997</v>
      </c>
      <c r="L6570" s="28">
        <f>SUM(L6558:L6569)</f>
        <v>-2.784700000029261E-2</v>
      </c>
      <c r="M6570" s="10"/>
      <c r="N6570" s="5"/>
      <c r="O6570" s="28">
        <f>SUM(O6558:O6569)</f>
        <v>10030.652152999997</v>
      </c>
      <c r="P6570" s="28">
        <f>SUM(P6558:P6569)</f>
        <v>0</v>
      </c>
    </row>
    <row r="6571" spans="1:18" hidden="1">
      <c r="A6571" t="s">
        <v>502</v>
      </c>
      <c r="B6571" t="s">
        <v>6617</v>
      </c>
      <c r="C6571" s="224" t="s">
        <v>7842</v>
      </c>
      <c r="D6571" s="221">
        <v>397.02</v>
      </c>
      <c r="E6571" s="324">
        <v>42947</v>
      </c>
      <c r="F6571" s="9">
        <v>69830.179999999993</v>
      </c>
      <c r="G6571" s="18">
        <v>6.6699999999999995E-2</v>
      </c>
      <c r="H6571" s="299">
        <v>388.14000000000004</v>
      </c>
      <c r="I6571" s="15">
        <v>69830.179999999993</v>
      </c>
      <c r="J6571" s="11">
        <f t="shared" ref="J6571:J6582" si="2996">G6571</f>
        <v>6.6699999999999995E-2</v>
      </c>
      <c r="K6571" s="31">
        <f t="shared" ref="K6571:K6582" si="2997">I6571*J6571/12</f>
        <v>388.13941716666659</v>
      </c>
      <c r="L6571" s="289">
        <f t="shared" ref="L6571:L6582" si="2998">K6571-H6571</f>
        <v>-5.8283333345343635E-4</v>
      </c>
      <c r="M6571" s="15">
        <f t="shared" ref="M6571:M6582" si="2999">I6571</f>
        <v>69830.179999999993</v>
      </c>
      <c r="N6571" s="5">
        <f>VLOOKUP(CONCATENATE(A6571,"-6"),'Restated Depr'!$B$6:$G$7674,6,0)</f>
        <v>6.6699999999999995E-2</v>
      </c>
      <c r="O6571" s="289">
        <f t="shared" ref="O6571:O6582" si="3000">M6571*N6571/12</f>
        <v>388.13941716666659</v>
      </c>
      <c r="P6571" s="289">
        <f t="shared" ref="P6571:P6582" si="3001">O6571-K6571</f>
        <v>0</v>
      </c>
      <c r="Q6571" t="s">
        <v>7819</v>
      </c>
    </row>
    <row r="6572" spans="1:18" hidden="1">
      <c r="A6572" t="s">
        <v>502</v>
      </c>
      <c r="B6572" t="s">
        <v>6618</v>
      </c>
      <c r="C6572" s="224" t="s">
        <v>7842</v>
      </c>
      <c r="D6572" s="221">
        <v>397.02</v>
      </c>
      <c r="E6572" s="324">
        <v>42978</v>
      </c>
      <c r="F6572" s="1">
        <v>69830.179999999993</v>
      </c>
      <c r="G6572" s="18">
        <v>6.6699999999999995E-2</v>
      </c>
      <c r="H6572" s="298">
        <v>388.14000000000004</v>
      </c>
      <c r="I6572" s="10">
        <v>69830.179999999993</v>
      </c>
      <c r="J6572" s="11">
        <f t="shared" si="2996"/>
        <v>6.6699999999999995E-2</v>
      </c>
      <c r="K6572" s="30">
        <f t="shared" si="2997"/>
        <v>388.13941716666659</v>
      </c>
      <c r="L6572" s="29">
        <f t="shared" si="2998"/>
        <v>-5.8283333345343635E-4</v>
      </c>
      <c r="M6572" s="10">
        <f t="shared" si="2999"/>
        <v>69830.179999999993</v>
      </c>
      <c r="N6572" s="5">
        <f>VLOOKUP(CONCATENATE(A6572,"-6"),'Restated Depr'!$B$6:$G$7674,6,0)</f>
        <v>6.6699999999999995E-2</v>
      </c>
      <c r="O6572" s="29">
        <f t="shared" si="3000"/>
        <v>388.13941716666659</v>
      </c>
      <c r="P6572" s="29">
        <f t="shared" si="3001"/>
        <v>0</v>
      </c>
      <c r="Q6572" t="s">
        <v>7819</v>
      </c>
    </row>
    <row r="6573" spans="1:18" hidden="1">
      <c r="A6573" t="s">
        <v>502</v>
      </c>
      <c r="B6573" t="s">
        <v>6619</v>
      </c>
      <c r="C6573" s="224" t="s">
        <v>7842</v>
      </c>
      <c r="D6573" s="221">
        <v>397.02</v>
      </c>
      <c r="E6573" s="324">
        <v>43008</v>
      </c>
      <c r="F6573" s="1">
        <v>69830.179999999993</v>
      </c>
      <c r="G6573" s="18">
        <v>6.6699999999999995E-2</v>
      </c>
      <c r="H6573" s="298">
        <v>388.14000000000004</v>
      </c>
      <c r="I6573" s="10">
        <v>69830.179999999993</v>
      </c>
      <c r="J6573" s="11">
        <f t="shared" si="2996"/>
        <v>6.6699999999999995E-2</v>
      </c>
      <c r="K6573" s="30">
        <f t="shared" si="2997"/>
        <v>388.13941716666659</v>
      </c>
      <c r="L6573" s="29">
        <f t="shared" si="2998"/>
        <v>-5.8283333345343635E-4</v>
      </c>
      <c r="M6573" s="10">
        <f t="shared" si="2999"/>
        <v>69830.179999999993</v>
      </c>
      <c r="N6573" s="5">
        <f>VLOOKUP(CONCATENATE(A6573,"-6"),'Restated Depr'!$B$6:$G$7674,6,0)</f>
        <v>6.6699999999999995E-2</v>
      </c>
      <c r="O6573" s="29">
        <f t="shared" si="3000"/>
        <v>388.13941716666659</v>
      </c>
      <c r="P6573" s="29">
        <f t="shared" si="3001"/>
        <v>0</v>
      </c>
      <c r="Q6573" t="s">
        <v>7819</v>
      </c>
    </row>
    <row r="6574" spans="1:18" hidden="1">
      <c r="A6574" t="s">
        <v>502</v>
      </c>
      <c r="B6574" t="s">
        <v>6620</v>
      </c>
      <c r="C6574" s="224" t="s">
        <v>7842</v>
      </c>
      <c r="D6574" s="221">
        <v>397.02</v>
      </c>
      <c r="E6574" s="324">
        <v>43039</v>
      </c>
      <c r="F6574" s="1">
        <v>69830.179999999993</v>
      </c>
      <c r="G6574" s="18">
        <v>6.6699999999999995E-2</v>
      </c>
      <c r="H6574" s="298">
        <v>388.14000000000004</v>
      </c>
      <c r="I6574" s="10">
        <v>69830.179999999993</v>
      </c>
      <c r="J6574" s="11">
        <f t="shared" si="2996"/>
        <v>6.6699999999999995E-2</v>
      </c>
      <c r="K6574" s="30">
        <f t="shared" si="2997"/>
        <v>388.13941716666659</v>
      </c>
      <c r="L6574" s="29">
        <f t="shared" si="2998"/>
        <v>-5.8283333345343635E-4</v>
      </c>
      <c r="M6574" s="10">
        <f t="shared" si="2999"/>
        <v>69830.179999999993</v>
      </c>
      <c r="N6574" s="5">
        <f>VLOOKUP(CONCATENATE(A6574,"-6"),'Restated Depr'!$B$6:$G$7674,6,0)</f>
        <v>6.6699999999999995E-2</v>
      </c>
      <c r="O6574" s="29">
        <f t="shared" si="3000"/>
        <v>388.13941716666659</v>
      </c>
      <c r="P6574" s="29">
        <f t="shared" si="3001"/>
        <v>0</v>
      </c>
      <c r="Q6574" t="s">
        <v>7819</v>
      </c>
    </row>
    <row r="6575" spans="1:18" hidden="1">
      <c r="A6575" t="s">
        <v>502</v>
      </c>
      <c r="B6575" t="s">
        <v>6621</v>
      </c>
      <c r="C6575" s="224" t="s">
        <v>7842</v>
      </c>
      <c r="D6575" s="221">
        <v>397.02</v>
      </c>
      <c r="E6575" s="324">
        <v>43069</v>
      </c>
      <c r="F6575" s="1">
        <v>69830.179999999993</v>
      </c>
      <c r="G6575" s="18">
        <v>6.6699999999999995E-2</v>
      </c>
      <c r="H6575" s="298">
        <v>388.14000000000004</v>
      </c>
      <c r="I6575" s="10">
        <v>69830.179999999993</v>
      </c>
      <c r="J6575" s="11">
        <f t="shared" si="2996"/>
        <v>6.6699999999999995E-2</v>
      </c>
      <c r="K6575" s="30">
        <f t="shared" si="2997"/>
        <v>388.13941716666659</v>
      </c>
      <c r="L6575" s="29">
        <f t="shared" si="2998"/>
        <v>-5.8283333345343635E-4</v>
      </c>
      <c r="M6575" s="10">
        <f t="shared" si="2999"/>
        <v>69830.179999999993</v>
      </c>
      <c r="N6575" s="5">
        <f>VLOOKUP(CONCATENATE(A6575,"-6"),'Restated Depr'!$B$6:$G$7674,6,0)</f>
        <v>6.6699999999999995E-2</v>
      </c>
      <c r="O6575" s="29">
        <f t="shared" si="3000"/>
        <v>388.13941716666659</v>
      </c>
      <c r="P6575" s="29">
        <f t="shared" si="3001"/>
        <v>0</v>
      </c>
      <c r="Q6575" t="s">
        <v>7819</v>
      </c>
    </row>
    <row r="6576" spans="1:18" hidden="1">
      <c r="A6576" t="s">
        <v>502</v>
      </c>
      <c r="B6576" t="s">
        <v>6622</v>
      </c>
      <c r="C6576" s="224" t="s">
        <v>7842</v>
      </c>
      <c r="D6576" s="221">
        <v>397.02</v>
      </c>
      <c r="E6576" s="324">
        <v>43100</v>
      </c>
      <c r="F6576" s="1">
        <v>69830.179999999993</v>
      </c>
      <c r="G6576" s="18">
        <v>6.6699999999999995E-2</v>
      </c>
      <c r="H6576" s="298">
        <v>388.14000000000004</v>
      </c>
      <c r="I6576" s="10">
        <v>69830.179999999993</v>
      </c>
      <c r="J6576" s="11">
        <f t="shared" si="2996"/>
        <v>6.6699999999999995E-2</v>
      </c>
      <c r="K6576" s="30">
        <f t="shared" si="2997"/>
        <v>388.13941716666659</v>
      </c>
      <c r="L6576" s="29">
        <f t="shared" si="2998"/>
        <v>-5.8283333345343635E-4</v>
      </c>
      <c r="M6576" s="10">
        <f t="shared" si="2999"/>
        <v>69830.179999999993</v>
      </c>
      <c r="N6576" s="5">
        <f>VLOOKUP(CONCATENATE(A6576,"-6"),'Restated Depr'!$B$6:$G$7674,6,0)</f>
        <v>6.6699999999999995E-2</v>
      </c>
      <c r="O6576" s="29">
        <f t="shared" si="3000"/>
        <v>388.13941716666659</v>
      </c>
      <c r="P6576" s="29">
        <f t="shared" si="3001"/>
        <v>0</v>
      </c>
      <c r="Q6576" t="s">
        <v>7819</v>
      </c>
    </row>
    <row r="6577" spans="1:18" hidden="1">
      <c r="A6577" t="s">
        <v>502</v>
      </c>
      <c r="B6577" t="s">
        <v>6623</v>
      </c>
      <c r="C6577" s="224" t="s">
        <v>7842</v>
      </c>
      <c r="D6577" s="221">
        <v>397.02</v>
      </c>
      <c r="E6577" s="324">
        <v>43131</v>
      </c>
      <c r="F6577" s="1">
        <v>69830.179999999993</v>
      </c>
      <c r="G6577" s="5">
        <v>6.6699999999999995E-2</v>
      </c>
      <c r="H6577" s="298">
        <v>388.14000000000004</v>
      </c>
      <c r="I6577" s="10">
        <v>69830.179999999993</v>
      </c>
      <c r="J6577" s="11">
        <f t="shared" si="2996"/>
        <v>6.6699999999999995E-2</v>
      </c>
      <c r="K6577" s="30">
        <f t="shared" si="2997"/>
        <v>388.13941716666659</v>
      </c>
      <c r="L6577" s="29">
        <f t="shared" si="2998"/>
        <v>-5.8283333345343635E-4</v>
      </c>
      <c r="M6577" s="10">
        <f t="shared" si="2999"/>
        <v>69830.179999999993</v>
      </c>
      <c r="N6577" s="5">
        <f>VLOOKUP(CONCATENATE(A6577,"-6"),'Restated Depr'!$B$6:$G$7674,6,0)</f>
        <v>6.6699999999999995E-2</v>
      </c>
      <c r="O6577" s="29">
        <f t="shared" si="3000"/>
        <v>388.13941716666659</v>
      </c>
      <c r="P6577" s="29">
        <f t="shared" si="3001"/>
        <v>0</v>
      </c>
      <c r="Q6577" t="s">
        <v>7819</v>
      </c>
    </row>
    <row r="6578" spans="1:18" hidden="1">
      <c r="A6578" t="s">
        <v>502</v>
      </c>
      <c r="B6578" t="s">
        <v>6624</v>
      </c>
      <c r="C6578" s="224" t="s">
        <v>7842</v>
      </c>
      <c r="D6578" s="221">
        <v>397.02</v>
      </c>
      <c r="E6578" s="324">
        <v>43159</v>
      </c>
      <c r="F6578" s="1">
        <v>69830.179999999993</v>
      </c>
      <c r="G6578" s="5">
        <v>6.6699999999999995E-2</v>
      </c>
      <c r="H6578" s="298">
        <v>388.14000000000004</v>
      </c>
      <c r="I6578" s="10">
        <v>69830.179999999993</v>
      </c>
      <c r="J6578" s="11">
        <f t="shared" si="2996"/>
        <v>6.6699999999999995E-2</v>
      </c>
      <c r="K6578" s="30">
        <f t="shared" si="2997"/>
        <v>388.13941716666659</v>
      </c>
      <c r="L6578" s="29">
        <f t="shared" si="2998"/>
        <v>-5.8283333345343635E-4</v>
      </c>
      <c r="M6578" s="10">
        <f t="shared" si="2999"/>
        <v>69830.179999999993</v>
      </c>
      <c r="N6578" s="5">
        <f>VLOOKUP(CONCATENATE(A6578,"-6"),'Restated Depr'!$B$6:$G$7674,6,0)</f>
        <v>6.6699999999999995E-2</v>
      </c>
      <c r="O6578" s="29">
        <f t="shared" si="3000"/>
        <v>388.13941716666659</v>
      </c>
      <c r="P6578" s="29">
        <f t="shared" si="3001"/>
        <v>0</v>
      </c>
      <c r="Q6578" t="s">
        <v>7819</v>
      </c>
    </row>
    <row r="6579" spans="1:18" hidden="1">
      <c r="A6579" t="s">
        <v>502</v>
      </c>
      <c r="B6579" t="s">
        <v>6625</v>
      </c>
      <c r="C6579" s="224" t="s">
        <v>7842</v>
      </c>
      <c r="D6579" s="221">
        <v>397.02</v>
      </c>
      <c r="E6579" s="324">
        <v>43190</v>
      </c>
      <c r="F6579" s="1">
        <v>69830.179999999993</v>
      </c>
      <c r="G6579" s="5">
        <v>6.6699999999999995E-2</v>
      </c>
      <c r="H6579" s="298">
        <v>388.14000000000004</v>
      </c>
      <c r="I6579" s="10">
        <v>69830.179999999993</v>
      </c>
      <c r="J6579" s="11">
        <f t="shared" si="2996"/>
        <v>6.6699999999999995E-2</v>
      </c>
      <c r="K6579" s="30">
        <f t="shared" si="2997"/>
        <v>388.13941716666659</v>
      </c>
      <c r="L6579" s="29">
        <f t="shared" si="2998"/>
        <v>-5.8283333345343635E-4</v>
      </c>
      <c r="M6579" s="10">
        <f t="shared" si="2999"/>
        <v>69830.179999999993</v>
      </c>
      <c r="N6579" s="5">
        <f>VLOOKUP(CONCATENATE(A6579,"-6"),'Restated Depr'!$B$6:$G$7674,6,0)</f>
        <v>6.6699999999999995E-2</v>
      </c>
      <c r="O6579" s="29">
        <f t="shared" si="3000"/>
        <v>388.13941716666659</v>
      </c>
      <c r="P6579" s="29">
        <f t="shared" si="3001"/>
        <v>0</v>
      </c>
      <c r="Q6579" t="s">
        <v>7819</v>
      </c>
    </row>
    <row r="6580" spans="1:18" hidden="1">
      <c r="A6580" t="s">
        <v>502</v>
      </c>
      <c r="B6580" t="s">
        <v>6626</v>
      </c>
      <c r="C6580" s="224" t="s">
        <v>7842</v>
      </c>
      <c r="D6580" s="221">
        <v>397.02</v>
      </c>
      <c r="E6580" s="324">
        <v>43220</v>
      </c>
      <c r="F6580" s="1">
        <v>69830.179999999993</v>
      </c>
      <c r="G6580" s="5">
        <v>6.6699999999999995E-2</v>
      </c>
      <c r="H6580" s="298">
        <v>388.14000000000004</v>
      </c>
      <c r="I6580" s="10">
        <v>69830.179999999993</v>
      </c>
      <c r="J6580" s="11">
        <f t="shared" si="2996"/>
        <v>6.6699999999999995E-2</v>
      </c>
      <c r="K6580" s="30">
        <f t="shared" si="2997"/>
        <v>388.13941716666659</v>
      </c>
      <c r="L6580" s="29">
        <f t="shared" si="2998"/>
        <v>-5.8283333345343635E-4</v>
      </c>
      <c r="M6580" s="10">
        <f t="shared" si="2999"/>
        <v>69830.179999999993</v>
      </c>
      <c r="N6580" s="5">
        <f>VLOOKUP(CONCATENATE(A6580,"-6"),'Restated Depr'!$B$6:$G$7674,6,0)</f>
        <v>6.6699999999999995E-2</v>
      </c>
      <c r="O6580" s="29">
        <f t="shared" si="3000"/>
        <v>388.13941716666659</v>
      </c>
      <c r="P6580" s="29">
        <f t="shared" si="3001"/>
        <v>0</v>
      </c>
      <c r="Q6580" t="s">
        <v>7819</v>
      </c>
    </row>
    <row r="6581" spans="1:18" hidden="1">
      <c r="A6581" t="s">
        <v>502</v>
      </c>
      <c r="B6581" t="s">
        <v>6627</v>
      </c>
      <c r="C6581" s="224" t="s">
        <v>7842</v>
      </c>
      <c r="D6581" s="221">
        <v>397.02</v>
      </c>
      <c r="E6581" s="324">
        <v>43251</v>
      </c>
      <c r="F6581" s="1">
        <v>69830.179999999993</v>
      </c>
      <c r="G6581" s="5">
        <v>6.6699999999999995E-2</v>
      </c>
      <c r="H6581" s="298">
        <v>388.14000000000004</v>
      </c>
      <c r="I6581" s="10">
        <v>69830.179999999993</v>
      </c>
      <c r="J6581" s="11">
        <f t="shared" si="2996"/>
        <v>6.6699999999999995E-2</v>
      </c>
      <c r="K6581" s="30">
        <f t="shared" si="2997"/>
        <v>388.13941716666659</v>
      </c>
      <c r="L6581" s="29">
        <f t="shared" si="2998"/>
        <v>-5.8283333345343635E-4</v>
      </c>
      <c r="M6581" s="10">
        <f t="shared" si="2999"/>
        <v>69830.179999999993</v>
      </c>
      <c r="N6581" s="5">
        <f>VLOOKUP(CONCATENATE(A6581,"-6"),'Restated Depr'!$B$6:$G$7674,6,0)</f>
        <v>6.6699999999999995E-2</v>
      </c>
      <c r="O6581" s="29">
        <f t="shared" si="3000"/>
        <v>388.13941716666659</v>
      </c>
      <c r="P6581" s="29">
        <f t="shared" si="3001"/>
        <v>0</v>
      </c>
      <c r="Q6581" t="s">
        <v>7819</v>
      </c>
    </row>
    <row r="6582" spans="1:18" hidden="1">
      <c r="A6582" t="s">
        <v>502</v>
      </c>
      <c r="B6582" t="s">
        <v>6628</v>
      </c>
      <c r="C6582" s="224" t="s">
        <v>7842</v>
      </c>
      <c r="D6582" s="221">
        <v>397.02</v>
      </c>
      <c r="E6582" s="324">
        <v>43281</v>
      </c>
      <c r="F6582" s="1">
        <v>69830.179999999993</v>
      </c>
      <c r="G6582" s="5">
        <v>6.6699999999999995E-2</v>
      </c>
      <c r="H6582" s="298">
        <v>388.14000000000004</v>
      </c>
      <c r="I6582" s="10">
        <v>69830.179999999993</v>
      </c>
      <c r="J6582" s="11">
        <f t="shared" si="2996"/>
        <v>6.6699999999999995E-2</v>
      </c>
      <c r="K6582" s="30">
        <f t="shared" si="2997"/>
        <v>388.13941716666659</v>
      </c>
      <c r="L6582" s="29">
        <f t="shared" si="2998"/>
        <v>-5.8283333345343635E-4</v>
      </c>
      <c r="M6582" s="10">
        <f t="shared" si="2999"/>
        <v>69830.179999999993</v>
      </c>
      <c r="N6582" s="5">
        <f>VLOOKUP(CONCATENATE(A6582,"-6"),'Restated Depr'!$B$6:$G$7674,6,0)</f>
        <v>6.6699999999999995E-2</v>
      </c>
      <c r="O6582" s="29">
        <f t="shared" si="3000"/>
        <v>388.13941716666659</v>
      </c>
      <c r="P6582" s="29">
        <f t="shared" si="3001"/>
        <v>0</v>
      </c>
      <c r="Q6582" t="s">
        <v>7819</v>
      </c>
      <c r="R6582" s="5"/>
    </row>
    <row r="6583" spans="1:18" ht="15.75" hidden="1" thickBot="1">
      <c r="A6583" t="s">
        <v>502</v>
      </c>
      <c r="C6583" s="224" t="s">
        <v>641</v>
      </c>
      <c r="D6583" s="22"/>
      <c r="E6583" s="323" t="s">
        <v>606</v>
      </c>
      <c r="F6583" s="1"/>
      <c r="G6583" s="5"/>
      <c r="H6583" s="310">
        <f>SUM(H6571:H6582)</f>
        <v>4657.68</v>
      </c>
      <c r="I6583" s="10"/>
      <c r="J6583" s="10"/>
      <c r="K6583" s="32">
        <f>SUM(K6571:K6582)</f>
        <v>4657.6730059999991</v>
      </c>
      <c r="L6583" s="28">
        <f>SUM(L6571:L6582)</f>
        <v>-6.9940000014412362E-3</v>
      </c>
      <c r="M6583" s="10"/>
      <c r="N6583" s="5"/>
      <c r="O6583" s="28">
        <f>SUM(O6571:O6582)</f>
        <v>4657.6730059999991</v>
      </c>
      <c r="P6583" s="28">
        <f>SUM(P6571:P6582)</f>
        <v>0</v>
      </c>
    </row>
    <row r="6584" spans="1:18" hidden="1">
      <c r="A6584" t="s">
        <v>503</v>
      </c>
      <c r="B6584" t="s">
        <v>6629</v>
      </c>
      <c r="C6584" s="224" t="s">
        <v>7842</v>
      </c>
      <c r="D6584" s="221">
        <v>397.02</v>
      </c>
      <c r="E6584" s="324">
        <v>42947</v>
      </c>
      <c r="F6584" s="9">
        <v>625939.86</v>
      </c>
      <c r="G6584" s="18">
        <v>6.6699999999999995E-2</v>
      </c>
      <c r="H6584" s="299">
        <v>3479.18</v>
      </c>
      <c r="I6584" s="15">
        <v>805978.01</v>
      </c>
      <c r="J6584" s="11">
        <f t="shared" ref="J6584:J6595" si="3002">G6584</f>
        <v>6.6699999999999995E-2</v>
      </c>
      <c r="K6584" s="31">
        <f t="shared" ref="K6584:K6595" si="3003">I6584*J6584/12</f>
        <v>4479.8944389166663</v>
      </c>
      <c r="L6584" s="289">
        <f t="shared" ref="L6584:L6595" si="3004">K6584-H6584</f>
        <v>1000.7144389166665</v>
      </c>
      <c r="M6584" s="15">
        <f t="shared" ref="M6584:M6595" si="3005">I6584</f>
        <v>805978.01</v>
      </c>
      <c r="N6584" s="5">
        <f>VLOOKUP(CONCATENATE(A6584,"-6"),'Restated Depr'!$B$6:$G$7674,6,0)</f>
        <v>6.6699999999999995E-2</v>
      </c>
      <c r="O6584" s="289">
        <f t="shared" ref="O6584:O6595" si="3006">M6584*N6584/12</f>
        <v>4479.8944389166663</v>
      </c>
      <c r="P6584" s="289">
        <f t="shared" ref="P6584:P6595" si="3007">O6584-K6584</f>
        <v>0</v>
      </c>
      <c r="Q6584" t="s">
        <v>7819</v>
      </c>
    </row>
    <row r="6585" spans="1:18" hidden="1">
      <c r="A6585" t="s">
        <v>503</v>
      </c>
      <c r="B6585" t="s">
        <v>6630</v>
      </c>
      <c r="C6585" s="224" t="s">
        <v>7842</v>
      </c>
      <c r="D6585" s="221">
        <v>397.02</v>
      </c>
      <c r="E6585" s="324">
        <v>42978</v>
      </c>
      <c r="F6585" s="1">
        <v>625939.86</v>
      </c>
      <c r="G6585" s="18">
        <v>6.6699999999999995E-2</v>
      </c>
      <c r="H6585" s="298">
        <v>3479.18</v>
      </c>
      <c r="I6585" s="10">
        <v>805978.01</v>
      </c>
      <c r="J6585" s="11">
        <f t="shared" si="3002"/>
        <v>6.6699999999999995E-2</v>
      </c>
      <c r="K6585" s="30">
        <f t="shared" si="3003"/>
        <v>4479.8944389166663</v>
      </c>
      <c r="L6585" s="29">
        <f t="shared" si="3004"/>
        <v>1000.7144389166665</v>
      </c>
      <c r="M6585" s="10">
        <f t="shared" si="3005"/>
        <v>805978.01</v>
      </c>
      <c r="N6585" s="5">
        <f>VLOOKUP(CONCATENATE(A6585,"-6"),'Restated Depr'!$B$6:$G$7674,6,0)</f>
        <v>6.6699999999999995E-2</v>
      </c>
      <c r="O6585" s="29">
        <f t="shared" si="3006"/>
        <v>4479.8944389166663</v>
      </c>
      <c r="P6585" s="29">
        <f t="shared" si="3007"/>
        <v>0</v>
      </c>
      <c r="Q6585" t="s">
        <v>7819</v>
      </c>
    </row>
    <row r="6586" spans="1:18" hidden="1">
      <c r="A6586" t="s">
        <v>503</v>
      </c>
      <c r="B6586" t="s">
        <v>6631</v>
      </c>
      <c r="C6586" s="224" t="s">
        <v>7842</v>
      </c>
      <c r="D6586" s="221">
        <v>397.02</v>
      </c>
      <c r="E6586" s="324">
        <v>43008</v>
      </c>
      <c r="F6586" s="1">
        <v>625939.86</v>
      </c>
      <c r="G6586" s="18">
        <v>6.6699999999999995E-2</v>
      </c>
      <c r="H6586" s="298">
        <v>3479.18</v>
      </c>
      <c r="I6586" s="10">
        <v>805978.01</v>
      </c>
      <c r="J6586" s="11">
        <f t="shared" si="3002"/>
        <v>6.6699999999999995E-2</v>
      </c>
      <c r="K6586" s="30">
        <f t="shared" si="3003"/>
        <v>4479.8944389166663</v>
      </c>
      <c r="L6586" s="29">
        <f t="shared" si="3004"/>
        <v>1000.7144389166665</v>
      </c>
      <c r="M6586" s="10">
        <f t="shared" si="3005"/>
        <v>805978.01</v>
      </c>
      <c r="N6586" s="5">
        <f>VLOOKUP(CONCATENATE(A6586,"-6"),'Restated Depr'!$B$6:$G$7674,6,0)</f>
        <v>6.6699999999999995E-2</v>
      </c>
      <c r="O6586" s="29">
        <f t="shared" si="3006"/>
        <v>4479.8944389166663</v>
      </c>
      <c r="P6586" s="29">
        <f t="shared" si="3007"/>
        <v>0</v>
      </c>
      <c r="Q6586" t="s">
        <v>7819</v>
      </c>
    </row>
    <row r="6587" spans="1:18" hidden="1">
      <c r="A6587" t="s">
        <v>503</v>
      </c>
      <c r="B6587" t="s">
        <v>6632</v>
      </c>
      <c r="C6587" s="224" t="s">
        <v>7842</v>
      </c>
      <c r="D6587" s="221">
        <v>397.02</v>
      </c>
      <c r="E6587" s="324">
        <v>43039</v>
      </c>
      <c r="F6587" s="1">
        <v>625939.86</v>
      </c>
      <c r="G6587" s="18">
        <v>6.6699999999999995E-2</v>
      </c>
      <c r="H6587" s="298">
        <v>3479.18</v>
      </c>
      <c r="I6587" s="10">
        <v>805978.01</v>
      </c>
      <c r="J6587" s="11">
        <f t="shared" si="3002"/>
        <v>6.6699999999999995E-2</v>
      </c>
      <c r="K6587" s="30">
        <f t="shared" si="3003"/>
        <v>4479.8944389166663</v>
      </c>
      <c r="L6587" s="29">
        <f t="shared" si="3004"/>
        <v>1000.7144389166665</v>
      </c>
      <c r="M6587" s="10">
        <f t="shared" si="3005"/>
        <v>805978.01</v>
      </c>
      <c r="N6587" s="5">
        <f>VLOOKUP(CONCATENATE(A6587,"-6"),'Restated Depr'!$B$6:$G$7674,6,0)</f>
        <v>6.6699999999999995E-2</v>
      </c>
      <c r="O6587" s="29">
        <f t="shared" si="3006"/>
        <v>4479.8944389166663</v>
      </c>
      <c r="P6587" s="29">
        <f t="shared" si="3007"/>
        <v>0</v>
      </c>
      <c r="Q6587" t="s">
        <v>7819</v>
      </c>
    </row>
    <row r="6588" spans="1:18" hidden="1">
      <c r="A6588" t="s">
        <v>503</v>
      </c>
      <c r="B6588" t="s">
        <v>6633</v>
      </c>
      <c r="C6588" s="224" t="s">
        <v>7842</v>
      </c>
      <c r="D6588" s="221">
        <v>397.02</v>
      </c>
      <c r="E6588" s="324">
        <v>43069</v>
      </c>
      <c r="F6588" s="1">
        <v>625939.86</v>
      </c>
      <c r="G6588" s="18">
        <v>6.6699999999999995E-2</v>
      </c>
      <c r="H6588" s="298">
        <v>3479.18</v>
      </c>
      <c r="I6588" s="10">
        <v>805978.01</v>
      </c>
      <c r="J6588" s="11">
        <f t="shared" si="3002"/>
        <v>6.6699999999999995E-2</v>
      </c>
      <c r="K6588" s="30">
        <f t="shared" si="3003"/>
        <v>4479.8944389166663</v>
      </c>
      <c r="L6588" s="29">
        <f t="shared" si="3004"/>
        <v>1000.7144389166665</v>
      </c>
      <c r="M6588" s="10">
        <f t="shared" si="3005"/>
        <v>805978.01</v>
      </c>
      <c r="N6588" s="5">
        <f>VLOOKUP(CONCATENATE(A6588,"-6"),'Restated Depr'!$B$6:$G$7674,6,0)</f>
        <v>6.6699999999999995E-2</v>
      </c>
      <c r="O6588" s="29">
        <f t="shared" si="3006"/>
        <v>4479.8944389166663</v>
      </c>
      <c r="P6588" s="29">
        <f t="shared" si="3007"/>
        <v>0</v>
      </c>
      <c r="Q6588" t="s">
        <v>7819</v>
      </c>
    </row>
    <row r="6589" spans="1:18" hidden="1">
      <c r="A6589" t="s">
        <v>503</v>
      </c>
      <c r="B6589" t="s">
        <v>6634</v>
      </c>
      <c r="C6589" s="224" t="s">
        <v>7842</v>
      </c>
      <c r="D6589" s="221">
        <v>397.02</v>
      </c>
      <c r="E6589" s="324">
        <v>43100</v>
      </c>
      <c r="F6589" s="1">
        <v>715620.17</v>
      </c>
      <c r="G6589" s="18">
        <v>6.6699999999999995E-2</v>
      </c>
      <c r="H6589" s="298">
        <v>3977.6600000000003</v>
      </c>
      <c r="I6589" s="10">
        <v>805978.01</v>
      </c>
      <c r="J6589" s="11">
        <f t="shared" si="3002"/>
        <v>6.6699999999999995E-2</v>
      </c>
      <c r="K6589" s="30">
        <f t="shared" si="3003"/>
        <v>4479.8944389166663</v>
      </c>
      <c r="L6589" s="29">
        <f t="shared" si="3004"/>
        <v>502.23443891666602</v>
      </c>
      <c r="M6589" s="10">
        <f t="shared" si="3005"/>
        <v>805978.01</v>
      </c>
      <c r="N6589" s="5">
        <f>VLOOKUP(CONCATENATE(A6589,"-6"),'Restated Depr'!$B$6:$G$7674,6,0)</f>
        <v>6.6699999999999995E-2</v>
      </c>
      <c r="O6589" s="29">
        <f t="shared" si="3006"/>
        <v>4479.8944389166663</v>
      </c>
      <c r="P6589" s="29">
        <f t="shared" si="3007"/>
        <v>0</v>
      </c>
      <c r="Q6589" t="s">
        <v>7819</v>
      </c>
    </row>
    <row r="6590" spans="1:18" hidden="1">
      <c r="A6590" t="s">
        <v>503</v>
      </c>
      <c r="B6590" t="s">
        <v>6635</v>
      </c>
      <c r="C6590" s="224" t="s">
        <v>7842</v>
      </c>
      <c r="D6590" s="221">
        <v>397.02</v>
      </c>
      <c r="E6590" s="324">
        <v>43131</v>
      </c>
      <c r="F6590" s="1">
        <v>805300.48</v>
      </c>
      <c r="G6590" s="5">
        <v>6.6699999999999995E-2</v>
      </c>
      <c r="H6590" s="298">
        <v>4476.13</v>
      </c>
      <c r="I6590" s="10">
        <v>805978.01</v>
      </c>
      <c r="J6590" s="11">
        <f t="shared" si="3002"/>
        <v>6.6699999999999995E-2</v>
      </c>
      <c r="K6590" s="30">
        <f t="shared" si="3003"/>
        <v>4479.8944389166663</v>
      </c>
      <c r="L6590" s="29">
        <f t="shared" si="3004"/>
        <v>3.7644389166662222</v>
      </c>
      <c r="M6590" s="10">
        <f t="shared" si="3005"/>
        <v>805978.01</v>
      </c>
      <c r="N6590" s="5">
        <f>VLOOKUP(CONCATENATE(A6590,"-6"),'Restated Depr'!$B$6:$G$7674,6,0)</f>
        <v>6.6699999999999995E-2</v>
      </c>
      <c r="O6590" s="29">
        <f t="shared" si="3006"/>
        <v>4479.8944389166663</v>
      </c>
      <c r="P6590" s="29">
        <f t="shared" si="3007"/>
        <v>0</v>
      </c>
      <c r="Q6590" t="s">
        <v>7819</v>
      </c>
    </row>
    <row r="6591" spans="1:18" hidden="1">
      <c r="A6591" t="s">
        <v>503</v>
      </c>
      <c r="B6591" t="s">
        <v>6636</v>
      </c>
      <c r="C6591" s="224" t="s">
        <v>7842</v>
      </c>
      <c r="D6591" s="221">
        <v>397.02</v>
      </c>
      <c r="E6591" s="324">
        <v>43159</v>
      </c>
      <c r="F6591" s="1">
        <v>805300.48</v>
      </c>
      <c r="G6591" s="5">
        <v>6.6699999999999995E-2</v>
      </c>
      <c r="H6591" s="298">
        <v>4476.13</v>
      </c>
      <c r="I6591" s="10">
        <v>805978.01</v>
      </c>
      <c r="J6591" s="11">
        <f t="shared" si="3002"/>
        <v>6.6699999999999995E-2</v>
      </c>
      <c r="K6591" s="30">
        <f t="shared" si="3003"/>
        <v>4479.8944389166663</v>
      </c>
      <c r="L6591" s="29">
        <f t="shared" si="3004"/>
        <v>3.7644389166662222</v>
      </c>
      <c r="M6591" s="10">
        <f t="shared" si="3005"/>
        <v>805978.01</v>
      </c>
      <c r="N6591" s="5">
        <f>VLOOKUP(CONCATENATE(A6591,"-6"),'Restated Depr'!$B$6:$G$7674,6,0)</f>
        <v>6.6699999999999995E-2</v>
      </c>
      <c r="O6591" s="29">
        <f t="shared" si="3006"/>
        <v>4479.8944389166663</v>
      </c>
      <c r="P6591" s="29">
        <f t="shared" si="3007"/>
        <v>0</v>
      </c>
      <c r="Q6591" t="s">
        <v>7819</v>
      </c>
    </row>
    <row r="6592" spans="1:18" hidden="1">
      <c r="A6592" t="s">
        <v>503</v>
      </c>
      <c r="B6592" t="s">
        <v>6637</v>
      </c>
      <c r="C6592" s="224" t="s">
        <v>7842</v>
      </c>
      <c r="D6592" s="221">
        <v>397.02</v>
      </c>
      <c r="E6592" s="324">
        <v>43190</v>
      </c>
      <c r="F6592" s="1">
        <v>805300.48</v>
      </c>
      <c r="G6592" s="5">
        <v>6.6699999999999995E-2</v>
      </c>
      <c r="H6592" s="298">
        <v>4476.13</v>
      </c>
      <c r="I6592" s="10">
        <v>805978.01</v>
      </c>
      <c r="J6592" s="11">
        <f t="shared" si="3002"/>
        <v>6.6699999999999995E-2</v>
      </c>
      <c r="K6592" s="30">
        <f t="shared" si="3003"/>
        <v>4479.8944389166663</v>
      </c>
      <c r="L6592" s="29">
        <f t="shared" si="3004"/>
        <v>3.7644389166662222</v>
      </c>
      <c r="M6592" s="10">
        <f t="shared" si="3005"/>
        <v>805978.01</v>
      </c>
      <c r="N6592" s="5">
        <f>VLOOKUP(CONCATENATE(A6592,"-6"),'Restated Depr'!$B$6:$G$7674,6,0)</f>
        <v>6.6699999999999995E-2</v>
      </c>
      <c r="O6592" s="29">
        <f t="shared" si="3006"/>
        <v>4479.8944389166663</v>
      </c>
      <c r="P6592" s="29">
        <f t="shared" si="3007"/>
        <v>0</v>
      </c>
      <c r="Q6592" t="s">
        <v>7819</v>
      </c>
    </row>
    <row r="6593" spans="1:18" hidden="1">
      <c r="A6593" t="s">
        <v>503</v>
      </c>
      <c r="B6593" t="s">
        <v>6638</v>
      </c>
      <c r="C6593" s="224" t="s">
        <v>7842</v>
      </c>
      <c r="D6593" s="221">
        <v>397.02</v>
      </c>
      <c r="E6593" s="324">
        <v>43220</v>
      </c>
      <c r="F6593" s="1">
        <v>805300.48</v>
      </c>
      <c r="G6593" s="5">
        <v>6.6699999999999995E-2</v>
      </c>
      <c r="H6593" s="298">
        <v>4476.13</v>
      </c>
      <c r="I6593" s="10">
        <v>805978.01</v>
      </c>
      <c r="J6593" s="11">
        <f t="shared" si="3002"/>
        <v>6.6699999999999995E-2</v>
      </c>
      <c r="K6593" s="30">
        <f t="shared" si="3003"/>
        <v>4479.8944389166663</v>
      </c>
      <c r="L6593" s="29">
        <f t="shared" si="3004"/>
        <v>3.7644389166662222</v>
      </c>
      <c r="M6593" s="10">
        <f t="shared" si="3005"/>
        <v>805978.01</v>
      </c>
      <c r="N6593" s="5">
        <f>VLOOKUP(CONCATENATE(A6593,"-6"),'Restated Depr'!$B$6:$G$7674,6,0)</f>
        <v>6.6699999999999995E-2</v>
      </c>
      <c r="O6593" s="29">
        <f t="shared" si="3006"/>
        <v>4479.8944389166663</v>
      </c>
      <c r="P6593" s="29">
        <f t="shared" si="3007"/>
        <v>0</v>
      </c>
      <c r="Q6593" t="s">
        <v>7819</v>
      </c>
    </row>
    <row r="6594" spans="1:18" hidden="1">
      <c r="A6594" t="s">
        <v>503</v>
      </c>
      <c r="B6594" t="s">
        <v>6639</v>
      </c>
      <c r="C6594" s="224" t="s">
        <v>7842</v>
      </c>
      <c r="D6594" s="221">
        <v>397.02</v>
      </c>
      <c r="E6594" s="324">
        <v>43251</v>
      </c>
      <c r="F6594" s="1">
        <v>805639.25</v>
      </c>
      <c r="G6594" s="5">
        <v>6.6699999999999995E-2</v>
      </c>
      <c r="H6594" s="298">
        <v>4478.01</v>
      </c>
      <c r="I6594" s="10">
        <v>805978.01</v>
      </c>
      <c r="J6594" s="11">
        <f t="shared" si="3002"/>
        <v>6.6699999999999995E-2</v>
      </c>
      <c r="K6594" s="30">
        <f t="shared" si="3003"/>
        <v>4479.8944389166663</v>
      </c>
      <c r="L6594" s="29">
        <f t="shared" si="3004"/>
        <v>1.8844389166661131</v>
      </c>
      <c r="M6594" s="10">
        <f t="shared" si="3005"/>
        <v>805978.01</v>
      </c>
      <c r="N6594" s="5">
        <f>VLOOKUP(CONCATENATE(A6594,"-6"),'Restated Depr'!$B$6:$G$7674,6,0)</f>
        <v>6.6699999999999995E-2</v>
      </c>
      <c r="O6594" s="29">
        <f t="shared" si="3006"/>
        <v>4479.8944389166663</v>
      </c>
      <c r="P6594" s="29">
        <f t="shared" si="3007"/>
        <v>0</v>
      </c>
      <c r="Q6594" t="s">
        <v>7819</v>
      </c>
    </row>
    <row r="6595" spans="1:18" hidden="1">
      <c r="A6595" t="s">
        <v>503</v>
      </c>
      <c r="B6595" t="s">
        <v>6640</v>
      </c>
      <c r="C6595" s="224" t="s">
        <v>7842</v>
      </c>
      <c r="D6595" s="221">
        <v>397.02</v>
      </c>
      <c r="E6595" s="324">
        <v>43281</v>
      </c>
      <c r="F6595" s="1">
        <v>805978.01</v>
      </c>
      <c r="G6595" s="5">
        <v>6.6699999999999995E-2</v>
      </c>
      <c r="H6595" s="298">
        <v>4479.8900000000012</v>
      </c>
      <c r="I6595" s="10">
        <v>805978.01</v>
      </c>
      <c r="J6595" s="11">
        <f t="shared" si="3002"/>
        <v>6.6699999999999995E-2</v>
      </c>
      <c r="K6595" s="30">
        <f t="shared" si="3003"/>
        <v>4479.8944389166663</v>
      </c>
      <c r="L6595" s="29">
        <f t="shared" si="3004"/>
        <v>4.4389166650944389E-3</v>
      </c>
      <c r="M6595" s="10">
        <f t="shared" si="3005"/>
        <v>805978.01</v>
      </c>
      <c r="N6595" s="5">
        <f>VLOOKUP(CONCATENATE(A6595,"-6"),'Restated Depr'!$B$6:$G$7674,6,0)</f>
        <v>6.6699999999999995E-2</v>
      </c>
      <c r="O6595" s="29">
        <f t="shared" si="3006"/>
        <v>4479.8944389166663</v>
      </c>
      <c r="P6595" s="29">
        <f t="shared" si="3007"/>
        <v>0</v>
      </c>
      <c r="Q6595" t="s">
        <v>7819</v>
      </c>
      <c r="R6595" s="5"/>
    </row>
    <row r="6596" spans="1:18" ht="15.75" hidden="1" thickBot="1">
      <c r="A6596" t="s">
        <v>503</v>
      </c>
      <c r="C6596" s="224" t="s">
        <v>641</v>
      </c>
      <c r="D6596" s="22"/>
      <c r="E6596" s="323" t="s">
        <v>606</v>
      </c>
      <c r="F6596" s="1"/>
      <c r="G6596" s="5"/>
      <c r="H6596" s="310">
        <f>SUM(H6584:H6595)</f>
        <v>48235.979999999996</v>
      </c>
      <c r="I6596" s="10"/>
      <c r="J6596" s="10"/>
      <c r="K6596" s="32">
        <f>SUM(K6584:K6595)</f>
        <v>53758.733266999981</v>
      </c>
      <c r="L6596" s="28">
        <f>SUM(L6584:L6595)</f>
        <v>5522.7532669999946</v>
      </c>
      <c r="M6596" s="10"/>
      <c r="N6596" s="5"/>
      <c r="O6596" s="28">
        <f>SUM(O6584:O6595)</f>
        <v>53758.733266999981</v>
      </c>
      <c r="P6596" s="28">
        <f>SUM(P6584:P6595)</f>
        <v>0</v>
      </c>
    </row>
    <row r="6597" spans="1:18" hidden="1">
      <c r="A6597" s="34" t="s">
        <v>504</v>
      </c>
      <c r="B6597" s="34" t="s">
        <v>6641</v>
      </c>
      <c r="C6597" s="226" t="s">
        <v>7842</v>
      </c>
      <c r="D6597" s="223">
        <v>397.02</v>
      </c>
      <c r="E6597" s="327">
        <v>42947</v>
      </c>
      <c r="F6597" s="285">
        <v>792450.21</v>
      </c>
      <c r="G6597" s="38">
        <v>0.16666666999999999</v>
      </c>
      <c r="H6597" s="311">
        <v>10428.89</v>
      </c>
      <c r="I6597" s="287">
        <v>667497.39</v>
      </c>
      <c r="J6597" s="40">
        <f t="shared" ref="J6597:J6608" si="3008">G6597</f>
        <v>0.16666666999999999</v>
      </c>
      <c r="K6597" s="290">
        <f t="shared" ref="K6597:K6608" si="3009">H6597</f>
        <v>10428.89</v>
      </c>
      <c r="L6597" s="291">
        <f t="shared" ref="L6597:L6608" si="3010">K6597-H6597</f>
        <v>0</v>
      </c>
      <c r="M6597" s="287">
        <f t="shared" ref="M6597:M6608" si="3011">I6597</f>
        <v>667497.39</v>
      </c>
      <c r="N6597" s="38">
        <f>VLOOKUP(CONCATENATE(A6597,"-6"),'Restated Depr'!$B$6:$G$7674,6,0)</f>
        <v>0.2</v>
      </c>
      <c r="O6597" s="291">
        <f t="shared" ref="O6597:O6608" si="3012">VLOOKUP(CONCATENATE(A6597,"-6"),$B$3:$K$7676,10,FALSE)</f>
        <v>12138.539999999999</v>
      </c>
      <c r="P6597" s="291">
        <f t="shared" ref="P6597:P6608" si="3013">O6597-K6597</f>
        <v>1709.6499999999996</v>
      </c>
      <c r="Q6597" t="s">
        <v>7604</v>
      </c>
    </row>
    <row r="6598" spans="1:18" hidden="1">
      <c r="A6598" s="34" t="s">
        <v>504</v>
      </c>
      <c r="B6598" s="34" t="s">
        <v>6642</v>
      </c>
      <c r="C6598" s="226" t="s">
        <v>7842</v>
      </c>
      <c r="D6598" s="223">
        <v>397.02</v>
      </c>
      <c r="E6598" s="327">
        <v>42978</v>
      </c>
      <c r="F6598" s="37">
        <v>782023.23</v>
      </c>
      <c r="G6598" s="38">
        <v>0.16666666999999999</v>
      </c>
      <c r="H6598" s="312">
        <v>10428.889999999998</v>
      </c>
      <c r="I6598" s="39">
        <v>667497.39</v>
      </c>
      <c r="J6598" s="40">
        <f t="shared" si="3008"/>
        <v>0.16666666999999999</v>
      </c>
      <c r="K6598" s="41">
        <f t="shared" si="3009"/>
        <v>10428.889999999998</v>
      </c>
      <c r="L6598" s="42">
        <f t="shared" si="3010"/>
        <v>0</v>
      </c>
      <c r="M6598" s="39">
        <f t="shared" si="3011"/>
        <v>667497.39</v>
      </c>
      <c r="N6598" s="38">
        <f>VLOOKUP(CONCATENATE(A6598,"-6"),'Restated Depr'!$B$6:$G$7674,6,0)</f>
        <v>0.2</v>
      </c>
      <c r="O6598" s="42">
        <f t="shared" si="3012"/>
        <v>12138.539999999999</v>
      </c>
      <c r="P6598" s="42">
        <f t="shared" si="3013"/>
        <v>1709.6500000000015</v>
      </c>
      <c r="Q6598" t="s">
        <v>7604</v>
      </c>
    </row>
    <row r="6599" spans="1:18" hidden="1">
      <c r="A6599" s="34" t="s">
        <v>504</v>
      </c>
      <c r="B6599" s="34" t="s">
        <v>6643</v>
      </c>
      <c r="C6599" s="226" t="s">
        <v>7842</v>
      </c>
      <c r="D6599" s="223">
        <v>397.02</v>
      </c>
      <c r="E6599" s="327">
        <v>43008</v>
      </c>
      <c r="F6599" s="37">
        <v>771596.25</v>
      </c>
      <c r="G6599" s="38">
        <v>0.16666666999999999</v>
      </c>
      <c r="H6599" s="312">
        <v>10428.890000000001</v>
      </c>
      <c r="I6599" s="39">
        <v>667497.39</v>
      </c>
      <c r="J6599" s="40">
        <f t="shared" si="3008"/>
        <v>0.16666666999999999</v>
      </c>
      <c r="K6599" s="41">
        <f t="shared" si="3009"/>
        <v>10428.890000000001</v>
      </c>
      <c r="L6599" s="42">
        <f t="shared" si="3010"/>
        <v>0</v>
      </c>
      <c r="M6599" s="39">
        <f t="shared" si="3011"/>
        <v>667497.39</v>
      </c>
      <c r="N6599" s="38">
        <f>VLOOKUP(CONCATENATE(A6599,"-6"),'Restated Depr'!$B$6:$G$7674,6,0)</f>
        <v>0.2</v>
      </c>
      <c r="O6599" s="42">
        <f t="shared" si="3012"/>
        <v>12138.539999999999</v>
      </c>
      <c r="P6599" s="42">
        <f t="shared" si="3013"/>
        <v>1709.6499999999978</v>
      </c>
      <c r="Q6599" t="s">
        <v>7604</v>
      </c>
    </row>
    <row r="6600" spans="1:18" hidden="1">
      <c r="A6600" s="34" t="s">
        <v>504</v>
      </c>
      <c r="B6600" s="34" t="s">
        <v>6644</v>
      </c>
      <c r="C6600" s="226" t="s">
        <v>7842</v>
      </c>
      <c r="D6600" s="223">
        <v>397.02</v>
      </c>
      <c r="E6600" s="327">
        <v>43039</v>
      </c>
      <c r="F6600" s="37">
        <v>761169.27</v>
      </c>
      <c r="G6600" s="38">
        <v>0.16666666999999999</v>
      </c>
      <c r="H6600" s="312">
        <v>10428.89</v>
      </c>
      <c r="I6600" s="39">
        <v>667497.39</v>
      </c>
      <c r="J6600" s="40">
        <f t="shared" si="3008"/>
        <v>0.16666666999999999</v>
      </c>
      <c r="K6600" s="41">
        <f t="shared" si="3009"/>
        <v>10428.89</v>
      </c>
      <c r="L6600" s="42">
        <f t="shared" si="3010"/>
        <v>0</v>
      </c>
      <c r="M6600" s="39">
        <f t="shared" si="3011"/>
        <v>667497.39</v>
      </c>
      <c r="N6600" s="38">
        <f>VLOOKUP(CONCATENATE(A6600,"-6"),'Restated Depr'!$B$6:$G$7674,6,0)</f>
        <v>0.2</v>
      </c>
      <c r="O6600" s="42">
        <f t="shared" si="3012"/>
        <v>12138.539999999999</v>
      </c>
      <c r="P6600" s="42">
        <f t="shared" si="3013"/>
        <v>1709.6499999999996</v>
      </c>
      <c r="Q6600" t="s">
        <v>7604</v>
      </c>
    </row>
    <row r="6601" spans="1:18" hidden="1">
      <c r="A6601" s="34" t="s">
        <v>504</v>
      </c>
      <c r="B6601" s="34" t="s">
        <v>6645</v>
      </c>
      <c r="C6601" s="226" t="s">
        <v>7842</v>
      </c>
      <c r="D6601" s="223">
        <v>397.02</v>
      </c>
      <c r="E6601" s="327">
        <v>43069</v>
      </c>
      <c r="F6601" s="37">
        <v>750742.29</v>
      </c>
      <c r="G6601" s="38">
        <v>0.16666666999999999</v>
      </c>
      <c r="H6601" s="312">
        <v>10428.89</v>
      </c>
      <c r="I6601" s="39">
        <v>667497.39</v>
      </c>
      <c r="J6601" s="40">
        <f t="shared" si="3008"/>
        <v>0.16666666999999999</v>
      </c>
      <c r="K6601" s="41">
        <f t="shared" si="3009"/>
        <v>10428.89</v>
      </c>
      <c r="L6601" s="42">
        <f t="shared" si="3010"/>
        <v>0</v>
      </c>
      <c r="M6601" s="39">
        <f t="shared" si="3011"/>
        <v>667497.39</v>
      </c>
      <c r="N6601" s="38">
        <f>VLOOKUP(CONCATENATE(A6601,"-6"),'Restated Depr'!$B$6:$G$7674,6,0)</f>
        <v>0.2</v>
      </c>
      <c r="O6601" s="42">
        <f t="shared" si="3012"/>
        <v>12138.539999999999</v>
      </c>
      <c r="P6601" s="42">
        <f t="shared" si="3013"/>
        <v>1709.6499999999996</v>
      </c>
      <c r="Q6601" t="s">
        <v>7604</v>
      </c>
    </row>
    <row r="6602" spans="1:18" hidden="1">
      <c r="A6602" s="34" t="s">
        <v>504</v>
      </c>
      <c r="B6602" s="34" t="s">
        <v>6646</v>
      </c>
      <c r="C6602" s="226" t="s">
        <v>7842</v>
      </c>
      <c r="D6602" s="223">
        <v>397.02</v>
      </c>
      <c r="E6602" s="327">
        <v>43100</v>
      </c>
      <c r="F6602" s="37">
        <v>740315.31</v>
      </c>
      <c r="G6602" s="38">
        <v>0.19672131000000001</v>
      </c>
      <c r="H6602" s="312">
        <v>12138.539999999999</v>
      </c>
      <c r="I6602" s="39">
        <v>667497.39</v>
      </c>
      <c r="J6602" s="40">
        <f t="shared" si="3008"/>
        <v>0.19672131000000001</v>
      </c>
      <c r="K6602" s="41">
        <f t="shared" si="3009"/>
        <v>12138.539999999999</v>
      </c>
      <c r="L6602" s="42">
        <f t="shared" si="3010"/>
        <v>0</v>
      </c>
      <c r="M6602" s="39">
        <f t="shared" si="3011"/>
        <v>667497.39</v>
      </c>
      <c r="N6602" s="38">
        <f>VLOOKUP(CONCATENATE(A6602,"-6"),'Restated Depr'!$B$6:$G$7674,6,0)</f>
        <v>0.2</v>
      </c>
      <c r="O6602" s="42">
        <f t="shared" si="3012"/>
        <v>12138.539999999999</v>
      </c>
      <c r="P6602" s="42">
        <f t="shared" si="3013"/>
        <v>0</v>
      </c>
      <c r="Q6602" t="s">
        <v>7604</v>
      </c>
    </row>
    <row r="6603" spans="1:18" hidden="1">
      <c r="A6603" s="34" t="s">
        <v>504</v>
      </c>
      <c r="B6603" s="34" t="s">
        <v>6647</v>
      </c>
      <c r="C6603" s="226" t="s">
        <v>7842</v>
      </c>
      <c r="D6603" s="223">
        <v>397.02</v>
      </c>
      <c r="E6603" s="327">
        <v>43131</v>
      </c>
      <c r="F6603" s="37">
        <v>728178.99</v>
      </c>
      <c r="G6603" s="38">
        <v>0.2</v>
      </c>
      <c r="H6603" s="312">
        <v>12138.539999999999</v>
      </c>
      <c r="I6603" s="39">
        <v>667497.39</v>
      </c>
      <c r="J6603" s="40">
        <f t="shared" si="3008"/>
        <v>0.2</v>
      </c>
      <c r="K6603" s="41">
        <f t="shared" si="3009"/>
        <v>12138.539999999999</v>
      </c>
      <c r="L6603" s="42">
        <f t="shared" si="3010"/>
        <v>0</v>
      </c>
      <c r="M6603" s="39">
        <f t="shared" si="3011"/>
        <v>667497.39</v>
      </c>
      <c r="N6603" s="38">
        <f>VLOOKUP(CONCATENATE(A6603,"-6"),'Restated Depr'!$B$6:$G$7674,6,0)</f>
        <v>0.2</v>
      </c>
      <c r="O6603" s="42">
        <f t="shared" si="3012"/>
        <v>12138.539999999999</v>
      </c>
      <c r="P6603" s="42">
        <f t="shared" si="3013"/>
        <v>0</v>
      </c>
      <c r="Q6603" t="s">
        <v>7604</v>
      </c>
    </row>
    <row r="6604" spans="1:18" hidden="1">
      <c r="A6604" s="34" t="s">
        <v>504</v>
      </c>
      <c r="B6604" s="34" t="s">
        <v>6648</v>
      </c>
      <c r="C6604" s="226" t="s">
        <v>7842</v>
      </c>
      <c r="D6604" s="223">
        <v>397.02</v>
      </c>
      <c r="E6604" s="327">
        <v>43159</v>
      </c>
      <c r="F6604" s="37">
        <v>716042.67</v>
      </c>
      <c r="G6604" s="38">
        <v>0.2</v>
      </c>
      <c r="H6604" s="312">
        <v>12138.539999999999</v>
      </c>
      <c r="I6604" s="39">
        <v>667497.39</v>
      </c>
      <c r="J6604" s="40">
        <f t="shared" si="3008"/>
        <v>0.2</v>
      </c>
      <c r="K6604" s="41">
        <f t="shared" si="3009"/>
        <v>12138.539999999999</v>
      </c>
      <c r="L6604" s="42">
        <f t="shared" si="3010"/>
        <v>0</v>
      </c>
      <c r="M6604" s="39">
        <f t="shared" si="3011"/>
        <v>667497.39</v>
      </c>
      <c r="N6604" s="38">
        <f>VLOOKUP(CONCATENATE(A6604,"-6"),'Restated Depr'!$B$6:$G$7674,6,0)</f>
        <v>0.2</v>
      </c>
      <c r="O6604" s="42">
        <f t="shared" si="3012"/>
        <v>12138.539999999999</v>
      </c>
      <c r="P6604" s="42">
        <f t="shared" si="3013"/>
        <v>0</v>
      </c>
      <c r="Q6604" t="s">
        <v>7604</v>
      </c>
    </row>
    <row r="6605" spans="1:18" hidden="1">
      <c r="A6605" s="34" t="s">
        <v>504</v>
      </c>
      <c r="B6605" s="34" t="s">
        <v>6649</v>
      </c>
      <c r="C6605" s="226" t="s">
        <v>7842</v>
      </c>
      <c r="D6605" s="223">
        <v>397.02</v>
      </c>
      <c r="E6605" s="327">
        <v>43190</v>
      </c>
      <c r="F6605" s="37">
        <v>703906.35</v>
      </c>
      <c r="G6605" s="38">
        <v>0.2</v>
      </c>
      <c r="H6605" s="312">
        <v>12138.539999999999</v>
      </c>
      <c r="I6605" s="39">
        <v>667497.39</v>
      </c>
      <c r="J6605" s="40">
        <f t="shared" si="3008"/>
        <v>0.2</v>
      </c>
      <c r="K6605" s="41">
        <f t="shared" si="3009"/>
        <v>12138.539999999999</v>
      </c>
      <c r="L6605" s="42">
        <f t="shared" si="3010"/>
        <v>0</v>
      </c>
      <c r="M6605" s="39">
        <f t="shared" si="3011"/>
        <v>667497.39</v>
      </c>
      <c r="N6605" s="38">
        <f>VLOOKUP(CONCATENATE(A6605,"-6"),'Restated Depr'!$B$6:$G$7674,6,0)</f>
        <v>0.2</v>
      </c>
      <c r="O6605" s="42">
        <f t="shared" si="3012"/>
        <v>12138.539999999999</v>
      </c>
      <c r="P6605" s="42">
        <f t="shared" si="3013"/>
        <v>0</v>
      </c>
      <c r="Q6605" t="s">
        <v>7604</v>
      </c>
    </row>
    <row r="6606" spans="1:18" hidden="1">
      <c r="A6606" s="34" t="s">
        <v>504</v>
      </c>
      <c r="B6606" s="34" t="s">
        <v>6650</v>
      </c>
      <c r="C6606" s="226" t="s">
        <v>7842</v>
      </c>
      <c r="D6606" s="223">
        <v>397.02</v>
      </c>
      <c r="E6606" s="327">
        <v>43220</v>
      </c>
      <c r="F6606" s="37">
        <v>691770.03</v>
      </c>
      <c r="G6606" s="38">
        <v>0.2</v>
      </c>
      <c r="H6606" s="312">
        <v>12138.539999999999</v>
      </c>
      <c r="I6606" s="39">
        <v>667497.39</v>
      </c>
      <c r="J6606" s="40">
        <f t="shared" si="3008"/>
        <v>0.2</v>
      </c>
      <c r="K6606" s="41">
        <f t="shared" si="3009"/>
        <v>12138.539999999999</v>
      </c>
      <c r="L6606" s="42">
        <f t="shared" si="3010"/>
        <v>0</v>
      </c>
      <c r="M6606" s="39">
        <f t="shared" si="3011"/>
        <v>667497.39</v>
      </c>
      <c r="N6606" s="38">
        <f>VLOOKUP(CONCATENATE(A6606,"-6"),'Restated Depr'!$B$6:$G$7674,6,0)</f>
        <v>0.2</v>
      </c>
      <c r="O6606" s="42">
        <f t="shared" si="3012"/>
        <v>12138.539999999999</v>
      </c>
      <c r="P6606" s="42">
        <f t="shared" si="3013"/>
        <v>0</v>
      </c>
      <c r="Q6606" t="s">
        <v>7604</v>
      </c>
    </row>
    <row r="6607" spans="1:18" hidden="1">
      <c r="A6607" s="34" t="s">
        <v>504</v>
      </c>
      <c r="B6607" s="34" t="s">
        <v>6651</v>
      </c>
      <c r="C6607" s="226" t="s">
        <v>7842</v>
      </c>
      <c r="D6607" s="223">
        <v>397.02</v>
      </c>
      <c r="E6607" s="327">
        <v>43251</v>
      </c>
      <c r="F6607" s="37">
        <v>679633.71</v>
      </c>
      <c r="G6607" s="38">
        <v>0.2</v>
      </c>
      <c r="H6607" s="312">
        <v>12138.539999999999</v>
      </c>
      <c r="I6607" s="39">
        <v>667497.39</v>
      </c>
      <c r="J6607" s="40">
        <f t="shared" si="3008"/>
        <v>0.2</v>
      </c>
      <c r="K6607" s="41">
        <f t="shared" si="3009"/>
        <v>12138.539999999999</v>
      </c>
      <c r="L6607" s="42">
        <f t="shared" si="3010"/>
        <v>0</v>
      </c>
      <c r="M6607" s="39">
        <f t="shared" si="3011"/>
        <v>667497.39</v>
      </c>
      <c r="N6607" s="38">
        <f>VLOOKUP(CONCATENATE(A6607,"-6"),'Restated Depr'!$B$6:$G$7674,6,0)</f>
        <v>0.2</v>
      </c>
      <c r="O6607" s="42">
        <f t="shared" si="3012"/>
        <v>12138.539999999999</v>
      </c>
      <c r="P6607" s="42">
        <f t="shared" si="3013"/>
        <v>0</v>
      </c>
      <c r="Q6607" t="s">
        <v>7604</v>
      </c>
    </row>
    <row r="6608" spans="1:18" hidden="1">
      <c r="A6608" s="34" t="s">
        <v>504</v>
      </c>
      <c r="B6608" s="34" t="s">
        <v>6652</v>
      </c>
      <c r="C6608" s="226" t="s">
        <v>7842</v>
      </c>
      <c r="D6608" s="223">
        <v>397.02</v>
      </c>
      <c r="E6608" s="327">
        <v>43281</v>
      </c>
      <c r="F6608" s="37">
        <v>667497.39</v>
      </c>
      <c r="G6608" s="38">
        <v>0.2</v>
      </c>
      <c r="H6608" s="312">
        <v>12138.539999999999</v>
      </c>
      <c r="I6608" s="39">
        <v>667497.39</v>
      </c>
      <c r="J6608" s="40">
        <f t="shared" si="3008"/>
        <v>0.2</v>
      </c>
      <c r="K6608" s="41">
        <f t="shared" si="3009"/>
        <v>12138.539999999999</v>
      </c>
      <c r="L6608" s="42">
        <f t="shared" si="3010"/>
        <v>0</v>
      </c>
      <c r="M6608" s="39">
        <f t="shared" si="3011"/>
        <v>667497.39</v>
      </c>
      <c r="N6608" s="38">
        <f>VLOOKUP(CONCATENATE(A6608,"-6"),'Restated Depr'!$B$6:$G$7674,6,0)</f>
        <v>0.2</v>
      </c>
      <c r="O6608" s="42">
        <f t="shared" si="3012"/>
        <v>12138.539999999999</v>
      </c>
      <c r="P6608" s="42">
        <f t="shared" si="3013"/>
        <v>0</v>
      </c>
      <c r="Q6608" t="s">
        <v>7604</v>
      </c>
      <c r="R6608" s="5"/>
    </row>
    <row r="6609" spans="1:18" ht="15.75" hidden="1" thickBot="1">
      <c r="A6609" t="s">
        <v>504</v>
      </c>
      <c r="C6609" s="224" t="s">
        <v>641</v>
      </c>
      <c r="D6609" s="22"/>
      <c r="E6609" s="323" t="s">
        <v>606</v>
      </c>
      <c r="F6609" s="1"/>
      <c r="G6609" s="5"/>
      <c r="H6609" s="310">
        <f>SUM(H6597:H6608)</f>
        <v>137114.22999999998</v>
      </c>
      <c r="I6609" s="10"/>
      <c r="J6609" s="10"/>
      <c r="K6609" s="32">
        <f>SUM(K6597:K6608)</f>
        <v>137114.22999999998</v>
      </c>
      <c r="L6609" s="28">
        <f>SUM(L6597:L6608)</f>
        <v>0</v>
      </c>
      <c r="M6609" s="10"/>
      <c r="N6609" s="5"/>
      <c r="O6609" s="28">
        <f>SUM(O6597:O6608)</f>
        <v>145662.47999999998</v>
      </c>
      <c r="P6609" s="28">
        <f>SUM(P6597:P6608)</f>
        <v>8548.2499999999982</v>
      </c>
    </row>
    <row r="6610" spans="1:18" hidden="1">
      <c r="A6610" t="s">
        <v>505</v>
      </c>
      <c r="B6610" t="s">
        <v>6653</v>
      </c>
      <c r="C6610" s="224" t="s">
        <v>7842</v>
      </c>
      <c r="D6610" s="221">
        <v>398.02</v>
      </c>
      <c r="E6610" s="324">
        <v>42947</v>
      </c>
      <c r="F6610" s="9">
        <v>1389.79</v>
      </c>
      <c r="G6610" s="18">
        <v>6.6699999999999995E-2</v>
      </c>
      <c r="H6610" s="299">
        <v>7.72</v>
      </c>
      <c r="I6610" s="15">
        <v>1389.79</v>
      </c>
      <c r="J6610" s="11">
        <f t="shared" ref="J6610:J6621" si="3014">G6610</f>
        <v>6.6699999999999995E-2</v>
      </c>
      <c r="K6610" s="31">
        <f t="shared" ref="K6610:K6621" si="3015">I6610*J6610/12</f>
        <v>7.7249160833333326</v>
      </c>
      <c r="L6610" s="289">
        <f t="shared" ref="L6610:L6621" si="3016">K6610-H6610</f>
        <v>4.9160833333328213E-3</v>
      </c>
      <c r="M6610" s="15">
        <f t="shared" ref="M6610:M6621" si="3017">I6610</f>
        <v>1389.79</v>
      </c>
      <c r="N6610" s="5">
        <f>VLOOKUP(CONCATENATE(A6610,"-6"),'Restated Depr'!$B$6:$G$7674,6,0)</f>
        <v>6.6699999999999995E-2</v>
      </c>
      <c r="O6610" s="289">
        <f t="shared" ref="O6610:O6621" si="3018">M6610*N6610/12</f>
        <v>7.7249160833333326</v>
      </c>
      <c r="P6610" s="289">
        <f t="shared" ref="P6610:P6621" si="3019">O6610-K6610</f>
        <v>0</v>
      </c>
      <c r="Q6610" t="s">
        <v>7819</v>
      </c>
    </row>
    <row r="6611" spans="1:18" hidden="1">
      <c r="A6611" t="s">
        <v>505</v>
      </c>
      <c r="B6611" t="s">
        <v>6654</v>
      </c>
      <c r="C6611" s="224" t="s">
        <v>7842</v>
      </c>
      <c r="D6611" s="221">
        <v>398.02</v>
      </c>
      <c r="E6611" s="324">
        <v>42978</v>
      </c>
      <c r="F6611" s="1">
        <v>1389.79</v>
      </c>
      <c r="G6611" s="18">
        <v>6.6699999999999995E-2</v>
      </c>
      <c r="H6611" s="298">
        <v>7.72</v>
      </c>
      <c r="I6611" s="10">
        <v>1389.79</v>
      </c>
      <c r="J6611" s="11">
        <f t="shared" si="3014"/>
        <v>6.6699999999999995E-2</v>
      </c>
      <c r="K6611" s="30">
        <f t="shared" si="3015"/>
        <v>7.7249160833333326</v>
      </c>
      <c r="L6611" s="29">
        <f t="shared" si="3016"/>
        <v>4.9160833333328213E-3</v>
      </c>
      <c r="M6611" s="10">
        <f t="shared" si="3017"/>
        <v>1389.79</v>
      </c>
      <c r="N6611" s="5">
        <f>VLOOKUP(CONCATENATE(A6611,"-6"),'Restated Depr'!$B$6:$G$7674,6,0)</f>
        <v>6.6699999999999995E-2</v>
      </c>
      <c r="O6611" s="29">
        <f t="shared" si="3018"/>
        <v>7.7249160833333326</v>
      </c>
      <c r="P6611" s="29">
        <f t="shared" si="3019"/>
        <v>0</v>
      </c>
      <c r="Q6611" t="s">
        <v>7819</v>
      </c>
    </row>
    <row r="6612" spans="1:18" hidden="1">
      <c r="A6612" t="s">
        <v>505</v>
      </c>
      <c r="B6612" t="s">
        <v>6655</v>
      </c>
      <c r="C6612" s="224" t="s">
        <v>7842</v>
      </c>
      <c r="D6612" s="221">
        <v>398.02</v>
      </c>
      <c r="E6612" s="324">
        <v>43008</v>
      </c>
      <c r="F6612" s="1">
        <v>1389.79</v>
      </c>
      <c r="G6612" s="18">
        <v>6.6699999999999995E-2</v>
      </c>
      <c r="H6612" s="298">
        <v>7.72</v>
      </c>
      <c r="I6612" s="10">
        <v>1389.79</v>
      </c>
      <c r="J6612" s="11">
        <f t="shared" si="3014"/>
        <v>6.6699999999999995E-2</v>
      </c>
      <c r="K6612" s="30">
        <f t="shared" si="3015"/>
        <v>7.7249160833333326</v>
      </c>
      <c r="L6612" s="29">
        <f t="shared" si="3016"/>
        <v>4.9160833333328213E-3</v>
      </c>
      <c r="M6612" s="10">
        <f t="shared" si="3017"/>
        <v>1389.79</v>
      </c>
      <c r="N6612" s="5">
        <f>VLOOKUP(CONCATENATE(A6612,"-6"),'Restated Depr'!$B$6:$G$7674,6,0)</f>
        <v>6.6699999999999995E-2</v>
      </c>
      <c r="O6612" s="29">
        <f t="shared" si="3018"/>
        <v>7.7249160833333326</v>
      </c>
      <c r="P6612" s="29">
        <f t="shared" si="3019"/>
        <v>0</v>
      </c>
      <c r="Q6612" t="s">
        <v>7819</v>
      </c>
    </row>
    <row r="6613" spans="1:18" hidden="1">
      <c r="A6613" t="s">
        <v>505</v>
      </c>
      <c r="B6613" t="s">
        <v>6656</v>
      </c>
      <c r="C6613" s="224" t="s">
        <v>7842</v>
      </c>
      <c r="D6613" s="221">
        <v>398.02</v>
      </c>
      <c r="E6613" s="324">
        <v>43039</v>
      </c>
      <c r="F6613" s="1">
        <v>1389.79</v>
      </c>
      <c r="G6613" s="18">
        <v>6.6699999999999995E-2</v>
      </c>
      <c r="H6613" s="298">
        <v>7.72</v>
      </c>
      <c r="I6613" s="10">
        <v>1389.79</v>
      </c>
      <c r="J6613" s="11">
        <f t="shared" si="3014"/>
        <v>6.6699999999999995E-2</v>
      </c>
      <c r="K6613" s="30">
        <f t="shared" si="3015"/>
        <v>7.7249160833333326</v>
      </c>
      <c r="L6613" s="29">
        <f t="shared" si="3016"/>
        <v>4.9160833333328213E-3</v>
      </c>
      <c r="M6613" s="10">
        <f t="shared" si="3017"/>
        <v>1389.79</v>
      </c>
      <c r="N6613" s="5">
        <f>VLOOKUP(CONCATENATE(A6613,"-6"),'Restated Depr'!$B$6:$G$7674,6,0)</f>
        <v>6.6699999999999995E-2</v>
      </c>
      <c r="O6613" s="29">
        <f t="shared" si="3018"/>
        <v>7.7249160833333326</v>
      </c>
      <c r="P6613" s="29">
        <f t="shared" si="3019"/>
        <v>0</v>
      </c>
      <c r="Q6613" t="s">
        <v>7819</v>
      </c>
    </row>
    <row r="6614" spans="1:18" hidden="1">
      <c r="A6614" t="s">
        <v>505</v>
      </c>
      <c r="B6614" t="s">
        <v>6657</v>
      </c>
      <c r="C6614" s="224" t="s">
        <v>7842</v>
      </c>
      <c r="D6614" s="221">
        <v>398.02</v>
      </c>
      <c r="E6614" s="324">
        <v>43069</v>
      </c>
      <c r="F6614" s="1">
        <v>1389.79</v>
      </c>
      <c r="G6614" s="18">
        <v>6.6699999999999995E-2</v>
      </c>
      <c r="H6614" s="298">
        <v>7.72</v>
      </c>
      <c r="I6614" s="10">
        <v>1389.79</v>
      </c>
      <c r="J6614" s="11">
        <f t="shared" si="3014"/>
        <v>6.6699999999999995E-2</v>
      </c>
      <c r="K6614" s="30">
        <f t="shared" si="3015"/>
        <v>7.7249160833333326</v>
      </c>
      <c r="L6614" s="29">
        <f t="shared" si="3016"/>
        <v>4.9160833333328213E-3</v>
      </c>
      <c r="M6614" s="10">
        <f t="shared" si="3017"/>
        <v>1389.79</v>
      </c>
      <c r="N6614" s="5">
        <f>VLOOKUP(CONCATENATE(A6614,"-6"),'Restated Depr'!$B$6:$G$7674,6,0)</f>
        <v>6.6699999999999995E-2</v>
      </c>
      <c r="O6614" s="29">
        <f t="shared" si="3018"/>
        <v>7.7249160833333326</v>
      </c>
      <c r="P6614" s="29">
        <f t="shared" si="3019"/>
        <v>0</v>
      </c>
      <c r="Q6614" t="s">
        <v>7819</v>
      </c>
    </row>
    <row r="6615" spans="1:18" hidden="1">
      <c r="A6615" t="s">
        <v>505</v>
      </c>
      <c r="B6615" t="s">
        <v>6658</v>
      </c>
      <c r="C6615" s="224" t="s">
        <v>7842</v>
      </c>
      <c r="D6615" s="221">
        <v>398.02</v>
      </c>
      <c r="E6615" s="324">
        <v>43100</v>
      </c>
      <c r="F6615" s="1">
        <v>1389.79</v>
      </c>
      <c r="G6615" s="18">
        <v>6.6699999999999995E-2</v>
      </c>
      <c r="H6615" s="298">
        <v>7.72</v>
      </c>
      <c r="I6615" s="10">
        <v>1389.79</v>
      </c>
      <c r="J6615" s="11">
        <f t="shared" si="3014"/>
        <v>6.6699999999999995E-2</v>
      </c>
      <c r="K6615" s="30">
        <f t="shared" si="3015"/>
        <v>7.7249160833333326</v>
      </c>
      <c r="L6615" s="29">
        <f t="shared" si="3016"/>
        <v>4.9160833333328213E-3</v>
      </c>
      <c r="M6615" s="10">
        <f t="shared" si="3017"/>
        <v>1389.79</v>
      </c>
      <c r="N6615" s="5">
        <f>VLOOKUP(CONCATENATE(A6615,"-6"),'Restated Depr'!$B$6:$G$7674,6,0)</f>
        <v>6.6699999999999995E-2</v>
      </c>
      <c r="O6615" s="29">
        <f t="shared" si="3018"/>
        <v>7.7249160833333326</v>
      </c>
      <c r="P6615" s="29">
        <f t="shared" si="3019"/>
        <v>0</v>
      </c>
      <c r="Q6615" t="s">
        <v>7819</v>
      </c>
    </row>
    <row r="6616" spans="1:18" hidden="1">
      <c r="A6616" t="s">
        <v>505</v>
      </c>
      <c r="B6616" t="s">
        <v>6659</v>
      </c>
      <c r="C6616" s="224" t="s">
        <v>7842</v>
      </c>
      <c r="D6616" s="221">
        <v>398.02</v>
      </c>
      <c r="E6616" s="324">
        <v>43131</v>
      </c>
      <c r="F6616" s="1">
        <v>1389.79</v>
      </c>
      <c r="G6616" s="5">
        <v>6.6699999999999995E-2</v>
      </c>
      <c r="H6616" s="298">
        <v>7.72</v>
      </c>
      <c r="I6616" s="10">
        <v>1389.79</v>
      </c>
      <c r="J6616" s="11">
        <f t="shared" si="3014"/>
        <v>6.6699999999999995E-2</v>
      </c>
      <c r="K6616" s="30">
        <f t="shared" si="3015"/>
        <v>7.7249160833333326</v>
      </c>
      <c r="L6616" s="29">
        <f t="shared" si="3016"/>
        <v>4.9160833333328213E-3</v>
      </c>
      <c r="M6616" s="10">
        <f t="shared" si="3017"/>
        <v>1389.79</v>
      </c>
      <c r="N6616" s="5">
        <f>VLOOKUP(CONCATENATE(A6616,"-6"),'Restated Depr'!$B$6:$G$7674,6,0)</f>
        <v>6.6699999999999995E-2</v>
      </c>
      <c r="O6616" s="29">
        <f t="shared" si="3018"/>
        <v>7.7249160833333326</v>
      </c>
      <c r="P6616" s="29">
        <f t="shared" si="3019"/>
        <v>0</v>
      </c>
      <c r="Q6616" t="s">
        <v>7819</v>
      </c>
    </row>
    <row r="6617" spans="1:18" hidden="1">
      <c r="A6617" t="s">
        <v>505</v>
      </c>
      <c r="B6617" t="s">
        <v>6660</v>
      </c>
      <c r="C6617" s="224" t="s">
        <v>7842</v>
      </c>
      <c r="D6617" s="221">
        <v>398.02</v>
      </c>
      <c r="E6617" s="324">
        <v>43159</v>
      </c>
      <c r="F6617" s="1">
        <v>1389.79</v>
      </c>
      <c r="G6617" s="5">
        <v>6.6699999999999995E-2</v>
      </c>
      <c r="H6617" s="298">
        <v>7.72</v>
      </c>
      <c r="I6617" s="10">
        <v>1389.79</v>
      </c>
      <c r="J6617" s="11">
        <f t="shared" si="3014"/>
        <v>6.6699999999999995E-2</v>
      </c>
      <c r="K6617" s="30">
        <f t="shared" si="3015"/>
        <v>7.7249160833333326</v>
      </c>
      <c r="L6617" s="29">
        <f t="shared" si="3016"/>
        <v>4.9160833333328213E-3</v>
      </c>
      <c r="M6617" s="10">
        <f t="shared" si="3017"/>
        <v>1389.79</v>
      </c>
      <c r="N6617" s="5">
        <f>VLOOKUP(CONCATENATE(A6617,"-6"),'Restated Depr'!$B$6:$G$7674,6,0)</f>
        <v>6.6699999999999995E-2</v>
      </c>
      <c r="O6617" s="29">
        <f t="shared" si="3018"/>
        <v>7.7249160833333326</v>
      </c>
      <c r="P6617" s="29">
        <f t="shared" si="3019"/>
        <v>0</v>
      </c>
      <c r="Q6617" t="s">
        <v>7819</v>
      </c>
    </row>
    <row r="6618" spans="1:18" hidden="1">
      <c r="A6618" t="s">
        <v>505</v>
      </c>
      <c r="B6618" t="s">
        <v>6661</v>
      </c>
      <c r="C6618" s="224" t="s">
        <v>7842</v>
      </c>
      <c r="D6618" s="221">
        <v>398.02</v>
      </c>
      <c r="E6618" s="324">
        <v>43190</v>
      </c>
      <c r="F6618" s="1">
        <v>1389.79</v>
      </c>
      <c r="G6618" s="5">
        <v>6.6699999999999995E-2</v>
      </c>
      <c r="H6618" s="298">
        <v>7.72</v>
      </c>
      <c r="I6618" s="10">
        <v>1389.79</v>
      </c>
      <c r="J6618" s="11">
        <f t="shared" si="3014"/>
        <v>6.6699999999999995E-2</v>
      </c>
      <c r="K6618" s="30">
        <f t="shared" si="3015"/>
        <v>7.7249160833333326</v>
      </c>
      <c r="L6618" s="29">
        <f t="shared" si="3016"/>
        <v>4.9160833333328213E-3</v>
      </c>
      <c r="M6618" s="10">
        <f t="shared" si="3017"/>
        <v>1389.79</v>
      </c>
      <c r="N6618" s="5">
        <f>VLOOKUP(CONCATENATE(A6618,"-6"),'Restated Depr'!$B$6:$G$7674,6,0)</f>
        <v>6.6699999999999995E-2</v>
      </c>
      <c r="O6618" s="29">
        <f t="shared" si="3018"/>
        <v>7.7249160833333326</v>
      </c>
      <c r="P6618" s="29">
        <f t="shared" si="3019"/>
        <v>0</v>
      </c>
      <c r="Q6618" t="s">
        <v>7819</v>
      </c>
    </row>
    <row r="6619" spans="1:18" hidden="1">
      <c r="A6619" t="s">
        <v>505</v>
      </c>
      <c r="B6619" t="s">
        <v>6662</v>
      </c>
      <c r="C6619" s="224" t="s">
        <v>7842</v>
      </c>
      <c r="D6619" s="221">
        <v>398.02</v>
      </c>
      <c r="E6619" s="324">
        <v>43220</v>
      </c>
      <c r="F6619" s="1">
        <v>1389.79</v>
      </c>
      <c r="G6619" s="5">
        <v>6.6699999999999995E-2</v>
      </c>
      <c r="H6619" s="298">
        <v>7.72</v>
      </c>
      <c r="I6619" s="10">
        <v>1389.79</v>
      </c>
      <c r="J6619" s="11">
        <f t="shared" si="3014"/>
        <v>6.6699999999999995E-2</v>
      </c>
      <c r="K6619" s="30">
        <f t="shared" si="3015"/>
        <v>7.7249160833333326</v>
      </c>
      <c r="L6619" s="29">
        <f t="shared" si="3016"/>
        <v>4.9160833333328213E-3</v>
      </c>
      <c r="M6619" s="10">
        <f t="shared" si="3017"/>
        <v>1389.79</v>
      </c>
      <c r="N6619" s="5">
        <f>VLOOKUP(CONCATENATE(A6619,"-6"),'Restated Depr'!$B$6:$G$7674,6,0)</f>
        <v>6.6699999999999995E-2</v>
      </c>
      <c r="O6619" s="29">
        <f t="shared" si="3018"/>
        <v>7.7249160833333326</v>
      </c>
      <c r="P6619" s="29">
        <f t="shared" si="3019"/>
        <v>0</v>
      </c>
      <c r="Q6619" t="s">
        <v>7819</v>
      </c>
    </row>
    <row r="6620" spans="1:18" hidden="1">
      <c r="A6620" t="s">
        <v>505</v>
      </c>
      <c r="B6620" t="s">
        <v>6663</v>
      </c>
      <c r="C6620" s="224" t="s">
        <v>7842</v>
      </c>
      <c r="D6620" s="221">
        <v>398.02</v>
      </c>
      <c r="E6620" s="324">
        <v>43251</v>
      </c>
      <c r="F6620" s="1">
        <v>1389.79</v>
      </c>
      <c r="G6620" s="5">
        <v>6.6699999999999995E-2</v>
      </c>
      <c r="H6620" s="298">
        <v>7.72</v>
      </c>
      <c r="I6620" s="10">
        <v>1389.79</v>
      </c>
      <c r="J6620" s="11">
        <f t="shared" si="3014"/>
        <v>6.6699999999999995E-2</v>
      </c>
      <c r="K6620" s="30">
        <f t="shared" si="3015"/>
        <v>7.7249160833333326</v>
      </c>
      <c r="L6620" s="29">
        <f t="shared" si="3016"/>
        <v>4.9160833333328213E-3</v>
      </c>
      <c r="M6620" s="10">
        <f t="shared" si="3017"/>
        <v>1389.79</v>
      </c>
      <c r="N6620" s="5">
        <f>VLOOKUP(CONCATENATE(A6620,"-6"),'Restated Depr'!$B$6:$G$7674,6,0)</f>
        <v>6.6699999999999995E-2</v>
      </c>
      <c r="O6620" s="29">
        <f t="shared" si="3018"/>
        <v>7.7249160833333326</v>
      </c>
      <c r="P6620" s="29">
        <f t="shared" si="3019"/>
        <v>0</v>
      </c>
      <c r="Q6620" t="s">
        <v>7819</v>
      </c>
    </row>
    <row r="6621" spans="1:18" hidden="1">
      <c r="A6621" t="s">
        <v>505</v>
      </c>
      <c r="B6621" t="s">
        <v>6664</v>
      </c>
      <c r="C6621" s="224" t="s">
        <v>7842</v>
      </c>
      <c r="D6621" s="221">
        <v>398.02</v>
      </c>
      <c r="E6621" s="324">
        <v>43281</v>
      </c>
      <c r="F6621" s="1">
        <v>1389.79</v>
      </c>
      <c r="G6621" s="5">
        <v>6.6699999999999995E-2</v>
      </c>
      <c r="H6621" s="298">
        <v>7.72</v>
      </c>
      <c r="I6621" s="10">
        <v>1389.79</v>
      </c>
      <c r="J6621" s="11">
        <f t="shared" si="3014"/>
        <v>6.6699999999999995E-2</v>
      </c>
      <c r="K6621" s="30">
        <f t="shared" si="3015"/>
        <v>7.7249160833333326</v>
      </c>
      <c r="L6621" s="29">
        <f t="shared" si="3016"/>
        <v>4.9160833333328213E-3</v>
      </c>
      <c r="M6621" s="10">
        <f t="shared" si="3017"/>
        <v>1389.79</v>
      </c>
      <c r="N6621" s="5">
        <f>VLOOKUP(CONCATENATE(A6621,"-6"),'Restated Depr'!$B$6:$G$7674,6,0)</f>
        <v>6.6699999999999995E-2</v>
      </c>
      <c r="O6621" s="29">
        <f t="shared" si="3018"/>
        <v>7.7249160833333326</v>
      </c>
      <c r="P6621" s="29">
        <f t="shared" si="3019"/>
        <v>0</v>
      </c>
      <c r="Q6621" t="s">
        <v>7819</v>
      </c>
      <c r="R6621" s="5"/>
    </row>
    <row r="6622" spans="1:18" ht="15.75" hidden="1" thickBot="1">
      <c r="A6622" t="s">
        <v>505</v>
      </c>
      <c r="C6622" s="224" t="s">
        <v>641</v>
      </c>
      <c r="D6622" s="22"/>
      <c r="E6622" s="323" t="s">
        <v>606</v>
      </c>
      <c r="F6622" s="1"/>
      <c r="G6622" s="5"/>
      <c r="H6622" s="310">
        <f>SUM(H6610:H6621)</f>
        <v>92.64</v>
      </c>
      <c r="I6622" s="10"/>
      <c r="J6622" s="10"/>
      <c r="K6622" s="32">
        <f>SUM(K6610:K6621)</f>
        <v>92.698992999999973</v>
      </c>
      <c r="L6622" s="28">
        <f>SUM(L6610:L6621)</f>
        <v>5.8992999999993856E-2</v>
      </c>
      <c r="M6622" s="10"/>
      <c r="N6622" s="5"/>
      <c r="O6622" s="28">
        <f>SUM(O6610:O6621)</f>
        <v>92.698992999999973</v>
      </c>
      <c r="P6622" s="28">
        <f>SUM(P6610:P6621)</f>
        <v>0</v>
      </c>
    </row>
    <row r="6623" spans="1:18" hidden="1">
      <c r="A6623" t="s">
        <v>506</v>
      </c>
      <c r="B6623" t="s">
        <v>6665</v>
      </c>
      <c r="C6623" s="224" t="s">
        <v>7842</v>
      </c>
      <c r="D6623" s="221">
        <v>398.02</v>
      </c>
      <c r="E6623" s="324">
        <v>42947</v>
      </c>
      <c r="F6623" s="9">
        <v>230643.89</v>
      </c>
      <c r="G6623" s="18">
        <v>6.6699999999999995E-2</v>
      </c>
      <c r="H6623" s="299">
        <v>1281.9999999999998</v>
      </c>
      <c r="I6623" s="15">
        <v>230643.89</v>
      </c>
      <c r="J6623" s="11">
        <f t="shared" ref="J6623:J6634" si="3020">G6623</f>
        <v>6.6699999999999995E-2</v>
      </c>
      <c r="K6623" s="31">
        <f t="shared" ref="K6623:K6634" si="3021">I6623*J6623/12</f>
        <v>1281.9956219166668</v>
      </c>
      <c r="L6623" s="289">
        <f t="shared" ref="L6623:L6634" si="3022">K6623-H6623</f>
        <v>-4.37808333299472E-3</v>
      </c>
      <c r="M6623" s="15">
        <f t="shared" ref="M6623:M6634" si="3023">I6623</f>
        <v>230643.89</v>
      </c>
      <c r="N6623" s="5">
        <f>VLOOKUP(CONCATENATE(A6623,"-6"),'Restated Depr'!$B$6:$G$7674,6,0)</f>
        <v>6.6699999999999995E-2</v>
      </c>
      <c r="O6623" s="289">
        <f t="shared" ref="O6623:O6634" si="3024">M6623*N6623/12</f>
        <v>1281.9956219166668</v>
      </c>
      <c r="P6623" s="289">
        <f t="shared" ref="P6623:P6634" si="3025">O6623-K6623</f>
        <v>0</v>
      </c>
      <c r="Q6623" t="s">
        <v>7819</v>
      </c>
    </row>
    <row r="6624" spans="1:18" hidden="1">
      <c r="A6624" t="s">
        <v>506</v>
      </c>
      <c r="B6624" t="s">
        <v>6666</v>
      </c>
      <c r="C6624" s="224" t="s">
        <v>7842</v>
      </c>
      <c r="D6624" s="221">
        <v>398.02</v>
      </c>
      <c r="E6624" s="324">
        <v>42978</v>
      </c>
      <c r="F6624" s="1">
        <v>230643.89</v>
      </c>
      <c r="G6624" s="18">
        <v>6.6699999999999995E-2</v>
      </c>
      <c r="H6624" s="298">
        <v>1281.9999999999998</v>
      </c>
      <c r="I6624" s="10">
        <v>230643.89</v>
      </c>
      <c r="J6624" s="11">
        <f t="shared" si="3020"/>
        <v>6.6699999999999995E-2</v>
      </c>
      <c r="K6624" s="30">
        <f t="shared" si="3021"/>
        <v>1281.9956219166668</v>
      </c>
      <c r="L6624" s="29">
        <f t="shared" si="3022"/>
        <v>-4.37808333299472E-3</v>
      </c>
      <c r="M6624" s="10">
        <f t="shared" si="3023"/>
        <v>230643.89</v>
      </c>
      <c r="N6624" s="5">
        <f>VLOOKUP(CONCATENATE(A6624,"-6"),'Restated Depr'!$B$6:$G$7674,6,0)</f>
        <v>6.6699999999999995E-2</v>
      </c>
      <c r="O6624" s="29">
        <f t="shared" si="3024"/>
        <v>1281.9956219166668</v>
      </c>
      <c r="P6624" s="29">
        <f t="shared" si="3025"/>
        <v>0</v>
      </c>
      <c r="Q6624" t="s">
        <v>7819</v>
      </c>
    </row>
    <row r="6625" spans="1:18" hidden="1">
      <c r="A6625" t="s">
        <v>506</v>
      </c>
      <c r="B6625" t="s">
        <v>6667</v>
      </c>
      <c r="C6625" s="224" t="s">
        <v>7842</v>
      </c>
      <c r="D6625" s="221">
        <v>398.02</v>
      </c>
      <c r="E6625" s="324">
        <v>43008</v>
      </c>
      <c r="F6625" s="1">
        <v>230643.89</v>
      </c>
      <c r="G6625" s="18">
        <v>6.6699999999999995E-2</v>
      </c>
      <c r="H6625" s="298">
        <v>1281.9999999999998</v>
      </c>
      <c r="I6625" s="10">
        <v>230643.89</v>
      </c>
      <c r="J6625" s="11">
        <f t="shared" si="3020"/>
        <v>6.6699999999999995E-2</v>
      </c>
      <c r="K6625" s="30">
        <f t="shared" si="3021"/>
        <v>1281.9956219166668</v>
      </c>
      <c r="L6625" s="29">
        <f t="shared" si="3022"/>
        <v>-4.37808333299472E-3</v>
      </c>
      <c r="M6625" s="10">
        <f t="shared" si="3023"/>
        <v>230643.89</v>
      </c>
      <c r="N6625" s="5">
        <f>VLOOKUP(CONCATENATE(A6625,"-6"),'Restated Depr'!$B$6:$G$7674,6,0)</f>
        <v>6.6699999999999995E-2</v>
      </c>
      <c r="O6625" s="29">
        <f t="shared" si="3024"/>
        <v>1281.9956219166668</v>
      </c>
      <c r="P6625" s="29">
        <f t="shared" si="3025"/>
        <v>0</v>
      </c>
      <c r="Q6625" t="s">
        <v>7819</v>
      </c>
    </row>
    <row r="6626" spans="1:18" hidden="1">
      <c r="A6626" t="s">
        <v>506</v>
      </c>
      <c r="B6626" t="s">
        <v>6668</v>
      </c>
      <c r="C6626" s="224" t="s">
        <v>7842</v>
      </c>
      <c r="D6626" s="221">
        <v>398.02</v>
      </c>
      <c r="E6626" s="324">
        <v>43039</v>
      </c>
      <c r="F6626" s="1">
        <v>230643.89</v>
      </c>
      <c r="G6626" s="18">
        <v>6.6699999999999995E-2</v>
      </c>
      <c r="H6626" s="298">
        <v>1281.9999999999998</v>
      </c>
      <c r="I6626" s="10">
        <v>230643.89</v>
      </c>
      <c r="J6626" s="11">
        <f t="shared" si="3020"/>
        <v>6.6699999999999995E-2</v>
      </c>
      <c r="K6626" s="30">
        <f t="shared" si="3021"/>
        <v>1281.9956219166668</v>
      </c>
      <c r="L6626" s="29">
        <f t="shared" si="3022"/>
        <v>-4.37808333299472E-3</v>
      </c>
      <c r="M6626" s="10">
        <f t="shared" si="3023"/>
        <v>230643.89</v>
      </c>
      <c r="N6626" s="5">
        <f>VLOOKUP(CONCATENATE(A6626,"-6"),'Restated Depr'!$B$6:$G$7674,6,0)</f>
        <v>6.6699999999999995E-2</v>
      </c>
      <c r="O6626" s="29">
        <f t="shared" si="3024"/>
        <v>1281.9956219166668</v>
      </c>
      <c r="P6626" s="29">
        <f t="shared" si="3025"/>
        <v>0</v>
      </c>
      <c r="Q6626" t="s">
        <v>7819</v>
      </c>
    </row>
    <row r="6627" spans="1:18" hidden="1">
      <c r="A6627" t="s">
        <v>506</v>
      </c>
      <c r="B6627" t="s">
        <v>6669</v>
      </c>
      <c r="C6627" s="224" t="s">
        <v>7842</v>
      </c>
      <c r="D6627" s="221">
        <v>398.02</v>
      </c>
      <c r="E6627" s="324">
        <v>43069</v>
      </c>
      <c r="F6627" s="1">
        <v>230643.89</v>
      </c>
      <c r="G6627" s="18">
        <v>6.6699999999999995E-2</v>
      </c>
      <c r="H6627" s="298">
        <v>1281.9999999999998</v>
      </c>
      <c r="I6627" s="10">
        <v>230643.89</v>
      </c>
      <c r="J6627" s="11">
        <f t="shared" si="3020"/>
        <v>6.6699999999999995E-2</v>
      </c>
      <c r="K6627" s="30">
        <f t="shared" si="3021"/>
        <v>1281.9956219166668</v>
      </c>
      <c r="L6627" s="29">
        <f t="shared" si="3022"/>
        <v>-4.37808333299472E-3</v>
      </c>
      <c r="M6627" s="10">
        <f t="shared" si="3023"/>
        <v>230643.89</v>
      </c>
      <c r="N6627" s="5">
        <f>VLOOKUP(CONCATENATE(A6627,"-6"),'Restated Depr'!$B$6:$G$7674,6,0)</f>
        <v>6.6699999999999995E-2</v>
      </c>
      <c r="O6627" s="29">
        <f t="shared" si="3024"/>
        <v>1281.9956219166668</v>
      </c>
      <c r="P6627" s="29">
        <f t="shared" si="3025"/>
        <v>0</v>
      </c>
      <c r="Q6627" t="s">
        <v>7819</v>
      </c>
    </row>
    <row r="6628" spans="1:18" hidden="1">
      <c r="A6628" t="s">
        <v>506</v>
      </c>
      <c r="B6628" t="s">
        <v>6670</v>
      </c>
      <c r="C6628" s="224" t="s">
        <v>7842</v>
      </c>
      <c r="D6628" s="221">
        <v>398.02</v>
      </c>
      <c r="E6628" s="324">
        <v>43100</v>
      </c>
      <c r="F6628" s="1">
        <v>230643.89</v>
      </c>
      <c r="G6628" s="18">
        <v>6.6699999999999995E-2</v>
      </c>
      <c r="H6628" s="298">
        <v>1281.9999999999998</v>
      </c>
      <c r="I6628" s="10">
        <v>230643.89</v>
      </c>
      <c r="J6628" s="11">
        <f t="shared" si="3020"/>
        <v>6.6699999999999995E-2</v>
      </c>
      <c r="K6628" s="30">
        <f t="shared" si="3021"/>
        <v>1281.9956219166668</v>
      </c>
      <c r="L6628" s="29">
        <f t="shared" si="3022"/>
        <v>-4.37808333299472E-3</v>
      </c>
      <c r="M6628" s="10">
        <f t="shared" si="3023"/>
        <v>230643.89</v>
      </c>
      <c r="N6628" s="5">
        <f>VLOOKUP(CONCATENATE(A6628,"-6"),'Restated Depr'!$B$6:$G$7674,6,0)</f>
        <v>6.6699999999999995E-2</v>
      </c>
      <c r="O6628" s="29">
        <f t="shared" si="3024"/>
        <v>1281.9956219166668</v>
      </c>
      <c r="P6628" s="29">
        <f t="shared" si="3025"/>
        <v>0</v>
      </c>
      <c r="Q6628" t="s">
        <v>7819</v>
      </c>
    </row>
    <row r="6629" spans="1:18" hidden="1">
      <c r="A6629" t="s">
        <v>506</v>
      </c>
      <c r="B6629" t="s">
        <v>6671</v>
      </c>
      <c r="C6629" s="224" t="s">
        <v>7842</v>
      </c>
      <c r="D6629" s="221">
        <v>398.02</v>
      </c>
      <c r="E6629" s="324">
        <v>43131</v>
      </c>
      <c r="F6629" s="1">
        <v>230643.89</v>
      </c>
      <c r="G6629" s="5">
        <v>6.6699999999999995E-2</v>
      </c>
      <c r="H6629" s="298">
        <v>1281.9999999999998</v>
      </c>
      <c r="I6629" s="10">
        <v>230643.89</v>
      </c>
      <c r="J6629" s="11">
        <f t="shared" si="3020"/>
        <v>6.6699999999999995E-2</v>
      </c>
      <c r="K6629" s="30">
        <f t="shared" si="3021"/>
        <v>1281.9956219166668</v>
      </c>
      <c r="L6629" s="29">
        <f t="shared" si="3022"/>
        <v>-4.37808333299472E-3</v>
      </c>
      <c r="M6629" s="10">
        <f t="shared" si="3023"/>
        <v>230643.89</v>
      </c>
      <c r="N6629" s="5">
        <f>VLOOKUP(CONCATENATE(A6629,"-6"),'Restated Depr'!$B$6:$G$7674,6,0)</f>
        <v>6.6699999999999995E-2</v>
      </c>
      <c r="O6629" s="29">
        <f t="shared" si="3024"/>
        <v>1281.9956219166668</v>
      </c>
      <c r="P6629" s="29">
        <f t="shared" si="3025"/>
        <v>0</v>
      </c>
      <c r="Q6629" t="s">
        <v>7819</v>
      </c>
    </row>
    <row r="6630" spans="1:18" hidden="1">
      <c r="A6630" t="s">
        <v>506</v>
      </c>
      <c r="B6630" t="s">
        <v>6672</v>
      </c>
      <c r="C6630" s="224" t="s">
        <v>7842</v>
      </c>
      <c r="D6630" s="221">
        <v>398.02</v>
      </c>
      <c r="E6630" s="324">
        <v>43159</v>
      </c>
      <c r="F6630" s="1">
        <v>230643.89</v>
      </c>
      <c r="G6630" s="5">
        <v>6.6699999999999995E-2</v>
      </c>
      <c r="H6630" s="298">
        <v>1281.9999999999998</v>
      </c>
      <c r="I6630" s="10">
        <v>230643.89</v>
      </c>
      <c r="J6630" s="11">
        <f t="shared" si="3020"/>
        <v>6.6699999999999995E-2</v>
      </c>
      <c r="K6630" s="30">
        <f t="shared" si="3021"/>
        <v>1281.9956219166668</v>
      </c>
      <c r="L6630" s="29">
        <f t="shared" si="3022"/>
        <v>-4.37808333299472E-3</v>
      </c>
      <c r="M6630" s="10">
        <f t="shared" si="3023"/>
        <v>230643.89</v>
      </c>
      <c r="N6630" s="5">
        <f>VLOOKUP(CONCATENATE(A6630,"-6"),'Restated Depr'!$B$6:$G$7674,6,0)</f>
        <v>6.6699999999999995E-2</v>
      </c>
      <c r="O6630" s="29">
        <f t="shared" si="3024"/>
        <v>1281.9956219166668</v>
      </c>
      <c r="P6630" s="29">
        <f t="shared" si="3025"/>
        <v>0</v>
      </c>
      <c r="Q6630" t="s">
        <v>7819</v>
      </c>
    </row>
    <row r="6631" spans="1:18" hidden="1">
      <c r="A6631" t="s">
        <v>506</v>
      </c>
      <c r="B6631" t="s">
        <v>6673</v>
      </c>
      <c r="C6631" s="224" t="s">
        <v>7842</v>
      </c>
      <c r="D6631" s="221">
        <v>398.02</v>
      </c>
      <c r="E6631" s="324">
        <v>43190</v>
      </c>
      <c r="F6631" s="1">
        <v>230643.89</v>
      </c>
      <c r="G6631" s="5">
        <v>6.6699999999999995E-2</v>
      </c>
      <c r="H6631" s="298">
        <v>1281.9999999999998</v>
      </c>
      <c r="I6631" s="10">
        <v>230643.89</v>
      </c>
      <c r="J6631" s="11">
        <f t="shared" si="3020"/>
        <v>6.6699999999999995E-2</v>
      </c>
      <c r="K6631" s="30">
        <f t="shared" si="3021"/>
        <v>1281.9956219166668</v>
      </c>
      <c r="L6631" s="29">
        <f t="shared" si="3022"/>
        <v>-4.37808333299472E-3</v>
      </c>
      <c r="M6631" s="10">
        <f t="shared" si="3023"/>
        <v>230643.89</v>
      </c>
      <c r="N6631" s="5">
        <f>VLOOKUP(CONCATENATE(A6631,"-6"),'Restated Depr'!$B$6:$G$7674,6,0)</f>
        <v>6.6699999999999995E-2</v>
      </c>
      <c r="O6631" s="29">
        <f t="shared" si="3024"/>
        <v>1281.9956219166668</v>
      </c>
      <c r="P6631" s="29">
        <f t="shared" si="3025"/>
        <v>0</v>
      </c>
      <c r="Q6631" t="s">
        <v>7819</v>
      </c>
    </row>
    <row r="6632" spans="1:18" hidden="1">
      <c r="A6632" t="s">
        <v>506</v>
      </c>
      <c r="B6632" t="s">
        <v>6674</v>
      </c>
      <c r="C6632" s="224" t="s">
        <v>7842</v>
      </c>
      <c r="D6632" s="221">
        <v>398.02</v>
      </c>
      <c r="E6632" s="324">
        <v>43220</v>
      </c>
      <c r="F6632" s="1">
        <v>230643.89</v>
      </c>
      <c r="G6632" s="5">
        <v>6.6699999999999995E-2</v>
      </c>
      <c r="H6632" s="298">
        <v>1281.9999999999998</v>
      </c>
      <c r="I6632" s="10">
        <v>230643.89</v>
      </c>
      <c r="J6632" s="11">
        <f t="shared" si="3020"/>
        <v>6.6699999999999995E-2</v>
      </c>
      <c r="K6632" s="30">
        <f t="shared" si="3021"/>
        <v>1281.9956219166668</v>
      </c>
      <c r="L6632" s="29">
        <f t="shared" si="3022"/>
        <v>-4.37808333299472E-3</v>
      </c>
      <c r="M6632" s="10">
        <f t="shared" si="3023"/>
        <v>230643.89</v>
      </c>
      <c r="N6632" s="5">
        <f>VLOOKUP(CONCATENATE(A6632,"-6"),'Restated Depr'!$B$6:$G$7674,6,0)</f>
        <v>6.6699999999999995E-2</v>
      </c>
      <c r="O6632" s="29">
        <f t="shared" si="3024"/>
        <v>1281.9956219166668</v>
      </c>
      <c r="P6632" s="29">
        <f t="shared" si="3025"/>
        <v>0</v>
      </c>
      <c r="Q6632" t="s">
        <v>7819</v>
      </c>
    </row>
    <row r="6633" spans="1:18" hidden="1">
      <c r="A6633" t="s">
        <v>506</v>
      </c>
      <c r="B6633" t="s">
        <v>6675</v>
      </c>
      <c r="C6633" s="224" t="s">
        <v>7842</v>
      </c>
      <c r="D6633" s="221">
        <v>398.02</v>
      </c>
      <c r="E6633" s="324">
        <v>43251</v>
      </c>
      <c r="F6633" s="1">
        <v>230643.89</v>
      </c>
      <c r="G6633" s="5">
        <v>6.6699999999999995E-2</v>
      </c>
      <c r="H6633" s="298">
        <v>1281.9999999999998</v>
      </c>
      <c r="I6633" s="10">
        <v>230643.89</v>
      </c>
      <c r="J6633" s="11">
        <f t="shared" si="3020"/>
        <v>6.6699999999999995E-2</v>
      </c>
      <c r="K6633" s="30">
        <f t="shared" si="3021"/>
        <v>1281.9956219166668</v>
      </c>
      <c r="L6633" s="29">
        <f t="shared" si="3022"/>
        <v>-4.37808333299472E-3</v>
      </c>
      <c r="M6633" s="10">
        <f t="shared" si="3023"/>
        <v>230643.89</v>
      </c>
      <c r="N6633" s="5">
        <f>VLOOKUP(CONCATENATE(A6633,"-6"),'Restated Depr'!$B$6:$G$7674,6,0)</f>
        <v>6.6699999999999995E-2</v>
      </c>
      <c r="O6633" s="29">
        <f t="shared" si="3024"/>
        <v>1281.9956219166668</v>
      </c>
      <c r="P6633" s="29">
        <f t="shared" si="3025"/>
        <v>0</v>
      </c>
      <c r="Q6633" t="s">
        <v>7819</v>
      </c>
    </row>
    <row r="6634" spans="1:18" hidden="1">
      <c r="A6634" t="s">
        <v>506</v>
      </c>
      <c r="B6634" t="s">
        <v>6676</v>
      </c>
      <c r="C6634" s="224" t="s">
        <v>7842</v>
      </c>
      <c r="D6634" s="221">
        <v>398.02</v>
      </c>
      <c r="E6634" s="324">
        <v>43281</v>
      </c>
      <c r="F6634" s="1">
        <v>230643.89</v>
      </c>
      <c r="G6634" s="5">
        <v>6.6699999999999995E-2</v>
      </c>
      <c r="H6634" s="298">
        <v>1281.9999999999998</v>
      </c>
      <c r="I6634" s="10">
        <v>230643.89</v>
      </c>
      <c r="J6634" s="11">
        <f t="shared" si="3020"/>
        <v>6.6699999999999995E-2</v>
      </c>
      <c r="K6634" s="30">
        <f t="shared" si="3021"/>
        <v>1281.9956219166668</v>
      </c>
      <c r="L6634" s="29">
        <f t="shared" si="3022"/>
        <v>-4.37808333299472E-3</v>
      </c>
      <c r="M6634" s="10">
        <f t="shared" si="3023"/>
        <v>230643.89</v>
      </c>
      <c r="N6634" s="5">
        <f>VLOOKUP(CONCATENATE(A6634,"-6"),'Restated Depr'!$B$6:$G$7674,6,0)</f>
        <v>6.6699999999999995E-2</v>
      </c>
      <c r="O6634" s="29">
        <f t="shared" si="3024"/>
        <v>1281.9956219166668</v>
      </c>
      <c r="P6634" s="29">
        <f t="shared" si="3025"/>
        <v>0</v>
      </c>
      <c r="Q6634" t="s">
        <v>7819</v>
      </c>
      <c r="R6634" s="5"/>
    </row>
    <row r="6635" spans="1:18" ht="15.75" hidden="1" thickBot="1">
      <c r="A6635" t="s">
        <v>506</v>
      </c>
      <c r="C6635" s="224" t="s">
        <v>641</v>
      </c>
      <c r="D6635" s="22"/>
      <c r="E6635" s="323" t="s">
        <v>606</v>
      </c>
      <c r="F6635" s="1"/>
      <c r="G6635" s="5"/>
      <c r="H6635" s="310">
        <f>SUM(H6623:H6634)</f>
        <v>15383.999999999998</v>
      </c>
      <c r="I6635" s="10"/>
      <c r="J6635" s="10"/>
      <c r="K6635" s="32">
        <f>SUM(K6623:K6634)</f>
        <v>15383.947463000002</v>
      </c>
      <c r="L6635" s="28">
        <f>SUM(L6623:L6634)</f>
        <v>-5.253699999593664E-2</v>
      </c>
      <c r="M6635" s="10"/>
      <c r="N6635" s="5"/>
      <c r="O6635" s="28">
        <f>SUM(O6623:O6634)</f>
        <v>15383.947463000002</v>
      </c>
      <c r="P6635" s="28">
        <f>SUM(P6623:P6634)</f>
        <v>0</v>
      </c>
    </row>
    <row r="6636" spans="1:18" hidden="1">
      <c r="A6636" s="34" t="s">
        <v>507</v>
      </c>
      <c r="B6636" s="34" t="s">
        <v>6677</v>
      </c>
      <c r="C6636" s="226" t="s">
        <v>7842</v>
      </c>
      <c r="D6636" s="223">
        <v>398.02</v>
      </c>
      <c r="E6636" s="327">
        <v>42947</v>
      </c>
      <c r="F6636" s="285">
        <v>60038.559999999998</v>
      </c>
      <c r="G6636" s="38">
        <v>0.16666666999999999</v>
      </c>
      <c r="H6636" s="311">
        <v>789.95000000000016</v>
      </c>
      <c r="I6636" s="287">
        <v>50690.47</v>
      </c>
      <c r="J6636" s="40">
        <f t="shared" ref="J6636:J6647" si="3026">G6636</f>
        <v>0.16666666999999999</v>
      </c>
      <c r="K6636" s="290">
        <f t="shared" ref="K6636:K6647" si="3027">H6636</f>
        <v>789.95000000000016</v>
      </c>
      <c r="L6636" s="291">
        <f t="shared" ref="L6636:L6647" si="3028">K6636-H6636</f>
        <v>0</v>
      </c>
      <c r="M6636" s="287">
        <f t="shared" ref="M6636:M6647" si="3029">I6636</f>
        <v>50690.47</v>
      </c>
      <c r="N6636" s="38">
        <f>VLOOKUP(CONCATENATE(A6636,"-6"),'Restated Depr'!$B$6:$G$7674,6,0)</f>
        <v>0.2</v>
      </c>
      <c r="O6636" s="291">
        <f t="shared" ref="O6636:O6647" si="3030">VLOOKUP(CONCATENATE(A6636,"-6"),$B$3:$K$7676,10,FALSE)</f>
        <v>921.6</v>
      </c>
      <c r="P6636" s="291">
        <f t="shared" ref="P6636:P6647" si="3031">O6636-K6636</f>
        <v>131.64999999999986</v>
      </c>
      <c r="Q6636" t="s">
        <v>7604</v>
      </c>
    </row>
    <row r="6637" spans="1:18" hidden="1">
      <c r="A6637" s="34" t="s">
        <v>507</v>
      </c>
      <c r="B6637" s="34" t="s">
        <v>6678</v>
      </c>
      <c r="C6637" s="226" t="s">
        <v>7842</v>
      </c>
      <c r="D6637" s="223">
        <v>398.02</v>
      </c>
      <c r="E6637" s="327">
        <v>42978</v>
      </c>
      <c r="F6637" s="37">
        <v>59248.58</v>
      </c>
      <c r="G6637" s="38">
        <v>0.16666666999999999</v>
      </c>
      <c r="H6637" s="312">
        <v>789.95000000000016</v>
      </c>
      <c r="I6637" s="39">
        <v>50690.47</v>
      </c>
      <c r="J6637" s="40">
        <f t="shared" si="3026"/>
        <v>0.16666666999999999</v>
      </c>
      <c r="K6637" s="41">
        <f t="shared" si="3027"/>
        <v>789.95000000000016</v>
      </c>
      <c r="L6637" s="42">
        <f t="shared" si="3028"/>
        <v>0</v>
      </c>
      <c r="M6637" s="39">
        <f t="shared" si="3029"/>
        <v>50690.47</v>
      </c>
      <c r="N6637" s="38">
        <f>VLOOKUP(CONCATENATE(A6637,"-6"),'Restated Depr'!$B$6:$G$7674,6,0)</f>
        <v>0.2</v>
      </c>
      <c r="O6637" s="42">
        <f t="shared" si="3030"/>
        <v>921.6</v>
      </c>
      <c r="P6637" s="42">
        <f t="shared" si="3031"/>
        <v>131.64999999999986</v>
      </c>
      <c r="Q6637" t="s">
        <v>7604</v>
      </c>
    </row>
    <row r="6638" spans="1:18" hidden="1">
      <c r="A6638" s="34" t="s">
        <v>507</v>
      </c>
      <c r="B6638" s="34" t="s">
        <v>6679</v>
      </c>
      <c r="C6638" s="226" t="s">
        <v>7842</v>
      </c>
      <c r="D6638" s="223">
        <v>398.02</v>
      </c>
      <c r="E6638" s="327">
        <v>43008</v>
      </c>
      <c r="F6638" s="37">
        <v>58458.6</v>
      </c>
      <c r="G6638" s="38">
        <v>0.16666666999999999</v>
      </c>
      <c r="H6638" s="312">
        <v>789.95000000000016</v>
      </c>
      <c r="I6638" s="39">
        <v>50690.47</v>
      </c>
      <c r="J6638" s="40">
        <f t="shared" si="3026"/>
        <v>0.16666666999999999</v>
      </c>
      <c r="K6638" s="41">
        <f t="shared" si="3027"/>
        <v>789.95000000000016</v>
      </c>
      <c r="L6638" s="42">
        <f t="shared" si="3028"/>
        <v>0</v>
      </c>
      <c r="M6638" s="39">
        <f t="shared" si="3029"/>
        <v>50690.47</v>
      </c>
      <c r="N6638" s="38">
        <f>VLOOKUP(CONCATENATE(A6638,"-6"),'Restated Depr'!$B$6:$G$7674,6,0)</f>
        <v>0.2</v>
      </c>
      <c r="O6638" s="42">
        <f t="shared" si="3030"/>
        <v>921.6</v>
      </c>
      <c r="P6638" s="42">
        <f t="shared" si="3031"/>
        <v>131.64999999999986</v>
      </c>
      <c r="Q6638" t="s">
        <v>7604</v>
      </c>
    </row>
    <row r="6639" spans="1:18" hidden="1">
      <c r="A6639" s="34" t="s">
        <v>507</v>
      </c>
      <c r="B6639" s="34" t="s">
        <v>6680</v>
      </c>
      <c r="C6639" s="226" t="s">
        <v>7842</v>
      </c>
      <c r="D6639" s="223">
        <v>398.02</v>
      </c>
      <c r="E6639" s="327">
        <v>43039</v>
      </c>
      <c r="F6639" s="37">
        <v>57668.62</v>
      </c>
      <c r="G6639" s="38">
        <v>0.16666666999999999</v>
      </c>
      <c r="H6639" s="312">
        <v>789.95000000000016</v>
      </c>
      <c r="I6639" s="39">
        <v>50690.47</v>
      </c>
      <c r="J6639" s="40">
        <f t="shared" si="3026"/>
        <v>0.16666666999999999</v>
      </c>
      <c r="K6639" s="41">
        <f t="shared" si="3027"/>
        <v>789.95000000000016</v>
      </c>
      <c r="L6639" s="42">
        <f t="shared" si="3028"/>
        <v>0</v>
      </c>
      <c r="M6639" s="39">
        <f t="shared" si="3029"/>
        <v>50690.47</v>
      </c>
      <c r="N6639" s="38">
        <f>VLOOKUP(CONCATENATE(A6639,"-6"),'Restated Depr'!$B$6:$G$7674,6,0)</f>
        <v>0.2</v>
      </c>
      <c r="O6639" s="42">
        <f t="shared" si="3030"/>
        <v>921.6</v>
      </c>
      <c r="P6639" s="42">
        <f t="shared" si="3031"/>
        <v>131.64999999999986</v>
      </c>
      <c r="Q6639" t="s">
        <v>7604</v>
      </c>
    </row>
    <row r="6640" spans="1:18" hidden="1">
      <c r="A6640" s="34" t="s">
        <v>507</v>
      </c>
      <c r="B6640" s="34" t="s">
        <v>6681</v>
      </c>
      <c r="C6640" s="226" t="s">
        <v>7842</v>
      </c>
      <c r="D6640" s="223">
        <v>398.02</v>
      </c>
      <c r="E6640" s="327">
        <v>43069</v>
      </c>
      <c r="F6640" s="37">
        <v>56878.64</v>
      </c>
      <c r="G6640" s="38">
        <v>0.16666666999999999</v>
      </c>
      <c r="H6640" s="312">
        <v>789.95000000000016</v>
      </c>
      <c r="I6640" s="39">
        <v>50690.47</v>
      </c>
      <c r="J6640" s="40">
        <f t="shared" si="3026"/>
        <v>0.16666666999999999</v>
      </c>
      <c r="K6640" s="41">
        <f t="shared" si="3027"/>
        <v>789.95000000000016</v>
      </c>
      <c r="L6640" s="42">
        <f t="shared" si="3028"/>
        <v>0</v>
      </c>
      <c r="M6640" s="39">
        <f t="shared" si="3029"/>
        <v>50690.47</v>
      </c>
      <c r="N6640" s="38">
        <f>VLOOKUP(CONCATENATE(A6640,"-6"),'Restated Depr'!$B$6:$G$7674,6,0)</f>
        <v>0.2</v>
      </c>
      <c r="O6640" s="42">
        <f t="shared" si="3030"/>
        <v>921.6</v>
      </c>
      <c r="P6640" s="42">
        <f t="shared" si="3031"/>
        <v>131.64999999999986</v>
      </c>
      <c r="Q6640" t="s">
        <v>7604</v>
      </c>
    </row>
    <row r="6641" spans="1:18" hidden="1">
      <c r="A6641" s="34" t="s">
        <v>507</v>
      </c>
      <c r="B6641" s="34" t="s">
        <v>6682</v>
      </c>
      <c r="C6641" s="226" t="s">
        <v>7842</v>
      </c>
      <c r="D6641" s="223">
        <v>398.02</v>
      </c>
      <c r="E6641" s="327">
        <v>43100</v>
      </c>
      <c r="F6641" s="37">
        <v>56088.66</v>
      </c>
      <c r="G6641" s="38">
        <v>0.16901408000000001</v>
      </c>
      <c r="H6641" s="312">
        <v>789.95000000000016</v>
      </c>
      <c r="I6641" s="39">
        <v>50690.47</v>
      </c>
      <c r="J6641" s="40">
        <f t="shared" si="3026"/>
        <v>0.16901408000000001</v>
      </c>
      <c r="K6641" s="41">
        <f t="shared" si="3027"/>
        <v>789.95000000000016</v>
      </c>
      <c r="L6641" s="42">
        <f t="shared" si="3028"/>
        <v>0</v>
      </c>
      <c r="M6641" s="39">
        <f t="shared" si="3029"/>
        <v>50690.47</v>
      </c>
      <c r="N6641" s="38">
        <f>VLOOKUP(CONCATENATE(A6641,"-6"),'Restated Depr'!$B$6:$G$7674,6,0)</f>
        <v>0.2</v>
      </c>
      <c r="O6641" s="42">
        <f t="shared" si="3030"/>
        <v>921.6</v>
      </c>
      <c r="P6641" s="42">
        <f t="shared" si="3031"/>
        <v>131.64999999999986</v>
      </c>
      <c r="Q6641" t="s">
        <v>7604</v>
      </c>
    </row>
    <row r="6642" spans="1:18" hidden="1">
      <c r="A6642" s="34" t="s">
        <v>507</v>
      </c>
      <c r="B6642" s="34" t="s">
        <v>6683</v>
      </c>
      <c r="C6642" s="226" t="s">
        <v>7842</v>
      </c>
      <c r="D6642" s="223">
        <v>398.02</v>
      </c>
      <c r="E6642" s="327">
        <v>43131</v>
      </c>
      <c r="F6642" s="37">
        <v>55298.68</v>
      </c>
      <c r="G6642" s="38">
        <v>0.2</v>
      </c>
      <c r="H6642" s="312">
        <v>921.6</v>
      </c>
      <c r="I6642" s="39">
        <v>50690.47</v>
      </c>
      <c r="J6642" s="40">
        <f t="shared" si="3026"/>
        <v>0.2</v>
      </c>
      <c r="K6642" s="41">
        <f t="shared" si="3027"/>
        <v>921.6</v>
      </c>
      <c r="L6642" s="42">
        <f t="shared" si="3028"/>
        <v>0</v>
      </c>
      <c r="M6642" s="39">
        <f t="shared" si="3029"/>
        <v>50690.47</v>
      </c>
      <c r="N6642" s="38">
        <f>VLOOKUP(CONCATENATE(A6642,"-6"),'Restated Depr'!$B$6:$G$7674,6,0)</f>
        <v>0.2</v>
      </c>
      <c r="O6642" s="42">
        <f t="shared" si="3030"/>
        <v>921.6</v>
      </c>
      <c r="P6642" s="42">
        <f t="shared" si="3031"/>
        <v>0</v>
      </c>
      <c r="Q6642" t="s">
        <v>7604</v>
      </c>
    </row>
    <row r="6643" spans="1:18" hidden="1">
      <c r="A6643" s="34" t="s">
        <v>507</v>
      </c>
      <c r="B6643" s="34" t="s">
        <v>6684</v>
      </c>
      <c r="C6643" s="226" t="s">
        <v>7842</v>
      </c>
      <c r="D6643" s="223">
        <v>398.02</v>
      </c>
      <c r="E6643" s="327">
        <v>43159</v>
      </c>
      <c r="F6643" s="37">
        <v>54377.04</v>
      </c>
      <c r="G6643" s="38">
        <v>0.2</v>
      </c>
      <c r="H6643" s="312">
        <v>921.6</v>
      </c>
      <c r="I6643" s="39">
        <v>50690.47</v>
      </c>
      <c r="J6643" s="40">
        <f t="shared" si="3026"/>
        <v>0.2</v>
      </c>
      <c r="K6643" s="41">
        <f t="shared" si="3027"/>
        <v>921.6</v>
      </c>
      <c r="L6643" s="42">
        <f t="shared" si="3028"/>
        <v>0</v>
      </c>
      <c r="M6643" s="39">
        <f t="shared" si="3029"/>
        <v>50690.47</v>
      </c>
      <c r="N6643" s="38">
        <f>VLOOKUP(CONCATENATE(A6643,"-6"),'Restated Depr'!$B$6:$G$7674,6,0)</f>
        <v>0.2</v>
      </c>
      <c r="O6643" s="42">
        <f t="shared" si="3030"/>
        <v>921.6</v>
      </c>
      <c r="P6643" s="42">
        <f t="shared" si="3031"/>
        <v>0</v>
      </c>
      <c r="Q6643" t="s">
        <v>7604</v>
      </c>
    </row>
    <row r="6644" spans="1:18" hidden="1">
      <c r="A6644" s="34" t="s">
        <v>507</v>
      </c>
      <c r="B6644" s="34" t="s">
        <v>6685</v>
      </c>
      <c r="C6644" s="226" t="s">
        <v>7842</v>
      </c>
      <c r="D6644" s="223">
        <v>398.02</v>
      </c>
      <c r="E6644" s="327">
        <v>43190</v>
      </c>
      <c r="F6644" s="37">
        <v>53455.4</v>
      </c>
      <c r="G6644" s="38">
        <v>0.2</v>
      </c>
      <c r="H6644" s="312">
        <v>921.6</v>
      </c>
      <c r="I6644" s="39">
        <v>50690.47</v>
      </c>
      <c r="J6644" s="40">
        <f t="shared" si="3026"/>
        <v>0.2</v>
      </c>
      <c r="K6644" s="41">
        <f t="shared" si="3027"/>
        <v>921.6</v>
      </c>
      <c r="L6644" s="42">
        <f t="shared" si="3028"/>
        <v>0</v>
      </c>
      <c r="M6644" s="39">
        <f t="shared" si="3029"/>
        <v>50690.47</v>
      </c>
      <c r="N6644" s="38">
        <f>VLOOKUP(CONCATENATE(A6644,"-6"),'Restated Depr'!$B$6:$G$7674,6,0)</f>
        <v>0.2</v>
      </c>
      <c r="O6644" s="42">
        <f t="shared" si="3030"/>
        <v>921.6</v>
      </c>
      <c r="P6644" s="42">
        <f t="shared" si="3031"/>
        <v>0</v>
      </c>
      <c r="Q6644" t="s">
        <v>7604</v>
      </c>
    </row>
    <row r="6645" spans="1:18" hidden="1">
      <c r="A6645" s="34" t="s">
        <v>507</v>
      </c>
      <c r="B6645" s="34" t="s">
        <v>6686</v>
      </c>
      <c r="C6645" s="226" t="s">
        <v>7842</v>
      </c>
      <c r="D6645" s="223">
        <v>398.02</v>
      </c>
      <c r="E6645" s="327">
        <v>43220</v>
      </c>
      <c r="F6645" s="37">
        <v>52533.760000000002</v>
      </c>
      <c r="G6645" s="38">
        <v>0.2</v>
      </c>
      <c r="H6645" s="312">
        <v>921.6</v>
      </c>
      <c r="I6645" s="39">
        <v>50690.47</v>
      </c>
      <c r="J6645" s="40">
        <f t="shared" si="3026"/>
        <v>0.2</v>
      </c>
      <c r="K6645" s="41">
        <f t="shared" si="3027"/>
        <v>921.6</v>
      </c>
      <c r="L6645" s="42">
        <f t="shared" si="3028"/>
        <v>0</v>
      </c>
      <c r="M6645" s="39">
        <f t="shared" si="3029"/>
        <v>50690.47</v>
      </c>
      <c r="N6645" s="38">
        <f>VLOOKUP(CONCATENATE(A6645,"-6"),'Restated Depr'!$B$6:$G$7674,6,0)</f>
        <v>0.2</v>
      </c>
      <c r="O6645" s="42">
        <f t="shared" si="3030"/>
        <v>921.6</v>
      </c>
      <c r="P6645" s="42">
        <f t="shared" si="3031"/>
        <v>0</v>
      </c>
      <c r="Q6645" t="s">
        <v>7604</v>
      </c>
    </row>
    <row r="6646" spans="1:18" hidden="1">
      <c r="A6646" s="34" t="s">
        <v>507</v>
      </c>
      <c r="B6646" s="34" t="s">
        <v>6687</v>
      </c>
      <c r="C6646" s="226" t="s">
        <v>7842</v>
      </c>
      <c r="D6646" s="223">
        <v>398.02</v>
      </c>
      <c r="E6646" s="327">
        <v>43251</v>
      </c>
      <c r="F6646" s="37">
        <v>51612.12</v>
      </c>
      <c r="G6646" s="38">
        <v>0.2</v>
      </c>
      <c r="H6646" s="312">
        <v>921.61</v>
      </c>
      <c r="I6646" s="39">
        <v>50690.47</v>
      </c>
      <c r="J6646" s="40">
        <f t="shared" si="3026"/>
        <v>0.2</v>
      </c>
      <c r="K6646" s="41">
        <f t="shared" si="3027"/>
        <v>921.61</v>
      </c>
      <c r="L6646" s="42">
        <f t="shared" si="3028"/>
        <v>0</v>
      </c>
      <c r="M6646" s="39">
        <f t="shared" si="3029"/>
        <v>50690.47</v>
      </c>
      <c r="N6646" s="38">
        <f>VLOOKUP(CONCATENATE(A6646,"-6"),'Restated Depr'!$B$6:$G$7674,6,0)</f>
        <v>0.2</v>
      </c>
      <c r="O6646" s="42">
        <f t="shared" si="3030"/>
        <v>921.6</v>
      </c>
      <c r="P6646" s="42">
        <f t="shared" si="3031"/>
        <v>-9.9999999999909051E-3</v>
      </c>
      <c r="Q6646" t="s">
        <v>7604</v>
      </c>
    </row>
    <row r="6647" spans="1:18" hidden="1">
      <c r="A6647" s="34" t="s">
        <v>507</v>
      </c>
      <c r="B6647" s="34" t="s">
        <v>6688</v>
      </c>
      <c r="C6647" s="226" t="s">
        <v>7842</v>
      </c>
      <c r="D6647" s="223">
        <v>398.02</v>
      </c>
      <c r="E6647" s="327">
        <v>43281</v>
      </c>
      <c r="F6647" s="37">
        <v>50690.47</v>
      </c>
      <c r="G6647" s="38">
        <v>0.2</v>
      </c>
      <c r="H6647" s="312">
        <v>921.6</v>
      </c>
      <c r="I6647" s="39">
        <v>50690.47</v>
      </c>
      <c r="J6647" s="40">
        <f t="shared" si="3026"/>
        <v>0.2</v>
      </c>
      <c r="K6647" s="41">
        <f t="shared" si="3027"/>
        <v>921.6</v>
      </c>
      <c r="L6647" s="42">
        <f t="shared" si="3028"/>
        <v>0</v>
      </c>
      <c r="M6647" s="39">
        <f t="shared" si="3029"/>
        <v>50690.47</v>
      </c>
      <c r="N6647" s="38">
        <f>VLOOKUP(CONCATENATE(A6647,"-6"),'Restated Depr'!$B$6:$G$7674,6,0)</f>
        <v>0.2</v>
      </c>
      <c r="O6647" s="42">
        <f t="shared" si="3030"/>
        <v>921.6</v>
      </c>
      <c r="P6647" s="42">
        <f t="shared" si="3031"/>
        <v>0</v>
      </c>
      <c r="Q6647" t="s">
        <v>7604</v>
      </c>
      <c r="R6647" s="5"/>
    </row>
    <row r="6648" spans="1:18" ht="15.75" hidden="1" thickBot="1">
      <c r="A6648" t="s">
        <v>507</v>
      </c>
      <c r="C6648" s="224" t="s">
        <v>641</v>
      </c>
      <c r="D6648" s="22"/>
      <c r="E6648" s="323" t="s">
        <v>606</v>
      </c>
      <c r="F6648" s="1"/>
      <c r="G6648" s="5"/>
      <c r="H6648" s="310">
        <f>SUM(H6636:H6647)</f>
        <v>10269.310000000003</v>
      </c>
      <c r="I6648" s="10"/>
      <c r="J6648" s="10"/>
      <c r="K6648" s="32">
        <f>SUM(K6636:K6647)</f>
        <v>10269.310000000003</v>
      </c>
      <c r="L6648" s="28">
        <f>SUM(L6636:L6647)</f>
        <v>0</v>
      </c>
      <c r="M6648" s="10"/>
      <c r="N6648" s="5"/>
      <c r="O6648" s="28">
        <f>SUM(O6636:O6647)</f>
        <v>11059.200000000003</v>
      </c>
      <c r="P6648" s="28">
        <f>SUM(P6636:P6647)</f>
        <v>789.88999999999919</v>
      </c>
    </row>
    <row r="6649" spans="1:18" hidden="1">
      <c r="A6649" t="s">
        <v>508</v>
      </c>
      <c r="B6649" t="s">
        <v>6689</v>
      </c>
      <c r="C6649" s="224" t="s">
        <v>7842</v>
      </c>
      <c r="D6649" s="221">
        <v>398.02</v>
      </c>
      <c r="E6649" s="324">
        <v>42947</v>
      </c>
      <c r="F6649" s="9">
        <v>1306.76</v>
      </c>
      <c r="G6649" s="18">
        <v>6.6699999999999995E-2</v>
      </c>
      <c r="H6649" s="299">
        <v>7.2600000000000007</v>
      </c>
      <c r="I6649" s="15">
        <v>1306.76</v>
      </c>
      <c r="J6649" s="11">
        <f t="shared" ref="J6649:J6660" si="3032">G6649</f>
        <v>6.6699999999999995E-2</v>
      </c>
      <c r="K6649" s="31">
        <f t="shared" ref="K6649:K6660" si="3033">I6649*J6649/12</f>
        <v>7.2634076666666658</v>
      </c>
      <c r="L6649" s="289">
        <f t="shared" ref="L6649:L6660" si="3034">K6649-H6649</f>
        <v>3.4076666666651434E-3</v>
      </c>
      <c r="M6649" s="15">
        <f t="shared" ref="M6649:M6660" si="3035">I6649</f>
        <v>1306.76</v>
      </c>
      <c r="N6649" s="5">
        <f>VLOOKUP(CONCATENATE(A6649,"-6"),'Restated Depr'!$B$6:$G$7674,6,0)</f>
        <v>6.6699999999999995E-2</v>
      </c>
      <c r="O6649" s="289">
        <f t="shared" ref="O6649:O6660" si="3036">M6649*N6649/12</f>
        <v>7.2634076666666658</v>
      </c>
      <c r="P6649" s="289">
        <f t="shared" ref="P6649:P6660" si="3037">O6649-K6649</f>
        <v>0</v>
      </c>
      <c r="Q6649" t="s">
        <v>7819</v>
      </c>
    </row>
    <row r="6650" spans="1:18" hidden="1">
      <c r="A6650" t="s">
        <v>508</v>
      </c>
      <c r="B6650" t="s">
        <v>6690</v>
      </c>
      <c r="C6650" s="224" t="s">
        <v>7842</v>
      </c>
      <c r="D6650" s="221">
        <v>398.02</v>
      </c>
      <c r="E6650" s="324">
        <v>42978</v>
      </c>
      <c r="F6650" s="1">
        <v>1306.76</v>
      </c>
      <c r="G6650" s="18">
        <v>6.6699999999999995E-2</v>
      </c>
      <c r="H6650" s="298">
        <v>7.2600000000000007</v>
      </c>
      <c r="I6650" s="10">
        <v>1306.76</v>
      </c>
      <c r="J6650" s="11">
        <f t="shared" si="3032"/>
        <v>6.6699999999999995E-2</v>
      </c>
      <c r="K6650" s="30">
        <f t="shared" si="3033"/>
        <v>7.2634076666666658</v>
      </c>
      <c r="L6650" s="29">
        <f t="shared" si="3034"/>
        <v>3.4076666666651434E-3</v>
      </c>
      <c r="M6650" s="10">
        <f t="shared" si="3035"/>
        <v>1306.76</v>
      </c>
      <c r="N6650" s="5">
        <f>VLOOKUP(CONCATENATE(A6650,"-6"),'Restated Depr'!$B$6:$G$7674,6,0)</f>
        <v>6.6699999999999995E-2</v>
      </c>
      <c r="O6650" s="29">
        <f t="shared" si="3036"/>
        <v>7.2634076666666658</v>
      </c>
      <c r="P6650" s="29">
        <f t="shared" si="3037"/>
        <v>0</v>
      </c>
      <c r="Q6650" t="s">
        <v>7819</v>
      </c>
    </row>
    <row r="6651" spans="1:18" hidden="1">
      <c r="A6651" t="s">
        <v>508</v>
      </c>
      <c r="B6651" t="s">
        <v>6691</v>
      </c>
      <c r="C6651" s="224" t="s">
        <v>7842</v>
      </c>
      <c r="D6651" s="221">
        <v>398.02</v>
      </c>
      <c r="E6651" s="324">
        <v>43008</v>
      </c>
      <c r="F6651" s="1">
        <v>1306.76</v>
      </c>
      <c r="G6651" s="18">
        <v>6.6699999999999995E-2</v>
      </c>
      <c r="H6651" s="298">
        <v>7.2600000000000007</v>
      </c>
      <c r="I6651" s="10">
        <v>1306.76</v>
      </c>
      <c r="J6651" s="11">
        <f t="shared" si="3032"/>
        <v>6.6699999999999995E-2</v>
      </c>
      <c r="K6651" s="30">
        <f t="shared" si="3033"/>
        <v>7.2634076666666658</v>
      </c>
      <c r="L6651" s="29">
        <f t="shared" si="3034"/>
        <v>3.4076666666651434E-3</v>
      </c>
      <c r="M6651" s="10">
        <f t="shared" si="3035"/>
        <v>1306.76</v>
      </c>
      <c r="N6651" s="5">
        <f>VLOOKUP(CONCATENATE(A6651,"-6"),'Restated Depr'!$B$6:$G$7674,6,0)</f>
        <v>6.6699999999999995E-2</v>
      </c>
      <c r="O6651" s="29">
        <f t="shared" si="3036"/>
        <v>7.2634076666666658</v>
      </c>
      <c r="P6651" s="29">
        <f t="shared" si="3037"/>
        <v>0</v>
      </c>
      <c r="Q6651" t="s">
        <v>7819</v>
      </c>
    </row>
    <row r="6652" spans="1:18" hidden="1">
      <c r="A6652" t="s">
        <v>508</v>
      </c>
      <c r="B6652" t="s">
        <v>6692</v>
      </c>
      <c r="C6652" s="224" t="s">
        <v>7842</v>
      </c>
      <c r="D6652" s="221">
        <v>398.02</v>
      </c>
      <c r="E6652" s="324">
        <v>43039</v>
      </c>
      <c r="F6652" s="1">
        <v>1306.76</v>
      </c>
      <c r="G6652" s="18">
        <v>6.6699999999999995E-2</v>
      </c>
      <c r="H6652" s="298">
        <v>7.2600000000000007</v>
      </c>
      <c r="I6652" s="10">
        <v>1306.76</v>
      </c>
      <c r="J6652" s="11">
        <f t="shared" si="3032"/>
        <v>6.6699999999999995E-2</v>
      </c>
      <c r="K6652" s="30">
        <f t="shared" si="3033"/>
        <v>7.2634076666666658</v>
      </c>
      <c r="L6652" s="29">
        <f t="shared" si="3034"/>
        <v>3.4076666666651434E-3</v>
      </c>
      <c r="M6652" s="10">
        <f t="shared" si="3035"/>
        <v>1306.76</v>
      </c>
      <c r="N6652" s="5">
        <f>VLOOKUP(CONCATENATE(A6652,"-6"),'Restated Depr'!$B$6:$G$7674,6,0)</f>
        <v>6.6699999999999995E-2</v>
      </c>
      <c r="O6652" s="29">
        <f t="shared" si="3036"/>
        <v>7.2634076666666658</v>
      </c>
      <c r="P6652" s="29">
        <f t="shared" si="3037"/>
        <v>0</v>
      </c>
      <c r="Q6652" t="s">
        <v>7819</v>
      </c>
    </row>
    <row r="6653" spans="1:18" hidden="1">
      <c r="A6653" t="s">
        <v>508</v>
      </c>
      <c r="B6653" t="s">
        <v>6693</v>
      </c>
      <c r="C6653" s="224" t="s">
        <v>7842</v>
      </c>
      <c r="D6653" s="221">
        <v>398.02</v>
      </c>
      <c r="E6653" s="324">
        <v>43069</v>
      </c>
      <c r="F6653" s="1">
        <v>1306.76</v>
      </c>
      <c r="G6653" s="18">
        <v>6.6699999999999995E-2</v>
      </c>
      <c r="H6653" s="298">
        <v>7.2600000000000007</v>
      </c>
      <c r="I6653" s="10">
        <v>1306.76</v>
      </c>
      <c r="J6653" s="11">
        <f t="shared" si="3032"/>
        <v>6.6699999999999995E-2</v>
      </c>
      <c r="K6653" s="30">
        <f t="shared" si="3033"/>
        <v>7.2634076666666658</v>
      </c>
      <c r="L6653" s="29">
        <f t="shared" si="3034"/>
        <v>3.4076666666651434E-3</v>
      </c>
      <c r="M6653" s="10">
        <f t="shared" si="3035"/>
        <v>1306.76</v>
      </c>
      <c r="N6653" s="5">
        <f>VLOOKUP(CONCATENATE(A6653,"-6"),'Restated Depr'!$B$6:$G$7674,6,0)</f>
        <v>6.6699999999999995E-2</v>
      </c>
      <c r="O6653" s="29">
        <f t="shared" si="3036"/>
        <v>7.2634076666666658</v>
      </c>
      <c r="P6653" s="29">
        <f t="shared" si="3037"/>
        <v>0</v>
      </c>
      <c r="Q6653" t="s">
        <v>7819</v>
      </c>
    </row>
    <row r="6654" spans="1:18" hidden="1">
      <c r="A6654" t="s">
        <v>508</v>
      </c>
      <c r="B6654" t="s">
        <v>6694</v>
      </c>
      <c r="C6654" s="224" t="s">
        <v>7842</v>
      </c>
      <c r="D6654" s="221">
        <v>398.02</v>
      </c>
      <c r="E6654" s="324">
        <v>43100</v>
      </c>
      <c r="F6654" s="1">
        <v>1306.76</v>
      </c>
      <c r="G6654" s="18">
        <v>6.6699999999999995E-2</v>
      </c>
      <c r="H6654" s="298">
        <v>7.2600000000000007</v>
      </c>
      <c r="I6654" s="10">
        <v>1306.76</v>
      </c>
      <c r="J6654" s="11">
        <f t="shared" si="3032"/>
        <v>6.6699999999999995E-2</v>
      </c>
      <c r="K6654" s="30">
        <f t="shared" si="3033"/>
        <v>7.2634076666666658</v>
      </c>
      <c r="L6654" s="29">
        <f t="shared" si="3034"/>
        <v>3.4076666666651434E-3</v>
      </c>
      <c r="M6654" s="10">
        <f t="shared" si="3035"/>
        <v>1306.76</v>
      </c>
      <c r="N6654" s="5">
        <f>VLOOKUP(CONCATENATE(A6654,"-6"),'Restated Depr'!$B$6:$G$7674,6,0)</f>
        <v>6.6699999999999995E-2</v>
      </c>
      <c r="O6654" s="29">
        <f t="shared" si="3036"/>
        <v>7.2634076666666658</v>
      </c>
      <c r="P6654" s="29">
        <f t="shared" si="3037"/>
        <v>0</v>
      </c>
      <c r="Q6654" t="s">
        <v>7819</v>
      </c>
    </row>
    <row r="6655" spans="1:18" hidden="1">
      <c r="A6655" t="s">
        <v>508</v>
      </c>
      <c r="B6655" t="s">
        <v>6695</v>
      </c>
      <c r="C6655" s="224" t="s">
        <v>7842</v>
      </c>
      <c r="D6655" s="221">
        <v>398.02</v>
      </c>
      <c r="E6655" s="324">
        <v>43131</v>
      </c>
      <c r="F6655" s="1">
        <v>1306.76</v>
      </c>
      <c r="G6655" s="5">
        <v>6.6699999999999995E-2</v>
      </c>
      <c r="H6655" s="298">
        <v>7.2600000000000007</v>
      </c>
      <c r="I6655" s="10">
        <v>1306.76</v>
      </c>
      <c r="J6655" s="11">
        <f t="shared" si="3032"/>
        <v>6.6699999999999995E-2</v>
      </c>
      <c r="K6655" s="30">
        <f t="shared" si="3033"/>
        <v>7.2634076666666658</v>
      </c>
      <c r="L6655" s="29">
        <f t="shared" si="3034"/>
        <v>3.4076666666651434E-3</v>
      </c>
      <c r="M6655" s="10">
        <f t="shared" si="3035"/>
        <v>1306.76</v>
      </c>
      <c r="N6655" s="5">
        <f>VLOOKUP(CONCATENATE(A6655,"-6"),'Restated Depr'!$B$6:$G$7674,6,0)</f>
        <v>6.6699999999999995E-2</v>
      </c>
      <c r="O6655" s="29">
        <f t="shared" si="3036"/>
        <v>7.2634076666666658</v>
      </c>
      <c r="P6655" s="29">
        <f t="shared" si="3037"/>
        <v>0</v>
      </c>
      <c r="Q6655" t="s">
        <v>7819</v>
      </c>
    </row>
    <row r="6656" spans="1:18" hidden="1">
      <c r="A6656" t="s">
        <v>508</v>
      </c>
      <c r="B6656" t="s">
        <v>6696</v>
      </c>
      <c r="C6656" s="224" t="s">
        <v>7842</v>
      </c>
      <c r="D6656" s="221">
        <v>398.02</v>
      </c>
      <c r="E6656" s="324">
        <v>43159</v>
      </c>
      <c r="F6656" s="1">
        <v>1306.76</v>
      </c>
      <c r="G6656" s="5">
        <v>6.6699999999999995E-2</v>
      </c>
      <c r="H6656" s="298">
        <v>7.2600000000000007</v>
      </c>
      <c r="I6656" s="10">
        <v>1306.76</v>
      </c>
      <c r="J6656" s="11">
        <f t="shared" si="3032"/>
        <v>6.6699999999999995E-2</v>
      </c>
      <c r="K6656" s="30">
        <f t="shared" si="3033"/>
        <v>7.2634076666666658</v>
      </c>
      <c r="L6656" s="29">
        <f t="shared" si="3034"/>
        <v>3.4076666666651434E-3</v>
      </c>
      <c r="M6656" s="10">
        <f t="shared" si="3035"/>
        <v>1306.76</v>
      </c>
      <c r="N6656" s="5">
        <f>VLOOKUP(CONCATENATE(A6656,"-6"),'Restated Depr'!$B$6:$G$7674,6,0)</f>
        <v>6.6699999999999995E-2</v>
      </c>
      <c r="O6656" s="29">
        <f t="shared" si="3036"/>
        <v>7.2634076666666658</v>
      </c>
      <c r="P6656" s="29">
        <f t="shared" si="3037"/>
        <v>0</v>
      </c>
      <c r="Q6656" t="s">
        <v>7819</v>
      </c>
    </row>
    <row r="6657" spans="1:18" hidden="1">
      <c r="A6657" t="s">
        <v>508</v>
      </c>
      <c r="B6657" t="s">
        <v>6697</v>
      </c>
      <c r="C6657" s="224" t="s">
        <v>7842</v>
      </c>
      <c r="D6657" s="221">
        <v>398.02</v>
      </c>
      <c r="E6657" s="324">
        <v>43190</v>
      </c>
      <c r="F6657" s="1">
        <v>1306.76</v>
      </c>
      <c r="G6657" s="5">
        <v>6.6699999999999995E-2</v>
      </c>
      <c r="H6657" s="298">
        <v>7.2600000000000007</v>
      </c>
      <c r="I6657" s="10">
        <v>1306.76</v>
      </c>
      <c r="J6657" s="11">
        <f t="shared" si="3032"/>
        <v>6.6699999999999995E-2</v>
      </c>
      <c r="K6657" s="30">
        <f t="shared" si="3033"/>
        <v>7.2634076666666658</v>
      </c>
      <c r="L6657" s="29">
        <f t="shared" si="3034"/>
        <v>3.4076666666651434E-3</v>
      </c>
      <c r="M6657" s="10">
        <f t="shared" si="3035"/>
        <v>1306.76</v>
      </c>
      <c r="N6657" s="5">
        <f>VLOOKUP(CONCATENATE(A6657,"-6"),'Restated Depr'!$B$6:$G$7674,6,0)</f>
        <v>6.6699999999999995E-2</v>
      </c>
      <c r="O6657" s="29">
        <f t="shared" si="3036"/>
        <v>7.2634076666666658</v>
      </c>
      <c r="P6657" s="29">
        <f t="shared" si="3037"/>
        <v>0</v>
      </c>
      <c r="Q6657" t="s">
        <v>7819</v>
      </c>
    </row>
    <row r="6658" spans="1:18" hidden="1">
      <c r="A6658" t="s">
        <v>508</v>
      </c>
      <c r="B6658" t="s">
        <v>6698</v>
      </c>
      <c r="C6658" s="224" t="s">
        <v>7842</v>
      </c>
      <c r="D6658" s="221">
        <v>398.02</v>
      </c>
      <c r="E6658" s="324">
        <v>43220</v>
      </c>
      <c r="F6658" s="1">
        <v>1306.76</v>
      </c>
      <c r="G6658" s="5">
        <v>6.6699999999999995E-2</v>
      </c>
      <c r="H6658" s="298">
        <v>7.2600000000000007</v>
      </c>
      <c r="I6658" s="10">
        <v>1306.76</v>
      </c>
      <c r="J6658" s="11">
        <f t="shared" si="3032"/>
        <v>6.6699999999999995E-2</v>
      </c>
      <c r="K6658" s="30">
        <f t="shared" si="3033"/>
        <v>7.2634076666666658</v>
      </c>
      <c r="L6658" s="29">
        <f t="shared" si="3034"/>
        <v>3.4076666666651434E-3</v>
      </c>
      <c r="M6658" s="10">
        <f t="shared" si="3035"/>
        <v>1306.76</v>
      </c>
      <c r="N6658" s="5">
        <f>VLOOKUP(CONCATENATE(A6658,"-6"),'Restated Depr'!$B$6:$G$7674,6,0)</f>
        <v>6.6699999999999995E-2</v>
      </c>
      <c r="O6658" s="29">
        <f t="shared" si="3036"/>
        <v>7.2634076666666658</v>
      </c>
      <c r="P6658" s="29">
        <f t="shared" si="3037"/>
        <v>0</v>
      </c>
      <c r="Q6658" t="s">
        <v>7819</v>
      </c>
    </row>
    <row r="6659" spans="1:18" hidden="1">
      <c r="A6659" t="s">
        <v>508</v>
      </c>
      <c r="B6659" t="s">
        <v>6699</v>
      </c>
      <c r="C6659" s="224" t="s">
        <v>7842</v>
      </c>
      <c r="D6659" s="221">
        <v>398.02</v>
      </c>
      <c r="E6659" s="324">
        <v>43251</v>
      </c>
      <c r="F6659" s="1">
        <v>1306.76</v>
      </c>
      <c r="G6659" s="5">
        <v>6.6699999999999995E-2</v>
      </c>
      <c r="H6659" s="298">
        <v>7.2600000000000007</v>
      </c>
      <c r="I6659" s="10">
        <v>1306.76</v>
      </c>
      <c r="J6659" s="11">
        <f t="shared" si="3032"/>
        <v>6.6699999999999995E-2</v>
      </c>
      <c r="K6659" s="30">
        <f t="shared" si="3033"/>
        <v>7.2634076666666658</v>
      </c>
      <c r="L6659" s="29">
        <f t="shared" si="3034"/>
        <v>3.4076666666651434E-3</v>
      </c>
      <c r="M6659" s="10">
        <f t="shared" si="3035"/>
        <v>1306.76</v>
      </c>
      <c r="N6659" s="5">
        <f>VLOOKUP(CONCATENATE(A6659,"-6"),'Restated Depr'!$B$6:$G$7674,6,0)</f>
        <v>6.6699999999999995E-2</v>
      </c>
      <c r="O6659" s="29">
        <f t="shared" si="3036"/>
        <v>7.2634076666666658</v>
      </c>
      <c r="P6659" s="29">
        <f t="shared" si="3037"/>
        <v>0</v>
      </c>
      <c r="Q6659" t="s">
        <v>7819</v>
      </c>
    </row>
    <row r="6660" spans="1:18" hidden="1">
      <c r="A6660" t="s">
        <v>508</v>
      </c>
      <c r="B6660" t="s">
        <v>6700</v>
      </c>
      <c r="C6660" s="224" t="s">
        <v>7842</v>
      </c>
      <c r="D6660" s="221">
        <v>398.02</v>
      </c>
      <c r="E6660" s="324">
        <v>43281</v>
      </c>
      <c r="F6660" s="1">
        <v>1306.76</v>
      </c>
      <c r="G6660" s="5">
        <v>6.6699999999999995E-2</v>
      </c>
      <c r="H6660" s="298">
        <v>7.2600000000000007</v>
      </c>
      <c r="I6660" s="10">
        <v>1306.76</v>
      </c>
      <c r="J6660" s="11">
        <f t="shared" si="3032"/>
        <v>6.6699999999999995E-2</v>
      </c>
      <c r="K6660" s="30">
        <f t="shared" si="3033"/>
        <v>7.2634076666666658</v>
      </c>
      <c r="L6660" s="29">
        <f t="shared" si="3034"/>
        <v>3.4076666666651434E-3</v>
      </c>
      <c r="M6660" s="10">
        <f t="shared" si="3035"/>
        <v>1306.76</v>
      </c>
      <c r="N6660" s="5">
        <f>VLOOKUP(CONCATENATE(A6660,"-6"),'Restated Depr'!$B$6:$G$7674,6,0)</f>
        <v>6.6699999999999995E-2</v>
      </c>
      <c r="O6660" s="29">
        <f t="shared" si="3036"/>
        <v>7.2634076666666658</v>
      </c>
      <c r="P6660" s="29">
        <f t="shared" si="3037"/>
        <v>0</v>
      </c>
      <c r="Q6660" t="s">
        <v>7819</v>
      </c>
      <c r="R6660" s="5"/>
    </row>
    <row r="6661" spans="1:18" ht="15.75" hidden="1" thickBot="1">
      <c r="A6661" t="s">
        <v>508</v>
      </c>
      <c r="C6661" s="224" t="s">
        <v>641</v>
      </c>
      <c r="D6661" s="22"/>
      <c r="E6661" s="323" t="s">
        <v>606</v>
      </c>
      <c r="F6661" s="1"/>
      <c r="G6661" s="5"/>
      <c r="H6661" s="310">
        <f>SUM(H6649:H6660)</f>
        <v>87.120000000000019</v>
      </c>
      <c r="I6661" s="10"/>
      <c r="J6661" s="10"/>
      <c r="K6661" s="32">
        <f>SUM(K6649:K6660)</f>
        <v>87.16089199999999</v>
      </c>
      <c r="L6661" s="28">
        <f>SUM(L6649:L6660)</f>
        <v>4.0891999999981721E-2</v>
      </c>
      <c r="M6661" s="10"/>
      <c r="N6661" s="5"/>
      <c r="O6661" s="28">
        <f>SUM(O6649:O6660)</f>
        <v>87.16089199999999</v>
      </c>
      <c r="P6661" s="28">
        <f>SUM(P6649:P6660)</f>
        <v>0</v>
      </c>
    </row>
    <row r="6662" spans="1:18" hidden="1">
      <c r="A6662" t="s">
        <v>509</v>
      </c>
      <c r="B6662" t="s">
        <v>6701</v>
      </c>
      <c r="C6662" s="224" t="s">
        <v>7842</v>
      </c>
      <c r="D6662" s="221">
        <v>398.02</v>
      </c>
      <c r="E6662" s="324">
        <v>42947</v>
      </c>
      <c r="F6662" s="9">
        <v>1024.92</v>
      </c>
      <c r="G6662" s="18">
        <v>6.6699999999999995E-2</v>
      </c>
      <c r="H6662" s="299">
        <v>5.7</v>
      </c>
      <c r="I6662" s="15">
        <v>1024.92</v>
      </c>
      <c r="J6662" s="11">
        <f t="shared" ref="J6662:J6673" si="3038">G6662</f>
        <v>6.6699999999999995E-2</v>
      </c>
      <c r="K6662" s="31">
        <f t="shared" ref="K6662:K6673" si="3039">I6662*J6662/12</f>
        <v>5.6968470000000009</v>
      </c>
      <c r="L6662" s="289">
        <f t="shared" ref="L6662:L6673" si="3040">K6662-H6662</f>
        <v>-3.1529999999992953E-3</v>
      </c>
      <c r="M6662" s="15">
        <f t="shared" ref="M6662:M6673" si="3041">I6662</f>
        <v>1024.92</v>
      </c>
      <c r="N6662" s="5">
        <f>VLOOKUP(CONCATENATE(A6662,"-6"),'Restated Depr'!$B$6:$G$7674,6,0)</f>
        <v>6.6699999999999995E-2</v>
      </c>
      <c r="O6662" s="289">
        <f t="shared" ref="O6662:O6673" si="3042">M6662*N6662/12</f>
        <v>5.6968470000000009</v>
      </c>
      <c r="P6662" s="289">
        <f t="shared" ref="P6662:P6673" si="3043">O6662-K6662</f>
        <v>0</v>
      </c>
      <c r="Q6662" t="s">
        <v>7819</v>
      </c>
    </row>
    <row r="6663" spans="1:18" hidden="1">
      <c r="A6663" t="s">
        <v>509</v>
      </c>
      <c r="B6663" t="s">
        <v>6702</v>
      </c>
      <c r="C6663" s="224" t="s">
        <v>7842</v>
      </c>
      <c r="D6663" s="221">
        <v>398.02</v>
      </c>
      <c r="E6663" s="324">
        <v>42978</v>
      </c>
      <c r="F6663" s="1">
        <v>1024.92</v>
      </c>
      <c r="G6663" s="18">
        <v>6.6699999999999995E-2</v>
      </c>
      <c r="H6663" s="298">
        <v>5.7</v>
      </c>
      <c r="I6663" s="10">
        <v>1024.92</v>
      </c>
      <c r="J6663" s="11">
        <f t="shared" si="3038"/>
        <v>6.6699999999999995E-2</v>
      </c>
      <c r="K6663" s="30">
        <f t="shared" si="3039"/>
        <v>5.6968470000000009</v>
      </c>
      <c r="L6663" s="29">
        <f t="shared" si="3040"/>
        <v>-3.1529999999992953E-3</v>
      </c>
      <c r="M6663" s="10">
        <f t="shared" si="3041"/>
        <v>1024.92</v>
      </c>
      <c r="N6663" s="5">
        <f>VLOOKUP(CONCATENATE(A6663,"-6"),'Restated Depr'!$B$6:$G$7674,6,0)</f>
        <v>6.6699999999999995E-2</v>
      </c>
      <c r="O6663" s="29">
        <f t="shared" si="3042"/>
        <v>5.6968470000000009</v>
      </c>
      <c r="P6663" s="29">
        <f t="shared" si="3043"/>
        <v>0</v>
      </c>
      <c r="Q6663" t="s">
        <v>7819</v>
      </c>
    </row>
    <row r="6664" spans="1:18" hidden="1">
      <c r="A6664" t="s">
        <v>509</v>
      </c>
      <c r="B6664" t="s">
        <v>6703</v>
      </c>
      <c r="C6664" s="224" t="s">
        <v>7842</v>
      </c>
      <c r="D6664" s="221">
        <v>398.02</v>
      </c>
      <c r="E6664" s="324">
        <v>43008</v>
      </c>
      <c r="F6664" s="1">
        <v>1024.92</v>
      </c>
      <c r="G6664" s="18">
        <v>6.6699999999999995E-2</v>
      </c>
      <c r="H6664" s="298">
        <v>5.7</v>
      </c>
      <c r="I6664" s="10">
        <v>1024.92</v>
      </c>
      <c r="J6664" s="11">
        <f t="shared" si="3038"/>
        <v>6.6699999999999995E-2</v>
      </c>
      <c r="K6664" s="30">
        <f t="shared" si="3039"/>
        <v>5.6968470000000009</v>
      </c>
      <c r="L6664" s="29">
        <f t="shared" si="3040"/>
        <v>-3.1529999999992953E-3</v>
      </c>
      <c r="M6664" s="10">
        <f t="shared" si="3041"/>
        <v>1024.92</v>
      </c>
      <c r="N6664" s="5">
        <f>VLOOKUP(CONCATENATE(A6664,"-6"),'Restated Depr'!$B$6:$G$7674,6,0)</f>
        <v>6.6699999999999995E-2</v>
      </c>
      <c r="O6664" s="29">
        <f t="shared" si="3042"/>
        <v>5.6968470000000009</v>
      </c>
      <c r="P6664" s="29">
        <f t="shared" si="3043"/>
        <v>0</v>
      </c>
      <c r="Q6664" t="s">
        <v>7819</v>
      </c>
    </row>
    <row r="6665" spans="1:18" hidden="1">
      <c r="A6665" t="s">
        <v>509</v>
      </c>
      <c r="B6665" t="s">
        <v>6704</v>
      </c>
      <c r="C6665" s="224" t="s">
        <v>7842</v>
      </c>
      <c r="D6665" s="221">
        <v>398.02</v>
      </c>
      <c r="E6665" s="324">
        <v>43039</v>
      </c>
      <c r="F6665" s="1">
        <v>1024.92</v>
      </c>
      <c r="G6665" s="18">
        <v>6.6699999999999995E-2</v>
      </c>
      <c r="H6665" s="298">
        <v>5.7</v>
      </c>
      <c r="I6665" s="10">
        <v>1024.92</v>
      </c>
      <c r="J6665" s="11">
        <f t="shared" si="3038"/>
        <v>6.6699999999999995E-2</v>
      </c>
      <c r="K6665" s="30">
        <f t="shared" si="3039"/>
        <v>5.6968470000000009</v>
      </c>
      <c r="L6665" s="29">
        <f t="shared" si="3040"/>
        <v>-3.1529999999992953E-3</v>
      </c>
      <c r="M6665" s="10">
        <f t="shared" si="3041"/>
        <v>1024.92</v>
      </c>
      <c r="N6665" s="5">
        <f>VLOOKUP(CONCATENATE(A6665,"-6"),'Restated Depr'!$B$6:$G$7674,6,0)</f>
        <v>6.6699999999999995E-2</v>
      </c>
      <c r="O6665" s="29">
        <f t="shared" si="3042"/>
        <v>5.6968470000000009</v>
      </c>
      <c r="P6665" s="29">
        <f t="shared" si="3043"/>
        <v>0</v>
      </c>
      <c r="Q6665" t="s">
        <v>7819</v>
      </c>
    </row>
    <row r="6666" spans="1:18" hidden="1">
      <c r="A6666" t="s">
        <v>509</v>
      </c>
      <c r="B6666" t="s">
        <v>6705</v>
      </c>
      <c r="C6666" s="224" t="s">
        <v>7842</v>
      </c>
      <c r="D6666" s="221">
        <v>398.02</v>
      </c>
      <c r="E6666" s="324">
        <v>43069</v>
      </c>
      <c r="F6666" s="1">
        <v>1024.92</v>
      </c>
      <c r="G6666" s="18">
        <v>6.6699999999999995E-2</v>
      </c>
      <c r="H6666" s="298">
        <v>5.7</v>
      </c>
      <c r="I6666" s="10">
        <v>1024.92</v>
      </c>
      <c r="J6666" s="11">
        <f t="shared" si="3038"/>
        <v>6.6699999999999995E-2</v>
      </c>
      <c r="K6666" s="30">
        <f t="shared" si="3039"/>
        <v>5.6968470000000009</v>
      </c>
      <c r="L6666" s="29">
        <f t="shared" si="3040"/>
        <v>-3.1529999999992953E-3</v>
      </c>
      <c r="M6666" s="10">
        <f t="shared" si="3041"/>
        <v>1024.92</v>
      </c>
      <c r="N6666" s="5">
        <f>VLOOKUP(CONCATENATE(A6666,"-6"),'Restated Depr'!$B$6:$G$7674,6,0)</f>
        <v>6.6699999999999995E-2</v>
      </c>
      <c r="O6666" s="29">
        <f t="shared" si="3042"/>
        <v>5.6968470000000009</v>
      </c>
      <c r="P6666" s="29">
        <f t="shared" si="3043"/>
        <v>0</v>
      </c>
      <c r="Q6666" t="s">
        <v>7819</v>
      </c>
    </row>
    <row r="6667" spans="1:18" hidden="1">
      <c r="A6667" t="s">
        <v>509</v>
      </c>
      <c r="B6667" t="s">
        <v>6706</v>
      </c>
      <c r="C6667" s="224" t="s">
        <v>7842</v>
      </c>
      <c r="D6667" s="221">
        <v>398.02</v>
      </c>
      <c r="E6667" s="324">
        <v>43100</v>
      </c>
      <c r="F6667" s="1">
        <v>1024.92</v>
      </c>
      <c r="G6667" s="18">
        <v>6.6699999999999995E-2</v>
      </c>
      <c r="H6667" s="298">
        <v>5.7</v>
      </c>
      <c r="I6667" s="10">
        <v>1024.92</v>
      </c>
      <c r="J6667" s="11">
        <f t="shared" si="3038"/>
        <v>6.6699999999999995E-2</v>
      </c>
      <c r="K6667" s="30">
        <f t="shared" si="3039"/>
        <v>5.6968470000000009</v>
      </c>
      <c r="L6667" s="29">
        <f t="shared" si="3040"/>
        <v>-3.1529999999992953E-3</v>
      </c>
      <c r="M6667" s="10">
        <f t="shared" si="3041"/>
        <v>1024.92</v>
      </c>
      <c r="N6667" s="5">
        <f>VLOOKUP(CONCATENATE(A6667,"-6"),'Restated Depr'!$B$6:$G$7674,6,0)</f>
        <v>6.6699999999999995E-2</v>
      </c>
      <c r="O6667" s="29">
        <f t="shared" si="3042"/>
        <v>5.6968470000000009</v>
      </c>
      <c r="P6667" s="29">
        <f t="shared" si="3043"/>
        <v>0</v>
      </c>
      <c r="Q6667" t="s">
        <v>7819</v>
      </c>
    </row>
    <row r="6668" spans="1:18" hidden="1">
      <c r="A6668" t="s">
        <v>509</v>
      </c>
      <c r="B6668" t="s">
        <v>6707</v>
      </c>
      <c r="C6668" s="224" t="s">
        <v>7842</v>
      </c>
      <c r="D6668" s="221">
        <v>398.02</v>
      </c>
      <c r="E6668" s="324">
        <v>43131</v>
      </c>
      <c r="F6668" s="1">
        <v>1024.92</v>
      </c>
      <c r="G6668" s="5">
        <v>6.6699999999999995E-2</v>
      </c>
      <c r="H6668" s="298">
        <v>5.7</v>
      </c>
      <c r="I6668" s="10">
        <v>1024.92</v>
      </c>
      <c r="J6668" s="11">
        <f t="shared" si="3038"/>
        <v>6.6699999999999995E-2</v>
      </c>
      <c r="K6668" s="30">
        <f t="shared" si="3039"/>
        <v>5.6968470000000009</v>
      </c>
      <c r="L6668" s="29">
        <f t="shared" si="3040"/>
        <v>-3.1529999999992953E-3</v>
      </c>
      <c r="M6668" s="10">
        <f t="shared" si="3041"/>
        <v>1024.92</v>
      </c>
      <c r="N6668" s="5">
        <f>VLOOKUP(CONCATENATE(A6668,"-6"),'Restated Depr'!$B$6:$G$7674,6,0)</f>
        <v>6.6699999999999995E-2</v>
      </c>
      <c r="O6668" s="29">
        <f t="shared" si="3042"/>
        <v>5.6968470000000009</v>
      </c>
      <c r="P6668" s="29">
        <f t="shared" si="3043"/>
        <v>0</v>
      </c>
      <c r="Q6668" t="s">
        <v>7819</v>
      </c>
    </row>
    <row r="6669" spans="1:18" hidden="1">
      <c r="A6669" t="s">
        <v>509</v>
      </c>
      <c r="B6669" t="s">
        <v>6708</v>
      </c>
      <c r="C6669" s="224" t="s">
        <v>7842</v>
      </c>
      <c r="D6669" s="221">
        <v>398.02</v>
      </c>
      <c r="E6669" s="324">
        <v>43159</v>
      </c>
      <c r="F6669" s="1">
        <v>1024.92</v>
      </c>
      <c r="G6669" s="5">
        <v>6.6699999999999995E-2</v>
      </c>
      <c r="H6669" s="298">
        <v>5.7</v>
      </c>
      <c r="I6669" s="10">
        <v>1024.92</v>
      </c>
      <c r="J6669" s="11">
        <f t="shared" si="3038"/>
        <v>6.6699999999999995E-2</v>
      </c>
      <c r="K6669" s="30">
        <f t="shared" si="3039"/>
        <v>5.6968470000000009</v>
      </c>
      <c r="L6669" s="29">
        <f t="shared" si="3040"/>
        <v>-3.1529999999992953E-3</v>
      </c>
      <c r="M6669" s="10">
        <f t="shared" si="3041"/>
        <v>1024.92</v>
      </c>
      <c r="N6669" s="5">
        <f>VLOOKUP(CONCATENATE(A6669,"-6"),'Restated Depr'!$B$6:$G$7674,6,0)</f>
        <v>6.6699999999999995E-2</v>
      </c>
      <c r="O6669" s="29">
        <f t="shared" si="3042"/>
        <v>5.6968470000000009</v>
      </c>
      <c r="P6669" s="29">
        <f t="shared" si="3043"/>
        <v>0</v>
      </c>
      <c r="Q6669" t="s">
        <v>7819</v>
      </c>
    </row>
    <row r="6670" spans="1:18" hidden="1">
      <c r="A6670" t="s">
        <v>509</v>
      </c>
      <c r="B6670" t="s">
        <v>6709</v>
      </c>
      <c r="C6670" s="224" t="s">
        <v>7842</v>
      </c>
      <c r="D6670" s="221">
        <v>398.02</v>
      </c>
      <c r="E6670" s="324">
        <v>43190</v>
      </c>
      <c r="F6670" s="1">
        <v>1024.92</v>
      </c>
      <c r="G6670" s="5">
        <v>6.6699999999999995E-2</v>
      </c>
      <c r="H6670" s="298">
        <v>5.7</v>
      </c>
      <c r="I6670" s="10">
        <v>1024.92</v>
      </c>
      <c r="J6670" s="11">
        <f t="shared" si="3038"/>
        <v>6.6699999999999995E-2</v>
      </c>
      <c r="K6670" s="30">
        <f t="shared" si="3039"/>
        <v>5.6968470000000009</v>
      </c>
      <c r="L6670" s="29">
        <f t="shared" si="3040"/>
        <v>-3.1529999999992953E-3</v>
      </c>
      <c r="M6670" s="10">
        <f t="shared" si="3041"/>
        <v>1024.92</v>
      </c>
      <c r="N6670" s="5">
        <f>VLOOKUP(CONCATENATE(A6670,"-6"),'Restated Depr'!$B$6:$G$7674,6,0)</f>
        <v>6.6699999999999995E-2</v>
      </c>
      <c r="O6670" s="29">
        <f t="shared" si="3042"/>
        <v>5.6968470000000009</v>
      </c>
      <c r="P6670" s="29">
        <f t="shared" si="3043"/>
        <v>0</v>
      </c>
      <c r="Q6670" t="s">
        <v>7819</v>
      </c>
    </row>
    <row r="6671" spans="1:18" hidden="1">
      <c r="A6671" t="s">
        <v>509</v>
      </c>
      <c r="B6671" t="s">
        <v>6710</v>
      </c>
      <c r="C6671" s="224" t="s">
        <v>7842</v>
      </c>
      <c r="D6671" s="221">
        <v>398.02</v>
      </c>
      <c r="E6671" s="324">
        <v>43220</v>
      </c>
      <c r="F6671" s="1">
        <v>1024.92</v>
      </c>
      <c r="G6671" s="5">
        <v>6.6699999999999995E-2</v>
      </c>
      <c r="H6671" s="298">
        <v>5.7</v>
      </c>
      <c r="I6671" s="10">
        <v>1024.92</v>
      </c>
      <c r="J6671" s="11">
        <f t="shared" si="3038"/>
        <v>6.6699999999999995E-2</v>
      </c>
      <c r="K6671" s="30">
        <f t="shared" si="3039"/>
        <v>5.6968470000000009</v>
      </c>
      <c r="L6671" s="29">
        <f t="shared" si="3040"/>
        <v>-3.1529999999992953E-3</v>
      </c>
      <c r="M6671" s="10">
        <f t="shared" si="3041"/>
        <v>1024.92</v>
      </c>
      <c r="N6671" s="5">
        <f>VLOOKUP(CONCATENATE(A6671,"-6"),'Restated Depr'!$B$6:$G$7674,6,0)</f>
        <v>6.6699999999999995E-2</v>
      </c>
      <c r="O6671" s="29">
        <f t="shared" si="3042"/>
        <v>5.6968470000000009</v>
      </c>
      <c r="P6671" s="29">
        <f t="shared" si="3043"/>
        <v>0</v>
      </c>
      <c r="Q6671" t="s">
        <v>7819</v>
      </c>
    </row>
    <row r="6672" spans="1:18" hidden="1">
      <c r="A6672" t="s">
        <v>509</v>
      </c>
      <c r="B6672" t="s">
        <v>6711</v>
      </c>
      <c r="C6672" s="224" t="s">
        <v>7842</v>
      </c>
      <c r="D6672" s="221">
        <v>398.02</v>
      </c>
      <c r="E6672" s="324">
        <v>43251</v>
      </c>
      <c r="F6672" s="1">
        <v>1024.92</v>
      </c>
      <c r="G6672" s="5">
        <v>6.6699999999999995E-2</v>
      </c>
      <c r="H6672" s="298">
        <v>5.7</v>
      </c>
      <c r="I6672" s="10">
        <v>1024.92</v>
      </c>
      <c r="J6672" s="11">
        <f t="shared" si="3038"/>
        <v>6.6699999999999995E-2</v>
      </c>
      <c r="K6672" s="30">
        <f t="shared" si="3039"/>
        <v>5.6968470000000009</v>
      </c>
      <c r="L6672" s="29">
        <f t="shared" si="3040"/>
        <v>-3.1529999999992953E-3</v>
      </c>
      <c r="M6672" s="10">
        <f t="shared" si="3041"/>
        <v>1024.92</v>
      </c>
      <c r="N6672" s="5">
        <f>VLOOKUP(CONCATENATE(A6672,"-6"),'Restated Depr'!$B$6:$G$7674,6,0)</f>
        <v>6.6699999999999995E-2</v>
      </c>
      <c r="O6672" s="29">
        <f t="shared" si="3042"/>
        <v>5.6968470000000009</v>
      </c>
      <c r="P6672" s="29">
        <f t="shared" si="3043"/>
        <v>0</v>
      </c>
      <c r="Q6672" t="s">
        <v>7819</v>
      </c>
    </row>
    <row r="6673" spans="1:18" hidden="1">
      <c r="A6673" t="s">
        <v>509</v>
      </c>
      <c r="B6673" t="s">
        <v>6712</v>
      </c>
      <c r="C6673" s="224" t="s">
        <v>7842</v>
      </c>
      <c r="D6673" s="221">
        <v>398.02</v>
      </c>
      <c r="E6673" s="324">
        <v>43281</v>
      </c>
      <c r="F6673" s="1">
        <v>1024.92</v>
      </c>
      <c r="G6673" s="5">
        <v>6.6699999999999995E-2</v>
      </c>
      <c r="H6673" s="298">
        <v>5.7</v>
      </c>
      <c r="I6673" s="10">
        <v>1024.92</v>
      </c>
      <c r="J6673" s="11">
        <f t="shared" si="3038"/>
        <v>6.6699999999999995E-2</v>
      </c>
      <c r="K6673" s="30">
        <f t="shared" si="3039"/>
        <v>5.6968470000000009</v>
      </c>
      <c r="L6673" s="29">
        <f t="shared" si="3040"/>
        <v>-3.1529999999992953E-3</v>
      </c>
      <c r="M6673" s="10">
        <f t="shared" si="3041"/>
        <v>1024.92</v>
      </c>
      <c r="N6673" s="5">
        <f>VLOOKUP(CONCATENATE(A6673,"-6"),'Restated Depr'!$B$6:$G$7674,6,0)</f>
        <v>6.6699999999999995E-2</v>
      </c>
      <c r="O6673" s="29">
        <f t="shared" si="3042"/>
        <v>5.6968470000000009</v>
      </c>
      <c r="P6673" s="29">
        <f t="shared" si="3043"/>
        <v>0</v>
      </c>
      <c r="Q6673" t="s">
        <v>7819</v>
      </c>
      <c r="R6673" s="5"/>
    </row>
    <row r="6674" spans="1:18" ht="15.75" hidden="1" thickBot="1">
      <c r="A6674" t="s">
        <v>509</v>
      </c>
      <c r="C6674" s="224" t="s">
        <v>641</v>
      </c>
      <c r="D6674" s="22"/>
      <c r="E6674" s="323" t="s">
        <v>606</v>
      </c>
      <c r="F6674" s="1"/>
      <c r="G6674" s="5"/>
      <c r="H6674" s="310">
        <f>SUM(H6662:H6673)</f>
        <v>68.40000000000002</v>
      </c>
      <c r="I6674" s="10"/>
      <c r="J6674" s="10"/>
      <c r="K6674" s="32">
        <f>SUM(K6662:K6673)</f>
        <v>68.362163999999993</v>
      </c>
      <c r="L6674" s="28">
        <f>SUM(L6662:L6673)</f>
        <v>-3.7835999999991543E-2</v>
      </c>
      <c r="M6674" s="10"/>
      <c r="N6674" s="5"/>
      <c r="O6674" s="28">
        <f>SUM(O6662:O6673)</f>
        <v>68.362163999999993</v>
      </c>
      <c r="P6674" s="28">
        <f>SUM(P6662:P6673)</f>
        <v>0</v>
      </c>
    </row>
    <row r="6675" spans="1:18" hidden="1">
      <c r="A6675" s="36" t="s">
        <v>510</v>
      </c>
      <c r="B6675" s="36" t="s">
        <v>6713</v>
      </c>
      <c r="C6675" s="225" t="s">
        <v>7843</v>
      </c>
      <c r="D6675" s="220" t="s">
        <v>7598</v>
      </c>
      <c r="E6675" s="328">
        <v>42947</v>
      </c>
      <c r="F6675" s="284">
        <v>262268.53999999998</v>
      </c>
      <c r="G6675" s="44">
        <v>0</v>
      </c>
      <c r="H6675" s="200">
        <v>3188.99</v>
      </c>
      <c r="I6675" s="286">
        <v>261780.47</v>
      </c>
      <c r="J6675" s="47">
        <f t="shared" ref="J6675:J6686" si="3044">G6675</f>
        <v>0</v>
      </c>
      <c r="K6675" s="199">
        <f t="shared" ref="K6675:K6686" si="3045">VLOOKUP(CONCATENATE(A6675,"-6"),B$19:H$7676,7,0)</f>
        <v>3200.52</v>
      </c>
      <c r="L6675" s="200">
        <f t="shared" ref="L6675:L6686" si="3046">K6675-H6675</f>
        <v>11.5300000000002</v>
      </c>
      <c r="M6675" s="286">
        <f t="shared" ref="M6675:M6686" si="3047">I6675</f>
        <v>261780.47</v>
      </c>
      <c r="N6675" s="44">
        <f>VLOOKUP(CONCATENATE(A6675,"-6"),'Restated Depr'!$B$6:$G$7674,6,0)</f>
        <v>0</v>
      </c>
      <c r="O6675" s="200">
        <f t="shared" ref="O6675:O6686" si="3048">H6675+L6675</f>
        <v>3200.52</v>
      </c>
      <c r="P6675" s="200">
        <f t="shared" ref="P6675:P6686" si="3049">O6675-K6675</f>
        <v>0</v>
      </c>
      <c r="Q6675" t="s">
        <v>633</v>
      </c>
      <c r="R6675" s="209"/>
    </row>
    <row r="6676" spans="1:18" hidden="1">
      <c r="A6676" s="36" t="s">
        <v>510</v>
      </c>
      <c r="B6676" s="36" t="s">
        <v>6714</v>
      </c>
      <c r="C6676" s="225" t="s">
        <v>7843</v>
      </c>
      <c r="D6676" s="220" t="s">
        <v>7598</v>
      </c>
      <c r="E6676" s="328">
        <v>42978</v>
      </c>
      <c r="F6676" s="43">
        <v>259079.55</v>
      </c>
      <c r="G6676" s="44">
        <v>0</v>
      </c>
      <c r="H6676" s="204">
        <v>3188.97</v>
      </c>
      <c r="I6676" s="46">
        <v>261780.47</v>
      </c>
      <c r="J6676" s="47">
        <f t="shared" si="3044"/>
        <v>0</v>
      </c>
      <c r="K6676" s="201">
        <f t="shared" si="3045"/>
        <v>3200.52</v>
      </c>
      <c r="L6676" s="204">
        <f t="shared" si="3046"/>
        <v>11.550000000000182</v>
      </c>
      <c r="M6676" s="46">
        <f t="shared" si="3047"/>
        <v>261780.47</v>
      </c>
      <c r="N6676" s="44">
        <f>VLOOKUP(CONCATENATE(A6676,"-6"),'Restated Depr'!$B$6:$G$7674,6,0)</f>
        <v>0</v>
      </c>
      <c r="O6676" s="204">
        <f t="shared" si="3048"/>
        <v>3200.52</v>
      </c>
      <c r="P6676" s="204">
        <f t="shared" si="3049"/>
        <v>0</v>
      </c>
      <c r="Q6676" t="s">
        <v>633</v>
      </c>
      <c r="R6676" s="209"/>
    </row>
    <row r="6677" spans="1:18" hidden="1">
      <c r="A6677" s="36" t="s">
        <v>510</v>
      </c>
      <c r="B6677" s="36" t="s">
        <v>6715</v>
      </c>
      <c r="C6677" s="225" t="s">
        <v>7843</v>
      </c>
      <c r="D6677" s="220" t="s">
        <v>7598</v>
      </c>
      <c r="E6677" s="328">
        <v>43008</v>
      </c>
      <c r="F6677" s="43">
        <v>255890.58</v>
      </c>
      <c r="G6677" s="44">
        <v>0</v>
      </c>
      <c r="H6677" s="204">
        <v>3189</v>
      </c>
      <c r="I6677" s="46">
        <v>261780.47</v>
      </c>
      <c r="J6677" s="47">
        <f t="shared" si="3044"/>
        <v>0</v>
      </c>
      <c r="K6677" s="201">
        <f t="shared" si="3045"/>
        <v>3200.52</v>
      </c>
      <c r="L6677" s="204">
        <f t="shared" si="3046"/>
        <v>11.519999999999982</v>
      </c>
      <c r="M6677" s="46">
        <f t="shared" si="3047"/>
        <v>261780.47</v>
      </c>
      <c r="N6677" s="44">
        <f>VLOOKUP(CONCATENATE(A6677,"-6"),'Restated Depr'!$B$6:$G$7674,6,0)</f>
        <v>0</v>
      </c>
      <c r="O6677" s="204">
        <f t="shared" si="3048"/>
        <v>3200.52</v>
      </c>
      <c r="P6677" s="204">
        <f t="shared" si="3049"/>
        <v>0</v>
      </c>
      <c r="Q6677" t="s">
        <v>633</v>
      </c>
      <c r="R6677" s="209"/>
    </row>
    <row r="6678" spans="1:18" hidden="1">
      <c r="A6678" s="36" t="s">
        <v>510</v>
      </c>
      <c r="B6678" s="36" t="s">
        <v>6716</v>
      </c>
      <c r="C6678" s="225" t="s">
        <v>7843</v>
      </c>
      <c r="D6678" s="220" t="s">
        <v>7598</v>
      </c>
      <c r="E6678" s="328">
        <v>43039</v>
      </c>
      <c r="F6678" s="43">
        <v>252701.58</v>
      </c>
      <c r="G6678" s="44">
        <v>0</v>
      </c>
      <c r="H6678" s="204">
        <v>3188.96</v>
      </c>
      <c r="I6678" s="46">
        <v>261780.47</v>
      </c>
      <c r="J6678" s="47">
        <f t="shared" si="3044"/>
        <v>0</v>
      </c>
      <c r="K6678" s="201">
        <f t="shared" si="3045"/>
        <v>3200.52</v>
      </c>
      <c r="L6678" s="204">
        <f t="shared" si="3046"/>
        <v>11.559999999999945</v>
      </c>
      <c r="M6678" s="46">
        <f t="shared" si="3047"/>
        <v>261780.47</v>
      </c>
      <c r="N6678" s="44">
        <f>VLOOKUP(CONCATENATE(A6678,"-6"),'Restated Depr'!$B$6:$G$7674,6,0)</f>
        <v>0</v>
      </c>
      <c r="O6678" s="204">
        <f t="shared" si="3048"/>
        <v>3200.52</v>
      </c>
      <c r="P6678" s="204">
        <f t="shared" si="3049"/>
        <v>0</v>
      </c>
      <c r="Q6678" t="s">
        <v>633</v>
      </c>
      <c r="R6678" s="209"/>
    </row>
    <row r="6679" spans="1:18" hidden="1">
      <c r="A6679" s="36" t="s">
        <v>510</v>
      </c>
      <c r="B6679" s="36" t="s">
        <v>6717</v>
      </c>
      <c r="C6679" s="225" t="s">
        <v>7843</v>
      </c>
      <c r="D6679" s="220" t="s">
        <v>7598</v>
      </c>
      <c r="E6679" s="328">
        <v>43069</v>
      </c>
      <c r="F6679" s="43">
        <v>284165.32</v>
      </c>
      <c r="G6679" s="44">
        <v>0</v>
      </c>
      <c r="H6679" s="204">
        <v>3907</v>
      </c>
      <c r="I6679" s="46">
        <v>261780.47</v>
      </c>
      <c r="J6679" s="47">
        <f t="shared" si="3044"/>
        <v>0</v>
      </c>
      <c r="K6679" s="201">
        <f t="shared" si="3045"/>
        <v>3200.52</v>
      </c>
      <c r="L6679" s="204">
        <f t="shared" si="3046"/>
        <v>-706.48</v>
      </c>
      <c r="M6679" s="46">
        <f t="shared" si="3047"/>
        <v>261780.47</v>
      </c>
      <c r="N6679" s="44">
        <f>VLOOKUP(CONCATENATE(A6679,"-6"),'Restated Depr'!$B$6:$G$7674,6,0)</f>
        <v>0</v>
      </c>
      <c r="O6679" s="204">
        <f t="shared" si="3048"/>
        <v>3200.52</v>
      </c>
      <c r="P6679" s="204">
        <f t="shared" si="3049"/>
        <v>0</v>
      </c>
      <c r="Q6679" t="s">
        <v>633</v>
      </c>
      <c r="R6679" s="209"/>
    </row>
    <row r="6680" spans="1:18" hidden="1">
      <c r="A6680" s="36" t="s">
        <v>510</v>
      </c>
      <c r="B6680" s="36" t="s">
        <v>6718</v>
      </c>
      <c r="C6680" s="225" t="s">
        <v>7843</v>
      </c>
      <c r="D6680" s="220" t="s">
        <v>7598</v>
      </c>
      <c r="E6680" s="328">
        <v>43100</v>
      </c>
      <c r="F6680" s="43">
        <v>280983.8</v>
      </c>
      <c r="G6680" s="44">
        <v>0</v>
      </c>
      <c r="H6680" s="204">
        <v>3182</v>
      </c>
      <c r="I6680" s="46">
        <v>261780.47</v>
      </c>
      <c r="J6680" s="47">
        <f t="shared" si="3044"/>
        <v>0</v>
      </c>
      <c r="K6680" s="201">
        <f t="shared" si="3045"/>
        <v>3200.52</v>
      </c>
      <c r="L6680" s="204">
        <f t="shared" si="3046"/>
        <v>18.519999999999982</v>
      </c>
      <c r="M6680" s="46">
        <f t="shared" si="3047"/>
        <v>261780.47</v>
      </c>
      <c r="N6680" s="44">
        <f>VLOOKUP(CONCATENATE(A6680,"-6"),'Restated Depr'!$B$6:$G$7674,6,0)</f>
        <v>0</v>
      </c>
      <c r="O6680" s="204">
        <f t="shared" si="3048"/>
        <v>3200.52</v>
      </c>
      <c r="P6680" s="204">
        <f t="shared" si="3049"/>
        <v>0</v>
      </c>
      <c r="Q6680" t="s">
        <v>633</v>
      </c>
      <c r="R6680" s="209"/>
    </row>
    <row r="6681" spans="1:18" hidden="1">
      <c r="A6681" s="36" t="s">
        <v>510</v>
      </c>
      <c r="B6681" s="36" t="s">
        <v>6719</v>
      </c>
      <c r="C6681" s="225" t="s">
        <v>7843</v>
      </c>
      <c r="D6681" s="220" t="s">
        <v>7598</v>
      </c>
      <c r="E6681" s="328">
        <v>43131</v>
      </c>
      <c r="F6681" s="43">
        <v>277783.26</v>
      </c>
      <c r="G6681" s="44">
        <v>0</v>
      </c>
      <c r="H6681" s="204">
        <v>3200.57</v>
      </c>
      <c r="I6681" s="46">
        <v>261780.47</v>
      </c>
      <c r="J6681" s="47">
        <f t="shared" si="3044"/>
        <v>0</v>
      </c>
      <c r="K6681" s="201">
        <f t="shared" si="3045"/>
        <v>3200.52</v>
      </c>
      <c r="L6681" s="204">
        <f t="shared" si="3046"/>
        <v>-5.0000000000181899E-2</v>
      </c>
      <c r="M6681" s="46">
        <f t="shared" si="3047"/>
        <v>261780.47</v>
      </c>
      <c r="N6681" s="44">
        <f>VLOOKUP(CONCATENATE(A6681,"-6"),'Restated Depr'!$B$6:$G$7674,6,0)</f>
        <v>0</v>
      </c>
      <c r="O6681" s="204">
        <f t="shared" si="3048"/>
        <v>3200.52</v>
      </c>
      <c r="P6681" s="204">
        <f t="shared" si="3049"/>
        <v>0</v>
      </c>
      <c r="Q6681" t="s">
        <v>633</v>
      </c>
      <c r="R6681" s="209"/>
    </row>
    <row r="6682" spans="1:18" hidden="1">
      <c r="A6682" s="36" t="s">
        <v>510</v>
      </c>
      <c r="B6682" s="36" t="s">
        <v>6720</v>
      </c>
      <c r="C6682" s="225" t="s">
        <v>7843</v>
      </c>
      <c r="D6682" s="220" t="s">
        <v>7598</v>
      </c>
      <c r="E6682" s="328">
        <v>43159</v>
      </c>
      <c r="F6682" s="43">
        <v>274582.69</v>
      </c>
      <c r="G6682" s="44">
        <v>0</v>
      </c>
      <c r="H6682" s="204">
        <v>3200.54</v>
      </c>
      <c r="I6682" s="46">
        <v>261780.47</v>
      </c>
      <c r="J6682" s="47">
        <f t="shared" si="3044"/>
        <v>0</v>
      </c>
      <c r="K6682" s="201">
        <f t="shared" si="3045"/>
        <v>3200.52</v>
      </c>
      <c r="L6682" s="204">
        <f t="shared" si="3046"/>
        <v>-1.999999999998181E-2</v>
      </c>
      <c r="M6682" s="46">
        <f t="shared" si="3047"/>
        <v>261780.47</v>
      </c>
      <c r="N6682" s="44">
        <f>VLOOKUP(CONCATENATE(A6682,"-6"),'Restated Depr'!$B$6:$G$7674,6,0)</f>
        <v>0</v>
      </c>
      <c r="O6682" s="204">
        <f t="shared" si="3048"/>
        <v>3200.52</v>
      </c>
      <c r="P6682" s="204">
        <f t="shared" si="3049"/>
        <v>0</v>
      </c>
      <c r="Q6682" t="s">
        <v>633</v>
      </c>
      <c r="R6682" s="209"/>
    </row>
    <row r="6683" spans="1:18" hidden="1">
      <c r="A6683" s="36" t="s">
        <v>510</v>
      </c>
      <c r="B6683" s="36" t="s">
        <v>6721</v>
      </c>
      <c r="C6683" s="225" t="s">
        <v>7843</v>
      </c>
      <c r="D6683" s="220" t="s">
        <v>7598</v>
      </c>
      <c r="E6683" s="328">
        <v>43190</v>
      </c>
      <c r="F6683" s="43">
        <v>271382.15000000002</v>
      </c>
      <c r="G6683" s="44">
        <v>0</v>
      </c>
      <c r="H6683" s="204">
        <v>3200.57</v>
      </c>
      <c r="I6683" s="46">
        <v>261780.47</v>
      </c>
      <c r="J6683" s="47">
        <f t="shared" si="3044"/>
        <v>0</v>
      </c>
      <c r="K6683" s="201">
        <f t="shared" si="3045"/>
        <v>3200.52</v>
      </c>
      <c r="L6683" s="204">
        <f t="shared" si="3046"/>
        <v>-5.0000000000181899E-2</v>
      </c>
      <c r="M6683" s="46">
        <f t="shared" si="3047"/>
        <v>261780.47</v>
      </c>
      <c r="N6683" s="44">
        <f>VLOOKUP(CONCATENATE(A6683,"-6"),'Restated Depr'!$B$6:$G$7674,6,0)</f>
        <v>0</v>
      </c>
      <c r="O6683" s="204">
        <f t="shared" si="3048"/>
        <v>3200.52</v>
      </c>
      <c r="P6683" s="204">
        <f t="shared" si="3049"/>
        <v>0</v>
      </c>
      <c r="Q6683" t="s">
        <v>633</v>
      </c>
      <c r="R6683" s="209"/>
    </row>
    <row r="6684" spans="1:18" hidden="1">
      <c r="A6684" s="36" t="s">
        <v>510</v>
      </c>
      <c r="B6684" s="36" t="s">
        <v>6722</v>
      </c>
      <c r="C6684" s="225" t="s">
        <v>7843</v>
      </c>
      <c r="D6684" s="220" t="s">
        <v>7598</v>
      </c>
      <c r="E6684" s="328">
        <v>43220</v>
      </c>
      <c r="F6684" s="43">
        <v>268181.58</v>
      </c>
      <c r="G6684" s="44">
        <v>0</v>
      </c>
      <c r="H6684" s="204">
        <v>3200.54</v>
      </c>
      <c r="I6684" s="46">
        <v>261780.47</v>
      </c>
      <c r="J6684" s="47">
        <f t="shared" si="3044"/>
        <v>0</v>
      </c>
      <c r="K6684" s="201">
        <f t="shared" si="3045"/>
        <v>3200.52</v>
      </c>
      <c r="L6684" s="204">
        <f t="shared" si="3046"/>
        <v>-1.999999999998181E-2</v>
      </c>
      <c r="M6684" s="46">
        <f t="shared" si="3047"/>
        <v>261780.47</v>
      </c>
      <c r="N6684" s="44">
        <f>VLOOKUP(CONCATENATE(A6684,"-6"),'Restated Depr'!$B$6:$G$7674,6,0)</f>
        <v>0</v>
      </c>
      <c r="O6684" s="204">
        <f t="shared" si="3048"/>
        <v>3200.52</v>
      </c>
      <c r="P6684" s="204">
        <f t="shared" si="3049"/>
        <v>0</v>
      </c>
      <c r="Q6684" t="s">
        <v>633</v>
      </c>
      <c r="R6684" s="209"/>
    </row>
    <row r="6685" spans="1:18" hidden="1">
      <c r="A6685" s="36" t="s">
        <v>510</v>
      </c>
      <c r="B6685" s="36" t="s">
        <v>6723</v>
      </c>
      <c r="C6685" s="225" t="s">
        <v>7843</v>
      </c>
      <c r="D6685" s="220" t="s">
        <v>7598</v>
      </c>
      <c r="E6685" s="328">
        <v>43251</v>
      </c>
      <c r="F6685" s="43">
        <v>264981.03999999998</v>
      </c>
      <c r="G6685" s="44">
        <v>0</v>
      </c>
      <c r="H6685" s="204">
        <v>3200.57</v>
      </c>
      <c r="I6685" s="46">
        <v>261780.47</v>
      </c>
      <c r="J6685" s="47">
        <f t="shared" si="3044"/>
        <v>0</v>
      </c>
      <c r="K6685" s="201">
        <f t="shared" si="3045"/>
        <v>3200.52</v>
      </c>
      <c r="L6685" s="204">
        <f t="shared" si="3046"/>
        <v>-5.0000000000181899E-2</v>
      </c>
      <c r="M6685" s="46">
        <f t="shared" si="3047"/>
        <v>261780.47</v>
      </c>
      <c r="N6685" s="44">
        <f>VLOOKUP(CONCATENATE(A6685,"-6"),'Restated Depr'!$B$6:$G$7674,6,0)</f>
        <v>0</v>
      </c>
      <c r="O6685" s="204">
        <f t="shared" si="3048"/>
        <v>3200.52</v>
      </c>
      <c r="P6685" s="204">
        <f t="shared" si="3049"/>
        <v>0</v>
      </c>
      <c r="Q6685" t="s">
        <v>633</v>
      </c>
      <c r="R6685" s="209"/>
    </row>
    <row r="6686" spans="1:18" hidden="1">
      <c r="A6686" s="36" t="s">
        <v>510</v>
      </c>
      <c r="B6686" s="36" t="s">
        <v>6724</v>
      </c>
      <c r="C6686" s="225" t="s">
        <v>7843</v>
      </c>
      <c r="D6686" s="220" t="s">
        <v>7598</v>
      </c>
      <c r="E6686" s="328">
        <v>43281</v>
      </c>
      <c r="F6686" s="43">
        <v>261780.47</v>
      </c>
      <c r="G6686" s="44">
        <v>0</v>
      </c>
      <c r="H6686" s="204">
        <v>3200.52</v>
      </c>
      <c r="I6686" s="46">
        <v>261780.47</v>
      </c>
      <c r="J6686" s="47">
        <f t="shared" si="3044"/>
        <v>0</v>
      </c>
      <c r="K6686" s="201">
        <f t="shared" si="3045"/>
        <v>3200.52</v>
      </c>
      <c r="L6686" s="204">
        <f t="shared" si="3046"/>
        <v>0</v>
      </c>
      <c r="M6686" s="46">
        <f t="shared" si="3047"/>
        <v>261780.47</v>
      </c>
      <c r="N6686" s="44">
        <f>VLOOKUP(CONCATENATE(A6686,"-6"),'Restated Depr'!$B$6:$G$7674,6,0)</f>
        <v>0</v>
      </c>
      <c r="O6686" s="204">
        <f t="shared" si="3048"/>
        <v>3200.52</v>
      </c>
      <c r="P6686" s="204">
        <f t="shared" si="3049"/>
        <v>0</v>
      </c>
      <c r="Q6686" t="s">
        <v>633</v>
      </c>
      <c r="R6686" s="5"/>
    </row>
    <row r="6687" spans="1:18" ht="15.75" hidden="1" thickBot="1">
      <c r="A6687" t="s">
        <v>510</v>
      </c>
      <c r="C6687" s="224" t="s">
        <v>643</v>
      </c>
      <c r="D6687" s="22"/>
      <c r="E6687" s="323" t="s">
        <v>606</v>
      </c>
      <c r="F6687" s="1"/>
      <c r="G6687" s="5"/>
      <c r="H6687" s="310">
        <f>SUM(H6675:H6686)</f>
        <v>39048.229999999996</v>
      </c>
      <c r="I6687" s="10"/>
      <c r="J6687" s="10"/>
      <c r="K6687" s="32">
        <f>SUM(K6675:K6686)</f>
        <v>38406.239999999998</v>
      </c>
      <c r="L6687" s="28">
        <f>SUM(L6675:L6686)</f>
        <v>-641.99000000000024</v>
      </c>
      <c r="M6687" s="10"/>
      <c r="N6687" s="5"/>
      <c r="O6687" s="28">
        <f>SUM(O6675:O6686)</f>
        <v>38406.239999999998</v>
      </c>
      <c r="P6687" s="28">
        <f>SUM(P6675:P6686)</f>
        <v>0</v>
      </c>
      <c r="R6687" s="209"/>
    </row>
    <row r="6688" spans="1:18" hidden="1">
      <c r="A6688" s="36" t="s">
        <v>511</v>
      </c>
      <c r="B6688" s="36" t="s">
        <v>6725</v>
      </c>
      <c r="C6688" s="225" t="s">
        <v>7843</v>
      </c>
      <c r="D6688" s="220" t="s">
        <v>7599</v>
      </c>
      <c r="E6688" s="328">
        <v>42947</v>
      </c>
      <c r="F6688" s="284">
        <v>19806532.300000001</v>
      </c>
      <c r="G6688" s="44">
        <v>0</v>
      </c>
      <c r="H6688" s="200">
        <v>315489</v>
      </c>
      <c r="I6688" s="286">
        <v>15404845.789999999</v>
      </c>
      <c r="J6688" s="47">
        <f t="shared" ref="J6688:J6699" si="3050">G6688</f>
        <v>0</v>
      </c>
      <c r="K6688" s="199">
        <f t="shared" ref="K6688:K6699" si="3051">VLOOKUP(CONCATENATE(A6688,"-6"),B$19:H$7676,7,0)</f>
        <v>270052.3</v>
      </c>
      <c r="L6688" s="200">
        <f t="shared" ref="L6688:L6699" si="3052">K6688-H6688</f>
        <v>-45436.700000000012</v>
      </c>
      <c r="M6688" s="286">
        <f t="shared" ref="M6688:M6699" si="3053">I6688</f>
        <v>15404845.789999999</v>
      </c>
      <c r="N6688" s="44">
        <f>VLOOKUP(CONCATENATE(A6688,"-6"),'Restated Depr'!$B$6:$G$7674,6,0)</f>
        <v>0</v>
      </c>
      <c r="O6688" s="200">
        <f t="shared" ref="O6688:O6699" si="3054">H6688+L6688</f>
        <v>270052.3</v>
      </c>
      <c r="P6688" s="200">
        <f t="shared" ref="P6688:P6699" si="3055">O6688-K6688</f>
        <v>0</v>
      </c>
      <c r="Q6688" t="s">
        <v>633</v>
      </c>
      <c r="R6688" s="209"/>
    </row>
    <row r="6689" spans="1:18" hidden="1">
      <c r="A6689" s="36" t="s">
        <v>511</v>
      </c>
      <c r="B6689" s="36" t="s">
        <v>6726</v>
      </c>
      <c r="C6689" s="225" t="s">
        <v>7843</v>
      </c>
      <c r="D6689" s="220" t="s">
        <v>7599</v>
      </c>
      <c r="E6689" s="328">
        <v>42978</v>
      </c>
      <c r="F6689" s="43">
        <v>17901181.16</v>
      </c>
      <c r="G6689" s="44">
        <v>0</v>
      </c>
      <c r="H6689" s="204">
        <v>152342.91999999998</v>
      </c>
      <c r="I6689" s="46">
        <v>15404845.789999999</v>
      </c>
      <c r="J6689" s="47">
        <f t="shared" si="3050"/>
        <v>0</v>
      </c>
      <c r="K6689" s="201">
        <f t="shared" si="3051"/>
        <v>270052.3</v>
      </c>
      <c r="L6689" s="204">
        <f t="shared" si="3052"/>
        <v>117709.38</v>
      </c>
      <c r="M6689" s="46">
        <f t="shared" si="3053"/>
        <v>15404845.789999999</v>
      </c>
      <c r="N6689" s="44">
        <f>VLOOKUP(CONCATENATE(A6689,"-6"),'Restated Depr'!$B$6:$G$7674,6,0)</f>
        <v>0</v>
      </c>
      <c r="O6689" s="204">
        <f t="shared" si="3054"/>
        <v>270052.3</v>
      </c>
      <c r="P6689" s="204">
        <f t="shared" si="3055"/>
        <v>0</v>
      </c>
      <c r="Q6689" t="s">
        <v>633</v>
      </c>
      <c r="R6689" s="209"/>
    </row>
    <row r="6690" spans="1:18" hidden="1">
      <c r="A6690" s="36" t="s">
        <v>511</v>
      </c>
      <c r="B6690" s="36" t="s">
        <v>6727</v>
      </c>
      <c r="C6690" s="225" t="s">
        <v>7843</v>
      </c>
      <c r="D6690" s="220" t="s">
        <v>7599</v>
      </c>
      <c r="E6690" s="328">
        <v>43008</v>
      </c>
      <c r="F6690" s="43">
        <v>17635126.07</v>
      </c>
      <c r="G6690" s="44">
        <v>0</v>
      </c>
      <c r="H6690" s="204">
        <v>266835</v>
      </c>
      <c r="I6690" s="46">
        <v>15404845.789999999</v>
      </c>
      <c r="J6690" s="47">
        <f t="shared" si="3050"/>
        <v>0</v>
      </c>
      <c r="K6690" s="201">
        <f t="shared" si="3051"/>
        <v>270052.3</v>
      </c>
      <c r="L6690" s="204">
        <f t="shared" si="3052"/>
        <v>3217.2999999999884</v>
      </c>
      <c r="M6690" s="46">
        <f t="shared" si="3053"/>
        <v>15404845.789999999</v>
      </c>
      <c r="N6690" s="44">
        <f>VLOOKUP(CONCATENATE(A6690,"-6"),'Restated Depr'!$B$6:$G$7674,6,0)</f>
        <v>0</v>
      </c>
      <c r="O6690" s="204">
        <f t="shared" si="3054"/>
        <v>270052.3</v>
      </c>
      <c r="P6690" s="204">
        <f t="shared" si="3055"/>
        <v>0</v>
      </c>
      <c r="Q6690" t="s">
        <v>633</v>
      </c>
      <c r="R6690" s="209"/>
    </row>
    <row r="6691" spans="1:18" hidden="1">
      <c r="A6691" s="36" t="s">
        <v>511</v>
      </c>
      <c r="B6691" s="36" t="s">
        <v>6728</v>
      </c>
      <c r="C6691" s="225" t="s">
        <v>7843</v>
      </c>
      <c r="D6691" s="220" t="s">
        <v>7599</v>
      </c>
      <c r="E6691" s="328">
        <v>43039</v>
      </c>
      <c r="F6691" s="43">
        <v>17368496.120000001</v>
      </c>
      <c r="G6691" s="44">
        <v>0</v>
      </c>
      <c r="H6691" s="204">
        <v>266842</v>
      </c>
      <c r="I6691" s="46">
        <v>15404845.789999999</v>
      </c>
      <c r="J6691" s="47">
        <f t="shared" si="3050"/>
        <v>0</v>
      </c>
      <c r="K6691" s="201">
        <f t="shared" si="3051"/>
        <v>270052.3</v>
      </c>
      <c r="L6691" s="204">
        <f t="shared" si="3052"/>
        <v>3210.2999999999884</v>
      </c>
      <c r="M6691" s="46">
        <f t="shared" si="3053"/>
        <v>15404845.789999999</v>
      </c>
      <c r="N6691" s="44">
        <f>VLOOKUP(CONCATENATE(A6691,"-6"),'Restated Depr'!$B$6:$G$7674,6,0)</f>
        <v>0</v>
      </c>
      <c r="O6691" s="204">
        <f t="shared" si="3054"/>
        <v>270052.3</v>
      </c>
      <c r="P6691" s="204">
        <f t="shared" si="3055"/>
        <v>0</v>
      </c>
      <c r="Q6691" t="s">
        <v>633</v>
      </c>
      <c r="R6691" s="209"/>
    </row>
    <row r="6692" spans="1:18" hidden="1">
      <c r="A6692" s="36" t="s">
        <v>511</v>
      </c>
      <c r="B6692" s="36" t="s">
        <v>6729</v>
      </c>
      <c r="C6692" s="225" t="s">
        <v>7843</v>
      </c>
      <c r="D6692" s="220" t="s">
        <v>7599</v>
      </c>
      <c r="E6692" s="328">
        <v>43069</v>
      </c>
      <c r="F6692" s="43">
        <v>17177435.690000001</v>
      </c>
      <c r="G6692" s="44">
        <v>0</v>
      </c>
      <c r="H6692" s="204">
        <v>268107</v>
      </c>
      <c r="I6692" s="46">
        <v>15404845.789999999</v>
      </c>
      <c r="J6692" s="47">
        <f t="shared" si="3050"/>
        <v>0</v>
      </c>
      <c r="K6692" s="201">
        <f t="shared" si="3051"/>
        <v>270052.3</v>
      </c>
      <c r="L6692" s="204">
        <f t="shared" si="3052"/>
        <v>1945.2999999999884</v>
      </c>
      <c r="M6692" s="46">
        <f t="shared" si="3053"/>
        <v>15404845.789999999</v>
      </c>
      <c r="N6692" s="44">
        <f>VLOOKUP(CONCATENATE(A6692,"-6"),'Restated Depr'!$B$6:$G$7674,6,0)</f>
        <v>0</v>
      </c>
      <c r="O6692" s="204">
        <f t="shared" si="3054"/>
        <v>270052.3</v>
      </c>
      <c r="P6692" s="204">
        <f t="shared" si="3055"/>
        <v>0</v>
      </c>
      <c r="Q6692" t="s">
        <v>633</v>
      </c>
      <c r="R6692" s="209"/>
    </row>
    <row r="6693" spans="1:18" hidden="1">
      <c r="A6693" s="36" t="s">
        <v>511</v>
      </c>
      <c r="B6693" s="36" t="s">
        <v>6730</v>
      </c>
      <c r="C6693" s="225" t="s">
        <v>7843</v>
      </c>
      <c r="D6693" s="220" t="s">
        <v>7599</v>
      </c>
      <c r="E6693" s="328">
        <v>43100</v>
      </c>
      <c r="F6693" s="43">
        <v>16990052.989999998</v>
      </c>
      <c r="G6693" s="44">
        <v>0</v>
      </c>
      <c r="H6693" s="204">
        <v>269466</v>
      </c>
      <c r="I6693" s="46">
        <v>15404845.789999999</v>
      </c>
      <c r="J6693" s="47">
        <f t="shared" si="3050"/>
        <v>0</v>
      </c>
      <c r="K6693" s="201">
        <f t="shared" si="3051"/>
        <v>270052.3</v>
      </c>
      <c r="L6693" s="204">
        <f t="shared" si="3052"/>
        <v>586.29999999998836</v>
      </c>
      <c r="M6693" s="46">
        <f t="shared" si="3053"/>
        <v>15404845.789999999</v>
      </c>
      <c r="N6693" s="44">
        <f>VLOOKUP(CONCATENATE(A6693,"-6"),'Restated Depr'!$B$6:$G$7674,6,0)</f>
        <v>0</v>
      </c>
      <c r="O6693" s="204">
        <f t="shared" si="3054"/>
        <v>270052.3</v>
      </c>
      <c r="P6693" s="204">
        <f t="shared" si="3055"/>
        <v>0</v>
      </c>
      <c r="Q6693" t="s">
        <v>633</v>
      </c>
      <c r="R6693" s="209"/>
    </row>
    <row r="6694" spans="1:18" hidden="1">
      <c r="A6694" s="36" t="s">
        <v>511</v>
      </c>
      <c r="B6694" s="36" t="s">
        <v>6731</v>
      </c>
      <c r="C6694" s="225" t="s">
        <v>7843</v>
      </c>
      <c r="D6694" s="220" t="s">
        <v>7599</v>
      </c>
      <c r="E6694" s="328">
        <v>43131</v>
      </c>
      <c r="F6694" s="43">
        <v>16740147.869999999</v>
      </c>
      <c r="G6694" s="44">
        <v>0</v>
      </c>
      <c r="H6694" s="204">
        <v>269807</v>
      </c>
      <c r="I6694" s="46">
        <v>15404845.789999999</v>
      </c>
      <c r="J6694" s="47">
        <f t="shared" si="3050"/>
        <v>0</v>
      </c>
      <c r="K6694" s="201">
        <f t="shared" si="3051"/>
        <v>270052.3</v>
      </c>
      <c r="L6694" s="204">
        <f t="shared" si="3052"/>
        <v>245.29999999998836</v>
      </c>
      <c r="M6694" s="46">
        <f t="shared" si="3053"/>
        <v>15404845.789999999</v>
      </c>
      <c r="N6694" s="44">
        <f>VLOOKUP(CONCATENATE(A6694,"-6"),'Restated Depr'!$B$6:$G$7674,6,0)</f>
        <v>0</v>
      </c>
      <c r="O6694" s="204">
        <f t="shared" si="3054"/>
        <v>270052.3</v>
      </c>
      <c r="P6694" s="204">
        <f t="shared" si="3055"/>
        <v>0</v>
      </c>
      <c r="Q6694" t="s">
        <v>633</v>
      </c>
      <c r="R6694" s="209"/>
    </row>
    <row r="6695" spans="1:18" hidden="1">
      <c r="A6695" s="36" t="s">
        <v>511</v>
      </c>
      <c r="B6695" s="36" t="s">
        <v>6732</v>
      </c>
      <c r="C6695" s="225" t="s">
        <v>7843</v>
      </c>
      <c r="D6695" s="220" t="s">
        <v>7599</v>
      </c>
      <c r="E6695" s="328">
        <v>43159</v>
      </c>
      <c r="F6695" s="43">
        <v>16485055.220000001</v>
      </c>
      <c r="G6695" s="44">
        <v>0</v>
      </c>
      <c r="H6695" s="204">
        <v>270052.36</v>
      </c>
      <c r="I6695" s="46">
        <v>15404845.789999999</v>
      </c>
      <c r="J6695" s="47">
        <f t="shared" si="3050"/>
        <v>0</v>
      </c>
      <c r="K6695" s="201">
        <f t="shared" si="3051"/>
        <v>270052.3</v>
      </c>
      <c r="L6695" s="204">
        <f t="shared" si="3052"/>
        <v>-5.9999999997671694E-2</v>
      </c>
      <c r="M6695" s="46">
        <f t="shared" si="3053"/>
        <v>15404845.789999999</v>
      </c>
      <c r="N6695" s="44">
        <f>VLOOKUP(CONCATENATE(A6695,"-6"),'Restated Depr'!$B$6:$G$7674,6,0)</f>
        <v>0</v>
      </c>
      <c r="O6695" s="204">
        <f t="shared" si="3054"/>
        <v>270052.3</v>
      </c>
      <c r="P6695" s="204">
        <f t="shared" si="3055"/>
        <v>0</v>
      </c>
      <c r="Q6695" t="s">
        <v>633</v>
      </c>
      <c r="R6695" s="209"/>
    </row>
    <row r="6696" spans="1:18" hidden="1">
      <c r="A6696" s="36" t="s">
        <v>511</v>
      </c>
      <c r="B6696" s="36" t="s">
        <v>6733</v>
      </c>
      <c r="C6696" s="225" t="s">
        <v>7843</v>
      </c>
      <c r="D6696" s="220" t="s">
        <v>7599</v>
      </c>
      <c r="E6696" s="328">
        <v>43190</v>
      </c>
      <c r="F6696" s="43">
        <v>16215002.859999999</v>
      </c>
      <c r="G6696" s="44">
        <v>0</v>
      </c>
      <c r="H6696" s="204">
        <v>270052.37</v>
      </c>
      <c r="I6696" s="46">
        <v>15404845.789999999</v>
      </c>
      <c r="J6696" s="47">
        <f t="shared" si="3050"/>
        <v>0</v>
      </c>
      <c r="K6696" s="201">
        <f t="shared" si="3051"/>
        <v>270052.3</v>
      </c>
      <c r="L6696" s="204">
        <f t="shared" si="3052"/>
        <v>-7.0000000006984919E-2</v>
      </c>
      <c r="M6696" s="46">
        <f t="shared" si="3053"/>
        <v>15404845.789999999</v>
      </c>
      <c r="N6696" s="44">
        <f>VLOOKUP(CONCATENATE(A6696,"-6"),'Restated Depr'!$B$6:$G$7674,6,0)</f>
        <v>0</v>
      </c>
      <c r="O6696" s="204">
        <f t="shared" si="3054"/>
        <v>270052.3</v>
      </c>
      <c r="P6696" s="204">
        <f t="shared" si="3055"/>
        <v>0</v>
      </c>
      <c r="Q6696" t="s">
        <v>633</v>
      </c>
      <c r="R6696" s="209"/>
    </row>
    <row r="6697" spans="1:18" hidden="1">
      <c r="A6697" s="36" t="s">
        <v>511</v>
      </c>
      <c r="B6697" s="36" t="s">
        <v>6734</v>
      </c>
      <c r="C6697" s="225" t="s">
        <v>7843</v>
      </c>
      <c r="D6697" s="220" t="s">
        <v>7599</v>
      </c>
      <c r="E6697" s="328">
        <v>43220</v>
      </c>
      <c r="F6697" s="43">
        <v>15944950.49</v>
      </c>
      <c r="G6697" s="44">
        <v>0</v>
      </c>
      <c r="H6697" s="204">
        <v>270052.36</v>
      </c>
      <c r="I6697" s="46">
        <v>15404845.789999999</v>
      </c>
      <c r="J6697" s="47">
        <f t="shared" si="3050"/>
        <v>0</v>
      </c>
      <c r="K6697" s="201">
        <f t="shared" si="3051"/>
        <v>270052.3</v>
      </c>
      <c r="L6697" s="204">
        <f t="shared" si="3052"/>
        <v>-5.9999999997671694E-2</v>
      </c>
      <c r="M6697" s="46">
        <f t="shared" si="3053"/>
        <v>15404845.789999999</v>
      </c>
      <c r="N6697" s="44">
        <f>VLOOKUP(CONCATENATE(A6697,"-6"),'Restated Depr'!$B$6:$G$7674,6,0)</f>
        <v>0</v>
      </c>
      <c r="O6697" s="204">
        <f t="shared" si="3054"/>
        <v>270052.3</v>
      </c>
      <c r="P6697" s="204">
        <f t="shared" si="3055"/>
        <v>0</v>
      </c>
      <c r="Q6697" t="s">
        <v>633</v>
      </c>
      <c r="R6697" s="209"/>
    </row>
    <row r="6698" spans="1:18" hidden="1">
      <c r="A6698" s="36" t="s">
        <v>511</v>
      </c>
      <c r="B6698" s="36" t="s">
        <v>6735</v>
      </c>
      <c r="C6698" s="225" t="s">
        <v>7843</v>
      </c>
      <c r="D6698" s="220" t="s">
        <v>7599</v>
      </c>
      <c r="E6698" s="328">
        <v>43251</v>
      </c>
      <c r="F6698" s="43">
        <v>15674898.130000001</v>
      </c>
      <c r="G6698" s="44">
        <v>0</v>
      </c>
      <c r="H6698" s="204">
        <v>270052.34000000003</v>
      </c>
      <c r="I6698" s="46">
        <v>15404845.789999999</v>
      </c>
      <c r="J6698" s="47">
        <f t="shared" si="3050"/>
        <v>0</v>
      </c>
      <c r="K6698" s="201">
        <f t="shared" si="3051"/>
        <v>270052.3</v>
      </c>
      <c r="L6698" s="204">
        <f t="shared" si="3052"/>
        <v>-4.0000000037252903E-2</v>
      </c>
      <c r="M6698" s="46">
        <f t="shared" si="3053"/>
        <v>15404845.789999999</v>
      </c>
      <c r="N6698" s="44">
        <f>VLOOKUP(CONCATENATE(A6698,"-6"),'Restated Depr'!$B$6:$G$7674,6,0)</f>
        <v>0</v>
      </c>
      <c r="O6698" s="204">
        <f t="shared" si="3054"/>
        <v>270052.3</v>
      </c>
      <c r="P6698" s="204">
        <f t="shared" si="3055"/>
        <v>0</v>
      </c>
      <c r="Q6698" t="s">
        <v>633</v>
      </c>
      <c r="R6698" s="209"/>
    </row>
    <row r="6699" spans="1:18" hidden="1">
      <c r="A6699" s="36" t="s">
        <v>511</v>
      </c>
      <c r="B6699" s="36" t="s">
        <v>6736</v>
      </c>
      <c r="C6699" s="225" t="s">
        <v>7843</v>
      </c>
      <c r="D6699" s="220" t="s">
        <v>7599</v>
      </c>
      <c r="E6699" s="328">
        <v>43281</v>
      </c>
      <c r="F6699" s="43">
        <v>15404845.789999999</v>
      </c>
      <c r="G6699" s="44">
        <v>0</v>
      </c>
      <c r="H6699" s="204">
        <v>270052.3</v>
      </c>
      <c r="I6699" s="46">
        <v>15404845.789999999</v>
      </c>
      <c r="J6699" s="47">
        <f t="shared" si="3050"/>
        <v>0</v>
      </c>
      <c r="K6699" s="201">
        <f t="shared" si="3051"/>
        <v>270052.3</v>
      </c>
      <c r="L6699" s="204">
        <f t="shared" si="3052"/>
        <v>0</v>
      </c>
      <c r="M6699" s="46">
        <f t="shared" si="3053"/>
        <v>15404845.789999999</v>
      </c>
      <c r="N6699" s="44">
        <f>VLOOKUP(CONCATENATE(A6699,"-6"),'Restated Depr'!$B$6:$G$7674,6,0)</f>
        <v>0</v>
      </c>
      <c r="O6699" s="204">
        <f t="shared" si="3054"/>
        <v>270052.3</v>
      </c>
      <c r="P6699" s="204">
        <f t="shared" si="3055"/>
        <v>0</v>
      </c>
      <c r="Q6699" t="s">
        <v>633</v>
      </c>
      <c r="R6699" s="5"/>
    </row>
    <row r="6700" spans="1:18" ht="15.75" hidden="1" thickBot="1">
      <c r="A6700" t="s">
        <v>511</v>
      </c>
      <c r="C6700" s="224" t="s">
        <v>643</v>
      </c>
      <c r="D6700" s="22"/>
      <c r="E6700" s="323" t="s">
        <v>606</v>
      </c>
      <c r="F6700" s="1"/>
      <c r="G6700" s="5"/>
      <c r="H6700" s="310">
        <f>SUM(H6688:H6699)</f>
        <v>3159150.6499999994</v>
      </c>
      <c r="I6700" s="10"/>
      <c r="J6700" s="10"/>
      <c r="K6700" s="32">
        <f>SUM(K6688:K6699)</f>
        <v>3240627.5999999992</v>
      </c>
      <c r="L6700" s="28">
        <f>SUM(L6688:L6699)</f>
        <v>81476.949999999895</v>
      </c>
      <c r="M6700" s="10"/>
      <c r="N6700" s="5"/>
      <c r="O6700" s="28">
        <f>SUM(O6688:O6699)</f>
        <v>3240627.5999999992</v>
      </c>
      <c r="P6700" s="28">
        <f>SUM(P6688:P6699)</f>
        <v>0</v>
      </c>
    </row>
    <row r="6701" spans="1:18" hidden="1">
      <c r="A6701" s="17" t="s">
        <v>512</v>
      </c>
      <c r="B6701" s="17" t="s">
        <v>7736</v>
      </c>
      <c r="C6701" s="227" t="s">
        <v>7843</v>
      </c>
      <c r="D6701" s="222">
        <v>305</v>
      </c>
      <c r="E6701" s="329">
        <v>42947</v>
      </c>
      <c r="F6701" s="48">
        <v>0</v>
      </c>
      <c r="G6701" s="18">
        <v>4.9999999999999992E-3</v>
      </c>
      <c r="H6701" s="299">
        <v>18</v>
      </c>
      <c r="I6701" s="288">
        <v>43406.61</v>
      </c>
      <c r="J6701" s="212">
        <f t="shared" ref="J6701:J6712" si="3056">G6701</f>
        <v>4.9999999999999992E-3</v>
      </c>
      <c r="K6701" s="292">
        <f t="shared" ref="K6701:K6712" si="3057">I6701*J6701/12</f>
        <v>18.086087499999998</v>
      </c>
      <c r="L6701" s="293">
        <f t="shared" ref="L6701:L6712" si="3058">K6701-H6701</f>
        <v>8.6087499999997874E-2</v>
      </c>
      <c r="M6701" s="288">
        <f t="shared" ref="M6701:M6712" si="3059">I6701</f>
        <v>43406.61</v>
      </c>
      <c r="N6701" s="18">
        <f>VLOOKUP(CONCATENATE(A6701,"-6"),'Restated Depr'!$B$6:$G$7674,6,0)</f>
        <v>1.38E-2</v>
      </c>
      <c r="O6701" s="293">
        <f t="shared" ref="O6701:O6712" si="3060">M6701*N6701/12</f>
        <v>49.917601499999996</v>
      </c>
      <c r="P6701" s="293">
        <f t="shared" ref="P6701:P6712" si="3061">O6701-K6701</f>
        <v>31.831513999999999</v>
      </c>
      <c r="Q6701" t="s">
        <v>7819</v>
      </c>
    </row>
    <row r="6702" spans="1:18" hidden="1">
      <c r="A6702" s="17" t="s">
        <v>512</v>
      </c>
      <c r="B6702" s="17" t="s">
        <v>7737</v>
      </c>
      <c r="C6702" s="227" t="s">
        <v>7843</v>
      </c>
      <c r="D6702" s="222">
        <v>305</v>
      </c>
      <c r="E6702" s="329">
        <v>42978</v>
      </c>
      <c r="F6702" s="35">
        <v>0</v>
      </c>
      <c r="G6702" s="18">
        <v>4.9999999999999992E-3</v>
      </c>
      <c r="H6702" s="298">
        <v>18</v>
      </c>
      <c r="I6702" s="51">
        <v>43406.61</v>
      </c>
      <c r="J6702" s="212">
        <f t="shared" si="3056"/>
        <v>4.9999999999999992E-3</v>
      </c>
      <c r="K6702" s="213">
        <f t="shared" si="3057"/>
        <v>18.086087499999998</v>
      </c>
      <c r="L6702" s="214">
        <f t="shared" si="3058"/>
        <v>8.6087499999997874E-2</v>
      </c>
      <c r="M6702" s="51">
        <f t="shared" si="3059"/>
        <v>43406.61</v>
      </c>
      <c r="N6702" s="18">
        <f>VLOOKUP(CONCATENATE(A6702,"-6"),'Restated Depr'!$B$6:$G$7674,6,0)</f>
        <v>1.38E-2</v>
      </c>
      <c r="O6702" s="214">
        <f t="shared" si="3060"/>
        <v>49.917601499999996</v>
      </c>
      <c r="P6702" s="214">
        <f t="shared" si="3061"/>
        <v>31.831513999999999</v>
      </c>
      <c r="Q6702" t="s">
        <v>7819</v>
      </c>
    </row>
    <row r="6703" spans="1:18" hidden="1">
      <c r="A6703" s="17" t="s">
        <v>512</v>
      </c>
      <c r="B6703" s="17" t="s">
        <v>7738</v>
      </c>
      <c r="C6703" s="227" t="s">
        <v>7843</v>
      </c>
      <c r="D6703" s="222">
        <v>305</v>
      </c>
      <c r="E6703" s="329">
        <v>43008</v>
      </c>
      <c r="F6703" s="35">
        <v>0</v>
      </c>
      <c r="G6703" s="18">
        <v>4.9999999999999992E-3</v>
      </c>
      <c r="H6703" s="298">
        <v>18</v>
      </c>
      <c r="I6703" s="51">
        <v>43406.61</v>
      </c>
      <c r="J6703" s="212">
        <f t="shared" si="3056"/>
        <v>4.9999999999999992E-3</v>
      </c>
      <c r="K6703" s="213">
        <f t="shared" si="3057"/>
        <v>18.086087499999998</v>
      </c>
      <c r="L6703" s="214">
        <f t="shared" si="3058"/>
        <v>8.6087499999997874E-2</v>
      </c>
      <c r="M6703" s="51">
        <f t="shared" si="3059"/>
        <v>43406.61</v>
      </c>
      <c r="N6703" s="18">
        <f>VLOOKUP(CONCATENATE(A6703,"-6"),'Restated Depr'!$B$6:$G$7674,6,0)</f>
        <v>1.38E-2</v>
      </c>
      <c r="O6703" s="214">
        <f t="shared" si="3060"/>
        <v>49.917601499999996</v>
      </c>
      <c r="P6703" s="214">
        <f t="shared" si="3061"/>
        <v>31.831513999999999</v>
      </c>
      <c r="Q6703" t="s">
        <v>7819</v>
      </c>
    </row>
    <row r="6704" spans="1:18" hidden="1">
      <c r="A6704" s="17" t="s">
        <v>512</v>
      </c>
      <c r="B6704" s="17" t="s">
        <v>7739</v>
      </c>
      <c r="C6704" s="227" t="s">
        <v>7843</v>
      </c>
      <c r="D6704" s="222">
        <v>305</v>
      </c>
      <c r="E6704" s="329">
        <v>43039</v>
      </c>
      <c r="F6704" s="35">
        <v>0</v>
      </c>
      <c r="G6704" s="18">
        <v>4.9999999999999992E-3</v>
      </c>
      <c r="H6704" s="298">
        <v>18</v>
      </c>
      <c r="I6704" s="51">
        <v>43406.61</v>
      </c>
      <c r="J6704" s="212">
        <f t="shared" si="3056"/>
        <v>4.9999999999999992E-3</v>
      </c>
      <c r="K6704" s="213">
        <f t="shared" si="3057"/>
        <v>18.086087499999998</v>
      </c>
      <c r="L6704" s="214">
        <f t="shared" si="3058"/>
        <v>8.6087499999997874E-2</v>
      </c>
      <c r="M6704" s="51">
        <f t="shared" si="3059"/>
        <v>43406.61</v>
      </c>
      <c r="N6704" s="18">
        <f>VLOOKUP(CONCATENATE(A6704,"-6"),'Restated Depr'!$B$6:$G$7674,6,0)</f>
        <v>1.38E-2</v>
      </c>
      <c r="O6704" s="214">
        <f t="shared" si="3060"/>
        <v>49.917601499999996</v>
      </c>
      <c r="P6704" s="214">
        <f t="shared" si="3061"/>
        <v>31.831513999999999</v>
      </c>
      <c r="Q6704" t="s">
        <v>7819</v>
      </c>
    </row>
    <row r="6705" spans="1:18" hidden="1">
      <c r="A6705" s="17" t="s">
        <v>512</v>
      </c>
      <c r="B6705" s="17" t="s">
        <v>6737</v>
      </c>
      <c r="C6705" s="227" t="s">
        <v>7843</v>
      </c>
      <c r="D6705" s="222">
        <v>305</v>
      </c>
      <c r="E6705" s="329">
        <v>43069</v>
      </c>
      <c r="F6705" s="35">
        <v>43406.61</v>
      </c>
      <c r="G6705" s="18">
        <v>4.9999999999999992E-3</v>
      </c>
      <c r="H6705" s="298">
        <v>18</v>
      </c>
      <c r="I6705" s="51">
        <v>43406.61</v>
      </c>
      <c r="J6705" s="212">
        <f t="shared" si="3056"/>
        <v>4.9999999999999992E-3</v>
      </c>
      <c r="K6705" s="213">
        <f t="shared" si="3057"/>
        <v>18.086087499999998</v>
      </c>
      <c r="L6705" s="214">
        <f t="shared" si="3058"/>
        <v>8.6087499999997874E-2</v>
      </c>
      <c r="M6705" s="51">
        <f t="shared" si="3059"/>
        <v>43406.61</v>
      </c>
      <c r="N6705" s="18">
        <f>VLOOKUP(CONCATENATE(A6705,"-6"),'Restated Depr'!$B$6:$G$7674,6,0)</f>
        <v>1.38E-2</v>
      </c>
      <c r="O6705" s="214">
        <f t="shared" si="3060"/>
        <v>49.917601499999996</v>
      </c>
      <c r="P6705" s="214">
        <f t="shared" si="3061"/>
        <v>31.831513999999999</v>
      </c>
      <c r="Q6705" t="s">
        <v>7819</v>
      </c>
    </row>
    <row r="6706" spans="1:18" hidden="1">
      <c r="A6706" s="17" t="s">
        <v>512</v>
      </c>
      <c r="B6706" s="17" t="s">
        <v>6738</v>
      </c>
      <c r="C6706" s="227" t="s">
        <v>7843</v>
      </c>
      <c r="D6706" s="222">
        <v>305</v>
      </c>
      <c r="E6706" s="329">
        <v>43100</v>
      </c>
      <c r="F6706" s="35">
        <v>43406.61</v>
      </c>
      <c r="G6706" s="18">
        <v>8.6999999999999994E-3</v>
      </c>
      <c r="H6706" s="298">
        <v>31</v>
      </c>
      <c r="I6706" s="51">
        <v>43406.61</v>
      </c>
      <c r="J6706" s="212">
        <f t="shared" si="3056"/>
        <v>8.6999999999999994E-3</v>
      </c>
      <c r="K6706" s="213">
        <f t="shared" si="3057"/>
        <v>31.469792249999998</v>
      </c>
      <c r="L6706" s="214">
        <f t="shared" si="3058"/>
        <v>0.46979224999999758</v>
      </c>
      <c r="M6706" s="51">
        <f t="shared" si="3059"/>
        <v>43406.61</v>
      </c>
      <c r="N6706" s="18">
        <f>VLOOKUP(CONCATENATE(A6706,"-6"),'Restated Depr'!$B$6:$G$7674,6,0)</f>
        <v>1.38E-2</v>
      </c>
      <c r="O6706" s="214">
        <f t="shared" si="3060"/>
        <v>49.917601499999996</v>
      </c>
      <c r="P6706" s="214">
        <f t="shared" si="3061"/>
        <v>18.447809249999999</v>
      </c>
      <c r="Q6706" t="s">
        <v>7819</v>
      </c>
    </row>
    <row r="6707" spans="1:18" hidden="1">
      <c r="A6707" s="17" t="s">
        <v>512</v>
      </c>
      <c r="B6707" s="17" t="s">
        <v>6739</v>
      </c>
      <c r="C6707" s="227" t="s">
        <v>7843</v>
      </c>
      <c r="D6707" s="222">
        <v>305</v>
      </c>
      <c r="E6707" s="329">
        <v>43131</v>
      </c>
      <c r="F6707" s="35">
        <v>43406.61</v>
      </c>
      <c r="G6707" s="18">
        <v>1.38E-2</v>
      </c>
      <c r="H6707" s="298">
        <v>50</v>
      </c>
      <c r="I6707" s="51">
        <v>43406.61</v>
      </c>
      <c r="J6707" s="212">
        <f t="shared" si="3056"/>
        <v>1.38E-2</v>
      </c>
      <c r="K6707" s="213">
        <f t="shared" si="3057"/>
        <v>49.917601499999996</v>
      </c>
      <c r="L6707" s="214">
        <f t="shared" si="3058"/>
        <v>-8.2398500000003594E-2</v>
      </c>
      <c r="M6707" s="51">
        <f t="shared" si="3059"/>
        <v>43406.61</v>
      </c>
      <c r="N6707" s="18">
        <f>VLOOKUP(CONCATENATE(A6707,"-6"),'Restated Depr'!$B$6:$G$7674,6,0)</f>
        <v>1.38E-2</v>
      </c>
      <c r="O6707" s="214">
        <f t="shared" si="3060"/>
        <v>49.917601499999996</v>
      </c>
      <c r="P6707" s="214">
        <f t="shared" si="3061"/>
        <v>0</v>
      </c>
      <c r="Q6707" t="s">
        <v>7819</v>
      </c>
    </row>
    <row r="6708" spans="1:18" hidden="1">
      <c r="A6708" s="17" t="s">
        <v>512</v>
      </c>
      <c r="B6708" s="17" t="s">
        <v>6740</v>
      </c>
      <c r="C6708" s="227" t="s">
        <v>7843</v>
      </c>
      <c r="D6708" s="222">
        <v>305</v>
      </c>
      <c r="E6708" s="329">
        <v>43159</v>
      </c>
      <c r="F6708" s="35">
        <v>43406.61</v>
      </c>
      <c r="G6708" s="18">
        <v>1.38E-2</v>
      </c>
      <c r="H6708" s="298">
        <v>50</v>
      </c>
      <c r="I6708" s="51">
        <v>43406.61</v>
      </c>
      <c r="J6708" s="212">
        <f t="shared" si="3056"/>
        <v>1.38E-2</v>
      </c>
      <c r="K6708" s="213">
        <f t="shared" si="3057"/>
        <v>49.917601499999996</v>
      </c>
      <c r="L6708" s="214">
        <f t="shared" si="3058"/>
        <v>-8.2398500000003594E-2</v>
      </c>
      <c r="M6708" s="51">
        <f t="shared" si="3059"/>
        <v>43406.61</v>
      </c>
      <c r="N6708" s="18">
        <f>VLOOKUP(CONCATENATE(A6708,"-6"),'Restated Depr'!$B$6:$G$7674,6,0)</f>
        <v>1.38E-2</v>
      </c>
      <c r="O6708" s="214">
        <f t="shared" si="3060"/>
        <v>49.917601499999996</v>
      </c>
      <c r="P6708" s="214">
        <f t="shared" si="3061"/>
        <v>0</v>
      </c>
      <c r="Q6708" t="s">
        <v>7819</v>
      </c>
    </row>
    <row r="6709" spans="1:18" hidden="1">
      <c r="A6709" s="17" t="s">
        <v>512</v>
      </c>
      <c r="B6709" s="17" t="s">
        <v>6741</v>
      </c>
      <c r="C6709" s="227" t="s">
        <v>7843</v>
      </c>
      <c r="D6709" s="222">
        <v>305</v>
      </c>
      <c r="E6709" s="329">
        <v>43190</v>
      </c>
      <c r="F6709" s="35">
        <v>43406.61</v>
      </c>
      <c r="G6709" s="18">
        <v>1.38E-2</v>
      </c>
      <c r="H6709" s="298">
        <v>50</v>
      </c>
      <c r="I6709" s="51">
        <v>43406.61</v>
      </c>
      <c r="J6709" s="212">
        <f t="shared" si="3056"/>
        <v>1.38E-2</v>
      </c>
      <c r="K6709" s="213">
        <f t="shared" si="3057"/>
        <v>49.917601499999996</v>
      </c>
      <c r="L6709" s="214">
        <f t="shared" si="3058"/>
        <v>-8.2398500000003594E-2</v>
      </c>
      <c r="M6709" s="51">
        <f t="shared" si="3059"/>
        <v>43406.61</v>
      </c>
      <c r="N6709" s="18">
        <f>VLOOKUP(CONCATENATE(A6709,"-6"),'Restated Depr'!$B$6:$G$7674,6,0)</f>
        <v>1.38E-2</v>
      </c>
      <c r="O6709" s="214">
        <f t="shared" si="3060"/>
        <v>49.917601499999996</v>
      </c>
      <c r="P6709" s="214">
        <f t="shared" si="3061"/>
        <v>0</v>
      </c>
      <c r="Q6709" t="s">
        <v>7819</v>
      </c>
    </row>
    <row r="6710" spans="1:18" hidden="1">
      <c r="A6710" s="17" t="s">
        <v>512</v>
      </c>
      <c r="B6710" s="17" t="s">
        <v>6742</v>
      </c>
      <c r="C6710" s="227" t="s">
        <v>7843</v>
      </c>
      <c r="D6710" s="222">
        <v>305</v>
      </c>
      <c r="E6710" s="329">
        <v>43220</v>
      </c>
      <c r="F6710" s="35">
        <v>43406.61</v>
      </c>
      <c r="G6710" s="18">
        <v>1.38E-2</v>
      </c>
      <c r="H6710" s="298">
        <v>50</v>
      </c>
      <c r="I6710" s="51">
        <v>43406.61</v>
      </c>
      <c r="J6710" s="212">
        <f t="shared" si="3056"/>
        <v>1.38E-2</v>
      </c>
      <c r="K6710" s="213">
        <f t="shared" si="3057"/>
        <v>49.917601499999996</v>
      </c>
      <c r="L6710" s="214">
        <f t="shared" si="3058"/>
        <v>-8.2398500000003594E-2</v>
      </c>
      <c r="M6710" s="51">
        <f t="shared" si="3059"/>
        <v>43406.61</v>
      </c>
      <c r="N6710" s="18">
        <f>VLOOKUP(CONCATENATE(A6710,"-6"),'Restated Depr'!$B$6:$G$7674,6,0)</f>
        <v>1.38E-2</v>
      </c>
      <c r="O6710" s="214">
        <f t="shared" si="3060"/>
        <v>49.917601499999996</v>
      </c>
      <c r="P6710" s="214">
        <f t="shared" si="3061"/>
        <v>0</v>
      </c>
      <c r="Q6710" t="s">
        <v>7819</v>
      </c>
    </row>
    <row r="6711" spans="1:18" hidden="1">
      <c r="A6711" s="17" t="s">
        <v>512</v>
      </c>
      <c r="B6711" s="17" t="s">
        <v>6743</v>
      </c>
      <c r="C6711" s="227" t="s">
        <v>7843</v>
      </c>
      <c r="D6711" s="222">
        <v>305</v>
      </c>
      <c r="E6711" s="329">
        <v>43251</v>
      </c>
      <c r="F6711" s="35">
        <v>43406.61</v>
      </c>
      <c r="G6711" s="18">
        <v>1.38E-2</v>
      </c>
      <c r="H6711" s="298">
        <v>50</v>
      </c>
      <c r="I6711" s="51">
        <v>43406.61</v>
      </c>
      <c r="J6711" s="212">
        <f t="shared" si="3056"/>
        <v>1.38E-2</v>
      </c>
      <c r="K6711" s="213">
        <f t="shared" si="3057"/>
        <v>49.917601499999996</v>
      </c>
      <c r="L6711" s="214">
        <f t="shared" si="3058"/>
        <v>-8.2398500000003594E-2</v>
      </c>
      <c r="M6711" s="51">
        <f t="shared" si="3059"/>
        <v>43406.61</v>
      </c>
      <c r="N6711" s="18">
        <f>VLOOKUP(CONCATENATE(A6711,"-6"),'Restated Depr'!$B$6:$G$7674,6,0)</f>
        <v>1.38E-2</v>
      </c>
      <c r="O6711" s="214">
        <f t="shared" si="3060"/>
        <v>49.917601499999996</v>
      </c>
      <c r="P6711" s="214">
        <f t="shared" si="3061"/>
        <v>0</v>
      </c>
      <c r="Q6711" t="s">
        <v>7819</v>
      </c>
    </row>
    <row r="6712" spans="1:18" hidden="1">
      <c r="A6712" s="17" t="s">
        <v>512</v>
      </c>
      <c r="B6712" s="17" t="s">
        <v>6744</v>
      </c>
      <c r="C6712" s="227" t="s">
        <v>7843</v>
      </c>
      <c r="D6712" s="222">
        <v>305</v>
      </c>
      <c r="E6712" s="329">
        <v>43281</v>
      </c>
      <c r="F6712" s="35">
        <v>43406.61</v>
      </c>
      <c r="G6712" s="18">
        <v>1.38E-2</v>
      </c>
      <c r="H6712" s="298">
        <v>50</v>
      </c>
      <c r="I6712" s="51">
        <v>43406.61</v>
      </c>
      <c r="J6712" s="212">
        <f t="shared" si="3056"/>
        <v>1.38E-2</v>
      </c>
      <c r="K6712" s="213">
        <f t="shared" si="3057"/>
        <v>49.917601499999996</v>
      </c>
      <c r="L6712" s="214">
        <f t="shared" si="3058"/>
        <v>-8.2398500000003594E-2</v>
      </c>
      <c r="M6712" s="51">
        <f t="shared" si="3059"/>
        <v>43406.61</v>
      </c>
      <c r="N6712" s="18">
        <f>VLOOKUP(CONCATENATE(A6712,"-6"),'Restated Depr'!$B$6:$G$7674,6,0)</f>
        <v>1.38E-2</v>
      </c>
      <c r="O6712" s="214">
        <f t="shared" si="3060"/>
        <v>49.917601499999996</v>
      </c>
      <c r="P6712" s="214">
        <f t="shared" si="3061"/>
        <v>0</v>
      </c>
      <c r="Q6712" t="s">
        <v>7819</v>
      </c>
      <c r="R6712" s="5"/>
    </row>
    <row r="6713" spans="1:18" ht="15.75" hidden="1" thickBot="1">
      <c r="A6713" t="s">
        <v>512</v>
      </c>
      <c r="C6713" s="224" t="s">
        <v>644</v>
      </c>
      <c r="D6713" s="22"/>
      <c r="E6713" s="323" t="s">
        <v>606</v>
      </c>
      <c r="F6713" s="1"/>
      <c r="G6713" s="5"/>
      <c r="H6713" s="310">
        <f>SUM(H6701:H6712)</f>
        <v>421</v>
      </c>
      <c r="I6713" s="10"/>
      <c r="J6713" s="10"/>
      <c r="K6713" s="32">
        <f>SUM(K6701:K6712)</f>
        <v>421.40583874999993</v>
      </c>
      <c r="L6713" s="28">
        <f>SUM(L6701:L6712)</f>
        <v>0.40583874999996539</v>
      </c>
      <c r="M6713" s="10"/>
      <c r="N6713" s="5"/>
      <c r="O6713" s="28">
        <f>SUM(O6701:O6712)</f>
        <v>599.01121799999999</v>
      </c>
      <c r="P6713" s="28">
        <f>SUM(P6701:P6712)</f>
        <v>177.60537925</v>
      </c>
    </row>
    <row r="6714" spans="1:18" hidden="1">
      <c r="A6714" s="17" t="s">
        <v>513</v>
      </c>
      <c r="B6714" s="17" t="s">
        <v>7740</v>
      </c>
      <c r="C6714" s="227" t="s">
        <v>7843</v>
      </c>
      <c r="D6714" s="222">
        <v>305</v>
      </c>
      <c r="E6714" s="329">
        <v>42947</v>
      </c>
      <c r="F6714" s="48">
        <v>0</v>
      </c>
      <c r="G6714" s="18">
        <v>4.9999999999999992E-3</v>
      </c>
      <c r="H6714" s="299">
        <v>194</v>
      </c>
      <c r="I6714" s="288">
        <v>465330.71</v>
      </c>
      <c r="J6714" s="212">
        <f t="shared" ref="J6714:J6725" si="3062">G6714</f>
        <v>4.9999999999999992E-3</v>
      </c>
      <c r="K6714" s="292">
        <f t="shared" ref="K6714:K6725" si="3063">I6714*J6714/12</f>
        <v>193.88779583333329</v>
      </c>
      <c r="L6714" s="293">
        <f t="shared" ref="L6714:L6725" si="3064">K6714-H6714</f>
        <v>-0.1122041666667144</v>
      </c>
      <c r="M6714" s="288">
        <f t="shared" ref="M6714:M6725" si="3065">I6714</f>
        <v>465330.71</v>
      </c>
      <c r="N6714" s="18">
        <f>VLOOKUP(CONCATENATE(A6714,"-6"),'Restated Depr'!$B$6:$G$7674,6,0)</f>
        <v>1.8E-3</v>
      </c>
      <c r="O6714" s="293">
        <f t="shared" ref="O6714:O6725" si="3066">M6714*N6714/12</f>
        <v>69.799606499999996</v>
      </c>
      <c r="P6714" s="293">
        <f t="shared" ref="P6714:P6725" si="3067">O6714-K6714</f>
        <v>-124.08818933333329</v>
      </c>
      <c r="Q6714" t="s">
        <v>7819</v>
      </c>
    </row>
    <row r="6715" spans="1:18" hidden="1">
      <c r="A6715" s="17" t="s">
        <v>513</v>
      </c>
      <c r="B6715" s="17" t="s">
        <v>7741</v>
      </c>
      <c r="C6715" s="227" t="s">
        <v>7843</v>
      </c>
      <c r="D6715" s="222">
        <v>305</v>
      </c>
      <c r="E6715" s="329">
        <v>42978</v>
      </c>
      <c r="F6715" s="35">
        <v>0</v>
      </c>
      <c r="G6715" s="18">
        <v>4.9999999999999992E-3</v>
      </c>
      <c r="H6715" s="298">
        <v>194</v>
      </c>
      <c r="I6715" s="51">
        <v>465330.71</v>
      </c>
      <c r="J6715" s="212">
        <f t="shared" si="3062"/>
        <v>4.9999999999999992E-3</v>
      </c>
      <c r="K6715" s="213">
        <f t="shared" si="3063"/>
        <v>193.88779583333329</v>
      </c>
      <c r="L6715" s="214">
        <f t="shared" si="3064"/>
        <v>-0.1122041666667144</v>
      </c>
      <c r="M6715" s="51">
        <f t="shared" si="3065"/>
        <v>465330.71</v>
      </c>
      <c r="N6715" s="18">
        <f>VLOOKUP(CONCATENATE(A6715,"-6"),'Restated Depr'!$B$6:$G$7674,6,0)</f>
        <v>1.8E-3</v>
      </c>
      <c r="O6715" s="214">
        <f t="shared" si="3066"/>
        <v>69.799606499999996</v>
      </c>
      <c r="P6715" s="214">
        <f t="shared" si="3067"/>
        <v>-124.08818933333329</v>
      </c>
      <c r="Q6715" t="s">
        <v>7819</v>
      </c>
    </row>
    <row r="6716" spans="1:18" hidden="1">
      <c r="A6716" s="17" t="s">
        <v>513</v>
      </c>
      <c r="B6716" s="17" t="s">
        <v>7742</v>
      </c>
      <c r="C6716" s="227" t="s">
        <v>7843</v>
      </c>
      <c r="D6716" s="222">
        <v>305</v>
      </c>
      <c r="E6716" s="329">
        <v>43008</v>
      </c>
      <c r="F6716" s="35">
        <v>0</v>
      </c>
      <c r="G6716" s="18">
        <v>4.9999999999999992E-3</v>
      </c>
      <c r="H6716" s="298">
        <v>194</v>
      </c>
      <c r="I6716" s="51">
        <v>465330.71</v>
      </c>
      <c r="J6716" s="212">
        <f t="shared" si="3062"/>
        <v>4.9999999999999992E-3</v>
      </c>
      <c r="K6716" s="213">
        <f t="shared" si="3063"/>
        <v>193.88779583333329</v>
      </c>
      <c r="L6716" s="214">
        <f t="shared" si="3064"/>
        <v>-0.1122041666667144</v>
      </c>
      <c r="M6716" s="51">
        <f t="shared" si="3065"/>
        <v>465330.71</v>
      </c>
      <c r="N6716" s="18">
        <f>VLOOKUP(CONCATENATE(A6716,"-6"),'Restated Depr'!$B$6:$G$7674,6,0)</f>
        <v>1.8E-3</v>
      </c>
      <c r="O6716" s="214">
        <f t="shared" si="3066"/>
        <v>69.799606499999996</v>
      </c>
      <c r="P6716" s="214">
        <f t="shared" si="3067"/>
        <v>-124.08818933333329</v>
      </c>
      <c r="Q6716" t="s">
        <v>7819</v>
      </c>
    </row>
    <row r="6717" spans="1:18" hidden="1">
      <c r="A6717" s="17" t="s">
        <v>513</v>
      </c>
      <c r="B6717" s="17" t="s">
        <v>7743</v>
      </c>
      <c r="C6717" s="227" t="s">
        <v>7843</v>
      </c>
      <c r="D6717" s="222">
        <v>305</v>
      </c>
      <c r="E6717" s="329">
        <v>43039</v>
      </c>
      <c r="F6717" s="35">
        <v>0</v>
      </c>
      <c r="G6717" s="18">
        <v>4.9999999999999992E-3</v>
      </c>
      <c r="H6717" s="298">
        <v>194</v>
      </c>
      <c r="I6717" s="51">
        <v>465330.71</v>
      </c>
      <c r="J6717" s="212">
        <f t="shared" si="3062"/>
        <v>4.9999999999999992E-3</v>
      </c>
      <c r="K6717" s="213">
        <f t="shared" si="3063"/>
        <v>193.88779583333329</v>
      </c>
      <c r="L6717" s="214">
        <f t="shared" si="3064"/>
        <v>-0.1122041666667144</v>
      </c>
      <c r="M6717" s="51">
        <f t="shared" si="3065"/>
        <v>465330.71</v>
      </c>
      <c r="N6717" s="18">
        <f>VLOOKUP(CONCATENATE(A6717,"-6"),'Restated Depr'!$B$6:$G$7674,6,0)</f>
        <v>1.8E-3</v>
      </c>
      <c r="O6717" s="214">
        <f t="shared" si="3066"/>
        <v>69.799606499999996</v>
      </c>
      <c r="P6717" s="214">
        <f t="shared" si="3067"/>
        <v>-124.08818933333329</v>
      </c>
      <c r="Q6717" t="s">
        <v>7819</v>
      </c>
    </row>
    <row r="6718" spans="1:18" hidden="1">
      <c r="A6718" s="17" t="s">
        <v>513</v>
      </c>
      <c r="B6718" s="17" t="s">
        <v>6745</v>
      </c>
      <c r="C6718" s="227" t="s">
        <v>7843</v>
      </c>
      <c r="D6718" s="222">
        <v>305</v>
      </c>
      <c r="E6718" s="329">
        <v>43069</v>
      </c>
      <c r="F6718" s="35">
        <v>465330.71</v>
      </c>
      <c r="G6718" s="18">
        <v>4.9999999999999992E-3</v>
      </c>
      <c r="H6718" s="298">
        <v>194</v>
      </c>
      <c r="I6718" s="51">
        <v>465330.71</v>
      </c>
      <c r="J6718" s="212">
        <f t="shared" si="3062"/>
        <v>4.9999999999999992E-3</v>
      </c>
      <c r="K6718" s="213">
        <f t="shared" si="3063"/>
        <v>193.88779583333329</v>
      </c>
      <c r="L6718" s="214">
        <f t="shared" si="3064"/>
        <v>-0.1122041666667144</v>
      </c>
      <c r="M6718" s="51">
        <f t="shared" si="3065"/>
        <v>465330.71</v>
      </c>
      <c r="N6718" s="18">
        <f>VLOOKUP(CONCATENATE(A6718,"-6"),'Restated Depr'!$B$6:$G$7674,6,0)</f>
        <v>1.8E-3</v>
      </c>
      <c r="O6718" s="214">
        <f t="shared" si="3066"/>
        <v>69.799606499999996</v>
      </c>
      <c r="P6718" s="214">
        <f t="shared" si="3067"/>
        <v>-124.08818933333329</v>
      </c>
      <c r="Q6718" t="s">
        <v>7819</v>
      </c>
    </row>
    <row r="6719" spans="1:18" hidden="1">
      <c r="A6719" s="17" t="s">
        <v>513</v>
      </c>
      <c r="B6719" s="17" t="s">
        <v>6746</v>
      </c>
      <c r="C6719" s="227" t="s">
        <v>7843</v>
      </c>
      <c r="D6719" s="222">
        <v>305</v>
      </c>
      <c r="E6719" s="329">
        <v>43100</v>
      </c>
      <c r="F6719" s="35">
        <v>465330.71</v>
      </c>
      <c r="G6719" s="18">
        <v>3.5999999999999999E-3</v>
      </c>
      <c r="H6719" s="298">
        <v>140</v>
      </c>
      <c r="I6719" s="51">
        <v>465330.71</v>
      </c>
      <c r="J6719" s="212">
        <f t="shared" si="3062"/>
        <v>3.5999999999999999E-3</v>
      </c>
      <c r="K6719" s="213">
        <f t="shared" si="3063"/>
        <v>139.59921299999999</v>
      </c>
      <c r="L6719" s="214">
        <f t="shared" si="3064"/>
        <v>-0.40078700000000822</v>
      </c>
      <c r="M6719" s="51">
        <f t="shared" si="3065"/>
        <v>465330.71</v>
      </c>
      <c r="N6719" s="18">
        <f>VLOOKUP(CONCATENATE(A6719,"-6"),'Restated Depr'!$B$6:$G$7674,6,0)</f>
        <v>1.8E-3</v>
      </c>
      <c r="O6719" s="214">
        <f t="shared" si="3066"/>
        <v>69.799606499999996</v>
      </c>
      <c r="P6719" s="214">
        <f t="shared" si="3067"/>
        <v>-69.799606499999996</v>
      </c>
      <c r="Q6719" t="s">
        <v>7819</v>
      </c>
    </row>
    <row r="6720" spans="1:18" hidden="1">
      <c r="A6720" s="17" t="s">
        <v>513</v>
      </c>
      <c r="B6720" s="17" t="s">
        <v>6747</v>
      </c>
      <c r="C6720" s="227" t="s">
        <v>7843</v>
      </c>
      <c r="D6720" s="222">
        <v>305</v>
      </c>
      <c r="E6720" s="329">
        <v>43131</v>
      </c>
      <c r="F6720" s="35">
        <v>465330.71</v>
      </c>
      <c r="G6720" s="18">
        <v>1.8E-3</v>
      </c>
      <c r="H6720" s="298">
        <v>70</v>
      </c>
      <c r="I6720" s="51">
        <v>465330.71</v>
      </c>
      <c r="J6720" s="212">
        <f t="shared" si="3062"/>
        <v>1.8E-3</v>
      </c>
      <c r="K6720" s="213">
        <f t="shared" si="3063"/>
        <v>69.799606499999996</v>
      </c>
      <c r="L6720" s="214">
        <f t="shared" si="3064"/>
        <v>-0.20039350000000411</v>
      </c>
      <c r="M6720" s="51">
        <f t="shared" si="3065"/>
        <v>465330.71</v>
      </c>
      <c r="N6720" s="18">
        <f>VLOOKUP(CONCATENATE(A6720,"-6"),'Restated Depr'!$B$6:$G$7674,6,0)</f>
        <v>1.8E-3</v>
      </c>
      <c r="O6720" s="214">
        <f t="shared" si="3066"/>
        <v>69.799606499999996</v>
      </c>
      <c r="P6720" s="214">
        <f t="shared" si="3067"/>
        <v>0</v>
      </c>
      <c r="Q6720" t="s">
        <v>7819</v>
      </c>
    </row>
    <row r="6721" spans="1:18" hidden="1">
      <c r="A6721" s="17" t="s">
        <v>513</v>
      </c>
      <c r="B6721" s="17" t="s">
        <v>6748</v>
      </c>
      <c r="C6721" s="227" t="s">
        <v>7843</v>
      </c>
      <c r="D6721" s="222">
        <v>305</v>
      </c>
      <c r="E6721" s="329">
        <v>43159</v>
      </c>
      <c r="F6721" s="35">
        <v>465330.71</v>
      </c>
      <c r="G6721" s="18">
        <v>1.8E-3</v>
      </c>
      <c r="H6721" s="298">
        <v>70</v>
      </c>
      <c r="I6721" s="51">
        <v>465330.71</v>
      </c>
      <c r="J6721" s="212">
        <f t="shared" si="3062"/>
        <v>1.8E-3</v>
      </c>
      <c r="K6721" s="213">
        <f t="shared" si="3063"/>
        <v>69.799606499999996</v>
      </c>
      <c r="L6721" s="214">
        <f t="shared" si="3064"/>
        <v>-0.20039350000000411</v>
      </c>
      <c r="M6721" s="51">
        <f t="shared" si="3065"/>
        <v>465330.71</v>
      </c>
      <c r="N6721" s="18">
        <f>VLOOKUP(CONCATENATE(A6721,"-6"),'Restated Depr'!$B$6:$G$7674,6,0)</f>
        <v>1.8E-3</v>
      </c>
      <c r="O6721" s="214">
        <f t="shared" si="3066"/>
        <v>69.799606499999996</v>
      </c>
      <c r="P6721" s="214">
        <f t="shared" si="3067"/>
        <v>0</v>
      </c>
      <c r="Q6721" t="s">
        <v>7819</v>
      </c>
    </row>
    <row r="6722" spans="1:18" hidden="1">
      <c r="A6722" s="17" t="s">
        <v>513</v>
      </c>
      <c r="B6722" s="17" t="s">
        <v>6749</v>
      </c>
      <c r="C6722" s="227" t="s">
        <v>7843</v>
      </c>
      <c r="D6722" s="222">
        <v>305</v>
      </c>
      <c r="E6722" s="329">
        <v>43190</v>
      </c>
      <c r="F6722" s="35">
        <v>465330.71</v>
      </c>
      <c r="G6722" s="18">
        <v>1.8E-3</v>
      </c>
      <c r="H6722" s="298">
        <v>70</v>
      </c>
      <c r="I6722" s="51">
        <v>465330.71</v>
      </c>
      <c r="J6722" s="212">
        <f t="shared" si="3062"/>
        <v>1.8E-3</v>
      </c>
      <c r="K6722" s="213">
        <f t="shared" si="3063"/>
        <v>69.799606499999996</v>
      </c>
      <c r="L6722" s="214">
        <f t="shared" si="3064"/>
        <v>-0.20039350000000411</v>
      </c>
      <c r="M6722" s="51">
        <f t="shared" si="3065"/>
        <v>465330.71</v>
      </c>
      <c r="N6722" s="18">
        <f>VLOOKUP(CONCATENATE(A6722,"-6"),'Restated Depr'!$B$6:$G$7674,6,0)</f>
        <v>1.8E-3</v>
      </c>
      <c r="O6722" s="214">
        <f t="shared" si="3066"/>
        <v>69.799606499999996</v>
      </c>
      <c r="P6722" s="214">
        <f t="shared" si="3067"/>
        <v>0</v>
      </c>
      <c r="Q6722" t="s">
        <v>7819</v>
      </c>
    </row>
    <row r="6723" spans="1:18" hidden="1">
      <c r="A6723" s="17" t="s">
        <v>513</v>
      </c>
      <c r="B6723" s="17" t="s">
        <v>6750</v>
      </c>
      <c r="C6723" s="227" t="s">
        <v>7843</v>
      </c>
      <c r="D6723" s="222">
        <v>305</v>
      </c>
      <c r="E6723" s="329">
        <v>43220</v>
      </c>
      <c r="F6723" s="35">
        <v>465330.71</v>
      </c>
      <c r="G6723" s="18">
        <v>1.8E-3</v>
      </c>
      <c r="H6723" s="298">
        <v>70</v>
      </c>
      <c r="I6723" s="51">
        <v>465330.71</v>
      </c>
      <c r="J6723" s="212">
        <f t="shared" si="3062"/>
        <v>1.8E-3</v>
      </c>
      <c r="K6723" s="213">
        <f t="shared" si="3063"/>
        <v>69.799606499999996</v>
      </c>
      <c r="L6723" s="214">
        <f t="shared" si="3064"/>
        <v>-0.20039350000000411</v>
      </c>
      <c r="M6723" s="51">
        <f t="shared" si="3065"/>
        <v>465330.71</v>
      </c>
      <c r="N6723" s="18">
        <f>VLOOKUP(CONCATENATE(A6723,"-6"),'Restated Depr'!$B$6:$G$7674,6,0)</f>
        <v>1.8E-3</v>
      </c>
      <c r="O6723" s="214">
        <f t="shared" si="3066"/>
        <v>69.799606499999996</v>
      </c>
      <c r="P6723" s="214">
        <f t="shared" si="3067"/>
        <v>0</v>
      </c>
      <c r="Q6723" t="s">
        <v>7819</v>
      </c>
    </row>
    <row r="6724" spans="1:18" hidden="1">
      <c r="A6724" s="17" t="s">
        <v>513</v>
      </c>
      <c r="B6724" s="17" t="s">
        <v>6751</v>
      </c>
      <c r="C6724" s="227" t="s">
        <v>7843</v>
      </c>
      <c r="D6724" s="222">
        <v>305</v>
      </c>
      <c r="E6724" s="329">
        <v>43251</v>
      </c>
      <c r="F6724" s="35">
        <v>465330.71</v>
      </c>
      <c r="G6724" s="18">
        <v>1.8E-3</v>
      </c>
      <c r="H6724" s="298">
        <v>70</v>
      </c>
      <c r="I6724" s="51">
        <v>465330.71</v>
      </c>
      <c r="J6724" s="212">
        <f t="shared" si="3062"/>
        <v>1.8E-3</v>
      </c>
      <c r="K6724" s="213">
        <f t="shared" si="3063"/>
        <v>69.799606499999996</v>
      </c>
      <c r="L6724" s="214">
        <f t="shared" si="3064"/>
        <v>-0.20039350000000411</v>
      </c>
      <c r="M6724" s="51">
        <f t="shared" si="3065"/>
        <v>465330.71</v>
      </c>
      <c r="N6724" s="18">
        <f>VLOOKUP(CONCATENATE(A6724,"-6"),'Restated Depr'!$B$6:$G$7674,6,0)</f>
        <v>1.8E-3</v>
      </c>
      <c r="O6724" s="214">
        <f t="shared" si="3066"/>
        <v>69.799606499999996</v>
      </c>
      <c r="P6724" s="214">
        <f t="shared" si="3067"/>
        <v>0</v>
      </c>
      <c r="Q6724" t="s">
        <v>7819</v>
      </c>
    </row>
    <row r="6725" spans="1:18" hidden="1">
      <c r="A6725" s="17" t="s">
        <v>513</v>
      </c>
      <c r="B6725" s="17" t="s">
        <v>6752</v>
      </c>
      <c r="C6725" s="227" t="s">
        <v>7843</v>
      </c>
      <c r="D6725" s="222">
        <v>305</v>
      </c>
      <c r="E6725" s="329">
        <v>43281</v>
      </c>
      <c r="F6725" s="35">
        <v>465330.71</v>
      </c>
      <c r="G6725" s="18">
        <v>1.8E-3</v>
      </c>
      <c r="H6725" s="298">
        <v>70</v>
      </c>
      <c r="I6725" s="51">
        <v>465330.71</v>
      </c>
      <c r="J6725" s="212">
        <f t="shared" si="3062"/>
        <v>1.8E-3</v>
      </c>
      <c r="K6725" s="213">
        <f t="shared" si="3063"/>
        <v>69.799606499999996</v>
      </c>
      <c r="L6725" s="214">
        <f t="shared" si="3064"/>
        <v>-0.20039350000000411</v>
      </c>
      <c r="M6725" s="51">
        <f t="shared" si="3065"/>
        <v>465330.71</v>
      </c>
      <c r="N6725" s="18">
        <f>VLOOKUP(CONCATENATE(A6725,"-6"),'Restated Depr'!$B$6:$G$7674,6,0)</f>
        <v>1.8E-3</v>
      </c>
      <c r="O6725" s="214">
        <f t="shared" si="3066"/>
        <v>69.799606499999996</v>
      </c>
      <c r="P6725" s="214">
        <f t="shared" si="3067"/>
        <v>0</v>
      </c>
      <c r="Q6725" t="s">
        <v>7819</v>
      </c>
      <c r="R6725" s="5"/>
    </row>
    <row r="6726" spans="1:18" ht="15.75" hidden="1" thickBot="1">
      <c r="A6726" t="s">
        <v>513</v>
      </c>
      <c r="C6726" s="224" t="s">
        <v>644</v>
      </c>
      <c r="D6726" s="22"/>
      <c r="E6726" s="323" t="s">
        <v>606</v>
      </c>
      <c r="F6726" s="1"/>
      <c r="G6726" s="5"/>
      <c r="H6726" s="310">
        <f>SUM(H6714:H6725)</f>
        <v>1530</v>
      </c>
      <c r="I6726" s="10"/>
      <c r="J6726" s="10"/>
      <c r="K6726" s="32">
        <f>SUM(K6714:K6725)</f>
        <v>1527.8358311666664</v>
      </c>
      <c r="L6726" s="28">
        <f>SUM(L6714:L6725)</f>
        <v>-2.1641688333336049</v>
      </c>
      <c r="M6726" s="10"/>
      <c r="N6726" s="5"/>
      <c r="O6726" s="28">
        <f>SUM(O6714:O6725)</f>
        <v>837.59527799999989</v>
      </c>
      <c r="P6726" s="28">
        <f>SUM(P6714:P6725)</f>
        <v>-690.24055316666647</v>
      </c>
    </row>
    <row r="6727" spans="1:18" hidden="1">
      <c r="A6727" s="17" t="s">
        <v>514</v>
      </c>
      <c r="B6727" s="17" t="s">
        <v>6753</v>
      </c>
      <c r="C6727" s="227" t="s">
        <v>7843</v>
      </c>
      <c r="D6727" s="222">
        <v>305</v>
      </c>
      <c r="E6727" s="329">
        <v>42947</v>
      </c>
      <c r="F6727" s="48">
        <v>508737.32</v>
      </c>
      <c r="G6727" s="18">
        <v>4.9999999999999992E-3</v>
      </c>
      <c r="H6727" s="299">
        <v>0</v>
      </c>
      <c r="I6727" s="288">
        <v>0</v>
      </c>
      <c r="J6727" s="212">
        <f t="shared" ref="J6727:J6738" si="3068">G6727</f>
        <v>4.9999999999999992E-3</v>
      </c>
      <c r="K6727" s="292">
        <f t="shared" ref="K6727:K6738" si="3069">I6727*J6727/12</f>
        <v>0</v>
      </c>
      <c r="L6727" s="293">
        <f t="shared" ref="L6727:L6738" si="3070">K6727-H6727</f>
        <v>0</v>
      </c>
      <c r="M6727" s="288">
        <f t="shared" ref="M6727:M6738" si="3071">I6727</f>
        <v>0</v>
      </c>
      <c r="N6727" s="18">
        <f>VLOOKUP(CONCATENATE(A6727,"-6"),'Restated Depr'!$B$6:$G$7674,6,0)</f>
        <v>0</v>
      </c>
      <c r="O6727" s="293">
        <f t="shared" ref="O6727:O6738" si="3072">M6727*N6727/12</f>
        <v>0</v>
      </c>
      <c r="P6727" s="293">
        <f t="shared" ref="P6727:P6738" si="3073">O6727-K6727</f>
        <v>0</v>
      </c>
      <c r="Q6727" t="s">
        <v>7819</v>
      </c>
    </row>
    <row r="6728" spans="1:18" hidden="1">
      <c r="A6728" s="17" t="s">
        <v>514</v>
      </c>
      <c r="B6728" s="17" t="s">
        <v>6754</v>
      </c>
      <c r="C6728" s="227" t="s">
        <v>7843</v>
      </c>
      <c r="D6728" s="222">
        <v>305</v>
      </c>
      <c r="E6728" s="329">
        <v>42978</v>
      </c>
      <c r="F6728" s="35">
        <v>508737.32</v>
      </c>
      <c r="G6728" s="18">
        <v>4.9999999999999992E-3</v>
      </c>
      <c r="H6728" s="298">
        <v>0</v>
      </c>
      <c r="I6728" s="51">
        <v>0</v>
      </c>
      <c r="J6728" s="212">
        <f t="shared" si="3068"/>
        <v>4.9999999999999992E-3</v>
      </c>
      <c r="K6728" s="213">
        <f t="shared" si="3069"/>
        <v>0</v>
      </c>
      <c r="L6728" s="214">
        <f t="shared" si="3070"/>
        <v>0</v>
      </c>
      <c r="M6728" s="51">
        <f t="shared" si="3071"/>
        <v>0</v>
      </c>
      <c r="N6728" s="18">
        <f>VLOOKUP(CONCATENATE(A6728,"-6"),'Restated Depr'!$B$6:$G$7674,6,0)</f>
        <v>0</v>
      </c>
      <c r="O6728" s="214">
        <f t="shared" si="3072"/>
        <v>0</v>
      </c>
      <c r="P6728" s="214">
        <f t="shared" si="3073"/>
        <v>0</v>
      </c>
      <c r="Q6728" t="s">
        <v>7819</v>
      </c>
    </row>
    <row r="6729" spans="1:18" hidden="1">
      <c r="A6729" s="17" t="s">
        <v>514</v>
      </c>
      <c r="B6729" s="17" t="s">
        <v>6755</v>
      </c>
      <c r="C6729" s="227" t="s">
        <v>7843</v>
      </c>
      <c r="D6729" s="222">
        <v>305</v>
      </c>
      <c r="E6729" s="329">
        <v>43008</v>
      </c>
      <c r="F6729" s="35">
        <v>508737.32</v>
      </c>
      <c r="G6729" s="18">
        <v>4.9999999999999992E-3</v>
      </c>
      <c r="H6729" s="298">
        <v>0</v>
      </c>
      <c r="I6729" s="51">
        <v>0</v>
      </c>
      <c r="J6729" s="212">
        <f t="shared" si="3068"/>
        <v>4.9999999999999992E-3</v>
      </c>
      <c r="K6729" s="213">
        <f t="shared" si="3069"/>
        <v>0</v>
      </c>
      <c r="L6729" s="214">
        <f t="shared" si="3070"/>
        <v>0</v>
      </c>
      <c r="M6729" s="51">
        <f t="shared" si="3071"/>
        <v>0</v>
      </c>
      <c r="N6729" s="18">
        <f>VLOOKUP(CONCATENATE(A6729,"-6"),'Restated Depr'!$B$6:$G$7674,6,0)</f>
        <v>0</v>
      </c>
      <c r="O6729" s="214">
        <f t="shared" si="3072"/>
        <v>0</v>
      </c>
      <c r="P6729" s="214">
        <f t="shared" si="3073"/>
        <v>0</v>
      </c>
      <c r="Q6729" t="s">
        <v>7819</v>
      </c>
    </row>
    <row r="6730" spans="1:18" hidden="1">
      <c r="A6730" s="17" t="s">
        <v>514</v>
      </c>
      <c r="B6730" s="17" t="s">
        <v>6756</v>
      </c>
      <c r="C6730" s="227" t="s">
        <v>7843</v>
      </c>
      <c r="D6730" s="222">
        <v>305</v>
      </c>
      <c r="E6730" s="329">
        <v>43039</v>
      </c>
      <c r="F6730" s="35">
        <v>508737.32</v>
      </c>
      <c r="G6730" s="18">
        <v>4.9999999999999992E-3</v>
      </c>
      <c r="H6730" s="298">
        <v>0</v>
      </c>
      <c r="I6730" s="51">
        <v>0</v>
      </c>
      <c r="J6730" s="212">
        <f t="shared" si="3068"/>
        <v>4.9999999999999992E-3</v>
      </c>
      <c r="K6730" s="213">
        <f t="shared" si="3069"/>
        <v>0</v>
      </c>
      <c r="L6730" s="214">
        <f t="shared" si="3070"/>
        <v>0</v>
      </c>
      <c r="M6730" s="51">
        <f t="shared" si="3071"/>
        <v>0</v>
      </c>
      <c r="N6730" s="18">
        <f>VLOOKUP(CONCATENATE(A6730,"-6"),'Restated Depr'!$B$6:$G$7674,6,0)</f>
        <v>0</v>
      </c>
      <c r="O6730" s="214">
        <f t="shared" si="3072"/>
        <v>0</v>
      </c>
      <c r="P6730" s="214">
        <f t="shared" si="3073"/>
        <v>0</v>
      </c>
      <c r="Q6730" t="s">
        <v>7819</v>
      </c>
    </row>
    <row r="6731" spans="1:18" hidden="1">
      <c r="A6731" s="17" t="s">
        <v>514</v>
      </c>
      <c r="B6731" s="17" t="s">
        <v>6757</v>
      </c>
      <c r="C6731" s="227" t="s">
        <v>7843</v>
      </c>
      <c r="D6731" s="222">
        <v>305</v>
      </c>
      <c r="E6731" s="329">
        <v>43069</v>
      </c>
      <c r="F6731" s="35">
        <v>465330.71</v>
      </c>
      <c r="G6731" s="18">
        <v>4.9999999999999992E-3</v>
      </c>
      <c r="H6731" s="298">
        <v>0</v>
      </c>
      <c r="I6731" s="51">
        <v>0</v>
      </c>
      <c r="J6731" s="212">
        <f t="shared" si="3068"/>
        <v>4.9999999999999992E-3</v>
      </c>
      <c r="K6731" s="213">
        <f t="shared" si="3069"/>
        <v>0</v>
      </c>
      <c r="L6731" s="214">
        <f t="shared" si="3070"/>
        <v>0</v>
      </c>
      <c r="M6731" s="51">
        <f t="shared" si="3071"/>
        <v>0</v>
      </c>
      <c r="N6731" s="18">
        <f>VLOOKUP(CONCATENATE(A6731,"-6"),'Restated Depr'!$B$6:$G$7674,6,0)</f>
        <v>0</v>
      </c>
      <c r="O6731" s="214">
        <f t="shared" si="3072"/>
        <v>0</v>
      </c>
      <c r="P6731" s="214">
        <f t="shared" si="3073"/>
        <v>0</v>
      </c>
      <c r="Q6731" t="s">
        <v>7819</v>
      </c>
    </row>
    <row r="6732" spans="1:18" hidden="1">
      <c r="A6732" s="17" t="s">
        <v>514</v>
      </c>
      <c r="B6732" s="17" t="s">
        <v>6758</v>
      </c>
      <c r="C6732" s="227" t="s">
        <v>7843</v>
      </c>
      <c r="D6732" s="222">
        <v>305</v>
      </c>
      <c r="E6732" s="329">
        <v>43100</v>
      </c>
      <c r="F6732" s="35">
        <v>465330.71</v>
      </c>
      <c r="G6732" s="18">
        <v>0</v>
      </c>
      <c r="H6732" s="298">
        <v>0</v>
      </c>
      <c r="I6732" s="51">
        <v>0</v>
      </c>
      <c r="J6732" s="212">
        <f t="shared" si="3068"/>
        <v>0</v>
      </c>
      <c r="K6732" s="213">
        <f t="shared" si="3069"/>
        <v>0</v>
      </c>
      <c r="L6732" s="214">
        <f t="shared" si="3070"/>
        <v>0</v>
      </c>
      <c r="M6732" s="51">
        <f t="shared" si="3071"/>
        <v>0</v>
      </c>
      <c r="N6732" s="18">
        <f>VLOOKUP(CONCATENATE(A6732,"-6"),'Restated Depr'!$B$6:$G$7674,6,0)</f>
        <v>0</v>
      </c>
      <c r="O6732" s="214">
        <f t="shared" si="3072"/>
        <v>0</v>
      </c>
      <c r="P6732" s="214">
        <f t="shared" si="3073"/>
        <v>0</v>
      </c>
      <c r="Q6732" t="s">
        <v>7819</v>
      </c>
    </row>
    <row r="6733" spans="1:18" hidden="1">
      <c r="A6733" s="17" t="s">
        <v>514</v>
      </c>
      <c r="B6733" s="17" t="s">
        <v>6759</v>
      </c>
      <c r="C6733" s="227" t="s">
        <v>7843</v>
      </c>
      <c r="D6733" s="222">
        <v>305</v>
      </c>
      <c r="E6733" s="329">
        <v>43131</v>
      </c>
      <c r="F6733" s="35">
        <v>0</v>
      </c>
      <c r="G6733" s="18">
        <v>0</v>
      </c>
      <c r="H6733" s="298">
        <v>0</v>
      </c>
      <c r="I6733" s="51">
        <v>0</v>
      </c>
      <c r="J6733" s="212">
        <f t="shared" si="3068"/>
        <v>0</v>
      </c>
      <c r="K6733" s="213">
        <f t="shared" si="3069"/>
        <v>0</v>
      </c>
      <c r="L6733" s="214">
        <f t="shared" si="3070"/>
        <v>0</v>
      </c>
      <c r="M6733" s="51">
        <f t="shared" si="3071"/>
        <v>0</v>
      </c>
      <c r="N6733" s="18">
        <f>VLOOKUP(CONCATENATE(A6733,"-6"),'Restated Depr'!$B$6:$G$7674,6,0)</f>
        <v>0</v>
      </c>
      <c r="O6733" s="214">
        <f t="shared" si="3072"/>
        <v>0</v>
      </c>
      <c r="P6733" s="214">
        <f t="shared" si="3073"/>
        <v>0</v>
      </c>
      <c r="Q6733" t="s">
        <v>7819</v>
      </c>
    </row>
    <row r="6734" spans="1:18" hidden="1">
      <c r="A6734" s="17" t="s">
        <v>514</v>
      </c>
      <c r="B6734" s="17" t="s">
        <v>6760</v>
      </c>
      <c r="C6734" s="227" t="s">
        <v>7843</v>
      </c>
      <c r="D6734" s="222">
        <v>305</v>
      </c>
      <c r="E6734" s="329">
        <v>43159</v>
      </c>
      <c r="F6734" s="35">
        <v>0</v>
      </c>
      <c r="G6734" s="18">
        <v>0</v>
      </c>
      <c r="H6734" s="298">
        <v>0</v>
      </c>
      <c r="I6734" s="51">
        <v>0</v>
      </c>
      <c r="J6734" s="212">
        <f t="shared" si="3068"/>
        <v>0</v>
      </c>
      <c r="K6734" s="213">
        <f t="shared" si="3069"/>
        <v>0</v>
      </c>
      <c r="L6734" s="214">
        <f t="shared" si="3070"/>
        <v>0</v>
      </c>
      <c r="M6734" s="51">
        <f t="shared" si="3071"/>
        <v>0</v>
      </c>
      <c r="N6734" s="18">
        <f>VLOOKUP(CONCATENATE(A6734,"-6"),'Restated Depr'!$B$6:$G$7674,6,0)</f>
        <v>0</v>
      </c>
      <c r="O6734" s="214">
        <f t="shared" si="3072"/>
        <v>0</v>
      </c>
      <c r="P6734" s="214">
        <f t="shared" si="3073"/>
        <v>0</v>
      </c>
      <c r="Q6734" t="s">
        <v>7819</v>
      </c>
    </row>
    <row r="6735" spans="1:18" hidden="1">
      <c r="A6735" s="17" t="s">
        <v>514</v>
      </c>
      <c r="B6735" s="17" t="s">
        <v>6761</v>
      </c>
      <c r="C6735" s="227" t="s">
        <v>7843</v>
      </c>
      <c r="D6735" s="222">
        <v>305</v>
      </c>
      <c r="E6735" s="329">
        <v>43190</v>
      </c>
      <c r="F6735" s="35">
        <v>0</v>
      </c>
      <c r="G6735" s="18">
        <v>0</v>
      </c>
      <c r="H6735" s="298">
        <v>0</v>
      </c>
      <c r="I6735" s="51">
        <v>0</v>
      </c>
      <c r="J6735" s="212">
        <f t="shared" si="3068"/>
        <v>0</v>
      </c>
      <c r="K6735" s="213">
        <f t="shared" si="3069"/>
        <v>0</v>
      </c>
      <c r="L6735" s="214">
        <f t="shared" si="3070"/>
        <v>0</v>
      </c>
      <c r="M6735" s="51">
        <f t="shared" si="3071"/>
        <v>0</v>
      </c>
      <c r="N6735" s="18">
        <f>VLOOKUP(CONCATENATE(A6735,"-6"),'Restated Depr'!$B$6:$G$7674,6,0)</f>
        <v>0</v>
      </c>
      <c r="O6735" s="214">
        <f t="shared" si="3072"/>
        <v>0</v>
      </c>
      <c r="P6735" s="214">
        <f t="shared" si="3073"/>
        <v>0</v>
      </c>
      <c r="Q6735" t="s">
        <v>7819</v>
      </c>
    </row>
    <row r="6736" spans="1:18" hidden="1">
      <c r="A6736" s="17" t="s">
        <v>514</v>
      </c>
      <c r="B6736" s="17" t="s">
        <v>6762</v>
      </c>
      <c r="C6736" s="227" t="s">
        <v>7843</v>
      </c>
      <c r="D6736" s="222">
        <v>305</v>
      </c>
      <c r="E6736" s="329">
        <v>43220</v>
      </c>
      <c r="F6736" s="35">
        <v>0</v>
      </c>
      <c r="G6736" s="18">
        <v>0</v>
      </c>
      <c r="H6736" s="298">
        <v>0</v>
      </c>
      <c r="I6736" s="51">
        <v>0</v>
      </c>
      <c r="J6736" s="212">
        <f t="shared" si="3068"/>
        <v>0</v>
      </c>
      <c r="K6736" s="213">
        <f t="shared" si="3069"/>
        <v>0</v>
      </c>
      <c r="L6736" s="214">
        <f t="shared" si="3070"/>
        <v>0</v>
      </c>
      <c r="M6736" s="51">
        <f t="shared" si="3071"/>
        <v>0</v>
      </c>
      <c r="N6736" s="18">
        <f>VLOOKUP(CONCATENATE(A6736,"-6"),'Restated Depr'!$B$6:$G$7674,6,0)</f>
        <v>0</v>
      </c>
      <c r="O6736" s="214">
        <f t="shared" si="3072"/>
        <v>0</v>
      </c>
      <c r="P6736" s="214">
        <f t="shared" si="3073"/>
        <v>0</v>
      </c>
      <c r="Q6736" t="s">
        <v>7819</v>
      </c>
    </row>
    <row r="6737" spans="1:18" hidden="1">
      <c r="A6737" s="17" t="s">
        <v>514</v>
      </c>
      <c r="B6737" s="17" t="s">
        <v>6763</v>
      </c>
      <c r="C6737" s="227" t="s">
        <v>7843</v>
      </c>
      <c r="D6737" s="222">
        <v>305</v>
      </c>
      <c r="E6737" s="329">
        <v>43251</v>
      </c>
      <c r="F6737" s="35">
        <v>0</v>
      </c>
      <c r="G6737" s="18">
        <v>0</v>
      </c>
      <c r="H6737" s="298">
        <v>0</v>
      </c>
      <c r="I6737" s="51">
        <v>0</v>
      </c>
      <c r="J6737" s="212">
        <f t="shared" si="3068"/>
        <v>0</v>
      </c>
      <c r="K6737" s="213">
        <f t="shared" si="3069"/>
        <v>0</v>
      </c>
      <c r="L6737" s="214">
        <f t="shared" si="3070"/>
        <v>0</v>
      </c>
      <c r="M6737" s="51">
        <f t="shared" si="3071"/>
        <v>0</v>
      </c>
      <c r="N6737" s="18">
        <f>VLOOKUP(CONCATENATE(A6737,"-6"),'Restated Depr'!$B$6:$G$7674,6,0)</f>
        <v>0</v>
      </c>
      <c r="O6737" s="214">
        <f t="shared" si="3072"/>
        <v>0</v>
      </c>
      <c r="P6737" s="214">
        <f t="shared" si="3073"/>
        <v>0</v>
      </c>
      <c r="Q6737" t="s">
        <v>7819</v>
      </c>
    </row>
    <row r="6738" spans="1:18" hidden="1">
      <c r="A6738" s="17" t="s">
        <v>514</v>
      </c>
      <c r="B6738" s="17" t="s">
        <v>6764</v>
      </c>
      <c r="C6738" s="227" t="s">
        <v>7843</v>
      </c>
      <c r="D6738" s="222">
        <v>305</v>
      </c>
      <c r="E6738" s="329">
        <v>43281</v>
      </c>
      <c r="F6738" s="35">
        <v>0</v>
      </c>
      <c r="G6738" s="18">
        <v>0</v>
      </c>
      <c r="H6738" s="298">
        <v>0</v>
      </c>
      <c r="I6738" s="51">
        <v>0</v>
      </c>
      <c r="J6738" s="212">
        <f t="shared" si="3068"/>
        <v>0</v>
      </c>
      <c r="K6738" s="213">
        <f t="shared" si="3069"/>
        <v>0</v>
      </c>
      <c r="L6738" s="214">
        <f t="shared" si="3070"/>
        <v>0</v>
      </c>
      <c r="M6738" s="51">
        <f t="shared" si="3071"/>
        <v>0</v>
      </c>
      <c r="N6738" s="18">
        <f>VLOOKUP(CONCATENATE(A6738,"-6"),'Restated Depr'!$B$6:$G$7674,6,0)</f>
        <v>0</v>
      </c>
      <c r="O6738" s="214">
        <f t="shared" si="3072"/>
        <v>0</v>
      </c>
      <c r="P6738" s="214">
        <f t="shared" si="3073"/>
        <v>0</v>
      </c>
      <c r="Q6738" t="s">
        <v>7819</v>
      </c>
      <c r="R6738" s="5"/>
    </row>
    <row r="6739" spans="1:18" ht="15.75" hidden="1" thickBot="1">
      <c r="A6739" t="s">
        <v>514</v>
      </c>
      <c r="C6739" s="224" t="s">
        <v>644</v>
      </c>
      <c r="D6739" s="22"/>
      <c r="E6739" s="323" t="s">
        <v>606</v>
      </c>
      <c r="F6739" s="1"/>
      <c r="G6739" s="5"/>
      <c r="H6739" s="310">
        <f>SUM(H6727:H6738)</f>
        <v>0</v>
      </c>
      <c r="I6739" s="10"/>
      <c r="J6739" s="10"/>
      <c r="K6739" s="32">
        <f>SUM(K6727:K6738)</f>
        <v>0</v>
      </c>
      <c r="L6739" s="28">
        <f>SUM(L6727:L6738)</f>
        <v>0</v>
      </c>
      <c r="M6739" s="10"/>
      <c r="N6739" s="5"/>
      <c r="O6739" s="28">
        <f>SUM(O6727:O6738)</f>
        <v>0</v>
      </c>
      <c r="P6739" s="28">
        <f>SUM(P6727:P6738)</f>
        <v>0</v>
      </c>
    </row>
    <row r="6740" spans="1:18" hidden="1">
      <c r="A6740" s="17" t="s">
        <v>515</v>
      </c>
      <c r="B6740" s="17" t="s">
        <v>7744</v>
      </c>
      <c r="C6740" s="227" t="s">
        <v>7843</v>
      </c>
      <c r="D6740" s="222">
        <v>311</v>
      </c>
      <c r="E6740" s="329">
        <v>42947</v>
      </c>
      <c r="F6740" s="48">
        <v>0</v>
      </c>
      <c r="G6740" s="18">
        <v>9.4999999999999998E-3</v>
      </c>
      <c r="H6740" s="299">
        <v>542</v>
      </c>
      <c r="I6740" s="288">
        <v>685182.6</v>
      </c>
      <c r="J6740" s="212">
        <f t="shared" ref="J6740:J6751" si="3074">G6740</f>
        <v>9.4999999999999998E-3</v>
      </c>
      <c r="K6740" s="292">
        <f t="shared" ref="K6740:K6751" si="3075">I6740*J6740/12</f>
        <v>542.43622500000004</v>
      </c>
      <c r="L6740" s="293">
        <f t="shared" ref="L6740:L6751" si="3076">K6740-H6740</f>
        <v>0.43622500000003583</v>
      </c>
      <c r="M6740" s="288">
        <f t="shared" ref="M6740:M6751" si="3077">I6740</f>
        <v>685182.6</v>
      </c>
      <c r="N6740" s="18">
        <f>VLOOKUP(CONCATENATE(A6740,"-6"),'Restated Depr'!$B$6:$G$7674,6,0)</f>
        <v>8.0000000000000002E-3</v>
      </c>
      <c r="O6740" s="293">
        <f t="shared" ref="O6740:O6751" si="3078">M6740*N6740/12</f>
        <v>456.78839999999997</v>
      </c>
      <c r="P6740" s="293">
        <f t="shared" ref="P6740:P6751" si="3079">O6740-K6740</f>
        <v>-85.647825000000068</v>
      </c>
      <c r="Q6740" t="s">
        <v>7819</v>
      </c>
    </row>
    <row r="6741" spans="1:18" hidden="1">
      <c r="A6741" s="17" t="s">
        <v>515</v>
      </c>
      <c r="B6741" s="17" t="s">
        <v>7745</v>
      </c>
      <c r="C6741" s="227" t="s">
        <v>7843</v>
      </c>
      <c r="D6741" s="222">
        <v>311</v>
      </c>
      <c r="E6741" s="329">
        <v>42978</v>
      </c>
      <c r="F6741" s="35">
        <v>0</v>
      </c>
      <c r="G6741" s="18">
        <v>9.4999999999999998E-3</v>
      </c>
      <c r="H6741" s="298">
        <v>542</v>
      </c>
      <c r="I6741" s="51">
        <v>685182.6</v>
      </c>
      <c r="J6741" s="212">
        <f t="shared" si="3074"/>
        <v>9.4999999999999998E-3</v>
      </c>
      <c r="K6741" s="213">
        <f t="shared" si="3075"/>
        <v>542.43622500000004</v>
      </c>
      <c r="L6741" s="214">
        <f t="shared" si="3076"/>
        <v>0.43622500000003583</v>
      </c>
      <c r="M6741" s="51">
        <f t="shared" si="3077"/>
        <v>685182.6</v>
      </c>
      <c r="N6741" s="18">
        <f>VLOOKUP(CONCATENATE(A6741,"-6"),'Restated Depr'!$B$6:$G$7674,6,0)</f>
        <v>8.0000000000000002E-3</v>
      </c>
      <c r="O6741" s="214">
        <f t="shared" si="3078"/>
        <v>456.78839999999997</v>
      </c>
      <c r="P6741" s="214">
        <f t="shared" si="3079"/>
        <v>-85.647825000000068</v>
      </c>
      <c r="Q6741" t="s">
        <v>7819</v>
      </c>
    </row>
    <row r="6742" spans="1:18" hidden="1">
      <c r="A6742" s="17" t="s">
        <v>515</v>
      </c>
      <c r="B6742" s="17" t="s">
        <v>7746</v>
      </c>
      <c r="C6742" s="227" t="s">
        <v>7843</v>
      </c>
      <c r="D6742" s="222">
        <v>311</v>
      </c>
      <c r="E6742" s="329">
        <v>43008</v>
      </c>
      <c r="F6742" s="35">
        <v>0</v>
      </c>
      <c r="G6742" s="18">
        <v>9.4999999999999998E-3</v>
      </c>
      <c r="H6742" s="298">
        <v>542</v>
      </c>
      <c r="I6742" s="51">
        <v>685182.6</v>
      </c>
      <c r="J6742" s="212">
        <f t="shared" si="3074"/>
        <v>9.4999999999999998E-3</v>
      </c>
      <c r="K6742" s="213">
        <f t="shared" si="3075"/>
        <v>542.43622500000004</v>
      </c>
      <c r="L6742" s="214">
        <f t="shared" si="3076"/>
        <v>0.43622500000003583</v>
      </c>
      <c r="M6742" s="51">
        <f t="shared" si="3077"/>
        <v>685182.6</v>
      </c>
      <c r="N6742" s="18">
        <f>VLOOKUP(CONCATENATE(A6742,"-6"),'Restated Depr'!$B$6:$G$7674,6,0)</f>
        <v>8.0000000000000002E-3</v>
      </c>
      <c r="O6742" s="214">
        <f t="shared" si="3078"/>
        <v>456.78839999999997</v>
      </c>
      <c r="P6742" s="214">
        <f t="shared" si="3079"/>
        <v>-85.647825000000068</v>
      </c>
      <c r="Q6742" t="s">
        <v>7819</v>
      </c>
    </row>
    <row r="6743" spans="1:18" hidden="1">
      <c r="A6743" s="17" t="s">
        <v>515</v>
      </c>
      <c r="B6743" s="17" t="s">
        <v>7747</v>
      </c>
      <c r="C6743" s="227" t="s">
        <v>7843</v>
      </c>
      <c r="D6743" s="222">
        <v>311</v>
      </c>
      <c r="E6743" s="329">
        <v>43039</v>
      </c>
      <c r="F6743" s="35">
        <v>0</v>
      </c>
      <c r="G6743" s="18">
        <v>9.4999999999999998E-3</v>
      </c>
      <c r="H6743" s="298">
        <v>542</v>
      </c>
      <c r="I6743" s="51">
        <v>685182.6</v>
      </c>
      <c r="J6743" s="212">
        <f t="shared" si="3074"/>
        <v>9.4999999999999998E-3</v>
      </c>
      <c r="K6743" s="213">
        <f t="shared" si="3075"/>
        <v>542.43622500000004</v>
      </c>
      <c r="L6743" s="214">
        <f t="shared" si="3076"/>
        <v>0.43622500000003583</v>
      </c>
      <c r="M6743" s="51">
        <f t="shared" si="3077"/>
        <v>685182.6</v>
      </c>
      <c r="N6743" s="18">
        <f>VLOOKUP(CONCATENATE(A6743,"-6"),'Restated Depr'!$B$6:$G$7674,6,0)</f>
        <v>8.0000000000000002E-3</v>
      </c>
      <c r="O6743" s="214">
        <f t="shared" si="3078"/>
        <v>456.78839999999997</v>
      </c>
      <c r="P6743" s="214">
        <f t="shared" si="3079"/>
        <v>-85.647825000000068</v>
      </c>
      <c r="Q6743" t="s">
        <v>7819</v>
      </c>
    </row>
    <row r="6744" spans="1:18" hidden="1">
      <c r="A6744" s="17" t="s">
        <v>515</v>
      </c>
      <c r="B6744" s="17" t="s">
        <v>6765</v>
      </c>
      <c r="C6744" s="227" t="s">
        <v>7843</v>
      </c>
      <c r="D6744" s="222">
        <v>311</v>
      </c>
      <c r="E6744" s="329">
        <v>43069</v>
      </c>
      <c r="F6744" s="35">
        <v>685182.6</v>
      </c>
      <c r="G6744" s="18">
        <v>9.4999999999999998E-3</v>
      </c>
      <c r="H6744" s="298">
        <v>542</v>
      </c>
      <c r="I6744" s="51">
        <v>685182.6</v>
      </c>
      <c r="J6744" s="212">
        <f t="shared" si="3074"/>
        <v>9.4999999999999998E-3</v>
      </c>
      <c r="K6744" s="213">
        <f t="shared" si="3075"/>
        <v>542.43622500000004</v>
      </c>
      <c r="L6744" s="214">
        <f t="shared" si="3076"/>
        <v>0.43622500000003583</v>
      </c>
      <c r="M6744" s="51">
        <f t="shared" si="3077"/>
        <v>685182.6</v>
      </c>
      <c r="N6744" s="18">
        <f>VLOOKUP(CONCATENATE(A6744,"-6"),'Restated Depr'!$B$6:$G$7674,6,0)</f>
        <v>8.0000000000000002E-3</v>
      </c>
      <c r="O6744" s="214">
        <f t="shared" si="3078"/>
        <v>456.78839999999997</v>
      </c>
      <c r="P6744" s="214">
        <f t="shared" si="3079"/>
        <v>-85.647825000000068</v>
      </c>
      <c r="Q6744" t="s">
        <v>7819</v>
      </c>
    </row>
    <row r="6745" spans="1:18" hidden="1">
      <c r="A6745" s="17" t="s">
        <v>515</v>
      </c>
      <c r="B6745" s="17" t="s">
        <v>6766</v>
      </c>
      <c r="C6745" s="227" t="s">
        <v>7843</v>
      </c>
      <c r="D6745" s="222">
        <v>311</v>
      </c>
      <c r="E6745" s="329">
        <v>43100</v>
      </c>
      <c r="F6745" s="35">
        <v>685182.6</v>
      </c>
      <c r="G6745" s="18">
        <v>8.8999999999999999E-3</v>
      </c>
      <c r="H6745" s="298">
        <v>508</v>
      </c>
      <c r="I6745" s="51">
        <v>685182.6</v>
      </c>
      <c r="J6745" s="212">
        <f t="shared" si="3074"/>
        <v>8.8999999999999999E-3</v>
      </c>
      <c r="K6745" s="213">
        <f t="shared" si="3075"/>
        <v>508.17709500000001</v>
      </c>
      <c r="L6745" s="214">
        <f t="shared" si="3076"/>
        <v>0.17709500000000844</v>
      </c>
      <c r="M6745" s="51">
        <f t="shared" si="3077"/>
        <v>685182.6</v>
      </c>
      <c r="N6745" s="18">
        <f>VLOOKUP(CONCATENATE(A6745,"-6"),'Restated Depr'!$B$6:$G$7674,6,0)</f>
        <v>8.0000000000000002E-3</v>
      </c>
      <c r="O6745" s="214">
        <f t="shared" si="3078"/>
        <v>456.78839999999997</v>
      </c>
      <c r="P6745" s="214">
        <f t="shared" si="3079"/>
        <v>-51.388695000000041</v>
      </c>
      <c r="Q6745" t="s">
        <v>7819</v>
      </c>
    </row>
    <row r="6746" spans="1:18" hidden="1">
      <c r="A6746" s="17" t="s">
        <v>515</v>
      </c>
      <c r="B6746" s="17" t="s">
        <v>6767</v>
      </c>
      <c r="C6746" s="227" t="s">
        <v>7843</v>
      </c>
      <c r="D6746" s="222">
        <v>311</v>
      </c>
      <c r="E6746" s="329">
        <v>43131</v>
      </c>
      <c r="F6746" s="35">
        <v>685182.6</v>
      </c>
      <c r="G6746" s="18">
        <v>8.0000000000000002E-3</v>
      </c>
      <c r="H6746" s="298">
        <v>457</v>
      </c>
      <c r="I6746" s="51">
        <v>685182.6</v>
      </c>
      <c r="J6746" s="212">
        <f t="shared" si="3074"/>
        <v>8.0000000000000002E-3</v>
      </c>
      <c r="K6746" s="213">
        <f t="shared" si="3075"/>
        <v>456.78839999999997</v>
      </c>
      <c r="L6746" s="214">
        <f t="shared" si="3076"/>
        <v>-0.21160000000003265</v>
      </c>
      <c r="M6746" s="51">
        <f t="shared" si="3077"/>
        <v>685182.6</v>
      </c>
      <c r="N6746" s="18">
        <f>VLOOKUP(CONCATENATE(A6746,"-6"),'Restated Depr'!$B$6:$G$7674,6,0)</f>
        <v>8.0000000000000002E-3</v>
      </c>
      <c r="O6746" s="214">
        <f t="shared" si="3078"/>
        <v>456.78839999999997</v>
      </c>
      <c r="P6746" s="214">
        <f t="shared" si="3079"/>
        <v>0</v>
      </c>
      <c r="Q6746" t="s">
        <v>7819</v>
      </c>
    </row>
    <row r="6747" spans="1:18" hidden="1">
      <c r="A6747" s="17" t="s">
        <v>515</v>
      </c>
      <c r="B6747" s="17" t="s">
        <v>6768</v>
      </c>
      <c r="C6747" s="227" t="s">
        <v>7843</v>
      </c>
      <c r="D6747" s="222">
        <v>311</v>
      </c>
      <c r="E6747" s="329">
        <v>43159</v>
      </c>
      <c r="F6747" s="35">
        <v>685182.6</v>
      </c>
      <c r="G6747" s="18">
        <v>8.0000000000000002E-3</v>
      </c>
      <c r="H6747" s="298">
        <v>457</v>
      </c>
      <c r="I6747" s="51">
        <v>685182.6</v>
      </c>
      <c r="J6747" s="212">
        <f t="shared" si="3074"/>
        <v>8.0000000000000002E-3</v>
      </c>
      <c r="K6747" s="213">
        <f t="shared" si="3075"/>
        <v>456.78839999999997</v>
      </c>
      <c r="L6747" s="214">
        <f t="shared" si="3076"/>
        <v>-0.21160000000003265</v>
      </c>
      <c r="M6747" s="51">
        <f t="shared" si="3077"/>
        <v>685182.6</v>
      </c>
      <c r="N6747" s="18">
        <f>VLOOKUP(CONCATENATE(A6747,"-6"),'Restated Depr'!$B$6:$G$7674,6,0)</f>
        <v>8.0000000000000002E-3</v>
      </c>
      <c r="O6747" s="214">
        <f t="shared" si="3078"/>
        <v>456.78839999999997</v>
      </c>
      <c r="P6747" s="214">
        <f t="shared" si="3079"/>
        <v>0</v>
      </c>
      <c r="Q6747" t="s">
        <v>7819</v>
      </c>
    </row>
    <row r="6748" spans="1:18" hidden="1">
      <c r="A6748" s="17" t="s">
        <v>515</v>
      </c>
      <c r="B6748" s="17" t="s">
        <v>6769</v>
      </c>
      <c r="C6748" s="227" t="s">
        <v>7843</v>
      </c>
      <c r="D6748" s="222">
        <v>311</v>
      </c>
      <c r="E6748" s="329">
        <v>43190</v>
      </c>
      <c r="F6748" s="35">
        <v>685182.6</v>
      </c>
      <c r="G6748" s="18">
        <v>8.0000000000000002E-3</v>
      </c>
      <c r="H6748" s="298">
        <v>457</v>
      </c>
      <c r="I6748" s="51">
        <v>685182.6</v>
      </c>
      <c r="J6748" s="212">
        <f t="shared" si="3074"/>
        <v>8.0000000000000002E-3</v>
      </c>
      <c r="K6748" s="213">
        <f t="shared" si="3075"/>
        <v>456.78839999999997</v>
      </c>
      <c r="L6748" s="214">
        <f t="shared" si="3076"/>
        <v>-0.21160000000003265</v>
      </c>
      <c r="M6748" s="51">
        <f t="shared" si="3077"/>
        <v>685182.6</v>
      </c>
      <c r="N6748" s="18">
        <f>VLOOKUP(CONCATENATE(A6748,"-6"),'Restated Depr'!$B$6:$G$7674,6,0)</f>
        <v>8.0000000000000002E-3</v>
      </c>
      <c r="O6748" s="214">
        <f t="shared" si="3078"/>
        <v>456.78839999999997</v>
      </c>
      <c r="P6748" s="214">
        <f t="shared" si="3079"/>
        <v>0</v>
      </c>
      <c r="Q6748" t="s">
        <v>7819</v>
      </c>
    </row>
    <row r="6749" spans="1:18" hidden="1">
      <c r="A6749" s="17" t="s">
        <v>515</v>
      </c>
      <c r="B6749" s="17" t="s">
        <v>6770</v>
      </c>
      <c r="C6749" s="227" t="s">
        <v>7843</v>
      </c>
      <c r="D6749" s="222">
        <v>311</v>
      </c>
      <c r="E6749" s="329">
        <v>43220</v>
      </c>
      <c r="F6749" s="35">
        <v>685182.6</v>
      </c>
      <c r="G6749" s="18">
        <v>8.0000000000000002E-3</v>
      </c>
      <c r="H6749" s="298">
        <v>457</v>
      </c>
      <c r="I6749" s="51">
        <v>685182.6</v>
      </c>
      <c r="J6749" s="212">
        <f t="shared" si="3074"/>
        <v>8.0000000000000002E-3</v>
      </c>
      <c r="K6749" s="213">
        <f t="shared" si="3075"/>
        <v>456.78839999999997</v>
      </c>
      <c r="L6749" s="214">
        <f t="shared" si="3076"/>
        <v>-0.21160000000003265</v>
      </c>
      <c r="M6749" s="51">
        <f t="shared" si="3077"/>
        <v>685182.6</v>
      </c>
      <c r="N6749" s="18">
        <f>VLOOKUP(CONCATENATE(A6749,"-6"),'Restated Depr'!$B$6:$G$7674,6,0)</f>
        <v>8.0000000000000002E-3</v>
      </c>
      <c r="O6749" s="214">
        <f t="shared" si="3078"/>
        <v>456.78839999999997</v>
      </c>
      <c r="P6749" s="214">
        <f t="shared" si="3079"/>
        <v>0</v>
      </c>
      <c r="Q6749" t="s">
        <v>7819</v>
      </c>
    </row>
    <row r="6750" spans="1:18" hidden="1">
      <c r="A6750" s="17" t="s">
        <v>515</v>
      </c>
      <c r="B6750" s="17" t="s">
        <v>6771</v>
      </c>
      <c r="C6750" s="227" t="s">
        <v>7843</v>
      </c>
      <c r="D6750" s="222">
        <v>311</v>
      </c>
      <c r="E6750" s="329">
        <v>43251</v>
      </c>
      <c r="F6750" s="35">
        <v>685182.6</v>
      </c>
      <c r="G6750" s="18">
        <v>8.0000000000000002E-3</v>
      </c>
      <c r="H6750" s="298">
        <v>457</v>
      </c>
      <c r="I6750" s="51">
        <v>685182.6</v>
      </c>
      <c r="J6750" s="212">
        <f t="shared" si="3074"/>
        <v>8.0000000000000002E-3</v>
      </c>
      <c r="K6750" s="213">
        <f t="shared" si="3075"/>
        <v>456.78839999999997</v>
      </c>
      <c r="L6750" s="214">
        <f t="shared" si="3076"/>
        <v>-0.21160000000003265</v>
      </c>
      <c r="M6750" s="51">
        <f t="shared" si="3077"/>
        <v>685182.6</v>
      </c>
      <c r="N6750" s="18">
        <f>VLOOKUP(CONCATENATE(A6750,"-6"),'Restated Depr'!$B$6:$G$7674,6,0)</f>
        <v>8.0000000000000002E-3</v>
      </c>
      <c r="O6750" s="214">
        <f t="shared" si="3078"/>
        <v>456.78839999999997</v>
      </c>
      <c r="P6750" s="214">
        <f t="shared" si="3079"/>
        <v>0</v>
      </c>
      <c r="Q6750" t="s">
        <v>7819</v>
      </c>
    </row>
    <row r="6751" spans="1:18" hidden="1">
      <c r="A6751" s="17" t="s">
        <v>515</v>
      </c>
      <c r="B6751" s="17" t="s">
        <v>6772</v>
      </c>
      <c r="C6751" s="227" t="s">
        <v>7843</v>
      </c>
      <c r="D6751" s="222">
        <v>311</v>
      </c>
      <c r="E6751" s="329">
        <v>43281</v>
      </c>
      <c r="F6751" s="35">
        <v>685182.6</v>
      </c>
      <c r="G6751" s="18">
        <v>8.0000000000000002E-3</v>
      </c>
      <c r="H6751" s="298">
        <v>457</v>
      </c>
      <c r="I6751" s="51">
        <v>685182.6</v>
      </c>
      <c r="J6751" s="212">
        <f t="shared" si="3074"/>
        <v>8.0000000000000002E-3</v>
      </c>
      <c r="K6751" s="213">
        <f t="shared" si="3075"/>
        <v>456.78839999999997</v>
      </c>
      <c r="L6751" s="214">
        <f t="shared" si="3076"/>
        <v>-0.21160000000003265</v>
      </c>
      <c r="M6751" s="51">
        <f t="shared" si="3077"/>
        <v>685182.6</v>
      </c>
      <c r="N6751" s="18">
        <f>VLOOKUP(CONCATENATE(A6751,"-6"),'Restated Depr'!$B$6:$G$7674,6,0)</f>
        <v>8.0000000000000002E-3</v>
      </c>
      <c r="O6751" s="214">
        <f t="shared" si="3078"/>
        <v>456.78839999999997</v>
      </c>
      <c r="P6751" s="214">
        <f t="shared" si="3079"/>
        <v>0</v>
      </c>
      <c r="Q6751" t="s">
        <v>7819</v>
      </c>
      <c r="R6751" s="5"/>
    </row>
    <row r="6752" spans="1:18" ht="15.75" hidden="1" thickBot="1">
      <c r="A6752" t="s">
        <v>515</v>
      </c>
      <c r="C6752" s="224" t="s">
        <v>644</v>
      </c>
      <c r="D6752" s="22"/>
      <c r="E6752" s="323" t="s">
        <v>606</v>
      </c>
      <c r="F6752" s="1"/>
      <c r="G6752" s="5"/>
      <c r="H6752" s="310">
        <f>SUM(H6740:H6751)</f>
        <v>5960</v>
      </c>
      <c r="I6752" s="10"/>
      <c r="J6752" s="10"/>
      <c r="K6752" s="32">
        <f>SUM(K6740:K6751)</f>
        <v>5961.0886200000014</v>
      </c>
      <c r="L6752" s="28">
        <f>SUM(L6740:L6751)</f>
        <v>1.0886199999999917</v>
      </c>
      <c r="M6752" s="10"/>
      <c r="N6752" s="5"/>
      <c r="O6752" s="28">
        <f>SUM(O6740:O6751)</f>
        <v>5481.4608000000007</v>
      </c>
      <c r="P6752" s="28">
        <f>SUM(P6740:P6751)</f>
        <v>-479.62782000000038</v>
      </c>
    </row>
    <row r="6753" spans="1:18" hidden="1">
      <c r="A6753" s="17" t="s">
        <v>516</v>
      </c>
      <c r="B6753" s="17" t="s">
        <v>7748</v>
      </c>
      <c r="C6753" s="227" t="s">
        <v>7843</v>
      </c>
      <c r="D6753" s="222">
        <v>311</v>
      </c>
      <c r="E6753" s="329">
        <v>42947</v>
      </c>
      <c r="F6753" s="48">
        <v>0</v>
      </c>
      <c r="G6753" s="18">
        <v>9.4999999999999998E-3</v>
      </c>
      <c r="H6753" s="299">
        <v>4264</v>
      </c>
      <c r="I6753" s="288">
        <v>5385099.4299999997</v>
      </c>
      <c r="J6753" s="212">
        <f t="shared" ref="J6753:J6764" si="3080">G6753</f>
        <v>9.4999999999999998E-3</v>
      </c>
      <c r="K6753" s="292">
        <f t="shared" ref="K6753:K6764" si="3081">I6753*J6753/12</f>
        <v>4263.2037154166665</v>
      </c>
      <c r="L6753" s="293">
        <f t="shared" ref="L6753:L6764" si="3082">K6753-H6753</f>
        <v>-0.79628458333354502</v>
      </c>
      <c r="M6753" s="288">
        <f t="shared" ref="M6753:M6764" si="3083">I6753</f>
        <v>5385099.4299999997</v>
      </c>
      <c r="N6753" s="18">
        <f>VLOOKUP(CONCATENATE(A6753,"-6"),'Restated Depr'!$B$6:$G$7674,6,0)</f>
        <v>5.4999999999999997E-3</v>
      </c>
      <c r="O6753" s="293">
        <f t="shared" ref="O6753:O6764" si="3084">M6753*N6753/12</f>
        <v>2468.1705720833329</v>
      </c>
      <c r="P6753" s="293">
        <f t="shared" ref="P6753:P6764" si="3085">O6753-K6753</f>
        <v>-1795.0331433333336</v>
      </c>
      <c r="Q6753" t="s">
        <v>7819</v>
      </c>
    </row>
    <row r="6754" spans="1:18" hidden="1">
      <c r="A6754" s="17" t="s">
        <v>516</v>
      </c>
      <c r="B6754" s="17" t="s">
        <v>7749</v>
      </c>
      <c r="C6754" s="227" t="s">
        <v>7843</v>
      </c>
      <c r="D6754" s="222">
        <v>311</v>
      </c>
      <c r="E6754" s="329">
        <v>42978</v>
      </c>
      <c r="F6754" s="35">
        <v>0</v>
      </c>
      <c r="G6754" s="18">
        <v>9.4999999999999998E-3</v>
      </c>
      <c r="H6754" s="298">
        <v>4264</v>
      </c>
      <c r="I6754" s="51">
        <v>5385099.4299999997</v>
      </c>
      <c r="J6754" s="212">
        <f t="shared" si="3080"/>
        <v>9.4999999999999998E-3</v>
      </c>
      <c r="K6754" s="213">
        <f t="shared" si="3081"/>
        <v>4263.2037154166665</v>
      </c>
      <c r="L6754" s="214">
        <f t="shared" si="3082"/>
        <v>-0.79628458333354502</v>
      </c>
      <c r="M6754" s="51">
        <f t="shared" si="3083"/>
        <v>5385099.4299999997</v>
      </c>
      <c r="N6754" s="18">
        <f>VLOOKUP(CONCATENATE(A6754,"-6"),'Restated Depr'!$B$6:$G$7674,6,0)</f>
        <v>5.4999999999999997E-3</v>
      </c>
      <c r="O6754" s="214">
        <f t="shared" si="3084"/>
        <v>2468.1705720833329</v>
      </c>
      <c r="P6754" s="214">
        <f t="shared" si="3085"/>
        <v>-1795.0331433333336</v>
      </c>
      <c r="Q6754" t="s">
        <v>7819</v>
      </c>
    </row>
    <row r="6755" spans="1:18" hidden="1">
      <c r="A6755" s="17" t="s">
        <v>516</v>
      </c>
      <c r="B6755" s="17" t="s">
        <v>7750</v>
      </c>
      <c r="C6755" s="227" t="s">
        <v>7843</v>
      </c>
      <c r="D6755" s="222">
        <v>311</v>
      </c>
      <c r="E6755" s="329">
        <v>43008</v>
      </c>
      <c r="F6755" s="35">
        <v>0</v>
      </c>
      <c r="G6755" s="18">
        <v>9.4999999999999998E-3</v>
      </c>
      <c r="H6755" s="298">
        <v>4264</v>
      </c>
      <c r="I6755" s="51">
        <v>5385099.4299999997</v>
      </c>
      <c r="J6755" s="212">
        <f t="shared" si="3080"/>
        <v>9.4999999999999998E-3</v>
      </c>
      <c r="K6755" s="213">
        <f t="shared" si="3081"/>
        <v>4263.2037154166665</v>
      </c>
      <c r="L6755" s="214">
        <f t="shared" si="3082"/>
        <v>-0.79628458333354502</v>
      </c>
      <c r="M6755" s="51">
        <f t="shared" si="3083"/>
        <v>5385099.4299999997</v>
      </c>
      <c r="N6755" s="18">
        <f>VLOOKUP(CONCATENATE(A6755,"-6"),'Restated Depr'!$B$6:$G$7674,6,0)</f>
        <v>5.4999999999999997E-3</v>
      </c>
      <c r="O6755" s="214">
        <f t="shared" si="3084"/>
        <v>2468.1705720833329</v>
      </c>
      <c r="P6755" s="214">
        <f t="shared" si="3085"/>
        <v>-1795.0331433333336</v>
      </c>
      <c r="Q6755" t="s">
        <v>7819</v>
      </c>
    </row>
    <row r="6756" spans="1:18" hidden="1">
      <c r="A6756" s="17" t="s">
        <v>516</v>
      </c>
      <c r="B6756" s="17" t="s">
        <v>7751</v>
      </c>
      <c r="C6756" s="227" t="s">
        <v>7843</v>
      </c>
      <c r="D6756" s="222">
        <v>311</v>
      </c>
      <c r="E6756" s="329">
        <v>43039</v>
      </c>
      <c r="F6756" s="35">
        <v>0</v>
      </c>
      <c r="G6756" s="18">
        <v>9.4999999999999998E-3</v>
      </c>
      <c r="H6756" s="298">
        <v>4264</v>
      </c>
      <c r="I6756" s="51">
        <v>5385099.4299999997</v>
      </c>
      <c r="J6756" s="212">
        <f t="shared" si="3080"/>
        <v>9.4999999999999998E-3</v>
      </c>
      <c r="K6756" s="213">
        <f t="shared" si="3081"/>
        <v>4263.2037154166665</v>
      </c>
      <c r="L6756" s="214">
        <f t="shared" si="3082"/>
        <v>-0.79628458333354502</v>
      </c>
      <c r="M6756" s="51">
        <f t="shared" si="3083"/>
        <v>5385099.4299999997</v>
      </c>
      <c r="N6756" s="18">
        <f>VLOOKUP(CONCATENATE(A6756,"-6"),'Restated Depr'!$B$6:$G$7674,6,0)</f>
        <v>5.4999999999999997E-3</v>
      </c>
      <c r="O6756" s="214">
        <f t="shared" si="3084"/>
        <v>2468.1705720833329</v>
      </c>
      <c r="P6756" s="214">
        <f t="shared" si="3085"/>
        <v>-1795.0331433333336</v>
      </c>
      <c r="Q6756" t="s">
        <v>7819</v>
      </c>
    </row>
    <row r="6757" spans="1:18" hidden="1">
      <c r="A6757" s="17" t="s">
        <v>516</v>
      </c>
      <c r="B6757" s="17" t="s">
        <v>6773</v>
      </c>
      <c r="C6757" s="227" t="s">
        <v>7843</v>
      </c>
      <c r="D6757" s="222">
        <v>311</v>
      </c>
      <c r="E6757" s="329">
        <v>43069</v>
      </c>
      <c r="F6757" s="35">
        <v>5385099.4299999997</v>
      </c>
      <c r="G6757" s="18">
        <v>9.4999999999999998E-3</v>
      </c>
      <c r="H6757" s="298">
        <v>4263</v>
      </c>
      <c r="I6757" s="51">
        <v>5385099.4299999997</v>
      </c>
      <c r="J6757" s="212">
        <f t="shared" si="3080"/>
        <v>9.4999999999999998E-3</v>
      </c>
      <c r="K6757" s="213">
        <f t="shared" si="3081"/>
        <v>4263.2037154166665</v>
      </c>
      <c r="L6757" s="214">
        <f t="shared" si="3082"/>
        <v>0.20371541666645498</v>
      </c>
      <c r="M6757" s="51">
        <f t="shared" si="3083"/>
        <v>5385099.4299999997</v>
      </c>
      <c r="N6757" s="18">
        <f>VLOOKUP(CONCATENATE(A6757,"-6"),'Restated Depr'!$B$6:$G$7674,6,0)</f>
        <v>5.4999999999999997E-3</v>
      </c>
      <c r="O6757" s="214">
        <f t="shared" si="3084"/>
        <v>2468.1705720833329</v>
      </c>
      <c r="P6757" s="214">
        <f t="shared" si="3085"/>
        <v>-1795.0331433333336</v>
      </c>
      <c r="Q6757" t="s">
        <v>7819</v>
      </c>
    </row>
    <row r="6758" spans="1:18" hidden="1">
      <c r="A6758" s="17" t="s">
        <v>516</v>
      </c>
      <c r="B6758" s="17" t="s">
        <v>6774</v>
      </c>
      <c r="C6758" s="227" t="s">
        <v>7843</v>
      </c>
      <c r="D6758" s="222">
        <v>311</v>
      </c>
      <c r="E6758" s="329">
        <v>43100</v>
      </c>
      <c r="F6758" s="35">
        <v>5385099.4299999997</v>
      </c>
      <c r="G6758" s="18">
        <v>7.7999999999999996E-3</v>
      </c>
      <c r="H6758" s="298">
        <v>3500</v>
      </c>
      <c r="I6758" s="51">
        <v>5385099.4299999997</v>
      </c>
      <c r="J6758" s="212">
        <f t="shared" si="3080"/>
        <v>7.7999999999999996E-3</v>
      </c>
      <c r="K6758" s="213">
        <f t="shared" si="3081"/>
        <v>3500.3146294999992</v>
      </c>
      <c r="L6758" s="214">
        <f t="shared" si="3082"/>
        <v>0.31462949999922785</v>
      </c>
      <c r="M6758" s="51">
        <f t="shared" si="3083"/>
        <v>5385099.4299999997</v>
      </c>
      <c r="N6758" s="18">
        <f>VLOOKUP(CONCATENATE(A6758,"-6"),'Restated Depr'!$B$6:$G$7674,6,0)</f>
        <v>5.4999999999999997E-3</v>
      </c>
      <c r="O6758" s="214">
        <f t="shared" si="3084"/>
        <v>2468.1705720833329</v>
      </c>
      <c r="P6758" s="214">
        <f t="shared" si="3085"/>
        <v>-1032.1440574166663</v>
      </c>
      <c r="Q6758" t="s">
        <v>7819</v>
      </c>
    </row>
    <row r="6759" spans="1:18" hidden="1">
      <c r="A6759" s="17" t="s">
        <v>516</v>
      </c>
      <c r="B6759" s="17" t="s">
        <v>6775</v>
      </c>
      <c r="C6759" s="227" t="s">
        <v>7843</v>
      </c>
      <c r="D6759" s="222">
        <v>311</v>
      </c>
      <c r="E6759" s="329">
        <v>43131</v>
      </c>
      <c r="F6759" s="35">
        <v>5385099.4299999997</v>
      </c>
      <c r="G6759" s="18">
        <v>5.4999999999999997E-3</v>
      </c>
      <c r="H6759" s="298">
        <v>2468</v>
      </c>
      <c r="I6759" s="51">
        <v>5385099.4299999997</v>
      </c>
      <c r="J6759" s="212">
        <f t="shared" si="3080"/>
        <v>5.4999999999999997E-3</v>
      </c>
      <c r="K6759" s="213">
        <f t="shared" si="3081"/>
        <v>2468.1705720833329</v>
      </c>
      <c r="L6759" s="214">
        <f t="shared" si="3082"/>
        <v>0.17057208333289964</v>
      </c>
      <c r="M6759" s="51">
        <f t="shared" si="3083"/>
        <v>5385099.4299999997</v>
      </c>
      <c r="N6759" s="18">
        <f>VLOOKUP(CONCATENATE(A6759,"-6"),'Restated Depr'!$B$6:$G$7674,6,0)</f>
        <v>5.4999999999999997E-3</v>
      </c>
      <c r="O6759" s="214">
        <f t="shared" si="3084"/>
        <v>2468.1705720833329</v>
      </c>
      <c r="P6759" s="214">
        <f t="shared" si="3085"/>
        <v>0</v>
      </c>
      <c r="Q6759" t="s">
        <v>7819</v>
      </c>
    </row>
    <row r="6760" spans="1:18" hidden="1">
      <c r="A6760" s="17" t="s">
        <v>516</v>
      </c>
      <c r="B6760" s="17" t="s">
        <v>6776</v>
      </c>
      <c r="C6760" s="227" t="s">
        <v>7843</v>
      </c>
      <c r="D6760" s="222">
        <v>311</v>
      </c>
      <c r="E6760" s="329">
        <v>43159</v>
      </c>
      <c r="F6760" s="35">
        <v>5385099.4299999997</v>
      </c>
      <c r="G6760" s="18">
        <v>5.4999999999999997E-3</v>
      </c>
      <c r="H6760" s="298">
        <v>2468</v>
      </c>
      <c r="I6760" s="51">
        <v>5385099.4299999997</v>
      </c>
      <c r="J6760" s="212">
        <f t="shared" si="3080"/>
        <v>5.4999999999999997E-3</v>
      </c>
      <c r="K6760" s="213">
        <f t="shared" si="3081"/>
        <v>2468.1705720833329</v>
      </c>
      <c r="L6760" s="214">
        <f t="shared" si="3082"/>
        <v>0.17057208333289964</v>
      </c>
      <c r="M6760" s="51">
        <f t="shared" si="3083"/>
        <v>5385099.4299999997</v>
      </c>
      <c r="N6760" s="18">
        <f>VLOOKUP(CONCATENATE(A6760,"-6"),'Restated Depr'!$B$6:$G$7674,6,0)</f>
        <v>5.4999999999999997E-3</v>
      </c>
      <c r="O6760" s="214">
        <f t="shared" si="3084"/>
        <v>2468.1705720833329</v>
      </c>
      <c r="P6760" s="214">
        <f t="shared" si="3085"/>
        <v>0</v>
      </c>
      <c r="Q6760" t="s">
        <v>7819</v>
      </c>
    </row>
    <row r="6761" spans="1:18" hidden="1">
      <c r="A6761" s="17" t="s">
        <v>516</v>
      </c>
      <c r="B6761" s="17" t="s">
        <v>6777</v>
      </c>
      <c r="C6761" s="227" t="s">
        <v>7843</v>
      </c>
      <c r="D6761" s="222">
        <v>311</v>
      </c>
      <c r="E6761" s="329">
        <v>43190</v>
      </c>
      <c r="F6761" s="35">
        <v>5385099.4299999997</v>
      </c>
      <c r="G6761" s="18">
        <v>5.4999999999999997E-3</v>
      </c>
      <c r="H6761" s="298">
        <v>2468</v>
      </c>
      <c r="I6761" s="51">
        <v>5385099.4299999997</v>
      </c>
      <c r="J6761" s="212">
        <f t="shared" si="3080"/>
        <v>5.4999999999999997E-3</v>
      </c>
      <c r="K6761" s="213">
        <f t="shared" si="3081"/>
        <v>2468.1705720833329</v>
      </c>
      <c r="L6761" s="214">
        <f t="shared" si="3082"/>
        <v>0.17057208333289964</v>
      </c>
      <c r="M6761" s="51">
        <f t="shared" si="3083"/>
        <v>5385099.4299999997</v>
      </c>
      <c r="N6761" s="18">
        <f>VLOOKUP(CONCATENATE(A6761,"-6"),'Restated Depr'!$B$6:$G$7674,6,0)</f>
        <v>5.4999999999999997E-3</v>
      </c>
      <c r="O6761" s="214">
        <f t="shared" si="3084"/>
        <v>2468.1705720833329</v>
      </c>
      <c r="P6761" s="214">
        <f t="shared" si="3085"/>
        <v>0</v>
      </c>
      <c r="Q6761" t="s">
        <v>7819</v>
      </c>
    </row>
    <row r="6762" spans="1:18" hidden="1">
      <c r="A6762" s="17" t="s">
        <v>516</v>
      </c>
      <c r="B6762" s="17" t="s">
        <v>6778</v>
      </c>
      <c r="C6762" s="227" t="s">
        <v>7843</v>
      </c>
      <c r="D6762" s="222">
        <v>311</v>
      </c>
      <c r="E6762" s="329">
        <v>43220</v>
      </c>
      <c r="F6762" s="35">
        <v>5385099.4299999997</v>
      </c>
      <c r="G6762" s="18">
        <v>5.4999999999999997E-3</v>
      </c>
      <c r="H6762" s="298">
        <v>2468</v>
      </c>
      <c r="I6762" s="51">
        <v>5385099.4299999997</v>
      </c>
      <c r="J6762" s="212">
        <f t="shared" si="3080"/>
        <v>5.4999999999999997E-3</v>
      </c>
      <c r="K6762" s="213">
        <f t="shared" si="3081"/>
        <v>2468.1705720833329</v>
      </c>
      <c r="L6762" s="214">
        <f t="shared" si="3082"/>
        <v>0.17057208333289964</v>
      </c>
      <c r="M6762" s="51">
        <f t="shared" si="3083"/>
        <v>5385099.4299999997</v>
      </c>
      <c r="N6762" s="18">
        <f>VLOOKUP(CONCATENATE(A6762,"-6"),'Restated Depr'!$B$6:$G$7674,6,0)</f>
        <v>5.4999999999999997E-3</v>
      </c>
      <c r="O6762" s="214">
        <f t="shared" si="3084"/>
        <v>2468.1705720833329</v>
      </c>
      <c r="P6762" s="214">
        <f t="shared" si="3085"/>
        <v>0</v>
      </c>
      <c r="Q6762" t="s">
        <v>7819</v>
      </c>
    </row>
    <row r="6763" spans="1:18" hidden="1">
      <c r="A6763" s="17" t="s">
        <v>516</v>
      </c>
      <c r="B6763" s="17" t="s">
        <v>6779</v>
      </c>
      <c r="C6763" s="227" t="s">
        <v>7843</v>
      </c>
      <c r="D6763" s="222">
        <v>311</v>
      </c>
      <c r="E6763" s="329">
        <v>43251</v>
      </c>
      <c r="F6763" s="35">
        <v>5385099.4299999997</v>
      </c>
      <c r="G6763" s="18">
        <v>5.4999999999999997E-3</v>
      </c>
      <c r="H6763" s="298">
        <v>2468</v>
      </c>
      <c r="I6763" s="51">
        <v>5385099.4299999997</v>
      </c>
      <c r="J6763" s="212">
        <f t="shared" si="3080"/>
        <v>5.4999999999999997E-3</v>
      </c>
      <c r="K6763" s="213">
        <f t="shared" si="3081"/>
        <v>2468.1705720833329</v>
      </c>
      <c r="L6763" s="214">
        <f t="shared" si="3082"/>
        <v>0.17057208333289964</v>
      </c>
      <c r="M6763" s="51">
        <f t="shared" si="3083"/>
        <v>5385099.4299999997</v>
      </c>
      <c r="N6763" s="18">
        <f>VLOOKUP(CONCATENATE(A6763,"-6"),'Restated Depr'!$B$6:$G$7674,6,0)</f>
        <v>5.4999999999999997E-3</v>
      </c>
      <c r="O6763" s="214">
        <f t="shared" si="3084"/>
        <v>2468.1705720833329</v>
      </c>
      <c r="P6763" s="214">
        <f t="shared" si="3085"/>
        <v>0</v>
      </c>
      <c r="Q6763" t="s">
        <v>7819</v>
      </c>
    </row>
    <row r="6764" spans="1:18" hidden="1">
      <c r="A6764" s="17" t="s">
        <v>516</v>
      </c>
      <c r="B6764" s="17" t="s">
        <v>6780</v>
      </c>
      <c r="C6764" s="227" t="s">
        <v>7843</v>
      </c>
      <c r="D6764" s="222">
        <v>311</v>
      </c>
      <c r="E6764" s="329">
        <v>43281</v>
      </c>
      <c r="F6764" s="35">
        <v>5385099.4299999997</v>
      </c>
      <c r="G6764" s="18">
        <v>5.4999999999999997E-3</v>
      </c>
      <c r="H6764" s="298">
        <v>2468</v>
      </c>
      <c r="I6764" s="51">
        <v>5385099.4299999997</v>
      </c>
      <c r="J6764" s="212">
        <f t="shared" si="3080"/>
        <v>5.4999999999999997E-3</v>
      </c>
      <c r="K6764" s="213">
        <f t="shared" si="3081"/>
        <v>2468.1705720833329</v>
      </c>
      <c r="L6764" s="214">
        <f t="shared" si="3082"/>
        <v>0.17057208333289964</v>
      </c>
      <c r="M6764" s="51">
        <f t="shared" si="3083"/>
        <v>5385099.4299999997</v>
      </c>
      <c r="N6764" s="18">
        <f>VLOOKUP(CONCATENATE(A6764,"-6"),'Restated Depr'!$B$6:$G$7674,6,0)</f>
        <v>5.4999999999999997E-3</v>
      </c>
      <c r="O6764" s="214">
        <f t="shared" si="3084"/>
        <v>2468.1705720833329</v>
      </c>
      <c r="P6764" s="214">
        <f t="shared" si="3085"/>
        <v>0</v>
      </c>
      <c r="Q6764" t="s">
        <v>7819</v>
      </c>
      <c r="R6764" s="5"/>
    </row>
    <row r="6765" spans="1:18" ht="15.75" hidden="1" thickBot="1">
      <c r="A6765" t="s">
        <v>516</v>
      </c>
      <c r="C6765" s="224" t="s">
        <v>644</v>
      </c>
      <c r="D6765" s="22"/>
      <c r="E6765" s="323" t="s">
        <v>606</v>
      </c>
      <c r="F6765" s="1"/>
      <c r="G6765" s="5"/>
      <c r="H6765" s="310">
        <f>SUM(H6753:H6764)</f>
        <v>39627</v>
      </c>
      <c r="I6765" s="10"/>
      <c r="J6765" s="10"/>
      <c r="K6765" s="32">
        <f>SUM(K6753:K6764)</f>
        <v>39625.356639083337</v>
      </c>
      <c r="L6765" s="28">
        <f>SUM(L6753:L6764)</f>
        <v>-1.6433609166710994</v>
      </c>
      <c r="M6765" s="10"/>
      <c r="N6765" s="5"/>
      <c r="O6765" s="28">
        <f>SUM(O6753:O6764)</f>
        <v>29618.046865</v>
      </c>
      <c r="P6765" s="28">
        <f>SUM(P6753:P6764)</f>
        <v>-10007.309774083335</v>
      </c>
    </row>
    <row r="6766" spans="1:18" hidden="1">
      <c r="A6766" s="17" t="s">
        <v>517</v>
      </c>
      <c r="B6766" s="17" t="s">
        <v>6781</v>
      </c>
      <c r="C6766" s="227" t="s">
        <v>7843</v>
      </c>
      <c r="D6766" s="222">
        <v>311</v>
      </c>
      <c r="E6766" s="329">
        <v>42947</v>
      </c>
      <c r="F6766" s="48">
        <v>6070282.0300000003</v>
      </c>
      <c r="G6766" s="18">
        <v>9.4999999999999998E-3</v>
      </c>
      <c r="H6766" s="299">
        <v>0</v>
      </c>
      <c r="I6766" s="288">
        <v>0</v>
      </c>
      <c r="J6766" s="212">
        <f t="shared" ref="J6766:J6777" si="3086">G6766</f>
        <v>9.4999999999999998E-3</v>
      </c>
      <c r="K6766" s="292">
        <f t="shared" ref="K6766:K6777" si="3087">I6766*J6766/12</f>
        <v>0</v>
      </c>
      <c r="L6766" s="293">
        <f t="shared" ref="L6766:L6777" si="3088">K6766-H6766</f>
        <v>0</v>
      </c>
      <c r="M6766" s="288">
        <f t="shared" ref="M6766:M6777" si="3089">I6766</f>
        <v>0</v>
      </c>
      <c r="N6766" s="18">
        <f>VLOOKUP(CONCATENATE(A6766,"-6"),'Restated Depr'!$B$6:$G$7674,6,0)</f>
        <v>0</v>
      </c>
      <c r="O6766" s="293">
        <f t="shared" ref="O6766:O6777" si="3090">M6766*N6766/12</f>
        <v>0</v>
      </c>
      <c r="P6766" s="293">
        <f t="shared" ref="P6766:P6777" si="3091">O6766-K6766</f>
        <v>0</v>
      </c>
      <c r="Q6766" t="s">
        <v>7819</v>
      </c>
    </row>
    <row r="6767" spans="1:18" hidden="1">
      <c r="A6767" s="17" t="s">
        <v>517</v>
      </c>
      <c r="B6767" s="17" t="s">
        <v>6782</v>
      </c>
      <c r="C6767" s="227" t="s">
        <v>7843</v>
      </c>
      <c r="D6767" s="222">
        <v>311</v>
      </c>
      <c r="E6767" s="329">
        <v>42978</v>
      </c>
      <c r="F6767" s="35">
        <v>6070282.0300000003</v>
      </c>
      <c r="G6767" s="18">
        <v>9.4999999999999998E-3</v>
      </c>
      <c r="H6767" s="298">
        <v>0</v>
      </c>
      <c r="I6767" s="51">
        <v>0</v>
      </c>
      <c r="J6767" s="212">
        <f t="shared" si="3086"/>
        <v>9.4999999999999998E-3</v>
      </c>
      <c r="K6767" s="213">
        <f t="shared" si="3087"/>
        <v>0</v>
      </c>
      <c r="L6767" s="214">
        <f t="shared" si="3088"/>
        <v>0</v>
      </c>
      <c r="M6767" s="51">
        <f t="shared" si="3089"/>
        <v>0</v>
      </c>
      <c r="N6767" s="18">
        <f>VLOOKUP(CONCATENATE(A6767,"-6"),'Restated Depr'!$B$6:$G$7674,6,0)</f>
        <v>0</v>
      </c>
      <c r="O6767" s="214">
        <f t="shared" si="3090"/>
        <v>0</v>
      </c>
      <c r="P6767" s="214">
        <f t="shared" si="3091"/>
        <v>0</v>
      </c>
      <c r="Q6767" t="s">
        <v>7819</v>
      </c>
    </row>
    <row r="6768" spans="1:18" hidden="1">
      <c r="A6768" s="17" t="s">
        <v>517</v>
      </c>
      <c r="B6768" s="17" t="s">
        <v>6783</v>
      </c>
      <c r="C6768" s="227" t="s">
        <v>7843</v>
      </c>
      <c r="D6768" s="222">
        <v>311</v>
      </c>
      <c r="E6768" s="329">
        <v>43008</v>
      </c>
      <c r="F6768" s="35">
        <v>6070282.0300000003</v>
      </c>
      <c r="G6768" s="18">
        <v>9.4999999999999998E-3</v>
      </c>
      <c r="H6768" s="298">
        <v>0</v>
      </c>
      <c r="I6768" s="51">
        <v>0</v>
      </c>
      <c r="J6768" s="212">
        <f t="shared" si="3086"/>
        <v>9.4999999999999998E-3</v>
      </c>
      <c r="K6768" s="213">
        <f t="shared" si="3087"/>
        <v>0</v>
      </c>
      <c r="L6768" s="214">
        <f t="shared" si="3088"/>
        <v>0</v>
      </c>
      <c r="M6768" s="51">
        <f t="shared" si="3089"/>
        <v>0</v>
      </c>
      <c r="N6768" s="18">
        <f>VLOOKUP(CONCATENATE(A6768,"-6"),'Restated Depr'!$B$6:$G$7674,6,0)</f>
        <v>0</v>
      </c>
      <c r="O6768" s="214">
        <f t="shared" si="3090"/>
        <v>0</v>
      </c>
      <c r="P6768" s="214">
        <f t="shared" si="3091"/>
        <v>0</v>
      </c>
      <c r="Q6768" t="s">
        <v>7819</v>
      </c>
    </row>
    <row r="6769" spans="1:18" hidden="1">
      <c r="A6769" s="17" t="s">
        <v>517</v>
      </c>
      <c r="B6769" s="17" t="s">
        <v>6784</v>
      </c>
      <c r="C6769" s="227" t="s">
        <v>7843</v>
      </c>
      <c r="D6769" s="222">
        <v>311</v>
      </c>
      <c r="E6769" s="329">
        <v>43039</v>
      </c>
      <c r="F6769" s="35">
        <v>6070282.0300000003</v>
      </c>
      <c r="G6769" s="18">
        <v>9.4999999999999998E-3</v>
      </c>
      <c r="H6769" s="298">
        <v>0</v>
      </c>
      <c r="I6769" s="51">
        <v>0</v>
      </c>
      <c r="J6769" s="212">
        <f t="shared" si="3086"/>
        <v>9.4999999999999998E-3</v>
      </c>
      <c r="K6769" s="213">
        <f t="shared" si="3087"/>
        <v>0</v>
      </c>
      <c r="L6769" s="214">
        <f t="shared" si="3088"/>
        <v>0</v>
      </c>
      <c r="M6769" s="51">
        <f t="shared" si="3089"/>
        <v>0</v>
      </c>
      <c r="N6769" s="18">
        <f>VLOOKUP(CONCATENATE(A6769,"-6"),'Restated Depr'!$B$6:$G$7674,6,0)</f>
        <v>0</v>
      </c>
      <c r="O6769" s="214">
        <f t="shared" si="3090"/>
        <v>0</v>
      </c>
      <c r="P6769" s="214">
        <f t="shared" si="3091"/>
        <v>0</v>
      </c>
      <c r="Q6769" t="s">
        <v>7819</v>
      </c>
    </row>
    <row r="6770" spans="1:18" hidden="1">
      <c r="A6770" s="17" t="s">
        <v>517</v>
      </c>
      <c r="B6770" s="17" t="s">
        <v>6785</v>
      </c>
      <c r="C6770" s="227" t="s">
        <v>7843</v>
      </c>
      <c r="D6770" s="222">
        <v>311</v>
      </c>
      <c r="E6770" s="329">
        <v>43069</v>
      </c>
      <c r="F6770" s="35">
        <v>5385099.4299999997</v>
      </c>
      <c r="G6770" s="18">
        <v>9.4999999999999998E-3</v>
      </c>
      <c r="H6770" s="298">
        <v>0</v>
      </c>
      <c r="I6770" s="51">
        <v>0</v>
      </c>
      <c r="J6770" s="212">
        <f t="shared" si="3086"/>
        <v>9.4999999999999998E-3</v>
      </c>
      <c r="K6770" s="213">
        <f t="shared" si="3087"/>
        <v>0</v>
      </c>
      <c r="L6770" s="214">
        <f t="shared" si="3088"/>
        <v>0</v>
      </c>
      <c r="M6770" s="51">
        <f t="shared" si="3089"/>
        <v>0</v>
      </c>
      <c r="N6770" s="18">
        <f>VLOOKUP(CONCATENATE(A6770,"-6"),'Restated Depr'!$B$6:$G$7674,6,0)</f>
        <v>0</v>
      </c>
      <c r="O6770" s="214">
        <f t="shared" si="3090"/>
        <v>0</v>
      </c>
      <c r="P6770" s="214">
        <f t="shared" si="3091"/>
        <v>0</v>
      </c>
      <c r="Q6770" t="s">
        <v>7819</v>
      </c>
    </row>
    <row r="6771" spans="1:18" hidden="1">
      <c r="A6771" s="17" t="s">
        <v>517</v>
      </c>
      <c r="B6771" s="17" t="s">
        <v>6786</v>
      </c>
      <c r="C6771" s="227" t="s">
        <v>7843</v>
      </c>
      <c r="D6771" s="222">
        <v>311</v>
      </c>
      <c r="E6771" s="329">
        <v>43100</v>
      </c>
      <c r="F6771" s="35">
        <v>5385099.4299999997</v>
      </c>
      <c r="G6771" s="18">
        <v>0</v>
      </c>
      <c r="H6771" s="298">
        <v>0</v>
      </c>
      <c r="I6771" s="51">
        <v>0</v>
      </c>
      <c r="J6771" s="212">
        <f t="shared" si="3086"/>
        <v>0</v>
      </c>
      <c r="K6771" s="213">
        <f t="shared" si="3087"/>
        <v>0</v>
      </c>
      <c r="L6771" s="214">
        <f t="shared" si="3088"/>
        <v>0</v>
      </c>
      <c r="M6771" s="51">
        <f t="shared" si="3089"/>
        <v>0</v>
      </c>
      <c r="N6771" s="18">
        <f>VLOOKUP(CONCATENATE(A6771,"-6"),'Restated Depr'!$B$6:$G$7674,6,0)</f>
        <v>0</v>
      </c>
      <c r="O6771" s="214">
        <f t="shared" si="3090"/>
        <v>0</v>
      </c>
      <c r="P6771" s="214">
        <f t="shared" si="3091"/>
        <v>0</v>
      </c>
      <c r="Q6771" t="s">
        <v>7819</v>
      </c>
    </row>
    <row r="6772" spans="1:18" hidden="1">
      <c r="A6772" s="17" t="s">
        <v>517</v>
      </c>
      <c r="B6772" s="17" t="s">
        <v>6787</v>
      </c>
      <c r="C6772" s="227" t="s">
        <v>7843</v>
      </c>
      <c r="D6772" s="222">
        <v>311</v>
      </c>
      <c r="E6772" s="329">
        <v>43131</v>
      </c>
      <c r="F6772" s="35">
        <v>0</v>
      </c>
      <c r="G6772" s="18">
        <v>0</v>
      </c>
      <c r="H6772" s="298">
        <v>0</v>
      </c>
      <c r="I6772" s="51">
        <v>0</v>
      </c>
      <c r="J6772" s="212">
        <f t="shared" si="3086"/>
        <v>0</v>
      </c>
      <c r="K6772" s="213">
        <f t="shared" si="3087"/>
        <v>0</v>
      </c>
      <c r="L6772" s="214">
        <f t="shared" si="3088"/>
        <v>0</v>
      </c>
      <c r="M6772" s="51">
        <f t="shared" si="3089"/>
        <v>0</v>
      </c>
      <c r="N6772" s="18">
        <f>VLOOKUP(CONCATENATE(A6772,"-6"),'Restated Depr'!$B$6:$G$7674,6,0)</f>
        <v>0</v>
      </c>
      <c r="O6772" s="214">
        <f t="shared" si="3090"/>
        <v>0</v>
      </c>
      <c r="P6772" s="214">
        <f t="shared" si="3091"/>
        <v>0</v>
      </c>
      <c r="Q6772" t="s">
        <v>7819</v>
      </c>
    </row>
    <row r="6773" spans="1:18" hidden="1">
      <c r="A6773" s="17" t="s">
        <v>517</v>
      </c>
      <c r="B6773" s="17" t="s">
        <v>6788</v>
      </c>
      <c r="C6773" s="227" t="s">
        <v>7843</v>
      </c>
      <c r="D6773" s="222">
        <v>311</v>
      </c>
      <c r="E6773" s="329">
        <v>43159</v>
      </c>
      <c r="F6773" s="35">
        <v>0</v>
      </c>
      <c r="G6773" s="18">
        <v>0</v>
      </c>
      <c r="H6773" s="298">
        <v>0</v>
      </c>
      <c r="I6773" s="51">
        <v>0</v>
      </c>
      <c r="J6773" s="212">
        <f t="shared" si="3086"/>
        <v>0</v>
      </c>
      <c r="K6773" s="213">
        <f t="shared" si="3087"/>
        <v>0</v>
      </c>
      <c r="L6773" s="214">
        <f t="shared" si="3088"/>
        <v>0</v>
      </c>
      <c r="M6773" s="51">
        <f t="shared" si="3089"/>
        <v>0</v>
      </c>
      <c r="N6773" s="18">
        <f>VLOOKUP(CONCATENATE(A6773,"-6"),'Restated Depr'!$B$6:$G$7674,6,0)</f>
        <v>0</v>
      </c>
      <c r="O6773" s="214">
        <f t="shared" si="3090"/>
        <v>0</v>
      </c>
      <c r="P6773" s="214">
        <f t="shared" si="3091"/>
        <v>0</v>
      </c>
      <c r="Q6773" t="s">
        <v>7819</v>
      </c>
    </row>
    <row r="6774" spans="1:18" hidden="1">
      <c r="A6774" s="17" t="s">
        <v>517</v>
      </c>
      <c r="B6774" s="17" t="s">
        <v>6789</v>
      </c>
      <c r="C6774" s="227" t="s">
        <v>7843</v>
      </c>
      <c r="D6774" s="222">
        <v>311</v>
      </c>
      <c r="E6774" s="329">
        <v>43190</v>
      </c>
      <c r="F6774" s="35">
        <v>0</v>
      </c>
      <c r="G6774" s="18">
        <v>0</v>
      </c>
      <c r="H6774" s="298">
        <v>0</v>
      </c>
      <c r="I6774" s="51">
        <v>0</v>
      </c>
      <c r="J6774" s="212">
        <f t="shared" si="3086"/>
        <v>0</v>
      </c>
      <c r="K6774" s="213">
        <f t="shared" si="3087"/>
        <v>0</v>
      </c>
      <c r="L6774" s="214">
        <f t="shared" si="3088"/>
        <v>0</v>
      </c>
      <c r="M6774" s="51">
        <f t="shared" si="3089"/>
        <v>0</v>
      </c>
      <c r="N6774" s="18">
        <f>VLOOKUP(CONCATENATE(A6774,"-6"),'Restated Depr'!$B$6:$G$7674,6,0)</f>
        <v>0</v>
      </c>
      <c r="O6774" s="214">
        <f t="shared" si="3090"/>
        <v>0</v>
      </c>
      <c r="P6774" s="214">
        <f t="shared" si="3091"/>
        <v>0</v>
      </c>
      <c r="Q6774" t="s">
        <v>7819</v>
      </c>
    </row>
    <row r="6775" spans="1:18" hidden="1">
      <c r="A6775" s="17" t="s">
        <v>517</v>
      </c>
      <c r="B6775" s="17" t="s">
        <v>6790</v>
      </c>
      <c r="C6775" s="227" t="s">
        <v>7843</v>
      </c>
      <c r="D6775" s="222">
        <v>311</v>
      </c>
      <c r="E6775" s="329">
        <v>43220</v>
      </c>
      <c r="F6775" s="35">
        <v>0</v>
      </c>
      <c r="G6775" s="18">
        <v>0</v>
      </c>
      <c r="H6775" s="298">
        <v>0</v>
      </c>
      <c r="I6775" s="51">
        <v>0</v>
      </c>
      <c r="J6775" s="212">
        <f t="shared" si="3086"/>
        <v>0</v>
      </c>
      <c r="K6775" s="213">
        <f t="shared" si="3087"/>
        <v>0</v>
      </c>
      <c r="L6775" s="214">
        <f t="shared" si="3088"/>
        <v>0</v>
      </c>
      <c r="M6775" s="51">
        <f t="shared" si="3089"/>
        <v>0</v>
      </c>
      <c r="N6775" s="18">
        <f>VLOOKUP(CONCATENATE(A6775,"-6"),'Restated Depr'!$B$6:$G$7674,6,0)</f>
        <v>0</v>
      </c>
      <c r="O6775" s="214">
        <f t="shared" si="3090"/>
        <v>0</v>
      </c>
      <c r="P6775" s="214">
        <f t="shared" si="3091"/>
        <v>0</v>
      </c>
      <c r="Q6775" t="s">
        <v>7819</v>
      </c>
    </row>
    <row r="6776" spans="1:18" hidden="1">
      <c r="A6776" s="17" t="s">
        <v>517</v>
      </c>
      <c r="B6776" s="17" t="s">
        <v>6791</v>
      </c>
      <c r="C6776" s="227" t="s">
        <v>7843</v>
      </c>
      <c r="D6776" s="222">
        <v>311</v>
      </c>
      <c r="E6776" s="329">
        <v>43251</v>
      </c>
      <c r="F6776" s="35">
        <v>0</v>
      </c>
      <c r="G6776" s="18">
        <v>0</v>
      </c>
      <c r="H6776" s="298">
        <v>0</v>
      </c>
      <c r="I6776" s="51">
        <v>0</v>
      </c>
      <c r="J6776" s="212">
        <f t="shared" si="3086"/>
        <v>0</v>
      </c>
      <c r="K6776" s="213">
        <f t="shared" si="3087"/>
        <v>0</v>
      </c>
      <c r="L6776" s="214">
        <f t="shared" si="3088"/>
        <v>0</v>
      </c>
      <c r="M6776" s="51">
        <f t="shared" si="3089"/>
        <v>0</v>
      </c>
      <c r="N6776" s="18">
        <f>VLOOKUP(CONCATENATE(A6776,"-6"),'Restated Depr'!$B$6:$G$7674,6,0)</f>
        <v>0</v>
      </c>
      <c r="O6776" s="214">
        <f t="shared" si="3090"/>
        <v>0</v>
      </c>
      <c r="P6776" s="214">
        <f t="shared" si="3091"/>
        <v>0</v>
      </c>
      <c r="Q6776" t="s">
        <v>7819</v>
      </c>
    </row>
    <row r="6777" spans="1:18" hidden="1">
      <c r="A6777" s="17" t="s">
        <v>517</v>
      </c>
      <c r="B6777" s="17" t="s">
        <v>6792</v>
      </c>
      <c r="C6777" s="227" t="s">
        <v>7843</v>
      </c>
      <c r="D6777" s="222">
        <v>311</v>
      </c>
      <c r="E6777" s="329">
        <v>43281</v>
      </c>
      <c r="F6777" s="35">
        <v>0</v>
      </c>
      <c r="G6777" s="18">
        <v>0</v>
      </c>
      <c r="H6777" s="298">
        <v>0</v>
      </c>
      <c r="I6777" s="51">
        <v>0</v>
      </c>
      <c r="J6777" s="212">
        <f t="shared" si="3086"/>
        <v>0</v>
      </c>
      <c r="K6777" s="213">
        <f t="shared" si="3087"/>
        <v>0</v>
      </c>
      <c r="L6777" s="214">
        <f t="shared" si="3088"/>
        <v>0</v>
      </c>
      <c r="M6777" s="51">
        <f t="shared" si="3089"/>
        <v>0</v>
      </c>
      <c r="N6777" s="18">
        <f>VLOOKUP(CONCATENATE(A6777,"-6"),'Restated Depr'!$B$6:$G$7674,6,0)</f>
        <v>0</v>
      </c>
      <c r="O6777" s="214">
        <f t="shared" si="3090"/>
        <v>0</v>
      </c>
      <c r="P6777" s="214">
        <f t="shared" si="3091"/>
        <v>0</v>
      </c>
      <c r="Q6777" t="s">
        <v>7819</v>
      </c>
      <c r="R6777" s="5"/>
    </row>
    <row r="6778" spans="1:18" ht="15.75" hidden="1" thickBot="1">
      <c r="A6778" t="s">
        <v>517</v>
      </c>
      <c r="C6778" s="224" t="s">
        <v>644</v>
      </c>
      <c r="D6778" s="22"/>
      <c r="E6778" s="323" t="s">
        <v>606</v>
      </c>
      <c r="F6778" s="1"/>
      <c r="G6778" s="5"/>
      <c r="H6778" s="310">
        <f>SUM(H6766:H6777)</f>
        <v>0</v>
      </c>
      <c r="I6778" s="10"/>
      <c r="J6778" s="10"/>
      <c r="K6778" s="32">
        <f>SUM(K6766:K6777)</f>
        <v>0</v>
      </c>
      <c r="L6778" s="28">
        <f>SUM(L6766:L6777)</f>
        <v>0</v>
      </c>
      <c r="M6778" s="10"/>
      <c r="N6778" s="5"/>
      <c r="O6778" s="28">
        <f>SUM(O6766:O6777)</f>
        <v>0</v>
      </c>
      <c r="P6778" s="28">
        <f>SUM(P6766:P6777)</f>
        <v>0</v>
      </c>
    </row>
    <row r="6779" spans="1:18" hidden="1">
      <c r="A6779" t="s">
        <v>518</v>
      </c>
      <c r="B6779" t="s">
        <v>6793</v>
      </c>
      <c r="C6779" s="224" t="s">
        <v>7843</v>
      </c>
      <c r="D6779" s="221">
        <v>320</v>
      </c>
      <c r="E6779" s="324">
        <v>42947</v>
      </c>
      <c r="F6779" s="9">
        <v>4852.88</v>
      </c>
      <c r="G6779" s="18">
        <v>5.0000000000000001E-4</v>
      </c>
      <c r="H6779" s="299">
        <v>0.20000000000000004</v>
      </c>
      <c r="I6779" s="15">
        <v>4852.88</v>
      </c>
      <c r="J6779" s="11">
        <f t="shared" ref="J6779:J6790" si="3092">G6779</f>
        <v>5.0000000000000001E-4</v>
      </c>
      <c r="K6779" s="31">
        <f t="shared" ref="K6779:K6790" si="3093">I6779*J6779/12</f>
        <v>0.20220333333333332</v>
      </c>
      <c r="L6779" s="289">
        <f t="shared" ref="L6779:L6790" si="3094">K6779-H6779</f>
        <v>2.2033333333332794E-3</v>
      </c>
      <c r="M6779" s="15">
        <f t="shared" ref="M6779:M6790" si="3095">I6779</f>
        <v>4852.88</v>
      </c>
      <c r="N6779" s="5">
        <f>VLOOKUP(CONCATENATE(A6779,"-6"),'Restated Depr'!$B$6:$G$7674,6,0)</f>
        <v>4.9700000000000001E-2</v>
      </c>
      <c r="O6779" s="289">
        <f t="shared" ref="O6779:O6790" si="3096">M6779*N6779/12</f>
        <v>20.099011333333333</v>
      </c>
      <c r="P6779" s="289">
        <f t="shared" ref="P6779:P6790" si="3097">O6779-K6779</f>
        <v>19.896808</v>
      </c>
      <c r="Q6779" t="s">
        <v>7819</v>
      </c>
    </row>
    <row r="6780" spans="1:18" hidden="1">
      <c r="A6780" t="s">
        <v>518</v>
      </c>
      <c r="B6780" t="s">
        <v>6794</v>
      </c>
      <c r="C6780" s="224" t="s">
        <v>7843</v>
      </c>
      <c r="D6780" s="221">
        <v>320</v>
      </c>
      <c r="E6780" s="324">
        <v>42978</v>
      </c>
      <c r="F6780" s="1">
        <v>4852.88</v>
      </c>
      <c r="G6780" s="18">
        <v>5.0000000000000001E-4</v>
      </c>
      <c r="H6780" s="298">
        <v>0.20000000000000004</v>
      </c>
      <c r="I6780" s="10">
        <v>4852.88</v>
      </c>
      <c r="J6780" s="11">
        <f t="shared" si="3092"/>
        <v>5.0000000000000001E-4</v>
      </c>
      <c r="K6780" s="30">
        <f t="shared" si="3093"/>
        <v>0.20220333333333332</v>
      </c>
      <c r="L6780" s="29">
        <f t="shared" si="3094"/>
        <v>2.2033333333332794E-3</v>
      </c>
      <c r="M6780" s="10">
        <f t="shared" si="3095"/>
        <v>4852.88</v>
      </c>
      <c r="N6780" s="5">
        <f>VLOOKUP(CONCATENATE(A6780,"-6"),'Restated Depr'!$B$6:$G$7674,6,0)</f>
        <v>4.9700000000000001E-2</v>
      </c>
      <c r="O6780" s="29">
        <f t="shared" si="3096"/>
        <v>20.099011333333333</v>
      </c>
      <c r="P6780" s="29">
        <f t="shared" si="3097"/>
        <v>19.896808</v>
      </c>
      <c r="Q6780" t="s">
        <v>7819</v>
      </c>
    </row>
    <row r="6781" spans="1:18" hidden="1">
      <c r="A6781" t="s">
        <v>518</v>
      </c>
      <c r="B6781" t="s">
        <v>6795</v>
      </c>
      <c r="C6781" s="224" t="s">
        <v>7843</v>
      </c>
      <c r="D6781" s="221">
        <v>320</v>
      </c>
      <c r="E6781" s="324">
        <v>43008</v>
      </c>
      <c r="F6781" s="1">
        <v>4852.88</v>
      </c>
      <c r="G6781" s="18">
        <v>5.0000000000000001E-4</v>
      </c>
      <c r="H6781" s="298">
        <v>0.20000000000000004</v>
      </c>
      <c r="I6781" s="10">
        <v>4852.88</v>
      </c>
      <c r="J6781" s="11">
        <f t="shared" si="3092"/>
        <v>5.0000000000000001E-4</v>
      </c>
      <c r="K6781" s="30">
        <f t="shared" si="3093"/>
        <v>0.20220333333333332</v>
      </c>
      <c r="L6781" s="29">
        <f t="shared" si="3094"/>
        <v>2.2033333333332794E-3</v>
      </c>
      <c r="M6781" s="10">
        <f t="shared" si="3095"/>
        <v>4852.88</v>
      </c>
      <c r="N6781" s="5">
        <f>VLOOKUP(CONCATENATE(A6781,"-6"),'Restated Depr'!$B$6:$G$7674,6,0)</f>
        <v>4.9700000000000001E-2</v>
      </c>
      <c r="O6781" s="29">
        <f t="shared" si="3096"/>
        <v>20.099011333333333</v>
      </c>
      <c r="P6781" s="29">
        <f t="shared" si="3097"/>
        <v>19.896808</v>
      </c>
      <c r="Q6781" t="s">
        <v>7819</v>
      </c>
    </row>
    <row r="6782" spans="1:18" hidden="1">
      <c r="A6782" t="s">
        <v>518</v>
      </c>
      <c r="B6782" t="s">
        <v>6796</v>
      </c>
      <c r="C6782" s="224" t="s">
        <v>7843</v>
      </c>
      <c r="D6782" s="221">
        <v>320</v>
      </c>
      <c r="E6782" s="324">
        <v>43039</v>
      </c>
      <c r="F6782" s="1">
        <v>4852.88</v>
      </c>
      <c r="G6782" s="18">
        <v>5.0000000000000001E-4</v>
      </c>
      <c r="H6782" s="298">
        <v>0.20000000000000004</v>
      </c>
      <c r="I6782" s="10">
        <v>4852.88</v>
      </c>
      <c r="J6782" s="11">
        <f t="shared" si="3092"/>
        <v>5.0000000000000001E-4</v>
      </c>
      <c r="K6782" s="30">
        <f t="shared" si="3093"/>
        <v>0.20220333333333332</v>
      </c>
      <c r="L6782" s="29">
        <f t="shared" si="3094"/>
        <v>2.2033333333332794E-3</v>
      </c>
      <c r="M6782" s="10">
        <f t="shared" si="3095"/>
        <v>4852.88</v>
      </c>
      <c r="N6782" s="5">
        <f>VLOOKUP(CONCATENATE(A6782,"-6"),'Restated Depr'!$B$6:$G$7674,6,0)</f>
        <v>4.9700000000000001E-2</v>
      </c>
      <c r="O6782" s="29">
        <f t="shared" si="3096"/>
        <v>20.099011333333333</v>
      </c>
      <c r="P6782" s="29">
        <f t="shared" si="3097"/>
        <v>19.896808</v>
      </c>
      <c r="Q6782" t="s">
        <v>7819</v>
      </c>
    </row>
    <row r="6783" spans="1:18" hidden="1">
      <c r="A6783" t="s">
        <v>518</v>
      </c>
      <c r="B6783" t="s">
        <v>6797</v>
      </c>
      <c r="C6783" s="224" t="s">
        <v>7843</v>
      </c>
      <c r="D6783" s="221">
        <v>320</v>
      </c>
      <c r="E6783" s="324">
        <v>43069</v>
      </c>
      <c r="F6783" s="1">
        <v>4852.88</v>
      </c>
      <c r="G6783" s="18">
        <v>5.0000000000000001E-4</v>
      </c>
      <c r="H6783" s="298">
        <v>0.20000000000000004</v>
      </c>
      <c r="I6783" s="10">
        <v>4852.88</v>
      </c>
      <c r="J6783" s="11">
        <f t="shared" si="3092"/>
        <v>5.0000000000000001E-4</v>
      </c>
      <c r="K6783" s="30">
        <f t="shared" si="3093"/>
        <v>0.20220333333333332</v>
      </c>
      <c r="L6783" s="29">
        <f t="shared" si="3094"/>
        <v>2.2033333333332794E-3</v>
      </c>
      <c r="M6783" s="10">
        <f t="shared" si="3095"/>
        <v>4852.88</v>
      </c>
      <c r="N6783" s="5">
        <f>VLOOKUP(CONCATENATE(A6783,"-6"),'Restated Depr'!$B$6:$G$7674,6,0)</f>
        <v>4.9700000000000001E-2</v>
      </c>
      <c r="O6783" s="29">
        <f t="shared" si="3096"/>
        <v>20.099011333333333</v>
      </c>
      <c r="P6783" s="29">
        <f t="shared" si="3097"/>
        <v>19.896808</v>
      </c>
      <c r="Q6783" t="s">
        <v>7819</v>
      </c>
    </row>
    <row r="6784" spans="1:18" hidden="1">
      <c r="A6784" t="s">
        <v>518</v>
      </c>
      <c r="B6784" t="s">
        <v>6798</v>
      </c>
      <c r="C6784" s="224" t="s">
        <v>7843</v>
      </c>
      <c r="D6784" s="221">
        <v>320</v>
      </c>
      <c r="E6784" s="324">
        <v>43100</v>
      </c>
      <c r="F6784" s="1">
        <v>4852.88</v>
      </c>
      <c r="G6784" s="18">
        <v>2.1100000000000001E-2</v>
      </c>
      <c r="H6784" s="298">
        <v>8.5299999999999994</v>
      </c>
      <c r="I6784" s="10">
        <v>4852.88</v>
      </c>
      <c r="J6784" s="11">
        <f t="shared" si="3092"/>
        <v>2.1100000000000001E-2</v>
      </c>
      <c r="K6784" s="30">
        <f t="shared" si="3093"/>
        <v>8.532980666666667</v>
      </c>
      <c r="L6784" s="29">
        <f t="shared" si="3094"/>
        <v>2.9806666666676307E-3</v>
      </c>
      <c r="M6784" s="10">
        <f t="shared" si="3095"/>
        <v>4852.88</v>
      </c>
      <c r="N6784" s="5">
        <f>VLOOKUP(CONCATENATE(A6784,"-6"),'Restated Depr'!$B$6:$G$7674,6,0)</f>
        <v>4.9700000000000001E-2</v>
      </c>
      <c r="O6784" s="29">
        <f t="shared" si="3096"/>
        <v>20.099011333333333</v>
      </c>
      <c r="P6784" s="29">
        <f t="shared" si="3097"/>
        <v>11.566030666666666</v>
      </c>
      <c r="Q6784" t="s">
        <v>7819</v>
      </c>
    </row>
    <row r="6785" spans="1:18" hidden="1">
      <c r="A6785" t="s">
        <v>518</v>
      </c>
      <c r="B6785" t="s">
        <v>6799</v>
      </c>
      <c r="C6785" s="224" t="s">
        <v>7843</v>
      </c>
      <c r="D6785" s="221">
        <v>320</v>
      </c>
      <c r="E6785" s="324">
        <v>43131</v>
      </c>
      <c r="F6785" s="1">
        <v>4852.88</v>
      </c>
      <c r="G6785" s="5">
        <v>4.9700000000000001E-2</v>
      </c>
      <c r="H6785" s="298">
        <v>20.100000000000005</v>
      </c>
      <c r="I6785" s="10">
        <v>4852.88</v>
      </c>
      <c r="J6785" s="11">
        <f t="shared" si="3092"/>
        <v>4.9700000000000001E-2</v>
      </c>
      <c r="K6785" s="30">
        <f t="shared" si="3093"/>
        <v>20.099011333333333</v>
      </c>
      <c r="L6785" s="29">
        <f t="shared" si="3094"/>
        <v>-9.8866666667163372E-4</v>
      </c>
      <c r="M6785" s="10">
        <f t="shared" si="3095"/>
        <v>4852.88</v>
      </c>
      <c r="N6785" s="5">
        <f>VLOOKUP(CONCATENATE(A6785,"-6"),'Restated Depr'!$B$6:$G$7674,6,0)</f>
        <v>4.9700000000000001E-2</v>
      </c>
      <c r="O6785" s="29">
        <f t="shared" si="3096"/>
        <v>20.099011333333333</v>
      </c>
      <c r="P6785" s="29">
        <f t="shared" si="3097"/>
        <v>0</v>
      </c>
      <c r="Q6785" t="s">
        <v>7819</v>
      </c>
    </row>
    <row r="6786" spans="1:18" hidden="1">
      <c r="A6786" t="s">
        <v>518</v>
      </c>
      <c r="B6786" t="s">
        <v>6800</v>
      </c>
      <c r="C6786" s="224" t="s">
        <v>7843</v>
      </c>
      <c r="D6786" s="221">
        <v>320</v>
      </c>
      <c r="E6786" s="324">
        <v>43159</v>
      </c>
      <c r="F6786" s="1">
        <v>4852.88</v>
      </c>
      <c r="G6786" s="5">
        <v>4.9700000000000001E-2</v>
      </c>
      <c r="H6786" s="298">
        <v>20.100000000000005</v>
      </c>
      <c r="I6786" s="10">
        <v>4852.88</v>
      </c>
      <c r="J6786" s="11">
        <f t="shared" si="3092"/>
        <v>4.9700000000000001E-2</v>
      </c>
      <c r="K6786" s="30">
        <f t="shared" si="3093"/>
        <v>20.099011333333333</v>
      </c>
      <c r="L6786" s="29">
        <f t="shared" si="3094"/>
        <v>-9.8866666667163372E-4</v>
      </c>
      <c r="M6786" s="10">
        <f t="shared" si="3095"/>
        <v>4852.88</v>
      </c>
      <c r="N6786" s="5">
        <f>VLOOKUP(CONCATENATE(A6786,"-6"),'Restated Depr'!$B$6:$G$7674,6,0)</f>
        <v>4.9700000000000001E-2</v>
      </c>
      <c r="O6786" s="29">
        <f t="shared" si="3096"/>
        <v>20.099011333333333</v>
      </c>
      <c r="P6786" s="29">
        <f t="shared" si="3097"/>
        <v>0</v>
      </c>
      <c r="Q6786" t="s">
        <v>7819</v>
      </c>
    </row>
    <row r="6787" spans="1:18" hidden="1">
      <c r="A6787" t="s">
        <v>518</v>
      </c>
      <c r="B6787" t="s">
        <v>6801</v>
      </c>
      <c r="C6787" s="224" t="s">
        <v>7843</v>
      </c>
      <c r="D6787" s="221">
        <v>320</v>
      </c>
      <c r="E6787" s="324">
        <v>43190</v>
      </c>
      <c r="F6787" s="1">
        <v>4852.88</v>
      </c>
      <c r="G6787" s="5">
        <v>4.9700000000000001E-2</v>
      </c>
      <c r="H6787" s="298">
        <v>20.100000000000005</v>
      </c>
      <c r="I6787" s="10">
        <v>4852.88</v>
      </c>
      <c r="J6787" s="11">
        <f t="shared" si="3092"/>
        <v>4.9700000000000001E-2</v>
      </c>
      <c r="K6787" s="30">
        <f t="shared" si="3093"/>
        <v>20.099011333333333</v>
      </c>
      <c r="L6787" s="29">
        <f t="shared" si="3094"/>
        <v>-9.8866666667163372E-4</v>
      </c>
      <c r="M6787" s="10">
        <f t="shared" si="3095"/>
        <v>4852.88</v>
      </c>
      <c r="N6787" s="5">
        <f>VLOOKUP(CONCATENATE(A6787,"-6"),'Restated Depr'!$B$6:$G$7674,6,0)</f>
        <v>4.9700000000000001E-2</v>
      </c>
      <c r="O6787" s="29">
        <f t="shared" si="3096"/>
        <v>20.099011333333333</v>
      </c>
      <c r="P6787" s="29">
        <f t="shared" si="3097"/>
        <v>0</v>
      </c>
      <c r="Q6787" t="s">
        <v>7819</v>
      </c>
    </row>
    <row r="6788" spans="1:18" hidden="1">
      <c r="A6788" t="s">
        <v>518</v>
      </c>
      <c r="B6788" t="s">
        <v>6802</v>
      </c>
      <c r="C6788" s="224" t="s">
        <v>7843</v>
      </c>
      <c r="D6788" s="221">
        <v>320</v>
      </c>
      <c r="E6788" s="324">
        <v>43220</v>
      </c>
      <c r="F6788" s="1">
        <v>4852.88</v>
      </c>
      <c r="G6788" s="5">
        <v>4.9700000000000001E-2</v>
      </c>
      <c r="H6788" s="298">
        <v>20.100000000000005</v>
      </c>
      <c r="I6788" s="10">
        <v>4852.88</v>
      </c>
      <c r="J6788" s="11">
        <f t="shared" si="3092"/>
        <v>4.9700000000000001E-2</v>
      </c>
      <c r="K6788" s="30">
        <f t="shared" si="3093"/>
        <v>20.099011333333333</v>
      </c>
      <c r="L6788" s="29">
        <f t="shared" si="3094"/>
        <v>-9.8866666667163372E-4</v>
      </c>
      <c r="M6788" s="10">
        <f t="shared" si="3095"/>
        <v>4852.88</v>
      </c>
      <c r="N6788" s="5">
        <f>VLOOKUP(CONCATENATE(A6788,"-6"),'Restated Depr'!$B$6:$G$7674,6,0)</f>
        <v>4.9700000000000001E-2</v>
      </c>
      <c r="O6788" s="29">
        <f t="shared" si="3096"/>
        <v>20.099011333333333</v>
      </c>
      <c r="P6788" s="29">
        <f t="shared" si="3097"/>
        <v>0</v>
      </c>
      <c r="Q6788" t="s">
        <v>7819</v>
      </c>
    </row>
    <row r="6789" spans="1:18" hidden="1">
      <c r="A6789" t="s">
        <v>518</v>
      </c>
      <c r="B6789" t="s">
        <v>6803</v>
      </c>
      <c r="C6789" s="224" t="s">
        <v>7843</v>
      </c>
      <c r="D6789" s="221">
        <v>320</v>
      </c>
      <c r="E6789" s="324">
        <v>43251</v>
      </c>
      <c r="F6789" s="1">
        <v>4852.88</v>
      </c>
      <c r="G6789" s="5">
        <v>4.9700000000000001E-2</v>
      </c>
      <c r="H6789" s="298">
        <v>20.100000000000005</v>
      </c>
      <c r="I6789" s="10">
        <v>4852.88</v>
      </c>
      <c r="J6789" s="11">
        <f t="shared" si="3092"/>
        <v>4.9700000000000001E-2</v>
      </c>
      <c r="K6789" s="30">
        <f t="shared" si="3093"/>
        <v>20.099011333333333</v>
      </c>
      <c r="L6789" s="29">
        <f t="shared" si="3094"/>
        <v>-9.8866666667163372E-4</v>
      </c>
      <c r="M6789" s="10">
        <f t="shared" si="3095"/>
        <v>4852.88</v>
      </c>
      <c r="N6789" s="5">
        <f>VLOOKUP(CONCATENATE(A6789,"-6"),'Restated Depr'!$B$6:$G$7674,6,0)</f>
        <v>4.9700000000000001E-2</v>
      </c>
      <c r="O6789" s="29">
        <f t="shared" si="3096"/>
        <v>20.099011333333333</v>
      </c>
      <c r="P6789" s="29">
        <f t="shared" si="3097"/>
        <v>0</v>
      </c>
      <c r="Q6789" t="s">
        <v>7819</v>
      </c>
    </row>
    <row r="6790" spans="1:18" hidden="1">
      <c r="A6790" t="s">
        <v>518</v>
      </c>
      <c r="B6790" t="s">
        <v>6804</v>
      </c>
      <c r="C6790" s="224" t="s">
        <v>7843</v>
      </c>
      <c r="D6790" s="221">
        <v>320</v>
      </c>
      <c r="E6790" s="324">
        <v>43281</v>
      </c>
      <c r="F6790" s="1">
        <v>4852.88</v>
      </c>
      <c r="G6790" s="5">
        <v>4.9700000000000001E-2</v>
      </c>
      <c r="H6790" s="298">
        <v>20.100000000000005</v>
      </c>
      <c r="I6790" s="10">
        <v>4852.88</v>
      </c>
      <c r="J6790" s="11">
        <f t="shared" si="3092"/>
        <v>4.9700000000000001E-2</v>
      </c>
      <c r="K6790" s="30">
        <f t="shared" si="3093"/>
        <v>20.099011333333333</v>
      </c>
      <c r="L6790" s="29">
        <f t="shared" si="3094"/>
        <v>-9.8866666667163372E-4</v>
      </c>
      <c r="M6790" s="10">
        <f t="shared" si="3095"/>
        <v>4852.88</v>
      </c>
      <c r="N6790" s="5">
        <f>VLOOKUP(CONCATENATE(A6790,"-6"),'Restated Depr'!$B$6:$G$7674,6,0)</f>
        <v>4.9700000000000001E-2</v>
      </c>
      <c r="O6790" s="29">
        <f t="shared" si="3096"/>
        <v>20.099011333333333</v>
      </c>
      <c r="P6790" s="29">
        <f t="shared" si="3097"/>
        <v>0</v>
      </c>
      <c r="Q6790" t="s">
        <v>7819</v>
      </c>
      <c r="R6790" s="5"/>
    </row>
    <row r="6791" spans="1:18" ht="15.75" hidden="1" thickBot="1">
      <c r="A6791" t="s">
        <v>518</v>
      </c>
      <c r="C6791" s="224" t="s">
        <v>644</v>
      </c>
      <c r="D6791" s="22"/>
      <c r="E6791" s="323" t="s">
        <v>606</v>
      </c>
      <c r="F6791" s="1"/>
      <c r="G6791" s="5"/>
      <c r="H6791" s="310">
        <f>SUM(H6779:H6790)</f>
        <v>130.13000000000002</v>
      </c>
      <c r="I6791" s="10"/>
      <c r="J6791" s="10"/>
      <c r="K6791" s="32">
        <f>SUM(K6779:K6790)</f>
        <v>130.13806533333334</v>
      </c>
      <c r="L6791" s="28">
        <f>SUM(L6779:L6790)</f>
        <v>8.0653333333042254E-3</v>
      </c>
      <c r="M6791" s="10"/>
      <c r="N6791" s="5"/>
      <c r="O6791" s="28">
        <f>SUM(O6779:O6790)</f>
        <v>241.18813599999996</v>
      </c>
      <c r="P6791" s="28">
        <f>SUM(P6779:P6790)</f>
        <v>111.05007066666666</v>
      </c>
    </row>
    <row r="6792" spans="1:18" hidden="1">
      <c r="A6792" s="36" t="s">
        <v>519</v>
      </c>
      <c r="B6792" s="36" t="s">
        <v>6805</v>
      </c>
      <c r="C6792" s="225" t="s">
        <v>7843</v>
      </c>
      <c r="D6792" s="220" t="s">
        <v>7600</v>
      </c>
      <c r="E6792" s="328">
        <v>42947</v>
      </c>
      <c r="F6792" s="284">
        <v>3436.65</v>
      </c>
      <c r="G6792" s="44">
        <v>2.01E-2</v>
      </c>
      <c r="H6792" s="200">
        <v>5.76</v>
      </c>
      <c r="I6792" s="286">
        <v>3436.65</v>
      </c>
      <c r="J6792" s="47">
        <f t="shared" ref="J6792:J6803" si="3098">G6792</f>
        <v>2.01E-2</v>
      </c>
      <c r="K6792" s="199">
        <f t="shared" ref="K6792:K6803" si="3099">VLOOKUP(CONCATENATE(A6792,"-6"),B$19:H$7676,7,0)</f>
        <v>9.39</v>
      </c>
      <c r="L6792" s="200">
        <f t="shared" ref="L6792:L6803" si="3100">K6792-H6792</f>
        <v>3.6300000000000008</v>
      </c>
      <c r="M6792" s="286">
        <f t="shared" ref="M6792:M6803" si="3101">I6792</f>
        <v>3436.65</v>
      </c>
      <c r="N6792" s="44">
        <f>VLOOKUP(CONCATENATE(A6792,"-6"),'Restated Depr'!$B$6:$G$7674,6,0)</f>
        <v>3.2800000000000003E-2</v>
      </c>
      <c r="O6792" s="200">
        <f t="shared" ref="O6792:O6803" si="3102">H6792+L6792</f>
        <v>9.39</v>
      </c>
      <c r="P6792" s="200">
        <f t="shared" ref="P6792:P6803" si="3103">O6792-K6792</f>
        <v>0</v>
      </c>
      <c r="Q6792" t="s">
        <v>633</v>
      </c>
    </row>
    <row r="6793" spans="1:18" hidden="1">
      <c r="A6793" s="36" t="s">
        <v>519</v>
      </c>
      <c r="B6793" s="36" t="s">
        <v>6806</v>
      </c>
      <c r="C6793" s="225" t="s">
        <v>7843</v>
      </c>
      <c r="D6793" s="220" t="s">
        <v>7600</v>
      </c>
      <c r="E6793" s="328">
        <v>42978</v>
      </c>
      <c r="F6793" s="43">
        <v>3436.65</v>
      </c>
      <c r="G6793" s="44">
        <v>2.01E-2</v>
      </c>
      <c r="H6793" s="204">
        <v>5.76</v>
      </c>
      <c r="I6793" s="46">
        <v>3436.65</v>
      </c>
      <c r="J6793" s="47">
        <f t="shared" si="3098"/>
        <v>2.01E-2</v>
      </c>
      <c r="K6793" s="201">
        <f t="shared" si="3099"/>
        <v>9.39</v>
      </c>
      <c r="L6793" s="204">
        <f t="shared" si="3100"/>
        <v>3.6300000000000008</v>
      </c>
      <c r="M6793" s="46">
        <f t="shared" si="3101"/>
        <v>3436.65</v>
      </c>
      <c r="N6793" s="44">
        <f>VLOOKUP(CONCATENATE(A6793,"-6"),'Restated Depr'!$B$6:$G$7674,6,0)</f>
        <v>3.2800000000000003E-2</v>
      </c>
      <c r="O6793" s="204">
        <f t="shared" si="3102"/>
        <v>9.39</v>
      </c>
      <c r="P6793" s="204">
        <f t="shared" si="3103"/>
        <v>0</v>
      </c>
      <c r="Q6793" t="s">
        <v>633</v>
      </c>
    </row>
    <row r="6794" spans="1:18" hidden="1">
      <c r="A6794" s="36" t="s">
        <v>519</v>
      </c>
      <c r="B6794" s="36" t="s">
        <v>6807</v>
      </c>
      <c r="C6794" s="225" t="s">
        <v>7843</v>
      </c>
      <c r="D6794" s="220" t="s">
        <v>7600</v>
      </c>
      <c r="E6794" s="328">
        <v>43008</v>
      </c>
      <c r="F6794" s="43">
        <v>3436.65</v>
      </c>
      <c r="G6794" s="44">
        <v>2.01E-2</v>
      </c>
      <c r="H6794" s="204">
        <v>5.76</v>
      </c>
      <c r="I6794" s="46">
        <v>3436.65</v>
      </c>
      <c r="J6794" s="47">
        <f t="shared" si="3098"/>
        <v>2.01E-2</v>
      </c>
      <c r="K6794" s="201">
        <f t="shared" si="3099"/>
        <v>9.39</v>
      </c>
      <c r="L6794" s="204">
        <f t="shared" si="3100"/>
        <v>3.6300000000000008</v>
      </c>
      <c r="M6794" s="46">
        <f t="shared" si="3101"/>
        <v>3436.65</v>
      </c>
      <c r="N6794" s="44">
        <f>VLOOKUP(CONCATENATE(A6794,"-6"),'Restated Depr'!$B$6:$G$7674,6,0)</f>
        <v>3.2800000000000003E-2</v>
      </c>
      <c r="O6794" s="204">
        <f t="shared" si="3102"/>
        <v>9.39</v>
      </c>
      <c r="P6794" s="204">
        <f t="shared" si="3103"/>
        <v>0</v>
      </c>
      <c r="Q6794" t="s">
        <v>633</v>
      </c>
    </row>
    <row r="6795" spans="1:18" hidden="1">
      <c r="A6795" s="36" t="s">
        <v>519</v>
      </c>
      <c r="B6795" s="36" t="s">
        <v>6808</v>
      </c>
      <c r="C6795" s="225" t="s">
        <v>7843</v>
      </c>
      <c r="D6795" s="220" t="s">
        <v>7600</v>
      </c>
      <c r="E6795" s="328">
        <v>43039</v>
      </c>
      <c r="F6795" s="43">
        <v>3436.65</v>
      </c>
      <c r="G6795" s="44">
        <v>2.01E-2</v>
      </c>
      <c r="H6795" s="204">
        <v>5.76</v>
      </c>
      <c r="I6795" s="46">
        <v>3436.65</v>
      </c>
      <c r="J6795" s="47">
        <f t="shared" si="3098"/>
        <v>2.01E-2</v>
      </c>
      <c r="K6795" s="201">
        <f t="shared" si="3099"/>
        <v>9.39</v>
      </c>
      <c r="L6795" s="204">
        <f t="shared" si="3100"/>
        <v>3.6300000000000008</v>
      </c>
      <c r="M6795" s="46">
        <f t="shared" si="3101"/>
        <v>3436.65</v>
      </c>
      <c r="N6795" s="44">
        <f>VLOOKUP(CONCATENATE(A6795,"-6"),'Restated Depr'!$B$6:$G$7674,6,0)</f>
        <v>3.2800000000000003E-2</v>
      </c>
      <c r="O6795" s="204">
        <f t="shared" si="3102"/>
        <v>9.39</v>
      </c>
      <c r="P6795" s="204">
        <f t="shared" si="3103"/>
        <v>0</v>
      </c>
      <c r="Q6795" t="s">
        <v>633</v>
      </c>
    </row>
    <row r="6796" spans="1:18" hidden="1">
      <c r="A6796" s="36" t="s">
        <v>519</v>
      </c>
      <c r="B6796" s="36" t="s">
        <v>6809</v>
      </c>
      <c r="C6796" s="225" t="s">
        <v>7843</v>
      </c>
      <c r="D6796" s="220" t="s">
        <v>7600</v>
      </c>
      <c r="E6796" s="328">
        <v>43069</v>
      </c>
      <c r="F6796" s="43">
        <v>3436.65</v>
      </c>
      <c r="G6796" s="44">
        <v>2.01E-2</v>
      </c>
      <c r="H6796" s="204">
        <v>5.76</v>
      </c>
      <c r="I6796" s="46">
        <v>3436.65</v>
      </c>
      <c r="J6796" s="47">
        <f t="shared" si="3098"/>
        <v>2.01E-2</v>
      </c>
      <c r="K6796" s="201">
        <f t="shared" si="3099"/>
        <v>9.39</v>
      </c>
      <c r="L6796" s="204">
        <f t="shared" si="3100"/>
        <v>3.6300000000000008</v>
      </c>
      <c r="M6796" s="46">
        <f t="shared" si="3101"/>
        <v>3436.65</v>
      </c>
      <c r="N6796" s="44">
        <f>VLOOKUP(CONCATENATE(A6796,"-6"),'Restated Depr'!$B$6:$G$7674,6,0)</f>
        <v>3.2800000000000003E-2</v>
      </c>
      <c r="O6796" s="204">
        <f t="shared" si="3102"/>
        <v>9.39</v>
      </c>
      <c r="P6796" s="204">
        <f t="shared" si="3103"/>
        <v>0</v>
      </c>
      <c r="Q6796" t="s">
        <v>633</v>
      </c>
    </row>
    <row r="6797" spans="1:18" hidden="1">
      <c r="A6797" s="36" t="s">
        <v>519</v>
      </c>
      <c r="B6797" s="36" t="s">
        <v>6810</v>
      </c>
      <c r="C6797" s="225" t="s">
        <v>7843</v>
      </c>
      <c r="D6797" s="220" t="s">
        <v>7600</v>
      </c>
      <c r="E6797" s="328">
        <v>43100</v>
      </c>
      <c r="F6797" s="43">
        <v>3436.65</v>
      </c>
      <c r="G6797" s="44">
        <v>2.5399999999999999E-2</v>
      </c>
      <c r="H6797" s="204">
        <v>7.27</v>
      </c>
      <c r="I6797" s="46">
        <v>3436.65</v>
      </c>
      <c r="J6797" s="47">
        <f t="shared" si="3098"/>
        <v>2.5399999999999999E-2</v>
      </c>
      <c r="K6797" s="201">
        <f t="shared" si="3099"/>
        <v>9.39</v>
      </c>
      <c r="L6797" s="204">
        <f t="shared" si="3100"/>
        <v>2.120000000000001</v>
      </c>
      <c r="M6797" s="46">
        <f t="shared" si="3101"/>
        <v>3436.65</v>
      </c>
      <c r="N6797" s="44">
        <f>VLOOKUP(CONCATENATE(A6797,"-6"),'Restated Depr'!$B$6:$G$7674,6,0)</f>
        <v>3.2800000000000003E-2</v>
      </c>
      <c r="O6797" s="204">
        <f t="shared" si="3102"/>
        <v>9.39</v>
      </c>
      <c r="P6797" s="204">
        <f t="shared" si="3103"/>
        <v>0</v>
      </c>
      <c r="Q6797" t="s">
        <v>633</v>
      </c>
    </row>
    <row r="6798" spans="1:18" hidden="1">
      <c r="A6798" s="36" t="s">
        <v>519</v>
      </c>
      <c r="B6798" s="36" t="s">
        <v>6811</v>
      </c>
      <c r="C6798" s="225" t="s">
        <v>7843</v>
      </c>
      <c r="D6798" s="220" t="s">
        <v>7600</v>
      </c>
      <c r="E6798" s="328">
        <v>43131</v>
      </c>
      <c r="F6798" s="43">
        <v>3436.65</v>
      </c>
      <c r="G6798" s="44">
        <v>3.2800000000000003E-2</v>
      </c>
      <c r="H6798" s="204">
        <v>9.39</v>
      </c>
      <c r="I6798" s="46">
        <v>3436.65</v>
      </c>
      <c r="J6798" s="47">
        <f t="shared" si="3098"/>
        <v>3.2800000000000003E-2</v>
      </c>
      <c r="K6798" s="201">
        <f t="shared" si="3099"/>
        <v>9.39</v>
      </c>
      <c r="L6798" s="204">
        <f t="shared" si="3100"/>
        <v>0</v>
      </c>
      <c r="M6798" s="46">
        <f t="shared" si="3101"/>
        <v>3436.65</v>
      </c>
      <c r="N6798" s="44">
        <f>VLOOKUP(CONCATENATE(A6798,"-6"),'Restated Depr'!$B$6:$G$7674,6,0)</f>
        <v>3.2800000000000003E-2</v>
      </c>
      <c r="O6798" s="204">
        <f t="shared" si="3102"/>
        <v>9.39</v>
      </c>
      <c r="P6798" s="204">
        <f t="shared" si="3103"/>
        <v>0</v>
      </c>
      <c r="Q6798" t="s">
        <v>633</v>
      </c>
    </row>
    <row r="6799" spans="1:18" hidden="1">
      <c r="A6799" s="36" t="s">
        <v>519</v>
      </c>
      <c r="B6799" s="36" t="s">
        <v>6812</v>
      </c>
      <c r="C6799" s="225" t="s">
        <v>7843</v>
      </c>
      <c r="D6799" s="220" t="s">
        <v>7600</v>
      </c>
      <c r="E6799" s="328">
        <v>43159</v>
      </c>
      <c r="F6799" s="43">
        <v>3436.65</v>
      </c>
      <c r="G6799" s="44">
        <v>3.2800000000000003E-2</v>
      </c>
      <c r="H6799" s="204">
        <v>9.39</v>
      </c>
      <c r="I6799" s="46">
        <v>3436.65</v>
      </c>
      <c r="J6799" s="47">
        <f t="shared" si="3098"/>
        <v>3.2800000000000003E-2</v>
      </c>
      <c r="K6799" s="201">
        <f t="shared" si="3099"/>
        <v>9.39</v>
      </c>
      <c r="L6799" s="204">
        <f t="shared" si="3100"/>
        <v>0</v>
      </c>
      <c r="M6799" s="46">
        <f t="shared" si="3101"/>
        <v>3436.65</v>
      </c>
      <c r="N6799" s="44">
        <f>VLOOKUP(CONCATENATE(A6799,"-6"),'Restated Depr'!$B$6:$G$7674,6,0)</f>
        <v>3.2800000000000003E-2</v>
      </c>
      <c r="O6799" s="204">
        <f t="shared" si="3102"/>
        <v>9.39</v>
      </c>
      <c r="P6799" s="204">
        <f t="shared" si="3103"/>
        <v>0</v>
      </c>
      <c r="Q6799" t="s">
        <v>633</v>
      </c>
    </row>
    <row r="6800" spans="1:18" hidden="1">
      <c r="A6800" s="36" t="s">
        <v>519</v>
      </c>
      <c r="B6800" s="36" t="s">
        <v>6813</v>
      </c>
      <c r="C6800" s="225" t="s">
        <v>7843</v>
      </c>
      <c r="D6800" s="220" t="s">
        <v>7600</v>
      </c>
      <c r="E6800" s="328">
        <v>43190</v>
      </c>
      <c r="F6800" s="43">
        <v>3436.65</v>
      </c>
      <c r="G6800" s="44">
        <v>3.2800000000000003E-2</v>
      </c>
      <c r="H6800" s="204">
        <v>9.39</v>
      </c>
      <c r="I6800" s="46">
        <v>3436.65</v>
      </c>
      <c r="J6800" s="47">
        <f t="shared" si="3098"/>
        <v>3.2800000000000003E-2</v>
      </c>
      <c r="K6800" s="201">
        <f t="shared" si="3099"/>
        <v>9.39</v>
      </c>
      <c r="L6800" s="204">
        <f t="shared" si="3100"/>
        <v>0</v>
      </c>
      <c r="M6800" s="46">
        <f t="shared" si="3101"/>
        <v>3436.65</v>
      </c>
      <c r="N6800" s="44">
        <f>VLOOKUP(CONCATENATE(A6800,"-6"),'Restated Depr'!$B$6:$G$7674,6,0)</f>
        <v>3.2800000000000003E-2</v>
      </c>
      <c r="O6800" s="204">
        <f t="shared" si="3102"/>
        <v>9.39</v>
      </c>
      <c r="P6800" s="204">
        <f t="shared" si="3103"/>
        <v>0</v>
      </c>
      <c r="Q6800" t="s">
        <v>633</v>
      </c>
    </row>
    <row r="6801" spans="1:18" hidden="1">
      <c r="A6801" s="36" t="s">
        <v>519</v>
      </c>
      <c r="B6801" s="36" t="s">
        <v>6814</v>
      </c>
      <c r="C6801" s="225" t="s">
        <v>7843</v>
      </c>
      <c r="D6801" s="220" t="s">
        <v>7600</v>
      </c>
      <c r="E6801" s="328">
        <v>43220</v>
      </c>
      <c r="F6801" s="43">
        <v>3436.65</v>
      </c>
      <c r="G6801" s="44">
        <v>3.2800000000000003E-2</v>
      </c>
      <c r="H6801" s="204">
        <v>9.39</v>
      </c>
      <c r="I6801" s="46">
        <v>3436.65</v>
      </c>
      <c r="J6801" s="47">
        <f t="shared" si="3098"/>
        <v>3.2800000000000003E-2</v>
      </c>
      <c r="K6801" s="201">
        <f t="shared" si="3099"/>
        <v>9.39</v>
      </c>
      <c r="L6801" s="204">
        <f t="shared" si="3100"/>
        <v>0</v>
      </c>
      <c r="M6801" s="46">
        <f t="shared" si="3101"/>
        <v>3436.65</v>
      </c>
      <c r="N6801" s="44">
        <f>VLOOKUP(CONCATENATE(A6801,"-6"),'Restated Depr'!$B$6:$G$7674,6,0)</f>
        <v>3.2800000000000003E-2</v>
      </c>
      <c r="O6801" s="204">
        <f t="shared" si="3102"/>
        <v>9.39</v>
      </c>
      <c r="P6801" s="204">
        <f t="shared" si="3103"/>
        <v>0</v>
      </c>
      <c r="Q6801" t="s">
        <v>633</v>
      </c>
    </row>
    <row r="6802" spans="1:18" hidden="1">
      <c r="A6802" s="36" t="s">
        <v>519</v>
      </c>
      <c r="B6802" s="36" t="s">
        <v>6815</v>
      </c>
      <c r="C6802" s="225" t="s">
        <v>7843</v>
      </c>
      <c r="D6802" s="220" t="s">
        <v>7600</v>
      </c>
      <c r="E6802" s="328">
        <v>43251</v>
      </c>
      <c r="F6802" s="43">
        <v>3436.65</v>
      </c>
      <c r="G6802" s="44">
        <v>3.2800000000000003E-2</v>
      </c>
      <c r="H6802" s="204">
        <v>9.39</v>
      </c>
      <c r="I6802" s="46">
        <v>3436.65</v>
      </c>
      <c r="J6802" s="47">
        <f t="shared" si="3098"/>
        <v>3.2800000000000003E-2</v>
      </c>
      <c r="K6802" s="201">
        <f t="shared" si="3099"/>
        <v>9.39</v>
      </c>
      <c r="L6802" s="204">
        <f t="shared" si="3100"/>
        <v>0</v>
      </c>
      <c r="M6802" s="46">
        <f t="shared" si="3101"/>
        <v>3436.65</v>
      </c>
      <c r="N6802" s="44">
        <f>VLOOKUP(CONCATENATE(A6802,"-6"),'Restated Depr'!$B$6:$G$7674,6,0)</f>
        <v>3.2800000000000003E-2</v>
      </c>
      <c r="O6802" s="204">
        <f t="shared" si="3102"/>
        <v>9.39</v>
      </c>
      <c r="P6802" s="204">
        <f t="shared" si="3103"/>
        <v>0</v>
      </c>
      <c r="Q6802" t="s">
        <v>633</v>
      </c>
    </row>
    <row r="6803" spans="1:18" hidden="1">
      <c r="A6803" s="36" t="s">
        <v>519</v>
      </c>
      <c r="B6803" s="36" t="s">
        <v>6816</v>
      </c>
      <c r="C6803" s="225" t="s">
        <v>7843</v>
      </c>
      <c r="D6803" s="220" t="s">
        <v>7600</v>
      </c>
      <c r="E6803" s="328">
        <v>43281</v>
      </c>
      <c r="F6803" s="43">
        <v>3436.65</v>
      </c>
      <c r="G6803" s="44">
        <v>3.2800000000000003E-2</v>
      </c>
      <c r="H6803" s="204">
        <v>9.39</v>
      </c>
      <c r="I6803" s="46">
        <v>3436.65</v>
      </c>
      <c r="J6803" s="47">
        <f t="shared" si="3098"/>
        <v>3.2800000000000003E-2</v>
      </c>
      <c r="K6803" s="201">
        <f t="shared" si="3099"/>
        <v>9.39</v>
      </c>
      <c r="L6803" s="204">
        <f t="shared" si="3100"/>
        <v>0</v>
      </c>
      <c r="M6803" s="46">
        <f t="shared" si="3101"/>
        <v>3436.65</v>
      </c>
      <c r="N6803" s="44">
        <f>VLOOKUP(CONCATENATE(A6803,"-6"),'Restated Depr'!$B$6:$G$7674,6,0)</f>
        <v>3.2800000000000003E-2</v>
      </c>
      <c r="O6803" s="204">
        <f t="shared" si="3102"/>
        <v>9.39</v>
      </c>
      <c r="P6803" s="204">
        <f t="shared" si="3103"/>
        <v>0</v>
      </c>
      <c r="Q6803" t="s">
        <v>633</v>
      </c>
      <c r="R6803" s="5"/>
    </row>
    <row r="6804" spans="1:18" ht="15.75" hidden="1" thickBot="1">
      <c r="A6804" t="s">
        <v>519</v>
      </c>
      <c r="C6804" s="224" t="s">
        <v>645</v>
      </c>
      <c r="D6804" s="22"/>
      <c r="E6804" s="323" t="s">
        <v>606</v>
      </c>
      <c r="F6804" s="1"/>
      <c r="G6804" s="5"/>
      <c r="H6804" s="310">
        <f>SUM(H6792:H6803)</f>
        <v>92.41</v>
      </c>
      <c r="I6804" s="10"/>
      <c r="J6804" s="10"/>
      <c r="K6804" s="32">
        <f>SUM(K6792:K6803)</f>
        <v>112.68</v>
      </c>
      <c r="L6804" s="28">
        <f>SUM(L6792:L6803)</f>
        <v>20.270000000000007</v>
      </c>
      <c r="M6804" s="10"/>
      <c r="N6804" s="5"/>
      <c r="O6804" s="28">
        <f>SUM(O6792:O6803)</f>
        <v>112.68</v>
      </c>
      <c r="P6804" s="28">
        <f>SUM(P6792:P6803)</f>
        <v>0</v>
      </c>
    </row>
    <row r="6805" spans="1:18" hidden="1">
      <c r="A6805" t="s">
        <v>520</v>
      </c>
      <c r="B6805" t="s">
        <v>6817</v>
      </c>
      <c r="C6805" s="224" t="s">
        <v>7843</v>
      </c>
      <c r="D6805" s="221">
        <v>350.3</v>
      </c>
      <c r="E6805" s="324">
        <v>42947</v>
      </c>
      <c r="F6805" s="9">
        <v>33641.1</v>
      </c>
      <c r="G6805" s="18">
        <v>2.01E-2</v>
      </c>
      <c r="H6805" s="299">
        <v>56.35</v>
      </c>
      <c r="I6805" s="15">
        <v>33641.1</v>
      </c>
      <c r="J6805" s="11">
        <f t="shared" ref="J6805:J6816" si="3104">G6805</f>
        <v>2.01E-2</v>
      </c>
      <c r="K6805" s="31">
        <f t="shared" ref="K6805:K6816" si="3105">I6805*J6805/12</f>
        <v>56.348842499999996</v>
      </c>
      <c r="L6805" s="289">
        <f t="shared" ref="L6805:L6816" si="3106">K6805-H6805</f>
        <v>-1.1575000000050295E-3</v>
      </c>
      <c r="M6805" s="15">
        <f t="shared" ref="M6805:M6816" si="3107">I6805</f>
        <v>33641.1</v>
      </c>
      <c r="N6805" s="5">
        <f>VLOOKUP(CONCATENATE(A6805,"-6"),'Restated Depr'!$B$6:$G$7674,6,0)</f>
        <v>3.2800000000000003E-2</v>
      </c>
      <c r="O6805" s="289">
        <f t="shared" ref="O6805:O6816" si="3108">M6805*N6805/12</f>
        <v>91.952340000000007</v>
      </c>
      <c r="P6805" s="289">
        <f t="shared" ref="P6805:P6816" si="3109">O6805-K6805</f>
        <v>35.60349750000001</v>
      </c>
      <c r="Q6805" t="s">
        <v>7819</v>
      </c>
    </row>
    <row r="6806" spans="1:18" hidden="1">
      <c r="A6806" t="s">
        <v>520</v>
      </c>
      <c r="B6806" t="s">
        <v>6818</v>
      </c>
      <c r="C6806" s="224" t="s">
        <v>7843</v>
      </c>
      <c r="D6806" s="221">
        <v>350.3</v>
      </c>
      <c r="E6806" s="324">
        <v>42978</v>
      </c>
      <c r="F6806" s="1">
        <v>33641.1</v>
      </c>
      <c r="G6806" s="18">
        <v>2.01E-2</v>
      </c>
      <c r="H6806" s="298">
        <v>56.35</v>
      </c>
      <c r="I6806" s="10">
        <v>33641.1</v>
      </c>
      <c r="J6806" s="11">
        <f t="shared" si="3104"/>
        <v>2.01E-2</v>
      </c>
      <c r="K6806" s="30">
        <f t="shared" si="3105"/>
        <v>56.348842499999996</v>
      </c>
      <c r="L6806" s="29">
        <f t="shared" si="3106"/>
        <v>-1.1575000000050295E-3</v>
      </c>
      <c r="M6806" s="10">
        <f t="shared" si="3107"/>
        <v>33641.1</v>
      </c>
      <c r="N6806" s="5">
        <f>VLOOKUP(CONCATENATE(A6806,"-6"),'Restated Depr'!$B$6:$G$7674,6,0)</f>
        <v>3.2800000000000003E-2</v>
      </c>
      <c r="O6806" s="29">
        <f t="shared" si="3108"/>
        <v>91.952340000000007</v>
      </c>
      <c r="P6806" s="29">
        <f t="shared" si="3109"/>
        <v>35.60349750000001</v>
      </c>
      <c r="Q6806" t="s">
        <v>7819</v>
      </c>
    </row>
    <row r="6807" spans="1:18" hidden="1">
      <c r="A6807" t="s">
        <v>520</v>
      </c>
      <c r="B6807" t="s">
        <v>6819</v>
      </c>
      <c r="C6807" s="224" t="s">
        <v>7843</v>
      </c>
      <c r="D6807" s="221">
        <v>350.3</v>
      </c>
      <c r="E6807" s="324">
        <v>43008</v>
      </c>
      <c r="F6807" s="1">
        <v>33641.1</v>
      </c>
      <c r="G6807" s="18">
        <v>2.01E-2</v>
      </c>
      <c r="H6807" s="298">
        <v>56.35</v>
      </c>
      <c r="I6807" s="10">
        <v>33641.1</v>
      </c>
      <c r="J6807" s="11">
        <f t="shared" si="3104"/>
        <v>2.01E-2</v>
      </c>
      <c r="K6807" s="30">
        <f t="shared" si="3105"/>
        <v>56.348842499999996</v>
      </c>
      <c r="L6807" s="29">
        <f t="shared" si="3106"/>
        <v>-1.1575000000050295E-3</v>
      </c>
      <c r="M6807" s="10">
        <f t="shared" si="3107"/>
        <v>33641.1</v>
      </c>
      <c r="N6807" s="5">
        <f>VLOOKUP(CONCATENATE(A6807,"-6"),'Restated Depr'!$B$6:$G$7674,6,0)</f>
        <v>3.2800000000000003E-2</v>
      </c>
      <c r="O6807" s="29">
        <f t="shared" si="3108"/>
        <v>91.952340000000007</v>
      </c>
      <c r="P6807" s="29">
        <f t="shared" si="3109"/>
        <v>35.60349750000001</v>
      </c>
      <c r="Q6807" t="s">
        <v>7819</v>
      </c>
    </row>
    <row r="6808" spans="1:18" hidden="1">
      <c r="A6808" t="s">
        <v>520</v>
      </c>
      <c r="B6808" t="s">
        <v>6820</v>
      </c>
      <c r="C6808" s="224" t="s">
        <v>7843</v>
      </c>
      <c r="D6808" s="221">
        <v>350.3</v>
      </c>
      <c r="E6808" s="324">
        <v>43039</v>
      </c>
      <c r="F6808" s="1">
        <v>33641.1</v>
      </c>
      <c r="G6808" s="18">
        <v>2.01E-2</v>
      </c>
      <c r="H6808" s="298">
        <v>56.35</v>
      </c>
      <c r="I6808" s="10">
        <v>33641.1</v>
      </c>
      <c r="J6808" s="11">
        <f t="shared" si="3104"/>
        <v>2.01E-2</v>
      </c>
      <c r="K6808" s="30">
        <f t="shared" si="3105"/>
        <v>56.348842499999996</v>
      </c>
      <c r="L6808" s="29">
        <f t="shared" si="3106"/>
        <v>-1.1575000000050295E-3</v>
      </c>
      <c r="M6808" s="10">
        <f t="shared" si="3107"/>
        <v>33641.1</v>
      </c>
      <c r="N6808" s="5">
        <f>VLOOKUP(CONCATENATE(A6808,"-6"),'Restated Depr'!$B$6:$G$7674,6,0)</f>
        <v>3.2800000000000003E-2</v>
      </c>
      <c r="O6808" s="29">
        <f t="shared" si="3108"/>
        <v>91.952340000000007</v>
      </c>
      <c r="P6808" s="29">
        <f t="shared" si="3109"/>
        <v>35.60349750000001</v>
      </c>
      <c r="Q6808" t="s">
        <v>7819</v>
      </c>
    </row>
    <row r="6809" spans="1:18" hidden="1">
      <c r="A6809" t="s">
        <v>520</v>
      </c>
      <c r="B6809" t="s">
        <v>6821</v>
      </c>
      <c r="C6809" s="224" t="s">
        <v>7843</v>
      </c>
      <c r="D6809" s="221">
        <v>350.3</v>
      </c>
      <c r="E6809" s="324">
        <v>43069</v>
      </c>
      <c r="F6809" s="1">
        <v>33641.1</v>
      </c>
      <c r="G6809" s="18">
        <v>2.01E-2</v>
      </c>
      <c r="H6809" s="298">
        <v>56.35</v>
      </c>
      <c r="I6809" s="10">
        <v>33641.1</v>
      </c>
      <c r="J6809" s="11">
        <f t="shared" si="3104"/>
        <v>2.01E-2</v>
      </c>
      <c r="K6809" s="30">
        <f t="shared" si="3105"/>
        <v>56.348842499999996</v>
      </c>
      <c r="L6809" s="29">
        <f t="shared" si="3106"/>
        <v>-1.1575000000050295E-3</v>
      </c>
      <c r="M6809" s="10">
        <f t="shared" si="3107"/>
        <v>33641.1</v>
      </c>
      <c r="N6809" s="5">
        <f>VLOOKUP(CONCATENATE(A6809,"-6"),'Restated Depr'!$B$6:$G$7674,6,0)</f>
        <v>3.2800000000000003E-2</v>
      </c>
      <c r="O6809" s="29">
        <f t="shared" si="3108"/>
        <v>91.952340000000007</v>
      </c>
      <c r="P6809" s="29">
        <f t="shared" si="3109"/>
        <v>35.60349750000001</v>
      </c>
      <c r="Q6809" t="s">
        <v>7819</v>
      </c>
    </row>
    <row r="6810" spans="1:18" hidden="1">
      <c r="A6810" t="s">
        <v>520</v>
      </c>
      <c r="B6810" t="s">
        <v>6822</v>
      </c>
      <c r="C6810" s="224" t="s">
        <v>7843</v>
      </c>
      <c r="D6810" s="221">
        <v>350.3</v>
      </c>
      <c r="E6810" s="324">
        <v>43100</v>
      </c>
      <c r="F6810" s="1">
        <v>33641.1</v>
      </c>
      <c r="G6810" s="18">
        <v>2.5399999999999999E-2</v>
      </c>
      <c r="H6810" s="298">
        <v>71.209999999999994</v>
      </c>
      <c r="I6810" s="10">
        <v>33641.1</v>
      </c>
      <c r="J6810" s="11">
        <f t="shared" si="3104"/>
        <v>2.5399999999999999E-2</v>
      </c>
      <c r="K6810" s="30">
        <f t="shared" si="3105"/>
        <v>71.206994999999992</v>
      </c>
      <c r="L6810" s="29">
        <f t="shared" si="3106"/>
        <v>-3.0050000000017008E-3</v>
      </c>
      <c r="M6810" s="10">
        <f t="shared" si="3107"/>
        <v>33641.1</v>
      </c>
      <c r="N6810" s="5">
        <f>VLOOKUP(CONCATENATE(A6810,"-6"),'Restated Depr'!$B$6:$G$7674,6,0)</f>
        <v>3.2800000000000003E-2</v>
      </c>
      <c r="O6810" s="29">
        <f t="shared" si="3108"/>
        <v>91.952340000000007</v>
      </c>
      <c r="P6810" s="29">
        <f t="shared" si="3109"/>
        <v>20.745345000000015</v>
      </c>
      <c r="Q6810" t="s">
        <v>7819</v>
      </c>
    </row>
    <row r="6811" spans="1:18" hidden="1">
      <c r="A6811" t="s">
        <v>520</v>
      </c>
      <c r="B6811" t="s">
        <v>6823</v>
      </c>
      <c r="C6811" s="224" t="s">
        <v>7843</v>
      </c>
      <c r="D6811" s="221">
        <v>350.3</v>
      </c>
      <c r="E6811" s="324">
        <v>43131</v>
      </c>
      <c r="F6811" s="1">
        <v>33641.1</v>
      </c>
      <c r="G6811" s="5">
        <v>3.2800000000000003E-2</v>
      </c>
      <c r="H6811" s="298">
        <v>91.95</v>
      </c>
      <c r="I6811" s="10">
        <v>33641.1</v>
      </c>
      <c r="J6811" s="11">
        <f t="shared" si="3104"/>
        <v>3.2800000000000003E-2</v>
      </c>
      <c r="K6811" s="30">
        <f t="shared" si="3105"/>
        <v>91.952340000000007</v>
      </c>
      <c r="L6811" s="29">
        <f t="shared" si="3106"/>
        <v>2.3400000000037835E-3</v>
      </c>
      <c r="M6811" s="10">
        <f t="shared" si="3107"/>
        <v>33641.1</v>
      </c>
      <c r="N6811" s="5">
        <f>VLOOKUP(CONCATENATE(A6811,"-6"),'Restated Depr'!$B$6:$G$7674,6,0)</f>
        <v>3.2800000000000003E-2</v>
      </c>
      <c r="O6811" s="29">
        <f t="shared" si="3108"/>
        <v>91.952340000000007</v>
      </c>
      <c r="P6811" s="29">
        <f t="shared" si="3109"/>
        <v>0</v>
      </c>
      <c r="Q6811" t="s">
        <v>7819</v>
      </c>
    </row>
    <row r="6812" spans="1:18" hidden="1">
      <c r="A6812" t="s">
        <v>520</v>
      </c>
      <c r="B6812" t="s">
        <v>6824</v>
      </c>
      <c r="C6812" s="224" t="s">
        <v>7843</v>
      </c>
      <c r="D6812" s="221">
        <v>350.3</v>
      </c>
      <c r="E6812" s="324">
        <v>43159</v>
      </c>
      <c r="F6812" s="1">
        <v>33641.1</v>
      </c>
      <c r="G6812" s="5">
        <v>3.2800000000000003E-2</v>
      </c>
      <c r="H6812" s="298">
        <v>91.95</v>
      </c>
      <c r="I6812" s="10">
        <v>33641.1</v>
      </c>
      <c r="J6812" s="11">
        <f t="shared" si="3104"/>
        <v>3.2800000000000003E-2</v>
      </c>
      <c r="K6812" s="30">
        <f t="shared" si="3105"/>
        <v>91.952340000000007</v>
      </c>
      <c r="L6812" s="29">
        <f t="shared" si="3106"/>
        <v>2.3400000000037835E-3</v>
      </c>
      <c r="M6812" s="10">
        <f t="shared" si="3107"/>
        <v>33641.1</v>
      </c>
      <c r="N6812" s="5">
        <f>VLOOKUP(CONCATENATE(A6812,"-6"),'Restated Depr'!$B$6:$G$7674,6,0)</f>
        <v>3.2800000000000003E-2</v>
      </c>
      <c r="O6812" s="29">
        <f t="shared" si="3108"/>
        <v>91.952340000000007</v>
      </c>
      <c r="P6812" s="29">
        <f t="shared" si="3109"/>
        <v>0</v>
      </c>
      <c r="Q6812" t="s">
        <v>7819</v>
      </c>
    </row>
    <row r="6813" spans="1:18" hidden="1">
      <c r="A6813" t="s">
        <v>520</v>
      </c>
      <c r="B6813" t="s">
        <v>6825</v>
      </c>
      <c r="C6813" s="224" t="s">
        <v>7843</v>
      </c>
      <c r="D6813" s="221">
        <v>350.3</v>
      </c>
      <c r="E6813" s="324">
        <v>43190</v>
      </c>
      <c r="F6813" s="1">
        <v>33641.1</v>
      </c>
      <c r="G6813" s="5">
        <v>3.2800000000000003E-2</v>
      </c>
      <c r="H6813" s="298">
        <v>91.95</v>
      </c>
      <c r="I6813" s="10">
        <v>33641.1</v>
      </c>
      <c r="J6813" s="11">
        <f t="shared" si="3104"/>
        <v>3.2800000000000003E-2</v>
      </c>
      <c r="K6813" s="30">
        <f t="shared" si="3105"/>
        <v>91.952340000000007</v>
      </c>
      <c r="L6813" s="29">
        <f t="shared" si="3106"/>
        <v>2.3400000000037835E-3</v>
      </c>
      <c r="M6813" s="10">
        <f t="shared" si="3107"/>
        <v>33641.1</v>
      </c>
      <c r="N6813" s="5">
        <f>VLOOKUP(CONCATENATE(A6813,"-6"),'Restated Depr'!$B$6:$G$7674,6,0)</f>
        <v>3.2800000000000003E-2</v>
      </c>
      <c r="O6813" s="29">
        <f t="shared" si="3108"/>
        <v>91.952340000000007</v>
      </c>
      <c r="P6813" s="29">
        <f t="shared" si="3109"/>
        <v>0</v>
      </c>
      <c r="Q6813" t="s">
        <v>7819</v>
      </c>
    </row>
    <row r="6814" spans="1:18" hidden="1">
      <c r="A6814" t="s">
        <v>520</v>
      </c>
      <c r="B6814" t="s">
        <v>6826</v>
      </c>
      <c r="C6814" s="224" t="s">
        <v>7843</v>
      </c>
      <c r="D6814" s="221">
        <v>350.3</v>
      </c>
      <c r="E6814" s="324">
        <v>43220</v>
      </c>
      <c r="F6814" s="1">
        <v>33641.1</v>
      </c>
      <c r="G6814" s="5">
        <v>3.2800000000000003E-2</v>
      </c>
      <c r="H6814" s="298">
        <v>91.95</v>
      </c>
      <c r="I6814" s="10">
        <v>33641.1</v>
      </c>
      <c r="J6814" s="11">
        <f t="shared" si="3104"/>
        <v>3.2800000000000003E-2</v>
      </c>
      <c r="K6814" s="30">
        <f t="shared" si="3105"/>
        <v>91.952340000000007</v>
      </c>
      <c r="L6814" s="29">
        <f t="shared" si="3106"/>
        <v>2.3400000000037835E-3</v>
      </c>
      <c r="M6814" s="10">
        <f t="shared" si="3107"/>
        <v>33641.1</v>
      </c>
      <c r="N6814" s="5">
        <f>VLOOKUP(CONCATENATE(A6814,"-6"),'Restated Depr'!$B$6:$G$7674,6,0)</f>
        <v>3.2800000000000003E-2</v>
      </c>
      <c r="O6814" s="29">
        <f t="shared" si="3108"/>
        <v>91.952340000000007</v>
      </c>
      <c r="P6814" s="29">
        <f t="shared" si="3109"/>
        <v>0</v>
      </c>
      <c r="Q6814" t="s">
        <v>7819</v>
      </c>
    </row>
    <row r="6815" spans="1:18" hidden="1">
      <c r="A6815" t="s">
        <v>520</v>
      </c>
      <c r="B6815" t="s">
        <v>6827</v>
      </c>
      <c r="C6815" s="224" t="s">
        <v>7843</v>
      </c>
      <c r="D6815" s="221">
        <v>350.3</v>
      </c>
      <c r="E6815" s="324">
        <v>43251</v>
      </c>
      <c r="F6815" s="1">
        <v>33641.1</v>
      </c>
      <c r="G6815" s="5">
        <v>3.2800000000000003E-2</v>
      </c>
      <c r="H6815" s="298">
        <v>91.95</v>
      </c>
      <c r="I6815" s="10">
        <v>33641.1</v>
      </c>
      <c r="J6815" s="11">
        <f t="shared" si="3104"/>
        <v>3.2800000000000003E-2</v>
      </c>
      <c r="K6815" s="30">
        <f t="shared" si="3105"/>
        <v>91.952340000000007</v>
      </c>
      <c r="L6815" s="29">
        <f t="shared" si="3106"/>
        <v>2.3400000000037835E-3</v>
      </c>
      <c r="M6815" s="10">
        <f t="shared" si="3107"/>
        <v>33641.1</v>
      </c>
      <c r="N6815" s="5">
        <f>VLOOKUP(CONCATENATE(A6815,"-6"),'Restated Depr'!$B$6:$G$7674,6,0)</f>
        <v>3.2800000000000003E-2</v>
      </c>
      <c r="O6815" s="29">
        <f t="shared" si="3108"/>
        <v>91.952340000000007</v>
      </c>
      <c r="P6815" s="29">
        <f t="shared" si="3109"/>
        <v>0</v>
      </c>
      <c r="Q6815" t="s">
        <v>7819</v>
      </c>
    </row>
    <row r="6816" spans="1:18" hidden="1">
      <c r="A6816" t="s">
        <v>520</v>
      </c>
      <c r="B6816" t="s">
        <v>6828</v>
      </c>
      <c r="C6816" s="224" t="s">
        <v>7843</v>
      </c>
      <c r="D6816" s="221">
        <v>350.3</v>
      </c>
      <c r="E6816" s="324">
        <v>43281</v>
      </c>
      <c r="F6816" s="1">
        <v>33641.1</v>
      </c>
      <c r="G6816" s="5">
        <v>3.2800000000000003E-2</v>
      </c>
      <c r="H6816" s="298">
        <v>91.95</v>
      </c>
      <c r="I6816" s="10">
        <v>33641.1</v>
      </c>
      <c r="J6816" s="11">
        <f t="shared" si="3104"/>
        <v>3.2800000000000003E-2</v>
      </c>
      <c r="K6816" s="30">
        <f t="shared" si="3105"/>
        <v>91.952340000000007</v>
      </c>
      <c r="L6816" s="29">
        <f t="shared" si="3106"/>
        <v>2.3400000000037835E-3</v>
      </c>
      <c r="M6816" s="10">
        <f t="shared" si="3107"/>
        <v>33641.1</v>
      </c>
      <c r="N6816" s="5">
        <f>VLOOKUP(CONCATENATE(A6816,"-6"),'Restated Depr'!$B$6:$G$7674,6,0)</f>
        <v>3.2800000000000003E-2</v>
      </c>
      <c r="O6816" s="29">
        <f t="shared" si="3108"/>
        <v>91.952340000000007</v>
      </c>
      <c r="P6816" s="29">
        <f t="shared" si="3109"/>
        <v>0</v>
      </c>
      <c r="Q6816" t="s">
        <v>7819</v>
      </c>
      <c r="R6816" s="5"/>
    </row>
    <row r="6817" spans="1:18" ht="15.75" hidden="1" thickBot="1">
      <c r="A6817" t="s">
        <v>520</v>
      </c>
      <c r="C6817" s="224" t="s">
        <v>645</v>
      </c>
      <c r="D6817" s="22"/>
      <c r="E6817" s="323" t="s">
        <v>606</v>
      </c>
      <c r="F6817" s="1"/>
      <c r="G6817" s="5"/>
      <c r="H6817" s="310">
        <f>SUM(H6805:H6816)</f>
        <v>904.6600000000002</v>
      </c>
      <c r="I6817" s="10"/>
      <c r="J6817" s="10"/>
      <c r="K6817" s="32">
        <f>SUM(K6805:K6816)</f>
        <v>904.66524750000019</v>
      </c>
      <c r="L6817" s="28">
        <f>SUM(L6805:L6816)</f>
        <v>5.2474999999958527E-3</v>
      </c>
      <c r="M6817" s="10"/>
      <c r="N6817" s="5"/>
      <c r="O6817" s="28">
        <f>SUM(O6805:O6816)</f>
        <v>1103.4280800000004</v>
      </c>
      <c r="P6817" s="28">
        <f>SUM(P6805:P6816)</f>
        <v>198.76283250000006</v>
      </c>
    </row>
    <row r="6818" spans="1:18" hidden="1">
      <c r="A6818" t="s">
        <v>521</v>
      </c>
      <c r="B6818" t="s">
        <v>6829</v>
      </c>
      <c r="C6818" s="224" t="s">
        <v>7843</v>
      </c>
      <c r="D6818" s="221">
        <v>351.1</v>
      </c>
      <c r="E6818" s="324">
        <v>42947</v>
      </c>
      <c r="F6818" s="9">
        <v>230122.07</v>
      </c>
      <c r="G6818" s="18">
        <v>1.6300000000000002E-2</v>
      </c>
      <c r="H6818" s="299">
        <v>312.58999999999997</v>
      </c>
      <c r="I6818" s="15">
        <v>230122.07</v>
      </c>
      <c r="J6818" s="11">
        <f t="shared" ref="J6818:J6829" si="3110">G6818</f>
        <v>1.6300000000000002E-2</v>
      </c>
      <c r="K6818" s="31">
        <f t="shared" ref="K6818:K6829" si="3111">I6818*J6818/12</f>
        <v>312.58247841666673</v>
      </c>
      <c r="L6818" s="289">
        <f t="shared" ref="L6818:L6829" si="3112">K6818-H6818</f>
        <v>-7.5215833332435977E-3</v>
      </c>
      <c r="M6818" s="15">
        <f t="shared" ref="M6818:M6829" si="3113">I6818</f>
        <v>230122.07</v>
      </c>
      <c r="N6818" s="5">
        <f>VLOOKUP(CONCATENATE(A6818,"-6"),'Restated Depr'!$B$6:$G$7674,6,0)</f>
        <v>1.6299999999999999E-2</v>
      </c>
      <c r="O6818" s="289">
        <f t="shared" ref="O6818:O6829" si="3114">M6818*N6818/12</f>
        <v>312.58247841666667</v>
      </c>
      <c r="P6818" s="289">
        <f t="shared" ref="P6818:P6829" si="3115">O6818-K6818</f>
        <v>0</v>
      </c>
      <c r="Q6818" t="s">
        <v>7819</v>
      </c>
    </row>
    <row r="6819" spans="1:18" hidden="1">
      <c r="A6819" t="s">
        <v>521</v>
      </c>
      <c r="B6819" t="s">
        <v>6830</v>
      </c>
      <c r="C6819" s="224" t="s">
        <v>7843</v>
      </c>
      <c r="D6819" s="221">
        <v>351.1</v>
      </c>
      <c r="E6819" s="324">
        <v>42978</v>
      </c>
      <c r="F6819" s="1">
        <v>230122.07</v>
      </c>
      <c r="G6819" s="18">
        <v>1.6300000000000002E-2</v>
      </c>
      <c r="H6819" s="298">
        <v>312.58999999999997</v>
      </c>
      <c r="I6819" s="10">
        <v>230122.07</v>
      </c>
      <c r="J6819" s="11">
        <f t="shared" si="3110"/>
        <v>1.6300000000000002E-2</v>
      </c>
      <c r="K6819" s="30">
        <f t="shared" si="3111"/>
        <v>312.58247841666673</v>
      </c>
      <c r="L6819" s="29">
        <f t="shared" si="3112"/>
        <v>-7.5215833332435977E-3</v>
      </c>
      <c r="M6819" s="10">
        <f t="shared" si="3113"/>
        <v>230122.07</v>
      </c>
      <c r="N6819" s="5">
        <f>VLOOKUP(CONCATENATE(A6819,"-6"),'Restated Depr'!$B$6:$G$7674,6,0)</f>
        <v>1.6299999999999999E-2</v>
      </c>
      <c r="O6819" s="29">
        <f t="shared" si="3114"/>
        <v>312.58247841666667</v>
      </c>
      <c r="P6819" s="29">
        <f t="shared" si="3115"/>
        <v>0</v>
      </c>
      <c r="Q6819" t="s">
        <v>7819</v>
      </c>
    </row>
    <row r="6820" spans="1:18" hidden="1">
      <c r="A6820" t="s">
        <v>521</v>
      </c>
      <c r="B6820" t="s">
        <v>6831</v>
      </c>
      <c r="C6820" s="224" t="s">
        <v>7843</v>
      </c>
      <c r="D6820" s="221">
        <v>351.1</v>
      </c>
      <c r="E6820" s="324">
        <v>43008</v>
      </c>
      <c r="F6820" s="1">
        <v>230122.07</v>
      </c>
      <c r="G6820" s="18">
        <v>1.6300000000000002E-2</v>
      </c>
      <c r="H6820" s="298">
        <v>312.58999999999997</v>
      </c>
      <c r="I6820" s="10">
        <v>230122.07</v>
      </c>
      <c r="J6820" s="11">
        <f t="shared" si="3110"/>
        <v>1.6300000000000002E-2</v>
      </c>
      <c r="K6820" s="30">
        <f t="shared" si="3111"/>
        <v>312.58247841666673</v>
      </c>
      <c r="L6820" s="29">
        <f t="shared" si="3112"/>
        <v>-7.5215833332435977E-3</v>
      </c>
      <c r="M6820" s="10">
        <f t="shared" si="3113"/>
        <v>230122.07</v>
      </c>
      <c r="N6820" s="5">
        <f>VLOOKUP(CONCATENATE(A6820,"-6"),'Restated Depr'!$B$6:$G$7674,6,0)</f>
        <v>1.6299999999999999E-2</v>
      </c>
      <c r="O6820" s="29">
        <f t="shared" si="3114"/>
        <v>312.58247841666667</v>
      </c>
      <c r="P6820" s="29">
        <f t="shared" si="3115"/>
        <v>0</v>
      </c>
      <c r="Q6820" t="s">
        <v>7819</v>
      </c>
    </row>
    <row r="6821" spans="1:18" hidden="1">
      <c r="A6821" t="s">
        <v>521</v>
      </c>
      <c r="B6821" t="s">
        <v>6832</v>
      </c>
      <c r="C6821" s="224" t="s">
        <v>7843</v>
      </c>
      <c r="D6821" s="221">
        <v>351.1</v>
      </c>
      <c r="E6821" s="324">
        <v>43039</v>
      </c>
      <c r="F6821" s="1">
        <v>230122.07</v>
      </c>
      <c r="G6821" s="18">
        <v>1.6300000000000002E-2</v>
      </c>
      <c r="H6821" s="298">
        <v>312.58999999999997</v>
      </c>
      <c r="I6821" s="10">
        <v>230122.07</v>
      </c>
      <c r="J6821" s="11">
        <f t="shared" si="3110"/>
        <v>1.6300000000000002E-2</v>
      </c>
      <c r="K6821" s="30">
        <f t="shared" si="3111"/>
        <v>312.58247841666673</v>
      </c>
      <c r="L6821" s="29">
        <f t="shared" si="3112"/>
        <v>-7.5215833332435977E-3</v>
      </c>
      <c r="M6821" s="10">
        <f t="shared" si="3113"/>
        <v>230122.07</v>
      </c>
      <c r="N6821" s="5">
        <f>VLOOKUP(CONCATENATE(A6821,"-6"),'Restated Depr'!$B$6:$G$7674,6,0)</f>
        <v>1.6299999999999999E-2</v>
      </c>
      <c r="O6821" s="29">
        <f t="shared" si="3114"/>
        <v>312.58247841666667</v>
      </c>
      <c r="P6821" s="29">
        <f t="shared" si="3115"/>
        <v>0</v>
      </c>
      <c r="Q6821" t="s">
        <v>7819</v>
      </c>
    </row>
    <row r="6822" spans="1:18" hidden="1">
      <c r="A6822" t="s">
        <v>521</v>
      </c>
      <c r="B6822" t="s">
        <v>6833</v>
      </c>
      <c r="C6822" s="224" t="s">
        <v>7843</v>
      </c>
      <c r="D6822" s="221">
        <v>351.1</v>
      </c>
      <c r="E6822" s="324">
        <v>43069</v>
      </c>
      <c r="F6822" s="1">
        <v>230122.07</v>
      </c>
      <c r="G6822" s="18">
        <v>1.6300000000000002E-2</v>
      </c>
      <c r="H6822" s="298">
        <v>312.58999999999997</v>
      </c>
      <c r="I6822" s="10">
        <v>230122.07</v>
      </c>
      <c r="J6822" s="11">
        <f t="shared" si="3110"/>
        <v>1.6300000000000002E-2</v>
      </c>
      <c r="K6822" s="30">
        <f t="shared" si="3111"/>
        <v>312.58247841666673</v>
      </c>
      <c r="L6822" s="29">
        <f t="shared" si="3112"/>
        <v>-7.5215833332435977E-3</v>
      </c>
      <c r="M6822" s="10">
        <f t="shared" si="3113"/>
        <v>230122.07</v>
      </c>
      <c r="N6822" s="5">
        <f>VLOOKUP(CONCATENATE(A6822,"-6"),'Restated Depr'!$B$6:$G$7674,6,0)</f>
        <v>1.6299999999999999E-2</v>
      </c>
      <c r="O6822" s="29">
        <f t="shared" si="3114"/>
        <v>312.58247841666667</v>
      </c>
      <c r="P6822" s="29">
        <f t="shared" si="3115"/>
        <v>0</v>
      </c>
      <c r="Q6822" t="s">
        <v>7819</v>
      </c>
    </row>
    <row r="6823" spans="1:18" hidden="1">
      <c r="A6823" t="s">
        <v>521</v>
      </c>
      <c r="B6823" t="s">
        <v>6834</v>
      </c>
      <c r="C6823" s="224" t="s">
        <v>7843</v>
      </c>
      <c r="D6823" s="221">
        <v>351.1</v>
      </c>
      <c r="E6823" s="324">
        <v>43100</v>
      </c>
      <c r="F6823" s="1">
        <v>230122.07</v>
      </c>
      <c r="G6823" s="18">
        <v>1.6300000000000002E-2</v>
      </c>
      <c r="H6823" s="298">
        <v>312.58000000000004</v>
      </c>
      <c r="I6823" s="10">
        <v>230122.07</v>
      </c>
      <c r="J6823" s="11">
        <f t="shared" si="3110"/>
        <v>1.6300000000000002E-2</v>
      </c>
      <c r="K6823" s="30">
        <f t="shared" si="3111"/>
        <v>312.58247841666673</v>
      </c>
      <c r="L6823" s="29">
        <f t="shared" si="3112"/>
        <v>2.4784166666904639E-3</v>
      </c>
      <c r="M6823" s="10">
        <f t="shared" si="3113"/>
        <v>230122.07</v>
      </c>
      <c r="N6823" s="5">
        <f>VLOOKUP(CONCATENATE(A6823,"-6"),'Restated Depr'!$B$6:$G$7674,6,0)</f>
        <v>1.6299999999999999E-2</v>
      </c>
      <c r="O6823" s="29">
        <f t="shared" si="3114"/>
        <v>312.58247841666667</v>
      </c>
      <c r="P6823" s="29">
        <f t="shared" si="3115"/>
        <v>0</v>
      </c>
      <c r="Q6823" t="s">
        <v>7819</v>
      </c>
    </row>
    <row r="6824" spans="1:18" hidden="1">
      <c r="A6824" t="s">
        <v>521</v>
      </c>
      <c r="B6824" t="s">
        <v>6835</v>
      </c>
      <c r="C6824" s="224" t="s">
        <v>7843</v>
      </c>
      <c r="D6824" s="221">
        <v>351.1</v>
      </c>
      <c r="E6824" s="324">
        <v>43131</v>
      </c>
      <c r="F6824" s="1">
        <v>230122.07</v>
      </c>
      <c r="G6824" s="5">
        <v>1.6299999999999999E-2</v>
      </c>
      <c r="H6824" s="298">
        <v>312.58000000000004</v>
      </c>
      <c r="I6824" s="10">
        <v>230122.07</v>
      </c>
      <c r="J6824" s="11">
        <f t="shared" si="3110"/>
        <v>1.6299999999999999E-2</v>
      </c>
      <c r="K6824" s="30">
        <f t="shared" si="3111"/>
        <v>312.58247841666667</v>
      </c>
      <c r="L6824" s="29">
        <f t="shared" si="3112"/>
        <v>2.4784166666336205E-3</v>
      </c>
      <c r="M6824" s="10">
        <f t="shared" si="3113"/>
        <v>230122.07</v>
      </c>
      <c r="N6824" s="5">
        <f>VLOOKUP(CONCATENATE(A6824,"-6"),'Restated Depr'!$B$6:$G$7674,6,0)</f>
        <v>1.6299999999999999E-2</v>
      </c>
      <c r="O6824" s="29">
        <f t="shared" si="3114"/>
        <v>312.58247841666667</v>
      </c>
      <c r="P6824" s="29">
        <f t="shared" si="3115"/>
        <v>0</v>
      </c>
      <c r="Q6824" t="s">
        <v>7819</v>
      </c>
    </row>
    <row r="6825" spans="1:18" hidden="1">
      <c r="A6825" t="s">
        <v>521</v>
      </c>
      <c r="B6825" t="s">
        <v>6836</v>
      </c>
      <c r="C6825" s="224" t="s">
        <v>7843</v>
      </c>
      <c r="D6825" s="221">
        <v>351.1</v>
      </c>
      <c r="E6825" s="324">
        <v>43159</v>
      </c>
      <c r="F6825" s="1">
        <v>230122.07</v>
      </c>
      <c r="G6825" s="5">
        <v>1.6299999999999999E-2</v>
      </c>
      <c r="H6825" s="298">
        <v>312.58000000000004</v>
      </c>
      <c r="I6825" s="10">
        <v>230122.07</v>
      </c>
      <c r="J6825" s="11">
        <f t="shared" si="3110"/>
        <v>1.6299999999999999E-2</v>
      </c>
      <c r="K6825" s="30">
        <f t="shared" si="3111"/>
        <v>312.58247841666667</v>
      </c>
      <c r="L6825" s="29">
        <f t="shared" si="3112"/>
        <v>2.4784166666336205E-3</v>
      </c>
      <c r="M6825" s="10">
        <f t="shared" si="3113"/>
        <v>230122.07</v>
      </c>
      <c r="N6825" s="5">
        <f>VLOOKUP(CONCATENATE(A6825,"-6"),'Restated Depr'!$B$6:$G$7674,6,0)</f>
        <v>1.6299999999999999E-2</v>
      </c>
      <c r="O6825" s="29">
        <f t="shared" si="3114"/>
        <v>312.58247841666667</v>
      </c>
      <c r="P6825" s="29">
        <f t="shared" si="3115"/>
        <v>0</v>
      </c>
      <c r="Q6825" t="s">
        <v>7819</v>
      </c>
    </row>
    <row r="6826" spans="1:18" hidden="1">
      <c r="A6826" t="s">
        <v>521</v>
      </c>
      <c r="B6826" t="s">
        <v>6837</v>
      </c>
      <c r="C6826" s="224" t="s">
        <v>7843</v>
      </c>
      <c r="D6826" s="221">
        <v>351.1</v>
      </c>
      <c r="E6826" s="324">
        <v>43190</v>
      </c>
      <c r="F6826" s="1">
        <v>230122.07</v>
      </c>
      <c r="G6826" s="5">
        <v>1.6299999999999999E-2</v>
      </c>
      <c r="H6826" s="298">
        <v>312.58000000000004</v>
      </c>
      <c r="I6826" s="10">
        <v>230122.07</v>
      </c>
      <c r="J6826" s="11">
        <f t="shared" si="3110"/>
        <v>1.6299999999999999E-2</v>
      </c>
      <c r="K6826" s="30">
        <f t="shared" si="3111"/>
        <v>312.58247841666667</v>
      </c>
      <c r="L6826" s="29">
        <f t="shared" si="3112"/>
        <v>2.4784166666336205E-3</v>
      </c>
      <c r="M6826" s="10">
        <f t="shared" si="3113"/>
        <v>230122.07</v>
      </c>
      <c r="N6826" s="5">
        <f>VLOOKUP(CONCATENATE(A6826,"-6"),'Restated Depr'!$B$6:$G$7674,6,0)</f>
        <v>1.6299999999999999E-2</v>
      </c>
      <c r="O6826" s="29">
        <f t="shared" si="3114"/>
        <v>312.58247841666667</v>
      </c>
      <c r="P6826" s="29">
        <f t="shared" si="3115"/>
        <v>0</v>
      </c>
      <c r="Q6826" t="s">
        <v>7819</v>
      </c>
    </row>
    <row r="6827" spans="1:18" hidden="1">
      <c r="A6827" t="s">
        <v>521</v>
      </c>
      <c r="B6827" t="s">
        <v>6838</v>
      </c>
      <c r="C6827" s="224" t="s">
        <v>7843</v>
      </c>
      <c r="D6827" s="221">
        <v>351.1</v>
      </c>
      <c r="E6827" s="324">
        <v>43220</v>
      </c>
      <c r="F6827" s="1">
        <v>230122.07</v>
      </c>
      <c r="G6827" s="5">
        <v>1.6299999999999999E-2</v>
      </c>
      <c r="H6827" s="298">
        <v>312.58000000000004</v>
      </c>
      <c r="I6827" s="10">
        <v>230122.07</v>
      </c>
      <c r="J6827" s="11">
        <f t="shared" si="3110"/>
        <v>1.6299999999999999E-2</v>
      </c>
      <c r="K6827" s="30">
        <f t="shared" si="3111"/>
        <v>312.58247841666667</v>
      </c>
      <c r="L6827" s="29">
        <f t="shared" si="3112"/>
        <v>2.4784166666336205E-3</v>
      </c>
      <c r="M6827" s="10">
        <f t="shared" si="3113"/>
        <v>230122.07</v>
      </c>
      <c r="N6827" s="5">
        <f>VLOOKUP(CONCATENATE(A6827,"-6"),'Restated Depr'!$B$6:$G$7674,6,0)</f>
        <v>1.6299999999999999E-2</v>
      </c>
      <c r="O6827" s="29">
        <f t="shared" si="3114"/>
        <v>312.58247841666667</v>
      </c>
      <c r="P6827" s="29">
        <f t="shared" si="3115"/>
        <v>0</v>
      </c>
      <c r="Q6827" t="s">
        <v>7819</v>
      </c>
    </row>
    <row r="6828" spans="1:18" hidden="1">
      <c r="A6828" t="s">
        <v>521</v>
      </c>
      <c r="B6828" t="s">
        <v>6839</v>
      </c>
      <c r="C6828" s="224" t="s">
        <v>7843</v>
      </c>
      <c r="D6828" s="221">
        <v>351.1</v>
      </c>
      <c r="E6828" s="324">
        <v>43251</v>
      </c>
      <c r="F6828" s="1">
        <v>230122.07</v>
      </c>
      <c r="G6828" s="5">
        <v>1.6299999999999999E-2</v>
      </c>
      <c r="H6828" s="298">
        <v>312.58000000000004</v>
      </c>
      <c r="I6828" s="10">
        <v>230122.07</v>
      </c>
      <c r="J6828" s="11">
        <f t="shared" si="3110"/>
        <v>1.6299999999999999E-2</v>
      </c>
      <c r="K6828" s="30">
        <f t="shared" si="3111"/>
        <v>312.58247841666667</v>
      </c>
      <c r="L6828" s="29">
        <f t="shared" si="3112"/>
        <v>2.4784166666336205E-3</v>
      </c>
      <c r="M6828" s="10">
        <f t="shared" si="3113"/>
        <v>230122.07</v>
      </c>
      <c r="N6828" s="5">
        <f>VLOOKUP(CONCATENATE(A6828,"-6"),'Restated Depr'!$B$6:$G$7674,6,0)</f>
        <v>1.6299999999999999E-2</v>
      </c>
      <c r="O6828" s="29">
        <f t="shared" si="3114"/>
        <v>312.58247841666667</v>
      </c>
      <c r="P6828" s="29">
        <f t="shared" si="3115"/>
        <v>0</v>
      </c>
      <c r="Q6828" t="s">
        <v>7819</v>
      </c>
    </row>
    <row r="6829" spans="1:18" hidden="1">
      <c r="A6829" t="s">
        <v>521</v>
      </c>
      <c r="B6829" t="s">
        <v>6840</v>
      </c>
      <c r="C6829" s="224" t="s">
        <v>7843</v>
      </c>
      <c r="D6829" s="221">
        <v>351.1</v>
      </c>
      <c r="E6829" s="324">
        <v>43281</v>
      </c>
      <c r="F6829" s="1">
        <v>230122.07</v>
      </c>
      <c r="G6829" s="5">
        <v>1.6299999999999999E-2</v>
      </c>
      <c r="H6829" s="298">
        <v>312.58000000000004</v>
      </c>
      <c r="I6829" s="10">
        <v>230122.07</v>
      </c>
      <c r="J6829" s="11">
        <f t="shared" si="3110"/>
        <v>1.6299999999999999E-2</v>
      </c>
      <c r="K6829" s="30">
        <f t="shared" si="3111"/>
        <v>312.58247841666667</v>
      </c>
      <c r="L6829" s="29">
        <f t="shared" si="3112"/>
        <v>2.4784166666336205E-3</v>
      </c>
      <c r="M6829" s="10">
        <f t="shared" si="3113"/>
        <v>230122.07</v>
      </c>
      <c r="N6829" s="5">
        <f>VLOOKUP(CONCATENATE(A6829,"-6"),'Restated Depr'!$B$6:$G$7674,6,0)</f>
        <v>1.6299999999999999E-2</v>
      </c>
      <c r="O6829" s="29">
        <f t="shared" si="3114"/>
        <v>312.58247841666667</v>
      </c>
      <c r="P6829" s="29">
        <f t="shared" si="3115"/>
        <v>0</v>
      </c>
      <c r="Q6829" t="s">
        <v>7819</v>
      </c>
      <c r="R6829" s="5"/>
    </row>
    <row r="6830" spans="1:18" ht="15.75" hidden="1" thickBot="1">
      <c r="A6830" t="s">
        <v>521</v>
      </c>
      <c r="C6830" s="224" t="s">
        <v>645</v>
      </c>
      <c r="D6830" s="22"/>
      <c r="E6830" s="323" t="s">
        <v>606</v>
      </c>
      <c r="F6830" s="1"/>
      <c r="G6830" s="5"/>
      <c r="H6830" s="310">
        <f>SUM(H6818:H6829)</f>
        <v>3751.0099999999993</v>
      </c>
      <c r="I6830" s="10"/>
      <c r="J6830" s="10"/>
      <c r="K6830" s="32">
        <f>SUM(K6818:K6829)</f>
        <v>3750.9897409999999</v>
      </c>
      <c r="L6830" s="28">
        <f>SUM(L6818:L6829)</f>
        <v>-2.0258999999725802E-2</v>
      </c>
      <c r="M6830" s="10"/>
      <c r="N6830" s="5"/>
      <c r="O6830" s="28">
        <f>SUM(O6818:O6829)</f>
        <v>3750.9897409999999</v>
      </c>
      <c r="P6830" s="28">
        <f>SUM(P6818:P6829)</f>
        <v>0</v>
      </c>
    </row>
    <row r="6831" spans="1:18" hidden="1">
      <c r="A6831" t="s">
        <v>522</v>
      </c>
      <c r="B6831" t="s">
        <v>6841</v>
      </c>
      <c r="C6831" s="224" t="s">
        <v>7843</v>
      </c>
      <c r="D6831" s="221">
        <v>351.2</v>
      </c>
      <c r="E6831" s="324">
        <v>42947</v>
      </c>
      <c r="F6831" s="9">
        <v>469567.31</v>
      </c>
      <c r="G6831" s="18">
        <v>2.5000000000000001E-3</v>
      </c>
      <c r="H6831" s="299">
        <v>97.83</v>
      </c>
      <c r="I6831" s="15">
        <v>558789.35</v>
      </c>
      <c r="J6831" s="11">
        <f t="shared" ref="J6831:J6842" si="3116">G6831</f>
        <v>2.5000000000000001E-3</v>
      </c>
      <c r="K6831" s="31">
        <f t="shared" ref="K6831:K6842" si="3117">I6831*J6831/12</f>
        <v>116.41444791666667</v>
      </c>
      <c r="L6831" s="289">
        <f t="shared" ref="L6831:L6842" si="3118">K6831-H6831</f>
        <v>18.584447916666676</v>
      </c>
      <c r="M6831" s="15">
        <f t="shared" ref="M6831:M6842" si="3119">I6831</f>
        <v>558789.35</v>
      </c>
      <c r="N6831" s="5">
        <f>VLOOKUP(CONCATENATE(A6831,"-6"),'Restated Depr'!$B$6:$G$7674,6,0)</f>
        <v>2.5100000000000001E-2</v>
      </c>
      <c r="O6831" s="289">
        <f t="shared" ref="O6831:O6842" si="3120">M6831*N6831/12</f>
        <v>1168.8010570833333</v>
      </c>
      <c r="P6831" s="289">
        <f t="shared" ref="P6831:P6842" si="3121">O6831-K6831</f>
        <v>1052.3866091666666</v>
      </c>
      <c r="Q6831" t="s">
        <v>7819</v>
      </c>
    </row>
    <row r="6832" spans="1:18" hidden="1">
      <c r="A6832" t="s">
        <v>522</v>
      </c>
      <c r="B6832" t="s">
        <v>6842</v>
      </c>
      <c r="C6832" s="224" t="s">
        <v>7843</v>
      </c>
      <c r="D6832" s="221">
        <v>351.2</v>
      </c>
      <c r="E6832" s="324">
        <v>42978</v>
      </c>
      <c r="F6832" s="1">
        <v>469567.31</v>
      </c>
      <c r="G6832" s="18">
        <v>2.5000000000000001E-3</v>
      </c>
      <c r="H6832" s="298">
        <v>97.83</v>
      </c>
      <c r="I6832" s="10">
        <v>558789.35</v>
      </c>
      <c r="J6832" s="11">
        <f t="shared" si="3116"/>
        <v>2.5000000000000001E-3</v>
      </c>
      <c r="K6832" s="30">
        <f t="shared" si="3117"/>
        <v>116.41444791666667</v>
      </c>
      <c r="L6832" s="29">
        <f t="shared" si="3118"/>
        <v>18.584447916666676</v>
      </c>
      <c r="M6832" s="10">
        <f t="shared" si="3119"/>
        <v>558789.35</v>
      </c>
      <c r="N6832" s="5">
        <f>VLOOKUP(CONCATENATE(A6832,"-6"),'Restated Depr'!$B$6:$G$7674,6,0)</f>
        <v>2.5100000000000001E-2</v>
      </c>
      <c r="O6832" s="29">
        <f t="shared" si="3120"/>
        <v>1168.8010570833333</v>
      </c>
      <c r="P6832" s="29">
        <f t="shared" si="3121"/>
        <v>1052.3866091666666</v>
      </c>
      <c r="Q6832" t="s">
        <v>7819</v>
      </c>
    </row>
    <row r="6833" spans="1:18" hidden="1">
      <c r="A6833" t="s">
        <v>522</v>
      </c>
      <c r="B6833" t="s">
        <v>6843</v>
      </c>
      <c r="C6833" s="224" t="s">
        <v>7843</v>
      </c>
      <c r="D6833" s="221">
        <v>351.2</v>
      </c>
      <c r="E6833" s="324">
        <v>43008</v>
      </c>
      <c r="F6833" s="1">
        <v>469567.31</v>
      </c>
      <c r="G6833" s="18">
        <v>2.5000000000000001E-3</v>
      </c>
      <c r="H6833" s="298">
        <v>97.83</v>
      </c>
      <c r="I6833" s="10">
        <v>558789.35</v>
      </c>
      <c r="J6833" s="11">
        <f t="shared" si="3116"/>
        <v>2.5000000000000001E-3</v>
      </c>
      <c r="K6833" s="30">
        <f t="shared" si="3117"/>
        <v>116.41444791666667</v>
      </c>
      <c r="L6833" s="29">
        <f t="shared" si="3118"/>
        <v>18.584447916666676</v>
      </c>
      <c r="M6833" s="10">
        <f t="shared" si="3119"/>
        <v>558789.35</v>
      </c>
      <c r="N6833" s="5">
        <f>VLOOKUP(CONCATENATE(A6833,"-6"),'Restated Depr'!$B$6:$G$7674,6,0)</f>
        <v>2.5100000000000001E-2</v>
      </c>
      <c r="O6833" s="29">
        <f t="shared" si="3120"/>
        <v>1168.8010570833333</v>
      </c>
      <c r="P6833" s="29">
        <f t="shared" si="3121"/>
        <v>1052.3866091666666</v>
      </c>
      <c r="Q6833" t="s">
        <v>7819</v>
      </c>
    </row>
    <row r="6834" spans="1:18" hidden="1">
      <c r="A6834" t="s">
        <v>522</v>
      </c>
      <c r="B6834" t="s">
        <v>6844</v>
      </c>
      <c r="C6834" s="224" t="s">
        <v>7843</v>
      </c>
      <c r="D6834" s="221">
        <v>351.2</v>
      </c>
      <c r="E6834" s="324">
        <v>43039</v>
      </c>
      <c r="F6834" s="1">
        <v>469567.31</v>
      </c>
      <c r="G6834" s="18">
        <v>2.5000000000000001E-3</v>
      </c>
      <c r="H6834" s="298">
        <v>97.83</v>
      </c>
      <c r="I6834" s="10">
        <v>558789.35</v>
      </c>
      <c r="J6834" s="11">
        <f t="shared" si="3116"/>
        <v>2.5000000000000001E-3</v>
      </c>
      <c r="K6834" s="30">
        <f t="shared" si="3117"/>
        <v>116.41444791666667</v>
      </c>
      <c r="L6834" s="29">
        <f t="shared" si="3118"/>
        <v>18.584447916666676</v>
      </c>
      <c r="M6834" s="10">
        <f t="shared" si="3119"/>
        <v>558789.35</v>
      </c>
      <c r="N6834" s="5">
        <f>VLOOKUP(CONCATENATE(A6834,"-6"),'Restated Depr'!$B$6:$G$7674,6,0)</f>
        <v>2.5100000000000001E-2</v>
      </c>
      <c r="O6834" s="29">
        <f t="shared" si="3120"/>
        <v>1168.8010570833333</v>
      </c>
      <c r="P6834" s="29">
        <f t="shared" si="3121"/>
        <v>1052.3866091666666</v>
      </c>
      <c r="Q6834" t="s">
        <v>7819</v>
      </c>
    </row>
    <row r="6835" spans="1:18" hidden="1">
      <c r="A6835" t="s">
        <v>522</v>
      </c>
      <c r="B6835" t="s">
        <v>6845</v>
      </c>
      <c r="C6835" s="224" t="s">
        <v>7843</v>
      </c>
      <c r="D6835" s="221">
        <v>351.2</v>
      </c>
      <c r="E6835" s="324">
        <v>43069</v>
      </c>
      <c r="F6835" s="1">
        <v>469567.31</v>
      </c>
      <c r="G6835" s="18">
        <v>2.5000000000000001E-3</v>
      </c>
      <c r="H6835" s="298">
        <v>97.83</v>
      </c>
      <c r="I6835" s="10">
        <v>558789.35</v>
      </c>
      <c r="J6835" s="11">
        <f t="shared" si="3116"/>
        <v>2.5000000000000001E-3</v>
      </c>
      <c r="K6835" s="30">
        <f t="shared" si="3117"/>
        <v>116.41444791666667</v>
      </c>
      <c r="L6835" s="29">
        <f t="shared" si="3118"/>
        <v>18.584447916666676</v>
      </c>
      <c r="M6835" s="10">
        <f t="shared" si="3119"/>
        <v>558789.35</v>
      </c>
      <c r="N6835" s="5">
        <f>VLOOKUP(CONCATENATE(A6835,"-6"),'Restated Depr'!$B$6:$G$7674,6,0)</f>
        <v>2.5100000000000001E-2</v>
      </c>
      <c r="O6835" s="29">
        <f t="shared" si="3120"/>
        <v>1168.8010570833333</v>
      </c>
      <c r="P6835" s="29">
        <f t="shared" si="3121"/>
        <v>1052.3866091666666</v>
      </c>
      <c r="Q6835" t="s">
        <v>7819</v>
      </c>
    </row>
    <row r="6836" spans="1:18" hidden="1">
      <c r="A6836" t="s">
        <v>522</v>
      </c>
      <c r="B6836" t="s">
        <v>6846</v>
      </c>
      <c r="C6836" s="224" t="s">
        <v>7843</v>
      </c>
      <c r="D6836" s="221">
        <v>351.2</v>
      </c>
      <c r="E6836" s="324">
        <v>43100</v>
      </c>
      <c r="F6836" s="1">
        <v>469567.31</v>
      </c>
      <c r="G6836" s="18">
        <v>1.2E-2</v>
      </c>
      <c r="H6836" s="298">
        <v>469.57</v>
      </c>
      <c r="I6836" s="10">
        <v>558789.35</v>
      </c>
      <c r="J6836" s="11">
        <f t="shared" si="3116"/>
        <v>1.2E-2</v>
      </c>
      <c r="K6836" s="30">
        <f t="shared" si="3117"/>
        <v>558.78935000000001</v>
      </c>
      <c r="L6836" s="29">
        <f t="shared" si="3118"/>
        <v>89.21935000000002</v>
      </c>
      <c r="M6836" s="10">
        <f t="shared" si="3119"/>
        <v>558789.35</v>
      </c>
      <c r="N6836" s="5">
        <f>VLOOKUP(CONCATENATE(A6836,"-6"),'Restated Depr'!$B$6:$G$7674,6,0)</f>
        <v>2.5100000000000001E-2</v>
      </c>
      <c r="O6836" s="29">
        <f t="shared" si="3120"/>
        <v>1168.8010570833333</v>
      </c>
      <c r="P6836" s="29">
        <f t="shared" si="3121"/>
        <v>610.01170708333325</v>
      </c>
      <c r="Q6836" t="s">
        <v>7819</v>
      </c>
    </row>
    <row r="6837" spans="1:18" hidden="1">
      <c r="A6837" t="s">
        <v>522</v>
      </c>
      <c r="B6837" t="s">
        <v>6847</v>
      </c>
      <c r="C6837" s="224" t="s">
        <v>7843</v>
      </c>
      <c r="D6837" s="221">
        <v>351.2</v>
      </c>
      <c r="E6837" s="324">
        <v>43131</v>
      </c>
      <c r="F6837" s="1">
        <v>515123.63</v>
      </c>
      <c r="G6837" s="5">
        <v>2.5100000000000001E-2</v>
      </c>
      <c r="H6837" s="298">
        <v>1077.46</v>
      </c>
      <c r="I6837" s="10">
        <v>558789.35</v>
      </c>
      <c r="J6837" s="11">
        <f t="shared" si="3116"/>
        <v>2.5100000000000001E-2</v>
      </c>
      <c r="K6837" s="30">
        <f t="shared" si="3117"/>
        <v>1168.8010570833333</v>
      </c>
      <c r="L6837" s="29">
        <f t="shared" si="3118"/>
        <v>91.341057083333226</v>
      </c>
      <c r="M6837" s="10">
        <f t="shared" si="3119"/>
        <v>558789.35</v>
      </c>
      <c r="N6837" s="5">
        <f>VLOOKUP(CONCATENATE(A6837,"-6"),'Restated Depr'!$B$6:$G$7674,6,0)</f>
        <v>2.5100000000000001E-2</v>
      </c>
      <c r="O6837" s="29">
        <f t="shared" si="3120"/>
        <v>1168.8010570833333</v>
      </c>
      <c r="P6837" s="29">
        <f t="shared" si="3121"/>
        <v>0</v>
      </c>
      <c r="Q6837" t="s">
        <v>7819</v>
      </c>
    </row>
    <row r="6838" spans="1:18" hidden="1">
      <c r="A6838" t="s">
        <v>522</v>
      </c>
      <c r="B6838" t="s">
        <v>6848</v>
      </c>
      <c r="C6838" s="224" t="s">
        <v>7843</v>
      </c>
      <c r="D6838" s="221">
        <v>351.2</v>
      </c>
      <c r="E6838" s="324">
        <v>43159</v>
      </c>
      <c r="F6838" s="1">
        <v>560679.94999999995</v>
      </c>
      <c r="G6838" s="5">
        <v>2.5100000000000001E-2</v>
      </c>
      <c r="H6838" s="298">
        <v>1172.76</v>
      </c>
      <c r="I6838" s="10">
        <v>558789.35</v>
      </c>
      <c r="J6838" s="11">
        <f t="shared" si="3116"/>
        <v>2.5100000000000001E-2</v>
      </c>
      <c r="K6838" s="30">
        <f t="shared" si="3117"/>
        <v>1168.8010570833333</v>
      </c>
      <c r="L6838" s="29">
        <f t="shared" si="3118"/>
        <v>-3.9589429166667287</v>
      </c>
      <c r="M6838" s="10">
        <f t="shared" si="3119"/>
        <v>558789.35</v>
      </c>
      <c r="N6838" s="5">
        <f>VLOOKUP(CONCATENATE(A6838,"-6"),'Restated Depr'!$B$6:$G$7674,6,0)</f>
        <v>2.5100000000000001E-2</v>
      </c>
      <c r="O6838" s="29">
        <f t="shared" si="3120"/>
        <v>1168.8010570833333</v>
      </c>
      <c r="P6838" s="29">
        <f t="shared" si="3121"/>
        <v>0</v>
      </c>
      <c r="Q6838" t="s">
        <v>7819</v>
      </c>
    </row>
    <row r="6839" spans="1:18" hidden="1">
      <c r="A6839" t="s">
        <v>522</v>
      </c>
      <c r="B6839" t="s">
        <v>6849</v>
      </c>
      <c r="C6839" s="224" t="s">
        <v>7843</v>
      </c>
      <c r="D6839" s="221">
        <v>351.2</v>
      </c>
      <c r="E6839" s="324">
        <v>43190</v>
      </c>
      <c r="F6839" s="1">
        <v>560679.94999999995</v>
      </c>
      <c r="G6839" s="5">
        <v>2.5100000000000001E-2</v>
      </c>
      <c r="H6839" s="298">
        <v>1172.76</v>
      </c>
      <c r="I6839" s="10">
        <v>558789.35</v>
      </c>
      <c r="J6839" s="11">
        <f t="shared" si="3116"/>
        <v>2.5100000000000001E-2</v>
      </c>
      <c r="K6839" s="30">
        <f t="shared" si="3117"/>
        <v>1168.8010570833333</v>
      </c>
      <c r="L6839" s="29">
        <f t="shared" si="3118"/>
        <v>-3.9589429166667287</v>
      </c>
      <c r="M6839" s="10">
        <f t="shared" si="3119"/>
        <v>558789.35</v>
      </c>
      <c r="N6839" s="5">
        <f>VLOOKUP(CONCATENATE(A6839,"-6"),'Restated Depr'!$B$6:$G$7674,6,0)</f>
        <v>2.5100000000000001E-2</v>
      </c>
      <c r="O6839" s="29">
        <f t="shared" si="3120"/>
        <v>1168.8010570833333</v>
      </c>
      <c r="P6839" s="29">
        <f t="shared" si="3121"/>
        <v>0</v>
      </c>
      <c r="Q6839" t="s">
        <v>7819</v>
      </c>
    </row>
    <row r="6840" spans="1:18" hidden="1">
      <c r="A6840" t="s">
        <v>522</v>
      </c>
      <c r="B6840" t="s">
        <v>6850</v>
      </c>
      <c r="C6840" s="224" t="s">
        <v>7843</v>
      </c>
      <c r="D6840" s="221">
        <v>351.2</v>
      </c>
      <c r="E6840" s="324">
        <v>43220</v>
      </c>
      <c r="F6840" s="1">
        <v>559734.65</v>
      </c>
      <c r="G6840" s="5">
        <v>2.5100000000000001E-2</v>
      </c>
      <c r="H6840" s="298">
        <v>1170.77</v>
      </c>
      <c r="I6840" s="10">
        <v>558789.35</v>
      </c>
      <c r="J6840" s="11">
        <f t="shared" si="3116"/>
        <v>2.5100000000000001E-2</v>
      </c>
      <c r="K6840" s="30">
        <f t="shared" si="3117"/>
        <v>1168.8010570833333</v>
      </c>
      <c r="L6840" s="29">
        <f t="shared" si="3118"/>
        <v>-1.9689429166667196</v>
      </c>
      <c r="M6840" s="10">
        <f t="shared" si="3119"/>
        <v>558789.35</v>
      </c>
      <c r="N6840" s="5">
        <f>VLOOKUP(CONCATENATE(A6840,"-6"),'Restated Depr'!$B$6:$G$7674,6,0)</f>
        <v>2.5100000000000001E-2</v>
      </c>
      <c r="O6840" s="29">
        <f t="shared" si="3120"/>
        <v>1168.8010570833333</v>
      </c>
      <c r="P6840" s="29">
        <f t="shared" si="3121"/>
        <v>0</v>
      </c>
      <c r="Q6840" t="s">
        <v>7819</v>
      </c>
    </row>
    <row r="6841" spans="1:18" hidden="1">
      <c r="A6841" t="s">
        <v>522</v>
      </c>
      <c r="B6841" t="s">
        <v>6851</v>
      </c>
      <c r="C6841" s="224" t="s">
        <v>7843</v>
      </c>
      <c r="D6841" s="221">
        <v>351.2</v>
      </c>
      <c r="E6841" s="324">
        <v>43251</v>
      </c>
      <c r="F6841" s="1">
        <v>558789.35</v>
      </c>
      <c r="G6841" s="5">
        <v>2.5100000000000001E-2</v>
      </c>
      <c r="H6841" s="298">
        <v>1168.8000000000002</v>
      </c>
      <c r="I6841" s="10">
        <v>558789.35</v>
      </c>
      <c r="J6841" s="11">
        <f t="shared" si="3116"/>
        <v>2.5100000000000001E-2</v>
      </c>
      <c r="K6841" s="30">
        <f t="shared" si="3117"/>
        <v>1168.8010570833333</v>
      </c>
      <c r="L6841" s="29">
        <f t="shared" si="3118"/>
        <v>1.0570833330802998E-3</v>
      </c>
      <c r="M6841" s="10">
        <f t="shared" si="3119"/>
        <v>558789.35</v>
      </c>
      <c r="N6841" s="5">
        <f>VLOOKUP(CONCATENATE(A6841,"-6"),'Restated Depr'!$B$6:$G$7674,6,0)</f>
        <v>2.5100000000000001E-2</v>
      </c>
      <c r="O6841" s="29">
        <f t="shared" si="3120"/>
        <v>1168.8010570833333</v>
      </c>
      <c r="P6841" s="29">
        <f t="shared" si="3121"/>
        <v>0</v>
      </c>
      <c r="Q6841" t="s">
        <v>7819</v>
      </c>
    </row>
    <row r="6842" spans="1:18" hidden="1">
      <c r="A6842" t="s">
        <v>522</v>
      </c>
      <c r="B6842" t="s">
        <v>6852</v>
      </c>
      <c r="C6842" s="224" t="s">
        <v>7843</v>
      </c>
      <c r="D6842" s="221">
        <v>351.2</v>
      </c>
      <c r="E6842" s="324">
        <v>43281</v>
      </c>
      <c r="F6842" s="1">
        <v>558789.35</v>
      </c>
      <c r="G6842" s="5">
        <v>2.5100000000000001E-2</v>
      </c>
      <c r="H6842" s="298">
        <v>1168.8000000000002</v>
      </c>
      <c r="I6842" s="10">
        <v>558789.35</v>
      </c>
      <c r="J6842" s="11">
        <f t="shared" si="3116"/>
        <v>2.5100000000000001E-2</v>
      </c>
      <c r="K6842" s="30">
        <f t="shared" si="3117"/>
        <v>1168.8010570833333</v>
      </c>
      <c r="L6842" s="29">
        <f t="shared" si="3118"/>
        <v>1.0570833330802998E-3</v>
      </c>
      <c r="M6842" s="10">
        <f t="shared" si="3119"/>
        <v>558789.35</v>
      </c>
      <c r="N6842" s="5">
        <f>VLOOKUP(CONCATENATE(A6842,"-6"),'Restated Depr'!$B$6:$G$7674,6,0)</f>
        <v>2.5100000000000001E-2</v>
      </c>
      <c r="O6842" s="29">
        <f t="shared" si="3120"/>
        <v>1168.8010570833333</v>
      </c>
      <c r="P6842" s="29">
        <f t="shared" si="3121"/>
        <v>0</v>
      </c>
      <c r="Q6842" t="s">
        <v>7819</v>
      </c>
      <c r="R6842" s="5"/>
    </row>
    <row r="6843" spans="1:18" ht="15.75" hidden="1" thickBot="1">
      <c r="A6843" t="s">
        <v>522</v>
      </c>
      <c r="C6843" s="224" t="s">
        <v>645</v>
      </c>
      <c r="D6843" s="22"/>
      <c r="E6843" s="323" t="s">
        <v>606</v>
      </c>
      <c r="F6843" s="1"/>
      <c r="G6843" s="5"/>
      <c r="H6843" s="310">
        <f>SUM(H6831:H6842)</f>
        <v>7890.07</v>
      </c>
      <c r="I6843" s="10"/>
      <c r="J6843" s="10"/>
      <c r="K6843" s="32">
        <f>SUM(K6831:K6842)</f>
        <v>8153.6679320833318</v>
      </c>
      <c r="L6843" s="28">
        <f>SUM(L6831:L6842)</f>
        <v>263.59793208333258</v>
      </c>
      <c r="M6843" s="10"/>
      <c r="N6843" s="5"/>
      <c r="O6843" s="28">
        <f>SUM(O6831:O6842)</f>
        <v>14025.612685000002</v>
      </c>
      <c r="P6843" s="28">
        <f>SUM(P6831:P6842)</f>
        <v>5871.9447529166664</v>
      </c>
    </row>
    <row r="6844" spans="1:18" hidden="1">
      <c r="A6844" t="s">
        <v>523</v>
      </c>
      <c r="B6844" t="s">
        <v>7752</v>
      </c>
      <c r="C6844" s="224" t="s">
        <v>7843</v>
      </c>
      <c r="D6844" s="221">
        <v>351.3</v>
      </c>
      <c r="E6844" s="324">
        <v>42947</v>
      </c>
      <c r="F6844" s="9">
        <v>2244.87</v>
      </c>
      <c r="G6844" s="18">
        <v>0</v>
      </c>
      <c r="H6844" s="299">
        <v>0</v>
      </c>
      <c r="I6844" s="15">
        <v>2244.87</v>
      </c>
      <c r="J6844" s="11">
        <f t="shared" ref="J6844:J6855" si="3122">G6844</f>
        <v>0</v>
      </c>
      <c r="K6844" s="31">
        <f t="shared" ref="K6844:K6855" si="3123">I6844*J6844/12</f>
        <v>0</v>
      </c>
      <c r="L6844" s="289">
        <f t="shared" ref="L6844:L6855" si="3124">K6844-H6844</f>
        <v>0</v>
      </c>
      <c r="M6844" s="15">
        <f t="shared" ref="M6844:M6855" si="3125">I6844</f>
        <v>2244.87</v>
      </c>
      <c r="N6844" s="5">
        <f>VLOOKUP(CONCATENATE(A6844,"-6"),'Restated Depr'!$B$6:$G$7674,6,0)</f>
        <v>1.83E-2</v>
      </c>
      <c r="O6844" s="289">
        <f t="shared" ref="O6844:O6855" si="3126">M6844*N6844/12</f>
        <v>3.4234267499999995</v>
      </c>
      <c r="P6844" s="289">
        <f t="shared" ref="P6844:P6855" si="3127">O6844-K6844</f>
        <v>3.4234267499999995</v>
      </c>
      <c r="Q6844" t="s">
        <v>7819</v>
      </c>
    </row>
    <row r="6845" spans="1:18" hidden="1">
      <c r="A6845" t="s">
        <v>523</v>
      </c>
      <c r="B6845" t="s">
        <v>7753</v>
      </c>
      <c r="C6845" s="224" t="s">
        <v>7843</v>
      </c>
      <c r="D6845" s="221">
        <v>351.3</v>
      </c>
      <c r="E6845" s="324">
        <v>42978</v>
      </c>
      <c r="F6845" s="1">
        <v>2244.87</v>
      </c>
      <c r="G6845" s="18">
        <v>0</v>
      </c>
      <c r="H6845" s="298">
        <v>0</v>
      </c>
      <c r="I6845" s="10">
        <v>2244.87</v>
      </c>
      <c r="J6845" s="11">
        <f t="shared" si="3122"/>
        <v>0</v>
      </c>
      <c r="K6845" s="30">
        <f t="shared" si="3123"/>
        <v>0</v>
      </c>
      <c r="L6845" s="29">
        <f t="shared" si="3124"/>
        <v>0</v>
      </c>
      <c r="M6845" s="10">
        <f t="shared" si="3125"/>
        <v>2244.87</v>
      </c>
      <c r="N6845" s="5">
        <f>VLOOKUP(CONCATENATE(A6845,"-6"),'Restated Depr'!$B$6:$G$7674,6,0)</f>
        <v>1.83E-2</v>
      </c>
      <c r="O6845" s="29">
        <f t="shared" si="3126"/>
        <v>3.4234267499999995</v>
      </c>
      <c r="P6845" s="29">
        <f t="shared" si="3127"/>
        <v>3.4234267499999995</v>
      </c>
      <c r="Q6845" t="s">
        <v>7819</v>
      </c>
    </row>
    <row r="6846" spans="1:18" hidden="1">
      <c r="A6846" t="s">
        <v>523</v>
      </c>
      <c r="B6846" t="s">
        <v>7754</v>
      </c>
      <c r="C6846" s="224" t="s">
        <v>7843</v>
      </c>
      <c r="D6846" s="221">
        <v>351.3</v>
      </c>
      <c r="E6846" s="324">
        <v>43008</v>
      </c>
      <c r="F6846" s="1">
        <v>2244.87</v>
      </c>
      <c r="G6846" s="18">
        <v>0</v>
      </c>
      <c r="H6846" s="298">
        <v>0</v>
      </c>
      <c r="I6846" s="10">
        <v>2244.87</v>
      </c>
      <c r="J6846" s="11">
        <f t="shared" si="3122"/>
        <v>0</v>
      </c>
      <c r="K6846" s="30">
        <f t="shared" si="3123"/>
        <v>0</v>
      </c>
      <c r="L6846" s="29">
        <f t="shared" si="3124"/>
        <v>0</v>
      </c>
      <c r="M6846" s="10">
        <f t="shared" si="3125"/>
        <v>2244.87</v>
      </c>
      <c r="N6846" s="5">
        <f>VLOOKUP(CONCATENATE(A6846,"-6"),'Restated Depr'!$B$6:$G$7674,6,0)</f>
        <v>1.83E-2</v>
      </c>
      <c r="O6846" s="29">
        <f t="shared" si="3126"/>
        <v>3.4234267499999995</v>
      </c>
      <c r="P6846" s="29">
        <f t="shared" si="3127"/>
        <v>3.4234267499999995</v>
      </c>
      <c r="Q6846" t="s">
        <v>7819</v>
      </c>
    </row>
    <row r="6847" spans="1:18" hidden="1">
      <c r="A6847" t="s">
        <v>523</v>
      </c>
      <c r="B6847" t="s">
        <v>7755</v>
      </c>
      <c r="C6847" s="224" t="s">
        <v>7843</v>
      </c>
      <c r="D6847" s="221">
        <v>351.3</v>
      </c>
      <c r="E6847" s="324">
        <v>43039</v>
      </c>
      <c r="F6847" s="1">
        <v>2244.87</v>
      </c>
      <c r="G6847" s="18">
        <v>0</v>
      </c>
      <c r="H6847" s="298">
        <v>0</v>
      </c>
      <c r="I6847" s="10">
        <v>2244.87</v>
      </c>
      <c r="J6847" s="11">
        <f t="shared" si="3122"/>
        <v>0</v>
      </c>
      <c r="K6847" s="30">
        <f t="shared" si="3123"/>
        <v>0</v>
      </c>
      <c r="L6847" s="29">
        <f t="shared" si="3124"/>
        <v>0</v>
      </c>
      <c r="M6847" s="10">
        <f t="shared" si="3125"/>
        <v>2244.87</v>
      </c>
      <c r="N6847" s="5">
        <f>VLOOKUP(CONCATENATE(A6847,"-6"),'Restated Depr'!$B$6:$G$7674,6,0)</f>
        <v>1.83E-2</v>
      </c>
      <c r="O6847" s="29">
        <f t="shared" si="3126"/>
        <v>3.4234267499999995</v>
      </c>
      <c r="P6847" s="29">
        <f t="shared" si="3127"/>
        <v>3.4234267499999995</v>
      </c>
      <c r="Q6847" t="s">
        <v>7819</v>
      </c>
    </row>
    <row r="6848" spans="1:18" hidden="1">
      <c r="A6848" t="s">
        <v>523</v>
      </c>
      <c r="B6848" t="s">
        <v>7756</v>
      </c>
      <c r="C6848" s="224" t="s">
        <v>7843</v>
      </c>
      <c r="D6848" s="221">
        <v>351.3</v>
      </c>
      <c r="E6848" s="324">
        <v>43069</v>
      </c>
      <c r="F6848" s="1">
        <v>2244.87</v>
      </c>
      <c r="G6848" s="18">
        <v>0</v>
      </c>
      <c r="H6848" s="298">
        <v>0</v>
      </c>
      <c r="I6848" s="10">
        <v>2244.87</v>
      </c>
      <c r="J6848" s="11">
        <f t="shared" si="3122"/>
        <v>0</v>
      </c>
      <c r="K6848" s="30">
        <f t="shared" si="3123"/>
        <v>0</v>
      </c>
      <c r="L6848" s="29">
        <f t="shared" si="3124"/>
        <v>0</v>
      </c>
      <c r="M6848" s="10">
        <f t="shared" si="3125"/>
        <v>2244.87</v>
      </c>
      <c r="N6848" s="5">
        <f>VLOOKUP(CONCATENATE(A6848,"-6"),'Restated Depr'!$B$6:$G$7674,6,0)</f>
        <v>1.83E-2</v>
      </c>
      <c r="O6848" s="29">
        <f t="shared" si="3126"/>
        <v>3.4234267499999995</v>
      </c>
      <c r="P6848" s="29">
        <f t="shared" si="3127"/>
        <v>3.4234267499999995</v>
      </c>
      <c r="Q6848" t="s">
        <v>7819</v>
      </c>
    </row>
    <row r="6849" spans="1:18" hidden="1">
      <c r="A6849" t="s">
        <v>523</v>
      </c>
      <c r="B6849" t="s">
        <v>6853</v>
      </c>
      <c r="C6849" s="224" t="s">
        <v>7843</v>
      </c>
      <c r="D6849" s="221">
        <v>351.3</v>
      </c>
      <c r="E6849" s="324">
        <v>43100</v>
      </c>
      <c r="F6849" s="1">
        <v>2244.87</v>
      </c>
      <c r="G6849" s="18">
        <v>7.7000000000000002E-3</v>
      </c>
      <c r="H6849" s="298">
        <v>1.4400000000000002</v>
      </c>
      <c r="I6849" s="10">
        <v>2244.87</v>
      </c>
      <c r="J6849" s="11">
        <f t="shared" si="3122"/>
        <v>7.7000000000000002E-3</v>
      </c>
      <c r="K6849" s="30">
        <f t="shared" si="3123"/>
        <v>1.4404582499999998</v>
      </c>
      <c r="L6849" s="29">
        <f t="shared" si="3124"/>
        <v>4.5824999999966032E-4</v>
      </c>
      <c r="M6849" s="10">
        <f t="shared" si="3125"/>
        <v>2244.87</v>
      </c>
      <c r="N6849" s="5">
        <f>VLOOKUP(CONCATENATE(A6849,"-6"),'Restated Depr'!$B$6:$G$7674,6,0)</f>
        <v>1.83E-2</v>
      </c>
      <c r="O6849" s="29">
        <f t="shared" si="3126"/>
        <v>3.4234267499999995</v>
      </c>
      <c r="P6849" s="29">
        <f t="shared" si="3127"/>
        <v>1.9829684999999997</v>
      </c>
      <c r="Q6849" t="s">
        <v>7819</v>
      </c>
    </row>
    <row r="6850" spans="1:18" hidden="1">
      <c r="A6850" t="s">
        <v>523</v>
      </c>
      <c r="B6850" t="s">
        <v>6854</v>
      </c>
      <c r="C6850" s="224" t="s">
        <v>7843</v>
      </c>
      <c r="D6850" s="221">
        <v>351.3</v>
      </c>
      <c r="E6850" s="324">
        <v>43131</v>
      </c>
      <c r="F6850" s="1">
        <v>2244.87</v>
      </c>
      <c r="G6850" s="5">
        <v>1.83E-2</v>
      </c>
      <c r="H6850" s="298">
        <v>3.4299999999999997</v>
      </c>
      <c r="I6850" s="10">
        <v>2244.87</v>
      </c>
      <c r="J6850" s="11">
        <f t="shared" si="3122"/>
        <v>1.83E-2</v>
      </c>
      <c r="K6850" s="30">
        <f t="shared" si="3123"/>
        <v>3.4234267499999995</v>
      </c>
      <c r="L6850" s="29">
        <f t="shared" si="3124"/>
        <v>-6.573250000000197E-3</v>
      </c>
      <c r="M6850" s="10">
        <f t="shared" si="3125"/>
        <v>2244.87</v>
      </c>
      <c r="N6850" s="5">
        <f>VLOOKUP(CONCATENATE(A6850,"-6"),'Restated Depr'!$B$6:$G$7674,6,0)</f>
        <v>1.83E-2</v>
      </c>
      <c r="O6850" s="29">
        <f t="shared" si="3126"/>
        <v>3.4234267499999995</v>
      </c>
      <c r="P6850" s="29">
        <f t="shared" si="3127"/>
        <v>0</v>
      </c>
      <c r="Q6850" t="s">
        <v>7819</v>
      </c>
    </row>
    <row r="6851" spans="1:18" hidden="1">
      <c r="A6851" t="s">
        <v>523</v>
      </c>
      <c r="B6851" t="s">
        <v>6855</v>
      </c>
      <c r="C6851" s="224" t="s">
        <v>7843</v>
      </c>
      <c r="D6851" s="221">
        <v>351.3</v>
      </c>
      <c r="E6851" s="324">
        <v>43159</v>
      </c>
      <c r="F6851" s="1">
        <v>2244.87</v>
      </c>
      <c r="G6851" s="5">
        <v>1.83E-2</v>
      </c>
      <c r="H6851" s="298">
        <v>3.4299999999999997</v>
      </c>
      <c r="I6851" s="10">
        <v>2244.87</v>
      </c>
      <c r="J6851" s="11">
        <f t="shared" si="3122"/>
        <v>1.83E-2</v>
      </c>
      <c r="K6851" s="30">
        <f t="shared" si="3123"/>
        <v>3.4234267499999995</v>
      </c>
      <c r="L6851" s="29">
        <f t="shared" si="3124"/>
        <v>-6.573250000000197E-3</v>
      </c>
      <c r="M6851" s="10">
        <f t="shared" si="3125"/>
        <v>2244.87</v>
      </c>
      <c r="N6851" s="5">
        <f>VLOOKUP(CONCATENATE(A6851,"-6"),'Restated Depr'!$B$6:$G$7674,6,0)</f>
        <v>1.83E-2</v>
      </c>
      <c r="O6851" s="29">
        <f t="shared" si="3126"/>
        <v>3.4234267499999995</v>
      </c>
      <c r="P6851" s="29">
        <f t="shared" si="3127"/>
        <v>0</v>
      </c>
      <c r="Q6851" t="s">
        <v>7819</v>
      </c>
    </row>
    <row r="6852" spans="1:18" hidden="1">
      <c r="A6852" t="s">
        <v>523</v>
      </c>
      <c r="B6852" t="s">
        <v>6856</v>
      </c>
      <c r="C6852" s="224" t="s">
        <v>7843</v>
      </c>
      <c r="D6852" s="221">
        <v>351.3</v>
      </c>
      <c r="E6852" s="324">
        <v>43190</v>
      </c>
      <c r="F6852" s="1">
        <v>2244.87</v>
      </c>
      <c r="G6852" s="5">
        <v>1.83E-2</v>
      </c>
      <c r="H6852" s="298">
        <v>3.4299999999999997</v>
      </c>
      <c r="I6852" s="10">
        <v>2244.87</v>
      </c>
      <c r="J6852" s="11">
        <f t="shared" si="3122"/>
        <v>1.83E-2</v>
      </c>
      <c r="K6852" s="30">
        <f t="shared" si="3123"/>
        <v>3.4234267499999995</v>
      </c>
      <c r="L6852" s="29">
        <f t="shared" si="3124"/>
        <v>-6.573250000000197E-3</v>
      </c>
      <c r="M6852" s="10">
        <f t="shared" si="3125"/>
        <v>2244.87</v>
      </c>
      <c r="N6852" s="5">
        <f>VLOOKUP(CONCATENATE(A6852,"-6"),'Restated Depr'!$B$6:$G$7674,6,0)</f>
        <v>1.83E-2</v>
      </c>
      <c r="O6852" s="29">
        <f t="shared" si="3126"/>
        <v>3.4234267499999995</v>
      </c>
      <c r="P6852" s="29">
        <f t="shared" si="3127"/>
        <v>0</v>
      </c>
      <c r="Q6852" t="s">
        <v>7819</v>
      </c>
    </row>
    <row r="6853" spans="1:18" hidden="1">
      <c r="A6853" t="s">
        <v>523</v>
      </c>
      <c r="B6853" t="s">
        <v>6857</v>
      </c>
      <c r="C6853" s="224" t="s">
        <v>7843</v>
      </c>
      <c r="D6853" s="221">
        <v>351.3</v>
      </c>
      <c r="E6853" s="324">
        <v>43220</v>
      </c>
      <c r="F6853" s="1">
        <v>2244.87</v>
      </c>
      <c r="G6853" s="5">
        <v>1.83E-2</v>
      </c>
      <c r="H6853" s="298">
        <v>3.4299999999999997</v>
      </c>
      <c r="I6853" s="10">
        <v>2244.87</v>
      </c>
      <c r="J6853" s="11">
        <f t="shared" si="3122"/>
        <v>1.83E-2</v>
      </c>
      <c r="K6853" s="30">
        <f t="shared" si="3123"/>
        <v>3.4234267499999995</v>
      </c>
      <c r="L6853" s="29">
        <f t="shared" si="3124"/>
        <v>-6.573250000000197E-3</v>
      </c>
      <c r="M6853" s="10">
        <f t="shared" si="3125"/>
        <v>2244.87</v>
      </c>
      <c r="N6853" s="5">
        <f>VLOOKUP(CONCATENATE(A6853,"-6"),'Restated Depr'!$B$6:$G$7674,6,0)</f>
        <v>1.83E-2</v>
      </c>
      <c r="O6853" s="29">
        <f t="shared" si="3126"/>
        <v>3.4234267499999995</v>
      </c>
      <c r="P6853" s="29">
        <f t="shared" si="3127"/>
        <v>0</v>
      </c>
      <c r="Q6853" t="s">
        <v>7819</v>
      </c>
    </row>
    <row r="6854" spans="1:18" hidden="1">
      <c r="A6854" t="s">
        <v>523</v>
      </c>
      <c r="B6854" t="s">
        <v>6858</v>
      </c>
      <c r="C6854" s="224" t="s">
        <v>7843</v>
      </c>
      <c r="D6854" s="221">
        <v>351.3</v>
      </c>
      <c r="E6854" s="324">
        <v>43251</v>
      </c>
      <c r="F6854" s="1">
        <v>2244.87</v>
      </c>
      <c r="G6854" s="5">
        <v>1.83E-2</v>
      </c>
      <c r="H6854" s="298">
        <v>3.4299999999999997</v>
      </c>
      <c r="I6854" s="10">
        <v>2244.87</v>
      </c>
      <c r="J6854" s="11">
        <f t="shared" si="3122"/>
        <v>1.83E-2</v>
      </c>
      <c r="K6854" s="30">
        <f t="shared" si="3123"/>
        <v>3.4234267499999995</v>
      </c>
      <c r="L6854" s="29">
        <f t="shared" si="3124"/>
        <v>-6.573250000000197E-3</v>
      </c>
      <c r="M6854" s="10">
        <f t="shared" si="3125"/>
        <v>2244.87</v>
      </c>
      <c r="N6854" s="5">
        <f>VLOOKUP(CONCATENATE(A6854,"-6"),'Restated Depr'!$B$6:$G$7674,6,0)</f>
        <v>1.83E-2</v>
      </c>
      <c r="O6854" s="29">
        <f t="shared" si="3126"/>
        <v>3.4234267499999995</v>
      </c>
      <c r="P6854" s="29">
        <f t="shared" si="3127"/>
        <v>0</v>
      </c>
      <c r="Q6854" t="s">
        <v>7819</v>
      </c>
    </row>
    <row r="6855" spans="1:18" hidden="1">
      <c r="A6855" t="s">
        <v>523</v>
      </c>
      <c r="B6855" t="s">
        <v>6859</v>
      </c>
      <c r="C6855" s="224" t="s">
        <v>7843</v>
      </c>
      <c r="D6855" s="221">
        <v>351.3</v>
      </c>
      <c r="E6855" s="324">
        <v>43281</v>
      </c>
      <c r="F6855" s="1">
        <v>2244.87</v>
      </c>
      <c r="G6855" s="5">
        <v>1.83E-2</v>
      </c>
      <c r="H6855" s="298">
        <v>3.4299999999999997</v>
      </c>
      <c r="I6855" s="10">
        <v>2244.87</v>
      </c>
      <c r="J6855" s="11">
        <f t="shared" si="3122"/>
        <v>1.83E-2</v>
      </c>
      <c r="K6855" s="30">
        <f t="shared" si="3123"/>
        <v>3.4234267499999995</v>
      </c>
      <c r="L6855" s="29">
        <f t="shared" si="3124"/>
        <v>-6.573250000000197E-3</v>
      </c>
      <c r="M6855" s="10">
        <f t="shared" si="3125"/>
        <v>2244.87</v>
      </c>
      <c r="N6855" s="5">
        <f>VLOOKUP(CONCATENATE(A6855,"-6"),'Restated Depr'!$B$6:$G$7674,6,0)</f>
        <v>1.83E-2</v>
      </c>
      <c r="O6855" s="29">
        <f t="shared" si="3126"/>
        <v>3.4234267499999995</v>
      </c>
      <c r="P6855" s="29">
        <f t="shared" si="3127"/>
        <v>0</v>
      </c>
      <c r="Q6855" t="s">
        <v>7819</v>
      </c>
      <c r="R6855" s="5"/>
    </row>
    <row r="6856" spans="1:18" ht="15.75" hidden="1" thickBot="1">
      <c r="A6856" t="s">
        <v>523</v>
      </c>
      <c r="C6856" s="224" t="s">
        <v>645</v>
      </c>
      <c r="D6856" s="22"/>
      <c r="E6856" s="323" t="s">
        <v>606</v>
      </c>
      <c r="F6856" s="1"/>
      <c r="G6856" s="5"/>
      <c r="H6856" s="310">
        <f>SUM(H6844:H6855)</f>
        <v>22.02</v>
      </c>
      <c r="I6856" s="10"/>
      <c r="J6856" s="10"/>
      <c r="K6856" s="32">
        <f>SUM(K6844:K6855)</f>
        <v>21.981018749999997</v>
      </c>
      <c r="L6856" s="28">
        <f>SUM(L6844:L6855)</f>
        <v>-3.8981250000001522E-2</v>
      </c>
      <c r="M6856" s="10"/>
      <c r="N6856" s="5"/>
      <c r="O6856" s="28">
        <f>SUM(O6844:O6855)</f>
        <v>41.081120999999996</v>
      </c>
      <c r="P6856" s="28">
        <f>SUM(P6844:P6855)</f>
        <v>19.100102249999996</v>
      </c>
    </row>
    <row r="6857" spans="1:18" hidden="1">
      <c r="A6857" t="s">
        <v>524</v>
      </c>
      <c r="B6857" t="s">
        <v>6860</v>
      </c>
      <c r="C6857" s="224" t="s">
        <v>7843</v>
      </c>
      <c r="D6857" s="221">
        <v>351.4</v>
      </c>
      <c r="E6857" s="324">
        <v>42947</v>
      </c>
      <c r="F6857" s="9">
        <v>165095.76999999999</v>
      </c>
      <c r="G6857" s="18">
        <v>1.4999999999999999E-2</v>
      </c>
      <c r="H6857" s="299">
        <v>206.37</v>
      </c>
      <c r="I6857" s="15">
        <v>232604.97</v>
      </c>
      <c r="J6857" s="11">
        <f t="shared" ref="J6857:J6868" si="3128">G6857</f>
        <v>1.4999999999999999E-2</v>
      </c>
      <c r="K6857" s="31">
        <f t="shared" ref="K6857:K6868" si="3129">I6857*J6857/12</f>
        <v>290.7562125</v>
      </c>
      <c r="L6857" s="289">
        <f t="shared" ref="L6857:L6868" si="3130">K6857-H6857</f>
        <v>84.386212499999999</v>
      </c>
      <c r="M6857" s="15">
        <f t="shared" ref="M6857:M6868" si="3131">I6857</f>
        <v>232604.97</v>
      </c>
      <c r="N6857" s="5">
        <f>VLOOKUP(CONCATENATE(A6857,"-6"),'Restated Depr'!$B$6:$G$7674,6,0)</f>
        <v>2.8000000000000001E-2</v>
      </c>
      <c r="O6857" s="289">
        <f t="shared" ref="O6857:O6868" si="3132">M6857*N6857/12</f>
        <v>542.74492999999995</v>
      </c>
      <c r="P6857" s="289">
        <f t="shared" ref="P6857:P6868" si="3133">O6857-K6857</f>
        <v>251.98871749999995</v>
      </c>
      <c r="Q6857" t="s">
        <v>7819</v>
      </c>
    </row>
    <row r="6858" spans="1:18" hidden="1">
      <c r="A6858" t="s">
        <v>524</v>
      </c>
      <c r="B6858" t="s">
        <v>6861</v>
      </c>
      <c r="C6858" s="224" t="s">
        <v>7843</v>
      </c>
      <c r="D6858" s="221">
        <v>351.4</v>
      </c>
      <c r="E6858" s="324">
        <v>42978</v>
      </c>
      <c r="F6858" s="1">
        <v>165095.76999999999</v>
      </c>
      <c r="G6858" s="18">
        <v>1.4999999999999999E-2</v>
      </c>
      <c r="H6858" s="298">
        <v>206.37</v>
      </c>
      <c r="I6858" s="10">
        <v>232604.97</v>
      </c>
      <c r="J6858" s="11">
        <f t="shared" si="3128"/>
        <v>1.4999999999999999E-2</v>
      </c>
      <c r="K6858" s="30">
        <f t="shared" si="3129"/>
        <v>290.7562125</v>
      </c>
      <c r="L6858" s="29">
        <f t="shared" si="3130"/>
        <v>84.386212499999999</v>
      </c>
      <c r="M6858" s="10">
        <f t="shared" si="3131"/>
        <v>232604.97</v>
      </c>
      <c r="N6858" s="5">
        <f>VLOOKUP(CONCATENATE(A6858,"-6"),'Restated Depr'!$B$6:$G$7674,6,0)</f>
        <v>2.8000000000000001E-2</v>
      </c>
      <c r="O6858" s="29">
        <f t="shared" si="3132"/>
        <v>542.74492999999995</v>
      </c>
      <c r="P6858" s="29">
        <f t="shared" si="3133"/>
        <v>251.98871749999995</v>
      </c>
      <c r="Q6858" t="s">
        <v>7819</v>
      </c>
    </row>
    <row r="6859" spans="1:18" hidden="1">
      <c r="A6859" t="s">
        <v>524</v>
      </c>
      <c r="B6859" t="s">
        <v>6862</v>
      </c>
      <c r="C6859" s="224" t="s">
        <v>7843</v>
      </c>
      <c r="D6859" s="221">
        <v>351.4</v>
      </c>
      <c r="E6859" s="324">
        <v>43008</v>
      </c>
      <c r="F6859" s="1">
        <v>165095.76999999999</v>
      </c>
      <c r="G6859" s="18">
        <v>1.4999999999999999E-2</v>
      </c>
      <c r="H6859" s="298">
        <v>206.37</v>
      </c>
      <c r="I6859" s="10">
        <v>232604.97</v>
      </c>
      <c r="J6859" s="11">
        <f t="shared" si="3128"/>
        <v>1.4999999999999999E-2</v>
      </c>
      <c r="K6859" s="30">
        <f t="shared" si="3129"/>
        <v>290.7562125</v>
      </c>
      <c r="L6859" s="29">
        <f t="shared" si="3130"/>
        <v>84.386212499999999</v>
      </c>
      <c r="M6859" s="10">
        <f t="shared" si="3131"/>
        <v>232604.97</v>
      </c>
      <c r="N6859" s="5">
        <f>VLOOKUP(CONCATENATE(A6859,"-6"),'Restated Depr'!$B$6:$G$7674,6,0)</f>
        <v>2.8000000000000001E-2</v>
      </c>
      <c r="O6859" s="29">
        <f t="shared" si="3132"/>
        <v>542.74492999999995</v>
      </c>
      <c r="P6859" s="29">
        <f t="shared" si="3133"/>
        <v>251.98871749999995</v>
      </c>
      <c r="Q6859" t="s">
        <v>7819</v>
      </c>
    </row>
    <row r="6860" spans="1:18" hidden="1">
      <c r="A6860" t="s">
        <v>524</v>
      </c>
      <c r="B6860" t="s">
        <v>6863</v>
      </c>
      <c r="C6860" s="224" t="s">
        <v>7843</v>
      </c>
      <c r="D6860" s="221">
        <v>351.4</v>
      </c>
      <c r="E6860" s="324">
        <v>43039</v>
      </c>
      <c r="F6860" s="1">
        <v>165095.76999999999</v>
      </c>
      <c r="G6860" s="18">
        <v>1.4999999999999999E-2</v>
      </c>
      <c r="H6860" s="298">
        <v>206.37</v>
      </c>
      <c r="I6860" s="10">
        <v>232604.97</v>
      </c>
      <c r="J6860" s="11">
        <f t="shared" si="3128"/>
        <v>1.4999999999999999E-2</v>
      </c>
      <c r="K6860" s="30">
        <f t="shared" si="3129"/>
        <v>290.7562125</v>
      </c>
      <c r="L6860" s="29">
        <f t="shared" si="3130"/>
        <v>84.386212499999999</v>
      </c>
      <c r="M6860" s="10">
        <f t="shared" si="3131"/>
        <v>232604.97</v>
      </c>
      <c r="N6860" s="5">
        <f>VLOOKUP(CONCATENATE(A6860,"-6"),'Restated Depr'!$B$6:$G$7674,6,0)</f>
        <v>2.8000000000000001E-2</v>
      </c>
      <c r="O6860" s="29">
        <f t="shared" si="3132"/>
        <v>542.74492999999995</v>
      </c>
      <c r="P6860" s="29">
        <f t="shared" si="3133"/>
        <v>251.98871749999995</v>
      </c>
      <c r="Q6860" t="s">
        <v>7819</v>
      </c>
    </row>
    <row r="6861" spans="1:18" hidden="1">
      <c r="A6861" t="s">
        <v>524</v>
      </c>
      <c r="B6861" t="s">
        <v>6864</v>
      </c>
      <c r="C6861" s="224" t="s">
        <v>7843</v>
      </c>
      <c r="D6861" s="221">
        <v>351.4</v>
      </c>
      <c r="E6861" s="324">
        <v>43069</v>
      </c>
      <c r="F6861" s="1">
        <v>165095.76999999999</v>
      </c>
      <c r="G6861" s="18">
        <v>1.4999999999999999E-2</v>
      </c>
      <c r="H6861" s="298">
        <v>206.37</v>
      </c>
      <c r="I6861" s="10">
        <v>232604.97</v>
      </c>
      <c r="J6861" s="11">
        <f t="shared" si="3128"/>
        <v>1.4999999999999999E-2</v>
      </c>
      <c r="K6861" s="30">
        <f t="shared" si="3129"/>
        <v>290.7562125</v>
      </c>
      <c r="L6861" s="29">
        <f t="shared" si="3130"/>
        <v>84.386212499999999</v>
      </c>
      <c r="M6861" s="10">
        <f t="shared" si="3131"/>
        <v>232604.97</v>
      </c>
      <c r="N6861" s="5">
        <f>VLOOKUP(CONCATENATE(A6861,"-6"),'Restated Depr'!$B$6:$G$7674,6,0)</f>
        <v>2.8000000000000001E-2</v>
      </c>
      <c r="O6861" s="29">
        <f t="shared" si="3132"/>
        <v>542.74492999999995</v>
      </c>
      <c r="P6861" s="29">
        <f t="shared" si="3133"/>
        <v>251.98871749999995</v>
      </c>
      <c r="Q6861" t="s">
        <v>7819</v>
      </c>
    </row>
    <row r="6862" spans="1:18" hidden="1">
      <c r="A6862" t="s">
        <v>524</v>
      </c>
      <c r="B6862" t="s">
        <v>6865</v>
      </c>
      <c r="C6862" s="224" t="s">
        <v>7843</v>
      </c>
      <c r="D6862" s="221">
        <v>351.4</v>
      </c>
      <c r="E6862" s="324">
        <v>43100</v>
      </c>
      <c r="F6862" s="1">
        <v>165095.76999999999</v>
      </c>
      <c r="G6862" s="18">
        <v>2.0499999999999997E-2</v>
      </c>
      <c r="H6862" s="298">
        <v>282.04000000000002</v>
      </c>
      <c r="I6862" s="10">
        <v>232604.97</v>
      </c>
      <c r="J6862" s="11">
        <f t="shared" si="3128"/>
        <v>2.0499999999999997E-2</v>
      </c>
      <c r="K6862" s="30">
        <f t="shared" si="3129"/>
        <v>397.36682374999992</v>
      </c>
      <c r="L6862" s="29">
        <f t="shared" si="3130"/>
        <v>115.3268237499999</v>
      </c>
      <c r="M6862" s="10">
        <f t="shared" si="3131"/>
        <v>232604.97</v>
      </c>
      <c r="N6862" s="5">
        <f>VLOOKUP(CONCATENATE(A6862,"-6"),'Restated Depr'!$B$6:$G$7674,6,0)</f>
        <v>2.8000000000000001E-2</v>
      </c>
      <c r="O6862" s="29">
        <f t="shared" si="3132"/>
        <v>542.74492999999995</v>
      </c>
      <c r="P6862" s="29">
        <f t="shared" si="3133"/>
        <v>145.37810625000003</v>
      </c>
      <c r="Q6862" t="s">
        <v>7819</v>
      </c>
    </row>
    <row r="6863" spans="1:18" hidden="1">
      <c r="A6863" t="s">
        <v>524</v>
      </c>
      <c r="B6863" t="s">
        <v>6866</v>
      </c>
      <c r="C6863" s="224" t="s">
        <v>7843</v>
      </c>
      <c r="D6863" s="221">
        <v>351.4</v>
      </c>
      <c r="E6863" s="324">
        <v>43131</v>
      </c>
      <c r="F6863" s="1">
        <v>199398.21</v>
      </c>
      <c r="G6863" s="5">
        <v>2.8000000000000001E-2</v>
      </c>
      <c r="H6863" s="298">
        <v>465.26000000000005</v>
      </c>
      <c r="I6863" s="10">
        <v>232604.97</v>
      </c>
      <c r="J6863" s="11">
        <f t="shared" si="3128"/>
        <v>2.8000000000000001E-2</v>
      </c>
      <c r="K6863" s="30">
        <f t="shared" si="3129"/>
        <v>542.74492999999995</v>
      </c>
      <c r="L6863" s="29">
        <f t="shared" si="3130"/>
        <v>77.484929999999906</v>
      </c>
      <c r="M6863" s="10">
        <f t="shared" si="3131"/>
        <v>232604.97</v>
      </c>
      <c r="N6863" s="5">
        <f>VLOOKUP(CONCATENATE(A6863,"-6"),'Restated Depr'!$B$6:$G$7674,6,0)</f>
        <v>2.8000000000000001E-2</v>
      </c>
      <c r="O6863" s="29">
        <f t="shared" si="3132"/>
        <v>542.74492999999995</v>
      </c>
      <c r="P6863" s="29">
        <f t="shared" si="3133"/>
        <v>0</v>
      </c>
      <c r="Q6863" t="s">
        <v>7819</v>
      </c>
    </row>
    <row r="6864" spans="1:18" hidden="1">
      <c r="A6864" t="s">
        <v>524</v>
      </c>
      <c r="B6864" t="s">
        <v>6867</v>
      </c>
      <c r="C6864" s="224" t="s">
        <v>7843</v>
      </c>
      <c r="D6864" s="221">
        <v>351.4</v>
      </c>
      <c r="E6864" s="324">
        <v>43159</v>
      </c>
      <c r="F6864" s="1">
        <v>233700.65</v>
      </c>
      <c r="G6864" s="5">
        <v>2.8000000000000001E-2</v>
      </c>
      <c r="H6864" s="298">
        <v>545.30000000000007</v>
      </c>
      <c r="I6864" s="10">
        <v>232604.97</v>
      </c>
      <c r="J6864" s="11">
        <f t="shared" si="3128"/>
        <v>2.8000000000000001E-2</v>
      </c>
      <c r="K6864" s="30">
        <f t="shared" si="3129"/>
        <v>542.74492999999995</v>
      </c>
      <c r="L6864" s="29">
        <f t="shared" si="3130"/>
        <v>-2.5550700000001143</v>
      </c>
      <c r="M6864" s="10">
        <f t="shared" si="3131"/>
        <v>232604.97</v>
      </c>
      <c r="N6864" s="5">
        <f>VLOOKUP(CONCATENATE(A6864,"-6"),'Restated Depr'!$B$6:$G$7674,6,0)</f>
        <v>2.8000000000000001E-2</v>
      </c>
      <c r="O6864" s="29">
        <f t="shared" si="3132"/>
        <v>542.74492999999995</v>
      </c>
      <c r="P6864" s="29">
        <f t="shared" si="3133"/>
        <v>0</v>
      </c>
      <c r="Q6864" t="s">
        <v>7819</v>
      </c>
    </row>
    <row r="6865" spans="1:18" hidden="1">
      <c r="A6865" t="s">
        <v>524</v>
      </c>
      <c r="B6865" t="s">
        <v>6868</v>
      </c>
      <c r="C6865" s="224" t="s">
        <v>7843</v>
      </c>
      <c r="D6865" s="221">
        <v>351.4</v>
      </c>
      <c r="E6865" s="324">
        <v>43190</v>
      </c>
      <c r="F6865" s="1">
        <v>233700.65</v>
      </c>
      <c r="G6865" s="5">
        <v>2.8000000000000001E-2</v>
      </c>
      <c r="H6865" s="298">
        <v>545.30000000000007</v>
      </c>
      <c r="I6865" s="10">
        <v>232604.97</v>
      </c>
      <c r="J6865" s="11">
        <f t="shared" si="3128"/>
        <v>2.8000000000000001E-2</v>
      </c>
      <c r="K6865" s="30">
        <f t="shared" si="3129"/>
        <v>542.74492999999995</v>
      </c>
      <c r="L6865" s="29">
        <f t="shared" si="3130"/>
        <v>-2.5550700000001143</v>
      </c>
      <c r="M6865" s="10">
        <f t="shared" si="3131"/>
        <v>232604.97</v>
      </c>
      <c r="N6865" s="5">
        <f>VLOOKUP(CONCATENATE(A6865,"-6"),'Restated Depr'!$B$6:$G$7674,6,0)</f>
        <v>2.8000000000000001E-2</v>
      </c>
      <c r="O6865" s="29">
        <f t="shared" si="3132"/>
        <v>542.74492999999995</v>
      </c>
      <c r="P6865" s="29">
        <f t="shared" si="3133"/>
        <v>0</v>
      </c>
      <c r="Q6865" t="s">
        <v>7819</v>
      </c>
    </row>
    <row r="6866" spans="1:18" hidden="1">
      <c r="A6866" t="s">
        <v>524</v>
      </c>
      <c r="B6866" t="s">
        <v>6869</v>
      </c>
      <c r="C6866" s="224" t="s">
        <v>7843</v>
      </c>
      <c r="D6866" s="221">
        <v>351.4</v>
      </c>
      <c r="E6866" s="324">
        <v>43220</v>
      </c>
      <c r="F6866" s="1">
        <v>233152.81</v>
      </c>
      <c r="G6866" s="5">
        <v>2.8000000000000001E-2</v>
      </c>
      <c r="H6866" s="298">
        <v>544.03</v>
      </c>
      <c r="I6866" s="10">
        <v>232604.97</v>
      </c>
      <c r="J6866" s="11">
        <f t="shared" si="3128"/>
        <v>2.8000000000000001E-2</v>
      </c>
      <c r="K6866" s="30">
        <f t="shared" si="3129"/>
        <v>542.74492999999995</v>
      </c>
      <c r="L6866" s="29">
        <f t="shared" si="3130"/>
        <v>-1.2850700000000188</v>
      </c>
      <c r="M6866" s="10">
        <f t="shared" si="3131"/>
        <v>232604.97</v>
      </c>
      <c r="N6866" s="5">
        <f>VLOOKUP(CONCATENATE(A6866,"-6"),'Restated Depr'!$B$6:$G$7674,6,0)</f>
        <v>2.8000000000000001E-2</v>
      </c>
      <c r="O6866" s="29">
        <f t="shared" si="3132"/>
        <v>542.74492999999995</v>
      </c>
      <c r="P6866" s="29">
        <f t="shared" si="3133"/>
        <v>0</v>
      </c>
      <c r="Q6866" t="s">
        <v>7819</v>
      </c>
    </row>
    <row r="6867" spans="1:18" hidden="1">
      <c r="A6867" t="s">
        <v>524</v>
      </c>
      <c r="B6867" t="s">
        <v>6870</v>
      </c>
      <c r="C6867" s="224" t="s">
        <v>7843</v>
      </c>
      <c r="D6867" s="221">
        <v>351.4</v>
      </c>
      <c r="E6867" s="324">
        <v>43251</v>
      </c>
      <c r="F6867" s="1">
        <v>232604.97</v>
      </c>
      <c r="G6867" s="5">
        <v>2.8000000000000001E-2</v>
      </c>
      <c r="H6867" s="298">
        <v>542.75</v>
      </c>
      <c r="I6867" s="10">
        <v>232604.97</v>
      </c>
      <c r="J6867" s="11">
        <f t="shared" si="3128"/>
        <v>2.8000000000000001E-2</v>
      </c>
      <c r="K6867" s="30">
        <f t="shared" si="3129"/>
        <v>542.74492999999995</v>
      </c>
      <c r="L6867" s="29">
        <f t="shared" si="3130"/>
        <v>-5.0700000000460932E-3</v>
      </c>
      <c r="M6867" s="10">
        <f t="shared" si="3131"/>
        <v>232604.97</v>
      </c>
      <c r="N6867" s="5">
        <f>VLOOKUP(CONCATENATE(A6867,"-6"),'Restated Depr'!$B$6:$G$7674,6,0)</f>
        <v>2.8000000000000001E-2</v>
      </c>
      <c r="O6867" s="29">
        <f t="shared" si="3132"/>
        <v>542.74492999999995</v>
      </c>
      <c r="P6867" s="29">
        <f t="shared" si="3133"/>
        <v>0</v>
      </c>
      <c r="Q6867" t="s">
        <v>7819</v>
      </c>
    </row>
    <row r="6868" spans="1:18" hidden="1">
      <c r="A6868" t="s">
        <v>524</v>
      </c>
      <c r="B6868" t="s">
        <v>6871</v>
      </c>
      <c r="C6868" s="224" t="s">
        <v>7843</v>
      </c>
      <c r="D6868" s="221">
        <v>351.4</v>
      </c>
      <c r="E6868" s="324">
        <v>43281</v>
      </c>
      <c r="F6868" s="1">
        <v>232604.97</v>
      </c>
      <c r="G6868" s="5">
        <v>2.8000000000000001E-2</v>
      </c>
      <c r="H6868" s="298">
        <v>542.75</v>
      </c>
      <c r="I6868" s="10">
        <v>232604.97</v>
      </c>
      <c r="J6868" s="11">
        <f t="shared" si="3128"/>
        <v>2.8000000000000001E-2</v>
      </c>
      <c r="K6868" s="30">
        <f t="shared" si="3129"/>
        <v>542.74492999999995</v>
      </c>
      <c r="L6868" s="29">
        <f t="shared" si="3130"/>
        <v>-5.0700000000460932E-3</v>
      </c>
      <c r="M6868" s="10">
        <f t="shared" si="3131"/>
        <v>232604.97</v>
      </c>
      <c r="N6868" s="5">
        <f>VLOOKUP(CONCATENATE(A6868,"-6"),'Restated Depr'!$B$6:$G$7674,6,0)</f>
        <v>2.8000000000000001E-2</v>
      </c>
      <c r="O6868" s="29">
        <f t="shared" si="3132"/>
        <v>542.74492999999995</v>
      </c>
      <c r="P6868" s="29">
        <f t="shared" si="3133"/>
        <v>0</v>
      </c>
      <c r="Q6868" t="s">
        <v>7819</v>
      </c>
      <c r="R6868" s="5"/>
    </row>
    <row r="6869" spans="1:18" ht="15.75" hidden="1" thickBot="1">
      <c r="A6869" t="s">
        <v>524</v>
      </c>
      <c r="C6869" s="224" t="s">
        <v>645</v>
      </c>
      <c r="D6869" s="22"/>
      <c r="E6869" s="323" t="s">
        <v>606</v>
      </c>
      <c r="F6869" s="1"/>
      <c r="G6869" s="5"/>
      <c r="H6869" s="310">
        <f>SUM(H6857:H6868)</f>
        <v>4499.28</v>
      </c>
      <c r="I6869" s="10"/>
      <c r="J6869" s="10"/>
      <c r="K6869" s="32">
        <f>SUM(K6857:K6868)</f>
        <v>5107.6174662499989</v>
      </c>
      <c r="L6869" s="28">
        <f>SUM(L6857:L6868)</f>
        <v>608.33746624999947</v>
      </c>
      <c r="M6869" s="10"/>
      <c r="N6869" s="5"/>
      <c r="O6869" s="28">
        <f>SUM(O6857:O6868)</f>
        <v>6512.939159999999</v>
      </c>
      <c r="P6869" s="28">
        <f>SUM(P6857:P6868)</f>
        <v>1405.3216937499997</v>
      </c>
    </row>
    <row r="6870" spans="1:18" hidden="1">
      <c r="A6870" t="s">
        <v>525</v>
      </c>
      <c r="B6870" t="s">
        <v>6872</v>
      </c>
      <c r="C6870" s="224" t="s">
        <v>7843</v>
      </c>
      <c r="D6870" s="221">
        <v>352</v>
      </c>
      <c r="E6870" s="324">
        <v>42947</v>
      </c>
      <c r="F6870" s="9">
        <v>11229755.789999999</v>
      </c>
      <c r="G6870" s="18">
        <v>1.2E-2</v>
      </c>
      <c r="H6870" s="299">
        <v>11229.76</v>
      </c>
      <c r="I6870" s="15">
        <v>12095545.58</v>
      </c>
      <c r="J6870" s="11">
        <f t="shared" ref="J6870:J6881" si="3134">G6870</f>
        <v>1.2E-2</v>
      </c>
      <c r="K6870" s="31">
        <f t="shared" ref="K6870:K6881" si="3135">I6870*J6870/12</f>
        <v>12095.54558</v>
      </c>
      <c r="L6870" s="289">
        <f t="shared" ref="L6870:L6881" si="3136">K6870-H6870</f>
        <v>865.78557999999975</v>
      </c>
      <c r="M6870" s="15">
        <f t="shared" ref="M6870:M6881" si="3137">I6870</f>
        <v>12095545.58</v>
      </c>
      <c r="N6870" s="5">
        <f>VLOOKUP(CONCATENATE(A6870,"-6"),'Restated Depr'!$B$6:$G$7674,6,0)</f>
        <v>1.8000000000000002E-2</v>
      </c>
      <c r="O6870" s="289">
        <f t="shared" ref="O6870:O6881" si="3138">M6870*N6870/12</f>
        <v>18143.318370000005</v>
      </c>
      <c r="P6870" s="289">
        <f t="shared" ref="P6870:P6881" si="3139">O6870-K6870</f>
        <v>6047.7727900000045</v>
      </c>
      <c r="Q6870" t="s">
        <v>7819</v>
      </c>
    </row>
    <row r="6871" spans="1:18" hidden="1">
      <c r="A6871" t="s">
        <v>525</v>
      </c>
      <c r="B6871" t="s">
        <v>6873</v>
      </c>
      <c r="C6871" s="224" t="s">
        <v>7843</v>
      </c>
      <c r="D6871" s="221">
        <v>352</v>
      </c>
      <c r="E6871" s="324">
        <v>42978</v>
      </c>
      <c r="F6871" s="1">
        <v>11229755.789999999</v>
      </c>
      <c r="G6871" s="18">
        <v>1.2E-2</v>
      </c>
      <c r="H6871" s="298">
        <v>11229.76</v>
      </c>
      <c r="I6871" s="10">
        <v>12095545.58</v>
      </c>
      <c r="J6871" s="11">
        <f t="shared" si="3134"/>
        <v>1.2E-2</v>
      </c>
      <c r="K6871" s="30">
        <f t="shared" si="3135"/>
        <v>12095.54558</v>
      </c>
      <c r="L6871" s="29">
        <f t="shared" si="3136"/>
        <v>865.78557999999975</v>
      </c>
      <c r="M6871" s="10">
        <f t="shared" si="3137"/>
        <v>12095545.58</v>
      </c>
      <c r="N6871" s="5">
        <f>VLOOKUP(CONCATENATE(A6871,"-6"),'Restated Depr'!$B$6:$G$7674,6,0)</f>
        <v>1.8000000000000002E-2</v>
      </c>
      <c r="O6871" s="29">
        <f t="shared" si="3138"/>
        <v>18143.318370000005</v>
      </c>
      <c r="P6871" s="29">
        <f t="shared" si="3139"/>
        <v>6047.7727900000045</v>
      </c>
      <c r="Q6871" t="s">
        <v>7819</v>
      </c>
    </row>
    <row r="6872" spans="1:18" hidden="1">
      <c r="A6872" t="s">
        <v>525</v>
      </c>
      <c r="B6872" t="s">
        <v>6874</v>
      </c>
      <c r="C6872" s="224" t="s">
        <v>7843</v>
      </c>
      <c r="D6872" s="221">
        <v>352</v>
      </c>
      <c r="E6872" s="324">
        <v>43008</v>
      </c>
      <c r="F6872" s="1">
        <v>11639454.65</v>
      </c>
      <c r="G6872" s="18">
        <v>1.2E-2</v>
      </c>
      <c r="H6872" s="298">
        <v>11639.460000000001</v>
      </c>
      <c r="I6872" s="10">
        <v>12095545.58</v>
      </c>
      <c r="J6872" s="11">
        <f t="shared" si="3134"/>
        <v>1.2E-2</v>
      </c>
      <c r="K6872" s="30">
        <f t="shared" si="3135"/>
        <v>12095.54558</v>
      </c>
      <c r="L6872" s="29">
        <f t="shared" si="3136"/>
        <v>456.08557999999903</v>
      </c>
      <c r="M6872" s="10">
        <f t="shared" si="3137"/>
        <v>12095545.58</v>
      </c>
      <c r="N6872" s="5">
        <f>VLOOKUP(CONCATENATE(A6872,"-6"),'Restated Depr'!$B$6:$G$7674,6,0)</f>
        <v>1.8000000000000002E-2</v>
      </c>
      <c r="O6872" s="29">
        <f t="shared" si="3138"/>
        <v>18143.318370000005</v>
      </c>
      <c r="P6872" s="29">
        <f t="shared" si="3139"/>
        <v>6047.7727900000045</v>
      </c>
      <c r="Q6872" t="s">
        <v>7819</v>
      </c>
    </row>
    <row r="6873" spans="1:18" hidden="1">
      <c r="A6873" t="s">
        <v>525</v>
      </c>
      <c r="B6873" t="s">
        <v>6875</v>
      </c>
      <c r="C6873" s="224" t="s">
        <v>7843</v>
      </c>
      <c r="D6873" s="221">
        <v>352</v>
      </c>
      <c r="E6873" s="324">
        <v>43039</v>
      </c>
      <c r="F6873" s="1">
        <v>12049153.51</v>
      </c>
      <c r="G6873" s="18">
        <v>1.2E-2</v>
      </c>
      <c r="H6873" s="298">
        <v>12049.15</v>
      </c>
      <c r="I6873" s="10">
        <v>12095545.58</v>
      </c>
      <c r="J6873" s="11">
        <f t="shared" si="3134"/>
        <v>1.2E-2</v>
      </c>
      <c r="K6873" s="30">
        <f t="shared" si="3135"/>
        <v>12095.54558</v>
      </c>
      <c r="L6873" s="29">
        <f t="shared" si="3136"/>
        <v>46.395580000000336</v>
      </c>
      <c r="M6873" s="10">
        <f t="shared" si="3137"/>
        <v>12095545.58</v>
      </c>
      <c r="N6873" s="5">
        <f>VLOOKUP(CONCATENATE(A6873,"-6"),'Restated Depr'!$B$6:$G$7674,6,0)</f>
        <v>1.8000000000000002E-2</v>
      </c>
      <c r="O6873" s="29">
        <f t="shared" si="3138"/>
        <v>18143.318370000005</v>
      </c>
      <c r="P6873" s="29">
        <f t="shared" si="3139"/>
        <v>6047.7727900000045</v>
      </c>
      <c r="Q6873" t="s">
        <v>7819</v>
      </c>
    </row>
    <row r="6874" spans="1:18" hidden="1">
      <c r="A6874" t="s">
        <v>525</v>
      </c>
      <c r="B6874" t="s">
        <v>6876</v>
      </c>
      <c r="C6874" s="224" t="s">
        <v>7843</v>
      </c>
      <c r="D6874" s="221">
        <v>352</v>
      </c>
      <c r="E6874" s="324">
        <v>43069</v>
      </c>
      <c r="F6874" s="1">
        <v>12049153.51</v>
      </c>
      <c r="G6874" s="18">
        <v>1.2E-2</v>
      </c>
      <c r="H6874" s="298">
        <v>12049.15</v>
      </c>
      <c r="I6874" s="10">
        <v>12095545.58</v>
      </c>
      <c r="J6874" s="11">
        <f t="shared" si="3134"/>
        <v>1.2E-2</v>
      </c>
      <c r="K6874" s="30">
        <f t="shared" si="3135"/>
        <v>12095.54558</v>
      </c>
      <c r="L6874" s="29">
        <f t="shared" si="3136"/>
        <v>46.395580000000336</v>
      </c>
      <c r="M6874" s="10">
        <f t="shared" si="3137"/>
        <v>12095545.58</v>
      </c>
      <c r="N6874" s="5">
        <f>VLOOKUP(CONCATENATE(A6874,"-6"),'Restated Depr'!$B$6:$G$7674,6,0)</f>
        <v>1.8000000000000002E-2</v>
      </c>
      <c r="O6874" s="29">
        <f t="shared" si="3138"/>
        <v>18143.318370000005</v>
      </c>
      <c r="P6874" s="29">
        <f t="shared" si="3139"/>
        <v>6047.7727900000045</v>
      </c>
      <c r="Q6874" t="s">
        <v>7819</v>
      </c>
    </row>
    <row r="6875" spans="1:18" hidden="1">
      <c r="A6875" t="s">
        <v>525</v>
      </c>
      <c r="B6875" t="s">
        <v>6877</v>
      </c>
      <c r="C6875" s="224" t="s">
        <v>7843</v>
      </c>
      <c r="D6875" s="221">
        <v>352</v>
      </c>
      <c r="E6875" s="324">
        <v>43100</v>
      </c>
      <c r="F6875" s="1">
        <v>12049153.51</v>
      </c>
      <c r="G6875" s="18">
        <v>1.4499999999999999E-2</v>
      </c>
      <c r="H6875" s="298">
        <v>14559.39</v>
      </c>
      <c r="I6875" s="10">
        <v>12095545.58</v>
      </c>
      <c r="J6875" s="11">
        <f t="shared" si="3134"/>
        <v>1.4499999999999999E-2</v>
      </c>
      <c r="K6875" s="30">
        <f t="shared" si="3135"/>
        <v>14615.450909166664</v>
      </c>
      <c r="L6875" s="29">
        <f t="shared" si="3136"/>
        <v>56.060909166664715</v>
      </c>
      <c r="M6875" s="10">
        <f t="shared" si="3137"/>
        <v>12095545.58</v>
      </c>
      <c r="N6875" s="5">
        <f>VLOOKUP(CONCATENATE(A6875,"-6"),'Restated Depr'!$B$6:$G$7674,6,0)</f>
        <v>1.8000000000000002E-2</v>
      </c>
      <c r="O6875" s="29">
        <f t="shared" si="3138"/>
        <v>18143.318370000005</v>
      </c>
      <c r="P6875" s="29">
        <f t="shared" si="3139"/>
        <v>3527.8674608333404</v>
      </c>
      <c r="Q6875" t="s">
        <v>7819</v>
      </c>
    </row>
    <row r="6876" spans="1:18" hidden="1">
      <c r="A6876" t="s">
        <v>525</v>
      </c>
      <c r="B6876" t="s">
        <v>6878</v>
      </c>
      <c r="C6876" s="224" t="s">
        <v>7843</v>
      </c>
      <c r="D6876" s="221">
        <v>352</v>
      </c>
      <c r="E6876" s="324">
        <v>43131</v>
      </c>
      <c r="F6876" s="1">
        <v>12072569.23</v>
      </c>
      <c r="G6876" s="5">
        <v>1.8000000000000002E-2</v>
      </c>
      <c r="H6876" s="298">
        <v>18108.849999999999</v>
      </c>
      <c r="I6876" s="10">
        <v>12095545.58</v>
      </c>
      <c r="J6876" s="11">
        <f t="shared" si="3134"/>
        <v>1.8000000000000002E-2</v>
      </c>
      <c r="K6876" s="30">
        <f t="shared" si="3135"/>
        <v>18143.318370000005</v>
      </c>
      <c r="L6876" s="29">
        <f t="shared" si="3136"/>
        <v>34.468370000005962</v>
      </c>
      <c r="M6876" s="10">
        <f t="shared" si="3137"/>
        <v>12095545.58</v>
      </c>
      <c r="N6876" s="5">
        <f>VLOOKUP(CONCATENATE(A6876,"-6"),'Restated Depr'!$B$6:$G$7674,6,0)</f>
        <v>1.8000000000000002E-2</v>
      </c>
      <c r="O6876" s="29">
        <f t="shared" si="3138"/>
        <v>18143.318370000005</v>
      </c>
      <c r="P6876" s="29">
        <f t="shared" si="3139"/>
        <v>0</v>
      </c>
      <c r="Q6876" t="s">
        <v>7819</v>
      </c>
    </row>
    <row r="6877" spans="1:18" hidden="1">
      <c r="A6877" t="s">
        <v>525</v>
      </c>
      <c r="B6877" t="s">
        <v>6879</v>
      </c>
      <c r="C6877" s="224" t="s">
        <v>7843</v>
      </c>
      <c r="D6877" s="221">
        <v>352</v>
      </c>
      <c r="E6877" s="324">
        <v>43159</v>
      </c>
      <c r="F6877" s="1">
        <v>12095984.939999999</v>
      </c>
      <c r="G6877" s="5">
        <v>1.8000000000000002E-2</v>
      </c>
      <c r="H6877" s="298">
        <v>18143.980000000003</v>
      </c>
      <c r="I6877" s="10">
        <v>12095545.58</v>
      </c>
      <c r="J6877" s="11">
        <f t="shared" si="3134"/>
        <v>1.8000000000000002E-2</v>
      </c>
      <c r="K6877" s="30">
        <f t="shared" si="3135"/>
        <v>18143.318370000005</v>
      </c>
      <c r="L6877" s="29">
        <f t="shared" si="3136"/>
        <v>-0.66162999999869498</v>
      </c>
      <c r="M6877" s="10">
        <f t="shared" si="3137"/>
        <v>12095545.58</v>
      </c>
      <c r="N6877" s="5">
        <f>VLOOKUP(CONCATENATE(A6877,"-6"),'Restated Depr'!$B$6:$G$7674,6,0)</f>
        <v>1.8000000000000002E-2</v>
      </c>
      <c r="O6877" s="29">
        <f t="shared" si="3138"/>
        <v>18143.318370000005</v>
      </c>
      <c r="P6877" s="29">
        <f t="shared" si="3139"/>
        <v>0</v>
      </c>
      <c r="Q6877" t="s">
        <v>7819</v>
      </c>
    </row>
    <row r="6878" spans="1:18" hidden="1">
      <c r="A6878" t="s">
        <v>525</v>
      </c>
      <c r="B6878" t="s">
        <v>6880</v>
      </c>
      <c r="C6878" s="224" t="s">
        <v>7843</v>
      </c>
      <c r="D6878" s="221">
        <v>352</v>
      </c>
      <c r="E6878" s="324">
        <v>43190</v>
      </c>
      <c r="F6878" s="1">
        <v>12095984.939999999</v>
      </c>
      <c r="G6878" s="5">
        <v>1.8000000000000002E-2</v>
      </c>
      <c r="H6878" s="298">
        <v>18143.980000000003</v>
      </c>
      <c r="I6878" s="10">
        <v>12095545.58</v>
      </c>
      <c r="J6878" s="11">
        <f t="shared" si="3134"/>
        <v>1.8000000000000002E-2</v>
      </c>
      <c r="K6878" s="30">
        <f t="shared" si="3135"/>
        <v>18143.318370000005</v>
      </c>
      <c r="L6878" s="29">
        <f t="shared" si="3136"/>
        <v>-0.66162999999869498</v>
      </c>
      <c r="M6878" s="10">
        <f t="shared" si="3137"/>
        <v>12095545.58</v>
      </c>
      <c r="N6878" s="5">
        <f>VLOOKUP(CONCATENATE(A6878,"-6"),'Restated Depr'!$B$6:$G$7674,6,0)</f>
        <v>1.8000000000000002E-2</v>
      </c>
      <c r="O6878" s="29">
        <f t="shared" si="3138"/>
        <v>18143.318370000005</v>
      </c>
      <c r="P6878" s="29">
        <f t="shared" si="3139"/>
        <v>0</v>
      </c>
      <c r="Q6878" t="s">
        <v>7819</v>
      </c>
    </row>
    <row r="6879" spans="1:18" hidden="1">
      <c r="A6879" t="s">
        <v>525</v>
      </c>
      <c r="B6879" t="s">
        <v>6881</v>
      </c>
      <c r="C6879" s="224" t="s">
        <v>7843</v>
      </c>
      <c r="D6879" s="221">
        <v>352</v>
      </c>
      <c r="E6879" s="324">
        <v>43220</v>
      </c>
      <c r="F6879" s="1">
        <v>12095765.26</v>
      </c>
      <c r="G6879" s="5">
        <v>1.8000000000000002E-2</v>
      </c>
      <c r="H6879" s="298">
        <v>18143.649999999998</v>
      </c>
      <c r="I6879" s="10">
        <v>12095545.58</v>
      </c>
      <c r="J6879" s="11">
        <f t="shared" si="3134"/>
        <v>1.8000000000000002E-2</v>
      </c>
      <c r="K6879" s="30">
        <f t="shared" si="3135"/>
        <v>18143.318370000005</v>
      </c>
      <c r="L6879" s="29">
        <f t="shared" si="3136"/>
        <v>-0.33162999999331078</v>
      </c>
      <c r="M6879" s="10">
        <f t="shared" si="3137"/>
        <v>12095545.58</v>
      </c>
      <c r="N6879" s="5">
        <f>VLOOKUP(CONCATENATE(A6879,"-6"),'Restated Depr'!$B$6:$G$7674,6,0)</f>
        <v>1.8000000000000002E-2</v>
      </c>
      <c r="O6879" s="29">
        <f t="shared" si="3138"/>
        <v>18143.318370000005</v>
      </c>
      <c r="P6879" s="29">
        <f t="shared" si="3139"/>
        <v>0</v>
      </c>
      <c r="Q6879" t="s">
        <v>7819</v>
      </c>
    </row>
    <row r="6880" spans="1:18" hidden="1">
      <c r="A6880" t="s">
        <v>525</v>
      </c>
      <c r="B6880" t="s">
        <v>6882</v>
      </c>
      <c r="C6880" s="224" t="s">
        <v>7843</v>
      </c>
      <c r="D6880" s="221">
        <v>352</v>
      </c>
      <c r="E6880" s="324">
        <v>43251</v>
      </c>
      <c r="F6880" s="1">
        <v>12095545.58</v>
      </c>
      <c r="G6880" s="5">
        <v>1.8000000000000002E-2</v>
      </c>
      <c r="H6880" s="298">
        <v>18143.319999999996</v>
      </c>
      <c r="I6880" s="10">
        <v>12095545.58</v>
      </c>
      <c r="J6880" s="11">
        <f t="shared" si="3134"/>
        <v>1.8000000000000002E-2</v>
      </c>
      <c r="K6880" s="30">
        <f t="shared" si="3135"/>
        <v>18143.318370000005</v>
      </c>
      <c r="L6880" s="29">
        <f t="shared" si="3136"/>
        <v>-1.6299999915645458E-3</v>
      </c>
      <c r="M6880" s="10">
        <f t="shared" si="3137"/>
        <v>12095545.58</v>
      </c>
      <c r="N6880" s="5">
        <f>VLOOKUP(CONCATENATE(A6880,"-6"),'Restated Depr'!$B$6:$G$7674,6,0)</f>
        <v>1.8000000000000002E-2</v>
      </c>
      <c r="O6880" s="29">
        <f t="shared" si="3138"/>
        <v>18143.318370000005</v>
      </c>
      <c r="P6880" s="29">
        <f t="shared" si="3139"/>
        <v>0</v>
      </c>
      <c r="Q6880" t="s">
        <v>7819</v>
      </c>
    </row>
    <row r="6881" spans="1:18" hidden="1">
      <c r="A6881" t="s">
        <v>525</v>
      </c>
      <c r="B6881" t="s">
        <v>6883</v>
      </c>
      <c r="C6881" s="224" t="s">
        <v>7843</v>
      </c>
      <c r="D6881" s="221">
        <v>352</v>
      </c>
      <c r="E6881" s="324">
        <v>43281</v>
      </c>
      <c r="F6881" s="1">
        <v>12095545.58</v>
      </c>
      <c r="G6881" s="5">
        <v>1.8000000000000002E-2</v>
      </c>
      <c r="H6881" s="298">
        <v>18143.319999999996</v>
      </c>
      <c r="I6881" s="10">
        <v>12095545.58</v>
      </c>
      <c r="J6881" s="11">
        <f t="shared" si="3134"/>
        <v>1.8000000000000002E-2</v>
      </c>
      <c r="K6881" s="30">
        <f t="shared" si="3135"/>
        <v>18143.318370000005</v>
      </c>
      <c r="L6881" s="29">
        <f t="shared" si="3136"/>
        <v>-1.6299999915645458E-3</v>
      </c>
      <c r="M6881" s="10">
        <f t="shared" si="3137"/>
        <v>12095545.58</v>
      </c>
      <c r="N6881" s="5">
        <f>VLOOKUP(CONCATENATE(A6881,"-6"),'Restated Depr'!$B$6:$G$7674,6,0)</f>
        <v>1.8000000000000002E-2</v>
      </c>
      <c r="O6881" s="29">
        <f t="shared" si="3138"/>
        <v>18143.318370000005</v>
      </c>
      <c r="P6881" s="29">
        <f t="shared" si="3139"/>
        <v>0</v>
      </c>
      <c r="Q6881" t="s">
        <v>7819</v>
      </c>
      <c r="R6881" s="5"/>
    </row>
    <row r="6882" spans="1:18" ht="15.75" hidden="1" thickBot="1">
      <c r="A6882" t="s">
        <v>525</v>
      </c>
      <c r="C6882" s="224" t="s">
        <v>645</v>
      </c>
      <c r="D6882" s="22"/>
      <c r="E6882" s="323" t="s">
        <v>606</v>
      </c>
      <c r="F6882" s="1"/>
      <c r="G6882" s="5"/>
      <c r="H6882" s="310">
        <f>SUM(H6870:H6881)</f>
        <v>181583.77000000005</v>
      </c>
      <c r="I6882" s="10"/>
      <c r="J6882" s="10"/>
      <c r="K6882" s="32">
        <f>SUM(K6870:K6881)</f>
        <v>183953.08902916667</v>
      </c>
      <c r="L6882" s="28">
        <f>SUM(L6870:L6881)</f>
        <v>2369.3190291666961</v>
      </c>
      <c r="M6882" s="10"/>
      <c r="N6882" s="5"/>
      <c r="O6882" s="28">
        <f>SUM(O6870:O6881)</f>
        <v>217719.82044000001</v>
      </c>
      <c r="P6882" s="28">
        <f>SUM(P6870:P6881)</f>
        <v>33766.731410833359</v>
      </c>
    </row>
    <row r="6883" spans="1:18" hidden="1">
      <c r="A6883" t="s">
        <v>526</v>
      </c>
      <c r="B6883" t="s">
        <v>6884</v>
      </c>
      <c r="C6883" s="224" t="s">
        <v>7843</v>
      </c>
      <c r="D6883" s="221">
        <v>352.2</v>
      </c>
      <c r="E6883" s="324">
        <v>42947</v>
      </c>
      <c r="F6883" s="9">
        <v>1757701.36</v>
      </c>
      <c r="G6883" s="18">
        <v>2.0200000000000003E-2</v>
      </c>
      <c r="H6883" s="299">
        <v>2958.8000000000006</v>
      </c>
      <c r="I6883" s="15">
        <v>1757701.36</v>
      </c>
      <c r="J6883" s="11">
        <f t="shared" ref="J6883:J6894" si="3140">G6883</f>
        <v>2.0200000000000003E-2</v>
      </c>
      <c r="K6883" s="31">
        <f t="shared" ref="K6883:K6894" si="3141">I6883*J6883/12</f>
        <v>2958.797289333334</v>
      </c>
      <c r="L6883" s="289">
        <f t="shared" ref="L6883:L6894" si="3142">K6883-H6883</f>
        <v>-2.7106666666441015E-3</v>
      </c>
      <c r="M6883" s="15">
        <f t="shared" ref="M6883:M6894" si="3143">I6883</f>
        <v>1757701.36</v>
      </c>
      <c r="N6883" s="5">
        <f>VLOOKUP(CONCATENATE(A6883,"-6"),'Restated Depr'!$B$6:$G$7674,6,0)</f>
        <v>1.49E-2</v>
      </c>
      <c r="O6883" s="289">
        <f t="shared" ref="O6883:O6894" si="3144">M6883*N6883/12</f>
        <v>2182.4791886666667</v>
      </c>
      <c r="P6883" s="289">
        <f t="shared" ref="P6883:P6894" si="3145">O6883-K6883</f>
        <v>-776.31810066666731</v>
      </c>
      <c r="Q6883" t="s">
        <v>7819</v>
      </c>
    </row>
    <row r="6884" spans="1:18" hidden="1">
      <c r="A6884" t="s">
        <v>526</v>
      </c>
      <c r="B6884" t="s">
        <v>6885</v>
      </c>
      <c r="C6884" s="224" t="s">
        <v>7843</v>
      </c>
      <c r="D6884" s="221">
        <v>352.2</v>
      </c>
      <c r="E6884" s="324">
        <v>42978</v>
      </c>
      <c r="F6884" s="1">
        <v>1757701.36</v>
      </c>
      <c r="G6884" s="18">
        <v>2.0200000000000003E-2</v>
      </c>
      <c r="H6884" s="298">
        <v>2958.8000000000006</v>
      </c>
      <c r="I6884" s="10">
        <v>1757701.36</v>
      </c>
      <c r="J6884" s="11">
        <f t="shared" si="3140"/>
        <v>2.0200000000000003E-2</v>
      </c>
      <c r="K6884" s="30">
        <f t="shared" si="3141"/>
        <v>2958.797289333334</v>
      </c>
      <c r="L6884" s="29">
        <f t="shared" si="3142"/>
        <v>-2.7106666666441015E-3</v>
      </c>
      <c r="M6884" s="10">
        <f t="shared" si="3143"/>
        <v>1757701.36</v>
      </c>
      <c r="N6884" s="5">
        <f>VLOOKUP(CONCATENATE(A6884,"-6"),'Restated Depr'!$B$6:$G$7674,6,0)</f>
        <v>1.49E-2</v>
      </c>
      <c r="O6884" s="29">
        <f t="shared" si="3144"/>
        <v>2182.4791886666667</v>
      </c>
      <c r="P6884" s="29">
        <f t="shared" si="3145"/>
        <v>-776.31810066666731</v>
      </c>
      <c r="Q6884" t="s">
        <v>7819</v>
      </c>
    </row>
    <row r="6885" spans="1:18" hidden="1">
      <c r="A6885" t="s">
        <v>526</v>
      </c>
      <c r="B6885" t="s">
        <v>6886</v>
      </c>
      <c r="C6885" s="224" t="s">
        <v>7843</v>
      </c>
      <c r="D6885" s="221">
        <v>352.2</v>
      </c>
      <c r="E6885" s="324">
        <v>43008</v>
      </c>
      <c r="F6885" s="1">
        <v>1757701.36</v>
      </c>
      <c r="G6885" s="18">
        <v>2.0200000000000003E-2</v>
      </c>
      <c r="H6885" s="298">
        <v>2958.8000000000006</v>
      </c>
      <c r="I6885" s="10">
        <v>1757701.36</v>
      </c>
      <c r="J6885" s="11">
        <f t="shared" si="3140"/>
        <v>2.0200000000000003E-2</v>
      </c>
      <c r="K6885" s="30">
        <f t="shared" si="3141"/>
        <v>2958.797289333334</v>
      </c>
      <c r="L6885" s="29">
        <f t="shared" si="3142"/>
        <v>-2.7106666666441015E-3</v>
      </c>
      <c r="M6885" s="10">
        <f t="shared" si="3143"/>
        <v>1757701.36</v>
      </c>
      <c r="N6885" s="5">
        <f>VLOOKUP(CONCATENATE(A6885,"-6"),'Restated Depr'!$B$6:$G$7674,6,0)</f>
        <v>1.49E-2</v>
      </c>
      <c r="O6885" s="29">
        <f t="shared" si="3144"/>
        <v>2182.4791886666667</v>
      </c>
      <c r="P6885" s="29">
        <f t="shared" si="3145"/>
        <v>-776.31810066666731</v>
      </c>
      <c r="Q6885" t="s">
        <v>7819</v>
      </c>
    </row>
    <row r="6886" spans="1:18" hidden="1">
      <c r="A6886" t="s">
        <v>526</v>
      </c>
      <c r="B6886" t="s">
        <v>6887</v>
      </c>
      <c r="C6886" s="224" t="s">
        <v>7843</v>
      </c>
      <c r="D6886" s="221">
        <v>352.2</v>
      </c>
      <c r="E6886" s="324">
        <v>43039</v>
      </c>
      <c r="F6886" s="1">
        <v>1757701.36</v>
      </c>
      <c r="G6886" s="18">
        <v>2.0200000000000003E-2</v>
      </c>
      <c r="H6886" s="298">
        <v>2958.8000000000006</v>
      </c>
      <c r="I6886" s="10">
        <v>1757701.36</v>
      </c>
      <c r="J6886" s="11">
        <f t="shared" si="3140"/>
        <v>2.0200000000000003E-2</v>
      </c>
      <c r="K6886" s="30">
        <f t="shared" si="3141"/>
        <v>2958.797289333334</v>
      </c>
      <c r="L6886" s="29">
        <f t="shared" si="3142"/>
        <v>-2.7106666666441015E-3</v>
      </c>
      <c r="M6886" s="10">
        <f t="shared" si="3143"/>
        <v>1757701.36</v>
      </c>
      <c r="N6886" s="5">
        <f>VLOOKUP(CONCATENATE(A6886,"-6"),'Restated Depr'!$B$6:$G$7674,6,0)</f>
        <v>1.49E-2</v>
      </c>
      <c r="O6886" s="29">
        <f t="shared" si="3144"/>
        <v>2182.4791886666667</v>
      </c>
      <c r="P6886" s="29">
        <f t="shared" si="3145"/>
        <v>-776.31810066666731</v>
      </c>
      <c r="Q6886" t="s">
        <v>7819</v>
      </c>
    </row>
    <row r="6887" spans="1:18" hidden="1">
      <c r="A6887" t="s">
        <v>526</v>
      </c>
      <c r="B6887" t="s">
        <v>6888</v>
      </c>
      <c r="C6887" s="224" t="s">
        <v>7843</v>
      </c>
      <c r="D6887" s="221">
        <v>352.2</v>
      </c>
      <c r="E6887" s="324">
        <v>43069</v>
      </c>
      <c r="F6887" s="1">
        <v>1757701.36</v>
      </c>
      <c r="G6887" s="18">
        <v>2.0200000000000003E-2</v>
      </c>
      <c r="H6887" s="298">
        <v>2958.8000000000006</v>
      </c>
      <c r="I6887" s="10">
        <v>1757701.36</v>
      </c>
      <c r="J6887" s="11">
        <f t="shared" si="3140"/>
        <v>2.0200000000000003E-2</v>
      </c>
      <c r="K6887" s="30">
        <f t="shared" si="3141"/>
        <v>2958.797289333334</v>
      </c>
      <c r="L6887" s="29">
        <f t="shared" si="3142"/>
        <v>-2.7106666666441015E-3</v>
      </c>
      <c r="M6887" s="10">
        <f t="shared" si="3143"/>
        <v>1757701.36</v>
      </c>
      <c r="N6887" s="5">
        <f>VLOOKUP(CONCATENATE(A6887,"-6"),'Restated Depr'!$B$6:$G$7674,6,0)</f>
        <v>1.49E-2</v>
      </c>
      <c r="O6887" s="29">
        <f t="shared" si="3144"/>
        <v>2182.4791886666667</v>
      </c>
      <c r="P6887" s="29">
        <f t="shared" si="3145"/>
        <v>-776.31810066666731</v>
      </c>
      <c r="Q6887" t="s">
        <v>7819</v>
      </c>
    </row>
    <row r="6888" spans="1:18" hidden="1">
      <c r="A6888" t="s">
        <v>526</v>
      </c>
      <c r="B6888" t="s">
        <v>6889</v>
      </c>
      <c r="C6888" s="224" t="s">
        <v>7843</v>
      </c>
      <c r="D6888" s="221">
        <v>352.2</v>
      </c>
      <c r="E6888" s="324">
        <v>43100</v>
      </c>
      <c r="F6888" s="1">
        <v>1757701.36</v>
      </c>
      <c r="G6888" s="18">
        <v>1.7999999999999999E-2</v>
      </c>
      <c r="H6888" s="298">
        <v>2636.56</v>
      </c>
      <c r="I6888" s="10">
        <v>1757701.36</v>
      </c>
      <c r="J6888" s="11">
        <f t="shared" si="3140"/>
        <v>1.7999999999999999E-2</v>
      </c>
      <c r="K6888" s="30">
        <f t="shared" si="3141"/>
        <v>2636.55204</v>
      </c>
      <c r="L6888" s="29">
        <f t="shared" si="3142"/>
        <v>-7.9599999999118154E-3</v>
      </c>
      <c r="M6888" s="10">
        <f t="shared" si="3143"/>
        <v>1757701.36</v>
      </c>
      <c r="N6888" s="5">
        <f>VLOOKUP(CONCATENATE(A6888,"-6"),'Restated Depr'!$B$6:$G$7674,6,0)</f>
        <v>1.49E-2</v>
      </c>
      <c r="O6888" s="29">
        <f t="shared" si="3144"/>
        <v>2182.4791886666667</v>
      </c>
      <c r="P6888" s="29">
        <f t="shared" si="3145"/>
        <v>-454.07285133333335</v>
      </c>
      <c r="Q6888" t="s">
        <v>7819</v>
      </c>
    </row>
    <row r="6889" spans="1:18" hidden="1">
      <c r="A6889" t="s">
        <v>526</v>
      </c>
      <c r="B6889" t="s">
        <v>6890</v>
      </c>
      <c r="C6889" s="224" t="s">
        <v>7843</v>
      </c>
      <c r="D6889" s="221">
        <v>352.2</v>
      </c>
      <c r="E6889" s="324">
        <v>43131</v>
      </c>
      <c r="F6889" s="1">
        <v>1757701.36</v>
      </c>
      <c r="G6889" s="5">
        <v>1.49E-2</v>
      </c>
      <c r="H6889" s="298">
        <v>2182.48</v>
      </c>
      <c r="I6889" s="10">
        <v>1757701.36</v>
      </c>
      <c r="J6889" s="11">
        <f t="shared" si="3140"/>
        <v>1.49E-2</v>
      </c>
      <c r="K6889" s="30">
        <f t="shared" si="3141"/>
        <v>2182.4791886666667</v>
      </c>
      <c r="L6889" s="29">
        <f t="shared" si="3142"/>
        <v>-8.1133333333127666E-4</v>
      </c>
      <c r="M6889" s="10">
        <f t="shared" si="3143"/>
        <v>1757701.36</v>
      </c>
      <c r="N6889" s="5">
        <f>VLOOKUP(CONCATENATE(A6889,"-6"),'Restated Depr'!$B$6:$G$7674,6,0)</f>
        <v>1.49E-2</v>
      </c>
      <c r="O6889" s="29">
        <f t="shared" si="3144"/>
        <v>2182.4791886666667</v>
      </c>
      <c r="P6889" s="29">
        <f t="shared" si="3145"/>
        <v>0</v>
      </c>
      <c r="Q6889" t="s">
        <v>7819</v>
      </c>
    </row>
    <row r="6890" spans="1:18" hidden="1">
      <c r="A6890" t="s">
        <v>526</v>
      </c>
      <c r="B6890" t="s">
        <v>6891</v>
      </c>
      <c r="C6890" s="224" t="s">
        <v>7843</v>
      </c>
      <c r="D6890" s="221">
        <v>352.2</v>
      </c>
      <c r="E6890" s="324">
        <v>43159</v>
      </c>
      <c r="F6890" s="1">
        <v>1757701.36</v>
      </c>
      <c r="G6890" s="5">
        <v>1.49E-2</v>
      </c>
      <c r="H6890" s="298">
        <v>2182.48</v>
      </c>
      <c r="I6890" s="10">
        <v>1757701.36</v>
      </c>
      <c r="J6890" s="11">
        <f t="shared" si="3140"/>
        <v>1.49E-2</v>
      </c>
      <c r="K6890" s="30">
        <f t="shared" si="3141"/>
        <v>2182.4791886666667</v>
      </c>
      <c r="L6890" s="29">
        <f t="shared" si="3142"/>
        <v>-8.1133333333127666E-4</v>
      </c>
      <c r="M6890" s="10">
        <f t="shared" si="3143"/>
        <v>1757701.36</v>
      </c>
      <c r="N6890" s="5">
        <f>VLOOKUP(CONCATENATE(A6890,"-6"),'Restated Depr'!$B$6:$G$7674,6,0)</f>
        <v>1.49E-2</v>
      </c>
      <c r="O6890" s="29">
        <f t="shared" si="3144"/>
        <v>2182.4791886666667</v>
      </c>
      <c r="P6890" s="29">
        <f t="shared" si="3145"/>
        <v>0</v>
      </c>
      <c r="Q6890" t="s">
        <v>7819</v>
      </c>
    </row>
    <row r="6891" spans="1:18" hidden="1">
      <c r="A6891" t="s">
        <v>526</v>
      </c>
      <c r="B6891" t="s">
        <v>6892</v>
      </c>
      <c r="C6891" s="224" t="s">
        <v>7843</v>
      </c>
      <c r="D6891" s="221">
        <v>352.2</v>
      </c>
      <c r="E6891" s="324">
        <v>43190</v>
      </c>
      <c r="F6891" s="1">
        <v>1757701.36</v>
      </c>
      <c r="G6891" s="5">
        <v>1.49E-2</v>
      </c>
      <c r="H6891" s="298">
        <v>2182.48</v>
      </c>
      <c r="I6891" s="10">
        <v>1757701.36</v>
      </c>
      <c r="J6891" s="11">
        <f t="shared" si="3140"/>
        <v>1.49E-2</v>
      </c>
      <c r="K6891" s="30">
        <f t="shared" si="3141"/>
        <v>2182.4791886666667</v>
      </c>
      <c r="L6891" s="29">
        <f t="shared" si="3142"/>
        <v>-8.1133333333127666E-4</v>
      </c>
      <c r="M6891" s="10">
        <f t="shared" si="3143"/>
        <v>1757701.36</v>
      </c>
      <c r="N6891" s="5">
        <f>VLOOKUP(CONCATENATE(A6891,"-6"),'Restated Depr'!$B$6:$G$7674,6,0)</f>
        <v>1.49E-2</v>
      </c>
      <c r="O6891" s="29">
        <f t="shared" si="3144"/>
        <v>2182.4791886666667</v>
      </c>
      <c r="P6891" s="29">
        <f t="shared" si="3145"/>
        <v>0</v>
      </c>
      <c r="Q6891" t="s">
        <v>7819</v>
      </c>
    </row>
    <row r="6892" spans="1:18" hidden="1">
      <c r="A6892" t="s">
        <v>526</v>
      </c>
      <c r="B6892" t="s">
        <v>6893</v>
      </c>
      <c r="C6892" s="224" t="s">
        <v>7843</v>
      </c>
      <c r="D6892" s="221">
        <v>352.2</v>
      </c>
      <c r="E6892" s="324">
        <v>43220</v>
      </c>
      <c r="F6892" s="1">
        <v>1757701.36</v>
      </c>
      <c r="G6892" s="5">
        <v>1.49E-2</v>
      </c>
      <c r="H6892" s="298">
        <v>2182.48</v>
      </c>
      <c r="I6892" s="10">
        <v>1757701.36</v>
      </c>
      <c r="J6892" s="11">
        <f t="shared" si="3140"/>
        <v>1.49E-2</v>
      </c>
      <c r="K6892" s="30">
        <f t="shared" si="3141"/>
        <v>2182.4791886666667</v>
      </c>
      <c r="L6892" s="29">
        <f t="shared" si="3142"/>
        <v>-8.1133333333127666E-4</v>
      </c>
      <c r="M6892" s="10">
        <f t="shared" si="3143"/>
        <v>1757701.36</v>
      </c>
      <c r="N6892" s="5">
        <f>VLOOKUP(CONCATENATE(A6892,"-6"),'Restated Depr'!$B$6:$G$7674,6,0)</f>
        <v>1.49E-2</v>
      </c>
      <c r="O6892" s="29">
        <f t="shared" si="3144"/>
        <v>2182.4791886666667</v>
      </c>
      <c r="P6892" s="29">
        <f t="shared" si="3145"/>
        <v>0</v>
      </c>
      <c r="Q6892" t="s">
        <v>7819</v>
      </c>
    </row>
    <row r="6893" spans="1:18" hidden="1">
      <c r="A6893" t="s">
        <v>526</v>
      </c>
      <c r="B6893" t="s">
        <v>6894</v>
      </c>
      <c r="C6893" s="224" t="s">
        <v>7843</v>
      </c>
      <c r="D6893" s="221">
        <v>352.2</v>
      </c>
      <c r="E6893" s="324">
        <v>43251</v>
      </c>
      <c r="F6893" s="1">
        <v>1757701.36</v>
      </c>
      <c r="G6893" s="5">
        <v>1.49E-2</v>
      </c>
      <c r="H6893" s="298">
        <v>2182.48</v>
      </c>
      <c r="I6893" s="10">
        <v>1757701.36</v>
      </c>
      <c r="J6893" s="11">
        <f t="shared" si="3140"/>
        <v>1.49E-2</v>
      </c>
      <c r="K6893" s="30">
        <f t="shared" si="3141"/>
        <v>2182.4791886666667</v>
      </c>
      <c r="L6893" s="29">
        <f t="shared" si="3142"/>
        <v>-8.1133333333127666E-4</v>
      </c>
      <c r="M6893" s="10">
        <f t="shared" si="3143"/>
        <v>1757701.36</v>
      </c>
      <c r="N6893" s="5">
        <f>VLOOKUP(CONCATENATE(A6893,"-6"),'Restated Depr'!$B$6:$G$7674,6,0)</f>
        <v>1.49E-2</v>
      </c>
      <c r="O6893" s="29">
        <f t="shared" si="3144"/>
        <v>2182.4791886666667</v>
      </c>
      <c r="P6893" s="29">
        <f t="shared" si="3145"/>
        <v>0</v>
      </c>
      <c r="Q6893" t="s">
        <v>7819</v>
      </c>
    </row>
    <row r="6894" spans="1:18" hidden="1">
      <c r="A6894" t="s">
        <v>526</v>
      </c>
      <c r="B6894" t="s">
        <v>6895</v>
      </c>
      <c r="C6894" s="224" t="s">
        <v>7843</v>
      </c>
      <c r="D6894" s="221">
        <v>352.2</v>
      </c>
      <c r="E6894" s="324">
        <v>43281</v>
      </c>
      <c r="F6894" s="1">
        <v>1757701.36</v>
      </c>
      <c r="G6894" s="5">
        <v>1.49E-2</v>
      </c>
      <c r="H6894" s="298">
        <v>2182.48</v>
      </c>
      <c r="I6894" s="10">
        <v>1757701.36</v>
      </c>
      <c r="J6894" s="11">
        <f t="shared" si="3140"/>
        <v>1.49E-2</v>
      </c>
      <c r="K6894" s="30">
        <f t="shared" si="3141"/>
        <v>2182.4791886666667</v>
      </c>
      <c r="L6894" s="29">
        <f t="shared" si="3142"/>
        <v>-8.1133333333127666E-4</v>
      </c>
      <c r="M6894" s="10">
        <f t="shared" si="3143"/>
        <v>1757701.36</v>
      </c>
      <c r="N6894" s="5">
        <f>VLOOKUP(CONCATENATE(A6894,"-6"),'Restated Depr'!$B$6:$G$7674,6,0)</f>
        <v>1.49E-2</v>
      </c>
      <c r="O6894" s="29">
        <f t="shared" si="3144"/>
        <v>2182.4791886666667</v>
      </c>
      <c r="P6894" s="29">
        <f t="shared" si="3145"/>
        <v>0</v>
      </c>
      <c r="Q6894" t="s">
        <v>7819</v>
      </c>
      <c r="R6894" s="5"/>
    </row>
    <row r="6895" spans="1:18" ht="15.75" hidden="1" thickBot="1">
      <c r="A6895" t="s">
        <v>526</v>
      </c>
      <c r="C6895" s="224" t="s">
        <v>645</v>
      </c>
      <c r="D6895" s="22"/>
      <c r="E6895" s="323" t="s">
        <v>606</v>
      </c>
      <c r="F6895" s="1"/>
      <c r="G6895" s="5"/>
      <c r="H6895" s="310">
        <f>SUM(H6883:H6894)</f>
        <v>30525.440000000002</v>
      </c>
      <c r="I6895" s="10"/>
      <c r="J6895" s="10"/>
      <c r="K6895" s="32">
        <f>SUM(K6883:K6894)</f>
        <v>30525.413618666676</v>
      </c>
      <c r="L6895" s="28">
        <f>SUM(L6883:L6894)</f>
        <v>-2.6381333333119983E-2</v>
      </c>
      <c r="M6895" s="10"/>
      <c r="N6895" s="5"/>
      <c r="O6895" s="28">
        <f>SUM(O6883:O6894)</f>
        <v>26189.750264000006</v>
      </c>
      <c r="P6895" s="28">
        <f>SUM(P6883:P6894)</f>
        <v>-4335.6633546666699</v>
      </c>
    </row>
    <row r="6896" spans="1:18" hidden="1">
      <c r="A6896" t="s">
        <v>527</v>
      </c>
      <c r="B6896" t="s">
        <v>6896</v>
      </c>
      <c r="C6896" s="224" t="s">
        <v>7843</v>
      </c>
      <c r="D6896" s="221">
        <v>352.3</v>
      </c>
      <c r="E6896" s="324">
        <v>42947</v>
      </c>
      <c r="F6896" s="9">
        <v>4185430.83</v>
      </c>
      <c r="G6896" s="18">
        <v>2.1000000000000001E-2</v>
      </c>
      <c r="H6896" s="299">
        <v>7324.5</v>
      </c>
      <c r="I6896" s="15">
        <v>4185430.83</v>
      </c>
      <c r="J6896" s="11">
        <f t="shared" ref="J6896:J6907" si="3146">G6896</f>
        <v>2.1000000000000001E-2</v>
      </c>
      <c r="K6896" s="31">
        <f t="shared" ref="K6896:K6907" si="3147">I6896*J6896/12</f>
        <v>7324.5039525000002</v>
      </c>
      <c r="L6896" s="289">
        <f t="shared" ref="L6896:L6907" si="3148">K6896-H6896</f>
        <v>3.9525000001958688E-3</v>
      </c>
      <c r="M6896" s="15">
        <f t="shared" ref="M6896:M6907" si="3149">I6896</f>
        <v>4185430.83</v>
      </c>
      <c r="N6896" s="5">
        <f>VLOOKUP(CONCATENATE(A6896,"-6"),'Restated Depr'!$B$6:$G$7674,6,0)</f>
        <v>1.8800000000000001E-2</v>
      </c>
      <c r="O6896" s="289">
        <f t="shared" ref="O6896:O6907" si="3150">M6896*N6896/12</f>
        <v>6557.1749669999999</v>
      </c>
      <c r="P6896" s="289">
        <f t="shared" ref="P6896:P6907" si="3151">O6896-K6896</f>
        <v>-767.32898550000027</v>
      </c>
      <c r="Q6896" t="s">
        <v>7819</v>
      </c>
    </row>
    <row r="6897" spans="1:18" hidden="1">
      <c r="A6897" t="s">
        <v>527</v>
      </c>
      <c r="B6897" t="s">
        <v>6897</v>
      </c>
      <c r="C6897" s="224" t="s">
        <v>7843</v>
      </c>
      <c r="D6897" s="221">
        <v>352.3</v>
      </c>
      <c r="E6897" s="324">
        <v>42978</v>
      </c>
      <c r="F6897" s="1">
        <v>4185430.83</v>
      </c>
      <c r="G6897" s="18">
        <v>2.1000000000000001E-2</v>
      </c>
      <c r="H6897" s="298">
        <v>7324.5</v>
      </c>
      <c r="I6897" s="10">
        <v>4185430.83</v>
      </c>
      <c r="J6897" s="11">
        <f t="shared" si="3146"/>
        <v>2.1000000000000001E-2</v>
      </c>
      <c r="K6897" s="30">
        <f t="shared" si="3147"/>
        <v>7324.5039525000002</v>
      </c>
      <c r="L6897" s="29">
        <f t="shared" si="3148"/>
        <v>3.9525000001958688E-3</v>
      </c>
      <c r="M6897" s="10">
        <f t="shared" si="3149"/>
        <v>4185430.83</v>
      </c>
      <c r="N6897" s="5">
        <f>VLOOKUP(CONCATENATE(A6897,"-6"),'Restated Depr'!$B$6:$G$7674,6,0)</f>
        <v>1.8800000000000001E-2</v>
      </c>
      <c r="O6897" s="29">
        <f t="shared" si="3150"/>
        <v>6557.1749669999999</v>
      </c>
      <c r="P6897" s="29">
        <f t="shared" si="3151"/>
        <v>-767.32898550000027</v>
      </c>
      <c r="Q6897" t="s">
        <v>7819</v>
      </c>
    </row>
    <row r="6898" spans="1:18" hidden="1">
      <c r="A6898" t="s">
        <v>527</v>
      </c>
      <c r="B6898" t="s">
        <v>6898</v>
      </c>
      <c r="C6898" s="224" t="s">
        <v>7843</v>
      </c>
      <c r="D6898" s="221">
        <v>352.3</v>
      </c>
      <c r="E6898" s="324">
        <v>43008</v>
      </c>
      <c r="F6898" s="1">
        <v>4185430.83</v>
      </c>
      <c r="G6898" s="18">
        <v>2.1000000000000001E-2</v>
      </c>
      <c r="H6898" s="298">
        <v>7324.5</v>
      </c>
      <c r="I6898" s="10">
        <v>4185430.83</v>
      </c>
      <c r="J6898" s="11">
        <f t="shared" si="3146"/>
        <v>2.1000000000000001E-2</v>
      </c>
      <c r="K6898" s="30">
        <f t="shared" si="3147"/>
        <v>7324.5039525000002</v>
      </c>
      <c r="L6898" s="29">
        <f t="shared" si="3148"/>
        <v>3.9525000001958688E-3</v>
      </c>
      <c r="M6898" s="10">
        <f t="shared" si="3149"/>
        <v>4185430.83</v>
      </c>
      <c r="N6898" s="5">
        <f>VLOOKUP(CONCATENATE(A6898,"-6"),'Restated Depr'!$B$6:$G$7674,6,0)</f>
        <v>1.8800000000000001E-2</v>
      </c>
      <c r="O6898" s="29">
        <f t="shared" si="3150"/>
        <v>6557.1749669999999</v>
      </c>
      <c r="P6898" s="29">
        <f t="shared" si="3151"/>
        <v>-767.32898550000027</v>
      </c>
      <c r="Q6898" t="s">
        <v>7819</v>
      </c>
    </row>
    <row r="6899" spans="1:18" hidden="1">
      <c r="A6899" t="s">
        <v>527</v>
      </c>
      <c r="B6899" t="s">
        <v>6899</v>
      </c>
      <c r="C6899" s="224" t="s">
        <v>7843</v>
      </c>
      <c r="D6899" s="221">
        <v>352.3</v>
      </c>
      <c r="E6899" s="324">
        <v>43039</v>
      </c>
      <c r="F6899" s="1">
        <v>4185430.83</v>
      </c>
      <c r="G6899" s="18">
        <v>2.1000000000000001E-2</v>
      </c>
      <c r="H6899" s="298">
        <v>7324.5</v>
      </c>
      <c r="I6899" s="10">
        <v>4185430.83</v>
      </c>
      <c r="J6899" s="11">
        <f t="shared" si="3146"/>
        <v>2.1000000000000001E-2</v>
      </c>
      <c r="K6899" s="30">
        <f t="shared" si="3147"/>
        <v>7324.5039525000002</v>
      </c>
      <c r="L6899" s="29">
        <f t="shared" si="3148"/>
        <v>3.9525000001958688E-3</v>
      </c>
      <c r="M6899" s="10">
        <f t="shared" si="3149"/>
        <v>4185430.83</v>
      </c>
      <c r="N6899" s="5">
        <f>VLOOKUP(CONCATENATE(A6899,"-6"),'Restated Depr'!$B$6:$G$7674,6,0)</f>
        <v>1.8800000000000001E-2</v>
      </c>
      <c r="O6899" s="29">
        <f t="shared" si="3150"/>
        <v>6557.1749669999999</v>
      </c>
      <c r="P6899" s="29">
        <f t="shared" si="3151"/>
        <v>-767.32898550000027</v>
      </c>
      <c r="Q6899" t="s">
        <v>7819</v>
      </c>
    </row>
    <row r="6900" spans="1:18" hidden="1">
      <c r="A6900" t="s">
        <v>527</v>
      </c>
      <c r="B6900" t="s">
        <v>6900</v>
      </c>
      <c r="C6900" s="224" t="s">
        <v>7843</v>
      </c>
      <c r="D6900" s="221">
        <v>352.3</v>
      </c>
      <c r="E6900" s="324">
        <v>43069</v>
      </c>
      <c r="F6900" s="1">
        <v>4185430.83</v>
      </c>
      <c r="G6900" s="18">
        <v>2.1000000000000001E-2</v>
      </c>
      <c r="H6900" s="298">
        <v>7324.5</v>
      </c>
      <c r="I6900" s="10">
        <v>4185430.83</v>
      </c>
      <c r="J6900" s="11">
        <f t="shared" si="3146"/>
        <v>2.1000000000000001E-2</v>
      </c>
      <c r="K6900" s="30">
        <f t="shared" si="3147"/>
        <v>7324.5039525000002</v>
      </c>
      <c r="L6900" s="29">
        <f t="shared" si="3148"/>
        <v>3.9525000001958688E-3</v>
      </c>
      <c r="M6900" s="10">
        <f t="shared" si="3149"/>
        <v>4185430.83</v>
      </c>
      <c r="N6900" s="5">
        <f>VLOOKUP(CONCATENATE(A6900,"-6"),'Restated Depr'!$B$6:$G$7674,6,0)</f>
        <v>1.8800000000000001E-2</v>
      </c>
      <c r="O6900" s="29">
        <f t="shared" si="3150"/>
        <v>6557.1749669999999</v>
      </c>
      <c r="P6900" s="29">
        <f t="shared" si="3151"/>
        <v>-767.32898550000027</v>
      </c>
      <c r="Q6900" t="s">
        <v>7819</v>
      </c>
    </row>
    <row r="6901" spans="1:18" hidden="1">
      <c r="A6901" t="s">
        <v>527</v>
      </c>
      <c r="B6901" t="s">
        <v>6901</v>
      </c>
      <c r="C6901" s="224" t="s">
        <v>7843</v>
      </c>
      <c r="D6901" s="221">
        <v>352.3</v>
      </c>
      <c r="E6901" s="324">
        <v>43100</v>
      </c>
      <c r="F6901" s="1">
        <v>4185430.83</v>
      </c>
      <c r="G6901" s="18">
        <v>2.01E-2</v>
      </c>
      <c r="H6901" s="298">
        <v>7010.6000000000013</v>
      </c>
      <c r="I6901" s="10">
        <v>4185430.83</v>
      </c>
      <c r="J6901" s="11">
        <f t="shared" si="3146"/>
        <v>2.01E-2</v>
      </c>
      <c r="K6901" s="30">
        <f t="shared" si="3147"/>
        <v>7010.5966402500007</v>
      </c>
      <c r="L6901" s="29">
        <f t="shared" si="3148"/>
        <v>-3.3597500005271286E-3</v>
      </c>
      <c r="M6901" s="10">
        <f t="shared" si="3149"/>
        <v>4185430.83</v>
      </c>
      <c r="N6901" s="5">
        <f>VLOOKUP(CONCATENATE(A6901,"-6"),'Restated Depr'!$B$6:$G$7674,6,0)</f>
        <v>1.8800000000000001E-2</v>
      </c>
      <c r="O6901" s="29">
        <f t="shared" si="3150"/>
        <v>6557.1749669999999</v>
      </c>
      <c r="P6901" s="29">
        <f t="shared" si="3151"/>
        <v>-453.42167325000082</v>
      </c>
      <c r="Q6901" t="s">
        <v>7819</v>
      </c>
    </row>
    <row r="6902" spans="1:18" hidden="1">
      <c r="A6902" t="s">
        <v>527</v>
      </c>
      <c r="B6902" t="s">
        <v>6902</v>
      </c>
      <c r="C6902" s="224" t="s">
        <v>7843</v>
      </c>
      <c r="D6902" s="221">
        <v>352.3</v>
      </c>
      <c r="E6902" s="324">
        <v>43131</v>
      </c>
      <c r="F6902" s="1">
        <v>4185430.83</v>
      </c>
      <c r="G6902" s="5">
        <v>1.8800000000000001E-2</v>
      </c>
      <c r="H6902" s="298">
        <v>6557.170000000001</v>
      </c>
      <c r="I6902" s="10">
        <v>4185430.83</v>
      </c>
      <c r="J6902" s="11">
        <f t="shared" si="3146"/>
        <v>1.8800000000000001E-2</v>
      </c>
      <c r="K6902" s="30">
        <f t="shared" si="3147"/>
        <v>6557.1749669999999</v>
      </c>
      <c r="L6902" s="29">
        <f t="shared" si="3148"/>
        <v>4.9669999989419011E-3</v>
      </c>
      <c r="M6902" s="10">
        <f t="shared" si="3149"/>
        <v>4185430.83</v>
      </c>
      <c r="N6902" s="5">
        <f>VLOOKUP(CONCATENATE(A6902,"-6"),'Restated Depr'!$B$6:$G$7674,6,0)</f>
        <v>1.8800000000000001E-2</v>
      </c>
      <c r="O6902" s="29">
        <f t="shared" si="3150"/>
        <v>6557.1749669999999</v>
      </c>
      <c r="P6902" s="29">
        <f t="shared" si="3151"/>
        <v>0</v>
      </c>
      <c r="Q6902" t="s">
        <v>7819</v>
      </c>
    </row>
    <row r="6903" spans="1:18" hidden="1">
      <c r="A6903" t="s">
        <v>527</v>
      </c>
      <c r="B6903" t="s">
        <v>6903</v>
      </c>
      <c r="C6903" s="224" t="s">
        <v>7843</v>
      </c>
      <c r="D6903" s="221">
        <v>352.3</v>
      </c>
      <c r="E6903" s="324">
        <v>43159</v>
      </c>
      <c r="F6903" s="1">
        <v>4185430.83</v>
      </c>
      <c r="G6903" s="5">
        <v>1.8800000000000001E-2</v>
      </c>
      <c r="H6903" s="298">
        <v>6557.170000000001</v>
      </c>
      <c r="I6903" s="10">
        <v>4185430.83</v>
      </c>
      <c r="J6903" s="11">
        <f t="shared" si="3146"/>
        <v>1.8800000000000001E-2</v>
      </c>
      <c r="K6903" s="30">
        <f t="shared" si="3147"/>
        <v>6557.1749669999999</v>
      </c>
      <c r="L6903" s="29">
        <f t="shared" si="3148"/>
        <v>4.9669999989419011E-3</v>
      </c>
      <c r="M6903" s="10">
        <f t="shared" si="3149"/>
        <v>4185430.83</v>
      </c>
      <c r="N6903" s="5">
        <f>VLOOKUP(CONCATENATE(A6903,"-6"),'Restated Depr'!$B$6:$G$7674,6,0)</f>
        <v>1.8800000000000001E-2</v>
      </c>
      <c r="O6903" s="29">
        <f t="shared" si="3150"/>
        <v>6557.1749669999999</v>
      </c>
      <c r="P6903" s="29">
        <f t="shared" si="3151"/>
        <v>0</v>
      </c>
      <c r="Q6903" t="s">
        <v>7819</v>
      </c>
    </row>
    <row r="6904" spans="1:18" hidden="1">
      <c r="A6904" t="s">
        <v>527</v>
      </c>
      <c r="B6904" t="s">
        <v>6904</v>
      </c>
      <c r="C6904" s="224" t="s">
        <v>7843</v>
      </c>
      <c r="D6904" s="221">
        <v>352.3</v>
      </c>
      <c r="E6904" s="324">
        <v>43190</v>
      </c>
      <c r="F6904" s="1">
        <v>4185430.83</v>
      </c>
      <c r="G6904" s="5">
        <v>1.8800000000000001E-2</v>
      </c>
      <c r="H6904" s="298">
        <v>6557.170000000001</v>
      </c>
      <c r="I6904" s="10">
        <v>4185430.83</v>
      </c>
      <c r="J6904" s="11">
        <f t="shared" si="3146"/>
        <v>1.8800000000000001E-2</v>
      </c>
      <c r="K6904" s="30">
        <f t="shared" si="3147"/>
        <v>6557.1749669999999</v>
      </c>
      <c r="L6904" s="29">
        <f t="shared" si="3148"/>
        <v>4.9669999989419011E-3</v>
      </c>
      <c r="M6904" s="10">
        <f t="shared" si="3149"/>
        <v>4185430.83</v>
      </c>
      <c r="N6904" s="5">
        <f>VLOOKUP(CONCATENATE(A6904,"-6"),'Restated Depr'!$B$6:$G$7674,6,0)</f>
        <v>1.8800000000000001E-2</v>
      </c>
      <c r="O6904" s="29">
        <f t="shared" si="3150"/>
        <v>6557.1749669999999</v>
      </c>
      <c r="P6904" s="29">
        <f t="shared" si="3151"/>
        <v>0</v>
      </c>
      <c r="Q6904" t="s">
        <v>7819</v>
      </c>
    </row>
    <row r="6905" spans="1:18" hidden="1">
      <c r="A6905" t="s">
        <v>527</v>
      </c>
      <c r="B6905" t="s">
        <v>6905</v>
      </c>
      <c r="C6905" s="224" t="s">
        <v>7843</v>
      </c>
      <c r="D6905" s="221">
        <v>352.3</v>
      </c>
      <c r="E6905" s="324">
        <v>43220</v>
      </c>
      <c r="F6905" s="1">
        <v>4185430.83</v>
      </c>
      <c r="G6905" s="5">
        <v>1.8800000000000001E-2</v>
      </c>
      <c r="H6905" s="298">
        <v>6557.170000000001</v>
      </c>
      <c r="I6905" s="10">
        <v>4185430.83</v>
      </c>
      <c r="J6905" s="11">
        <f t="shared" si="3146"/>
        <v>1.8800000000000001E-2</v>
      </c>
      <c r="K6905" s="30">
        <f t="shared" si="3147"/>
        <v>6557.1749669999999</v>
      </c>
      <c r="L6905" s="29">
        <f t="shared" si="3148"/>
        <v>4.9669999989419011E-3</v>
      </c>
      <c r="M6905" s="10">
        <f t="shared" si="3149"/>
        <v>4185430.83</v>
      </c>
      <c r="N6905" s="5">
        <f>VLOOKUP(CONCATENATE(A6905,"-6"),'Restated Depr'!$B$6:$G$7674,6,0)</f>
        <v>1.8800000000000001E-2</v>
      </c>
      <c r="O6905" s="29">
        <f t="shared" si="3150"/>
        <v>6557.1749669999999</v>
      </c>
      <c r="P6905" s="29">
        <f t="shared" si="3151"/>
        <v>0</v>
      </c>
      <c r="Q6905" t="s">
        <v>7819</v>
      </c>
    </row>
    <row r="6906" spans="1:18" hidden="1">
      <c r="A6906" t="s">
        <v>527</v>
      </c>
      <c r="B6906" t="s">
        <v>6906</v>
      </c>
      <c r="C6906" s="224" t="s">
        <v>7843</v>
      </c>
      <c r="D6906" s="221">
        <v>352.3</v>
      </c>
      <c r="E6906" s="324">
        <v>43251</v>
      </c>
      <c r="F6906" s="1">
        <v>4185430.83</v>
      </c>
      <c r="G6906" s="5">
        <v>1.8800000000000001E-2</v>
      </c>
      <c r="H6906" s="298">
        <v>6557.170000000001</v>
      </c>
      <c r="I6906" s="10">
        <v>4185430.83</v>
      </c>
      <c r="J6906" s="11">
        <f t="shared" si="3146"/>
        <v>1.8800000000000001E-2</v>
      </c>
      <c r="K6906" s="30">
        <f t="shared" si="3147"/>
        <v>6557.1749669999999</v>
      </c>
      <c r="L6906" s="29">
        <f t="shared" si="3148"/>
        <v>4.9669999989419011E-3</v>
      </c>
      <c r="M6906" s="10">
        <f t="shared" si="3149"/>
        <v>4185430.83</v>
      </c>
      <c r="N6906" s="5">
        <f>VLOOKUP(CONCATENATE(A6906,"-6"),'Restated Depr'!$B$6:$G$7674,6,0)</f>
        <v>1.8800000000000001E-2</v>
      </c>
      <c r="O6906" s="29">
        <f t="shared" si="3150"/>
        <v>6557.1749669999999</v>
      </c>
      <c r="P6906" s="29">
        <f t="shared" si="3151"/>
        <v>0</v>
      </c>
      <c r="Q6906" t="s">
        <v>7819</v>
      </c>
    </row>
    <row r="6907" spans="1:18" hidden="1">
      <c r="A6907" t="s">
        <v>527</v>
      </c>
      <c r="B6907" t="s">
        <v>6907</v>
      </c>
      <c r="C6907" s="224" t="s">
        <v>7843</v>
      </c>
      <c r="D6907" s="221">
        <v>352.3</v>
      </c>
      <c r="E6907" s="324">
        <v>43281</v>
      </c>
      <c r="F6907" s="1">
        <v>4185430.83</v>
      </c>
      <c r="G6907" s="5">
        <v>1.8800000000000001E-2</v>
      </c>
      <c r="H6907" s="298">
        <v>6557.170000000001</v>
      </c>
      <c r="I6907" s="10">
        <v>4185430.83</v>
      </c>
      <c r="J6907" s="11">
        <f t="shared" si="3146"/>
        <v>1.8800000000000001E-2</v>
      </c>
      <c r="K6907" s="30">
        <f t="shared" si="3147"/>
        <v>6557.1749669999999</v>
      </c>
      <c r="L6907" s="29">
        <f t="shared" si="3148"/>
        <v>4.9669999989419011E-3</v>
      </c>
      <c r="M6907" s="10">
        <f t="shared" si="3149"/>
        <v>4185430.83</v>
      </c>
      <c r="N6907" s="5">
        <f>VLOOKUP(CONCATENATE(A6907,"-6"),'Restated Depr'!$B$6:$G$7674,6,0)</f>
        <v>1.8800000000000001E-2</v>
      </c>
      <c r="O6907" s="29">
        <f t="shared" si="3150"/>
        <v>6557.1749669999999</v>
      </c>
      <c r="P6907" s="29">
        <f t="shared" si="3151"/>
        <v>0</v>
      </c>
      <c r="Q6907" t="s">
        <v>7819</v>
      </c>
      <c r="R6907" s="5"/>
    </row>
    <row r="6908" spans="1:18" ht="15.75" hidden="1" thickBot="1">
      <c r="A6908" t="s">
        <v>527</v>
      </c>
      <c r="C6908" s="224" t="s">
        <v>645</v>
      </c>
      <c r="D6908" s="22"/>
      <c r="E6908" s="323" t="s">
        <v>606</v>
      </c>
      <c r="F6908" s="1"/>
      <c r="G6908" s="5"/>
      <c r="H6908" s="310">
        <f>SUM(H6896:H6907)</f>
        <v>82976.12</v>
      </c>
      <c r="I6908" s="10"/>
      <c r="J6908" s="10"/>
      <c r="K6908" s="32">
        <f>SUM(K6896:K6907)</f>
        <v>82976.166204749999</v>
      </c>
      <c r="L6908" s="28">
        <f>SUM(L6896:L6907)</f>
        <v>4.6204749994103622E-2</v>
      </c>
      <c r="M6908" s="10"/>
      <c r="N6908" s="5"/>
      <c r="O6908" s="28">
        <f>SUM(O6896:O6907)</f>
        <v>78686.099604000003</v>
      </c>
      <c r="P6908" s="28">
        <f>SUM(P6896:P6907)</f>
        <v>-4290.0666007500022</v>
      </c>
    </row>
    <row r="6909" spans="1:18" hidden="1">
      <c r="A6909" t="s">
        <v>528</v>
      </c>
      <c r="B6909" t="s">
        <v>6908</v>
      </c>
      <c r="C6909" s="224" t="s">
        <v>7843</v>
      </c>
      <c r="D6909" s="221">
        <v>353</v>
      </c>
      <c r="E6909" s="324">
        <v>42947</v>
      </c>
      <c r="F6909" s="9">
        <v>2905363.57</v>
      </c>
      <c r="G6909" s="18">
        <v>2.4999999999999998E-2</v>
      </c>
      <c r="H6909" s="299">
        <v>6052.84</v>
      </c>
      <c r="I6909" s="15">
        <v>3153551.68</v>
      </c>
      <c r="J6909" s="11">
        <f t="shared" ref="J6909:J6920" si="3152">G6909</f>
        <v>2.4999999999999998E-2</v>
      </c>
      <c r="K6909" s="31">
        <f t="shared" ref="K6909:K6920" si="3153">I6909*J6909/12</f>
        <v>6569.8993333333337</v>
      </c>
      <c r="L6909" s="289">
        <f t="shared" ref="L6909:L6920" si="3154">K6909-H6909</f>
        <v>517.0593333333336</v>
      </c>
      <c r="M6909" s="15">
        <f t="shared" ref="M6909:M6920" si="3155">I6909</f>
        <v>3153551.68</v>
      </c>
      <c r="N6909" s="5">
        <f>VLOOKUP(CONCATENATE(A6909,"-6"),'Restated Depr'!$B$6:$G$7674,6,0)</f>
        <v>2.2499999999999999E-2</v>
      </c>
      <c r="O6909" s="289">
        <f t="shared" ref="O6909:O6920" si="3156">M6909*N6909/12</f>
        <v>5912.9094000000005</v>
      </c>
      <c r="P6909" s="289">
        <f t="shared" ref="P6909:P6920" si="3157">O6909-K6909</f>
        <v>-656.98993333333328</v>
      </c>
      <c r="Q6909" t="s">
        <v>7819</v>
      </c>
    </row>
    <row r="6910" spans="1:18" hidden="1">
      <c r="A6910" t="s">
        <v>528</v>
      </c>
      <c r="B6910" t="s">
        <v>6909</v>
      </c>
      <c r="C6910" s="224" t="s">
        <v>7843</v>
      </c>
      <c r="D6910" s="221">
        <v>353</v>
      </c>
      <c r="E6910" s="324">
        <v>42978</v>
      </c>
      <c r="F6910" s="1">
        <v>2905363.57</v>
      </c>
      <c r="G6910" s="18">
        <v>2.4999999999999998E-2</v>
      </c>
      <c r="H6910" s="298">
        <v>6052.84</v>
      </c>
      <c r="I6910" s="10">
        <v>3153551.68</v>
      </c>
      <c r="J6910" s="11">
        <f t="shared" si="3152"/>
        <v>2.4999999999999998E-2</v>
      </c>
      <c r="K6910" s="30">
        <f t="shared" si="3153"/>
        <v>6569.8993333333337</v>
      </c>
      <c r="L6910" s="29">
        <f t="shared" si="3154"/>
        <v>517.0593333333336</v>
      </c>
      <c r="M6910" s="10">
        <f t="shared" si="3155"/>
        <v>3153551.68</v>
      </c>
      <c r="N6910" s="5">
        <f>VLOOKUP(CONCATENATE(A6910,"-6"),'Restated Depr'!$B$6:$G$7674,6,0)</f>
        <v>2.2499999999999999E-2</v>
      </c>
      <c r="O6910" s="29">
        <f t="shared" si="3156"/>
        <v>5912.9094000000005</v>
      </c>
      <c r="P6910" s="29">
        <f t="shared" si="3157"/>
        <v>-656.98993333333328</v>
      </c>
      <c r="Q6910" t="s">
        <v>7819</v>
      </c>
    </row>
    <row r="6911" spans="1:18" hidden="1">
      <c r="A6911" t="s">
        <v>528</v>
      </c>
      <c r="B6911" t="s">
        <v>6910</v>
      </c>
      <c r="C6911" s="224" t="s">
        <v>7843</v>
      </c>
      <c r="D6911" s="221">
        <v>353</v>
      </c>
      <c r="E6911" s="324">
        <v>43008</v>
      </c>
      <c r="F6911" s="1">
        <v>2905363.57</v>
      </c>
      <c r="G6911" s="18">
        <v>2.4999999999999998E-2</v>
      </c>
      <c r="H6911" s="298">
        <v>6052.84</v>
      </c>
      <c r="I6911" s="10">
        <v>3153551.68</v>
      </c>
      <c r="J6911" s="11">
        <f t="shared" si="3152"/>
        <v>2.4999999999999998E-2</v>
      </c>
      <c r="K6911" s="30">
        <f t="shared" si="3153"/>
        <v>6569.8993333333337</v>
      </c>
      <c r="L6911" s="29">
        <f t="shared" si="3154"/>
        <v>517.0593333333336</v>
      </c>
      <c r="M6911" s="10">
        <f t="shared" si="3155"/>
        <v>3153551.68</v>
      </c>
      <c r="N6911" s="5">
        <f>VLOOKUP(CONCATENATE(A6911,"-6"),'Restated Depr'!$B$6:$G$7674,6,0)</f>
        <v>2.2499999999999999E-2</v>
      </c>
      <c r="O6911" s="29">
        <f t="shared" si="3156"/>
        <v>5912.9094000000005</v>
      </c>
      <c r="P6911" s="29">
        <f t="shared" si="3157"/>
        <v>-656.98993333333328</v>
      </c>
      <c r="Q6911" t="s">
        <v>7819</v>
      </c>
    </row>
    <row r="6912" spans="1:18" hidden="1">
      <c r="A6912" t="s">
        <v>528</v>
      </c>
      <c r="B6912" t="s">
        <v>6911</v>
      </c>
      <c r="C6912" s="224" t="s">
        <v>7843</v>
      </c>
      <c r="D6912" s="221">
        <v>353</v>
      </c>
      <c r="E6912" s="324">
        <v>43039</v>
      </c>
      <c r="F6912" s="1">
        <v>2905363.57</v>
      </c>
      <c r="G6912" s="18">
        <v>2.4999999999999998E-2</v>
      </c>
      <c r="H6912" s="298">
        <v>6052.84</v>
      </c>
      <c r="I6912" s="10">
        <v>3153551.68</v>
      </c>
      <c r="J6912" s="11">
        <f t="shared" si="3152"/>
        <v>2.4999999999999998E-2</v>
      </c>
      <c r="K6912" s="30">
        <f t="shared" si="3153"/>
        <v>6569.8993333333337</v>
      </c>
      <c r="L6912" s="29">
        <f t="shared" si="3154"/>
        <v>517.0593333333336</v>
      </c>
      <c r="M6912" s="10">
        <f t="shared" si="3155"/>
        <v>3153551.68</v>
      </c>
      <c r="N6912" s="5">
        <f>VLOOKUP(CONCATENATE(A6912,"-6"),'Restated Depr'!$B$6:$G$7674,6,0)</f>
        <v>2.2499999999999999E-2</v>
      </c>
      <c r="O6912" s="29">
        <f t="shared" si="3156"/>
        <v>5912.9094000000005</v>
      </c>
      <c r="P6912" s="29">
        <f t="shared" si="3157"/>
        <v>-656.98993333333328</v>
      </c>
      <c r="Q6912" t="s">
        <v>7819</v>
      </c>
    </row>
    <row r="6913" spans="1:18" hidden="1">
      <c r="A6913" t="s">
        <v>528</v>
      </c>
      <c r="B6913" t="s">
        <v>6912</v>
      </c>
      <c r="C6913" s="224" t="s">
        <v>7843</v>
      </c>
      <c r="D6913" s="221">
        <v>353</v>
      </c>
      <c r="E6913" s="324">
        <v>43069</v>
      </c>
      <c r="F6913" s="1">
        <v>2905363.57</v>
      </c>
      <c r="G6913" s="18">
        <v>2.4999999999999998E-2</v>
      </c>
      <c r="H6913" s="298">
        <v>6052.84</v>
      </c>
      <c r="I6913" s="10">
        <v>3153551.68</v>
      </c>
      <c r="J6913" s="11">
        <f t="shared" si="3152"/>
        <v>2.4999999999999998E-2</v>
      </c>
      <c r="K6913" s="30">
        <f t="shared" si="3153"/>
        <v>6569.8993333333337</v>
      </c>
      <c r="L6913" s="29">
        <f t="shared" si="3154"/>
        <v>517.0593333333336</v>
      </c>
      <c r="M6913" s="10">
        <f t="shared" si="3155"/>
        <v>3153551.68</v>
      </c>
      <c r="N6913" s="5">
        <f>VLOOKUP(CONCATENATE(A6913,"-6"),'Restated Depr'!$B$6:$G$7674,6,0)</f>
        <v>2.2499999999999999E-2</v>
      </c>
      <c r="O6913" s="29">
        <f t="shared" si="3156"/>
        <v>5912.9094000000005</v>
      </c>
      <c r="P6913" s="29">
        <f t="shared" si="3157"/>
        <v>-656.98993333333328</v>
      </c>
      <c r="Q6913" t="s">
        <v>7819</v>
      </c>
    </row>
    <row r="6914" spans="1:18" hidden="1">
      <c r="A6914" t="s">
        <v>528</v>
      </c>
      <c r="B6914" t="s">
        <v>6913</v>
      </c>
      <c r="C6914" s="224" t="s">
        <v>7843</v>
      </c>
      <c r="D6914" s="221">
        <v>353</v>
      </c>
      <c r="E6914" s="324">
        <v>43100</v>
      </c>
      <c r="F6914" s="1">
        <v>3028667.39</v>
      </c>
      <c r="G6914" s="18">
        <v>2.3900000000000001E-2</v>
      </c>
      <c r="H6914" s="298">
        <v>6032.1000000000013</v>
      </c>
      <c r="I6914" s="10">
        <v>3153551.68</v>
      </c>
      <c r="J6914" s="11">
        <f t="shared" si="3152"/>
        <v>2.3900000000000001E-2</v>
      </c>
      <c r="K6914" s="30">
        <f t="shared" si="3153"/>
        <v>6280.8237626666669</v>
      </c>
      <c r="L6914" s="29">
        <f t="shared" si="3154"/>
        <v>248.72376266666561</v>
      </c>
      <c r="M6914" s="10">
        <f t="shared" si="3155"/>
        <v>3153551.68</v>
      </c>
      <c r="N6914" s="5">
        <f>VLOOKUP(CONCATENATE(A6914,"-6"),'Restated Depr'!$B$6:$G$7674,6,0)</f>
        <v>2.2499999999999999E-2</v>
      </c>
      <c r="O6914" s="29">
        <f t="shared" si="3156"/>
        <v>5912.9094000000005</v>
      </c>
      <c r="P6914" s="29">
        <f t="shared" si="3157"/>
        <v>-367.91436266666642</v>
      </c>
      <c r="Q6914" t="s">
        <v>7819</v>
      </c>
    </row>
    <row r="6915" spans="1:18" hidden="1">
      <c r="A6915" t="s">
        <v>528</v>
      </c>
      <c r="B6915" t="s">
        <v>6914</v>
      </c>
      <c r="C6915" s="224" t="s">
        <v>7843</v>
      </c>
      <c r="D6915" s="221">
        <v>353</v>
      </c>
      <c r="E6915" s="324">
        <v>43131</v>
      </c>
      <c r="F6915" s="1">
        <v>3152757.94</v>
      </c>
      <c r="G6915" s="5">
        <v>2.2499999999999999E-2</v>
      </c>
      <c r="H6915" s="298">
        <v>5911.420000000001</v>
      </c>
      <c r="I6915" s="10">
        <v>3153551.68</v>
      </c>
      <c r="J6915" s="11">
        <f t="shared" si="3152"/>
        <v>2.2499999999999999E-2</v>
      </c>
      <c r="K6915" s="30">
        <f t="shared" si="3153"/>
        <v>5912.9094000000005</v>
      </c>
      <c r="L6915" s="29">
        <f t="shared" si="3154"/>
        <v>1.4893999999994776</v>
      </c>
      <c r="M6915" s="10">
        <f t="shared" si="3155"/>
        <v>3153551.68</v>
      </c>
      <c r="N6915" s="5">
        <f>VLOOKUP(CONCATENATE(A6915,"-6"),'Restated Depr'!$B$6:$G$7674,6,0)</f>
        <v>2.2499999999999999E-2</v>
      </c>
      <c r="O6915" s="29">
        <f t="shared" si="3156"/>
        <v>5912.9094000000005</v>
      </c>
      <c r="P6915" s="29">
        <f t="shared" si="3157"/>
        <v>0</v>
      </c>
      <c r="Q6915" t="s">
        <v>7819</v>
      </c>
    </row>
    <row r="6916" spans="1:18" hidden="1">
      <c r="A6916" t="s">
        <v>528</v>
      </c>
      <c r="B6916" t="s">
        <v>6915</v>
      </c>
      <c r="C6916" s="224" t="s">
        <v>7843</v>
      </c>
      <c r="D6916" s="221">
        <v>353</v>
      </c>
      <c r="E6916" s="324">
        <v>43159</v>
      </c>
      <c r="F6916" s="1">
        <v>3153548.18</v>
      </c>
      <c r="G6916" s="5">
        <v>2.2499999999999999E-2</v>
      </c>
      <c r="H6916" s="298">
        <v>5912.9000000000005</v>
      </c>
      <c r="I6916" s="10">
        <v>3153551.68</v>
      </c>
      <c r="J6916" s="11">
        <f t="shared" si="3152"/>
        <v>2.2499999999999999E-2</v>
      </c>
      <c r="K6916" s="30">
        <f t="shared" si="3153"/>
        <v>5912.9094000000005</v>
      </c>
      <c r="L6916" s="29">
        <f t="shared" si="3154"/>
        <v>9.3999999999141437E-3</v>
      </c>
      <c r="M6916" s="10">
        <f t="shared" si="3155"/>
        <v>3153551.68</v>
      </c>
      <c r="N6916" s="5">
        <f>VLOOKUP(CONCATENATE(A6916,"-6"),'Restated Depr'!$B$6:$G$7674,6,0)</f>
        <v>2.2499999999999999E-2</v>
      </c>
      <c r="O6916" s="29">
        <f t="shared" si="3156"/>
        <v>5912.9094000000005</v>
      </c>
      <c r="P6916" s="29">
        <f t="shared" si="3157"/>
        <v>0</v>
      </c>
      <c r="Q6916" t="s">
        <v>7819</v>
      </c>
    </row>
    <row r="6917" spans="1:18" hidden="1">
      <c r="A6917" t="s">
        <v>528</v>
      </c>
      <c r="B6917" t="s">
        <v>6916</v>
      </c>
      <c r="C6917" s="224" t="s">
        <v>7843</v>
      </c>
      <c r="D6917" s="221">
        <v>353</v>
      </c>
      <c r="E6917" s="324">
        <v>43190</v>
      </c>
      <c r="F6917" s="1">
        <v>3153551.68</v>
      </c>
      <c r="G6917" s="5">
        <v>2.2499999999999999E-2</v>
      </c>
      <c r="H6917" s="298">
        <v>5912.9100000000008</v>
      </c>
      <c r="I6917" s="10">
        <v>3153551.68</v>
      </c>
      <c r="J6917" s="11">
        <f t="shared" si="3152"/>
        <v>2.2499999999999999E-2</v>
      </c>
      <c r="K6917" s="30">
        <f t="shared" si="3153"/>
        <v>5912.9094000000005</v>
      </c>
      <c r="L6917" s="29">
        <f t="shared" si="3154"/>
        <v>-6.0000000030413503E-4</v>
      </c>
      <c r="M6917" s="10">
        <f t="shared" si="3155"/>
        <v>3153551.68</v>
      </c>
      <c r="N6917" s="5">
        <f>VLOOKUP(CONCATENATE(A6917,"-6"),'Restated Depr'!$B$6:$G$7674,6,0)</f>
        <v>2.2499999999999999E-2</v>
      </c>
      <c r="O6917" s="29">
        <f t="shared" si="3156"/>
        <v>5912.9094000000005</v>
      </c>
      <c r="P6917" s="29">
        <f t="shared" si="3157"/>
        <v>0</v>
      </c>
      <c r="Q6917" t="s">
        <v>7819</v>
      </c>
    </row>
    <row r="6918" spans="1:18" hidden="1">
      <c r="A6918" t="s">
        <v>528</v>
      </c>
      <c r="B6918" t="s">
        <v>6917</v>
      </c>
      <c r="C6918" s="224" t="s">
        <v>7843</v>
      </c>
      <c r="D6918" s="221">
        <v>353</v>
      </c>
      <c r="E6918" s="324">
        <v>43220</v>
      </c>
      <c r="F6918" s="1">
        <v>3153551.68</v>
      </c>
      <c r="G6918" s="5">
        <v>2.2499999999999999E-2</v>
      </c>
      <c r="H6918" s="298">
        <v>5912.9100000000008</v>
      </c>
      <c r="I6918" s="10">
        <v>3153551.68</v>
      </c>
      <c r="J6918" s="11">
        <f t="shared" si="3152"/>
        <v>2.2499999999999999E-2</v>
      </c>
      <c r="K6918" s="30">
        <f t="shared" si="3153"/>
        <v>5912.9094000000005</v>
      </c>
      <c r="L6918" s="29">
        <f t="shared" si="3154"/>
        <v>-6.0000000030413503E-4</v>
      </c>
      <c r="M6918" s="10">
        <f t="shared" si="3155"/>
        <v>3153551.68</v>
      </c>
      <c r="N6918" s="5">
        <f>VLOOKUP(CONCATENATE(A6918,"-6"),'Restated Depr'!$B$6:$G$7674,6,0)</f>
        <v>2.2499999999999999E-2</v>
      </c>
      <c r="O6918" s="29">
        <f t="shared" si="3156"/>
        <v>5912.9094000000005</v>
      </c>
      <c r="P6918" s="29">
        <f t="shared" si="3157"/>
        <v>0</v>
      </c>
      <c r="Q6918" t="s">
        <v>7819</v>
      </c>
    </row>
    <row r="6919" spans="1:18" hidden="1">
      <c r="A6919" t="s">
        <v>528</v>
      </c>
      <c r="B6919" t="s">
        <v>6918</v>
      </c>
      <c r="C6919" s="224" t="s">
        <v>7843</v>
      </c>
      <c r="D6919" s="221">
        <v>353</v>
      </c>
      <c r="E6919" s="324">
        <v>43251</v>
      </c>
      <c r="F6919" s="1">
        <v>3153551.68</v>
      </c>
      <c r="G6919" s="5">
        <v>2.2499999999999999E-2</v>
      </c>
      <c r="H6919" s="298">
        <v>5912.9100000000008</v>
      </c>
      <c r="I6919" s="10">
        <v>3153551.68</v>
      </c>
      <c r="J6919" s="11">
        <f t="shared" si="3152"/>
        <v>2.2499999999999999E-2</v>
      </c>
      <c r="K6919" s="30">
        <f t="shared" si="3153"/>
        <v>5912.9094000000005</v>
      </c>
      <c r="L6919" s="29">
        <f t="shared" si="3154"/>
        <v>-6.0000000030413503E-4</v>
      </c>
      <c r="M6919" s="10">
        <f t="shared" si="3155"/>
        <v>3153551.68</v>
      </c>
      <c r="N6919" s="5">
        <f>VLOOKUP(CONCATENATE(A6919,"-6"),'Restated Depr'!$B$6:$G$7674,6,0)</f>
        <v>2.2499999999999999E-2</v>
      </c>
      <c r="O6919" s="29">
        <f t="shared" si="3156"/>
        <v>5912.9094000000005</v>
      </c>
      <c r="P6919" s="29">
        <f t="shared" si="3157"/>
        <v>0</v>
      </c>
      <c r="Q6919" t="s">
        <v>7819</v>
      </c>
    </row>
    <row r="6920" spans="1:18" hidden="1">
      <c r="A6920" t="s">
        <v>528</v>
      </c>
      <c r="B6920" t="s">
        <v>6919</v>
      </c>
      <c r="C6920" s="224" t="s">
        <v>7843</v>
      </c>
      <c r="D6920" s="221">
        <v>353</v>
      </c>
      <c r="E6920" s="324">
        <v>43281</v>
      </c>
      <c r="F6920" s="1">
        <v>3153551.68</v>
      </c>
      <c r="G6920" s="5">
        <v>2.2499999999999999E-2</v>
      </c>
      <c r="H6920" s="298">
        <v>5912.9100000000008</v>
      </c>
      <c r="I6920" s="10">
        <v>3153551.68</v>
      </c>
      <c r="J6920" s="11">
        <f t="shared" si="3152"/>
        <v>2.2499999999999999E-2</v>
      </c>
      <c r="K6920" s="30">
        <f t="shared" si="3153"/>
        <v>5912.9094000000005</v>
      </c>
      <c r="L6920" s="29">
        <f t="shared" si="3154"/>
        <v>-6.0000000030413503E-4</v>
      </c>
      <c r="M6920" s="10">
        <f t="shared" si="3155"/>
        <v>3153551.68</v>
      </c>
      <c r="N6920" s="5">
        <f>VLOOKUP(CONCATENATE(A6920,"-6"),'Restated Depr'!$B$6:$G$7674,6,0)</f>
        <v>2.2499999999999999E-2</v>
      </c>
      <c r="O6920" s="29">
        <f t="shared" si="3156"/>
        <v>5912.9094000000005</v>
      </c>
      <c r="P6920" s="29">
        <f t="shared" si="3157"/>
        <v>0</v>
      </c>
      <c r="Q6920" t="s">
        <v>7819</v>
      </c>
      <c r="R6920" s="5"/>
    </row>
    <row r="6921" spans="1:18" ht="15.75" hidden="1" thickBot="1">
      <c r="A6921" t="s">
        <v>528</v>
      </c>
      <c r="C6921" s="224" t="s">
        <v>645</v>
      </c>
      <c r="D6921" s="22"/>
      <c r="E6921" s="323" t="s">
        <v>606</v>
      </c>
      <c r="F6921" s="1"/>
      <c r="G6921" s="5"/>
      <c r="H6921" s="310">
        <f>SUM(H6909:H6920)</f>
        <v>71772.260000000009</v>
      </c>
      <c r="I6921" s="10"/>
      <c r="J6921" s="10"/>
      <c r="K6921" s="32">
        <f>SUM(K6909:K6920)</f>
        <v>74607.77682933335</v>
      </c>
      <c r="L6921" s="28">
        <f>SUM(L6909:L6920)</f>
        <v>2835.5168293333318</v>
      </c>
      <c r="M6921" s="10"/>
      <c r="N6921" s="5"/>
      <c r="O6921" s="28">
        <f>SUM(O6909:O6920)</f>
        <v>70954.91280000002</v>
      </c>
      <c r="P6921" s="28">
        <f>SUM(P6909:P6920)</f>
        <v>-3652.8640293333328</v>
      </c>
    </row>
    <row r="6922" spans="1:18" hidden="1">
      <c r="A6922" t="s">
        <v>529</v>
      </c>
      <c r="B6922" t="s">
        <v>6920</v>
      </c>
      <c r="C6922" s="224" t="s">
        <v>7843</v>
      </c>
      <c r="D6922" s="221">
        <v>354</v>
      </c>
      <c r="E6922" s="324">
        <v>42947</v>
      </c>
      <c r="F6922" s="9">
        <v>18313457.469999999</v>
      </c>
      <c r="G6922" s="18">
        <v>2.5600000000000001E-2</v>
      </c>
      <c r="H6922" s="299">
        <v>39068.71</v>
      </c>
      <c r="I6922" s="15">
        <v>18823289.09</v>
      </c>
      <c r="J6922" s="11">
        <f t="shared" ref="J6922:J6933" si="3158">G6922</f>
        <v>2.5600000000000001E-2</v>
      </c>
      <c r="K6922" s="31">
        <f t="shared" ref="K6922:K6933" si="3159">I6922*J6922/12</f>
        <v>40156.350058666671</v>
      </c>
      <c r="L6922" s="289">
        <f t="shared" ref="L6922:L6933" si="3160">K6922-H6922</f>
        <v>1087.6400586666714</v>
      </c>
      <c r="M6922" s="15">
        <f t="shared" ref="M6922:M6933" si="3161">I6922</f>
        <v>18823289.09</v>
      </c>
      <c r="N6922" s="5">
        <f>VLOOKUP(CONCATENATE(A6922,"-6"),'Restated Depr'!$B$6:$G$7674,6,0)</f>
        <v>3.0599999999999999E-2</v>
      </c>
      <c r="O6922" s="289">
        <f t="shared" ref="O6922:O6933" si="3162">M6922*N6922/12</f>
        <v>47999.387179499994</v>
      </c>
      <c r="P6922" s="289">
        <f t="shared" ref="P6922:P6933" si="3163">O6922-K6922</f>
        <v>7843.0371208333236</v>
      </c>
      <c r="Q6922" t="s">
        <v>7819</v>
      </c>
    </row>
    <row r="6923" spans="1:18" hidden="1">
      <c r="A6923" t="s">
        <v>529</v>
      </c>
      <c r="B6923" t="s">
        <v>6921</v>
      </c>
      <c r="C6923" s="224" t="s">
        <v>7843</v>
      </c>
      <c r="D6923" s="221">
        <v>354</v>
      </c>
      <c r="E6923" s="324">
        <v>42978</v>
      </c>
      <c r="F6923" s="1">
        <v>18313457.469999999</v>
      </c>
      <c r="G6923" s="18">
        <v>2.5600000000000001E-2</v>
      </c>
      <c r="H6923" s="298">
        <v>39068.71</v>
      </c>
      <c r="I6923" s="10">
        <v>18823289.09</v>
      </c>
      <c r="J6923" s="11">
        <f t="shared" si="3158"/>
        <v>2.5600000000000001E-2</v>
      </c>
      <c r="K6923" s="30">
        <f t="shared" si="3159"/>
        <v>40156.350058666671</v>
      </c>
      <c r="L6923" s="29">
        <f t="shared" si="3160"/>
        <v>1087.6400586666714</v>
      </c>
      <c r="M6923" s="10">
        <f t="shared" si="3161"/>
        <v>18823289.09</v>
      </c>
      <c r="N6923" s="5">
        <f>VLOOKUP(CONCATENATE(A6923,"-6"),'Restated Depr'!$B$6:$G$7674,6,0)</f>
        <v>3.0599999999999999E-2</v>
      </c>
      <c r="O6923" s="29">
        <f t="shared" si="3162"/>
        <v>47999.387179499994</v>
      </c>
      <c r="P6923" s="29">
        <f t="shared" si="3163"/>
        <v>7843.0371208333236</v>
      </c>
      <c r="Q6923" t="s">
        <v>7819</v>
      </c>
    </row>
    <row r="6924" spans="1:18" hidden="1">
      <c r="A6924" t="s">
        <v>529</v>
      </c>
      <c r="B6924" t="s">
        <v>6922</v>
      </c>
      <c r="C6924" s="224" t="s">
        <v>7843</v>
      </c>
      <c r="D6924" s="221">
        <v>354</v>
      </c>
      <c r="E6924" s="324">
        <v>43008</v>
      </c>
      <c r="F6924" s="1">
        <v>18313457.469999999</v>
      </c>
      <c r="G6924" s="18">
        <v>2.5600000000000001E-2</v>
      </c>
      <c r="H6924" s="298">
        <v>39068.71</v>
      </c>
      <c r="I6924" s="10">
        <v>18823289.09</v>
      </c>
      <c r="J6924" s="11">
        <f t="shared" si="3158"/>
        <v>2.5600000000000001E-2</v>
      </c>
      <c r="K6924" s="30">
        <f t="shared" si="3159"/>
        <v>40156.350058666671</v>
      </c>
      <c r="L6924" s="29">
        <f t="shared" si="3160"/>
        <v>1087.6400586666714</v>
      </c>
      <c r="M6924" s="10">
        <f t="shared" si="3161"/>
        <v>18823289.09</v>
      </c>
      <c r="N6924" s="5">
        <f>VLOOKUP(CONCATENATE(A6924,"-6"),'Restated Depr'!$B$6:$G$7674,6,0)</f>
        <v>3.0599999999999999E-2</v>
      </c>
      <c r="O6924" s="29">
        <f t="shared" si="3162"/>
        <v>47999.387179499994</v>
      </c>
      <c r="P6924" s="29">
        <f t="shared" si="3163"/>
        <v>7843.0371208333236</v>
      </c>
      <c r="Q6924" t="s">
        <v>7819</v>
      </c>
    </row>
    <row r="6925" spans="1:18" hidden="1">
      <c r="A6925" t="s">
        <v>529</v>
      </c>
      <c r="B6925" t="s">
        <v>6923</v>
      </c>
      <c r="C6925" s="224" t="s">
        <v>7843</v>
      </c>
      <c r="D6925" s="221">
        <v>354</v>
      </c>
      <c r="E6925" s="324">
        <v>43039</v>
      </c>
      <c r="F6925" s="1">
        <v>18313457.469999999</v>
      </c>
      <c r="G6925" s="18">
        <v>2.5600000000000001E-2</v>
      </c>
      <c r="H6925" s="298">
        <v>39068.71</v>
      </c>
      <c r="I6925" s="10">
        <v>18823289.09</v>
      </c>
      <c r="J6925" s="11">
        <f t="shared" si="3158"/>
        <v>2.5600000000000001E-2</v>
      </c>
      <c r="K6925" s="30">
        <f t="shared" si="3159"/>
        <v>40156.350058666671</v>
      </c>
      <c r="L6925" s="29">
        <f t="shared" si="3160"/>
        <v>1087.6400586666714</v>
      </c>
      <c r="M6925" s="10">
        <f t="shared" si="3161"/>
        <v>18823289.09</v>
      </c>
      <c r="N6925" s="5">
        <f>VLOOKUP(CONCATENATE(A6925,"-6"),'Restated Depr'!$B$6:$G$7674,6,0)</f>
        <v>3.0599999999999999E-2</v>
      </c>
      <c r="O6925" s="29">
        <f t="shared" si="3162"/>
        <v>47999.387179499994</v>
      </c>
      <c r="P6925" s="29">
        <f t="shared" si="3163"/>
        <v>7843.0371208333236</v>
      </c>
      <c r="Q6925" t="s">
        <v>7819</v>
      </c>
    </row>
    <row r="6926" spans="1:18" hidden="1">
      <c r="A6926" t="s">
        <v>529</v>
      </c>
      <c r="B6926" t="s">
        <v>6924</v>
      </c>
      <c r="C6926" s="224" t="s">
        <v>7843</v>
      </c>
      <c r="D6926" s="221">
        <v>354</v>
      </c>
      <c r="E6926" s="324">
        <v>43069</v>
      </c>
      <c r="F6926" s="1">
        <v>18313457.469999999</v>
      </c>
      <c r="G6926" s="18">
        <v>2.5600000000000001E-2</v>
      </c>
      <c r="H6926" s="298">
        <v>39068.71</v>
      </c>
      <c r="I6926" s="10">
        <v>18823289.09</v>
      </c>
      <c r="J6926" s="11">
        <f t="shared" si="3158"/>
        <v>2.5600000000000001E-2</v>
      </c>
      <c r="K6926" s="30">
        <f t="shared" si="3159"/>
        <v>40156.350058666671</v>
      </c>
      <c r="L6926" s="29">
        <f t="shared" si="3160"/>
        <v>1087.6400586666714</v>
      </c>
      <c r="M6926" s="10">
        <f t="shared" si="3161"/>
        <v>18823289.09</v>
      </c>
      <c r="N6926" s="5">
        <f>VLOOKUP(CONCATENATE(A6926,"-6"),'Restated Depr'!$B$6:$G$7674,6,0)</f>
        <v>3.0599999999999999E-2</v>
      </c>
      <c r="O6926" s="29">
        <f t="shared" si="3162"/>
        <v>47999.387179499994</v>
      </c>
      <c r="P6926" s="29">
        <f t="shared" si="3163"/>
        <v>7843.0371208333236</v>
      </c>
      <c r="Q6926" t="s">
        <v>7819</v>
      </c>
    </row>
    <row r="6927" spans="1:18" hidden="1">
      <c r="A6927" t="s">
        <v>529</v>
      </c>
      <c r="B6927" t="s">
        <v>6925</v>
      </c>
      <c r="C6927" s="224" t="s">
        <v>7843</v>
      </c>
      <c r="D6927" s="221">
        <v>354</v>
      </c>
      <c r="E6927" s="324">
        <v>43100</v>
      </c>
      <c r="F6927" s="1">
        <v>18333206.57</v>
      </c>
      <c r="G6927" s="18">
        <v>2.7699999999999999E-2</v>
      </c>
      <c r="H6927" s="298">
        <v>42319.15</v>
      </c>
      <c r="I6927" s="10">
        <v>18823289.09</v>
      </c>
      <c r="J6927" s="11">
        <f t="shared" si="3158"/>
        <v>2.7699999999999999E-2</v>
      </c>
      <c r="K6927" s="30">
        <f t="shared" si="3159"/>
        <v>43450.425649416669</v>
      </c>
      <c r="L6927" s="29">
        <f t="shared" si="3160"/>
        <v>1131.2756494166679</v>
      </c>
      <c r="M6927" s="10">
        <f t="shared" si="3161"/>
        <v>18823289.09</v>
      </c>
      <c r="N6927" s="5">
        <f>VLOOKUP(CONCATENATE(A6927,"-6"),'Restated Depr'!$B$6:$G$7674,6,0)</f>
        <v>3.0599999999999999E-2</v>
      </c>
      <c r="O6927" s="29">
        <f t="shared" si="3162"/>
        <v>47999.387179499994</v>
      </c>
      <c r="P6927" s="29">
        <f t="shared" si="3163"/>
        <v>4548.9615300833248</v>
      </c>
      <c r="Q6927" t="s">
        <v>7819</v>
      </c>
    </row>
    <row r="6928" spans="1:18" hidden="1">
      <c r="A6928" t="s">
        <v>529</v>
      </c>
      <c r="B6928" t="s">
        <v>6926</v>
      </c>
      <c r="C6928" s="224" t="s">
        <v>7843</v>
      </c>
      <c r="D6928" s="221">
        <v>354</v>
      </c>
      <c r="E6928" s="324">
        <v>43131</v>
      </c>
      <c r="F6928" s="1">
        <v>18575852.550000001</v>
      </c>
      <c r="G6928" s="5">
        <v>3.0599999999999999E-2</v>
      </c>
      <c r="H6928" s="298">
        <v>47368.43</v>
      </c>
      <c r="I6928" s="10">
        <v>18823289.09</v>
      </c>
      <c r="J6928" s="11">
        <f t="shared" si="3158"/>
        <v>3.0599999999999999E-2</v>
      </c>
      <c r="K6928" s="30">
        <f t="shared" si="3159"/>
        <v>47999.387179499994</v>
      </c>
      <c r="L6928" s="29">
        <f t="shared" si="3160"/>
        <v>630.9571794999938</v>
      </c>
      <c r="M6928" s="10">
        <f t="shared" si="3161"/>
        <v>18823289.09</v>
      </c>
      <c r="N6928" s="5">
        <f>VLOOKUP(CONCATENATE(A6928,"-6"),'Restated Depr'!$B$6:$G$7674,6,0)</f>
        <v>3.0599999999999999E-2</v>
      </c>
      <c r="O6928" s="29">
        <f t="shared" si="3162"/>
        <v>47999.387179499994</v>
      </c>
      <c r="P6928" s="29">
        <f t="shared" si="3163"/>
        <v>0</v>
      </c>
      <c r="Q6928" t="s">
        <v>7819</v>
      </c>
    </row>
    <row r="6929" spans="1:18" hidden="1">
      <c r="A6929" t="s">
        <v>529</v>
      </c>
      <c r="B6929" t="s">
        <v>6927</v>
      </c>
      <c r="C6929" s="224" t="s">
        <v>7843</v>
      </c>
      <c r="D6929" s="221">
        <v>354</v>
      </c>
      <c r="E6929" s="324">
        <v>43159</v>
      </c>
      <c r="F6929" s="1">
        <v>18800538.98</v>
      </c>
      <c r="G6929" s="5">
        <v>3.0599999999999999E-2</v>
      </c>
      <c r="H6929" s="298">
        <v>47941.37</v>
      </c>
      <c r="I6929" s="10">
        <v>18823289.09</v>
      </c>
      <c r="J6929" s="11">
        <f t="shared" si="3158"/>
        <v>3.0599999999999999E-2</v>
      </c>
      <c r="K6929" s="30">
        <f t="shared" si="3159"/>
        <v>47999.387179499994</v>
      </c>
      <c r="L6929" s="29">
        <f t="shared" si="3160"/>
        <v>58.017179499991471</v>
      </c>
      <c r="M6929" s="10">
        <f t="shared" si="3161"/>
        <v>18823289.09</v>
      </c>
      <c r="N6929" s="5">
        <f>VLOOKUP(CONCATENATE(A6929,"-6"),'Restated Depr'!$B$6:$G$7674,6,0)</f>
        <v>3.0599999999999999E-2</v>
      </c>
      <c r="O6929" s="29">
        <f t="shared" si="3162"/>
        <v>47999.387179499994</v>
      </c>
      <c r="P6929" s="29">
        <f t="shared" si="3163"/>
        <v>0</v>
      </c>
      <c r="Q6929" t="s">
        <v>7819</v>
      </c>
    </row>
    <row r="6930" spans="1:18" hidden="1">
      <c r="A6930" t="s">
        <v>529</v>
      </c>
      <c r="B6930" t="s">
        <v>6928</v>
      </c>
      <c r="C6930" s="224" t="s">
        <v>7843</v>
      </c>
      <c r="D6930" s="221">
        <v>354</v>
      </c>
      <c r="E6930" s="324">
        <v>43190</v>
      </c>
      <c r="F6930" s="1">
        <v>18814153.969999999</v>
      </c>
      <c r="G6930" s="5">
        <v>3.0599999999999999E-2</v>
      </c>
      <c r="H6930" s="298">
        <v>47976.090000000004</v>
      </c>
      <c r="I6930" s="10">
        <v>18823289.09</v>
      </c>
      <c r="J6930" s="11">
        <f t="shared" si="3158"/>
        <v>3.0599999999999999E-2</v>
      </c>
      <c r="K6930" s="30">
        <f t="shared" si="3159"/>
        <v>47999.387179499994</v>
      </c>
      <c r="L6930" s="29">
        <f t="shared" si="3160"/>
        <v>23.297179499990307</v>
      </c>
      <c r="M6930" s="10">
        <f t="shared" si="3161"/>
        <v>18823289.09</v>
      </c>
      <c r="N6930" s="5">
        <f>VLOOKUP(CONCATENATE(A6930,"-6"),'Restated Depr'!$B$6:$G$7674,6,0)</f>
        <v>3.0599999999999999E-2</v>
      </c>
      <c r="O6930" s="29">
        <f t="shared" si="3162"/>
        <v>47999.387179499994</v>
      </c>
      <c r="P6930" s="29">
        <f t="shared" si="3163"/>
        <v>0</v>
      </c>
      <c r="Q6930" t="s">
        <v>7819</v>
      </c>
    </row>
    <row r="6931" spans="1:18" hidden="1">
      <c r="A6931" t="s">
        <v>529</v>
      </c>
      <c r="B6931" t="s">
        <v>6929</v>
      </c>
      <c r="C6931" s="224" t="s">
        <v>7843</v>
      </c>
      <c r="D6931" s="221">
        <v>354</v>
      </c>
      <c r="E6931" s="324">
        <v>43220</v>
      </c>
      <c r="F6931" s="1">
        <v>18831245.77</v>
      </c>
      <c r="G6931" s="5">
        <v>3.0599999999999999E-2</v>
      </c>
      <c r="H6931" s="298">
        <v>48019.68</v>
      </c>
      <c r="I6931" s="10">
        <v>18823289.09</v>
      </c>
      <c r="J6931" s="11">
        <f t="shared" si="3158"/>
        <v>3.0599999999999999E-2</v>
      </c>
      <c r="K6931" s="30">
        <f t="shared" si="3159"/>
        <v>47999.387179499994</v>
      </c>
      <c r="L6931" s="29">
        <f t="shared" si="3160"/>
        <v>-20.292820500006201</v>
      </c>
      <c r="M6931" s="10">
        <f t="shared" si="3161"/>
        <v>18823289.09</v>
      </c>
      <c r="N6931" s="5">
        <f>VLOOKUP(CONCATENATE(A6931,"-6"),'Restated Depr'!$B$6:$G$7674,6,0)</f>
        <v>3.0599999999999999E-2</v>
      </c>
      <c r="O6931" s="29">
        <f t="shared" si="3162"/>
        <v>47999.387179499994</v>
      </c>
      <c r="P6931" s="29">
        <f t="shared" si="3163"/>
        <v>0</v>
      </c>
      <c r="Q6931" t="s">
        <v>7819</v>
      </c>
    </row>
    <row r="6932" spans="1:18" hidden="1">
      <c r="A6932" t="s">
        <v>529</v>
      </c>
      <c r="B6932" t="s">
        <v>6930</v>
      </c>
      <c r="C6932" s="224" t="s">
        <v>7843</v>
      </c>
      <c r="D6932" s="221">
        <v>354</v>
      </c>
      <c r="E6932" s="324">
        <v>43251</v>
      </c>
      <c r="F6932" s="1">
        <v>18829900.600000001</v>
      </c>
      <c r="G6932" s="5">
        <v>3.0599999999999999E-2</v>
      </c>
      <c r="H6932" s="298">
        <v>48016.24</v>
      </c>
      <c r="I6932" s="10">
        <v>18823289.09</v>
      </c>
      <c r="J6932" s="11">
        <f t="shared" si="3158"/>
        <v>3.0599999999999999E-2</v>
      </c>
      <c r="K6932" s="30">
        <f t="shared" si="3159"/>
        <v>47999.387179499994</v>
      </c>
      <c r="L6932" s="29">
        <f t="shared" si="3160"/>
        <v>-16.852820500003872</v>
      </c>
      <c r="M6932" s="10">
        <f t="shared" si="3161"/>
        <v>18823289.09</v>
      </c>
      <c r="N6932" s="5">
        <f>VLOOKUP(CONCATENATE(A6932,"-6"),'Restated Depr'!$B$6:$G$7674,6,0)</f>
        <v>3.0599999999999999E-2</v>
      </c>
      <c r="O6932" s="29">
        <f t="shared" si="3162"/>
        <v>47999.387179499994</v>
      </c>
      <c r="P6932" s="29">
        <f t="shared" si="3163"/>
        <v>0</v>
      </c>
      <c r="Q6932" t="s">
        <v>7819</v>
      </c>
    </row>
    <row r="6933" spans="1:18" hidden="1">
      <c r="A6933" t="s">
        <v>529</v>
      </c>
      <c r="B6933" t="s">
        <v>6931</v>
      </c>
      <c r="C6933" s="224" t="s">
        <v>7843</v>
      </c>
      <c r="D6933" s="221">
        <v>354</v>
      </c>
      <c r="E6933" s="324">
        <v>43281</v>
      </c>
      <c r="F6933" s="1">
        <v>18823289.09</v>
      </c>
      <c r="G6933" s="5">
        <v>3.0599999999999999E-2</v>
      </c>
      <c r="H6933" s="298">
        <v>47999.389999999992</v>
      </c>
      <c r="I6933" s="10">
        <v>18823289.09</v>
      </c>
      <c r="J6933" s="11">
        <f t="shared" si="3158"/>
        <v>3.0599999999999999E-2</v>
      </c>
      <c r="K6933" s="30">
        <f t="shared" si="3159"/>
        <v>47999.387179499994</v>
      </c>
      <c r="L6933" s="29">
        <f t="shared" si="3160"/>
        <v>-2.8204999980516732E-3</v>
      </c>
      <c r="M6933" s="10">
        <f t="shared" si="3161"/>
        <v>18823289.09</v>
      </c>
      <c r="N6933" s="5">
        <f>VLOOKUP(CONCATENATE(A6933,"-6"),'Restated Depr'!$B$6:$G$7674,6,0)</f>
        <v>3.0599999999999999E-2</v>
      </c>
      <c r="O6933" s="29">
        <f t="shared" si="3162"/>
        <v>47999.387179499994</v>
      </c>
      <c r="P6933" s="29">
        <f t="shared" si="3163"/>
        <v>0</v>
      </c>
      <c r="Q6933" t="s">
        <v>7819</v>
      </c>
      <c r="R6933" s="5"/>
    </row>
    <row r="6934" spans="1:18" ht="15.75" hidden="1" thickBot="1">
      <c r="A6934" t="s">
        <v>529</v>
      </c>
      <c r="C6934" s="224" t="s">
        <v>645</v>
      </c>
      <c r="D6934" s="22"/>
      <c r="E6934" s="323" t="s">
        <v>606</v>
      </c>
      <c r="F6934" s="1"/>
      <c r="G6934" s="5"/>
      <c r="H6934" s="310">
        <f>SUM(H6922:H6933)</f>
        <v>524983.9</v>
      </c>
      <c r="I6934" s="10"/>
      <c r="J6934" s="10"/>
      <c r="K6934" s="32">
        <f>SUM(K6922:K6933)</f>
        <v>532228.49901975004</v>
      </c>
      <c r="L6934" s="28">
        <f>SUM(L6922:L6933)</f>
        <v>7244.5990197499923</v>
      </c>
      <c r="M6934" s="10"/>
      <c r="N6934" s="5"/>
      <c r="O6934" s="28">
        <f>SUM(O6922:O6933)</f>
        <v>575992.64615399996</v>
      </c>
      <c r="P6934" s="28">
        <f>SUM(P6922:P6933)</f>
        <v>43764.147134249943</v>
      </c>
    </row>
    <row r="6935" spans="1:18" hidden="1">
      <c r="A6935" t="s">
        <v>530</v>
      </c>
      <c r="B6935" t="s">
        <v>6932</v>
      </c>
      <c r="C6935" s="224" t="s">
        <v>7843</v>
      </c>
      <c r="D6935" s="221">
        <v>355</v>
      </c>
      <c r="E6935" s="324">
        <v>42947</v>
      </c>
      <c r="F6935" s="9">
        <v>570995.1</v>
      </c>
      <c r="G6935" s="18">
        <v>3.27E-2</v>
      </c>
      <c r="H6935" s="299">
        <v>1555.9599999999998</v>
      </c>
      <c r="I6935" s="15">
        <v>570995.1</v>
      </c>
      <c r="J6935" s="11">
        <f t="shared" ref="J6935:J6946" si="3164">G6935</f>
        <v>3.27E-2</v>
      </c>
      <c r="K6935" s="31">
        <f t="shared" ref="K6935:K6946" si="3165">I6935*J6935/12</f>
        <v>1555.9616475</v>
      </c>
      <c r="L6935" s="289">
        <f t="shared" ref="L6935:L6946" si="3166">K6935-H6935</f>
        <v>1.6475000002174056E-3</v>
      </c>
      <c r="M6935" s="15">
        <f t="shared" ref="M6935:M6946" si="3167">I6935</f>
        <v>570995.1</v>
      </c>
      <c r="N6935" s="5">
        <f>VLOOKUP(CONCATENATE(A6935,"-6"),'Restated Depr'!$B$6:$G$7674,6,0)</f>
        <v>4.2099999999999999E-2</v>
      </c>
      <c r="O6935" s="289">
        <f t="shared" ref="O6935:O6946" si="3168">M6935*N6935/12</f>
        <v>2003.2411424999998</v>
      </c>
      <c r="P6935" s="289">
        <f t="shared" ref="P6935:P6946" si="3169">O6935-K6935</f>
        <v>447.27949499999977</v>
      </c>
      <c r="Q6935" t="s">
        <v>7819</v>
      </c>
    </row>
    <row r="6936" spans="1:18" hidden="1">
      <c r="A6936" t="s">
        <v>530</v>
      </c>
      <c r="B6936" t="s">
        <v>6933</v>
      </c>
      <c r="C6936" s="224" t="s">
        <v>7843</v>
      </c>
      <c r="D6936" s="221">
        <v>355</v>
      </c>
      <c r="E6936" s="324">
        <v>42978</v>
      </c>
      <c r="F6936" s="1">
        <v>570995.1</v>
      </c>
      <c r="G6936" s="18">
        <v>3.27E-2</v>
      </c>
      <c r="H6936" s="298">
        <v>1555.9599999999998</v>
      </c>
      <c r="I6936" s="10">
        <v>570995.1</v>
      </c>
      <c r="J6936" s="11">
        <f t="shared" si="3164"/>
        <v>3.27E-2</v>
      </c>
      <c r="K6936" s="30">
        <f t="shared" si="3165"/>
        <v>1555.9616475</v>
      </c>
      <c r="L6936" s="29">
        <f t="shared" si="3166"/>
        <v>1.6475000002174056E-3</v>
      </c>
      <c r="M6936" s="10">
        <f t="shared" si="3167"/>
        <v>570995.1</v>
      </c>
      <c r="N6936" s="5">
        <f>VLOOKUP(CONCATENATE(A6936,"-6"),'Restated Depr'!$B$6:$G$7674,6,0)</f>
        <v>4.2099999999999999E-2</v>
      </c>
      <c r="O6936" s="29">
        <f t="shared" si="3168"/>
        <v>2003.2411424999998</v>
      </c>
      <c r="P6936" s="29">
        <f t="shared" si="3169"/>
        <v>447.27949499999977</v>
      </c>
      <c r="Q6936" t="s">
        <v>7819</v>
      </c>
    </row>
    <row r="6937" spans="1:18" hidden="1">
      <c r="A6937" t="s">
        <v>530</v>
      </c>
      <c r="B6937" t="s">
        <v>6934</v>
      </c>
      <c r="C6937" s="224" t="s">
        <v>7843</v>
      </c>
      <c r="D6937" s="221">
        <v>355</v>
      </c>
      <c r="E6937" s="324">
        <v>43008</v>
      </c>
      <c r="F6937" s="1">
        <v>570995.1</v>
      </c>
      <c r="G6937" s="18">
        <v>3.27E-2</v>
      </c>
      <c r="H6937" s="298">
        <v>1555.9599999999998</v>
      </c>
      <c r="I6937" s="10">
        <v>570995.1</v>
      </c>
      <c r="J6937" s="11">
        <f t="shared" si="3164"/>
        <v>3.27E-2</v>
      </c>
      <c r="K6937" s="30">
        <f t="shared" si="3165"/>
        <v>1555.9616475</v>
      </c>
      <c r="L6937" s="29">
        <f t="shared" si="3166"/>
        <v>1.6475000002174056E-3</v>
      </c>
      <c r="M6937" s="10">
        <f t="shared" si="3167"/>
        <v>570995.1</v>
      </c>
      <c r="N6937" s="5">
        <f>VLOOKUP(CONCATENATE(A6937,"-6"),'Restated Depr'!$B$6:$G$7674,6,0)</f>
        <v>4.2099999999999999E-2</v>
      </c>
      <c r="O6937" s="29">
        <f t="shared" si="3168"/>
        <v>2003.2411424999998</v>
      </c>
      <c r="P6937" s="29">
        <f t="shared" si="3169"/>
        <v>447.27949499999977</v>
      </c>
      <c r="Q6937" t="s">
        <v>7819</v>
      </c>
    </row>
    <row r="6938" spans="1:18" hidden="1">
      <c r="A6938" t="s">
        <v>530</v>
      </c>
      <c r="B6938" t="s">
        <v>6935</v>
      </c>
      <c r="C6938" s="224" t="s">
        <v>7843</v>
      </c>
      <c r="D6938" s="221">
        <v>355</v>
      </c>
      <c r="E6938" s="324">
        <v>43039</v>
      </c>
      <c r="F6938" s="1">
        <v>570995.1</v>
      </c>
      <c r="G6938" s="18">
        <v>3.27E-2</v>
      </c>
      <c r="H6938" s="298">
        <v>1555.9599999999998</v>
      </c>
      <c r="I6938" s="10">
        <v>570995.1</v>
      </c>
      <c r="J6938" s="11">
        <f t="shared" si="3164"/>
        <v>3.27E-2</v>
      </c>
      <c r="K6938" s="30">
        <f t="shared" si="3165"/>
        <v>1555.9616475</v>
      </c>
      <c r="L6938" s="29">
        <f t="shared" si="3166"/>
        <v>1.6475000002174056E-3</v>
      </c>
      <c r="M6938" s="10">
        <f t="shared" si="3167"/>
        <v>570995.1</v>
      </c>
      <c r="N6938" s="5">
        <f>VLOOKUP(CONCATENATE(A6938,"-6"),'Restated Depr'!$B$6:$G$7674,6,0)</f>
        <v>4.2099999999999999E-2</v>
      </c>
      <c r="O6938" s="29">
        <f t="shared" si="3168"/>
        <v>2003.2411424999998</v>
      </c>
      <c r="P6938" s="29">
        <f t="shared" si="3169"/>
        <v>447.27949499999977</v>
      </c>
      <c r="Q6938" t="s">
        <v>7819</v>
      </c>
    </row>
    <row r="6939" spans="1:18" hidden="1">
      <c r="A6939" t="s">
        <v>530</v>
      </c>
      <c r="B6939" t="s">
        <v>6936</v>
      </c>
      <c r="C6939" s="224" t="s">
        <v>7843</v>
      </c>
      <c r="D6939" s="221">
        <v>355</v>
      </c>
      <c r="E6939" s="324">
        <v>43069</v>
      </c>
      <c r="F6939" s="1">
        <v>570995.1</v>
      </c>
      <c r="G6939" s="18">
        <v>3.27E-2</v>
      </c>
      <c r="H6939" s="298">
        <v>1555.9599999999998</v>
      </c>
      <c r="I6939" s="10">
        <v>570995.1</v>
      </c>
      <c r="J6939" s="11">
        <f t="shared" si="3164"/>
        <v>3.27E-2</v>
      </c>
      <c r="K6939" s="30">
        <f t="shared" si="3165"/>
        <v>1555.9616475</v>
      </c>
      <c r="L6939" s="29">
        <f t="shared" si="3166"/>
        <v>1.6475000002174056E-3</v>
      </c>
      <c r="M6939" s="10">
        <f t="shared" si="3167"/>
        <v>570995.1</v>
      </c>
      <c r="N6939" s="5">
        <f>VLOOKUP(CONCATENATE(A6939,"-6"),'Restated Depr'!$B$6:$G$7674,6,0)</f>
        <v>4.2099999999999999E-2</v>
      </c>
      <c r="O6939" s="29">
        <f t="shared" si="3168"/>
        <v>2003.2411424999998</v>
      </c>
      <c r="P6939" s="29">
        <f t="shared" si="3169"/>
        <v>447.27949499999977</v>
      </c>
      <c r="Q6939" t="s">
        <v>7819</v>
      </c>
    </row>
    <row r="6940" spans="1:18" hidden="1">
      <c r="A6940" t="s">
        <v>530</v>
      </c>
      <c r="B6940" t="s">
        <v>6937</v>
      </c>
      <c r="C6940" s="224" t="s">
        <v>7843</v>
      </c>
      <c r="D6940" s="221">
        <v>355</v>
      </c>
      <c r="E6940" s="324">
        <v>43100</v>
      </c>
      <c r="F6940" s="1">
        <v>570995.1</v>
      </c>
      <c r="G6940" s="18">
        <v>3.6699999999999997E-2</v>
      </c>
      <c r="H6940" s="298">
        <v>1746.3</v>
      </c>
      <c r="I6940" s="10">
        <v>570995.1</v>
      </c>
      <c r="J6940" s="11">
        <f t="shared" si="3164"/>
        <v>3.6699999999999997E-2</v>
      </c>
      <c r="K6940" s="30">
        <f t="shared" si="3165"/>
        <v>1746.2933474999998</v>
      </c>
      <c r="L6940" s="29">
        <f t="shared" si="3166"/>
        <v>-6.6525000002002344E-3</v>
      </c>
      <c r="M6940" s="10">
        <f t="shared" si="3167"/>
        <v>570995.1</v>
      </c>
      <c r="N6940" s="5">
        <f>VLOOKUP(CONCATENATE(A6940,"-6"),'Restated Depr'!$B$6:$G$7674,6,0)</f>
        <v>4.2099999999999999E-2</v>
      </c>
      <c r="O6940" s="29">
        <f t="shared" si="3168"/>
        <v>2003.2411424999998</v>
      </c>
      <c r="P6940" s="29">
        <f t="shared" si="3169"/>
        <v>256.94779500000004</v>
      </c>
      <c r="Q6940" t="s">
        <v>7819</v>
      </c>
    </row>
    <row r="6941" spans="1:18" hidden="1">
      <c r="A6941" t="s">
        <v>530</v>
      </c>
      <c r="B6941" t="s">
        <v>6938</v>
      </c>
      <c r="C6941" s="224" t="s">
        <v>7843</v>
      </c>
      <c r="D6941" s="221">
        <v>355</v>
      </c>
      <c r="E6941" s="324">
        <v>43131</v>
      </c>
      <c r="F6941" s="1">
        <v>570995.1</v>
      </c>
      <c r="G6941" s="5">
        <v>4.2099999999999999E-2</v>
      </c>
      <c r="H6941" s="298">
        <v>2003.25</v>
      </c>
      <c r="I6941" s="10">
        <v>570995.1</v>
      </c>
      <c r="J6941" s="11">
        <f t="shared" si="3164"/>
        <v>4.2099999999999999E-2</v>
      </c>
      <c r="K6941" s="30">
        <f t="shared" si="3165"/>
        <v>2003.2411424999998</v>
      </c>
      <c r="L6941" s="29">
        <f t="shared" si="3166"/>
        <v>-8.8575000002037996E-3</v>
      </c>
      <c r="M6941" s="10">
        <f t="shared" si="3167"/>
        <v>570995.1</v>
      </c>
      <c r="N6941" s="5">
        <f>VLOOKUP(CONCATENATE(A6941,"-6"),'Restated Depr'!$B$6:$G$7674,6,0)</f>
        <v>4.2099999999999999E-2</v>
      </c>
      <c r="O6941" s="29">
        <f t="shared" si="3168"/>
        <v>2003.2411424999998</v>
      </c>
      <c r="P6941" s="29">
        <f t="shared" si="3169"/>
        <v>0</v>
      </c>
      <c r="Q6941" t="s">
        <v>7819</v>
      </c>
    </row>
    <row r="6942" spans="1:18" hidden="1">
      <c r="A6942" t="s">
        <v>530</v>
      </c>
      <c r="B6942" t="s">
        <v>6939</v>
      </c>
      <c r="C6942" s="224" t="s">
        <v>7843</v>
      </c>
      <c r="D6942" s="221">
        <v>355</v>
      </c>
      <c r="E6942" s="324">
        <v>43159</v>
      </c>
      <c r="F6942" s="1">
        <v>570995.1</v>
      </c>
      <c r="G6942" s="5">
        <v>4.2099999999999999E-2</v>
      </c>
      <c r="H6942" s="298">
        <v>2003.25</v>
      </c>
      <c r="I6942" s="10">
        <v>570995.1</v>
      </c>
      <c r="J6942" s="11">
        <f t="shared" si="3164"/>
        <v>4.2099999999999999E-2</v>
      </c>
      <c r="K6942" s="30">
        <f t="shared" si="3165"/>
        <v>2003.2411424999998</v>
      </c>
      <c r="L6942" s="29">
        <f t="shared" si="3166"/>
        <v>-8.8575000002037996E-3</v>
      </c>
      <c r="M6942" s="10">
        <f t="shared" si="3167"/>
        <v>570995.1</v>
      </c>
      <c r="N6942" s="5">
        <f>VLOOKUP(CONCATENATE(A6942,"-6"),'Restated Depr'!$B$6:$G$7674,6,0)</f>
        <v>4.2099999999999999E-2</v>
      </c>
      <c r="O6942" s="29">
        <f t="shared" si="3168"/>
        <v>2003.2411424999998</v>
      </c>
      <c r="P6942" s="29">
        <f t="shared" si="3169"/>
        <v>0</v>
      </c>
      <c r="Q6942" t="s">
        <v>7819</v>
      </c>
    </row>
    <row r="6943" spans="1:18" hidden="1">
      <c r="A6943" t="s">
        <v>530</v>
      </c>
      <c r="B6943" t="s">
        <v>6940</v>
      </c>
      <c r="C6943" s="224" t="s">
        <v>7843</v>
      </c>
      <c r="D6943" s="221">
        <v>355</v>
      </c>
      <c r="E6943" s="324">
        <v>43190</v>
      </c>
      <c r="F6943" s="1">
        <v>570995.1</v>
      </c>
      <c r="G6943" s="5">
        <v>4.2099999999999999E-2</v>
      </c>
      <c r="H6943" s="298">
        <v>2003.25</v>
      </c>
      <c r="I6943" s="10">
        <v>570995.1</v>
      </c>
      <c r="J6943" s="11">
        <f t="shared" si="3164"/>
        <v>4.2099999999999999E-2</v>
      </c>
      <c r="K6943" s="30">
        <f t="shared" si="3165"/>
        <v>2003.2411424999998</v>
      </c>
      <c r="L6943" s="29">
        <f t="shared" si="3166"/>
        <v>-8.8575000002037996E-3</v>
      </c>
      <c r="M6943" s="10">
        <f t="shared" si="3167"/>
        <v>570995.1</v>
      </c>
      <c r="N6943" s="5">
        <f>VLOOKUP(CONCATENATE(A6943,"-6"),'Restated Depr'!$B$6:$G$7674,6,0)</f>
        <v>4.2099999999999999E-2</v>
      </c>
      <c r="O6943" s="29">
        <f t="shared" si="3168"/>
        <v>2003.2411424999998</v>
      </c>
      <c r="P6943" s="29">
        <f t="shared" si="3169"/>
        <v>0</v>
      </c>
      <c r="Q6943" t="s">
        <v>7819</v>
      </c>
    </row>
    <row r="6944" spans="1:18" hidden="1">
      <c r="A6944" t="s">
        <v>530</v>
      </c>
      <c r="B6944" t="s">
        <v>6941</v>
      </c>
      <c r="C6944" s="224" t="s">
        <v>7843</v>
      </c>
      <c r="D6944" s="221">
        <v>355</v>
      </c>
      <c r="E6944" s="324">
        <v>43220</v>
      </c>
      <c r="F6944" s="1">
        <v>570995.1</v>
      </c>
      <c r="G6944" s="5">
        <v>4.2099999999999999E-2</v>
      </c>
      <c r="H6944" s="298">
        <v>2003.25</v>
      </c>
      <c r="I6944" s="10">
        <v>570995.1</v>
      </c>
      <c r="J6944" s="11">
        <f t="shared" si="3164"/>
        <v>4.2099999999999999E-2</v>
      </c>
      <c r="K6944" s="30">
        <f t="shared" si="3165"/>
        <v>2003.2411424999998</v>
      </c>
      <c r="L6944" s="29">
        <f t="shared" si="3166"/>
        <v>-8.8575000002037996E-3</v>
      </c>
      <c r="M6944" s="10">
        <f t="shared" si="3167"/>
        <v>570995.1</v>
      </c>
      <c r="N6944" s="5">
        <f>VLOOKUP(CONCATENATE(A6944,"-6"),'Restated Depr'!$B$6:$G$7674,6,0)</f>
        <v>4.2099999999999999E-2</v>
      </c>
      <c r="O6944" s="29">
        <f t="shared" si="3168"/>
        <v>2003.2411424999998</v>
      </c>
      <c r="P6944" s="29">
        <f t="shared" si="3169"/>
        <v>0</v>
      </c>
      <c r="Q6944" t="s">
        <v>7819</v>
      </c>
    </row>
    <row r="6945" spans="1:18" hidden="1">
      <c r="A6945" t="s">
        <v>530</v>
      </c>
      <c r="B6945" t="s">
        <v>6942</v>
      </c>
      <c r="C6945" s="224" t="s">
        <v>7843</v>
      </c>
      <c r="D6945" s="221">
        <v>355</v>
      </c>
      <c r="E6945" s="324">
        <v>43251</v>
      </c>
      <c r="F6945" s="1">
        <v>570995.1</v>
      </c>
      <c r="G6945" s="5">
        <v>4.2099999999999999E-2</v>
      </c>
      <c r="H6945" s="298">
        <v>2003.25</v>
      </c>
      <c r="I6945" s="10">
        <v>570995.1</v>
      </c>
      <c r="J6945" s="11">
        <f t="shared" si="3164"/>
        <v>4.2099999999999999E-2</v>
      </c>
      <c r="K6945" s="30">
        <f t="shared" si="3165"/>
        <v>2003.2411424999998</v>
      </c>
      <c r="L6945" s="29">
        <f t="shared" si="3166"/>
        <v>-8.8575000002037996E-3</v>
      </c>
      <c r="M6945" s="10">
        <f t="shared" si="3167"/>
        <v>570995.1</v>
      </c>
      <c r="N6945" s="5">
        <f>VLOOKUP(CONCATENATE(A6945,"-6"),'Restated Depr'!$B$6:$G$7674,6,0)</f>
        <v>4.2099999999999999E-2</v>
      </c>
      <c r="O6945" s="29">
        <f t="shared" si="3168"/>
        <v>2003.2411424999998</v>
      </c>
      <c r="P6945" s="29">
        <f t="shared" si="3169"/>
        <v>0</v>
      </c>
      <c r="Q6945" t="s">
        <v>7819</v>
      </c>
    </row>
    <row r="6946" spans="1:18" hidden="1">
      <c r="A6946" t="s">
        <v>530</v>
      </c>
      <c r="B6946" t="s">
        <v>6943</v>
      </c>
      <c r="C6946" s="224" t="s">
        <v>7843</v>
      </c>
      <c r="D6946" s="221">
        <v>355</v>
      </c>
      <c r="E6946" s="324">
        <v>43281</v>
      </c>
      <c r="F6946" s="1">
        <v>570995.1</v>
      </c>
      <c r="G6946" s="5">
        <v>4.2099999999999999E-2</v>
      </c>
      <c r="H6946" s="298">
        <v>2003.25</v>
      </c>
      <c r="I6946" s="10">
        <v>570995.1</v>
      </c>
      <c r="J6946" s="11">
        <f t="shared" si="3164"/>
        <v>4.2099999999999999E-2</v>
      </c>
      <c r="K6946" s="30">
        <f t="shared" si="3165"/>
        <v>2003.2411424999998</v>
      </c>
      <c r="L6946" s="29">
        <f t="shared" si="3166"/>
        <v>-8.8575000002037996E-3</v>
      </c>
      <c r="M6946" s="10">
        <f t="shared" si="3167"/>
        <v>570995.1</v>
      </c>
      <c r="N6946" s="5">
        <f>VLOOKUP(CONCATENATE(A6946,"-6"),'Restated Depr'!$B$6:$G$7674,6,0)</f>
        <v>4.2099999999999999E-2</v>
      </c>
      <c r="O6946" s="29">
        <f t="shared" si="3168"/>
        <v>2003.2411424999998</v>
      </c>
      <c r="P6946" s="29">
        <f t="shared" si="3169"/>
        <v>0</v>
      </c>
      <c r="Q6946" t="s">
        <v>7819</v>
      </c>
      <c r="R6946" s="5"/>
    </row>
    <row r="6947" spans="1:18" ht="15.75" hidden="1" thickBot="1">
      <c r="A6947" t="s">
        <v>530</v>
      </c>
      <c r="C6947" s="224" t="s">
        <v>645</v>
      </c>
      <c r="D6947" s="22"/>
      <c r="E6947" s="323" t="s">
        <v>606</v>
      </c>
      <c r="F6947" s="1"/>
      <c r="G6947" s="5"/>
      <c r="H6947" s="310">
        <f>SUM(H6935:H6946)</f>
        <v>21545.599999999999</v>
      </c>
      <c r="I6947" s="10"/>
      <c r="J6947" s="10"/>
      <c r="K6947" s="32">
        <f>SUM(K6935:K6946)</f>
        <v>21545.548439999995</v>
      </c>
      <c r="L6947" s="28">
        <f>SUM(L6935:L6946)</f>
        <v>-5.1560000000336004E-2</v>
      </c>
      <c r="M6947" s="10"/>
      <c r="N6947" s="5"/>
      <c r="O6947" s="28">
        <f>SUM(O6935:O6946)</f>
        <v>24038.893709999993</v>
      </c>
      <c r="P6947" s="28">
        <f>SUM(P6935:P6946)</f>
        <v>2493.3452699999989</v>
      </c>
    </row>
    <row r="6948" spans="1:18" hidden="1">
      <c r="A6948" t="s">
        <v>531</v>
      </c>
      <c r="B6948" t="s">
        <v>6944</v>
      </c>
      <c r="C6948" s="224" t="s">
        <v>7843</v>
      </c>
      <c r="D6948" s="221">
        <v>356</v>
      </c>
      <c r="E6948" s="324">
        <v>42947</v>
      </c>
      <c r="F6948" s="9">
        <v>2662646.77</v>
      </c>
      <c r="G6948" s="18">
        <v>1.8800000000000001E-2</v>
      </c>
      <c r="H6948" s="299">
        <v>4171.4800000000005</v>
      </c>
      <c r="I6948" s="15">
        <v>2679928.46</v>
      </c>
      <c r="J6948" s="11">
        <f t="shared" ref="J6948:J6959" si="3170">G6948</f>
        <v>1.8800000000000001E-2</v>
      </c>
      <c r="K6948" s="31">
        <f t="shared" ref="K6948:K6959" si="3171">I6948*J6948/12</f>
        <v>4198.5545873333331</v>
      </c>
      <c r="L6948" s="289">
        <f t="shared" ref="L6948:L6959" si="3172">K6948-H6948</f>
        <v>27.074587333332602</v>
      </c>
      <c r="M6948" s="15">
        <f t="shared" ref="M6948:M6959" si="3173">I6948</f>
        <v>2679928.46</v>
      </c>
      <c r="N6948" s="5">
        <f>VLOOKUP(CONCATENATE(A6948,"-6"),'Restated Depr'!$B$6:$G$7674,6,0)</f>
        <v>2.7299999999999998E-2</v>
      </c>
      <c r="O6948" s="289">
        <f t="shared" ref="O6948:O6959" si="3174">M6948*N6948/12</f>
        <v>6096.8372464999993</v>
      </c>
      <c r="P6948" s="289">
        <f t="shared" ref="P6948:P6959" si="3175">O6948-K6948</f>
        <v>1898.2826591666662</v>
      </c>
      <c r="Q6948" t="s">
        <v>7819</v>
      </c>
    </row>
    <row r="6949" spans="1:18" hidden="1">
      <c r="A6949" t="s">
        <v>531</v>
      </c>
      <c r="B6949" t="s">
        <v>6945</v>
      </c>
      <c r="C6949" s="224" t="s">
        <v>7843</v>
      </c>
      <c r="D6949" s="221">
        <v>356</v>
      </c>
      <c r="E6949" s="324">
        <v>42978</v>
      </c>
      <c r="F6949" s="1">
        <v>2662646.77</v>
      </c>
      <c r="G6949" s="18">
        <v>1.8800000000000001E-2</v>
      </c>
      <c r="H6949" s="298">
        <v>4171.4800000000005</v>
      </c>
      <c r="I6949" s="10">
        <v>2679928.46</v>
      </c>
      <c r="J6949" s="11">
        <f t="shared" si="3170"/>
        <v>1.8800000000000001E-2</v>
      </c>
      <c r="K6949" s="30">
        <f t="shared" si="3171"/>
        <v>4198.5545873333331</v>
      </c>
      <c r="L6949" s="29">
        <f t="shared" si="3172"/>
        <v>27.074587333332602</v>
      </c>
      <c r="M6949" s="10">
        <f t="shared" si="3173"/>
        <v>2679928.46</v>
      </c>
      <c r="N6949" s="5">
        <f>VLOOKUP(CONCATENATE(A6949,"-6"),'Restated Depr'!$B$6:$G$7674,6,0)</f>
        <v>2.7299999999999998E-2</v>
      </c>
      <c r="O6949" s="29">
        <f t="shared" si="3174"/>
        <v>6096.8372464999993</v>
      </c>
      <c r="P6949" s="29">
        <f t="shared" si="3175"/>
        <v>1898.2826591666662</v>
      </c>
      <c r="Q6949" t="s">
        <v>7819</v>
      </c>
    </row>
    <row r="6950" spans="1:18" hidden="1">
      <c r="A6950" t="s">
        <v>531</v>
      </c>
      <c r="B6950" t="s">
        <v>6946</v>
      </c>
      <c r="C6950" s="224" t="s">
        <v>7843</v>
      </c>
      <c r="D6950" s="221">
        <v>356</v>
      </c>
      <c r="E6950" s="324">
        <v>43008</v>
      </c>
      <c r="F6950" s="1">
        <v>2662646.77</v>
      </c>
      <c r="G6950" s="18">
        <v>1.8800000000000001E-2</v>
      </c>
      <c r="H6950" s="298">
        <v>4171.4800000000005</v>
      </c>
      <c r="I6950" s="10">
        <v>2679928.46</v>
      </c>
      <c r="J6950" s="11">
        <f t="shared" si="3170"/>
        <v>1.8800000000000001E-2</v>
      </c>
      <c r="K6950" s="30">
        <f t="shared" si="3171"/>
        <v>4198.5545873333331</v>
      </c>
      <c r="L6950" s="29">
        <f t="shared" si="3172"/>
        <v>27.074587333332602</v>
      </c>
      <c r="M6950" s="10">
        <f t="shared" si="3173"/>
        <v>2679928.46</v>
      </c>
      <c r="N6950" s="5">
        <f>VLOOKUP(CONCATENATE(A6950,"-6"),'Restated Depr'!$B$6:$G$7674,6,0)</f>
        <v>2.7299999999999998E-2</v>
      </c>
      <c r="O6950" s="29">
        <f t="shared" si="3174"/>
        <v>6096.8372464999993</v>
      </c>
      <c r="P6950" s="29">
        <f t="shared" si="3175"/>
        <v>1898.2826591666662</v>
      </c>
      <c r="Q6950" t="s">
        <v>7819</v>
      </c>
    </row>
    <row r="6951" spans="1:18" hidden="1">
      <c r="A6951" t="s">
        <v>531</v>
      </c>
      <c r="B6951" t="s">
        <v>6947</v>
      </c>
      <c r="C6951" s="224" t="s">
        <v>7843</v>
      </c>
      <c r="D6951" s="221">
        <v>356</v>
      </c>
      <c r="E6951" s="324">
        <v>43039</v>
      </c>
      <c r="F6951" s="1">
        <v>2662646.77</v>
      </c>
      <c r="G6951" s="18">
        <v>1.8800000000000001E-2</v>
      </c>
      <c r="H6951" s="298">
        <v>4171.4800000000005</v>
      </c>
      <c r="I6951" s="10">
        <v>2679928.46</v>
      </c>
      <c r="J6951" s="11">
        <f t="shared" si="3170"/>
        <v>1.8800000000000001E-2</v>
      </c>
      <c r="K6951" s="30">
        <f t="shared" si="3171"/>
        <v>4198.5545873333331</v>
      </c>
      <c r="L6951" s="29">
        <f t="shared" si="3172"/>
        <v>27.074587333332602</v>
      </c>
      <c r="M6951" s="10">
        <f t="shared" si="3173"/>
        <v>2679928.46</v>
      </c>
      <c r="N6951" s="5">
        <f>VLOOKUP(CONCATENATE(A6951,"-6"),'Restated Depr'!$B$6:$G$7674,6,0)</f>
        <v>2.7299999999999998E-2</v>
      </c>
      <c r="O6951" s="29">
        <f t="shared" si="3174"/>
        <v>6096.8372464999993</v>
      </c>
      <c r="P6951" s="29">
        <f t="shared" si="3175"/>
        <v>1898.2826591666662</v>
      </c>
      <c r="Q6951" t="s">
        <v>7819</v>
      </c>
    </row>
    <row r="6952" spans="1:18" hidden="1">
      <c r="A6952" t="s">
        <v>531</v>
      </c>
      <c r="B6952" t="s">
        <v>6948</v>
      </c>
      <c r="C6952" s="224" t="s">
        <v>7843</v>
      </c>
      <c r="D6952" s="221">
        <v>356</v>
      </c>
      <c r="E6952" s="324">
        <v>43069</v>
      </c>
      <c r="F6952" s="1">
        <v>2662646.77</v>
      </c>
      <c r="G6952" s="18">
        <v>1.8800000000000001E-2</v>
      </c>
      <c r="H6952" s="298">
        <v>4171.4800000000005</v>
      </c>
      <c r="I6952" s="10">
        <v>2679928.46</v>
      </c>
      <c r="J6952" s="11">
        <f t="shared" si="3170"/>
        <v>1.8800000000000001E-2</v>
      </c>
      <c r="K6952" s="30">
        <f t="shared" si="3171"/>
        <v>4198.5545873333331</v>
      </c>
      <c r="L6952" s="29">
        <f t="shared" si="3172"/>
        <v>27.074587333332602</v>
      </c>
      <c r="M6952" s="10">
        <f t="shared" si="3173"/>
        <v>2679928.46</v>
      </c>
      <c r="N6952" s="5">
        <f>VLOOKUP(CONCATENATE(A6952,"-6"),'Restated Depr'!$B$6:$G$7674,6,0)</f>
        <v>2.7299999999999998E-2</v>
      </c>
      <c r="O6952" s="29">
        <f t="shared" si="3174"/>
        <v>6096.8372464999993</v>
      </c>
      <c r="P6952" s="29">
        <f t="shared" si="3175"/>
        <v>1898.2826591666662</v>
      </c>
      <c r="Q6952" t="s">
        <v>7819</v>
      </c>
    </row>
    <row r="6953" spans="1:18" hidden="1">
      <c r="A6953" t="s">
        <v>531</v>
      </c>
      <c r="B6953" t="s">
        <v>6949</v>
      </c>
      <c r="C6953" s="224" t="s">
        <v>7843</v>
      </c>
      <c r="D6953" s="221">
        <v>356</v>
      </c>
      <c r="E6953" s="324">
        <v>43100</v>
      </c>
      <c r="F6953" s="1">
        <v>2662646.77</v>
      </c>
      <c r="G6953" s="18">
        <v>2.24E-2</v>
      </c>
      <c r="H6953" s="298">
        <v>4970.2800000000007</v>
      </c>
      <c r="I6953" s="10">
        <v>2679928.46</v>
      </c>
      <c r="J6953" s="11">
        <f t="shared" si="3170"/>
        <v>2.24E-2</v>
      </c>
      <c r="K6953" s="30">
        <f t="shared" si="3171"/>
        <v>5002.5331253333334</v>
      </c>
      <c r="L6953" s="29">
        <f t="shared" si="3172"/>
        <v>32.253125333332719</v>
      </c>
      <c r="M6953" s="10">
        <f t="shared" si="3173"/>
        <v>2679928.46</v>
      </c>
      <c r="N6953" s="5">
        <f>VLOOKUP(CONCATENATE(A6953,"-6"),'Restated Depr'!$B$6:$G$7674,6,0)</f>
        <v>2.7299999999999998E-2</v>
      </c>
      <c r="O6953" s="29">
        <f t="shared" si="3174"/>
        <v>6096.8372464999993</v>
      </c>
      <c r="P6953" s="29">
        <f t="shared" si="3175"/>
        <v>1094.3041211666659</v>
      </c>
      <c r="Q6953" t="s">
        <v>7819</v>
      </c>
    </row>
    <row r="6954" spans="1:18" hidden="1">
      <c r="A6954" t="s">
        <v>531</v>
      </c>
      <c r="B6954" t="s">
        <v>6950</v>
      </c>
      <c r="C6954" s="224" t="s">
        <v>7843</v>
      </c>
      <c r="D6954" s="221">
        <v>356</v>
      </c>
      <c r="E6954" s="324">
        <v>43131</v>
      </c>
      <c r="F6954" s="1">
        <v>2671474.79</v>
      </c>
      <c r="G6954" s="5">
        <v>2.7299999999999998E-2</v>
      </c>
      <c r="H6954" s="298">
        <v>6077.61</v>
      </c>
      <c r="I6954" s="10">
        <v>2679928.46</v>
      </c>
      <c r="J6954" s="11">
        <f t="shared" si="3170"/>
        <v>2.7299999999999998E-2</v>
      </c>
      <c r="K6954" s="30">
        <f t="shared" si="3171"/>
        <v>6096.8372464999993</v>
      </c>
      <c r="L6954" s="29">
        <f t="shared" si="3172"/>
        <v>19.227246499999637</v>
      </c>
      <c r="M6954" s="10">
        <f t="shared" si="3173"/>
        <v>2679928.46</v>
      </c>
      <c r="N6954" s="5">
        <f>VLOOKUP(CONCATENATE(A6954,"-6"),'Restated Depr'!$B$6:$G$7674,6,0)</f>
        <v>2.7299999999999998E-2</v>
      </c>
      <c r="O6954" s="29">
        <f t="shared" si="3174"/>
        <v>6096.8372464999993</v>
      </c>
      <c r="P6954" s="29">
        <f t="shared" si="3175"/>
        <v>0</v>
      </c>
      <c r="Q6954" t="s">
        <v>7819</v>
      </c>
    </row>
    <row r="6955" spans="1:18" hidden="1">
      <c r="A6955" t="s">
        <v>531</v>
      </c>
      <c r="B6955" t="s">
        <v>6951</v>
      </c>
      <c r="C6955" s="224" t="s">
        <v>7843</v>
      </c>
      <c r="D6955" s="221">
        <v>356</v>
      </c>
      <c r="E6955" s="324">
        <v>43159</v>
      </c>
      <c r="F6955" s="1">
        <v>2680302.81</v>
      </c>
      <c r="G6955" s="5">
        <v>2.7299999999999998E-2</v>
      </c>
      <c r="H6955" s="298">
        <v>6097.69</v>
      </c>
      <c r="I6955" s="10">
        <v>2679928.46</v>
      </c>
      <c r="J6955" s="11">
        <f t="shared" si="3170"/>
        <v>2.7299999999999998E-2</v>
      </c>
      <c r="K6955" s="30">
        <f t="shared" si="3171"/>
        <v>6096.8372464999993</v>
      </c>
      <c r="L6955" s="29">
        <f t="shared" si="3172"/>
        <v>-0.85275350000028993</v>
      </c>
      <c r="M6955" s="10">
        <f t="shared" si="3173"/>
        <v>2679928.46</v>
      </c>
      <c r="N6955" s="5">
        <f>VLOOKUP(CONCATENATE(A6955,"-6"),'Restated Depr'!$B$6:$G$7674,6,0)</f>
        <v>2.7299999999999998E-2</v>
      </c>
      <c r="O6955" s="29">
        <f t="shared" si="3174"/>
        <v>6096.8372464999993</v>
      </c>
      <c r="P6955" s="29">
        <f t="shared" si="3175"/>
        <v>0</v>
      </c>
      <c r="Q6955" t="s">
        <v>7819</v>
      </c>
    </row>
    <row r="6956" spans="1:18" hidden="1">
      <c r="A6956" t="s">
        <v>531</v>
      </c>
      <c r="B6956" t="s">
        <v>6952</v>
      </c>
      <c r="C6956" s="224" t="s">
        <v>7843</v>
      </c>
      <c r="D6956" s="221">
        <v>356</v>
      </c>
      <c r="E6956" s="324">
        <v>43190</v>
      </c>
      <c r="F6956" s="1">
        <v>2680302.81</v>
      </c>
      <c r="G6956" s="5">
        <v>2.7299999999999998E-2</v>
      </c>
      <c r="H6956" s="298">
        <v>6097.69</v>
      </c>
      <c r="I6956" s="10">
        <v>2679928.46</v>
      </c>
      <c r="J6956" s="11">
        <f t="shared" si="3170"/>
        <v>2.7299999999999998E-2</v>
      </c>
      <c r="K6956" s="30">
        <f t="shared" si="3171"/>
        <v>6096.8372464999993</v>
      </c>
      <c r="L6956" s="29">
        <f t="shared" si="3172"/>
        <v>-0.85275350000028993</v>
      </c>
      <c r="M6956" s="10">
        <f t="shared" si="3173"/>
        <v>2679928.46</v>
      </c>
      <c r="N6956" s="5">
        <f>VLOOKUP(CONCATENATE(A6956,"-6"),'Restated Depr'!$B$6:$G$7674,6,0)</f>
        <v>2.7299999999999998E-2</v>
      </c>
      <c r="O6956" s="29">
        <f t="shared" si="3174"/>
        <v>6096.8372464999993</v>
      </c>
      <c r="P6956" s="29">
        <f t="shared" si="3175"/>
        <v>0</v>
      </c>
      <c r="Q6956" t="s">
        <v>7819</v>
      </c>
    </row>
    <row r="6957" spans="1:18" hidden="1">
      <c r="A6957" t="s">
        <v>531</v>
      </c>
      <c r="B6957" t="s">
        <v>6953</v>
      </c>
      <c r="C6957" s="224" t="s">
        <v>7843</v>
      </c>
      <c r="D6957" s="221">
        <v>356</v>
      </c>
      <c r="E6957" s="324">
        <v>43220</v>
      </c>
      <c r="F6957" s="1">
        <v>2680115.64</v>
      </c>
      <c r="G6957" s="5">
        <v>2.7299999999999998E-2</v>
      </c>
      <c r="H6957" s="298">
        <v>6097.27</v>
      </c>
      <c r="I6957" s="10">
        <v>2679928.46</v>
      </c>
      <c r="J6957" s="11">
        <f t="shared" si="3170"/>
        <v>2.7299999999999998E-2</v>
      </c>
      <c r="K6957" s="30">
        <f t="shared" si="3171"/>
        <v>6096.8372464999993</v>
      </c>
      <c r="L6957" s="29">
        <f t="shared" si="3172"/>
        <v>-0.43275350000112667</v>
      </c>
      <c r="M6957" s="10">
        <f t="shared" si="3173"/>
        <v>2679928.46</v>
      </c>
      <c r="N6957" s="5">
        <f>VLOOKUP(CONCATENATE(A6957,"-6"),'Restated Depr'!$B$6:$G$7674,6,0)</f>
        <v>2.7299999999999998E-2</v>
      </c>
      <c r="O6957" s="29">
        <f t="shared" si="3174"/>
        <v>6096.8372464999993</v>
      </c>
      <c r="P6957" s="29">
        <f t="shared" si="3175"/>
        <v>0</v>
      </c>
      <c r="Q6957" t="s">
        <v>7819</v>
      </c>
    </row>
    <row r="6958" spans="1:18" hidden="1">
      <c r="A6958" t="s">
        <v>531</v>
      </c>
      <c r="B6958" t="s">
        <v>6954</v>
      </c>
      <c r="C6958" s="224" t="s">
        <v>7843</v>
      </c>
      <c r="D6958" s="221">
        <v>356</v>
      </c>
      <c r="E6958" s="324">
        <v>43251</v>
      </c>
      <c r="F6958" s="1">
        <v>2679928.46</v>
      </c>
      <c r="G6958" s="5">
        <v>2.7299999999999998E-2</v>
      </c>
      <c r="H6958" s="298">
        <v>6096.84</v>
      </c>
      <c r="I6958" s="10">
        <v>2679928.46</v>
      </c>
      <c r="J6958" s="11">
        <f t="shared" si="3170"/>
        <v>2.7299999999999998E-2</v>
      </c>
      <c r="K6958" s="30">
        <f t="shared" si="3171"/>
        <v>6096.8372464999993</v>
      </c>
      <c r="L6958" s="29">
        <f t="shared" si="3172"/>
        <v>-2.7535000008356292E-3</v>
      </c>
      <c r="M6958" s="10">
        <f t="shared" si="3173"/>
        <v>2679928.46</v>
      </c>
      <c r="N6958" s="5">
        <f>VLOOKUP(CONCATENATE(A6958,"-6"),'Restated Depr'!$B$6:$G$7674,6,0)</f>
        <v>2.7299999999999998E-2</v>
      </c>
      <c r="O6958" s="29">
        <f t="shared" si="3174"/>
        <v>6096.8372464999993</v>
      </c>
      <c r="P6958" s="29">
        <f t="shared" si="3175"/>
        <v>0</v>
      </c>
      <c r="Q6958" t="s">
        <v>7819</v>
      </c>
    </row>
    <row r="6959" spans="1:18" hidden="1">
      <c r="A6959" t="s">
        <v>531</v>
      </c>
      <c r="B6959" t="s">
        <v>6955</v>
      </c>
      <c r="C6959" s="224" t="s">
        <v>7843</v>
      </c>
      <c r="D6959" s="221">
        <v>356</v>
      </c>
      <c r="E6959" s="324">
        <v>43281</v>
      </c>
      <c r="F6959" s="1">
        <v>2679928.46</v>
      </c>
      <c r="G6959" s="5">
        <v>2.7299999999999998E-2</v>
      </c>
      <c r="H6959" s="298">
        <v>6096.84</v>
      </c>
      <c r="I6959" s="10">
        <v>2679928.46</v>
      </c>
      <c r="J6959" s="11">
        <f t="shared" si="3170"/>
        <v>2.7299999999999998E-2</v>
      </c>
      <c r="K6959" s="30">
        <f t="shared" si="3171"/>
        <v>6096.8372464999993</v>
      </c>
      <c r="L6959" s="29">
        <f t="shared" si="3172"/>
        <v>-2.7535000008356292E-3</v>
      </c>
      <c r="M6959" s="10">
        <f t="shared" si="3173"/>
        <v>2679928.46</v>
      </c>
      <c r="N6959" s="5">
        <f>VLOOKUP(CONCATENATE(A6959,"-6"),'Restated Depr'!$B$6:$G$7674,6,0)</f>
        <v>2.7299999999999998E-2</v>
      </c>
      <c r="O6959" s="29">
        <f t="shared" si="3174"/>
        <v>6096.8372464999993</v>
      </c>
      <c r="P6959" s="29">
        <f t="shared" si="3175"/>
        <v>0</v>
      </c>
      <c r="Q6959" t="s">
        <v>7819</v>
      </c>
      <c r="R6959" s="5"/>
    </row>
    <row r="6960" spans="1:18" ht="15.75" hidden="1" thickBot="1">
      <c r="A6960" t="s">
        <v>531</v>
      </c>
      <c r="C6960" s="224" t="s">
        <v>645</v>
      </c>
      <c r="D6960" s="22"/>
      <c r="E6960" s="323" t="s">
        <v>606</v>
      </c>
      <c r="F6960" s="1"/>
      <c r="G6960" s="5"/>
      <c r="H6960" s="310">
        <f>SUM(H6948:H6959)</f>
        <v>62391.619999999995</v>
      </c>
      <c r="I6960" s="10"/>
      <c r="J6960" s="10"/>
      <c r="K6960" s="32">
        <f>SUM(K6948:K6959)</f>
        <v>62576.329540999992</v>
      </c>
      <c r="L6960" s="28">
        <f>SUM(L6948:L6959)</f>
        <v>184.70954099999199</v>
      </c>
      <c r="M6960" s="10"/>
      <c r="N6960" s="5"/>
      <c r="O6960" s="28">
        <f>SUM(O6948:O6959)</f>
        <v>73162.046957999992</v>
      </c>
      <c r="P6960" s="28">
        <f>SUM(P6948:P6959)</f>
        <v>10585.717416999998</v>
      </c>
    </row>
    <row r="6961" spans="1:18" hidden="1">
      <c r="A6961" t="s">
        <v>532</v>
      </c>
      <c r="B6961" t="s">
        <v>6956</v>
      </c>
      <c r="C6961" s="224" t="s">
        <v>7843</v>
      </c>
      <c r="D6961" s="221">
        <v>357</v>
      </c>
      <c r="E6961" s="324">
        <v>42947</v>
      </c>
      <c r="F6961" s="9">
        <v>377556.51</v>
      </c>
      <c r="G6961" s="18">
        <v>9.4999999999999998E-3</v>
      </c>
      <c r="H6961" s="299">
        <v>298.90000000000003</v>
      </c>
      <c r="I6961" s="15">
        <v>411059.8</v>
      </c>
      <c r="J6961" s="11">
        <f t="shared" ref="J6961:J6972" si="3176">G6961</f>
        <v>9.4999999999999998E-3</v>
      </c>
      <c r="K6961" s="31">
        <f t="shared" ref="K6961:K6972" si="3177">I6961*J6961/12</f>
        <v>325.42234166666668</v>
      </c>
      <c r="L6961" s="289">
        <f t="shared" ref="L6961:L6972" si="3178">K6961-H6961</f>
        <v>26.522341666666648</v>
      </c>
      <c r="M6961" s="15">
        <f t="shared" ref="M6961:M6972" si="3179">I6961</f>
        <v>411059.8</v>
      </c>
      <c r="N6961" s="5">
        <f>VLOOKUP(CONCATENATE(A6961,"-6"),'Restated Depr'!$B$6:$G$7674,6,0)</f>
        <v>5.2400000000000002E-2</v>
      </c>
      <c r="O6961" s="289">
        <f t="shared" ref="O6961:O6972" si="3180">M6961*N6961/12</f>
        <v>1794.9611266666668</v>
      </c>
      <c r="P6961" s="289">
        <f t="shared" ref="P6961:P6972" si="3181">O6961-K6961</f>
        <v>1469.5387850000002</v>
      </c>
      <c r="Q6961" t="s">
        <v>7819</v>
      </c>
    </row>
    <row r="6962" spans="1:18" hidden="1">
      <c r="A6962" t="s">
        <v>532</v>
      </c>
      <c r="B6962" t="s">
        <v>6957</v>
      </c>
      <c r="C6962" s="224" t="s">
        <v>7843</v>
      </c>
      <c r="D6962" s="221">
        <v>357</v>
      </c>
      <c r="E6962" s="324">
        <v>42978</v>
      </c>
      <c r="F6962" s="1">
        <v>377556.51</v>
      </c>
      <c r="G6962" s="18">
        <v>9.4999999999999998E-3</v>
      </c>
      <c r="H6962" s="298">
        <v>298.90000000000003</v>
      </c>
      <c r="I6962" s="10">
        <v>411059.8</v>
      </c>
      <c r="J6962" s="11">
        <f t="shared" si="3176"/>
        <v>9.4999999999999998E-3</v>
      </c>
      <c r="K6962" s="30">
        <f t="shared" si="3177"/>
        <v>325.42234166666668</v>
      </c>
      <c r="L6962" s="29">
        <f t="shared" si="3178"/>
        <v>26.522341666666648</v>
      </c>
      <c r="M6962" s="10">
        <f t="shared" si="3179"/>
        <v>411059.8</v>
      </c>
      <c r="N6962" s="5">
        <f>VLOOKUP(CONCATENATE(A6962,"-6"),'Restated Depr'!$B$6:$G$7674,6,0)</f>
        <v>5.2400000000000002E-2</v>
      </c>
      <c r="O6962" s="29">
        <f t="shared" si="3180"/>
        <v>1794.9611266666668</v>
      </c>
      <c r="P6962" s="29">
        <f t="shared" si="3181"/>
        <v>1469.5387850000002</v>
      </c>
      <c r="Q6962" t="s">
        <v>7819</v>
      </c>
    </row>
    <row r="6963" spans="1:18" hidden="1">
      <c r="A6963" t="s">
        <v>532</v>
      </c>
      <c r="B6963" t="s">
        <v>6958</v>
      </c>
      <c r="C6963" s="224" t="s">
        <v>7843</v>
      </c>
      <c r="D6963" s="221">
        <v>357</v>
      </c>
      <c r="E6963" s="324">
        <v>43008</v>
      </c>
      <c r="F6963" s="1">
        <v>377556.51</v>
      </c>
      <c r="G6963" s="18">
        <v>9.4999999999999998E-3</v>
      </c>
      <c r="H6963" s="298">
        <v>298.90000000000003</v>
      </c>
      <c r="I6963" s="10">
        <v>411059.8</v>
      </c>
      <c r="J6963" s="11">
        <f t="shared" si="3176"/>
        <v>9.4999999999999998E-3</v>
      </c>
      <c r="K6963" s="30">
        <f t="shared" si="3177"/>
        <v>325.42234166666668</v>
      </c>
      <c r="L6963" s="29">
        <f t="shared" si="3178"/>
        <v>26.522341666666648</v>
      </c>
      <c r="M6963" s="10">
        <f t="shared" si="3179"/>
        <v>411059.8</v>
      </c>
      <c r="N6963" s="5">
        <f>VLOOKUP(CONCATENATE(A6963,"-6"),'Restated Depr'!$B$6:$G$7674,6,0)</f>
        <v>5.2400000000000002E-2</v>
      </c>
      <c r="O6963" s="29">
        <f t="shared" si="3180"/>
        <v>1794.9611266666668</v>
      </c>
      <c r="P6963" s="29">
        <f t="shared" si="3181"/>
        <v>1469.5387850000002</v>
      </c>
      <c r="Q6963" t="s">
        <v>7819</v>
      </c>
    </row>
    <row r="6964" spans="1:18" hidden="1">
      <c r="A6964" t="s">
        <v>532</v>
      </c>
      <c r="B6964" t="s">
        <v>6959</v>
      </c>
      <c r="C6964" s="224" t="s">
        <v>7843</v>
      </c>
      <c r="D6964" s="221">
        <v>357</v>
      </c>
      <c r="E6964" s="324">
        <v>43039</v>
      </c>
      <c r="F6964" s="1">
        <v>377556.51</v>
      </c>
      <c r="G6964" s="18">
        <v>9.4999999999999998E-3</v>
      </c>
      <c r="H6964" s="298">
        <v>298.90000000000003</v>
      </c>
      <c r="I6964" s="10">
        <v>411059.8</v>
      </c>
      <c r="J6964" s="11">
        <f t="shared" si="3176"/>
        <v>9.4999999999999998E-3</v>
      </c>
      <c r="K6964" s="30">
        <f t="shared" si="3177"/>
        <v>325.42234166666668</v>
      </c>
      <c r="L6964" s="29">
        <f t="shared" si="3178"/>
        <v>26.522341666666648</v>
      </c>
      <c r="M6964" s="10">
        <f t="shared" si="3179"/>
        <v>411059.8</v>
      </c>
      <c r="N6964" s="5">
        <f>VLOOKUP(CONCATENATE(A6964,"-6"),'Restated Depr'!$B$6:$G$7674,6,0)</f>
        <v>5.2400000000000002E-2</v>
      </c>
      <c r="O6964" s="29">
        <f t="shared" si="3180"/>
        <v>1794.9611266666668</v>
      </c>
      <c r="P6964" s="29">
        <f t="shared" si="3181"/>
        <v>1469.5387850000002</v>
      </c>
      <c r="Q6964" t="s">
        <v>7819</v>
      </c>
    </row>
    <row r="6965" spans="1:18" hidden="1">
      <c r="A6965" t="s">
        <v>532</v>
      </c>
      <c r="B6965" t="s">
        <v>6960</v>
      </c>
      <c r="C6965" s="224" t="s">
        <v>7843</v>
      </c>
      <c r="D6965" s="221">
        <v>357</v>
      </c>
      <c r="E6965" s="324">
        <v>43069</v>
      </c>
      <c r="F6965" s="1">
        <v>377556.51</v>
      </c>
      <c r="G6965" s="18">
        <v>9.4999999999999998E-3</v>
      </c>
      <c r="H6965" s="298">
        <v>298.90000000000003</v>
      </c>
      <c r="I6965" s="10">
        <v>411059.8</v>
      </c>
      <c r="J6965" s="11">
        <f t="shared" si="3176"/>
        <v>9.4999999999999998E-3</v>
      </c>
      <c r="K6965" s="30">
        <f t="shared" si="3177"/>
        <v>325.42234166666668</v>
      </c>
      <c r="L6965" s="29">
        <f t="shared" si="3178"/>
        <v>26.522341666666648</v>
      </c>
      <c r="M6965" s="10">
        <f t="shared" si="3179"/>
        <v>411059.8</v>
      </c>
      <c r="N6965" s="5">
        <f>VLOOKUP(CONCATENATE(A6965,"-6"),'Restated Depr'!$B$6:$G$7674,6,0)</f>
        <v>5.2400000000000002E-2</v>
      </c>
      <c r="O6965" s="29">
        <f t="shared" si="3180"/>
        <v>1794.9611266666668</v>
      </c>
      <c r="P6965" s="29">
        <f t="shared" si="3181"/>
        <v>1469.5387850000002</v>
      </c>
      <c r="Q6965" t="s">
        <v>7819</v>
      </c>
    </row>
    <row r="6966" spans="1:18" hidden="1">
      <c r="A6966" t="s">
        <v>532</v>
      </c>
      <c r="B6966" t="s">
        <v>6961</v>
      </c>
      <c r="C6966" s="224" t="s">
        <v>7843</v>
      </c>
      <c r="D6966" s="221">
        <v>357</v>
      </c>
      <c r="E6966" s="324">
        <v>43100</v>
      </c>
      <c r="F6966" s="1">
        <v>391674.17</v>
      </c>
      <c r="G6966" s="18">
        <v>2.75E-2</v>
      </c>
      <c r="H6966" s="298">
        <v>897.59</v>
      </c>
      <c r="I6966" s="10">
        <v>411059.8</v>
      </c>
      <c r="J6966" s="11">
        <f t="shared" si="3176"/>
        <v>2.75E-2</v>
      </c>
      <c r="K6966" s="30">
        <f t="shared" si="3177"/>
        <v>942.01204166666673</v>
      </c>
      <c r="L6966" s="29">
        <f t="shared" si="3178"/>
        <v>44.422041666666701</v>
      </c>
      <c r="M6966" s="10">
        <f t="shared" si="3179"/>
        <v>411059.8</v>
      </c>
      <c r="N6966" s="5">
        <f>VLOOKUP(CONCATENATE(A6966,"-6"),'Restated Depr'!$B$6:$G$7674,6,0)</f>
        <v>5.2400000000000002E-2</v>
      </c>
      <c r="O6966" s="29">
        <f t="shared" si="3180"/>
        <v>1794.9611266666668</v>
      </c>
      <c r="P6966" s="29">
        <f t="shared" si="3181"/>
        <v>852.94908500000008</v>
      </c>
      <c r="Q6966" t="s">
        <v>7819</v>
      </c>
    </row>
    <row r="6967" spans="1:18" hidden="1">
      <c r="A6967" t="s">
        <v>532</v>
      </c>
      <c r="B6967" t="s">
        <v>6962</v>
      </c>
      <c r="C6967" s="224" t="s">
        <v>7843</v>
      </c>
      <c r="D6967" s="221">
        <v>357</v>
      </c>
      <c r="E6967" s="324">
        <v>43131</v>
      </c>
      <c r="F6967" s="1">
        <v>405791.83</v>
      </c>
      <c r="G6967" s="5">
        <v>5.2400000000000002E-2</v>
      </c>
      <c r="H6967" s="298">
        <v>1771.96</v>
      </c>
      <c r="I6967" s="10">
        <v>411059.8</v>
      </c>
      <c r="J6967" s="11">
        <f t="shared" si="3176"/>
        <v>5.2400000000000002E-2</v>
      </c>
      <c r="K6967" s="30">
        <f t="shared" si="3177"/>
        <v>1794.9611266666668</v>
      </c>
      <c r="L6967" s="29">
        <f t="shared" si="3178"/>
        <v>23.001126666666778</v>
      </c>
      <c r="M6967" s="10">
        <f t="shared" si="3179"/>
        <v>411059.8</v>
      </c>
      <c r="N6967" s="5">
        <f>VLOOKUP(CONCATENATE(A6967,"-6"),'Restated Depr'!$B$6:$G$7674,6,0)</f>
        <v>5.2400000000000002E-2</v>
      </c>
      <c r="O6967" s="29">
        <f t="shared" si="3180"/>
        <v>1794.9611266666668</v>
      </c>
      <c r="P6967" s="29">
        <f t="shared" si="3181"/>
        <v>0</v>
      </c>
      <c r="Q6967" t="s">
        <v>7819</v>
      </c>
    </row>
    <row r="6968" spans="1:18" hidden="1">
      <c r="A6968" t="s">
        <v>532</v>
      </c>
      <c r="B6968" t="s">
        <v>6963</v>
      </c>
      <c r="C6968" s="224" t="s">
        <v>7843</v>
      </c>
      <c r="D6968" s="221">
        <v>357</v>
      </c>
      <c r="E6968" s="324">
        <v>43159</v>
      </c>
      <c r="F6968" s="1">
        <v>405791.83</v>
      </c>
      <c r="G6968" s="5">
        <v>5.2400000000000002E-2</v>
      </c>
      <c r="H6968" s="298">
        <v>1771.96</v>
      </c>
      <c r="I6968" s="10">
        <v>411059.8</v>
      </c>
      <c r="J6968" s="11">
        <f t="shared" si="3176"/>
        <v>5.2400000000000002E-2</v>
      </c>
      <c r="K6968" s="30">
        <f t="shared" si="3177"/>
        <v>1794.9611266666668</v>
      </c>
      <c r="L6968" s="29">
        <f t="shared" si="3178"/>
        <v>23.001126666666778</v>
      </c>
      <c r="M6968" s="10">
        <f t="shared" si="3179"/>
        <v>411059.8</v>
      </c>
      <c r="N6968" s="5">
        <f>VLOOKUP(CONCATENATE(A6968,"-6"),'Restated Depr'!$B$6:$G$7674,6,0)</f>
        <v>5.2400000000000002E-2</v>
      </c>
      <c r="O6968" s="29">
        <f t="shared" si="3180"/>
        <v>1794.9611266666668</v>
      </c>
      <c r="P6968" s="29">
        <f t="shared" si="3181"/>
        <v>0</v>
      </c>
      <c r="Q6968" t="s">
        <v>7819</v>
      </c>
    </row>
    <row r="6969" spans="1:18" hidden="1">
      <c r="A6969" t="s">
        <v>532</v>
      </c>
      <c r="B6969" t="s">
        <v>6964</v>
      </c>
      <c r="C6969" s="224" t="s">
        <v>7843</v>
      </c>
      <c r="D6969" s="221">
        <v>357</v>
      </c>
      <c r="E6969" s="324">
        <v>43190</v>
      </c>
      <c r="F6969" s="1">
        <v>405791.83</v>
      </c>
      <c r="G6969" s="5">
        <v>5.2400000000000002E-2</v>
      </c>
      <c r="H6969" s="298">
        <v>1771.96</v>
      </c>
      <c r="I6969" s="10">
        <v>411059.8</v>
      </c>
      <c r="J6969" s="11">
        <f t="shared" si="3176"/>
        <v>5.2400000000000002E-2</v>
      </c>
      <c r="K6969" s="30">
        <f t="shared" si="3177"/>
        <v>1794.9611266666668</v>
      </c>
      <c r="L6969" s="29">
        <f t="shared" si="3178"/>
        <v>23.001126666666778</v>
      </c>
      <c r="M6969" s="10">
        <f t="shared" si="3179"/>
        <v>411059.8</v>
      </c>
      <c r="N6969" s="5">
        <f>VLOOKUP(CONCATENATE(A6969,"-6"),'Restated Depr'!$B$6:$G$7674,6,0)</f>
        <v>5.2400000000000002E-2</v>
      </c>
      <c r="O6969" s="29">
        <f t="shared" si="3180"/>
        <v>1794.9611266666668</v>
      </c>
      <c r="P6969" s="29">
        <f t="shared" si="3181"/>
        <v>0</v>
      </c>
      <c r="Q6969" t="s">
        <v>7819</v>
      </c>
    </row>
    <row r="6970" spans="1:18" hidden="1">
      <c r="A6970" t="s">
        <v>532</v>
      </c>
      <c r="B6970" t="s">
        <v>6965</v>
      </c>
      <c r="C6970" s="224" t="s">
        <v>7843</v>
      </c>
      <c r="D6970" s="221">
        <v>357</v>
      </c>
      <c r="E6970" s="324">
        <v>43220</v>
      </c>
      <c r="F6970" s="1">
        <v>405791.83</v>
      </c>
      <c r="G6970" s="5">
        <v>5.2400000000000002E-2</v>
      </c>
      <c r="H6970" s="298">
        <v>1771.96</v>
      </c>
      <c r="I6970" s="10">
        <v>411059.8</v>
      </c>
      <c r="J6970" s="11">
        <f t="shared" si="3176"/>
        <v>5.2400000000000002E-2</v>
      </c>
      <c r="K6970" s="30">
        <f t="shared" si="3177"/>
        <v>1794.9611266666668</v>
      </c>
      <c r="L6970" s="29">
        <f t="shared" si="3178"/>
        <v>23.001126666666778</v>
      </c>
      <c r="M6970" s="10">
        <f t="shared" si="3179"/>
        <v>411059.8</v>
      </c>
      <c r="N6970" s="5">
        <f>VLOOKUP(CONCATENATE(A6970,"-6"),'Restated Depr'!$B$6:$G$7674,6,0)</f>
        <v>5.2400000000000002E-2</v>
      </c>
      <c r="O6970" s="29">
        <f t="shared" si="3180"/>
        <v>1794.9611266666668</v>
      </c>
      <c r="P6970" s="29">
        <f t="shared" si="3181"/>
        <v>0</v>
      </c>
      <c r="Q6970" t="s">
        <v>7819</v>
      </c>
    </row>
    <row r="6971" spans="1:18" hidden="1">
      <c r="A6971" t="s">
        <v>532</v>
      </c>
      <c r="B6971" t="s">
        <v>6966</v>
      </c>
      <c r="C6971" s="224" t="s">
        <v>7843</v>
      </c>
      <c r="D6971" s="221">
        <v>357</v>
      </c>
      <c r="E6971" s="324">
        <v>43251</v>
      </c>
      <c r="F6971" s="1">
        <v>405791.83</v>
      </c>
      <c r="G6971" s="5">
        <v>5.2400000000000002E-2</v>
      </c>
      <c r="H6971" s="298">
        <v>1771.96</v>
      </c>
      <c r="I6971" s="10">
        <v>411059.8</v>
      </c>
      <c r="J6971" s="11">
        <f t="shared" si="3176"/>
        <v>5.2400000000000002E-2</v>
      </c>
      <c r="K6971" s="30">
        <f t="shared" si="3177"/>
        <v>1794.9611266666668</v>
      </c>
      <c r="L6971" s="29">
        <f t="shared" si="3178"/>
        <v>23.001126666666778</v>
      </c>
      <c r="M6971" s="10">
        <f t="shared" si="3179"/>
        <v>411059.8</v>
      </c>
      <c r="N6971" s="5">
        <f>VLOOKUP(CONCATENATE(A6971,"-6"),'Restated Depr'!$B$6:$G$7674,6,0)</f>
        <v>5.2400000000000002E-2</v>
      </c>
      <c r="O6971" s="29">
        <f t="shared" si="3180"/>
        <v>1794.9611266666668</v>
      </c>
      <c r="P6971" s="29">
        <f t="shared" si="3181"/>
        <v>0</v>
      </c>
      <c r="Q6971" t="s">
        <v>7819</v>
      </c>
    </row>
    <row r="6972" spans="1:18" hidden="1">
      <c r="A6972" t="s">
        <v>532</v>
      </c>
      <c r="B6972" t="s">
        <v>6967</v>
      </c>
      <c r="C6972" s="224" t="s">
        <v>7843</v>
      </c>
      <c r="D6972" s="221">
        <v>357</v>
      </c>
      <c r="E6972" s="324">
        <v>43281</v>
      </c>
      <c r="F6972" s="1">
        <v>411059.8</v>
      </c>
      <c r="G6972" s="5">
        <v>5.2400000000000002E-2</v>
      </c>
      <c r="H6972" s="298">
        <v>1794.96</v>
      </c>
      <c r="I6972" s="10">
        <v>411059.8</v>
      </c>
      <c r="J6972" s="11">
        <f t="shared" si="3176"/>
        <v>5.2400000000000002E-2</v>
      </c>
      <c r="K6972" s="30">
        <f t="shared" si="3177"/>
        <v>1794.9611266666668</v>
      </c>
      <c r="L6972" s="29">
        <f t="shared" si="3178"/>
        <v>1.1266666667779646E-3</v>
      </c>
      <c r="M6972" s="10">
        <f t="shared" si="3179"/>
        <v>411059.8</v>
      </c>
      <c r="N6972" s="5">
        <f>VLOOKUP(CONCATENATE(A6972,"-6"),'Restated Depr'!$B$6:$G$7674,6,0)</f>
        <v>5.2400000000000002E-2</v>
      </c>
      <c r="O6972" s="29">
        <f t="shared" si="3180"/>
        <v>1794.9611266666668</v>
      </c>
      <c r="P6972" s="29">
        <f t="shared" si="3181"/>
        <v>0</v>
      </c>
      <c r="Q6972" t="s">
        <v>7819</v>
      </c>
      <c r="R6972" s="5"/>
    </row>
    <row r="6973" spans="1:18" ht="15.75" hidden="1" thickBot="1">
      <c r="A6973" t="s">
        <v>532</v>
      </c>
      <c r="C6973" s="224" t="s">
        <v>645</v>
      </c>
      <c r="D6973" s="22"/>
      <c r="E6973" s="323" t="s">
        <v>606</v>
      </c>
      <c r="F6973" s="1"/>
      <c r="G6973" s="5"/>
      <c r="H6973" s="310">
        <f>SUM(H6961:H6972)</f>
        <v>13046.849999999999</v>
      </c>
      <c r="I6973" s="10"/>
      <c r="J6973" s="10"/>
      <c r="K6973" s="32">
        <f>SUM(K6961:K6972)</f>
        <v>13338.890510000001</v>
      </c>
      <c r="L6973" s="28">
        <f>SUM(L6961:L6972)</f>
        <v>292.04051000000061</v>
      </c>
      <c r="M6973" s="10"/>
      <c r="N6973" s="5"/>
      <c r="O6973" s="28">
        <f>SUM(O6961:O6972)</f>
        <v>21539.533519999997</v>
      </c>
      <c r="P6973" s="28">
        <f>SUM(P6961:P6972)</f>
        <v>8200.6430100000016</v>
      </c>
    </row>
    <row r="6974" spans="1:18" hidden="1">
      <c r="A6974" t="s">
        <v>533</v>
      </c>
      <c r="B6974" t="s">
        <v>6968</v>
      </c>
      <c r="C6974" s="224" t="s">
        <v>7843</v>
      </c>
      <c r="D6974" s="221">
        <v>361</v>
      </c>
      <c r="E6974" s="324">
        <v>42947</v>
      </c>
      <c r="F6974" s="9">
        <v>4155602.12</v>
      </c>
      <c r="G6974" s="18">
        <v>2.86E-2</v>
      </c>
      <c r="H6974" s="299">
        <v>9904.19</v>
      </c>
      <c r="I6974" s="15">
        <v>4155602.12</v>
      </c>
      <c r="J6974" s="11">
        <f t="shared" ref="J6974:J6985" si="3182">G6974</f>
        <v>2.86E-2</v>
      </c>
      <c r="K6974" s="31">
        <f t="shared" ref="K6974:K6985" si="3183">I6974*J6974/12</f>
        <v>9904.1850526666676</v>
      </c>
      <c r="L6974" s="289">
        <f t="shared" ref="L6974:L6985" si="3184">K6974-H6974</f>
        <v>-4.9473333328933222E-3</v>
      </c>
      <c r="M6974" s="15">
        <f t="shared" ref="M6974:M6985" si="3185">I6974</f>
        <v>4155602.12</v>
      </c>
      <c r="N6974" s="5">
        <f>VLOOKUP(CONCATENATE(A6974,"-6"),'Restated Depr'!$B$6:$G$7674,6,0)</f>
        <v>2.5000000000000001E-2</v>
      </c>
      <c r="O6974" s="289">
        <f t="shared" ref="O6974:O6985" si="3186">M6974*N6974/12</f>
        <v>8657.5044166666685</v>
      </c>
      <c r="P6974" s="289">
        <f t="shared" ref="P6974:P6985" si="3187">O6974-K6974</f>
        <v>-1246.6806359999991</v>
      </c>
      <c r="Q6974" t="s">
        <v>7819</v>
      </c>
    </row>
    <row r="6975" spans="1:18" hidden="1">
      <c r="A6975" t="s">
        <v>533</v>
      </c>
      <c r="B6975" t="s">
        <v>6969</v>
      </c>
      <c r="C6975" s="224" t="s">
        <v>7843</v>
      </c>
      <c r="D6975" s="221">
        <v>361</v>
      </c>
      <c r="E6975" s="324">
        <v>42978</v>
      </c>
      <c r="F6975" s="1">
        <v>4155602.12</v>
      </c>
      <c r="G6975" s="18">
        <v>2.86E-2</v>
      </c>
      <c r="H6975" s="298">
        <v>9904.19</v>
      </c>
      <c r="I6975" s="10">
        <v>4155602.12</v>
      </c>
      <c r="J6975" s="11">
        <f t="shared" si="3182"/>
        <v>2.86E-2</v>
      </c>
      <c r="K6975" s="30">
        <f t="shared" si="3183"/>
        <v>9904.1850526666676</v>
      </c>
      <c r="L6975" s="29">
        <f t="shared" si="3184"/>
        <v>-4.9473333328933222E-3</v>
      </c>
      <c r="M6975" s="10">
        <f t="shared" si="3185"/>
        <v>4155602.12</v>
      </c>
      <c r="N6975" s="5">
        <f>VLOOKUP(CONCATENATE(A6975,"-6"),'Restated Depr'!$B$6:$G$7674,6,0)</f>
        <v>2.5000000000000001E-2</v>
      </c>
      <c r="O6975" s="29">
        <f t="shared" si="3186"/>
        <v>8657.5044166666685</v>
      </c>
      <c r="P6975" s="29">
        <f t="shared" si="3187"/>
        <v>-1246.6806359999991</v>
      </c>
      <c r="Q6975" t="s">
        <v>7819</v>
      </c>
    </row>
    <row r="6976" spans="1:18" hidden="1">
      <c r="A6976" t="s">
        <v>533</v>
      </c>
      <c r="B6976" t="s">
        <v>6970</v>
      </c>
      <c r="C6976" s="224" t="s">
        <v>7843</v>
      </c>
      <c r="D6976" s="221">
        <v>361</v>
      </c>
      <c r="E6976" s="324">
        <v>43008</v>
      </c>
      <c r="F6976" s="1">
        <v>4155602.12</v>
      </c>
      <c r="G6976" s="18">
        <v>2.86E-2</v>
      </c>
      <c r="H6976" s="298">
        <v>9904.19</v>
      </c>
      <c r="I6976" s="10">
        <v>4155602.12</v>
      </c>
      <c r="J6976" s="11">
        <f t="shared" si="3182"/>
        <v>2.86E-2</v>
      </c>
      <c r="K6976" s="30">
        <f t="shared" si="3183"/>
        <v>9904.1850526666676</v>
      </c>
      <c r="L6976" s="29">
        <f t="shared" si="3184"/>
        <v>-4.9473333328933222E-3</v>
      </c>
      <c r="M6976" s="10">
        <f t="shared" si="3185"/>
        <v>4155602.12</v>
      </c>
      <c r="N6976" s="5">
        <f>VLOOKUP(CONCATENATE(A6976,"-6"),'Restated Depr'!$B$6:$G$7674,6,0)</f>
        <v>2.5000000000000001E-2</v>
      </c>
      <c r="O6976" s="29">
        <f t="shared" si="3186"/>
        <v>8657.5044166666685</v>
      </c>
      <c r="P6976" s="29">
        <f t="shared" si="3187"/>
        <v>-1246.6806359999991</v>
      </c>
      <c r="Q6976" t="s">
        <v>7819</v>
      </c>
    </row>
    <row r="6977" spans="1:18" hidden="1">
      <c r="A6977" t="s">
        <v>533</v>
      </c>
      <c r="B6977" t="s">
        <v>6971</v>
      </c>
      <c r="C6977" s="224" t="s">
        <v>7843</v>
      </c>
      <c r="D6977" s="221">
        <v>361</v>
      </c>
      <c r="E6977" s="324">
        <v>43039</v>
      </c>
      <c r="F6977" s="1">
        <v>4155602.12</v>
      </c>
      <c r="G6977" s="18">
        <v>2.86E-2</v>
      </c>
      <c r="H6977" s="298">
        <v>9904.19</v>
      </c>
      <c r="I6977" s="10">
        <v>4155602.12</v>
      </c>
      <c r="J6977" s="11">
        <f t="shared" si="3182"/>
        <v>2.86E-2</v>
      </c>
      <c r="K6977" s="30">
        <f t="shared" si="3183"/>
        <v>9904.1850526666676</v>
      </c>
      <c r="L6977" s="29">
        <f t="shared" si="3184"/>
        <v>-4.9473333328933222E-3</v>
      </c>
      <c r="M6977" s="10">
        <f t="shared" si="3185"/>
        <v>4155602.12</v>
      </c>
      <c r="N6977" s="5">
        <f>VLOOKUP(CONCATENATE(A6977,"-6"),'Restated Depr'!$B$6:$G$7674,6,0)</f>
        <v>2.5000000000000001E-2</v>
      </c>
      <c r="O6977" s="29">
        <f t="shared" si="3186"/>
        <v>8657.5044166666685</v>
      </c>
      <c r="P6977" s="29">
        <f t="shared" si="3187"/>
        <v>-1246.6806359999991</v>
      </c>
      <c r="Q6977" t="s">
        <v>7819</v>
      </c>
    </row>
    <row r="6978" spans="1:18" hidden="1">
      <c r="A6978" t="s">
        <v>533</v>
      </c>
      <c r="B6978" t="s">
        <v>6972</v>
      </c>
      <c r="C6978" s="224" t="s">
        <v>7843</v>
      </c>
      <c r="D6978" s="221">
        <v>361</v>
      </c>
      <c r="E6978" s="324">
        <v>43069</v>
      </c>
      <c r="F6978" s="1">
        <v>4155602.12</v>
      </c>
      <c r="G6978" s="18">
        <v>2.86E-2</v>
      </c>
      <c r="H6978" s="298">
        <v>9904.19</v>
      </c>
      <c r="I6978" s="10">
        <v>4155602.12</v>
      </c>
      <c r="J6978" s="11">
        <f t="shared" si="3182"/>
        <v>2.86E-2</v>
      </c>
      <c r="K6978" s="30">
        <f t="shared" si="3183"/>
        <v>9904.1850526666676</v>
      </c>
      <c r="L6978" s="29">
        <f t="shared" si="3184"/>
        <v>-4.9473333328933222E-3</v>
      </c>
      <c r="M6978" s="10">
        <f t="shared" si="3185"/>
        <v>4155602.12</v>
      </c>
      <c r="N6978" s="5">
        <f>VLOOKUP(CONCATENATE(A6978,"-6"),'Restated Depr'!$B$6:$G$7674,6,0)</f>
        <v>2.5000000000000001E-2</v>
      </c>
      <c r="O6978" s="29">
        <f t="shared" si="3186"/>
        <v>8657.5044166666685</v>
      </c>
      <c r="P6978" s="29">
        <f t="shared" si="3187"/>
        <v>-1246.6806359999991</v>
      </c>
      <c r="Q6978" t="s">
        <v>7819</v>
      </c>
    </row>
    <row r="6979" spans="1:18" hidden="1">
      <c r="A6979" t="s">
        <v>533</v>
      </c>
      <c r="B6979" t="s">
        <v>6973</v>
      </c>
      <c r="C6979" s="224" t="s">
        <v>7843</v>
      </c>
      <c r="D6979" s="221">
        <v>361</v>
      </c>
      <c r="E6979" s="324">
        <v>43100</v>
      </c>
      <c r="F6979" s="1">
        <v>4155602.12</v>
      </c>
      <c r="G6979" s="18">
        <v>2.7099999999999999E-2</v>
      </c>
      <c r="H6979" s="298">
        <v>9384.73</v>
      </c>
      <c r="I6979" s="10">
        <v>4155602.12</v>
      </c>
      <c r="J6979" s="11">
        <f t="shared" si="3182"/>
        <v>2.7099999999999999E-2</v>
      </c>
      <c r="K6979" s="30">
        <f t="shared" si="3183"/>
        <v>9384.7347876666663</v>
      </c>
      <c r="L6979" s="29">
        <f t="shared" si="3184"/>
        <v>4.787666666743462E-3</v>
      </c>
      <c r="M6979" s="10">
        <f t="shared" si="3185"/>
        <v>4155602.12</v>
      </c>
      <c r="N6979" s="5">
        <f>VLOOKUP(CONCATENATE(A6979,"-6"),'Restated Depr'!$B$6:$G$7674,6,0)</f>
        <v>2.5000000000000001E-2</v>
      </c>
      <c r="O6979" s="29">
        <f t="shared" si="3186"/>
        <v>8657.5044166666685</v>
      </c>
      <c r="P6979" s="29">
        <f t="shared" si="3187"/>
        <v>-727.23037099999783</v>
      </c>
      <c r="Q6979" t="s">
        <v>7819</v>
      </c>
    </row>
    <row r="6980" spans="1:18" hidden="1">
      <c r="A6980" t="s">
        <v>533</v>
      </c>
      <c r="B6980" t="s">
        <v>6974</v>
      </c>
      <c r="C6980" s="224" t="s">
        <v>7843</v>
      </c>
      <c r="D6980" s="221">
        <v>361</v>
      </c>
      <c r="E6980" s="324">
        <v>43131</v>
      </c>
      <c r="F6980" s="1">
        <v>4155602.12</v>
      </c>
      <c r="G6980" s="5">
        <v>2.5000000000000001E-2</v>
      </c>
      <c r="H6980" s="298">
        <v>8657.5</v>
      </c>
      <c r="I6980" s="10">
        <v>4155602.12</v>
      </c>
      <c r="J6980" s="11">
        <f t="shared" si="3182"/>
        <v>2.5000000000000001E-2</v>
      </c>
      <c r="K6980" s="30">
        <f t="shared" si="3183"/>
        <v>8657.5044166666685</v>
      </c>
      <c r="L6980" s="29">
        <f t="shared" si="3184"/>
        <v>4.4166666684759548E-3</v>
      </c>
      <c r="M6980" s="10">
        <f t="shared" si="3185"/>
        <v>4155602.12</v>
      </c>
      <c r="N6980" s="5">
        <f>VLOOKUP(CONCATENATE(A6980,"-6"),'Restated Depr'!$B$6:$G$7674,6,0)</f>
        <v>2.5000000000000001E-2</v>
      </c>
      <c r="O6980" s="29">
        <f t="shared" si="3186"/>
        <v>8657.5044166666685</v>
      </c>
      <c r="P6980" s="29">
        <f t="shared" si="3187"/>
        <v>0</v>
      </c>
      <c r="Q6980" t="s">
        <v>7819</v>
      </c>
    </row>
    <row r="6981" spans="1:18" hidden="1">
      <c r="A6981" t="s">
        <v>533</v>
      </c>
      <c r="B6981" t="s">
        <v>6975</v>
      </c>
      <c r="C6981" s="224" t="s">
        <v>7843</v>
      </c>
      <c r="D6981" s="221">
        <v>361</v>
      </c>
      <c r="E6981" s="324">
        <v>43159</v>
      </c>
      <c r="F6981" s="1">
        <v>4155602.12</v>
      </c>
      <c r="G6981" s="5">
        <v>2.5000000000000001E-2</v>
      </c>
      <c r="H6981" s="298">
        <v>8657.5</v>
      </c>
      <c r="I6981" s="10">
        <v>4155602.12</v>
      </c>
      <c r="J6981" s="11">
        <f t="shared" si="3182"/>
        <v>2.5000000000000001E-2</v>
      </c>
      <c r="K6981" s="30">
        <f t="shared" si="3183"/>
        <v>8657.5044166666685</v>
      </c>
      <c r="L6981" s="29">
        <f t="shared" si="3184"/>
        <v>4.4166666684759548E-3</v>
      </c>
      <c r="M6981" s="10">
        <f t="shared" si="3185"/>
        <v>4155602.12</v>
      </c>
      <c r="N6981" s="5">
        <f>VLOOKUP(CONCATENATE(A6981,"-6"),'Restated Depr'!$B$6:$G$7674,6,0)</f>
        <v>2.5000000000000001E-2</v>
      </c>
      <c r="O6981" s="29">
        <f t="shared" si="3186"/>
        <v>8657.5044166666685</v>
      </c>
      <c r="P6981" s="29">
        <f t="shared" si="3187"/>
        <v>0</v>
      </c>
      <c r="Q6981" t="s">
        <v>7819</v>
      </c>
    </row>
    <row r="6982" spans="1:18" hidden="1">
      <c r="A6982" t="s">
        <v>533</v>
      </c>
      <c r="B6982" t="s">
        <v>6976</v>
      </c>
      <c r="C6982" s="224" t="s">
        <v>7843</v>
      </c>
      <c r="D6982" s="221">
        <v>361</v>
      </c>
      <c r="E6982" s="324">
        <v>43190</v>
      </c>
      <c r="F6982" s="1">
        <v>4155602.12</v>
      </c>
      <c r="G6982" s="5">
        <v>2.5000000000000001E-2</v>
      </c>
      <c r="H6982" s="298">
        <v>8657.5</v>
      </c>
      <c r="I6982" s="10">
        <v>4155602.12</v>
      </c>
      <c r="J6982" s="11">
        <f t="shared" si="3182"/>
        <v>2.5000000000000001E-2</v>
      </c>
      <c r="K6982" s="30">
        <f t="shared" si="3183"/>
        <v>8657.5044166666685</v>
      </c>
      <c r="L6982" s="29">
        <f t="shared" si="3184"/>
        <v>4.4166666684759548E-3</v>
      </c>
      <c r="M6982" s="10">
        <f t="shared" si="3185"/>
        <v>4155602.12</v>
      </c>
      <c r="N6982" s="5">
        <f>VLOOKUP(CONCATENATE(A6982,"-6"),'Restated Depr'!$B$6:$G$7674,6,0)</f>
        <v>2.5000000000000001E-2</v>
      </c>
      <c r="O6982" s="29">
        <f t="shared" si="3186"/>
        <v>8657.5044166666685</v>
      </c>
      <c r="P6982" s="29">
        <f t="shared" si="3187"/>
        <v>0</v>
      </c>
      <c r="Q6982" t="s">
        <v>7819</v>
      </c>
    </row>
    <row r="6983" spans="1:18" hidden="1">
      <c r="A6983" t="s">
        <v>533</v>
      </c>
      <c r="B6983" t="s">
        <v>6977</v>
      </c>
      <c r="C6983" s="224" t="s">
        <v>7843</v>
      </c>
      <c r="D6983" s="221">
        <v>361</v>
      </c>
      <c r="E6983" s="324">
        <v>43220</v>
      </c>
      <c r="F6983" s="1">
        <v>4155602.12</v>
      </c>
      <c r="G6983" s="5">
        <v>2.5000000000000001E-2</v>
      </c>
      <c r="H6983" s="298">
        <v>8657.5</v>
      </c>
      <c r="I6983" s="10">
        <v>4155602.12</v>
      </c>
      <c r="J6983" s="11">
        <f t="shared" si="3182"/>
        <v>2.5000000000000001E-2</v>
      </c>
      <c r="K6983" s="30">
        <f t="shared" si="3183"/>
        <v>8657.5044166666685</v>
      </c>
      <c r="L6983" s="29">
        <f t="shared" si="3184"/>
        <v>4.4166666684759548E-3</v>
      </c>
      <c r="M6983" s="10">
        <f t="shared" si="3185"/>
        <v>4155602.12</v>
      </c>
      <c r="N6983" s="5">
        <f>VLOOKUP(CONCATENATE(A6983,"-6"),'Restated Depr'!$B$6:$G$7674,6,0)</f>
        <v>2.5000000000000001E-2</v>
      </c>
      <c r="O6983" s="29">
        <f t="shared" si="3186"/>
        <v>8657.5044166666685</v>
      </c>
      <c r="P6983" s="29">
        <f t="shared" si="3187"/>
        <v>0</v>
      </c>
      <c r="Q6983" t="s">
        <v>7819</v>
      </c>
    </row>
    <row r="6984" spans="1:18" hidden="1">
      <c r="A6984" t="s">
        <v>533</v>
      </c>
      <c r="B6984" t="s">
        <v>6978</v>
      </c>
      <c r="C6984" s="224" t="s">
        <v>7843</v>
      </c>
      <c r="D6984" s="221">
        <v>361</v>
      </c>
      <c r="E6984" s="324">
        <v>43251</v>
      </c>
      <c r="F6984" s="1">
        <v>4155602.12</v>
      </c>
      <c r="G6984" s="5">
        <v>2.5000000000000001E-2</v>
      </c>
      <c r="H6984" s="298">
        <v>8657.5</v>
      </c>
      <c r="I6984" s="10">
        <v>4155602.12</v>
      </c>
      <c r="J6984" s="11">
        <f t="shared" si="3182"/>
        <v>2.5000000000000001E-2</v>
      </c>
      <c r="K6984" s="30">
        <f t="shared" si="3183"/>
        <v>8657.5044166666685</v>
      </c>
      <c r="L6984" s="29">
        <f t="shared" si="3184"/>
        <v>4.4166666684759548E-3</v>
      </c>
      <c r="M6984" s="10">
        <f t="shared" si="3185"/>
        <v>4155602.12</v>
      </c>
      <c r="N6984" s="5">
        <f>VLOOKUP(CONCATENATE(A6984,"-6"),'Restated Depr'!$B$6:$G$7674,6,0)</f>
        <v>2.5000000000000001E-2</v>
      </c>
      <c r="O6984" s="29">
        <f t="shared" si="3186"/>
        <v>8657.5044166666685</v>
      </c>
      <c r="P6984" s="29">
        <f t="shared" si="3187"/>
        <v>0</v>
      </c>
      <c r="Q6984" t="s">
        <v>7819</v>
      </c>
    </row>
    <row r="6985" spans="1:18" hidden="1">
      <c r="A6985" t="s">
        <v>533</v>
      </c>
      <c r="B6985" t="s">
        <v>6979</v>
      </c>
      <c r="C6985" s="224" t="s">
        <v>7843</v>
      </c>
      <c r="D6985" s="221">
        <v>361</v>
      </c>
      <c r="E6985" s="324">
        <v>43281</v>
      </c>
      <c r="F6985" s="1">
        <v>4155602.12</v>
      </c>
      <c r="G6985" s="5">
        <v>2.5000000000000001E-2</v>
      </c>
      <c r="H6985" s="298">
        <v>8657.5</v>
      </c>
      <c r="I6985" s="10">
        <v>4155602.12</v>
      </c>
      <c r="J6985" s="11">
        <f t="shared" si="3182"/>
        <v>2.5000000000000001E-2</v>
      </c>
      <c r="K6985" s="30">
        <f t="shared" si="3183"/>
        <v>8657.5044166666685</v>
      </c>
      <c r="L6985" s="29">
        <f t="shared" si="3184"/>
        <v>4.4166666684759548E-3</v>
      </c>
      <c r="M6985" s="10">
        <f t="shared" si="3185"/>
        <v>4155602.12</v>
      </c>
      <c r="N6985" s="5">
        <f>VLOOKUP(CONCATENATE(A6985,"-6"),'Restated Depr'!$B$6:$G$7674,6,0)</f>
        <v>2.5000000000000001E-2</v>
      </c>
      <c r="O6985" s="29">
        <f t="shared" si="3186"/>
        <v>8657.5044166666685</v>
      </c>
      <c r="P6985" s="29">
        <f t="shared" si="3187"/>
        <v>0</v>
      </c>
      <c r="Q6985" t="s">
        <v>7819</v>
      </c>
      <c r="R6985" s="5"/>
    </row>
    <row r="6986" spans="1:18" ht="15.75" hidden="1" thickBot="1">
      <c r="A6986" t="s">
        <v>533</v>
      </c>
      <c r="C6986" s="224" t="s">
        <v>646</v>
      </c>
      <c r="D6986" s="22"/>
      <c r="E6986" s="323" t="s">
        <v>606</v>
      </c>
      <c r="F6986" s="1"/>
      <c r="G6986" s="5"/>
      <c r="H6986" s="310">
        <f>SUM(H6974:H6985)</f>
        <v>110850.68000000001</v>
      </c>
      <c r="I6986" s="10"/>
      <c r="J6986" s="10"/>
      <c r="K6986" s="32">
        <f>SUM(K6974:K6985)</f>
        <v>110850.68655099999</v>
      </c>
      <c r="L6986" s="28">
        <f>SUM(L6974:L6985)</f>
        <v>6.5510000131325796E-3</v>
      </c>
      <c r="M6986" s="10"/>
      <c r="N6986" s="5"/>
      <c r="O6986" s="28">
        <f>SUM(O6974:O6985)</f>
        <v>103890.053</v>
      </c>
      <c r="P6986" s="28">
        <f>SUM(P6974:P6985)</f>
        <v>-6960.6335509999935</v>
      </c>
    </row>
    <row r="6987" spans="1:18" hidden="1">
      <c r="A6987" t="s">
        <v>534</v>
      </c>
      <c r="B6987" t="s">
        <v>6980</v>
      </c>
      <c r="C6987" s="224" t="s">
        <v>7843</v>
      </c>
      <c r="D6987" s="221">
        <v>362</v>
      </c>
      <c r="E6987" s="324">
        <v>42947</v>
      </c>
      <c r="F6987" s="9">
        <v>3683221.39</v>
      </c>
      <c r="G6987" s="18">
        <v>3.6299999999999999E-2</v>
      </c>
      <c r="H6987" s="299">
        <v>11141.74</v>
      </c>
      <c r="I6987" s="15">
        <v>3683221.39</v>
      </c>
      <c r="J6987" s="11">
        <f t="shared" ref="J6987:J6998" si="3188">G6987</f>
        <v>3.6299999999999999E-2</v>
      </c>
      <c r="K6987" s="31">
        <f t="shared" ref="K6987:K6998" si="3189">I6987*J6987/12</f>
        <v>11141.744704750001</v>
      </c>
      <c r="L6987" s="289">
        <f t="shared" ref="L6987:L6998" si="3190">K6987-H6987</f>
        <v>4.7047500011103693E-3</v>
      </c>
      <c r="M6987" s="15">
        <f t="shared" ref="M6987:M6998" si="3191">I6987</f>
        <v>3683221.39</v>
      </c>
      <c r="N6987" s="5">
        <f>VLOOKUP(CONCATENATE(A6987,"-6"),'Restated Depr'!$B$6:$G$7674,6,0)</f>
        <v>3.4799999999999998E-2</v>
      </c>
      <c r="O6987" s="289">
        <f t="shared" ref="O6987:O6998" si="3192">M6987*N6987/12</f>
        <v>10681.342031</v>
      </c>
      <c r="P6987" s="289">
        <f t="shared" ref="P6987:P6998" si="3193">O6987-K6987</f>
        <v>-460.40267375000076</v>
      </c>
      <c r="Q6987" t="s">
        <v>7819</v>
      </c>
    </row>
    <row r="6988" spans="1:18" hidden="1">
      <c r="A6988" t="s">
        <v>534</v>
      </c>
      <c r="B6988" t="s">
        <v>6981</v>
      </c>
      <c r="C6988" s="224" t="s">
        <v>7843</v>
      </c>
      <c r="D6988" s="221">
        <v>362</v>
      </c>
      <c r="E6988" s="324">
        <v>42978</v>
      </c>
      <c r="F6988" s="1">
        <v>3683221.39</v>
      </c>
      <c r="G6988" s="18">
        <v>3.6299999999999999E-2</v>
      </c>
      <c r="H6988" s="298">
        <v>11141.74</v>
      </c>
      <c r="I6988" s="10">
        <v>3683221.39</v>
      </c>
      <c r="J6988" s="11">
        <f t="shared" si="3188"/>
        <v>3.6299999999999999E-2</v>
      </c>
      <c r="K6988" s="30">
        <f t="shared" si="3189"/>
        <v>11141.744704750001</v>
      </c>
      <c r="L6988" s="29">
        <f t="shared" si="3190"/>
        <v>4.7047500011103693E-3</v>
      </c>
      <c r="M6988" s="10">
        <f t="shared" si="3191"/>
        <v>3683221.39</v>
      </c>
      <c r="N6988" s="5">
        <f>VLOOKUP(CONCATENATE(A6988,"-6"),'Restated Depr'!$B$6:$G$7674,6,0)</f>
        <v>3.4799999999999998E-2</v>
      </c>
      <c r="O6988" s="29">
        <f t="shared" si="3192"/>
        <v>10681.342031</v>
      </c>
      <c r="P6988" s="29">
        <f t="shared" si="3193"/>
        <v>-460.40267375000076</v>
      </c>
      <c r="Q6988" t="s">
        <v>7819</v>
      </c>
    </row>
    <row r="6989" spans="1:18" hidden="1">
      <c r="A6989" t="s">
        <v>534</v>
      </c>
      <c r="B6989" t="s">
        <v>6982</v>
      </c>
      <c r="C6989" s="224" t="s">
        <v>7843</v>
      </c>
      <c r="D6989" s="221">
        <v>362</v>
      </c>
      <c r="E6989" s="324">
        <v>43008</v>
      </c>
      <c r="F6989" s="1">
        <v>3683221.39</v>
      </c>
      <c r="G6989" s="18">
        <v>3.6299999999999999E-2</v>
      </c>
      <c r="H6989" s="298">
        <v>11141.74</v>
      </c>
      <c r="I6989" s="10">
        <v>3683221.39</v>
      </c>
      <c r="J6989" s="11">
        <f t="shared" si="3188"/>
        <v>3.6299999999999999E-2</v>
      </c>
      <c r="K6989" s="30">
        <f t="shared" si="3189"/>
        <v>11141.744704750001</v>
      </c>
      <c r="L6989" s="29">
        <f t="shared" si="3190"/>
        <v>4.7047500011103693E-3</v>
      </c>
      <c r="M6989" s="10">
        <f t="shared" si="3191"/>
        <v>3683221.39</v>
      </c>
      <c r="N6989" s="5">
        <f>VLOOKUP(CONCATENATE(A6989,"-6"),'Restated Depr'!$B$6:$G$7674,6,0)</f>
        <v>3.4799999999999998E-2</v>
      </c>
      <c r="O6989" s="29">
        <f t="shared" si="3192"/>
        <v>10681.342031</v>
      </c>
      <c r="P6989" s="29">
        <f t="shared" si="3193"/>
        <v>-460.40267375000076</v>
      </c>
      <c r="Q6989" t="s">
        <v>7819</v>
      </c>
    </row>
    <row r="6990" spans="1:18" hidden="1">
      <c r="A6990" t="s">
        <v>534</v>
      </c>
      <c r="B6990" t="s">
        <v>6983</v>
      </c>
      <c r="C6990" s="224" t="s">
        <v>7843</v>
      </c>
      <c r="D6990" s="221">
        <v>362</v>
      </c>
      <c r="E6990" s="324">
        <v>43039</v>
      </c>
      <c r="F6990" s="1">
        <v>3683221.39</v>
      </c>
      <c r="G6990" s="18">
        <v>3.6299999999999999E-2</v>
      </c>
      <c r="H6990" s="298">
        <v>11141.74</v>
      </c>
      <c r="I6990" s="10">
        <v>3683221.39</v>
      </c>
      <c r="J6990" s="11">
        <f t="shared" si="3188"/>
        <v>3.6299999999999999E-2</v>
      </c>
      <c r="K6990" s="30">
        <f t="shared" si="3189"/>
        <v>11141.744704750001</v>
      </c>
      <c r="L6990" s="29">
        <f t="shared" si="3190"/>
        <v>4.7047500011103693E-3</v>
      </c>
      <c r="M6990" s="10">
        <f t="shared" si="3191"/>
        <v>3683221.39</v>
      </c>
      <c r="N6990" s="5">
        <f>VLOOKUP(CONCATENATE(A6990,"-6"),'Restated Depr'!$B$6:$G$7674,6,0)</f>
        <v>3.4799999999999998E-2</v>
      </c>
      <c r="O6990" s="29">
        <f t="shared" si="3192"/>
        <v>10681.342031</v>
      </c>
      <c r="P6990" s="29">
        <f t="shared" si="3193"/>
        <v>-460.40267375000076</v>
      </c>
      <c r="Q6990" t="s">
        <v>7819</v>
      </c>
    </row>
    <row r="6991" spans="1:18" hidden="1">
      <c r="A6991" t="s">
        <v>534</v>
      </c>
      <c r="B6991" t="s">
        <v>6984</v>
      </c>
      <c r="C6991" s="224" t="s">
        <v>7843</v>
      </c>
      <c r="D6991" s="221">
        <v>362</v>
      </c>
      <c r="E6991" s="324">
        <v>43069</v>
      </c>
      <c r="F6991" s="1">
        <v>3683221.39</v>
      </c>
      <c r="G6991" s="18">
        <v>3.6299999999999999E-2</v>
      </c>
      <c r="H6991" s="298">
        <v>11141.74</v>
      </c>
      <c r="I6991" s="10">
        <v>3683221.39</v>
      </c>
      <c r="J6991" s="11">
        <f t="shared" si="3188"/>
        <v>3.6299999999999999E-2</v>
      </c>
      <c r="K6991" s="30">
        <f t="shared" si="3189"/>
        <v>11141.744704750001</v>
      </c>
      <c r="L6991" s="29">
        <f t="shared" si="3190"/>
        <v>4.7047500011103693E-3</v>
      </c>
      <c r="M6991" s="10">
        <f t="shared" si="3191"/>
        <v>3683221.39</v>
      </c>
      <c r="N6991" s="5">
        <f>VLOOKUP(CONCATENATE(A6991,"-6"),'Restated Depr'!$B$6:$G$7674,6,0)</f>
        <v>3.4799999999999998E-2</v>
      </c>
      <c r="O6991" s="29">
        <f t="shared" si="3192"/>
        <v>10681.342031</v>
      </c>
      <c r="P6991" s="29">
        <f t="shared" si="3193"/>
        <v>-460.40267375000076</v>
      </c>
      <c r="Q6991" t="s">
        <v>7819</v>
      </c>
    </row>
    <row r="6992" spans="1:18" hidden="1">
      <c r="A6992" t="s">
        <v>534</v>
      </c>
      <c r="B6992" t="s">
        <v>6985</v>
      </c>
      <c r="C6992" s="224" t="s">
        <v>7843</v>
      </c>
      <c r="D6992" s="221">
        <v>362</v>
      </c>
      <c r="E6992" s="324">
        <v>43100</v>
      </c>
      <c r="F6992" s="1">
        <v>3683221.39</v>
      </c>
      <c r="G6992" s="18">
        <v>3.5700000000000003E-2</v>
      </c>
      <c r="H6992" s="298">
        <v>10957.590000000002</v>
      </c>
      <c r="I6992" s="10">
        <v>3683221.39</v>
      </c>
      <c r="J6992" s="11">
        <f t="shared" si="3188"/>
        <v>3.5700000000000003E-2</v>
      </c>
      <c r="K6992" s="30">
        <f t="shared" si="3189"/>
        <v>10957.583635250003</v>
      </c>
      <c r="L6992" s="29">
        <f t="shared" si="3190"/>
        <v>-6.364749999193009E-3</v>
      </c>
      <c r="M6992" s="10">
        <f t="shared" si="3191"/>
        <v>3683221.39</v>
      </c>
      <c r="N6992" s="5">
        <f>VLOOKUP(CONCATENATE(A6992,"-6"),'Restated Depr'!$B$6:$G$7674,6,0)</f>
        <v>3.4799999999999998E-2</v>
      </c>
      <c r="O6992" s="29">
        <f t="shared" si="3192"/>
        <v>10681.342031</v>
      </c>
      <c r="P6992" s="29">
        <f t="shared" si="3193"/>
        <v>-276.24160425000264</v>
      </c>
      <c r="Q6992" t="s">
        <v>7819</v>
      </c>
    </row>
    <row r="6993" spans="1:18" hidden="1">
      <c r="A6993" t="s">
        <v>534</v>
      </c>
      <c r="B6993" t="s">
        <v>6986</v>
      </c>
      <c r="C6993" s="224" t="s">
        <v>7843</v>
      </c>
      <c r="D6993" s="221">
        <v>362</v>
      </c>
      <c r="E6993" s="324">
        <v>43131</v>
      </c>
      <c r="F6993" s="1">
        <v>3683221.39</v>
      </c>
      <c r="G6993" s="5">
        <v>3.4799999999999998E-2</v>
      </c>
      <c r="H6993" s="298">
        <v>10681.339999999998</v>
      </c>
      <c r="I6993" s="10">
        <v>3683221.39</v>
      </c>
      <c r="J6993" s="11">
        <f t="shared" si="3188"/>
        <v>3.4799999999999998E-2</v>
      </c>
      <c r="K6993" s="30">
        <f t="shared" si="3189"/>
        <v>10681.342031</v>
      </c>
      <c r="L6993" s="29">
        <f t="shared" si="3190"/>
        <v>2.031000001807115E-3</v>
      </c>
      <c r="M6993" s="10">
        <f t="shared" si="3191"/>
        <v>3683221.39</v>
      </c>
      <c r="N6993" s="5">
        <f>VLOOKUP(CONCATENATE(A6993,"-6"),'Restated Depr'!$B$6:$G$7674,6,0)</f>
        <v>3.4799999999999998E-2</v>
      </c>
      <c r="O6993" s="29">
        <f t="shared" si="3192"/>
        <v>10681.342031</v>
      </c>
      <c r="P6993" s="29">
        <f t="shared" si="3193"/>
        <v>0</v>
      </c>
      <c r="Q6993" t="s">
        <v>7819</v>
      </c>
    </row>
    <row r="6994" spans="1:18" hidden="1">
      <c r="A6994" t="s">
        <v>534</v>
      </c>
      <c r="B6994" t="s">
        <v>6987</v>
      </c>
      <c r="C6994" s="224" t="s">
        <v>7843</v>
      </c>
      <c r="D6994" s="221">
        <v>362</v>
      </c>
      <c r="E6994" s="324">
        <v>43159</v>
      </c>
      <c r="F6994" s="1">
        <v>3683221.39</v>
      </c>
      <c r="G6994" s="5">
        <v>3.4799999999999998E-2</v>
      </c>
      <c r="H6994" s="298">
        <v>10681.339999999998</v>
      </c>
      <c r="I6994" s="10">
        <v>3683221.39</v>
      </c>
      <c r="J6994" s="11">
        <f t="shared" si="3188"/>
        <v>3.4799999999999998E-2</v>
      </c>
      <c r="K6994" s="30">
        <f t="shared" si="3189"/>
        <v>10681.342031</v>
      </c>
      <c r="L6994" s="29">
        <f t="shared" si="3190"/>
        <v>2.031000001807115E-3</v>
      </c>
      <c r="M6994" s="10">
        <f t="shared" si="3191"/>
        <v>3683221.39</v>
      </c>
      <c r="N6994" s="5">
        <f>VLOOKUP(CONCATENATE(A6994,"-6"),'Restated Depr'!$B$6:$G$7674,6,0)</f>
        <v>3.4799999999999998E-2</v>
      </c>
      <c r="O6994" s="29">
        <f t="shared" si="3192"/>
        <v>10681.342031</v>
      </c>
      <c r="P6994" s="29">
        <f t="shared" si="3193"/>
        <v>0</v>
      </c>
      <c r="Q6994" t="s">
        <v>7819</v>
      </c>
    </row>
    <row r="6995" spans="1:18" hidden="1">
      <c r="A6995" t="s">
        <v>534</v>
      </c>
      <c r="B6995" t="s">
        <v>6988</v>
      </c>
      <c r="C6995" s="224" t="s">
        <v>7843</v>
      </c>
      <c r="D6995" s="221">
        <v>362</v>
      </c>
      <c r="E6995" s="324">
        <v>43190</v>
      </c>
      <c r="F6995" s="1">
        <v>3683221.39</v>
      </c>
      <c r="G6995" s="5">
        <v>3.4799999999999998E-2</v>
      </c>
      <c r="H6995" s="298">
        <v>10681.339999999998</v>
      </c>
      <c r="I6995" s="10">
        <v>3683221.39</v>
      </c>
      <c r="J6995" s="11">
        <f t="shared" si="3188"/>
        <v>3.4799999999999998E-2</v>
      </c>
      <c r="K6995" s="30">
        <f t="shared" si="3189"/>
        <v>10681.342031</v>
      </c>
      <c r="L6995" s="29">
        <f t="shared" si="3190"/>
        <v>2.031000001807115E-3</v>
      </c>
      <c r="M6995" s="10">
        <f t="shared" si="3191"/>
        <v>3683221.39</v>
      </c>
      <c r="N6995" s="5">
        <f>VLOOKUP(CONCATENATE(A6995,"-6"),'Restated Depr'!$B$6:$G$7674,6,0)</f>
        <v>3.4799999999999998E-2</v>
      </c>
      <c r="O6995" s="29">
        <f t="shared" si="3192"/>
        <v>10681.342031</v>
      </c>
      <c r="P6995" s="29">
        <f t="shared" si="3193"/>
        <v>0</v>
      </c>
      <c r="Q6995" t="s">
        <v>7819</v>
      </c>
    </row>
    <row r="6996" spans="1:18" hidden="1">
      <c r="A6996" t="s">
        <v>534</v>
      </c>
      <c r="B6996" t="s">
        <v>6989</v>
      </c>
      <c r="C6996" s="224" t="s">
        <v>7843</v>
      </c>
      <c r="D6996" s="221">
        <v>362</v>
      </c>
      <c r="E6996" s="324">
        <v>43220</v>
      </c>
      <c r="F6996" s="1">
        <v>3683221.39</v>
      </c>
      <c r="G6996" s="5">
        <v>3.4799999999999998E-2</v>
      </c>
      <c r="H6996" s="298">
        <v>10681.339999999998</v>
      </c>
      <c r="I6996" s="10">
        <v>3683221.39</v>
      </c>
      <c r="J6996" s="11">
        <f t="shared" si="3188"/>
        <v>3.4799999999999998E-2</v>
      </c>
      <c r="K6996" s="30">
        <f t="shared" si="3189"/>
        <v>10681.342031</v>
      </c>
      <c r="L6996" s="29">
        <f t="shared" si="3190"/>
        <v>2.031000001807115E-3</v>
      </c>
      <c r="M6996" s="10">
        <f t="shared" si="3191"/>
        <v>3683221.39</v>
      </c>
      <c r="N6996" s="5">
        <f>VLOOKUP(CONCATENATE(A6996,"-6"),'Restated Depr'!$B$6:$G$7674,6,0)</f>
        <v>3.4799999999999998E-2</v>
      </c>
      <c r="O6996" s="29">
        <f t="shared" si="3192"/>
        <v>10681.342031</v>
      </c>
      <c r="P6996" s="29">
        <f t="shared" si="3193"/>
        <v>0</v>
      </c>
      <c r="Q6996" t="s">
        <v>7819</v>
      </c>
    </row>
    <row r="6997" spans="1:18" hidden="1">
      <c r="A6997" t="s">
        <v>534</v>
      </c>
      <c r="B6997" t="s">
        <v>6990</v>
      </c>
      <c r="C6997" s="224" t="s">
        <v>7843</v>
      </c>
      <c r="D6997" s="221">
        <v>362</v>
      </c>
      <c r="E6997" s="324">
        <v>43251</v>
      </c>
      <c r="F6997" s="1">
        <v>3683221.39</v>
      </c>
      <c r="G6997" s="5">
        <v>3.4799999999999998E-2</v>
      </c>
      <c r="H6997" s="298">
        <v>10681.339999999998</v>
      </c>
      <c r="I6997" s="10">
        <v>3683221.39</v>
      </c>
      <c r="J6997" s="11">
        <f t="shared" si="3188"/>
        <v>3.4799999999999998E-2</v>
      </c>
      <c r="K6997" s="30">
        <f t="shared" si="3189"/>
        <v>10681.342031</v>
      </c>
      <c r="L6997" s="29">
        <f t="shared" si="3190"/>
        <v>2.031000001807115E-3</v>
      </c>
      <c r="M6997" s="10">
        <f t="shared" si="3191"/>
        <v>3683221.39</v>
      </c>
      <c r="N6997" s="5">
        <f>VLOOKUP(CONCATENATE(A6997,"-6"),'Restated Depr'!$B$6:$G$7674,6,0)</f>
        <v>3.4799999999999998E-2</v>
      </c>
      <c r="O6997" s="29">
        <f t="shared" si="3192"/>
        <v>10681.342031</v>
      </c>
      <c r="P6997" s="29">
        <f t="shared" si="3193"/>
        <v>0</v>
      </c>
      <c r="Q6997" t="s">
        <v>7819</v>
      </c>
    </row>
    <row r="6998" spans="1:18" hidden="1">
      <c r="A6998" t="s">
        <v>534</v>
      </c>
      <c r="B6998" t="s">
        <v>6991</v>
      </c>
      <c r="C6998" s="224" t="s">
        <v>7843</v>
      </c>
      <c r="D6998" s="221">
        <v>362</v>
      </c>
      <c r="E6998" s="324">
        <v>43281</v>
      </c>
      <c r="F6998" s="1">
        <v>3683221.39</v>
      </c>
      <c r="G6998" s="5">
        <v>3.4799999999999998E-2</v>
      </c>
      <c r="H6998" s="298">
        <v>10681.339999999998</v>
      </c>
      <c r="I6998" s="10">
        <v>3683221.39</v>
      </c>
      <c r="J6998" s="11">
        <f t="shared" si="3188"/>
        <v>3.4799999999999998E-2</v>
      </c>
      <c r="K6998" s="30">
        <f t="shared" si="3189"/>
        <v>10681.342031</v>
      </c>
      <c r="L6998" s="29">
        <f t="shared" si="3190"/>
        <v>2.031000001807115E-3</v>
      </c>
      <c r="M6998" s="10">
        <f t="shared" si="3191"/>
        <v>3683221.39</v>
      </c>
      <c r="N6998" s="5">
        <f>VLOOKUP(CONCATENATE(A6998,"-6"),'Restated Depr'!$B$6:$G$7674,6,0)</f>
        <v>3.4799999999999998E-2</v>
      </c>
      <c r="O6998" s="29">
        <f t="shared" si="3192"/>
        <v>10681.342031</v>
      </c>
      <c r="P6998" s="29">
        <f t="shared" si="3193"/>
        <v>0</v>
      </c>
      <c r="Q6998" t="s">
        <v>7819</v>
      </c>
      <c r="R6998" s="5"/>
    </row>
    <row r="6999" spans="1:18" ht="15.75" hidden="1" thickBot="1">
      <c r="A6999" t="s">
        <v>534</v>
      </c>
      <c r="C6999" s="224" t="s">
        <v>646</v>
      </c>
      <c r="D6999" s="22"/>
      <c r="E6999" s="323" t="s">
        <v>606</v>
      </c>
      <c r="F6999" s="1"/>
      <c r="G6999" s="5"/>
      <c r="H6999" s="310">
        <f>SUM(H6987:H6998)</f>
        <v>130754.32999999997</v>
      </c>
      <c r="I6999" s="10"/>
      <c r="J6999" s="10"/>
      <c r="K6999" s="32">
        <f>SUM(K6987:K6998)</f>
        <v>130754.35934500003</v>
      </c>
      <c r="L6999" s="28">
        <f>SUM(L6987:L6998)</f>
        <v>2.9345000017201528E-2</v>
      </c>
      <c r="M6999" s="10"/>
      <c r="N6999" s="5"/>
      <c r="O6999" s="28">
        <f>SUM(O6987:O6998)</f>
        <v>128176.10437200003</v>
      </c>
      <c r="P6999" s="28">
        <f>SUM(P6987:P6998)</f>
        <v>-2578.2549730000064</v>
      </c>
    </row>
    <row r="7000" spans="1:18" hidden="1">
      <c r="A7000" t="s">
        <v>535</v>
      </c>
      <c r="B7000" t="s">
        <v>6992</v>
      </c>
      <c r="C7000" s="224" t="s">
        <v>7843</v>
      </c>
      <c r="D7000" s="221">
        <v>363</v>
      </c>
      <c r="E7000" s="324">
        <v>42947</v>
      </c>
      <c r="F7000" s="9">
        <v>3984038.93</v>
      </c>
      <c r="G7000" s="18">
        <v>3.1399999999999997E-2</v>
      </c>
      <c r="H7000" s="299">
        <v>10424.9</v>
      </c>
      <c r="I7000" s="15">
        <v>3984038.93</v>
      </c>
      <c r="J7000" s="11">
        <f t="shared" ref="J7000:J7011" si="3194">G7000</f>
        <v>3.1399999999999997E-2</v>
      </c>
      <c r="K7000" s="31">
        <f t="shared" ref="K7000:K7011" si="3195">I7000*J7000/12</f>
        <v>10424.901866833332</v>
      </c>
      <c r="L7000" s="289">
        <f t="shared" ref="L7000:L7011" si="3196">K7000-H7000</f>
        <v>1.8668333323148545E-3</v>
      </c>
      <c r="M7000" s="15">
        <f t="shared" ref="M7000:M7011" si="3197">I7000</f>
        <v>3984038.93</v>
      </c>
      <c r="N7000" s="5">
        <f>VLOOKUP(CONCATENATE(A7000,"-6"),'Restated Depr'!$B$6:$G$7674,6,0)</f>
        <v>2.63E-2</v>
      </c>
      <c r="O7000" s="289">
        <f t="shared" ref="O7000:O7011" si="3198">M7000*N7000/12</f>
        <v>8731.6853215833344</v>
      </c>
      <c r="P7000" s="289">
        <f t="shared" ref="P7000:P7011" si="3199">O7000-K7000</f>
        <v>-1693.2165452499976</v>
      </c>
      <c r="Q7000" t="s">
        <v>7819</v>
      </c>
    </row>
    <row r="7001" spans="1:18" hidden="1">
      <c r="A7001" t="s">
        <v>535</v>
      </c>
      <c r="B7001" t="s">
        <v>6993</v>
      </c>
      <c r="C7001" s="224" t="s">
        <v>7843</v>
      </c>
      <c r="D7001" s="221">
        <v>363</v>
      </c>
      <c r="E7001" s="324">
        <v>42978</v>
      </c>
      <c r="F7001" s="1">
        <v>3984038.93</v>
      </c>
      <c r="G7001" s="18">
        <v>3.1399999999999997E-2</v>
      </c>
      <c r="H7001" s="298">
        <v>10424.9</v>
      </c>
      <c r="I7001" s="10">
        <v>3984038.93</v>
      </c>
      <c r="J7001" s="11">
        <f t="shared" si="3194"/>
        <v>3.1399999999999997E-2</v>
      </c>
      <c r="K7001" s="30">
        <f t="shared" si="3195"/>
        <v>10424.901866833332</v>
      </c>
      <c r="L7001" s="29">
        <f t="shared" si="3196"/>
        <v>1.8668333323148545E-3</v>
      </c>
      <c r="M7001" s="10">
        <f t="shared" si="3197"/>
        <v>3984038.93</v>
      </c>
      <c r="N7001" s="5">
        <f>VLOOKUP(CONCATENATE(A7001,"-6"),'Restated Depr'!$B$6:$G$7674,6,0)</f>
        <v>2.63E-2</v>
      </c>
      <c r="O7001" s="29">
        <f t="shared" si="3198"/>
        <v>8731.6853215833344</v>
      </c>
      <c r="P7001" s="29">
        <f t="shared" si="3199"/>
        <v>-1693.2165452499976</v>
      </c>
      <c r="Q7001" t="s">
        <v>7819</v>
      </c>
    </row>
    <row r="7002" spans="1:18" hidden="1">
      <c r="A7002" t="s">
        <v>535</v>
      </c>
      <c r="B7002" t="s">
        <v>6994</v>
      </c>
      <c r="C7002" s="224" t="s">
        <v>7843</v>
      </c>
      <c r="D7002" s="221">
        <v>363</v>
      </c>
      <c r="E7002" s="324">
        <v>43008</v>
      </c>
      <c r="F7002" s="1">
        <v>3984038.93</v>
      </c>
      <c r="G7002" s="18">
        <v>3.1399999999999997E-2</v>
      </c>
      <c r="H7002" s="298">
        <v>10424.9</v>
      </c>
      <c r="I7002" s="10">
        <v>3984038.93</v>
      </c>
      <c r="J7002" s="11">
        <f t="shared" si="3194"/>
        <v>3.1399999999999997E-2</v>
      </c>
      <c r="K7002" s="30">
        <f t="shared" si="3195"/>
        <v>10424.901866833332</v>
      </c>
      <c r="L7002" s="29">
        <f t="shared" si="3196"/>
        <v>1.8668333323148545E-3</v>
      </c>
      <c r="M7002" s="10">
        <f t="shared" si="3197"/>
        <v>3984038.93</v>
      </c>
      <c r="N7002" s="5">
        <f>VLOOKUP(CONCATENATE(A7002,"-6"),'Restated Depr'!$B$6:$G$7674,6,0)</f>
        <v>2.63E-2</v>
      </c>
      <c r="O7002" s="29">
        <f t="shared" si="3198"/>
        <v>8731.6853215833344</v>
      </c>
      <c r="P7002" s="29">
        <f t="shared" si="3199"/>
        <v>-1693.2165452499976</v>
      </c>
      <c r="Q7002" t="s">
        <v>7819</v>
      </c>
    </row>
    <row r="7003" spans="1:18" hidden="1">
      <c r="A7003" t="s">
        <v>535</v>
      </c>
      <c r="B7003" t="s">
        <v>6995</v>
      </c>
      <c r="C7003" s="224" t="s">
        <v>7843</v>
      </c>
      <c r="D7003" s="221">
        <v>363</v>
      </c>
      <c r="E7003" s="324">
        <v>43039</v>
      </c>
      <c r="F7003" s="1">
        <v>3984038.93</v>
      </c>
      <c r="G7003" s="18">
        <v>3.1399999999999997E-2</v>
      </c>
      <c r="H7003" s="298">
        <v>10424.9</v>
      </c>
      <c r="I7003" s="10">
        <v>3984038.93</v>
      </c>
      <c r="J7003" s="11">
        <f t="shared" si="3194"/>
        <v>3.1399999999999997E-2</v>
      </c>
      <c r="K7003" s="30">
        <f t="shared" si="3195"/>
        <v>10424.901866833332</v>
      </c>
      <c r="L7003" s="29">
        <f t="shared" si="3196"/>
        <v>1.8668333323148545E-3</v>
      </c>
      <c r="M7003" s="10">
        <f t="shared" si="3197"/>
        <v>3984038.93</v>
      </c>
      <c r="N7003" s="5">
        <f>VLOOKUP(CONCATENATE(A7003,"-6"),'Restated Depr'!$B$6:$G$7674,6,0)</f>
        <v>2.63E-2</v>
      </c>
      <c r="O7003" s="29">
        <f t="shared" si="3198"/>
        <v>8731.6853215833344</v>
      </c>
      <c r="P7003" s="29">
        <f t="shared" si="3199"/>
        <v>-1693.2165452499976</v>
      </c>
      <c r="Q7003" t="s">
        <v>7819</v>
      </c>
    </row>
    <row r="7004" spans="1:18" hidden="1">
      <c r="A7004" t="s">
        <v>535</v>
      </c>
      <c r="B7004" t="s">
        <v>6996</v>
      </c>
      <c r="C7004" s="224" t="s">
        <v>7843</v>
      </c>
      <c r="D7004" s="221">
        <v>363</v>
      </c>
      <c r="E7004" s="324">
        <v>43069</v>
      </c>
      <c r="F7004" s="1">
        <v>3984038.93</v>
      </c>
      <c r="G7004" s="18">
        <v>3.1399999999999997E-2</v>
      </c>
      <c r="H7004" s="298">
        <v>10424.9</v>
      </c>
      <c r="I7004" s="10">
        <v>3984038.93</v>
      </c>
      <c r="J7004" s="11">
        <f t="shared" si="3194"/>
        <v>3.1399999999999997E-2</v>
      </c>
      <c r="K7004" s="30">
        <f t="shared" si="3195"/>
        <v>10424.901866833332</v>
      </c>
      <c r="L7004" s="29">
        <f t="shared" si="3196"/>
        <v>1.8668333323148545E-3</v>
      </c>
      <c r="M7004" s="10">
        <f t="shared" si="3197"/>
        <v>3984038.93</v>
      </c>
      <c r="N7004" s="5">
        <f>VLOOKUP(CONCATENATE(A7004,"-6"),'Restated Depr'!$B$6:$G$7674,6,0)</f>
        <v>2.63E-2</v>
      </c>
      <c r="O7004" s="29">
        <f t="shared" si="3198"/>
        <v>8731.6853215833344</v>
      </c>
      <c r="P7004" s="29">
        <f t="shared" si="3199"/>
        <v>-1693.2165452499976</v>
      </c>
      <c r="Q7004" t="s">
        <v>7819</v>
      </c>
    </row>
    <row r="7005" spans="1:18" hidden="1">
      <c r="A7005" t="s">
        <v>535</v>
      </c>
      <c r="B7005" t="s">
        <v>6997</v>
      </c>
      <c r="C7005" s="224" t="s">
        <v>7843</v>
      </c>
      <c r="D7005" s="221">
        <v>363</v>
      </c>
      <c r="E7005" s="324">
        <v>43100</v>
      </c>
      <c r="F7005" s="1">
        <v>3984038.93</v>
      </c>
      <c r="G7005" s="18">
        <v>2.93E-2</v>
      </c>
      <c r="H7005" s="298">
        <v>9727.6899999999987</v>
      </c>
      <c r="I7005" s="10">
        <v>3984038.93</v>
      </c>
      <c r="J7005" s="11">
        <f t="shared" si="3194"/>
        <v>2.93E-2</v>
      </c>
      <c r="K7005" s="30">
        <f t="shared" si="3195"/>
        <v>9727.6950540833332</v>
      </c>
      <c r="L7005" s="29">
        <f t="shared" si="3196"/>
        <v>5.0540833344712155E-3</v>
      </c>
      <c r="M7005" s="10">
        <f t="shared" si="3197"/>
        <v>3984038.93</v>
      </c>
      <c r="N7005" s="5">
        <f>VLOOKUP(CONCATENATE(A7005,"-6"),'Restated Depr'!$B$6:$G$7674,6,0)</f>
        <v>2.63E-2</v>
      </c>
      <c r="O7005" s="29">
        <f t="shared" si="3198"/>
        <v>8731.6853215833344</v>
      </c>
      <c r="P7005" s="29">
        <f t="shared" si="3199"/>
        <v>-996.00973249999879</v>
      </c>
      <c r="Q7005" t="s">
        <v>7819</v>
      </c>
    </row>
    <row r="7006" spans="1:18" hidden="1">
      <c r="A7006" t="s">
        <v>535</v>
      </c>
      <c r="B7006" t="s">
        <v>6998</v>
      </c>
      <c r="C7006" s="224" t="s">
        <v>7843</v>
      </c>
      <c r="D7006" s="221">
        <v>363</v>
      </c>
      <c r="E7006" s="324">
        <v>43131</v>
      </c>
      <c r="F7006" s="1">
        <v>3984038.93</v>
      </c>
      <c r="G7006" s="5">
        <v>2.63E-2</v>
      </c>
      <c r="H7006" s="298">
        <v>8731.68</v>
      </c>
      <c r="I7006" s="10">
        <v>3984038.93</v>
      </c>
      <c r="J7006" s="11">
        <f t="shared" si="3194"/>
        <v>2.63E-2</v>
      </c>
      <c r="K7006" s="30">
        <f t="shared" si="3195"/>
        <v>8731.6853215833344</v>
      </c>
      <c r="L7006" s="29">
        <f t="shared" si="3196"/>
        <v>5.32158333408006E-3</v>
      </c>
      <c r="M7006" s="10">
        <f t="shared" si="3197"/>
        <v>3984038.93</v>
      </c>
      <c r="N7006" s="5">
        <f>VLOOKUP(CONCATENATE(A7006,"-6"),'Restated Depr'!$B$6:$G$7674,6,0)</f>
        <v>2.63E-2</v>
      </c>
      <c r="O7006" s="29">
        <f t="shared" si="3198"/>
        <v>8731.6853215833344</v>
      </c>
      <c r="P7006" s="29">
        <f t="shared" si="3199"/>
        <v>0</v>
      </c>
      <c r="Q7006" t="s">
        <v>7819</v>
      </c>
    </row>
    <row r="7007" spans="1:18" hidden="1">
      <c r="A7007" t="s">
        <v>535</v>
      </c>
      <c r="B7007" t="s">
        <v>6999</v>
      </c>
      <c r="C7007" s="224" t="s">
        <v>7843</v>
      </c>
      <c r="D7007" s="221">
        <v>363</v>
      </c>
      <c r="E7007" s="324">
        <v>43159</v>
      </c>
      <c r="F7007" s="1">
        <v>3984038.93</v>
      </c>
      <c r="G7007" s="5">
        <v>2.63E-2</v>
      </c>
      <c r="H7007" s="298">
        <v>8731.68</v>
      </c>
      <c r="I7007" s="10">
        <v>3984038.93</v>
      </c>
      <c r="J7007" s="11">
        <f t="shared" si="3194"/>
        <v>2.63E-2</v>
      </c>
      <c r="K7007" s="30">
        <f t="shared" si="3195"/>
        <v>8731.6853215833344</v>
      </c>
      <c r="L7007" s="29">
        <f t="shared" si="3196"/>
        <v>5.32158333408006E-3</v>
      </c>
      <c r="M7007" s="10">
        <f t="shared" si="3197"/>
        <v>3984038.93</v>
      </c>
      <c r="N7007" s="5">
        <f>VLOOKUP(CONCATENATE(A7007,"-6"),'Restated Depr'!$B$6:$G$7674,6,0)</f>
        <v>2.63E-2</v>
      </c>
      <c r="O7007" s="29">
        <f t="shared" si="3198"/>
        <v>8731.6853215833344</v>
      </c>
      <c r="P7007" s="29">
        <f t="shared" si="3199"/>
        <v>0</v>
      </c>
      <c r="Q7007" t="s">
        <v>7819</v>
      </c>
    </row>
    <row r="7008" spans="1:18" hidden="1">
      <c r="A7008" t="s">
        <v>535</v>
      </c>
      <c r="B7008" t="s">
        <v>7000</v>
      </c>
      <c r="C7008" s="224" t="s">
        <v>7843</v>
      </c>
      <c r="D7008" s="221">
        <v>363</v>
      </c>
      <c r="E7008" s="324">
        <v>43190</v>
      </c>
      <c r="F7008" s="1">
        <v>3984038.93</v>
      </c>
      <c r="G7008" s="5">
        <v>2.63E-2</v>
      </c>
      <c r="H7008" s="298">
        <v>8731.68</v>
      </c>
      <c r="I7008" s="10">
        <v>3984038.93</v>
      </c>
      <c r="J7008" s="11">
        <f t="shared" si="3194"/>
        <v>2.63E-2</v>
      </c>
      <c r="K7008" s="30">
        <f t="shared" si="3195"/>
        <v>8731.6853215833344</v>
      </c>
      <c r="L7008" s="29">
        <f t="shared" si="3196"/>
        <v>5.32158333408006E-3</v>
      </c>
      <c r="M7008" s="10">
        <f t="shared" si="3197"/>
        <v>3984038.93</v>
      </c>
      <c r="N7008" s="5">
        <f>VLOOKUP(CONCATENATE(A7008,"-6"),'Restated Depr'!$B$6:$G$7674,6,0)</f>
        <v>2.63E-2</v>
      </c>
      <c r="O7008" s="29">
        <f t="shared" si="3198"/>
        <v>8731.6853215833344</v>
      </c>
      <c r="P7008" s="29">
        <f t="shared" si="3199"/>
        <v>0</v>
      </c>
      <c r="Q7008" t="s">
        <v>7819</v>
      </c>
    </row>
    <row r="7009" spans="1:18" hidden="1">
      <c r="A7009" t="s">
        <v>535</v>
      </c>
      <c r="B7009" t="s">
        <v>7001</v>
      </c>
      <c r="C7009" s="224" t="s">
        <v>7843</v>
      </c>
      <c r="D7009" s="221">
        <v>363</v>
      </c>
      <c r="E7009" s="324">
        <v>43220</v>
      </c>
      <c r="F7009" s="1">
        <v>3984038.93</v>
      </c>
      <c r="G7009" s="5">
        <v>2.63E-2</v>
      </c>
      <c r="H7009" s="298">
        <v>8731.68</v>
      </c>
      <c r="I7009" s="10">
        <v>3984038.93</v>
      </c>
      <c r="J7009" s="11">
        <f t="shared" si="3194"/>
        <v>2.63E-2</v>
      </c>
      <c r="K7009" s="30">
        <f t="shared" si="3195"/>
        <v>8731.6853215833344</v>
      </c>
      <c r="L7009" s="29">
        <f t="shared" si="3196"/>
        <v>5.32158333408006E-3</v>
      </c>
      <c r="M7009" s="10">
        <f t="shared" si="3197"/>
        <v>3984038.93</v>
      </c>
      <c r="N7009" s="5">
        <f>VLOOKUP(CONCATENATE(A7009,"-6"),'Restated Depr'!$B$6:$G$7674,6,0)</f>
        <v>2.63E-2</v>
      </c>
      <c r="O7009" s="29">
        <f t="shared" si="3198"/>
        <v>8731.6853215833344</v>
      </c>
      <c r="P7009" s="29">
        <f t="shared" si="3199"/>
        <v>0</v>
      </c>
      <c r="Q7009" t="s">
        <v>7819</v>
      </c>
    </row>
    <row r="7010" spans="1:18" hidden="1">
      <c r="A7010" t="s">
        <v>535</v>
      </c>
      <c r="B7010" t="s">
        <v>7002</v>
      </c>
      <c r="C7010" s="224" t="s">
        <v>7843</v>
      </c>
      <c r="D7010" s="221">
        <v>363</v>
      </c>
      <c r="E7010" s="324">
        <v>43251</v>
      </c>
      <c r="F7010" s="1">
        <v>3984038.93</v>
      </c>
      <c r="G7010" s="5">
        <v>2.63E-2</v>
      </c>
      <c r="H7010" s="298">
        <v>8731.68</v>
      </c>
      <c r="I7010" s="10">
        <v>3984038.93</v>
      </c>
      <c r="J7010" s="11">
        <f t="shared" si="3194"/>
        <v>2.63E-2</v>
      </c>
      <c r="K7010" s="30">
        <f t="shared" si="3195"/>
        <v>8731.6853215833344</v>
      </c>
      <c r="L7010" s="29">
        <f t="shared" si="3196"/>
        <v>5.32158333408006E-3</v>
      </c>
      <c r="M7010" s="10">
        <f t="shared" si="3197"/>
        <v>3984038.93</v>
      </c>
      <c r="N7010" s="5">
        <f>VLOOKUP(CONCATENATE(A7010,"-6"),'Restated Depr'!$B$6:$G$7674,6,0)</f>
        <v>2.63E-2</v>
      </c>
      <c r="O7010" s="29">
        <f t="shared" si="3198"/>
        <v>8731.6853215833344</v>
      </c>
      <c r="P7010" s="29">
        <f t="shared" si="3199"/>
        <v>0</v>
      </c>
      <c r="Q7010" t="s">
        <v>7819</v>
      </c>
    </row>
    <row r="7011" spans="1:18" hidden="1">
      <c r="A7011" t="s">
        <v>535</v>
      </c>
      <c r="B7011" t="s">
        <v>7003</v>
      </c>
      <c r="C7011" s="224" t="s">
        <v>7843</v>
      </c>
      <c r="D7011" s="221">
        <v>363</v>
      </c>
      <c r="E7011" s="324">
        <v>43281</v>
      </c>
      <c r="F7011" s="1">
        <v>3984038.93</v>
      </c>
      <c r="G7011" s="5">
        <v>2.63E-2</v>
      </c>
      <c r="H7011" s="298">
        <v>8731.68</v>
      </c>
      <c r="I7011" s="10">
        <v>3984038.93</v>
      </c>
      <c r="J7011" s="11">
        <f t="shared" si="3194"/>
        <v>2.63E-2</v>
      </c>
      <c r="K7011" s="30">
        <f t="shared" si="3195"/>
        <v>8731.6853215833344</v>
      </c>
      <c r="L7011" s="29">
        <f t="shared" si="3196"/>
        <v>5.32158333408006E-3</v>
      </c>
      <c r="M7011" s="10">
        <f t="shared" si="3197"/>
        <v>3984038.93</v>
      </c>
      <c r="N7011" s="5">
        <f>VLOOKUP(CONCATENATE(A7011,"-6"),'Restated Depr'!$B$6:$G$7674,6,0)</f>
        <v>2.63E-2</v>
      </c>
      <c r="O7011" s="29">
        <f t="shared" si="3198"/>
        <v>8731.6853215833344</v>
      </c>
      <c r="P7011" s="29">
        <f t="shared" si="3199"/>
        <v>0</v>
      </c>
      <c r="Q7011" t="s">
        <v>7819</v>
      </c>
      <c r="R7011" s="5"/>
    </row>
    <row r="7012" spans="1:18" ht="15.75" hidden="1" thickBot="1">
      <c r="A7012" t="s">
        <v>535</v>
      </c>
      <c r="C7012" s="224" t="s">
        <v>646</v>
      </c>
      <c r="D7012" s="22"/>
      <c r="E7012" s="323" t="s">
        <v>606</v>
      </c>
      <c r="F7012" s="1"/>
      <c r="G7012" s="5"/>
      <c r="H7012" s="310">
        <f>SUM(H7000:H7011)</f>
        <v>114242.26999999996</v>
      </c>
      <c r="I7012" s="10"/>
      <c r="J7012" s="10"/>
      <c r="K7012" s="32">
        <f>SUM(K7000:K7011)</f>
        <v>114242.31631775002</v>
      </c>
      <c r="L7012" s="28">
        <f>SUM(L7000:L7011)</f>
        <v>4.6317750000525848E-2</v>
      </c>
      <c r="M7012" s="10"/>
      <c r="N7012" s="5"/>
      <c r="O7012" s="28">
        <f>SUM(O7000:O7011)</f>
        <v>104780.22385900003</v>
      </c>
      <c r="P7012" s="28">
        <f>SUM(P7000:P7011)</f>
        <v>-9462.0924587499867</v>
      </c>
    </row>
    <row r="7013" spans="1:18" hidden="1">
      <c r="A7013" s="17" t="s">
        <v>536</v>
      </c>
      <c r="B7013" s="17" t="s">
        <v>7004</v>
      </c>
      <c r="C7013" s="227" t="s">
        <v>7843</v>
      </c>
      <c r="D7013" s="222">
        <v>364</v>
      </c>
      <c r="E7013" s="329">
        <v>42947</v>
      </c>
      <c r="F7013" s="48">
        <v>970580.63</v>
      </c>
      <c r="G7013" s="18">
        <v>3.2100000000000004E-2</v>
      </c>
      <c r="H7013" s="299">
        <v>2596.31</v>
      </c>
      <c r="I7013" s="288">
        <v>970580.63</v>
      </c>
      <c r="J7013" s="212">
        <f t="shared" ref="J7013:J7024" si="3200">G7013</f>
        <v>3.2100000000000004E-2</v>
      </c>
      <c r="K7013" s="292">
        <f t="shared" ref="K7013:K7024" si="3201">I7013*J7013/12</f>
        <v>2596.3031852500003</v>
      </c>
      <c r="L7013" s="293">
        <f t="shared" ref="L7013:L7024" si="3202">K7013-H7013</f>
        <v>-6.8147499996484839E-3</v>
      </c>
      <c r="M7013" s="288">
        <f t="shared" ref="M7013:M7024" si="3203">I7013</f>
        <v>970580.63</v>
      </c>
      <c r="N7013" s="18">
        <f>VLOOKUP(CONCATENATE(A7013,"-6"),'Restated Depr'!$B$6:$G$7674,6,0)</f>
        <v>2.3199999999999998E-2</v>
      </c>
      <c r="O7013" s="293">
        <f t="shared" ref="O7013:O7024" si="3204">M7013*N7013/12</f>
        <v>1876.4558846666666</v>
      </c>
      <c r="P7013" s="293">
        <f t="shared" ref="P7013:P7024" si="3205">O7013-K7013</f>
        <v>-719.84730058333366</v>
      </c>
      <c r="Q7013" t="s">
        <v>7819</v>
      </c>
      <c r="R7013" s="209"/>
    </row>
    <row r="7014" spans="1:18" hidden="1">
      <c r="A7014" s="17" t="s">
        <v>536</v>
      </c>
      <c r="B7014" s="17" t="s">
        <v>7005</v>
      </c>
      <c r="C7014" s="227" t="s">
        <v>7843</v>
      </c>
      <c r="D7014" s="222">
        <v>364</v>
      </c>
      <c r="E7014" s="329">
        <v>42978</v>
      </c>
      <c r="F7014" s="35">
        <v>970580.63</v>
      </c>
      <c r="G7014" s="18">
        <v>3.2100000000000004E-2</v>
      </c>
      <c r="H7014" s="298">
        <v>2596.31</v>
      </c>
      <c r="I7014" s="51">
        <v>970580.63</v>
      </c>
      <c r="J7014" s="212">
        <f t="shared" si="3200"/>
        <v>3.2100000000000004E-2</v>
      </c>
      <c r="K7014" s="213">
        <f t="shared" si="3201"/>
        <v>2596.3031852500003</v>
      </c>
      <c r="L7014" s="214">
        <f t="shared" si="3202"/>
        <v>-6.8147499996484839E-3</v>
      </c>
      <c r="M7014" s="51">
        <f t="shared" si="3203"/>
        <v>970580.63</v>
      </c>
      <c r="N7014" s="18">
        <f>VLOOKUP(CONCATENATE(A7014,"-6"),'Restated Depr'!$B$6:$G$7674,6,0)</f>
        <v>2.3199999999999998E-2</v>
      </c>
      <c r="O7014" s="214">
        <f t="shared" si="3204"/>
        <v>1876.4558846666666</v>
      </c>
      <c r="P7014" s="214">
        <f t="shared" si="3205"/>
        <v>-719.84730058333366</v>
      </c>
      <c r="Q7014" t="s">
        <v>7819</v>
      </c>
      <c r="R7014" s="209"/>
    </row>
    <row r="7015" spans="1:18" hidden="1">
      <c r="A7015" s="17" t="s">
        <v>536</v>
      </c>
      <c r="B7015" s="17" t="s">
        <v>7006</v>
      </c>
      <c r="C7015" s="227" t="s">
        <v>7843</v>
      </c>
      <c r="D7015" s="222">
        <v>364</v>
      </c>
      <c r="E7015" s="329">
        <v>43008</v>
      </c>
      <c r="F7015" s="35">
        <v>970580.63</v>
      </c>
      <c r="G7015" s="18">
        <v>3.2100000000000004E-2</v>
      </c>
      <c r="H7015" s="298">
        <v>2596.31</v>
      </c>
      <c r="I7015" s="51">
        <v>970580.63</v>
      </c>
      <c r="J7015" s="212">
        <f t="shared" si="3200"/>
        <v>3.2100000000000004E-2</v>
      </c>
      <c r="K7015" s="213">
        <f t="shared" si="3201"/>
        <v>2596.3031852500003</v>
      </c>
      <c r="L7015" s="214">
        <f t="shared" si="3202"/>
        <v>-6.8147499996484839E-3</v>
      </c>
      <c r="M7015" s="51">
        <f t="shared" si="3203"/>
        <v>970580.63</v>
      </c>
      <c r="N7015" s="18">
        <f>VLOOKUP(CONCATENATE(A7015,"-6"),'Restated Depr'!$B$6:$G$7674,6,0)</f>
        <v>2.3199999999999998E-2</v>
      </c>
      <c r="O7015" s="214">
        <f t="shared" si="3204"/>
        <v>1876.4558846666666</v>
      </c>
      <c r="P7015" s="214">
        <f t="shared" si="3205"/>
        <v>-719.84730058333366</v>
      </c>
      <c r="Q7015" t="s">
        <v>7819</v>
      </c>
      <c r="R7015" s="209"/>
    </row>
    <row r="7016" spans="1:18" hidden="1">
      <c r="A7016" s="17" t="s">
        <v>536</v>
      </c>
      <c r="B7016" s="17" t="s">
        <v>7007</v>
      </c>
      <c r="C7016" s="227" t="s">
        <v>7843</v>
      </c>
      <c r="D7016" s="222">
        <v>364</v>
      </c>
      <c r="E7016" s="329">
        <v>43039</v>
      </c>
      <c r="F7016" s="35">
        <v>970580.63</v>
      </c>
      <c r="G7016" s="18">
        <v>3.2100000000000004E-2</v>
      </c>
      <c r="H7016" s="298">
        <v>2596.31</v>
      </c>
      <c r="I7016" s="51">
        <v>970580.63</v>
      </c>
      <c r="J7016" s="212">
        <f t="shared" si="3200"/>
        <v>3.2100000000000004E-2</v>
      </c>
      <c r="K7016" s="213">
        <f t="shared" si="3201"/>
        <v>2596.3031852500003</v>
      </c>
      <c r="L7016" s="214">
        <f t="shared" si="3202"/>
        <v>-6.8147499996484839E-3</v>
      </c>
      <c r="M7016" s="51">
        <f t="shared" si="3203"/>
        <v>970580.63</v>
      </c>
      <c r="N7016" s="18">
        <f>VLOOKUP(CONCATENATE(A7016,"-6"),'Restated Depr'!$B$6:$G$7674,6,0)</f>
        <v>2.3199999999999998E-2</v>
      </c>
      <c r="O7016" s="214">
        <f t="shared" si="3204"/>
        <v>1876.4558846666666</v>
      </c>
      <c r="P7016" s="214">
        <f t="shared" si="3205"/>
        <v>-719.84730058333366</v>
      </c>
      <c r="Q7016" t="s">
        <v>7819</v>
      </c>
      <c r="R7016" s="209"/>
    </row>
    <row r="7017" spans="1:18" hidden="1">
      <c r="A7017" s="17" t="s">
        <v>536</v>
      </c>
      <c r="B7017" s="17" t="s">
        <v>7008</v>
      </c>
      <c r="C7017" s="227" t="s">
        <v>7843</v>
      </c>
      <c r="D7017" s="222">
        <v>364</v>
      </c>
      <c r="E7017" s="329">
        <v>43069</v>
      </c>
      <c r="F7017" s="35">
        <v>970580.63</v>
      </c>
      <c r="G7017" s="18">
        <v>3.2100000000000004E-2</v>
      </c>
      <c r="H7017" s="298">
        <v>2596.31</v>
      </c>
      <c r="I7017" s="51">
        <v>970580.63</v>
      </c>
      <c r="J7017" s="212">
        <f t="shared" si="3200"/>
        <v>3.2100000000000004E-2</v>
      </c>
      <c r="K7017" s="213">
        <f t="shared" si="3201"/>
        <v>2596.3031852500003</v>
      </c>
      <c r="L7017" s="214">
        <f t="shared" si="3202"/>
        <v>-6.8147499996484839E-3</v>
      </c>
      <c r="M7017" s="51">
        <f t="shared" si="3203"/>
        <v>970580.63</v>
      </c>
      <c r="N7017" s="18">
        <f>VLOOKUP(CONCATENATE(A7017,"-6"),'Restated Depr'!$B$6:$G$7674,6,0)</f>
        <v>2.3199999999999998E-2</v>
      </c>
      <c r="O7017" s="214">
        <f t="shared" si="3204"/>
        <v>1876.4558846666666</v>
      </c>
      <c r="P7017" s="214">
        <f t="shared" si="3205"/>
        <v>-719.84730058333366</v>
      </c>
      <c r="Q7017" t="s">
        <v>7819</v>
      </c>
      <c r="R7017" s="209"/>
    </row>
    <row r="7018" spans="1:18" hidden="1">
      <c r="A7018" s="17" t="s">
        <v>536</v>
      </c>
      <c r="B7018" s="17" t="s">
        <v>7009</v>
      </c>
      <c r="C7018" s="227" t="s">
        <v>7843</v>
      </c>
      <c r="D7018" s="222">
        <v>364</v>
      </c>
      <c r="E7018" s="329">
        <v>43100</v>
      </c>
      <c r="F7018" s="35">
        <v>970580.63</v>
      </c>
      <c r="G7018" s="18">
        <v>2.8299999999999999E-2</v>
      </c>
      <c r="H7018" s="298">
        <v>2288.9499999999998</v>
      </c>
      <c r="I7018" s="51">
        <v>970580.63</v>
      </c>
      <c r="J7018" s="212">
        <f t="shared" si="3200"/>
        <v>2.8299999999999999E-2</v>
      </c>
      <c r="K7018" s="213">
        <f t="shared" si="3201"/>
        <v>2288.9526524166663</v>
      </c>
      <c r="L7018" s="214">
        <f t="shared" si="3202"/>
        <v>2.6524166664785298E-3</v>
      </c>
      <c r="M7018" s="51">
        <f t="shared" si="3203"/>
        <v>970580.63</v>
      </c>
      <c r="N7018" s="18">
        <f>VLOOKUP(CONCATENATE(A7018,"-6"),'Restated Depr'!$B$6:$G$7674,6,0)</f>
        <v>2.3199999999999998E-2</v>
      </c>
      <c r="O7018" s="214">
        <f t="shared" si="3204"/>
        <v>1876.4558846666666</v>
      </c>
      <c r="P7018" s="214">
        <f t="shared" si="3205"/>
        <v>-412.49676774999966</v>
      </c>
      <c r="Q7018" t="s">
        <v>7819</v>
      </c>
      <c r="R7018" s="209"/>
    </row>
    <row r="7019" spans="1:18" hidden="1">
      <c r="A7019" s="17" t="s">
        <v>536</v>
      </c>
      <c r="B7019" s="17" t="s">
        <v>7010</v>
      </c>
      <c r="C7019" s="227" t="s">
        <v>7843</v>
      </c>
      <c r="D7019" s="222">
        <v>364</v>
      </c>
      <c r="E7019" s="329">
        <v>43131</v>
      </c>
      <c r="F7019" s="35">
        <v>970580.63</v>
      </c>
      <c r="G7019" s="18">
        <v>2.3199999999999998E-2</v>
      </c>
      <c r="H7019" s="298">
        <v>1876.46</v>
      </c>
      <c r="I7019" s="51">
        <v>970580.63</v>
      </c>
      <c r="J7019" s="212">
        <f t="shared" si="3200"/>
        <v>2.3199999999999998E-2</v>
      </c>
      <c r="K7019" s="213">
        <f t="shared" si="3201"/>
        <v>1876.4558846666666</v>
      </c>
      <c r="L7019" s="214">
        <f t="shared" si="3202"/>
        <v>-4.1153333334023046E-3</v>
      </c>
      <c r="M7019" s="51">
        <f t="shared" si="3203"/>
        <v>970580.63</v>
      </c>
      <c r="N7019" s="18">
        <f>VLOOKUP(CONCATENATE(A7019,"-6"),'Restated Depr'!$B$6:$G$7674,6,0)</f>
        <v>2.3199999999999998E-2</v>
      </c>
      <c r="O7019" s="214">
        <f t="shared" si="3204"/>
        <v>1876.4558846666666</v>
      </c>
      <c r="P7019" s="214">
        <f t="shared" si="3205"/>
        <v>0</v>
      </c>
      <c r="Q7019" t="s">
        <v>7819</v>
      </c>
      <c r="R7019" s="209"/>
    </row>
    <row r="7020" spans="1:18" hidden="1">
      <c r="A7020" s="17" t="s">
        <v>536</v>
      </c>
      <c r="B7020" s="17" t="s">
        <v>7011</v>
      </c>
      <c r="C7020" s="227" t="s">
        <v>7843</v>
      </c>
      <c r="D7020" s="222">
        <v>364</v>
      </c>
      <c r="E7020" s="329">
        <v>43159</v>
      </c>
      <c r="F7020" s="35">
        <v>970580.63</v>
      </c>
      <c r="G7020" s="18">
        <v>2.3199999999999998E-2</v>
      </c>
      <c r="H7020" s="298">
        <v>1876.46</v>
      </c>
      <c r="I7020" s="51">
        <v>970580.63</v>
      </c>
      <c r="J7020" s="212">
        <f t="shared" si="3200"/>
        <v>2.3199999999999998E-2</v>
      </c>
      <c r="K7020" s="213">
        <f t="shared" si="3201"/>
        <v>1876.4558846666666</v>
      </c>
      <c r="L7020" s="214">
        <f t="shared" si="3202"/>
        <v>-4.1153333334023046E-3</v>
      </c>
      <c r="M7020" s="51">
        <f t="shared" si="3203"/>
        <v>970580.63</v>
      </c>
      <c r="N7020" s="18">
        <f>VLOOKUP(CONCATENATE(A7020,"-6"),'Restated Depr'!$B$6:$G$7674,6,0)</f>
        <v>2.3199999999999998E-2</v>
      </c>
      <c r="O7020" s="214">
        <f t="shared" si="3204"/>
        <v>1876.4558846666666</v>
      </c>
      <c r="P7020" s="214">
        <f t="shared" si="3205"/>
        <v>0</v>
      </c>
      <c r="Q7020" t="s">
        <v>7819</v>
      </c>
      <c r="R7020" s="209"/>
    </row>
    <row r="7021" spans="1:18" hidden="1">
      <c r="A7021" s="17" t="s">
        <v>536</v>
      </c>
      <c r="B7021" s="17" t="s">
        <v>7012</v>
      </c>
      <c r="C7021" s="227" t="s">
        <v>7843</v>
      </c>
      <c r="D7021" s="222">
        <v>364</v>
      </c>
      <c r="E7021" s="329">
        <v>43190</v>
      </c>
      <c r="F7021" s="35">
        <v>970580.63</v>
      </c>
      <c r="G7021" s="18">
        <v>2.3199999999999998E-2</v>
      </c>
      <c r="H7021" s="298">
        <v>1876.46</v>
      </c>
      <c r="I7021" s="51">
        <v>970580.63</v>
      </c>
      <c r="J7021" s="212">
        <f t="shared" si="3200"/>
        <v>2.3199999999999998E-2</v>
      </c>
      <c r="K7021" s="213">
        <f t="shared" si="3201"/>
        <v>1876.4558846666666</v>
      </c>
      <c r="L7021" s="214">
        <f t="shared" si="3202"/>
        <v>-4.1153333334023046E-3</v>
      </c>
      <c r="M7021" s="51">
        <f t="shared" si="3203"/>
        <v>970580.63</v>
      </c>
      <c r="N7021" s="18">
        <f>VLOOKUP(CONCATENATE(A7021,"-6"),'Restated Depr'!$B$6:$G$7674,6,0)</f>
        <v>2.3199999999999998E-2</v>
      </c>
      <c r="O7021" s="214">
        <f t="shared" si="3204"/>
        <v>1876.4558846666666</v>
      </c>
      <c r="P7021" s="214">
        <f t="shared" si="3205"/>
        <v>0</v>
      </c>
      <c r="Q7021" t="s">
        <v>7819</v>
      </c>
      <c r="R7021" s="209"/>
    </row>
    <row r="7022" spans="1:18" hidden="1">
      <c r="A7022" s="17" t="s">
        <v>536</v>
      </c>
      <c r="B7022" s="17" t="s">
        <v>7013</v>
      </c>
      <c r="C7022" s="227" t="s">
        <v>7843</v>
      </c>
      <c r="D7022" s="222">
        <v>364</v>
      </c>
      <c r="E7022" s="329">
        <v>43220</v>
      </c>
      <c r="F7022" s="35">
        <v>970580.63</v>
      </c>
      <c r="G7022" s="18">
        <v>2.3199999999999998E-2</v>
      </c>
      <c r="H7022" s="298">
        <v>1876.46</v>
      </c>
      <c r="I7022" s="51">
        <v>970580.63</v>
      </c>
      <c r="J7022" s="212">
        <f t="shared" si="3200"/>
        <v>2.3199999999999998E-2</v>
      </c>
      <c r="K7022" s="213">
        <f t="shared" si="3201"/>
        <v>1876.4558846666666</v>
      </c>
      <c r="L7022" s="214">
        <f t="shared" si="3202"/>
        <v>-4.1153333334023046E-3</v>
      </c>
      <c r="M7022" s="51">
        <f t="shared" si="3203"/>
        <v>970580.63</v>
      </c>
      <c r="N7022" s="18">
        <f>VLOOKUP(CONCATENATE(A7022,"-6"),'Restated Depr'!$B$6:$G$7674,6,0)</f>
        <v>2.3199999999999998E-2</v>
      </c>
      <c r="O7022" s="214">
        <f t="shared" si="3204"/>
        <v>1876.4558846666666</v>
      </c>
      <c r="P7022" s="214">
        <f t="shared" si="3205"/>
        <v>0</v>
      </c>
      <c r="Q7022" t="s">
        <v>7819</v>
      </c>
      <c r="R7022" s="209"/>
    </row>
    <row r="7023" spans="1:18" hidden="1">
      <c r="A7023" s="17" t="s">
        <v>536</v>
      </c>
      <c r="B7023" s="17" t="s">
        <v>7014</v>
      </c>
      <c r="C7023" s="227" t="s">
        <v>7843</v>
      </c>
      <c r="D7023" s="222">
        <v>364</v>
      </c>
      <c r="E7023" s="329">
        <v>43251</v>
      </c>
      <c r="F7023" s="35">
        <v>970580.63</v>
      </c>
      <c r="G7023" s="18">
        <v>2.3199999999999998E-2</v>
      </c>
      <c r="H7023" s="298">
        <v>1876.46</v>
      </c>
      <c r="I7023" s="51">
        <v>970580.63</v>
      </c>
      <c r="J7023" s="212">
        <f t="shared" si="3200"/>
        <v>2.3199999999999998E-2</v>
      </c>
      <c r="K7023" s="213">
        <f t="shared" si="3201"/>
        <v>1876.4558846666666</v>
      </c>
      <c r="L7023" s="214">
        <f t="shared" si="3202"/>
        <v>-4.1153333334023046E-3</v>
      </c>
      <c r="M7023" s="51">
        <f t="shared" si="3203"/>
        <v>970580.63</v>
      </c>
      <c r="N7023" s="18">
        <f>VLOOKUP(CONCATENATE(A7023,"-6"),'Restated Depr'!$B$6:$G$7674,6,0)</f>
        <v>2.3199999999999998E-2</v>
      </c>
      <c r="O7023" s="214">
        <f t="shared" si="3204"/>
        <v>1876.4558846666666</v>
      </c>
      <c r="P7023" s="214">
        <f t="shared" si="3205"/>
        <v>0</v>
      </c>
      <c r="Q7023" t="s">
        <v>7819</v>
      </c>
      <c r="R7023" s="209"/>
    </row>
    <row r="7024" spans="1:18" hidden="1">
      <c r="A7024" s="17" t="s">
        <v>536</v>
      </c>
      <c r="B7024" s="17" t="s">
        <v>7015</v>
      </c>
      <c r="C7024" s="227" t="s">
        <v>7843</v>
      </c>
      <c r="D7024" s="222">
        <v>364</v>
      </c>
      <c r="E7024" s="329">
        <v>43281</v>
      </c>
      <c r="F7024" s="35">
        <v>970580.63</v>
      </c>
      <c r="G7024" s="18">
        <v>2.3199999999999998E-2</v>
      </c>
      <c r="H7024" s="298">
        <v>1876.46</v>
      </c>
      <c r="I7024" s="51">
        <v>970580.63</v>
      </c>
      <c r="J7024" s="212">
        <f t="shared" si="3200"/>
        <v>2.3199999999999998E-2</v>
      </c>
      <c r="K7024" s="213">
        <f t="shared" si="3201"/>
        <v>1876.4558846666666</v>
      </c>
      <c r="L7024" s="214">
        <f t="shared" si="3202"/>
        <v>-4.1153333334023046E-3</v>
      </c>
      <c r="M7024" s="51">
        <f t="shared" si="3203"/>
        <v>970580.63</v>
      </c>
      <c r="N7024" s="18">
        <f>VLOOKUP(CONCATENATE(A7024,"-6"),'Restated Depr'!$B$6:$G$7674,6,0)</f>
        <v>2.3199999999999998E-2</v>
      </c>
      <c r="O7024" s="214">
        <f t="shared" si="3204"/>
        <v>1876.4558846666666</v>
      </c>
      <c r="P7024" s="214">
        <f t="shared" si="3205"/>
        <v>0</v>
      </c>
      <c r="Q7024" t="s">
        <v>7819</v>
      </c>
      <c r="R7024" s="5"/>
    </row>
    <row r="7025" spans="1:18" ht="15.75" hidden="1" thickBot="1">
      <c r="A7025" t="s">
        <v>536</v>
      </c>
      <c r="B7025" s="17"/>
      <c r="C7025" s="224" t="s">
        <v>647</v>
      </c>
      <c r="D7025" s="22"/>
      <c r="E7025" s="323" t="s">
        <v>606</v>
      </c>
      <c r="F7025" s="1"/>
      <c r="G7025" s="5"/>
      <c r="H7025" s="310">
        <f>SUM(H7013:H7024)</f>
        <v>26529.259999999995</v>
      </c>
      <c r="I7025" s="10"/>
      <c r="J7025" s="10"/>
      <c r="K7025" s="32">
        <f>SUM(K7013:K7024)</f>
        <v>26529.203886666666</v>
      </c>
      <c r="L7025" s="28">
        <f>SUM(L7013:L7024)</f>
        <v>-5.6113333332177717E-2</v>
      </c>
      <c r="M7025" s="10"/>
      <c r="N7025" s="5"/>
      <c r="O7025" s="28">
        <f>SUM(O7013:O7024)</f>
        <v>22517.470615999995</v>
      </c>
      <c r="P7025" s="28">
        <f>SUM(P7013:P7024)</f>
        <v>-4011.7332706666684</v>
      </c>
      <c r="R7025" s="209"/>
    </row>
    <row r="7026" spans="1:18" hidden="1">
      <c r="A7026" s="36" t="s">
        <v>537</v>
      </c>
      <c r="B7026" s="36" t="s">
        <v>7757</v>
      </c>
      <c r="C7026" s="225" t="s">
        <v>7844</v>
      </c>
      <c r="D7026" s="220" t="s">
        <v>7602</v>
      </c>
      <c r="E7026" s="328">
        <v>42947</v>
      </c>
      <c r="F7026" s="284">
        <v>0</v>
      </c>
      <c r="G7026" s="44">
        <v>0</v>
      </c>
      <c r="H7026" s="200">
        <v>0</v>
      </c>
      <c r="I7026" s="286"/>
      <c r="J7026" s="47"/>
      <c r="K7026" s="294">
        <f t="shared" ref="K7026:K7037" si="3206">VLOOKUP(CONCATENATE(A7026,"-6"),B$19:H$7676,7,0)</f>
        <v>0</v>
      </c>
      <c r="L7026" s="295">
        <f t="shared" ref="L7026:L7037" si="3207">K7026-H7026</f>
        <v>0</v>
      </c>
      <c r="M7026" s="286"/>
      <c r="N7026" s="44"/>
      <c r="O7026" s="295">
        <f t="shared" ref="O7026:O7037" si="3208">H7026+L7026</f>
        <v>0</v>
      </c>
      <c r="P7026" s="295"/>
      <c r="Q7026" t="s">
        <v>633</v>
      </c>
      <c r="R7026" s="209"/>
    </row>
    <row r="7027" spans="1:18" hidden="1">
      <c r="A7027" s="36" t="s">
        <v>537</v>
      </c>
      <c r="B7027" s="36" t="s">
        <v>7758</v>
      </c>
      <c r="C7027" s="225" t="s">
        <v>7844</v>
      </c>
      <c r="D7027" s="220" t="s">
        <v>7602</v>
      </c>
      <c r="E7027" s="328">
        <v>42978</v>
      </c>
      <c r="F7027" s="43">
        <v>0</v>
      </c>
      <c r="G7027" s="44">
        <v>0</v>
      </c>
      <c r="H7027" s="204">
        <v>0</v>
      </c>
      <c r="I7027" s="46"/>
      <c r="J7027" s="47"/>
      <c r="K7027" s="271">
        <f t="shared" si="3206"/>
        <v>0</v>
      </c>
      <c r="L7027" s="272">
        <f t="shared" si="3207"/>
        <v>0</v>
      </c>
      <c r="M7027" s="46"/>
      <c r="N7027" s="44"/>
      <c r="O7027" s="272">
        <f t="shared" si="3208"/>
        <v>0</v>
      </c>
      <c r="P7027" s="272"/>
      <c r="Q7027" t="s">
        <v>633</v>
      </c>
      <c r="R7027" s="209"/>
    </row>
    <row r="7028" spans="1:18" hidden="1">
      <c r="A7028" s="36" t="s">
        <v>537</v>
      </c>
      <c r="B7028" s="36" t="s">
        <v>7016</v>
      </c>
      <c r="C7028" s="225" t="s">
        <v>7844</v>
      </c>
      <c r="D7028" s="220" t="s">
        <v>7602</v>
      </c>
      <c r="E7028" s="328">
        <v>43008</v>
      </c>
      <c r="F7028" s="43">
        <v>1458354.36</v>
      </c>
      <c r="G7028" s="44">
        <v>0</v>
      </c>
      <c r="H7028" s="204">
        <v>14</v>
      </c>
      <c r="I7028" s="46"/>
      <c r="J7028" s="47"/>
      <c r="K7028" s="271">
        <f t="shared" si="3206"/>
        <v>0</v>
      </c>
      <c r="L7028" s="272">
        <f t="shared" si="3207"/>
        <v>-14</v>
      </c>
      <c r="M7028" s="46"/>
      <c r="N7028" s="44"/>
      <c r="O7028" s="272">
        <f t="shared" si="3208"/>
        <v>0</v>
      </c>
      <c r="P7028" s="272"/>
      <c r="Q7028" t="s">
        <v>633</v>
      </c>
      <c r="R7028" s="209"/>
    </row>
    <row r="7029" spans="1:18" hidden="1">
      <c r="A7029" s="36" t="s">
        <v>537</v>
      </c>
      <c r="B7029" s="36" t="s">
        <v>7017</v>
      </c>
      <c r="C7029" s="225" t="s">
        <v>7844</v>
      </c>
      <c r="D7029" s="220" t="s">
        <v>7602</v>
      </c>
      <c r="E7029" s="328">
        <v>43039</v>
      </c>
      <c r="F7029" s="43">
        <v>1453846.29</v>
      </c>
      <c r="G7029" s="44">
        <v>0</v>
      </c>
      <c r="H7029" s="204">
        <v>-12</v>
      </c>
      <c r="I7029" s="46"/>
      <c r="J7029" s="47"/>
      <c r="K7029" s="271">
        <f t="shared" si="3206"/>
        <v>0</v>
      </c>
      <c r="L7029" s="272">
        <f t="shared" si="3207"/>
        <v>12</v>
      </c>
      <c r="M7029" s="46"/>
      <c r="N7029" s="44"/>
      <c r="O7029" s="272">
        <f t="shared" si="3208"/>
        <v>0</v>
      </c>
      <c r="P7029" s="272"/>
      <c r="Q7029" t="s">
        <v>633</v>
      </c>
      <c r="R7029" s="209"/>
    </row>
    <row r="7030" spans="1:18" hidden="1">
      <c r="A7030" s="36" t="s">
        <v>537</v>
      </c>
      <c r="B7030" s="36" t="s">
        <v>7018</v>
      </c>
      <c r="C7030" s="225" t="s">
        <v>7844</v>
      </c>
      <c r="D7030" s="220" t="s">
        <v>7602</v>
      </c>
      <c r="E7030" s="328">
        <v>43069</v>
      </c>
      <c r="F7030" s="43">
        <v>1453851.81</v>
      </c>
      <c r="G7030" s="44">
        <v>0</v>
      </c>
      <c r="H7030" s="204">
        <v>1</v>
      </c>
      <c r="I7030" s="46"/>
      <c r="J7030" s="47"/>
      <c r="K7030" s="271">
        <f t="shared" si="3206"/>
        <v>0</v>
      </c>
      <c r="L7030" s="272">
        <f t="shared" si="3207"/>
        <v>-1</v>
      </c>
      <c r="M7030" s="46"/>
      <c r="N7030" s="44"/>
      <c r="O7030" s="272">
        <f t="shared" si="3208"/>
        <v>0</v>
      </c>
      <c r="P7030" s="272"/>
      <c r="Q7030" t="s">
        <v>633</v>
      </c>
      <c r="R7030" s="209"/>
    </row>
    <row r="7031" spans="1:18" hidden="1">
      <c r="A7031" s="36" t="s">
        <v>537</v>
      </c>
      <c r="B7031" s="36" t="s">
        <v>7019</v>
      </c>
      <c r="C7031" s="225" t="s">
        <v>7844</v>
      </c>
      <c r="D7031" s="220" t="s">
        <v>7602</v>
      </c>
      <c r="E7031" s="328">
        <v>43100</v>
      </c>
      <c r="F7031" s="43">
        <v>2063615.95</v>
      </c>
      <c r="G7031" s="44">
        <v>0</v>
      </c>
      <c r="H7031" s="204">
        <v>7</v>
      </c>
      <c r="I7031" s="46"/>
      <c r="J7031" s="47"/>
      <c r="K7031" s="271">
        <f t="shared" si="3206"/>
        <v>0</v>
      </c>
      <c r="L7031" s="272">
        <f t="shared" si="3207"/>
        <v>-7</v>
      </c>
      <c r="M7031" s="46"/>
      <c r="N7031" s="44"/>
      <c r="O7031" s="272">
        <f t="shared" si="3208"/>
        <v>0</v>
      </c>
      <c r="P7031" s="272"/>
      <c r="Q7031" t="s">
        <v>633</v>
      </c>
      <c r="R7031" s="209"/>
    </row>
    <row r="7032" spans="1:18" hidden="1">
      <c r="A7032" s="36" t="s">
        <v>537</v>
      </c>
      <c r="B7032" s="36" t="s">
        <v>7020</v>
      </c>
      <c r="C7032" s="225" t="s">
        <v>7844</v>
      </c>
      <c r="D7032" s="220" t="s">
        <v>7602</v>
      </c>
      <c r="E7032" s="328">
        <v>43131</v>
      </c>
      <c r="F7032" s="43">
        <v>2671112.88</v>
      </c>
      <c r="G7032" s="44">
        <v>0</v>
      </c>
      <c r="H7032" s="204">
        <v>13</v>
      </c>
      <c r="I7032" s="46"/>
      <c r="J7032" s="47"/>
      <c r="K7032" s="271">
        <f t="shared" si="3206"/>
        <v>0</v>
      </c>
      <c r="L7032" s="272">
        <f t="shared" si="3207"/>
        <v>-13</v>
      </c>
      <c r="M7032" s="46"/>
      <c r="N7032" s="44"/>
      <c r="O7032" s="272">
        <f t="shared" si="3208"/>
        <v>0</v>
      </c>
      <c r="P7032" s="272"/>
      <c r="Q7032" t="s">
        <v>633</v>
      </c>
      <c r="R7032" s="209"/>
    </row>
    <row r="7033" spans="1:18" hidden="1">
      <c r="A7033" s="36" t="s">
        <v>537</v>
      </c>
      <c r="B7033" s="36" t="s">
        <v>7021</v>
      </c>
      <c r="C7033" s="225" t="s">
        <v>7844</v>
      </c>
      <c r="D7033" s="220" t="s">
        <v>7602</v>
      </c>
      <c r="E7033" s="328">
        <v>43159</v>
      </c>
      <c r="F7033" s="43">
        <v>2666942.7999999998</v>
      </c>
      <c r="G7033" s="44">
        <v>0</v>
      </c>
      <c r="H7033" s="204">
        <v>-23</v>
      </c>
      <c r="I7033" s="46"/>
      <c r="J7033" s="47"/>
      <c r="K7033" s="271">
        <f t="shared" si="3206"/>
        <v>0</v>
      </c>
      <c r="L7033" s="272">
        <f t="shared" si="3207"/>
        <v>23</v>
      </c>
      <c r="M7033" s="46"/>
      <c r="N7033" s="44"/>
      <c r="O7033" s="272">
        <f t="shared" si="3208"/>
        <v>0</v>
      </c>
      <c r="P7033" s="272"/>
      <c r="Q7033" t="s">
        <v>633</v>
      </c>
      <c r="R7033" s="209"/>
    </row>
    <row r="7034" spans="1:18" hidden="1">
      <c r="A7034" s="36" t="s">
        <v>537</v>
      </c>
      <c r="B7034" s="36" t="s">
        <v>7022</v>
      </c>
      <c r="C7034" s="225" t="s">
        <v>7844</v>
      </c>
      <c r="D7034" s="220" t="s">
        <v>7602</v>
      </c>
      <c r="E7034" s="328">
        <v>43190</v>
      </c>
      <c r="F7034" s="43">
        <v>2844098.98</v>
      </c>
      <c r="G7034" s="44">
        <v>0</v>
      </c>
      <c r="H7034" s="204">
        <v>0</v>
      </c>
      <c r="I7034" s="46"/>
      <c r="J7034" s="47"/>
      <c r="K7034" s="271">
        <f t="shared" si="3206"/>
        <v>0</v>
      </c>
      <c r="L7034" s="272">
        <f t="shared" si="3207"/>
        <v>0</v>
      </c>
      <c r="M7034" s="46"/>
      <c r="N7034" s="44"/>
      <c r="O7034" s="272">
        <f t="shared" si="3208"/>
        <v>0</v>
      </c>
      <c r="P7034" s="272"/>
      <c r="Q7034" t="s">
        <v>633</v>
      </c>
      <c r="R7034" s="209"/>
    </row>
    <row r="7035" spans="1:18" hidden="1">
      <c r="A7035" s="36" t="s">
        <v>537</v>
      </c>
      <c r="B7035" s="36" t="s">
        <v>7023</v>
      </c>
      <c r="C7035" s="225" t="s">
        <v>7844</v>
      </c>
      <c r="D7035" s="220" t="s">
        <v>7602</v>
      </c>
      <c r="E7035" s="328">
        <v>43220</v>
      </c>
      <c r="F7035" s="43">
        <v>3021255.15</v>
      </c>
      <c r="G7035" s="44">
        <v>0</v>
      </c>
      <c r="H7035" s="204">
        <v>0</v>
      </c>
      <c r="I7035" s="46"/>
      <c r="J7035" s="47"/>
      <c r="K7035" s="271">
        <f t="shared" si="3206"/>
        <v>0</v>
      </c>
      <c r="L7035" s="272">
        <f t="shared" si="3207"/>
        <v>0</v>
      </c>
      <c r="M7035" s="46"/>
      <c r="N7035" s="44"/>
      <c r="O7035" s="272">
        <f t="shared" si="3208"/>
        <v>0</v>
      </c>
      <c r="P7035" s="272"/>
      <c r="Q7035" t="s">
        <v>633</v>
      </c>
      <c r="R7035" s="209"/>
    </row>
    <row r="7036" spans="1:18" hidden="1">
      <c r="A7036" s="36" t="s">
        <v>537</v>
      </c>
      <c r="B7036" s="36" t="s">
        <v>7024</v>
      </c>
      <c r="C7036" s="225" t="s">
        <v>7844</v>
      </c>
      <c r="D7036" s="220" t="s">
        <v>7602</v>
      </c>
      <c r="E7036" s="328">
        <v>43251</v>
      </c>
      <c r="F7036" s="43">
        <v>3021255.15</v>
      </c>
      <c r="G7036" s="44">
        <v>0</v>
      </c>
      <c r="H7036" s="204">
        <v>0</v>
      </c>
      <c r="I7036" s="46"/>
      <c r="J7036" s="47"/>
      <c r="K7036" s="271">
        <f t="shared" si="3206"/>
        <v>0</v>
      </c>
      <c r="L7036" s="272">
        <f t="shared" si="3207"/>
        <v>0</v>
      </c>
      <c r="M7036" s="46"/>
      <c r="N7036" s="44"/>
      <c r="O7036" s="272">
        <f t="shared" si="3208"/>
        <v>0</v>
      </c>
      <c r="P7036" s="272"/>
      <c r="Q7036" t="s">
        <v>633</v>
      </c>
      <c r="R7036" s="209"/>
    </row>
    <row r="7037" spans="1:18" hidden="1">
      <c r="A7037" s="36" t="s">
        <v>537</v>
      </c>
      <c r="B7037" s="36" t="s">
        <v>7025</v>
      </c>
      <c r="C7037" s="225" t="s">
        <v>7844</v>
      </c>
      <c r="D7037" s="220" t="s">
        <v>7602</v>
      </c>
      <c r="E7037" s="328">
        <v>43281</v>
      </c>
      <c r="F7037" s="43">
        <v>3090195.23</v>
      </c>
      <c r="G7037" s="44">
        <v>0</v>
      </c>
      <c r="H7037" s="204">
        <v>0</v>
      </c>
      <c r="I7037" s="46"/>
      <c r="J7037" s="47"/>
      <c r="K7037" s="271">
        <f t="shared" si="3206"/>
        <v>0</v>
      </c>
      <c r="L7037" s="272">
        <f t="shared" si="3207"/>
        <v>0</v>
      </c>
      <c r="M7037" s="46"/>
      <c r="N7037" s="44"/>
      <c r="O7037" s="272">
        <f t="shared" si="3208"/>
        <v>0</v>
      </c>
      <c r="P7037" s="272"/>
      <c r="Q7037" t="s">
        <v>633</v>
      </c>
      <c r="R7037" s="5"/>
    </row>
    <row r="7038" spans="1:18" ht="15.75" hidden="1" thickBot="1">
      <c r="A7038" t="s">
        <v>537</v>
      </c>
      <c r="C7038" s="224" t="s">
        <v>647</v>
      </c>
      <c r="D7038" s="22"/>
      <c r="E7038" s="323" t="s">
        <v>606</v>
      </c>
      <c r="F7038" s="1"/>
      <c r="G7038" s="5"/>
      <c r="H7038" s="310">
        <f>SUM(H7026:H7037)</f>
        <v>0</v>
      </c>
      <c r="I7038" s="10"/>
      <c r="J7038" s="10"/>
      <c r="K7038" s="32">
        <f>SUM(K7026:K7037)</f>
        <v>0</v>
      </c>
      <c r="L7038" s="28">
        <f>SUM(L7026:L7037)</f>
        <v>0</v>
      </c>
      <c r="M7038" s="10"/>
      <c r="N7038" s="5"/>
      <c r="O7038" s="28">
        <f>SUM(O7026:O7037)</f>
        <v>0</v>
      </c>
      <c r="P7038" s="28">
        <f>SUM(P7026:P7037)</f>
        <v>0</v>
      </c>
    </row>
    <row r="7039" spans="1:18" hidden="1">
      <c r="A7039" t="s">
        <v>538</v>
      </c>
      <c r="B7039" t="s">
        <v>7026</v>
      </c>
      <c r="C7039" s="224" t="s">
        <v>7843</v>
      </c>
      <c r="D7039" s="221">
        <v>374.2</v>
      </c>
      <c r="E7039" s="324">
        <v>42947</v>
      </c>
      <c r="F7039" s="9">
        <v>5872582.9000000004</v>
      </c>
      <c r="G7039" s="18">
        <v>2.01E-2</v>
      </c>
      <c r="H7039" s="299">
        <v>9836.58</v>
      </c>
      <c r="I7039" s="15">
        <v>5872610.5</v>
      </c>
      <c r="J7039" s="11">
        <f t="shared" ref="J7039:J7050" si="3209">G7039</f>
        <v>2.01E-2</v>
      </c>
      <c r="K7039" s="31">
        <f t="shared" ref="K7039:K7050" si="3210">I7039*J7039/12</f>
        <v>9836.6225875</v>
      </c>
      <c r="L7039" s="289">
        <f t="shared" ref="L7039:L7050" si="3211">K7039-H7039</f>
        <v>4.2587500000081491E-2</v>
      </c>
      <c r="M7039" s="15">
        <f t="shared" ref="M7039:M7050" si="3212">I7039</f>
        <v>5872610.5</v>
      </c>
      <c r="N7039" s="5">
        <f>VLOOKUP(CONCATENATE(A7039,"-6"),'Restated Depr'!$B$6:$G$7674,6,0)</f>
        <v>1.5800000000000002E-2</v>
      </c>
      <c r="O7039" s="289">
        <f t="shared" ref="O7039:O7050" si="3213">M7039*N7039/12</f>
        <v>7732.2704916666671</v>
      </c>
      <c r="P7039" s="289">
        <f t="shared" ref="P7039:P7050" si="3214">O7039-K7039</f>
        <v>-2104.3520958333329</v>
      </c>
      <c r="Q7039" t="s">
        <v>7819</v>
      </c>
    </row>
    <row r="7040" spans="1:18" hidden="1">
      <c r="A7040" t="s">
        <v>538</v>
      </c>
      <c r="B7040" t="s">
        <v>7027</v>
      </c>
      <c r="C7040" s="224" t="s">
        <v>7843</v>
      </c>
      <c r="D7040" s="221">
        <v>374.2</v>
      </c>
      <c r="E7040" s="324">
        <v>42978</v>
      </c>
      <c r="F7040" s="1">
        <v>5872610.5</v>
      </c>
      <c r="G7040" s="18">
        <v>2.01E-2</v>
      </c>
      <c r="H7040" s="298">
        <v>9836.6200000000008</v>
      </c>
      <c r="I7040" s="10">
        <v>5872610.5</v>
      </c>
      <c r="J7040" s="11">
        <f t="shared" si="3209"/>
        <v>2.01E-2</v>
      </c>
      <c r="K7040" s="30">
        <f t="shared" si="3210"/>
        <v>9836.6225875</v>
      </c>
      <c r="L7040" s="29">
        <f t="shared" si="3211"/>
        <v>2.5874999992083758E-3</v>
      </c>
      <c r="M7040" s="10">
        <f t="shared" si="3212"/>
        <v>5872610.5</v>
      </c>
      <c r="N7040" s="5">
        <f>VLOOKUP(CONCATENATE(A7040,"-6"),'Restated Depr'!$B$6:$G$7674,6,0)</f>
        <v>1.5800000000000002E-2</v>
      </c>
      <c r="O7040" s="29">
        <f t="shared" si="3213"/>
        <v>7732.2704916666671</v>
      </c>
      <c r="P7040" s="29">
        <f t="shared" si="3214"/>
        <v>-2104.3520958333329</v>
      </c>
      <c r="Q7040" t="s">
        <v>7819</v>
      </c>
    </row>
    <row r="7041" spans="1:18" hidden="1">
      <c r="A7041" t="s">
        <v>538</v>
      </c>
      <c r="B7041" t="s">
        <v>7028</v>
      </c>
      <c r="C7041" s="224" t="s">
        <v>7843</v>
      </c>
      <c r="D7041" s="221">
        <v>374.2</v>
      </c>
      <c r="E7041" s="324">
        <v>43008</v>
      </c>
      <c r="F7041" s="1">
        <v>5872610.5</v>
      </c>
      <c r="G7041" s="18">
        <v>2.01E-2</v>
      </c>
      <c r="H7041" s="298">
        <v>9836.6200000000008</v>
      </c>
      <c r="I7041" s="10">
        <v>5872610.5</v>
      </c>
      <c r="J7041" s="11">
        <f t="shared" si="3209"/>
        <v>2.01E-2</v>
      </c>
      <c r="K7041" s="30">
        <f t="shared" si="3210"/>
        <v>9836.6225875</v>
      </c>
      <c r="L7041" s="29">
        <f t="shared" si="3211"/>
        <v>2.5874999992083758E-3</v>
      </c>
      <c r="M7041" s="10">
        <f t="shared" si="3212"/>
        <v>5872610.5</v>
      </c>
      <c r="N7041" s="5">
        <f>VLOOKUP(CONCATENATE(A7041,"-6"),'Restated Depr'!$B$6:$G$7674,6,0)</f>
        <v>1.5800000000000002E-2</v>
      </c>
      <c r="O7041" s="29">
        <f t="shared" si="3213"/>
        <v>7732.2704916666671</v>
      </c>
      <c r="P7041" s="29">
        <f t="shared" si="3214"/>
        <v>-2104.3520958333329</v>
      </c>
      <c r="Q7041" t="s">
        <v>7819</v>
      </c>
    </row>
    <row r="7042" spans="1:18" hidden="1">
      <c r="A7042" t="s">
        <v>538</v>
      </c>
      <c r="B7042" t="s">
        <v>7029</v>
      </c>
      <c r="C7042" s="224" t="s">
        <v>7843</v>
      </c>
      <c r="D7042" s="221">
        <v>374.2</v>
      </c>
      <c r="E7042" s="324">
        <v>43039</v>
      </c>
      <c r="F7042" s="1">
        <v>5872610.5</v>
      </c>
      <c r="G7042" s="18">
        <v>2.01E-2</v>
      </c>
      <c r="H7042" s="298">
        <v>9836.6200000000008</v>
      </c>
      <c r="I7042" s="10">
        <v>5872610.5</v>
      </c>
      <c r="J7042" s="11">
        <f t="shared" si="3209"/>
        <v>2.01E-2</v>
      </c>
      <c r="K7042" s="30">
        <f t="shared" si="3210"/>
        <v>9836.6225875</v>
      </c>
      <c r="L7042" s="29">
        <f t="shared" si="3211"/>
        <v>2.5874999992083758E-3</v>
      </c>
      <c r="M7042" s="10">
        <f t="shared" si="3212"/>
        <v>5872610.5</v>
      </c>
      <c r="N7042" s="5">
        <f>VLOOKUP(CONCATENATE(A7042,"-6"),'Restated Depr'!$B$6:$G$7674,6,0)</f>
        <v>1.5800000000000002E-2</v>
      </c>
      <c r="O7042" s="29">
        <f t="shared" si="3213"/>
        <v>7732.2704916666671</v>
      </c>
      <c r="P7042" s="29">
        <f t="shared" si="3214"/>
        <v>-2104.3520958333329</v>
      </c>
      <c r="Q7042" t="s">
        <v>7819</v>
      </c>
    </row>
    <row r="7043" spans="1:18" hidden="1">
      <c r="A7043" t="s">
        <v>538</v>
      </c>
      <c r="B7043" t="s">
        <v>7030</v>
      </c>
      <c r="C7043" s="224" t="s">
        <v>7843</v>
      </c>
      <c r="D7043" s="221">
        <v>374.2</v>
      </c>
      <c r="E7043" s="324">
        <v>43069</v>
      </c>
      <c r="F7043" s="1">
        <v>5872610.5</v>
      </c>
      <c r="G7043" s="18">
        <v>2.01E-2</v>
      </c>
      <c r="H7043" s="298">
        <v>9836.6200000000008</v>
      </c>
      <c r="I7043" s="10">
        <v>5872610.5</v>
      </c>
      <c r="J7043" s="11">
        <f t="shared" si="3209"/>
        <v>2.01E-2</v>
      </c>
      <c r="K7043" s="30">
        <f t="shared" si="3210"/>
        <v>9836.6225875</v>
      </c>
      <c r="L7043" s="29">
        <f t="shared" si="3211"/>
        <v>2.5874999992083758E-3</v>
      </c>
      <c r="M7043" s="10">
        <f t="shared" si="3212"/>
        <v>5872610.5</v>
      </c>
      <c r="N7043" s="5">
        <f>VLOOKUP(CONCATENATE(A7043,"-6"),'Restated Depr'!$B$6:$G$7674,6,0)</f>
        <v>1.5800000000000002E-2</v>
      </c>
      <c r="O7043" s="29">
        <f t="shared" si="3213"/>
        <v>7732.2704916666671</v>
      </c>
      <c r="P7043" s="29">
        <f t="shared" si="3214"/>
        <v>-2104.3520958333329</v>
      </c>
      <c r="Q7043" t="s">
        <v>7819</v>
      </c>
    </row>
    <row r="7044" spans="1:18" hidden="1">
      <c r="A7044" t="s">
        <v>538</v>
      </c>
      <c r="B7044" t="s">
        <v>7031</v>
      </c>
      <c r="C7044" s="224" t="s">
        <v>7843</v>
      </c>
      <c r="D7044" s="221">
        <v>374.2</v>
      </c>
      <c r="E7044" s="324">
        <v>43100</v>
      </c>
      <c r="F7044" s="1">
        <v>5872610.5</v>
      </c>
      <c r="G7044" s="18">
        <v>1.83E-2</v>
      </c>
      <c r="H7044" s="298">
        <v>8955.73</v>
      </c>
      <c r="I7044" s="10">
        <v>5872610.5</v>
      </c>
      <c r="J7044" s="11">
        <f t="shared" si="3209"/>
        <v>1.83E-2</v>
      </c>
      <c r="K7044" s="30">
        <f t="shared" si="3210"/>
        <v>8955.7310125000004</v>
      </c>
      <c r="L7044" s="29">
        <f t="shared" si="3211"/>
        <v>1.012500000797445E-3</v>
      </c>
      <c r="M7044" s="10">
        <f t="shared" si="3212"/>
        <v>5872610.5</v>
      </c>
      <c r="N7044" s="5">
        <f>VLOOKUP(CONCATENATE(A7044,"-6"),'Restated Depr'!$B$6:$G$7674,6,0)</f>
        <v>1.5800000000000002E-2</v>
      </c>
      <c r="O7044" s="29">
        <f t="shared" si="3213"/>
        <v>7732.2704916666671</v>
      </c>
      <c r="P7044" s="29">
        <f t="shared" si="3214"/>
        <v>-1223.4605208333332</v>
      </c>
      <c r="Q7044" t="s">
        <v>7819</v>
      </c>
    </row>
    <row r="7045" spans="1:18" hidden="1">
      <c r="A7045" t="s">
        <v>538</v>
      </c>
      <c r="B7045" t="s">
        <v>7032</v>
      </c>
      <c r="C7045" s="224" t="s">
        <v>7843</v>
      </c>
      <c r="D7045" s="221">
        <v>374.2</v>
      </c>
      <c r="E7045" s="324">
        <v>43131</v>
      </c>
      <c r="F7045" s="1">
        <v>5872610.5</v>
      </c>
      <c r="G7045" s="5">
        <v>1.5800000000000002E-2</v>
      </c>
      <c r="H7045" s="298">
        <v>7732.2700000000013</v>
      </c>
      <c r="I7045" s="10">
        <v>5872610.5</v>
      </c>
      <c r="J7045" s="11">
        <f t="shared" si="3209"/>
        <v>1.5800000000000002E-2</v>
      </c>
      <c r="K7045" s="30">
        <f t="shared" si="3210"/>
        <v>7732.2704916666671</v>
      </c>
      <c r="L7045" s="29">
        <f t="shared" si="3211"/>
        <v>4.9166666576638818E-4</v>
      </c>
      <c r="M7045" s="10">
        <f t="shared" si="3212"/>
        <v>5872610.5</v>
      </c>
      <c r="N7045" s="5">
        <f>VLOOKUP(CONCATENATE(A7045,"-6"),'Restated Depr'!$B$6:$G$7674,6,0)</f>
        <v>1.5800000000000002E-2</v>
      </c>
      <c r="O7045" s="29">
        <f t="shared" si="3213"/>
        <v>7732.2704916666671</v>
      </c>
      <c r="P7045" s="29">
        <f t="shared" si="3214"/>
        <v>0</v>
      </c>
      <c r="Q7045" t="s">
        <v>7819</v>
      </c>
    </row>
    <row r="7046" spans="1:18" hidden="1">
      <c r="A7046" t="s">
        <v>538</v>
      </c>
      <c r="B7046" t="s">
        <v>7033</v>
      </c>
      <c r="C7046" s="224" t="s">
        <v>7843</v>
      </c>
      <c r="D7046" s="221">
        <v>374.2</v>
      </c>
      <c r="E7046" s="324">
        <v>43159</v>
      </c>
      <c r="F7046" s="1">
        <v>5872610.5</v>
      </c>
      <c r="G7046" s="5">
        <v>1.5800000000000002E-2</v>
      </c>
      <c r="H7046" s="298">
        <v>7732.2700000000013</v>
      </c>
      <c r="I7046" s="10">
        <v>5872610.5</v>
      </c>
      <c r="J7046" s="11">
        <f t="shared" si="3209"/>
        <v>1.5800000000000002E-2</v>
      </c>
      <c r="K7046" s="30">
        <f t="shared" si="3210"/>
        <v>7732.2704916666671</v>
      </c>
      <c r="L7046" s="29">
        <f t="shared" si="3211"/>
        <v>4.9166666576638818E-4</v>
      </c>
      <c r="M7046" s="10">
        <f t="shared" si="3212"/>
        <v>5872610.5</v>
      </c>
      <c r="N7046" s="5">
        <f>VLOOKUP(CONCATENATE(A7046,"-6"),'Restated Depr'!$B$6:$G$7674,6,0)</f>
        <v>1.5800000000000002E-2</v>
      </c>
      <c r="O7046" s="29">
        <f t="shared" si="3213"/>
        <v>7732.2704916666671</v>
      </c>
      <c r="P7046" s="29">
        <f t="shared" si="3214"/>
        <v>0</v>
      </c>
      <c r="Q7046" t="s">
        <v>7819</v>
      </c>
    </row>
    <row r="7047" spans="1:18" hidden="1">
      <c r="A7047" t="s">
        <v>538</v>
      </c>
      <c r="B7047" t="s">
        <v>7034</v>
      </c>
      <c r="C7047" s="224" t="s">
        <v>7843</v>
      </c>
      <c r="D7047" s="221">
        <v>374.2</v>
      </c>
      <c r="E7047" s="324">
        <v>43190</v>
      </c>
      <c r="F7047" s="1">
        <v>5872610.5</v>
      </c>
      <c r="G7047" s="5">
        <v>1.5800000000000002E-2</v>
      </c>
      <c r="H7047" s="298">
        <v>7732.2700000000013</v>
      </c>
      <c r="I7047" s="10">
        <v>5872610.5</v>
      </c>
      <c r="J7047" s="11">
        <f t="shared" si="3209"/>
        <v>1.5800000000000002E-2</v>
      </c>
      <c r="K7047" s="30">
        <f t="shared" si="3210"/>
        <v>7732.2704916666671</v>
      </c>
      <c r="L7047" s="29">
        <f t="shared" si="3211"/>
        <v>4.9166666576638818E-4</v>
      </c>
      <c r="M7047" s="10">
        <f t="shared" si="3212"/>
        <v>5872610.5</v>
      </c>
      <c r="N7047" s="5">
        <f>VLOOKUP(CONCATENATE(A7047,"-6"),'Restated Depr'!$B$6:$G$7674,6,0)</f>
        <v>1.5800000000000002E-2</v>
      </c>
      <c r="O7047" s="29">
        <f t="shared" si="3213"/>
        <v>7732.2704916666671</v>
      </c>
      <c r="P7047" s="29">
        <f t="shared" si="3214"/>
        <v>0</v>
      </c>
      <c r="Q7047" t="s">
        <v>7819</v>
      </c>
    </row>
    <row r="7048" spans="1:18" hidden="1">
      <c r="A7048" t="s">
        <v>538</v>
      </c>
      <c r="B7048" t="s">
        <v>7035</v>
      </c>
      <c r="C7048" s="224" t="s">
        <v>7843</v>
      </c>
      <c r="D7048" s="221">
        <v>374.2</v>
      </c>
      <c r="E7048" s="324">
        <v>43220</v>
      </c>
      <c r="F7048" s="1">
        <v>5872610.5</v>
      </c>
      <c r="G7048" s="5">
        <v>1.5800000000000002E-2</v>
      </c>
      <c r="H7048" s="298">
        <v>7732.2700000000013</v>
      </c>
      <c r="I7048" s="10">
        <v>5872610.5</v>
      </c>
      <c r="J7048" s="11">
        <f t="shared" si="3209"/>
        <v>1.5800000000000002E-2</v>
      </c>
      <c r="K7048" s="30">
        <f t="shared" si="3210"/>
        <v>7732.2704916666671</v>
      </c>
      <c r="L7048" s="29">
        <f t="shared" si="3211"/>
        <v>4.9166666576638818E-4</v>
      </c>
      <c r="M7048" s="10">
        <f t="shared" si="3212"/>
        <v>5872610.5</v>
      </c>
      <c r="N7048" s="5">
        <f>VLOOKUP(CONCATENATE(A7048,"-6"),'Restated Depr'!$B$6:$G$7674,6,0)</f>
        <v>1.5800000000000002E-2</v>
      </c>
      <c r="O7048" s="29">
        <f t="shared" si="3213"/>
        <v>7732.2704916666671</v>
      </c>
      <c r="P7048" s="29">
        <f t="shared" si="3214"/>
        <v>0</v>
      </c>
      <c r="Q7048" t="s">
        <v>7819</v>
      </c>
    </row>
    <row r="7049" spans="1:18" hidden="1">
      <c r="A7049" t="s">
        <v>538</v>
      </c>
      <c r="B7049" t="s">
        <v>7036</v>
      </c>
      <c r="C7049" s="224" t="s">
        <v>7843</v>
      </c>
      <c r="D7049" s="221">
        <v>374.2</v>
      </c>
      <c r="E7049" s="324">
        <v>43251</v>
      </c>
      <c r="F7049" s="1">
        <v>5872610.5</v>
      </c>
      <c r="G7049" s="5">
        <v>1.5800000000000002E-2</v>
      </c>
      <c r="H7049" s="298">
        <v>7732.2700000000013</v>
      </c>
      <c r="I7049" s="10">
        <v>5872610.5</v>
      </c>
      <c r="J7049" s="11">
        <f t="shared" si="3209"/>
        <v>1.5800000000000002E-2</v>
      </c>
      <c r="K7049" s="30">
        <f t="shared" si="3210"/>
        <v>7732.2704916666671</v>
      </c>
      <c r="L7049" s="29">
        <f t="shared" si="3211"/>
        <v>4.9166666576638818E-4</v>
      </c>
      <c r="M7049" s="10">
        <f t="shared" si="3212"/>
        <v>5872610.5</v>
      </c>
      <c r="N7049" s="5">
        <f>VLOOKUP(CONCATENATE(A7049,"-6"),'Restated Depr'!$B$6:$G$7674,6,0)</f>
        <v>1.5800000000000002E-2</v>
      </c>
      <c r="O7049" s="29">
        <f t="shared" si="3213"/>
        <v>7732.2704916666671</v>
      </c>
      <c r="P7049" s="29">
        <f t="shared" si="3214"/>
        <v>0</v>
      </c>
      <c r="Q7049" t="s">
        <v>7819</v>
      </c>
    </row>
    <row r="7050" spans="1:18" hidden="1">
      <c r="A7050" t="s">
        <v>538</v>
      </c>
      <c r="B7050" t="s">
        <v>7037</v>
      </c>
      <c r="C7050" s="224" t="s">
        <v>7843</v>
      </c>
      <c r="D7050" s="221">
        <v>374.2</v>
      </c>
      <c r="E7050" s="324">
        <v>43281</v>
      </c>
      <c r="F7050" s="1">
        <v>5872610.5</v>
      </c>
      <c r="G7050" s="5">
        <v>1.5800000000000002E-2</v>
      </c>
      <c r="H7050" s="298">
        <v>7732.2700000000013</v>
      </c>
      <c r="I7050" s="10">
        <v>5872610.5</v>
      </c>
      <c r="J7050" s="11">
        <f t="shared" si="3209"/>
        <v>1.5800000000000002E-2</v>
      </c>
      <c r="K7050" s="30">
        <f t="shared" si="3210"/>
        <v>7732.2704916666671</v>
      </c>
      <c r="L7050" s="29">
        <f t="shared" si="3211"/>
        <v>4.9166666576638818E-4</v>
      </c>
      <c r="M7050" s="10">
        <f t="shared" si="3212"/>
        <v>5872610.5</v>
      </c>
      <c r="N7050" s="5">
        <f>VLOOKUP(CONCATENATE(A7050,"-6"),'Restated Depr'!$B$6:$G$7674,6,0)</f>
        <v>1.5800000000000002E-2</v>
      </c>
      <c r="O7050" s="29">
        <f t="shared" si="3213"/>
        <v>7732.2704916666671</v>
      </c>
      <c r="P7050" s="29">
        <f t="shared" si="3214"/>
        <v>0</v>
      </c>
      <c r="Q7050" t="s">
        <v>7819</v>
      </c>
      <c r="R7050" s="5"/>
    </row>
    <row r="7051" spans="1:18" ht="15.75" hidden="1" thickBot="1">
      <c r="A7051" t="s">
        <v>538</v>
      </c>
      <c r="C7051" s="224" t="s">
        <v>648</v>
      </c>
      <c r="D7051" s="22"/>
      <c r="E7051" s="323" t="s">
        <v>606</v>
      </c>
      <c r="F7051" s="1"/>
      <c r="G7051" s="5"/>
      <c r="H7051" s="310">
        <f>SUM(H7039:H7050)</f>
        <v>104532.41000000003</v>
      </c>
      <c r="I7051" s="10"/>
      <c r="J7051" s="10"/>
      <c r="K7051" s="32">
        <f>SUM(K7039:K7050)</f>
        <v>104532.46690000001</v>
      </c>
      <c r="L7051" s="28">
        <f>SUM(L7039:L7050)</f>
        <v>5.6899999992310768E-2</v>
      </c>
      <c r="M7051" s="10"/>
      <c r="N7051" s="5"/>
      <c r="O7051" s="28">
        <f>SUM(O7039:O7050)</f>
        <v>92787.245900000024</v>
      </c>
      <c r="P7051" s="28">
        <f>SUM(P7039:P7050)</f>
        <v>-11745.220999999998</v>
      </c>
    </row>
    <row r="7052" spans="1:18" hidden="1">
      <c r="A7052" t="s">
        <v>539</v>
      </c>
      <c r="B7052" t="s">
        <v>7038</v>
      </c>
      <c r="C7052" s="224" t="s">
        <v>7843</v>
      </c>
      <c r="D7052" s="221">
        <v>374.3</v>
      </c>
      <c r="E7052" s="324">
        <v>42947</v>
      </c>
      <c r="F7052" s="9">
        <v>4553839.45</v>
      </c>
      <c r="G7052" s="18">
        <v>2.01E-2</v>
      </c>
      <c r="H7052" s="299">
        <v>7627.68</v>
      </c>
      <c r="I7052" s="15">
        <v>4553839.45</v>
      </c>
      <c r="J7052" s="11">
        <f t="shared" ref="J7052:J7063" si="3215">G7052</f>
        <v>2.01E-2</v>
      </c>
      <c r="K7052" s="31">
        <f t="shared" ref="K7052:K7063" si="3216">I7052*J7052/12</f>
        <v>7627.6810787499999</v>
      </c>
      <c r="L7052" s="289">
        <f t="shared" ref="L7052:L7063" si="3217">K7052-H7052</f>
        <v>1.0787499995785765E-3</v>
      </c>
      <c r="M7052" s="15">
        <f t="shared" ref="M7052:M7063" si="3218">I7052</f>
        <v>4553839.45</v>
      </c>
      <c r="N7052" s="5">
        <f>VLOOKUP(CONCATENATE(A7052,"-6"),'Restated Depr'!$B$6:$G$7674,6,0)</f>
        <v>1.4500000000000001E-2</v>
      </c>
      <c r="O7052" s="289">
        <f t="shared" ref="O7052:O7063" si="3219">M7052*N7052/12</f>
        <v>5502.5560020833336</v>
      </c>
      <c r="P7052" s="289">
        <f t="shared" ref="P7052:P7063" si="3220">O7052-K7052</f>
        <v>-2125.1250766666662</v>
      </c>
      <c r="Q7052" t="s">
        <v>7819</v>
      </c>
    </row>
    <row r="7053" spans="1:18" hidden="1">
      <c r="A7053" t="s">
        <v>539</v>
      </c>
      <c r="B7053" t="s">
        <v>7039</v>
      </c>
      <c r="C7053" s="224" t="s">
        <v>7843</v>
      </c>
      <c r="D7053" s="221">
        <v>374.3</v>
      </c>
      <c r="E7053" s="324">
        <v>42978</v>
      </c>
      <c r="F7053" s="1">
        <v>4553839.45</v>
      </c>
      <c r="G7053" s="18">
        <v>2.01E-2</v>
      </c>
      <c r="H7053" s="298">
        <v>7627.68</v>
      </c>
      <c r="I7053" s="10">
        <v>4553839.45</v>
      </c>
      <c r="J7053" s="11">
        <f t="shared" si="3215"/>
        <v>2.01E-2</v>
      </c>
      <c r="K7053" s="30">
        <f t="shared" si="3216"/>
        <v>7627.6810787499999</v>
      </c>
      <c r="L7053" s="29">
        <f t="shared" si="3217"/>
        <v>1.0787499995785765E-3</v>
      </c>
      <c r="M7053" s="10">
        <f t="shared" si="3218"/>
        <v>4553839.45</v>
      </c>
      <c r="N7053" s="5">
        <f>VLOOKUP(CONCATENATE(A7053,"-6"),'Restated Depr'!$B$6:$G$7674,6,0)</f>
        <v>1.4500000000000001E-2</v>
      </c>
      <c r="O7053" s="29">
        <f t="shared" si="3219"/>
        <v>5502.5560020833336</v>
      </c>
      <c r="P7053" s="29">
        <f t="shared" si="3220"/>
        <v>-2125.1250766666662</v>
      </c>
      <c r="Q7053" t="s">
        <v>7819</v>
      </c>
    </row>
    <row r="7054" spans="1:18" hidden="1">
      <c r="A7054" t="s">
        <v>539</v>
      </c>
      <c r="B7054" t="s">
        <v>7040</v>
      </c>
      <c r="C7054" s="224" t="s">
        <v>7843</v>
      </c>
      <c r="D7054" s="221">
        <v>374.3</v>
      </c>
      <c r="E7054" s="324">
        <v>43008</v>
      </c>
      <c r="F7054" s="1">
        <v>4553839.45</v>
      </c>
      <c r="G7054" s="18">
        <v>2.01E-2</v>
      </c>
      <c r="H7054" s="298">
        <v>7627.68</v>
      </c>
      <c r="I7054" s="10">
        <v>4553839.45</v>
      </c>
      <c r="J7054" s="11">
        <f t="shared" si="3215"/>
        <v>2.01E-2</v>
      </c>
      <c r="K7054" s="30">
        <f t="shared" si="3216"/>
        <v>7627.6810787499999</v>
      </c>
      <c r="L7054" s="29">
        <f t="shared" si="3217"/>
        <v>1.0787499995785765E-3</v>
      </c>
      <c r="M7054" s="10">
        <f t="shared" si="3218"/>
        <v>4553839.45</v>
      </c>
      <c r="N7054" s="5">
        <f>VLOOKUP(CONCATENATE(A7054,"-6"),'Restated Depr'!$B$6:$G$7674,6,0)</f>
        <v>1.4500000000000001E-2</v>
      </c>
      <c r="O7054" s="29">
        <f t="shared" si="3219"/>
        <v>5502.5560020833336</v>
      </c>
      <c r="P7054" s="29">
        <f t="shared" si="3220"/>
        <v>-2125.1250766666662</v>
      </c>
      <c r="Q7054" t="s">
        <v>7819</v>
      </c>
    </row>
    <row r="7055" spans="1:18" hidden="1">
      <c r="A7055" t="s">
        <v>539</v>
      </c>
      <c r="B7055" t="s">
        <v>7041</v>
      </c>
      <c r="C7055" s="224" t="s">
        <v>7843</v>
      </c>
      <c r="D7055" s="221">
        <v>374.3</v>
      </c>
      <c r="E7055" s="324">
        <v>43039</v>
      </c>
      <c r="F7055" s="1">
        <v>4553839.45</v>
      </c>
      <c r="G7055" s="18">
        <v>2.01E-2</v>
      </c>
      <c r="H7055" s="298">
        <v>7627.68</v>
      </c>
      <c r="I7055" s="10">
        <v>4553839.45</v>
      </c>
      <c r="J7055" s="11">
        <f t="shared" si="3215"/>
        <v>2.01E-2</v>
      </c>
      <c r="K7055" s="30">
        <f t="shared" si="3216"/>
        <v>7627.6810787499999</v>
      </c>
      <c r="L7055" s="29">
        <f t="shared" si="3217"/>
        <v>1.0787499995785765E-3</v>
      </c>
      <c r="M7055" s="10">
        <f t="shared" si="3218"/>
        <v>4553839.45</v>
      </c>
      <c r="N7055" s="5">
        <f>VLOOKUP(CONCATENATE(A7055,"-6"),'Restated Depr'!$B$6:$G$7674,6,0)</f>
        <v>1.4500000000000001E-2</v>
      </c>
      <c r="O7055" s="29">
        <f t="shared" si="3219"/>
        <v>5502.5560020833336</v>
      </c>
      <c r="P7055" s="29">
        <f t="shared" si="3220"/>
        <v>-2125.1250766666662</v>
      </c>
      <c r="Q7055" t="s">
        <v>7819</v>
      </c>
    </row>
    <row r="7056" spans="1:18" hidden="1">
      <c r="A7056" t="s">
        <v>539</v>
      </c>
      <c r="B7056" t="s">
        <v>7042</v>
      </c>
      <c r="C7056" s="224" t="s">
        <v>7843</v>
      </c>
      <c r="D7056" s="221">
        <v>374.3</v>
      </c>
      <c r="E7056" s="324">
        <v>43069</v>
      </c>
      <c r="F7056" s="1">
        <v>4553839.45</v>
      </c>
      <c r="G7056" s="18">
        <v>2.01E-2</v>
      </c>
      <c r="H7056" s="298">
        <v>7627.68</v>
      </c>
      <c r="I7056" s="10">
        <v>4553839.45</v>
      </c>
      <c r="J7056" s="11">
        <f t="shared" si="3215"/>
        <v>2.01E-2</v>
      </c>
      <c r="K7056" s="30">
        <f t="shared" si="3216"/>
        <v>7627.6810787499999</v>
      </c>
      <c r="L7056" s="29">
        <f t="shared" si="3217"/>
        <v>1.0787499995785765E-3</v>
      </c>
      <c r="M7056" s="10">
        <f t="shared" si="3218"/>
        <v>4553839.45</v>
      </c>
      <c r="N7056" s="5">
        <f>VLOOKUP(CONCATENATE(A7056,"-6"),'Restated Depr'!$B$6:$G$7674,6,0)</f>
        <v>1.4500000000000001E-2</v>
      </c>
      <c r="O7056" s="29">
        <f t="shared" si="3219"/>
        <v>5502.5560020833336</v>
      </c>
      <c r="P7056" s="29">
        <f t="shared" si="3220"/>
        <v>-2125.1250766666662</v>
      </c>
      <c r="Q7056" t="s">
        <v>7819</v>
      </c>
    </row>
    <row r="7057" spans="1:18" hidden="1">
      <c r="A7057" t="s">
        <v>539</v>
      </c>
      <c r="B7057" t="s">
        <v>7043</v>
      </c>
      <c r="C7057" s="224" t="s">
        <v>7843</v>
      </c>
      <c r="D7057" s="221">
        <v>374.3</v>
      </c>
      <c r="E7057" s="324">
        <v>43100</v>
      </c>
      <c r="F7057" s="1">
        <v>4553839.45</v>
      </c>
      <c r="G7057" s="18">
        <v>1.78E-2</v>
      </c>
      <c r="H7057" s="298">
        <v>6754.86</v>
      </c>
      <c r="I7057" s="10">
        <v>4553839.45</v>
      </c>
      <c r="J7057" s="11">
        <f t="shared" si="3215"/>
        <v>1.78E-2</v>
      </c>
      <c r="K7057" s="30">
        <f t="shared" si="3216"/>
        <v>6754.8618508333338</v>
      </c>
      <c r="L7057" s="29">
        <f t="shared" si="3217"/>
        <v>1.85083333417424E-3</v>
      </c>
      <c r="M7057" s="10">
        <f t="shared" si="3218"/>
        <v>4553839.45</v>
      </c>
      <c r="N7057" s="5">
        <f>VLOOKUP(CONCATENATE(A7057,"-6"),'Restated Depr'!$B$6:$G$7674,6,0)</f>
        <v>1.4500000000000001E-2</v>
      </c>
      <c r="O7057" s="29">
        <f t="shared" si="3219"/>
        <v>5502.5560020833336</v>
      </c>
      <c r="P7057" s="29">
        <f t="shared" si="3220"/>
        <v>-1252.3058487500002</v>
      </c>
      <c r="Q7057" t="s">
        <v>7819</v>
      </c>
    </row>
    <row r="7058" spans="1:18" hidden="1">
      <c r="A7058" t="s">
        <v>539</v>
      </c>
      <c r="B7058" t="s">
        <v>7044</v>
      </c>
      <c r="C7058" s="224" t="s">
        <v>7843</v>
      </c>
      <c r="D7058" s="221">
        <v>374.3</v>
      </c>
      <c r="E7058" s="324">
        <v>43131</v>
      </c>
      <c r="F7058" s="1">
        <v>4553839.45</v>
      </c>
      <c r="G7058" s="5">
        <v>1.4500000000000001E-2</v>
      </c>
      <c r="H7058" s="298">
        <v>5502.56</v>
      </c>
      <c r="I7058" s="10">
        <v>4553839.45</v>
      </c>
      <c r="J7058" s="11">
        <f t="shared" si="3215"/>
        <v>1.4500000000000001E-2</v>
      </c>
      <c r="K7058" s="30">
        <f t="shared" si="3216"/>
        <v>5502.5560020833336</v>
      </c>
      <c r="L7058" s="29">
        <f t="shared" si="3217"/>
        <v>-3.9979166667762911E-3</v>
      </c>
      <c r="M7058" s="10">
        <f t="shared" si="3218"/>
        <v>4553839.45</v>
      </c>
      <c r="N7058" s="5">
        <f>VLOOKUP(CONCATENATE(A7058,"-6"),'Restated Depr'!$B$6:$G$7674,6,0)</f>
        <v>1.4500000000000001E-2</v>
      </c>
      <c r="O7058" s="29">
        <f t="shared" si="3219"/>
        <v>5502.5560020833336</v>
      </c>
      <c r="P7058" s="29">
        <f t="shared" si="3220"/>
        <v>0</v>
      </c>
      <c r="Q7058" t="s">
        <v>7819</v>
      </c>
    </row>
    <row r="7059" spans="1:18" hidden="1">
      <c r="A7059" t="s">
        <v>539</v>
      </c>
      <c r="B7059" t="s">
        <v>7045</v>
      </c>
      <c r="C7059" s="224" t="s">
        <v>7843</v>
      </c>
      <c r="D7059" s="221">
        <v>374.3</v>
      </c>
      <c r="E7059" s="324">
        <v>43159</v>
      </c>
      <c r="F7059" s="1">
        <v>4553839.45</v>
      </c>
      <c r="G7059" s="5">
        <v>1.4500000000000001E-2</v>
      </c>
      <c r="H7059" s="298">
        <v>5502.56</v>
      </c>
      <c r="I7059" s="10">
        <v>4553839.45</v>
      </c>
      <c r="J7059" s="11">
        <f t="shared" si="3215"/>
        <v>1.4500000000000001E-2</v>
      </c>
      <c r="K7059" s="30">
        <f t="shared" si="3216"/>
        <v>5502.5560020833336</v>
      </c>
      <c r="L7059" s="29">
        <f t="shared" si="3217"/>
        <v>-3.9979166667762911E-3</v>
      </c>
      <c r="M7059" s="10">
        <f t="shared" si="3218"/>
        <v>4553839.45</v>
      </c>
      <c r="N7059" s="5">
        <f>VLOOKUP(CONCATENATE(A7059,"-6"),'Restated Depr'!$B$6:$G$7674,6,0)</f>
        <v>1.4500000000000001E-2</v>
      </c>
      <c r="O7059" s="29">
        <f t="shared" si="3219"/>
        <v>5502.5560020833336</v>
      </c>
      <c r="P7059" s="29">
        <f t="shared" si="3220"/>
        <v>0</v>
      </c>
      <c r="Q7059" t="s">
        <v>7819</v>
      </c>
    </row>
    <row r="7060" spans="1:18" hidden="1">
      <c r="A7060" t="s">
        <v>539</v>
      </c>
      <c r="B7060" t="s">
        <v>7046</v>
      </c>
      <c r="C7060" s="224" t="s">
        <v>7843</v>
      </c>
      <c r="D7060" s="221">
        <v>374.3</v>
      </c>
      <c r="E7060" s="324">
        <v>43190</v>
      </c>
      <c r="F7060" s="1">
        <v>4553839.45</v>
      </c>
      <c r="G7060" s="5">
        <v>1.4500000000000001E-2</v>
      </c>
      <c r="H7060" s="298">
        <v>5502.56</v>
      </c>
      <c r="I7060" s="10">
        <v>4553839.45</v>
      </c>
      <c r="J7060" s="11">
        <f t="shared" si="3215"/>
        <v>1.4500000000000001E-2</v>
      </c>
      <c r="K7060" s="30">
        <f t="shared" si="3216"/>
        <v>5502.5560020833336</v>
      </c>
      <c r="L7060" s="29">
        <f t="shared" si="3217"/>
        <v>-3.9979166667762911E-3</v>
      </c>
      <c r="M7060" s="10">
        <f t="shared" si="3218"/>
        <v>4553839.45</v>
      </c>
      <c r="N7060" s="5">
        <f>VLOOKUP(CONCATENATE(A7060,"-6"),'Restated Depr'!$B$6:$G$7674,6,0)</f>
        <v>1.4500000000000001E-2</v>
      </c>
      <c r="O7060" s="29">
        <f t="shared" si="3219"/>
        <v>5502.5560020833336</v>
      </c>
      <c r="P7060" s="29">
        <f t="shared" si="3220"/>
        <v>0</v>
      </c>
      <c r="Q7060" t="s">
        <v>7819</v>
      </c>
    </row>
    <row r="7061" spans="1:18" hidden="1">
      <c r="A7061" t="s">
        <v>539</v>
      </c>
      <c r="B7061" t="s">
        <v>7047</v>
      </c>
      <c r="C7061" s="224" t="s">
        <v>7843</v>
      </c>
      <c r="D7061" s="221">
        <v>374.3</v>
      </c>
      <c r="E7061" s="324">
        <v>43220</v>
      </c>
      <c r="F7061" s="1">
        <v>4553839.45</v>
      </c>
      <c r="G7061" s="5">
        <v>1.4500000000000001E-2</v>
      </c>
      <c r="H7061" s="298">
        <v>5502.56</v>
      </c>
      <c r="I7061" s="10">
        <v>4553839.45</v>
      </c>
      <c r="J7061" s="11">
        <f t="shared" si="3215"/>
        <v>1.4500000000000001E-2</v>
      </c>
      <c r="K7061" s="30">
        <f t="shared" si="3216"/>
        <v>5502.5560020833336</v>
      </c>
      <c r="L7061" s="29">
        <f t="shared" si="3217"/>
        <v>-3.9979166667762911E-3</v>
      </c>
      <c r="M7061" s="10">
        <f t="shared" si="3218"/>
        <v>4553839.45</v>
      </c>
      <c r="N7061" s="5">
        <f>VLOOKUP(CONCATENATE(A7061,"-6"),'Restated Depr'!$B$6:$G$7674,6,0)</f>
        <v>1.4500000000000001E-2</v>
      </c>
      <c r="O7061" s="29">
        <f t="shared" si="3219"/>
        <v>5502.5560020833336</v>
      </c>
      <c r="P7061" s="29">
        <f t="shared" si="3220"/>
        <v>0</v>
      </c>
      <c r="Q7061" t="s">
        <v>7819</v>
      </c>
    </row>
    <row r="7062" spans="1:18" hidden="1">
      <c r="A7062" t="s">
        <v>539</v>
      </c>
      <c r="B7062" t="s">
        <v>7048</v>
      </c>
      <c r="C7062" s="224" t="s">
        <v>7843</v>
      </c>
      <c r="D7062" s="221">
        <v>374.3</v>
      </c>
      <c r="E7062" s="324">
        <v>43251</v>
      </c>
      <c r="F7062" s="1">
        <v>4553839.45</v>
      </c>
      <c r="G7062" s="5">
        <v>1.4500000000000001E-2</v>
      </c>
      <c r="H7062" s="298">
        <v>5502.56</v>
      </c>
      <c r="I7062" s="10">
        <v>4553839.45</v>
      </c>
      <c r="J7062" s="11">
        <f t="shared" si="3215"/>
        <v>1.4500000000000001E-2</v>
      </c>
      <c r="K7062" s="30">
        <f t="shared" si="3216"/>
        <v>5502.5560020833336</v>
      </c>
      <c r="L7062" s="29">
        <f t="shared" si="3217"/>
        <v>-3.9979166667762911E-3</v>
      </c>
      <c r="M7062" s="10">
        <f t="shared" si="3218"/>
        <v>4553839.45</v>
      </c>
      <c r="N7062" s="5">
        <f>VLOOKUP(CONCATENATE(A7062,"-6"),'Restated Depr'!$B$6:$G$7674,6,0)</f>
        <v>1.4500000000000001E-2</v>
      </c>
      <c r="O7062" s="29">
        <f t="shared" si="3219"/>
        <v>5502.5560020833336</v>
      </c>
      <c r="P7062" s="29">
        <f t="shared" si="3220"/>
        <v>0</v>
      </c>
      <c r="Q7062" t="s">
        <v>7819</v>
      </c>
    </row>
    <row r="7063" spans="1:18" hidden="1">
      <c r="A7063" t="s">
        <v>539</v>
      </c>
      <c r="B7063" t="s">
        <v>7049</v>
      </c>
      <c r="C7063" s="224" t="s">
        <v>7843</v>
      </c>
      <c r="D7063" s="221">
        <v>374.3</v>
      </c>
      <c r="E7063" s="324">
        <v>43281</v>
      </c>
      <c r="F7063" s="1">
        <v>4553839.45</v>
      </c>
      <c r="G7063" s="5">
        <v>1.4500000000000001E-2</v>
      </c>
      <c r="H7063" s="298">
        <v>5502.56</v>
      </c>
      <c r="I7063" s="10">
        <v>4553839.45</v>
      </c>
      <c r="J7063" s="11">
        <f t="shared" si="3215"/>
        <v>1.4500000000000001E-2</v>
      </c>
      <c r="K7063" s="30">
        <f t="shared" si="3216"/>
        <v>5502.5560020833336</v>
      </c>
      <c r="L7063" s="29">
        <f t="shared" si="3217"/>
        <v>-3.9979166667762911E-3</v>
      </c>
      <c r="M7063" s="10">
        <f t="shared" si="3218"/>
        <v>4553839.45</v>
      </c>
      <c r="N7063" s="5">
        <f>VLOOKUP(CONCATENATE(A7063,"-6"),'Restated Depr'!$B$6:$G$7674,6,0)</f>
        <v>1.4500000000000001E-2</v>
      </c>
      <c r="O7063" s="29">
        <f t="shared" si="3219"/>
        <v>5502.5560020833336</v>
      </c>
      <c r="P7063" s="29">
        <f t="shared" si="3220"/>
        <v>0</v>
      </c>
      <c r="Q7063" t="s">
        <v>7819</v>
      </c>
      <c r="R7063" s="5"/>
    </row>
    <row r="7064" spans="1:18" ht="15.75" hidden="1" thickBot="1">
      <c r="A7064" t="s">
        <v>539</v>
      </c>
      <c r="C7064" s="224" t="s">
        <v>648</v>
      </c>
      <c r="D7064" s="22"/>
      <c r="E7064" s="323" t="s">
        <v>606</v>
      </c>
      <c r="F7064" s="1"/>
      <c r="G7064" s="5"/>
      <c r="H7064" s="310">
        <f>SUM(H7052:H7063)</f>
        <v>77908.62</v>
      </c>
      <c r="I7064" s="10"/>
      <c r="J7064" s="10"/>
      <c r="K7064" s="32">
        <f>SUM(K7052:K7063)</f>
        <v>77908.603257083349</v>
      </c>
      <c r="L7064" s="28">
        <f>SUM(L7052:L7063)</f>
        <v>-1.6742916668590624E-2</v>
      </c>
      <c r="M7064" s="10"/>
      <c r="N7064" s="5"/>
      <c r="O7064" s="28">
        <f>SUM(O7052:O7063)</f>
        <v>66030.672025000022</v>
      </c>
      <c r="P7064" s="28">
        <f>SUM(P7052:P7063)</f>
        <v>-11877.931232083332</v>
      </c>
    </row>
    <row r="7065" spans="1:18" hidden="1">
      <c r="A7065" t="s">
        <v>540</v>
      </c>
      <c r="B7065" t="s">
        <v>7050</v>
      </c>
      <c r="C7065" s="224" t="s">
        <v>7843</v>
      </c>
      <c r="D7065" s="221">
        <v>374.3</v>
      </c>
      <c r="E7065" s="324">
        <v>42947</v>
      </c>
      <c r="F7065" s="9">
        <v>3444976.13</v>
      </c>
      <c r="G7065" s="18">
        <v>2.01E-2</v>
      </c>
      <c r="H7065" s="299">
        <v>5770.34</v>
      </c>
      <c r="I7065" s="15">
        <v>3444976.13</v>
      </c>
      <c r="J7065" s="11">
        <f t="shared" ref="J7065:J7076" si="3221">G7065</f>
        <v>2.01E-2</v>
      </c>
      <c r="K7065" s="31">
        <f t="shared" ref="K7065:K7076" si="3222">I7065*J7065/12</f>
        <v>5770.3350177499997</v>
      </c>
      <c r="L7065" s="289">
        <f t="shared" ref="L7065:L7076" si="3223">K7065-H7065</f>
        <v>-4.9822500004665926E-3</v>
      </c>
      <c r="M7065" s="15">
        <f t="shared" ref="M7065:M7076" si="3224">I7065</f>
        <v>3444976.13</v>
      </c>
      <c r="N7065" s="5">
        <f>VLOOKUP(CONCATENATE(A7065,"-6"),'Restated Depr'!$B$6:$G$7674,6,0)</f>
        <v>1.4500000000000001E-2</v>
      </c>
      <c r="O7065" s="289">
        <f t="shared" ref="O7065:O7076" si="3225">M7065*N7065/12</f>
        <v>4162.6794904166663</v>
      </c>
      <c r="P7065" s="289">
        <f t="shared" ref="P7065:P7076" si="3226">O7065-K7065</f>
        <v>-1607.6555273333333</v>
      </c>
      <c r="Q7065" t="s">
        <v>7819</v>
      </c>
    </row>
    <row r="7066" spans="1:18" hidden="1">
      <c r="A7066" t="s">
        <v>540</v>
      </c>
      <c r="B7066" t="s">
        <v>7051</v>
      </c>
      <c r="C7066" s="224" t="s">
        <v>7843</v>
      </c>
      <c r="D7066" s="221">
        <v>374.3</v>
      </c>
      <c r="E7066" s="324">
        <v>42978</v>
      </c>
      <c r="F7066" s="1">
        <v>3444976.13</v>
      </c>
      <c r="G7066" s="18">
        <v>2.01E-2</v>
      </c>
      <c r="H7066" s="298">
        <v>5770.34</v>
      </c>
      <c r="I7066" s="10">
        <v>3444976.13</v>
      </c>
      <c r="J7066" s="11">
        <f t="shared" si="3221"/>
        <v>2.01E-2</v>
      </c>
      <c r="K7066" s="30">
        <f t="shared" si="3222"/>
        <v>5770.3350177499997</v>
      </c>
      <c r="L7066" s="29">
        <f t="shared" si="3223"/>
        <v>-4.9822500004665926E-3</v>
      </c>
      <c r="M7066" s="10">
        <f t="shared" si="3224"/>
        <v>3444976.13</v>
      </c>
      <c r="N7066" s="5">
        <f>VLOOKUP(CONCATENATE(A7066,"-6"),'Restated Depr'!$B$6:$G$7674,6,0)</f>
        <v>1.4500000000000001E-2</v>
      </c>
      <c r="O7066" s="29">
        <f t="shared" si="3225"/>
        <v>4162.6794904166663</v>
      </c>
      <c r="P7066" s="29">
        <f t="shared" si="3226"/>
        <v>-1607.6555273333333</v>
      </c>
      <c r="Q7066" t="s">
        <v>7819</v>
      </c>
    </row>
    <row r="7067" spans="1:18" hidden="1">
      <c r="A7067" t="s">
        <v>540</v>
      </c>
      <c r="B7067" t="s">
        <v>7052</v>
      </c>
      <c r="C7067" s="224" t="s">
        <v>7843</v>
      </c>
      <c r="D7067" s="221">
        <v>374.3</v>
      </c>
      <c r="E7067" s="324">
        <v>43008</v>
      </c>
      <c r="F7067" s="1">
        <v>3444976.13</v>
      </c>
      <c r="G7067" s="18">
        <v>2.01E-2</v>
      </c>
      <c r="H7067" s="298">
        <v>5770.34</v>
      </c>
      <c r="I7067" s="10">
        <v>3444976.13</v>
      </c>
      <c r="J7067" s="11">
        <f t="shared" si="3221"/>
        <v>2.01E-2</v>
      </c>
      <c r="K7067" s="30">
        <f t="shared" si="3222"/>
        <v>5770.3350177499997</v>
      </c>
      <c r="L7067" s="29">
        <f t="shared" si="3223"/>
        <v>-4.9822500004665926E-3</v>
      </c>
      <c r="M7067" s="10">
        <f t="shared" si="3224"/>
        <v>3444976.13</v>
      </c>
      <c r="N7067" s="5">
        <f>VLOOKUP(CONCATENATE(A7067,"-6"),'Restated Depr'!$B$6:$G$7674,6,0)</f>
        <v>1.4500000000000001E-2</v>
      </c>
      <c r="O7067" s="29">
        <f t="shared" si="3225"/>
        <v>4162.6794904166663</v>
      </c>
      <c r="P7067" s="29">
        <f t="shared" si="3226"/>
        <v>-1607.6555273333333</v>
      </c>
      <c r="Q7067" t="s">
        <v>7819</v>
      </c>
    </row>
    <row r="7068" spans="1:18" hidden="1">
      <c r="A7068" t="s">
        <v>540</v>
      </c>
      <c r="B7068" t="s">
        <v>7053</v>
      </c>
      <c r="C7068" s="224" t="s">
        <v>7843</v>
      </c>
      <c r="D7068" s="221">
        <v>374.3</v>
      </c>
      <c r="E7068" s="324">
        <v>43039</v>
      </c>
      <c r="F7068" s="1">
        <v>3444976.13</v>
      </c>
      <c r="G7068" s="18">
        <v>2.01E-2</v>
      </c>
      <c r="H7068" s="298">
        <v>5770.34</v>
      </c>
      <c r="I7068" s="10">
        <v>3444976.13</v>
      </c>
      <c r="J7068" s="11">
        <f t="shared" si="3221"/>
        <v>2.01E-2</v>
      </c>
      <c r="K7068" s="30">
        <f t="shared" si="3222"/>
        <v>5770.3350177499997</v>
      </c>
      <c r="L7068" s="29">
        <f t="shared" si="3223"/>
        <v>-4.9822500004665926E-3</v>
      </c>
      <c r="M7068" s="10">
        <f t="shared" si="3224"/>
        <v>3444976.13</v>
      </c>
      <c r="N7068" s="5">
        <f>VLOOKUP(CONCATENATE(A7068,"-6"),'Restated Depr'!$B$6:$G$7674,6,0)</f>
        <v>1.4500000000000001E-2</v>
      </c>
      <c r="O7068" s="29">
        <f t="shared" si="3225"/>
        <v>4162.6794904166663</v>
      </c>
      <c r="P7068" s="29">
        <f t="shared" si="3226"/>
        <v>-1607.6555273333333</v>
      </c>
      <c r="Q7068" t="s">
        <v>7819</v>
      </c>
    </row>
    <row r="7069" spans="1:18" hidden="1">
      <c r="A7069" t="s">
        <v>540</v>
      </c>
      <c r="B7069" t="s">
        <v>7054</v>
      </c>
      <c r="C7069" s="224" t="s">
        <v>7843</v>
      </c>
      <c r="D7069" s="221">
        <v>374.3</v>
      </c>
      <c r="E7069" s="324">
        <v>43069</v>
      </c>
      <c r="F7069" s="1">
        <v>3444976.13</v>
      </c>
      <c r="G7069" s="18">
        <v>2.01E-2</v>
      </c>
      <c r="H7069" s="298">
        <v>5770.34</v>
      </c>
      <c r="I7069" s="10">
        <v>3444976.13</v>
      </c>
      <c r="J7069" s="11">
        <f t="shared" si="3221"/>
        <v>2.01E-2</v>
      </c>
      <c r="K7069" s="30">
        <f t="shared" si="3222"/>
        <v>5770.3350177499997</v>
      </c>
      <c r="L7069" s="29">
        <f t="shared" si="3223"/>
        <v>-4.9822500004665926E-3</v>
      </c>
      <c r="M7069" s="10">
        <f t="shared" si="3224"/>
        <v>3444976.13</v>
      </c>
      <c r="N7069" s="5">
        <f>VLOOKUP(CONCATENATE(A7069,"-6"),'Restated Depr'!$B$6:$G$7674,6,0)</f>
        <v>1.4500000000000001E-2</v>
      </c>
      <c r="O7069" s="29">
        <f t="shared" si="3225"/>
        <v>4162.6794904166663</v>
      </c>
      <c r="P7069" s="29">
        <f t="shared" si="3226"/>
        <v>-1607.6555273333333</v>
      </c>
      <c r="Q7069" t="s">
        <v>7819</v>
      </c>
    </row>
    <row r="7070" spans="1:18" hidden="1">
      <c r="A7070" t="s">
        <v>540</v>
      </c>
      <c r="B7070" t="s">
        <v>7055</v>
      </c>
      <c r="C7070" s="224" t="s">
        <v>7843</v>
      </c>
      <c r="D7070" s="221">
        <v>374.3</v>
      </c>
      <c r="E7070" s="324">
        <v>43100</v>
      </c>
      <c r="F7070" s="1">
        <v>3444976.13</v>
      </c>
      <c r="G7070" s="18">
        <v>1.78E-2</v>
      </c>
      <c r="H7070" s="298">
        <v>5110.05</v>
      </c>
      <c r="I7070" s="10">
        <v>3444976.13</v>
      </c>
      <c r="J7070" s="11">
        <f t="shared" si="3221"/>
        <v>1.78E-2</v>
      </c>
      <c r="K7070" s="30">
        <f t="shared" si="3222"/>
        <v>5110.0479261666669</v>
      </c>
      <c r="L7070" s="29">
        <f t="shared" si="3223"/>
        <v>-2.0738333332701586E-3</v>
      </c>
      <c r="M7070" s="10">
        <f t="shared" si="3224"/>
        <v>3444976.13</v>
      </c>
      <c r="N7070" s="5">
        <f>VLOOKUP(CONCATENATE(A7070,"-6"),'Restated Depr'!$B$6:$G$7674,6,0)</f>
        <v>1.4500000000000001E-2</v>
      </c>
      <c r="O7070" s="29">
        <f t="shared" si="3225"/>
        <v>4162.6794904166663</v>
      </c>
      <c r="P7070" s="29">
        <f t="shared" si="3226"/>
        <v>-947.36843575000057</v>
      </c>
      <c r="Q7070" t="s">
        <v>7819</v>
      </c>
    </row>
    <row r="7071" spans="1:18" hidden="1">
      <c r="A7071" t="s">
        <v>540</v>
      </c>
      <c r="B7071" t="s">
        <v>7056</v>
      </c>
      <c r="C7071" s="224" t="s">
        <v>7843</v>
      </c>
      <c r="D7071" s="221">
        <v>374.3</v>
      </c>
      <c r="E7071" s="324">
        <v>43131</v>
      </c>
      <c r="F7071" s="1">
        <v>3444976.13</v>
      </c>
      <c r="G7071" s="5">
        <v>1.4500000000000001E-2</v>
      </c>
      <c r="H7071" s="298">
        <v>4162.68</v>
      </c>
      <c r="I7071" s="10">
        <v>3444976.13</v>
      </c>
      <c r="J7071" s="11">
        <f t="shared" si="3221"/>
        <v>1.4500000000000001E-2</v>
      </c>
      <c r="K7071" s="30">
        <f t="shared" si="3222"/>
        <v>4162.6794904166663</v>
      </c>
      <c r="L7071" s="29">
        <f t="shared" si="3223"/>
        <v>-5.0958333395101363E-4</v>
      </c>
      <c r="M7071" s="10">
        <f t="shared" si="3224"/>
        <v>3444976.13</v>
      </c>
      <c r="N7071" s="5">
        <f>VLOOKUP(CONCATENATE(A7071,"-6"),'Restated Depr'!$B$6:$G$7674,6,0)</f>
        <v>1.4500000000000001E-2</v>
      </c>
      <c r="O7071" s="29">
        <f t="shared" si="3225"/>
        <v>4162.6794904166663</v>
      </c>
      <c r="P7071" s="29">
        <f t="shared" si="3226"/>
        <v>0</v>
      </c>
      <c r="Q7071" t="s">
        <v>7819</v>
      </c>
    </row>
    <row r="7072" spans="1:18" hidden="1">
      <c r="A7072" t="s">
        <v>540</v>
      </c>
      <c r="B7072" t="s">
        <v>7057</v>
      </c>
      <c r="C7072" s="224" t="s">
        <v>7843</v>
      </c>
      <c r="D7072" s="221">
        <v>374.3</v>
      </c>
      <c r="E7072" s="324">
        <v>43159</v>
      </c>
      <c r="F7072" s="1">
        <v>3444976.13</v>
      </c>
      <c r="G7072" s="5">
        <v>1.4500000000000001E-2</v>
      </c>
      <c r="H7072" s="298">
        <v>4162.68</v>
      </c>
      <c r="I7072" s="10">
        <v>3444976.13</v>
      </c>
      <c r="J7072" s="11">
        <f t="shared" si="3221"/>
        <v>1.4500000000000001E-2</v>
      </c>
      <c r="K7072" s="30">
        <f t="shared" si="3222"/>
        <v>4162.6794904166663</v>
      </c>
      <c r="L7072" s="29">
        <f t="shared" si="3223"/>
        <v>-5.0958333395101363E-4</v>
      </c>
      <c r="M7072" s="10">
        <f t="shared" si="3224"/>
        <v>3444976.13</v>
      </c>
      <c r="N7072" s="5">
        <f>VLOOKUP(CONCATENATE(A7072,"-6"),'Restated Depr'!$B$6:$G$7674,6,0)</f>
        <v>1.4500000000000001E-2</v>
      </c>
      <c r="O7072" s="29">
        <f t="shared" si="3225"/>
        <v>4162.6794904166663</v>
      </c>
      <c r="P7072" s="29">
        <f t="shared" si="3226"/>
        <v>0</v>
      </c>
      <c r="Q7072" t="s">
        <v>7819</v>
      </c>
    </row>
    <row r="7073" spans="1:18" hidden="1">
      <c r="A7073" t="s">
        <v>540</v>
      </c>
      <c r="B7073" t="s">
        <v>7058</v>
      </c>
      <c r="C7073" s="224" t="s">
        <v>7843</v>
      </c>
      <c r="D7073" s="221">
        <v>374.3</v>
      </c>
      <c r="E7073" s="324">
        <v>43190</v>
      </c>
      <c r="F7073" s="1">
        <v>3444976.13</v>
      </c>
      <c r="G7073" s="5">
        <v>1.4500000000000001E-2</v>
      </c>
      <c r="H7073" s="298">
        <v>4162.68</v>
      </c>
      <c r="I7073" s="10">
        <v>3444976.13</v>
      </c>
      <c r="J7073" s="11">
        <f t="shared" si="3221"/>
        <v>1.4500000000000001E-2</v>
      </c>
      <c r="K7073" s="30">
        <f t="shared" si="3222"/>
        <v>4162.6794904166663</v>
      </c>
      <c r="L7073" s="29">
        <f t="shared" si="3223"/>
        <v>-5.0958333395101363E-4</v>
      </c>
      <c r="M7073" s="10">
        <f t="shared" si="3224"/>
        <v>3444976.13</v>
      </c>
      <c r="N7073" s="5">
        <f>VLOOKUP(CONCATENATE(A7073,"-6"),'Restated Depr'!$B$6:$G$7674,6,0)</f>
        <v>1.4500000000000001E-2</v>
      </c>
      <c r="O7073" s="29">
        <f t="shared" si="3225"/>
        <v>4162.6794904166663</v>
      </c>
      <c r="P7073" s="29">
        <f t="shared" si="3226"/>
        <v>0</v>
      </c>
      <c r="Q7073" t="s">
        <v>7819</v>
      </c>
    </row>
    <row r="7074" spans="1:18" hidden="1">
      <c r="A7074" t="s">
        <v>540</v>
      </c>
      <c r="B7074" t="s">
        <v>7059</v>
      </c>
      <c r="C7074" s="224" t="s">
        <v>7843</v>
      </c>
      <c r="D7074" s="221">
        <v>374.3</v>
      </c>
      <c r="E7074" s="324">
        <v>43220</v>
      </c>
      <c r="F7074" s="1">
        <v>3444976.13</v>
      </c>
      <c r="G7074" s="5">
        <v>1.4500000000000001E-2</v>
      </c>
      <c r="H7074" s="298">
        <v>4162.68</v>
      </c>
      <c r="I7074" s="10">
        <v>3444976.13</v>
      </c>
      <c r="J7074" s="11">
        <f t="shared" si="3221"/>
        <v>1.4500000000000001E-2</v>
      </c>
      <c r="K7074" s="30">
        <f t="shared" si="3222"/>
        <v>4162.6794904166663</v>
      </c>
      <c r="L7074" s="29">
        <f t="shared" si="3223"/>
        <v>-5.0958333395101363E-4</v>
      </c>
      <c r="M7074" s="10">
        <f t="shared" si="3224"/>
        <v>3444976.13</v>
      </c>
      <c r="N7074" s="5">
        <f>VLOOKUP(CONCATENATE(A7074,"-6"),'Restated Depr'!$B$6:$G$7674,6,0)</f>
        <v>1.4500000000000001E-2</v>
      </c>
      <c r="O7074" s="29">
        <f t="shared" si="3225"/>
        <v>4162.6794904166663</v>
      </c>
      <c r="P7074" s="29">
        <f t="shared" si="3226"/>
        <v>0</v>
      </c>
      <c r="Q7074" t="s">
        <v>7819</v>
      </c>
    </row>
    <row r="7075" spans="1:18" hidden="1">
      <c r="A7075" t="s">
        <v>540</v>
      </c>
      <c r="B7075" t="s">
        <v>7060</v>
      </c>
      <c r="C7075" s="224" t="s">
        <v>7843</v>
      </c>
      <c r="D7075" s="221">
        <v>374.3</v>
      </c>
      <c r="E7075" s="324">
        <v>43251</v>
      </c>
      <c r="F7075" s="1">
        <v>3444976.13</v>
      </c>
      <c r="G7075" s="5">
        <v>1.4500000000000001E-2</v>
      </c>
      <c r="H7075" s="298">
        <v>4162.68</v>
      </c>
      <c r="I7075" s="10">
        <v>3444976.13</v>
      </c>
      <c r="J7075" s="11">
        <f t="shared" si="3221"/>
        <v>1.4500000000000001E-2</v>
      </c>
      <c r="K7075" s="30">
        <f t="shared" si="3222"/>
        <v>4162.6794904166663</v>
      </c>
      <c r="L7075" s="29">
        <f t="shared" si="3223"/>
        <v>-5.0958333395101363E-4</v>
      </c>
      <c r="M7075" s="10">
        <f t="shared" si="3224"/>
        <v>3444976.13</v>
      </c>
      <c r="N7075" s="5">
        <f>VLOOKUP(CONCATENATE(A7075,"-6"),'Restated Depr'!$B$6:$G$7674,6,0)</f>
        <v>1.4500000000000001E-2</v>
      </c>
      <c r="O7075" s="29">
        <f t="shared" si="3225"/>
        <v>4162.6794904166663</v>
      </c>
      <c r="P7075" s="29">
        <f t="shared" si="3226"/>
        <v>0</v>
      </c>
      <c r="Q7075" t="s">
        <v>7819</v>
      </c>
    </row>
    <row r="7076" spans="1:18" hidden="1">
      <c r="A7076" t="s">
        <v>540</v>
      </c>
      <c r="B7076" t="s">
        <v>7061</v>
      </c>
      <c r="C7076" s="224" t="s">
        <v>7843</v>
      </c>
      <c r="D7076" s="221">
        <v>374.3</v>
      </c>
      <c r="E7076" s="324">
        <v>43281</v>
      </c>
      <c r="F7076" s="1">
        <v>3444976.13</v>
      </c>
      <c r="G7076" s="5">
        <v>1.4500000000000001E-2</v>
      </c>
      <c r="H7076" s="298">
        <v>4162.68</v>
      </c>
      <c r="I7076" s="10">
        <v>3444976.13</v>
      </c>
      <c r="J7076" s="11">
        <f t="shared" si="3221"/>
        <v>1.4500000000000001E-2</v>
      </c>
      <c r="K7076" s="30">
        <f t="shared" si="3222"/>
        <v>4162.6794904166663</v>
      </c>
      <c r="L7076" s="29">
        <f t="shared" si="3223"/>
        <v>-5.0958333395101363E-4</v>
      </c>
      <c r="M7076" s="10">
        <f t="shared" si="3224"/>
        <v>3444976.13</v>
      </c>
      <c r="N7076" s="5">
        <f>VLOOKUP(CONCATENATE(A7076,"-6"),'Restated Depr'!$B$6:$G$7674,6,0)</f>
        <v>1.4500000000000001E-2</v>
      </c>
      <c r="O7076" s="29">
        <f t="shared" si="3225"/>
        <v>4162.6794904166663</v>
      </c>
      <c r="P7076" s="29">
        <f t="shared" si="3226"/>
        <v>0</v>
      </c>
      <c r="Q7076" t="s">
        <v>7819</v>
      </c>
      <c r="R7076" s="5"/>
    </row>
    <row r="7077" spans="1:18" ht="15.75" hidden="1" thickBot="1">
      <c r="A7077" t="s">
        <v>540</v>
      </c>
      <c r="C7077" s="224" t="s">
        <v>648</v>
      </c>
      <c r="D7077" s="22"/>
      <c r="E7077" s="323" t="s">
        <v>606</v>
      </c>
      <c r="F7077" s="1"/>
      <c r="G7077" s="5"/>
      <c r="H7077" s="310">
        <f>SUM(H7065:H7076)</f>
        <v>58937.83</v>
      </c>
      <c r="I7077" s="10"/>
      <c r="J7077" s="10"/>
      <c r="K7077" s="32">
        <f>SUM(K7065:K7076)</f>
        <v>58937.799957416668</v>
      </c>
      <c r="L7077" s="28">
        <f>SUM(L7065:L7076)</f>
        <v>-3.0042583339309203E-2</v>
      </c>
      <c r="M7077" s="10"/>
      <c r="N7077" s="5"/>
      <c r="O7077" s="28">
        <f>SUM(O7065:O7076)</f>
        <v>49952.153885</v>
      </c>
      <c r="P7077" s="28">
        <f>SUM(P7065:P7076)</f>
        <v>-8985.6460724166682</v>
      </c>
    </row>
    <row r="7078" spans="1:18" hidden="1">
      <c r="A7078" t="s">
        <v>541</v>
      </c>
      <c r="B7078" t="s">
        <v>7062</v>
      </c>
      <c r="C7078" s="224" t="s">
        <v>7843</v>
      </c>
      <c r="D7078" s="221">
        <v>375</v>
      </c>
      <c r="E7078" s="324">
        <v>42947</v>
      </c>
      <c r="F7078" s="9">
        <v>355786.03</v>
      </c>
      <c r="G7078" s="18">
        <v>2.1899999999999999E-2</v>
      </c>
      <c r="H7078" s="299">
        <v>649.30999999999995</v>
      </c>
      <c r="I7078" s="15">
        <v>355786.03</v>
      </c>
      <c r="J7078" s="11">
        <f t="shared" ref="J7078:J7089" si="3227">G7078</f>
        <v>2.1899999999999999E-2</v>
      </c>
      <c r="K7078" s="31">
        <f t="shared" ref="K7078:K7089" si="3228">I7078*J7078/12</f>
        <v>649.30950474999997</v>
      </c>
      <c r="L7078" s="289">
        <f t="shared" ref="L7078:L7089" si="3229">K7078-H7078</f>
        <v>-4.9524999997174746E-4</v>
      </c>
      <c r="M7078" s="15">
        <f t="shared" ref="M7078:M7089" si="3230">I7078</f>
        <v>355786.03</v>
      </c>
      <c r="N7078" s="5">
        <f>VLOOKUP(CONCATENATE(A7078,"-6"),'Restated Depr'!$B$6:$G$7674,6,0)</f>
        <v>2.53E-2</v>
      </c>
      <c r="O7078" s="289">
        <f t="shared" ref="O7078:O7089" si="3231">M7078*N7078/12</f>
        <v>750.11554658333341</v>
      </c>
      <c r="P7078" s="289">
        <f t="shared" ref="P7078:P7089" si="3232">O7078-K7078</f>
        <v>100.80604183333344</v>
      </c>
      <c r="Q7078" t="s">
        <v>7819</v>
      </c>
    </row>
    <row r="7079" spans="1:18" hidden="1">
      <c r="A7079" t="s">
        <v>541</v>
      </c>
      <c r="B7079" t="s">
        <v>7063</v>
      </c>
      <c r="C7079" s="224" t="s">
        <v>7843</v>
      </c>
      <c r="D7079" s="221">
        <v>375</v>
      </c>
      <c r="E7079" s="324">
        <v>42978</v>
      </c>
      <c r="F7079" s="1">
        <v>355786.03</v>
      </c>
      <c r="G7079" s="18">
        <v>2.1899999999999999E-2</v>
      </c>
      <c r="H7079" s="298">
        <v>649.30999999999995</v>
      </c>
      <c r="I7079" s="10">
        <v>355786.03</v>
      </c>
      <c r="J7079" s="11">
        <f t="shared" si="3227"/>
        <v>2.1899999999999999E-2</v>
      </c>
      <c r="K7079" s="30">
        <f t="shared" si="3228"/>
        <v>649.30950474999997</v>
      </c>
      <c r="L7079" s="29">
        <f t="shared" si="3229"/>
        <v>-4.9524999997174746E-4</v>
      </c>
      <c r="M7079" s="10">
        <f t="shared" si="3230"/>
        <v>355786.03</v>
      </c>
      <c r="N7079" s="5">
        <f>VLOOKUP(CONCATENATE(A7079,"-6"),'Restated Depr'!$B$6:$G$7674,6,0)</f>
        <v>2.53E-2</v>
      </c>
      <c r="O7079" s="29">
        <f t="shared" si="3231"/>
        <v>750.11554658333341</v>
      </c>
      <c r="P7079" s="29">
        <f t="shared" si="3232"/>
        <v>100.80604183333344</v>
      </c>
      <c r="Q7079" t="s">
        <v>7819</v>
      </c>
    </row>
    <row r="7080" spans="1:18" hidden="1">
      <c r="A7080" t="s">
        <v>541</v>
      </c>
      <c r="B7080" t="s">
        <v>7064</v>
      </c>
      <c r="C7080" s="224" t="s">
        <v>7843</v>
      </c>
      <c r="D7080" s="221">
        <v>375</v>
      </c>
      <c r="E7080" s="324">
        <v>43008</v>
      </c>
      <c r="F7080" s="1">
        <v>355786.03</v>
      </c>
      <c r="G7080" s="18">
        <v>2.1899999999999999E-2</v>
      </c>
      <c r="H7080" s="298">
        <v>649.30999999999995</v>
      </c>
      <c r="I7080" s="10">
        <v>355786.03</v>
      </c>
      <c r="J7080" s="11">
        <f t="shared" si="3227"/>
        <v>2.1899999999999999E-2</v>
      </c>
      <c r="K7080" s="30">
        <f t="shared" si="3228"/>
        <v>649.30950474999997</v>
      </c>
      <c r="L7080" s="29">
        <f t="shared" si="3229"/>
        <v>-4.9524999997174746E-4</v>
      </c>
      <c r="M7080" s="10">
        <f t="shared" si="3230"/>
        <v>355786.03</v>
      </c>
      <c r="N7080" s="5">
        <f>VLOOKUP(CONCATENATE(A7080,"-6"),'Restated Depr'!$B$6:$G$7674,6,0)</f>
        <v>2.53E-2</v>
      </c>
      <c r="O7080" s="29">
        <f t="shared" si="3231"/>
        <v>750.11554658333341</v>
      </c>
      <c r="P7080" s="29">
        <f t="shared" si="3232"/>
        <v>100.80604183333344</v>
      </c>
      <c r="Q7080" t="s">
        <v>7819</v>
      </c>
    </row>
    <row r="7081" spans="1:18" hidden="1">
      <c r="A7081" t="s">
        <v>541</v>
      </c>
      <c r="B7081" t="s">
        <v>7065</v>
      </c>
      <c r="C7081" s="224" t="s">
        <v>7843</v>
      </c>
      <c r="D7081" s="221">
        <v>375</v>
      </c>
      <c r="E7081" s="324">
        <v>43039</v>
      </c>
      <c r="F7081" s="1">
        <v>355786.03</v>
      </c>
      <c r="G7081" s="18">
        <v>2.1899999999999999E-2</v>
      </c>
      <c r="H7081" s="298">
        <v>649.30999999999995</v>
      </c>
      <c r="I7081" s="10">
        <v>355786.03</v>
      </c>
      <c r="J7081" s="11">
        <f t="shared" si="3227"/>
        <v>2.1899999999999999E-2</v>
      </c>
      <c r="K7081" s="30">
        <f t="shared" si="3228"/>
        <v>649.30950474999997</v>
      </c>
      <c r="L7081" s="29">
        <f t="shared" si="3229"/>
        <v>-4.9524999997174746E-4</v>
      </c>
      <c r="M7081" s="10">
        <f t="shared" si="3230"/>
        <v>355786.03</v>
      </c>
      <c r="N7081" s="5">
        <f>VLOOKUP(CONCATENATE(A7081,"-6"),'Restated Depr'!$B$6:$G$7674,6,0)</f>
        <v>2.53E-2</v>
      </c>
      <c r="O7081" s="29">
        <f t="shared" si="3231"/>
        <v>750.11554658333341</v>
      </c>
      <c r="P7081" s="29">
        <f t="shared" si="3232"/>
        <v>100.80604183333344</v>
      </c>
      <c r="Q7081" t="s">
        <v>7819</v>
      </c>
    </row>
    <row r="7082" spans="1:18" hidden="1">
      <c r="A7082" t="s">
        <v>541</v>
      </c>
      <c r="B7082" t="s">
        <v>7066</v>
      </c>
      <c r="C7082" s="224" t="s">
        <v>7843</v>
      </c>
      <c r="D7082" s="221">
        <v>375</v>
      </c>
      <c r="E7082" s="324">
        <v>43069</v>
      </c>
      <c r="F7082" s="1">
        <v>355786.03</v>
      </c>
      <c r="G7082" s="18">
        <v>2.1899999999999999E-2</v>
      </c>
      <c r="H7082" s="298">
        <v>649.30999999999995</v>
      </c>
      <c r="I7082" s="10">
        <v>355786.03</v>
      </c>
      <c r="J7082" s="11">
        <f t="shared" si="3227"/>
        <v>2.1899999999999999E-2</v>
      </c>
      <c r="K7082" s="30">
        <f t="shared" si="3228"/>
        <v>649.30950474999997</v>
      </c>
      <c r="L7082" s="29">
        <f t="shared" si="3229"/>
        <v>-4.9524999997174746E-4</v>
      </c>
      <c r="M7082" s="10">
        <f t="shared" si="3230"/>
        <v>355786.03</v>
      </c>
      <c r="N7082" s="5">
        <f>VLOOKUP(CONCATENATE(A7082,"-6"),'Restated Depr'!$B$6:$G$7674,6,0)</f>
        <v>2.53E-2</v>
      </c>
      <c r="O7082" s="29">
        <f t="shared" si="3231"/>
        <v>750.11554658333341</v>
      </c>
      <c r="P7082" s="29">
        <f t="shared" si="3232"/>
        <v>100.80604183333344</v>
      </c>
      <c r="Q7082" t="s">
        <v>7819</v>
      </c>
    </row>
    <row r="7083" spans="1:18" hidden="1">
      <c r="A7083" t="s">
        <v>541</v>
      </c>
      <c r="B7083" t="s">
        <v>7067</v>
      </c>
      <c r="C7083" s="224" t="s">
        <v>7843</v>
      </c>
      <c r="D7083" s="221">
        <v>375</v>
      </c>
      <c r="E7083" s="324">
        <v>43100</v>
      </c>
      <c r="F7083" s="1">
        <v>355786.03</v>
      </c>
      <c r="G7083" s="18">
        <v>2.3300000000000001E-2</v>
      </c>
      <c r="H7083" s="298">
        <v>690.81000000000006</v>
      </c>
      <c r="I7083" s="10">
        <v>355786.03</v>
      </c>
      <c r="J7083" s="11">
        <f t="shared" si="3227"/>
        <v>2.3300000000000001E-2</v>
      </c>
      <c r="K7083" s="30">
        <f t="shared" si="3228"/>
        <v>690.81787491666682</v>
      </c>
      <c r="L7083" s="29">
        <f t="shared" si="3229"/>
        <v>7.8749166667648751E-3</v>
      </c>
      <c r="M7083" s="10">
        <f t="shared" si="3230"/>
        <v>355786.03</v>
      </c>
      <c r="N7083" s="5">
        <f>VLOOKUP(CONCATENATE(A7083,"-6"),'Restated Depr'!$B$6:$G$7674,6,0)</f>
        <v>2.53E-2</v>
      </c>
      <c r="O7083" s="29">
        <f t="shared" si="3231"/>
        <v>750.11554658333341</v>
      </c>
      <c r="P7083" s="29">
        <f t="shared" si="3232"/>
        <v>59.297671666666588</v>
      </c>
      <c r="Q7083" t="s">
        <v>7819</v>
      </c>
    </row>
    <row r="7084" spans="1:18" hidden="1">
      <c r="A7084" t="s">
        <v>541</v>
      </c>
      <c r="B7084" t="s">
        <v>7068</v>
      </c>
      <c r="C7084" s="224" t="s">
        <v>7843</v>
      </c>
      <c r="D7084" s="221">
        <v>375</v>
      </c>
      <c r="E7084" s="324">
        <v>43131</v>
      </c>
      <c r="F7084" s="1">
        <v>355786.03</v>
      </c>
      <c r="G7084" s="5">
        <v>2.53E-2</v>
      </c>
      <c r="H7084" s="298">
        <v>750.12</v>
      </c>
      <c r="I7084" s="10">
        <v>355786.03</v>
      </c>
      <c r="J7084" s="11">
        <f t="shared" si="3227"/>
        <v>2.53E-2</v>
      </c>
      <c r="K7084" s="30">
        <f t="shared" si="3228"/>
        <v>750.11554658333341</v>
      </c>
      <c r="L7084" s="29">
        <f t="shared" si="3229"/>
        <v>-4.4534166665926023E-3</v>
      </c>
      <c r="M7084" s="10">
        <f t="shared" si="3230"/>
        <v>355786.03</v>
      </c>
      <c r="N7084" s="5">
        <f>VLOOKUP(CONCATENATE(A7084,"-6"),'Restated Depr'!$B$6:$G$7674,6,0)</f>
        <v>2.53E-2</v>
      </c>
      <c r="O7084" s="29">
        <f t="shared" si="3231"/>
        <v>750.11554658333341</v>
      </c>
      <c r="P7084" s="29">
        <f t="shared" si="3232"/>
        <v>0</v>
      </c>
      <c r="Q7084" t="s">
        <v>7819</v>
      </c>
    </row>
    <row r="7085" spans="1:18" hidden="1">
      <c r="A7085" t="s">
        <v>541</v>
      </c>
      <c r="B7085" t="s">
        <v>7069</v>
      </c>
      <c r="C7085" s="224" t="s">
        <v>7843</v>
      </c>
      <c r="D7085" s="221">
        <v>375</v>
      </c>
      <c r="E7085" s="324">
        <v>43159</v>
      </c>
      <c r="F7085" s="1">
        <v>355786.03</v>
      </c>
      <c r="G7085" s="5">
        <v>2.53E-2</v>
      </c>
      <c r="H7085" s="298">
        <v>750.12</v>
      </c>
      <c r="I7085" s="10">
        <v>355786.03</v>
      </c>
      <c r="J7085" s="11">
        <f t="shared" si="3227"/>
        <v>2.53E-2</v>
      </c>
      <c r="K7085" s="30">
        <f t="shared" si="3228"/>
        <v>750.11554658333341</v>
      </c>
      <c r="L7085" s="29">
        <f t="shared" si="3229"/>
        <v>-4.4534166665926023E-3</v>
      </c>
      <c r="M7085" s="10">
        <f t="shared" si="3230"/>
        <v>355786.03</v>
      </c>
      <c r="N7085" s="5">
        <f>VLOOKUP(CONCATENATE(A7085,"-6"),'Restated Depr'!$B$6:$G$7674,6,0)</f>
        <v>2.53E-2</v>
      </c>
      <c r="O7085" s="29">
        <f t="shared" si="3231"/>
        <v>750.11554658333341</v>
      </c>
      <c r="P7085" s="29">
        <f t="shared" si="3232"/>
        <v>0</v>
      </c>
      <c r="Q7085" t="s">
        <v>7819</v>
      </c>
    </row>
    <row r="7086" spans="1:18" hidden="1">
      <c r="A7086" t="s">
        <v>541</v>
      </c>
      <c r="B7086" t="s">
        <v>7070</v>
      </c>
      <c r="C7086" s="224" t="s">
        <v>7843</v>
      </c>
      <c r="D7086" s="221">
        <v>375</v>
      </c>
      <c r="E7086" s="324">
        <v>43190</v>
      </c>
      <c r="F7086" s="1">
        <v>355786.03</v>
      </c>
      <c r="G7086" s="5">
        <v>2.53E-2</v>
      </c>
      <c r="H7086" s="298">
        <v>750.12</v>
      </c>
      <c r="I7086" s="10">
        <v>355786.03</v>
      </c>
      <c r="J7086" s="11">
        <f t="shared" si="3227"/>
        <v>2.53E-2</v>
      </c>
      <c r="K7086" s="30">
        <f t="shared" si="3228"/>
        <v>750.11554658333341</v>
      </c>
      <c r="L7086" s="29">
        <f t="shared" si="3229"/>
        <v>-4.4534166665926023E-3</v>
      </c>
      <c r="M7086" s="10">
        <f t="shared" si="3230"/>
        <v>355786.03</v>
      </c>
      <c r="N7086" s="5">
        <f>VLOOKUP(CONCATENATE(A7086,"-6"),'Restated Depr'!$B$6:$G$7674,6,0)</f>
        <v>2.53E-2</v>
      </c>
      <c r="O7086" s="29">
        <f t="shared" si="3231"/>
        <v>750.11554658333341</v>
      </c>
      <c r="P7086" s="29">
        <f t="shared" si="3232"/>
        <v>0</v>
      </c>
      <c r="Q7086" t="s">
        <v>7819</v>
      </c>
    </row>
    <row r="7087" spans="1:18" hidden="1">
      <c r="A7087" t="s">
        <v>541</v>
      </c>
      <c r="B7087" t="s">
        <v>7071</v>
      </c>
      <c r="C7087" s="224" t="s">
        <v>7843</v>
      </c>
      <c r="D7087" s="221">
        <v>375</v>
      </c>
      <c r="E7087" s="324">
        <v>43220</v>
      </c>
      <c r="F7087" s="1">
        <v>355786.03</v>
      </c>
      <c r="G7087" s="5">
        <v>2.53E-2</v>
      </c>
      <c r="H7087" s="298">
        <v>750.12</v>
      </c>
      <c r="I7087" s="10">
        <v>355786.03</v>
      </c>
      <c r="J7087" s="11">
        <f t="shared" si="3227"/>
        <v>2.53E-2</v>
      </c>
      <c r="K7087" s="30">
        <f t="shared" si="3228"/>
        <v>750.11554658333341</v>
      </c>
      <c r="L7087" s="29">
        <f t="shared" si="3229"/>
        <v>-4.4534166665926023E-3</v>
      </c>
      <c r="M7087" s="10">
        <f t="shared" si="3230"/>
        <v>355786.03</v>
      </c>
      <c r="N7087" s="5">
        <f>VLOOKUP(CONCATENATE(A7087,"-6"),'Restated Depr'!$B$6:$G$7674,6,0)</f>
        <v>2.53E-2</v>
      </c>
      <c r="O7087" s="29">
        <f t="shared" si="3231"/>
        <v>750.11554658333341</v>
      </c>
      <c r="P7087" s="29">
        <f t="shared" si="3232"/>
        <v>0</v>
      </c>
      <c r="Q7087" t="s">
        <v>7819</v>
      </c>
    </row>
    <row r="7088" spans="1:18" hidden="1">
      <c r="A7088" t="s">
        <v>541</v>
      </c>
      <c r="B7088" t="s">
        <v>7072</v>
      </c>
      <c r="C7088" s="224" t="s">
        <v>7843</v>
      </c>
      <c r="D7088" s="221">
        <v>375</v>
      </c>
      <c r="E7088" s="324">
        <v>43251</v>
      </c>
      <c r="F7088" s="1">
        <v>355786.03</v>
      </c>
      <c r="G7088" s="5">
        <v>2.53E-2</v>
      </c>
      <c r="H7088" s="298">
        <v>750.12</v>
      </c>
      <c r="I7088" s="10">
        <v>355786.03</v>
      </c>
      <c r="J7088" s="11">
        <f t="shared" si="3227"/>
        <v>2.53E-2</v>
      </c>
      <c r="K7088" s="30">
        <f t="shared" si="3228"/>
        <v>750.11554658333341</v>
      </c>
      <c r="L7088" s="29">
        <f t="shared" si="3229"/>
        <v>-4.4534166665926023E-3</v>
      </c>
      <c r="M7088" s="10">
        <f t="shared" si="3230"/>
        <v>355786.03</v>
      </c>
      <c r="N7088" s="5">
        <f>VLOOKUP(CONCATENATE(A7088,"-6"),'Restated Depr'!$B$6:$G$7674,6,0)</f>
        <v>2.53E-2</v>
      </c>
      <c r="O7088" s="29">
        <f t="shared" si="3231"/>
        <v>750.11554658333341</v>
      </c>
      <c r="P7088" s="29">
        <f t="shared" si="3232"/>
        <v>0</v>
      </c>
      <c r="Q7088" t="s">
        <v>7819</v>
      </c>
    </row>
    <row r="7089" spans="1:18" hidden="1">
      <c r="A7089" t="s">
        <v>541</v>
      </c>
      <c r="B7089" t="s">
        <v>7073</v>
      </c>
      <c r="C7089" s="224" t="s">
        <v>7843</v>
      </c>
      <c r="D7089" s="221">
        <v>375</v>
      </c>
      <c r="E7089" s="324">
        <v>43281</v>
      </c>
      <c r="F7089" s="1">
        <v>355786.03</v>
      </c>
      <c r="G7089" s="5">
        <v>2.53E-2</v>
      </c>
      <c r="H7089" s="298">
        <v>750.12</v>
      </c>
      <c r="I7089" s="10">
        <v>355786.03</v>
      </c>
      <c r="J7089" s="11">
        <f t="shared" si="3227"/>
        <v>2.53E-2</v>
      </c>
      <c r="K7089" s="30">
        <f t="shared" si="3228"/>
        <v>750.11554658333341</v>
      </c>
      <c r="L7089" s="29">
        <f t="shared" si="3229"/>
        <v>-4.4534166665926023E-3</v>
      </c>
      <c r="M7089" s="10">
        <f t="shared" si="3230"/>
        <v>355786.03</v>
      </c>
      <c r="N7089" s="5">
        <f>VLOOKUP(CONCATENATE(A7089,"-6"),'Restated Depr'!$B$6:$G$7674,6,0)</f>
        <v>2.53E-2</v>
      </c>
      <c r="O7089" s="29">
        <f t="shared" si="3231"/>
        <v>750.11554658333341</v>
      </c>
      <c r="P7089" s="29">
        <f t="shared" si="3232"/>
        <v>0</v>
      </c>
      <c r="Q7089" t="s">
        <v>7819</v>
      </c>
      <c r="R7089" s="5"/>
    </row>
    <row r="7090" spans="1:18" ht="15.75" hidden="1" thickBot="1">
      <c r="A7090" t="s">
        <v>541</v>
      </c>
      <c r="C7090" s="224" t="s">
        <v>648</v>
      </c>
      <c r="D7090" s="22"/>
      <c r="E7090" s="323" t="s">
        <v>606</v>
      </c>
      <c r="F7090" s="1"/>
      <c r="G7090" s="5"/>
      <c r="H7090" s="310">
        <f>SUM(H7078:H7089)</f>
        <v>8438.08</v>
      </c>
      <c r="I7090" s="10"/>
      <c r="J7090" s="10"/>
      <c r="K7090" s="32">
        <f>SUM(K7078:K7089)</f>
        <v>8438.058678166668</v>
      </c>
      <c r="L7090" s="28">
        <f>SUM(L7078:L7089)</f>
        <v>-2.1321833332649476E-2</v>
      </c>
      <c r="M7090" s="10"/>
      <c r="N7090" s="5"/>
      <c r="O7090" s="28">
        <f>SUM(O7078:O7089)</f>
        <v>9001.3865590000005</v>
      </c>
      <c r="P7090" s="28">
        <f>SUM(P7078:P7089)</f>
        <v>563.32788083333378</v>
      </c>
    </row>
    <row r="7091" spans="1:18" hidden="1">
      <c r="A7091" t="s">
        <v>542</v>
      </c>
      <c r="B7091" t="s">
        <v>7074</v>
      </c>
      <c r="C7091" s="224" t="s">
        <v>7843</v>
      </c>
      <c r="D7091" s="221">
        <v>375</v>
      </c>
      <c r="E7091" s="324">
        <v>42947</v>
      </c>
      <c r="F7091" s="9">
        <v>38009742.329999998</v>
      </c>
      <c r="G7091" s="18">
        <v>2.1899999999999999E-2</v>
      </c>
      <c r="H7091" s="299">
        <v>69367.78</v>
      </c>
      <c r="I7091" s="15">
        <v>38974801.659999996</v>
      </c>
      <c r="J7091" s="11">
        <f t="shared" ref="J7091:J7102" si="3233">G7091</f>
        <v>2.1899999999999999E-2</v>
      </c>
      <c r="K7091" s="31">
        <f t="shared" ref="K7091:K7102" si="3234">I7091*J7091/12</f>
        <v>71129.013029499984</v>
      </c>
      <c r="L7091" s="289">
        <f t="shared" ref="L7091:L7102" si="3235">K7091-H7091</f>
        <v>1761.2330294999847</v>
      </c>
      <c r="M7091" s="15">
        <f t="shared" ref="M7091:M7102" si="3236">I7091</f>
        <v>38974801.659999996</v>
      </c>
      <c r="N7091" s="5">
        <f>VLOOKUP(CONCATENATE(A7091,"-6"),'Restated Depr'!$B$6:$G$7674,6,0)</f>
        <v>2.53E-2</v>
      </c>
      <c r="O7091" s="289">
        <f t="shared" ref="O7091:O7102" si="3237">M7091*N7091/12</f>
        <v>82171.873499833324</v>
      </c>
      <c r="P7091" s="289">
        <f t="shared" ref="P7091:P7102" si="3238">O7091-K7091</f>
        <v>11042.86047033334</v>
      </c>
      <c r="Q7091" t="s">
        <v>7819</v>
      </c>
    </row>
    <row r="7092" spans="1:18" hidden="1">
      <c r="A7092" t="s">
        <v>542</v>
      </c>
      <c r="B7092" t="s">
        <v>7075</v>
      </c>
      <c r="C7092" s="224" t="s">
        <v>7843</v>
      </c>
      <c r="D7092" s="221">
        <v>375</v>
      </c>
      <c r="E7092" s="324">
        <v>42978</v>
      </c>
      <c r="F7092" s="1">
        <v>37966792.939999998</v>
      </c>
      <c r="G7092" s="18">
        <v>2.1899999999999999E-2</v>
      </c>
      <c r="H7092" s="298">
        <v>69289.399999999994</v>
      </c>
      <c r="I7092" s="10">
        <v>38974801.659999996</v>
      </c>
      <c r="J7092" s="11">
        <f t="shared" si="3233"/>
        <v>2.1899999999999999E-2</v>
      </c>
      <c r="K7092" s="30">
        <f t="shared" si="3234"/>
        <v>71129.013029499984</v>
      </c>
      <c r="L7092" s="29">
        <f t="shared" si="3235"/>
        <v>1839.6130294999894</v>
      </c>
      <c r="M7092" s="10">
        <f t="shared" si="3236"/>
        <v>38974801.659999996</v>
      </c>
      <c r="N7092" s="5">
        <f>VLOOKUP(CONCATENATE(A7092,"-6"),'Restated Depr'!$B$6:$G$7674,6,0)</f>
        <v>2.53E-2</v>
      </c>
      <c r="O7092" s="29">
        <f t="shared" si="3237"/>
        <v>82171.873499833324</v>
      </c>
      <c r="P7092" s="29">
        <f t="shared" si="3238"/>
        <v>11042.86047033334</v>
      </c>
      <c r="Q7092" t="s">
        <v>7819</v>
      </c>
    </row>
    <row r="7093" spans="1:18" hidden="1">
      <c r="A7093" t="s">
        <v>542</v>
      </c>
      <c r="B7093" t="s">
        <v>7076</v>
      </c>
      <c r="C7093" s="224" t="s">
        <v>7843</v>
      </c>
      <c r="D7093" s="221">
        <v>375</v>
      </c>
      <c r="E7093" s="324">
        <v>43008</v>
      </c>
      <c r="F7093" s="1">
        <v>37952141.810000002</v>
      </c>
      <c r="G7093" s="18">
        <v>2.1899999999999999E-2</v>
      </c>
      <c r="H7093" s="298">
        <v>69262.66</v>
      </c>
      <c r="I7093" s="10">
        <v>38974801.659999996</v>
      </c>
      <c r="J7093" s="11">
        <f t="shared" si="3233"/>
        <v>2.1899999999999999E-2</v>
      </c>
      <c r="K7093" s="30">
        <f t="shared" si="3234"/>
        <v>71129.013029499984</v>
      </c>
      <c r="L7093" s="29">
        <f t="shared" si="3235"/>
        <v>1866.35302949998</v>
      </c>
      <c r="M7093" s="10">
        <f t="shared" si="3236"/>
        <v>38974801.659999996</v>
      </c>
      <c r="N7093" s="5">
        <f>VLOOKUP(CONCATENATE(A7093,"-6"),'Restated Depr'!$B$6:$G$7674,6,0)</f>
        <v>2.53E-2</v>
      </c>
      <c r="O7093" s="29">
        <f t="shared" si="3237"/>
        <v>82171.873499833324</v>
      </c>
      <c r="P7093" s="29">
        <f t="shared" si="3238"/>
        <v>11042.86047033334</v>
      </c>
      <c r="Q7093" t="s">
        <v>7819</v>
      </c>
    </row>
    <row r="7094" spans="1:18" hidden="1">
      <c r="A7094" t="s">
        <v>542</v>
      </c>
      <c r="B7094" t="s">
        <v>7077</v>
      </c>
      <c r="C7094" s="224" t="s">
        <v>7843</v>
      </c>
      <c r="D7094" s="221">
        <v>375</v>
      </c>
      <c r="E7094" s="324">
        <v>43039</v>
      </c>
      <c r="F7094" s="1">
        <v>38490636.130000003</v>
      </c>
      <c r="G7094" s="18">
        <v>2.1899999999999999E-2</v>
      </c>
      <c r="H7094" s="298">
        <v>70245.41</v>
      </c>
      <c r="I7094" s="10">
        <v>38974801.659999996</v>
      </c>
      <c r="J7094" s="11">
        <f t="shared" si="3233"/>
        <v>2.1899999999999999E-2</v>
      </c>
      <c r="K7094" s="30">
        <f t="shared" si="3234"/>
        <v>71129.013029499984</v>
      </c>
      <c r="L7094" s="29">
        <f t="shared" si="3235"/>
        <v>883.60302949998004</v>
      </c>
      <c r="M7094" s="10">
        <f t="shared" si="3236"/>
        <v>38974801.659999996</v>
      </c>
      <c r="N7094" s="5">
        <f>VLOOKUP(CONCATENATE(A7094,"-6"),'Restated Depr'!$B$6:$G$7674,6,0)</f>
        <v>2.53E-2</v>
      </c>
      <c r="O7094" s="29">
        <f t="shared" si="3237"/>
        <v>82171.873499833324</v>
      </c>
      <c r="P7094" s="29">
        <f t="shared" si="3238"/>
        <v>11042.86047033334</v>
      </c>
      <c r="Q7094" t="s">
        <v>7819</v>
      </c>
    </row>
    <row r="7095" spans="1:18" hidden="1">
      <c r="A7095" t="s">
        <v>542</v>
      </c>
      <c r="B7095" t="s">
        <v>7078</v>
      </c>
      <c r="C7095" s="224" t="s">
        <v>7843</v>
      </c>
      <c r="D7095" s="221">
        <v>375</v>
      </c>
      <c r="E7095" s="324">
        <v>43069</v>
      </c>
      <c r="F7095" s="1">
        <v>38974773.659999996</v>
      </c>
      <c r="G7095" s="18">
        <v>2.1899999999999999E-2</v>
      </c>
      <c r="H7095" s="298">
        <v>71128.959999999992</v>
      </c>
      <c r="I7095" s="10">
        <v>38974801.659999996</v>
      </c>
      <c r="J7095" s="11">
        <f t="shared" si="3233"/>
        <v>2.1899999999999999E-2</v>
      </c>
      <c r="K7095" s="30">
        <f t="shared" si="3234"/>
        <v>71129.013029499984</v>
      </c>
      <c r="L7095" s="29">
        <f t="shared" si="3235"/>
        <v>5.3029499991680495E-2</v>
      </c>
      <c r="M7095" s="10">
        <f t="shared" si="3236"/>
        <v>38974801.659999996</v>
      </c>
      <c r="N7095" s="5">
        <f>VLOOKUP(CONCATENATE(A7095,"-6"),'Restated Depr'!$B$6:$G$7674,6,0)</f>
        <v>2.53E-2</v>
      </c>
      <c r="O7095" s="29">
        <f t="shared" si="3237"/>
        <v>82171.873499833324</v>
      </c>
      <c r="P7095" s="29">
        <f t="shared" si="3238"/>
        <v>11042.86047033334</v>
      </c>
      <c r="Q7095" t="s">
        <v>7819</v>
      </c>
    </row>
    <row r="7096" spans="1:18" hidden="1">
      <c r="A7096" t="s">
        <v>542</v>
      </c>
      <c r="B7096" t="s">
        <v>7079</v>
      </c>
      <c r="C7096" s="224" t="s">
        <v>7843</v>
      </c>
      <c r="D7096" s="221">
        <v>375</v>
      </c>
      <c r="E7096" s="324">
        <v>43100</v>
      </c>
      <c r="F7096" s="1">
        <v>38976375.899999999</v>
      </c>
      <c r="G7096" s="18">
        <v>2.3300000000000001E-2</v>
      </c>
      <c r="H7096" s="298">
        <v>75679.13</v>
      </c>
      <c r="I7096" s="10">
        <v>38974801.659999996</v>
      </c>
      <c r="J7096" s="11">
        <f t="shared" si="3233"/>
        <v>2.3300000000000001E-2</v>
      </c>
      <c r="K7096" s="30">
        <f t="shared" si="3234"/>
        <v>75676.073223166663</v>
      </c>
      <c r="L7096" s="29">
        <f t="shared" si="3235"/>
        <v>-3.0567768333421554</v>
      </c>
      <c r="M7096" s="10">
        <f t="shared" si="3236"/>
        <v>38974801.659999996</v>
      </c>
      <c r="N7096" s="5">
        <f>VLOOKUP(CONCATENATE(A7096,"-6"),'Restated Depr'!$B$6:$G$7674,6,0)</f>
        <v>2.53E-2</v>
      </c>
      <c r="O7096" s="29">
        <f t="shared" si="3237"/>
        <v>82171.873499833324</v>
      </c>
      <c r="P7096" s="29">
        <f t="shared" si="3238"/>
        <v>6495.8002766666614</v>
      </c>
      <c r="Q7096" t="s">
        <v>7819</v>
      </c>
    </row>
    <row r="7097" spans="1:18" hidden="1">
      <c r="A7097" t="s">
        <v>542</v>
      </c>
      <c r="B7097" t="s">
        <v>7080</v>
      </c>
      <c r="C7097" s="224" t="s">
        <v>7843</v>
      </c>
      <c r="D7097" s="221">
        <v>375</v>
      </c>
      <c r="E7097" s="324">
        <v>43131</v>
      </c>
      <c r="F7097" s="1">
        <v>38974801.659999996</v>
      </c>
      <c r="G7097" s="5">
        <v>2.53E-2</v>
      </c>
      <c r="H7097" s="298">
        <v>82171.87</v>
      </c>
      <c r="I7097" s="10">
        <v>38974801.659999996</v>
      </c>
      <c r="J7097" s="11">
        <f t="shared" si="3233"/>
        <v>2.53E-2</v>
      </c>
      <c r="K7097" s="30">
        <f t="shared" si="3234"/>
        <v>82171.873499833324</v>
      </c>
      <c r="L7097" s="29">
        <f t="shared" si="3235"/>
        <v>3.4998333285329863E-3</v>
      </c>
      <c r="M7097" s="10">
        <f t="shared" si="3236"/>
        <v>38974801.659999996</v>
      </c>
      <c r="N7097" s="5">
        <f>VLOOKUP(CONCATENATE(A7097,"-6"),'Restated Depr'!$B$6:$G$7674,6,0)</f>
        <v>2.53E-2</v>
      </c>
      <c r="O7097" s="29">
        <f t="shared" si="3237"/>
        <v>82171.873499833324</v>
      </c>
      <c r="P7097" s="29">
        <f t="shared" si="3238"/>
        <v>0</v>
      </c>
      <c r="Q7097" t="s">
        <v>7819</v>
      </c>
    </row>
    <row r="7098" spans="1:18" hidden="1">
      <c r="A7098" t="s">
        <v>542</v>
      </c>
      <c r="B7098" t="s">
        <v>7081</v>
      </c>
      <c r="C7098" s="224" t="s">
        <v>7843</v>
      </c>
      <c r="D7098" s="221">
        <v>375</v>
      </c>
      <c r="E7098" s="324">
        <v>43159</v>
      </c>
      <c r="F7098" s="1">
        <v>38974801.659999996</v>
      </c>
      <c r="G7098" s="5">
        <v>2.53E-2</v>
      </c>
      <c r="H7098" s="298">
        <v>82171.87</v>
      </c>
      <c r="I7098" s="10">
        <v>38974801.659999996</v>
      </c>
      <c r="J7098" s="11">
        <f t="shared" si="3233"/>
        <v>2.53E-2</v>
      </c>
      <c r="K7098" s="30">
        <f t="shared" si="3234"/>
        <v>82171.873499833324</v>
      </c>
      <c r="L7098" s="29">
        <f t="shared" si="3235"/>
        <v>3.4998333285329863E-3</v>
      </c>
      <c r="M7098" s="10">
        <f t="shared" si="3236"/>
        <v>38974801.659999996</v>
      </c>
      <c r="N7098" s="5">
        <f>VLOOKUP(CONCATENATE(A7098,"-6"),'Restated Depr'!$B$6:$G$7674,6,0)</f>
        <v>2.53E-2</v>
      </c>
      <c r="O7098" s="29">
        <f t="shared" si="3237"/>
        <v>82171.873499833324</v>
      </c>
      <c r="P7098" s="29">
        <f t="shared" si="3238"/>
        <v>0</v>
      </c>
      <c r="Q7098" t="s">
        <v>7819</v>
      </c>
    </row>
    <row r="7099" spans="1:18" hidden="1">
      <c r="A7099" t="s">
        <v>542</v>
      </c>
      <c r="B7099" t="s">
        <v>7082</v>
      </c>
      <c r="C7099" s="224" t="s">
        <v>7843</v>
      </c>
      <c r="D7099" s="221">
        <v>375</v>
      </c>
      <c r="E7099" s="324">
        <v>43190</v>
      </c>
      <c r="F7099" s="1">
        <v>38974801.659999996</v>
      </c>
      <c r="G7099" s="5">
        <v>2.53E-2</v>
      </c>
      <c r="H7099" s="298">
        <v>82171.87</v>
      </c>
      <c r="I7099" s="10">
        <v>38974801.659999996</v>
      </c>
      <c r="J7099" s="11">
        <f t="shared" si="3233"/>
        <v>2.53E-2</v>
      </c>
      <c r="K7099" s="30">
        <f t="shared" si="3234"/>
        <v>82171.873499833324</v>
      </c>
      <c r="L7099" s="29">
        <f t="shared" si="3235"/>
        <v>3.4998333285329863E-3</v>
      </c>
      <c r="M7099" s="10">
        <f t="shared" si="3236"/>
        <v>38974801.659999996</v>
      </c>
      <c r="N7099" s="5">
        <f>VLOOKUP(CONCATENATE(A7099,"-6"),'Restated Depr'!$B$6:$G$7674,6,0)</f>
        <v>2.53E-2</v>
      </c>
      <c r="O7099" s="29">
        <f t="shared" si="3237"/>
        <v>82171.873499833324</v>
      </c>
      <c r="P7099" s="29">
        <f t="shared" si="3238"/>
        <v>0</v>
      </c>
      <c r="Q7099" t="s">
        <v>7819</v>
      </c>
    </row>
    <row r="7100" spans="1:18" hidden="1">
      <c r="A7100" t="s">
        <v>542</v>
      </c>
      <c r="B7100" t="s">
        <v>7083</v>
      </c>
      <c r="C7100" s="224" t="s">
        <v>7843</v>
      </c>
      <c r="D7100" s="221">
        <v>375</v>
      </c>
      <c r="E7100" s="324">
        <v>43220</v>
      </c>
      <c r="F7100" s="1">
        <v>38974801.659999996</v>
      </c>
      <c r="G7100" s="5">
        <v>2.53E-2</v>
      </c>
      <c r="H7100" s="298">
        <v>82171.87</v>
      </c>
      <c r="I7100" s="10">
        <v>38974801.659999996</v>
      </c>
      <c r="J7100" s="11">
        <f t="shared" si="3233"/>
        <v>2.53E-2</v>
      </c>
      <c r="K7100" s="30">
        <f t="shared" si="3234"/>
        <v>82171.873499833324</v>
      </c>
      <c r="L7100" s="29">
        <f t="shared" si="3235"/>
        <v>3.4998333285329863E-3</v>
      </c>
      <c r="M7100" s="10">
        <f t="shared" si="3236"/>
        <v>38974801.659999996</v>
      </c>
      <c r="N7100" s="5">
        <f>VLOOKUP(CONCATENATE(A7100,"-6"),'Restated Depr'!$B$6:$G$7674,6,0)</f>
        <v>2.53E-2</v>
      </c>
      <c r="O7100" s="29">
        <f t="shared" si="3237"/>
        <v>82171.873499833324</v>
      </c>
      <c r="P7100" s="29">
        <f t="shared" si="3238"/>
        <v>0</v>
      </c>
      <c r="Q7100" t="s">
        <v>7819</v>
      </c>
    </row>
    <row r="7101" spans="1:18" hidden="1">
      <c r="A7101" t="s">
        <v>542</v>
      </c>
      <c r="B7101" t="s">
        <v>7084</v>
      </c>
      <c r="C7101" s="224" t="s">
        <v>7843</v>
      </c>
      <c r="D7101" s="221">
        <v>375</v>
      </c>
      <c r="E7101" s="324">
        <v>43251</v>
      </c>
      <c r="F7101" s="1">
        <v>38974801.659999996</v>
      </c>
      <c r="G7101" s="5">
        <v>2.53E-2</v>
      </c>
      <c r="H7101" s="298">
        <v>82171.87</v>
      </c>
      <c r="I7101" s="10">
        <v>38974801.659999996</v>
      </c>
      <c r="J7101" s="11">
        <f t="shared" si="3233"/>
        <v>2.53E-2</v>
      </c>
      <c r="K7101" s="30">
        <f t="shared" si="3234"/>
        <v>82171.873499833324</v>
      </c>
      <c r="L7101" s="29">
        <f t="shared" si="3235"/>
        <v>3.4998333285329863E-3</v>
      </c>
      <c r="M7101" s="10">
        <f t="shared" si="3236"/>
        <v>38974801.659999996</v>
      </c>
      <c r="N7101" s="5">
        <f>VLOOKUP(CONCATENATE(A7101,"-6"),'Restated Depr'!$B$6:$G$7674,6,0)</f>
        <v>2.53E-2</v>
      </c>
      <c r="O7101" s="29">
        <f t="shared" si="3237"/>
        <v>82171.873499833324</v>
      </c>
      <c r="P7101" s="29">
        <f t="shared" si="3238"/>
        <v>0</v>
      </c>
      <c r="Q7101" t="s">
        <v>7819</v>
      </c>
    </row>
    <row r="7102" spans="1:18" hidden="1">
      <c r="A7102" t="s">
        <v>542</v>
      </c>
      <c r="B7102" t="s">
        <v>7085</v>
      </c>
      <c r="C7102" s="224" t="s">
        <v>7843</v>
      </c>
      <c r="D7102" s="221">
        <v>375</v>
      </c>
      <c r="E7102" s="324">
        <v>43281</v>
      </c>
      <c r="F7102" s="1">
        <v>38974801.659999996</v>
      </c>
      <c r="G7102" s="5">
        <v>2.53E-2</v>
      </c>
      <c r="H7102" s="298">
        <v>82171.87</v>
      </c>
      <c r="I7102" s="10">
        <v>38974801.659999996</v>
      </c>
      <c r="J7102" s="11">
        <f t="shared" si="3233"/>
        <v>2.53E-2</v>
      </c>
      <c r="K7102" s="30">
        <f t="shared" si="3234"/>
        <v>82171.873499833324</v>
      </c>
      <c r="L7102" s="29">
        <f t="shared" si="3235"/>
        <v>3.4998333285329863E-3</v>
      </c>
      <c r="M7102" s="10">
        <f t="shared" si="3236"/>
        <v>38974801.659999996</v>
      </c>
      <c r="N7102" s="5">
        <f>VLOOKUP(CONCATENATE(A7102,"-6"),'Restated Depr'!$B$6:$G$7674,6,0)</f>
        <v>2.53E-2</v>
      </c>
      <c r="O7102" s="29">
        <f t="shared" si="3237"/>
        <v>82171.873499833324</v>
      </c>
      <c r="P7102" s="29">
        <f t="shared" si="3238"/>
        <v>0</v>
      </c>
      <c r="Q7102" t="s">
        <v>7819</v>
      </c>
      <c r="R7102" s="5"/>
    </row>
    <row r="7103" spans="1:18" ht="15.75" hidden="1" thickBot="1">
      <c r="A7103" t="s">
        <v>542</v>
      </c>
      <c r="C7103" s="224" t="s">
        <v>648</v>
      </c>
      <c r="D7103" s="22"/>
      <c r="E7103" s="323" t="s">
        <v>606</v>
      </c>
      <c r="F7103" s="1"/>
      <c r="G7103" s="5"/>
      <c r="H7103" s="310">
        <f>SUM(H7091:H7102)</f>
        <v>918004.55999999994</v>
      </c>
      <c r="I7103" s="10"/>
      <c r="J7103" s="10"/>
      <c r="K7103" s="32">
        <f>SUM(K7091:K7102)</f>
        <v>924352.37936966633</v>
      </c>
      <c r="L7103" s="28">
        <f>SUM(L7091:L7102)</f>
        <v>6347.8193696665548</v>
      </c>
      <c r="M7103" s="10"/>
      <c r="N7103" s="5"/>
      <c r="O7103" s="28">
        <f>SUM(O7091:O7102)</f>
        <v>986062.48199799971</v>
      </c>
      <c r="P7103" s="28">
        <f>SUM(P7091:P7102)</f>
        <v>61710.102628333363</v>
      </c>
    </row>
    <row r="7104" spans="1:18" hidden="1">
      <c r="A7104" t="s">
        <v>543</v>
      </c>
      <c r="B7104" t="s">
        <v>7086</v>
      </c>
      <c r="C7104" s="224" t="s">
        <v>7843</v>
      </c>
      <c r="D7104" s="221">
        <v>375</v>
      </c>
      <c r="E7104" s="324">
        <v>42947</v>
      </c>
      <c r="F7104" s="9">
        <v>410556.01</v>
      </c>
      <c r="G7104" s="18">
        <v>2.1899999999999999E-2</v>
      </c>
      <c r="H7104" s="299">
        <v>749.25999999999988</v>
      </c>
      <c r="I7104" s="15">
        <v>410556.01</v>
      </c>
      <c r="J7104" s="11">
        <f t="shared" ref="J7104:J7115" si="3239">G7104</f>
        <v>2.1899999999999999E-2</v>
      </c>
      <c r="K7104" s="31">
        <f t="shared" ref="K7104:K7115" si="3240">I7104*J7104/12</f>
        <v>749.26471824999999</v>
      </c>
      <c r="L7104" s="289">
        <f t="shared" ref="L7104:L7115" si="3241">K7104-H7104</f>
        <v>4.718250000109947E-3</v>
      </c>
      <c r="M7104" s="15">
        <f t="shared" ref="M7104:M7115" si="3242">I7104</f>
        <v>410556.01</v>
      </c>
      <c r="N7104" s="5">
        <f>VLOOKUP(CONCATENATE(A7104,"-6"),'Restated Depr'!$B$6:$G$7674,6,0)</f>
        <v>2.53E-2</v>
      </c>
      <c r="O7104" s="289">
        <f t="shared" ref="O7104:O7115" si="3243">M7104*N7104/12</f>
        <v>865.58892108333339</v>
      </c>
      <c r="P7104" s="289">
        <f t="shared" ref="P7104:P7115" si="3244">O7104-K7104</f>
        <v>116.3242028333334</v>
      </c>
      <c r="Q7104" t="s">
        <v>7819</v>
      </c>
    </row>
    <row r="7105" spans="1:18" hidden="1">
      <c r="A7105" t="s">
        <v>543</v>
      </c>
      <c r="B7105" t="s">
        <v>7087</v>
      </c>
      <c r="C7105" s="224" t="s">
        <v>7843</v>
      </c>
      <c r="D7105" s="221">
        <v>375</v>
      </c>
      <c r="E7105" s="324">
        <v>42978</v>
      </c>
      <c r="F7105" s="1">
        <v>410556.01</v>
      </c>
      <c r="G7105" s="18">
        <v>2.1899999999999999E-2</v>
      </c>
      <c r="H7105" s="298">
        <v>749.25999999999988</v>
      </c>
      <c r="I7105" s="10">
        <v>410556.01</v>
      </c>
      <c r="J7105" s="11">
        <f t="shared" si="3239"/>
        <v>2.1899999999999999E-2</v>
      </c>
      <c r="K7105" s="30">
        <f t="shared" si="3240"/>
        <v>749.26471824999999</v>
      </c>
      <c r="L7105" s="29">
        <f t="shared" si="3241"/>
        <v>4.718250000109947E-3</v>
      </c>
      <c r="M7105" s="10">
        <f t="shared" si="3242"/>
        <v>410556.01</v>
      </c>
      <c r="N7105" s="5">
        <f>VLOOKUP(CONCATENATE(A7105,"-6"),'Restated Depr'!$B$6:$G$7674,6,0)</f>
        <v>2.53E-2</v>
      </c>
      <c r="O7105" s="29">
        <f t="shared" si="3243"/>
        <v>865.58892108333339</v>
      </c>
      <c r="P7105" s="29">
        <f t="shared" si="3244"/>
        <v>116.3242028333334</v>
      </c>
      <c r="Q7105" t="s">
        <v>7819</v>
      </c>
    </row>
    <row r="7106" spans="1:18" hidden="1">
      <c r="A7106" t="s">
        <v>543</v>
      </c>
      <c r="B7106" t="s">
        <v>7088</v>
      </c>
      <c r="C7106" s="224" t="s">
        <v>7843</v>
      </c>
      <c r="D7106" s="221">
        <v>375</v>
      </c>
      <c r="E7106" s="324">
        <v>43008</v>
      </c>
      <c r="F7106" s="1">
        <v>410556.01</v>
      </c>
      <c r="G7106" s="18">
        <v>2.1899999999999999E-2</v>
      </c>
      <c r="H7106" s="298">
        <v>749.25999999999988</v>
      </c>
      <c r="I7106" s="10">
        <v>410556.01</v>
      </c>
      <c r="J7106" s="11">
        <f t="shared" si="3239"/>
        <v>2.1899999999999999E-2</v>
      </c>
      <c r="K7106" s="30">
        <f t="shared" si="3240"/>
        <v>749.26471824999999</v>
      </c>
      <c r="L7106" s="29">
        <f t="shared" si="3241"/>
        <v>4.718250000109947E-3</v>
      </c>
      <c r="M7106" s="10">
        <f t="shared" si="3242"/>
        <v>410556.01</v>
      </c>
      <c r="N7106" s="5">
        <f>VLOOKUP(CONCATENATE(A7106,"-6"),'Restated Depr'!$B$6:$G$7674,6,0)</f>
        <v>2.53E-2</v>
      </c>
      <c r="O7106" s="29">
        <f t="shared" si="3243"/>
        <v>865.58892108333339</v>
      </c>
      <c r="P7106" s="29">
        <f t="shared" si="3244"/>
        <v>116.3242028333334</v>
      </c>
      <c r="Q7106" t="s">
        <v>7819</v>
      </c>
    </row>
    <row r="7107" spans="1:18" hidden="1">
      <c r="A7107" t="s">
        <v>543</v>
      </c>
      <c r="B7107" t="s">
        <v>7089</v>
      </c>
      <c r="C7107" s="224" t="s">
        <v>7843</v>
      </c>
      <c r="D7107" s="221">
        <v>375</v>
      </c>
      <c r="E7107" s="324">
        <v>43039</v>
      </c>
      <c r="F7107" s="1">
        <v>410556.01</v>
      </c>
      <c r="G7107" s="18">
        <v>2.1899999999999999E-2</v>
      </c>
      <c r="H7107" s="298">
        <v>749.25999999999988</v>
      </c>
      <c r="I7107" s="10">
        <v>410556.01</v>
      </c>
      <c r="J7107" s="11">
        <f t="shared" si="3239"/>
        <v>2.1899999999999999E-2</v>
      </c>
      <c r="K7107" s="30">
        <f t="shared" si="3240"/>
        <v>749.26471824999999</v>
      </c>
      <c r="L7107" s="29">
        <f t="shared" si="3241"/>
        <v>4.718250000109947E-3</v>
      </c>
      <c r="M7107" s="10">
        <f t="shared" si="3242"/>
        <v>410556.01</v>
      </c>
      <c r="N7107" s="5">
        <f>VLOOKUP(CONCATENATE(A7107,"-6"),'Restated Depr'!$B$6:$G$7674,6,0)</f>
        <v>2.53E-2</v>
      </c>
      <c r="O7107" s="29">
        <f t="shared" si="3243"/>
        <v>865.58892108333339</v>
      </c>
      <c r="P7107" s="29">
        <f t="shared" si="3244"/>
        <v>116.3242028333334</v>
      </c>
      <c r="Q7107" t="s">
        <v>7819</v>
      </c>
    </row>
    <row r="7108" spans="1:18" hidden="1">
      <c r="A7108" t="s">
        <v>543</v>
      </c>
      <c r="B7108" t="s">
        <v>7090</v>
      </c>
      <c r="C7108" s="224" t="s">
        <v>7843</v>
      </c>
      <c r="D7108" s="221">
        <v>375</v>
      </c>
      <c r="E7108" s="324">
        <v>43069</v>
      </c>
      <c r="F7108" s="1">
        <v>410556.01</v>
      </c>
      <c r="G7108" s="18">
        <v>2.1899999999999999E-2</v>
      </c>
      <c r="H7108" s="298">
        <v>749.25999999999988</v>
      </c>
      <c r="I7108" s="10">
        <v>410556.01</v>
      </c>
      <c r="J7108" s="11">
        <f t="shared" si="3239"/>
        <v>2.1899999999999999E-2</v>
      </c>
      <c r="K7108" s="30">
        <f t="shared" si="3240"/>
        <v>749.26471824999999</v>
      </c>
      <c r="L7108" s="29">
        <f t="shared" si="3241"/>
        <v>4.718250000109947E-3</v>
      </c>
      <c r="M7108" s="10">
        <f t="shared" si="3242"/>
        <v>410556.01</v>
      </c>
      <c r="N7108" s="5">
        <f>VLOOKUP(CONCATENATE(A7108,"-6"),'Restated Depr'!$B$6:$G$7674,6,0)</f>
        <v>2.53E-2</v>
      </c>
      <c r="O7108" s="29">
        <f t="shared" si="3243"/>
        <v>865.58892108333339</v>
      </c>
      <c r="P7108" s="29">
        <f t="shared" si="3244"/>
        <v>116.3242028333334</v>
      </c>
      <c r="Q7108" t="s">
        <v>7819</v>
      </c>
    </row>
    <row r="7109" spans="1:18" hidden="1">
      <c r="A7109" t="s">
        <v>543</v>
      </c>
      <c r="B7109" t="s">
        <v>7091</v>
      </c>
      <c r="C7109" s="224" t="s">
        <v>7843</v>
      </c>
      <c r="D7109" s="221">
        <v>375</v>
      </c>
      <c r="E7109" s="324">
        <v>43100</v>
      </c>
      <c r="F7109" s="1">
        <v>410556.01</v>
      </c>
      <c r="G7109" s="18">
        <v>2.3300000000000001E-2</v>
      </c>
      <c r="H7109" s="298">
        <v>797.16</v>
      </c>
      <c r="I7109" s="10">
        <v>410556.01</v>
      </c>
      <c r="J7109" s="11">
        <f t="shared" si="3239"/>
        <v>2.3300000000000001E-2</v>
      </c>
      <c r="K7109" s="30">
        <f t="shared" si="3240"/>
        <v>797.16291941666668</v>
      </c>
      <c r="L7109" s="29">
        <f t="shared" si="3241"/>
        <v>2.9194166667139143E-3</v>
      </c>
      <c r="M7109" s="10">
        <f t="shared" si="3242"/>
        <v>410556.01</v>
      </c>
      <c r="N7109" s="5">
        <f>VLOOKUP(CONCATENATE(A7109,"-6"),'Restated Depr'!$B$6:$G$7674,6,0)</f>
        <v>2.53E-2</v>
      </c>
      <c r="O7109" s="29">
        <f t="shared" si="3243"/>
        <v>865.58892108333339</v>
      </c>
      <c r="P7109" s="29">
        <f t="shared" si="3244"/>
        <v>68.426001666666707</v>
      </c>
      <c r="Q7109" t="s">
        <v>7819</v>
      </c>
    </row>
    <row r="7110" spans="1:18" hidden="1">
      <c r="A7110" t="s">
        <v>543</v>
      </c>
      <c r="B7110" t="s">
        <v>7092</v>
      </c>
      <c r="C7110" s="224" t="s">
        <v>7843</v>
      </c>
      <c r="D7110" s="221">
        <v>375</v>
      </c>
      <c r="E7110" s="324">
        <v>43131</v>
      </c>
      <c r="F7110" s="1">
        <v>410556.01</v>
      </c>
      <c r="G7110" s="5">
        <v>2.53E-2</v>
      </c>
      <c r="H7110" s="298">
        <v>865.5899999999998</v>
      </c>
      <c r="I7110" s="10">
        <v>410556.01</v>
      </c>
      <c r="J7110" s="11">
        <f t="shared" si="3239"/>
        <v>2.53E-2</v>
      </c>
      <c r="K7110" s="30">
        <f t="shared" si="3240"/>
        <v>865.58892108333339</v>
      </c>
      <c r="L7110" s="29">
        <f t="shared" si="3241"/>
        <v>-1.0789166664153527E-3</v>
      </c>
      <c r="M7110" s="10">
        <f t="shared" si="3242"/>
        <v>410556.01</v>
      </c>
      <c r="N7110" s="5">
        <f>VLOOKUP(CONCATENATE(A7110,"-6"),'Restated Depr'!$B$6:$G$7674,6,0)</f>
        <v>2.53E-2</v>
      </c>
      <c r="O7110" s="29">
        <f t="shared" si="3243"/>
        <v>865.58892108333339</v>
      </c>
      <c r="P7110" s="29">
        <f t="shared" si="3244"/>
        <v>0</v>
      </c>
      <c r="Q7110" t="s">
        <v>7819</v>
      </c>
    </row>
    <row r="7111" spans="1:18" hidden="1">
      <c r="A7111" t="s">
        <v>543</v>
      </c>
      <c r="B7111" t="s">
        <v>7093</v>
      </c>
      <c r="C7111" s="224" t="s">
        <v>7843</v>
      </c>
      <c r="D7111" s="221">
        <v>375</v>
      </c>
      <c r="E7111" s="324">
        <v>43159</v>
      </c>
      <c r="F7111" s="1">
        <v>410556.01</v>
      </c>
      <c r="G7111" s="5">
        <v>2.53E-2</v>
      </c>
      <c r="H7111" s="298">
        <v>865.5899999999998</v>
      </c>
      <c r="I7111" s="10">
        <v>410556.01</v>
      </c>
      <c r="J7111" s="11">
        <f t="shared" si="3239"/>
        <v>2.53E-2</v>
      </c>
      <c r="K7111" s="30">
        <f t="shared" si="3240"/>
        <v>865.58892108333339</v>
      </c>
      <c r="L7111" s="29">
        <f t="shared" si="3241"/>
        <v>-1.0789166664153527E-3</v>
      </c>
      <c r="M7111" s="10">
        <f t="shared" si="3242"/>
        <v>410556.01</v>
      </c>
      <c r="N7111" s="5">
        <f>VLOOKUP(CONCATENATE(A7111,"-6"),'Restated Depr'!$B$6:$G$7674,6,0)</f>
        <v>2.53E-2</v>
      </c>
      <c r="O7111" s="29">
        <f t="shared" si="3243"/>
        <v>865.58892108333339</v>
      </c>
      <c r="P7111" s="29">
        <f t="shared" si="3244"/>
        <v>0</v>
      </c>
      <c r="Q7111" t="s">
        <v>7819</v>
      </c>
    </row>
    <row r="7112" spans="1:18" hidden="1">
      <c r="A7112" t="s">
        <v>543</v>
      </c>
      <c r="B7112" t="s">
        <v>7094</v>
      </c>
      <c r="C7112" s="224" t="s">
        <v>7843</v>
      </c>
      <c r="D7112" s="221">
        <v>375</v>
      </c>
      <c r="E7112" s="324">
        <v>43190</v>
      </c>
      <c r="F7112" s="1">
        <v>410556.01</v>
      </c>
      <c r="G7112" s="5">
        <v>2.53E-2</v>
      </c>
      <c r="H7112" s="298">
        <v>865.5899999999998</v>
      </c>
      <c r="I7112" s="10">
        <v>410556.01</v>
      </c>
      <c r="J7112" s="11">
        <f t="shared" si="3239"/>
        <v>2.53E-2</v>
      </c>
      <c r="K7112" s="30">
        <f t="shared" si="3240"/>
        <v>865.58892108333339</v>
      </c>
      <c r="L7112" s="29">
        <f t="shared" si="3241"/>
        <v>-1.0789166664153527E-3</v>
      </c>
      <c r="M7112" s="10">
        <f t="shared" si="3242"/>
        <v>410556.01</v>
      </c>
      <c r="N7112" s="5">
        <f>VLOOKUP(CONCATENATE(A7112,"-6"),'Restated Depr'!$B$6:$G$7674,6,0)</f>
        <v>2.53E-2</v>
      </c>
      <c r="O7112" s="29">
        <f t="shared" si="3243"/>
        <v>865.58892108333339</v>
      </c>
      <c r="P7112" s="29">
        <f t="shared" si="3244"/>
        <v>0</v>
      </c>
      <c r="Q7112" t="s">
        <v>7819</v>
      </c>
    </row>
    <row r="7113" spans="1:18" hidden="1">
      <c r="A7113" t="s">
        <v>543</v>
      </c>
      <c r="B7113" t="s">
        <v>7095</v>
      </c>
      <c r="C7113" s="224" t="s">
        <v>7843</v>
      </c>
      <c r="D7113" s="221">
        <v>375</v>
      </c>
      <c r="E7113" s="324">
        <v>43220</v>
      </c>
      <c r="F7113" s="1">
        <v>410556.01</v>
      </c>
      <c r="G7113" s="5">
        <v>2.53E-2</v>
      </c>
      <c r="H7113" s="298">
        <v>865.5899999999998</v>
      </c>
      <c r="I7113" s="10">
        <v>410556.01</v>
      </c>
      <c r="J7113" s="11">
        <f t="shared" si="3239"/>
        <v>2.53E-2</v>
      </c>
      <c r="K7113" s="30">
        <f t="shared" si="3240"/>
        <v>865.58892108333339</v>
      </c>
      <c r="L7113" s="29">
        <f t="shared" si="3241"/>
        <v>-1.0789166664153527E-3</v>
      </c>
      <c r="M7113" s="10">
        <f t="shared" si="3242"/>
        <v>410556.01</v>
      </c>
      <c r="N7113" s="5">
        <f>VLOOKUP(CONCATENATE(A7113,"-6"),'Restated Depr'!$B$6:$G$7674,6,0)</f>
        <v>2.53E-2</v>
      </c>
      <c r="O7113" s="29">
        <f t="shared" si="3243"/>
        <v>865.58892108333339</v>
      </c>
      <c r="P7113" s="29">
        <f t="shared" si="3244"/>
        <v>0</v>
      </c>
      <c r="Q7113" t="s">
        <v>7819</v>
      </c>
    </row>
    <row r="7114" spans="1:18" hidden="1">
      <c r="A7114" t="s">
        <v>543</v>
      </c>
      <c r="B7114" t="s">
        <v>7096</v>
      </c>
      <c r="C7114" s="224" t="s">
        <v>7843</v>
      </c>
      <c r="D7114" s="221">
        <v>375</v>
      </c>
      <c r="E7114" s="324">
        <v>43251</v>
      </c>
      <c r="F7114" s="1">
        <v>410556.01</v>
      </c>
      <c r="G7114" s="5">
        <v>2.53E-2</v>
      </c>
      <c r="H7114" s="298">
        <v>865.5899999999998</v>
      </c>
      <c r="I7114" s="10">
        <v>410556.01</v>
      </c>
      <c r="J7114" s="11">
        <f t="shared" si="3239"/>
        <v>2.53E-2</v>
      </c>
      <c r="K7114" s="30">
        <f t="shared" si="3240"/>
        <v>865.58892108333339</v>
      </c>
      <c r="L7114" s="29">
        <f t="shared" si="3241"/>
        <v>-1.0789166664153527E-3</v>
      </c>
      <c r="M7114" s="10">
        <f t="shared" si="3242"/>
        <v>410556.01</v>
      </c>
      <c r="N7114" s="5">
        <f>VLOOKUP(CONCATENATE(A7114,"-6"),'Restated Depr'!$B$6:$G$7674,6,0)</f>
        <v>2.53E-2</v>
      </c>
      <c r="O7114" s="29">
        <f t="shared" si="3243"/>
        <v>865.58892108333339</v>
      </c>
      <c r="P7114" s="29">
        <f t="shared" si="3244"/>
        <v>0</v>
      </c>
      <c r="Q7114" t="s">
        <v>7819</v>
      </c>
    </row>
    <row r="7115" spans="1:18" hidden="1">
      <c r="A7115" t="s">
        <v>543</v>
      </c>
      <c r="B7115" t="s">
        <v>7097</v>
      </c>
      <c r="C7115" s="224" t="s">
        <v>7843</v>
      </c>
      <c r="D7115" s="221">
        <v>375</v>
      </c>
      <c r="E7115" s="324">
        <v>43281</v>
      </c>
      <c r="F7115" s="1">
        <v>410556.01</v>
      </c>
      <c r="G7115" s="5">
        <v>2.53E-2</v>
      </c>
      <c r="H7115" s="298">
        <v>865.5899999999998</v>
      </c>
      <c r="I7115" s="10">
        <v>410556.01</v>
      </c>
      <c r="J7115" s="11">
        <f t="shared" si="3239"/>
        <v>2.53E-2</v>
      </c>
      <c r="K7115" s="30">
        <f t="shared" si="3240"/>
        <v>865.58892108333339</v>
      </c>
      <c r="L7115" s="29">
        <f t="shared" si="3241"/>
        <v>-1.0789166664153527E-3</v>
      </c>
      <c r="M7115" s="10">
        <f t="shared" si="3242"/>
        <v>410556.01</v>
      </c>
      <c r="N7115" s="5">
        <f>VLOOKUP(CONCATENATE(A7115,"-6"),'Restated Depr'!$B$6:$G$7674,6,0)</f>
        <v>2.53E-2</v>
      </c>
      <c r="O7115" s="29">
        <f t="shared" si="3243"/>
        <v>865.58892108333339</v>
      </c>
      <c r="P7115" s="29">
        <f t="shared" si="3244"/>
        <v>0</v>
      </c>
      <c r="Q7115" t="s">
        <v>7819</v>
      </c>
      <c r="R7115" s="5"/>
    </row>
    <row r="7116" spans="1:18" ht="15.75" hidden="1" thickBot="1">
      <c r="A7116" t="s">
        <v>543</v>
      </c>
      <c r="C7116" s="224" t="s">
        <v>648</v>
      </c>
      <c r="D7116" s="22"/>
      <c r="E7116" s="323" t="s">
        <v>606</v>
      </c>
      <c r="F7116" s="1"/>
      <c r="G7116" s="5"/>
      <c r="H7116" s="310">
        <f>SUM(H7104:H7115)</f>
        <v>9737</v>
      </c>
      <c r="I7116" s="10"/>
      <c r="J7116" s="10"/>
      <c r="K7116" s="32">
        <f>SUM(K7104:K7115)</f>
        <v>9737.0200371666688</v>
      </c>
      <c r="L7116" s="28">
        <f>SUM(L7104:L7115)</f>
        <v>2.0037166668771533E-2</v>
      </c>
      <c r="M7116" s="10"/>
      <c r="N7116" s="5"/>
      <c r="O7116" s="28">
        <f>SUM(O7104:O7115)</f>
        <v>10387.067053000004</v>
      </c>
      <c r="P7116" s="28">
        <f>SUM(P7104:P7115)</f>
        <v>650.04701583333372</v>
      </c>
    </row>
    <row r="7117" spans="1:18" hidden="1">
      <c r="A7117" s="17" t="s">
        <v>544</v>
      </c>
      <c r="B7117" s="17" t="s">
        <v>7098</v>
      </c>
      <c r="C7117" s="227" t="s">
        <v>7843</v>
      </c>
      <c r="D7117" s="222">
        <v>376.2</v>
      </c>
      <c r="E7117" s="329">
        <v>42947</v>
      </c>
      <c r="F7117" s="48">
        <v>1241141844.73</v>
      </c>
      <c r="G7117" s="18">
        <v>2.7700000000000002E-2</v>
      </c>
      <c r="H7117" s="299">
        <v>2852237</v>
      </c>
      <c r="I7117" s="288">
        <v>1315216886.5599999</v>
      </c>
      <c r="J7117" s="212">
        <f t="shared" ref="J7117:J7128" si="3245">G7117</f>
        <v>2.7700000000000002E-2</v>
      </c>
      <c r="K7117" s="292">
        <f t="shared" ref="K7117:K7128" si="3246">I7117*J7117/12</f>
        <v>3035958.9798093331</v>
      </c>
      <c r="L7117" s="293">
        <f t="shared" ref="L7117:L7128" si="3247">K7117-H7117</f>
        <v>183721.9798093331</v>
      </c>
      <c r="M7117" s="288">
        <f t="shared" ref="M7117:M7128" si="3248">I7117</f>
        <v>1315216886.5599999</v>
      </c>
      <c r="N7117" s="18">
        <f>VLOOKUP(CONCATENATE(A7117,"-6"),'Restated Depr'!$B$6:$G$7674,6,0)</f>
        <v>2.4399999999999998E-2</v>
      </c>
      <c r="O7117" s="293">
        <f t="shared" ref="O7117:O7128" si="3249">M7117*N7117/12</f>
        <v>2674274.3360053329</v>
      </c>
      <c r="P7117" s="293">
        <f t="shared" ref="P7117:P7128" si="3250">O7117-K7117</f>
        <v>-361684.64380400022</v>
      </c>
      <c r="Q7117" t="s">
        <v>7819</v>
      </c>
    </row>
    <row r="7118" spans="1:18" hidden="1">
      <c r="A7118" s="17" t="s">
        <v>544</v>
      </c>
      <c r="B7118" s="17" t="s">
        <v>7099</v>
      </c>
      <c r="C7118" s="227" t="s">
        <v>7843</v>
      </c>
      <c r="D7118" s="222">
        <v>376.2</v>
      </c>
      <c r="E7118" s="329">
        <v>42978</v>
      </c>
      <c r="F7118" s="35">
        <v>1250553392.52</v>
      </c>
      <c r="G7118" s="18">
        <v>2.7700000000000002E-2</v>
      </c>
      <c r="H7118" s="298">
        <v>2873961</v>
      </c>
      <c r="I7118" s="51">
        <v>1315216886.5599999</v>
      </c>
      <c r="J7118" s="212">
        <f t="shared" si="3245"/>
        <v>2.7700000000000002E-2</v>
      </c>
      <c r="K7118" s="213">
        <f t="shared" si="3246"/>
        <v>3035958.9798093331</v>
      </c>
      <c r="L7118" s="214">
        <f t="shared" si="3247"/>
        <v>161997.9798093331</v>
      </c>
      <c r="M7118" s="51">
        <f t="shared" si="3248"/>
        <v>1315216886.5599999</v>
      </c>
      <c r="N7118" s="18">
        <f>VLOOKUP(CONCATENATE(A7118,"-6"),'Restated Depr'!$B$6:$G$7674,6,0)</f>
        <v>2.4399999999999998E-2</v>
      </c>
      <c r="O7118" s="214">
        <f t="shared" si="3249"/>
        <v>2674274.3360053329</v>
      </c>
      <c r="P7118" s="214">
        <f t="shared" si="3250"/>
        <v>-361684.64380400022</v>
      </c>
      <c r="Q7118" t="s">
        <v>7819</v>
      </c>
    </row>
    <row r="7119" spans="1:18" hidden="1">
      <c r="A7119" s="17" t="s">
        <v>544</v>
      </c>
      <c r="B7119" s="17" t="s">
        <v>7100</v>
      </c>
      <c r="C7119" s="227" t="s">
        <v>7843</v>
      </c>
      <c r="D7119" s="222">
        <v>376.2</v>
      </c>
      <c r="E7119" s="329">
        <v>43008</v>
      </c>
      <c r="F7119" s="35">
        <v>1256524873.0999999</v>
      </c>
      <c r="G7119" s="18">
        <v>2.7700000000000002E-2</v>
      </c>
      <c r="H7119" s="298">
        <v>2887745</v>
      </c>
      <c r="I7119" s="51">
        <v>1315216886.5599999</v>
      </c>
      <c r="J7119" s="212">
        <f t="shared" si="3245"/>
        <v>2.7700000000000002E-2</v>
      </c>
      <c r="K7119" s="213">
        <f t="shared" si="3246"/>
        <v>3035958.9798093331</v>
      </c>
      <c r="L7119" s="214">
        <f t="shared" si="3247"/>
        <v>148213.9798093331</v>
      </c>
      <c r="M7119" s="51">
        <f t="shared" si="3248"/>
        <v>1315216886.5599999</v>
      </c>
      <c r="N7119" s="18">
        <f>VLOOKUP(CONCATENATE(A7119,"-6"),'Restated Depr'!$B$6:$G$7674,6,0)</f>
        <v>2.4399999999999998E-2</v>
      </c>
      <c r="O7119" s="214">
        <f t="shared" si="3249"/>
        <v>2674274.3360053329</v>
      </c>
      <c r="P7119" s="214">
        <f t="shared" si="3250"/>
        <v>-361684.64380400022</v>
      </c>
      <c r="Q7119" t="s">
        <v>7819</v>
      </c>
    </row>
    <row r="7120" spans="1:18" hidden="1">
      <c r="A7120" s="17" t="s">
        <v>544</v>
      </c>
      <c r="B7120" s="17" t="s">
        <v>7101</v>
      </c>
      <c r="C7120" s="227" t="s">
        <v>7843</v>
      </c>
      <c r="D7120" s="222">
        <v>376.2</v>
      </c>
      <c r="E7120" s="329">
        <v>43039</v>
      </c>
      <c r="F7120" s="35">
        <v>1263536421.45</v>
      </c>
      <c r="G7120" s="18">
        <v>2.7700000000000002E-2</v>
      </c>
      <c r="H7120" s="298">
        <v>2903929</v>
      </c>
      <c r="I7120" s="51">
        <v>1315216886.5599999</v>
      </c>
      <c r="J7120" s="212">
        <f t="shared" si="3245"/>
        <v>2.7700000000000002E-2</v>
      </c>
      <c r="K7120" s="213">
        <f t="shared" si="3246"/>
        <v>3035958.9798093331</v>
      </c>
      <c r="L7120" s="214">
        <f t="shared" si="3247"/>
        <v>132029.9798093331</v>
      </c>
      <c r="M7120" s="51">
        <f t="shared" si="3248"/>
        <v>1315216886.5599999</v>
      </c>
      <c r="N7120" s="18">
        <f>VLOOKUP(CONCATENATE(A7120,"-6"),'Restated Depr'!$B$6:$G$7674,6,0)</f>
        <v>2.4399999999999998E-2</v>
      </c>
      <c r="O7120" s="214">
        <f t="shared" si="3249"/>
        <v>2674274.3360053329</v>
      </c>
      <c r="P7120" s="214">
        <f t="shared" si="3250"/>
        <v>-361684.64380400022</v>
      </c>
      <c r="Q7120" t="s">
        <v>7819</v>
      </c>
    </row>
    <row r="7121" spans="1:18" hidden="1">
      <c r="A7121" s="17" t="s">
        <v>544</v>
      </c>
      <c r="B7121" s="17" t="s">
        <v>7102</v>
      </c>
      <c r="C7121" s="227" t="s">
        <v>7843</v>
      </c>
      <c r="D7121" s="222">
        <v>376.2</v>
      </c>
      <c r="E7121" s="329">
        <v>43069</v>
      </c>
      <c r="F7121" s="35">
        <v>1270539157.8099999</v>
      </c>
      <c r="G7121" s="18">
        <v>2.7700000000000002E-2</v>
      </c>
      <c r="H7121" s="298">
        <v>2920093</v>
      </c>
      <c r="I7121" s="51">
        <v>1315216886.5599999</v>
      </c>
      <c r="J7121" s="212">
        <f t="shared" si="3245"/>
        <v>2.7700000000000002E-2</v>
      </c>
      <c r="K7121" s="213">
        <f t="shared" si="3246"/>
        <v>3035958.9798093331</v>
      </c>
      <c r="L7121" s="214">
        <f t="shared" si="3247"/>
        <v>115865.9798093331</v>
      </c>
      <c r="M7121" s="51">
        <f t="shared" si="3248"/>
        <v>1315216886.5599999</v>
      </c>
      <c r="N7121" s="18">
        <f>VLOOKUP(CONCATENATE(A7121,"-6"),'Restated Depr'!$B$6:$G$7674,6,0)</f>
        <v>2.4399999999999998E-2</v>
      </c>
      <c r="O7121" s="214">
        <f t="shared" si="3249"/>
        <v>2674274.3360053329</v>
      </c>
      <c r="P7121" s="214">
        <f t="shared" si="3250"/>
        <v>-361684.64380400022</v>
      </c>
      <c r="Q7121" t="s">
        <v>7819</v>
      </c>
    </row>
    <row r="7122" spans="1:18" hidden="1">
      <c r="A7122" s="17" t="s">
        <v>544</v>
      </c>
      <c r="B7122" s="17" t="s">
        <v>7103</v>
      </c>
      <c r="C7122" s="227" t="s">
        <v>7843</v>
      </c>
      <c r="D7122" s="222">
        <v>376.2</v>
      </c>
      <c r="E7122" s="329">
        <v>43100</v>
      </c>
      <c r="F7122" s="35">
        <v>1277361226.8099999</v>
      </c>
      <c r="G7122" s="18">
        <v>2.63E-2</v>
      </c>
      <c r="H7122" s="298">
        <v>2785334</v>
      </c>
      <c r="I7122" s="51">
        <v>1315216886.5599999</v>
      </c>
      <c r="J7122" s="212">
        <f t="shared" si="3245"/>
        <v>2.63E-2</v>
      </c>
      <c r="K7122" s="213">
        <f t="shared" si="3246"/>
        <v>2882517.0097106663</v>
      </c>
      <c r="L7122" s="214">
        <f t="shared" si="3247"/>
        <v>97183.009710666258</v>
      </c>
      <c r="M7122" s="51">
        <f t="shared" si="3248"/>
        <v>1315216886.5599999</v>
      </c>
      <c r="N7122" s="18">
        <f>VLOOKUP(CONCATENATE(A7122,"-6"),'Restated Depr'!$B$6:$G$7674,6,0)</f>
        <v>2.4399999999999998E-2</v>
      </c>
      <c r="O7122" s="214">
        <f t="shared" si="3249"/>
        <v>2674274.3360053329</v>
      </c>
      <c r="P7122" s="214">
        <f t="shared" si="3250"/>
        <v>-208242.67370533338</v>
      </c>
      <c r="Q7122" t="s">
        <v>7819</v>
      </c>
    </row>
    <row r="7123" spans="1:18" hidden="1">
      <c r="A7123" s="17" t="s">
        <v>544</v>
      </c>
      <c r="B7123" s="17" t="s">
        <v>7104</v>
      </c>
      <c r="C7123" s="227" t="s">
        <v>7843</v>
      </c>
      <c r="D7123" s="222">
        <v>376.2</v>
      </c>
      <c r="E7123" s="329">
        <v>43131</v>
      </c>
      <c r="F7123" s="35">
        <v>1284116626.54</v>
      </c>
      <c r="G7123" s="18">
        <v>2.4399999999999998E-2</v>
      </c>
      <c r="H7123" s="298">
        <v>2591316</v>
      </c>
      <c r="I7123" s="51">
        <v>1315216886.5599999</v>
      </c>
      <c r="J7123" s="212">
        <f t="shared" si="3245"/>
        <v>2.4399999999999998E-2</v>
      </c>
      <c r="K7123" s="213">
        <f t="shared" si="3246"/>
        <v>2674274.3360053329</v>
      </c>
      <c r="L7123" s="214">
        <f t="shared" si="3247"/>
        <v>82958.33600533288</v>
      </c>
      <c r="M7123" s="51">
        <f t="shared" si="3248"/>
        <v>1315216886.5599999</v>
      </c>
      <c r="N7123" s="18">
        <f>VLOOKUP(CONCATENATE(A7123,"-6"),'Restated Depr'!$B$6:$G$7674,6,0)</f>
        <v>2.4399999999999998E-2</v>
      </c>
      <c r="O7123" s="214">
        <f t="shared" si="3249"/>
        <v>2674274.3360053329</v>
      </c>
      <c r="P7123" s="214">
        <f t="shared" si="3250"/>
        <v>0</v>
      </c>
      <c r="Q7123" t="s">
        <v>7819</v>
      </c>
    </row>
    <row r="7124" spans="1:18" hidden="1">
      <c r="A7124" s="17" t="s">
        <v>544</v>
      </c>
      <c r="B7124" s="17" t="s">
        <v>7105</v>
      </c>
      <c r="C7124" s="227" t="s">
        <v>7843</v>
      </c>
      <c r="D7124" s="222">
        <v>376.2</v>
      </c>
      <c r="E7124" s="329">
        <v>43159</v>
      </c>
      <c r="F7124" s="35">
        <v>1288581960.01</v>
      </c>
      <c r="G7124" s="18">
        <v>2.4399999999999998E-2</v>
      </c>
      <c r="H7124" s="298">
        <v>2603382</v>
      </c>
      <c r="I7124" s="51">
        <v>1315216886.5599999</v>
      </c>
      <c r="J7124" s="212">
        <f t="shared" si="3245"/>
        <v>2.4399999999999998E-2</v>
      </c>
      <c r="K7124" s="213">
        <f t="shared" si="3246"/>
        <v>2674274.3360053329</v>
      </c>
      <c r="L7124" s="214">
        <f t="shared" si="3247"/>
        <v>70892.33600533288</v>
      </c>
      <c r="M7124" s="51">
        <f t="shared" si="3248"/>
        <v>1315216886.5599999</v>
      </c>
      <c r="N7124" s="18">
        <f>VLOOKUP(CONCATENATE(A7124,"-6"),'Restated Depr'!$B$6:$G$7674,6,0)</f>
        <v>2.4399999999999998E-2</v>
      </c>
      <c r="O7124" s="214">
        <f t="shared" si="3249"/>
        <v>2674274.3360053329</v>
      </c>
      <c r="P7124" s="214">
        <f t="shared" si="3250"/>
        <v>0</v>
      </c>
      <c r="Q7124" t="s">
        <v>7819</v>
      </c>
    </row>
    <row r="7125" spans="1:18" hidden="1">
      <c r="A7125" s="17" t="s">
        <v>544</v>
      </c>
      <c r="B7125" s="17" t="s">
        <v>7106</v>
      </c>
      <c r="C7125" s="227" t="s">
        <v>7843</v>
      </c>
      <c r="D7125" s="222">
        <v>376.2</v>
      </c>
      <c r="E7125" s="329">
        <v>43190</v>
      </c>
      <c r="F7125" s="35">
        <v>1293122606.46</v>
      </c>
      <c r="G7125" s="18">
        <v>2.4399999999999998E-2</v>
      </c>
      <c r="H7125" s="298">
        <v>2614589</v>
      </c>
      <c r="I7125" s="51">
        <v>1315216886.5599999</v>
      </c>
      <c r="J7125" s="212">
        <f t="shared" si="3245"/>
        <v>2.4399999999999998E-2</v>
      </c>
      <c r="K7125" s="213">
        <f t="shared" si="3246"/>
        <v>2674274.3360053329</v>
      </c>
      <c r="L7125" s="214">
        <f t="shared" si="3247"/>
        <v>59685.33600533288</v>
      </c>
      <c r="M7125" s="51">
        <f t="shared" si="3248"/>
        <v>1315216886.5599999</v>
      </c>
      <c r="N7125" s="18">
        <f>VLOOKUP(CONCATENATE(A7125,"-6"),'Restated Depr'!$B$6:$G$7674,6,0)</f>
        <v>2.4399999999999998E-2</v>
      </c>
      <c r="O7125" s="214">
        <f t="shared" si="3249"/>
        <v>2674274.3360053329</v>
      </c>
      <c r="P7125" s="214">
        <f t="shared" si="3250"/>
        <v>0</v>
      </c>
      <c r="Q7125" t="s">
        <v>7819</v>
      </c>
    </row>
    <row r="7126" spans="1:18" hidden="1">
      <c r="A7126" s="17" t="s">
        <v>544</v>
      </c>
      <c r="B7126" s="17" t="s">
        <v>7107</v>
      </c>
      <c r="C7126" s="227" t="s">
        <v>7843</v>
      </c>
      <c r="D7126" s="222">
        <v>376.2</v>
      </c>
      <c r="E7126" s="329">
        <v>43220</v>
      </c>
      <c r="F7126" s="35">
        <v>1299258716.51</v>
      </c>
      <c r="G7126" s="18">
        <v>2.4399999999999998E-2</v>
      </c>
      <c r="H7126" s="298">
        <v>2627065</v>
      </c>
      <c r="I7126" s="51">
        <v>1315216886.5599999</v>
      </c>
      <c r="J7126" s="212">
        <f t="shared" si="3245"/>
        <v>2.4399999999999998E-2</v>
      </c>
      <c r="K7126" s="213">
        <f t="shared" si="3246"/>
        <v>2674274.3360053329</v>
      </c>
      <c r="L7126" s="214">
        <f t="shared" si="3247"/>
        <v>47209.33600533288</v>
      </c>
      <c r="M7126" s="51">
        <f t="shared" si="3248"/>
        <v>1315216886.5599999</v>
      </c>
      <c r="N7126" s="18">
        <f>VLOOKUP(CONCATENATE(A7126,"-6"),'Restated Depr'!$B$6:$G$7674,6,0)</f>
        <v>2.4399999999999998E-2</v>
      </c>
      <c r="O7126" s="214">
        <f t="shared" si="3249"/>
        <v>2674274.3360053329</v>
      </c>
      <c r="P7126" s="214">
        <f t="shared" si="3250"/>
        <v>0</v>
      </c>
      <c r="Q7126" t="s">
        <v>7819</v>
      </c>
    </row>
    <row r="7127" spans="1:18" hidden="1">
      <c r="A7127" s="17" t="s">
        <v>544</v>
      </c>
      <c r="B7127" s="17" t="s">
        <v>7108</v>
      </c>
      <c r="C7127" s="227" t="s">
        <v>7843</v>
      </c>
      <c r="D7127" s="222">
        <v>376.2</v>
      </c>
      <c r="E7127" s="329">
        <v>43251</v>
      </c>
      <c r="F7127" s="35">
        <v>1306352017.6300001</v>
      </c>
      <c r="G7127" s="18">
        <v>2.4399999999999998E-2</v>
      </c>
      <c r="H7127" s="298">
        <v>2641487</v>
      </c>
      <c r="I7127" s="51">
        <v>1315216886.5599999</v>
      </c>
      <c r="J7127" s="212">
        <f t="shared" si="3245"/>
        <v>2.4399999999999998E-2</v>
      </c>
      <c r="K7127" s="213">
        <f t="shared" si="3246"/>
        <v>2674274.3360053329</v>
      </c>
      <c r="L7127" s="214">
        <f t="shared" si="3247"/>
        <v>32787.33600533288</v>
      </c>
      <c r="M7127" s="51">
        <f t="shared" si="3248"/>
        <v>1315216886.5599999</v>
      </c>
      <c r="N7127" s="18">
        <f>VLOOKUP(CONCATENATE(A7127,"-6"),'Restated Depr'!$B$6:$G$7674,6,0)</f>
        <v>2.4399999999999998E-2</v>
      </c>
      <c r="O7127" s="214">
        <f t="shared" si="3249"/>
        <v>2674274.3360053329</v>
      </c>
      <c r="P7127" s="214">
        <f t="shared" si="3250"/>
        <v>0</v>
      </c>
      <c r="Q7127" t="s">
        <v>7819</v>
      </c>
    </row>
    <row r="7128" spans="1:18" hidden="1">
      <c r="A7128" s="17" t="s">
        <v>544</v>
      </c>
      <c r="B7128" s="17" t="s">
        <v>7109</v>
      </c>
      <c r="C7128" s="227" t="s">
        <v>7843</v>
      </c>
      <c r="D7128" s="222">
        <v>376.2</v>
      </c>
      <c r="E7128" s="329">
        <v>43281</v>
      </c>
      <c r="F7128" s="35">
        <v>1315216886.5599999</v>
      </c>
      <c r="G7128" s="18">
        <v>2.4399999999999998E-2</v>
      </c>
      <c r="H7128" s="298">
        <v>2659512</v>
      </c>
      <c r="I7128" s="51">
        <v>1315216886.5599999</v>
      </c>
      <c r="J7128" s="212">
        <f t="shared" si="3245"/>
        <v>2.4399999999999998E-2</v>
      </c>
      <c r="K7128" s="213">
        <f t="shared" si="3246"/>
        <v>2674274.3360053329</v>
      </c>
      <c r="L7128" s="214">
        <f t="shared" si="3247"/>
        <v>14762.33600533288</v>
      </c>
      <c r="M7128" s="51">
        <f t="shared" si="3248"/>
        <v>1315216886.5599999</v>
      </c>
      <c r="N7128" s="18">
        <f>VLOOKUP(CONCATENATE(A7128,"-6"),'Restated Depr'!$B$6:$G$7674,6,0)</f>
        <v>2.4399999999999998E-2</v>
      </c>
      <c r="O7128" s="214">
        <f t="shared" si="3249"/>
        <v>2674274.3360053329</v>
      </c>
      <c r="P7128" s="214">
        <f t="shared" si="3250"/>
        <v>0</v>
      </c>
      <c r="Q7128" t="s">
        <v>7819</v>
      </c>
      <c r="R7128" s="5"/>
    </row>
    <row r="7129" spans="1:18" ht="15.75" hidden="1" thickBot="1">
      <c r="A7129" t="s">
        <v>544</v>
      </c>
      <c r="C7129" s="224" t="s">
        <v>648</v>
      </c>
      <c r="D7129" s="22"/>
      <c r="E7129" s="323" t="s">
        <v>606</v>
      </c>
      <c r="F7129" s="1"/>
      <c r="G7129" s="5"/>
      <c r="H7129" s="310">
        <f>SUM(H7117:H7128)</f>
        <v>32960650</v>
      </c>
      <c r="I7129" s="10"/>
      <c r="J7129" s="10"/>
      <c r="K7129" s="32">
        <f>SUM(K7117:K7128)</f>
        <v>34107957.924789332</v>
      </c>
      <c r="L7129" s="28">
        <f>SUM(L7117:L7128)</f>
        <v>1147307.9247893291</v>
      </c>
      <c r="M7129" s="10"/>
      <c r="N7129" s="5"/>
      <c r="O7129" s="28">
        <f>SUM(O7117:O7128)</f>
        <v>32091292.032064002</v>
      </c>
      <c r="P7129" s="28">
        <f>SUM(P7117:P7128)</f>
        <v>-2016665.8927253345</v>
      </c>
    </row>
    <row r="7130" spans="1:18" hidden="1">
      <c r="A7130" t="s">
        <v>545</v>
      </c>
      <c r="B7130" t="s">
        <v>7110</v>
      </c>
      <c r="C7130" s="224" t="s">
        <v>7843</v>
      </c>
      <c r="D7130" s="221">
        <v>376.4</v>
      </c>
      <c r="E7130" s="324">
        <v>42947</v>
      </c>
      <c r="F7130" s="9">
        <v>33307946.449999999</v>
      </c>
      <c r="G7130" s="18">
        <v>3.27E-2</v>
      </c>
      <c r="H7130" s="299">
        <v>90764.159999999989</v>
      </c>
      <c r="I7130" s="15">
        <v>33307946.449999999</v>
      </c>
      <c r="J7130" s="11">
        <f t="shared" ref="J7130:J7141" si="3251">G7130</f>
        <v>3.27E-2</v>
      </c>
      <c r="K7130" s="31">
        <f t="shared" ref="K7130:K7141" si="3252">I7130*J7130/12</f>
        <v>90764.154076249994</v>
      </c>
      <c r="L7130" s="289">
        <f t="shared" ref="L7130:L7141" si="3253">K7130-H7130</f>
        <v>-5.9237499954178929E-3</v>
      </c>
      <c r="M7130" s="15">
        <f t="shared" ref="M7130:M7141" si="3254">I7130</f>
        <v>33307946.449999999</v>
      </c>
      <c r="N7130" s="5">
        <f>VLOOKUP(CONCATENATE(A7130,"-6"),'Restated Depr'!$B$6:$G$7674,6,0)</f>
        <v>2.2100000000000002E-2</v>
      </c>
      <c r="O7130" s="289">
        <f t="shared" ref="O7130:O7141" si="3255">M7130*N7130/12</f>
        <v>61342.134712083331</v>
      </c>
      <c r="P7130" s="289">
        <f t="shared" ref="P7130:P7141" si="3256">O7130-K7130</f>
        <v>-29422.019364166663</v>
      </c>
      <c r="Q7130" t="s">
        <v>7819</v>
      </c>
    </row>
    <row r="7131" spans="1:18" hidden="1">
      <c r="A7131" t="s">
        <v>545</v>
      </c>
      <c r="B7131" t="s">
        <v>7111</v>
      </c>
      <c r="C7131" s="224" t="s">
        <v>7843</v>
      </c>
      <c r="D7131" s="221">
        <v>376.4</v>
      </c>
      <c r="E7131" s="324">
        <v>42978</v>
      </c>
      <c r="F7131" s="1">
        <v>33307946.449999999</v>
      </c>
      <c r="G7131" s="18">
        <v>3.27E-2</v>
      </c>
      <c r="H7131" s="298">
        <v>90764.159999999989</v>
      </c>
      <c r="I7131" s="10">
        <v>33307946.449999999</v>
      </c>
      <c r="J7131" s="11">
        <f t="shared" si="3251"/>
        <v>3.27E-2</v>
      </c>
      <c r="K7131" s="30">
        <f t="shared" si="3252"/>
        <v>90764.154076249994</v>
      </c>
      <c r="L7131" s="29">
        <f t="shared" si="3253"/>
        <v>-5.9237499954178929E-3</v>
      </c>
      <c r="M7131" s="10">
        <f t="shared" si="3254"/>
        <v>33307946.449999999</v>
      </c>
      <c r="N7131" s="5">
        <f>VLOOKUP(CONCATENATE(A7131,"-6"),'Restated Depr'!$B$6:$G$7674,6,0)</f>
        <v>2.2100000000000002E-2</v>
      </c>
      <c r="O7131" s="29">
        <f t="shared" si="3255"/>
        <v>61342.134712083331</v>
      </c>
      <c r="P7131" s="29">
        <f t="shared" si="3256"/>
        <v>-29422.019364166663</v>
      </c>
      <c r="Q7131" t="s">
        <v>7819</v>
      </c>
    </row>
    <row r="7132" spans="1:18" hidden="1">
      <c r="A7132" t="s">
        <v>545</v>
      </c>
      <c r="B7132" t="s">
        <v>7112</v>
      </c>
      <c r="C7132" s="224" t="s">
        <v>7843</v>
      </c>
      <c r="D7132" s="221">
        <v>376.4</v>
      </c>
      <c r="E7132" s="324">
        <v>43008</v>
      </c>
      <c r="F7132" s="1">
        <v>33307946.449999999</v>
      </c>
      <c r="G7132" s="18">
        <v>3.27E-2</v>
      </c>
      <c r="H7132" s="298">
        <v>90764.159999999989</v>
      </c>
      <c r="I7132" s="10">
        <v>33307946.449999999</v>
      </c>
      <c r="J7132" s="11">
        <f t="shared" si="3251"/>
        <v>3.27E-2</v>
      </c>
      <c r="K7132" s="30">
        <f t="shared" si="3252"/>
        <v>90764.154076249994</v>
      </c>
      <c r="L7132" s="29">
        <f t="shared" si="3253"/>
        <v>-5.9237499954178929E-3</v>
      </c>
      <c r="M7132" s="10">
        <f t="shared" si="3254"/>
        <v>33307946.449999999</v>
      </c>
      <c r="N7132" s="5">
        <f>VLOOKUP(CONCATENATE(A7132,"-6"),'Restated Depr'!$B$6:$G$7674,6,0)</f>
        <v>2.2100000000000002E-2</v>
      </c>
      <c r="O7132" s="29">
        <f t="shared" si="3255"/>
        <v>61342.134712083331</v>
      </c>
      <c r="P7132" s="29">
        <f t="shared" si="3256"/>
        <v>-29422.019364166663</v>
      </c>
      <c r="Q7132" t="s">
        <v>7819</v>
      </c>
    </row>
    <row r="7133" spans="1:18" hidden="1">
      <c r="A7133" t="s">
        <v>545</v>
      </c>
      <c r="B7133" t="s">
        <v>7113</v>
      </c>
      <c r="C7133" s="224" t="s">
        <v>7843</v>
      </c>
      <c r="D7133" s="221">
        <v>376.4</v>
      </c>
      <c r="E7133" s="324">
        <v>43039</v>
      </c>
      <c r="F7133" s="1">
        <v>33307946.449999999</v>
      </c>
      <c r="G7133" s="18">
        <v>3.27E-2</v>
      </c>
      <c r="H7133" s="298">
        <v>90764.159999999989</v>
      </c>
      <c r="I7133" s="10">
        <v>33307946.449999999</v>
      </c>
      <c r="J7133" s="11">
        <f t="shared" si="3251"/>
        <v>3.27E-2</v>
      </c>
      <c r="K7133" s="30">
        <f t="shared" si="3252"/>
        <v>90764.154076249994</v>
      </c>
      <c r="L7133" s="29">
        <f t="shared" si="3253"/>
        <v>-5.9237499954178929E-3</v>
      </c>
      <c r="M7133" s="10">
        <f t="shared" si="3254"/>
        <v>33307946.449999999</v>
      </c>
      <c r="N7133" s="5">
        <f>VLOOKUP(CONCATENATE(A7133,"-6"),'Restated Depr'!$B$6:$G$7674,6,0)</f>
        <v>2.2100000000000002E-2</v>
      </c>
      <c r="O7133" s="29">
        <f t="shared" si="3255"/>
        <v>61342.134712083331</v>
      </c>
      <c r="P7133" s="29">
        <f t="shared" si="3256"/>
        <v>-29422.019364166663</v>
      </c>
      <c r="Q7133" t="s">
        <v>7819</v>
      </c>
    </row>
    <row r="7134" spans="1:18" hidden="1">
      <c r="A7134" t="s">
        <v>545</v>
      </c>
      <c r="B7134" t="s">
        <v>7114</v>
      </c>
      <c r="C7134" s="224" t="s">
        <v>7843</v>
      </c>
      <c r="D7134" s="221">
        <v>376.4</v>
      </c>
      <c r="E7134" s="324">
        <v>43069</v>
      </c>
      <c r="F7134" s="1">
        <v>33307946.449999999</v>
      </c>
      <c r="G7134" s="18">
        <v>3.27E-2</v>
      </c>
      <c r="H7134" s="298">
        <v>90764.159999999989</v>
      </c>
      <c r="I7134" s="10">
        <v>33307946.449999999</v>
      </c>
      <c r="J7134" s="11">
        <f t="shared" si="3251"/>
        <v>3.27E-2</v>
      </c>
      <c r="K7134" s="30">
        <f t="shared" si="3252"/>
        <v>90764.154076249994</v>
      </c>
      <c r="L7134" s="29">
        <f t="shared" si="3253"/>
        <v>-5.9237499954178929E-3</v>
      </c>
      <c r="M7134" s="10">
        <f t="shared" si="3254"/>
        <v>33307946.449999999</v>
      </c>
      <c r="N7134" s="5">
        <f>VLOOKUP(CONCATENATE(A7134,"-6"),'Restated Depr'!$B$6:$G$7674,6,0)</f>
        <v>2.2100000000000002E-2</v>
      </c>
      <c r="O7134" s="29">
        <f t="shared" si="3255"/>
        <v>61342.134712083331</v>
      </c>
      <c r="P7134" s="29">
        <f t="shared" si="3256"/>
        <v>-29422.019364166663</v>
      </c>
      <c r="Q7134" t="s">
        <v>7819</v>
      </c>
    </row>
    <row r="7135" spans="1:18" hidden="1">
      <c r="A7135" t="s">
        <v>545</v>
      </c>
      <c r="B7135" t="s">
        <v>7115</v>
      </c>
      <c r="C7135" s="224" t="s">
        <v>7843</v>
      </c>
      <c r="D7135" s="221">
        <v>376.4</v>
      </c>
      <c r="E7135" s="324">
        <v>43100</v>
      </c>
      <c r="F7135" s="1">
        <v>33307946.449999999</v>
      </c>
      <c r="G7135" s="18">
        <v>2.8200000000000003E-2</v>
      </c>
      <c r="H7135" s="298">
        <v>78273.67</v>
      </c>
      <c r="I7135" s="10">
        <v>33307946.449999999</v>
      </c>
      <c r="J7135" s="11">
        <f t="shared" si="3251"/>
        <v>2.8200000000000003E-2</v>
      </c>
      <c r="K7135" s="30">
        <f t="shared" si="3252"/>
        <v>78273.674157500005</v>
      </c>
      <c r="L7135" s="29">
        <f t="shared" si="3253"/>
        <v>4.1575000068405643E-3</v>
      </c>
      <c r="M7135" s="10">
        <f t="shared" si="3254"/>
        <v>33307946.449999999</v>
      </c>
      <c r="N7135" s="5">
        <f>VLOOKUP(CONCATENATE(A7135,"-6"),'Restated Depr'!$B$6:$G$7674,6,0)</f>
        <v>2.2100000000000002E-2</v>
      </c>
      <c r="O7135" s="29">
        <f t="shared" si="3255"/>
        <v>61342.134712083331</v>
      </c>
      <c r="P7135" s="29">
        <f t="shared" si="3256"/>
        <v>-16931.539445416674</v>
      </c>
      <c r="Q7135" t="s">
        <v>7819</v>
      </c>
    </row>
    <row r="7136" spans="1:18" hidden="1">
      <c r="A7136" t="s">
        <v>545</v>
      </c>
      <c r="B7136" t="s">
        <v>7116</v>
      </c>
      <c r="C7136" s="224" t="s">
        <v>7843</v>
      </c>
      <c r="D7136" s="221">
        <v>376.4</v>
      </c>
      <c r="E7136" s="324">
        <v>43131</v>
      </c>
      <c r="F7136" s="1">
        <v>33307946.449999999</v>
      </c>
      <c r="G7136" s="5">
        <v>2.2100000000000002E-2</v>
      </c>
      <c r="H7136" s="298">
        <v>61342.139999999992</v>
      </c>
      <c r="I7136" s="10">
        <v>33307946.449999999</v>
      </c>
      <c r="J7136" s="11">
        <f t="shared" si="3251"/>
        <v>2.2100000000000002E-2</v>
      </c>
      <c r="K7136" s="30">
        <f t="shared" si="3252"/>
        <v>61342.134712083331</v>
      </c>
      <c r="L7136" s="29">
        <f t="shared" si="3253"/>
        <v>-5.2879166614729911E-3</v>
      </c>
      <c r="M7136" s="10">
        <f t="shared" si="3254"/>
        <v>33307946.449999999</v>
      </c>
      <c r="N7136" s="5">
        <f>VLOOKUP(CONCATENATE(A7136,"-6"),'Restated Depr'!$B$6:$G$7674,6,0)</f>
        <v>2.2100000000000002E-2</v>
      </c>
      <c r="O7136" s="29">
        <f t="shared" si="3255"/>
        <v>61342.134712083331</v>
      </c>
      <c r="P7136" s="29">
        <f t="shared" si="3256"/>
        <v>0</v>
      </c>
      <c r="Q7136" t="s">
        <v>7819</v>
      </c>
    </row>
    <row r="7137" spans="1:18" hidden="1">
      <c r="A7137" t="s">
        <v>545</v>
      </c>
      <c r="B7137" t="s">
        <v>7117</v>
      </c>
      <c r="C7137" s="224" t="s">
        <v>7843</v>
      </c>
      <c r="D7137" s="221">
        <v>376.4</v>
      </c>
      <c r="E7137" s="324">
        <v>43159</v>
      </c>
      <c r="F7137" s="1">
        <v>33307946.449999999</v>
      </c>
      <c r="G7137" s="5">
        <v>2.2100000000000002E-2</v>
      </c>
      <c r="H7137" s="298">
        <v>61342.139999999992</v>
      </c>
      <c r="I7137" s="10">
        <v>33307946.449999999</v>
      </c>
      <c r="J7137" s="11">
        <f t="shared" si="3251"/>
        <v>2.2100000000000002E-2</v>
      </c>
      <c r="K7137" s="30">
        <f t="shared" si="3252"/>
        <v>61342.134712083331</v>
      </c>
      <c r="L7137" s="29">
        <f t="shared" si="3253"/>
        <v>-5.2879166614729911E-3</v>
      </c>
      <c r="M7137" s="10">
        <f t="shared" si="3254"/>
        <v>33307946.449999999</v>
      </c>
      <c r="N7137" s="5">
        <f>VLOOKUP(CONCATENATE(A7137,"-6"),'Restated Depr'!$B$6:$G$7674,6,0)</f>
        <v>2.2100000000000002E-2</v>
      </c>
      <c r="O7137" s="29">
        <f t="shared" si="3255"/>
        <v>61342.134712083331</v>
      </c>
      <c r="P7137" s="29">
        <f t="shared" si="3256"/>
        <v>0</v>
      </c>
      <c r="Q7137" t="s">
        <v>7819</v>
      </c>
    </row>
    <row r="7138" spans="1:18" hidden="1">
      <c r="A7138" t="s">
        <v>545</v>
      </c>
      <c r="B7138" t="s">
        <v>7118</v>
      </c>
      <c r="C7138" s="224" t="s">
        <v>7843</v>
      </c>
      <c r="D7138" s="221">
        <v>376.4</v>
      </c>
      <c r="E7138" s="324">
        <v>43190</v>
      </c>
      <c r="F7138" s="1">
        <v>33307946.449999999</v>
      </c>
      <c r="G7138" s="5">
        <v>2.2100000000000002E-2</v>
      </c>
      <c r="H7138" s="298">
        <v>61342.139999999992</v>
      </c>
      <c r="I7138" s="10">
        <v>33307946.449999999</v>
      </c>
      <c r="J7138" s="11">
        <f t="shared" si="3251"/>
        <v>2.2100000000000002E-2</v>
      </c>
      <c r="K7138" s="30">
        <f t="shared" si="3252"/>
        <v>61342.134712083331</v>
      </c>
      <c r="L7138" s="29">
        <f t="shared" si="3253"/>
        <v>-5.2879166614729911E-3</v>
      </c>
      <c r="M7138" s="10">
        <f t="shared" si="3254"/>
        <v>33307946.449999999</v>
      </c>
      <c r="N7138" s="5">
        <f>VLOOKUP(CONCATENATE(A7138,"-6"),'Restated Depr'!$B$6:$G$7674,6,0)</f>
        <v>2.2100000000000002E-2</v>
      </c>
      <c r="O7138" s="29">
        <f t="shared" si="3255"/>
        <v>61342.134712083331</v>
      </c>
      <c r="P7138" s="29">
        <f t="shared" si="3256"/>
        <v>0</v>
      </c>
      <c r="Q7138" t="s">
        <v>7819</v>
      </c>
    </row>
    <row r="7139" spans="1:18" hidden="1">
      <c r="A7139" t="s">
        <v>545</v>
      </c>
      <c r="B7139" t="s">
        <v>7119</v>
      </c>
      <c r="C7139" s="224" t="s">
        <v>7843</v>
      </c>
      <c r="D7139" s="221">
        <v>376.4</v>
      </c>
      <c r="E7139" s="324">
        <v>43220</v>
      </c>
      <c r="F7139" s="1">
        <v>33307946.449999999</v>
      </c>
      <c r="G7139" s="5">
        <v>2.2100000000000002E-2</v>
      </c>
      <c r="H7139" s="298">
        <v>61342.139999999992</v>
      </c>
      <c r="I7139" s="10">
        <v>33307946.449999999</v>
      </c>
      <c r="J7139" s="11">
        <f t="shared" si="3251"/>
        <v>2.2100000000000002E-2</v>
      </c>
      <c r="K7139" s="30">
        <f t="shared" si="3252"/>
        <v>61342.134712083331</v>
      </c>
      <c r="L7139" s="29">
        <f t="shared" si="3253"/>
        <v>-5.2879166614729911E-3</v>
      </c>
      <c r="M7139" s="10">
        <f t="shared" si="3254"/>
        <v>33307946.449999999</v>
      </c>
      <c r="N7139" s="5">
        <f>VLOOKUP(CONCATENATE(A7139,"-6"),'Restated Depr'!$B$6:$G$7674,6,0)</f>
        <v>2.2100000000000002E-2</v>
      </c>
      <c r="O7139" s="29">
        <f t="shared" si="3255"/>
        <v>61342.134712083331</v>
      </c>
      <c r="P7139" s="29">
        <f t="shared" si="3256"/>
        <v>0</v>
      </c>
      <c r="Q7139" t="s">
        <v>7819</v>
      </c>
    </row>
    <row r="7140" spans="1:18" hidden="1">
      <c r="A7140" t="s">
        <v>545</v>
      </c>
      <c r="B7140" t="s">
        <v>7120</v>
      </c>
      <c r="C7140" s="224" t="s">
        <v>7843</v>
      </c>
      <c r="D7140" s="221">
        <v>376.4</v>
      </c>
      <c r="E7140" s="324">
        <v>43251</v>
      </c>
      <c r="F7140" s="1">
        <v>33307946.449999999</v>
      </c>
      <c r="G7140" s="5">
        <v>2.2100000000000002E-2</v>
      </c>
      <c r="H7140" s="298">
        <v>61342.139999999992</v>
      </c>
      <c r="I7140" s="10">
        <v>33307946.449999999</v>
      </c>
      <c r="J7140" s="11">
        <f t="shared" si="3251"/>
        <v>2.2100000000000002E-2</v>
      </c>
      <c r="K7140" s="30">
        <f t="shared" si="3252"/>
        <v>61342.134712083331</v>
      </c>
      <c r="L7140" s="29">
        <f t="shared" si="3253"/>
        <v>-5.2879166614729911E-3</v>
      </c>
      <c r="M7140" s="10">
        <f t="shared" si="3254"/>
        <v>33307946.449999999</v>
      </c>
      <c r="N7140" s="5">
        <f>VLOOKUP(CONCATENATE(A7140,"-6"),'Restated Depr'!$B$6:$G$7674,6,0)</f>
        <v>2.2100000000000002E-2</v>
      </c>
      <c r="O7140" s="29">
        <f t="shared" si="3255"/>
        <v>61342.134712083331</v>
      </c>
      <c r="P7140" s="29">
        <f t="shared" si="3256"/>
        <v>0</v>
      </c>
      <c r="Q7140" t="s">
        <v>7819</v>
      </c>
    </row>
    <row r="7141" spans="1:18" hidden="1">
      <c r="A7141" t="s">
        <v>545</v>
      </c>
      <c r="B7141" t="s">
        <v>7121</v>
      </c>
      <c r="C7141" s="224" t="s">
        <v>7843</v>
      </c>
      <c r="D7141" s="221">
        <v>376.4</v>
      </c>
      <c r="E7141" s="324">
        <v>43281</v>
      </c>
      <c r="F7141" s="1">
        <v>33307946.449999999</v>
      </c>
      <c r="G7141" s="5">
        <v>2.2100000000000002E-2</v>
      </c>
      <c r="H7141" s="298">
        <v>61342.139999999992</v>
      </c>
      <c r="I7141" s="10">
        <v>33307946.449999999</v>
      </c>
      <c r="J7141" s="11">
        <f t="shared" si="3251"/>
        <v>2.2100000000000002E-2</v>
      </c>
      <c r="K7141" s="30">
        <f t="shared" si="3252"/>
        <v>61342.134712083331</v>
      </c>
      <c r="L7141" s="29">
        <f t="shared" si="3253"/>
        <v>-5.2879166614729911E-3</v>
      </c>
      <c r="M7141" s="10">
        <f t="shared" si="3254"/>
        <v>33307946.449999999</v>
      </c>
      <c r="N7141" s="5">
        <f>VLOOKUP(CONCATENATE(A7141,"-6"),'Restated Depr'!$B$6:$G$7674,6,0)</f>
        <v>2.2100000000000002E-2</v>
      </c>
      <c r="O7141" s="29">
        <f t="shared" si="3255"/>
        <v>61342.134712083331</v>
      </c>
      <c r="P7141" s="29">
        <f t="shared" si="3256"/>
        <v>0</v>
      </c>
      <c r="Q7141" t="s">
        <v>7819</v>
      </c>
      <c r="R7141" s="5"/>
    </row>
    <row r="7142" spans="1:18" ht="15.75" hidden="1" thickBot="1">
      <c r="A7142" t="s">
        <v>545</v>
      </c>
      <c r="C7142" s="224" t="s">
        <v>648</v>
      </c>
      <c r="D7142" s="22"/>
      <c r="E7142" s="323" t="s">
        <v>606</v>
      </c>
      <c r="F7142" s="1"/>
      <c r="G7142" s="5"/>
      <c r="H7142" s="310">
        <f>SUM(H7130:H7141)</f>
        <v>900147.31</v>
      </c>
      <c r="I7142" s="10"/>
      <c r="J7142" s="10"/>
      <c r="K7142" s="32">
        <f>SUM(K7130:K7141)</f>
        <v>900147.25281125028</v>
      </c>
      <c r="L7142" s="28">
        <f>SUM(L7130:L7141)</f>
        <v>-5.7188749939086847E-2</v>
      </c>
      <c r="M7142" s="10"/>
      <c r="N7142" s="5"/>
      <c r="O7142" s="28">
        <f>SUM(O7130:O7141)</f>
        <v>736105.61654500011</v>
      </c>
      <c r="P7142" s="28">
        <f>SUM(P7130:P7141)</f>
        <v>-164041.63626624999</v>
      </c>
    </row>
    <row r="7143" spans="1:18" hidden="1">
      <c r="A7143" t="s">
        <v>546</v>
      </c>
      <c r="B7143" t="s">
        <v>7122</v>
      </c>
      <c r="C7143" s="224" t="s">
        <v>7843</v>
      </c>
      <c r="D7143" s="221">
        <v>376.4</v>
      </c>
      <c r="E7143" s="324">
        <v>42947</v>
      </c>
      <c r="F7143" s="9">
        <v>394135600.25999999</v>
      </c>
      <c r="G7143" s="18">
        <v>3.27E-2</v>
      </c>
      <c r="H7143" s="299">
        <v>1074019.51</v>
      </c>
      <c r="I7143" s="15">
        <v>438856734.17000002</v>
      </c>
      <c r="J7143" s="11">
        <f t="shared" ref="J7143:J7154" si="3257">G7143</f>
        <v>3.27E-2</v>
      </c>
      <c r="K7143" s="31">
        <f t="shared" ref="K7143:K7154" si="3258">I7143*J7143/12</f>
        <v>1195884.6006132502</v>
      </c>
      <c r="L7143" s="289">
        <f t="shared" ref="L7143:L7154" si="3259">K7143-H7143</f>
        <v>121865.09061325016</v>
      </c>
      <c r="M7143" s="15">
        <f t="shared" ref="M7143:M7154" si="3260">I7143</f>
        <v>438856734.17000002</v>
      </c>
      <c r="N7143" s="5">
        <f>VLOOKUP(CONCATENATE(A7143,"-6"),'Restated Depr'!$B$6:$G$7674,6,0)</f>
        <v>2.2100000000000002E-2</v>
      </c>
      <c r="O7143" s="289">
        <f t="shared" ref="O7143:O7154" si="3261">M7143*N7143/12</f>
        <v>808227.81876308343</v>
      </c>
      <c r="P7143" s="289">
        <f t="shared" ref="P7143:P7154" si="3262">O7143-K7143</f>
        <v>-387656.78185016674</v>
      </c>
      <c r="Q7143" t="s">
        <v>7819</v>
      </c>
    </row>
    <row r="7144" spans="1:18" hidden="1">
      <c r="A7144" t="s">
        <v>546</v>
      </c>
      <c r="B7144" t="s">
        <v>7123</v>
      </c>
      <c r="C7144" s="224" t="s">
        <v>7843</v>
      </c>
      <c r="D7144" s="221">
        <v>376.4</v>
      </c>
      <c r="E7144" s="324">
        <v>42978</v>
      </c>
      <c r="F7144" s="1">
        <v>395890110.69999999</v>
      </c>
      <c r="G7144" s="18">
        <v>3.27E-2</v>
      </c>
      <c r="H7144" s="298">
        <v>1078800.5500000003</v>
      </c>
      <c r="I7144" s="10">
        <v>438856734.17000002</v>
      </c>
      <c r="J7144" s="11">
        <f t="shared" si="3257"/>
        <v>3.27E-2</v>
      </c>
      <c r="K7144" s="30">
        <f t="shared" si="3258"/>
        <v>1195884.6006132502</v>
      </c>
      <c r="L7144" s="29">
        <f t="shared" si="3259"/>
        <v>117084.05061324988</v>
      </c>
      <c r="M7144" s="10">
        <f t="shared" si="3260"/>
        <v>438856734.17000002</v>
      </c>
      <c r="N7144" s="5">
        <f>VLOOKUP(CONCATENATE(A7144,"-6"),'Restated Depr'!$B$6:$G$7674,6,0)</f>
        <v>2.2100000000000002E-2</v>
      </c>
      <c r="O7144" s="29">
        <f t="shared" si="3261"/>
        <v>808227.81876308343</v>
      </c>
      <c r="P7144" s="29">
        <f t="shared" si="3262"/>
        <v>-387656.78185016674</v>
      </c>
      <c r="Q7144" t="s">
        <v>7819</v>
      </c>
    </row>
    <row r="7145" spans="1:18" hidden="1">
      <c r="A7145" t="s">
        <v>546</v>
      </c>
      <c r="B7145" t="s">
        <v>7124</v>
      </c>
      <c r="C7145" s="224" t="s">
        <v>7843</v>
      </c>
      <c r="D7145" s="221">
        <v>376.4</v>
      </c>
      <c r="E7145" s="324">
        <v>43008</v>
      </c>
      <c r="F7145" s="1">
        <v>397636662.16000003</v>
      </c>
      <c r="G7145" s="18">
        <v>3.27E-2</v>
      </c>
      <c r="H7145" s="298">
        <v>1083559.8999999999</v>
      </c>
      <c r="I7145" s="10">
        <v>438856734.17000002</v>
      </c>
      <c r="J7145" s="11">
        <f t="shared" si="3257"/>
        <v>3.27E-2</v>
      </c>
      <c r="K7145" s="30">
        <f t="shared" si="3258"/>
        <v>1195884.6006132502</v>
      </c>
      <c r="L7145" s="29">
        <f t="shared" si="3259"/>
        <v>112324.70061325026</v>
      </c>
      <c r="M7145" s="10">
        <f t="shared" si="3260"/>
        <v>438856734.17000002</v>
      </c>
      <c r="N7145" s="5">
        <f>VLOOKUP(CONCATENATE(A7145,"-6"),'Restated Depr'!$B$6:$G$7674,6,0)</f>
        <v>2.2100000000000002E-2</v>
      </c>
      <c r="O7145" s="29">
        <f t="shared" si="3261"/>
        <v>808227.81876308343</v>
      </c>
      <c r="P7145" s="29">
        <f t="shared" si="3262"/>
        <v>-387656.78185016674</v>
      </c>
      <c r="Q7145" t="s">
        <v>7819</v>
      </c>
    </row>
    <row r="7146" spans="1:18" hidden="1">
      <c r="A7146" t="s">
        <v>546</v>
      </c>
      <c r="B7146" t="s">
        <v>7125</v>
      </c>
      <c r="C7146" s="224" t="s">
        <v>7843</v>
      </c>
      <c r="D7146" s="221">
        <v>376.4</v>
      </c>
      <c r="E7146" s="324">
        <v>43039</v>
      </c>
      <c r="F7146" s="1">
        <v>410932804.36000001</v>
      </c>
      <c r="G7146" s="18">
        <v>3.27E-2</v>
      </c>
      <c r="H7146" s="298">
        <v>1119791.8900000001</v>
      </c>
      <c r="I7146" s="10">
        <v>438856734.17000002</v>
      </c>
      <c r="J7146" s="11">
        <f t="shared" si="3257"/>
        <v>3.27E-2</v>
      </c>
      <c r="K7146" s="30">
        <f t="shared" si="3258"/>
        <v>1195884.6006132502</v>
      </c>
      <c r="L7146" s="29">
        <f t="shared" si="3259"/>
        <v>76092.710613250034</v>
      </c>
      <c r="M7146" s="10">
        <f t="shared" si="3260"/>
        <v>438856734.17000002</v>
      </c>
      <c r="N7146" s="5">
        <f>VLOOKUP(CONCATENATE(A7146,"-6"),'Restated Depr'!$B$6:$G$7674,6,0)</f>
        <v>2.2100000000000002E-2</v>
      </c>
      <c r="O7146" s="29">
        <f t="shared" si="3261"/>
        <v>808227.81876308343</v>
      </c>
      <c r="P7146" s="29">
        <f t="shared" si="3262"/>
        <v>-387656.78185016674</v>
      </c>
      <c r="Q7146" t="s">
        <v>7819</v>
      </c>
    </row>
    <row r="7147" spans="1:18" hidden="1">
      <c r="A7147" t="s">
        <v>546</v>
      </c>
      <c r="B7147" t="s">
        <v>7126</v>
      </c>
      <c r="C7147" s="224" t="s">
        <v>7843</v>
      </c>
      <c r="D7147" s="221">
        <v>376.4</v>
      </c>
      <c r="E7147" s="324">
        <v>43069</v>
      </c>
      <c r="F7147" s="1">
        <v>425839289.56999999</v>
      </c>
      <c r="G7147" s="18">
        <v>3.27E-2</v>
      </c>
      <c r="H7147" s="298">
        <v>1160412.06</v>
      </c>
      <c r="I7147" s="10">
        <v>438856734.17000002</v>
      </c>
      <c r="J7147" s="11">
        <f t="shared" si="3257"/>
        <v>3.27E-2</v>
      </c>
      <c r="K7147" s="30">
        <f t="shared" si="3258"/>
        <v>1195884.6006132502</v>
      </c>
      <c r="L7147" s="29">
        <f t="shared" si="3259"/>
        <v>35472.540613250108</v>
      </c>
      <c r="M7147" s="10">
        <f t="shared" si="3260"/>
        <v>438856734.17000002</v>
      </c>
      <c r="N7147" s="5">
        <f>VLOOKUP(CONCATENATE(A7147,"-6"),'Restated Depr'!$B$6:$G$7674,6,0)</f>
        <v>2.2100000000000002E-2</v>
      </c>
      <c r="O7147" s="29">
        <f t="shared" si="3261"/>
        <v>808227.81876308343</v>
      </c>
      <c r="P7147" s="29">
        <f t="shared" si="3262"/>
        <v>-387656.78185016674</v>
      </c>
      <c r="Q7147" t="s">
        <v>7819</v>
      </c>
    </row>
    <row r="7148" spans="1:18" hidden="1">
      <c r="A7148" t="s">
        <v>546</v>
      </c>
      <c r="B7148" t="s">
        <v>7127</v>
      </c>
      <c r="C7148" s="224" t="s">
        <v>7843</v>
      </c>
      <c r="D7148" s="221">
        <v>376.4</v>
      </c>
      <c r="E7148" s="324">
        <v>43100</v>
      </c>
      <c r="F7148" s="1">
        <v>430953453.80000001</v>
      </c>
      <c r="G7148" s="18">
        <v>2.8200000000000003E-2</v>
      </c>
      <c r="H7148" s="298">
        <v>1012740.6200000001</v>
      </c>
      <c r="I7148" s="10">
        <v>438856734.17000002</v>
      </c>
      <c r="J7148" s="11">
        <f t="shared" si="3257"/>
        <v>2.8200000000000003E-2</v>
      </c>
      <c r="K7148" s="30">
        <f t="shared" si="3258"/>
        <v>1031313.3252995001</v>
      </c>
      <c r="L7148" s="29">
        <f t="shared" si="3259"/>
        <v>18572.705299500027</v>
      </c>
      <c r="M7148" s="10">
        <f t="shared" si="3260"/>
        <v>438856734.17000002</v>
      </c>
      <c r="N7148" s="5">
        <f>VLOOKUP(CONCATENATE(A7148,"-6"),'Restated Depr'!$B$6:$G$7674,6,0)</f>
        <v>2.2100000000000002E-2</v>
      </c>
      <c r="O7148" s="29">
        <f t="shared" si="3261"/>
        <v>808227.81876308343</v>
      </c>
      <c r="P7148" s="29">
        <f t="shared" si="3262"/>
        <v>-223085.50653641671</v>
      </c>
      <c r="Q7148" t="s">
        <v>7819</v>
      </c>
    </row>
    <row r="7149" spans="1:18" hidden="1">
      <c r="A7149" t="s">
        <v>546</v>
      </c>
      <c r="B7149" t="s">
        <v>7128</v>
      </c>
      <c r="C7149" s="224" t="s">
        <v>7843</v>
      </c>
      <c r="D7149" s="221">
        <v>376.4</v>
      </c>
      <c r="E7149" s="324">
        <v>43131</v>
      </c>
      <c r="F7149" s="1">
        <v>433629362.72000003</v>
      </c>
      <c r="G7149" s="5">
        <v>2.2100000000000002E-2</v>
      </c>
      <c r="H7149" s="298">
        <v>798600.73999999987</v>
      </c>
      <c r="I7149" s="10">
        <v>438856734.17000002</v>
      </c>
      <c r="J7149" s="11">
        <f t="shared" si="3257"/>
        <v>2.2100000000000002E-2</v>
      </c>
      <c r="K7149" s="30">
        <f t="shared" si="3258"/>
        <v>808227.81876308343</v>
      </c>
      <c r="L7149" s="29">
        <f t="shared" si="3259"/>
        <v>9627.0787630835548</v>
      </c>
      <c r="M7149" s="10">
        <f t="shared" si="3260"/>
        <v>438856734.17000002</v>
      </c>
      <c r="N7149" s="5">
        <f>VLOOKUP(CONCATENATE(A7149,"-6"),'Restated Depr'!$B$6:$G$7674,6,0)</f>
        <v>2.2100000000000002E-2</v>
      </c>
      <c r="O7149" s="29">
        <f t="shared" si="3261"/>
        <v>808227.81876308343</v>
      </c>
      <c r="P7149" s="29">
        <f t="shared" si="3262"/>
        <v>0</v>
      </c>
      <c r="Q7149" t="s">
        <v>7819</v>
      </c>
    </row>
    <row r="7150" spans="1:18" hidden="1">
      <c r="A7150" t="s">
        <v>546</v>
      </c>
      <c r="B7150" t="s">
        <v>7129</v>
      </c>
      <c r="C7150" s="224" t="s">
        <v>7843</v>
      </c>
      <c r="D7150" s="221">
        <v>376.4</v>
      </c>
      <c r="E7150" s="324">
        <v>43159</v>
      </c>
      <c r="F7150" s="1">
        <v>432970985.33999997</v>
      </c>
      <c r="G7150" s="5">
        <v>2.2100000000000002E-2</v>
      </c>
      <c r="H7150" s="298">
        <v>797388.23999999987</v>
      </c>
      <c r="I7150" s="10">
        <v>438856734.17000002</v>
      </c>
      <c r="J7150" s="11">
        <f t="shared" si="3257"/>
        <v>2.2100000000000002E-2</v>
      </c>
      <c r="K7150" s="30">
        <f t="shared" si="3258"/>
        <v>808227.81876308343</v>
      </c>
      <c r="L7150" s="29">
        <f t="shared" si="3259"/>
        <v>10839.578763083555</v>
      </c>
      <c r="M7150" s="10">
        <f t="shared" si="3260"/>
        <v>438856734.17000002</v>
      </c>
      <c r="N7150" s="5">
        <f>VLOOKUP(CONCATENATE(A7150,"-6"),'Restated Depr'!$B$6:$G$7674,6,0)</f>
        <v>2.2100000000000002E-2</v>
      </c>
      <c r="O7150" s="29">
        <f t="shared" si="3261"/>
        <v>808227.81876308343</v>
      </c>
      <c r="P7150" s="29">
        <f t="shared" si="3262"/>
        <v>0</v>
      </c>
      <c r="Q7150" t="s">
        <v>7819</v>
      </c>
    </row>
    <row r="7151" spans="1:18" hidden="1">
      <c r="A7151" t="s">
        <v>546</v>
      </c>
      <c r="B7151" t="s">
        <v>7130</v>
      </c>
      <c r="C7151" s="224" t="s">
        <v>7843</v>
      </c>
      <c r="D7151" s="221">
        <v>376.4</v>
      </c>
      <c r="E7151" s="324">
        <v>43190</v>
      </c>
      <c r="F7151" s="1">
        <v>433218866.89999998</v>
      </c>
      <c r="G7151" s="5">
        <v>2.2100000000000002E-2</v>
      </c>
      <c r="H7151" s="298">
        <v>797844.73999999987</v>
      </c>
      <c r="I7151" s="10">
        <v>438856734.17000002</v>
      </c>
      <c r="J7151" s="11">
        <f t="shared" si="3257"/>
        <v>2.2100000000000002E-2</v>
      </c>
      <c r="K7151" s="30">
        <f t="shared" si="3258"/>
        <v>808227.81876308343</v>
      </c>
      <c r="L7151" s="29">
        <f t="shared" si="3259"/>
        <v>10383.078763083555</v>
      </c>
      <c r="M7151" s="10">
        <f t="shared" si="3260"/>
        <v>438856734.17000002</v>
      </c>
      <c r="N7151" s="5">
        <f>VLOOKUP(CONCATENATE(A7151,"-6"),'Restated Depr'!$B$6:$G$7674,6,0)</f>
        <v>2.2100000000000002E-2</v>
      </c>
      <c r="O7151" s="29">
        <f t="shared" si="3261"/>
        <v>808227.81876308343</v>
      </c>
      <c r="P7151" s="29">
        <f t="shared" si="3262"/>
        <v>0</v>
      </c>
      <c r="Q7151" t="s">
        <v>7819</v>
      </c>
    </row>
    <row r="7152" spans="1:18" hidden="1">
      <c r="A7152" t="s">
        <v>546</v>
      </c>
      <c r="B7152" t="s">
        <v>7131</v>
      </c>
      <c r="C7152" s="224" t="s">
        <v>7843</v>
      </c>
      <c r="D7152" s="221">
        <v>376.4</v>
      </c>
      <c r="E7152" s="324">
        <v>43220</v>
      </c>
      <c r="F7152" s="1">
        <v>434330070.25</v>
      </c>
      <c r="G7152" s="5">
        <v>2.2100000000000002E-2</v>
      </c>
      <c r="H7152" s="298">
        <v>799891.21</v>
      </c>
      <c r="I7152" s="10">
        <v>438856734.17000002</v>
      </c>
      <c r="J7152" s="11">
        <f t="shared" si="3257"/>
        <v>2.2100000000000002E-2</v>
      </c>
      <c r="K7152" s="30">
        <f t="shared" si="3258"/>
        <v>808227.81876308343</v>
      </c>
      <c r="L7152" s="29">
        <f t="shared" si="3259"/>
        <v>8336.6087630834663</v>
      </c>
      <c r="M7152" s="10">
        <f t="shared" si="3260"/>
        <v>438856734.17000002</v>
      </c>
      <c r="N7152" s="5">
        <f>VLOOKUP(CONCATENATE(A7152,"-6"),'Restated Depr'!$B$6:$G$7674,6,0)</f>
        <v>2.2100000000000002E-2</v>
      </c>
      <c r="O7152" s="29">
        <f t="shared" si="3261"/>
        <v>808227.81876308343</v>
      </c>
      <c r="P7152" s="29">
        <f t="shared" si="3262"/>
        <v>0</v>
      </c>
      <c r="Q7152" t="s">
        <v>7819</v>
      </c>
    </row>
    <row r="7153" spans="1:18" hidden="1">
      <c r="A7153" t="s">
        <v>546</v>
      </c>
      <c r="B7153" t="s">
        <v>7132</v>
      </c>
      <c r="C7153" s="224" t="s">
        <v>7843</v>
      </c>
      <c r="D7153" s="221">
        <v>376.4</v>
      </c>
      <c r="E7153" s="324">
        <v>43251</v>
      </c>
      <c r="F7153" s="1">
        <v>436750930.14999998</v>
      </c>
      <c r="G7153" s="5">
        <v>2.2100000000000002E-2</v>
      </c>
      <c r="H7153" s="298">
        <v>804349.63000000024</v>
      </c>
      <c r="I7153" s="10">
        <v>438856734.17000002</v>
      </c>
      <c r="J7153" s="11">
        <f t="shared" si="3257"/>
        <v>2.2100000000000002E-2</v>
      </c>
      <c r="K7153" s="30">
        <f t="shared" si="3258"/>
        <v>808227.81876308343</v>
      </c>
      <c r="L7153" s="29">
        <f t="shared" si="3259"/>
        <v>3878.1887630831916</v>
      </c>
      <c r="M7153" s="10">
        <f t="shared" si="3260"/>
        <v>438856734.17000002</v>
      </c>
      <c r="N7153" s="5">
        <f>VLOOKUP(CONCATENATE(A7153,"-6"),'Restated Depr'!$B$6:$G$7674,6,0)</f>
        <v>2.2100000000000002E-2</v>
      </c>
      <c r="O7153" s="29">
        <f t="shared" si="3261"/>
        <v>808227.81876308343</v>
      </c>
      <c r="P7153" s="29">
        <f t="shared" si="3262"/>
        <v>0</v>
      </c>
      <c r="Q7153" t="s">
        <v>7819</v>
      </c>
    </row>
    <row r="7154" spans="1:18" hidden="1">
      <c r="A7154" t="s">
        <v>546</v>
      </c>
      <c r="B7154" t="s">
        <v>7133</v>
      </c>
      <c r="C7154" s="224" t="s">
        <v>7843</v>
      </c>
      <c r="D7154" s="221">
        <v>376.4</v>
      </c>
      <c r="E7154" s="324">
        <v>43281</v>
      </c>
      <c r="F7154" s="1">
        <v>438856734.17000002</v>
      </c>
      <c r="G7154" s="5">
        <v>2.2100000000000002E-2</v>
      </c>
      <c r="H7154" s="298">
        <v>808227.82</v>
      </c>
      <c r="I7154" s="10">
        <v>438856734.17000002</v>
      </c>
      <c r="J7154" s="11">
        <f t="shared" si="3257"/>
        <v>2.2100000000000002E-2</v>
      </c>
      <c r="K7154" s="30">
        <f t="shared" si="3258"/>
        <v>808227.81876308343</v>
      </c>
      <c r="L7154" s="29">
        <f t="shared" si="3259"/>
        <v>-1.2369165197014809E-3</v>
      </c>
      <c r="M7154" s="10">
        <f t="shared" si="3260"/>
        <v>438856734.17000002</v>
      </c>
      <c r="N7154" s="5">
        <f>VLOOKUP(CONCATENATE(A7154,"-6"),'Restated Depr'!$B$6:$G$7674,6,0)</f>
        <v>2.2100000000000002E-2</v>
      </c>
      <c r="O7154" s="29">
        <f t="shared" si="3261"/>
        <v>808227.81876308343</v>
      </c>
      <c r="P7154" s="29">
        <f t="shared" si="3262"/>
        <v>0</v>
      </c>
      <c r="Q7154" t="s">
        <v>7819</v>
      </c>
      <c r="R7154" s="5"/>
    </row>
    <row r="7155" spans="1:18" ht="15.75" hidden="1" thickBot="1">
      <c r="A7155" t="s">
        <v>546</v>
      </c>
      <c r="C7155" s="224" t="s">
        <v>648</v>
      </c>
      <c r="D7155" s="22"/>
      <c r="E7155" s="323" t="s">
        <v>606</v>
      </c>
      <c r="F7155" s="1"/>
      <c r="G7155" s="5"/>
      <c r="H7155" s="310">
        <f>SUM(H7143:H7154)</f>
        <v>11335626.910000002</v>
      </c>
      <c r="I7155" s="10"/>
      <c r="J7155" s="10"/>
      <c r="K7155" s="32">
        <f>SUM(K7143:K7154)</f>
        <v>11860103.24094425</v>
      </c>
      <c r="L7155" s="28">
        <f>SUM(L7143:L7154)</f>
        <v>524476.33094425127</v>
      </c>
      <c r="M7155" s="10"/>
      <c r="N7155" s="5"/>
      <c r="O7155" s="28">
        <f>SUM(O7143:O7154)</f>
        <v>9698733.8251570016</v>
      </c>
      <c r="P7155" s="28">
        <f>SUM(P7143:P7154)</f>
        <v>-2161369.4157872503</v>
      </c>
    </row>
    <row r="7156" spans="1:18" hidden="1">
      <c r="A7156" t="s">
        <v>547</v>
      </c>
      <c r="B7156" t="s">
        <v>7134</v>
      </c>
      <c r="C7156" s="224" t="s">
        <v>7843</v>
      </c>
      <c r="D7156" s="221">
        <v>376.5</v>
      </c>
      <c r="E7156" s="324">
        <v>42947</v>
      </c>
      <c r="F7156" s="9">
        <v>36006050.759999998</v>
      </c>
      <c r="G7156" s="18">
        <v>2.8986000000000001E-2</v>
      </c>
      <c r="H7156" s="299">
        <v>86972.619999999981</v>
      </c>
      <c r="I7156" s="15">
        <v>37002118.850000001</v>
      </c>
      <c r="J7156" s="11">
        <f t="shared" ref="J7156:J7167" si="3263">G7156</f>
        <v>2.8986000000000001E-2</v>
      </c>
      <c r="K7156" s="31">
        <f t="shared" ref="K7156:K7167" si="3264">I7156*J7156/12</f>
        <v>89378.618082175017</v>
      </c>
      <c r="L7156" s="289">
        <f t="shared" ref="L7156:L7167" si="3265">K7156-H7156</f>
        <v>2405.998082175036</v>
      </c>
      <c r="M7156" s="15">
        <f t="shared" ref="M7156:M7167" si="3266">I7156</f>
        <v>37002118.850000001</v>
      </c>
      <c r="N7156" s="5">
        <f>VLOOKUP(CONCATENATE(A7156,"-6"),'Restated Depr'!$B$6:$G$7674,6,0)</f>
        <v>3.5799999999999998E-2</v>
      </c>
      <c r="O7156" s="289">
        <f t="shared" ref="O7156:O7167" si="3267">M7156*N7156/12</f>
        <v>110389.65456916667</v>
      </c>
      <c r="P7156" s="289">
        <f t="shared" ref="P7156:P7167" si="3268">O7156-K7156</f>
        <v>21011.036486991652</v>
      </c>
      <c r="Q7156" t="s">
        <v>7819</v>
      </c>
    </row>
    <row r="7157" spans="1:18" hidden="1">
      <c r="A7157" t="s">
        <v>547</v>
      </c>
      <c r="B7157" t="s">
        <v>7135</v>
      </c>
      <c r="C7157" s="224" t="s">
        <v>7843</v>
      </c>
      <c r="D7157" s="221">
        <v>376.5</v>
      </c>
      <c r="E7157" s="324">
        <v>42978</v>
      </c>
      <c r="F7157" s="1">
        <v>36085983.899999999</v>
      </c>
      <c r="G7157" s="18">
        <v>2.8986000000000001E-2</v>
      </c>
      <c r="H7157" s="298">
        <v>87165.69</v>
      </c>
      <c r="I7157" s="10">
        <v>37002118.850000001</v>
      </c>
      <c r="J7157" s="11">
        <f t="shared" si="3263"/>
        <v>2.8986000000000001E-2</v>
      </c>
      <c r="K7157" s="30">
        <f t="shared" si="3264"/>
        <v>89378.618082175017</v>
      </c>
      <c r="L7157" s="29">
        <f t="shared" si="3265"/>
        <v>2212.9280821750144</v>
      </c>
      <c r="M7157" s="10">
        <f t="shared" si="3266"/>
        <v>37002118.850000001</v>
      </c>
      <c r="N7157" s="5">
        <f>VLOOKUP(CONCATENATE(A7157,"-6"),'Restated Depr'!$B$6:$G$7674,6,0)</f>
        <v>3.5799999999999998E-2</v>
      </c>
      <c r="O7157" s="29">
        <f t="shared" si="3267"/>
        <v>110389.65456916667</v>
      </c>
      <c r="P7157" s="29">
        <f t="shared" si="3268"/>
        <v>21011.036486991652</v>
      </c>
      <c r="Q7157" t="s">
        <v>7819</v>
      </c>
    </row>
    <row r="7158" spans="1:18" hidden="1">
      <c r="A7158" t="s">
        <v>547</v>
      </c>
      <c r="B7158" t="s">
        <v>7136</v>
      </c>
      <c r="C7158" s="224" t="s">
        <v>7843</v>
      </c>
      <c r="D7158" s="221">
        <v>376.5</v>
      </c>
      <c r="E7158" s="324">
        <v>43008</v>
      </c>
      <c r="F7158" s="1">
        <v>36158798.439999998</v>
      </c>
      <c r="G7158" s="18">
        <v>2.8986000000000001E-2</v>
      </c>
      <c r="H7158" s="298">
        <v>87341.58</v>
      </c>
      <c r="I7158" s="10">
        <v>37002118.850000001</v>
      </c>
      <c r="J7158" s="11">
        <f t="shared" si="3263"/>
        <v>2.8986000000000001E-2</v>
      </c>
      <c r="K7158" s="30">
        <f t="shared" si="3264"/>
        <v>89378.618082175017</v>
      </c>
      <c r="L7158" s="29">
        <f t="shared" si="3265"/>
        <v>2037.038082175015</v>
      </c>
      <c r="M7158" s="10">
        <f t="shared" si="3266"/>
        <v>37002118.850000001</v>
      </c>
      <c r="N7158" s="5">
        <f>VLOOKUP(CONCATENATE(A7158,"-6"),'Restated Depr'!$B$6:$G$7674,6,0)</f>
        <v>3.5799999999999998E-2</v>
      </c>
      <c r="O7158" s="29">
        <f t="shared" si="3267"/>
        <v>110389.65456916667</v>
      </c>
      <c r="P7158" s="29">
        <f t="shared" si="3268"/>
        <v>21011.036486991652</v>
      </c>
      <c r="Q7158" t="s">
        <v>7819</v>
      </c>
    </row>
    <row r="7159" spans="1:18" hidden="1">
      <c r="A7159" t="s">
        <v>547</v>
      </c>
      <c r="B7159" t="s">
        <v>7137</v>
      </c>
      <c r="C7159" s="224" t="s">
        <v>7843</v>
      </c>
      <c r="D7159" s="221">
        <v>376.5</v>
      </c>
      <c r="E7159" s="324">
        <v>43039</v>
      </c>
      <c r="F7159" s="1">
        <v>36214426.310000002</v>
      </c>
      <c r="G7159" s="18">
        <v>2.8986000000000001E-2</v>
      </c>
      <c r="H7159" s="298">
        <v>87475.95</v>
      </c>
      <c r="I7159" s="10">
        <v>37002118.850000001</v>
      </c>
      <c r="J7159" s="11">
        <f t="shared" si="3263"/>
        <v>2.8986000000000001E-2</v>
      </c>
      <c r="K7159" s="30">
        <f t="shared" si="3264"/>
        <v>89378.618082175017</v>
      </c>
      <c r="L7159" s="29">
        <f t="shared" si="3265"/>
        <v>1902.6680821750197</v>
      </c>
      <c r="M7159" s="10">
        <f t="shared" si="3266"/>
        <v>37002118.850000001</v>
      </c>
      <c r="N7159" s="5">
        <f>VLOOKUP(CONCATENATE(A7159,"-6"),'Restated Depr'!$B$6:$G$7674,6,0)</f>
        <v>3.5799999999999998E-2</v>
      </c>
      <c r="O7159" s="29">
        <f t="shared" si="3267"/>
        <v>110389.65456916667</v>
      </c>
      <c r="P7159" s="29">
        <f t="shared" si="3268"/>
        <v>21011.036486991652</v>
      </c>
      <c r="Q7159" t="s">
        <v>7819</v>
      </c>
    </row>
    <row r="7160" spans="1:18" hidden="1">
      <c r="A7160" t="s">
        <v>547</v>
      </c>
      <c r="B7160" t="s">
        <v>7138</v>
      </c>
      <c r="C7160" s="224" t="s">
        <v>7843</v>
      </c>
      <c r="D7160" s="221">
        <v>376.5</v>
      </c>
      <c r="E7160" s="324">
        <v>43069</v>
      </c>
      <c r="F7160" s="1">
        <v>36342453.969999999</v>
      </c>
      <c r="G7160" s="18">
        <v>2.8986000000000001E-2</v>
      </c>
      <c r="H7160" s="298">
        <v>87785.2</v>
      </c>
      <c r="I7160" s="10">
        <v>37002118.850000001</v>
      </c>
      <c r="J7160" s="11">
        <f t="shared" si="3263"/>
        <v>2.8986000000000001E-2</v>
      </c>
      <c r="K7160" s="30">
        <f t="shared" si="3264"/>
        <v>89378.618082175017</v>
      </c>
      <c r="L7160" s="29">
        <f t="shared" si="3265"/>
        <v>1593.4180821750197</v>
      </c>
      <c r="M7160" s="10">
        <f t="shared" si="3266"/>
        <v>37002118.850000001</v>
      </c>
      <c r="N7160" s="5">
        <f>VLOOKUP(CONCATENATE(A7160,"-6"),'Restated Depr'!$B$6:$G$7674,6,0)</f>
        <v>3.5799999999999998E-2</v>
      </c>
      <c r="O7160" s="29">
        <f t="shared" si="3267"/>
        <v>110389.65456916667</v>
      </c>
      <c r="P7160" s="29">
        <f t="shared" si="3268"/>
        <v>21011.036486991652</v>
      </c>
      <c r="Q7160" t="s">
        <v>7819</v>
      </c>
    </row>
    <row r="7161" spans="1:18" hidden="1">
      <c r="A7161" t="s">
        <v>547</v>
      </c>
      <c r="B7161" t="s">
        <v>7139</v>
      </c>
      <c r="C7161" s="224" t="s">
        <v>7843</v>
      </c>
      <c r="D7161" s="221">
        <v>376.5</v>
      </c>
      <c r="E7161" s="324">
        <v>43100</v>
      </c>
      <c r="F7161" s="1">
        <v>36540252.609999999</v>
      </c>
      <c r="G7161" s="18">
        <v>3.1800000000000002E-2</v>
      </c>
      <c r="H7161" s="298">
        <v>96831.67</v>
      </c>
      <c r="I7161" s="10">
        <v>37002118.850000001</v>
      </c>
      <c r="J7161" s="11">
        <f t="shared" si="3263"/>
        <v>3.1800000000000002E-2</v>
      </c>
      <c r="K7161" s="30">
        <f t="shared" si="3264"/>
        <v>98055.614952500022</v>
      </c>
      <c r="L7161" s="29">
        <f t="shared" si="3265"/>
        <v>1223.9449525000236</v>
      </c>
      <c r="M7161" s="10">
        <f t="shared" si="3266"/>
        <v>37002118.850000001</v>
      </c>
      <c r="N7161" s="5">
        <f>VLOOKUP(CONCATENATE(A7161,"-6"),'Restated Depr'!$B$6:$G$7674,6,0)</f>
        <v>3.5799999999999998E-2</v>
      </c>
      <c r="O7161" s="29">
        <f t="shared" si="3267"/>
        <v>110389.65456916667</v>
      </c>
      <c r="P7161" s="29">
        <f t="shared" si="3268"/>
        <v>12334.039616666647</v>
      </c>
      <c r="Q7161" t="s">
        <v>7819</v>
      </c>
    </row>
    <row r="7162" spans="1:18" hidden="1">
      <c r="A7162" t="s">
        <v>547</v>
      </c>
      <c r="B7162" t="s">
        <v>7140</v>
      </c>
      <c r="C7162" s="224" t="s">
        <v>7843</v>
      </c>
      <c r="D7162" s="221">
        <v>376.5</v>
      </c>
      <c r="E7162" s="324">
        <v>43131</v>
      </c>
      <c r="F7162" s="1">
        <v>36721925.340000004</v>
      </c>
      <c r="G7162" s="5">
        <v>3.5799999999999998E-2</v>
      </c>
      <c r="H7162" s="298">
        <v>109553.74</v>
      </c>
      <c r="I7162" s="10">
        <v>37002118.850000001</v>
      </c>
      <c r="J7162" s="11">
        <f t="shared" si="3263"/>
        <v>3.5799999999999998E-2</v>
      </c>
      <c r="K7162" s="30">
        <f t="shared" si="3264"/>
        <v>110389.65456916667</v>
      </c>
      <c r="L7162" s="29">
        <f t="shared" si="3265"/>
        <v>835.91456916666357</v>
      </c>
      <c r="M7162" s="10">
        <f t="shared" si="3266"/>
        <v>37002118.850000001</v>
      </c>
      <c r="N7162" s="5">
        <f>VLOOKUP(CONCATENATE(A7162,"-6"),'Restated Depr'!$B$6:$G$7674,6,0)</f>
        <v>3.5799999999999998E-2</v>
      </c>
      <c r="O7162" s="29">
        <f t="shared" si="3267"/>
        <v>110389.65456916667</v>
      </c>
      <c r="P7162" s="29">
        <f t="shared" si="3268"/>
        <v>0</v>
      </c>
      <c r="Q7162" t="s">
        <v>7819</v>
      </c>
    </row>
    <row r="7163" spans="1:18" hidden="1">
      <c r="A7163" t="s">
        <v>547</v>
      </c>
      <c r="B7163" t="s">
        <v>7141</v>
      </c>
      <c r="C7163" s="224" t="s">
        <v>7843</v>
      </c>
      <c r="D7163" s="221">
        <v>376.5</v>
      </c>
      <c r="E7163" s="324">
        <v>43159</v>
      </c>
      <c r="F7163" s="1">
        <v>36819915.890000001</v>
      </c>
      <c r="G7163" s="5">
        <v>3.5799999999999998E-2</v>
      </c>
      <c r="H7163" s="298">
        <v>109846.08</v>
      </c>
      <c r="I7163" s="10">
        <v>37002118.850000001</v>
      </c>
      <c r="J7163" s="11">
        <f t="shared" si="3263"/>
        <v>3.5799999999999998E-2</v>
      </c>
      <c r="K7163" s="30">
        <f t="shared" si="3264"/>
        <v>110389.65456916667</v>
      </c>
      <c r="L7163" s="29">
        <f t="shared" si="3265"/>
        <v>543.57456916666706</v>
      </c>
      <c r="M7163" s="10">
        <f t="shared" si="3266"/>
        <v>37002118.850000001</v>
      </c>
      <c r="N7163" s="5">
        <f>VLOOKUP(CONCATENATE(A7163,"-6"),'Restated Depr'!$B$6:$G$7674,6,0)</f>
        <v>3.5799999999999998E-2</v>
      </c>
      <c r="O7163" s="29">
        <f t="shared" si="3267"/>
        <v>110389.65456916667</v>
      </c>
      <c r="P7163" s="29">
        <f t="shared" si="3268"/>
        <v>0</v>
      </c>
      <c r="Q7163" t="s">
        <v>7819</v>
      </c>
    </row>
    <row r="7164" spans="1:18" hidden="1">
      <c r="A7164" t="s">
        <v>547</v>
      </c>
      <c r="B7164" t="s">
        <v>7142</v>
      </c>
      <c r="C7164" s="224" t="s">
        <v>7843</v>
      </c>
      <c r="D7164" s="221">
        <v>376.5</v>
      </c>
      <c r="E7164" s="324">
        <v>43190</v>
      </c>
      <c r="F7164" s="1">
        <v>36883571.409999996</v>
      </c>
      <c r="G7164" s="5">
        <v>3.5799999999999998E-2</v>
      </c>
      <c r="H7164" s="298">
        <v>110035.99</v>
      </c>
      <c r="I7164" s="10">
        <v>37002118.850000001</v>
      </c>
      <c r="J7164" s="11">
        <f t="shared" si="3263"/>
        <v>3.5799999999999998E-2</v>
      </c>
      <c r="K7164" s="30">
        <f t="shared" si="3264"/>
        <v>110389.65456916667</v>
      </c>
      <c r="L7164" s="29">
        <f t="shared" si="3265"/>
        <v>353.66456916666357</v>
      </c>
      <c r="M7164" s="10">
        <f t="shared" si="3266"/>
        <v>37002118.850000001</v>
      </c>
      <c r="N7164" s="5">
        <f>VLOOKUP(CONCATENATE(A7164,"-6"),'Restated Depr'!$B$6:$G$7674,6,0)</f>
        <v>3.5799999999999998E-2</v>
      </c>
      <c r="O7164" s="29">
        <f t="shared" si="3267"/>
        <v>110389.65456916667</v>
      </c>
      <c r="P7164" s="29">
        <f t="shared" si="3268"/>
        <v>0</v>
      </c>
      <c r="Q7164" t="s">
        <v>7819</v>
      </c>
    </row>
    <row r="7165" spans="1:18" hidden="1">
      <c r="A7165" t="s">
        <v>547</v>
      </c>
      <c r="B7165" t="s">
        <v>7143</v>
      </c>
      <c r="C7165" s="224" t="s">
        <v>7843</v>
      </c>
      <c r="D7165" s="221">
        <v>376.5</v>
      </c>
      <c r="E7165" s="324">
        <v>43220</v>
      </c>
      <c r="F7165" s="1">
        <v>36953660.579999998</v>
      </c>
      <c r="G7165" s="5">
        <v>3.5799999999999998E-2</v>
      </c>
      <c r="H7165" s="298">
        <v>110245.09000000001</v>
      </c>
      <c r="I7165" s="10">
        <v>37002118.850000001</v>
      </c>
      <c r="J7165" s="11">
        <f t="shared" si="3263"/>
        <v>3.5799999999999998E-2</v>
      </c>
      <c r="K7165" s="30">
        <f t="shared" si="3264"/>
        <v>110389.65456916667</v>
      </c>
      <c r="L7165" s="29">
        <f t="shared" si="3265"/>
        <v>144.56456916665775</v>
      </c>
      <c r="M7165" s="10">
        <f t="shared" si="3266"/>
        <v>37002118.850000001</v>
      </c>
      <c r="N7165" s="5">
        <f>VLOOKUP(CONCATENATE(A7165,"-6"),'Restated Depr'!$B$6:$G$7674,6,0)</f>
        <v>3.5799999999999998E-2</v>
      </c>
      <c r="O7165" s="29">
        <f t="shared" si="3267"/>
        <v>110389.65456916667</v>
      </c>
      <c r="P7165" s="29">
        <f t="shared" si="3268"/>
        <v>0</v>
      </c>
      <c r="Q7165" t="s">
        <v>7819</v>
      </c>
    </row>
    <row r="7166" spans="1:18" hidden="1">
      <c r="A7166" t="s">
        <v>547</v>
      </c>
      <c r="B7166" t="s">
        <v>7144</v>
      </c>
      <c r="C7166" s="224" t="s">
        <v>7843</v>
      </c>
      <c r="D7166" s="221">
        <v>376.5</v>
      </c>
      <c r="E7166" s="324">
        <v>43251</v>
      </c>
      <c r="F7166" s="1">
        <v>36973167.82</v>
      </c>
      <c r="G7166" s="5">
        <v>3.5799999999999998E-2</v>
      </c>
      <c r="H7166" s="298">
        <v>110303.27999999998</v>
      </c>
      <c r="I7166" s="10">
        <v>37002118.850000001</v>
      </c>
      <c r="J7166" s="11">
        <f t="shared" si="3263"/>
        <v>3.5799999999999998E-2</v>
      </c>
      <c r="K7166" s="30">
        <f t="shared" si="3264"/>
        <v>110389.65456916667</v>
      </c>
      <c r="L7166" s="29">
        <f t="shared" si="3265"/>
        <v>86.374569166684523</v>
      </c>
      <c r="M7166" s="10">
        <f t="shared" si="3266"/>
        <v>37002118.850000001</v>
      </c>
      <c r="N7166" s="5">
        <f>VLOOKUP(CONCATENATE(A7166,"-6"),'Restated Depr'!$B$6:$G$7674,6,0)</f>
        <v>3.5799999999999998E-2</v>
      </c>
      <c r="O7166" s="29">
        <f t="shared" si="3267"/>
        <v>110389.65456916667</v>
      </c>
      <c r="P7166" s="29">
        <f t="shared" si="3268"/>
        <v>0</v>
      </c>
      <c r="Q7166" t="s">
        <v>7819</v>
      </c>
    </row>
    <row r="7167" spans="1:18" hidden="1">
      <c r="A7167" t="s">
        <v>547</v>
      </c>
      <c r="B7167" t="s">
        <v>7145</v>
      </c>
      <c r="C7167" s="224" t="s">
        <v>7843</v>
      </c>
      <c r="D7167" s="221">
        <v>376.5</v>
      </c>
      <c r="E7167" s="324">
        <v>43281</v>
      </c>
      <c r="F7167" s="1">
        <v>37002118.850000001</v>
      </c>
      <c r="G7167" s="5">
        <v>3.5799999999999998E-2</v>
      </c>
      <c r="H7167" s="298">
        <v>110389.64999999998</v>
      </c>
      <c r="I7167" s="10">
        <v>37002118.850000001</v>
      </c>
      <c r="J7167" s="11">
        <f t="shared" si="3263"/>
        <v>3.5799999999999998E-2</v>
      </c>
      <c r="K7167" s="30">
        <f t="shared" si="3264"/>
        <v>110389.65456916667</v>
      </c>
      <c r="L7167" s="29">
        <f t="shared" si="3265"/>
        <v>4.5691666891798377E-3</v>
      </c>
      <c r="M7167" s="10">
        <f t="shared" si="3266"/>
        <v>37002118.850000001</v>
      </c>
      <c r="N7167" s="5">
        <f>VLOOKUP(CONCATENATE(A7167,"-6"),'Restated Depr'!$B$6:$G$7674,6,0)</f>
        <v>3.5799999999999998E-2</v>
      </c>
      <c r="O7167" s="29">
        <f t="shared" si="3267"/>
        <v>110389.65456916667</v>
      </c>
      <c r="P7167" s="29">
        <f t="shared" si="3268"/>
        <v>0</v>
      </c>
      <c r="Q7167" t="s">
        <v>7819</v>
      </c>
      <c r="R7167" s="5"/>
    </row>
    <row r="7168" spans="1:18" ht="15.75" hidden="1" thickBot="1">
      <c r="A7168" t="s">
        <v>547</v>
      </c>
      <c r="C7168" s="224" t="s">
        <v>648</v>
      </c>
      <c r="D7168" s="22"/>
      <c r="E7168" s="323" t="s">
        <v>606</v>
      </c>
      <c r="F7168" s="1"/>
      <c r="G7168" s="5"/>
      <c r="H7168" s="310">
        <f>SUM(H7156:H7167)</f>
        <v>1193946.5399999998</v>
      </c>
      <c r="I7168" s="10"/>
      <c r="J7168" s="10"/>
      <c r="K7168" s="32">
        <f>SUM(K7156:K7167)</f>
        <v>1207286.6327783754</v>
      </c>
      <c r="L7168" s="28">
        <f>SUM(L7156:L7167)</f>
        <v>13340.092778375154</v>
      </c>
      <c r="M7168" s="10"/>
      <c r="N7168" s="5"/>
      <c r="O7168" s="28">
        <f>SUM(O7156:O7167)</f>
        <v>1324675.8548300003</v>
      </c>
      <c r="P7168" s="28">
        <f>SUM(P7156:P7167)</f>
        <v>117389.22205162491</v>
      </c>
    </row>
    <row r="7169" spans="1:18" hidden="1">
      <c r="A7169" t="s">
        <v>548</v>
      </c>
      <c r="B7169" t="s">
        <v>7146</v>
      </c>
      <c r="C7169" s="224" t="s">
        <v>7843</v>
      </c>
      <c r="D7169" s="221">
        <v>376.4</v>
      </c>
      <c r="E7169" s="324">
        <v>42947</v>
      </c>
      <c r="F7169" s="9">
        <v>85658213.180000007</v>
      </c>
      <c r="G7169" s="18">
        <v>3.27E-2</v>
      </c>
      <c r="H7169" s="299">
        <v>233418.63</v>
      </c>
      <c r="I7169" s="15">
        <v>85658213.180000007</v>
      </c>
      <c r="J7169" s="11">
        <f t="shared" ref="J7169:J7180" si="3269">G7169</f>
        <v>3.27E-2</v>
      </c>
      <c r="K7169" s="31">
        <f t="shared" ref="K7169:K7180" si="3270">I7169*J7169/12</f>
        <v>233418.63091550002</v>
      </c>
      <c r="L7169" s="289">
        <f t="shared" ref="L7169:L7180" si="3271">K7169-H7169</f>
        <v>9.1550001525320113E-4</v>
      </c>
      <c r="M7169" s="15">
        <f t="shared" ref="M7169:M7180" si="3272">I7169</f>
        <v>85658213.180000007</v>
      </c>
      <c r="N7169" s="5">
        <f>VLOOKUP(CONCATENATE(A7169,"-6"),'Restated Depr'!$B$6:$G$7674,6,0)</f>
        <v>2.2100000000000002E-2</v>
      </c>
      <c r="O7169" s="289">
        <f t="shared" ref="O7169:O7180" si="3273">M7169*N7169/12</f>
        <v>157753.87593983335</v>
      </c>
      <c r="P7169" s="289">
        <f t="shared" ref="P7169:P7180" si="3274">O7169-K7169</f>
        <v>-75664.75497566667</v>
      </c>
      <c r="Q7169" t="s">
        <v>7819</v>
      </c>
    </row>
    <row r="7170" spans="1:18" hidden="1">
      <c r="A7170" t="s">
        <v>548</v>
      </c>
      <c r="B7170" t="s">
        <v>7147</v>
      </c>
      <c r="C7170" s="224" t="s">
        <v>7843</v>
      </c>
      <c r="D7170" s="221">
        <v>376.4</v>
      </c>
      <c r="E7170" s="324">
        <v>42978</v>
      </c>
      <c r="F7170" s="1">
        <v>85658213.180000007</v>
      </c>
      <c r="G7170" s="18">
        <v>3.27E-2</v>
      </c>
      <c r="H7170" s="298">
        <v>233418.63</v>
      </c>
      <c r="I7170" s="10">
        <v>85658213.180000007</v>
      </c>
      <c r="J7170" s="11">
        <f t="shared" si="3269"/>
        <v>3.27E-2</v>
      </c>
      <c r="K7170" s="30">
        <f t="shared" si="3270"/>
        <v>233418.63091550002</v>
      </c>
      <c r="L7170" s="29">
        <f t="shared" si="3271"/>
        <v>9.1550001525320113E-4</v>
      </c>
      <c r="M7170" s="10">
        <f t="shared" si="3272"/>
        <v>85658213.180000007</v>
      </c>
      <c r="N7170" s="5">
        <f>VLOOKUP(CONCATENATE(A7170,"-6"),'Restated Depr'!$B$6:$G$7674,6,0)</f>
        <v>2.2100000000000002E-2</v>
      </c>
      <c r="O7170" s="29">
        <f t="shared" si="3273"/>
        <v>157753.87593983335</v>
      </c>
      <c r="P7170" s="29">
        <f t="shared" si="3274"/>
        <v>-75664.75497566667</v>
      </c>
      <c r="Q7170" t="s">
        <v>7819</v>
      </c>
    </row>
    <row r="7171" spans="1:18" hidden="1">
      <c r="A7171" t="s">
        <v>548</v>
      </c>
      <c r="B7171" t="s">
        <v>7148</v>
      </c>
      <c r="C7171" s="224" t="s">
        <v>7843</v>
      </c>
      <c r="D7171" s="221">
        <v>376.4</v>
      </c>
      <c r="E7171" s="324">
        <v>43008</v>
      </c>
      <c r="F7171" s="1">
        <v>85658213.180000007</v>
      </c>
      <c r="G7171" s="18">
        <v>3.27E-2</v>
      </c>
      <c r="H7171" s="298">
        <v>233418.63</v>
      </c>
      <c r="I7171" s="10">
        <v>85658213.180000007</v>
      </c>
      <c r="J7171" s="11">
        <f t="shared" si="3269"/>
        <v>3.27E-2</v>
      </c>
      <c r="K7171" s="30">
        <f t="shared" si="3270"/>
        <v>233418.63091550002</v>
      </c>
      <c r="L7171" s="29">
        <f t="shared" si="3271"/>
        <v>9.1550001525320113E-4</v>
      </c>
      <c r="M7171" s="10">
        <f t="shared" si="3272"/>
        <v>85658213.180000007</v>
      </c>
      <c r="N7171" s="5">
        <f>VLOOKUP(CONCATENATE(A7171,"-6"),'Restated Depr'!$B$6:$G$7674,6,0)</f>
        <v>2.2100000000000002E-2</v>
      </c>
      <c r="O7171" s="29">
        <f t="shared" si="3273"/>
        <v>157753.87593983335</v>
      </c>
      <c r="P7171" s="29">
        <f t="shared" si="3274"/>
        <v>-75664.75497566667</v>
      </c>
      <c r="Q7171" t="s">
        <v>7819</v>
      </c>
    </row>
    <row r="7172" spans="1:18" hidden="1">
      <c r="A7172" t="s">
        <v>548</v>
      </c>
      <c r="B7172" t="s">
        <v>7149</v>
      </c>
      <c r="C7172" s="224" t="s">
        <v>7843</v>
      </c>
      <c r="D7172" s="221">
        <v>376.4</v>
      </c>
      <c r="E7172" s="324">
        <v>43039</v>
      </c>
      <c r="F7172" s="1">
        <v>85658213.180000007</v>
      </c>
      <c r="G7172" s="18">
        <v>3.27E-2</v>
      </c>
      <c r="H7172" s="298">
        <v>233418.63</v>
      </c>
      <c r="I7172" s="10">
        <v>85658213.180000007</v>
      </c>
      <c r="J7172" s="11">
        <f t="shared" si="3269"/>
        <v>3.27E-2</v>
      </c>
      <c r="K7172" s="30">
        <f t="shared" si="3270"/>
        <v>233418.63091550002</v>
      </c>
      <c r="L7172" s="29">
        <f t="shared" si="3271"/>
        <v>9.1550001525320113E-4</v>
      </c>
      <c r="M7172" s="10">
        <f t="shared" si="3272"/>
        <v>85658213.180000007</v>
      </c>
      <c r="N7172" s="5">
        <f>VLOOKUP(CONCATENATE(A7172,"-6"),'Restated Depr'!$B$6:$G$7674,6,0)</f>
        <v>2.2100000000000002E-2</v>
      </c>
      <c r="O7172" s="29">
        <f t="shared" si="3273"/>
        <v>157753.87593983335</v>
      </c>
      <c r="P7172" s="29">
        <f t="shared" si="3274"/>
        <v>-75664.75497566667</v>
      </c>
      <c r="Q7172" t="s">
        <v>7819</v>
      </c>
    </row>
    <row r="7173" spans="1:18" hidden="1">
      <c r="A7173" t="s">
        <v>548</v>
      </c>
      <c r="B7173" t="s">
        <v>7150</v>
      </c>
      <c r="C7173" s="224" t="s">
        <v>7843</v>
      </c>
      <c r="D7173" s="221">
        <v>376.4</v>
      </c>
      <c r="E7173" s="324">
        <v>43069</v>
      </c>
      <c r="F7173" s="1">
        <v>85658213.180000007</v>
      </c>
      <c r="G7173" s="18">
        <v>3.27E-2</v>
      </c>
      <c r="H7173" s="298">
        <v>233418.63</v>
      </c>
      <c r="I7173" s="10">
        <v>85658213.180000007</v>
      </c>
      <c r="J7173" s="11">
        <f t="shared" si="3269"/>
        <v>3.27E-2</v>
      </c>
      <c r="K7173" s="30">
        <f t="shared" si="3270"/>
        <v>233418.63091550002</v>
      </c>
      <c r="L7173" s="29">
        <f t="shared" si="3271"/>
        <v>9.1550001525320113E-4</v>
      </c>
      <c r="M7173" s="10">
        <f t="shared" si="3272"/>
        <v>85658213.180000007</v>
      </c>
      <c r="N7173" s="5">
        <f>VLOOKUP(CONCATENATE(A7173,"-6"),'Restated Depr'!$B$6:$G$7674,6,0)</f>
        <v>2.2100000000000002E-2</v>
      </c>
      <c r="O7173" s="29">
        <f t="shared" si="3273"/>
        <v>157753.87593983335</v>
      </c>
      <c r="P7173" s="29">
        <f t="shared" si="3274"/>
        <v>-75664.75497566667</v>
      </c>
      <c r="Q7173" t="s">
        <v>7819</v>
      </c>
    </row>
    <row r="7174" spans="1:18" hidden="1">
      <c r="A7174" t="s">
        <v>548</v>
      </c>
      <c r="B7174" t="s">
        <v>7151</v>
      </c>
      <c r="C7174" s="224" t="s">
        <v>7843</v>
      </c>
      <c r="D7174" s="221">
        <v>376.4</v>
      </c>
      <c r="E7174" s="324">
        <v>43100</v>
      </c>
      <c r="F7174" s="1">
        <v>85658213.180000007</v>
      </c>
      <c r="G7174" s="18">
        <v>2.86E-2</v>
      </c>
      <c r="H7174" s="298">
        <v>204152.08</v>
      </c>
      <c r="I7174" s="10">
        <v>85658213.180000007</v>
      </c>
      <c r="J7174" s="11">
        <f t="shared" si="3269"/>
        <v>2.86E-2</v>
      </c>
      <c r="K7174" s="30">
        <f t="shared" si="3270"/>
        <v>204152.0747456667</v>
      </c>
      <c r="L7174" s="29">
        <f t="shared" si="3271"/>
        <v>-5.2543332858476788E-3</v>
      </c>
      <c r="M7174" s="10">
        <f t="shared" si="3272"/>
        <v>85658213.180000007</v>
      </c>
      <c r="N7174" s="5">
        <f>VLOOKUP(CONCATENATE(A7174,"-6"),'Restated Depr'!$B$6:$G$7674,6,0)</f>
        <v>2.2100000000000002E-2</v>
      </c>
      <c r="O7174" s="29">
        <f t="shared" si="3273"/>
        <v>157753.87593983335</v>
      </c>
      <c r="P7174" s="29">
        <f t="shared" si="3274"/>
        <v>-46398.198805833352</v>
      </c>
      <c r="Q7174" t="s">
        <v>7819</v>
      </c>
    </row>
    <row r="7175" spans="1:18" hidden="1">
      <c r="A7175" t="s">
        <v>548</v>
      </c>
      <c r="B7175" t="s">
        <v>7152</v>
      </c>
      <c r="C7175" s="224" t="s">
        <v>7843</v>
      </c>
      <c r="D7175" s="221">
        <v>376.4</v>
      </c>
      <c r="E7175" s="324">
        <v>43131</v>
      </c>
      <c r="F7175" s="1">
        <v>85658213.180000007</v>
      </c>
      <c r="G7175" s="5">
        <v>2.2100000000000002E-2</v>
      </c>
      <c r="H7175" s="298">
        <v>157753.87</v>
      </c>
      <c r="I7175" s="10">
        <v>85658213.180000007</v>
      </c>
      <c r="J7175" s="11">
        <f t="shared" si="3269"/>
        <v>2.2100000000000002E-2</v>
      </c>
      <c r="K7175" s="30">
        <f t="shared" si="3270"/>
        <v>157753.87593983335</v>
      </c>
      <c r="L7175" s="29">
        <f t="shared" si="3271"/>
        <v>5.9398333542048931E-3</v>
      </c>
      <c r="M7175" s="10">
        <f t="shared" si="3272"/>
        <v>85658213.180000007</v>
      </c>
      <c r="N7175" s="5">
        <f>VLOOKUP(CONCATENATE(A7175,"-6"),'Restated Depr'!$B$6:$G$7674,6,0)</f>
        <v>2.2100000000000002E-2</v>
      </c>
      <c r="O7175" s="29">
        <f t="shared" si="3273"/>
        <v>157753.87593983335</v>
      </c>
      <c r="P7175" s="29">
        <f t="shared" si="3274"/>
        <v>0</v>
      </c>
      <c r="Q7175" t="s">
        <v>7819</v>
      </c>
    </row>
    <row r="7176" spans="1:18" hidden="1">
      <c r="A7176" t="s">
        <v>548</v>
      </c>
      <c r="B7176" t="s">
        <v>7153</v>
      </c>
      <c r="C7176" s="224" t="s">
        <v>7843</v>
      </c>
      <c r="D7176" s="221">
        <v>376.4</v>
      </c>
      <c r="E7176" s="324">
        <v>43159</v>
      </c>
      <c r="F7176" s="1">
        <v>85658213.180000007</v>
      </c>
      <c r="G7176" s="5">
        <v>2.2100000000000002E-2</v>
      </c>
      <c r="H7176" s="298">
        <v>157753.87</v>
      </c>
      <c r="I7176" s="10">
        <v>85658213.180000007</v>
      </c>
      <c r="J7176" s="11">
        <f t="shared" si="3269"/>
        <v>2.2100000000000002E-2</v>
      </c>
      <c r="K7176" s="30">
        <f t="shared" si="3270"/>
        <v>157753.87593983335</v>
      </c>
      <c r="L7176" s="29">
        <f t="shared" si="3271"/>
        <v>5.9398333542048931E-3</v>
      </c>
      <c r="M7176" s="10">
        <f t="shared" si="3272"/>
        <v>85658213.180000007</v>
      </c>
      <c r="N7176" s="5">
        <f>VLOOKUP(CONCATENATE(A7176,"-6"),'Restated Depr'!$B$6:$G$7674,6,0)</f>
        <v>2.2100000000000002E-2</v>
      </c>
      <c r="O7176" s="29">
        <f t="shared" si="3273"/>
        <v>157753.87593983335</v>
      </c>
      <c r="P7176" s="29">
        <f t="shared" si="3274"/>
        <v>0</v>
      </c>
      <c r="Q7176" t="s">
        <v>7819</v>
      </c>
    </row>
    <row r="7177" spans="1:18" hidden="1">
      <c r="A7177" t="s">
        <v>548</v>
      </c>
      <c r="B7177" t="s">
        <v>7154</v>
      </c>
      <c r="C7177" s="224" t="s">
        <v>7843</v>
      </c>
      <c r="D7177" s="221">
        <v>376.4</v>
      </c>
      <c r="E7177" s="324">
        <v>43190</v>
      </c>
      <c r="F7177" s="1">
        <v>85658213.180000007</v>
      </c>
      <c r="G7177" s="5">
        <v>2.2100000000000002E-2</v>
      </c>
      <c r="H7177" s="298">
        <v>157753.87</v>
      </c>
      <c r="I7177" s="10">
        <v>85658213.180000007</v>
      </c>
      <c r="J7177" s="11">
        <f t="shared" si="3269"/>
        <v>2.2100000000000002E-2</v>
      </c>
      <c r="K7177" s="30">
        <f t="shared" si="3270"/>
        <v>157753.87593983335</v>
      </c>
      <c r="L7177" s="29">
        <f t="shared" si="3271"/>
        <v>5.9398333542048931E-3</v>
      </c>
      <c r="M7177" s="10">
        <f t="shared" si="3272"/>
        <v>85658213.180000007</v>
      </c>
      <c r="N7177" s="5">
        <f>VLOOKUP(CONCATENATE(A7177,"-6"),'Restated Depr'!$B$6:$G$7674,6,0)</f>
        <v>2.2100000000000002E-2</v>
      </c>
      <c r="O7177" s="29">
        <f t="shared" si="3273"/>
        <v>157753.87593983335</v>
      </c>
      <c r="P7177" s="29">
        <f t="shared" si="3274"/>
        <v>0</v>
      </c>
      <c r="Q7177" t="s">
        <v>7819</v>
      </c>
    </row>
    <row r="7178" spans="1:18" hidden="1">
      <c r="A7178" t="s">
        <v>548</v>
      </c>
      <c r="B7178" t="s">
        <v>7155</v>
      </c>
      <c r="C7178" s="224" t="s">
        <v>7843</v>
      </c>
      <c r="D7178" s="221">
        <v>376.4</v>
      </c>
      <c r="E7178" s="324">
        <v>43220</v>
      </c>
      <c r="F7178" s="1">
        <v>85658213.180000007</v>
      </c>
      <c r="G7178" s="5">
        <v>2.2100000000000002E-2</v>
      </c>
      <c r="H7178" s="298">
        <v>157753.87</v>
      </c>
      <c r="I7178" s="10">
        <v>85658213.180000007</v>
      </c>
      <c r="J7178" s="11">
        <f t="shared" si="3269"/>
        <v>2.2100000000000002E-2</v>
      </c>
      <c r="K7178" s="30">
        <f t="shared" si="3270"/>
        <v>157753.87593983335</v>
      </c>
      <c r="L7178" s="29">
        <f t="shared" si="3271"/>
        <v>5.9398333542048931E-3</v>
      </c>
      <c r="M7178" s="10">
        <f t="shared" si="3272"/>
        <v>85658213.180000007</v>
      </c>
      <c r="N7178" s="5">
        <f>VLOOKUP(CONCATENATE(A7178,"-6"),'Restated Depr'!$B$6:$G$7674,6,0)</f>
        <v>2.2100000000000002E-2</v>
      </c>
      <c r="O7178" s="29">
        <f t="shared" si="3273"/>
        <v>157753.87593983335</v>
      </c>
      <c r="P7178" s="29">
        <f t="shared" si="3274"/>
        <v>0</v>
      </c>
      <c r="Q7178" t="s">
        <v>7819</v>
      </c>
    </row>
    <row r="7179" spans="1:18" hidden="1">
      <c r="A7179" t="s">
        <v>548</v>
      </c>
      <c r="B7179" t="s">
        <v>7156</v>
      </c>
      <c r="C7179" s="224" t="s">
        <v>7843</v>
      </c>
      <c r="D7179" s="221">
        <v>376.4</v>
      </c>
      <c r="E7179" s="324">
        <v>43251</v>
      </c>
      <c r="F7179" s="1">
        <v>85658213.180000007</v>
      </c>
      <c r="G7179" s="5">
        <v>2.2100000000000002E-2</v>
      </c>
      <c r="H7179" s="298">
        <v>157753.87</v>
      </c>
      <c r="I7179" s="10">
        <v>85658213.180000007</v>
      </c>
      <c r="J7179" s="11">
        <f t="shared" si="3269"/>
        <v>2.2100000000000002E-2</v>
      </c>
      <c r="K7179" s="30">
        <f t="shared" si="3270"/>
        <v>157753.87593983335</v>
      </c>
      <c r="L7179" s="29">
        <f t="shared" si="3271"/>
        <v>5.9398333542048931E-3</v>
      </c>
      <c r="M7179" s="10">
        <f t="shared" si="3272"/>
        <v>85658213.180000007</v>
      </c>
      <c r="N7179" s="5">
        <f>VLOOKUP(CONCATENATE(A7179,"-6"),'Restated Depr'!$B$6:$G$7674,6,0)</f>
        <v>2.2100000000000002E-2</v>
      </c>
      <c r="O7179" s="29">
        <f t="shared" si="3273"/>
        <v>157753.87593983335</v>
      </c>
      <c r="P7179" s="29">
        <f t="shared" si="3274"/>
        <v>0</v>
      </c>
      <c r="Q7179" t="s">
        <v>7819</v>
      </c>
    </row>
    <row r="7180" spans="1:18" hidden="1">
      <c r="A7180" t="s">
        <v>548</v>
      </c>
      <c r="B7180" t="s">
        <v>7157</v>
      </c>
      <c r="C7180" s="224" t="s">
        <v>7843</v>
      </c>
      <c r="D7180" s="221">
        <v>376.4</v>
      </c>
      <c r="E7180" s="324">
        <v>43281</v>
      </c>
      <c r="F7180" s="1">
        <v>85658213.180000007</v>
      </c>
      <c r="G7180" s="5">
        <v>2.2100000000000002E-2</v>
      </c>
      <c r="H7180" s="298">
        <v>157753.87</v>
      </c>
      <c r="I7180" s="10">
        <v>85658213.180000007</v>
      </c>
      <c r="J7180" s="11">
        <f t="shared" si="3269"/>
        <v>2.2100000000000002E-2</v>
      </c>
      <c r="K7180" s="30">
        <f t="shared" si="3270"/>
        <v>157753.87593983335</v>
      </c>
      <c r="L7180" s="29">
        <f t="shared" si="3271"/>
        <v>5.9398333542048931E-3</v>
      </c>
      <c r="M7180" s="10">
        <f t="shared" si="3272"/>
        <v>85658213.180000007</v>
      </c>
      <c r="N7180" s="5">
        <f>VLOOKUP(CONCATENATE(A7180,"-6"),'Restated Depr'!$B$6:$G$7674,6,0)</f>
        <v>2.2100000000000002E-2</v>
      </c>
      <c r="O7180" s="29">
        <f t="shared" si="3273"/>
        <v>157753.87593983335</v>
      </c>
      <c r="P7180" s="29">
        <f t="shared" si="3274"/>
        <v>0</v>
      </c>
      <c r="Q7180" t="s">
        <v>7819</v>
      </c>
      <c r="R7180" s="5"/>
    </row>
    <row r="7181" spans="1:18" ht="15.75" hidden="1" thickBot="1">
      <c r="A7181" t="s">
        <v>548</v>
      </c>
      <c r="C7181" s="224" t="s">
        <v>648</v>
      </c>
      <c r="D7181" s="22"/>
      <c r="E7181" s="323" t="s">
        <v>606</v>
      </c>
      <c r="F7181" s="1"/>
      <c r="G7181" s="5"/>
      <c r="H7181" s="310">
        <f>SUM(H7169:H7180)</f>
        <v>2317768.4500000007</v>
      </c>
      <c r="I7181" s="10"/>
      <c r="J7181" s="10"/>
      <c r="K7181" s="32">
        <f>SUM(K7169:K7180)</f>
        <v>2317768.4849621677</v>
      </c>
      <c r="L7181" s="28">
        <f>SUM(L7169:L7180)</f>
        <v>3.4962166915647686E-2</v>
      </c>
      <c r="M7181" s="10"/>
      <c r="N7181" s="5"/>
      <c r="O7181" s="28">
        <f>SUM(O7169:O7180)</f>
        <v>1893046.5112780007</v>
      </c>
      <c r="P7181" s="28">
        <f>SUM(P7169:P7180)</f>
        <v>-424721.97368416667</v>
      </c>
    </row>
    <row r="7182" spans="1:18" hidden="1">
      <c r="A7182" t="s">
        <v>549</v>
      </c>
      <c r="B7182" t="s">
        <v>7158</v>
      </c>
      <c r="C7182" s="224" t="s">
        <v>7843</v>
      </c>
      <c r="D7182" s="221">
        <v>376.4</v>
      </c>
      <c r="E7182" s="324">
        <v>42947</v>
      </c>
      <c r="F7182" s="9">
        <v>27164307.780000001</v>
      </c>
      <c r="G7182" s="18">
        <v>3.27E-2</v>
      </c>
      <c r="H7182" s="299">
        <v>74022.739999999991</v>
      </c>
      <c r="I7182" s="15">
        <v>27164307.780000001</v>
      </c>
      <c r="J7182" s="11">
        <f t="shared" ref="J7182:J7193" si="3275">G7182</f>
        <v>3.27E-2</v>
      </c>
      <c r="K7182" s="31">
        <f t="shared" ref="K7182:K7193" si="3276">I7182*J7182/12</f>
        <v>74022.738700500006</v>
      </c>
      <c r="L7182" s="289">
        <f t="shared" ref="L7182:L7193" si="3277">K7182-H7182</f>
        <v>-1.2994999851798639E-3</v>
      </c>
      <c r="M7182" s="15">
        <f t="shared" ref="M7182:M7193" si="3278">I7182</f>
        <v>27164307.780000001</v>
      </c>
      <c r="N7182" s="5">
        <f>VLOOKUP(CONCATENATE(A7182,"-6"),'Restated Depr'!$B$6:$G$7674,6,0)</f>
        <v>2.2100000000000002E-2</v>
      </c>
      <c r="O7182" s="289">
        <f t="shared" ref="O7182:O7193" si="3279">M7182*N7182/12</f>
        <v>50027.600161500006</v>
      </c>
      <c r="P7182" s="289">
        <f t="shared" ref="P7182:P7193" si="3280">O7182-K7182</f>
        <v>-23995.138539</v>
      </c>
      <c r="Q7182" t="s">
        <v>7819</v>
      </c>
    </row>
    <row r="7183" spans="1:18" hidden="1">
      <c r="A7183" t="s">
        <v>549</v>
      </c>
      <c r="B7183" t="s">
        <v>7159</v>
      </c>
      <c r="C7183" s="224" t="s">
        <v>7843</v>
      </c>
      <c r="D7183" s="221">
        <v>376.4</v>
      </c>
      <c r="E7183" s="324">
        <v>42978</v>
      </c>
      <c r="F7183" s="1">
        <v>27164307.780000001</v>
      </c>
      <c r="G7183" s="18">
        <v>3.27E-2</v>
      </c>
      <c r="H7183" s="298">
        <v>74022.739999999991</v>
      </c>
      <c r="I7183" s="10">
        <v>27164307.780000001</v>
      </c>
      <c r="J7183" s="11">
        <f t="shared" si="3275"/>
        <v>3.27E-2</v>
      </c>
      <c r="K7183" s="30">
        <f t="shared" si="3276"/>
        <v>74022.738700500006</v>
      </c>
      <c r="L7183" s="29">
        <f t="shared" si="3277"/>
        <v>-1.2994999851798639E-3</v>
      </c>
      <c r="M7183" s="10">
        <f t="shared" si="3278"/>
        <v>27164307.780000001</v>
      </c>
      <c r="N7183" s="5">
        <f>VLOOKUP(CONCATENATE(A7183,"-6"),'Restated Depr'!$B$6:$G$7674,6,0)</f>
        <v>2.2100000000000002E-2</v>
      </c>
      <c r="O7183" s="29">
        <f t="shared" si="3279"/>
        <v>50027.600161500006</v>
      </c>
      <c r="P7183" s="29">
        <f t="shared" si="3280"/>
        <v>-23995.138539</v>
      </c>
      <c r="Q7183" t="s">
        <v>7819</v>
      </c>
    </row>
    <row r="7184" spans="1:18" hidden="1">
      <c r="A7184" t="s">
        <v>549</v>
      </c>
      <c r="B7184" t="s">
        <v>7160</v>
      </c>
      <c r="C7184" s="224" t="s">
        <v>7843</v>
      </c>
      <c r="D7184" s="221">
        <v>376.4</v>
      </c>
      <c r="E7184" s="324">
        <v>43008</v>
      </c>
      <c r="F7184" s="1">
        <v>27164307.780000001</v>
      </c>
      <c r="G7184" s="18">
        <v>3.27E-2</v>
      </c>
      <c r="H7184" s="298">
        <v>74022.739999999991</v>
      </c>
      <c r="I7184" s="10">
        <v>27164307.780000001</v>
      </c>
      <c r="J7184" s="11">
        <f t="shared" si="3275"/>
        <v>3.27E-2</v>
      </c>
      <c r="K7184" s="30">
        <f t="shared" si="3276"/>
        <v>74022.738700500006</v>
      </c>
      <c r="L7184" s="29">
        <f t="shared" si="3277"/>
        <v>-1.2994999851798639E-3</v>
      </c>
      <c r="M7184" s="10">
        <f t="shared" si="3278"/>
        <v>27164307.780000001</v>
      </c>
      <c r="N7184" s="5">
        <f>VLOOKUP(CONCATENATE(A7184,"-6"),'Restated Depr'!$B$6:$G$7674,6,0)</f>
        <v>2.2100000000000002E-2</v>
      </c>
      <c r="O7184" s="29">
        <f t="shared" si="3279"/>
        <v>50027.600161500006</v>
      </c>
      <c r="P7184" s="29">
        <f t="shared" si="3280"/>
        <v>-23995.138539</v>
      </c>
      <c r="Q7184" t="s">
        <v>7819</v>
      </c>
    </row>
    <row r="7185" spans="1:18" hidden="1">
      <c r="A7185" t="s">
        <v>549</v>
      </c>
      <c r="B7185" t="s">
        <v>7161</v>
      </c>
      <c r="C7185" s="224" t="s">
        <v>7843</v>
      </c>
      <c r="D7185" s="221">
        <v>376.4</v>
      </c>
      <c r="E7185" s="324">
        <v>43039</v>
      </c>
      <c r="F7185" s="1">
        <v>27164307.780000001</v>
      </c>
      <c r="G7185" s="18">
        <v>3.27E-2</v>
      </c>
      <c r="H7185" s="298">
        <v>74022.739999999991</v>
      </c>
      <c r="I7185" s="10">
        <v>27164307.780000001</v>
      </c>
      <c r="J7185" s="11">
        <f t="shared" si="3275"/>
        <v>3.27E-2</v>
      </c>
      <c r="K7185" s="30">
        <f t="shared" si="3276"/>
        <v>74022.738700500006</v>
      </c>
      <c r="L7185" s="29">
        <f t="shared" si="3277"/>
        <v>-1.2994999851798639E-3</v>
      </c>
      <c r="M7185" s="10">
        <f t="shared" si="3278"/>
        <v>27164307.780000001</v>
      </c>
      <c r="N7185" s="5">
        <f>VLOOKUP(CONCATENATE(A7185,"-6"),'Restated Depr'!$B$6:$G$7674,6,0)</f>
        <v>2.2100000000000002E-2</v>
      </c>
      <c r="O7185" s="29">
        <f t="shared" si="3279"/>
        <v>50027.600161500006</v>
      </c>
      <c r="P7185" s="29">
        <f t="shared" si="3280"/>
        <v>-23995.138539</v>
      </c>
      <c r="Q7185" t="s">
        <v>7819</v>
      </c>
    </row>
    <row r="7186" spans="1:18" hidden="1">
      <c r="A7186" t="s">
        <v>549</v>
      </c>
      <c r="B7186" t="s">
        <v>7162</v>
      </c>
      <c r="C7186" s="224" t="s">
        <v>7843</v>
      </c>
      <c r="D7186" s="221">
        <v>376.4</v>
      </c>
      <c r="E7186" s="324">
        <v>43069</v>
      </c>
      <c r="F7186" s="1">
        <v>27164307.780000001</v>
      </c>
      <c r="G7186" s="18">
        <v>3.27E-2</v>
      </c>
      <c r="H7186" s="298">
        <v>74022.739999999991</v>
      </c>
      <c r="I7186" s="10">
        <v>27164307.780000001</v>
      </c>
      <c r="J7186" s="11">
        <f t="shared" si="3275"/>
        <v>3.27E-2</v>
      </c>
      <c r="K7186" s="30">
        <f t="shared" si="3276"/>
        <v>74022.738700500006</v>
      </c>
      <c r="L7186" s="29">
        <f t="shared" si="3277"/>
        <v>-1.2994999851798639E-3</v>
      </c>
      <c r="M7186" s="10">
        <f t="shared" si="3278"/>
        <v>27164307.780000001</v>
      </c>
      <c r="N7186" s="5">
        <f>VLOOKUP(CONCATENATE(A7186,"-6"),'Restated Depr'!$B$6:$G$7674,6,0)</f>
        <v>2.2100000000000002E-2</v>
      </c>
      <c r="O7186" s="29">
        <f t="shared" si="3279"/>
        <v>50027.600161500006</v>
      </c>
      <c r="P7186" s="29">
        <f t="shared" si="3280"/>
        <v>-23995.138539</v>
      </c>
      <c r="Q7186" t="s">
        <v>7819</v>
      </c>
    </row>
    <row r="7187" spans="1:18" hidden="1">
      <c r="A7187" t="s">
        <v>549</v>
      </c>
      <c r="B7187" t="s">
        <v>7163</v>
      </c>
      <c r="C7187" s="224" t="s">
        <v>7843</v>
      </c>
      <c r="D7187" s="221">
        <v>376.4</v>
      </c>
      <c r="E7187" s="324">
        <v>43100</v>
      </c>
      <c r="F7187" s="1">
        <v>27164307.780000001</v>
      </c>
      <c r="G7187" s="18">
        <v>2.86E-2</v>
      </c>
      <c r="H7187" s="298">
        <v>64741.599999999999</v>
      </c>
      <c r="I7187" s="10">
        <v>27164307.780000001</v>
      </c>
      <c r="J7187" s="11">
        <f t="shared" si="3275"/>
        <v>2.86E-2</v>
      </c>
      <c r="K7187" s="30">
        <f t="shared" si="3276"/>
        <v>64741.600209000004</v>
      </c>
      <c r="L7187" s="29">
        <f t="shared" si="3277"/>
        <v>2.0900000527035445E-4</v>
      </c>
      <c r="M7187" s="10">
        <f t="shared" si="3278"/>
        <v>27164307.780000001</v>
      </c>
      <c r="N7187" s="5">
        <f>VLOOKUP(CONCATENATE(A7187,"-6"),'Restated Depr'!$B$6:$G$7674,6,0)</f>
        <v>2.2100000000000002E-2</v>
      </c>
      <c r="O7187" s="29">
        <f t="shared" si="3279"/>
        <v>50027.600161500006</v>
      </c>
      <c r="P7187" s="29">
        <f t="shared" si="3280"/>
        <v>-14714.000047499998</v>
      </c>
      <c r="Q7187" t="s">
        <v>7819</v>
      </c>
    </row>
    <row r="7188" spans="1:18" hidden="1">
      <c r="A7188" t="s">
        <v>549</v>
      </c>
      <c r="B7188" t="s">
        <v>7164</v>
      </c>
      <c r="C7188" s="224" t="s">
        <v>7843</v>
      </c>
      <c r="D7188" s="221">
        <v>376.4</v>
      </c>
      <c r="E7188" s="324">
        <v>43131</v>
      </c>
      <c r="F7188" s="1">
        <v>27164307.780000001</v>
      </c>
      <c r="G7188" s="5">
        <v>2.2100000000000002E-2</v>
      </c>
      <c r="H7188" s="298">
        <v>50027.600000000006</v>
      </c>
      <c r="I7188" s="10">
        <v>27164307.780000001</v>
      </c>
      <c r="J7188" s="11">
        <f t="shared" si="3275"/>
        <v>2.2100000000000002E-2</v>
      </c>
      <c r="K7188" s="30">
        <f t="shared" si="3276"/>
        <v>50027.600161500006</v>
      </c>
      <c r="L7188" s="29">
        <f t="shared" si="3277"/>
        <v>1.6150000010384247E-4</v>
      </c>
      <c r="M7188" s="10">
        <f t="shared" si="3278"/>
        <v>27164307.780000001</v>
      </c>
      <c r="N7188" s="5">
        <f>VLOOKUP(CONCATENATE(A7188,"-6"),'Restated Depr'!$B$6:$G$7674,6,0)</f>
        <v>2.2100000000000002E-2</v>
      </c>
      <c r="O7188" s="29">
        <f t="shared" si="3279"/>
        <v>50027.600161500006</v>
      </c>
      <c r="P7188" s="29">
        <f t="shared" si="3280"/>
        <v>0</v>
      </c>
      <c r="Q7188" t="s">
        <v>7819</v>
      </c>
    </row>
    <row r="7189" spans="1:18" hidden="1">
      <c r="A7189" t="s">
        <v>549</v>
      </c>
      <c r="B7189" t="s">
        <v>7165</v>
      </c>
      <c r="C7189" s="224" t="s">
        <v>7843</v>
      </c>
      <c r="D7189" s="221">
        <v>376.4</v>
      </c>
      <c r="E7189" s="324">
        <v>43159</v>
      </c>
      <c r="F7189" s="1">
        <v>27164307.780000001</v>
      </c>
      <c r="G7189" s="5">
        <v>2.2100000000000002E-2</v>
      </c>
      <c r="H7189" s="298">
        <v>50027.600000000006</v>
      </c>
      <c r="I7189" s="10">
        <v>27164307.780000001</v>
      </c>
      <c r="J7189" s="11">
        <f t="shared" si="3275"/>
        <v>2.2100000000000002E-2</v>
      </c>
      <c r="K7189" s="30">
        <f t="shared" si="3276"/>
        <v>50027.600161500006</v>
      </c>
      <c r="L7189" s="29">
        <f t="shared" si="3277"/>
        <v>1.6150000010384247E-4</v>
      </c>
      <c r="M7189" s="10">
        <f t="shared" si="3278"/>
        <v>27164307.780000001</v>
      </c>
      <c r="N7189" s="5">
        <f>VLOOKUP(CONCATENATE(A7189,"-6"),'Restated Depr'!$B$6:$G$7674,6,0)</f>
        <v>2.2100000000000002E-2</v>
      </c>
      <c r="O7189" s="29">
        <f t="shared" si="3279"/>
        <v>50027.600161500006</v>
      </c>
      <c r="P7189" s="29">
        <f t="shared" si="3280"/>
        <v>0</v>
      </c>
      <c r="Q7189" t="s">
        <v>7819</v>
      </c>
    </row>
    <row r="7190" spans="1:18" hidden="1">
      <c r="A7190" t="s">
        <v>549</v>
      </c>
      <c r="B7190" t="s">
        <v>7166</v>
      </c>
      <c r="C7190" s="224" t="s">
        <v>7843</v>
      </c>
      <c r="D7190" s="221">
        <v>376.4</v>
      </c>
      <c r="E7190" s="324">
        <v>43190</v>
      </c>
      <c r="F7190" s="1">
        <v>27164307.780000001</v>
      </c>
      <c r="G7190" s="5">
        <v>2.2100000000000002E-2</v>
      </c>
      <c r="H7190" s="298">
        <v>50027.600000000006</v>
      </c>
      <c r="I7190" s="10">
        <v>27164307.780000001</v>
      </c>
      <c r="J7190" s="11">
        <f t="shared" si="3275"/>
        <v>2.2100000000000002E-2</v>
      </c>
      <c r="K7190" s="30">
        <f t="shared" si="3276"/>
        <v>50027.600161500006</v>
      </c>
      <c r="L7190" s="29">
        <f t="shared" si="3277"/>
        <v>1.6150000010384247E-4</v>
      </c>
      <c r="M7190" s="10">
        <f t="shared" si="3278"/>
        <v>27164307.780000001</v>
      </c>
      <c r="N7190" s="5">
        <f>VLOOKUP(CONCATENATE(A7190,"-6"),'Restated Depr'!$B$6:$G$7674,6,0)</f>
        <v>2.2100000000000002E-2</v>
      </c>
      <c r="O7190" s="29">
        <f t="shared" si="3279"/>
        <v>50027.600161500006</v>
      </c>
      <c r="P7190" s="29">
        <f t="shared" si="3280"/>
        <v>0</v>
      </c>
      <c r="Q7190" t="s">
        <v>7819</v>
      </c>
    </row>
    <row r="7191" spans="1:18" hidden="1">
      <c r="A7191" t="s">
        <v>549</v>
      </c>
      <c r="B7191" t="s">
        <v>7167</v>
      </c>
      <c r="C7191" s="224" t="s">
        <v>7843</v>
      </c>
      <c r="D7191" s="221">
        <v>376.4</v>
      </c>
      <c r="E7191" s="324">
        <v>43220</v>
      </c>
      <c r="F7191" s="1">
        <v>27164307.780000001</v>
      </c>
      <c r="G7191" s="5">
        <v>2.2100000000000002E-2</v>
      </c>
      <c r="H7191" s="298">
        <v>50027.600000000006</v>
      </c>
      <c r="I7191" s="10">
        <v>27164307.780000001</v>
      </c>
      <c r="J7191" s="11">
        <f t="shared" si="3275"/>
        <v>2.2100000000000002E-2</v>
      </c>
      <c r="K7191" s="30">
        <f t="shared" si="3276"/>
        <v>50027.600161500006</v>
      </c>
      <c r="L7191" s="29">
        <f t="shared" si="3277"/>
        <v>1.6150000010384247E-4</v>
      </c>
      <c r="M7191" s="10">
        <f t="shared" si="3278"/>
        <v>27164307.780000001</v>
      </c>
      <c r="N7191" s="5">
        <f>VLOOKUP(CONCATENATE(A7191,"-6"),'Restated Depr'!$B$6:$G$7674,6,0)</f>
        <v>2.2100000000000002E-2</v>
      </c>
      <c r="O7191" s="29">
        <f t="shared" si="3279"/>
        <v>50027.600161500006</v>
      </c>
      <c r="P7191" s="29">
        <f t="shared" si="3280"/>
        <v>0</v>
      </c>
      <c r="Q7191" t="s">
        <v>7819</v>
      </c>
    </row>
    <row r="7192" spans="1:18" hidden="1">
      <c r="A7192" t="s">
        <v>549</v>
      </c>
      <c r="B7192" t="s">
        <v>7168</v>
      </c>
      <c r="C7192" s="224" t="s">
        <v>7843</v>
      </c>
      <c r="D7192" s="221">
        <v>376.4</v>
      </c>
      <c r="E7192" s="324">
        <v>43251</v>
      </c>
      <c r="F7192" s="1">
        <v>27164307.780000001</v>
      </c>
      <c r="G7192" s="5">
        <v>2.2100000000000002E-2</v>
      </c>
      <c r="H7192" s="298">
        <v>50027.600000000006</v>
      </c>
      <c r="I7192" s="10">
        <v>27164307.780000001</v>
      </c>
      <c r="J7192" s="11">
        <f t="shared" si="3275"/>
        <v>2.2100000000000002E-2</v>
      </c>
      <c r="K7192" s="30">
        <f t="shared" si="3276"/>
        <v>50027.600161500006</v>
      </c>
      <c r="L7192" s="29">
        <f t="shared" si="3277"/>
        <v>1.6150000010384247E-4</v>
      </c>
      <c r="M7192" s="10">
        <f t="shared" si="3278"/>
        <v>27164307.780000001</v>
      </c>
      <c r="N7192" s="5">
        <f>VLOOKUP(CONCATENATE(A7192,"-6"),'Restated Depr'!$B$6:$G$7674,6,0)</f>
        <v>2.2100000000000002E-2</v>
      </c>
      <c r="O7192" s="29">
        <f t="shared" si="3279"/>
        <v>50027.600161500006</v>
      </c>
      <c r="P7192" s="29">
        <f t="shared" si="3280"/>
        <v>0</v>
      </c>
      <c r="Q7192" t="s">
        <v>7819</v>
      </c>
    </row>
    <row r="7193" spans="1:18" hidden="1">
      <c r="A7193" t="s">
        <v>549</v>
      </c>
      <c r="B7193" t="s">
        <v>7169</v>
      </c>
      <c r="C7193" s="224" t="s">
        <v>7843</v>
      </c>
      <c r="D7193" s="221">
        <v>376.4</v>
      </c>
      <c r="E7193" s="324">
        <v>43281</v>
      </c>
      <c r="F7193" s="1">
        <v>27164307.780000001</v>
      </c>
      <c r="G7193" s="5">
        <v>2.2100000000000002E-2</v>
      </c>
      <c r="H7193" s="298">
        <v>50027.600000000006</v>
      </c>
      <c r="I7193" s="10">
        <v>27164307.780000001</v>
      </c>
      <c r="J7193" s="11">
        <f t="shared" si="3275"/>
        <v>2.2100000000000002E-2</v>
      </c>
      <c r="K7193" s="30">
        <f t="shared" si="3276"/>
        <v>50027.600161500006</v>
      </c>
      <c r="L7193" s="29">
        <f t="shared" si="3277"/>
        <v>1.6150000010384247E-4</v>
      </c>
      <c r="M7193" s="10">
        <f t="shared" si="3278"/>
        <v>27164307.780000001</v>
      </c>
      <c r="N7193" s="5">
        <f>VLOOKUP(CONCATENATE(A7193,"-6"),'Restated Depr'!$B$6:$G$7674,6,0)</f>
        <v>2.2100000000000002E-2</v>
      </c>
      <c r="O7193" s="29">
        <f t="shared" si="3279"/>
        <v>50027.600161500006</v>
      </c>
      <c r="P7193" s="29">
        <f t="shared" si="3280"/>
        <v>0</v>
      </c>
      <c r="Q7193" t="s">
        <v>7819</v>
      </c>
      <c r="R7193" s="5"/>
    </row>
    <row r="7194" spans="1:18" ht="15.75" hidden="1" thickBot="1">
      <c r="A7194" t="s">
        <v>549</v>
      </c>
      <c r="C7194" s="224" t="s">
        <v>648</v>
      </c>
      <c r="D7194" s="22"/>
      <c r="E7194" s="323" t="s">
        <v>606</v>
      </c>
      <c r="F7194" s="1"/>
      <c r="G7194" s="5"/>
      <c r="H7194" s="310">
        <f>SUM(H7182:H7193)</f>
        <v>735020.89999999979</v>
      </c>
      <c r="I7194" s="10"/>
      <c r="J7194" s="10"/>
      <c r="K7194" s="32">
        <f>SUM(K7182:K7193)</f>
        <v>735020.89468050015</v>
      </c>
      <c r="L7194" s="28">
        <f>SUM(L7182:L7193)</f>
        <v>-5.3194999200059101E-3</v>
      </c>
      <c r="M7194" s="10"/>
      <c r="N7194" s="5"/>
      <c r="O7194" s="28">
        <f>SUM(O7182:O7193)</f>
        <v>600331.20193800004</v>
      </c>
      <c r="P7194" s="28">
        <f>SUM(P7182:P7193)</f>
        <v>-134689.69274249999</v>
      </c>
    </row>
    <row r="7195" spans="1:18" hidden="1">
      <c r="A7195" t="s">
        <v>550</v>
      </c>
      <c r="B7195" t="s">
        <v>7170</v>
      </c>
      <c r="C7195" s="224" t="s">
        <v>7843</v>
      </c>
      <c r="D7195" s="221">
        <v>378</v>
      </c>
      <c r="E7195" s="324">
        <v>42947</v>
      </c>
      <c r="F7195" s="9">
        <v>89897989.730000004</v>
      </c>
      <c r="G7195" s="18">
        <v>4.1700000000000001E-2</v>
      </c>
      <c r="H7195" s="299">
        <v>312395.50999999995</v>
      </c>
      <c r="I7195" s="15">
        <v>97371674.480000004</v>
      </c>
      <c r="J7195" s="11">
        <f t="shared" ref="J7195:J7206" si="3281">G7195</f>
        <v>4.1700000000000001E-2</v>
      </c>
      <c r="K7195" s="31">
        <f t="shared" ref="K7195:K7206" si="3282">I7195*J7195/12</f>
        <v>338366.56881800003</v>
      </c>
      <c r="L7195" s="289">
        <f t="shared" ref="L7195:L7206" si="3283">K7195-H7195</f>
        <v>25971.058818000078</v>
      </c>
      <c r="M7195" s="15">
        <f t="shared" ref="M7195:M7206" si="3284">I7195</f>
        <v>97371674.480000004</v>
      </c>
      <c r="N7195" s="5">
        <f>VLOOKUP(CONCATENATE(A7195,"-6"),'Restated Depr'!$B$6:$G$7674,6,0)</f>
        <v>4.1300000000000003E-2</v>
      </c>
      <c r="O7195" s="289">
        <f t="shared" ref="O7195:O7206" si="3285">M7195*N7195/12</f>
        <v>335120.84633533336</v>
      </c>
      <c r="P7195" s="289">
        <f t="shared" ref="P7195:P7206" si="3286">O7195-K7195</f>
        <v>-3245.7224826666643</v>
      </c>
      <c r="Q7195" t="s">
        <v>7819</v>
      </c>
    </row>
    <row r="7196" spans="1:18" hidden="1">
      <c r="A7196" t="s">
        <v>550</v>
      </c>
      <c r="B7196" t="s">
        <v>7171</v>
      </c>
      <c r="C7196" s="224" t="s">
        <v>7843</v>
      </c>
      <c r="D7196" s="221">
        <v>378</v>
      </c>
      <c r="E7196" s="324">
        <v>42978</v>
      </c>
      <c r="F7196" s="1">
        <v>92353744.170000002</v>
      </c>
      <c r="G7196" s="18">
        <v>4.1700000000000001E-2</v>
      </c>
      <c r="H7196" s="298">
        <v>320929.26</v>
      </c>
      <c r="I7196" s="10">
        <v>97371674.480000004</v>
      </c>
      <c r="J7196" s="11">
        <f t="shared" si="3281"/>
        <v>4.1700000000000001E-2</v>
      </c>
      <c r="K7196" s="30">
        <f t="shared" si="3282"/>
        <v>338366.56881800003</v>
      </c>
      <c r="L7196" s="29">
        <f t="shared" si="3283"/>
        <v>17437.30881800002</v>
      </c>
      <c r="M7196" s="10">
        <f t="shared" si="3284"/>
        <v>97371674.480000004</v>
      </c>
      <c r="N7196" s="5">
        <f>VLOOKUP(CONCATENATE(A7196,"-6"),'Restated Depr'!$B$6:$G$7674,6,0)</f>
        <v>4.1300000000000003E-2</v>
      </c>
      <c r="O7196" s="29">
        <f t="shared" si="3285"/>
        <v>335120.84633533336</v>
      </c>
      <c r="P7196" s="29">
        <f t="shared" si="3286"/>
        <v>-3245.7224826666643</v>
      </c>
      <c r="Q7196" t="s">
        <v>7819</v>
      </c>
    </row>
    <row r="7197" spans="1:18" hidden="1">
      <c r="A7197" t="s">
        <v>550</v>
      </c>
      <c r="B7197" t="s">
        <v>7172</v>
      </c>
      <c r="C7197" s="224" t="s">
        <v>7843</v>
      </c>
      <c r="D7197" s="221">
        <v>378</v>
      </c>
      <c r="E7197" s="324">
        <v>43008</v>
      </c>
      <c r="F7197" s="1">
        <v>94684291.420000002</v>
      </c>
      <c r="G7197" s="18">
        <v>4.1700000000000001E-2</v>
      </c>
      <c r="H7197" s="298">
        <v>329027.92000000004</v>
      </c>
      <c r="I7197" s="10">
        <v>97371674.480000004</v>
      </c>
      <c r="J7197" s="11">
        <f t="shared" si="3281"/>
        <v>4.1700000000000001E-2</v>
      </c>
      <c r="K7197" s="30">
        <f t="shared" si="3282"/>
        <v>338366.56881800003</v>
      </c>
      <c r="L7197" s="29">
        <f t="shared" si="3283"/>
        <v>9338.6488179999869</v>
      </c>
      <c r="M7197" s="10">
        <f t="shared" si="3284"/>
        <v>97371674.480000004</v>
      </c>
      <c r="N7197" s="5">
        <f>VLOOKUP(CONCATENATE(A7197,"-6"),'Restated Depr'!$B$6:$G$7674,6,0)</f>
        <v>4.1300000000000003E-2</v>
      </c>
      <c r="O7197" s="29">
        <f t="shared" si="3285"/>
        <v>335120.84633533336</v>
      </c>
      <c r="P7197" s="29">
        <f t="shared" si="3286"/>
        <v>-3245.7224826666643</v>
      </c>
      <c r="Q7197" t="s">
        <v>7819</v>
      </c>
    </row>
    <row r="7198" spans="1:18" hidden="1">
      <c r="A7198" t="s">
        <v>550</v>
      </c>
      <c r="B7198" t="s">
        <v>7173</v>
      </c>
      <c r="C7198" s="224" t="s">
        <v>7843</v>
      </c>
      <c r="D7198" s="221">
        <v>378</v>
      </c>
      <c r="E7198" s="324">
        <v>43039</v>
      </c>
      <c r="F7198" s="1">
        <v>94938231.189999998</v>
      </c>
      <c r="G7198" s="18">
        <v>4.1700000000000001E-2</v>
      </c>
      <c r="H7198" s="298">
        <v>329910.35000000003</v>
      </c>
      <c r="I7198" s="10">
        <v>97371674.480000004</v>
      </c>
      <c r="J7198" s="11">
        <f t="shared" si="3281"/>
        <v>4.1700000000000001E-2</v>
      </c>
      <c r="K7198" s="30">
        <f t="shared" si="3282"/>
        <v>338366.56881800003</v>
      </c>
      <c r="L7198" s="29">
        <f t="shared" si="3283"/>
        <v>8456.2188179999939</v>
      </c>
      <c r="M7198" s="10">
        <f t="shared" si="3284"/>
        <v>97371674.480000004</v>
      </c>
      <c r="N7198" s="5">
        <f>VLOOKUP(CONCATENATE(A7198,"-6"),'Restated Depr'!$B$6:$G$7674,6,0)</f>
        <v>4.1300000000000003E-2</v>
      </c>
      <c r="O7198" s="29">
        <f t="shared" si="3285"/>
        <v>335120.84633533336</v>
      </c>
      <c r="P7198" s="29">
        <f t="shared" si="3286"/>
        <v>-3245.7224826666643</v>
      </c>
      <c r="Q7198" t="s">
        <v>7819</v>
      </c>
    </row>
    <row r="7199" spans="1:18" hidden="1">
      <c r="A7199" t="s">
        <v>550</v>
      </c>
      <c r="B7199" t="s">
        <v>7174</v>
      </c>
      <c r="C7199" s="224" t="s">
        <v>7843</v>
      </c>
      <c r="D7199" s="221">
        <v>378</v>
      </c>
      <c r="E7199" s="324">
        <v>43069</v>
      </c>
      <c r="F7199" s="1">
        <v>95239636.930000007</v>
      </c>
      <c r="G7199" s="18">
        <v>4.1700000000000001E-2</v>
      </c>
      <c r="H7199" s="298">
        <v>330957.74</v>
      </c>
      <c r="I7199" s="10">
        <v>97371674.480000004</v>
      </c>
      <c r="J7199" s="11">
        <f t="shared" si="3281"/>
        <v>4.1700000000000001E-2</v>
      </c>
      <c r="K7199" s="30">
        <f t="shared" si="3282"/>
        <v>338366.56881800003</v>
      </c>
      <c r="L7199" s="29">
        <f t="shared" si="3283"/>
        <v>7408.8288180000382</v>
      </c>
      <c r="M7199" s="10">
        <f t="shared" si="3284"/>
        <v>97371674.480000004</v>
      </c>
      <c r="N7199" s="5">
        <f>VLOOKUP(CONCATENATE(A7199,"-6"),'Restated Depr'!$B$6:$G$7674,6,0)</f>
        <v>4.1300000000000003E-2</v>
      </c>
      <c r="O7199" s="29">
        <f t="shared" si="3285"/>
        <v>335120.84633533336</v>
      </c>
      <c r="P7199" s="29">
        <f t="shared" si="3286"/>
        <v>-3245.7224826666643</v>
      </c>
      <c r="Q7199" t="s">
        <v>7819</v>
      </c>
    </row>
    <row r="7200" spans="1:18" hidden="1">
      <c r="A7200" t="s">
        <v>550</v>
      </c>
      <c r="B7200" t="s">
        <v>7175</v>
      </c>
      <c r="C7200" s="224" t="s">
        <v>7843</v>
      </c>
      <c r="D7200" s="221">
        <v>378</v>
      </c>
      <c r="E7200" s="324">
        <v>43100</v>
      </c>
      <c r="F7200" s="1">
        <v>95701642.890000001</v>
      </c>
      <c r="G7200" s="18">
        <v>4.1599999999999998E-2</v>
      </c>
      <c r="H7200" s="298">
        <v>331765.69</v>
      </c>
      <c r="I7200" s="10">
        <v>97371674.480000004</v>
      </c>
      <c r="J7200" s="11">
        <f t="shared" si="3281"/>
        <v>4.1599999999999998E-2</v>
      </c>
      <c r="K7200" s="30">
        <f t="shared" si="3282"/>
        <v>337555.13819733332</v>
      </c>
      <c r="L7200" s="29">
        <f t="shared" si="3283"/>
        <v>5789.4481973333168</v>
      </c>
      <c r="M7200" s="10">
        <f t="shared" si="3284"/>
        <v>97371674.480000004</v>
      </c>
      <c r="N7200" s="5">
        <f>VLOOKUP(CONCATENATE(A7200,"-6"),'Restated Depr'!$B$6:$G$7674,6,0)</f>
        <v>4.1300000000000003E-2</v>
      </c>
      <c r="O7200" s="29">
        <f t="shared" si="3285"/>
        <v>335120.84633533336</v>
      </c>
      <c r="P7200" s="29">
        <f t="shared" si="3286"/>
        <v>-2434.2918619999546</v>
      </c>
      <c r="Q7200" t="s">
        <v>7819</v>
      </c>
    </row>
    <row r="7201" spans="1:18" hidden="1">
      <c r="A7201" t="s">
        <v>550</v>
      </c>
      <c r="B7201" t="s">
        <v>7176</v>
      </c>
      <c r="C7201" s="224" t="s">
        <v>7843</v>
      </c>
      <c r="D7201" s="221">
        <v>378</v>
      </c>
      <c r="E7201" s="324">
        <v>43131</v>
      </c>
      <c r="F7201" s="1">
        <v>96321431.219999999</v>
      </c>
      <c r="G7201" s="5">
        <v>4.1300000000000003E-2</v>
      </c>
      <c r="H7201" s="298">
        <v>331506.26</v>
      </c>
      <c r="I7201" s="10">
        <v>97371674.480000004</v>
      </c>
      <c r="J7201" s="11">
        <f t="shared" si="3281"/>
        <v>4.1300000000000003E-2</v>
      </c>
      <c r="K7201" s="30">
        <f t="shared" si="3282"/>
        <v>335120.84633533336</v>
      </c>
      <c r="L7201" s="29">
        <f t="shared" si="3283"/>
        <v>3614.5863353333552</v>
      </c>
      <c r="M7201" s="10">
        <f t="shared" si="3284"/>
        <v>97371674.480000004</v>
      </c>
      <c r="N7201" s="5">
        <f>VLOOKUP(CONCATENATE(A7201,"-6"),'Restated Depr'!$B$6:$G$7674,6,0)</f>
        <v>4.1300000000000003E-2</v>
      </c>
      <c r="O7201" s="29">
        <f t="shared" si="3285"/>
        <v>335120.84633533336</v>
      </c>
      <c r="P7201" s="29">
        <f t="shared" si="3286"/>
        <v>0</v>
      </c>
      <c r="Q7201" t="s">
        <v>7819</v>
      </c>
    </row>
    <row r="7202" spans="1:18" hidden="1">
      <c r="A7202" t="s">
        <v>550</v>
      </c>
      <c r="B7202" t="s">
        <v>7177</v>
      </c>
      <c r="C7202" s="224" t="s">
        <v>7843</v>
      </c>
      <c r="D7202" s="221">
        <v>378</v>
      </c>
      <c r="E7202" s="324">
        <v>43159</v>
      </c>
      <c r="F7202" s="1">
        <v>96652788.510000005</v>
      </c>
      <c r="G7202" s="5">
        <v>4.1300000000000003E-2</v>
      </c>
      <c r="H7202" s="298">
        <v>332646.68</v>
      </c>
      <c r="I7202" s="10">
        <v>97371674.480000004</v>
      </c>
      <c r="J7202" s="11">
        <f t="shared" si="3281"/>
        <v>4.1300000000000003E-2</v>
      </c>
      <c r="K7202" s="30">
        <f t="shared" si="3282"/>
        <v>335120.84633533336</v>
      </c>
      <c r="L7202" s="29">
        <f t="shared" si="3283"/>
        <v>2474.1663353333715</v>
      </c>
      <c r="M7202" s="10">
        <f t="shared" si="3284"/>
        <v>97371674.480000004</v>
      </c>
      <c r="N7202" s="5">
        <f>VLOOKUP(CONCATENATE(A7202,"-6"),'Restated Depr'!$B$6:$G$7674,6,0)</f>
        <v>4.1300000000000003E-2</v>
      </c>
      <c r="O7202" s="29">
        <f t="shared" si="3285"/>
        <v>335120.84633533336</v>
      </c>
      <c r="P7202" s="29">
        <f t="shared" si="3286"/>
        <v>0</v>
      </c>
      <c r="Q7202" t="s">
        <v>7819</v>
      </c>
    </row>
    <row r="7203" spans="1:18" hidden="1">
      <c r="A7203" t="s">
        <v>550</v>
      </c>
      <c r="B7203" t="s">
        <v>7178</v>
      </c>
      <c r="C7203" s="224" t="s">
        <v>7843</v>
      </c>
      <c r="D7203" s="221">
        <v>378</v>
      </c>
      <c r="E7203" s="324">
        <v>43190</v>
      </c>
      <c r="F7203" s="1">
        <v>96726033.409999996</v>
      </c>
      <c r="G7203" s="5">
        <v>4.1300000000000003E-2</v>
      </c>
      <c r="H7203" s="298">
        <v>332898.77000000008</v>
      </c>
      <c r="I7203" s="10">
        <v>97371674.480000004</v>
      </c>
      <c r="J7203" s="11">
        <f t="shared" si="3281"/>
        <v>4.1300000000000003E-2</v>
      </c>
      <c r="K7203" s="30">
        <f t="shared" si="3282"/>
        <v>335120.84633533336</v>
      </c>
      <c r="L7203" s="29">
        <f t="shared" si="3283"/>
        <v>2222.0763353332877</v>
      </c>
      <c r="M7203" s="10">
        <f t="shared" si="3284"/>
        <v>97371674.480000004</v>
      </c>
      <c r="N7203" s="5">
        <f>VLOOKUP(CONCATENATE(A7203,"-6"),'Restated Depr'!$B$6:$G$7674,6,0)</f>
        <v>4.1300000000000003E-2</v>
      </c>
      <c r="O7203" s="29">
        <f t="shared" si="3285"/>
        <v>335120.84633533336</v>
      </c>
      <c r="P7203" s="29">
        <f t="shared" si="3286"/>
        <v>0</v>
      </c>
      <c r="Q7203" t="s">
        <v>7819</v>
      </c>
    </row>
    <row r="7204" spans="1:18" hidden="1">
      <c r="A7204" t="s">
        <v>550</v>
      </c>
      <c r="B7204" t="s">
        <v>7179</v>
      </c>
      <c r="C7204" s="224" t="s">
        <v>7843</v>
      </c>
      <c r="D7204" s="221">
        <v>378</v>
      </c>
      <c r="E7204" s="324">
        <v>43220</v>
      </c>
      <c r="F7204" s="1">
        <v>96955244.200000003</v>
      </c>
      <c r="G7204" s="5">
        <v>4.1300000000000003E-2</v>
      </c>
      <c r="H7204" s="298">
        <v>333687.63000000006</v>
      </c>
      <c r="I7204" s="10">
        <v>97371674.480000004</v>
      </c>
      <c r="J7204" s="11">
        <f t="shared" si="3281"/>
        <v>4.1300000000000003E-2</v>
      </c>
      <c r="K7204" s="30">
        <f t="shared" si="3282"/>
        <v>335120.84633533336</v>
      </c>
      <c r="L7204" s="29">
        <f t="shared" si="3283"/>
        <v>1433.2163353333017</v>
      </c>
      <c r="M7204" s="10">
        <f t="shared" si="3284"/>
        <v>97371674.480000004</v>
      </c>
      <c r="N7204" s="5">
        <f>VLOOKUP(CONCATENATE(A7204,"-6"),'Restated Depr'!$B$6:$G$7674,6,0)</f>
        <v>4.1300000000000003E-2</v>
      </c>
      <c r="O7204" s="29">
        <f t="shared" si="3285"/>
        <v>335120.84633533336</v>
      </c>
      <c r="P7204" s="29">
        <f t="shared" si="3286"/>
        <v>0</v>
      </c>
      <c r="Q7204" t="s">
        <v>7819</v>
      </c>
    </row>
    <row r="7205" spans="1:18" hidden="1">
      <c r="A7205" t="s">
        <v>550</v>
      </c>
      <c r="B7205" t="s">
        <v>7180</v>
      </c>
      <c r="C7205" s="224" t="s">
        <v>7843</v>
      </c>
      <c r="D7205" s="221">
        <v>378</v>
      </c>
      <c r="E7205" s="324">
        <v>43251</v>
      </c>
      <c r="F7205" s="1">
        <v>97173559.560000002</v>
      </c>
      <c r="G7205" s="5">
        <v>4.1300000000000003E-2</v>
      </c>
      <c r="H7205" s="298">
        <v>334439</v>
      </c>
      <c r="I7205" s="10">
        <v>97371674.480000004</v>
      </c>
      <c r="J7205" s="11">
        <f t="shared" si="3281"/>
        <v>4.1300000000000003E-2</v>
      </c>
      <c r="K7205" s="30">
        <f t="shared" si="3282"/>
        <v>335120.84633533336</v>
      </c>
      <c r="L7205" s="29">
        <f t="shared" si="3283"/>
        <v>681.84633533336455</v>
      </c>
      <c r="M7205" s="10">
        <f t="shared" si="3284"/>
        <v>97371674.480000004</v>
      </c>
      <c r="N7205" s="5">
        <f>VLOOKUP(CONCATENATE(A7205,"-6"),'Restated Depr'!$B$6:$G$7674,6,0)</f>
        <v>4.1300000000000003E-2</v>
      </c>
      <c r="O7205" s="29">
        <f t="shared" si="3285"/>
        <v>335120.84633533336</v>
      </c>
      <c r="P7205" s="29">
        <f t="shared" si="3286"/>
        <v>0</v>
      </c>
      <c r="Q7205" t="s">
        <v>7819</v>
      </c>
    </row>
    <row r="7206" spans="1:18" hidden="1">
      <c r="A7206" t="s">
        <v>550</v>
      </c>
      <c r="B7206" t="s">
        <v>7181</v>
      </c>
      <c r="C7206" s="224" t="s">
        <v>7843</v>
      </c>
      <c r="D7206" s="221">
        <v>378</v>
      </c>
      <c r="E7206" s="324">
        <v>43281</v>
      </c>
      <c r="F7206" s="1">
        <v>97371674.480000004</v>
      </c>
      <c r="G7206" s="5">
        <v>4.1300000000000003E-2</v>
      </c>
      <c r="H7206" s="298">
        <v>335120.85000000003</v>
      </c>
      <c r="I7206" s="10">
        <v>97371674.480000004</v>
      </c>
      <c r="J7206" s="11">
        <f t="shared" si="3281"/>
        <v>4.1300000000000003E-2</v>
      </c>
      <c r="K7206" s="30">
        <f t="shared" si="3282"/>
        <v>335120.84633533336</v>
      </c>
      <c r="L7206" s="29">
        <f t="shared" si="3283"/>
        <v>-3.6646666703745723E-3</v>
      </c>
      <c r="M7206" s="10">
        <f t="shared" si="3284"/>
        <v>97371674.480000004</v>
      </c>
      <c r="N7206" s="5">
        <f>VLOOKUP(CONCATENATE(A7206,"-6"),'Restated Depr'!$B$6:$G$7674,6,0)</f>
        <v>4.1300000000000003E-2</v>
      </c>
      <c r="O7206" s="29">
        <f t="shared" si="3285"/>
        <v>335120.84633533336</v>
      </c>
      <c r="P7206" s="29">
        <f t="shared" si="3286"/>
        <v>0</v>
      </c>
      <c r="Q7206" t="s">
        <v>7819</v>
      </c>
      <c r="R7206" s="5"/>
    </row>
    <row r="7207" spans="1:18" ht="15.75" hidden="1" thickBot="1">
      <c r="A7207" t="s">
        <v>550</v>
      </c>
      <c r="C7207" s="224" t="s">
        <v>648</v>
      </c>
      <c r="D7207" s="22"/>
      <c r="E7207" s="323" t="s">
        <v>606</v>
      </c>
      <c r="F7207" s="1"/>
      <c r="G7207" s="5"/>
      <c r="H7207" s="310">
        <f>SUM(H7195:H7206)</f>
        <v>3955285.66</v>
      </c>
      <c r="I7207" s="10"/>
      <c r="J7207" s="10"/>
      <c r="K7207" s="32">
        <f>SUM(K7195:K7206)</f>
        <v>4040113.0602993337</v>
      </c>
      <c r="L7207" s="28">
        <f>SUM(L7195:L7206)</f>
        <v>84827.400299333443</v>
      </c>
      <c r="M7207" s="10"/>
      <c r="N7207" s="5"/>
      <c r="O7207" s="28">
        <f>SUM(O7195:O7206)</f>
        <v>4021450.1560240001</v>
      </c>
      <c r="P7207" s="28">
        <f>SUM(P7195:P7206)</f>
        <v>-18662.904275333276</v>
      </c>
    </row>
    <row r="7208" spans="1:18" hidden="1">
      <c r="A7208" t="s">
        <v>551</v>
      </c>
      <c r="B7208" t="s">
        <v>7182</v>
      </c>
      <c r="C7208" s="224" t="s">
        <v>7843</v>
      </c>
      <c r="D7208" s="221">
        <v>378</v>
      </c>
      <c r="E7208" s="324">
        <v>42947</v>
      </c>
      <c r="F7208" s="9">
        <v>24829775.93</v>
      </c>
      <c r="G7208" s="18">
        <v>4.1700000000000001E-2</v>
      </c>
      <c r="H7208" s="299">
        <v>86283.469999999987</v>
      </c>
      <c r="I7208" s="15">
        <v>24807187.93</v>
      </c>
      <c r="J7208" s="11">
        <f t="shared" ref="J7208:J7219" si="3287">G7208</f>
        <v>4.1700000000000001E-2</v>
      </c>
      <c r="K7208" s="31">
        <f t="shared" ref="K7208:K7219" si="3288">I7208*J7208/12</f>
        <v>86204.978056749998</v>
      </c>
      <c r="L7208" s="289">
        <f t="shared" ref="L7208:L7219" si="3289">K7208-H7208</f>
        <v>-78.491943249988253</v>
      </c>
      <c r="M7208" s="15">
        <f t="shared" ref="M7208:M7219" si="3290">I7208</f>
        <v>24807187.93</v>
      </c>
      <c r="N7208" s="5">
        <f>VLOOKUP(CONCATENATE(A7208,"-6"),'Restated Depr'!$B$6:$G$7674,6,0)</f>
        <v>4.1300000000000003E-2</v>
      </c>
      <c r="O7208" s="289">
        <f t="shared" ref="O7208:O7219" si="3291">M7208*N7208/12</f>
        <v>85378.071792416667</v>
      </c>
      <c r="P7208" s="289">
        <f t="shared" ref="P7208:P7219" si="3292">O7208-K7208</f>
        <v>-826.90626433333091</v>
      </c>
      <c r="Q7208" t="s">
        <v>7819</v>
      </c>
    </row>
    <row r="7209" spans="1:18" hidden="1">
      <c r="A7209" t="s">
        <v>551</v>
      </c>
      <c r="B7209" t="s">
        <v>7183</v>
      </c>
      <c r="C7209" s="224" t="s">
        <v>7843</v>
      </c>
      <c r="D7209" s="221">
        <v>378</v>
      </c>
      <c r="E7209" s="324">
        <v>42978</v>
      </c>
      <c r="F7209" s="1">
        <v>24829775.93</v>
      </c>
      <c r="G7209" s="18">
        <v>4.1700000000000001E-2</v>
      </c>
      <c r="H7209" s="298">
        <v>86283.469999999987</v>
      </c>
      <c r="I7209" s="10">
        <v>24807187.93</v>
      </c>
      <c r="J7209" s="11">
        <f t="shared" si="3287"/>
        <v>4.1700000000000001E-2</v>
      </c>
      <c r="K7209" s="30">
        <f t="shared" si="3288"/>
        <v>86204.978056749998</v>
      </c>
      <c r="L7209" s="29">
        <f t="shared" si="3289"/>
        <v>-78.491943249988253</v>
      </c>
      <c r="M7209" s="10">
        <f t="shared" si="3290"/>
        <v>24807187.93</v>
      </c>
      <c r="N7209" s="5">
        <f>VLOOKUP(CONCATENATE(A7209,"-6"),'Restated Depr'!$B$6:$G$7674,6,0)</f>
        <v>4.1300000000000003E-2</v>
      </c>
      <c r="O7209" s="29">
        <f t="shared" si="3291"/>
        <v>85378.071792416667</v>
      </c>
      <c r="P7209" s="29">
        <f t="shared" si="3292"/>
        <v>-826.90626433333091</v>
      </c>
      <c r="Q7209" t="s">
        <v>7819</v>
      </c>
    </row>
    <row r="7210" spans="1:18" hidden="1">
      <c r="A7210" t="s">
        <v>551</v>
      </c>
      <c r="B7210" t="s">
        <v>7184</v>
      </c>
      <c r="C7210" s="224" t="s">
        <v>7843</v>
      </c>
      <c r="D7210" s="221">
        <v>378</v>
      </c>
      <c r="E7210" s="324">
        <v>43008</v>
      </c>
      <c r="F7210" s="1">
        <v>24818481.93</v>
      </c>
      <c r="G7210" s="18">
        <v>4.1700000000000001E-2</v>
      </c>
      <c r="H7210" s="298">
        <v>86244.23000000001</v>
      </c>
      <c r="I7210" s="10">
        <v>24807187.93</v>
      </c>
      <c r="J7210" s="11">
        <f t="shared" si="3287"/>
        <v>4.1700000000000001E-2</v>
      </c>
      <c r="K7210" s="30">
        <f t="shared" si="3288"/>
        <v>86204.978056749998</v>
      </c>
      <c r="L7210" s="29">
        <f t="shared" si="3289"/>
        <v>-39.251943250012118</v>
      </c>
      <c r="M7210" s="10">
        <f t="shared" si="3290"/>
        <v>24807187.93</v>
      </c>
      <c r="N7210" s="5">
        <f>VLOOKUP(CONCATENATE(A7210,"-6"),'Restated Depr'!$B$6:$G$7674,6,0)</f>
        <v>4.1300000000000003E-2</v>
      </c>
      <c r="O7210" s="29">
        <f t="shared" si="3291"/>
        <v>85378.071792416667</v>
      </c>
      <c r="P7210" s="29">
        <f t="shared" si="3292"/>
        <v>-826.90626433333091</v>
      </c>
      <c r="Q7210" t="s">
        <v>7819</v>
      </c>
    </row>
    <row r="7211" spans="1:18" hidden="1">
      <c r="A7211" t="s">
        <v>551</v>
      </c>
      <c r="B7211" t="s">
        <v>7185</v>
      </c>
      <c r="C7211" s="224" t="s">
        <v>7843</v>
      </c>
      <c r="D7211" s="221">
        <v>378</v>
      </c>
      <c r="E7211" s="324">
        <v>43039</v>
      </c>
      <c r="F7211" s="1">
        <v>24807187.93</v>
      </c>
      <c r="G7211" s="18">
        <v>4.1700000000000001E-2</v>
      </c>
      <c r="H7211" s="298">
        <v>86204.969999999987</v>
      </c>
      <c r="I7211" s="10">
        <v>24807187.93</v>
      </c>
      <c r="J7211" s="11">
        <f t="shared" si="3287"/>
        <v>4.1700000000000001E-2</v>
      </c>
      <c r="K7211" s="30">
        <f t="shared" si="3288"/>
        <v>86204.978056749998</v>
      </c>
      <c r="L7211" s="29">
        <f t="shared" si="3289"/>
        <v>8.0567500117467716E-3</v>
      </c>
      <c r="M7211" s="10">
        <f t="shared" si="3290"/>
        <v>24807187.93</v>
      </c>
      <c r="N7211" s="5">
        <f>VLOOKUP(CONCATENATE(A7211,"-6"),'Restated Depr'!$B$6:$G$7674,6,0)</f>
        <v>4.1300000000000003E-2</v>
      </c>
      <c r="O7211" s="29">
        <f t="shared" si="3291"/>
        <v>85378.071792416667</v>
      </c>
      <c r="P7211" s="29">
        <f t="shared" si="3292"/>
        <v>-826.90626433333091</v>
      </c>
      <c r="Q7211" t="s">
        <v>7819</v>
      </c>
    </row>
    <row r="7212" spans="1:18" hidden="1">
      <c r="A7212" t="s">
        <v>551</v>
      </c>
      <c r="B7212" t="s">
        <v>7186</v>
      </c>
      <c r="C7212" s="224" t="s">
        <v>7843</v>
      </c>
      <c r="D7212" s="221">
        <v>378</v>
      </c>
      <c r="E7212" s="324">
        <v>43069</v>
      </c>
      <c r="F7212" s="1">
        <v>24807187.93</v>
      </c>
      <c r="G7212" s="18">
        <v>4.1700000000000001E-2</v>
      </c>
      <c r="H7212" s="298">
        <v>86204.969999999987</v>
      </c>
      <c r="I7212" s="10">
        <v>24807187.93</v>
      </c>
      <c r="J7212" s="11">
        <f t="shared" si="3287"/>
        <v>4.1700000000000001E-2</v>
      </c>
      <c r="K7212" s="30">
        <f t="shared" si="3288"/>
        <v>86204.978056749998</v>
      </c>
      <c r="L7212" s="29">
        <f t="shared" si="3289"/>
        <v>8.0567500117467716E-3</v>
      </c>
      <c r="M7212" s="10">
        <f t="shared" si="3290"/>
        <v>24807187.93</v>
      </c>
      <c r="N7212" s="5">
        <f>VLOOKUP(CONCATENATE(A7212,"-6"),'Restated Depr'!$B$6:$G$7674,6,0)</f>
        <v>4.1300000000000003E-2</v>
      </c>
      <c r="O7212" s="29">
        <f t="shared" si="3291"/>
        <v>85378.071792416667</v>
      </c>
      <c r="P7212" s="29">
        <f t="shared" si="3292"/>
        <v>-826.90626433333091</v>
      </c>
      <c r="Q7212" t="s">
        <v>7819</v>
      </c>
    </row>
    <row r="7213" spans="1:18" hidden="1">
      <c r="A7213" t="s">
        <v>551</v>
      </c>
      <c r="B7213" t="s">
        <v>7187</v>
      </c>
      <c r="C7213" s="224" t="s">
        <v>7843</v>
      </c>
      <c r="D7213" s="221">
        <v>378</v>
      </c>
      <c r="E7213" s="324">
        <v>43100</v>
      </c>
      <c r="F7213" s="1">
        <v>24807187.93</v>
      </c>
      <c r="G7213" s="18">
        <v>4.1599999999999998E-2</v>
      </c>
      <c r="H7213" s="298">
        <v>85998.25</v>
      </c>
      <c r="I7213" s="10">
        <v>24807187.93</v>
      </c>
      <c r="J7213" s="11">
        <f t="shared" si="3287"/>
        <v>4.1599999999999998E-2</v>
      </c>
      <c r="K7213" s="30">
        <f t="shared" si="3288"/>
        <v>85998.251490666662</v>
      </c>
      <c r="L7213" s="29">
        <f t="shared" si="3289"/>
        <v>1.4906666619936004E-3</v>
      </c>
      <c r="M7213" s="10">
        <f t="shared" si="3290"/>
        <v>24807187.93</v>
      </c>
      <c r="N7213" s="5">
        <f>VLOOKUP(CONCATENATE(A7213,"-6"),'Restated Depr'!$B$6:$G$7674,6,0)</f>
        <v>4.1300000000000003E-2</v>
      </c>
      <c r="O7213" s="29">
        <f t="shared" si="3291"/>
        <v>85378.071792416667</v>
      </c>
      <c r="P7213" s="29">
        <f t="shared" si="3292"/>
        <v>-620.17969824999454</v>
      </c>
      <c r="Q7213" t="s">
        <v>7819</v>
      </c>
    </row>
    <row r="7214" spans="1:18" hidden="1">
      <c r="A7214" t="s">
        <v>551</v>
      </c>
      <c r="B7214" t="s">
        <v>7188</v>
      </c>
      <c r="C7214" s="224" t="s">
        <v>7843</v>
      </c>
      <c r="D7214" s="221">
        <v>378</v>
      </c>
      <c r="E7214" s="324">
        <v>43131</v>
      </c>
      <c r="F7214" s="1">
        <v>24807187.93</v>
      </c>
      <c r="G7214" s="5">
        <v>4.1300000000000003E-2</v>
      </c>
      <c r="H7214" s="298">
        <v>85378.07</v>
      </c>
      <c r="I7214" s="10">
        <v>24807187.93</v>
      </c>
      <c r="J7214" s="11">
        <f t="shared" si="3287"/>
        <v>4.1300000000000003E-2</v>
      </c>
      <c r="K7214" s="30">
        <f t="shared" si="3288"/>
        <v>85378.071792416667</v>
      </c>
      <c r="L7214" s="29">
        <f t="shared" si="3289"/>
        <v>1.7924166604643688E-3</v>
      </c>
      <c r="M7214" s="10">
        <f t="shared" si="3290"/>
        <v>24807187.93</v>
      </c>
      <c r="N7214" s="5">
        <f>VLOOKUP(CONCATENATE(A7214,"-6"),'Restated Depr'!$B$6:$G$7674,6,0)</f>
        <v>4.1300000000000003E-2</v>
      </c>
      <c r="O7214" s="29">
        <f t="shared" si="3291"/>
        <v>85378.071792416667</v>
      </c>
      <c r="P7214" s="29">
        <f t="shared" si="3292"/>
        <v>0</v>
      </c>
      <c r="Q7214" t="s">
        <v>7819</v>
      </c>
    </row>
    <row r="7215" spans="1:18" hidden="1">
      <c r="A7215" t="s">
        <v>551</v>
      </c>
      <c r="B7215" t="s">
        <v>7189</v>
      </c>
      <c r="C7215" s="224" t="s">
        <v>7843</v>
      </c>
      <c r="D7215" s="221">
        <v>378</v>
      </c>
      <c r="E7215" s="324">
        <v>43159</v>
      </c>
      <c r="F7215" s="1">
        <v>24807187.93</v>
      </c>
      <c r="G7215" s="5">
        <v>4.1300000000000003E-2</v>
      </c>
      <c r="H7215" s="298">
        <v>85378.07</v>
      </c>
      <c r="I7215" s="10">
        <v>24807187.93</v>
      </c>
      <c r="J7215" s="11">
        <f t="shared" si="3287"/>
        <v>4.1300000000000003E-2</v>
      </c>
      <c r="K7215" s="30">
        <f t="shared" si="3288"/>
        <v>85378.071792416667</v>
      </c>
      <c r="L7215" s="29">
        <f t="shared" si="3289"/>
        <v>1.7924166604643688E-3</v>
      </c>
      <c r="M7215" s="10">
        <f t="shared" si="3290"/>
        <v>24807187.93</v>
      </c>
      <c r="N7215" s="5">
        <f>VLOOKUP(CONCATENATE(A7215,"-6"),'Restated Depr'!$B$6:$G$7674,6,0)</f>
        <v>4.1300000000000003E-2</v>
      </c>
      <c r="O7215" s="29">
        <f t="shared" si="3291"/>
        <v>85378.071792416667</v>
      </c>
      <c r="P7215" s="29">
        <f t="shared" si="3292"/>
        <v>0</v>
      </c>
      <c r="Q7215" t="s">
        <v>7819</v>
      </c>
    </row>
    <row r="7216" spans="1:18" hidden="1">
      <c r="A7216" t="s">
        <v>551</v>
      </c>
      <c r="B7216" t="s">
        <v>7190</v>
      </c>
      <c r="C7216" s="224" t="s">
        <v>7843</v>
      </c>
      <c r="D7216" s="221">
        <v>378</v>
      </c>
      <c r="E7216" s="324">
        <v>43190</v>
      </c>
      <c r="F7216" s="1">
        <v>24807187.93</v>
      </c>
      <c r="G7216" s="5">
        <v>4.1300000000000003E-2</v>
      </c>
      <c r="H7216" s="298">
        <v>85378.07</v>
      </c>
      <c r="I7216" s="10">
        <v>24807187.93</v>
      </c>
      <c r="J7216" s="11">
        <f t="shared" si="3287"/>
        <v>4.1300000000000003E-2</v>
      </c>
      <c r="K7216" s="30">
        <f t="shared" si="3288"/>
        <v>85378.071792416667</v>
      </c>
      <c r="L7216" s="29">
        <f t="shared" si="3289"/>
        <v>1.7924166604643688E-3</v>
      </c>
      <c r="M7216" s="10">
        <f t="shared" si="3290"/>
        <v>24807187.93</v>
      </c>
      <c r="N7216" s="5">
        <f>VLOOKUP(CONCATENATE(A7216,"-6"),'Restated Depr'!$B$6:$G$7674,6,0)</f>
        <v>4.1300000000000003E-2</v>
      </c>
      <c r="O7216" s="29">
        <f t="shared" si="3291"/>
        <v>85378.071792416667</v>
      </c>
      <c r="P7216" s="29">
        <f t="shared" si="3292"/>
        <v>0</v>
      </c>
      <c r="Q7216" t="s">
        <v>7819</v>
      </c>
    </row>
    <row r="7217" spans="1:18" hidden="1">
      <c r="A7217" t="s">
        <v>551</v>
      </c>
      <c r="B7217" t="s">
        <v>7191</v>
      </c>
      <c r="C7217" s="224" t="s">
        <v>7843</v>
      </c>
      <c r="D7217" s="221">
        <v>378</v>
      </c>
      <c r="E7217" s="324">
        <v>43220</v>
      </c>
      <c r="F7217" s="1">
        <v>24807187.93</v>
      </c>
      <c r="G7217" s="5">
        <v>4.1300000000000003E-2</v>
      </c>
      <c r="H7217" s="298">
        <v>85378.07</v>
      </c>
      <c r="I7217" s="10">
        <v>24807187.93</v>
      </c>
      <c r="J7217" s="11">
        <f t="shared" si="3287"/>
        <v>4.1300000000000003E-2</v>
      </c>
      <c r="K7217" s="30">
        <f t="shared" si="3288"/>
        <v>85378.071792416667</v>
      </c>
      <c r="L7217" s="29">
        <f t="shared" si="3289"/>
        <v>1.7924166604643688E-3</v>
      </c>
      <c r="M7217" s="10">
        <f t="shared" si="3290"/>
        <v>24807187.93</v>
      </c>
      <c r="N7217" s="5">
        <f>VLOOKUP(CONCATENATE(A7217,"-6"),'Restated Depr'!$B$6:$G$7674,6,0)</f>
        <v>4.1300000000000003E-2</v>
      </c>
      <c r="O7217" s="29">
        <f t="shared" si="3291"/>
        <v>85378.071792416667</v>
      </c>
      <c r="P7217" s="29">
        <f t="shared" si="3292"/>
        <v>0</v>
      </c>
      <c r="Q7217" t="s">
        <v>7819</v>
      </c>
    </row>
    <row r="7218" spans="1:18" hidden="1">
      <c r="A7218" t="s">
        <v>551</v>
      </c>
      <c r="B7218" t="s">
        <v>7192</v>
      </c>
      <c r="C7218" s="224" t="s">
        <v>7843</v>
      </c>
      <c r="D7218" s="221">
        <v>378</v>
      </c>
      <c r="E7218" s="324">
        <v>43251</v>
      </c>
      <c r="F7218" s="1">
        <v>24807187.93</v>
      </c>
      <c r="G7218" s="5">
        <v>4.1300000000000003E-2</v>
      </c>
      <c r="H7218" s="298">
        <v>85378.07</v>
      </c>
      <c r="I7218" s="10">
        <v>24807187.93</v>
      </c>
      <c r="J7218" s="11">
        <f t="shared" si="3287"/>
        <v>4.1300000000000003E-2</v>
      </c>
      <c r="K7218" s="30">
        <f t="shared" si="3288"/>
        <v>85378.071792416667</v>
      </c>
      <c r="L7218" s="29">
        <f t="shared" si="3289"/>
        <v>1.7924166604643688E-3</v>
      </c>
      <c r="M7218" s="10">
        <f t="shared" si="3290"/>
        <v>24807187.93</v>
      </c>
      <c r="N7218" s="5">
        <f>VLOOKUP(CONCATENATE(A7218,"-6"),'Restated Depr'!$B$6:$G$7674,6,0)</f>
        <v>4.1300000000000003E-2</v>
      </c>
      <c r="O7218" s="29">
        <f t="shared" si="3291"/>
        <v>85378.071792416667</v>
      </c>
      <c r="P7218" s="29">
        <f t="shared" si="3292"/>
        <v>0</v>
      </c>
      <c r="Q7218" t="s">
        <v>7819</v>
      </c>
    </row>
    <row r="7219" spans="1:18" hidden="1">
      <c r="A7219" t="s">
        <v>551</v>
      </c>
      <c r="B7219" t="s">
        <v>7193</v>
      </c>
      <c r="C7219" s="224" t="s">
        <v>7843</v>
      </c>
      <c r="D7219" s="221">
        <v>378</v>
      </c>
      <c r="E7219" s="324">
        <v>43281</v>
      </c>
      <c r="F7219" s="1">
        <v>24807187.93</v>
      </c>
      <c r="G7219" s="5">
        <v>4.1300000000000003E-2</v>
      </c>
      <c r="H7219" s="298">
        <v>85378.07</v>
      </c>
      <c r="I7219" s="10">
        <v>24807187.93</v>
      </c>
      <c r="J7219" s="11">
        <f t="shared" si="3287"/>
        <v>4.1300000000000003E-2</v>
      </c>
      <c r="K7219" s="30">
        <f t="shared" si="3288"/>
        <v>85378.071792416667</v>
      </c>
      <c r="L7219" s="29">
        <f t="shared" si="3289"/>
        <v>1.7924166604643688E-3</v>
      </c>
      <c r="M7219" s="10">
        <f t="shared" si="3290"/>
        <v>24807187.93</v>
      </c>
      <c r="N7219" s="5">
        <f>VLOOKUP(CONCATENATE(A7219,"-6"),'Restated Depr'!$B$6:$G$7674,6,0)</f>
        <v>4.1300000000000003E-2</v>
      </c>
      <c r="O7219" s="29">
        <f t="shared" si="3291"/>
        <v>85378.071792416667</v>
      </c>
      <c r="P7219" s="29">
        <f t="shared" si="3292"/>
        <v>0</v>
      </c>
      <c r="Q7219" t="s">
        <v>7819</v>
      </c>
      <c r="R7219" s="5"/>
    </row>
    <row r="7220" spans="1:18" ht="15.75" hidden="1" thickBot="1">
      <c r="A7220" t="s">
        <v>551</v>
      </c>
      <c r="C7220" s="224" t="s">
        <v>648</v>
      </c>
      <c r="D7220" s="22"/>
      <c r="E7220" s="323" t="s">
        <v>606</v>
      </c>
      <c r="F7220" s="1"/>
      <c r="G7220" s="5"/>
      <c r="H7220" s="310">
        <f>SUM(H7208:H7219)</f>
        <v>1029487.7800000003</v>
      </c>
      <c r="I7220" s="10"/>
      <c r="J7220" s="10"/>
      <c r="K7220" s="32">
        <f>SUM(K7208:K7219)</f>
        <v>1029291.5725289164</v>
      </c>
      <c r="L7220" s="28">
        <f>SUM(L7208:L7219)</f>
        <v>-196.20747108334035</v>
      </c>
      <c r="M7220" s="10"/>
      <c r="N7220" s="5"/>
      <c r="O7220" s="28">
        <f>SUM(O7208:O7219)</f>
        <v>1024536.8615089998</v>
      </c>
      <c r="P7220" s="28">
        <f>SUM(P7208:P7219)</f>
        <v>-4754.7110199166491</v>
      </c>
    </row>
    <row r="7221" spans="1:18" hidden="1">
      <c r="A7221" t="s">
        <v>552</v>
      </c>
      <c r="B7221" t="s">
        <v>7194</v>
      </c>
      <c r="C7221" s="224" t="s">
        <v>7843</v>
      </c>
      <c r="D7221" s="221">
        <v>380.1</v>
      </c>
      <c r="E7221" s="324">
        <v>42947</v>
      </c>
      <c r="F7221" s="9">
        <v>21002207.940000001</v>
      </c>
      <c r="G7221" s="18">
        <v>2.8986000000000001E-2</v>
      </c>
      <c r="H7221" s="299">
        <v>50730.829999999994</v>
      </c>
      <c r="I7221" s="15">
        <v>21365256.829999998</v>
      </c>
      <c r="J7221" s="11">
        <f t="shared" ref="J7221:J7232" si="3293">G7221</f>
        <v>2.8986000000000001E-2</v>
      </c>
      <c r="K7221" s="31">
        <f t="shared" ref="K7221:K7232" si="3294">I7221*J7221/12</f>
        <v>51607.777872865001</v>
      </c>
      <c r="L7221" s="289">
        <f t="shared" ref="L7221:L7232" si="3295">K7221-H7221</f>
        <v>876.9478728650065</v>
      </c>
      <c r="M7221" s="15">
        <f t="shared" ref="M7221:M7232" si="3296">I7221</f>
        <v>21365256.829999998</v>
      </c>
      <c r="N7221" s="5">
        <f>VLOOKUP(CONCATENATE(A7221,"-6"),'Restated Depr'!$B$6:$G$7674,6,0)</f>
        <v>3.5099999999999999E-2</v>
      </c>
      <c r="O7221" s="289">
        <f t="shared" ref="O7221:O7232" si="3297">M7221*N7221/12</f>
        <v>62493.376227749999</v>
      </c>
      <c r="P7221" s="289">
        <f t="shared" ref="P7221:P7232" si="3298">O7221-K7221</f>
        <v>10885.598354884998</v>
      </c>
      <c r="Q7221" t="s">
        <v>7819</v>
      </c>
    </row>
    <row r="7222" spans="1:18" hidden="1">
      <c r="A7222" t="s">
        <v>552</v>
      </c>
      <c r="B7222" t="s">
        <v>7195</v>
      </c>
      <c r="C7222" s="224" t="s">
        <v>7843</v>
      </c>
      <c r="D7222" s="221">
        <v>380.1</v>
      </c>
      <c r="E7222" s="324">
        <v>42978</v>
      </c>
      <c r="F7222" s="1">
        <v>21032206.949999999</v>
      </c>
      <c r="G7222" s="18">
        <v>2.8986000000000001E-2</v>
      </c>
      <c r="H7222" s="298">
        <v>50803.30000000001</v>
      </c>
      <c r="I7222" s="10">
        <v>21365256.829999998</v>
      </c>
      <c r="J7222" s="11">
        <f t="shared" si="3293"/>
        <v>2.8986000000000001E-2</v>
      </c>
      <c r="K7222" s="30">
        <f t="shared" si="3294"/>
        <v>51607.777872865001</v>
      </c>
      <c r="L7222" s="29">
        <f t="shared" si="3295"/>
        <v>804.47787286499079</v>
      </c>
      <c r="M7222" s="10">
        <f t="shared" si="3296"/>
        <v>21365256.829999998</v>
      </c>
      <c r="N7222" s="5">
        <f>VLOOKUP(CONCATENATE(A7222,"-6"),'Restated Depr'!$B$6:$G$7674,6,0)</f>
        <v>3.5099999999999999E-2</v>
      </c>
      <c r="O7222" s="29">
        <f t="shared" si="3297"/>
        <v>62493.376227749999</v>
      </c>
      <c r="P7222" s="29">
        <f t="shared" si="3298"/>
        <v>10885.598354884998</v>
      </c>
      <c r="Q7222" t="s">
        <v>7819</v>
      </c>
    </row>
    <row r="7223" spans="1:18" hidden="1">
      <c r="A7223" t="s">
        <v>552</v>
      </c>
      <c r="B7223" t="s">
        <v>7196</v>
      </c>
      <c r="C7223" s="224" t="s">
        <v>7843</v>
      </c>
      <c r="D7223" s="221">
        <v>380.1</v>
      </c>
      <c r="E7223" s="324">
        <v>43008</v>
      </c>
      <c r="F7223" s="1">
        <v>21061576.210000001</v>
      </c>
      <c r="G7223" s="18">
        <v>2.8986000000000001E-2</v>
      </c>
      <c r="H7223" s="298">
        <v>50874.239999999998</v>
      </c>
      <c r="I7223" s="10">
        <v>21365256.829999998</v>
      </c>
      <c r="J7223" s="11">
        <f t="shared" si="3293"/>
        <v>2.8986000000000001E-2</v>
      </c>
      <c r="K7223" s="30">
        <f t="shared" si="3294"/>
        <v>51607.777872865001</v>
      </c>
      <c r="L7223" s="29">
        <f t="shared" si="3295"/>
        <v>733.53787286500301</v>
      </c>
      <c r="M7223" s="10">
        <f t="shared" si="3296"/>
        <v>21365256.829999998</v>
      </c>
      <c r="N7223" s="5">
        <f>VLOOKUP(CONCATENATE(A7223,"-6"),'Restated Depr'!$B$6:$G$7674,6,0)</f>
        <v>3.5099999999999999E-2</v>
      </c>
      <c r="O7223" s="29">
        <f t="shared" si="3297"/>
        <v>62493.376227749999</v>
      </c>
      <c r="P7223" s="29">
        <f t="shared" si="3298"/>
        <v>10885.598354884998</v>
      </c>
      <c r="Q7223" t="s">
        <v>7819</v>
      </c>
    </row>
    <row r="7224" spans="1:18" hidden="1">
      <c r="A7224" t="s">
        <v>552</v>
      </c>
      <c r="B7224" t="s">
        <v>7197</v>
      </c>
      <c r="C7224" s="224" t="s">
        <v>7843</v>
      </c>
      <c r="D7224" s="221">
        <v>380.1</v>
      </c>
      <c r="E7224" s="324">
        <v>43039</v>
      </c>
      <c r="F7224" s="1">
        <v>21092699.52</v>
      </c>
      <c r="G7224" s="18">
        <v>2.8986000000000001E-2</v>
      </c>
      <c r="H7224" s="298">
        <v>50949.420000000006</v>
      </c>
      <c r="I7224" s="10">
        <v>21365256.829999998</v>
      </c>
      <c r="J7224" s="11">
        <f t="shared" si="3293"/>
        <v>2.8986000000000001E-2</v>
      </c>
      <c r="K7224" s="30">
        <f t="shared" si="3294"/>
        <v>51607.777872865001</v>
      </c>
      <c r="L7224" s="29">
        <f t="shared" si="3295"/>
        <v>658.35787286499544</v>
      </c>
      <c r="M7224" s="10">
        <f t="shared" si="3296"/>
        <v>21365256.829999998</v>
      </c>
      <c r="N7224" s="5">
        <f>VLOOKUP(CONCATENATE(A7224,"-6"),'Restated Depr'!$B$6:$G$7674,6,0)</f>
        <v>3.5099999999999999E-2</v>
      </c>
      <c r="O7224" s="29">
        <f t="shared" si="3297"/>
        <v>62493.376227749999</v>
      </c>
      <c r="P7224" s="29">
        <f t="shared" si="3298"/>
        <v>10885.598354884998</v>
      </c>
      <c r="Q7224" t="s">
        <v>7819</v>
      </c>
    </row>
    <row r="7225" spans="1:18" hidden="1">
      <c r="A7225" t="s">
        <v>552</v>
      </c>
      <c r="B7225" t="s">
        <v>7198</v>
      </c>
      <c r="C7225" s="224" t="s">
        <v>7843</v>
      </c>
      <c r="D7225" s="221">
        <v>380.1</v>
      </c>
      <c r="E7225" s="324">
        <v>43069</v>
      </c>
      <c r="F7225" s="1">
        <v>21126320.329999998</v>
      </c>
      <c r="G7225" s="18">
        <v>2.8986000000000001E-2</v>
      </c>
      <c r="H7225" s="298">
        <v>51030.63</v>
      </c>
      <c r="I7225" s="10">
        <v>21365256.829999998</v>
      </c>
      <c r="J7225" s="11">
        <f t="shared" si="3293"/>
        <v>2.8986000000000001E-2</v>
      </c>
      <c r="K7225" s="30">
        <f t="shared" si="3294"/>
        <v>51607.777872865001</v>
      </c>
      <c r="L7225" s="29">
        <f t="shared" si="3295"/>
        <v>577.14787286500359</v>
      </c>
      <c r="M7225" s="10">
        <f t="shared" si="3296"/>
        <v>21365256.829999998</v>
      </c>
      <c r="N7225" s="5">
        <f>VLOOKUP(CONCATENATE(A7225,"-6"),'Restated Depr'!$B$6:$G$7674,6,0)</f>
        <v>3.5099999999999999E-2</v>
      </c>
      <c r="O7225" s="29">
        <f t="shared" si="3297"/>
        <v>62493.376227749999</v>
      </c>
      <c r="P7225" s="29">
        <f t="shared" si="3298"/>
        <v>10885.598354884998</v>
      </c>
      <c r="Q7225" t="s">
        <v>7819</v>
      </c>
    </row>
    <row r="7226" spans="1:18" hidden="1">
      <c r="A7226" t="s">
        <v>552</v>
      </c>
      <c r="B7226" t="s">
        <v>7199</v>
      </c>
      <c r="C7226" s="224" t="s">
        <v>7843</v>
      </c>
      <c r="D7226" s="221">
        <v>380.1</v>
      </c>
      <c r="E7226" s="324">
        <v>43100</v>
      </c>
      <c r="F7226" s="1">
        <v>21164324.449999999</v>
      </c>
      <c r="G7226" s="18">
        <v>3.15E-2</v>
      </c>
      <c r="H7226" s="298">
        <v>55556.35</v>
      </c>
      <c r="I7226" s="10">
        <v>21365256.829999998</v>
      </c>
      <c r="J7226" s="11">
        <f t="shared" si="3293"/>
        <v>3.15E-2</v>
      </c>
      <c r="K7226" s="30">
        <f t="shared" si="3294"/>
        <v>56083.799178749992</v>
      </c>
      <c r="L7226" s="29">
        <f t="shared" si="3295"/>
        <v>527.44917874999373</v>
      </c>
      <c r="M7226" s="10">
        <f t="shared" si="3296"/>
        <v>21365256.829999998</v>
      </c>
      <c r="N7226" s="5">
        <f>VLOOKUP(CONCATENATE(A7226,"-6"),'Restated Depr'!$B$6:$G$7674,6,0)</f>
        <v>3.5099999999999999E-2</v>
      </c>
      <c r="O7226" s="29">
        <f t="shared" si="3297"/>
        <v>62493.376227749999</v>
      </c>
      <c r="P7226" s="29">
        <f t="shared" si="3298"/>
        <v>6409.5770490000068</v>
      </c>
      <c r="Q7226" t="s">
        <v>7819</v>
      </c>
    </row>
    <row r="7227" spans="1:18" hidden="1">
      <c r="A7227" t="s">
        <v>552</v>
      </c>
      <c r="B7227" t="s">
        <v>7200</v>
      </c>
      <c r="C7227" s="224" t="s">
        <v>7843</v>
      </c>
      <c r="D7227" s="221">
        <v>380.1</v>
      </c>
      <c r="E7227" s="324">
        <v>43131</v>
      </c>
      <c r="F7227" s="1">
        <v>21195205.969999999</v>
      </c>
      <c r="G7227" s="5">
        <v>3.5099999999999999E-2</v>
      </c>
      <c r="H7227" s="298">
        <v>61995.98</v>
      </c>
      <c r="I7227" s="10">
        <v>21365256.829999998</v>
      </c>
      <c r="J7227" s="11">
        <f t="shared" si="3293"/>
        <v>3.5099999999999999E-2</v>
      </c>
      <c r="K7227" s="30">
        <f t="shared" si="3294"/>
        <v>62493.376227749999</v>
      </c>
      <c r="L7227" s="29">
        <f t="shared" si="3295"/>
        <v>497.39622774999589</v>
      </c>
      <c r="M7227" s="10">
        <f t="shared" si="3296"/>
        <v>21365256.829999998</v>
      </c>
      <c r="N7227" s="5">
        <f>VLOOKUP(CONCATENATE(A7227,"-6"),'Restated Depr'!$B$6:$G$7674,6,0)</f>
        <v>3.5099999999999999E-2</v>
      </c>
      <c r="O7227" s="29">
        <f t="shared" si="3297"/>
        <v>62493.376227749999</v>
      </c>
      <c r="P7227" s="29">
        <f t="shared" si="3298"/>
        <v>0</v>
      </c>
      <c r="Q7227" t="s">
        <v>7819</v>
      </c>
    </row>
    <row r="7228" spans="1:18" hidden="1">
      <c r="A7228" t="s">
        <v>552</v>
      </c>
      <c r="B7228" t="s">
        <v>7201</v>
      </c>
      <c r="C7228" s="224" t="s">
        <v>7843</v>
      </c>
      <c r="D7228" s="221">
        <v>380.1</v>
      </c>
      <c r="E7228" s="324">
        <v>43159</v>
      </c>
      <c r="F7228" s="1">
        <v>21204322.920000002</v>
      </c>
      <c r="G7228" s="5">
        <v>3.5099999999999999E-2</v>
      </c>
      <c r="H7228" s="298">
        <v>62022.639999999992</v>
      </c>
      <c r="I7228" s="10">
        <v>21365256.829999998</v>
      </c>
      <c r="J7228" s="11">
        <f t="shared" si="3293"/>
        <v>3.5099999999999999E-2</v>
      </c>
      <c r="K7228" s="30">
        <f t="shared" si="3294"/>
        <v>62493.376227749999</v>
      </c>
      <c r="L7228" s="29">
        <f t="shared" si="3295"/>
        <v>470.73622775000695</v>
      </c>
      <c r="M7228" s="10">
        <f t="shared" si="3296"/>
        <v>21365256.829999998</v>
      </c>
      <c r="N7228" s="5">
        <f>VLOOKUP(CONCATENATE(A7228,"-6"),'Restated Depr'!$B$6:$G$7674,6,0)</f>
        <v>3.5099999999999999E-2</v>
      </c>
      <c r="O7228" s="29">
        <f t="shared" si="3297"/>
        <v>62493.376227749999</v>
      </c>
      <c r="P7228" s="29">
        <f t="shared" si="3298"/>
        <v>0</v>
      </c>
      <c r="Q7228" t="s">
        <v>7819</v>
      </c>
    </row>
    <row r="7229" spans="1:18" hidden="1">
      <c r="A7229" t="s">
        <v>552</v>
      </c>
      <c r="B7229" t="s">
        <v>7202</v>
      </c>
      <c r="C7229" s="224" t="s">
        <v>7843</v>
      </c>
      <c r="D7229" s="221">
        <v>380.1</v>
      </c>
      <c r="E7229" s="324">
        <v>43190</v>
      </c>
      <c r="F7229" s="1">
        <v>21215728.75</v>
      </c>
      <c r="G7229" s="5">
        <v>3.5099999999999999E-2</v>
      </c>
      <c r="H7229" s="298">
        <v>62056.009999999987</v>
      </c>
      <c r="I7229" s="10">
        <v>21365256.829999998</v>
      </c>
      <c r="J7229" s="11">
        <f t="shared" si="3293"/>
        <v>3.5099999999999999E-2</v>
      </c>
      <c r="K7229" s="30">
        <f t="shared" si="3294"/>
        <v>62493.376227749999</v>
      </c>
      <c r="L7229" s="29">
        <f t="shared" si="3295"/>
        <v>437.3662277500116</v>
      </c>
      <c r="M7229" s="10">
        <f t="shared" si="3296"/>
        <v>21365256.829999998</v>
      </c>
      <c r="N7229" s="5">
        <f>VLOOKUP(CONCATENATE(A7229,"-6"),'Restated Depr'!$B$6:$G$7674,6,0)</f>
        <v>3.5099999999999999E-2</v>
      </c>
      <c r="O7229" s="29">
        <f t="shared" si="3297"/>
        <v>62493.376227749999</v>
      </c>
      <c r="P7229" s="29">
        <f t="shared" si="3298"/>
        <v>0</v>
      </c>
      <c r="Q7229" t="s">
        <v>7819</v>
      </c>
    </row>
    <row r="7230" spans="1:18" hidden="1">
      <c r="A7230" t="s">
        <v>552</v>
      </c>
      <c r="B7230" t="s">
        <v>7203</v>
      </c>
      <c r="C7230" s="224" t="s">
        <v>7843</v>
      </c>
      <c r="D7230" s="221">
        <v>380.1</v>
      </c>
      <c r="E7230" s="324">
        <v>43220</v>
      </c>
      <c r="F7230" s="1">
        <v>21235827.059999999</v>
      </c>
      <c r="G7230" s="5">
        <v>3.5099999999999999E-2</v>
      </c>
      <c r="H7230" s="298">
        <v>62114.79</v>
      </c>
      <c r="I7230" s="10">
        <v>21365256.829999998</v>
      </c>
      <c r="J7230" s="11">
        <f t="shared" si="3293"/>
        <v>3.5099999999999999E-2</v>
      </c>
      <c r="K7230" s="30">
        <f t="shared" si="3294"/>
        <v>62493.376227749999</v>
      </c>
      <c r="L7230" s="29">
        <f t="shared" si="3295"/>
        <v>378.58622774999822</v>
      </c>
      <c r="M7230" s="10">
        <f t="shared" si="3296"/>
        <v>21365256.829999998</v>
      </c>
      <c r="N7230" s="5">
        <f>VLOOKUP(CONCATENATE(A7230,"-6"),'Restated Depr'!$B$6:$G$7674,6,0)</f>
        <v>3.5099999999999999E-2</v>
      </c>
      <c r="O7230" s="29">
        <f t="shared" si="3297"/>
        <v>62493.376227749999</v>
      </c>
      <c r="P7230" s="29">
        <f t="shared" si="3298"/>
        <v>0</v>
      </c>
      <c r="Q7230" t="s">
        <v>7819</v>
      </c>
    </row>
    <row r="7231" spans="1:18" hidden="1">
      <c r="A7231" t="s">
        <v>552</v>
      </c>
      <c r="B7231" t="s">
        <v>7204</v>
      </c>
      <c r="C7231" s="224" t="s">
        <v>7843</v>
      </c>
      <c r="D7231" s="221">
        <v>380.1</v>
      </c>
      <c r="E7231" s="324">
        <v>43251</v>
      </c>
      <c r="F7231" s="1">
        <v>21284528.239999998</v>
      </c>
      <c r="G7231" s="5">
        <v>3.5099999999999999E-2</v>
      </c>
      <c r="H7231" s="298">
        <v>62257.25</v>
      </c>
      <c r="I7231" s="10">
        <v>21365256.829999998</v>
      </c>
      <c r="J7231" s="11">
        <f t="shared" si="3293"/>
        <v>3.5099999999999999E-2</v>
      </c>
      <c r="K7231" s="30">
        <f t="shared" si="3294"/>
        <v>62493.376227749999</v>
      </c>
      <c r="L7231" s="29">
        <f t="shared" si="3295"/>
        <v>236.12622774999909</v>
      </c>
      <c r="M7231" s="10">
        <f t="shared" si="3296"/>
        <v>21365256.829999998</v>
      </c>
      <c r="N7231" s="5">
        <f>VLOOKUP(CONCATENATE(A7231,"-6"),'Restated Depr'!$B$6:$G$7674,6,0)</f>
        <v>3.5099999999999999E-2</v>
      </c>
      <c r="O7231" s="29">
        <f t="shared" si="3297"/>
        <v>62493.376227749999</v>
      </c>
      <c r="P7231" s="29">
        <f t="shared" si="3298"/>
        <v>0</v>
      </c>
      <c r="Q7231" t="s">
        <v>7819</v>
      </c>
    </row>
    <row r="7232" spans="1:18" hidden="1">
      <c r="A7232" t="s">
        <v>552</v>
      </c>
      <c r="B7232" t="s">
        <v>7205</v>
      </c>
      <c r="C7232" s="224" t="s">
        <v>7843</v>
      </c>
      <c r="D7232" s="221">
        <v>380.1</v>
      </c>
      <c r="E7232" s="324">
        <v>43281</v>
      </c>
      <c r="F7232" s="1">
        <v>21365256.829999998</v>
      </c>
      <c r="G7232" s="5">
        <v>3.5099999999999999E-2</v>
      </c>
      <c r="H7232" s="298">
        <v>62493.38</v>
      </c>
      <c r="I7232" s="10">
        <v>21365256.829999998</v>
      </c>
      <c r="J7232" s="11">
        <f t="shared" si="3293"/>
        <v>3.5099999999999999E-2</v>
      </c>
      <c r="K7232" s="30">
        <f t="shared" si="3294"/>
        <v>62493.376227749999</v>
      </c>
      <c r="L7232" s="29">
        <f t="shared" si="3295"/>
        <v>-3.7722499982919544E-3</v>
      </c>
      <c r="M7232" s="10">
        <f t="shared" si="3296"/>
        <v>21365256.829999998</v>
      </c>
      <c r="N7232" s="5">
        <f>VLOOKUP(CONCATENATE(A7232,"-6"),'Restated Depr'!$B$6:$G$7674,6,0)</f>
        <v>3.5099999999999999E-2</v>
      </c>
      <c r="O7232" s="29">
        <f t="shared" si="3297"/>
        <v>62493.376227749999</v>
      </c>
      <c r="P7232" s="29">
        <f t="shared" si="3298"/>
        <v>0</v>
      </c>
      <c r="Q7232" t="s">
        <v>7819</v>
      </c>
      <c r="R7232" s="5"/>
    </row>
    <row r="7233" spans="1:18" ht="15.75" hidden="1" thickBot="1">
      <c r="A7233" t="s">
        <v>552</v>
      </c>
      <c r="C7233" s="224" t="s">
        <v>648</v>
      </c>
      <c r="D7233" s="22"/>
      <c r="E7233" s="323" t="s">
        <v>606</v>
      </c>
      <c r="F7233" s="1"/>
      <c r="G7233" s="5"/>
      <c r="H7233" s="310">
        <f>SUM(H7221:H7232)</f>
        <v>682884.82000000007</v>
      </c>
      <c r="I7233" s="10"/>
      <c r="J7233" s="10"/>
      <c r="K7233" s="32">
        <f>SUM(K7221:K7232)</f>
        <v>689082.94590957486</v>
      </c>
      <c r="L7233" s="28">
        <f>SUM(L7221:L7232)</f>
        <v>6198.1259095750065</v>
      </c>
      <c r="M7233" s="10"/>
      <c r="N7233" s="5"/>
      <c r="O7233" s="28">
        <f>SUM(O7221:O7232)</f>
        <v>749920.51473299984</v>
      </c>
      <c r="P7233" s="28">
        <f>SUM(P7221:P7232)</f>
        <v>60837.568823424997</v>
      </c>
    </row>
    <row r="7234" spans="1:18" hidden="1">
      <c r="A7234" t="s">
        <v>553</v>
      </c>
      <c r="B7234" t="s">
        <v>7206</v>
      </c>
      <c r="C7234" s="224" t="s">
        <v>7843</v>
      </c>
      <c r="D7234" s="221">
        <v>380.2</v>
      </c>
      <c r="E7234" s="324">
        <v>42947</v>
      </c>
      <c r="F7234" s="9">
        <v>1007630397.67</v>
      </c>
      <c r="G7234" s="18">
        <v>4.58E-2</v>
      </c>
      <c r="H7234" s="299">
        <v>3845789.3499999996</v>
      </c>
      <c r="I7234" s="15">
        <v>1063916250.4400001</v>
      </c>
      <c r="J7234" s="11">
        <f t="shared" ref="J7234:J7245" si="3299">G7234</f>
        <v>4.58E-2</v>
      </c>
      <c r="K7234" s="31">
        <f t="shared" ref="K7234:K7245" si="3300">I7234*J7234/12</f>
        <v>4060613.6891793334</v>
      </c>
      <c r="L7234" s="289">
        <f t="shared" ref="L7234:L7245" si="3301">K7234-H7234</f>
        <v>214824.33917933377</v>
      </c>
      <c r="M7234" s="15">
        <f t="shared" ref="M7234:M7245" si="3302">I7234</f>
        <v>1063916250.4400001</v>
      </c>
      <c r="N7234" s="5">
        <f>VLOOKUP(CONCATENATE(A7234,"-6"),'Restated Depr'!$B$6:$G$7674,6,0)</f>
        <v>3.2000000000000001E-2</v>
      </c>
      <c r="O7234" s="289">
        <f t="shared" ref="O7234:O7245" si="3303">M7234*N7234/12</f>
        <v>2837110.0011733337</v>
      </c>
      <c r="P7234" s="289">
        <f t="shared" ref="P7234:P7245" si="3304">O7234-K7234</f>
        <v>-1223503.6880059997</v>
      </c>
      <c r="Q7234" t="s">
        <v>7819</v>
      </c>
    </row>
    <row r="7235" spans="1:18" hidden="1">
      <c r="A7235" t="s">
        <v>553</v>
      </c>
      <c r="B7235" t="s">
        <v>7207</v>
      </c>
      <c r="C7235" s="224" t="s">
        <v>7843</v>
      </c>
      <c r="D7235" s="221">
        <v>380.2</v>
      </c>
      <c r="E7235" s="324">
        <v>42978</v>
      </c>
      <c r="F7235" s="1">
        <v>1012336965.1</v>
      </c>
      <c r="G7235" s="18">
        <v>4.58E-2</v>
      </c>
      <c r="H7235" s="298">
        <v>3863752.75</v>
      </c>
      <c r="I7235" s="10">
        <v>1063916250.4400001</v>
      </c>
      <c r="J7235" s="11">
        <f t="shared" si="3299"/>
        <v>4.58E-2</v>
      </c>
      <c r="K7235" s="30">
        <f t="shared" si="3300"/>
        <v>4060613.6891793334</v>
      </c>
      <c r="L7235" s="29">
        <f t="shared" si="3301"/>
        <v>196860.93917933339</v>
      </c>
      <c r="M7235" s="10">
        <f t="shared" si="3302"/>
        <v>1063916250.4400001</v>
      </c>
      <c r="N7235" s="5">
        <f>VLOOKUP(CONCATENATE(A7235,"-6"),'Restated Depr'!$B$6:$G$7674,6,0)</f>
        <v>3.2000000000000001E-2</v>
      </c>
      <c r="O7235" s="29">
        <f t="shared" si="3303"/>
        <v>2837110.0011733337</v>
      </c>
      <c r="P7235" s="29">
        <f t="shared" si="3304"/>
        <v>-1223503.6880059997</v>
      </c>
      <c r="Q7235" t="s">
        <v>7819</v>
      </c>
    </row>
    <row r="7236" spans="1:18" hidden="1">
      <c r="A7236" t="s">
        <v>553</v>
      </c>
      <c r="B7236" t="s">
        <v>7208</v>
      </c>
      <c r="C7236" s="224" t="s">
        <v>7843</v>
      </c>
      <c r="D7236" s="221">
        <v>380.2</v>
      </c>
      <c r="E7236" s="324">
        <v>43008</v>
      </c>
      <c r="F7236" s="1">
        <v>1016645114.3099999</v>
      </c>
      <c r="G7236" s="18">
        <v>4.58E-2</v>
      </c>
      <c r="H7236" s="298">
        <v>3880195.52</v>
      </c>
      <c r="I7236" s="10">
        <v>1063916250.4400001</v>
      </c>
      <c r="J7236" s="11">
        <f t="shared" si="3299"/>
        <v>4.58E-2</v>
      </c>
      <c r="K7236" s="30">
        <f t="shared" si="3300"/>
        <v>4060613.6891793334</v>
      </c>
      <c r="L7236" s="29">
        <f t="shared" si="3301"/>
        <v>180418.16917933337</v>
      </c>
      <c r="M7236" s="10">
        <f t="shared" si="3302"/>
        <v>1063916250.4400001</v>
      </c>
      <c r="N7236" s="5">
        <f>VLOOKUP(CONCATENATE(A7236,"-6"),'Restated Depr'!$B$6:$G$7674,6,0)</f>
        <v>3.2000000000000001E-2</v>
      </c>
      <c r="O7236" s="29">
        <f t="shared" si="3303"/>
        <v>2837110.0011733337</v>
      </c>
      <c r="P7236" s="29">
        <f t="shared" si="3304"/>
        <v>-1223503.6880059997</v>
      </c>
      <c r="Q7236" t="s">
        <v>7819</v>
      </c>
    </row>
    <row r="7237" spans="1:18" hidden="1">
      <c r="A7237" t="s">
        <v>553</v>
      </c>
      <c r="B7237" t="s">
        <v>7209</v>
      </c>
      <c r="C7237" s="224" t="s">
        <v>7843</v>
      </c>
      <c r="D7237" s="221">
        <v>380.2</v>
      </c>
      <c r="E7237" s="324">
        <v>43039</v>
      </c>
      <c r="F7237" s="1">
        <v>1021263141.47</v>
      </c>
      <c r="G7237" s="18">
        <v>4.58E-2</v>
      </c>
      <c r="H7237" s="298">
        <v>3897820.9899999998</v>
      </c>
      <c r="I7237" s="10">
        <v>1063916250.4400001</v>
      </c>
      <c r="J7237" s="11">
        <f t="shared" si="3299"/>
        <v>4.58E-2</v>
      </c>
      <c r="K7237" s="30">
        <f t="shared" si="3300"/>
        <v>4060613.6891793334</v>
      </c>
      <c r="L7237" s="29">
        <f t="shared" si="3301"/>
        <v>162792.69917933363</v>
      </c>
      <c r="M7237" s="10">
        <f t="shared" si="3302"/>
        <v>1063916250.4400001</v>
      </c>
      <c r="N7237" s="5">
        <f>VLOOKUP(CONCATENATE(A7237,"-6"),'Restated Depr'!$B$6:$G$7674,6,0)</f>
        <v>3.2000000000000001E-2</v>
      </c>
      <c r="O7237" s="29">
        <f t="shared" si="3303"/>
        <v>2837110.0011733337</v>
      </c>
      <c r="P7237" s="29">
        <f t="shared" si="3304"/>
        <v>-1223503.6880059997</v>
      </c>
      <c r="Q7237" t="s">
        <v>7819</v>
      </c>
    </row>
    <row r="7238" spans="1:18" hidden="1">
      <c r="A7238" t="s">
        <v>553</v>
      </c>
      <c r="B7238" t="s">
        <v>7210</v>
      </c>
      <c r="C7238" s="224" t="s">
        <v>7843</v>
      </c>
      <c r="D7238" s="221">
        <v>380.2</v>
      </c>
      <c r="E7238" s="324">
        <v>43069</v>
      </c>
      <c r="F7238" s="1">
        <v>1026340451.8</v>
      </c>
      <c r="G7238" s="18">
        <v>4.58E-2</v>
      </c>
      <c r="H7238" s="298">
        <v>3917199.3899999992</v>
      </c>
      <c r="I7238" s="10">
        <v>1063916250.4400001</v>
      </c>
      <c r="J7238" s="11">
        <f t="shared" si="3299"/>
        <v>4.58E-2</v>
      </c>
      <c r="K7238" s="30">
        <f t="shared" si="3300"/>
        <v>4060613.6891793334</v>
      </c>
      <c r="L7238" s="29">
        <f t="shared" si="3301"/>
        <v>143414.29917933419</v>
      </c>
      <c r="M7238" s="10">
        <f t="shared" si="3302"/>
        <v>1063916250.4400001</v>
      </c>
      <c r="N7238" s="5">
        <f>VLOOKUP(CONCATENATE(A7238,"-6"),'Restated Depr'!$B$6:$G$7674,6,0)</f>
        <v>3.2000000000000001E-2</v>
      </c>
      <c r="O7238" s="29">
        <f t="shared" si="3303"/>
        <v>2837110.0011733337</v>
      </c>
      <c r="P7238" s="29">
        <f t="shared" si="3304"/>
        <v>-1223503.6880059997</v>
      </c>
      <c r="Q7238" t="s">
        <v>7819</v>
      </c>
    </row>
    <row r="7239" spans="1:18" hidden="1">
      <c r="A7239" t="s">
        <v>553</v>
      </c>
      <c r="B7239" t="s">
        <v>7211</v>
      </c>
      <c r="C7239" s="224" t="s">
        <v>7843</v>
      </c>
      <c r="D7239" s="221">
        <v>380.2</v>
      </c>
      <c r="E7239" s="324">
        <v>43100</v>
      </c>
      <c r="F7239" s="1">
        <v>1031327491.48</v>
      </c>
      <c r="G7239" s="18">
        <v>0.04</v>
      </c>
      <c r="H7239" s="298">
        <v>3437758.31</v>
      </c>
      <c r="I7239" s="10">
        <v>1063916250.4400001</v>
      </c>
      <c r="J7239" s="11">
        <f t="shared" si="3299"/>
        <v>0.04</v>
      </c>
      <c r="K7239" s="30">
        <f t="shared" si="3300"/>
        <v>3546387.5014666668</v>
      </c>
      <c r="L7239" s="29">
        <f t="shared" si="3301"/>
        <v>108629.19146666676</v>
      </c>
      <c r="M7239" s="10">
        <f t="shared" si="3302"/>
        <v>1063916250.4400001</v>
      </c>
      <c r="N7239" s="5">
        <f>VLOOKUP(CONCATENATE(A7239,"-6"),'Restated Depr'!$B$6:$G$7674,6,0)</f>
        <v>3.2000000000000001E-2</v>
      </c>
      <c r="O7239" s="29">
        <f t="shared" si="3303"/>
        <v>2837110.0011733337</v>
      </c>
      <c r="P7239" s="29">
        <f t="shared" si="3304"/>
        <v>-709277.50029333308</v>
      </c>
      <c r="Q7239" t="s">
        <v>7819</v>
      </c>
    </row>
    <row r="7240" spans="1:18" hidden="1">
      <c r="A7240" t="s">
        <v>553</v>
      </c>
      <c r="B7240" t="s">
        <v>7212</v>
      </c>
      <c r="C7240" s="224" t="s">
        <v>7843</v>
      </c>
      <c r="D7240" s="221">
        <v>380.2</v>
      </c>
      <c r="E7240" s="324">
        <v>43131</v>
      </c>
      <c r="F7240" s="1">
        <v>1036634893.4299999</v>
      </c>
      <c r="G7240" s="5">
        <v>3.2000000000000001E-2</v>
      </c>
      <c r="H7240" s="298">
        <v>2764359.7099999995</v>
      </c>
      <c r="I7240" s="10">
        <v>1063916250.4400001</v>
      </c>
      <c r="J7240" s="11">
        <f t="shared" si="3299"/>
        <v>3.2000000000000001E-2</v>
      </c>
      <c r="K7240" s="30">
        <f t="shared" si="3300"/>
        <v>2837110.0011733337</v>
      </c>
      <c r="L7240" s="29">
        <f t="shared" si="3301"/>
        <v>72750.291173334233</v>
      </c>
      <c r="M7240" s="10">
        <f t="shared" si="3302"/>
        <v>1063916250.4400001</v>
      </c>
      <c r="N7240" s="5">
        <f>VLOOKUP(CONCATENATE(A7240,"-6"),'Restated Depr'!$B$6:$G$7674,6,0)</f>
        <v>3.2000000000000001E-2</v>
      </c>
      <c r="O7240" s="29">
        <f t="shared" si="3303"/>
        <v>2837110.0011733337</v>
      </c>
      <c r="P7240" s="29">
        <f t="shared" si="3304"/>
        <v>0</v>
      </c>
      <c r="Q7240" t="s">
        <v>7819</v>
      </c>
    </row>
    <row r="7241" spans="1:18" hidden="1">
      <c r="A7241" t="s">
        <v>553</v>
      </c>
      <c r="B7241" t="s">
        <v>7213</v>
      </c>
      <c r="C7241" s="224" t="s">
        <v>7843</v>
      </c>
      <c r="D7241" s="221">
        <v>380.2</v>
      </c>
      <c r="E7241" s="324">
        <v>43159</v>
      </c>
      <c r="F7241" s="1">
        <v>1041654146.54</v>
      </c>
      <c r="G7241" s="5">
        <v>3.2000000000000001E-2</v>
      </c>
      <c r="H7241" s="298">
        <v>2777744.39</v>
      </c>
      <c r="I7241" s="10">
        <v>1063916250.4400001</v>
      </c>
      <c r="J7241" s="11">
        <f t="shared" si="3299"/>
        <v>3.2000000000000001E-2</v>
      </c>
      <c r="K7241" s="30">
        <f t="shared" si="3300"/>
        <v>2837110.0011733337</v>
      </c>
      <c r="L7241" s="29">
        <f t="shared" si="3301"/>
        <v>59365.6111733336</v>
      </c>
      <c r="M7241" s="10">
        <f t="shared" si="3302"/>
        <v>1063916250.4400001</v>
      </c>
      <c r="N7241" s="5">
        <f>VLOOKUP(CONCATENATE(A7241,"-6"),'Restated Depr'!$B$6:$G$7674,6,0)</f>
        <v>3.2000000000000001E-2</v>
      </c>
      <c r="O7241" s="29">
        <f t="shared" si="3303"/>
        <v>2837110.0011733337</v>
      </c>
      <c r="P7241" s="29">
        <f t="shared" si="3304"/>
        <v>0</v>
      </c>
      <c r="Q7241" t="s">
        <v>7819</v>
      </c>
    </row>
    <row r="7242" spans="1:18" hidden="1">
      <c r="A7242" t="s">
        <v>553</v>
      </c>
      <c r="B7242" t="s">
        <v>7214</v>
      </c>
      <c r="C7242" s="224" t="s">
        <v>7843</v>
      </c>
      <c r="D7242" s="221">
        <v>380.2</v>
      </c>
      <c r="E7242" s="324">
        <v>43190</v>
      </c>
      <c r="F7242" s="1">
        <v>1047235552.3200001</v>
      </c>
      <c r="G7242" s="5">
        <v>3.2000000000000001E-2</v>
      </c>
      <c r="H7242" s="298">
        <v>2792628.1399999997</v>
      </c>
      <c r="I7242" s="10">
        <v>1063916250.4400001</v>
      </c>
      <c r="J7242" s="11">
        <f t="shared" si="3299"/>
        <v>3.2000000000000001E-2</v>
      </c>
      <c r="K7242" s="30">
        <f t="shared" si="3300"/>
        <v>2837110.0011733337</v>
      </c>
      <c r="L7242" s="29">
        <f t="shared" si="3301"/>
        <v>44481.861173334066</v>
      </c>
      <c r="M7242" s="10">
        <f t="shared" si="3302"/>
        <v>1063916250.4400001</v>
      </c>
      <c r="N7242" s="5">
        <f>VLOOKUP(CONCATENATE(A7242,"-6"),'Restated Depr'!$B$6:$G$7674,6,0)</f>
        <v>3.2000000000000001E-2</v>
      </c>
      <c r="O7242" s="29">
        <f t="shared" si="3303"/>
        <v>2837110.0011733337</v>
      </c>
      <c r="P7242" s="29">
        <f t="shared" si="3304"/>
        <v>0</v>
      </c>
      <c r="Q7242" t="s">
        <v>7819</v>
      </c>
    </row>
    <row r="7243" spans="1:18" hidden="1">
      <c r="A7243" t="s">
        <v>553</v>
      </c>
      <c r="B7243" t="s">
        <v>7215</v>
      </c>
      <c r="C7243" s="224" t="s">
        <v>7843</v>
      </c>
      <c r="D7243" s="221">
        <v>380.2</v>
      </c>
      <c r="E7243" s="324">
        <v>43220</v>
      </c>
      <c r="F7243" s="1">
        <v>1053106479.0599999</v>
      </c>
      <c r="G7243" s="5">
        <v>3.2000000000000001E-2</v>
      </c>
      <c r="H7243" s="298">
        <v>2808283.94</v>
      </c>
      <c r="I7243" s="10">
        <v>1063916250.4400001</v>
      </c>
      <c r="J7243" s="11">
        <f t="shared" si="3299"/>
        <v>3.2000000000000001E-2</v>
      </c>
      <c r="K7243" s="30">
        <f t="shared" si="3300"/>
        <v>2837110.0011733337</v>
      </c>
      <c r="L7243" s="29">
        <f t="shared" si="3301"/>
        <v>28826.061173333786</v>
      </c>
      <c r="M7243" s="10">
        <f t="shared" si="3302"/>
        <v>1063916250.4400001</v>
      </c>
      <c r="N7243" s="5">
        <f>VLOOKUP(CONCATENATE(A7243,"-6"),'Restated Depr'!$B$6:$G$7674,6,0)</f>
        <v>3.2000000000000001E-2</v>
      </c>
      <c r="O7243" s="29">
        <f t="shared" si="3303"/>
        <v>2837110.0011733337</v>
      </c>
      <c r="P7243" s="29">
        <f t="shared" si="3304"/>
        <v>0</v>
      </c>
      <c r="Q7243" t="s">
        <v>7819</v>
      </c>
    </row>
    <row r="7244" spans="1:18" hidden="1">
      <c r="A7244" t="s">
        <v>553</v>
      </c>
      <c r="B7244" t="s">
        <v>7216</v>
      </c>
      <c r="C7244" s="224" t="s">
        <v>7843</v>
      </c>
      <c r="D7244" s="221">
        <v>380.2</v>
      </c>
      <c r="E7244" s="324">
        <v>43251</v>
      </c>
      <c r="F7244" s="1">
        <v>1057922720.09</v>
      </c>
      <c r="G7244" s="5">
        <v>3.2000000000000001E-2</v>
      </c>
      <c r="H7244" s="298">
        <v>2821127.26</v>
      </c>
      <c r="I7244" s="10">
        <v>1063916250.4400001</v>
      </c>
      <c r="J7244" s="11">
        <f t="shared" si="3299"/>
        <v>3.2000000000000001E-2</v>
      </c>
      <c r="K7244" s="30">
        <f t="shared" si="3300"/>
        <v>2837110.0011733337</v>
      </c>
      <c r="L7244" s="29">
        <f t="shared" si="3301"/>
        <v>15982.741173333954</v>
      </c>
      <c r="M7244" s="10">
        <f t="shared" si="3302"/>
        <v>1063916250.4400001</v>
      </c>
      <c r="N7244" s="5">
        <f>VLOOKUP(CONCATENATE(A7244,"-6"),'Restated Depr'!$B$6:$G$7674,6,0)</f>
        <v>3.2000000000000001E-2</v>
      </c>
      <c r="O7244" s="29">
        <f t="shared" si="3303"/>
        <v>2837110.0011733337</v>
      </c>
      <c r="P7244" s="29">
        <f t="shared" si="3304"/>
        <v>0</v>
      </c>
      <c r="Q7244" t="s">
        <v>7819</v>
      </c>
    </row>
    <row r="7245" spans="1:18" hidden="1">
      <c r="A7245" t="s">
        <v>553</v>
      </c>
      <c r="B7245" t="s">
        <v>7217</v>
      </c>
      <c r="C7245" s="224" t="s">
        <v>7843</v>
      </c>
      <c r="D7245" s="221">
        <v>380.2</v>
      </c>
      <c r="E7245" s="324">
        <v>43281</v>
      </c>
      <c r="F7245" s="1">
        <v>1063916250.4400001</v>
      </c>
      <c r="G7245" s="5">
        <v>3.2000000000000001E-2</v>
      </c>
      <c r="H7245" s="298">
        <v>2837110</v>
      </c>
      <c r="I7245" s="10">
        <v>1063916250.4400001</v>
      </c>
      <c r="J7245" s="11">
        <f t="shared" si="3299"/>
        <v>3.2000000000000001E-2</v>
      </c>
      <c r="K7245" s="30">
        <f t="shared" si="3300"/>
        <v>2837110.0011733337</v>
      </c>
      <c r="L7245" s="29">
        <f t="shared" si="3301"/>
        <v>1.1733337305486202E-3</v>
      </c>
      <c r="M7245" s="10">
        <f t="shared" si="3302"/>
        <v>1063916250.4400001</v>
      </c>
      <c r="N7245" s="5">
        <f>VLOOKUP(CONCATENATE(A7245,"-6"),'Restated Depr'!$B$6:$G$7674,6,0)</f>
        <v>3.2000000000000001E-2</v>
      </c>
      <c r="O7245" s="29">
        <f t="shared" si="3303"/>
        <v>2837110.0011733337</v>
      </c>
      <c r="P7245" s="29">
        <f t="shared" si="3304"/>
        <v>0</v>
      </c>
      <c r="Q7245" t="s">
        <v>7819</v>
      </c>
      <c r="R7245" s="5"/>
    </row>
    <row r="7246" spans="1:18" ht="15.75" hidden="1" thickBot="1">
      <c r="A7246" t="s">
        <v>553</v>
      </c>
      <c r="C7246" s="224" t="s">
        <v>648</v>
      </c>
      <c r="D7246" s="22"/>
      <c r="E7246" s="323" t="s">
        <v>606</v>
      </c>
      <c r="F7246" s="1"/>
      <c r="G7246" s="5"/>
      <c r="H7246" s="310">
        <f>SUM(H7234:H7245)</f>
        <v>39643769.75</v>
      </c>
      <c r="I7246" s="10"/>
      <c r="J7246" s="10"/>
      <c r="K7246" s="32">
        <f>SUM(K7234:K7245)</f>
        <v>40872115.954403326</v>
      </c>
      <c r="L7246" s="28">
        <f>SUM(L7234:L7245)</f>
        <v>1228346.2044033385</v>
      </c>
      <c r="M7246" s="10"/>
      <c r="N7246" s="5"/>
      <c r="O7246" s="28">
        <f>SUM(O7234:O7245)</f>
        <v>34045320.014079995</v>
      </c>
      <c r="P7246" s="28">
        <f>SUM(P7234:P7245)</f>
        <v>-6826795.9403233314</v>
      </c>
    </row>
    <row r="7247" spans="1:18" hidden="1">
      <c r="A7247" t="s">
        <v>554</v>
      </c>
      <c r="B7247" t="s">
        <v>7218</v>
      </c>
      <c r="C7247" s="224" t="s">
        <v>7843</v>
      </c>
      <c r="D7247" s="221">
        <v>380.3</v>
      </c>
      <c r="E7247" s="324">
        <v>42947</v>
      </c>
      <c r="F7247" s="9">
        <v>38133569.850000001</v>
      </c>
      <c r="G7247" s="18">
        <v>4.58E-2</v>
      </c>
      <c r="H7247" s="299">
        <v>145543.12</v>
      </c>
      <c r="I7247" s="15">
        <v>38435567.979999997</v>
      </c>
      <c r="J7247" s="11">
        <f t="shared" ref="J7247:J7258" si="3305">G7247</f>
        <v>4.58E-2</v>
      </c>
      <c r="K7247" s="31">
        <f t="shared" ref="K7247:K7258" si="3306">I7247*J7247/12</f>
        <v>146695.75112366665</v>
      </c>
      <c r="L7247" s="289">
        <f t="shared" ref="L7247:L7258" si="3307">K7247-H7247</f>
        <v>1152.6311236666515</v>
      </c>
      <c r="M7247" s="15">
        <f t="shared" ref="M7247:M7258" si="3308">I7247</f>
        <v>38435567.979999997</v>
      </c>
      <c r="N7247" s="5">
        <f>VLOOKUP(CONCATENATE(A7247,"-6"),'Restated Depr'!$B$6:$G$7674,6,0)</f>
        <v>3.9399999999999998E-2</v>
      </c>
      <c r="O7247" s="289">
        <f t="shared" ref="O7247:O7258" si="3309">M7247*N7247/12</f>
        <v>126196.78153433331</v>
      </c>
      <c r="P7247" s="289">
        <f t="shared" ref="P7247:P7258" si="3310">O7247-K7247</f>
        <v>-20498.969589333341</v>
      </c>
      <c r="Q7247" t="s">
        <v>7819</v>
      </c>
    </row>
    <row r="7248" spans="1:18" hidden="1">
      <c r="A7248" t="s">
        <v>554</v>
      </c>
      <c r="B7248" t="s">
        <v>7219</v>
      </c>
      <c r="C7248" s="224" t="s">
        <v>7843</v>
      </c>
      <c r="D7248" s="221">
        <v>380.3</v>
      </c>
      <c r="E7248" s="324">
        <v>42978</v>
      </c>
      <c r="F7248" s="1">
        <v>38175717.170000002</v>
      </c>
      <c r="G7248" s="18">
        <v>4.58E-2</v>
      </c>
      <c r="H7248" s="298">
        <v>145703.99</v>
      </c>
      <c r="I7248" s="10">
        <v>38435567.979999997</v>
      </c>
      <c r="J7248" s="11">
        <f t="shared" si="3305"/>
        <v>4.58E-2</v>
      </c>
      <c r="K7248" s="30">
        <f t="shared" si="3306"/>
        <v>146695.75112366665</v>
      </c>
      <c r="L7248" s="29">
        <f t="shared" si="3307"/>
        <v>991.7611236666562</v>
      </c>
      <c r="M7248" s="10">
        <f t="shared" si="3308"/>
        <v>38435567.979999997</v>
      </c>
      <c r="N7248" s="5">
        <f>VLOOKUP(CONCATENATE(A7248,"-6"),'Restated Depr'!$B$6:$G$7674,6,0)</f>
        <v>3.9399999999999998E-2</v>
      </c>
      <c r="O7248" s="29">
        <f t="shared" si="3309"/>
        <v>126196.78153433331</v>
      </c>
      <c r="P7248" s="29">
        <f t="shared" si="3310"/>
        <v>-20498.969589333341</v>
      </c>
      <c r="Q7248" t="s">
        <v>7819</v>
      </c>
    </row>
    <row r="7249" spans="1:18" hidden="1">
      <c r="A7249" t="s">
        <v>554</v>
      </c>
      <c r="B7249" t="s">
        <v>7220</v>
      </c>
      <c r="C7249" s="224" t="s">
        <v>7843</v>
      </c>
      <c r="D7249" s="221">
        <v>380.3</v>
      </c>
      <c r="E7249" s="324">
        <v>43008</v>
      </c>
      <c r="F7249" s="1">
        <v>38200468.590000004</v>
      </c>
      <c r="G7249" s="18">
        <v>4.58E-2</v>
      </c>
      <c r="H7249" s="298">
        <v>145798.46</v>
      </c>
      <c r="I7249" s="10">
        <v>38435567.979999997</v>
      </c>
      <c r="J7249" s="11">
        <f t="shared" si="3305"/>
        <v>4.58E-2</v>
      </c>
      <c r="K7249" s="30">
        <f t="shared" si="3306"/>
        <v>146695.75112366665</v>
      </c>
      <c r="L7249" s="29">
        <f t="shared" si="3307"/>
        <v>897.29112366665504</v>
      </c>
      <c r="M7249" s="10">
        <f t="shared" si="3308"/>
        <v>38435567.979999997</v>
      </c>
      <c r="N7249" s="5">
        <f>VLOOKUP(CONCATENATE(A7249,"-6"),'Restated Depr'!$B$6:$G$7674,6,0)</f>
        <v>3.9399999999999998E-2</v>
      </c>
      <c r="O7249" s="29">
        <f t="shared" si="3309"/>
        <v>126196.78153433331</v>
      </c>
      <c r="P7249" s="29">
        <f t="shared" si="3310"/>
        <v>-20498.969589333341</v>
      </c>
      <c r="Q7249" t="s">
        <v>7819</v>
      </c>
    </row>
    <row r="7250" spans="1:18" hidden="1">
      <c r="A7250" t="s">
        <v>554</v>
      </c>
      <c r="B7250" t="s">
        <v>7221</v>
      </c>
      <c r="C7250" s="224" t="s">
        <v>7843</v>
      </c>
      <c r="D7250" s="221">
        <v>380.3</v>
      </c>
      <c r="E7250" s="324">
        <v>43039</v>
      </c>
      <c r="F7250" s="1">
        <v>38419823</v>
      </c>
      <c r="G7250" s="18">
        <v>4.58E-2</v>
      </c>
      <c r="H7250" s="298">
        <v>146635.65999999997</v>
      </c>
      <c r="I7250" s="10">
        <v>38435567.979999997</v>
      </c>
      <c r="J7250" s="11">
        <f t="shared" si="3305"/>
        <v>4.58E-2</v>
      </c>
      <c r="K7250" s="30">
        <f t="shared" si="3306"/>
        <v>146695.75112366665</v>
      </c>
      <c r="L7250" s="29">
        <f t="shared" si="3307"/>
        <v>60.091123666672502</v>
      </c>
      <c r="M7250" s="10">
        <f t="shared" si="3308"/>
        <v>38435567.979999997</v>
      </c>
      <c r="N7250" s="5">
        <f>VLOOKUP(CONCATENATE(A7250,"-6"),'Restated Depr'!$B$6:$G$7674,6,0)</f>
        <v>3.9399999999999998E-2</v>
      </c>
      <c r="O7250" s="29">
        <f t="shared" si="3309"/>
        <v>126196.78153433331</v>
      </c>
      <c r="P7250" s="29">
        <f t="shared" si="3310"/>
        <v>-20498.969589333341</v>
      </c>
      <c r="Q7250" t="s">
        <v>7819</v>
      </c>
    </row>
    <row r="7251" spans="1:18" hidden="1">
      <c r="A7251" t="s">
        <v>554</v>
      </c>
      <c r="B7251" t="s">
        <v>7222</v>
      </c>
      <c r="C7251" s="224" t="s">
        <v>7843</v>
      </c>
      <c r="D7251" s="221">
        <v>380.3</v>
      </c>
      <c r="E7251" s="324">
        <v>43069</v>
      </c>
      <c r="F7251" s="1">
        <v>38626565.509999998</v>
      </c>
      <c r="G7251" s="18">
        <v>4.58E-2</v>
      </c>
      <c r="H7251" s="298">
        <v>147424.72999999995</v>
      </c>
      <c r="I7251" s="10">
        <v>38435567.979999997</v>
      </c>
      <c r="J7251" s="11">
        <f t="shared" si="3305"/>
        <v>4.58E-2</v>
      </c>
      <c r="K7251" s="30">
        <f t="shared" si="3306"/>
        <v>146695.75112366665</v>
      </c>
      <c r="L7251" s="29">
        <f t="shared" si="3307"/>
        <v>-728.97887633330538</v>
      </c>
      <c r="M7251" s="10">
        <f t="shared" si="3308"/>
        <v>38435567.979999997</v>
      </c>
      <c r="N7251" s="5">
        <f>VLOOKUP(CONCATENATE(A7251,"-6"),'Restated Depr'!$B$6:$G$7674,6,0)</f>
        <v>3.9399999999999998E-2</v>
      </c>
      <c r="O7251" s="29">
        <f t="shared" si="3309"/>
        <v>126196.78153433331</v>
      </c>
      <c r="P7251" s="29">
        <f t="shared" si="3310"/>
        <v>-20498.969589333341</v>
      </c>
      <c r="Q7251" t="s">
        <v>7819</v>
      </c>
    </row>
    <row r="7252" spans="1:18" hidden="1">
      <c r="A7252" t="s">
        <v>554</v>
      </c>
      <c r="B7252" t="s">
        <v>7223</v>
      </c>
      <c r="C7252" s="224" t="s">
        <v>7843</v>
      </c>
      <c r="D7252" s="221">
        <v>380.3</v>
      </c>
      <c r="E7252" s="324">
        <v>43100</v>
      </c>
      <c r="F7252" s="1">
        <v>38640989.979999997</v>
      </c>
      <c r="G7252" s="18">
        <v>4.3200000000000002E-2</v>
      </c>
      <c r="H7252" s="298">
        <v>139107.57</v>
      </c>
      <c r="I7252" s="10">
        <v>38435567.979999997</v>
      </c>
      <c r="J7252" s="11">
        <f t="shared" si="3305"/>
        <v>4.3200000000000002E-2</v>
      </c>
      <c r="K7252" s="30">
        <f t="shared" si="3306"/>
        <v>138368.04472799998</v>
      </c>
      <c r="L7252" s="29">
        <f t="shared" si="3307"/>
        <v>-739.52527200002805</v>
      </c>
      <c r="M7252" s="10">
        <f t="shared" si="3308"/>
        <v>38435567.979999997</v>
      </c>
      <c r="N7252" s="5">
        <f>VLOOKUP(CONCATENATE(A7252,"-6"),'Restated Depr'!$B$6:$G$7674,6,0)</f>
        <v>3.9399999999999998E-2</v>
      </c>
      <c r="O7252" s="29">
        <f t="shared" si="3309"/>
        <v>126196.78153433331</v>
      </c>
      <c r="P7252" s="29">
        <f t="shared" si="3310"/>
        <v>-12171.263193666673</v>
      </c>
      <c r="Q7252" t="s">
        <v>7819</v>
      </c>
    </row>
    <row r="7253" spans="1:18" hidden="1">
      <c r="A7253" t="s">
        <v>554</v>
      </c>
      <c r="B7253" t="s">
        <v>7224</v>
      </c>
      <c r="C7253" s="224" t="s">
        <v>7843</v>
      </c>
      <c r="D7253" s="221">
        <v>380.3</v>
      </c>
      <c r="E7253" s="324">
        <v>43131</v>
      </c>
      <c r="F7253" s="1">
        <v>38605819.920000002</v>
      </c>
      <c r="G7253" s="5">
        <v>3.9399999999999998E-2</v>
      </c>
      <c r="H7253" s="298">
        <v>126755.77</v>
      </c>
      <c r="I7253" s="10">
        <v>38435567.979999997</v>
      </c>
      <c r="J7253" s="11">
        <f t="shared" si="3305"/>
        <v>3.9399999999999998E-2</v>
      </c>
      <c r="K7253" s="30">
        <f t="shared" si="3306"/>
        <v>126196.78153433331</v>
      </c>
      <c r="L7253" s="29">
        <f t="shared" si="3307"/>
        <v>-558.98846566669818</v>
      </c>
      <c r="M7253" s="10">
        <f t="shared" si="3308"/>
        <v>38435567.979999997</v>
      </c>
      <c r="N7253" s="5">
        <f>VLOOKUP(CONCATENATE(A7253,"-6"),'Restated Depr'!$B$6:$G$7674,6,0)</f>
        <v>3.9399999999999998E-2</v>
      </c>
      <c r="O7253" s="29">
        <f t="shared" si="3309"/>
        <v>126196.78153433331</v>
      </c>
      <c r="P7253" s="29">
        <f t="shared" si="3310"/>
        <v>0</v>
      </c>
      <c r="Q7253" t="s">
        <v>7819</v>
      </c>
    </row>
    <row r="7254" spans="1:18" hidden="1">
      <c r="A7254" t="s">
        <v>554</v>
      </c>
      <c r="B7254" t="s">
        <v>7225</v>
      </c>
      <c r="C7254" s="224" t="s">
        <v>7843</v>
      </c>
      <c r="D7254" s="221">
        <v>380.3</v>
      </c>
      <c r="E7254" s="324">
        <v>43159</v>
      </c>
      <c r="F7254" s="1">
        <v>38594144.200000003</v>
      </c>
      <c r="G7254" s="5">
        <v>3.9399999999999998E-2</v>
      </c>
      <c r="H7254" s="298">
        <v>126717.44</v>
      </c>
      <c r="I7254" s="10">
        <v>38435567.979999997</v>
      </c>
      <c r="J7254" s="11">
        <f t="shared" si="3305"/>
        <v>3.9399999999999998E-2</v>
      </c>
      <c r="K7254" s="30">
        <f t="shared" si="3306"/>
        <v>126196.78153433331</v>
      </c>
      <c r="L7254" s="29">
        <f t="shared" si="3307"/>
        <v>-520.65846566669643</v>
      </c>
      <c r="M7254" s="10">
        <f t="shared" si="3308"/>
        <v>38435567.979999997</v>
      </c>
      <c r="N7254" s="5">
        <f>VLOOKUP(CONCATENATE(A7254,"-6"),'Restated Depr'!$B$6:$G$7674,6,0)</f>
        <v>3.9399999999999998E-2</v>
      </c>
      <c r="O7254" s="29">
        <f t="shared" si="3309"/>
        <v>126196.78153433331</v>
      </c>
      <c r="P7254" s="29">
        <f t="shared" si="3310"/>
        <v>0</v>
      </c>
      <c r="Q7254" t="s">
        <v>7819</v>
      </c>
    </row>
    <row r="7255" spans="1:18" hidden="1">
      <c r="A7255" t="s">
        <v>554</v>
      </c>
      <c r="B7255" t="s">
        <v>7226</v>
      </c>
      <c r="C7255" s="224" t="s">
        <v>7843</v>
      </c>
      <c r="D7255" s="221">
        <v>380.3</v>
      </c>
      <c r="E7255" s="324">
        <v>43190</v>
      </c>
      <c r="F7255" s="1">
        <v>38595257.380000003</v>
      </c>
      <c r="G7255" s="5">
        <v>3.9399999999999998E-2</v>
      </c>
      <c r="H7255" s="298">
        <v>126721.10000000002</v>
      </c>
      <c r="I7255" s="10">
        <v>38435567.979999997</v>
      </c>
      <c r="J7255" s="11">
        <f t="shared" si="3305"/>
        <v>3.9399999999999998E-2</v>
      </c>
      <c r="K7255" s="30">
        <f t="shared" si="3306"/>
        <v>126196.78153433331</v>
      </c>
      <c r="L7255" s="29">
        <f t="shared" si="3307"/>
        <v>-524.31846566671447</v>
      </c>
      <c r="M7255" s="10">
        <f t="shared" si="3308"/>
        <v>38435567.979999997</v>
      </c>
      <c r="N7255" s="5">
        <f>VLOOKUP(CONCATENATE(A7255,"-6"),'Restated Depr'!$B$6:$G$7674,6,0)</f>
        <v>3.9399999999999998E-2</v>
      </c>
      <c r="O7255" s="29">
        <f t="shared" si="3309"/>
        <v>126196.78153433331</v>
      </c>
      <c r="P7255" s="29">
        <f t="shared" si="3310"/>
        <v>0</v>
      </c>
      <c r="Q7255" t="s">
        <v>7819</v>
      </c>
    </row>
    <row r="7256" spans="1:18" hidden="1">
      <c r="A7256" t="s">
        <v>554</v>
      </c>
      <c r="B7256" t="s">
        <v>7227</v>
      </c>
      <c r="C7256" s="224" t="s">
        <v>7843</v>
      </c>
      <c r="D7256" s="221">
        <v>380.3</v>
      </c>
      <c r="E7256" s="324">
        <v>43220</v>
      </c>
      <c r="F7256" s="1">
        <v>38534330.390000001</v>
      </c>
      <c r="G7256" s="5">
        <v>3.9399999999999998E-2</v>
      </c>
      <c r="H7256" s="298">
        <v>126521.04999999999</v>
      </c>
      <c r="I7256" s="10">
        <v>38435567.979999997</v>
      </c>
      <c r="J7256" s="11">
        <f t="shared" si="3305"/>
        <v>3.9399999999999998E-2</v>
      </c>
      <c r="K7256" s="30">
        <f t="shared" si="3306"/>
        <v>126196.78153433331</v>
      </c>
      <c r="L7256" s="29">
        <f t="shared" si="3307"/>
        <v>-324.26846566668246</v>
      </c>
      <c r="M7256" s="10">
        <f t="shared" si="3308"/>
        <v>38435567.979999997</v>
      </c>
      <c r="N7256" s="5">
        <f>VLOOKUP(CONCATENATE(A7256,"-6"),'Restated Depr'!$B$6:$G$7674,6,0)</f>
        <v>3.9399999999999998E-2</v>
      </c>
      <c r="O7256" s="29">
        <f t="shared" si="3309"/>
        <v>126196.78153433331</v>
      </c>
      <c r="P7256" s="29">
        <f t="shared" si="3310"/>
        <v>0</v>
      </c>
      <c r="Q7256" t="s">
        <v>7819</v>
      </c>
    </row>
    <row r="7257" spans="1:18" hidden="1">
      <c r="A7257" t="s">
        <v>554</v>
      </c>
      <c r="B7257" t="s">
        <v>7228</v>
      </c>
      <c r="C7257" s="224" t="s">
        <v>7843</v>
      </c>
      <c r="D7257" s="221">
        <v>380.3</v>
      </c>
      <c r="E7257" s="324">
        <v>43251</v>
      </c>
      <c r="F7257" s="1">
        <v>38489496.409999996</v>
      </c>
      <c r="G7257" s="5">
        <v>3.9399999999999998E-2</v>
      </c>
      <c r="H7257" s="298">
        <v>126373.85000000002</v>
      </c>
      <c r="I7257" s="10">
        <v>38435567.979999997</v>
      </c>
      <c r="J7257" s="11">
        <f t="shared" si="3305"/>
        <v>3.9399999999999998E-2</v>
      </c>
      <c r="K7257" s="30">
        <f t="shared" si="3306"/>
        <v>126196.78153433331</v>
      </c>
      <c r="L7257" s="29">
        <f t="shared" si="3307"/>
        <v>-177.06846566671447</v>
      </c>
      <c r="M7257" s="10">
        <f t="shared" si="3308"/>
        <v>38435567.979999997</v>
      </c>
      <c r="N7257" s="5">
        <f>VLOOKUP(CONCATENATE(A7257,"-6"),'Restated Depr'!$B$6:$G$7674,6,0)</f>
        <v>3.9399999999999998E-2</v>
      </c>
      <c r="O7257" s="29">
        <f t="shared" si="3309"/>
        <v>126196.78153433331</v>
      </c>
      <c r="P7257" s="29">
        <f t="shared" si="3310"/>
        <v>0</v>
      </c>
      <c r="Q7257" t="s">
        <v>7819</v>
      </c>
    </row>
    <row r="7258" spans="1:18" hidden="1">
      <c r="A7258" t="s">
        <v>554</v>
      </c>
      <c r="B7258" t="s">
        <v>7229</v>
      </c>
      <c r="C7258" s="224" t="s">
        <v>7843</v>
      </c>
      <c r="D7258" s="221">
        <v>380.3</v>
      </c>
      <c r="E7258" s="324">
        <v>43281</v>
      </c>
      <c r="F7258" s="1">
        <v>38435567.979999997</v>
      </c>
      <c r="G7258" s="5">
        <v>3.9399999999999998E-2</v>
      </c>
      <c r="H7258" s="298">
        <v>126196.77999999998</v>
      </c>
      <c r="I7258" s="10">
        <v>38435567.979999997</v>
      </c>
      <c r="J7258" s="11">
        <f t="shared" si="3305"/>
        <v>3.9399999999999998E-2</v>
      </c>
      <c r="K7258" s="30">
        <f t="shared" si="3306"/>
        <v>126196.78153433331</v>
      </c>
      <c r="L7258" s="29">
        <f t="shared" si="3307"/>
        <v>1.5343333216151223E-3</v>
      </c>
      <c r="M7258" s="10">
        <f t="shared" si="3308"/>
        <v>38435567.979999997</v>
      </c>
      <c r="N7258" s="5">
        <f>VLOOKUP(CONCATENATE(A7258,"-6"),'Restated Depr'!$B$6:$G$7674,6,0)</f>
        <v>3.9399999999999998E-2</v>
      </c>
      <c r="O7258" s="29">
        <f t="shared" si="3309"/>
        <v>126196.78153433331</v>
      </c>
      <c r="P7258" s="29">
        <f t="shared" si="3310"/>
        <v>0</v>
      </c>
      <c r="Q7258" t="s">
        <v>7819</v>
      </c>
      <c r="R7258" s="5"/>
    </row>
    <row r="7259" spans="1:18" ht="15.75" hidden="1" thickBot="1">
      <c r="A7259" t="s">
        <v>554</v>
      </c>
      <c r="C7259" s="224" t="s">
        <v>648</v>
      </c>
      <c r="D7259" s="22"/>
      <c r="E7259" s="323" t="s">
        <v>606</v>
      </c>
      <c r="F7259" s="1"/>
      <c r="G7259" s="5"/>
      <c r="H7259" s="310">
        <f>SUM(H7247:H7258)</f>
        <v>1629499.5200000003</v>
      </c>
      <c r="I7259" s="10"/>
      <c r="J7259" s="10"/>
      <c r="K7259" s="32">
        <f>SUM(K7247:K7258)</f>
        <v>1629027.4895523328</v>
      </c>
      <c r="L7259" s="28">
        <f>SUM(L7247:L7258)</f>
        <v>-472.03044766688254</v>
      </c>
      <c r="M7259" s="10"/>
      <c r="N7259" s="5"/>
      <c r="O7259" s="28">
        <f>SUM(O7247:O7258)</f>
        <v>1514361.3784119992</v>
      </c>
      <c r="P7259" s="28">
        <f>SUM(P7247:P7258)</f>
        <v>-114666.11114033338</v>
      </c>
    </row>
    <row r="7260" spans="1:18" hidden="1">
      <c r="A7260" s="36" t="s">
        <v>555</v>
      </c>
      <c r="B7260" s="36" t="s">
        <v>7230</v>
      </c>
      <c r="C7260" s="225" t="s">
        <v>7843</v>
      </c>
      <c r="D7260" s="220">
        <v>380.3</v>
      </c>
      <c r="E7260" s="328">
        <v>42947</v>
      </c>
      <c r="F7260" s="284">
        <v>24891.49</v>
      </c>
      <c r="G7260" s="44">
        <v>5.1799999999999999E-2</v>
      </c>
      <c r="H7260" s="200">
        <v>107.45</v>
      </c>
      <c r="I7260" s="286">
        <v>0</v>
      </c>
      <c r="J7260" s="47">
        <f t="shared" ref="J7260:J7271" si="3311">G7260</f>
        <v>5.1799999999999999E-2</v>
      </c>
      <c r="K7260" s="199">
        <f t="shared" ref="K7260:K7271" si="3312">VLOOKUP(CONCATENATE(A7260,"-6"),B$19:H$7676,7,0)</f>
        <v>0</v>
      </c>
      <c r="L7260" s="200">
        <f t="shared" ref="L7260:L7271" si="3313">K7260-H7260</f>
        <v>-107.45</v>
      </c>
      <c r="M7260" s="286">
        <f t="shared" ref="M7260:M7271" si="3314">I7260</f>
        <v>0</v>
      </c>
      <c r="N7260" s="44">
        <f>VLOOKUP(CONCATENATE(A7260,"-6"),'Restated Depr'!$B$6:$G$7674,6,0)</f>
        <v>0</v>
      </c>
      <c r="O7260" s="200">
        <f t="shared" ref="O7260:O7271" si="3315">H7260+L7260</f>
        <v>0</v>
      </c>
      <c r="P7260" s="200">
        <f t="shared" ref="P7260:P7271" si="3316">O7260-K7260</f>
        <v>0</v>
      </c>
      <c r="Q7260" t="s">
        <v>633</v>
      </c>
      <c r="R7260" s="209"/>
    </row>
    <row r="7261" spans="1:18" hidden="1">
      <c r="A7261" s="36" t="s">
        <v>555</v>
      </c>
      <c r="B7261" s="36" t="s">
        <v>7231</v>
      </c>
      <c r="C7261" s="225" t="s">
        <v>7843</v>
      </c>
      <c r="D7261" s="220">
        <v>380.3</v>
      </c>
      <c r="E7261" s="328">
        <v>42978</v>
      </c>
      <c r="F7261" s="43">
        <v>-963.34</v>
      </c>
      <c r="G7261" s="44">
        <v>5.1799999999999999E-2</v>
      </c>
      <c r="H7261" s="204">
        <v>-4.16</v>
      </c>
      <c r="I7261" s="46">
        <v>0</v>
      </c>
      <c r="J7261" s="47">
        <f t="shared" si="3311"/>
        <v>5.1799999999999999E-2</v>
      </c>
      <c r="K7261" s="201">
        <f t="shared" si="3312"/>
        <v>0</v>
      </c>
      <c r="L7261" s="204">
        <f t="shared" si="3313"/>
        <v>4.16</v>
      </c>
      <c r="M7261" s="46">
        <f t="shared" si="3314"/>
        <v>0</v>
      </c>
      <c r="N7261" s="44">
        <f>VLOOKUP(CONCATENATE(A7261,"-6"),'Restated Depr'!$B$6:$G$7674,6,0)</f>
        <v>0</v>
      </c>
      <c r="O7261" s="204">
        <f t="shared" si="3315"/>
        <v>0</v>
      </c>
      <c r="P7261" s="204">
        <f t="shared" si="3316"/>
        <v>0</v>
      </c>
      <c r="Q7261" t="s">
        <v>633</v>
      </c>
      <c r="R7261" s="209"/>
    </row>
    <row r="7262" spans="1:18" hidden="1">
      <c r="A7262" s="36" t="s">
        <v>555</v>
      </c>
      <c r="B7262" s="36" t="s">
        <v>7232</v>
      </c>
      <c r="C7262" s="225" t="s">
        <v>7843</v>
      </c>
      <c r="D7262" s="220">
        <v>380.3</v>
      </c>
      <c r="E7262" s="328">
        <v>43008</v>
      </c>
      <c r="F7262" s="43">
        <v>11141.6</v>
      </c>
      <c r="G7262" s="44">
        <v>5.1799999999999999E-2</v>
      </c>
      <c r="H7262" s="204">
        <v>48.09</v>
      </c>
      <c r="I7262" s="46">
        <v>0</v>
      </c>
      <c r="J7262" s="47">
        <f t="shared" si="3311"/>
        <v>5.1799999999999999E-2</v>
      </c>
      <c r="K7262" s="201">
        <f t="shared" si="3312"/>
        <v>0</v>
      </c>
      <c r="L7262" s="204">
        <f t="shared" si="3313"/>
        <v>-48.09</v>
      </c>
      <c r="M7262" s="46">
        <f t="shared" si="3314"/>
        <v>0</v>
      </c>
      <c r="N7262" s="44">
        <f>VLOOKUP(CONCATENATE(A7262,"-6"),'Restated Depr'!$B$6:$G$7674,6,0)</f>
        <v>0</v>
      </c>
      <c r="O7262" s="204">
        <f t="shared" si="3315"/>
        <v>0</v>
      </c>
      <c r="P7262" s="204">
        <f t="shared" si="3316"/>
        <v>0</v>
      </c>
      <c r="Q7262" t="s">
        <v>633</v>
      </c>
      <c r="R7262" s="209"/>
    </row>
    <row r="7263" spans="1:18" hidden="1">
      <c r="A7263" s="36" t="s">
        <v>555</v>
      </c>
      <c r="B7263" s="36" t="s">
        <v>7233</v>
      </c>
      <c r="C7263" s="225" t="s">
        <v>7843</v>
      </c>
      <c r="D7263" s="220">
        <v>380.3</v>
      </c>
      <c r="E7263" s="328">
        <v>43039</v>
      </c>
      <c r="F7263" s="43">
        <v>10205.57</v>
      </c>
      <c r="G7263" s="44">
        <v>5.1799999999999999E-2</v>
      </c>
      <c r="H7263" s="204">
        <v>44.050000000000004</v>
      </c>
      <c r="I7263" s="46">
        <v>0</v>
      </c>
      <c r="J7263" s="47">
        <f t="shared" si="3311"/>
        <v>5.1799999999999999E-2</v>
      </c>
      <c r="K7263" s="201">
        <f t="shared" si="3312"/>
        <v>0</v>
      </c>
      <c r="L7263" s="204">
        <f t="shared" si="3313"/>
        <v>-44.050000000000004</v>
      </c>
      <c r="M7263" s="46">
        <f t="shared" si="3314"/>
        <v>0</v>
      </c>
      <c r="N7263" s="44">
        <f>VLOOKUP(CONCATENATE(A7263,"-6"),'Restated Depr'!$B$6:$G$7674,6,0)</f>
        <v>0</v>
      </c>
      <c r="O7263" s="204">
        <f t="shared" si="3315"/>
        <v>0</v>
      </c>
      <c r="P7263" s="204">
        <f t="shared" si="3316"/>
        <v>0</v>
      </c>
      <c r="Q7263" t="s">
        <v>633</v>
      </c>
      <c r="R7263" s="209"/>
    </row>
    <row r="7264" spans="1:18" hidden="1">
      <c r="A7264" s="36" t="s">
        <v>555</v>
      </c>
      <c r="B7264" s="36" t="s">
        <v>7234</v>
      </c>
      <c r="C7264" s="225" t="s">
        <v>7843</v>
      </c>
      <c r="D7264" s="220">
        <v>380.3</v>
      </c>
      <c r="E7264" s="328">
        <v>43069</v>
      </c>
      <c r="F7264" s="43">
        <v>3001.31</v>
      </c>
      <c r="G7264" s="44">
        <v>5.1799999999999999E-2</v>
      </c>
      <c r="H7264" s="204">
        <v>12.949999999999998</v>
      </c>
      <c r="I7264" s="46">
        <v>0</v>
      </c>
      <c r="J7264" s="47">
        <f t="shared" si="3311"/>
        <v>5.1799999999999999E-2</v>
      </c>
      <c r="K7264" s="201">
        <f t="shared" si="3312"/>
        <v>0</v>
      </c>
      <c r="L7264" s="204">
        <f t="shared" si="3313"/>
        <v>-12.949999999999998</v>
      </c>
      <c r="M7264" s="46">
        <f t="shared" si="3314"/>
        <v>0</v>
      </c>
      <c r="N7264" s="44">
        <f>VLOOKUP(CONCATENATE(A7264,"-6"),'Restated Depr'!$B$6:$G$7674,6,0)</f>
        <v>0</v>
      </c>
      <c r="O7264" s="204">
        <f t="shared" si="3315"/>
        <v>0</v>
      </c>
      <c r="P7264" s="204">
        <f t="shared" si="3316"/>
        <v>0</v>
      </c>
      <c r="Q7264" t="s">
        <v>633</v>
      </c>
      <c r="R7264" s="209"/>
    </row>
    <row r="7265" spans="1:18" hidden="1">
      <c r="A7265" s="36" t="s">
        <v>555</v>
      </c>
      <c r="B7265" s="36" t="s">
        <v>7235</v>
      </c>
      <c r="C7265" s="225" t="s">
        <v>7843</v>
      </c>
      <c r="D7265" s="220">
        <v>380.3</v>
      </c>
      <c r="E7265" s="328">
        <v>43100</v>
      </c>
      <c r="F7265" s="43">
        <v>-68.33</v>
      </c>
      <c r="G7265" s="44">
        <v>5.1799999999999999E-2</v>
      </c>
      <c r="H7265" s="204">
        <v>0</v>
      </c>
      <c r="I7265" s="46">
        <v>0</v>
      </c>
      <c r="J7265" s="47">
        <f t="shared" si="3311"/>
        <v>5.1799999999999999E-2</v>
      </c>
      <c r="K7265" s="201">
        <f t="shared" si="3312"/>
        <v>0</v>
      </c>
      <c r="L7265" s="204">
        <f t="shared" si="3313"/>
        <v>0</v>
      </c>
      <c r="M7265" s="46">
        <f t="shared" si="3314"/>
        <v>0</v>
      </c>
      <c r="N7265" s="44">
        <f>VLOOKUP(CONCATENATE(A7265,"-6"),'Restated Depr'!$B$6:$G$7674,6,0)</f>
        <v>0</v>
      </c>
      <c r="O7265" s="204">
        <f t="shared" si="3315"/>
        <v>0</v>
      </c>
      <c r="P7265" s="204">
        <f t="shared" si="3316"/>
        <v>0</v>
      </c>
      <c r="Q7265" t="s">
        <v>633</v>
      </c>
      <c r="R7265" s="209"/>
    </row>
    <row r="7266" spans="1:18" hidden="1">
      <c r="A7266" s="36" t="s">
        <v>555</v>
      </c>
      <c r="B7266" s="36" t="s">
        <v>7235</v>
      </c>
      <c r="C7266" s="225" t="s">
        <v>7843</v>
      </c>
      <c r="D7266" s="220">
        <v>380.3</v>
      </c>
      <c r="E7266" s="328">
        <v>43131</v>
      </c>
      <c r="F7266" s="43">
        <v>-68.33</v>
      </c>
      <c r="G7266" s="44">
        <v>0</v>
      </c>
      <c r="H7266" s="204">
        <v>0</v>
      </c>
      <c r="I7266" s="46">
        <v>0</v>
      </c>
      <c r="J7266" s="47">
        <f t="shared" si="3311"/>
        <v>0</v>
      </c>
      <c r="K7266" s="201">
        <f t="shared" si="3312"/>
        <v>0</v>
      </c>
      <c r="L7266" s="204">
        <f t="shared" si="3313"/>
        <v>0</v>
      </c>
      <c r="M7266" s="46">
        <f t="shared" si="3314"/>
        <v>0</v>
      </c>
      <c r="N7266" s="44">
        <f>VLOOKUP(CONCATENATE(A7266,"-6"),'Restated Depr'!$B$6:$G$7674,6,0)</f>
        <v>0</v>
      </c>
      <c r="O7266" s="204">
        <f t="shared" si="3315"/>
        <v>0</v>
      </c>
      <c r="P7266" s="204">
        <f t="shared" si="3316"/>
        <v>0</v>
      </c>
      <c r="Q7266" t="s">
        <v>633</v>
      </c>
      <c r="R7266" s="209"/>
    </row>
    <row r="7267" spans="1:18" hidden="1">
      <c r="A7267" s="36" t="s">
        <v>555</v>
      </c>
      <c r="B7267" s="36" t="s">
        <v>7236</v>
      </c>
      <c r="C7267" s="225" t="s">
        <v>7843</v>
      </c>
      <c r="D7267" s="220">
        <v>380.3</v>
      </c>
      <c r="E7267" s="328">
        <v>43159</v>
      </c>
      <c r="F7267" s="43">
        <v>-137.31</v>
      </c>
      <c r="G7267" s="44">
        <v>0</v>
      </c>
      <c r="H7267" s="204">
        <v>0</v>
      </c>
      <c r="I7267" s="46">
        <v>0</v>
      </c>
      <c r="J7267" s="47">
        <f t="shared" si="3311"/>
        <v>0</v>
      </c>
      <c r="K7267" s="201">
        <f t="shared" si="3312"/>
        <v>0</v>
      </c>
      <c r="L7267" s="204">
        <f t="shared" si="3313"/>
        <v>0</v>
      </c>
      <c r="M7267" s="46">
        <f t="shared" si="3314"/>
        <v>0</v>
      </c>
      <c r="N7267" s="44">
        <f>VLOOKUP(CONCATENATE(A7267,"-6"),'Restated Depr'!$B$6:$G$7674,6,0)</f>
        <v>0</v>
      </c>
      <c r="O7267" s="204">
        <f t="shared" si="3315"/>
        <v>0</v>
      </c>
      <c r="P7267" s="204">
        <f t="shared" si="3316"/>
        <v>0</v>
      </c>
      <c r="Q7267" t="s">
        <v>633</v>
      </c>
      <c r="R7267" s="209"/>
    </row>
    <row r="7268" spans="1:18" hidden="1">
      <c r="A7268" s="36" t="s">
        <v>555</v>
      </c>
      <c r="B7268" s="36" t="s">
        <v>7237</v>
      </c>
      <c r="C7268" s="225" t="s">
        <v>7843</v>
      </c>
      <c r="D7268" s="220">
        <v>380.3</v>
      </c>
      <c r="E7268" s="328">
        <v>43190</v>
      </c>
      <c r="F7268" s="43">
        <v>-35.07</v>
      </c>
      <c r="G7268" s="44">
        <v>0</v>
      </c>
      <c r="H7268" s="204">
        <v>0</v>
      </c>
      <c r="I7268" s="46">
        <v>0</v>
      </c>
      <c r="J7268" s="47">
        <f t="shared" si="3311"/>
        <v>0</v>
      </c>
      <c r="K7268" s="201">
        <f t="shared" si="3312"/>
        <v>0</v>
      </c>
      <c r="L7268" s="204">
        <f t="shared" si="3313"/>
        <v>0</v>
      </c>
      <c r="M7268" s="46">
        <f t="shared" si="3314"/>
        <v>0</v>
      </c>
      <c r="N7268" s="44">
        <f>VLOOKUP(CONCATENATE(A7268,"-6"),'Restated Depr'!$B$6:$G$7674,6,0)</f>
        <v>0</v>
      </c>
      <c r="O7268" s="204">
        <f t="shared" si="3315"/>
        <v>0</v>
      </c>
      <c r="P7268" s="204">
        <f t="shared" si="3316"/>
        <v>0</v>
      </c>
      <c r="Q7268" t="s">
        <v>633</v>
      </c>
      <c r="R7268" s="209"/>
    </row>
    <row r="7269" spans="1:18" hidden="1">
      <c r="A7269" s="36" t="s">
        <v>555</v>
      </c>
      <c r="B7269" s="36" t="s">
        <v>7238</v>
      </c>
      <c r="C7269" s="225" t="s">
        <v>7843</v>
      </c>
      <c r="D7269" s="220">
        <v>380.3</v>
      </c>
      <c r="E7269" s="328">
        <v>43220</v>
      </c>
      <c r="F7269" s="43">
        <v>0</v>
      </c>
      <c r="G7269" s="44">
        <v>0</v>
      </c>
      <c r="H7269" s="204">
        <v>0</v>
      </c>
      <c r="I7269" s="46">
        <v>0</v>
      </c>
      <c r="J7269" s="47">
        <f t="shared" si="3311"/>
        <v>0</v>
      </c>
      <c r="K7269" s="201">
        <f t="shared" si="3312"/>
        <v>0</v>
      </c>
      <c r="L7269" s="204">
        <f t="shared" si="3313"/>
        <v>0</v>
      </c>
      <c r="M7269" s="46">
        <f t="shared" si="3314"/>
        <v>0</v>
      </c>
      <c r="N7269" s="44">
        <f>VLOOKUP(CONCATENATE(A7269,"-6"),'Restated Depr'!$B$6:$G$7674,6,0)</f>
        <v>0</v>
      </c>
      <c r="O7269" s="204">
        <f t="shared" si="3315"/>
        <v>0</v>
      </c>
      <c r="P7269" s="204">
        <f t="shared" si="3316"/>
        <v>0</v>
      </c>
      <c r="Q7269" t="s">
        <v>633</v>
      </c>
      <c r="R7269" s="209"/>
    </row>
    <row r="7270" spans="1:18" hidden="1">
      <c r="A7270" s="36" t="s">
        <v>555</v>
      </c>
      <c r="B7270" s="36" t="s">
        <v>7239</v>
      </c>
      <c r="C7270" s="225" t="s">
        <v>7843</v>
      </c>
      <c r="D7270" s="220">
        <v>380.3</v>
      </c>
      <c r="E7270" s="328">
        <v>43251</v>
      </c>
      <c r="F7270" s="43">
        <v>0</v>
      </c>
      <c r="G7270" s="44">
        <v>0</v>
      </c>
      <c r="H7270" s="204">
        <v>0</v>
      </c>
      <c r="I7270" s="46">
        <v>0</v>
      </c>
      <c r="J7270" s="47">
        <f t="shared" si="3311"/>
        <v>0</v>
      </c>
      <c r="K7270" s="201">
        <f t="shared" si="3312"/>
        <v>0</v>
      </c>
      <c r="L7270" s="204">
        <f t="shared" si="3313"/>
        <v>0</v>
      </c>
      <c r="M7270" s="46">
        <f t="shared" si="3314"/>
        <v>0</v>
      </c>
      <c r="N7270" s="44">
        <f>VLOOKUP(CONCATENATE(A7270,"-6"),'Restated Depr'!$B$6:$G$7674,6,0)</f>
        <v>0</v>
      </c>
      <c r="O7270" s="204">
        <f t="shared" si="3315"/>
        <v>0</v>
      </c>
      <c r="P7270" s="204">
        <f t="shared" si="3316"/>
        <v>0</v>
      </c>
      <c r="Q7270" t="s">
        <v>633</v>
      </c>
      <c r="R7270" s="209"/>
    </row>
    <row r="7271" spans="1:18" hidden="1">
      <c r="A7271" s="36" t="s">
        <v>555</v>
      </c>
      <c r="B7271" s="36" t="s">
        <v>7240</v>
      </c>
      <c r="C7271" s="225" t="s">
        <v>7843</v>
      </c>
      <c r="D7271" s="220">
        <v>380.3</v>
      </c>
      <c r="E7271" s="328">
        <v>43281</v>
      </c>
      <c r="F7271" s="43">
        <v>0</v>
      </c>
      <c r="G7271" s="44">
        <v>0</v>
      </c>
      <c r="H7271" s="204">
        <v>0</v>
      </c>
      <c r="I7271" s="46">
        <v>0</v>
      </c>
      <c r="J7271" s="47">
        <f t="shared" si="3311"/>
        <v>0</v>
      </c>
      <c r="K7271" s="201">
        <f t="shared" si="3312"/>
        <v>0</v>
      </c>
      <c r="L7271" s="204">
        <f t="shared" si="3313"/>
        <v>0</v>
      </c>
      <c r="M7271" s="46">
        <f t="shared" si="3314"/>
        <v>0</v>
      </c>
      <c r="N7271" s="44">
        <f>VLOOKUP(CONCATENATE(A7271,"-6"),'Restated Depr'!$B$6:$G$7674,6,0)</f>
        <v>0</v>
      </c>
      <c r="O7271" s="204">
        <f t="shared" si="3315"/>
        <v>0</v>
      </c>
      <c r="P7271" s="204">
        <f t="shared" si="3316"/>
        <v>0</v>
      </c>
      <c r="Q7271" t="s">
        <v>633</v>
      </c>
      <c r="R7271" s="5"/>
    </row>
    <row r="7272" spans="1:18" ht="15.75" hidden="1" thickBot="1">
      <c r="A7272" t="s">
        <v>555</v>
      </c>
      <c r="C7272" s="224" t="s">
        <v>648</v>
      </c>
      <c r="D7272" s="22"/>
      <c r="E7272" s="323" t="s">
        <v>606</v>
      </c>
      <c r="F7272" s="1"/>
      <c r="G7272" s="5"/>
      <c r="H7272" s="310">
        <f>SUM(H7260:H7271)</f>
        <v>208.38</v>
      </c>
      <c r="I7272" s="10"/>
      <c r="J7272" s="10"/>
      <c r="K7272" s="32">
        <f>SUM(K7260:K7271)</f>
        <v>0</v>
      </c>
      <c r="L7272" s="28">
        <f>SUM(L7260:L7271)</f>
        <v>-208.38</v>
      </c>
      <c r="M7272" s="10"/>
      <c r="N7272" s="5"/>
      <c r="O7272" s="28">
        <f>SUM(O7260:O7271)</f>
        <v>0</v>
      </c>
      <c r="P7272" s="28">
        <f>SUM(P7260:P7271)</f>
        <v>0</v>
      </c>
    </row>
    <row r="7273" spans="1:18" hidden="1">
      <c r="A7273" t="s">
        <v>556</v>
      </c>
      <c r="B7273" t="s">
        <v>7241</v>
      </c>
      <c r="C7273" s="224" t="s">
        <v>7843</v>
      </c>
      <c r="D7273" s="221">
        <v>381</v>
      </c>
      <c r="E7273" s="324">
        <v>42947</v>
      </c>
      <c r="F7273" s="9">
        <v>84373399</v>
      </c>
      <c r="G7273" s="18">
        <v>2.7300000000000001E-2</v>
      </c>
      <c r="H7273" s="299">
        <v>191949.48</v>
      </c>
      <c r="I7273" s="15">
        <v>92470149.459999993</v>
      </c>
      <c r="J7273" s="11">
        <f t="shared" ref="J7273:J7284" si="3317">G7273</f>
        <v>2.7300000000000001E-2</v>
      </c>
      <c r="K7273" s="31">
        <f t="shared" ref="K7273:K7284" si="3318">I7273*J7273/12</f>
        <v>210369.59002150001</v>
      </c>
      <c r="L7273" s="289">
        <f t="shared" ref="L7273:L7284" si="3319">K7273-H7273</f>
        <v>18420.110021500004</v>
      </c>
      <c r="M7273" s="15">
        <f t="shared" ref="M7273:M7284" si="3320">I7273</f>
        <v>92470149.459999993</v>
      </c>
      <c r="N7273" s="5">
        <f>VLOOKUP(CONCATENATE(A7273,"-6"),'Restated Depr'!$B$6:$G$7674,6,0)</f>
        <v>4.07E-2</v>
      </c>
      <c r="O7273" s="289">
        <f t="shared" ref="O7273:O7284" si="3321">M7273*N7273/12</f>
        <v>313627.92358516663</v>
      </c>
      <c r="P7273" s="289">
        <f t="shared" ref="P7273:P7284" si="3322">O7273-K7273</f>
        <v>103258.33356366662</v>
      </c>
      <c r="Q7273" t="s">
        <v>7819</v>
      </c>
    </row>
    <row r="7274" spans="1:18" hidden="1">
      <c r="A7274" t="s">
        <v>556</v>
      </c>
      <c r="B7274" t="s">
        <v>7242</v>
      </c>
      <c r="C7274" s="224" t="s">
        <v>7843</v>
      </c>
      <c r="D7274" s="221">
        <v>381</v>
      </c>
      <c r="E7274" s="324">
        <v>42978</v>
      </c>
      <c r="F7274" s="1">
        <v>84768539.760000005</v>
      </c>
      <c r="G7274" s="18">
        <v>2.7300000000000001E-2</v>
      </c>
      <c r="H7274" s="298">
        <v>192848.43000000002</v>
      </c>
      <c r="I7274" s="10">
        <v>92470149.459999993</v>
      </c>
      <c r="J7274" s="11">
        <f t="shared" si="3317"/>
        <v>2.7300000000000001E-2</v>
      </c>
      <c r="K7274" s="30">
        <f t="shared" si="3318"/>
        <v>210369.59002150001</v>
      </c>
      <c r="L7274" s="29">
        <f t="shared" si="3319"/>
        <v>17521.160021499993</v>
      </c>
      <c r="M7274" s="10">
        <f t="shared" si="3320"/>
        <v>92470149.459999993</v>
      </c>
      <c r="N7274" s="5">
        <f>VLOOKUP(CONCATENATE(A7274,"-6"),'Restated Depr'!$B$6:$G$7674,6,0)</f>
        <v>4.07E-2</v>
      </c>
      <c r="O7274" s="29">
        <f t="shared" si="3321"/>
        <v>313627.92358516663</v>
      </c>
      <c r="P7274" s="29">
        <f t="shared" si="3322"/>
        <v>103258.33356366662</v>
      </c>
      <c r="Q7274" t="s">
        <v>7819</v>
      </c>
    </row>
    <row r="7275" spans="1:18" hidden="1">
      <c r="A7275" t="s">
        <v>556</v>
      </c>
      <c r="B7275" t="s">
        <v>7243</v>
      </c>
      <c r="C7275" s="224" t="s">
        <v>7843</v>
      </c>
      <c r="D7275" s="221">
        <v>381</v>
      </c>
      <c r="E7275" s="324">
        <v>43008</v>
      </c>
      <c r="F7275" s="1">
        <v>85308859.870000005</v>
      </c>
      <c r="G7275" s="18">
        <v>2.7300000000000001E-2</v>
      </c>
      <c r="H7275" s="298">
        <v>194077.66</v>
      </c>
      <c r="I7275" s="10">
        <v>92470149.459999993</v>
      </c>
      <c r="J7275" s="11">
        <f t="shared" si="3317"/>
        <v>2.7300000000000001E-2</v>
      </c>
      <c r="K7275" s="30">
        <f t="shared" si="3318"/>
        <v>210369.59002150001</v>
      </c>
      <c r="L7275" s="29">
        <f t="shared" si="3319"/>
        <v>16291.930021500011</v>
      </c>
      <c r="M7275" s="10">
        <f t="shared" si="3320"/>
        <v>92470149.459999993</v>
      </c>
      <c r="N7275" s="5">
        <f>VLOOKUP(CONCATENATE(A7275,"-6"),'Restated Depr'!$B$6:$G$7674,6,0)</f>
        <v>4.07E-2</v>
      </c>
      <c r="O7275" s="29">
        <f t="shared" si="3321"/>
        <v>313627.92358516663</v>
      </c>
      <c r="P7275" s="29">
        <f t="shared" si="3322"/>
        <v>103258.33356366662</v>
      </c>
      <c r="Q7275" t="s">
        <v>7819</v>
      </c>
    </row>
    <row r="7276" spans="1:18" hidden="1">
      <c r="A7276" t="s">
        <v>556</v>
      </c>
      <c r="B7276" t="s">
        <v>7244</v>
      </c>
      <c r="C7276" s="224" t="s">
        <v>7843</v>
      </c>
      <c r="D7276" s="221">
        <v>381</v>
      </c>
      <c r="E7276" s="324">
        <v>43039</v>
      </c>
      <c r="F7276" s="1">
        <v>86247583.670000002</v>
      </c>
      <c r="G7276" s="18">
        <v>2.7300000000000001E-2</v>
      </c>
      <c r="H7276" s="298">
        <v>196213.25</v>
      </c>
      <c r="I7276" s="10">
        <v>92470149.459999993</v>
      </c>
      <c r="J7276" s="11">
        <f t="shared" si="3317"/>
        <v>2.7300000000000001E-2</v>
      </c>
      <c r="K7276" s="30">
        <f t="shared" si="3318"/>
        <v>210369.59002150001</v>
      </c>
      <c r="L7276" s="29">
        <f t="shared" si="3319"/>
        <v>14156.340021500015</v>
      </c>
      <c r="M7276" s="10">
        <f t="shared" si="3320"/>
        <v>92470149.459999993</v>
      </c>
      <c r="N7276" s="5">
        <f>VLOOKUP(CONCATENATE(A7276,"-6"),'Restated Depr'!$B$6:$G$7674,6,0)</f>
        <v>4.07E-2</v>
      </c>
      <c r="O7276" s="29">
        <f t="shared" si="3321"/>
        <v>313627.92358516663</v>
      </c>
      <c r="P7276" s="29">
        <f t="shared" si="3322"/>
        <v>103258.33356366662</v>
      </c>
      <c r="Q7276" t="s">
        <v>7819</v>
      </c>
    </row>
    <row r="7277" spans="1:18" hidden="1">
      <c r="A7277" t="s">
        <v>556</v>
      </c>
      <c r="B7277" t="s">
        <v>7245</v>
      </c>
      <c r="C7277" s="224" t="s">
        <v>7843</v>
      </c>
      <c r="D7277" s="221">
        <v>381</v>
      </c>
      <c r="E7277" s="324">
        <v>43069</v>
      </c>
      <c r="F7277" s="1">
        <v>87228204.459999993</v>
      </c>
      <c r="G7277" s="18">
        <v>2.7300000000000001E-2</v>
      </c>
      <c r="H7277" s="298">
        <v>198444.17</v>
      </c>
      <c r="I7277" s="10">
        <v>92470149.459999993</v>
      </c>
      <c r="J7277" s="11">
        <f t="shared" si="3317"/>
        <v>2.7300000000000001E-2</v>
      </c>
      <c r="K7277" s="30">
        <f t="shared" si="3318"/>
        <v>210369.59002150001</v>
      </c>
      <c r="L7277" s="29">
        <f t="shared" si="3319"/>
        <v>11925.420021500002</v>
      </c>
      <c r="M7277" s="10">
        <f t="shared" si="3320"/>
        <v>92470149.459999993</v>
      </c>
      <c r="N7277" s="5">
        <f>VLOOKUP(CONCATENATE(A7277,"-6"),'Restated Depr'!$B$6:$G$7674,6,0)</f>
        <v>4.07E-2</v>
      </c>
      <c r="O7277" s="29">
        <f t="shared" si="3321"/>
        <v>313627.92358516663</v>
      </c>
      <c r="P7277" s="29">
        <f t="shared" si="3322"/>
        <v>103258.33356366662</v>
      </c>
      <c r="Q7277" t="s">
        <v>7819</v>
      </c>
    </row>
    <row r="7278" spans="1:18" hidden="1">
      <c r="A7278" t="s">
        <v>556</v>
      </c>
      <c r="B7278" t="s">
        <v>7246</v>
      </c>
      <c r="C7278" s="224" t="s">
        <v>7843</v>
      </c>
      <c r="D7278" s="221">
        <v>381</v>
      </c>
      <c r="E7278" s="324">
        <v>43100</v>
      </c>
      <c r="F7278" s="1">
        <v>88095514.510000005</v>
      </c>
      <c r="G7278" s="18">
        <v>3.2899999999999999E-2</v>
      </c>
      <c r="H7278" s="298">
        <v>241528.54</v>
      </c>
      <c r="I7278" s="10">
        <v>92470149.459999993</v>
      </c>
      <c r="J7278" s="11">
        <f t="shared" si="3317"/>
        <v>3.2899999999999999E-2</v>
      </c>
      <c r="K7278" s="30">
        <f t="shared" si="3318"/>
        <v>253522.32643616665</v>
      </c>
      <c r="L7278" s="29">
        <f t="shared" si="3319"/>
        <v>11993.786436166643</v>
      </c>
      <c r="M7278" s="10">
        <f t="shared" si="3320"/>
        <v>92470149.459999993</v>
      </c>
      <c r="N7278" s="5">
        <f>VLOOKUP(CONCATENATE(A7278,"-6"),'Restated Depr'!$B$6:$G$7674,6,0)</f>
        <v>4.07E-2</v>
      </c>
      <c r="O7278" s="29">
        <f t="shared" si="3321"/>
        <v>313627.92358516663</v>
      </c>
      <c r="P7278" s="29">
        <f t="shared" si="3322"/>
        <v>60105.597148999979</v>
      </c>
      <c r="Q7278" t="s">
        <v>7819</v>
      </c>
    </row>
    <row r="7279" spans="1:18" hidden="1">
      <c r="A7279" t="s">
        <v>556</v>
      </c>
      <c r="B7279" t="s">
        <v>7247</v>
      </c>
      <c r="C7279" s="224" t="s">
        <v>7843</v>
      </c>
      <c r="D7279" s="221">
        <v>381</v>
      </c>
      <c r="E7279" s="324">
        <v>43131</v>
      </c>
      <c r="F7279" s="1">
        <v>89066331.989999995</v>
      </c>
      <c r="G7279" s="5">
        <v>4.07E-2</v>
      </c>
      <c r="H7279" s="298">
        <v>302083.31</v>
      </c>
      <c r="I7279" s="10">
        <v>92470149.459999993</v>
      </c>
      <c r="J7279" s="11">
        <f t="shared" si="3317"/>
        <v>4.07E-2</v>
      </c>
      <c r="K7279" s="30">
        <f t="shared" si="3318"/>
        <v>313627.92358516663</v>
      </c>
      <c r="L7279" s="29">
        <f t="shared" si="3319"/>
        <v>11544.613585166633</v>
      </c>
      <c r="M7279" s="10">
        <f t="shared" si="3320"/>
        <v>92470149.459999993</v>
      </c>
      <c r="N7279" s="5">
        <f>VLOOKUP(CONCATENATE(A7279,"-6"),'Restated Depr'!$B$6:$G$7674,6,0)</f>
        <v>4.07E-2</v>
      </c>
      <c r="O7279" s="29">
        <f t="shared" si="3321"/>
        <v>313627.92358516663</v>
      </c>
      <c r="P7279" s="29">
        <f t="shared" si="3322"/>
        <v>0</v>
      </c>
      <c r="Q7279" t="s">
        <v>7819</v>
      </c>
    </row>
    <row r="7280" spans="1:18" hidden="1">
      <c r="A7280" t="s">
        <v>556</v>
      </c>
      <c r="B7280" t="s">
        <v>7248</v>
      </c>
      <c r="C7280" s="224" t="s">
        <v>7843</v>
      </c>
      <c r="D7280" s="221">
        <v>381</v>
      </c>
      <c r="E7280" s="324">
        <v>43159</v>
      </c>
      <c r="F7280" s="1">
        <v>89967101.989999995</v>
      </c>
      <c r="G7280" s="5">
        <v>4.07E-2</v>
      </c>
      <c r="H7280" s="298">
        <v>305138.42</v>
      </c>
      <c r="I7280" s="10">
        <v>92470149.459999993</v>
      </c>
      <c r="J7280" s="11">
        <f t="shared" si="3317"/>
        <v>4.07E-2</v>
      </c>
      <c r="K7280" s="30">
        <f t="shared" si="3318"/>
        <v>313627.92358516663</v>
      </c>
      <c r="L7280" s="29">
        <f t="shared" si="3319"/>
        <v>8489.5035851666471</v>
      </c>
      <c r="M7280" s="10">
        <f t="shared" si="3320"/>
        <v>92470149.459999993</v>
      </c>
      <c r="N7280" s="5">
        <f>VLOOKUP(CONCATENATE(A7280,"-6"),'Restated Depr'!$B$6:$G$7674,6,0)</f>
        <v>4.07E-2</v>
      </c>
      <c r="O7280" s="29">
        <f t="shared" si="3321"/>
        <v>313627.92358516663</v>
      </c>
      <c r="P7280" s="29">
        <f t="shared" si="3322"/>
        <v>0</v>
      </c>
      <c r="Q7280" t="s">
        <v>7819</v>
      </c>
    </row>
    <row r="7281" spans="1:18" hidden="1">
      <c r="A7281" t="s">
        <v>556</v>
      </c>
      <c r="B7281" t="s">
        <v>7249</v>
      </c>
      <c r="C7281" s="224" t="s">
        <v>7843</v>
      </c>
      <c r="D7281" s="221">
        <v>381</v>
      </c>
      <c r="E7281" s="324">
        <v>43190</v>
      </c>
      <c r="F7281" s="1">
        <v>90919757.269999996</v>
      </c>
      <c r="G7281" s="5">
        <v>4.07E-2</v>
      </c>
      <c r="H7281" s="298">
        <v>308369.51</v>
      </c>
      <c r="I7281" s="10">
        <v>92470149.459999993</v>
      </c>
      <c r="J7281" s="11">
        <f t="shared" si="3317"/>
        <v>4.07E-2</v>
      </c>
      <c r="K7281" s="30">
        <f t="shared" si="3318"/>
        <v>313627.92358516663</v>
      </c>
      <c r="L7281" s="29">
        <f t="shared" si="3319"/>
        <v>5258.4135851666215</v>
      </c>
      <c r="M7281" s="10">
        <f t="shared" si="3320"/>
        <v>92470149.459999993</v>
      </c>
      <c r="N7281" s="5">
        <f>VLOOKUP(CONCATENATE(A7281,"-6"),'Restated Depr'!$B$6:$G$7674,6,0)</f>
        <v>4.07E-2</v>
      </c>
      <c r="O7281" s="29">
        <f t="shared" si="3321"/>
        <v>313627.92358516663</v>
      </c>
      <c r="P7281" s="29">
        <f t="shared" si="3322"/>
        <v>0</v>
      </c>
      <c r="Q7281" t="s">
        <v>7819</v>
      </c>
    </row>
    <row r="7282" spans="1:18" hidden="1">
      <c r="A7282" t="s">
        <v>556</v>
      </c>
      <c r="B7282" t="s">
        <v>7250</v>
      </c>
      <c r="C7282" s="224" t="s">
        <v>7843</v>
      </c>
      <c r="D7282" s="221">
        <v>381</v>
      </c>
      <c r="E7282" s="324">
        <v>43220</v>
      </c>
      <c r="F7282" s="1">
        <v>92024691.090000004</v>
      </c>
      <c r="G7282" s="5">
        <v>4.07E-2</v>
      </c>
      <c r="H7282" s="298">
        <v>312117.07999999996</v>
      </c>
      <c r="I7282" s="10">
        <v>92470149.459999993</v>
      </c>
      <c r="J7282" s="11">
        <f t="shared" si="3317"/>
        <v>4.07E-2</v>
      </c>
      <c r="K7282" s="30">
        <f t="shared" si="3318"/>
        <v>313627.92358516663</v>
      </c>
      <c r="L7282" s="29">
        <f t="shared" si="3319"/>
        <v>1510.8435851666727</v>
      </c>
      <c r="M7282" s="10">
        <f t="shared" si="3320"/>
        <v>92470149.459999993</v>
      </c>
      <c r="N7282" s="5">
        <f>VLOOKUP(CONCATENATE(A7282,"-6"),'Restated Depr'!$B$6:$G$7674,6,0)</f>
        <v>4.07E-2</v>
      </c>
      <c r="O7282" s="29">
        <f t="shared" si="3321"/>
        <v>313627.92358516663</v>
      </c>
      <c r="P7282" s="29">
        <f t="shared" si="3322"/>
        <v>0</v>
      </c>
      <c r="Q7282" t="s">
        <v>7819</v>
      </c>
    </row>
    <row r="7283" spans="1:18" hidden="1">
      <c r="A7283" t="s">
        <v>556</v>
      </c>
      <c r="B7283" t="s">
        <v>7251</v>
      </c>
      <c r="C7283" s="224" t="s">
        <v>7843</v>
      </c>
      <c r="D7283" s="221">
        <v>381</v>
      </c>
      <c r="E7283" s="324">
        <v>43251</v>
      </c>
      <c r="F7283" s="1">
        <v>92521583.650000006</v>
      </c>
      <c r="G7283" s="5">
        <v>4.07E-2</v>
      </c>
      <c r="H7283" s="298">
        <v>313802.37</v>
      </c>
      <c r="I7283" s="10">
        <v>92470149.459999993</v>
      </c>
      <c r="J7283" s="11">
        <f t="shared" si="3317"/>
        <v>4.07E-2</v>
      </c>
      <c r="K7283" s="30">
        <f t="shared" si="3318"/>
        <v>313627.92358516663</v>
      </c>
      <c r="L7283" s="29">
        <f t="shared" si="3319"/>
        <v>-174.44641483336454</v>
      </c>
      <c r="M7283" s="10">
        <f t="shared" si="3320"/>
        <v>92470149.459999993</v>
      </c>
      <c r="N7283" s="5">
        <f>VLOOKUP(CONCATENATE(A7283,"-6"),'Restated Depr'!$B$6:$G$7674,6,0)</f>
        <v>4.07E-2</v>
      </c>
      <c r="O7283" s="29">
        <f t="shared" si="3321"/>
        <v>313627.92358516663</v>
      </c>
      <c r="P7283" s="29">
        <f t="shared" si="3322"/>
        <v>0</v>
      </c>
      <c r="Q7283" t="s">
        <v>7819</v>
      </c>
    </row>
    <row r="7284" spans="1:18" hidden="1">
      <c r="A7284" t="s">
        <v>556</v>
      </c>
      <c r="B7284" t="s">
        <v>7252</v>
      </c>
      <c r="C7284" s="224" t="s">
        <v>7843</v>
      </c>
      <c r="D7284" s="221">
        <v>381</v>
      </c>
      <c r="E7284" s="324">
        <v>43281</v>
      </c>
      <c r="F7284" s="1">
        <v>92470149.459999993</v>
      </c>
      <c r="G7284" s="5">
        <v>4.07E-2</v>
      </c>
      <c r="H7284" s="298">
        <v>313627.92</v>
      </c>
      <c r="I7284" s="10">
        <v>92470149.459999993</v>
      </c>
      <c r="J7284" s="11">
        <f t="shared" si="3317"/>
        <v>4.07E-2</v>
      </c>
      <c r="K7284" s="30">
        <f t="shared" si="3318"/>
        <v>313627.92358516663</v>
      </c>
      <c r="L7284" s="29">
        <f t="shared" si="3319"/>
        <v>3.5851666470989585E-3</v>
      </c>
      <c r="M7284" s="10">
        <f t="shared" si="3320"/>
        <v>92470149.459999993</v>
      </c>
      <c r="N7284" s="5">
        <f>VLOOKUP(CONCATENATE(A7284,"-6"),'Restated Depr'!$B$6:$G$7674,6,0)</f>
        <v>4.07E-2</v>
      </c>
      <c r="O7284" s="29">
        <f t="shared" si="3321"/>
        <v>313627.92358516663</v>
      </c>
      <c r="P7284" s="29">
        <f t="shared" si="3322"/>
        <v>0</v>
      </c>
      <c r="Q7284" t="s">
        <v>7819</v>
      </c>
      <c r="R7284" s="5"/>
    </row>
    <row r="7285" spans="1:18" ht="15.75" hidden="1" thickBot="1">
      <c r="A7285" t="s">
        <v>556</v>
      </c>
      <c r="C7285" s="224" t="s">
        <v>648</v>
      </c>
      <c r="D7285" s="22"/>
      <c r="E7285" s="323" t="s">
        <v>606</v>
      </c>
      <c r="F7285" s="1"/>
      <c r="G7285" s="5"/>
      <c r="H7285" s="310">
        <f>SUM(H7273:H7284)</f>
        <v>3070200.14</v>
      </c>
      <c r="I7285" s="10"/>
      <c r="J7285" s="10"/>
      <c r="K7285" s="32">
        <f>SUM(K7273:K7284)</f>
        <v>3187137.8180546667</v>
      </c>
      <c r="L7285" s="28">
        <f>SUM(L7273:L7284)</f>
        <v>116937.67805466652</v>
      </c>
      <c r="M7285" s="10"/>
      <c r="N7285" s="5"/>
      <c r="O7285" s="28">
        <f>SUM(O7273:O7284)</f>
        <v>3763535.0830219998</v>
      </c>
      <c r="P7285" s="28">
        <f>SUM(P7273:P7284)</f>
        <v>576397.26496733306</v>
      </c>
    </row>
    <row r="7286" spans="1:18" hidden="1">
      <c r="A7286" t="s">
        <v>557</v>
      </c>
      <c r="B7286" t="s">
        <v>7253</v>
      </c>
      <c r="C7286" s="224" t="s">
        <v>7843</v>
      </c>
      <c r="D7286" s="221">
        <v>382</v>
      </c>
      <c r="E7286" s="324">
        <v>42947</v>
      </c>
      <c r="F7286" s="9">
        <v>176849307.63</v>
      </c>
      <c r="G7286" s="18">
        <v>2.4E-2</v>
      </c>
      <c r="H7286" s="299">
        <v>353698.61999999994</v>
      </c>
      <c r="I7286" s="15">
        <v>191493369.24000001</v>
      </c>
      <c r="J7286" s="11">
        <f t="shared" ref="J7286:J7297" si="3323">G7286</f>
        <v>2.4E-2</v>
      </c>
      <c r="K7286" s="31">
        <f t="shared" ref="K7286:K7297" si="3324">I7286*J7286/12</f>
        <v>382986.73848000006</v>
      </c>
      <c r="L7286" s="289">
        <f t="shared" ref="L7286:L7297" si="3325">K7286-H7286</f>
        <v>29288.118480000121</v>
      </c>
      <c r="M7286" s="15">
        <f t="shared" ref="M7286:M7297" si="3326">I7286</f>
        <v>191493369.24000001</v>
      </c>
      <c r="N7286" s="5">
        <f>VLOOKUP(CONCATENATE(A7286,"-6"),'Restated Depr'!$B$6:$G$7674,6,0)</f>
        <v>2.2499999999999999E-2</v>
      </c>
      <c r="O7286" s="289">
        <f t="shared" ref="O7286:O7297" si="3327">M7286*N7286/12</f>
        <v>359050.06732500001</v>
      </c>
      <c r="P7286" s="289">
        <f t="shared" ref="P7286:P7297" si="3328">O7286-K7286</f>
        <v>-23936.671155000047</v>
      </c>
      <c r="Q7286" t="s">
        <v>7819</v>
      </c>
    </row>
    <row r="7287" spans="1:18" hidden="1">
      <c r="A7287" t="s">
        <v>557</v>
      </c>
      <c r="B7287" t="s">
        <v>7254</v>
      </c>
      <c r="C7287" s="224" t="s">
        <v>7843</v>
      </c>
      <c r="D7287" s="221">
        <v>382</v>
      </c>
      <c r="E7287" s="324">
        <v>42978</v>
      </c>
      <c r="F7287" s="1">
        <v>178037153.84</v>
      </c>
      <c r="G7287" s="18">
        <v>2.4E-2</v>
      </c>
      <c r="H7287" s="298">
        <v>356074.31</v>
      </c>
      <c r="I7287" s="10">
        <v>191493369.24000001</v>
      </c>
      <c r="J7287" s="11">
        <f t="shared" si="3323"/>
        <v>2.4E-2</v>
      </c>
      <c r="K7287" s="30">
        <f t="shared" si="3324"/>
        <v>382986.73848000006</v>
      </c>
      <c r="L7287" s="29">
        <f t="shared" si="3325"/>
        <v>26912.428480000061</v>
      </c>
      <c r="M7287" s="10">
        <f t="shared" si="3326"/>
        <v>191493369.24000001</v>
      </c>
      <c r="N7287" s="5">
        <f>VLOOKUP(CONCATENATE(A7287,"-6"),'Restated Depr'!$B$6:$G$7674,6,0)</f>
        <v>2.2499999999999999E-2</v>
      </c>
      <c r="O7287" s="29">
        <f t="shared" si="3327"/>
        <v>359050.06732500001</v>
      </c>
      <c r="P7287" s="29">
        <f t="shared" si="3328"/>
        <v>-23936.671155000047</v>
      </c>
      <c r="Q7287" t="s">
        <v>7819</v>
      </c>
    </row>
    <row r="7288" spans="1:18" hidden="1">
      <c r="A7288" t="s">
        <v>557</v>
      </c>
      <c r="B7288" t="s">
        <v>7255</v>
      </c>
      <c r="C7288" s="224" t="s">
        <v>7843</v>
      </c>
      <c r="D7288" s="221">
        <v>382</v>
      </c>
      <c r="E7288" s="324">
        <v>43008</v>
      </c>
      <c r="F7288" s="1">
        <v>179487491.91</v>
      </c>
      <c r="G7288" s="18">
        <v>2.4E-2</v>
      </c>
      <c r="H7288" s="298">
        <v>358974.98</v>
      </c>
      <c r="I7288" s="10">
        <v>191493369.24000001</v>
      </c>
      <c r="J7288" s="11">
        <f t="shared" si="3323"/>
        <v>2.4E-2</v>
      </c>
      <c r="K7288" s="30">
        <f t="shared" si="3324"/>
        <v>382986.73848000006</v>
      </c>
      <c r="L7288" s="29">
        <f t="shared" si="3325"/>
        <v>24011.758480000077</v>
      </c>
      <c r="M7288" s="10">
        <f t="shared" si="3326"/>
        <v>191493369.24000001</v>
      </c>
      <c r="N7288" s="5">
        <f>VLOOKUP(CONCATENATE(A7288,"-6"),'Restated Depr'!$B$6:$G$7674,6,0)</f>
        <v>2.2499999999999999E-2</v>
      </c>
      <c r="O7288" s="29">
        <f t="shared" si="3327"/>
        <v>359050.06732500001</v>
      </c>
      <c r="P7288" s="29">
        <f t="shared" si="3328"/>
        <v>-23936.671155000047</v>
      </c>
      <c r="Q7288" t="s">
        <v>7819</v>
      </c>
    </row>
    <row r="7289" spans="1:18" hidden="1">
      <c r="A7289" t="s">
        <v>557</v>
      </c>
      <c r="B7289" t="s">
        <v>7256</v>
      </c>
      <c r="C7289" s="224" t="s">
        <v>7843</v>
      </c>
      <c r="D7289" s="221">
        <v>382</v>
      </c>
      <c r="E7289" s="324">
        <v>43039</v>
      </c>
      <c r="F7289" s="1">
        <v>180586204.22999999</v>
      </c>
      <c r="G7289" s="18">
        <v>2.4E-2</v>
      </c>
      <c r="H7289" s="298">
        <v>361172.41</v>
      </c>
      <c r="I7289" s="10">
        <v>191493369.24000001</v>
      </c>
      <c r="J7289" s="11">
        <f t="shared" si="3323"/>
        <v>2.4E-2</v>
      </c>
      <c r="K7289" s="30">
        <f t="shared" si="3324"/>
        <v>382986.73848000006</v>
      </c>
      <c r="L7289" s="29">
        <f t="shared" si="3325"/>
        <v>21814.328480000084</v>
      </c>
      <c r="M7289" s="10">
        <f t="shared" si="3326"/>
        <v>191493369.24000001</v>
      </c>
      <c r="N7289" s="5">
        <f>VLOOKUP(CONCATENATE(A7289,"-6"),'Restated Depr'!$B$6:$G$7674,6,0)</f>
        <v>2.2499999999999999E-2</v>
      </c>
      <c r="O7289" s="29">
        <f t="shared" si="3327"/>
        <v>359050.06732500001</v>
      </c>
      <c r="P7289" s="29">
        <f t="shared" si="3328"/>
        <v>-23936.671155000047</v>
      </c>
      <c r="Q7289" t="s">
        <v>7819</v>
      </c>
    </row>
    <row r="7290" spans="1:18" hidden="1">
      <c r="A7290" t="s">
        <v>557</v>
      </c>
      <c r="B7290" t="s">
        <v>7257</v>
      </c>
      <c r="C7290" s="224" t="s">
        <v>7843</v>
      </c>
      <c r="D7290" s="221">
        <v>382</v>
      </c>
      <c r="E7290" s="324">
        <v>43069</v>
      </c>
      <c r="F7290" s="1">
        <v>181337037.81999999</v>
      </c>
      <c r="G7290" s="18">
        <v>2.4E-2</v>
      </c>
      <c r="H7290" s="298">
        <v>362674.08</v>
      </c>
      <c r="I7290" s="10">
        <v>191493369.24000001</v>
      </c>
      <c r="J7290" s="11">
        <f t="shared" si="3323"/>
        <v>2.4E-2</v>
      </c>
      <c r="K7290" s="30">
        <f t="shared" si="3324"/>
        <v>382986.73848000006</v>
      </c>
      <c r="L7290" s="29">
        <f t="shared" si="3325"/>
        <v>20312.658480000042</v>
      </c>
      <c r="M7290" s="10">
        <f t="shared" si="3326"/>
        <v>191493369.24000001</v>
      </c>
      <c r="N7290" s="5">
        <f>VLOOKUP(CONCATENATE(A7290,"-6"),'Restated Depr'!$B$6:$G$7674,6,0)</f>
        <v>2.2499999999999999E-2</v>
      </c>
      <c r="O7290" s="29">
        <f t="shared" si="3327"/>
        <v>359050.06732500001</v>
      </c>
      <c r="P7290" s="29">
        <f t="shared" si="3328"/>
        <v>-23936.671155000047</v>
      </c>
      <c r="Q7290" t="s">
        <v>7819</v>
      </c>
    </row>
    <row r="7291" spans="1:18" hidden="1">
      <c r="A7291" t="s">
        <v>557</v>
      </c>
      <c r="B7291" t="s">
        <v>7258</v>
      </c>
      <c r="C7291" s="224" t="s">
        <v>7843</v>
      </c>
      <c r="D7291" s="221">
        <v>382</v>
      </c>
      <c r="E7291" s="324">
        <v>43100</v>
      </c>
      <c r="F7291" s="1">
        <v>182770189.78</v>
      </c>
      <c r="G7291" s="18">
        <v>2.3400000000000001E-2</v>
      </c>
      <c r="H7291" s="298">
        <v>356401.86999999994</v>
      </c>
      <c r="I7291" s="10">
        <v>191493369.24000001</v>
      </c>
      <c r="J7291" s="11">
        <f t="shared" si="3323"/>
        <v>2.3400000000000001E-2</v>
      </c>
      <c r="K7291" s="30">
        <f t="shared" si="3324"/>
        <v>373412.07001800003</v>
      </c>
      <c r="L7291" s="29">
        <f t="shared" si="3325"/>
        <v>17010.20001800009</v>
      </c>
      <c r="M7291" s="10">
        <f t="shared" si="3326"/>
        <v>191493369.24000001</v>
      </c>
      <c r="N7291" s="5">
        <f>VLOOKUP(CONCATENATE(A7291,"-6"),'Restated Depr'!$B$6:$G$7674,6,0)</f>
        <v>2.2499999999999999E-2</v>
      </c>
      <c r="O7291" s="29">
        <f t="shared" si="3327"/>
        <v>359050.06732500001</v>
      </c>
      <c r="P7291" s="29">
        <f t="shared" si="3328"/>
        <v>-14362.002693000017</v>
      </c>
      <c r="Q7291" t="s">
        <v>7819</v>
      </c>
    </row>
    <row r="7292" spans="1:18" hidden="1">
      <c r="A7292" t="s">
        <v>557</v>
      </c>
      <c r="B7292" t="s">
        <v>7259</v>
      </c>
      <c r="C7292" s="224" t="s">
        <v>7843</v>
      </c>
      <c r="D7292" s="221">
        <v>382</v>
      </c>
      <c r="E7292" s="324">
        <v>43131</v>
      </c>
      <c r="F7292" s="1">
        <v>184596752.22999999</v>
      </c>
      <c r="G7292" s="5">
        <v>2.2499999999999999E-2</v>
      </c>
      <c r="H7292" s="298">
        <v>346118.92</v>
      </c>
      <c r="I7292" s="10">
        <v>191493369.24000001</v>
      </c>
      <c r="J7292" s="11">
        <f t="shared" si="3323"/>
        <v>2.2499999999999999E-2</v>
      </c>
      <c r="K7292" s="30">
        <f t="shared" si="3324"/>
        <v>359050.06732500001</v>
      </c>
      <c r="L7292" s="29">
        <f t="shared" si="3325"/>
        <v>12931.147325000027</v>
      </c>
      <c r="M7292" s="10">
        <f t="shared" si="3326"/>
        <v>191493369.24000001</v>
      </c>
      <c r="N7292" s="5">
        <f>VLOOKUP(CONCATENATE(A7292,"-6"),'Restated Depr'!$B$6:$G$7674,6,0)</f>
        <v>2.2499999999999999E-2</v>
      </c>
      <c r="O7292" s="29">
        <f t="shared" si="3327"/>
        <v>359050.06732500001</v>
      </c>
      <c r="P7292" s="29">
        <f t="shared" si="3328"/>
        <v>0</v>
      </c>
      <c r="Q7292" t="s">
        <v>7819</v>
      </c>
    </row>
    <row r="7293" spans="1:18" hidden="1">
      <c r="A7293" t="s">
        <v>557</v>
      </c>
      <c r="B7293" t="s">
        <v>7260</v>
      </c>
      <c r="C7293" s="224" t="s">
        <v>7843</v>
      </c>
      <c r="D7293" s="221">
        <v>382</v>
      </c>
      <c r="E7293" s="324">
        <v>43159</v>
      </c>
      <c r="F7293" s="1">
        <v>185659256.91</v>
      </c>
      <c r="G7293" s="5">
        <v>2.2499999999999999E-2</v>
      </c>
      <c r="H7293" s="298">
        <v>348111.11000000004</v>
      </c>
      <c r="I7293" s="10">
        <v>191493369.24000001</v>
      </c>
      <c r="J7293" s="11">
        <f t="shared" si="3323"/>
        <v>2.2499999999999999E-2</v>
      </c>
      <c r="K7293" s="30">
        <f t="shared" si="3324"/>
        <v>359050.06732500001</v>
      </c>
      <c r="L7293" s="29">
        <f t="shared" si="3325"/>
        <v>10938.957324999967</v>
      </c>
      <c r="M7293" s="10">
        <f t="shared" si="3326"/>
        <v>191493369.24000001</v>
      </c>
      <c r="N7293" s="5">
        <f>VLOOKUP(CONCATENATE(A7293,"-6"),'Restated Depr'!$B$6:$G$7674,6,0)</f>
        <v>2.2499999999999999E-2</v>
      </c>
      <c r="O7293" s="29">
        <f t="shared" si="3327"/>
        <v>359050.06732500001</v>
      </c>
      <c r="P7293" s="29">
        <f t="shared" si="3328"/>
        <v>0</v>
      </c>
      <c r="Q7293" t="s">
        <v>7819</v>
      </c>
    </row>
    <row r="7294" spans="1:18" hidden="1">
      <c r="A7294" t="s">
        <v>557</v>
      </c>
      <c r="B7294" t="s">
        <v>7261</v>
      </c>
      <c r="C7294" s="224" t="s">
        <v>7843</v>
      </c>
      <c r="D7294" s="221">
        <v>382</v>
      </c>
      <c r="E7294" s="324">
        <v>43190</v>
      </c>
      <c r="F7294" s="1">
        <v>187123923.97</v>
      </c>
      <c r="G7294" s="5">
        <v>2.2499999999999999E-2</v>
      </c>
      <c r="H7294" s="298">
        <v>350857.36000000004</v>
      </c>
      <c r="I7294" s="10">
        <v>191493369.24000001</v>
      </c>
      <c r="J7294" s="11">
        <f t="shared" si="3323"/>
        <v>2.2499999999999999E-2</v>
      </c>
      <c r="K7294" s="30">
        <f t="shared" si="3324"/>
        <v>359050.06732500001</v>
      </c>
      <c r="L7294" s="29">
        <f t="shared" si="3325"/>
        <v>8192.7073249999667</v>
      </c>
      <c r="M7294" s="10">
        <f t="shared" si="3326"/>
        <v>191493369.24000001</v>
      </c>
      <c r="N7294" s="5">
        <f>VLOOKUP(CONCATENATE(A7294,"-6"),'Restated Depr'!$B$6:$G$7674,6,0)</f>
        <v>2.2499999999999999E-2</v>
      </c>
      <c r="O7294" s="29">
        <f t="shared" si="3327"/>
        <v>359050.06732500001</v>
      </c>
      <c r="P7294" s="29">
        <f t="shared" si="3328"/>
        <v>0</v>
      </c>
      <c r="Q7294" t="s">
        <v>7819</v>
      </c>
    </row>
    <row r="7295" spans="1:18" hidden="1">
      <c r="A7295" t="s">
        <v>557</v>
      </c>
      <c r="B7295" t="s">
        <v>7262</v>
      </c>
      <c r="C7295" s="224" t="s">
        <v>7843</v>
      </c>
      <c r="D7295" s="221">
        <v>382</v>
      </c>
      <c r="E7295" s="324">
        <v>43220</v>
      </c>
      <c r="F7295" s="1">
        <v>188701643.34</v>
      </c>
      <c r="G7295" s="5">
        <v>2.2499999999999999E-2</v>
      </c>
      <c r="H7295" s="298">
        <v>353815.58</v>
      </c>
      <c r="I7295" s="10">
        <v>191493369.24000001</v>
      </c>
      <c r="J7295" s="11">
        <f t="shared" si="3323"/>
        <v>2.2499999999999999E-2</v>
      </c>
      <c r="K7295" s="30">
        <f t="shared" si="3324"/>
        <v>359050.06732500001</v>
      </c>
      <c r="L7295" s="29">
        <f t="shared" si="3325"/>
        <v>5234.4873249999946</v>
      </c>
      <c r="M7295" s="10">
        <f t="shared" si="3326"/>
        <v>191493369.24000001</v>
      </c>
      <c r="N7295" s="5">
        <f>VLOOKUP(CONCATENATE(A7295,"-6"),'Restated Depr'!$B$6:$G$7674,6,0)</f>
        <v>2.2499999999999999E-2</v>
      </c>
      <c r="O7295" s="29">
        <f t="shared" si="3327"/>
        <v>359050.06732500001</v>
      </c>
      <c r="P7295" s="29">
        <f t="shared" si="3328"/>
        <v>0</v>
      </c>
      <c r="Q7295" t="s">
        <v>7819</v>
      </c>
    </row>
    <row r="7296" spans="1:18" hidden="1">
      <c r="A7296" t="s">
        <v>557</v>
      </c>
      <c r="B7296" t="s">
        <v>7263</v>
      </c>
      <c r="C7296" s="224" t="s">
        <v>7843</v>
      </c>
      <c r="D7296" s="221">
        <v>382</v>
      </c>
      <c r="E7296" s="324">
        <v>43251</v>
      </c>
      <c r="F7296" s="1">
        <v>189839491.61000001</v>
      </c>
      <c r="G7296" s="5">
        <v>2.2499999999999999E-2</v>
      </c>
      <c r="H7296" s="298">
        <v>355949.05</v>
      </c>
      <c r="I7296" s="10">
        <v>191493369.24000001</v>
      </c>
      <c r="J7296" s="11">
        <f t="shared" si="3323"/>
        <v>2.2499999999999999E-2</v>
      </c>
      <c r="K7296" s="30">
        <f t="shared" si="3324"/>
        <v>359050.06732500001</v>
      </c>
      <c r="L7296" s="29">
        <f t="shared" si="3325"/>
        <v>3101.0173250000225</v>
      </c>
      <c r="M7296" s="10">
        <f t="shared" si="3326"/>
        <v>191493369.24000001</v>
      </c>
      <c r="N7296" s="5">
        <f>VLOOKUP(CONCATENATE(A7296,"-6"),'Restated Depr'!$B$6:$G$7674,6,0)</f>
        <v>2.2499999999999999E-2</v>
      </c>
      <c r="O7296" s="29">
        <f t="shared" si="3327"/>
        <v>359050.06732500001</v>
      </c>
      <c r="P7296" s="29">
        <f t="shared" si="3328"/>
        <v>0</v>
      </c>
      <c r="Q7296" t="s">
        <v>7819</v>
      </c>
    </row>
    <row r="7297" spans="1:18" hidden="1">
      <c r="A7297" t="s">
        <v>557</v>
      </c>
      <c r="B7297" t="s">
        <v>7264</v>
      </c>
      <c r="C7297" s="224" t="s">
        <v>7843</v>
      </c>
      <c r="D7297" s="221">
        <v>382</v>
      </c>
      <c r="E7297" s="324">
        <v>43281</v>
      </c>
      <c r="F7297" s="1">
        <v>191493369.24000001</v>
      </c>
      <c r="G7297" s="5">
        <v>2.2499999999999999E-2</v>
      </c>
      <c r="H7297" s="298">
        <v>359050.07</v>
      </c>
      <c r="I7297" s="10">
        <v>191493369.24000001</v>
      </c>
      <c r="J7297" s="11">
        <f t="shared" si="3323"/>
        <v>2.2499999999999999E-2</v>
      </c>
      <c r="K7297" s="30">
        <f t="shared" si="3324"/>
        <v>359050.06732500001</v>
      </c>
      <c r="L7297" s="29">
        <f t="shared" si="3325"/>
        <v>-2.6749999960884452E-3</v>
      </c>
      <c r="M7297" s="10">
        <f t="shared" si="3326"/>
        <v>191493369.24000001</v>
      </c>
      <c r="N7297" s="5">
        <f>VLOOKUP(CONCATENATE(A7297,"-6"),'Restated Depr'!$B$6:$G$7674,6,0)</f>
        <v>2.2499999999999999E-2</v>
      </c>
      <c r="O7297" s="29">
        <f t="shared" si="3327"/>
        <v>359050.06732500001</v>
      </c>
      <c r="P7297" s="29">
        <f t="shared" si="3328"/>
        <v>0</v>
      </c>
      <c r="Q7297" t="s">
        <v>7819</v>
      </c>
      <c r="R7297" s="5"/>
    </row>
    <row r="7298" spans="1:18" ht="15.75" hidden="1" thickBot="1">
      <c r="A7298" t="s">
        <v>557</v>
      </c>
      <c r="C7298" s="224" t="s">
        <v>648</v>
      </c>
      <c r="D7298" s="22"/>
      <c r="E7298" s="323" t="s">
        <v>606</v>
      </c>
      <c r="F7298" s="1"/>
      <c r="G7298" s="5"/>
      <c r="H7298" s="310">
        <f>SUM(H7286:H7297)</f>
        <v>4262898.3599999994</v>
      </c>
      <c r="I7298" s="10"/>
      <c r="J7298" s="10"/>
      <c r="K7298" s="32">
        <f>SUM(K7286:K7297)</f>
        <v>4442646.1663680011</v>
      </c>
      <c r="L7298" s="28">
        <f>SUM(L7286:L7297)</f>
        <v>179747.80636800046</v>
      </c>
      <c r="M7298" s="10"/>
      <c r="N7298" s="5"/>
      <c r="O7298" s="28">
        <f>SUM(O7286:O7297)</f>
        <v>4308600.8079000013</v>
      </c>
      <c r="P7298" s="28">
        <f>SUM(P7286:P7297)</f>
        <v>-134045.35846800025</v>
      </c>
    </row>
    <row r="7299" spans="1:18" hidden="1">
      <c r="A7299" t="s">
        <v>558</v>
      </c>
      <c r="B7299" t="s">
        <v>7265</v>
      </c>
      <c r="C7299" s="224" t="s">
        <v>7843</v>
      </c>
      <c r="D7299" s="221">
        <v>383</v>
      </c>
      <c r="E7299" s="324">
        <v>42947</v>
      </c>
      <c r="F7299" s="9">
        <v>17114177.640000001</v>
      </c>
      <c r="G7299" s="18">
        <v>2.4100200000000002E-2</v>
      </c>
      <c r="H7299" s="299">
        <v>34371.26</v>
      </c>
      <c r="I7299" s="15">
        <v>17451476.039999999</v>
      </c>
      <c r="J7299" s="11">
        <f t="shared" ref="J7299:J7310" si="3329">G7299</f>
        <v>2.4100200000000002E-2</v>
      </c>
      <c r="K7299" s="31">
        <f t="shared" ref="K7299:K7310" si="3330">I7299*J7299/12</f>
        <v>35048.671904934003</v>
      </c>
      <c r="L7299" s="289">
        <f t="shared" ref="L7299:L7310" si="3331">K7299-H7299</f>
        <v>677.41190493400063</v>
      </c>
      <c r="M7299" s="15">
        <f t="shared" ref="M7299:M7310" si="3332">I7299</f>
        <v>17451476.039999999</v>
      </c>
      <c r="N7299" s="5">
        <f>VLOOKUP(CONCATENATE(A7299,"-6"),'Restated Depr'!$B$6:$G$7674,6,0)</f>
        <v>1.44E-2</v>
      </c>
      <c r="O7299" s="289">
        <f t="shared" ref="O7299:O7310" si="3333">M7299*N7299/12</f>
        <v>20941.771247999997</v>
      </c>
      <c r="P7299" s="289">
        <f t="shared" ref="P7299:P7310" si="3334">O7299-K7299</f>
        <v>-14106.900656934005</v>
      </c>
      <c r="Q7299" t="s">
        <v>7819</v>
      </c>
    </row>
    <row r="7300" spans="1:18" hidden="1">
      <c r="A7300" t="s">
        <v>558</v>
      </c>
      <c r="B7300" t="s">
        <v>7266</v>
      </c>
      <c r="C7300" s="224" t="s">
        <v>7843</v>
      </c>
      <c r="D7300" s="221">
        <v>383</v>
      </c>
      <c r="E7300" s="324">
        <v>42978</v>
      </c>
      <c r="F7300" s="1">
        <v>17137421.609999999</v>
      </c>
      <c r="G7300" s="18">
        <v>2.4100200000000002E-2</v>
      </c>
      <c r="H7300" s="298">
        <v>34417.94</v>
      </c>
      <c r="I7300" s="10">
        <v>17451476.039999999</v>
      </c>
      <c r="J7300" s="11">
        <f t="shared" si="3329"/>
        <v>2.4100200000000002E-2</v>
      </c>
      <c r="K7300" s="30">
        <f t="shared" si="3330"/>
        <v>35048.671904934003</v>
      </c>
      <c r="L7300" s="29">
        <f t="shared" si="3331"/>
        <v>630.73190493400034</v>
      </c>
      <c r="M7300" s="10">
        <f t="shared" si="3332"/>
        <v>17451476.039999999</v>
      </c>
      <c r="N7300" s="5">
        <f>VLOOKUP(CONCATENATE(A7300,"-6"),'Restated Depr'!$B$6:$G$7674,6,0)</f>
        <v>1.44E-2</v>
      </c>
      <c r="O7300" s="29">
        <f t="shared" si="3333"/>
        <v>20941.771247999997</v>
      </c>
      <c r="P7300" s="29">
        <f t="shared" si="3334"/>
        <v>-14106.900656934005</v>
      </c>
      <c r="Q7300" t="s">
        <v>7819</v>
      </c>
    </row>
    <row r="7301" spans="1:18" hidden="1">
      <c r="A7301" t="s">
        <v>558</v>
      </c>
      <c r="B7301" t="s">
        <v>7267</v>
      </c>
      <c r="C7301" s="224" t="s">
        <v>7843</v>
      </c>
      <c r="D7301" s="221">
        <v>383</v>
      </c>
      <c r="E7301" s="324">
        <v>43008</v>
      </c>
      <c r="F7301" s="1">
        <v>17169812.059999999</v>
      </c>
      <c r="G7301" s="18">
        <v>2.4100200000000002E-2</v>
      </c>
      <c r="H7301" s="298">
        <v>34482.99</v>
      </c>
      <c r="I7301" s="10">
        <v>17451476.039999999</v>
      </c>
      <c r="J7301" s="11">
        <f t="shared" si="3329"/>
        <v>2.4100200000000002E-2</v>
      </c>
      <c r="K7301" s="30">
        <f t="shared" si="3330"/>
        <v>35048.671904934003</v>
      </c>
      <c r="L7301" s="29">
        <f t="shared" si="3331"/>
        <v>565.68190493400471</v>
      </c>
      <c r="M7301" s="10">
        <f t="shared" si="3332"/>
        <v>17451476.039999999</v>
      </c>
      <c r="N7301" s="5">
        <f>VLOOKUP(CONCATENATE(A7301,"-6"),'Restated Depr'!$B$6:$G$7674,6,0)</f>
        <v>1.44E-2</v>
      </c>
      <c r="O7301" s="29">
        <f t="shared" si="3333"/>
        <v>20941.771247999997</v>
      </c>
      <c r="P7301" s="29">
        <f t="shared" si="3334"/>
        <v>-14106.900656934005</v>
      </c>
      <c r="Q7301" t="s">
        <v>7819</v>
      </c>
    </row>
    <row r="7302" spans="1:18" hidden="1">
      <c r="A7302" t="s">
        <v>558</v>
      </c>
      <c r="B7302" t="s">
        <v>7268</v>
      </c>
      <c r="C7302" s="224" t="s">
        <v>7843</v>
      </c>
      <c r="D7302" s="221">
        <v>383</v>
      </c>
      <c r="E7302" s="324">
        <v>43039</v>
      </c>
      <c r="F7302" s="1">
        <v>17189186.66</v>
      </c>
      <c r="G7302" s="18">
        <v>2.4100200000000002E-2</v>
      </c>
      <c r="H7302" s="298">
        <v>34521.9</v>
      </c>
      <c r="I7302" s="10">
        <v>17451476.039999999</v>
      </c>
      <c r="J7302" s="11">
        <f t="shared" si="3329"/>
        <v>2.4100200000000002E-2</v>
      </c>
      <c r="K7302" s="30">
        <f t="shared" si="3330"/>
        <v>35048.671904934003</v>
      </c>
      <c r="L7302" s="29">
        <f t="shared" si="3331"/>
        <v>526.77190493400121</v>
      </c>
      <c r="M7302" s="10">
        <f t="shared" si="3332"/>
        <v>17451476.039999999</v>
      </c>
      <c r="N7302" s="5">
        <f>VLOOKUP(CONCATENATE(A7302,"-6"),'Restated Depr'!$B$6:$G$7674,6,0)</f>
        <v>1.44E-2</v>
      </c>
      <c r="O7302" s="29">
        <f t="shared" si="3333"/>
        <v>20941.771247999997</v>
      </c>
      <c r="P7302" s="29">
        <f t="shared" si="3334"/>
        <v>-14106.900656934005</v>
      </c>
      <c r="Q7302" t="s">
        <v>7819</v>
      </c>
    </row>
    <row r="7303" spans="1:18" hidden="1">
      <c r="A7303" t="s">
        <v>558</v>
      </c>
      <c r="B7303" t="s">
        <v>7269</v>
      </c>
      <c r="C7303" s="224" t="s">
        <v>7843</v>
      </c>
      <c r="D7303" s="221">
        <v>383</v>
      </c>
      <c r="E7303" s="324">
        <v>43069</v>
      </c>
      <c r="F7303" s="1">
        <v>17190278.149999999</v>
      </c>
      <c r="G7303" s="18">
        <v>2.4100200000000002E-2</v>
      </c>
      <c r="H7303" s="298">
        <v>34524.090000000004</v>
      </c>
      <c r="I7303" s="10">
        <v>17451476.039999999</v>
      </c>
      <c r="J7303" s="11">
        <f t="shared" si="3329"/>
        <v>2.4100200000000002E-2</v>
      </c>
      <c r="K7303" s="30">
        <f t="shared" si="3330"/>
        <v>35048.671904934003</v>
      </c>
      <c r="L7303" s="29">
        <f t="shared" si="3331"/>
        <v>524.58190493399889</v>
      </c>
      <c r="M7303" s="10">
        <f t="shared" si="3332"/>
        <v>17451476.039999999</v>
      </c>
      <c r="N7303" s="5">
        <f>VLOOKUP(CONCATENATE(A7303,"-6"),'Restated Depr'!$B$6:$G$7674,6,0)</f>
        <v>1.44E-2</v>
      </c>
      <c r="O7303" s="29">
        <f t="shared" si="3333"/>
        <v>20941.771247999997</v>
      </c>
      <c r="P7303" s="29">
        <f t="shared" si="3334"/>
        <v>-14106.900656934005</v>
      </c>
      <c r="Q7303" t="s">
        <v>7819</v>
      </c>
    </row>
    <row r="7304" spans="1:18" hidden="1">
      <c r="A7304" t="s">
        <v>558</v>
      </c>
      <c r="B7304" t="s">
        <v>7270</v>
      </c>
      <c r="C7304" s="224" t="s">
        <v>7843</v>
      </c>
      <c r="D7304" s="221">
        <v>383</v>
      </c>
      <c r="E7304" s="324">
        <v>43100</v>
      </c>
      <c r="F7304" s="1">
        <v>17243513.510000002</v>
      </c>
      <c r="G7304" s="18">
        <v>2.01E-2</v>
      </c>
      <c r="H7304" s="298">
        <v>28882.89</v>
      </c>
      <c r="I7304" s="10">
        <v>17451476.039999999</v>
      </c>
      <c r="J7304" s="11">
        <f t="shared" si="3329"/>
        <v>2.01E-2</v>
      </c>
      <c r="K7304" s="30">
        <f t="shared" si="3330"/>
        <v>29231.222366999998</v>
      </c>
      <c r="L7304" s="29">
        <f t="shared" si="3331"/>
        <v>348.33236699999907</v>
      </c>
      <c r="M7304" s="10">
        <f t="shared" si="3332"/>
        <v>17451476.039999999</v>
      </c>
      <c r="N7304" s="5">
        <f>VLOOKUP(CONCATENATE(A7304,"-6"),'Restated Depr'!$B$6:$G$7674,6,0)</f>
        <v>1.44E-2</v>
      </c>
      <c r="O7304" s="29">
        <f t="shared" si="3333"/>
        <v>20941.771247999997</v>
      </c>
      <c r="P7304" s="29">
        <f t="shared" si="3334"/>
        <v>-8289.4511190000012</v>
      </c>
      <c r="Q7304" t="s">
        <v>7819</v>
      </c>
    </row>
    <row r="7305" spans="1:18" hidden="1">
      <c r="A7305" t="s">
        <v>558</v>
      </c>
      <c r="B7305" t="s">
        <v>7271</v>
      </c>
      <c r="C7305" s="224" t="s">
        <v>7843</v>
      </c>
      <c r="D7305" s="221">
        <v>383</v>
      </c>
      <c r="E7305" s="324">
        <v>43131</v>
      </c>
      <c r="F7305" s="1">
        <v>17341836.300000001</v>
      </c>
      <c r="G7305" s="5">
        <v>1.44E-2</v>
      </c>
      <c r="H7305" s="298">
        <v>20810.2</v>
      </c>
      <c r="I7305" s="10">
        <v>17451476.039999999</v>
      </c>
      <c r="J7305" s="11">
        <f t="shared" si="3329"/>
        <v>1.44E-2</v>
      </c>
      <c r="K7305" s="30">
        <f t="shared" si="3330"/>
        <v>20941.771247999997</v>
      </c>
      <c r="L7305" s="29">
        <f t="shared" si="3331"/>
        <v>131.57124799999656</v>
      </c>
      <c r="M7305" s="10">
        <f t="shared" si="3332"/>
        <v>17451476.039999999</v>
      </c>
      <c r="N7305" s="5">
        <f>VLOOKUP(CONCATENATE(A7305,"-6"),'Restated Depr'!$B$6:$G$7674,6,0)</f>
        <v>1.44E-2</v>
      </c>
      <c r="O7305" s="29">
        <f t="shared" si="3333"/>
        <v>20941.771247999997</v>
      </c>
      <c r="P7305" s="29">
        <f t="shared" si="3334"/>
        <v>0</v>
      </c>
      <c r="Q7305" t="s">
        <v>7819</v>
      </c>
    </row>
    <row r="7306" spans="1:18" hidden="1">
      <c r="A7306" t="s">
        <v>558</v>
      </c>
      <c r="B7306" t="s">
        <v>7272</v>
      </c>
      <c r="C7306" s="224" t="s">
        <v>7843</v>
      </c>
      <c r="D7306" s="221">
        <v>383</v>
      </c>
      <c r="E7306" s="324">
        <v>43159</v>
      </c>
      <c r="F7306" s="1">
        <v>17424129.109999999</v>
      </c>
      <c r="G7306" s="5">
        <v>1.44E-2</v>
      </c>
      <c r="H7306" s="298">
        <v>20908.95</v>
      </c>
      <c r="I7306" s="10">
        <v>17451476.039999999</v>
      </c>
      <c r="J7306" s="11">
        <f t="shared" si="3329"/>
        <v>1.44E-2</v>
      </c>
      <c r="K7306" s="30">
        <f t="shared" si="3330"/>
        <v>20941.771247999997</v>
      </c>
      <c r="L7306" s="29">
        <f t="shared" si="3331"/>
        <v>32.821247999996558</v>
      </c>
      <c r="M7306" s="10">
        <f t="shared" si="3332"/>
        <v>17451476.039999999</v>
      </c>
      <c r="N7306" s="5">
        <f>VLOOKUP(CONCATENATE(A7306,"-6"),'Restated Depr'!$B$6:$G$7674,6,0)</f>
        <v>1.44E-2</v>
      </c>
      <c r="O7306" s="29">
        <f t="shared" si="3333"/>
        <v>20941.771247999997</v>
      </c>
      <c r="P7306" s="29">
        <f t="shared" si="3334"/>
        <v>0</v>
      </c>
      <c r="Q7306" t="s">
        <v>7819</v>
      </c>
    </row>
    <row r="7307" spans="1:18" hidden="1">
      <c r="A7307" t="s">
        <v>558</v>
      </c>
      <c r="B7307" t="s">
        <v>7273</v>
      </c>
      <c r="C7307" s="224" t="s">
        <v>7843</v>
      </c>
      <c r="D7307" s="221">
        <v>383</v>
      </c>
      <c r="E7307" s="324">
        <v>43190</v>
      </c>
      <c r="F7307" s="1">
        <v>17479480.609999999</v>
      </c>
      <c r="G7307" s="5">
        <v>1.44E-2</v>
      </c>
      <c r="H7307" s="298">
        <v>20975.38</v>
      </c>
      <c r="I7307" s="10">
        <v>17451476.039999999</v>
      </c>
      <c r="J7307" s="11">
        <f t="shared" si="3329"/>
        <v>1.44E-2</v>
      </c>
      <c r="K7307" s="30">
        <f t="shared" si="3330"/>
        <v>20941.771247999997</v>
      </c>
      <c r="L7307" s="29">
        <f t="shared" si="3331"/>
        <v>-33.608752000003733</v>
      </c>
      <c r="M7307" s="10">
        <f t="shared" si="3332"/>
        <v>17451476.039999999</v>
      </c>
      <c r="N7307" s="5">
        <f>VLOOKUP(CONCATENATE(A7307,"-6"),'Restated Depr'!$B$6:$G$7674,6,0)</f>
        <v>1.44E-2</v>
      </c>
      <c r="O7307" s="29">
        <f t="shared" si="3333"/>
        <v>20941.771247999997</v>
      </c>
      <c r="P7307" s="29">
        <f t="shared" si="3334"/>
        <v>0</v>
      </c>
      <c r="Q7307" t="s">
        <v>7819</v>
      </c>
    </row>
    <row r="7308" spans="1:18" hidden="1">
      <c r="A7308" t="s">
        <v>558</v>
      </c>
      <c r="B7308" t="s">
        <v>7274</v>
      </c>
      <c r="C7308" s="224" t="s">
        <v>7843</v>
      </c>
      <c r="D7308" s="221">
        <v>383</v>
      </c>
      <c r="E7308" s="324">
        <v>43220</v>
      </c>
      <c r="F7308" s="1">
        <v>17496110.800000001</v>
      </c>
      <c r="G7308" s="5">
        <v>1.44E-2</v>
      </c>
      <c r="H7308" s="298">
        <v>20995.33</v>
      </c>
      <c r="I7308" s="10">
        <v>17451476.039999999</v>
      </c>
      <c r="J7308" s="11">
        <f t="shared" si="3329"/>
        <v>1.44E-2</v>
      </c>
      <c r="K7308" s="30">
        <f t="shared" si="3330"/>
        <v>20941.771247999997</v>
      </c>
      <c r="L7308" s="29">
        <f t="shared" si="3331"/>
        <v>-53.558752000004461</v>
      </c>
      <c r="M7308" s="10">
        <f t="shared" si="3332"/>
        <v>17451476.039999999</v>
      </c>
      <c r="N7308" s="5">
        <f>VLOOKUP(CONCATENATE(A7308,"-6"),'Restated Depr'!$B$6:$G$7674,6,0)</f>
        <v>1.44E-2</v>
      </c>
      <c r="O7308" s="29">
        <f t="shared" si="3333"/>
        <v>20941.771247999997</v>
      </c>
      <c r="P7308" s="29">
        <f t="shared" si="3334"/>
        <v>0</v>
      </c>
      <c r="Q7308" t="s">
        <v>7819</v>
      </c>
    </row>
    <row r="7309" spans="1:18" hidden="1">
      <c r="A7309" t="s">
        <v>558</v>
      </c>
      <c r="B7309" t="s">
        <v>7275</v>
      </c>
      <c r="C7309" s="224" t="s">
        <v>7843</v>
      </c>
      <c r="D7309" s="221">
        <v>383</v>
      </c>
      <c r="E7309" s="324">
        <v>43251</v>
      </c>
      <c r="F7309" s="1">
        <v>17476308.030000001</v>
      </c>
      <c r="G7309" s="5">
        <v>1.44E-2</v>
      </c>
      <c r="H7309" s="298">
        <v>20971.57</v>
      </c>
      <c r="I7309" s="10">
        <v>17451476.039999999</v>
      </c>
      <c r="J7309" s="11">
        <f t="shared" si="3329"/>
        <v>1.44E-2</v>
      </c>
      <c r="K7309" s="30">
        <f t="shared" si="3330"/>
        <v>20941.771247999997</v>
      </c>
      <c r="L7309" s="29">
        <f t="shared" si="3331"/>
        <v>-29.798752000002423</v>
      </c>
      <c r="M7309" s="10">
        <f t="shared" si="3332"/>
        <v>17451476.039999999</v>
      </c>
      <c r="N7309" s="5">
        <f>VLOOKUP(CONCATENATE(A7309,"-6"),'Restated Depr'!$B$6:$G$7674,6,0)</f>
        <v>1.44E-2</v>
      </c>
      <c r="O7309" s="29">
        <f t="shared" si="3333"/>
        <v>20941.771247999997</v>
      </c>
      <c r="P7309" s="29">
        <f t="shared" si="3334"/>
        <v>0</v>
      </c>
      <c r="Q7309" t="s">
        <v>7819</v>
      </c>
    </row>
    <row r="7310" spans="1:18" hidden="1">
      <c r="A7310" t="s">
        <v>558</v>
      </c>
      <c r="B7310" t="s">
        <v>7276</v>
      </c>
      <c r="C7310" s="224" t="s">
        <v>7843</v>
      </c>
      <c r="D7310" s="221">
        <v>383</v>
      </c>
      <c r="E7310" s="324">
        <v>43281</v>
      </c>
      <c r="F7310" s="1">
        <v>17451476.039999999</v>
      </c>
      <c r="G7310" s="5">
        <v>1.44E-2</v>
      </c>
      <c r="H7310" s="298">
        <v>20941.77</v>
      </c>
      <c r="I7310" s="10">
        <v>17451476.039999999</v>
      </c>
      <c r="J7310" s="11">
        <f t="shared" si="3329"/>
        <v>1.44E-2</v>
      </c>
      <c r="K7310" s="30">
        <f t="shared" si="3330"/>
        <v>20941.771247999997</v>
      </c>
      <c r="L7310" s="29">
        <f t="shared" si="3331"/>
        <v>1.2479999968491029E-3</v>
      </c>
      <c r="M7310" s="10">
        <f t="shared" si="3332"/>
        <v>17451476.039999999</v>
      </c>
      <c r="N7310" s="5">
        <f>VLOOKUP(CONCATENATE(A7310,"-6"),'Restated Depr'!$B$6:$G$7674,6,0)</f>
        <v>1.44E-2</v>
      </c>
      <c r="O7310" s="29">
        <f t="shared" si="3333"/>
        <v>20941.771247999997</v>
      </c>
      <c r="P7310" s="29">
        <f t="shared" si="3334"/>
        <v>0</v>
      </c>
      <c r="Q7310" t="s">
        <v>7819</v>
      </c>
      <c r="R7310" s="5"/>
    </row>
    <row r="7311" spans="1:18" ht="15.75" hidden="1" thickBot="1">
      <c r="A7311" t="s">
        <v>558</v>
      </c>
      <c r="C7311" s="224" t="s">
        <v>648</v>
      </c>
      <c r="D7311" s="22"/>
      <c r="E7311" s="323" t="s">
        <v>606</v>
      </c>
      <c r="F7311" s="1"/>
      <c r="G7311" s="5"/>
      <c r="H7311" s="310">
        <f>SUM(H7299:H7310)</f>
        <v>326804.27000000008</v>
      </c>
      <c r="I7311" s="10"/>
      <c r="J7311" s="10"/>
      <c r="K7311" s="32">
        <f>SUM(K7299:K7310)</f>
        <v>330125.20937966992</v>
      </c>
      <c r="L7311" s="28">
        <f>SUM(L7299:L7310)</f>
        <v>3320.9393796699842</v>
      </c>
      <c r="M7311" s="10"/>
      <c r="N7311" s="5"/>
      <c r="O7311" s="28">
        <f>SUM(O7299:O7310)</f>
        <v>251301.25497600003</v>
      </c>
      <c r="P7311" s="28">
        <f>SUM(P7299:P7310)</f>
        <v>-78823.954403670039</v>
      </c>
    </row>
    <row r="7312" spans="1:18" hidden="1">
      <c r="A7312" t="s">
        <v>559</v>
      </c>
      <c r="B7312" t="s">
        <v>7277</v>
      </c>
      <c r="C7312" s="224" t="s">
        <v>7843</v>
      </c>
      <c r="D7312" s="221">
        <v>384</v>
      </c>
      <c r="E7312" s="324">
        <v>42947</v>
      </c>
      <c r="F7312" s="9">
        <v>83148520.640000001</v>
      </c>
      <c r="G7312" s="18">
        <v>2.46E-2</v>
      </c>
      <c r="H7312" s="299">
        <v>170454.47</v>
      </c>
      <c r="I7312" s="15">
        <v>83110054.469999999</v>
      </c>
      <c r="J7312" s="11">
        <f t="shared" ref="J7312:J7323" si="3335">G7312</f>
        <v>2.46E-2</v>
      </c>
      <c r="K7312" s="31">
        <f t="shared" ref="K7312:K7323" si="3336">I7312*J7312/12</f>
        <v>170375.61166349999</v>
      </c>
      <c r="L7312" s="289">
        <f t="shared" ref="L7312:L7323" si="3337">K7312-H7312</f>
        <v>-78.858336500008591</v>
      </c>
      <c r="M7312" s="15">
        <f t="shared" ref="M7312:M7323" si="3338">I7312</f>
        <v>83110054.469999999</v>
      </c>
      <c r="N7312" s="5">
        <f>VLOOKUP(CONCATENATE(A7312,"-6"),'Restated Depr'!$B$6:$G$7674,6,0)</f>
        <v>1.8100000000000002E-2</v>
      </c>
      <c r="O7312" s="289">
        <f t="shared" ref="O7312:O7323" si="3339">M7312*N7312/12</f>
        <v>125357.66549225</v>
      </c>
      <c r="P7312" s="289">
        <f t="shared" ref="P7312:P7323" si="3340">O7312-K7312</f>
        <v>-45017.946171249991</v>
      </c>
      <c r="Q7312" t="s">
        <v>7819</v>
      </c>
    </row>
    <row r="7313" spans="1:18" hidden="1">
      <c r="A7313" t="s">
        <v>559</v>
      </c>
      <c r="B7313" t="s">
        <v>7278</v>
      </c>
      <c r="C7313" s="224" t="s">
        <v>7843</v>
      </c>
      <c r="D7313" s="221">
        <v>384</v>
      </c>
      <c r="E7313" s="324">
        <v>42978</v>
      </c>
      <c r="F7313" s="1">
        <v>83146198.769999996</v>
      </c>
      <c r="G7313" s="18">
        <v>2.46E-2</v>
      </c>
      <c r="H7313" s="298">
        <v>170449.71</v>
      </c>
      <c r="I7313" s="10">
        <v>83110054.469999999</v>
      </c>
      <c r="J7313" s="11">
        <f t="shared" si="3335"/>
        <v>2.46E-2</v>
      </c>
      <c r="K7313" s="30">
        <f t="shared" si="3336"/>
        <v>170375.61166349999</v>
      </c>
      <c r="L7313" s="29">
        <f t="shared" si="3337"/>
        <v>-74.098336499999277</v>
      </c>
      <c r="M7313" s="10">
        <f t="shared" si="3338"/>
        <v>83110054.469999999</v>
      </c>
      <c r="N7313" s="5">
        <f>VLOOKUP(CONCATENATE(A7313,"-6"),'Restated Depr'!$B$6:$G$7674,6,0)</f>
        <v>1.8100000000000002E-2</v>
      </c>
      <c r="O7313" s="29">
        <f t="shared" si="3339"/>
        <v>125357.66549225</v>
      </c>
      <c r="P7313" s="29">
        <f t="shared" si="3340"/>
        <v>-45017.946171249991</v>
      </c>
      <c r="Q7313" t="s">
        <v>7819</v>
      </c>
    </row>
    <row r="7314" spans="1:18" hidden="1">
      <c r="A7314" t="s">
        <v>559</v>
      </c>
      <c r="B7314" t="s">
        <v>7279</v>
      </c>
      <c r="C7314" s="224" t="s">
        <v>7843</v>
      </c>
      <c r="D7314" s="221">
        <v>384</v>
      </c>
      <c r="E7314" s="324">
        <v>43008</v>
      </c>
      <c r="F7314" s="1">
        <v>83143205.959999993</v>
      </c>
      <c r="G7314" s="18">
        <v>2.46E-2</v>
      </c>
      <c r="H7314" s="298">
        <v>170443.57</v>
      </c>
      <c r="I7314" s="10">
        <v>83110054.469999999</v>
      </c>
      <c r="J7314" s="11">
        <f t="shared" si="3335"/>
        <v>2.46E-2</v>
      </c>
      <c r="K7314" s="30">
        <f t="shared" si="3336"/>
        <v>170375.61166349999</v>
      </c>
      <c r="L7314" s="29">
        <f t="shared" si="3337"/>
        <v>-67.958336500014411</v>
      </c>
      <c r="M7314" s="10">
        <f t="shared" si="3338"/>
        <v>83110054.469999999</v>
      </c>
      <c r="N7314" s="5">
        <f>VLOOKUP(CONCATENATE(A7314,"-6"),'Restated Depr'!$B$6:$G$7674,6,0)</f>
        <v>1.8100000000000002E-2</v>
      </c>
      <c r="O7314" s="29">
        <f t="shared" si="3339"/>
        <v>125357.66549225</v>
      </c>
      <c r="P7314" s="29">
        <f t="shared" si="3340"/>
        <v>-45017.946171249991</v>
      </c>
      <c r="Q7314" t="s">
        <v>7819</v>
      </c>
    </row>
    <row r="7315" spans="1:18" hidden="1">
      <c r="A7315" t="s">
        <v>559</v>
      </c>
      <c r="B7315" t="s">
        <v>7280</v>
      </c>
      <c r="C7315" s="224" t="s">
        <v>7843</v>
      </c>
      <c r="D7315" s="221">
        <v>384</v>
      </c>
      <c r="E7315" s="324">
        <v>43039</v>
      </c>
      <c r="F7315" s="1">
        <v>83138445.540000007</v>
      </c>
      <c r="G7315" s="18">
        <v>2.46E-2</v>
      </c>
      <c r="H7315" s="298">
        <v>170433.80999999997</v>
      </c>
      <c r="I7315" s="10">
        <v>83110054.469999999</v>
      </c>
      <c r="J7315" s="11">
        <f t="shared" si="3335"/>
        <v>2.46E-2</v>
      </c>
      <c r="K7315" s="30">
        <f t="shared" si="3336"/>
        <v>170375.61166349999</v>
      </c>
      <c r="L7315" s="29">
        <f t="shared" si="3337"/>
        <v>-58.198336499975994</v>
      </c>
      <c r="M7315" s="10">
        <f t="shared" si="3338"/>
        <v>83110054.469999999</v>
      </c>
      <c r="N7315" s="5">
        <f>VLOOKUP(CONCATENATE(A7315,"-6"),'Restated Depr'!$B$6:$G$7674,6,0)</f>
        <v>1.8100000000000002E-2</v>
      </c>
      <c r="O7315" s="29">
        <f t="shared" si="3339"/>
        <v>125357.66549225</v>
      </c>
      <c r="P7315" s="29">
        <f t="shared" si="3340"/>
        <v>-45017.946171249991</v>
      </c>
      <c r="Q7315" t="s">
        <v>7819</v>
      </c>
    </row>
    <row r="7316" spans="1:18" hidden="1">
      <c r="A7316" t="s">
        <v>559</v>
      </c>
      <c r="B7316" t="s">
        <v>7281</v>
      </c>
      <c r="C7316" s="224" t="s">
        <v>7843</v>
      </c>
      <c r="D7316" s="221">
        <v>384</v>
      </c>
      <c r="E7316" s="324">
        <v>43069</v>
      </c>
      <c r="F7316" s="1">
        <v>83135893.010000005</v>
      </c>
      <c r="G7316" s="18">
        <v>2.46E-2</v>
      </c>
      <c r="H7316" s="298">
        <v>170428.58</v>
      </c>
      <c r="I7316" s="10">
        <v>83110054.469999999</v>
      </c>
      <c r="J7316" s="11">
        <f t="shared" si="3335"/>
        <v>2.46E-2</v>
      </c>
      <c r="K7316" s="30">
        <f t="shared" si="3336"/>
        <v>170375.61166349999</v>
      </c>
      <c r="L7316" s="29">
        <f t="shared" si="3337"/>
        <v>-52.968336499994621</v>
      </c>
      <c r="M7316" s="10">
        <f t="shared" si="3338"/>
        <v>83110054.469999999</v>
      </c>
      <c r="N7316" s="5">
        <f>VLOOKUP(CONCATENATE(A7316,"-6"),'Restated Depr'!$B$6:$G$7674,6,0)</f>
        <v>1.8100000000000002E-2</v>
      </c>
      <c r="O7316" s="29">
        <f t="shared" si="3339"/>
        <v>125357.66549225</v>
      </c>
      <c r="P7316" s="29">
        <f t="shared" si="3340"/>
        <v>-45017.946171249991</v>
      </c>
      <c r="Q7316" t="s">
        <v>7819</v>
      </c>
    </row>
    <row r="7317" spans="1:18" hidden="1">
      <c r="A7317" t="s">
        <v>559</v>
      </c>
      <c r="B7317" t="s">
        <v>7282</v>
      </c>
      <c r="C7317" s="224" t="s">
        <v>7843</v>
      </c>
      <c r="D7317" s="221">
        <v>384</v>
      </c>
      <c r="E7317" s="324">
        <v>43100</v>
      </c>
      <c r="F7317" s="1">
        <v>83132844.219999999</v>
      </c>
      <c r="G7317" s="18">
        <v>2.1899999999999999E-2</v>
      </c>
      <c r="H7317" s="298">
        <v>151717.44</v>
      </c>
      <c r="I7317" s="10">
        <v>83110054.469999999</v>
      </c>
      <c r="J7317" s="11">
        <f t="shared" si="3335"/>
        <v>2.1899999999999999E-2</v>
      </c>
      <c r="K7317" s="30">
        <f t="shared" si="3336"/>
        <v>151675.84940774998</v>
      </c>
      <c r="L7317" s="29">
        <f t="shared" si="3337"/>
        <v>-41.590592250024201</v>
      </c>
      <c r="M7317" s="10">
        <f t="shared" si="3338"/>
        <v>83110054.469999999</v>
      </c>
      <c r="N7317" s="5">
        <f>VLOOKUP(CONCATENATE(A7317,"-6"),'Restated Depr'!$B$6:$G$7674,6,0)</f>
        <v>1.8100000000000002E-2</v>
      </c>
      <c r="O7317" s="29">
        <f t="shared" si="3339"/>
        <v>125357.66549225</v>
      </c>
      <c r="P7317" s="29">
        <f t="shared" si="3340"/>
        <v>-26318.183915499976</v>
      </c>
      <c r="Q7317" t="s">
        <v>7819</v>
      </c>
    </row>
    <row r="7318" spans="1:18" hidden="1">
      <c r="A7318" t="s">
        <v>559</v>
      </c>
      <c r="B7318" t="s">
        <v>7283</v>
      </c>
      <c r="C7318" s="224" t="s">
        <v>7843</v>
      </c>
      <c r="D7318" s="221">
        <v>384</v>
      </c>
      <c r="E7318" s="324">
        <v>43131</v>
      </c>
      <c r="F7318" s="1">
        <v>83130088.170000002</v>
      </c>
      <c r="G7318" s="5">
        <v>1.8100000000000002E-2</v>
      </c>
      <c r="H7318" s="298">
        <v>125387.88</v>
      </c>
      <c r="I7318" s="10">
        <v>83110054.469999999</v>
      </c>
      <c r="J7318" s="11">
        <f t="shared" si="3335"/>
        <v>1.8100000000000002E-2</v>
      </c>
      <c r="K7318" s="30">
        <f t="shared" si="3336"/>
        <v>125357.66549225</v>
      </c>
      <c r="L7318" s="29">
        <f t="shared" si="3337"/>
        <v>-30.214507750002667</v>
      </c>
      <c r="M7318" s="10">
        <f t="shared" si="3338"/>
        <v>83110054.469999999</v>
      </c>
      <c r="N7318" s="5">
        <f>VLOOKUP(CONCATENATE(A7318,"-6"),'Restated Depr'!$B$6:$G$7674,6,0)</f>
        <v>1.8100000000000002E-2</v>
      </c>
      <c r="O7318" s="29">
        <f t="shared" si="3339"/>
        <v>125357.66549225</v>
      </c>
      <c r="P7318" s="29">
        <f t="shared" si="3340"/>
        <v>0</v>
      </c>
      <c r="Q7318" t="s">
        <v>7819</v>
      </c>
    </row>
    <row r="7319" spans="1:18" hidden="1">
      <c r="A7319" t="s">
        <v>559</v>
      </c>
      <c r="B7319" t="s">
        <v>7284</v>
      </c>
      <c r="C7319" s="224" t="s">
        <v>7843</v>
      </c>
      <c r="D7319" s="221">
        <v>384</v>
      </c>
      <c r="E7319" s="324">
        <v>43159</v>
      </c>
      <c r="F7319" s="1">
        <v>83128408.840000004</v>
      </c>
      <c r="G7319" s="5">
        <v>1.8100000000000002E-2</v>
      </c>
      <c r="H7319" s="298">
        <v>125385.35000000002</v>
      </c>
      <c r="I7319" s="10">
        <v>83110054.469999999</v>
      </c>
      <c r="J7319" s="11">
        <f t="shared" si="3335"/>
        <v>1.8100000000000002E-2</v>
      </c>
      <c r="K7319" s="30">
        <f t="shared" si="3336"/>
        <v>125357.66549225</v>
      </c>
      <c r="L7319" s="29">
        <f t="shared" si="3337"/>
        <v>-27.684507750018383</v>
      </c>
      <c r="M7319" s="10">
        <f t="shared" si="3338"/>
        <v>83110054.469999999</v>
      </c>
      <c r="N7319" s="5">
        <f>VLOOKUP(CONCATENATE(A7319,"-6"),'Restated Depr'!$B$6:$G$7674,6,0)</f>
        <v>1.8100000000000002E-2</v>
      </c>
      <c r="O7319" s="29">
        <f t="shared" si="3339"/>
        <v>125357.66549225</v>
      </c>
      <c r="P7319" s="29">
        <f t="shared" si="3340"/>
        <v>0</v>
      </c>
      <c r="Q7319" t="s">
        <v>7819</v>
      </c>
    </row>
    <row r="7320" spans="1:18" hidden="1">
      <c r="A7320" t="s">
        <v>559</v>
      </c>
      <c r="B7320" t="s">
        <v>7285</v>
      </c>
      <c r="C7320" s="224" t="s">
        <v>7843</v>
      </c>
      <c r="D7320" s="221">
        <v>384</v>
      </c>
      <c r="E7320" s="324">
        <v>43190</v>
      </c>
      <c r="F7320" s="1">
        <v>83124492.129999995</v>
      </c>
      <c r="G7320" s="5">
        <v>1.8100000000000002E-2</v>
      </c>
      <c r="H7320" s="298">
        <v>125379.44</v>
      </c>
      <c r="I7320" s="10">
        <v>83110054.469999999</v>
      </c>
      <c r="J7320" s="11">
        <f t="shared" si="3335"/>
        <v>1.8100000000000002E-2</v>
      </c>
      <c r="K7320" s="30">
        <f t="shared" si="3336"/>
        <v>125357.66549225</v>
      </c>
      <c r="L7320" s="29">
        <f t="shared" si="3337"/>
        <v>-21.774507750000339</v>
      </c>
      <c r="M7320" s="10">
        <f t="shared" si="3338"/>
        <v>83110054.469999999</v>
      </c>
      <c r="N7320" s="5">
        <f>VLOOKUP(CONCATENATE(A7320,"-6"),'Restated Depr'!$B$6:$G$7674,6,0)</f>
        <v>1.8100000000000002E-2</v>
      </c>
      <c r="O7320" s="29">
        <f t="shared" si="3339"/>
        <v>125357.66549225</v>
      </c>
      <c r="P7320" s="29">
        <f t="shared" si="3340"/>
        <v>0</v>
      </c>
      <c r="Q7320" t="s">
        <v>7819</v>
      </c>
    </row>
    <row r="7321" spans="1:18" hidden="1">
      <c r="A7321" t="s">
        <v>559</v>
      </c>
      <c r="B7321" t="s">
        <v>7286</v>
      </c>
      <c r="C7321" s="224" t="s">
        <v>7843</v>
      </c>
      <c r="D7321" s="221">
        <v>384</v>
      </c>
      <c r="E7321" s="324">
        <v>43220</v>
      </c>
      <c r="F7321" s="1">
        <v>83120044.579999998</v>
      </c>
      <c r="G7321" s="5">
        <v>1.8100000000000002E-2</v>
      </c>
      <c r="H7321" s="298">
        <v>125372.73000000003</v>
      </c>
      <c r="I7321" s="10">
        <v>83110054.469999999</v>
      </c>
      <c r="J7321" s="11">
        <f t="shared" si="3335"/>
        <v>1.8100000000000002E-2</v>
      </c>
      <c r="K7321" s="30">
        <f t="shared" si="3336"/>
        <v>125357.66549225</v>
      </c>
      <c r="L7321" s="29">
        <f t="shared" si="3337"/>
        <v>-15.06450775002304</v>
      </c>
      <c r="M7321" s="10">
        <f t="shared" si="3338"/>
        <v>83110054.469999999</v>
      </c>
      <c r="N7321" s="5">
        <f>VLOOKUP(CONCATENATE(A7321,"-6"),'Restated Depr'!$B$6:$G$7674,6,0)</f>
        <v>1.8100000000000002E-2</v>
      </c>
      <c r="O7321" s="29">
        <f t="shared" si="3339"/>
        <v>125357.66549225</v>
      </c>
      <c r="P7321" s="29">
        <f t="shared" si="3340"/>
        <v>0</v>
      </c>
      <c r="Q7321" t="s">
        <v>7819</v>
      </c>
    </row>
    <row r="7322" spans="1:18" hidden="1">
      <c r="A7322" t="s">
        <v>559</v>
      </c>
      <c r="B7322" t="s">
        <v>7287</v>
      </c>
      <c r="C7322" s="224" t="s">
        <v>7843</v>
      </c>
      <c r="D7322" s="221">
        <v>384</v>
      </c>
      <c r="E7322" s="324">
        <v>43251</v>
      </c>
      <c r="F7322" s="1">
        <v>83114909.010000005</v>
      </c>
      <c r="G7322" s="5">
        <v>1.8100000000000002E-2</v>
      </c>
      <c r="H7322" s="298">
        <v>125364.99000000003</v>
      </c>
      <c r="I7322" s="10">
        <v>83110054.469999999</v>
      </c>
      <c r="J7322" s="11">
        <f t="shared" si="3335"/>
        <v>1.8100000000000002E-2</v>
      </c>
      <c r="K7322" s="30">
        <f t="shared" si="3336"/>
        <v>125357.66549225</v>
      </c>
      <c r="L7322" s="29">
        <f t="shared" si="3337"/>
        <v>-7.3245077500323532</v>
      </c>
      <c r="M7322" s="10">
        <f t="shared" si="3338"/>
        <v>83110054.469999999</v>
      </c>
      <c r="N7322" s="5">
        <f>VLOOKUP(CONCATENATE(A7322,"-6"),'Restated Depr'!$B$6:$G$7674,6,0)</f>
        <v>1.8100000000000002E-2</v>
      </c>
      <c r="O7322" s="29">
        <f t="shared" si="3339"/>
        <v>125357.66549225</v>
      </c>
      <c r="P7322" s="29">
        <f t="shared" si="3340"/>
        <v>0</v>
      </c>
      <c r="Q7322" t="s">
        <v>7819</v>
      </c>
    </row>
    <row r="7323" spans="1:18" hidden="1">
      <c r="A7323" t="s">
        <v>559</v>
      </c>
      <c r="B7323" t="s">
        <v>7288</v>
      </c>
      <c r="C7323" s="224" t="s">
        <v>7843</v>
      </c>
      <c r="D7323" s="221">
        <v>384</v>
      </c>
      <c r="E7323" s="324">
        <v>43281</v>
      </c>
      <c r="F7323" s="1">
        <v>83110054.469999999</v>
      </c>
      <c r="G7323" s="5">
        <v>1.8100000000000002E-2</v>
      </c>
      <c r="H7323" s="298">
        <v>125357.67000000003</v>
      </c>
      <c r="I7323" s="10">
        <v>83110054.469999999</v>
      </c>
      <c r="J7323" s="11">
        <f t="shared" si="3335"/>
        <v>1.8100000000000002E-2</v>
      </c>
      <c r="K7323" s="30">
        <f t="shared" si="3336"/>
        <v>125357.66549225</v>
      </c>
      <c r="L7323" s="29">
        <f t="shared" si="3337"/>
        <v>-4.5077500253682956E-3</v>
      </c>
      <c r="M7323" s="10">
        <f t="shared" si="3338"/>
        <v>83110054.469999999</v>
      </c>
      <c r="N7323" s="5">
        <f>VLOOKUP(CONCATENATE(A7323,"-6"),'Restated Depr'!$B$6:$G$7674,6,0)</f>
        <v>1.8100000000000002E-2</v>
      </c>
      <c r="O7323" s="29">
        <f t="shared" si="3339"/>
        <v>125357.66549225</v>
      </c>
      <c r="P7323" s="29">
        <f t="shared" si="3340"/>
        <v>0</v>
      </c>
      <c r="Q7323" t="s">
        <v>7819</v>
      </c>
      <c r="R7323" s="5"/>
    </row>
    <row r="7324" spans="1:18" ht="15.75" hidden="1" thickBot="1">
      <c r="A7324" t="s">
        <v>559</v>
      </c>
      <c r="C7324" s="224" t="s">
        <v>648</v>
      </c>
      <c r="D7324" s="22"/>
      <c r="E7324" s="323" t="s">
        <v>606</v>
      </c>
      <c r="F7324" s="1"/>
      <c r="G7324" s="5"/>
      <c r="H7324" s="310">
        <f>SUM(H7312:H7323)</f>
        <v>1756175.64</v>
      </c>
      <c r="I7324" s="10"/>
      <c r="J7324" s="10"/>
      <c r="K7324" s="32">
        <f>SUM(K7312:K7323)</f>
        <v>1755699.9006787506</v>
      </c>
      <c r="L7324" s="28">
        <f>SUM(L7312:L7323)</f>
        <v>-475.73932125011925</v>
      </c>
      <c r="M7324" s="10"/>
      <c r="N7324" s="5"/>
      <c r="O7324" s="28">
        <f>SUM(O7312:O7323)</f>
        <v>1504291.9859070005</v>
      </c>
      <c r="P7324" s="28">
        <f>SUM(P7312:P7323)</f>
        <v>-251407.91477174993</v>
      </c>
    </row>
    <row r="7325" spans="1:18" hidden="1">
      <c r="A7325" t="s">
        <v>560</v>
      </c>
      <c r="B7325" t="s">
        <v>7289</v>
      </c>
      <c r="C7325" s="224" t="s">
        <v>7843</v>
      </c>
      <c r="D7325" s="221">
        <v>385</v>
      </c>
      <c r="E7325" s="324">
        <v>42947</v>
      </c>
      <c r="F7325" s="9">
        <v>39462667.780000001</v>
      </c>
      <c r="G7325" s="18">
        <v>3.9099999999999996E-2</v>
      </c>
      <c r="H7325" s="299">
        <v>128582.52999999998</v>
      </c>
      <c r="I7325" s="15">
        <v>41012533.149999999</v>
      </c>
      <c r="J7325" s="11">
        <f t="shared" ref="J7325:J7336" si="3341">G7325</f>
        <v>3.9099999999999996E-2</v>
      </c>
      <c r="K7325" s="31">
        <f t="shared" ref="K7325:K7336" si="3342">I7325*J7325/12</f>
        <v>133632.50384708331</v>
      </c>
      <c r="L7325" s="289">
        <f t="shared" ref="L7325:L7336" si="3343">K7325-H7325</f>
        <v>5049.9738470833254</v>
      </c>
      <c r="M7325" s="15">
        <f t="shared" ref="M7325:M7336" si="3344">I7325</f>
        <v>41012533.149999999</v>
      </c>
      <c r="N7325" s="5">
        <f>VLOOKUP(CONCATENATE(A7325,"-6"),'Restated Depr'!$B$6:$G$7674,6,0)</f>
        <v>6.8500000000000005E-2</v>
      </c>
      <c r="O7325" s="289">
        <f t="shared" ref="O7325:O7336" si="3345">M7325*N7325/12</f>
        <v>234113.21006458334</v>
      </c>
      <c r="P7325" s="289">
        <f t="shared" ref="P7325:P7336" si="3346">O7325-K7325</f>
        <v>100480.70621750003</v>
      </c>
      <c r="Q7325" t="s">
        <v>7819</v>
      </c>
    </row>
    <row r="7326" spans="1:18" hidden="1">
      <c r="A7326" t="s">
        <v>560</v>
      </c>
      <c r="B7326" t="s">
        <v>7290</v>
      </c>
      <c r="C7326" s="224" t="s">
        <v>7843</v>
      </c>
      <c r="D7326" s="221">
        <v>385</v>
      </c>
      <c r="E7326" s="324">
        <v>42978</v>
      </c>
      <c r="F7326" s="1">
        <v>39534170.420000002</v>
      </c>
      <c r="G7326" s="18">
        <v>3.9099999999999996E-2</v>
      </c>
      <c r="H7326" s="298">
        <v>128815.5</v>
      </c>
      <c r="I7326" s="10">
        <v>41012533.149999999</v>
      </c>
      <c r="J7326" s="11">
        <f t="shared" si="3341"/>
        <v>3.9099999999999996E-2</v>
      </c>
      <c r="K7326" s="30">
        <f t="shared" si="3342"/>
        <v>133632.50384708331</v>
      </c>
      <c r="L7326" s="29">
        <f t="shared" si="3343"/>
        <v>4817.0038470833097</v>
      </c>
      <c r="M7326" s="10">
        <f t="shared" si="3344"/>
        <v>41012533.149999999</v>
      </c>
      <c r="N7326" s="5">
        <f>VLOOKUP(CONCATENATE(A7326,"-6"),'Restated Depr'!$B$6:$G$7674,6,0)</f>
        <v>6.8500000000000005E-2</v>
      </c>
      <c r="O7326" s="29">
        <f t="shared" si="3345"/>
        <v>234113.21006458334</v>
      </c>
      <c r="P7326" s="29">
        <f t="shared" si="3346"/>
        <v>100480.70621750003</v>
      </c>
      <c r="Q7326" t="s">
        <v>7819</v>
      </c>
    </row>
    <row r="7327" spans="1:18" hidden="1">
      <c r="A7327" t="s">
        <v>560</v>
      </c>
      <c r="B7327" t="s">
        <v>7291</v>
      </c>
      <c r="C7327" s="224" t="s">
        <v>7843</v>
      </c>
      <c r="D7327" s="221">
        <v>385</v>
      </c>
      <c r="E7327" s="324">
        <v>43008</v>
      </c>
      <c r="F7327" s="1">
        <v>39592715.07</v>
      </c>
      <c r="G7327" s="18">
        <v>3.9099999999999996E-2</v>
      </c>
      <c r="H7327" s="298">
        <v>129006.26</v>
      </c>
      <c r="I7327" s="10">
        <v>41012533.149999999</v>
      </c>
      <c r="J7327" s="11">
        <f t="shared" si="3341"/>
        <v>3.9099999999999996E-2</v>
      </c>
      <c r="K7327" s="30">
        <f t="shared" si="3342"/>
        <v>133632.50384708331</v>
      </c>
      <c r="L7327" s="29">
        <f t="shared" si="3343"/>
        <v>4626.2438470833149</v>
      </c>
      <c r="M7327" s="10">
        <f t="shared" si="3344"/>
        <v>41012533.149999999</v>
      </c>
      <c r="N7327" s="5">
        <f>VLOOKUP(CONCATENATE(A7327,"-6"),'Restated Depr'!$B$6:$G$7674,6,0)</f>
        <v>6.8500000000000005E-2</v>
      </c>
      <c r="O7327" s="29">
        <f t="shared" si="3345"/>
        <v>234113.21006458334</v>
      </c>
      <c r="P7327" s="29">
        <f t="shared" si="3346"/>
        <v>100480.70621750003</v>
      </c>
      <c r="Q7327" t="s">
        <v>7819</v>
      </c>
    </row>
    <row r="7328" spans="1:18" hidden="1">
      <c r="A7328" t="s">
        <v>560</v>
      </c>
      <c r="B7328" t="s">
        <v>7292</v>
      </c>
      <c r="C7328" s="224" t="s">
        <v>7843</v>
      </c>
      <c r="D7328" s="221">
        <v>385</v>
      </c>
      <c r="E7328" s="324">
        <v>43039</v>
      </c>
      <c r="F7328" s="1">
        <v>39765979.759999998</v>
      </c>
      <c r="G7328" s="18">
        <v>3.9099999999999996E-2</v>
      </c>
      <c r="H7328" s="298">
        <v>129570.81</v>
      </c>
      <c r="I7328" s="10">
        <v>41012533.149999999</v>
      </c>
      <c r="J7328" s="11">
        <f t="shared" si="3341"/>
        <v>3.9099999999999996E-2</v>
      </c>
      <c r="K7328" s="30">
        <f t="shared" si="3342"/>
        <v>133632.50384708331</v>
      </c>
      <c r="L7328" s="29">
        <f t="shared" si="3343"/>
        <v>4061.693847083312</v>
      </c>
      <c r="M7328" s="10">
        <f t="shared" si="3344"/>
        <v>41012533.149999999</v>
      </c>
      <c r="N7328" s="5">
        <f>VLOOKUP(CONCATENATE(A7328,"-6"),'Restated Depr'!$B$6:$G$7674,6,0)</f>
        <v>6.8500000000000005E-2</v>
      </c>
      <c r="O7328" s="29">
        <f t="shared" si="3345"/>
        <v>234113.21006458334</v>
      </c>
      <c r="P7328" s="29">
        <f t="shared" si="3346"/>
        <v>100480.70621750003</v>
      </c>
      <c r="Q7328" t="s">
        <v>7819</v>
      </c>
    </row>
    <row r="7329" spans="1:18" hidden="1">
      <c r="A7329" t="s">
        <v>560</v>
      </c>
      <c r="B7329" t="s">
        <v>7293</v>
      </c>
      <c r="C7329" s="224" t="s">
        <v>7843</v>
      </c>
      <c r="D7329" s="221">
        <v>385</v>
      </c>
      <c r="E7329" s="324">
        <v>43069</v>
      </c>
      <c r="F7329" s="1">
        <v>40182795.299999997</v>
      </c>
      <c r="G7329" s="18">
        <v>3.9099999999999996E-2</v>
      </c>
      <c r="H7329" s="298">
        <v>130928.94</v>
      </c>
      <c r="I7329" s="10">
        <v>41012533.149999999</v>
      </c>
      <c r="J7329" s="11">
        <f t="shared" si="3341"/>
        <v>3.9099999999999996E-2</v>
      </c>
      <c r="K7329" s="30">
        <f t="shared" si="3342"/>
        <v>133632.50384708331</v>
      </c>
      <c r="L7329" s="29">
        <f t="shared" si="3343"/>
        <v>2703.5638470833073</v>
      </c>
      <c r="M7329" s="10">
        <f t="shared" si="3344"/>
        <v>41012533.149999999</v>
      </c>
      <c r="N7329" s="5">
        <f>VLOOKUP(CONCATENATE(A7329,"-6"),'Restated Depr'!$B$6:$G$7674,6,0)</f>
        <v>6.8500000000000005E-2</v>
      </c>
      <c r="O7329" s="29">
        <f t="shared" si="3345"/>
        <v>234113.21006458334</v>
      </c>
      <c r="P7329" s="29">
        <f t="shared" si="3346"/>
        <v>100480.70621750003</v>
      </c>
      <c r="Q7329" t="s">
        <v>7819</v>
      </c>
    </row>
    <row r="7330" spans="1:18" hidden="1">
      <c r="A7330" t="s">
        <v>560</v>
      </c>
      <c r="B7330" t="s">
        <v>7294</v>
      </c>
      <c r="C7330" s="224" t="s">
        <v>7843</v>
      </c>
      <c r="D7330" s="221">
        <v>385</v>
      </c>
      <c r="E7330" s="324">
        <v>43100</v>
      </c>
      <c r="F7330" s="1">
        <v>40537868.390000001</v>
      </c>
      <c r="G7330" s="18">
        <v>5.1400000000000001E-2</v>
      </c>
      <c r="H7330" s="298">
        <v>173637.19999999998</v>
      </c>
      <c r="I7330" s="10">
        <v>41012533.149999999</v>
      </c>
      <c r="J7330" s="11">
        <f t="shared" si="3341"/>
        <v>5.1400000000000001E-2</v>
      </c>
      <c r="K7330" s="30">
        <f t="shared" si="3342"/>
        <v>175670.35032583334</v>
      </c>
      <c r="L7330" s="29">
        <f t="shared" si="3343"/>
        <v>2033.1503258333541</v>
      </c>
      <c r="M7330" s="10">
        <f t="shared" si="3344"/>
        <v>41012533.149999999</v>
      </c>
      <c r="N7330" s="5">
        <f>VLOOKUP(CONCATENATE(A7330,"-6"),'Restated Depr'!$B$6:$G$7674,6,0)</f>
        <v>6.8500000000000005E-2</v>
      </c>
      <c r="O7330" s="29">
        <f t="shared" si="3345"/>
        <v>234113.21006458334</v>
      </c>
      <c r="P7330" s="29">
        <f t="shared" si="3346"/>
        <v>58442.859738750005</v>
      </c>
      <c r="Q7330" t="s">
        <v>7819</v>
      </c>
    </row>
    <row r="7331" spans="1:18" hidden="1">
      <c r="A7331" t="s">
        <v>560</v>
      </c>
      <c r="B7331" t="s">
        <v>7295</v>
      </c>
      <c r="C7331" s="224" t="s">
        <v>7843</v>
      </c>
      <c r="D7331" s="221">
        <v>385</v>
      </c>
      <c r="E7331" s="324">
        <v>43131</v>
      </c>
      <c r="F7331" s="1">
        <v>40337174.700000003</v>
      </c>
      <c r="G7331" s="5">
        <v>6.8500000000000005E-2</v>
      </c>
      <c r="H7331" s="298">
        <v>230258.03999999995</v>
      </c>
      <c r="I7331" s="10">
        <v>41012533.149999999</v>
      </c>
      <c r="J7331" s="11">
        <f t="shared" si="3341"/>
        <v>6.8500000000000005E-2</v>
      </c>
      <c r="K7331" s="30">
        <f t="shared" si="3342"/>
        <v>234113.21006458334</v>
      </c>
      <c r="L7331" s="29">
        <f t="shared" si="3343"/>
        <v>3855.1700645833916</v>
      </c>
      <c r="M7331" s="10">
        <f t="shared" si="3344"/>
        <v>41012533.149999999</v>
      </c>
      <c r="N7331" s="5">
        <f>VLOOKUP(CONCATENATE(A7331,"-6"),'Restated Depr'!$B$6:$G$7674,6,0)</f>
        <v>6.8500000000000005E-2</v>
      </c>
      <c r="O7331" s="29">
        <f t="shared" si="3345"/>
        <v>234113.21006458334</v>
      </c>
      <c r="P7331" s="29">
        <f t="shared" si="3346"/>
        <v>0</v>
      </c>
      <c r="Q7331" t="s">
        <v>7819</v>
      </c>
    </row>
    <row r="7332" spans="1:18" hidden="1">
      <c r="A7332" t="s">
        <v>560</v>
      </c>
      <c r="B7332" t="s">
        <v>7296</v>
      </c>
      <c r="C7332" s="224" t="s">
        <v>7843</v>
      </c>
      <c r="D7332" s="221">
        <v>385</v>
      </c>
      <c r="E7332" s="324">
        <v>43159</v>
      </c>
      <c r="F7332" s="1">
        <v>40139558.340000004</v>
      </c>
      <c r="G7332" s="5">
        <v>6.8500000000000005E-2</v>
      </c>
      <c r="H7332" s="298">
        <v>229129.98</v>
      </c>
      <c r="I7332" s="10">
        <v>41012533.149999999</v>
      </c>
      <c r="J7332" s="11">
        <f t="shared" si="3341"/>
        <v>6.8500000000000005E-2</v>
      </c>
      <c r="K7332" s="30">
        <f t="shared" si="3342"/>
        <v>234113.21006458334</v>
      </c>
      <c r="L7332" s="29">
        <f t="shared" si="3343"/>
        <v>4983.2300645833311</v>
      </c>
      <c r="M7332" s="10">
        <f t="shared" si="3344"/>
        <v>41012533.149999999</v>
      </c>
      <c r="N7332" s="5">
        <f>VLOOKUP(CONCATENATE(A7332,"-6"),'Restated Depr'!$B$6:$G$7674,6,0)</f>
        <v>6.8500000000000005E-2</v>
      </c>
      <c r="O7332" s="29">
        <f t="shared" si="3345"/>
        <v>234113.21006458334</v>
      </c>
      <c r="P7332" s="29">
        <f t="shared" si="3346"/>
        <v>0</v>
      </c>
      <c r="Q7332" t="s">
        <v>7819</v>
      </c>
    </row>
    <row r="7333" spans="1:18" hidden="1">
      <c r="A7333" t="s">
        <v>560</v>
      </c>
      <c r="B7333" t="s">
        <v>7297</v>
      </c>
      <c r="C7333" s="224" t="s">
        <v>7843</v>
      </c>
      <c r="D7333" s="221">
        <v>385</v>
      </c>
      <c r="E7333" s="324">
        <v>43190</v>
      </c>
      <c r="F7333" s="1">
        <v>40245777.57</v>
      </c>
      <c r="G7333" s="5">
        <v>6.8500000000000005E-2</v>
      </c>
      <c r="H7333" s="298">
        <v>229736.30999999997</v>
      </c>
      <c r="I7333" s="10">
        <v>41012533.149999999</v>
      </c>
      <c r="J7333" s="11">
        <f t="shared" si="3341"/>
        <v>6.8500000000000005E-2</v>
      </c>
      <c r="K7333" s="30">
        <f t="shared" si="3342"/>
        <v>234113.21006458334</v>
      </c>
      <c r="L7333" s="29">
        <f t="shared" si="3343"/>
        <v>4376.900064583373</v>
      </c>
      <c r="M7333" s="10">
        <f t="shared" si="3344"/>
        <v>41012533.149999999</v>
      </c>
      <c r="N7333" s="5">
        <f>VLOOKUP(CONCATENATE(A7333,"-6"),'Restated Depr'!$B$6:$G$7674,6,0)</f>
        <v>6.8500000000000005E-2</v>
      </c>
      <c r="O7333" s="29">
        <f t="shared" si="3345"/>
        <v>234113.21006458334</v>
      </c>
      <c r="P7333" s="29">
        <f t="shared" si="3346"/>
        <v>0</v>
      </c>
      <c r="Q7333" t="s">
        <v>7819</v>
      </c>
    </row>
    <row r="7334" spans="1:18" hidden="1">
      <c r="A7334" t="s">
        <v>560</v>
      </c>
      <c r="B7334" t="s">
        <v>7298</v>
      </c>
      <c r="C7334" s="224" t="s">
        <v>7843</v>
      </c>
      <c r="D7334" s="221">
        <v>385</v>
      </c>
      <c r="E7334" s="324">
        <v>43220</v>
      </c>
      <c r="F7334" s="1">
        <v>40414552.75</v>
      </c>
      <c r="G7334" s="5">
        <v>6.8500000000000005E-2</v>
      </c>
      <c r="H7334" s="298">
        <v>230699.74</v>
      </c>
      <c r="I7334" s="10">
        <v>41012533.149999999</v>
      </c>
      <c r="J7334" s="11">
        <f t="shared" si="3341"/>
        <v>6.8500000000000005E-2</v>
      </c>
      <c r="K7334" s="30">
        <f t="shared" si="3342"/>
        <v>234113.21006458334</v>
      </c>
      <c r="L7334" s="29">
        <f t="shared" si="3343"/>
        <v>3413.4700645833509</v>
      </c>
      <c r="M7334" s="10">
        <f t="shared" si="3344"/>
        <v>41012533.149999999</v>
      </c>
      <c r="N7334" s="5">
        <f>VLOOKUP(CONCATENATE(A7334,"-6"),'Restated Depr'!$B$6:$G$7674,6,0)</f>
        <v>6.8500000000000005E-2</v>
      </c>
      <c r="O7334" s="29">
        <f t="shared" si="3345"/>
        <v>234113.21006458334</v>
      </c>
      <c r="P7334" s="29">
        <f t="shared" si="3346"/>
        <v>0</v>
      </c>
      <c r="Q7334" t="s">
        <v>7819</v>
      </c>
    </row>
    <row r="7335" spans="1:18" hidden="1">
      <c r="A7335" t="s">
        <v>560</v>
      </c>
      <c r="B7335" t="s">
        <v>7299</v>
      </c>
      <c r="C7335" s="224" t="s">
        <v>7843</v>
      </c>
      <c r="D7335" s="221">
        <v>385</v>
      </c>
      <c r="E7335" s="324">
        <v>43251</v>
      </c>
      <c r="F7335" s="1">
        <v>40685217.670000002</v>
      </c>
      <c r="G7335" s="5">
        <v>6.8500000000000005E-2</v>
      </c>
      <c r="H7335" s="298">
        <v>232244.77999999994</v>
      </c>
      <c r="I7335" s="10">
        <v>41012533.149999999</v>
      </c>
      <c r="J7335" s="11">
        <f t="shared" si="3341"/>
        <v>6.8500000000000005E-2</v>
      </c>
      <c r="K7335" s="30">
        <f t="shared" si="3342"/>
        <v>234113.21006458334</v>
      </c>
      <c r="L7335" s="29">
        <f t="shared" si="3343"/>
        <v>1868.430064583401</v>
      </c>
      <c r="M7335" s="10">
        <f t="shared" si="3344"/>
        <v>41012533.149999999</v>
      </c>
      <c r="N7335" s="5">
        <f>VLOOKUP(CONCATENATE(A7335,"-6"),'Restated Depr'!$B$6:$G$7674,6,0)</f>
        <v>6.8500000000000005E-2</v>
      </c>
      <c r="O7335" s="29">
        <f t="shared" si="3345"/>
        <v>234113.21006458334</v>
      </c>
      <c r="P7335" s="29">
        <f t="shared" si="3346"/>
        <v>0</v>
      </c>
      <c r="Q7335" t="s">
        <v>7819</v>
      </c>
    </row>
    <row r="7336" spans="1:18" hidden="1">
      <c r="A7336" t="s">
        <v>560</v>
      </c>
      <c r="B7336" t="s">
        <v>7300</v>
      </c>
      <c r="C7336" s="224" t="s">
        <v>7843</v>
      </c>
      <c r="D7336" s="221">
        <v>385</v>
      </c>
      <c r="E7336" s="324">
        <v>43281</v>
      </c>
      <c r="F7336" s="1">
        <v>41012533.149999999</v>
      </c>
      <c r="G7336" s="5">
        <v>6.8500000000000005E-2</v>
      </c>
      <c r="H7336" s="298">
        <v>234113.21</v>
      </c>
      <c r="I7336" s="10">
        <v>41012533.149999999</v>
      </c>
      <c r="J7336" s="11">
        <f t="shared" si="3341"/>
        <v>6.8500000000000005E-2</v>
      </c>
      <c r="K7336" s="30">
        <f t="shared" si="3342"/>
        <v>234113.21006458334</v>
      </c>
      <c r="L7336" s="29">
        <f t="shared" si="3343"/>
        <v>6.4583349740132689E-5</v>
      </c>
      <c r="M7336" s="10">
        <f t="shared" si="3344"/>
        <v>41012533.149999999</v>
      </c>
      <c r="N7336" s="5">
        <f>VLOOKUP(CONCATENATE(A7336,"-6"),'Restated Depr'!$B$6:$G$7674,6,0)</f>
        <v>6.8500000000000005E-2</v>
      </c>
      <c r="O7336" s="29">
        <f t="shared" si="3345"/>
        <v>234113.21006458334</v>
      </c>
      <c r="P7336" s="29">
        <f t="shared" si="3346"/>
        <v>0</v>
      </c>
      <c r="Q7336" t="s">
        <v>7819</v>
      </c>
      <c r="R7336" s="5"/>
    </row>
    <row r="7337" spans="1:18" ht="15.75" hidden="1" thickBot="1">
      <c r="A7337" t="s">
        <v>560</v>
      </c>
      <c r="C7337" s="224" t="s">
        <v>648</v>
      </c>
      <c r="D7337" s="22"/>
      <c r="E7337" s="323" t="s">
        <v>606</v>
      </c>
      <c r="F7337" s="1"/>
      <c r="G7337" s="5"/>
      <c r="H7337" s="310">
        <f>SUM(H7325:H7336)</f>
        <v>2206723.3000000003</v>
      </c>
      <c r="I7337" s="10"/>
      <c r="J7337" s="10"/>
      <c r="K7337" s="32">
        <f>SUM(K7325:K7336)</f>
        <v>2248512.1299487506</v>
      </c>
      <c r="L7337" s="28">
        <f>SUM(L7325:L7336)</f>
        <v>41788.829948750121</v>
      </c>
      <c r="M7337" s="10"/>
      <c r="N7337" s="5"/>
      <c r="O7337" s="28">
        <f>SUM(O7325:O7336)</f>
        <v>2809358.520775001</v>
      </c>
      <c r="P7337" s="28">
        <f>SUM(P7325:P7336)</f>
        <v>560846.39082625019</v>
      </c>
    </row>
    <row r="7338" spans="1:18" hidden="1">
      <c r="A7338" s="36" t="s">
        <v>561</v>
      </c>
      <c r="B7338" s="36" t="s">
        <v>7301</v>
      </c>
      <c r="C7338" s="225" t="s">
        <v>7843</v>
      </c>
      <c r="D7338" s="220">
        <v>386</v>
      </c>
      <c r="E7338" s="328">
        <v>42947</v>
      </c>
      <c r="F7338" s="284">
        <v>1335299.71</v>
      </c>
      <c r="G7338" s="44">
        <v>7.1856290000000003E-2</v>
      </c>
      <c r="H7338" s="200">
        <v>7808.77</v>
      </c>
      <c r="I7338" s="286">
        <v>1257715.8500000001</v>
      </c>
      <c r="J7338" s="47">
        <f t="shared" ref="J7338:J7349" si="3347">G7338</f>
        <v>7.1856290000000003E-2</v>
      </c>
      <c r="K7338" s="199">
        <f t="shared" ref="K7338:K7349" si="3348">VLOOKUP(CONCATENATE(A7338,"-6"),B$19:H$7676,7,0)</f>
        <v>7860.7200000000012</v>
      </c>
      <c r="L7338" s="200">
        <f t="shared" ref="L7338:L7349" si="3349">K7338-H7338</f>
        <v>51.950000000000728</v>
      </c>
      <c r="M7338" s="286">
        <f t="shared" ref="M7338:M7349" si="3350">I7338</f>
        <v>1257715.8500000001</v>
      </c>
      <c r="N7338" s="44">
        <f>VLOOKUP(CONCATENATE(A7338,"-6"),'Restated Depr'!$B$6:$G$7674,6,0)</f>
        <v>7.2727269999999997E-2</v>
      </c>
      <c r="O7338" s="200">
        <f t="shared" ref="O7338:O7349" si="3351">H7338+L7338</f>
        <v>7860.7200000000012</v>
      </c>
      <c r="P7338" s="200">
        <f t="shared" ref="P7338:P7349" si="3352">O7338-K7338</f>
        <v>0</v>
      </c>
      <c r="Q7338" t="s">
        <v>633</v>
      </c>
      <c r="R7338" s="209"/>
    </row>
    <row r="7339" spans="1:18" hidden="1">
      <c r="A7339" s="36" t="s">
        <v>561</v>
      </c>
      <c r="B7339" s="36" t="s">
        <v>7302</v>
      </c>
      <c r="C7339" s="225" t="s">
        <v>7843</v>
      </c>
      <c r="D7339" s="220">
        <v>386</v>
      </c>
      <c r="E7339" s="328">
        <v>42978</v>
      </c>
      <c r="F7339" s="43">
        <v>1331893.97</v>
      </c>
      <c r="G7339" s="44">
        <v>7.1856290000000003E-2</v>
      </c>
      <c r="H7339" s="204">
        <v>7834.6700000000019</v>
      </c>
      <c r="I7339" s="46">
        <v>1257715.8500000001</v>
      </c>
      <c r="J7339" s="47">
        <f t="shared" si="3347"/>
        <v>7.1856290000000003E-2</v>
      </c>
      <c r="K7339" s="201">
        <f t="shared" si="3348"/>
        <v>7860.7200000000012</v>
      </c>
      <c r="L7339" s="204">
        <f t="shared" si="3349"/>
        <v>26.049999999999272</v>
      </c>
      <c r="M7339" s="46">
        <f t="shared" si="3350"/>
        <v>1257715.8500000001</v>
      </c>
      <c r="N7339" s="44">
        <f>VLOOKUP(CONCATENATE(A7339,"-6"),'Restated Depr'!$B$6:$G$7674,6,0)</f>
        <v>7.2727269999999997E-2</v>
      </c>
      <c r="O7339" s="204">
        <f t="shared" si="3351"/>
        <v>7860.7200000000012</v>
      </c>
      <c r="P7339" s="204">
        <f t="shared" si="3352"/>
        <v>0</v>
      </c>
      <c r="Q7339" t="s">
        <v>633</v>
      </c>
      <c r="R7339" s="209"/>
    </row>
    <row r="7340" spans="1:18" hidden="1">
      <c r="A7340" s="36" t="s">
        <v>561</v>
      </c>
      <c r="B7340" s="36" t="s">
        <v>7303</v>
      </c>
      <c r="C7340" s="225" t="s">
        <v>7843</v>
      </c>
      <c r="D7340" s="220">
        <v>386</v>
      </c>
      <c r="E7340" s="328">
        <v>43008</v>
      </c>
      <c r="F7340" s="43">
        <v>1328462.33</v>
      </c>
      <c r="G7340" s="44">
        <v>7.1856290000000003E-2</v>
      </c>
      <c r="H7340" s="204">
        <v>7860.72</v>
      </c>
      <c r="I7340" s="46">
        <v>1257715.8500000001</v>
      </c>
      <c r="J7340" s="47">
        <f t="shared" si="3347"/>
        <v>7.1856290000000003E-2</v>
      </c>
      <c r="K7340" s="201">
        <f t="shared" si="3348"/>
        <v>7860.7200000000012</v>
      </c>
      <c r="L7340" s="204">
        <f t="shared" si="3349"/>
        <v>0</v>
      </c>
      <c r="M7340" s="46">
        <f t="shared" si="3350"/>
        <v>1257715.8500000001</v>
      </c>
      <c r="N7340" s="44">
        <f>VLOOKUP(CONCATENATE(A7340,"-6"),'Restated Depr'!$B$6:$G$7674,6,0)</f>
        <v>7.2727269999999997E-2</v>
      </c>
      <c r="O7340" s="204">
        <f t="shared" si="3351"/>
        <v>7860.72</v>
      </c>
      <c r="P7340" s="204">
        <f t="shared" si="3352"/>
        <v>0</v>
      </c>
      <c r="Q7340" t="s">
        <v>633</v>
      </c>
      <c r="R7340" s="209"/>
    </row>
    <row r="7341" spans="1:18" hidden="1">
      <c r="A7341" s="36" t="s">
        <v>561</v>
      </c>
      <c r="B7341" s="36" t="s">
        <v>7304</v>
      </c>
      <c r="C7341" s="225" t="s">
        <v>7843</v>
      </c>
      <c r="D7341" s="220">
        <v>386</v>
      </c>
      <c r="E7341" s="328">
        <v>43039</v>
      </c>
      <c r="F7341" s="43">
        <v>1320601.6100000001</v>
      </c>
      <c r="G7341" s="44">
        <v>7.1856290000000003E-2</v>
      </c>
      <c r="H7341" s="204">
        <v>7860.7200000000012</v>
      </c>
      <c r="I7341" s="46">
        <v>1257715.8500000001</v>
      </c>
      <c r="J7341" s="47">
        <f t="shared" si="3347"/>
        <v>7.1856290000000003E-2</v>
      </c>
      <c r="K7341" s="201">
        <f t="shared" si="3348"/>
        <v>7860.7200000000012</v>
      </c>
      <c r="L7341" s="204">
        <f t="shared" si="3349"/>
        <v>0</v>
      </c>
      <c r="M7341" s="46">
        <f t="shared" si="3350"/>
        <v>1257715.8500000001</v>
      </c>
      <c r="N7341" s="44">
        <f>VLOOKUP(CONCATENATE(A7341,"-6"),'Restated Depr'!$B$6:$G$7674,6,0)</f>
        <v>7.2727269999999997E-2</v>
      </c>
      <c r="O7341" s="204">
        <f t="shared" si="3351"/>
        <v>7860.7200000000012</v>
      </c>
      <c r="P7341" s="204">
        <f t="shared" si="3352"/>
        <v>0</v>
      </c>
      <c r="Q7341" t="s">
        <v>633</v>
      </c>
      <c r="R7341" s="209"/>
    </row>
    <row r="7342" spans="1:18" hidden="1">
      <c r="A7342" s="36" t="s">
        <v>561</v>
      </c>
      <c r="B7342" s="36" t="s">
        <v>7305</v>
      </c>
      <c r="C7342" s="225" t="s">
        <v>7843</v>
      </c>
      <c r="D7342" s="220">
        <v>386</v>
      </c>
      <c r="E7342" s="328">
        <v>43069</v>
      </c>
      <c r="F7342" s="43">
        <v>1312740.8899999999</v>
      </c>
      <c r="G7342" s="44">
        <v>7.1856290000000003E-2</v>
      </c>
      <c r="H7342" s="204">
        <v>7860.72</v>
      </c>
      <c r="I7342" s="46">
        <v>1257715.8500000001</v>
      </c>
      <c r="J7342" s="47">
        <f t="shared" si="3347"/>
        <v>7.1856290000000003E-2</v>
      </c>
      <c r="K7342" s="201">
        <f t="shared" si="3348"/>
        <v>7860.7200000000012</v>
      </c>
      <c r="L7342" s="204">
        <f t="shared" si="3349"/>
        <v>0</v>
      </c>
      <c r="M7342" s="46">
        <f t="shared" si="3350"/>
        <v>1257715.8500000001</v>
      </c>
      <c r="N7342" s="44">
        <f>VLOOKUP(CONCATENATE(A7342,"-6"),'Restated Depr'!$B$6:$G$7674,6,0)</f>
        <v>7.2727269999999997E-2</v>
      </c>
      <c r="O7342" s="204">
        <f t="shared" si="3351"/>
        <v>7860.72</v>
      </c>
      <c r="P7342" s="204">
        <f t="shared" si="3352"/>
        <v>0</v>
      </c>
      <c r="Q7342" t="s">
        <v>633</v>
      </c>
      <c r="R7342" s="209"/>
    </row>
    <row r="7343" spans="1:18" hidden="1">
      <c r="A7343" s="36" t="s">
        <v>561</v>
      </c>
      <c r="B7343" s="36" t="s">
        <v>7306</v>
      </c>
      <c r="C7343" s="225" t="s">
        <v>7843</v>
      </c>
      <c r="D7343" s="220">
        <v>386</v>
      </c>
      <c r="E7343" s="328">
        <v>43100</v>
      </c>
      <c r="F7343" s="43">
        <v>1304880.17</v>
      </c>
      <c r="G7343" s="44">
        <v>7.2289160000000005E-2</v>
      </c>
      <c r="H7343" s="204">
        <v>7860.72</v>
      </c>
      <c r="I7343" s="46">
        <v>1257715.8500000001</v>
      </c>
      <c r="J7343" s="47">
        <f t="shared" si="3347"/>
        <v>7.2289160000000005E-2</v>
      </c>
      <c r="K7343" s="201">
        <f t="shared" si="3348"/>
        <v>7860.7200000000012</v>
      </c>
      <c r="L7343" s="204">
        <f t="shared" si="3349"/>
        <v>0</v>
      </c>
      <c r="M7343" s="46">
        <f t="shared" si="3350"/>
        <v>1257715.8500000001</v>
      </c>
      <c r="N7343" s="44">
        <f>VLOOKUP(CONCATENATE(A7343,"-6"),'Restated Depr'!$B$6:$G$7674,6,0)</f>
        <v>7.2727269999999997E-2</v>
      </c>
      <c r="O7343" s="204">
        <f t="shared" si="3351"/>
        <v>7860.72</v>
      </c>
      <c r="P7343" s="204">
        <f t="shared" si="3352"/>
        <v>0</v>
      </c>
      <c r="Q7343" t="s">
        <v>633</v>
      </c>
      <c r="R7343" s="209"/>
    </row>
    <row r="7344" spans="1:18" hidden="1">
      <c r="A7344" s="36" t="s">
        <v>561</v>
      </c>
      <c r="B7344" s="36" t="s">
        <v>7307</v>
      </c>
      <c r="C7344" s="225" t="s">
        <v>7843</v>
      </c>
      <c r="D7344" s="220">
        <v>386</v>
      </c>
      <c r="E7344" s="328">
        <v>43131</v>
      </c>
      <c r="F7344" s="43">
        <v>1297019.45</v>
      </c>
      <c r="G7344" s="44">
        <v>7.2727269999999997E-2</v>
      </c>
      <c r="H7344" s="204">
        <v>7860.72</v>
      </c>
      <c r="I7344" s="46">
        <v>1257715.8500000001</v>
      </c>
      <c r="J7344" s="47">
        <f t="shared" si="3347"/>
        <v>7.2727269999999997E-2</v>
      </c>
      <c r="K7344" s="201">
        <f t="shared" si="3348"/>
        <v>7860.7200000000012</v>
      </c>
      <c r="L7344" s="204">
        <f t="shared" si="3349"/>
        <v>0</v>
      </c>
      <c r="M7344" s="46">
        <f t="shared" si="3350"/>
        <v>1257715.8500000001</v>
      </c>
      <c r="N7344" s="44">
        <f>VLOOKUP(CONCATENATE(A7344,"-6"),'Restated Depr'!$B$6:$G$7674,6,0)</f>
        <v>7.2727269999999997E-2</v>
      </c>
      <c r="O7344" s="204">
        <f t="shared" si="3351"/>
        <v>7860.72</v>
      </c>
      <c r="P7344" s="204">
        <f t="shared" si="3352"/>
        <v>0</v>
      </c>
      <c r="Q7344" t="s">
        <v>633</v>
      </c>
      <c r="R7344" s="209"/>
    </row>
    <row r="7345" spans="1:18" hidden="1">
      <c r="A7345" s="36" t="s">
        <v>561</v>
      </c>
      <c r="B7345" s="36" t="s">
        <v>7308</v>
      </c>
      <c r="C7345" s="225" t="s">
        <v>7843</v>
      </c>
      <c r="D7345" s="220">
        <v>386</v>
      </c>
      <c r="E7345" s="328">
        <v>43159</v>
      </c>
      <c r="F7345" s="43">
        <v>1289158.73</v>
      </c>
      <c r="G7345" s="44">
        <v>7.2727269999999997E-2</v>
      </c>
      <c r="H7345" s="204">
        <v>7860.72</v>
      </c>
      <c r="I7345" s="46">
        <v>1257715.8500000001</v>
      </c>
      <c r="J7345" s="47">
        <f t="shared" si="3347"/>
        <v>7.2727269999999997E-2</v>
      </c>
      <c r="K7345" s="201">
        <f t="shared" si="3348"/>
        <v>7860.7200000000012</v>
      </c>
      <c r="L7345" s="204">
        <f t="shared" si="3349"/>
        <v>0</v>
      </c>
      <c r="M7345" s="46">
        <f t="shared" si="3350"/>
        <v>1257715.8500000001</v>
      </c>
      <c r="N7345" s="44">
        <f>VLOOKUP(CONCATENATE(A7345,"-6"),'Restated Depr'!$B$6:$G$7674,6,0)</f>
        <v>7.2727269999999997E-2</v>
      </c>
      <c r="O7345" s="204">
        <f t="shared" si="3351"/>
        <v>7860.72</v>
      </c>
      <c r="P7345" s="204">
        <f t="shared" si="3352"/>
        <v>0</v>
      </c>
      <c r="Q7345" t="s">
        <v>633</v>
      </c>
      <c r="R7345" s="209"/>
    </row>
    <row r="7346" spans="1:18" hidden="1">
      <c r="A7346" s="36" t="s">
        <v>561</v>
      </c>
      <c r="B7346" s="36" t="s">
        <v>7309</v>
      </c>
      <c r="C7346" s="225" t="s">
        <v>7843</v>
      </c>
      <c r="D7346" s="220">
        <v>386</v>
      </c>
      <c r="E7346" s="328">
        <v>43190</v>
      </c>
      <c r="F7346" s="43">
        <v>1281298.01</v>
      </c>
      <c r="G7346" s="44">
        <v>7.2727269999999997E-2</v>
      </c>
      <c r="H7346" s="204">
        <v>7860.72</v>
      </c>
      <c r="I7346" s="46">
        <v>1257715.8500000001</v>
      </c>
      <c r="J7346" s="47">
        <f t="shared" si="3347"/>
        <v>7.2727269999999997E-2</v>
      </c>
      <c r="K7346" s="201">
        <f t="shared" si="3348"/>
        <v>7860.7200000000012</v>
      </c>
      <c r="L7346" s="204">
        <f t="shared" si="3349"/>
        <v>0</v>
      </c>
      <c r="M7346" s="46">
        <f t="shared" si="3350"/>
        <v>1257715.8500000001</v>
      </c>
      <c r="N7346" s="44">
        <f>VLOOKUP(CONCATENATE(A7346,"-6"),'Restated Depr'!$B$6:$G$7674,6,0)</f>
        <v>7.2727269999999997E-2</v>
      </c>
      <c r="O7346" s="204">
        <f t="shared" si="3351"/>
        <v>7860.72</v>
      </c>
      <c r="P7346" s="204">
        <f t="shared" si="3352"/>
        <v>0</v>
      </c>
      <c r="Q7346" t="s">
        <v>633</v>
      </c>
      <c r="R7346" s="209"/>
    </row>
    <row r="7347" spans="1:18" hidden="1">
      <c r="A7347" s="36" t="s">
        <v>561</v>
      </c>
      <c r="B7347" s="36" t="s">
        <v>7310</v>
      </c>
      <c r="C7347" s="225" t="s">
        <v>7843</v>
      </c>
      <c r="D7347" s="220">
        <v>386</v>
      </c>
      <c r="E7347" s="328">
        <v>43220</v>
      </c>
      <c r="F7347" s="43">
        <v>1273437.29</v>
      </c>
      <c r="G7347" s="44">
        <v>7.2727269999999997E-2</v>
      </c>
      <c r="H7347" s="204">
        <v>7860.72</v>
      </c>
      <c r="I7347" s="46">
        <v>1257715.8500000001</v>
      </c>
      <c r="J7347" s="47">
        <f t="shared" si="3347"/>
        <v>7.2727269999999997E-2</v>
      </c>
      <c r="K7347" s="201">
        <f t="shared" si="3348"/>
        <v>7860.7200000000012</v>
      </c>
      <c r="L7347" s="204">
        <f t="shared" si="3349"/>
        <v>0</v>
      </c>
      <c r="M7347" s="46">
        <f t="shared" si="3350"/>
        <v>1257715.8500000001</v>
      </c>
      <c r="N7347" s="44">
        <f>VLOOKUP(CONCATENATE(A7347,"-6"),'Restated Depr'!$B$6:$G$7674,6,0)</f>
        <v>7.2727269999999997E-2</v>
      </c>
      <c r="O7347" s="204">
        <f t="shared" si="3351"/>
        <v>7860.72</v>
      </c>
      <c r="P7347" s="204">
        <f t="shared" si="3352"/>
        <v>0</v>
      </c>
      <c r="Q7347" t="s">
        <v>633</v>
      </c>
      <c r="R7347" s="209"/>
    </row>
    <row r="7348" spans="1:18" hidden="1">
      <c r="A7348" s="36" t="s">
        <v>561</v>
      </c>
      <c r="B7348" s="36" t="s">
        <v>7311</v>
      </c>
      <c r="C7348" s="225" t="s">
        <v>7843</v>
      </c>
      <c r="D7348" s="220">
        <v>386</v>
      </c>
      <c r="E7348" s="328">
        <v>43251</v>
      </c>
      <c r="F7348" s="43">
        <v>1265576.57</v>
      </c>
      <c r="G7348" s="44">
        <v>7.2727269999999997E-2</v>
      </c>
      <c r="H7348" s="204">
        <v>7860.7199999999984</v>
      </c>
      <c r="I7348" s="46">
        <v>1257715.8500000001</v>
      </c>
      <c r="J7348" s="47">
        <f t="shared" si="3347"/>
        <v>7.2727269999999997E-2</v>
      </c>
      <c r="K7348" s="201">
        <f t="shared" si="3348"/>
        <v>7860.7200000000012</v>
      </c>
      <c r="L7348" s="204">
        <f t="shared" si="3349"/>
        <v>0</v>
      </c>
      <c r="M7348" s="46">
        <f t="shared" si="3350"/>
        <v>1257715.8500000001</v>
      </c>
      <c r="N7348" s="44">
        <f>VLOOKUP(CONCATENATE(A7348,"-6"),'Restated Depr'!$B$6:$G$7674,6,0)</f>
        <v>7.2727269999999997E-2</v>
      </c>
      <c r="O7348" s="204">
        <f t="shared" si="3351"/>
        <v>7860.7199999999984</v>
      </c>
      <c r="P7348" s="204">
        <f t="shared" si="3352"/>
        <v>0</v>
      </c>
      <c r="Q7348" t="s">
        <v>633</v>
      </c>
      <c r="R7348" s="209"/>
    </row>
    <row r="7349" spans="1:18" hidden="1">
      <c r="A7349" s="36" t="s">
        <v>561</v>
      </c>
      <c r="B7349" s="36" t="s">
        <v>7312</v>
      </c>
      <c r="C7349" s="225" t="s">
        <v>7843</v>
      </c>
      <c r="D7349" s="220">
        <v>386</v>
      </c>
      <c r="E7349" s="328">
        <v>43281</v>
      </c>
      <c r="F7349" s="43">
        <v>1257715.8500000001</v>
      </c>
      <c r="G7349" s="44">
        <v>7.2727269999999997E-2</v>
      </c>
      <c r="H7349" s="204">
        <v>7860.7200000000012</v>
      </c>
      <c r="I7349" s="46">
        <v>1257715.8500000001</v>
      </c>
      <c r="J7349" s="47">
        <f t="shared" si="3347"/>
        <v>7.2727269999999997E-2</v>
      </c>
      <c r="K7349" s="201">
        <f t="shared" si="3348"/>
        <v>7860.7200000000012</v>
      </c>
      <c r="L7349" s="204">
        <f t="shared" si="3349"/>
        <v>0</v>
      </c>
      <c r="M7349" s="46">
        <f t="shared" si="3350"/>
        <v>1257715.8500000001</v>
      </c>
      <c r="N7349" s="44">
        <f>VLOOKUP(CONCATENATE(A7349,"-6"),'Restated Depr'!$B$6:$G$7674,6,0)</f>
        <v>7.2727269999999997E-2</v>
      </c>
      <c r="O7349" s="204">
        <f t="shared" si="3351"/>
        <v>7860.7200000000012</v>
      </c>
      <c r="P7349" s="204">
        <f t="shared" si="3352"/>
        <v>0</v>
      </c>
      <c r="Q7349" t="s">
        <v>633</v>
      </c>
      <c r="R7349" s="5"/>
    </row>
    <row r="7350" spans="1:18" ht="15.75" hidden="1" thickBot="1">
      <c r="A7350" t="s">
        <v>561</v>
      </c>
      <c r="C7350" s="224" t="s">
        <v>648</v>
      </c>
      <c r="D7350" s="22"/>
      <c r="E7350" s="323" t="s">
        <v>606</v>
      </c>
      <c r="F7350" s="1"/>
      <c r="G7350" s="5"/>
      <c r="H7350" s="310">
        <f>SUM(H7338:H7349)</f>
        <v>94250.640000000014</v>
      </c>
      <c r="I7350" s="10"/>
      <c r="J7350" s="10"/>
      <c r="K7350" s="32">
        <f>SUM(K7338:K7349)</f>
        <v>94328.640000000014</v>
      </c>
      <c r="L7350" s="28">
        <f>SUM(L7338:L7349)</f>
        <v>78</v>
      </c>
      <c r="M7350" s="10"/>
      <c r="N7350" s="5"/>
      <c r="O7350" s="28">
        <f>SUM(O7338:O7349)</f>
        <v>94328.640000000014</v>
      </c>
      <c r="P7350" s="28">
        <f>SUM(P7338:P7349)</f>
        <v>0</v>
      </c>
    </row>
    <row r="7351" spans="1:18" hidden="1">
      <c r="A7351" s="17" t="s">
        <v>562</v>
      </c>
      <c r="B7351" s="17" t="s">
        <v>7313</v>
      </c>
      <c r="C7351" s="227" t="s">
        <v>7843</v>
      </c>
      <c r="D7351" s="222">
        <v>386</v>
      </c>
      <c r="E7351" s="329">
        <v>42947</v>
      </c>
      <c r="F7351" s="48">
        <v>4375676.47</v>
      </c>
      <c r="G7351" s="18">
        <v>2.5499999999999998E-2</v>
      </c>
      <c r="H7351" s="299">
        <v>9298</v>
      </c>
      <c r="I7351" s="288">
        <v>2954898.02</v>
      </c>
      <c r="J7351" s="212">
        <f t="shared" ref="J7351:J7362" si="3353">G7351</f>
        <v>2.5499999999999998E-2</v>
      </c>
      <c r="K7351" s="292">
        <f t="shared" ref="K7351:K7362" si="3354">I7351*J7351/12</f>
        <v>6279.1582924999993</v>
      </c>
      <c r="L7351" s="293">
        <f t="shared" ref="L7351:L7362" si="3355">K7351-H7351</f>
        <v>-3018.8417075000007</v>
      </c>
      <c r="M7351" s="288">
        <f t="shared" ref="M7351:M7362" si="3356">I7351</f>
        <v>2954898.02</v>
      </c>
      <c r="N7351" s="18">
        <f>VLOOKUP(CONCATENATE(A7351,"-6"),'Restated Depr'!$B$6:$G$7674,6,0)</f>
        <v>0.1</v>
      </c>
      <c r="O7351" s="293">
        <f t="shared" ref="O7351:O7362" si="3357">M7351*N7351/12</f>
        <v>24624.15016666667</v>
      </c>
      <c r="P7351" s="293">
        <f t="shared" ref="P7351:P7362" si="3358">O7351-K7351</f>
        <v>18344.99187416667</v>
      </c>
      <c r="Q7351" t="s">
        <v>7819</v>
      </c>
    </row>
    <row r="7352" spans="1:18" hidden="1">
      <c r="A7352" s="17" t="s">
        <v>562</v>
      </c>
      <c r="B7352" s="17" t="s">
        <v>7314</v>
      </c>
      <c r="C7352" s="227" t="s">
        <v>7843</v>
      </c>
      <c r="D7352" s="222">
        <v>386</v>
      </c>
      <c r="E7352" s="329">
        <v>42978</v>
      </c>
      <c r="F7352" s="35">
        <v>4374330.6100000003</v>
      </c>
      <c r="G7352" s="18">
        <v>2.5499999999999998E-2</v>
      </c>
      <c r="H7352" s="298">
        <v>9295</v>
      </c>
      <c r="I7352" s="51">
        <v>2954898.02</v>
      </c>
      <c r="J7352" s="212">
        <f t="shared" si="3353"/>
        <v>2.5499999999999998E-2</v>
      </c>
      <c r="K7352" s="213">
        <f t="shared" si="3354"/>
        <v>6279.1582924999993</v>
      </c>
      <c r="L7352" s="214">
        <f t="shared" si="3355"/>
        <v>-3015.8417075000007</v>
      </c>
      <c r="M7352" s="51">
        <f t="shared" si="3356"/>
        <v>2954898.02</v>
      </c>
      <c r="N7352" s="18">
        <f>VLOOKUP(CONCATENATE(A7352,"-6"),'Restated Depr'!$B$6:$G$7674,6,0)</f>
        <v>0.1</v>
      </c>
      <c r="O7352" s="214">
        <f t="shared" si="3357"/>
        <v>24624.15016666667</v>
      </c>
      <c r="P7352" s="214">
        <f t="shared" si="3358"/>
        <v>18344.99187416667</v>
      </c>
      <c r="Q7352" t="s">
        <v>7819</v>
      </c>
    </row>
    <row r="7353" spans="1:18" hidden="1">
      <c r="A7353" s="17" t="s">
        <v>562</v>
      </c>
      <c r="B7353" s="17" t="s">
        <v>7315</v>
      </c>
      <c r="C7353" s="227" t="s">
        <v>7843</v>
      </c>
      <c r="D7353" s="222">
        <v>386</v>
      </c>
      <c r="E7353" s="329">
        <v>43008</v>
      </c>
      <c r="F7353" s="35">
        <v>4421737.54</v>
      </c>
      <c r="G7353" s="18">
        <v>2.5499999999999998E-2</v>
      </c>
      <c r="H7353" s="298">
        <v>9396</v>
      </c>
      <c r="I7353" s="51">
        <v>2954898.02</v>
      </c>
      <c r="J7353" s="212">
        <f t="shared" si="3353"/>
        <v>2.5499999999999998E-2</v>
      </c>
      <c r="K7353" s="213">
        <f t="shared" si="3354"/>
        <v>6279.1582924999993</v>
      </c>
      <c r="L7353" s="214">
        <f t="shared" si="3355"/>
        <v>-3116.8417075000007</v>
      </c>
      <c r="M7353" s="51">
        <f t="shared" si="3356"/>
        <v>2954898.02</v>
      </c>
      <c r="N7353" s="18">
        <f>VLOOKUP(CONCATENATE(A7353,"-6"),'Restated Depr'!$B$6:$G$7674,6,0)</f>
        <v>0.1</v>
      </c>
      <c r="O7353" s="214">
        <f t="shared" si="3357"/>
        <v>24624.15016666667</v>
      </c>
      <c r="P7353" s="214">
        <f t="shared" si="3358"/>
        <v>18344.99187416667</v>
      </c>
      <c r="Q7353" t="s">
        <v>7819</v>
      </c>
    </row>
    <row r="7354" spans="1:18" hidden="1">
      <c r="A7354" s="17" t="s">
        <v>562</v>
      </c>
      <c r="B7354" s="17" t="s">
        <v>7316</v>
      </c>
      <c r="C7354" s="227" t="s">
        <v>7843</v>
      </c>
      <c r="D7354" s="222">
        <v>386</v>
      </c>
      <c r="E7354" s="329">
        <v>43039</v>
      </c>
      <c r="F7354" s="35">
        <v>4526727.2699999996</v>
      </c>
      <c r="G7354" s="18">
        <v>2.5499999999999998E-2</v>
      </c>
      <c r="H7354" s="298">
        <v>9619</v>
      </c>
      <c r="I7354" s="51">
        <v>2954898.02</v>
      </c>
      <c r="J7354" s="212">
        <f t="shared" si="3353"/>
        <v>2.5499999999999998E-2</v>
      </c>
      <c r="K7354" s="213">
        <f t="shared" si="3354"/>
        <v>6279.1582924999993</v>
      </c>
      <c r="L7354" s="214">
        <f t="shared" si="3355"/>
        <v>-3339.8417075000007</v>
      </c>
      <c r="M7354" s="51">
        <f t="shared" si="3356"/>
        <v>2954898.02</v>
      </c>
      <c r="N7354" s="18">
        <f>VLOOKUP(CONCATENATE(A7354,"-6"),'Restated Depr'!$B$6:$G$7674,6,0)</f>
        <v>0.1</v>
      </c>
      <c r="O7354" s="214">
        <f t="shared" si="3357"/>
        <v>24624.15016666667</v>
      </c>
      <c r="P7354" s="214">
        <f t="shared" si="3358"/>
        <v>18344.99187416667</v>
      </c>
      <c r="Q7354" t="s">
        <v>7819</v>
      </c>
    </row>
    <row r="7355" spans="1:18" hidden="1">
      <c r="A7355" s="17" t="s">
        <v>562</v>
      </c>
      <c r="B7355" s="17" t="s">
        <v>7317</v>
      </c>
      <c r="C7355" s="227" t="s">
        <v>7843</v>
      </c>
      <c r="D7355" s="222">
        <v>386</v>
      </c>
      <c r="E7355" s="329">
        <v>43069</v>
      </c>
      <c r="F7355" s="35">
        <v>4584085.95</v>
      </c>
      <c r="G7355" s="18">
        <v>2.5499999999999998E-2</v>
      </c>
      <c r="H7355" s="298">
        <v>9741</v>
      </c>
      <c r="I7355" s="51">
        <v>2954898.02</v>
      </c>
      <c r="J7355" s="212">
        <f t="shared" si="3353"/>
        <v>2.5499999999999998E-2</v>
      </c>
      <c r="K7355" s="213">
        <f t="shared" si="3354"/>
        <v>6279.1582924999993</v>
      </c>
      <c r="L7355" s="214">
        <f t="shared" si="3355"/>
        <v>-3461.8417075000007</v>
      </c>
      <c r="M7355" s="51">
        <f t="shared" si="3356"/>
        <v>2954898.02</v>
      </c>
      <c r="N7355" s="18">
        <f>VLOOKUP(CONCATENATE(A7355,"-6"),'Restated Depr'!$B$6:$G$7674,6,0)</f>
        <v>0.1</v>
      </c>
      <c r="O7355" s="214">
        <f t="shared" si="3357"/>
        <v>24624.15016666667</v>
      </c>
      <c r="P7355" s="214">
        <f t="shared" si="3358"/>
        <v>18344.99187416667</v>
      </c>
      <c r="Q7355" t="s">
        <v>7819</v>
      </c>
    </row>
    <row r="7356" spans="1:18" hidden="1">
      <c r="A7356" s="17" t="s">
        <v>562</v>
      </c>
      <c r="B7356" s="17" t="s">
        <v>7318</v>
      </c>
      <c r="C7356" s="227" t="s">
        <v>7843</v>
      </c>
      <c r="D7356" s="222">
        <v>386</v>
      </c>
      <c r="E7356" s="329">
        <v>43100</v>
      </c>
      <c r="F7356" s="35">
        <v>3595010.43</v>
      </c>
      <c r="G7356" s="18">
        <v>5.67E-2</v>
      </c>
      <c r="H7356" s="298">
        <v>16986</v>
      </c>
      <c r="I7356" s="51">
        <v>2954898.02</v>
      </c>
      <c r="J7356" s="212">
        <f t="shared" si="3353"/>
        <v>5.67E-2</v>
      </c>
      <c r="K7356" s="213">
        <f t="shared" si="3354"/>
        <v>13961.8931445</v>
      </c>
      <c r="L7356" s="214">
        <f t="shared" si="3355"/>
        <v>-3024.1068555000002</v>
      </c>
      <c r="M7356" s="51">
        <f t="shared" si="3356"/>
        <v>2954898.02</v>
      </c>
      <c r="N7356" s="18">
        <f>VLOOKUP(CONCATENATE(A7356,"-6"),'Restated Depr'!$B$6:$G$7674,6,0)</f>
        <v>0.1</v>
      </c>
      <c r="O7356" s="214">
        <f t="shared" si="3357"/>
        <v>24624.15016666667</v>
      </c>
      <c r="P7356" s="214">
        <f t="shared" si="3358"/>
        <v>10662.25702216667</v>
      </c>
      <c r="Q7356" t="s">
        <v>7819</v>
      </c>
    </row>
    <row r="7357" spans="1:18" hidden="1">
      <c r="A7357" s="17" t="s">
        <v>562</v>
      </c>
      <c r="B7357" s="17" t="s">
        <v>7319</v>
      </c>
      <c r="C7357" s="227" t="s">
        <v>7843</v>
      </c>
      <c r="D7357" s="222">
        <v>386</v>
      </c>
      <c r="E7357" s="329">
        <v>43131</v>
      </c>
      <c r="F7357" s="35">
        <v>2646182.37</v>
      </c>
      <c r="G7357" s="18">
        <v>0.1</v>
      </c>
      <c r="H7357" s="298">
        <v>21110</v>
      </c>
      <c r="I7357" s="51">
        <v>2954898.02</v>
      </c>
      <c r="J7357" s="212">
        <f t="shared" si="3353"/>
        <v>0.1</v>
      </c>
      <c r="K7357" s="213">
        <f t="shared" si="3354"/>
        <v>24624.15016666667</v>
      </c>
      <c r="L7357" s="214">
        <f t="shared" si="3355"/>
        <v>3514.15016666667</v>
      </c>
      <c r="M7357" s="51">
        <f t="shared" si="3356"/>
        <v>2954898.02</v>
      </c>
      <c r="N7357" s="18">
        <f>VLOOKUP(CONCATENATE(A7357,"-6"),'Restated Depr'!$B$6:$G$7674,6,0)</f>
        <v>0.1</v>
      </c>
      <c r="O7357" s="214">
        <f t="shared" si="3357"/>
        <v>24624.15016666667</v>
      </c>
      <c r="P7357" s="214">
        <f t="shared" si="3358"/>
        <v>0</v>
      </c>
      <c r="Q7357" t="s">
        <v>7819</v>
      </c>
    </row>
    <row r="7358" spans="1:18" hidden="1">
      <c r="A7358" s="17" t="s">
        <v>562</v>
      </c>
      <c r="B7358" s="17" t="s">
        <v>7320</v>
      </c>
      <c r="C7358" s="227" t="s">
        <v>7843</v>
      </c>
      <c r="D7358" s="222">
        <v>386</v>
      </c>
      <c r="E7358" s="329">
        <v>43159</v>
      </c>
      <c r="F7358" s="35">
        <v>2715553.82</v>
      </c>
      <c r="G7358" s="18">
        <v>0.1</v>
      </c>
      <c r="H7358" s="298">
        <v>28174</v>
      </c>
      <c r="I7358" s="51">
        <v>2954898.02</v>
      </c>
      <c r="J7358" s="212">
        <f t="shared" si="3353"/>
        <v>0.1</v>
      </c>
      <c r="K7358" s="213">
        <f t="shared" si="3354"/>
        <v>24624.15016666667</v>
      </c>
      <c r="L7358" s="214">
        <f t="shared" si="3355"/>
        <v>-3549.84983333333</v>
      </c>
      <c r="M7358" s="51">
        <f t="shared" si="3356"/>
        <v>2954898.02</v>
      </c>
      <c r="N7358" s="18">
        <f>VLOOKUP(CONCATENATE(A7358,"-6"),'Restated Depr'!$B$6:$G$7674,6,0)</f>
        <v>0.1</v>
      </c>
      <c r="O7358" s="214">
        <f t="shared" si="3357"/>
        <v>24624.15016666667</v>
      </c>
      <c r="P7358" s="214">
        <f t="shared" si="3358"/>
        <v>0</v>
      </c>
      <c r="Q7358" t="s">
        <v>7819</v>
      </c>
    </row>
    <row r="7359" spans="1:18" hidden="1">
      <c r="A7359" s="17" t="s">
        <v>562</v>
      </c>
      <c r="B7359" s="17" t="s">
        <v>7321</v>
      </c>
      <c r="C7359" s="227" t="s">
        <v>7843</v>
      </c>
      <c r="D7359" s="222">
        <v>386</v>
      </c>
      <c r="E7359" s="329">
        <v>43190</v>
      </c>
      <c r="F7359" s="35">
        <v>2806093.25</v>
      </c>
      <c r="G7359" s="18">
        <v>0.1</v>
      </c>
      <c r="H7359" s="298">
        <v>29549</v>
      </c>
      <c r="I7359" s="51">
        <v>2954898.02</v>
      </c>
      <c r="J7359" s="212">
        <f t="shared" si="3353"/>
        <v>0.1</v>
      </c>
      <c r="K7359" s="213">
        <f t="shared" si="3354"/>
        <v>24624.15016666667</v>
      </c>
      <c r="L7359" s="214">
        <f t="shared" si="3355"/>
        <v>-4924.84983333333</v>
      </c>
      <c r="M7359" s="51">
        <f t="shared" si="3356"/>
        <v>2954898.02</v>
      </c>
      <c r="N7359" s="18">
        <f>VLOOKUP(CONCATENATE(A7359,"-6"),'Restated Depr'!$B$6:$G$7674,6,0)</f>
        <v>0.1</v>
      </c>
      <c r="O7359" s="214">
        <f t="shared" si="3357"/>
        <v>24624.15016666667</v>
      </c>
      <c r="P7359" s="214">
        <f t="shared" si="3358"/>
        <v>0</v>
      </c>
      <c r="Q7359" t="s">
        <v>7819</v>
      </c>
    </row>
    <row r="7360" spans="1:18" hidden="1">
      <c r="A7360" s="17" t="s">
        <v>562</v>
      </c>
      <c r="B7360" s="17" t="s">
        <v>7322</v>
      </c>
      <c r="C7360" s="227" t="s">
        <v>7843</v>
      </c>
      <c r="D7360" s="222">
        <v>386</v>
      </c>
      <c r="E7360" s="329">
        <v>43220</v>
      </c>
      <c r="F7360" s="35">
        <v>2923112.4</v>
      </c>
      <c r="G7360" s="18">
        <v>0.1</v>
      </c>
      <c r="H7360" s="298">
        <v>31328</v>
      </c>
      <c r="I7360" s="51">
        <v>2954898.02</v>
      </c>
      <c r="J7360" s="212">
        <f t="shared" si="3353"/>
        <v>0.1</v>
      </c>
      <c r="K7360" s="213">
        <f t="shared" si="3354"/>
        <v>24624.15016666667</v>
      </c>
      <c r="L7360" s="214">
        <f t="shared" si="3355"/>
        <v>-6703.84983333333</v>
      </c>
      <c r="M7360" s="51">
        <f t="shared" si="3356"/>
        <v>2954898.02</v>
      </c>
      <c r="N7360" s="18">
        <f>VLOOKUP(CONCATENATE(A7360,"-6"),'Restated Depr'!$B$6:$G$7674,6,0)</f>
        <v>0.1</v>
      </c>
      <c r="O7360" s="214">
        <f t="shared" si="3357"/>
        <v>24624.15016666667</v>
      </c>
      <c r="P7360" s="214">
        <f t="shared" si="3358"/>
        <v>0</v>
      </c>
      <c r="Q7360" t="s">
        <v>7819</v>
      </c>
    </row>
    <row r="7361" spans="1:18" hidden="1">
      <c r="A7361" s="17" t="s">
        <v>562</v>
      </c>
      <c r="B7361" s="17" t="s">
        <v>7323</v>
      </c>
      <c r="C7361" s="227" t="s">
        <v>7843</v>
      </c>
      <c r="D7361" s="222">
        <v>386</v>
      </c>
      <c r="E7361" s="329">
        <v>43251</v>
      </c>
      <c r="F7361" s="35">
        <v>2932869.09</v>
      </c>
      <c r="G7361" s="18">
        <v>0.1</v>
      </c>
      <c r="H7361" s="298">
        <v>31666</v>
      </c>
      <c r="I7361" s="51">
        <v>2954898.02</v>
      </c>
      <c r="J7361" s="212">
        <f t="shared" si="3353"/>
        <v>0.1</v>
      </c>
      <c r="K7361" s="213">
        <f t="shared" si="3354"/>
        <v>24624.15016666667</v>
      </c>
      <c r="L7361" s="214">
        <f t="shared" si="3355"/>
        <v>-7041.84983333333</v>
      </c>
      <c r="M7361" s="51">
        <f t="shared" si="3356"/>
        <v>2954898.02</v>
      </c>
      <c r="N7361" s="18">
        <f>VLOOKUP(CONCATENATE(A7361,"-6"),'Restated Depr'!$B$6:$G$7674,6,0)</f>
        <v>0.1</v>
      </c>
      <c r="O7361" s="214">
        <f t="shared" si="3357"/>
        <v>24624.15016666667</v>
      </c>
      <c r="P7361" s="214">
        <f t="shared" si="3358"/>
        <v>0</v>
      </c>
      <c r="Q7361" t="s">
        <v>7819</v>
      </c>
    </row>
    <row r="7362" spans="1:18" hidden="1">
      <c r="A7362" s="17" t="s">
        <v>562</v>
      </c>
      <c r="B7362" s="17" t="s">
        <v>7324</v>
      </c>
      <c r="C7362" s="227" t="s">
        <v>7843</v>
      </c>
      <c r="D7362" s="222">
        <v>386</v>
      </c>
      <c r="E7362" s="329">
        <v>43281</v>
      </c>
      <c r="F7362" s="35">
        <v>2954898.02</v>
      </c>
      <c r="G7362" s="18">
        <v>0.1</v>
      </c>
      <c r="H7362" s="298">
        <v>30360</v>
      </c>
      <c r="I7362" s="51">
        <v>2954898.02</v>
      </c>
      <c r="J7362" s="212">
        <f t="shared" si="3353"/>
        <v>0.1</v>
      </c>
      <c r="K7362" s="213">
        <f t="shared" si="3354"/>
        <v>24624.15016666667</v>
      </c>
      <c r="L7362" s="214">
        <f t="shared" si="3355"/>
        <v>-5735.84983333333</v>
      </c>
      <c r="M7362" s="51">
        <f t="shared" si="3356"/>
        <v>2954898.02</v>
      </c>
      <c r="N7362" s="18">
        <f>VLOOKUP(CONCATENATE(A7362,"-6"),'Restated Depr'!$B$6:$G$7674,6,0)</f>
        <v>0.1</v>
      </c>
      <c r="O7362" s="214">
        <f t="shared" si="3357"/>
        <v>24624.15016666667</v>
      </c>
      <c r="P7362" s="214">
        <f t="shared" si="3358"/>
        <v>0</v>
      </c>
      <c r="Q7362" t="s">
        <v>7819</v>
      </c>
      <c r="R7362" s="5"/>
    </row>
    <row r="7363" spans="1:18" ht="15.75" hidden="1" thickBot="1">
      <c r="A7363" t="s">
        <v>562</v>
      </c>
      <c r="C7363" s="224" t="s">
        <v>648</v>
      </c>
      <c r="D7363" s="22"/>
      <c r="E7363" s="323" t="s">
        <v>606</v>
      </c>
      <c r="F7363" s="1"/>
      <c r="G7363" s="5"/>
      <c r="H7363" s="310">
        <f>SUM(H7351:H7362)</f>
        <v>236522</v>
      </c>
      <c r="I7363" s="10"/>
      <c r="J7363" s="10"/>
      <c r="K7363" s="32">
        <f>SUM(K7351:K7362)</f>
        <v>193102.58560699999</v>
      </c>
      <c r="L7363" s="28">
        <f>SUM(L7351:L7362)</f>
        <v>-43419.414392999985</v>
      </c>
      <c r="M7363" s="10"/>
      <c r="N7363" s="5"/>
      <c r="O7363" s="28">
        <f>SUM(O7351:O7362)</f>
        <v>295489.80199999997</v>
      </c>
      <c r="P7363" s="28">
        <f>SUM(P7351:P7362)</f>
        <v>102387.21639300002</v>
      </c>
    </row>
    <row r="7364" spans="1:18" hidden="1">
      <c r="A7364" t="s">
        <v>563</v>
      </c>
      <c r="B7364" t="s">
        <v>7325</v>
      </c>
      <c r="C7364" s="224" t="s">
        <v>7843</v>
      </c>
      <c r="D7364" s="221">
        <v>386</v>
      </c>
      <c r="E7364" s="324">
        <v>42947</v>
      </c>
      <c r="F7364" s="9">
        <v>769384.65</v>
      </c>
      <c r="G7364" s="18">
        <v>2.5499999999999998E-2</v>
      </c>
      <c r="H7364" s="299">
        <v>1634.95</v>
      </c>
      <c r="I7364" s="15">
        <v>0</v>
      </c>
      <c r="J7364" s="11">
        <f t="shared" ref="J7364:J7375" si="3359">G7364</f>
        <v>2.5499999999999998E-2</v>
      </c>
      <c r="K7364" s="31">
        <f t="shared" ref="K7364:K7375" si="3360">I7364*J7364/12</f>
        <v>0</v>
      </c>
      <c r="L7364" s="289">
        <f t="shared" ref="L7364:L7375" si="3361">K7364-H7364</f>
        <v>-1634.95</v>
      </c>
      <c r="M7364" s="15">
        <f t="shared" ref="M7364:M7375" si="3362">I7364</f>
        <v>0</v>
      </c>
      <c r="N7364" s="5">
        <f>VLOOKUP(CONCATENATE(A7364,"-6"),'Restated Depr'!$B$6:$G$7674,6,0)</f>
        <v>0.1</v>
      </c>
      <c r="O7364" s="289">
        <f t="shared" ref="O7364:O7375" si="3363">M7364*N7364/12</f>
        <v>0</v>
      </c>
      <c r="P7364" s="289">
        <f t="shared" ref="P7364:P7375" si="3364">O7364-K7364</f>
        <v>0</v>
      </c>
      <c r="Q7364" t="s">
        <v>7819</v>
      </c>
    </row>
    <row r="7365" spans="1:18" hidden="1">
      <c r="A7365" t="s">
        <v>563</v>
      </c>
      <c r="B7365" t="s">
        <v>7326</v>
      </c>
      <c r="C7365" s="224" t="s">
        <v>7843</v>
      </c>
      <c r="D7365" s="221">
        <v>386</v>
      </c>
      <c r="E7365" s="324">
        <v>42978</v>
      </c>
      <c r="F7365" s="1">
        <v>683888.21</v>
      </c>
      <c r="G7365" s="18">
        <v>2.5499999999999998E-2</v>
      </c>
      <c r="H7365" s="298">
        <v>1453.26</v>
      </c>
      <c r="I7365" s="10">
        <v>0</v>
      </c>
      <c r="J7365" s="11">
        <f t="shared" si="3359"/>
        <v>2.5499999999999998E-2</v>
      </c>
      <c r="K7365" s="30">
        <f t="shared" si="3360"/>
        <v>0</v>
      </c>
      <c r="L7365" s="29">
        <f t="shared" si="3361"/>
        <v>-1453.26</v>
      </c>
      <c r="M7365" s="10">
        <f t="shared" si="3362"/>
        <v>0</v>
      </c>
      <c r="N7365" s="5">
        <f>VLOOKUP(CONCATENATE(A7365,"-6"),'Restated Depr'!$B$6:$G$7674,6,0)</f>
        <v>0.1</v>
      </c>
      <c r="O7365" s="29">
        <f t="shared" si="3363"/>
        <v>0</v>
      </c>
      <c r="P7365" s="29">
        <f t="shared" si="3364"/>
        <v>0</v>
      </c>
      <c r="Q7365" t="s">
        <v>7819</v>
      </c>
    </row>
    <row r="7366" spans="1:18" hidden="1">
      <c r="A7366" t="s">
        <v>563</v>
      </c>
      <c r="B7366" t="s">
        <v>7327</v>
      </c>
      <c r="C7366" s="224" t="s">
        <v>7843</v>
      </c>
      <c r="D7366" s="221">
        <v>386</v>
      </c>
      <c r="E7366" s="324">
        <v>43008</v>
      </c>
      <c r="F7366" s="1">
        <v>613692.9</v>
      </c>
      <c r="G7366" s="18">
        <v>2.5499999999999998E-2</v>
      </c>
      <c r="H7366" s="298">
        <v>1304.0900000000001</v>
      </c>
      <c r="I7366" s="10">
        <v>0</v>
      </c>
      <c r="J7366" s="11">
        <f t="shared" si="3359"/>
        <v>2.5499999999999998E-2</v>
      </c>
      <c r="K7366" s="30">
        <f t="shared" si="3360"/>
        <v>0</v>
      </c>
      <c r="L7366" s="29">
        <f t="shared" si="3361"/>
        <v>-1304.0900000000001</v>
      </c>
      <c r="M7366" s="10">
        <f t="shared" si="3362"/>
        <v>0</v>
      </c>
      <c r="N7366" s="5">
        <f>VLOOKUP(CONCATENATE(A7366,"-6"),'Restated Depr'!$B$6:$G$7674,6,0)</f>
        <v>0.1</v>
      </c>
      <c r="O7366" s="29">
        <f t="shared" si="3363"/>
        <v>0</v>
      </c>
      <c r="P7366" s="29">
        <f t="shared" si="3364"/>
        <v>0</v>
      </c>
      <c r="Q7366" t="s">
        <v>7819</v>
      </c>
    </row>
    <row r="7367" spans="1:18" hidden="1">
      <c r="A7367" t="s">
        <v>563</v>
      </c>
      <c r="B7367" t="s">
        <v>7328</v>
      </c>
      <c r="C7367" s="224" t="s">
        <v>7843</v>
      </c>
      <c r="D7367" s="221">
        <v>386</v>
      </c>
      <c r="E7367" s="324">
        <v>43039</v>
      </c>
      <c r="F7367" s="1">
        <v>561366.79</v>
      </c>
      <c r="G7367" s="18">
        <v>2.5499999999999998E-2</v>
      </c>
      <c r="H7367" s="298">
        <v>1192.9099999999999</v>
      </c>
      <c r="I7367" s="10">
        <v>0</v>
      </c>
      <c r="J7367" s="11">
        <f t="shared" si="3359"/>
        <v>2.5499999999999998E-2</v>
      </c>
      <c r="K7367" s="30">
        <f t="shared" si="3360"/>
        <v>0</v>
      </c>
      <c r="L7367" s="29">
        <f t="shared" si="3361"/>
        <v>-1192.9099999999999</v>
      </c>
      <c r="M7367" s="10">
        <f t="shared" si="3362"/>
        <v>0</v>
      </c>
      <c r="N7367" s="5">
        <f>VLOOKUP(CONCATENATE(A7367,"-6"),'Restated Depr'!$B$6:$G$7674,6,0)</f>
        <v>0.1</v>
      </c>
      <c r="O7367" s="29">
        <f t="shared" si="3363"/>
        <v>0</v>
      </c>
      <c r="P7367" s="29">
        <f t="shared" si="3364"/>
        <v>0</v>
      </c>
      <c r="Q7367" t="s">
        <v>7819</v>
      </c>
    </row>
    <row r="7368" spans="1:18" hidden="1">
      <c r="A7368" t="s">
        <v>563</v>
      </c>
      <c r="B7368" t="s">
        <v>7329</v>
      </c>
      <c r="C7368" s="224" t="s">
        <v>7843</v>
      </c>
      <c r="D7368" s="221">
        <v>386</v>
      </c>
      <c r="E7368" s="324">
        <v>43069</v>
      </c>
      <c r="F7368" s="1">
        <v>499866.18</v>
      </c>
      <c r="G7368" s="18">
        <v>2.5499999999999998E-2</v>
      </c>
      <c r="H7368" s="298">
        <v>1062.22</v>
      </c>
      <c r="I7368" s="10">
        <v>0</v>
      </c>
      <c r="J7368" s="11">
        <f t="shared" si="3359"/>
        <v>2.5499999999999998E-2</v>
      </c>
      <c r="K7368" s="30">
        <f t="shared" si="3360"/>
        <v>0</v>
      </c>
      <c r="L7368" s="29">
        <f t="shared" si="3361"/>
        <v>-1062.22</v>
      </c>
      <c r="M7368" s="10">
        <f t="shared" si="3362"/>
        <v>0</v>
      </c>
      <c r="N7368" s="5">
        <f>VLOOKUP(CONCATENATE(A7368,"-6"),'Restated Depr'!$B$6:$G$7674,6,0)</f>
        <v>0.1</v>
      </c>
      <c r="O7368" s="29">
        <f t="shared" si="3363"/>
        <v>0</v>
      </c>
      <c r="P7368" s="29">
        <f t="shared" si="3364"/>
        <v>0</v>
      </c>
      <c r="Q7368" t="s">
        <v>7819</v>
      </c>
    </row>
    <row r="7369" spans="1:18" hidden="1">
      <c r="A7369" t="s">
        <v>563</v>
      </c>
      <c r="B7369" t="s">
        <v>7330</v>
      </c>
      <c r="C7369" s="224" t="s">
        <v>7843</v>
      </c>
      <c r="D7369" s="221">
        <v>386</v>
      </c>
      <c r="E7369" s="324">
        <v>43100</v>
      </c>
      <c r="F7369" s="1">
        <v>237703.87</v>
      </c>
      <c r="G7369" s="18">
        <v>5.67E-2</v>
      </c>
      <c r="H7369" s="298">
        <v>1123.1500000000001</v>
      </c>
      <c r="I7369" s="10">
        <v>0</v>
      </c>
      <c r="J7369" s="11">
        <f t="shared" si="3359"/>
        <v>5.67E-2</v>
      </c>
      <c r="K7369" s="30">
        <f t="shared" si="3360"/>
        <v>0</v>
      </c>
      <c r="L7369" s="29">
        <f t="shared" si="3361"/>
        <v>-1123.1500000000001</v>
      </c>
      <c r="M7369" s="10">
        <f t="shared" si="3362"/>
        <v>0</v>
      </c>
      <c r="N7369" s="5">
        <f>VLOOKUP(CONCATENATE(A7369,"-6"),'Restated Depr'!$B$6:$G$7674,6,0)</f>
        <v>0.1</v>
      </c>
      <c r="O7369" s="29">
        <f t="shared" si="3363"/>
        <v>0</v>
      </c>
      <c r="P7369" s="29">
        <f t="shared" si="3364"/>
        <v>0</v>
      </c>
      <c r="Q7369" t="s">
        <v>7819</v>
      </c>
    </row>
    <row r="7370" spans="1:18" hidden="1">
      <c r="A7370" t="s">
        <v>563</v>
      </c>
      <c r="B7370" t="s">
        <v>7331</v>
      </c>
      <c r="C7370" s="224" t="s">
        <v>7843</v>
      </c>
      <c r="D7370" s="221">
        <v>386</v>
      </c>
      <c r="E7370" s="324">
        <v>43131</v>
      </c>
      <c r="F7370" s="1">
        <v>0</v>
      </c>
      <c r="G7370" s="5">
        <v>0.1</v>
      </c>
      <c r="H7370" s="298">
        <v>0</v>
      </c>
      <c r="I7370" s="10">
        <v>0</v>
      </c>
      <c r="J7370" s="11">
        <f t="shared" si="3359"/>
        <v>0.1</v>
      </c>
      <c r="K7370" s="30">
        <f t="shared" si="3360"/>
        <v>0</v>
      </c>
      <c r="L7370" s="29">
        <f t="shared" si="3361"/>
        <v>0</v>
      </c>
      <c r="M7370" s="10">
        <f t="shared" si="3362"/>
        <v>0</v>
      </c>
      <c r="N7370" s="5">
        <f>VLOOKUP(CONCATENATE(A7370,"-6"),'Restated Depr'!$B$6:$G$7674,6,0)</f>
        <v>0.1</v>
      </c>
      <c r="O7370" s="29">
        <f t="shared" si="3363"/>
        <v>0</v>
      </c>
      <c r="P7370" s="29">
        <f t="shared" si="3364"/>
        <v>0</v>
      </c>
      <c r="Q7370" t="s">
        <v>7819</v>
      </c>
    </row>
    <row r="7371" spans="1:18" hidden="1">
      <c r="A7371" t="s">
        <v>563</v>
      </c>
      <c r="B7371" t="s">
        <v>7332</v>
      </c>
      <c r="C7371" s="224" t="s">
        <v>7843</v>
      </c>
      <c r="D7371" s="221">
        <v>386</v>
      </c>
      <c r="E7371" s="324">
        <v>43159</v>
      </c>
      <c r="F7371" s="1">
        <v>0.28999999999999998</v>
      </c>
      <c r="G7371" s="5">
        <v>0.1</v>
      </c>
      <c r="H7371" s="298">
        <v>0</v>
      </c>
      <c r="I7371" s="10">
        <v>0</v>
      </c>
      <c r="J7371" s="11">
        <f t="shared" si="3359"/>
        <v>0.1</v>
      </c>
      <c r="K7371" s="30">
        <f t="shared" si="3360"/>
        <v>0</v>
      </c>
      <c r="L7371" s="29">
        <f t="shared" si="3361"/>
        <v>0</v>
      </c>
      <c r="M7371" s="10">
        <f t="shared" si="3362"/>
        <v>0</v>
      </c>
      <c r="N7371" s="5">
        <f>VLOOKUP(CONCATENATE(A7371,"-6"),'Restated Depr'!$B$6:$G$7674,6,0)</f>
        <v>0.1</v>
      </c>
      <c r="O7371" s="29">
        <f t="shared" si="3363"/>
        <v>0</v>
      </c>
      <c r="P7371" s="29">
        <f t="shared" si="3364"/>
        <v>0</v>
      </c>
      <c r="Q7371" t="s">
        <v>7819</v>
      </c>
    </row>
    <row r="7372" spans="1:18" hidden="1">
      <c r="A7372" t="s">
        <v>563</v>
      </c>
      <c r="B7372" t="s">
        <v>7333</v>
      </c>
      <c r="C7372" s="224" t="s">
        <v>7843</v>
      </c>
      <c r="D7372" s="221">
        <v>386</v>
      </c>
      <c r="E7372" s="324">
        <v>43190</v>
      </c>
      <c r="F7372" s="1">
        <v>475.19</v>
      </c>
      <c r="G7372" s="5">
        <v>0.1</v>
      </c>
      <c r="H7372" s="298">
        <v>3.9599999999999995</v>
      </c>
      <c r="I7372" s="10">
        <v>0</v>
      </c>
      <c r="J7372" s="11">
        <f t="shared" si="3359"/>
        <v>0.1</v>
      </c>
      <c r="K7372" s="30">
        <f t="shared" si="3360"/>
        <v>0</v>
      </c>
      <c r="L7372" s="29">
        <f t="shared" si="3361"/>
        <v>-3.9599999999999995</v>
      </c>
      <c r="M7372" s="10">
        <f t="shared" si="3362"/>
        <v>0</v>
      </c>
      <c r="N7372" s="5">
        <f>VLOOKUP(CONCATENATE(A7372,"-6"),'Restated Depr'!$B$6:$G$7674,6,0)</f>
        <v>0.1</v>
      </c>
      <c r="O7372" s="29">
        <f t="shared" si="3363"/>
        <v>0</v>
      </c>
      <c r="P7372" s="29">
        <f t="shared" si="3364"/>
        <v>0</v>
      </c>
      <c r="Q7372" t="s">
        <v>7819</v>
      </c>
    </row>
    <row r="7373" spans="1:18" hidden="1">
      <c r="A7373" t="s">
        <v>563</v>
      </c>
      <c r="B7373" t="s">
        <v>7334</v>
      </c>
      <c r="C7373" s="224" t="s">
        <v>7843</v>
      </c>
      <c r="D7373" s="221">
        <v>386</v>
      </c>
      <c r="E7373" s="324">
        <v>43220</v>
      </c>
      <c r="F7373" s="1">
        <v>1972.56</v>
      </c>
      <c r="G7373" s="5">
        <v>0.1</v>
      </c>
      <c r="H7373" s="298">
        <v>16.440000000000001</v>
      </c>
      <c r="I7373" s="10">
        <v>0</v>
      </c>
      <c r="J7373" s="11">
        <f t="shared" si="3359"/>
        <v>0.1</v>
      </c>
      <c r="K7373" s="30">
        <f t="shared" si="3360"/>
        <v>0</v>
      </c>
      <c r="L7373" s="29">
        <f t="shared" si="3361"/>
        <v>-16.440000000000001</v>
      </c>
      <c r="M7373" s="10">
        <f t="shared" si="3362"/>
        <v>0</v>
      </c>
      <c r="N7373" s="5">
        <f>VLOOKUP(CONCATENATE(A7373,"-6"),'Restated Depr'!$B$6:$G$7674,6,0)</f>
        <v>0.1</v>
      </c>
      <c r="O7373" s="29">
        <f t="shared" si="3363"/>
        <v>0</v>
      </c>
      <c r="P7373" s="29">
        <f t="shared" si="3364"/>
        <v>0</v>
      </c>
      <c r="Q7373" t="s">
        <v>7819</v>
      </c>
    </row>
    <row r="7374" spans="1:18" hidden="1">
      <c r="A7374" t="s">
        <v>563</v>
      </c>
      <c r="B7374" t="s">
        <v>7335</v>
      </c>
      <c r="C7374" s="224" t="s">
        <v>7843</v>
      </c>
      <c r="D7374" s="221">
        <v>386</v>
      </c>
      <c r="E7374" s="324">
        <v>43251</v>
      </c>
      <c r="F7374" s="1">
        <v>1497.66</v>
      </c>
      <c r="G7374" s="5">
        <v>0.1</v>
      </c>
      <c r="H7374" s="298">
        <v>12.479999999999999</v>
      </c>
      <c r="I7374" s="10">
        <v>0</v>
      </c>
      <c r="J7374" s="11">
        <f t="shared" si="3359"/>
        <v>0.1</v>
      </c>
      <c r="K7374" s="30">
        <f t="shared" si="3360"/>
        <v>0</v>
      </c>
      <c r="L7374" s="29">
        <f t="shared" si="3361"/>
        <v>-12.479999999999999</v>
      </c>
      <c r="M7374" s="10">
        <f t="shared" si="3362"/>
        <v>0</v>
      </c>
      <c r="N7374" s="5">
        <f>VLOOKUP(CONCATENATE(A7374,"-6"),'Restated Depr'!$B$6:$G$7674,6,0)</f>
        <v>0.1</v>
      </c>
      <c r="O7374" s="29">
        <f t="shared" si="3363"/>
        <v>0</v>
      </c>
      <c r="P7374" s="29">
        <f t="shared" si="3364"/>
        <v>0</v>
      </c>
      <c r="Q7374" t="s">
        <v>7819</v>
      </c>
    </row>
    <row r="7375" spans="1:18" hidden="1">
      <c r="A7375" t="s">
        <v>563</v>
      </c>
      <c r="B7375" t="s">
        <v>7336</v>
      </c>
      <c r="C7375" s="224" t="s">
        <v>7843</v>
      </c>
      <c r="D7375" s="221">
        <v>386</v>
      </c>
      <c r="E7375" s="324">
        <v>43281</v>
      </c>
      <c r="F7375" s="1">
        <v>0</v>
      </c>
      <c r="G7375" s="5">
        <v>0.1</v>
      </c>
      <c r="H7375" s="298">
        <v>0</v>
      </c>
      <c r="I7375" s="10">
        <v>0</v>
      </c>
      <c r="J7375" s="11">
        <f t="shared" si="3359"/>
        <v>0.1</v>
      </c>
      <c r="K7375" s="30">
        <f t="shared" si="3360"/>
        <v>0</v>
      </c>
      <c r="L7375" s="29">
        <f t="shared" si="3361"/>
        <v>0</v>
      </c>
      <c r="M7375" s="10">
        <f t="shared" si="3362"/>
        <v>0</v>
      </c>
      <c r="N7375" s="5">
        <f>VLOOKUP(CONCATENATE(A7375,"-6"),'Restated Depr'!$B$6:$G$7674,6,0)</f>
        <v>0.1</v>
      </c>
      <c r="O7375" s="29">
        <f t="shared" si="3363"/>
        <v>0</v>
      </c>
      <c r="P7375" s="29">
        <f t="shared" si="3364"/>
        <v>0</v>
      </c>
      <c r="Q7375" t="s">
        <v>7819</v>
      </c>
      <c r="R7375" s="5"/>
    </row>
    <row r="7376" spans="1:18" ht="15.75" hidden="1" thickBot="1">
      <c r="A7376" t="s">
        <v>563</v>
      </c>
      <c r="C7376" s="224" t="s">
        <v>648</v>
      </c>
      <c r="D7376" s="22"/>
      <c r="E7376" s="323" t="s">
        <v>606</v>
      </c>
      <c r="F7376" s="1"/>
      <c r="G7376" s="5"/>
      <c r="H7376" s="310">
        <f>SUM(H7364:H7375)</f>
        <v>7803.4599999999991</v>
      </c>
      <c r="I7376" s="10"/>
      <c r="J7376" s="10"/>
      <c r="K7376" s="32">
        <f>SUM(K7364:K7375)</f>
        <v>0</v>
      </c>
      <c r="L7376" s="28">
        <f>SUM(L7364:L7375)</f>
        <v>-7803.4599999999991</v>
      </c>
      <c r="M7376" s="10"/>
      <c r="N7376" s="5"/>
      <c r="O7376" s="28">
        <f>SUM(O7364:O7375)</f>
        <v>0</v>
      </c>
      <c r="P7376" s="28">
        <f>SUM(P7364:P7375)</f>
        <v>0</v>
      </c>
    </row>
    <row r="7377" spans="1:18" hidden="1">
      <c r="A7377" s="17" t="s">
        <v>564</v>
      </c>
      <c r="B7377" s="17" t="s">
        <v>7337</v>
      </c>
      <c r="C7377" s="227" t="s">
        <v>7843</v>
      </c>
      <c r="D7377" s="222">
        <v>386</v>
      </c>
      <c r="E7377" s="329">
        <v>42947</v>
      </c>
      <c r="F7377" s="48">
        <v>19570831.050000001</v>
      </c>
      <c r="G7377" s="18">
        <v>5.5199999999999999E-2</v>
      </c>
      <c r="H7377" s="299">
        <v>90026</v>
      </c>
      <c r="I7377" s="288">
        <v>11387607.039999999</v>
      </c>
      <c r="J7377" s="212">
        <f t="shared" ref="J7377:J7388" si="3365">G7377</f>
        <v>5.5199999999999999E-2</v>
      </c>
      <c r="K7377" s="292">
        <f t="shared" ref="K7377:K7388" si="3366">I7377*J7377/12</f>
        <v>52382.99238399999</v>
      </c>
      <c r="L7377" s="293">
        <f t="shared" ref="L7377:L7388" si="3367">K7377-H7377</f>
        <v>-37643.00761600001</v>
      </c>
      <c r="M7377" s="288">
        <f t="shared" ref="M7377:M7388" si="3368">I7377</f>
        <v>11387607.039999999</v>
      </c>
      <c r="N7377" s="18">
        <f>VLOOKUP(CONCATENATE(A7377,"-6"),'Restated Depr'!$B$6:$G$7674,6,0)</f>
        <v>0.1</v>
      </c>
      <c r="O7377" s="293">
        <f t="shared" ref="O7377:O7388" si="3369">M7377*N7377/12</f>
        <v>94896.725333333321</v>
      </c>
      <c r="P7377" s="293">
        <f t="shared" ref="P7377:P7388" si="3370">O7377-K7377</f>
        <v>42513.732949333331</v>
      </c>
      <c r="Q7377" t="s">
        <v>7819</v>
      </c>
    </row>
    <row r="7378" spans="1:18" hidden="1">
      <c r="A7378" s="17" t="s">
        <v>564</v>
      </c>
      <c r="B7378" s="17" t="s">
        <v>7338</v>
      </c>
      <c r="C7378" s="227" t="s">
        <v>7843</v>
      </c>
      <c r="D7378" s="222">
        <v>386</v>
      </c>
      <c r="E7378" s="329">
        <v>42978</v>
      </c>
      <c r="F7378" s="35">
        <v>19557577.309999999</v>
      </c>
      <c r="G7378" s="18">
        <v>5.5199999999999999E-2</v>
      </c>
      <c r="H7378" s="298">
        <v>89965</v>
      </c>
      <c r="I7378" s="51">
        <v>11387607.039999999</v>
      </c>
      <c r="J7378" s="212">
        <f t="shared" si="3365"/>
        <v>5.5199999999999999E-2</v>
      </c>
      <c r="K7378" s="213">
        <f t="shared" si="3366"/>
        <v>52382.99238399999</v>
      </c>
      <c r="L7378" s="214">
        <f t="shared" si="3367"/>
        <v>-37582.00761600001</v>
      </c>
      <c r="M7378" s="51">
        <f t="shared" si="3368"/>
        <v>11387607.039999999</v>
      </c>
      <c r="N7378" s="18">
        <f>VLOOKUP(CONCATENATE(A7378,"-6"),'Restated Depr'!$B$6:$G$7674,6,0)</f>
        <v>0.1</v>
      </c>
      <c r="O7378" s="214">
        <f t="shared" si="3369"/>
        <v>94896.725333333321</v>
      </c>
      <c r="P7378" s="214">
        <f t="shared" si="3370"/>
        <v>42513.732949333331</v>
      </c>
      <c r="Q7378" t="s">
        <v>7819</v>
      </c>
    </row>
    <row r="7379" spans="1:18" hidden="1">
      <c r="A7379" s="17" t="s">
        <v>564</v>
      </c>
      <c r="B7379" s="17" t="s">
        <v>7339</v>
      </c>
      <c r="C7379" s="227" t="s">
        <v>7843</v>
      </c>
      <c r="D7379" s="222">
        <v>386</v>
      </c>
      <c r="E7379" s="329">
        <v>43008</v>
      </c>
      <c r="F7379" s="35">
        <v>19609653.719999999</v>
      </c>
      <c r="G7379" s="18">
        <v>5.5199999999999999E-2</v>
      </c>
      <c r="H7379" s="298">
        <v>90204</v>
      </c>
      <c r="I7379" s="51">
        <v>11387607.039999999</v>
      </c>
      <c r="J7379" s="212">
        <f t="shared" si="3365"/>
        <v>5.5199999999999999E-2</v>
      </c>
      <c r="K7379" s="213">
        <f t="shared" si="3366"/>
        <v>52382.99238399999</v>
      </c>
      <c r="L7379" s="214">
        <f t="shared" si="3367"/>
        <v>-37821.00761600001</v>
      </c>
      <c r="M7379" s="51">
        <f t="shared" si="3368"/>
        <v>11387607.039999999</v>
      </c>
      <c r="N7379" s="18">
        <f>VLOOKUP(CONCATENATE(A7379,"-6"),'Restated Depr'!$B$6:$G$7674,6,0)</f>
        <v>0.1</v>
      </c>
      <c r="O7379" s="214">
        <f t="shared" si="3369"/>
        <v>94896.725333333321</v>
      </c>
      <c r="P7379" s="214">
        <f t="shared" si="3370"/>
        <v>42513.732949333331</v>
      </c>
      <c r="Q7379" t="s">
        <v>7819</v>
      </c>
    </row>
    <row r="7380" spans="1:18" hidden="1">
      <c r="A7380" s="17" t="s">
        <v>564</v>
      </c>
      <c r="B7380" s="17" t="s">
        <v>7340</v>
      </c>
      <c r="C7380" s="227" t="s">
        <v>7843</v>
      </c>
      <c r="D7380" s="222">
        <v>386</v>
      </c>
      <c r="E7380" s="329">
        <v>43039</v>
      </c>
      <c r="F7380" s="35">
        <v>19671335.739999998</v>
      </c>
      <c r="G7380" s="18">
        <v>5.5199999999999999E-2</v>
      </c>
      <c r="H7380" s="298">
        <v>90488</v>
      </c>
      <c r="I7380" s="51">
        <v>11387607.039999999</v>
      </c>
      <c r="J7380" s="212">
        <f t="shared" si="3365"/>
        <v>5.5199999999999999E-2</v>
      </c>
      <c r="K7380" s="213">
        <f t="shared" si="3366"/>
        <v>52382.99238399999</v>
      </c>
      <c r="L7380" s="214">
        <f t="shared" si="3367"/>
        <v>-38105.00761600001</v>
      </c>
      <c r="M7380" s="51">
        <f t="shared" si="3368"/>
        <v>11387607.039999999</v>
      </c>
      <c r="N7380" s="18">
        <f>VLOOKUP(CONCATENATE(A7380,"-6"),'Restated Depr'!$B$6:$G$7674,6,0)</f>
        <v>0.1</v>
      </c>
      <c r="O7380" s="214">
        <f t="shared" si="3369"/>
        <v>94896.725333333321</v>
      </c>
      <c r="P7380" s="214">
        <f t="shared" si="3370"/>
        <v>42513.732949333331</v>
      </c>
      <c r="Q7380" t="s">
        <v>7819</v>
      </c>
    </row>
    <row r="7381" spans="1:18" hidden="1">
      <c r="A7381" s="17" t="s">
        <v>564</v>
      </c>
      <c r="B7381" s="17" t="s">
        <v>7341</v>
      </c>
      <c r="C7381" s="227" t="s">
        <v>7843</v>
      </c>
      <c r="D7381" s="222">
        <v>386</v>
      </c>
      <c r="E7381" s="329">
        <v>43069</v>
      </c>
      <c r="F7381" s="35">
        <v>19707759.09</v>
      </c>
      <c r="G7381" s="18">
        <v>5.5199999999999999E-2</v>
      </c>
      <c r="H7381" s="298">
        <v>90656</v>
      </c>
      <c r="I7381" s="51">
        <v>11387607.039999999</v>
      </c>
      <c r="J7381" s="212">
        <f t="shared" si="3365"/>
        <v>5.5199999999999999E-2</v>
      </c>
      <c r="K7381" s="213">
        <f t="shared" si="3366"/>
        <v>52382.99238399999</v>
      </c>
      <c r="L7381" s="214">
        <f t="shared" si="3367"/>
        <v>-38273.00761600001</v>
      </c>
      <c r="M7381" s="51">
        <f t="shared" si="3368"/>
        <v>11387607.039999999</v>
      </c>
      <c r="N7381" s="18">
        <f>VLOOKUP(CONCATENATE(A7381,"-6"),'Restated Depr'!$B$6:$G$7674,6,0)</f>
        <v>0.1</v>
      </c>
      <c r="O7381" s="214">
        <f t="shared" si="3369"/>
        <v>94896.725333333321</v>
      </c>
      <c r="P7381" s="214">
        <f t="shared" si="3370"/>
        <v>42513.732949333331</v>
      </c>
      <c r="Q7381" t="s">
        <v>7819</v>
      </c>
    </row>
    <row r="7382" spans="1:18" hidden="1">
      <c r="A7382" s="17" t="s">
        <v>564</v>
      </c>
      <c r="B7382" s="17" t="s">
        <v>7342</v>
      </c>
      <c r="C7382" s="227" t="s">
        <v>7843</v>
      </c>
      <c r="D7382" s="222">
        <v>386</v>
      </c>
      <c r="E7382" s="329">
        <v>43100</v>
      </c>
      <c r="F7382" s="35">
        <v>16920711.440000001</v>
      </c>
      <c r="G7382" s="18">
        <v>7.3999999999999996E-2</v>
      </c>
      <c r="H7382" s="298">
        <v>104344</v>
      </c>
      <c r="I7382" s="51">
        <v>11387607.039999999</v>
      </c>
      <c r="J7382" s="212">
        <f t="shared" si="3365"/>
        <v>7.3999999999999996E-2</v>
      </c>
      <c r="K7382" s="213">
        <f t="shared" si="3366"/>
        <v>70223.576746666658</v>
      </c>
      <c r="L7382" s="214">
        <f t="shared" si="3367"/>
        <v>-34120.423253333342</v>
      </c>
      <c r="M7382" s="51">
        <f t="shared" si="3368"/>
        <v>11387607.039999999</v>
      </c>
      <c r="N7382" s="18">
        <f>VLOOKUP(CONCATENATE(A7382,"-6"),'Restated Depr'!$B$6:$G$7674,6,0)</f>
        <v>0.1</v>
      </c>
      <c r="O7382" s="214">
        <f t="shared" si="3369"/>
        <v>94896.725333333321</v>
      </c>
      <c r="P7382" s="214">
        <f t="shared" si="3370"/>
        <v>24673.148586666663</v>
      </c>
      <c r="Q7382" t="s">
        <v>7819</v>
      </c>
    </row>
    <row r="7383" spans="1:18" hidden="1">
      <c r="A7383" s="17" t="s">
        <v>564</v>
      </c>
      <c r="B7383" s="17" t="s">
        <v>7343</v>
      </c>
      <c r="C7383" s="227" t="s">
        <v>7843</v>
      </c>
      <c r="D7383" s="222">
        <v>386</v>
      </c>
      <c r="E7383" s="329">
        <v>43131</v>
      </c>
      <c r="F7383" s="35">
        <v>14208812.26</v>
      </c>
      <c r="G7383" s="18">
        <v>0.1</v>
      </c>
      <c r="H7383" s="298">
        <v>-72045</v>
      </c>
      <c r="I7383" s="51">
        <v>11387607.039999999</v>
      </c>
      <c r="J7383" s="212">
        <f t="shared" si="3365"/>
        <v>0.1</v>
      </c>
      <c r="K7383" s="213">
        <f t="shared" si="3366"/>
        <v>94896.725333333321</v>
      </c>
      <c r="L7383" s="214">
        <f t="shared" si="3367"/>
        <v>166941.72533333331</v>
      </c>
      <c r="M7383" s="51">
        <f t="shared" si="3368"/>
        <v>11387607.039999999</v>
      </c>
      <c r="N7383" s="18">
        <f>VLOOKUP(CONCATENATE(A7383,"-6"),'Restated Depr'!$B$6:$G$7674,6,0)</f>
        <v>0.1</v>
      </c>
      <c r="O7383" s="214">
        <f t="shared" si="3369"/>
        <v>94896.725333333321</v>
      </c>
      <c r="P7383" s="214">
        <f t="shared" si="3370"/>
        <v>0</v>
      </c>
      <c r="Q7383" t="s">
        <v>7819</v>
      </c>
    </row>
    <row r="7384" spans="1:18" hidden="1">
      <c r="A7384" s="17" t="s">
        <v>564</v>
      </c>
      <c r="B7384" s="17" t="s">
        <v>7344</v>
      </c>
      <c r="C7384" s="227" t="s">
        <v>7843</v>
      </c>
      <c r="D7384" s="222">
        <v>386</v>
      </c>
      <c r="E7384" s="329">
        <v>43159</v>
      </c>
      <c r="F7384" s="35">
        <v>14373761.15</v>
      </c>
      <c r="G7384" s="18">
        <v>0.1</v>
      </c>
      <c r="H7384" s="298">
        <v>67545</v>
      </c>
      <c r="I7384" s="51">
        <v>11387607.039999999</v>
      </c>
      <c r="J7384" s="212">
        <f t="shared" si="3365"/>
        <v>0.1</v>
      </c>
      <c r="K7384" s="213">
        <f t="shared" si="3366"/>
        <v>94896.725333333321</v>
      </c>
      <c r="L7384" s="214">
        <f t="shared" si="3367"/>
        <v>27351.725333333321</v>
      </c>
      <c r="M7384" s="51">
        <f t="shared" si="3368"/>
        <v>11387607.039999999</v>
      </c>
      <c r="N7384" s="18">
        <f>VLOOKUP(CONCATENATE(A7384,"-6"),'Restated Depr'!$B$6:$G$7674,6,0)</f>
        <v>0.1</v>
      </c>
      <c r="O7384" s="214">
        <f t="shared" si="3369"/>
        <v>94896.725333333321</v>
      </c>
      <c r="P7384" s="214">
        <f t="shared" si="3370"/>
        <v>0</v>
      </c>
      <c r="Q7384" t="s">
        <v>7819</v>
      </c>
    </row>
    <row r="7385" spans="1:18" hidden="1">
      <c r="A7385" s="17" t="s">
        <v>564</v>
      </c>
      <c r="B7385" s="17" t="s">
        <v>7345</v>
      </c>
      <c r="C7385" s="227" t="s">
        <v>7843</v>
      </c>
      <c r="D7385" s="222">
        <v>386</v>
      </c>
      <c r="E7385" s="329">
        <v>43190</v>
      </c>
      <c r="F7385" s="35">
        <v>14532976.92</v>
      </c>
      <c r="G7385" s="18">
        <v>0.1</v>
      </c>
      <c r="H7385" s="298">
        <v>71333</v>
      </c>
      <c r="I7385" s="51">
        <v>11387607.039999999</v>
      </c>
      <c r="J7385" s="212">
        <f t="shared" si="3365"/>
        <v>0.1</v>
      </c>
      <c r="K7385" s="213">
        <f t="shared" si="3366"/>
        <v>94896.725333333321</v>
      </c>
      <c r="L7385" s="214">
        <f t="shared" si="3367"/>
        <v>23563.725333333321</v>
      </c>
      <c r="M7385" s="51">
        <f t="shared" si="3368"/>
        <v>11387607.039999999</v>
      </c>
      <c r="N7385" s="18">
        <f>VLOOKUP(CONCATENATE(A7385,"-6"),'Restated Depr'!$B$6:$G$7674,6,0)</f>
        <v>0.1</v>
      </c>
      <c r="O7385" s="214">
        <f t="shared" si="3369"/>
        <v>94896.725333333321</v>
      </c>
      <c r="P7385" s="214">
        <f t="shared" si="3370"/>
        <v>0</v>
      </c>
      <c r="Q7385" t="s">
        <v>7819</v>
      </c>
    </row>
    <row r="7386" spans="1:18" hidden="1">
      <c r="A7386" s="17" t="s">
        <v>564</v>
      </c>
      <c r="B7386" s="17" t="s">
        <v>7346</v>
      </c>
      <c r="C7386" s="227" t="s">
        <v>7843</v>
      </c>
      <c r="D7386" s="222">
        <v>386</v>
      </c>
      <c r="E7386" s="329">
        <v>43220</v>
      </c>
      <c r="F7386" s="35">
        <v>14722694.32</v>
      </c>
      <c r="G7386" s="18">
        <v>0.1</v>
      </c>
      <c r="H7386" s="298">
        <v>73915</v>
      </c>
      <c r="I7386" s="51">
        <v>11387607.039999999</v>
      </c>
      <c r="J7386" s="212">
        <f t="shared" si="3365"/>
        <v>0.1</v>
      </c>
      <c r="K7386" s="213">
        <f t="shared" si="3366"/>
        <v>94896.725333333321</v>
      </c>
      <c r="L7386" s="214">
        <f t="shared" si="3367"/>
        <v>20981.725333333321</v>
      </c>
      <c r="M7386" s="51">
        <f t="shared" si="3368"/>
        <v>11387607.039999999</v>
      </c>
      <c r="N7386" s="18">
        <f>VLOOKUP(CONCATENATE(A7386,"-6"),'Restated Depr'!$B$6:$G$7674,6,0)</f>
        <v>0.1</v>
      </c>
      <c r="O7386" s="214">
        <f t="shared" si="3369"/>
        <v>94896.725333333321</v>
      </c>
      <c r="P7386" s="214">
        <f t="shared" si="3370"/>
        <v>0</v>
      </c>
      <c r="Q7386" t="s">
        <v>7819</v>
      </c>
    </row>
    <row r="7387" spans="1:18" hidden="1">
      <c r="A7387" s="17" t="s">
        <v>564</v>
      </c>
      <c r="B7387" s="17" t="s">
        <v>7347</v>
      </c>
      <c r="C7387" s="227" t="s">
        <v>7843</v>
      </c>
      <c r="D7387" s="222">
        <v>386</v>
      </c>
      <c r="E7387" s="329">
        <v>43251</v>
      </c>
      <c r="F7387" s="35">
        <v>13078563.4</v>
      </c>
      <c r="G7387" s="18">
        <v>0.1</v>
      </c>
      <c r="H7387" s="298">
        <v>61139</v>
      </c>
      <c r="I7387" s="51">
        <v>11387607.039999999</v>
      </c>
      <c r="J7387" s="212">
        <f t="shared" si="3365"/>
        <v>0.1</v>
      </c>
      <c r="K7387" s="213">
        <f t="shared" si="3366"/>
        <v>94896.725333333321</v>
      </c>
      <c r="L7387" s="214">
        <f t="shared" si="3367"/>
        <v>33757.725333333321</v>
      </c>
      <c r="M7387" s="51">
        <f t="shared" si="3368"/>
        <v>11387607.039999999</v>
      </c>
      <c r="N7387" s="18">
        <f>VLOOKUP(CONCATENATE(A7387,"-6"),'Restated Depr'!$B$6:$G$7674,6,0)</f>
        <v>0.1</v>
      </c>
      <c r="O7387" s="214">
        <f t="shared" si="3369"/>
        <v>94896.725333333321</v>
      </c>
      <c r="P7387" s="214">
        <f t="shared" si="3370"/>
        <v>0</v>
      </c>
      <c r="Q7387" t="s">
        <v>7819</v>
      </c>
    </row>
    <row r="7388" spans="1:18" hidden="1">
      <c r="A7388" s="17" t="s">
        <v>564</v>
      </c>
      <c r="B7388" s="17" t="s">
        <v>7348</v>
      </c>
      <c r="C7388" s="227" t="s">
        <v>7843</v>
      </c>
      <c r="D7388" s="222">
        <v>386</v>
      </c>
      <c r="E7388" s="329">
        <v>43281</v>
      </c>
      <c r="F7388" s="35">
        <v>11387607.039999999</v>
      </c>
      <c r="G7388" s="18">
        <v>0.1</v>
      </c>
      <c r="H7388" s="298">
        <v>46397</v>
      </c>
      <c r="I7388" s="51">
        <v>11387607.039999999</v>
      </c>
      <c r="J7388" s="212">
        <f t="shared" si="3365"/>
        <v>0.1</v>
      </c>
      <c r="K7388" s="213">
        <f t="shared" si="3366"/>
        <v>94896.725333333321</v>
      </c>
      <c r="L7388" s="214">
        <f t="shared" si="3367"/>
        <v>48499.725333333321</v>
      </c>
      <c r="M7388" s="51">
        <f t="shared" si="3368"/>
        <v>11387607.039999999</v>
      </c>
      <c r="N7388" s="18">
        <f>VLOOKUP(CONCATENATE(A7388,"-6"),'Restated Depr'!$B$6:$G$7674,6,0)</f>
        <v>0.1</v>
      </c>
      <c r="O7388" s="214">
        <f t="shared" si="3369"/>
        <v>94896.725333333321</v>
      </c>
      <c r="P7388" s="214">
        <f t="shared" si="3370"/>
        <v>0</v>
      </c>
      <c r="Q7388" t="s">
        <v>7819</v>
      </c>
      <c r="R7388" s="5"/>
    </row>
    <row r="7389" spans="1:18" ht="15.75" hidden="1" thickBot="1">
      <c r="A7389" t="s">
        <v>564</v>
      </c>
      <c r="C7389" s="224" t="s">
        <v>648</v>
      </c>
      <c r="D7389" s="22"/>
      <c r="E7389" s="323" t="s">
        <v>606</v>
      </c>
      <c r="F7389" s="1"/>
      <c r="G7389" s="5"/>
      <c r="H7389" s="310">
        <f>SUM(H7377:H7388)</f>
        <v>803967</v>
      </c>
      <c r="I7389" s="10"/>
      <c r="J7389" s="10"/>
      <c r="K7389" s="32">
        <f>SUM(K7377:K7388)</f>
        <v>901518.89066666667</v>
      </c>
      <c r="L7389" s="28">
        <f>SUM(L7377:L7388)</f>
        <v>97551.890666666513</v>
      </c>
      <c r="M7389" s="10"/>
      <c r="N7389" s="5"/>
      <c r="O7389" s="28">
        <f>SUM(O7377:O7388)</f>
        <v>1138760.7040000001</v>
      </c>
      <c r="P7389" s="28">
        <f>SUM(P7377:P7388)</f>
        <v>237241.8133333333</v>
      </c>
    </row>
    <row r="7390" spans="1:18" hidden="1">
      <c r="A7390" t="s">
        <v>565</v>
      </c>
      <c r="B7390" t="s">
        <v>7349</v>
      </c>
      <c r="C7390" s="224" t="s">
        <v>7843</v>
      </c>
      <c r="D7390" s="221">
        <v>386</v>
      </c>
      <c r="E7390" s="324">
        <v>42947</v>
      </c>
      <c r="F7390" s="9">
        <v>157759.54999999999</v>
      </c>
      <c r="G7390" s="18">
        <v>5.5199999999999999E-2</v>
      </c>
      <c r="H7390" s="299">
        <v>725.69</v>
      </c>
      <c r="I7390" s="15">
        <v>5.85</v>
      </c>
      <c r="J7390" s="11">
        <f t="shared" ref="J7390:J7401" si="3371">G7390</f>
        <v>5.5199999999999999E-2</v>
      </c>
      <c r="K7390" s="31">
        <f t="shared" ref="K7390:K7401" si="3372">I7390*J7390/12</f>
        <v>2.691E-2</v>
      </c>
      <c r="L7390" s="289">
        <f t="shared" ref="L7390:L7401" si="3373">K7390-H7390</f>
        <v>-725.66309000000001</v>
      </c>
      <c r="M7390" s="15">
        <f t="shared" ref="M7390:M7401" si="3374">I7390</f>
        <v>5.85</v>
      </c>
      <c r="N7390" s="5">
        <f>VLOOKUP(CONCATENATE(A7390,"-6"),'Restated Depr'!$B$6:$G$7674,6,0)</f>
        <v>0.1</v>
      </c>
      <c r="O7390" s="289">
        <f t="shared" ref="O7390:O7401" si="3375">M7390*N7390/12</f>
        <v>4.8749999999999995E-2</v>
      </c>
      <c r="P7390" s="289">
        <f t="shared" ref="P7390:P7401" si="3376">O7390-K7390</f>
        <v>2.1839999999999995E-2</v>
      </c>
      <c r="Q7390" t="s">
        <v>7819</v>
      </c>
    </row>
    <row r="7391" spans="1:18" hidden="1">
      <c r="A7391" t="s">
        <v>565</v>
      </c>
      <c r="B7391" t="s">
        <v>7350</v>
      </c>
      <c r="C7391" s="224" t="s">
        <v>7843</v>
      </c>
      <c r="D7391" s="221">
        <v>386</v>
      </c>
      <c r="E7391" s="324">
        <v>42978</v>
      </c>
      <c r="F7391" s="1">
        <v>145930.70000000001</v>
      </c>
      <c r="G7391" s="18">
        <v>5.5199999999999999E-2</v>
      </c>
      <c r="H7391" s="298">
        <v>671.28</v>
      </c>
      <c r="I7391" s="10">
        <v>5.85</v>
      </c>
      <c r="J7391" s="11">
        <f t="shared" si="3371"/>
        <v>5.5199999999999999E-2</v>
      </c>
      <c r="K7391" s="30">
        <f t="shared" si="3372"/>
        <v>2.691E-2</v>
      </c>
      <c r="L7391" s="29">
        <f t="shared" si="3373"/>
        <v>-671.25308999999993</v>
      </c>
      <c r="M7391" s="10">
        <f t="shared" si="3374"/>
        <v>5.85</v>
      </c>
      <c r="N7391" s="5">
        <f>VLOOKUP(CONCATENATE(A7391,"-6"),'Restated Depr'!$B$6:$G$7674,6,0)</f>
        <v>0.1</v>
      </c>
      <c r="O7391" s="29">
        <f t="shared" si="3375"/>
        <v>4.8749999999999995E-2</v>
      </c>
      <c r="P7391" s="29">
        <f t="shared" si="3376"/>
        <v>2.1839999999999995E-2</v>
      </c>
      <c r="Q7391" t="s">
        <v>7819</v>
      </c>
    </row>
    <row r="7392" spans="1:18" hidden="1">
      <c r="A7392" t="s">
        <v>565</v>
      </c>
      <c r="B7392" t="s">
        <v>7351</v>
      </c>
      <c r="C7392" s="224" t="s">
        <v>7843</v>
      </c>
      <c r="D7392" s="221">
        <v>386</v>
      </c>
      <c r="E7392" s="324">
        <v>43008</v>
      </c>
      <c r="F7392" s="1">
        <v>132483.16</v>
      </c>
      <c r="G7392" s="18">
        <v>5.5199999999999999E-2</v>
      </c>
      <c r="H7392" s="298">
        <v>609.42000000000007</v>
      </c>
      <c r="I7392" s="10">
        <v>5.85</v>
      </c>
      <c r="J7392" s="11">
        <f t="shared" si="3371"/>
        <v>5.5199999999999999E-2</v>
      </c>
      <c r="K7392" s="30">
        <f t="shared" si="3372"/>
        <v>2.691E-2</v>
      </c>
      <c r="L7392" s="29">
        <f t="shared" si="3373"/>
        <v>-609.39309000000003</v>
      </c>
      <c r="M7392" s="10">
        <f t="shared" si="3374"/>
        <v>5.85</v>
      </c>
      <c r="N7392" s="5">
        <f>VLOOKUP(CONCATENATE(A7392,"-6"),'Restated Depr'!$B$6:$G$7674,6,0)</f>
        <v>0.1</v>
      </c>
      <c r="O7392" s="29">
        <f t="shared" si="3375"/>
        <v>4.8749999999999995E-2</v>
      </c>
      <c r="P7392" s="29">
        <f t="shared" si="3376"/>
        <v>2.1839999999999995E-2</v>
      </c>
      <c r="Q7392" t="s">
        <v>7819</v>
      </c>
    </row>
    <row r="7393" spans="1:18" hidden="1">
      <c r="A7393" t="s">
        <v>565</v>
      </c>
      <c r="B7393" t="s">
        <v>7352</v>
      </c>
      <c r="C7393" s="224" t="s">
        <v>7843</v>
      </c>
      <c r="D7393" s="221">
        <v>386</v>
      </c>
      <c r="E7393" s="324">
        <v>43039</v>
      </c>
      <c r="F7393" s="1">
        <v>118537.56</v>
      </c>
      <c r="G7393" s="18">
        <v>5.5199999999999999E-2</v>
      </c>
      <c r="H7393" s="298">
        <v>545.27</v>
      </c>
      <c r="I7393" s="10">
        <v>5.85</v>
      </c>
      <c r="J7393" s="11">
        <f t="shared" si="3371"/>
        <v>5.5199999999999999E-2</v>
      </c>
      <c r="K7393" s="30">
        <f t="shared" si="3372"/>
        <v>2.691E-2</v>
      </c>
      <c r="L7393" s="29">
        <f t="shared" si="3373"/>
        <v>-545.24308999999994</v>
      </c>
      <c r="M7393" s="10">
        <f t="shared" si="3374"/>
        <v>5.85</v>
      </c>
      <c r="N7393" s="5">
        <f>VLOOKUP(CONCATENATE(A7393,"-6"),'Restated Depr'!$B$6:$G$7674,6,0)</f>
        <v>0.1</v>
      </c>
      <c r="O7393" s="29">
        <f t="shared" si="3375"/>
        <v>4.8749999999999995E-2</v>
      </c>
      <c r="P7393" s="29">
        <f t="shared" si="3376"/>
        <v>2.1839999999999995E-2</v>
      </c>
      <c r="Q7393" t="s">
        <v>7819</v>
      </c>
    </row>
    <row r="7394" spans="1:18" hidden="1">
      <c r="A7394" t="s">
        <v>565</v>
      </c>
      <c r="B7394" t="s">
        <v>7353</v>
      </c>
      <c r="C7394" s="224" t="s">
        <v>7843</v>
      </c>
      <c r="D7394" s="221">
        <v>386</v>
      </c>
      <c r="E7394" s="324">
        <v>43069</v>
      </c>
      <c r="F7394" s="1">
        <v>128236.7</v>
      </c>
      <c r="G7394" s="18">
        <v>5.5199999999999999E-2</v>
      </c>
      <c r="H7394" s="298">
        <v>589.89</v>
      </c>
      <c r="I7394" s="10">
        <v>5.85</v>
      </c>
      <c r="J7394" s="11">
        <f t="shared" si="3371"/>
        <v>5.5199999999999999E-2</v>
      </c>
      <c r="K7394" s="30">
        <f t="shared" si="3372"/>
        <v>2.691E-2</v>
      </c>
      <c r="L7394" s="29">
        <f t="shared" si="3373"/>
        <v>-589.86308999999994</v>
      </c>
      <c r="M7394" s="10">
        <f t="shared" si="3374"/>
        <v>5.85</v>
      </c>
      <c r="N7394" s="5">
        <f>VLOOKUP(CONCATENATE(A7394,"-6"),'Restated Depr'!$B$6:$G$7674,6,0)</f>
        <v>0.1</v>
      </c>
      <c r="O7394" s="29">
        <f t="shared" si="3375"/>
        <v>4.8749999999999995E-2</v>
      </c>
      <c r="P7394" s="29">
        <f t="shared" si="3376"/>
        <v>2.1839999999999995E-2</v>
      </c>
      <c r="Q7394" t="s">
        <v>7819</v>
      </c>
    </row>
    <row r="7395" spans="1:18" hidden="1">
      <c r="A7395" t="s">
        <v>565</v>
      </c>
      <c r="B7395" t="s">
        <v>7354</v>
      </c>
      <c r="C7395" s="224" t="s">
        <v>7843</v>
      </c>
      <c r="D7395" s="221">
        <v>386</v>
      </c>
      <c r="E7395" s="324">
        <v>43100</v>
      </c>
      <c r="F7395" s="1">
        <v>72205.289999999994</v>
      </c>
      <c r="G7395" s="18">
        <v>7.3999999999999996E-2</v>
      </c>
      <c r="H7395" s="298">
        <v>445.27</v>
      </c>
      <c r="I7395" s="10">
        <v>5.85</v>
      </c>
      <c r="J7395" s="11">
        <f t="shared" si="3371"/>
        <v>7.3999999999999996E-2</v>
      </c>
      <c r="K7395" s="30">
        <f t="shared" si="3372"/>
        <v>3.6074999999999996E-2</v>
      </c>
      <c r="L7395" s="29">
        <f t="shared" si="3373"/>
        <v>-445.233925</v>
      </c>
      <c r="M7395" s="10">
        <f t="shared" si="3374"/>
        <v>5.85</v>
      </c>
      <c r="N7395" s="5">
        <f>VLOOKUP(CONCATENATE(A7395,"-6"),'Restated Depr'!$B$6:$G$7674,6,0)</f>
        <v>0.1</v>
      </c>
      <c r="O7395" s="29">
        <f t="shared" si="3375"/>
        <v>4.8749999999999995E-2</v>
      </c>
      <c r="P7395" s="29">
        <f t="shared" si="3376"/>
        <v>1.2674999999999999E-2</v>
      </c>
      <c r="Q7395" t="s">
        <v>7819</v>
      </c>
    </row>
    <row r="7396" spans="1:18" hidden="1">
      <c r="A7396" t="s">
        <v>565</v>
      </c>
      <c r="B7396" t="s">
        <v>7355</v>
      </c>
      <c r="C7396" s="224" t="s">
        <v>7843</v>
      </c>
      <c r="D7396" s="221">
        <v>386</v>
      </c>
      <c r="E7396" s="324">
        <v>43131</v>
      </c>
      <c r="F7396" s="1">
        <v>0</v>
      </c>
      <c r="G7396" s="5">
        <v>0.1</v>
      </c>
      <c r="H7396" s="298">
        <v>0</v>
      </c>
      <c r="I7396" s="10">
        <v>5.85</v>
      </c>
      <c r="J7396" s="11">
        <f t="shared" si="3371"/>
        <v>0.1</v>
      </c>
      <c r="K7396" s="30">
        <f t="shared" si="3372"/>
        <v>4.8749999999999995E-2</v>
      </c>
      <c r="L7396" s="29">
        <f t="shared" si="3373"/>
        <v>4.8749999999999995E-2</v>
      </c>
      <c r="M7396" s="10">
        <f t="shared" si="3374"/>
        <v>5.85</v>
      </c>
      <c r="N7396" s="5">
        <f>VLOOKUP(CONCATENATE(A7396,"-6"),'Restated Depr'!$B$6:$G$7674,6,0)</f>
        <v>0.1</v>
      </c>
      <c r="O7396" s="29">
        <f t="shared" si="3375"/>
        <v>4.8749999999999995E-2</v>
      </c>
      <c r="P7396" s="29">
        <f t="shared" si="3376"/>
        <v>0</v>
      </c>
      <c r="Q7396" t="s">
        <v>7819</v>
      </c>
    </row>
    <row r="7397" spans="1:18" hidden="1">
      <c r="A7397" t="s">
        <v>565</v>
      </c>
      <c r="B7397" t="s">
        <v>7356</v>
      </c>
      <c r="C7397" s="224" t="s">
        <v>7843</v>
      </c>
      <c r="D7397" s="221">
        <v>386</v>
      </c>
      <c r="E7397" s="324">
        <v>43159</v>
      </c>
      <c r="F7397" s="1">
        <v>2.35</v>
      </c>
      <c r="G7397" s="5">
        <v>0.1</v>
      </c>
      <c r="H7397" s="298">
        <v>0.02</v>
      </c>
      <c r="I7397" s="10">
        <v>5.85</v>
      </c>
      <c r="J7397" s="11">
        <f t="shared" si="3371"/>
        <v>0.1</v>
      </c>
      <c r="K7397" s="30">
        <f t="shared" si="3372"/>
        <v>4.8749999999999995E-2</v>
      </c>
      <c r="L7397" s="29">
        <f t="shared" si="3373"/>
        <v>2.8749999999999994E-2</v>
      </c>
      <c r="M7397" s="10">
        <f t="shared" si="3374"/>
        <v>5.85</v>
      </c>
      <c r="N7397" s="5">
        <f>VLOOKUP(CONCATENATE(A7397,"-6"),'Restated Depr'!$B$6:$G$7674,6,0)</f>
        <v>0.1</v>
      </c>
      <c r="O7397" s="29">
        <f t="shared" si="3375"/>
        <v>4.8749999999999995E-2</v>
      </c>
      <c r="P7397" s="29">
        <f t="shared" si="3376"/>
        <v>0</v>
      </c>
      <c r="Q7397" t="s">
        <v>7819</v>
      </c>
    </row>
    <row r="7398" spans="1:18" hidden="1">
      <c r="A7398" t="s">
        <v>565</v>
      </c>
      <c r="B7398" t="s">
        <v>7357</v>
      </c>
      <c r="C7398" s="224" t="s">
        <v>7843</v>
      </c>
      <c r="D7398" s="221">
        <v>386</v>
      </c>
      <c r="E7398" s="324">
        <v>43190</v>
      </c>
      <c r="F7398" s="1">
        <v>1363.29</v>
      </c>
      <c r="G7398" s="5">
        <v>0.1</v>
      </c>
      <c r="H7398" s="298">
        <v>11.36</v>
      </c>
      <c r="I7398" s="10">
        <v>5.85</v>
      </c>
      <c r="J7398" s="11">
        <f t="shared" si="3371"/>
        <v>0.1</v>
      </c>
      <c r="K7398" s="30">
        <f t="shared" si="3372"/>
        <v>4.8749999999999995E-2</v>
      </c>
      <c r="L7398" s="29">
        <f t="shared" si="3373"/>
        <v>-11.311249999999999</v>
      </c>
      <c r="M7398" s="10">
        <f t="shared" si="3374"/>
        <v>5.85</v>
      </c>
      <c r="N7398" s="5">
        <f>VLOOKUP(CONCATENATE(A7398,"-6"),'Restated Depr'!$B$6:$G$7674,6,0)</f>
        <v>0.1</v>
      </c>
      <c r="O7398" s="29">
        <f t="shared" si="3375"/>
        <v>4.8749999999999995E-2</v>
      </c>
      <c r="P7398" s="29">
        <f t="shared" si="3376"/>
        <v>0</v>
      </c>
      <c r="Q7398" t="s">
        <v>7819</v>
      </c>
    </row>
    <row r="7399" spans="1:18" hidden="1">
      <c r="A7399" t="s">
        <v>565</v>
      </c>
      <c r="B7399" t="s">
        <v>7358</v>
      </c>
      <c r="C7399" s="224" t="s">
        <v>7843</v>
      </c>
      <c r="D7399" s="221">
        <v>386</v>
      </c>
      <c r="E7399" s="324">
        <v>43220</v>
      </c>
      <c r="F7399" s="1">
        <v>4557.57</v>
      </c>
      <c r="G7399" s="5">
        <v>0.1</v>
      </c>
      <c r="H7399" s="298">
        <v>37.980000000000004</v>
      </c>
      <c r="I7399" s="10">
        <v>5.85</v>
      </c>
      <c r="J7399" s="11">
        <f t="shared" si="3371"/>
        <v>0.1</v>
      </c>
      <c r="K7399" s="30">
        <f t="shared" si="3372"/>
        <v>4.8749999999999995E-2</v>
      </c>
      <c r="L7399" s="29">
        <f t="shared" si="3373"/>
        <v>-37.931250000000006</v>
      </c>
      <c r="M7399" s="10">
        <f t="shared" si="3374"/>
        <v>5.85</v>
      </c>
      <c r="N7399" s="5">
        <f>VLOOKUP(CONCATENATE(A7399,"-6"),'Restated Depr'!$B$6:$G$7674,6,0)</f>
        <v>0.1</v>
      </c>
      <c r="O7399" s="29">
        <f t="shared" si="3375"/>
        <v>4.8749999999999995E-2</v>
      </c>
      <c r="P7399" s="29">
        <f t="shared" si="3376"/>
        <v>0</v>
      </c>
      <c r="Q7399" t="s">
        <v>7819</v>
      </c>
    </row>
    <row r="7400" spans="1:18" hidden="1">
      <c r="A7400" t="s">
        <v>565</v>
      </c>
      <c r="B7400" t="s">
        <v>7359</v>
      </c>
      <c r="C7400" s="224" t="s">
        <v>7843</v>
      </c>
      <c r="D7400" s="221">
        <v>386</v>
      </c>
      <c r="E7400" s="324">
        <v>43251</v>
      </c>
      <c r="F7400" s="1">
        <v>3199.31</v>
      </c>
      <c r="G7400" s="5">
        <v>0.1</v>
      </c>
      <c r="H7400" s="298">
        <v>26.66</v>
      </c>
      <c r="I7400" s="10">
        <v>5.85</v>
      </c>
      <c r="J7400" s="11">
        <f t="shared" si="3371"/>
        <v>0.1</v>
      </c>
      <c r="K7400" s="30">
        <f t="shared" si="3372"/>
        <v>4.8749999999999995E-2</v>
      </c>
      <c r="L7400" s="29">
        <f t="shared" si="3373"/>
        <v>-26.611250000000002</v>
      </c>
      <c r="M7400" s="10">
        <f t="shared" si="3374"/>
        <v>5.85</v>
      </c>
      <c r="N7400" s="5">
        <f>VLOOKUP(CONCATENATE(A7400,"-6"),'Restated Depr'!$B$6:$G$7674,6,0)</f>
        <v>0.1</v>
      </c>
      <c r="O7400" s="29">
        <f t="shared" si="3375"/>
        <v>4.8749999999999995E-2</v>
      </c>
      <c r="P7400" s="29">
        <f t="shared" si="3376"/>
        <v>0</v>
      </c>
      <c r="Q7400" t="s">
        <v>7819</v>
      </c>
    </row>
    <row r="7401" spans="1:18" hidden="1">
      <c r="A7401" t="s">
        <v>565</v>
      </c>
      <c r="B7401" t="s">
        <v>7360</v>
      </c>
      <c r="C7401" s="224" t="s">
        <v>7843</v>
      </c>
      <c r="D7401" s="221">
        <v>386</v>
      </c>
      <c r="E7401" s="324">
        <v>43281</v>
      </c>
      <c r="F7401" s="1">
        <v>5.85</v>
      </c>
      <c r="G7401" s="5">
        <v>0.1</v>
      </c>
      <c r="H7401" s="298">
        <v>5.000000000000001E-2</v>
      </c>
      <c r="I7401" s="10">
        <v>5.85</v>
      </c>
      <c r="J7401" s="11">
        <f t="shared" si="3371"/>
        <v>0.1</v>
      </c>
      <c r="K7401" s="30">
        <f t="shared" si="3372"/>
        <v>4.8749999999999995E-2</v>
      </c>
      <c r="L7401" s="29">
        <f t="shared" si="3373"/>
        <v>-1.250000000000015E-3</v>
      </c>
      <c r="M7401" s="10">
        <f t="shared" si="3374"/>
        <v>5.85</v>
      </c>
      <c r="N7401" s="5">
        <f>VLOOKUP(CONCATENATE(A7401,"-6"),'Restated Depr'!$B$6:$G$7674,6,0)</f>
        <v>0.1</v>
      </c>
      <c r="O7401" s="29">
        <f t="shared" si="3375"/>
        <v>4.8749999999999995E-2</v>
      </c>
      <c r="P7401" s="29">
        <f t="shared" si="3376"/>
        <v>0</v>
      </c>
      <c r="Q7401" t="s">
        <v>7819</v>
      </c>
      <c r="R7401" s="5"/>
    </row>
    <row r="7402" spans="1:18" ht="15.75" hidden="1" thickBot="1">
      <c r="A7402" t="s">
        <v>565</v>
      </c>
      <c r="C7402" s="224" t="s">
        <v>648</v>
      </c>
      <c r="D7402" s="22"/>
      <c r="E7402" s="323" t="s">
        <v>606</v>
      </c>
      <c r="F7402" s="1"/>
      <c r="G7402" s="5"/>
      <c r="H7402" s="310">
        <f>SUM(H7390:H7401)</f>
        <v>3662.89</v>
      </c>
      <c r="I7402" s="10"/>
      <c r="J7402" s="10"/>
      <c r="K7402" s="32">
        <f>SUM(K7390:K7401)</f>
        <v>0.46312500000000006</v>
      </c>
      <c r="L7402" s="28">
        <f>SUM(L7390:L7401)</f>
        <v>-3662.4268749999997</v>
      </c>
      <c r="M7402" s="10"/>
      <c r="N7402" s="5"/>
      <c r="O7402" s="28">
        <f>SUM(O7390:O7401)</f>
        <v>0.58499999999999996</v>
      </c>
      <c r="P7402" s="28">
        <f>SUM(P7390:P7401)</f>
        <v>0.12187499999999998</v>
      </c>
    </row>
    <row r="7403" spans="1:18" hidden="1">
      <c r="A7403" s="17" t="s">
        <v>566</v>
      </c>
      <c r="B7403" s="17" t="s">
        <v>7361</v>
      </c>
      <c r="C7403" s="227" t="s">
        <v>7843</v>
      </c>
      <c r="D7403" s="222">
        <v>386</v>
      </c>
      <c r="E7403" s="329">
        <v>42947</v>
      </c>
      <c r="F7403" s="48">
        <v>1076772.7</v>
      </c>
      <c r="G7403" s="18">
        <v>1.3699999999999999E-2</v>
      </c>
      <c r="H7403" s="299">
        <v>1229</v>
      </c>
      <c r="I7403" s="288">
        <v>68960.41</v>
      </c>
      <c r="J7403" s="212">
        <f t="shared" ref="J7403:J7414" si="3377">G7403</f>
        <v>1.3699999999999999E-2</v>
      </c>
      <c r="K7403" s="292">
        <f t="shared" ref="K7403:K7414" si="3378">I7403*J7403/12</f>
        <v>78.72980141666666</v>
      </c>
      <c r="L7403" s="293">
        <f t="shared" ref="L7403:L7414" si="3379">K7403-H7403</f>
        <v>-1150.2701985833332</v>
      </c>
      <c r="M7403" s="288">
        <f t="shared" ref="M7403:M7414" si="3380">I7403</f>
        <v>68960.41</v>
      </c>
      <c r="N7403" s="18">
        <f>VLOOKUP(CONCATENATE(A7403,"-6"),'Restated Depr'!$B$6:$G$7674,6,0)</f>
        <v>0.1</v>
      </c>
      <c r="O7403" s="293">
        <f t="shared" ref="O7403:O7414" si="3381">M7403*N7403/12</f>
        <v>574.67008333333342</v>
      </c>
      <c r="P7403" s="293">
        <f t="shared" ref="P7403:P7414" si="3382">O7403-K7403</f>
        <v>495.94028191666678</v>
      </c>
      <c r="Q7403" t="s">
        <v>7819</v>
      </c>
    </row>
    <row r="7404" spans="1:18" hidden="1">
      <c r="A7404" s="17" t="s">
        <v>566</v>
      </c>
      <c r="B7404" s="17" t="s">
        <v>7362</v>
      </c>
      <c r="C7404" s="227" t="s">
        <v>7843</v>
      </c>
      <c r="D7404" s="222">
        <v>386</v>
      </c>
      <c r="E7404" s="329">
        <v>42978</v>
      </c>
      <c r="F7404" s="35">
        <v>1066399.78</v>
      </c>
      <c r="G7404" s="18">
        <v>1.3699999999999999E-2</v>
      </c>
      <c r="H7404" s="298">
        <v>1217</v>
      </c>
      <c r="I7404" s="51">
        <v>68960.41</v>
      </c>
      <c r="J7404" s="212">
        <f t="shared" si="3377"/>
        <v>1.3699999999999999E-2</v>
      </c>
      <c r="K7404" s="213">
        <f t="shared" si="3378"/>
        <v>78.72980141666666</v>
      </c>
      <c r="L7404" s="214">
        <f t="shared" si="3379"/>
        <v>-1138.2701985833332</v>
      </c>
      <c r="M7404" s="51">
        <f t="shared" si="3380"/>
        <v>68960.41</v>
      </c>
      <c r="N7404" s="18">
        <f>VLOOKUP(CONCATENATE(A7404,"-6"),'Restated Depr'!$B$6:$G$7674,6,0)</f>
        <v>0.1</v>
      </c>
      <c r="O7404" s="214">
        <f t="shared" si="3381"/>
        <v>574.67008333333342</v>
      </c>
      <c r="P7404" s="214">
        <f t="shared" si="3382"/>
        <v>495.94028191666678</v>
      </c>
      <c r="Q7404" t="s">
        <v>7819</v>
      </c>
    </row>
    <row r="7405" spans="1:18" hidden="1">
      <c r="A7405" s="17" t="s">
        <v>566</v>
      </c>
      <c r="B7405" s="17" t="s">
        <v>7363</v>
      </c>
      <c r="C7405" s="227" t="s">
        <v>7843</v>
      </c>
      <c r="D7405" s="222">
        <v>386</v>
      </c>
      <c r="E7405" s="329">
        <v>43008</v>
      </c>
      <c r="F7405" s="35">
        <v>1055916.54</v>
      </c>
      <c r="G7405" s="18">
        <v>1.3699999999999999E-2</v>
      </c>
      <c r="H7405" s="298">
        <v>1206</v>
      </c>
      <c r="I7405" s="51">
        <v>68960.41</v>
      </c>
      <c r="J7405" s="212">
        <f t="shared" si="3377"/>
        <v>1.3699999999999999E-2</v>
      </c>
      <c r="K7405" s="213">
        <f t="shared" si="3378"/>
        <v>78.72980141666666</v>
      </c>
      <c r="L7405" s="214">
        <f t="shared" si="3379"/>
        <v>-1127.2701985833332</v>
      </c>
      <c r="M7405" s="51">
        <f t="shared" si="3380"/>
        <v>68960.41</v>
      </c>
      <c r="N7405" s="18">
        <f>VLOOKUP(CONCATENATE(A7405,"-6"),'Restated Depr'!$B$6:$G$7674,6,0)</f>
        <v>0.1</v>
      </c>
      <c r="O7405" s="214">
        <f t="shared" si="3381"/>
        <v>574.67008333333342</v>
      </c>
      <c r="P7405" s="214">
        <f t="shared" si="3382"/>
        <v>495.94028191666678</v>
      </c>
      <c r="Q7405" t="s">
        <v>7819</v>
      </c>
    </row>
    <row r="7406" spans="1:18" hidden="1">
      <c r="A7406" s="17" t="s">
        <v>566</v>
      </c>
      <c r="B7406" s="17" t="s">
        <v>7364</v>
      </c>
      <c r="C7406" s="227" t="s">
        <v>7843</v>
      </c>
      <c r="D7406" s="222">
        <v>386</v>
      </c>
      <c r="E7406" s="329">
        <v>43039</v>
      </c>
      <c r="F7406" s="35">
        <v>1047023.39</v>
      </c>
      <c r="G7406" s="18">
        <v>1.3699999999999999E-2</v>
      </c>
      <c r="H7406" s="298">
        <v>1195</v>
      </c>
      <c r="I7406" s="51">
        <v>68960.41</v>
      </c>
      <c r="J7406" s="212">
        <f t="shared" si="3377"/>
        <v>1.3699999999999999E-2</v>
      </c>
      <c r="K7406" s="213">
        <f t="shared" si="3378"/>
        <v>78.72980141666666</v>
      </c>
      <c r="L7406" s="214">
        <f t="shared" si="3379"/>
        <v>-1116.2701985833332</v>
      </c>
      <c r="M7406" s="51">
        <f t="shared" si="3380"/>
        <v>68960.41</v>
      </c>
      <c r="N7406" s="18">
        <f>VLOOKUP(CONCATENATE(A7406,"-6"),'Restated Depr'!$B$6:$G$7674,6,0)</f>
        <v>0.1</v>
      </c>
      <c r="O7406" s="214">
        <f t="shared" si="3381"/>
        <v>574.67008333333342</v>
      </c>
      <c r="P7406" s="214">
        <f t="shared" si="3382"/>
        <v>495.94028191666678</v>
      </c>
      <c r="Q7406" t="s">
        <v>7819</v>
      </c>
    </row>
    <row r="7407" spans="1:18" hidden="1">
      <c r="A7407" s="17" t="s">
        <v>566</v>
      </c>
      <c r="B7407" s="17" t="s">
        <v>7365</v>
      </c>
      <c r="C7407" s="227" t="s">
        <v>7843</v>
      </c>
      <c r="D7407" s="222">
        <v>386</v>
      </c>
      <c r="E7407" s="329">
        <v>43069</v>
      </c>
      <c r="F7407" s="35">
        <v>1042919.78</v>
      </c>
      <c r="G7407" s="18">
        <v>1.3699999999999999E-2</v>
      </c>
      <c r="H7407" s="298">
        <v>1191</v>
      </c>
      <c r="I7407" s="51">
        <v>68960.41</v>
      </c>
      <c r="J7407" s="212">
        <f t="shared" si="3377"/>
        <v>1.3699999999999999E-2</v>
      </c>
      <c r="K7407" s="213">
        <f t="shared" si="3378"/>
        <v>78.72980141666666</v>
      </c>
      <c r="L7407" s="214">
        <f t="shared" si="3379"/>
        <v>-1112.2701985833332</v>
      </c>
      <c r="M7407" s="51">
        <f t="shared" si="3380"/>
        <v>68960.41</v>
      </c>
      <c r="N7407" s="18">
        <f>VLOOKUP(CONCATENATE(A7407,"-6"),'Restated Depr'!$B$6:$G$7674,6,0)</f>
        <v>0.1</v>
      </c>
      <c r="O7407" s="214">
        <f t="shared" si="3381"/>
        <v>574.67008333333342</v>
      </c>
      <c r="P7407" s="214">
        <f t="shared" si="3382"/>
        <v>495.94028191666678</v>
      </c>
      <c r="Q7407" t="s">
        <v>7819</v>
      </c>
    </row>
    <row r="7408" spans="1:18" hidden="1">
      <c r="A7408" s="17" t="s">
        <v>566</v>
      </c>
      <c r="B7408" s="17" t="s">
        <v>7366</v>
      </c>
      <c r="C7408" s="227" t="s">
        <v>7843</v>
      </c>
      <c r="D7408" s="222">
        <v>386</v>
      </c>
      <c r="E7408" s="329">
        <v>43100</v>
      </c>
      <c r="F7408" s="35">
        <v>564455.37</v>
      </c>
      <c r="G7408" s="18">
        <v>4.99E-2</v>
      </c>
      <c r="H7408" s="298">
        <v>2347</v>
      </c>
      <c r="I7408" s="51">
        <v>68960.41</v>
      </c>
      <c r="J7408" s="212">
        <f t="shared" si="3377"/>
        <v>4.99E-2</v>
      </c>
      <c r="K7408" s="213">
        <f t="shared" si="3378"/>
        <v>286.76037158333332</v>
      </c>
      <c r="L7408" s="214">
        <f t="shared" si="3379"/>
        <v>-2060.2396284166666</v>
      </c>
      <c r="M7408" s="51">
        <f t="shared" si="3380"/>
        <v>68960.41</v>
      </c>
      <c r="N7408" s="18">
        <f>VLOOKUP(CONCATENATE(A7408,"-6"),'Restated Depr'!$B$6:$G$7674,6,0)</f>
        <v>0.1</v>
      </c>
      <c r="O7408" s="214">
        <f t="shared" si="3381"/>
        <v>574.67008333333342</v>
      </c>
      <c r="P7408" s="214">
        <f t="shared" si="3382"/>
        <v>287.9097117500001</v>
      </c>
      <c r="Q7408" t="s">
        <v>7819</v>
      </c>
    </row>
    <row r="7409" spans="1:18" hidden="1">
      <c r="A7409" s="17" t="s">
        <v>566</v>
      </c>
      <c r="B7409" s="17" t="s">
        <v>7367</v>
      </c>
      <c r="C7409" s="227" t="s">
        <v>7843</v>
      </c>
      <c r="D7409" s="222">
        <v>386</v>
      </c>
      <c r="E7409" s="329">
        <v>43131</v>
      </c>
      <c r="F7409" s="35">
        <v>85990.96</v>
      </c>
      <c r="G7409" s="18">
        <v>0.1</v>
      </c>
      <c r="H7409" s="298">
        <v>31795</v>
      </c>
      <c r="I7409" s="51">
        <v>68960.41</v>
      </c>
      <c r="J7409" s="212">
        <f t="shared" si="3377"/>
        <v>0.1</v>
      </c>
      <c r="K7409" s="213">
        <f t="shared" si="3378"/>
        <v>574.67008333333342</v>
      </c>
      <c r="L7409" s="214">
        <f t="shared" si="3379"/>
        <v>-31220.329916666666</v>
      </c>
      <c r="M7409" s="51">
        <f t="shared" si="3380"/>
        <v>68960.41</v>
      </c>
      <c r="N7409" s="18">
        <f>VLOOKUP(CONCATENATE(A7409,"-6"),'Restated Depr'!$B$6:$G$7674,6,0)</f>
        <v>0.1</v>
      </c>
      <c r="O7409" s="214">
        <f t="shared" si="3381"/>
        <v>574.67008333333342</v>
      </c>
      <c r="P7409" s="214">
        <f t="shared" si="3382"/>
        <v>0</v>
      </c>
      <c r="Q7409" t="s">
        <v>7819</v>
      </c>
    </row>
    <row r="7410" spans="1:18" hidden="1">
      <c r="A7410" s="17" t="s">
        <v>566</v>
      </c>
      <c r="B7410" s="17" t="s">
        <v>7368</v>
      </c>
      <c r="C7410" s="227" t="s">
        <v>7843</v>
      </c>
      <c r="D7410" s="222">
        <v>386</v>
      </c>
      <c r="E7410" s="329">
        <v>43159</v>
      </c>
      <c r="F7410" s="35">
        <v>85990.96</v>
      </c>
      <c r="G7410" s="18">
        <v>0.1</v>
      </c>
      <c r="H7410" s="298">
        <v>16728</v>
      </c>
      <c r="I7410" s="51">
        <v>68960.41</v>
      </c>
      <c r="J7410" s="212">
        <f t="shared" si="3377"/>
        <v>0.1</v>
      </c>
      <c r="K7410" s="213">
        <f t="shared" si="3378"/>
        <v>574.67008333333342</v>
      </c>
      <c r="L7410" s="214">
        <f t="shared" si="3379"/>
        <v>-16153.329916666666</v>
      </c>
      <c r="M7410" s="51">
        <f t="shared" si="3380"/>
        <v>68960.41</v>
      </c>
      <c r="N7410" s="18">
        <f>VLOOKUP(CONCATENATE(A7410,"-6"),'Restated Depr'!$B$6:$G$7674,6,0)</f>
        <v>0.1</v>
      </c>
      <c r="O7410" s="214">
        <f t="shared" si="3381"/>
        <v>574.67008333333342</v>
      </c>
      <c r="P7410" s="214">
        <f t="shared" si="3382"/>
        <v>0</v>
      </c>
      <c r="Q7410" t="s">
        <v>7819</v>
      </c>
    </row>
    <row r="7411" spans="1:18" hidden="1">
      <c r="A7411" s="17" t="s">
        <v>566</v>
      </c>
      <c r="B7411" s="17" t="s">
        <v>7369</v>
      </c>
      <c r="C7411" s="227" t="s">
        <v>7843</v>
      </c>
      <c r="D7411" s="222">
        <v>386</v>
      </c>
      <c r="E7411" s="329">
        <v>43190</v>
      </c>
      <c r="F7411" s="35">
        <v>85990.96</v>
      </c>
      <c r="G7411" s="18">
        <v>0.1</v>
      </c>
      <c r="H7411" s="298">
        <v>16747</v>
      </c>
      <c r="I7411" s="51">
        <v>68960.41</v>
      </c>
      <c r="J7411" s="212">
        <f t="shared" si="3377"/>
        <v>0.1</v>
      </c>
      <c r="K7411" s="213">
        <f t="shared" si="3378"/>
        <v>574.67008333333342</v>
      </c>
      <c r="L7411" s="214">
        <f t="shared" si="3379"/>
        <v>-16172.329916666666</v>
      </c>
      <c r="M7411" s="51">
        <f t="shared" si="3380"/>
        <v>68960.41</v>
      </c>
      <c r="N7411" s="18">
        <f>VLOOKUP(CONCATENATE(A7411,"-6"),'Restated Depr'!$B$6:$G$7674,6,0)</f>
        <v>0.1</v>
      </c>
      <c r="O7411" s="214">
        <f t="shared" si="3381"/>
        <v>574.67008333333342</v>
      </c>
      <c r="P7411" s="214">
        <f t="shared" si="3382"/>
        <v>0</v>
      </c>
      <c r="Q7411" t="s">
        <v>7819</v>
      </c>
    </row>
    <row r="7412" spans="1:18" hidden="1">
      <c r="A7412" s="17" t="s">
        <v>566</v>
      </c>
      <c r="B7412" s="17" t="s">
        <v>7370</v>
      </c>
      <c r="C7412" s="227" t="s">
        <v>7843</v>
      </c>
      <c r="D7412" s="222">
        <v>386</v>
      </c>
      <c r="E7412" s="329">
        <v>43220</v>
      </c>
      <c r="F7412" s="35">
        <v>85990.96</v>
      </c>
      <c r="G7412" s="18">
        <v>0.1</v>
      </c>
      <c r="H7412" s="298">
        <v>16768</v>
      </c>
      <c r="I7412" s="51">
        <v>68960.41</v>
      </c>
      <c r="J7412" s="212">
        <f t="shared" si="3377"/>
        <v>0.1</v>
      </c>
      <c r="K7412" s="213">
        <f t="shared" si="3378"/>
        <v>574.67008333333342</v>
      </c>
      <c r="L7412" s="214">
        <f t="shared" si="3379"/>
        <v>-16193.329916666666</v>
      </c>
      <c r="M7412" s="51">
        <f t="shared" si="3380"/>
        <v>68960.41</v>
      </c>
      <c r="N7412" s="18">
        <f>VLOOKUP(CONCATENATE(A7412,"-6"),'Restated Depr'!$B$6:$G$7674,6,0)</f>
        <v>0.1</v>
      </c>
      <c r="O7412" s="214">
        <f t="shared" si="3381"/>
        <v>574.67008333333342</v>
      </c>
      <c r="P7412" s="214">
        <f t="shared" si="3382"/>
        <v>0</v>
      </c>
      <c r="Q7412" t="s">
        <v>7819</v>
      </c>
    </row>
    <row r="7413" spans="1:18" hidden="1">
      <c r="A7413" s="17" t="s">
        <v>566</v>
      </c>
      <c r="B7413" s="17" t="s">
        <v>7371</v>
      </c>
      <c r="C7413" s="227" t="s">
        <v>7843</v>
      </c>
      <c r="D7413" s="222">
        <v>386</v>
      </c>
      <c r="E7413" s="329">
        <v>43251</v>
      </c>
      <c r="F7413" s="35">
        <v>85990.96</v>
      </c>
      <c r="G7413" s="18">
        <v>0.1</v>
      </c>
      <c r="H7413" s="298">
        <v>16487</v>
      </c>
      <c r="I7413" s="51">
        <v>68960.41</v>
      </c>
      <c r="J7413" s="212">
        <f t="shared" si="3377"/>
        <v>0.1</v>
      </c>
      <c r="K7413" s="213">
        <f t="shared" si="3378"/>
        <v>574.67008333333342</v>
      </c>
      <c r="L7413" s="214">
        <f t="shared" si="3379"/>
        <v>-15912.329916666666</v>
      </c>
      <c r="M7413" s="51">
        <f t="shared" si="3380"/>
        <v>68960.41</v>
      </c>
      <c r="N7413" s="18">
        <f>VLOOKUP(CONCATENATE(A7413,"-6"),'Restated Depr'!$B$6:$G$7674,6,0)</f>
        <v>0.1</v>
      </c>
      <c r="O7413" s="214">
        <f t="shared" si="3381"/>
        <v>574.67008333333342</v>
      </c>
      <c r="P7413" s="214">
        <f t="shared" si="3382"/>
        <v>0</v>
      </c>
      <c r="Q7413" t="s">
        <v>7819</v>
      </c>
    </row>
    <row r="7414" spans="1:18" hidden="1">
      <c r="A7414" s="17" t="s">
        <v>566</v>
      </c>
      <c r="B7414" s="17" t="s">
        <v>7372</v>
      </c>
      <c r="C7414" s="227" t="s">
        <v>7843</v>
      </c>
      <c r="D7414" s="222">
        <v>386</v>
      </c>
      <c r="E7414" s="329">
        <v>43281</v>
      </c>
      <c r="F7414" s="35">
        <v>68960.41</v>
      </c>
      <c r="G7414" s="18">
        <v>0.1</v>
      </c>
      <c r="H7414" s="298">
        <v>16064</v>
      </c>
      <c r="I7414" s="51">
        <v>68960.41</v>
      </c>
      <c r="J7414" s="212">
        <f t="shared" si="3377"/>
        <v>0.1</v>
      </c>
      <c r="K7414" s="213">
        <f t="shared" si="3378"/>
        <v>574.67008333333342</v>
      </c>
      <c r="L7414" s="214">
        <f t="shared" si="3379"/>
        <v>-15489.329916666666</v>
      </c>
      <c r="M7414" s="51">
        <f t="shared" si="3380"/>
        <v>68960.41</v>
      </c>
      <c r="N7414" s="18">
        <f>VLOOKUP(CONCATENATE(A7414,"-6"),'Restated Depr'!$B$6:$G$7674,6,0)</f>
        <v>0.1</v>
      </c>
      <c r="O7414" s="214">
        <f t="shared" si="3381"/>
        <v>574.67008333333342</v>
      </c>
      <c r="P7414" s="214">
        <f t="shared" si="3382"/>
        <v>0</v>
      </c>
      <c r="Q7414" t="s">
        <v>7819</v>
      </c>
      <c r="R7414" s="5"/>
    </row>
    <row r="7415" spans="1:18" ht="15.75" hidden="1" thickBot="1">
      <c r="A7415" t="s">
        <v>566</v>
      </c>
      <c r="C7415" s="224" t="s">
        <v>648</v>
      </c>
      <c r="D7415" s="22"/>
      <c r="E7415" s="323" t="s">
        <v>606</v>
      </c>
      <c r="F7415" s="1"/>
      <c r="G7415" s="5"/>
      <c r="H7415" s="310">
        <f>SUM(H7403:H7414)</f>
        <v>122974</v>
      </c>
      <c r="I7415" s="10"/>
      <c r="J7415" s="10"/>
      <c r="K7415" s="32">
        <f>SUM(K7403:K7414)</f>
        <v>4128.4298786666677</v>
      </c>
      <c r="L7415" s="28">
        <f>SUM(L7403:L7414)</f>
        <v>-118845.57012133334</v>
      </c>
      <c r="M7415" s="10"/>
      <c r="N7415" s="5"/>
      <c r="O7415" s="28">
        <f>SUM(O7403:O7414)</f>
        <v>6896.0410000000011</v>
      </c>
      <c r="P7415" s="28">
        <f>SUM(P7403:P7414)</f>
        <v>2767.6111213333338</v>
      </c>
    </row>
    <row r="7416" spans="1:18" hidden="1">
      <c r="A7416" s="17" t="s">
        <v>567</v>
      </c>
      <c r="B7416" s="17" t="s">
        <v>7759</v>
      </c>
      <c r="C7416" s="227" t="s">
        <v>7843</v>
      </c>
      <c r="D7416" s="222">
        <v>386</v>
      </c>
      <c r="E7416" s="329">
        <v>42947</v>
      </c>
      <c r="F7416" s="48">
        <v>0</v>
      </c>
      <c r="G7416" s="18">
        <v>0</v>
      </c>
      <c r="H7416" s="299">
        <v>0</v>
      </c>
      <c r="I7416" s="288">
        <v>0</v>
      </c>
      <c r="J7416" s="212">
        <f t="shared" ref="J7416:J7427" si="3383">G7416</f>
        <v>0</v>
      </c>
      <c r="K7416" s="292">
        <f t="shared" ref="K7416:K7427" si="3384">I7416*J7416/12</f>
        <v>0</v>
      </c>
      <c r="L7416" s="293">
        <f t="shared" ref="L7416:L7427" si="3385">K7416-H7416</f>
        <v>0</v>
      </c>
      <c r="M7416" s="288">
        <f t="shared" ref="M7416:M7427" si="3386">I7416</f>
        <v>0</v>
      </c>
      <c r="N7416" s="18">
        <f>VLOOKUP(CONCATENATE(A7416,"-6"),'Restated Depr'!$B$6:$G$7674,6,0)</f>
        <v>0.1</v>
      </c>
      <c r="O7416" s="293">
        <f t="shared" ref="O7416:O7427" si="3387">M7416*N7416/12</f>
        <v>0</v>
      </c>
      <c r="P7416" s="293">
        <f t="shared" ref="P7416:P7427" si="3388">O7416-K7416</f>
        <v>0</v>
      </c>
      <c r="Q7416" t="s">
        <v>7819</v>
      </c>
    </row>
    <row r="7417" spans="1:18" hidden="1">
      <c r="A7417" s="17" t="s">
        <v>567</v>
      </c>
      <c r="B7417" s="17" t="s">
        <v>7760</v>
      </c>
      <c r="C7417" s="227" t="s">
        <v>7843</v>
      </c>
      <c r="D7417" s="222">
        <v>386</v>
      </c>
      <c r="E7417" s="329">
        <v>42978</v>
      </c>
      <c r="F7417" s="35">
        <v>0</v>
      </c>
      <c r="G7417" s="18">
        <v>0</v>
      </c>
      <c r="H7417" s="298">
        <v>0</v>
      </c>
      <c r="I7417" s="51">
        <v>0</v>
      </c>
      <c r="J7417" s="212">
        <f t="shared" si="3383"/>
        <v>0</v>
      </c>
      <c r="K7417" s="213">
        <f t="shared" si="3384"/>
        <v>0</v>
      </c>
      <c r="L7417" s="214">
        <f t="shared" si="3385"/>
        <v>0</v>
      </c>
      <c r="M7417" s="51">
        <f t="shared" si="3386"/>
        <v>0</v>
      </c>
      <c r="N7417" s="18">
        <f>VLOOKUP(CONCATENATE(A7417,"-6"),'Restated Depr'!$B$6:$G$7674,6,0)</f>
        <v>0.1</v>
      </c>
      <c r="O7417" s="214">
        <f t="shared" si="3387"/>
        <v>0</v>
      </c>
      <c r="P7417" s="214">
        <f t="shared" si="3388"/>
        <v>0</v>
      </c>
      <c r="Q7417" t="s">
        <v>7819</v>
      </c>
    </row>
    <row r="7418" spans="1:18" hidden="1">
      <c r="A7418" s="17" t="s">
        <v>567</v>
      </c>
      <c r="B7418" s="17" t="s">
        <v>7761</v>
      </c>
      <c r="C7418" s="227" t="s">
        <v>7843</v>
      </c>
      <c r="D7418" s="222">
        <v>386</v>
      </c>
      <c r="E7418" s="329">
        <v>43008</v>
      </c>
      <c r="F7418" s="35">
        <v>0</v>
      </c>
      <c r="G7418" s="18">
        <v>0</v>
      </c>
      <c r="H7418" s="298">
        <v>0</v>
      </c>
      <c r="I7418" s="51">
        <v>0</v>
      </c>
      <c r="J7418" s="212">
        <f t="shared" si="3383"/>
        <v>0</v>
      </c>
      <c r="K7418" s="213">
        <f t="shared" si="3384"/>
        <v>0</v>
      </c>
      <c r="L7418" s="214">
        <f t="shared" si="3385"/>
        <v>0</v>
      </c>
      <c r="M7418" s="51">
        <f t="shared" si="3386"/>
        <v>0</v>
      </c>
      <c r="N7418" s="18">
        <f>VLOOKUP(CONCATENATE(A7418,"-6"),'Restated Depr'!$B$6:$G$7674,6,0)</f>
        <v>0.1</v>
      </c>
      <c r="O7418" s="214">
        <f t="shared" si="3387"/>
        <v>0</v>
      </c>
      <c r="P7418" s="214">
        <f t="shared" si="3388"/>
        <v>0</v>
      </c>
      <c r="Q7418" t="s">
        <v>7819</v>
      </c>
    </row>
    <row r="7419" spans="1:18" hidden="1">
      <c r="A7419" s="17" t="s">
        <v>567</v>
      </c>
      <c r="B7419" s="17" t="s">
        <v>7762</v>
      </c>
      <c r="C7419" s="227" t="s">
        <v>7843</v>
      </c>
      <c r="D7419" s="222">
        <v>386</v>
      </c>
      <c r="E7419" s="329">
        <v>43039</v>
      </c>
      <c r="F7419" s="35">
        <v>0</v>
      </c>
      <c r="G7419" s="18">
        <v>0</v>
      </c>
      <c r="H7419" s="298">
        <v>0</v>
      </c>
      <c r="I7419" s="51">
        <v>0</v>
      </c>
      <c r="J7419" s="212">
        <f t="shared" si="3383"/>
        <v>0</v>
      </c>
      <c r="K7419" s="213">
        <f t="shared" si="3384"/>
        <v>0</v>
      </c>
      <c r="L7419" s="214">
        <f t="shared" si="3385"/>
        <v>0</v>
      </c>
      <c r="M7419" s="51">
        <f t="shared" si="3386"/>
        <v>0</v>
      </c>
      <c r="N7419" s="18">
        <f>VLOOKUP(CONCATENATE(A7419,"-6"),'Restated Depr'!$B$6:$G$7674,6,0)</f>
        <v>0.1</v>
      </c>
      <c r="O7419" s="214">
        <f t="shared" si="3387"/>
        <v>0</v>
      </c>
      <c r="P7419" s="214">
        <f t="shared" si="3388"/>
        <v>0</v>
      </c>
      <c r="Q7419" t="s">
        <v>7819</v>
      </c>
    </row>
    <row r="7420" spans="1:18" hidden="1">
      <c r="A7420" s="17" t="s">
        <v>567</v>
      </c>
      <c r="B7420" s="17" t="s">
        <v>7763</v>
      </c>
      <c r="C7420" s="227" t="s">
        <v>7843</v>
      </c>
      <c r="D7420" s="222">
        <v>386</v>
      </c>
      <c r="E7420" s="329">
        <v>43069</v>
      </c>
      <c r="F7420" s="35">
        <v>0</v>
      </c>
      <c r="G7420" s="18">
        <v>0</v>
      </c>
      <c r="H7420" s="298">
        <v>0</v>
      </c>
      <c r="I7420" s="51">
        <v>0</v>
      </c>
      <c r="J7420" s="212">
        <f t="shared" si="3383"/>
        <v>0</v>
      </c>
      <c r="K7420" s="213">
        <f t="shared" si="3384"/>
        <v>0</v>
      </c>
      <c r="L7420" s="214">
        <f t="shared" si="3385"/>
        <v>0</v>
      </c>
      <c r="M7420" s="51">
        <f t="shared" si="3386"/>
        <v>0</v>
      </c>
      <c r="N7420" s="18">
        <f>VLOOKUP(CONCATENATE(A7420,"-6"),'Restated Depr'!$B$6:$G$7674,6,0)</f>
        <v>0.1</v>
      </c>
      <c r="O7420" s="214">
        <f t="shared" si="3387"/>
        <v>0</v>
      </c>
      <c r="P7420" s="214">
        <f t="shared" si="3388"/>
        <v>0</v>
      </c>
      <c r="Q7420" t="s">
        <v>7819</v>
      </c>
    </row>
    <row r="7421" spans="1:18" hidden="1">
      <c r="A7421" s="17" t="s">
        <v>567</v>
      </c>
      <c r="B7421" s="17" t="s">
        <v>7373</v>
      </c>
      <c r="C7421" s="227" t="s">
        <v>7843</v>
      </c>
      <c r="D7421" s="222">
        <v>386</v>
      </c>
      <c r="E7421" s="329">
        <v>43100</v>
      </c>
      <c r="F7421" s="35">
        <v>114957.51</v>
      </c>
      <c r="G7421" s="18">
        <v>4.19E-2</v>
      </c>
      <c r="H7421" s="298">
        <v>401</v>
      </c>
      <c r="I7421" s="51">
        <v>0</v>
      </c>
      <c r="J7421" s="212">
        <f t="shared" si="3383"/>
        <v>4.19E-2</v>
      </c>
      <c r="K7421" s="213">
        <f t="shared" si="3384"/>
        <v>0</v>
      </c>
      <c r="L7421" s="214">
        <f t="shared" si="3385"/>
        <v>-401</v>
      </c>
      <c r="M7421" s="51">
        <f t="shared" si="3386"/>
        <v>0</v>
      </c>
      <c r="N7421" s="18">
        <f>VLOOKUP(CONCATENATE(A7421,"-6"),'Restated Depr'!$B$6:$G$7674,6,0)</f>
        <v>0.1</v>
      </c>
      <c r="O7421" s="214">
        <f t="shared" si="3387"/>
        <v>0</v>
      </c>
      <c r="P7421" s="214">
        <f t="shared" si="3388"/>
        <v>0</v>
      </c>
      <c r="Q7421" t="s">
        <v>7819</v>
      </c>
    </row>
    <row r="7422" spans="1:18" hidden="1">
      <c r="A7422" s="17" t="s">
        <v>567</v>
      </c>
      <c r="B7422" s="17" t="s">
        <v>7374</v>
      </c>
      <c r="C7422" s="227" t="s">
        <v>7843</v>
      </c>
      <c r="D7422" s="222">
        <v>386</v>
      </c>
      <c r="E7422" s="329">
        <v>43131</v>
      </c>
      <c r="F7422" s="35">
        <v>2983.27</v>
      </c>
      <c r="G7422" s="18">
        <v>0.1</v>
      </c>
      <c r="H7422" s="298">
        <v>4805</v>
      </c>
      <c r="I7422" s="51">
        <v>0</v>
      </c>
      <c r="J7422" s="212">
        <f t="shared" si="3383"/>
        <v>0.1</v>
      </c>
      <c r="K7422" s="213">
        <f t="shared" si="3384"/>
        <v>0</v>
      </c>
      <c r="L7422" s="214">
        <f t="shared" si="3385"/>
        <v>-4805</v>
      </c>
      <c r="M7422" s="51">
        <f t="shared" si="3386"/>
        <v>0</v>
      </c>
      <c r="N7422" s="18">
        <f>VLOOKUP(CONCATENATE(A7422,"-6"),'Restated Depr'!$B$6:$G$7674,6,0)</f>
        <v>0.1</v>
      </c>
      <c r="O7422" s="214">
        <f t="shared" si="3387"/>
        <v>0</v>
      </c>
      <c r="P7422" s="214">
        <f t="shared" si="3388"/>
        <v>0</v>
      </c>
      <c r="Q7422" t="s">
        <v>7819</v>
      </c>
    </row>
    <row r="7423" spans="1:18" hidden="1">
      <c r="A7423" s="17" t="s">
        <v>567</v>
      </c>
      <c r="B7423" s="17" t="s">
        <v>7375</v>
      </c>
      <c r="C7423" s="227" t="s">
        <v>7843</v>
      </c>
      <c r="D7423" s="222">
        <v>386</v>
      </c>
      <c r="E7423" s="329">
        <v>43159</v>
      </c>
      <c r="F7423" s="35">
        <v>0</v>
      </c>
      <c r="G7423" s="18">
        <v>0.1</v>
      </c>
      <c r="H7423" s="298">
        <v>2341</v>
      </c>
      <c r="I7423" s="51">
        <v>0</v>
      </c>
      <c r="J7423" s="212">
        <f t="shared" si="3383"/>
        <v>0.1</v>
      </c>
      <c r="K7423" s="213">
        <f t="shared" si="3384"/>
        <v>0</v>
      </c>
      <c r="L7423" s="214">
        <f t="shared" si="3385"/>
        <v>-2341</v>
      </c>
      <c r="M7423" s="51">
        <f t="shared" si="3386"/>
        <v>0</v>
      </c>
      <c r="N7423" s="18">
        <f>VLOOKUP(CONCATENATE(A7423,"-6"),'Restated Depr'!$B$6:$G$7674,6,0)</f>
        <v>0.1</v>
      </c>
      <c r="O7423" s="214">
        <f t="shared" si="3387"/>
        <v>0</v>
      </c>
      <c r="P7423" s="214">
        <f t="shared" si="3388"/>
        <v>0</v>
      </c>
      <c r="Q7423" t="s">
        <v>7819</v>
      </c>
    </row>
    <row r="7424" spans="1:18" hidden="1">
      <c r="A7424" s="17" t="s">
        <v>567</v>
      </c>
      <c r="B7424" s="17" t="s">
        <v>7376</v>
      </c>
      <c r="C7424" s="227" t="s">
        <v>7843</v>
      </c>
      <c r="D7424" s="222">
        <v>386</v>
      </c>
      <c r="E7424" s="329">
        <v>43190</v>
      </c>
      <c r="F7424" s="35">
        <v>0</v>
      </c>
      <c r="G7424" s="18">
        <v>0.1</v>
      </c>
      <c r="H7424" s="298">
        <v>-2341</v>
      </c>
      <c r="I7424" s="51">
        <v>0</v>
      </c>
      <c r="J7424" s="212">
        <f t="shared" si="3383"/>
        <v>0.1</v>
      </c>
      <c r="K7424" s="213">
        <f t="shared" si="3384"/>
        <v>0</v>
      </c>
      <c r="L7424" s="214">
        <f t="shared" si="3385"/>
        <v>2341</v>
      </c>
      <c r="M7424" s="51">
        <f t="shared" si="3386"/>
        <v>0</v>
      </c>
      <c r="N7424" s="18">
        <f>VLOOKUP(CONCATENATE(A7424,"-6"),'Restated Depr'!$B$6:$G$7674,6,0)</f>
        <v>0.1</v>
      </c>
      <c r="O7424" s="214">
        <f t="shared" si="3387"/>
        <v>0</v>
      </c>
      <c r="P7424" s="214">
        <f t="shared" si="3388"/>
        <v>0</v>
      </c>
      <c r="Q7424" t="s">
        <v>7819</v>
      </c>
    </row>
    <row r="7425" spans="1:18" hidden="1">
      <c r="A7425" s="17" t="s">
        <v>567</v>
      </c>
      <c r="B7425" s="17" t="s">
        <v>7377</v>
      </c>
      <c r="C7425" s="227" t="s">
        <v>7843</v>
      </c>
      <c r="D7425" s="222">
        <v>386</v>
      </c>
      <c r="E7425" s="329">
        <v>43220</v>
      </c>
      <c r="F7425" s="35">
        <v>0</v>
      </c>
      <c r="G7425" s="18">
        <v>0.1</v>
      </c>
      <c r="H7425" s="298">
        <v>2424</v>
      </c>
      <c r="I7425" s="51">
        <v>0</v>
      </c>
      <c r="J7425" s="212">
        <f t="shared" si="3383"/>
        <v>0.1</v>
      </c>
      <c r="K7425" s="213">
        <f t="shared" si="3384"/>
        <v>0</v>
      </c>
      <c r="L7425" s="214">
        <f t="shared" si="3385"/>
        <v>-2424</v>
      </c>
      <c r="M7425" s="51">
        <f t="shared" si="3386"/>
        <v>0</v>
      </c>
      <c r="N7425" s="18">
        <f>VLOOKUP(CONCATENATE(A7425,"-6"),'Restated Depr'!$B$6:$G$7674,6,0)</f>
        <v>0.1</v>
      </c>
      <c r="O7425" s="214">
        <f t="shared" si="3387"/>
        <v>0</v>
      </c>
      <c r="P7425" s="214">
        <f t="shared" si="3388"/>
        <v>0</v>
      </c>
      <c r="Q7425" t="s">
        <v>7819</v>
      </c>
    </row>
    <row r="7426" spans="1:18" hidden="1">
      <c r="A7426" s="17" t="s">
        <v>567</v>
      </c>
      <c r="B7426" s="17" t="s">
        <v>7378</v>
      </c>
      <c r="C7426" s="227" t="s">
        <v>7843</v>
      </c>
      <c r="D7426" s="222">
        <v>386</v>
      </c>
      <c r="E7426" s="329">
        <v>43251</v>
      </c>
      <c r="F7426" s="35">
        <v>0</v>
      </c>
      <c r="G7426" s="18">
        <v>0.1</v>
      </c>
      <c r="H7426" s="298">
        <v>2381</v>
      </c>
      <c r="I7426" s="51">
        <v>0</v>
      </c>
      <c r="J7426" s="212">
        <f t="shared" si="3383"/>
        <v>0.1</v>
      </c>
      <c r="K7426" s="213">
        <f t="shared" si="3384"/>
        <v>0</v>
      </c>
      <c r="L7426" s="214">
        <f t="shared" si="3385"/>
        <v>-2381</v>
      </c>
      <c r="M7426" s="51">
        <f t="shared" si="3386"/>
        <v>0</v>
      </c>
      <c r="N7426" s="18">
        <f>VLOOKUP(CONCATENATE(A7426,"-6"),'Restated Depr'!$B$6:$G$7674,6,0)</f>
        <v>0.1</v>
      </c>
      <c r="O7426" s="214">
        <f t="shared" si="3387"/>
        <v>0</v>
      </c>
      <c r="P7426" s="214">
        <f t="shared" si="3388"/>
        <v>0</v>
      </c>
      <c r="Q7426" t="s">
        <v>7819</v>
      </c>
    </row>
    <row r="7427" spans="1:18" hidden="1">
      <c r="A7427" s="17" t="s">
        <v>567</v>
      </c>
      <c r="B7427" s="17" t="s">
        <v>7379</v>
      </c>
      <c r="C7427" s="227" t="s">
        <v>7843</v>
      </c>
      <c r="D7427" s="222">
        <v>386</v>
      </c>
      <c r="E7427" s="329">
        <v>43281</v>
      </c>
      <c r="F7427" s="35">
        <v>0</v>
      </c>
      <c r="G7427" s="18">
        <v>0.1</v>
      </c>
      <c r="H7427" s="298">
        <v>2263</v>
      </c>
      <c r="I7427" s="51">
        <v>0</v>
      </c>
      <c r="J7427" s="212">
        <f t="shared" si="3383"/>
        <v>0.1</v>
      </c>
      <c r="K7427" s="213">
        <f t="shared" si="3384"/>
        <v>0</v>
      </c>
      <c r="L7427" s="214">
        <f t="shared" si="3385"/>
        <v>-2263</v>
      </c>
      <c r="M7427" s="51">
        <f t="shared" si="3386"/>
        <v>0</v>
      </c>
      <c r="N7427" s="18">
        <f>VLOOKUP(CONCATENATE(A7427,"-6"),'Restated Depr'!$B$6:$G$7674,6,0)</f>
        <v>0.1</v>
      </c>
      <c r="O7427" s="214">
        <f t="shared" si="3387"/>
        <v>0</v>
      </c>
      <c r="P7427" s="214">
        <f t="shared" si="3388"/>
        <v>0</v>
      </c>
      <c r="Q7427" t="s">
        <v>7819</v>
      </c>
      <c r="R7427" s="5"/>
    </row>
    <row r="7428" spans="1:18" ht="15.75" hidden="1" thickBot="1">
      <c r="A7428" t="s">
        <v>567</v>
      </c>
      <c r="C7428" s="224" t="s">
        <v>648</v>
      </c>
      <c r="D7428" s="22"/>
      <c r="E7428" s="323" t="s">
        <v>606</v>
      </c>
      <c r="F7428" s="1"/>
      <c r="G7428" s="5"/>
      <c r="H7428" s="310">
        <f>SUM(H7416:H7427)</f>
        <v>12274</v>
      </c>
      <c r="I7428" s="10"/>
      <c r="J7428" s="10"/>
      <c r="K7428" s="32">
        <f>SUM(K7416:K7427)</f>
        <v>0</v>
      </c>
      <c r="L7428" s="28">
        <f>SUM(L7416:L7427)</f>
        <v>-12274</v>
      </c>
      <c r="M7428" s="10"/>
      <c r="N7428" s="5"/>
      <c r="O7428" s="28">
        <f>SUM(O7416:O7427)</f>
        <v>0</v>
      </c>
      <c r="P7428" s="28">
        <f>SUM(P7416:P7427)</f>
        <v>0</v>
      </c>
    </row>
    <row r="7429" spans="1:18" hidden="1">
      <c r="A7429" t="s">
        <v>568</v>
      </c>
      <c r="B7429" t="s">
        <v>7380</v>
      </c>
      <c r="C7429" s="224" t="s">
        <v>7843</v>
      </c>
      <c r="D7429" s="221">
        <v>387</v>
      </c>
      <c r="E7429" s="324">
        <v>42947</v>
      </c>
      <c r="F7429" s="9">
        <v>5758021.4900000002</v>
      </c>
      <c r="G7429" s="18">
        <v>2.6599999999999999E-2</v>
      </c>
      <c r="H7429" s="299">
        <v>12763.61</v>
      </c>
      <c r="I7429" s="15">
        <v>5012121.17</v>
      </c>
      <c r="J7429" s="11">
        <f t="shared" ref="J7429:J7440" si="3389">G7429</f>
        <v>2.6599999999999999E-2</v>
      </c>
      <c r="K7429" s="31">
        <f t="shared" ref="K7429:K7440" si="3390">I7429*J7429/12</f>
        <v>11110.201926833332</v>
      </c>
      <c r="L7429" s="289">
        <f t="shared" ref="L7429:L7440" si="3391">K7429-H7429</f>
        <v>-1653.4080731666691</v>
      </c>
      <c r="M7429" s="15">
        <f t="shared" ref="M7429:M7440" si="3392">I7429</f>
        <v>5012121.17</v>
      </c>
      <c r="N7429" s="5">
        <f>VLOOKUP(CONCATENATE(A7429,"-6"),'Restated Depr'!$B$6:$G$7674,6,0)</f>
        <v>0.1205</v>
      </c>
      <c r="O7429" s="289">
        <f t="shared" ref="O7429:O7440" si="3393">M7429*N7429/12</f>
        <v>50330.050082083333</v>
      </c>
      <c r="P7429" s="289">
        <f t="shared" ref="P7429:P7440" si="3394">O7429-K7429</f>
        <v>39219.848155250002</v>
      </c>
      <c r="Q7429" t="s">
        <v>7819</v>
      </c>
    </row>
    <row r="7430" spans="1:18" hidden="1">
      <c r="A7430" t="s">
        <v>568</v>
      </c>
      <c r="B7430" t="s">
        <v>7381</v>
      </c>
      <c r="C7430" s="224" t="s">
        <v>7843</v>
      </c>
      <c r="D7430" s="221">
        <v>387</v>
      </c>
      <c r="E7430" s="324">
        <v>42978</v>
      </c>
      <c r="F7430" s="1">
        <v>5563401.0999999996</v>
      </c>
      <c r="G7430" s="18">
        <v>2.6599999999999999E-2</v>
      </c>
      <c r="H7430" s="298">
        <v>12332.21</v>
      </c>
      <c r="I7430" s="10">
        <v>5012121.17</v>
      </c>
      <c r="J7430" s="11">
        <f t="shared" si="3389"/>
        <v>2.6599999999999999E-2</v>
      </c>
      <c r="K7430" s="30">
        <f t="shared" si="3390"/>
        <v>11110.201926833332</v>
      </c>
      <c r="L7430" s="29">
        <f t="shared" si="3391"/>
        <v>-1222.0080731666676</v>
      </c>
      <c r="M7430" s="10">
        <f t="shared" si="3392"/>
        <v>5012121.17</v>
      </c>
      <c r="N7430" s="5">
        <f>VLOOKUP(CONCATENATE(A7430,"-6"),'Restated Depr'!$B$6:$G$7674,6,0)</f>
        <v>0.1205</v>
      </c>
      <c r="O7430" s="29">
        <f t="shared" si="3393"/>
        <v>50330.050082083333</v>
      </c>
      <c r="P7430" s="29">
        <f t="shared" si="3394"/>
        <v>39219.848155250002</v>
      </c>
      <c r="Q7430" t="s">
        <v>7819</v>
      </c>
    </row>
    <row r="7431" spans="1:18" hidden="1">
      <c r="A7431" t="s">
        <v>568</v>
      </c>
      <c r="B7431" t="s">
        <v>7382</v>
      </c>
      <c r="C7431" s="224" t="s">
        <v>7843</v>
      </c>
      <c r="D7431" s="221">
        <v>387</v>
      </c>
      <c r="E7431" s="324">
        <v>43008</v>
      </c>
      <c r="F7431" s="1">
        <v>5369745.0599999996</v>
      </c>
      <c r="G7431" s="18">
        <v>2.6599999999999999E-2</v>
      </c>
      <c r="H7431" s="298">
        <v>11902.93</v>
      </c>
      <c r="I7431" s="10">
        <v>5012121.17</v>
      </c>
      <c r="J7431" s="11">
        <f t="shared" si="3389"/>
        <v>2.6599999999999999E-2</v>
      </c>
      <c r="K7431" s="30">
        <f t="shared" si="3390"/>
        <v>11110.201926833332</v>
      </c>
      <c r="L7431" s="29">
        <f t="shared" si="3391"/>
        <v>-792.72807316666876</v>
      </c>
      <c r="M7431" s="10">
        <f t="shared" si="3392"/>
        <v>5012121.17</v>
      </c>
      <c r="N7431" s="5">
        <f>VLOOKUP(CONCATENATE(A7431,"-6"),'Restated Depr'!$B$6:$G$7674,6,0)</f>
        <v>0.1205</v>
      </c>
      <c r="O7431" s="29">
        <f t="shared" si="3393"/>
        <v>50330.050082083333</v>
      </c>
      <c r="P7431" s="29">
        <f t="shared" si="3394"/>
        <v>39219.848155250002</v>
      </c>
      <c r="Q7431" t="s">
        <v>7819</v>
      </c>
    </row>
    <row r="7432" spans="1:18" hidden="1">
      <c r="A7432" t="s">
        <v>568</v>
      </c>
      <c r="B7432" t="s">
        <v>7383</v>
      </c>
      <c r="C7432" s="224" t="s">
        <v>7843</v>
      </c>
      <c r="D7432" s="221">
        <v>387</v>
      </c>
      <c r="E7432" s="324">
        <v>43039</v>
      </c>
      <c r="F7432" s="1">
        <v>5371225.0999999996</v>
      </c>
      <c r="G7432" s="18">
        <v>2.6599999999999999E-2</v>
      </c>
      <c r="H7432" s="298">
        <v>11906.22</v>
      </c>
      <c r="I7432" s="10">
        <v>5012121.17</v>
      </c>
      <c r="J7432" s="11">
        <f t="shared" si="3389"/>
        <v>2.6599999999999999E-2</v>
      </c>
      <c r="K7432" s="30">
        <f t="shared" si="3390"/>
        <v>11110.201926833332</v>
      </c>
      <c r="L7432" s="29">
        <f t="shared" si="3391"/>
        <v>-796.01807316666782</v>
      </c>
      <c r="M7432" s="10">
        <f t="shared" si="3392"/>
        <v>5012121.17</v>
      </c>
      <c r="N7432" s="5">
        <f>VLOOKUP(CONCATENATE(A7432,"-6"),'Restated Depr'!$B$6:$G$7674,6,0)</f>
        <v>0.1205</v>
      </c>
      <c r="O7432" s="29">
        <f t="shared" si="3393"/>
        <v>50330.050082083333</v>
      </c>
      <c r="P7432" s="29">
        <f t="shared" si="3394"/>
        <v>39219.848155250002</v>
      </c>
      <c r="Q7432" t="s">
        <v>7819</v>
      </c>
    </row>
    <row r="7433" spans="1:18" hidden="1">
      <c r="A7433" t="s">
        <v>568</v>
      </c>
      <c r="B7433" t="s">
        <v>7384</v>
      </c>
      <c r="C7433" s="224" t="s">
        <v>7843</v>
      </c>
      <c r="D7433" s="221">
        <v>387</v>
      </c>
      <c r="E7433" s="324">
        <v>43069</v>
      </c>
      <c r="F7433" s="1">
        <v>5372705.1399999997</v>
      </c>
      <c r="G7433" s="18">
        <v>2.6599999999999999E-2</v>
      </c>
      <c r="H7433" s="298">
        <v>11909.5</v>
      </c>
      <c r="I7433" s="10">
        <v>5012121.17</v>
      </c>
      <c r="J7433" s="11">
        <f t="shared" si="3389"/>
        <v>2.6599999999999999E-2</v>
      </c>
      <c r="K7433" s="30">
        <f t="shared" si="3390"/>
        <v>11110.201926833332</v>
      </c>
      <c r="L7433" s="29">
        <f t="shared" si="3391"/>
        <v>-799.29807316666847</v>
      </c>
      <c r="M7433" s="10">
        <f t="shared" si="3392"/>
        <v>5012121.17</v>
      </c>
      <c r="N7433" s="5">
        <f>VLOOKUP(CONCATENATE(A7433,"-6"),'Restated Depr'!$B$6:$G$7674,6,0)</f>
        <v>0.1205</v>
      </c>
      <c r="O7433" s="29">
        <f t="shared" si="3393"/>
        <v>50330.050082083333</v>
      </c>
      <c r="P7433" s="29">
        <f t="shared" si="3394"/>
        <v>39219.848155250002</v>
      </c>
      <c r="Q7433" t="s">
        <v>7819</v>
      </c>
    </row>
    <row r="7434" spans="1:18" hidden="1">
      <c r="A7434" t="s">
        <v>568</v>
      </c>
      <c r="B7434" t="s">
        <v>7385</v>
      </c>
      <c r="C7434" s="224" t="s">
        <v>7843</v>
      </c>
      <c r="D7434" s="221">
        <v>387</v>
      </c>
      <c r="E7434" s="324">
        <v>43100</v>
      </c>
      <c r="F7434" s="1">
        <v>5372705.1399999997</v>
      </c>
      <c r="G7434" s="18">
        <v>6.6000000000000003E-2</v>
      </c>
      <c r="H7434" s="298">
        <v>29549.88</v>
      </c>
      <c r="I7434" s="10">
        <v>5012121.17</v>
      </c>
      <c r="J7434" s="11">
        <f t="shared" si="3389"/>
        <v>6.6000000000000003E-2</v>
      </c>
      <c r="K7434" s="30">
        <f t="shared" si="3390"/>
        <v>27566.666435000003</v>
      </c>
      <c r="L7434" s="29">
        <f t="shared" si="3391"/>
        <v>-1983.2135649999982</v>
      </c>
      <c r="M7434" s="10">
        <f t="shared" si="3392"/>
        <v>5012121.17</v>
      </c>
      <c r="N7434" s="5">
        <f>VLOOKUP(CONCATENATE(A7434,"-6"),'Restated Depr'!$B$6:$G$7674,6,0)</f>
        <v>0.1205</v>
      </c>
      <c r="O7434" s="29">
        <f t="shared" si="3393"/>
        <v>50330.050082083333</v>
      </c>
      <c r="P7434" s="29">
        <f t="shared" si="3394"/>
        <v>22763.38364708333</v>
      </c>
      <c r="Q7434" t="s">
        <v>7819</v>
      </c>
    </row>
    <row r="7435" spans="1:18" hidden="1">
      <c r="A7435" t="s">
        <v>568</v>
      </c>
      <c r="B7435" t="s">
        <v>7386</v>
      </c>
      <c r="C7435" s="224" t="s">
        <v>7843</v>
      </c>
      <c r="D7435" s="221">
        <v>387</v>
      </c>
      <c r="E7435" s="324">
        <v>43131</v>
      </c>
      <c r="F7435" s="1">
        <v>5195265.41</v>
      </c>
      <c r="G7435" s="5">
        <v>0.1205</v>
      </c>
      <c r="H7435" s="298">
        <v>52169.120000000003</v>
      </c>
      <c r="I7435" s="10">
        <v>5012121.17</v>
      </c>
      <c r="J7435" s="11">
        <f t="shared" si="3389"/>
        <v>0.1205</v>
      </c>
      <c r="K7435" s="30">
        <f t="shared" si="3390"/>
        <v>50330.050082083333</v>
      </c>
      <c r="L7435" s="29">
        <f t="shared" si="3391"/>
        <v>-1839.0699179166695</v>
      </c>
      <c r="M7435" s="10">
        <f t="shared" si="3392"/>
        <v>5012121.17</v>
      </c>
      <c r="N7435" s="5">
        <f>VLOOKUP(CONCATENATE(A7435,"-6"),'Restated Depr'!$B$6:$G$7674,6,0)</f>
        <v>0.1205</v>
      </c>
      <c r="O7435" s="29">
        <f t="shared" si="3393"/>
        <v>50330.050082083333</v>
      </c>
      <c r="P7435" s="29">
        <f t="shared" si="3394"/>
        <v>0</v>
      </c>
      <c r="Q7435" t="s">
        <v>7819</v>
      </c>
    </row>
    <row r="7436" spans="1:18" hidden="1">
      <c r="A7436" t="s">
        <v>568</v>
      </c>
      <c r="B7436" t="s">
        <v>7387</v>
      </c>
      <c r="C7436" s="224" t="s">
        <v>7843</v>
      </c>
      <c r="D7436" s="221">
        <v>387</v>
      </c>
      <c r="E7436" s="324">
        <v>43159</v>
      </c>
      <c r="F7436" s="1">
        <v>5017825.67</v>
      </c>
      <c r="G7436" s="5">
        <v>0.1205</v>
      </c>
      <c r="H7436" s="298">
        <v>50387.329999999994</v>
      </c>
      <c r="I7436" s="10">
        <v>5012121.17</v>
      </c>
      <c r="J7436" s="11">
        <f t="shared" si="3389"/>
        <v>0.1205</v>
      </c>
      <c r="K7436" s="30">
        <f t="shared" si="3390"/>
        <v>50330.050082083333</v>
      </c>
      <c r="L7436" s="29">
        <f t="shared" si="3391"/>
        <v>-57.279917916661361</v>
      </c>
      <c r="M7436" s="10">
        <f t="shared" si="3392"/>
        <v>5012121.17</v>
      </c>
      <c r="N7436" s="5">
        <f>VLOOKUP(CONCATENATE(A7436,"-6"),'Restated Depr'!$B$6:$G$7674,6,0)</f>
        <v>0.1205</v>
      </c>
      <c r="O7436" s="29">
        <f t="shared" si="3393"/>
        <v>50330.050082083333</v>
      </c>
      <c r="P7436" s="29">
        <f t="shared" si="3394"/>
        <v>0</v>
      </c>
      <c r="Q7436" t="s">
        <v>7819</v>
      </c>
    </row>
    <row r="7437" spans="1:18" hidden="1">
      <c r="A7437" t="s">
        <v>568</v>
      </c>
      <c r="B7437" t="s">
        <v>7388</v>
      </c>
      <c r="C7437" s="224" t="s">
        <v>7843</v>
      </c>
      <c r="D7437" s="221">
        <v>387</v>
      </c>
      <c r="E7437" s="324">
        <v>43190</v>
      </c>
      <c r="F7437" s="1">
        <v>5014973.42</v>
      </c>
      <c r="G7437" s="5">
        <v>0.1205</v>
      </c>
      <c r="H7437" s="298">
        <v>50358.69</v>
      </c>
      <c r="I7437" s="10">
        <v>5012121.17</v>
      </c>
      <c r="J7437" s="11">
        <f t="shared" si="3389"/>
        <v>0.1205</v>
      </c>
      <c r="K7437" s="30">
        <f t="shared" si="3390"/>
        <v>50330.050082083333</v>
      </c>
      <c r="L7437" s="29">
        <f t="shared" si="3391"/>
        <v>-28.639917916669219</v>
      </c>
      <c r="M7437" s="10">
        <f t="shared" si="3392"/>
        <v>5012121.17</v>
      </c>
      <c r="N7437" s="5">
        <f>VLOOKUP(CONCATENATE(A7437,"-6"),'Restated Depr'!$B$6:$G$7674,6,0)</f>
        <v>0.1205</v>
      </c>
      <c r="O7437" s="29">
        <f t="shared" si="3393"/>
        <v>50330.050082083333</v>
      </c>
      <c r="P7437" s="29">
        <f t="shared" si="3394"/>
        <v>0</v>
      </c>
      <c r="Q7437" t="s">
        <v>7819</v>
      </c>
    </row>
    <row r="7438" spans="1:18" hidden="1">
      <c r="A7438" t="s">
        <v>568</v>
      </c>
      <c r="B7438" t="s">
        <v>7389</v>
      </c>
      <c r="C7438" s="224" t="s">
        <v>7843</v>
      </c>
      <c r="D7438" s="221">
        <v>387</v>
      </c>
      <c r="E7438" s="324">
        <v>43220</v>
      </c>
      <c r="F7438" s="1">
        <v>5012121.17</v>
      </c>
      <c r="G7438" s="5">
        <v>0.1205</v>
      </c>
      <c r="H7438" s="298">
        <v>50330.05000000001</v>
      </c>
      <c r="I7438" s="10">
        <v>5012121.17</v>
      </c>
      <c r="J7438" s="11">
        <f t="shared" si="3389"/>
        <v>0.1205</v>
      </c>
      <c r="K7438" s="30">
        <f t="shared" si="3390"/>
        <v>50330.050082083333</v>
      </c>
      <c r="L7438" s="29">
        <f t="shared" si="3391"/>
        <v>8.2083322922699153E-5</v>
      </c>
      <c r="M7438" s="10">
        <f t="shared" si="3392"/>
        <v>5012121.17</v>
      </c>
      <c r="N7438" s="5">
        <f>VLOOKUP(CONCATENATE(A7438,"-6"),'Restated Depr'!$B$6:$G$7674,6,0)</f>
        <v>0.1205</v>
      </c>
      <c r="O7438" s="29">
        <f t="shared" si="3393"/>
        <v>50330.050082083333</v>
      </c>
      <c r="P7438" s="29">
        <f t="shared" si="3394"/>
        <v>0</v>
      </c>
      <c r="Q7438" t="s">
        <v>7819</v>
      </c>
    </row>
    <row r="7439" spans="1:18" hidden="1">
      <c r="A7439" t="s">
        <v>568</v>
      </c>
      <c r="B7439" t="s">
        <v>7390</v>
      </c>
      <c r="C7439" s="224" t="s">
        <v>7843</v>
      </c>
      <c r="D7439" s="221">
        <v>387</v>
      </c>
      <c r="E7439" s="324">
        <v>43251</v>
      </c>
      <c r="F7439" s="1">
        <v>5012121.17</v>
      </c>
      <c r="G7439" s="5">
        <v>0.1205</v>
      </c>
      <c r="H7439" s="298">
        <v>50330.05000000001</v>
      </c>
      <c r="I7439" s="10">
        <v>5012121.17</v>
      </c>
      <c r="J7439" s="11">
        <f t="shared" si="3389"/>
        <v>0.1205</v>
      </c>
      <c r="K7439" s="30">
        <f t="shared" si="3390"/>
        <v>50330.050082083333</v>
      </c>
      <c r="L7439" s="29">
        <f t="shared" si="3391"/>
        <v>8.2083322922699153E-5</v>
      </c>
      <c r="M7439" s="10">
        <f t="shared" si="3392"/>
        <v>5012121.17</v>
      </c>
      <c r="N7439" s="5">
        <f>VLOOKUP(CONCATENATE(A7439,"-6"),'Restated Depr'!$B$6:$G$7674,6,0)</f>
        <v>0.1205</v>
      </c>
      <c r="O7439" s="29">
        <f t="shared" si="3393"/>
        <v>50330.050082083333</v>
      </c>
      <c r="P7439" s="29">
        <f t="shared" si="3394"/>
        <v>0</v>
      </c>
      <c r="Q7439" t="s">
        <v>7819</v>
      </c>
    </row>
    <row r="7440" spans="1:18" hidden="1">
      <c r="A7440" t="s">
        <v>568</v>
      </c>
      <c r="B7440" t="s">
        <v>7391</v>
      </c>
      <c r="C7440" s="224" t="s">
        <v>7843</v>
      </c>
      <c r="D7440" s="221">
        <v>387</v>
      </c>
      <c r="E7440" s="324">
        <v>43281</v>
      </c>
      <c r="F7440" s="1">
        <v>5012121.17</v>
      </c>
      <c r="G7440" s="5">
        <v>0.1205</v>
      </c>
      <c r="H7440" s="298">
        <v>50330.05000000001</v>
      </c>
      <c r="I7440" s="10">
        <v>5012121.17</v>
      </c>
      <c r="J7440" s="11">
        <f t="shared" si="3389"/>
        <v>0.1205</v>
      </c>
      <c r="K7440" s="30">
        <f t="shared" si="3390"/>
        <v>50330.050082083333</v>
      </c>
      <c r="L7440" s="29">
        <f t="shared" si="3391"/>
        <v>8.2083322922699153E-5</v>
      </c>
      <c r="M7440" s="10">
        <f t="shared" si="3392"/>
        <v>5012121.17</v>
      </c>
      <c r="N7440" s="5">
        <f>VLOOKUP(CONCATENATE(A7440,"-6"),'Restated Depr'!$B$6:$G$7674,6,0)</f>
        <v>0.1205</v>
      </c>
      <c r="O7440" s="29">
        <f t="shared" si="3393"/>
        <v>50330.050082083333</v>
      </c>
      <c r="P7440" s="29">
        <f t="shared" si="3394"/>
        <v>0</v>
      </c>
      <c r="Q7440" t="s">
        <v>7819</v>
      </c>
      <c r="R7440" s="5"/>
    </row>
    <row r="7441" spans="1:18" ht="15.75" hidden="1" thickBot="1">
      <c r="A7441" t="s">
        <v>568</v>
      </c>
      <c r="C7441" s="224" t="s">
        <v>648</v>
      </c>
      <c r="D7441" s="22"/>
      <c r="E7441" s="323" t="s">
        <v>606</v>
      </c>
      <c r="F7441" s="1"/>
      <c r="G7441" s="5"/>
      <c r="H7441" s="310">
        <f>SUM(H7429:H7440)</f>
        <v>394269.63999999996</v>
      </c>
      <c r="I7441" s="10"/>
      <c r="J7441" s="10"/>
      <c r="K7441" s="32">
        <f>SUM(K7429:K7440)</f>
        <v>385097.97656166664</v>
      </c>
      <c r="L7441" s="28">
        <f>SUM(L7429:L7440)</f>
        <v>-9171.6634383333712</v>
      </c>
      <c r="M7441" s="10"/>
      <c r="N7441" s="5"/>
      <c r="O7441" s="28">
        <f>SUM(O7429:O7440)</f>
        <v>603960.60098500003</v>
      </c>
      <c r="P7441" s="28">
        <f>SUM(P7429:P7440)</f>
        <v>218862.62442333336</v>
      </c>
    </row>
    <row r="7442" spans="1:18" hidden="1">
      <c r="A7442" s="36" t="s">
        <v>569</v>
      </c>
      <c r="B7442" s="36" t="s">
        <v>7392</v>
      </c>
      <c r="C7442" s="225" t="s">
        <v>7844</v>
      </c>
      <c r="D7442" s="220" t="s">
        <v>7601</v>
      </c>
      <c r="E7442" s="328">
        <v>42947</v>
      </c>
      <c r="F7442" s="284">
        <v>6288545.8899999997</v>
      </c>
      <c r="G7442" s="44">
        <v>0</v>
      </c>
      <c r="H7442" s="200">
        <v>10805.04</v>
      </c>
      <c r="I7442" s="286"/>
      <c r="J7442" s="47"/>
      <c r="K7442" s="294">
        <f t="shared" ref="K7442:K7453" si="3395">VLOOKUP(CONCATENATE(A7442,"-6"),B$19:H$7676,7,0)</f>
        <v>11969.67</v>
      </c>
      <c r="L7442" s="295">
        <f t="shared" ref="L7442:L7453" si="3396">K7442-H7442</f>
        <v>1164.6299999999992</v>
      </c>
      <c r="M7442" s="286"/>
      <c r="N7442" s="44"/>
      <c r="O7442" s="295">
        <f t="shared" ref="O7442:O7453" si="3397">H7442+L7442</f>
        <v>11969.67</v>
      </c>
      <c r="P7442" s="295"/>
      <c r="Q7442" t="s">
        <v>633</v>
      </c>
      <c r="R7442" s="209"/>
    </row>
    <row r="7443" spans="1:18" hidden="1">
      <c r="A7443" s="36" t="s">
        <v>569</v>
      </c>
      <c r="B7443" s="36" t="s">
        <v>7393</v>
      </c>
      <c r="C7443" s="225" t="s">
        <v>7844</v>
      </c>
      <c r="D7443" s="220" t="s">
        <v>7601</v>
      </c>
      <c r="E7443" s="328">
        <v>42978</v>
      </c>
      <c r="F7443" s="43">
        <v>6277740.8499999996</v>
      </c>
      <c r="G7443" s="44">
        <v>0</v>
      </c>
      <c r="H7443" s="204">
        <v>10805.06</v>
      </c>
      <c r="I7443" s="46"/>
      <c r="J7443" s="47"/>
      <c r="K7443" s="271">
        <f t="shared" si="3395"/>
        <v>11969.67</v>
      </c>
      <c r="L7443" s="272">
        <f t="shared" si="3396"/>
        <v>1164.6100000000006</v>
      </c>
      <c r="M7443" s="46"/>
      <c r="N7443" s="44"/>
      <c r="O7443" s="272">
        <f t="shared" si="3397"/>
        <v>11969.67</v>
      </c>
      <c r="P7443" s="272"/>
      <c r="Q7443" t="s">
        <v>633</v>
      </c>
      <c r="R7443" s="209"/>
    </row>
    <row r="7444" spans="1:18" hidden="1">
      <c r="A7444" s="36" t="s">
        <v>569</v>
      </c>
      <c r="B7444" s="36" t="s">
        <v>7394</v>
      </c>
      <c r="C7444" s="225" t="s">
        <v>7844</v>
      </c>
      <c r="D7444" s="220" t="s">
        <v>7601</v>
      </c>
      <c r="E7444" s="328">
        <v>43008</v>
      </c>
      <c r="F7444" s="43">
        <v>6266935.79</v>
      </c>
      <c r="G7444" s="44">
        <v>0</v>
      </c>
      <c r="H7444" s="204">
        <v>10805.07</v>
      </c>
      <c r="I7444" s="46"/>
      <c r="J7444" s="47"/>
      <c r="K7444" s="271">
        <f t="shared" si="3395"/>
        <v>11969.67</v>
      </c>
      <c r="L7444" s="272">
        <f t="shared" si="3396"/>
        <v>1164.6000000000004</v>
      </c>
      <c r="M7444" s="46"/>
      <c r="N7444" s="44"/>
      <c r="O7444" s="272">
        <f t="shared" si="3397"/>
        <v>11969.67</v>
      </c>
      <c r="P7444" s="272"/>
      <c r="Q7444" t="s">
        <v>633</v>
      </c>
      <c r="R7444" s="209"/>
    </row>
    <row r="7445" spans="1:18" hidden="1">
      <c r="A7445" s="36" t="s">
        <v>569</v>
      </c>
      <c r="B7445" s="36" t="s">
        <v>7395</v>
      </c>
      <c r="C7445" s="225" t="s">
        <v>7844</v>
      </c>
      <c r="D7445" s="220" t="s">
        <v>7601</v>
      </c>
      <c r="E7445" s="328">
        <v>43039</v>
      </c>
      <c r="F7445" s="43">
        <v>6256130.7199999997</v>
      </c>
      <c r="G7445" s="44">
        <v>0</v>
      </c>
      <c r="H7445" s="204">
        <v>10805.09</v>
      </c>
      <c r="I7445" s="46"/>
      <c r="J7445" s="47"/>
      <c r="K7445" s="271">
        <f t="shared" si="3395"/>
        <v>11969.67</v>
      </c>
      <c r="L7445" s="272">
        <f t="shared" si="3396"/>
        <v>1164.58</v>
      </c>
      <c r="M7445" s="46"/>
      <c r="N7445" s="44"/>
      <c r="O7445" s="272">
        <f t="shared" si="3397"/>
        <v>11969.67</v>
      </c>
      <c r="P7445" s="272"/>
      <c r="Q7445" t="s">
        <v>633</v>
      </c>
      <c r="R7445" s="209"/>
    </row>
    <row r="7446" spans="1:18" hidden="1">
      <c r="A7446" s="36" t="s">
        <v>569</v>
      </c>
      <c r="B7446" s="36" t="s">
        <v>7396</v>
      </c>
      <c r="C7446" s="225" t="s">
        <v>7844</v>
      </c>
      <c r="D7446" s="220" t="s">
        <v>7601</v>
      </c>
      <c r="E7446" s="328">
        <v>43069</v>
      </c>
      <c r="F7446" s="43">
        <v>6245325.6299999999</v>
      </c>
      <c r="G7446" s="44">
        <v>0</v>
      </c>
      <c r="H7446" s="204">
        <v>10805.04</v>
      </c>
      <c r="I7446" s="46"/>
      <c r="J7446" s="47"/>
      <c r="K7446" s="271">
        <f t="shared" si="3395"/>
        <v>11969.67</v>
      </c>
      <c r="L7446" s="272">
        <f t="shared" si="3396"/>
        <v>1164.6299999999992</v>
      </c>
      <c r="M7446" s="46"/>
      <c r="N7446" s="44"/>
      <c r="O7446" s="272">
        <f t="shared" si="3397"/>
        <v>11969.67</v>
      </c>
      <c r="P7446" s="272"/>
      <c r="Q7446" t="s">
        <v>633</v>
      </c>
      <c r="R7446" s="209"/>
    </row>
    <row r="7447" spans="1:18" hidden="1">
      <c r="A7447" s="36" t="s">
        <v>569</v>
      </c>
      <c r="B7447" s="36" t="s">
        <v>7397</v>
      </c>
      <c r="C7447" s="225" t="s">
        <v>7844</v>
      </c>
      <c r="D7447" s="220" t="s">
        <v>7601</v>
      </c>
      <c r="E7447" s="328">
        <v>43100</v>
      </c>
      <c r="F7447" s="43">
        <v>8845693.6899999995</v>
      </c>
      <c r="G7447" s="44">
        <v>0</v>
      </c>
      <c r="H7447" s="204">
        <v>12285.7</v>
      </c>
      <c r="I7447" s="46"/>
      <c r="J7447" s="47"/>
      <c r="K7447" s="271">
        <f t="shared" si="3395"/>
        <v>11969.67</v>
      </c>
      <c r="L7447" s="272">
        <f t="shared" si="3396"/>
        <v>-316.03000000000065</v>
      </c>
      <c r="M7447" s="46"/>
      <c r="N7447" s="44"/>
      <c r="O7447" s="272">
        <f t="shared" si="3397"/>
        <v>11969.67</v>
      </c>
      <c r="P7447" s="272"/>
      <c r="Q7447" t="s">
        <v>633</v>
      </c>
      <c r="R7447" s="209"/>
    </row>
    <row r="7448" spans="1:18" hidden="1">
      <c r="A7448" s="36" t="s">
        <v>569</v>
      </c>
      <c r="B7448" s="36" t="s">
        <v>7398</v>
      </c>
      <c r="C7448" s="225" t="s">
        <v>7844</v>
      </c>
      <c r="D7448" s="220" t="s">
        <v>7601</v>
      </c>
      <c r="E7448" s="328">
        <v>43131</v>
      </c>
      <c r="F7448" s="43">
        <v>11444581.08</v>
      </c>
      <c r="G7448" s="44">
        <v>0</v>
      </c>
      <c r="H7448" s="204">
        <v>15917.35</v>
      </c>
      <c r="I7448" s="46"/>
      <c r="J7448" s="47"/>
      <c r="K7448" s="271">
        <f t="shared" si="3395"/>
        <v>11969.67</v>
      </c>
      <c r="L7448" s="272">
        <f t="shared" si="3396"/>
        <v>-3947.6800000000003</v>
      </c>
      <c r="M7448" s="46"/>
      <c r="N7448" s="44"/>
      <c r="O7448" s="272">
        <f t="shared" si="3397"/>
        <v>11969.67</v>
      </c>
      <c r="P7448" s="272"/>
      <c r="Q7448" t="s">
        <v>633</v>
      </c>
      <c r="R7448" s="209"/>
    </row>
    <row r="7449" spans="1:18" hidden="1">
      <c r="A7449" s="36" t="s">
        <v>569</v>
      </c>
      <c r="B7449" s="36" t="s">
        <v>7399</v>
      </c>
      <c r="C7449" s="225" t="s">
        <v>7844</v>
      </c>
      <c r="D7449" s="220" t="s">
        <v>7601</v>
      </c>
      <c r="E7449" s="328">
        <v>43159</v>
      </c>
      <c r="F7449" s="43">
        <v>10012432.449999999</v>
      </c>
      <c r="G7449" s="44">
        <v>0</v>
      </c>
      <c r="H7449" s="204">
        <v>13944.92</v>
      </c>
      <c r="I7449" s="46"/>
      <c r="J7449" s="47"/>
      <c r="K7449" s="271">
        <f t="shared" si="3395"/>
        <v>11969.67</v>
      </c>
      <c r="L7449" s="272">
        <f t="shared" si="3396"/>
        <v>-1975.25</v>
      </c>
      <c r="M7449" s="46"/>
      <c r="N7449" s="44"/>
      <c r="O7449" s="272">
        <f t="shared" si="3397"/>
        <v>11969.67</v>
      </c>
      <c r="P7449" s="272"/>
      <c r="Q7449" t="s">
        <v>633</v>
      </c>
      <c r="R7449" s="209"/>
    </row>
    <row r="7450" spans="1:18" hidden="1">
      <c r="A7450" s="36" t="s">
        <v>569</v>
      </c>
      <c r="B7450" s="36" t="s">
        <v>7400</v>
      </c>
      <c r="C7450" s="225" t="s">
        <v>7844</v>
      </c>
      <c r="D7450" s="220" t="s">
        <v>7601</v>
      </c>
      <c r="E7450" s="328">
        <v>43190</v>
      </c>
      <c r="F7450" s="43">
        <v>8582256.2400000002</v>
      </c>
      <c r="G7450" s="44">
        <v>0</v>
      </c>
      <c r="H7450" s="204">
        <v>11969.67</v>
      </c>
      <c r="I7450" s="46"/>
      <c r="J7450" s="47"/>
      <c r="K7450" s="271">
        <f t="shared" si="3395"/>
        <v>11969.67</v>
      </c>
      <c r="L7450" s="272">
        <f t="shared" si="3396"/>
        <v>0</v>
      </c>
      <c r="M7450" s="46"/>
      <c r="N7450" s="44"/>
      <c r="O7450" s="272">
        <f t="shared" si="3397"/>
        <v>11969.67</v>
      </c>
      <c r="P7450" s="272"/>
      <c r="Q7450" t="s">
        <v>633</v>
      </c>
      <c r="R7450" s="209"/>
    </row>
    <row r="7451" spans="1:18" hidden="1">
      <c r="A7451" s="36" t="s">
        <v>569</v>
      </c>
      <c r="B7451" s="36" t="s">
        <v>7401</v>
      </c>
      <c r="C7451" s="225" t="s">
        <v>7844</v>
      </c>
      <c r="D7451" s="220" t="s">
        <v>7601</v>
      </c>
      <c r="E7451" s="328">
        <v>43220</v>
      </c>
      <c r="F7451" s="43">
        <v>8570286.5700000003</v>
      </c>
      <c r="G7451" s="44">
        <v>0</v>
      </c>
      <c r="H7451" s="204">
        <v>11969.69</v>
      </c>
      <c r="I7451" s="46"/>
      <c r="J7451" s="47"/>
      <c r="K7451" s="271">
        <f t="shared" si="3395"/>
        <v>11969.67</v>
      </c>
      <c r="L7451" s="272">
        <f t="shared" si="3396"/>
        <v>-2.0000000000436557E-2</v>
      </c>
      <c r="M7451" s="46"/>
      <c r="N7451" s="44"/>
      <c r="O7451" s="272">
        <f t="shared" si="3397"/>
        <v>11969.67</v>
      </c>
      <c r="P7451" s="272"/>
      <c r="Q7451" t="s">
        <v>633</v>
      </c>
      <c r="R7451" s="209"/>
    </row>
    <row r="7452" spans="1:18" hidden="1">
      <c r="A7452" s="36" t="s">
        <v>569</v>
      </c>
      <c r="B7452" s="36" t="s">
        <v>7402</v>
      </c>
      <c r="C7452" s="225" t="s">
        <v>7844</v>
      </c>
      <c r="D7452" s="220" t="s">
        <v>7601</v>
      </c>
      <c r="E7452" s="328">
        <v>43251</v>
      </c>
      <c r="F7452" s="43">
        <v>8558316.8800000008</v>
      </c>
      <c r="G7452" s="44">
        <v>0</v>
      </c>
      <c r="H7452" s="204">
        <v>11969.66</v>
      </c>
      <c r="I7452" s="46"/>
      <c r="J7452" s="47"/>
      <c r="K7452" s="271">
        <f t="shared" si="3395"/>
        <v>11969.67</v>
      </c>
      <c r="L7452" s="272">
        <f t="shared" si="3396"/>
        <v>1.0000000000218279E-2</v>
      </c>
      <c r="M7452" s="46"/>
      <c r="N7452" s="44"/>
      <c r="O7452" s="272">
        <f t="shared" si="3397"/>
        <v>11969.67</v>
      </c>
      <c r="P7452" s="272"/>
      <c r="Q7452" t="s">
        <v>633</v>
      </c>
      <c r="R7452" s="209"/>
    </row>
    <row r="7453" spans="1:18" hidden="1">
      <c r="A7453" s="36" t="s">
        <v>569</v>
      </c>
      <c r="B7453" s="36" t="s">
        <v>7403</v>
      </c>
      <c r="C7453" s="225" t="s">
        <v>7844</v>
      </c>
      <c r="D7453" s="220" t="s">
        <v>7601</v>
      </c>
      <c r="E7453" s="328">
        <v>43281</v>
      </c>
      <c r="F7453" s="43">
        <v>8546347.2200000007</v>
      </c>
      <c r="G7453" s="44">
        <v>0</v>
      </c>
      <c r="H7453" s="204">
        <v>11969.67</v>
      </c>
      <c r="I7453" s="46"/>
      <c r="J7453" s="47"/>
      <c r="K7453" s="271">
        <f t="shared" si="3395"/>
        <v>11969.67</v>
      </c>
      <c r="L7453" s="272">
        <f t="shared" si="3396"/>
        <v>0</v>
      </c>
      <c r="M7453" s="46"/>
      <c r="N7453" s="44"/>
      <c r="O7453" s="272">
        <f t="shared" si="3397"/>
        <v>11969.67</v>
      </c>
      <c r="P7453" s="272"/>
      <c r="Q7453" t="s">
        <v>633</v>
      </c>
      <c r="R7453" s="5"/>
    </row>
    <row r="7454" spans="1:18" ht="15.75" hidden="1" thickBot="1">
      <c r="A7454" t="s">
        <v>569</v>
      </c>
      <c r="C7454" s="224" t="s">
        <v>648</v>
      </c>
      <c r="D7454" s="22"/>
      <c r="E7454" s="323" t="s">
        <v>606</v>
      </c>
      <c r="F7454" s="1"/>
      <c r="G7454" s="5"/>
      <c r="H7454" s="310">
        <f>SUM(H7442:H7453)</f>
        <v>144051.96000000002</v>
      </c>
      <c r="I7454" s="10"/>
      <c r="J7454" s="10"/>
      <c r="K7454" s="32">
        <f>SUM(K7442:K7453)</f>
        <v>143636.04</v>
      </c>
      <c r="L7454" s="28">
        <f>SUM(L7442:L7453)</f>
        <v>-415.92000000000189</v>
      </c>
      <c r="M7454" s="10"/>
      <c r="N7454" s="5"/>
      <c r="O7454" s="28">
        <f>SUM(O7442:O7453)</f>
        <v>143636.04</v>
      </c>
      <c r="P7454" s="28">
        <f>SUM(P7442:P7453)</f>
        <v>0</v>
      </c>
    </row>
    <row r="7455" spans="1:18" hidden="1">
      <c r="A7455" t="s">
        <v>570</v>
      </c>
      <c r="B7455" t="s">
        <v>7764</v>
      </c>
      <c r="C7455" s="224" t="s">
        <v>7843</v>
      </c>
      <c r="D7455" s="221">
        <v>390</v>
      </c>
      <c r="E7455" s="324">
        <v>42947</v>
      </c>
      <c r="F7455" s="9">
        <v>0</v>
      </c>
      <c r="G7455" s="18">
        <v>0.89589999999999992</v>
      </c>
      <c r="H7455" s="299">
        <v>0</v>
      </c>
      <c r="I7455" s="15">
        <v>73994.210000000006</v>
      </c>
      <c r="J7455" s="11">
        <f t="shared" ref="J7455:J7466" si="3398">G7455</f>
        <v>0.89589999999999992</v>
      </c>
      <c r="K7455" s="31">
        <f t="shared" ref="K7455:K7459" si="3399">I7455*J7455/12</f>
        <v>5524.2843949166672</v>
      </c>
      <c r="L7455" s="289">
        <f t="shared" ref="L7455:L7466" si="3400">K7455-H7455</f>
        <v>5524.2843949166672</v>
      </c>
      <c r="M7455" s="15">
        <f t="shared" ref="M7455:M7459" si="3401">I7455</f>
        <v>73994.210000000006</v>
      </c>
      <c r="N7455" s="5">
        <f>VLOOKUP(CONCATENATE(A7455,"-6"),'Restated Depr'!$B$6:$G$7674,6,0)</f>
        <v>2.7799999999999998E-2</v>
      </c>
      <c r="O7455" s="289">
        <f t="shared" ref="O7455:O7459" si="3402">M7455*N7455/12</f>
        <v>171.41991983333332</v>
      </c>
      <c r="P7455" s="289">
        <f t="shared" ref="P7455:P7459" si="3403">O7455-K7455</f>
        <v>-5352.8644750833337</v>
      </c>
      <c r="Q7455" t="s">
        <v>7819</v>
      </c>
    </row>
    <row r="7456" spans="1:18" hidden="1">
      <c r="A7456" t="s">
        <v>570</v>
      </c>
      <c r="B7456" t="s">
        <v>7765</v>
      </c>
      <c r="C7456" s="224" t="s">
        <v>7843</v>
      </c>
      <c r="D7456" s="221">
        <v>390</v>
      </c>
      <c r="E7456" s="324">
        <v>42978</v>
      </c>
      <c r="F7456" s="1">
        <v>0</v>
      </c>
      <c r="G7456" s="18">
        <v>0.89589999999999992</v>
      </c>
      <c r="H7456" s="298">
        <v>0</v>
      </c>
      <c r="I7456" s="10">
        <v>73994.210000000006</v>
      </c>
      <c r="J7456" s="11">
        <f t="shared" si="3398"/>
        <v>0.89589999999999992</v>
      </c>
      <c r="K7456" s="30">
        <f t="shared" si="3399"/>
        <v>5524.2843949166672</v>
      </c>
      <c r="L7456" s="29">
        <f t="shared" si="3400"/>
        <v>5524.2843949166672</v>
      </c>
      <c r="M7456" s="10">
        <f t="shared" si="3401"/>
        <v>73994.210000000006</v>
      </c>
      <c r="N7456" s="5">
        <f>VLOOKUP(CONCATENATE(A7456,"-6"),'Restated Depr'!$B$6:$G$7674,6,0)</f>
        <v>2.7799999999999998E-2</v>
      </c>
      <c r="O7456" s="29">
        <f t="shared" si="3402"/>
        <v>171.41991983333332</v>
      </c>
      <c r="P7456" s="29">
        <f t="shared" si="3403"/>
        <v>-5352.8644750833337</v>
      </c>
      <c r="Q7456" t="s">
        <v>7819</v>
      </c>
    </row>
    <row r="7457" spans="1:18" hidden="1">
      <c r="A7457" t="s">
        <v>570</v>
      </c>
      <c r="B7457" t="s">
        <v>7766</v>
      </c>
      <c r="C7457" s="224" t="s">
        <v>7843</v>
      </c>
      <c r="D7457" s="221">
        <v>390</v>
      </c>
      <c r="E7457" s="324">
        <v>43008</v>
      </c>
      <c r="F7457" s="1">
        <v>0</v>
      </c>
      <c r="G7457" s="18">
        <v>0.89589999999999992</v>
      </c>
      <c r="H7457" s="298">
        <v>0</v>
      </c>
      <c r="I7457" s="10">
        <v>73994.210000000006</v>
      </c>
      <c r="J7457" s="11">
        <f t="shared" si="3398"/>
        <v>0.89589999999999992</v>
      </c>
      <c r="K7457" s="30">
        <f t="shared" si="3399"/>
        <v>5524.2843949166672</v>
      </c>
      <c r="L7457" s="29">
        <f t="shared" si="3400"/>
        <v>5524.2843949166672</v>
      </c>
      <c r="M7457" s="10">
        <f t="shared" si="3401"/>
        <v>73994.210000000006</v>
      </c>
      <c r="N7457" s="5">
        <f>VLOOKUP(CONCATENATE(A7457,"-6"),'Restated Depr'!$B$6:$G$7674,6,0)</f>
        <v>2.7799999999999998E-2</v>
      </c>
      <c r="O7457" s="29">
        <f t="shared" si="3402"/>
        <v>171.41991983333332</v>
      </c>
      <c r="P7457" s="29">
        <f t="shared" si="3403"/>
        <v>-5352.8644750833337</v>
      </c>
      <c r="Q7457" t="s">
        <v>7819</v>
      </c>
    </row>
    <row r="7458" spans="1:18" hidden="1">
      <c r="A7458" t="s">
        <v>570</v>
      </c>
      <c r="B7458" t="s">
        <v>7767</v>
      </c>
      <c r="C7458" s="224" t="s">
        <v>7843</v>
      </c>
      <c r="D7458" s="221">
        <v>390</v>
      </c>
      <c r="E7458" s="324">
        <v>43039</v>
      </c>
      <c r="F7458" s="1">
        <v>0</v>
      </c>
      <c r="G7458" s="18">
        <v>0.89589999999999992</v>
      </c>
      <c r="H7458" s="298">
        <v>0</v>
      </c>
      <c r="I7458" s="10">
        <v>73994.210000000006</v>
      </c>
      <c r="J7458" s="11">
        <f t="shared" si="3398"/>
        <v>0.89589999999999992</v>
      </c>
      <c r="K7458" s="30">
        <f t="shared" si="3399"/>
        <v>5524.2843949166672</v>
      </c>
      <c r="L7458" s="29">
        <f t="shared" si="3400"/>
        <v>5524.2843949166672</v>
      </c>
      <c r="M7458" s="10">
        <f t="shared" si="3401"/>
        <v>73994.210000000006</v>
      </c>
      <c r="N7458" s="5">
        <f>VLOOKUP(CONCATENATE(A7458,"-6"),'Restated Depr'!$B$6:$G$7674,6,0)</f>
        <v>2.7799999999999998E-2</v>
      </c>
      <c r="O7458" s="29">
        <f t="shared" si="3402"/>
        <v>171.41991983333332</v>
      </c>
      <c r="P7458" s="29">
        <f t="shared" si="3403"/>
        <v>-5352.8644750833337</v>
      </c>
      <c r="Q7458" t="s">
        <v>7819</v>
      </c>
    </row>
    <row r="7459" spans="1:18" hidden="1">
      <c r="A7459" t="s">
        <v>570</v>
      </c>
      <c r="B7459" t="s">
        <v>7768</v>
      </c>
      <c r="C7459" s="224" t="s">
        <v>7843</v>
      </c>
      <c r="D7459" s="221">
        <v>390</v>
      </c>
      <c r="E7459" s="324">
        <v>43069</v>
      </c>
      <c r="F7459" s="1">
        <v>0</v>
      </c>
      <c r="G7459" s="18">
        <v>0.89589999999999992</v>
      </c>
      <c r="H7459" s="298">
        <v>0</v>
      </c>
      <c r="I7459" s="10">
        <v>73994.210000000006</v>
      </c>
      <c r="J7459" s="11">
        <f t="shared" si="3398"/>
        <v>0.89589999999999992</v>
      </c>
      <c r="K7459" s="30">
        <f t="shared" si="3399"/>
        <v>5524.2843949166672</v>
      </c>
      <c r="L7459" s="29">
        <f t="shared" si="3400"/>
        <v>5524.2843949166672</v>
      </c>
      <c r="M7459" s="10">
        <f t="shared" si="3401"/>
        <v>73994.210000000006</v>
      </c>
      <c r="N7459" s="5">
        <f>VLOOKUP(CONCATENATE(A7459,"-6"),'Restated Depr'!$B$6:$G$7674,6,0)</f>
        <v>2.7799999999999998E-2</v>
      </c>
      <c r="O7459" s="29">
        <f t="shared" si="3402"/>
        <v>171.41991983333332</v>
      </c>
      <c r="P7459" s="29">
        <f t="shared" si="3403"/>
        <v>-5352.8644750833337</v>
      </c>
      <c r="Q7459" t="s">
        <v>7819</v>
      </c>
    </row>
    <row r="7460" spans="1:18" hidden="1">
      <c r="A7460" t="s">
        <v>570</v>
      </c>
      <c r="B7460" t="s">
        <v>7404</v>
      </c>
      <c r="C7460" s="224" t="s">
        <v>7843</v>
      </c>
      <c r="D7460" s="221">
        <v>390</v>
      </c>
      <c r="E7460" s="324">
        <v>43100</v>
      </c>
      <c r="F7460" s="1">
        <v>31812.71</v>
      </c>
      <c r="G7460" s="18">
        <v>0.53190000000000004</v>
      </c>
      <c r="H7460" s="298">
        <v>1410.0999999999997</v>
      </c>
      <c r="I7460" s="10">
        <v>73994.210000000006</v>
      </c>
      <c r="J7460" s="11">
        <f t="shared" si="3398"/>
        <v>0.53190000000000004</v>
      </c>
      <c r="K7460" s="30">
        <f t="shared" ref="K7460:K7466" si="3404">I7460*J7460/12</f>
        <v>3279.7933582500004</v>
      </c>
      <c r="L7460" s="29">
        <f t="shared" si="3400"/>
        <v>1869.6933582500008</v>
      </c>
      <c r="M7460" s="10">
        <f t="shared" ref="M7460:M7466" si="3405">I7460</f>
        <v>73994.210000000006</v>
      </c>
      <c r="N7460" s="5">
        <f>VLOOKUP(CONCATENATE(A7460,"-6"),'Restated Depr'!$B$6:$G$7674,6,0)</f>
        <v>2.7799999999999998E-2</v>
      </c>
      <c r="O7460" s="29">
        <f t="shared" ref="O7460:O7466" si="3406">M7460*N7460/12</f>
        <v>171.41991983333332</v>
      </c>
      <c r="P7460" s="29">
        <f t="shared" ref="P7460:P7466" si="3407">O7460-K7460</f>
        <v>-3108.3734384166673</v>
      </c>
      <c r="Q7460" t="s">
        <v>7819</v>
      </c>
    </row>
    <row r="7461" spans="1:18" hidden="1">
      <c r="A7461" t="s">
        <v>570</v>
      </c>
      <c r="B7461" t="s">
        <v>7405</v>
      </c>
      <c r="C7461" s="224" t="s">
        <v>7843</v>
      </c>
      <c r="D7461" s="221">
        <v>390</v>
      </c>
      <c r="E7461" s="324">
        <v>43131</v>
      </c>
      <c r="F7461" s="1">
        <v>63706.93</v>
      </c>
      <c r="G7461" s="5">
        <v>2.7799999999999998E-2</v>
      </c>
      <c r="H7461" s="298">
        <v>147.59</v>
      </c>
      <c r="I7461" s="10">
        <v>73994.210000000006</v>
      </c>
      <c r="J7461" s="11">
        <f t="shared" si="3398"/>
        <v>2.7799999999999998E-2</v>
      </c>
      <c r="K7461" s="30">
        <f t="shared" si="3404"/>
        <v>171.41991983333332</v>
      </c>
      <c r="L7461" s="29">
        <f t="shared" si="3400"/>
        <v>23.829919833333321</v>
      </c>
      <c r="M7461" s="10">
        <f t="shared" si="3405"/>
        <v>73994.210000000006</v>
      </c>
      <c r="N7461" s="5">
        <f>VLOOKUP(CONCATENATE(A7461,"-6"),'Restated Depr'!$B$6:$G$7674,6,0)</f>
        <v>2.7799999999999998E-2</v>
      </c>
      <c r="O7461" s="29">
        <f t="shared" si="3406"/>
        <v>171.41991983333332</v>
      </c>
      <c r="P7461" s="29">
        <f t="shared" si="3407"/>
        <v>0</v>
      </c>
      <c r="Q7461" t="s">
        <v>7819</v>
      </c>
    </row>
    <row r="7462" spans="1:18" hidden="1">
      <c r="A7462" t="s">
        <v>570</v>
      </c>
      <c r="B7462" t="s">
        <v>7406</v>
      </c>
      <c r="C7462" s="224" t="s">
        <v>7843</v>
      </c>
      <c r="D7462" s="221">
        <v>390</v>
      </c>
      <c r="E7462" s="324">
        <v>43159</v>
      </c>
      <c r="F7462" s="1">
        <v>63788.44</v>
      </c>
      <c r="G7462" s="5">
        <v>2.7799999999999998E-2</v>
      </c>
      <c r="H7462" s="298">
        <v>147.78</v>
      </c>
      <c r="I7462" s="10">
        <v>73994.210000000006</v>
      </c>
      <c r="J7462" s="11">
        <f t="shared" si="3398"/>
        <v>2.7799999999999998E-2</v>
      </c>
      <c r="K7462" s="30">
        <f t="shared" si="3404"/>
        <v>171.41991983333332</v>
      </c>
      <c r="L7462" s="29">
        <f t="shared" si="3400"/>
        <v>23.639919833333323</v>
      </c>
      <c r="M7462" s="10">
        <f t="shared" si="3405"/>
        <v>73994.210000000006</v>
      </c>
      <c r="N7462" s="5">
        <f>VLOOKUP(CONCATENATE(A7462,"-6"),'Restated Depr'!$B$6:$G$7674,6,0)</f>
        <v>2.7799999999999998E-2</v>
      </c>
      <c r="O7462" s="29">
        <f t="shared" si="3406"/>
        <v>171.41991983333332</v>
      </c>
      <c r="P7462" s="29">
        <f t="shared" si="3407"/>
        <v>0</v>
      </c>
      <c r="Q7462" t="s">
        <v>7819</v>
      </c>
    </row>
    <row r="7463" spans="1:18" hidden="1">
      <c r="A7463" t="s">
        <v>570</v>
      </c>
      <c r="B7463" t="s">
        <v>7407</v>
      </c>
      <c r="C7463" s="224" t="s">
        <v>7843</v>
      </c>
      <c r="D7463" s="221">
        <v>390</v>
      </c>
      <c r="E7463" s="324">
        <v>43190</v>
      </c>
      <c r="F7463" s="1">
        <v>68900.58</v>
      </c>
      <c r="G7463" s="5">
        <v>2.7799999999999998E-2</v>
      </c>
      <c r="H7463" s="298">
        <v>159.62</v>
      </c>
      <c r="I7463" s="10">
        <v>73994.210000000006</v>
      </c>
      <c r="J7463" s="11">
        <f t="shared" si="3398"/>
        <v>2.7799999999999998E-2</v>
      </c>
      <c r="K7463" s="30">
        <f t="shared" si="3404"/>
        <v>171.41991983333332</v>
      </c>
      <c r="L7463" s="29">
        <f t="shared" si="3400"/>
        <v>11.79991983333332</v>
      </c>
      <c r="M7463" s="10">
        <f t="shared" si="3405"/>
        <v>73994.210000000006</v>
      </c>
      <c r="N7463" s="5">
        <f>VLOOKUP(CONCATENATE(A7463,"-6"),'Restated Depr'!$B$6:$G$7674,6,0)</f>
        <v>2.7799999999999998E-2</v>
      </c>
      <c r="O7463" s="29">
        <f t="shared" si="3406"/>
        <v>171.41991983333332</v>
      </c>
      <c r="P7463" s="29">
        <f t="shared" si="3407"/>
        <v>0</v>
      </c>
      <c r="Q7463" t="s">
        <v>7819</v>
      </c>
    </row>
    <row r="7464" spans="1:18" hidden="1">
      <c r="A7464" t="s">
        <v>570</v>
      </c>
      <c r="B7464" t="s">
        <v>7408</v>
      </c>
      <c r="C7464" s="224" t="s">
        <v>7843</v>
      </c>
      <c r="D7464" s="221">
        <v>390</v>
      </c>
      <c r="E7464" s="324">
        <v>43220</v>
      </c>
      <c r="F7464" s="1">
        <v>74003.47</v>
      </c>
      <c r="G7464" s="5">
        <v>2.7799999999999998E-2</v>
      </c>
      <c r="H7464" s="298">
        <v>171.43999999999997</v>
      </c>
      <c r="I7464" s="10">
        <v>73994.210000000006</v>
      </c>
      <c r="J7464" s="11">
        <f t="shared" si="3398"/>
        <v>2.7799999999999998E-2</v>
      </c>
      <c r="K7464" s="30">
        <f t="shared" si="3404"/>
        <v>171.41991983333332</v>
      </c>
      <c r="L7464" s="29">
        <f t="shared" si="3400"/>
        <v>-2.0080166666645027E-2</v>
      </c>
      <c r="M7464" s="10">
        <f t="shared" si="3405"/>
        <v>73994.210000000006</v>
      </c>
      <c r="N7464" s="5">
        <f>VLOOKUP(CONCATENATE(A7464,"-6"),'Restated Depr'!$B$6:$G$7674,6,0)</f>
        <v>2.7799999999999998E-2</v>
      </c>
      <c r="O7464" s="29">
        <f t="shared" si="3406"/>
        <v>171.41991983333332</v>
      </c>
      <c r="P7464" s="29">
        <f t="shared" si="3407"/>
        <v>0</v>
      </c>
      <c r="Q7464" t="s">
        <v>7819</v>
      </c>
    </row>
    <row r="7465" spans="1:18" hidden="1">
      <c r="A7465" t="s">
        <v>570</v>
      </c>
      <c r="B7465" t="s">
        <v>7409</v>
      </c>
      <c r="C7465" s="224" t="s">
        <v>7843</v>
      </c>
      <c r="D7465" s="221">
        <v>390</v>
      </c>
      <c r="E7465" s="324">
        <v>43251</v>
      </c>
      <c r="F7465" s="1">
        <v>73994.210000000006</v>
      </c>
      <c r="G7465" s="5">
        <v>2.7799999999999998E-2</v>
      </c>
      <c r="H7465" s="298">
        <v>171.42</v>
      </c>
      <c r="I7465" s="10">
        <v>73994.210000000006</v>
      </c>
      <c r="J7465" s="11">
        <f t="shared" si="3398"/>
        <v>2.7799999999999998E-2</v>
      </c>
      <c r="K7465" s="30">
        <f t="shared" si="3404"/>
        <v>171.41991983333332</v>
      </c>
      <c r="L7465" s="29">
        <f t="shared" si="3400"/>
        <v>-8.0166666663217256E-5</v>
      </c>
      <c r="M7465" s="10">
        <f t="shared" si="3405"/>
        <v>73994.210000000006</v>
      </c>
      <c r="N7465" s="5">
        <f>VLOOKUP(CONCATENATE(A7465,"-6"),'Restated Depr'!$B$6:$G$7674,6,0)</f>
        <v>2.7799999999999998E-2</v>
      </c>
      <c r="O7465" s="29">
        <f t="shared" si="3406"/>
        <v>171.41991983333332</v>
      </c>
      <c r="P7465" s="29">
        <f t="shared" si="3407"/>
        <v>0</v>
      </c>
      <c r="Q7465" t="s">
        <v>7819</v>
      </c>
    </row>
    <row r="7466" spans="1:18" hidden="1">
      <c r="A7466" t="s">
        <v>570</v>
      </c>
      <c r="B7466" t="s">
        <v>7410</v>
      </c>
      <c r="C7466" s="224" t="s">
        <v>7843</v>
      </c>
      <c r="D7466" s="221">
        <v>390</v>
      </c>
      <c r="E7466" s="324">
        <v>43281</v>
      </c>
      <c r="F7466" s="1">
        <v>73994.210000000006</v>
      </c>
      <c r="G7466" s="5">
        <v>2.7799999999999998E-2</v>
      </c>
      <c r="H7466" s="298">
        <v>171.42</v>
      </c>
      <c r="I7466" s="10">
        <v>73994.210000000006</v>
      </c>
      <c r="J7466" s="11">
        <f t="shared" si="3398"/>
        <v>2.7799999999999998E-2</v>
      </c>
      <c r="K7466" s="30">
        <f t="shared" si="3404"/>
        <v>171.41991983333332</v>
      </c>
      <c r="L7466" s="29">
        <f t="shared" si="3400"/>
        <v>-8.0166666663217256E-5</v>
      </c>
      <c r="M7466" s="10">
        <f t="shared" si="3405"/>
        <v>73994.210000000006</v>
      </c>
      <c r="N7466" s="5">
        <f>VLOOKUP(CONCATENATE(A7466,"-6"),'Restated Depr'!$B$6:$G$7674,6,0)</f>
        <v>2.7799999999999998E-2</v>
      </c>
      <c r="O7466" s="29">
        <f t="shared" si="3406"/>
        <v>171.41991983333332</v>
      </c>
      <c r="P7466" s="29">
        <f t="shared" si="3407"/>
        <v>0</v>
      </c>
      <c r="Q7466" t="s">
        <v>7819</v>
      </c>
      <c r="R7466" s="5"/>
    </row>
    <row r="7467" spans="1:18" ht="15.75" hidden="1" thickBot="1">
      <c r="A7467" t="s">
        <v>570</v>
      </c>
      <c r="C7467" s="224" t="s">
        <v>649</v>
      </c>
      <c r="D7467" s="22"/>
      <c r="E7467" s="323" t="s">
        <v>606</v>
      </c>
      <c r="F7467" s="1"/>
      <c r="G7467" s="5"/>
      <c r="H7467" s="310">
        <f>SUM(H7455:H7466)</f>
        <v>2379.37</v>
      </c>
      <c r="I7467" s="10"/>
      <c r="J7467" s="10"/>
      <c r="K7467" s="32">
        <f>SUM(K7455:K7466)</f>
        <v>31929.734851833338</v>
      </c>
      <c r="L7467" s="28">
        <f>SUM(L7455:L7466)</f>
        <v>29550.364851833339</v>
      </c>
      <c r="M7467" s="10"/>
      <c r="N7467" s="5"/>
      <c r="O7467" s="28">
        <f>SUM(O7455:O7466)</f>
        <v>2057.0390379999999</v>
      </c>
      <c r="P7467" s="28">
        <f>SUM(P7455:P7466)</f>
        <v>-29872.695813833336</v>
      </c>
    </row>
    <row r="7468" spans="1:18" hidden="1">
      <c r="A7468" t="s">
        <v>571</v>
      </c>
      <c r="B7468" t="s">
        <v>7411</v>
      </c>
      <c r="C7468" s="224" t="s">
        <v>7843</v>
      </c>
      <c r="D7468" s="221">
        <v>391.1</v>
      </c>
      <c r="E7468" s="324">
        <v>42947</v>
      </c>
      <c r="F7468" s="9">
        <v>3136740.67</v>
      </c>
      <c r="G7468" s="18">
        <v>0.05</v>
      </c>
      <c r="H7468" s="299">
        <v>13069.75</v>
      </c>
      <c r="I7468" s="15">
        <v>3141752.43</v>
      </c>
      <c r="J7468" s="11">
        <f t="shared" ref="J7468:J7479" si="3408">G7468</f>
        <v>0.05</v>
      </c>
      <c r="K7468" s="31">
        <f t="shared" ref="K7468:K7479" si="3409">I7468*J7468/12</f>
        <v>13090.635125000001</v>
      </c>
      <c r="L7468" s="289">
        <f t="shared" ref="L7468:L7479" si="3410">K7468-H7468</f>
        <v>20.885125000000698</v>
      </c>
      <c r="M7468" s="15">
        <f t="shared" ref="M7468:M7479" si="3411">I7468</f>
        <v>3141752.43</v>
      </c>
      <c r="N7468" s="5">
        <f>VLOOKUP(CONCATENATE(A7468,"-6"),'Restated Depr'!$B$6:$G$7674,6,0)</f>
        <v>0.05</v>
      </c>
      <c r="O7468" s="289">
        <f t="shared" ref="O7468:O7479" si="3412">M7468*N7468/12</f>
        <v>13090.635125000001</v>
      </c>
      <c r="P7468" s="289">
        <f t="shared" ref="P7468:P7479" si="3413">O7468-K7468</f>
        <v>0</v>
      </c>
      <c r="Q7468" t="s">
        <v>7819</v>
      </c>
    </row>
    <row r="7469" spans="1:18" hidden="1">
      <c r="A7469" t="s">
        <v>571</v>
      </c>
      <c r="B7469" t="s">
        <v>7412</v>
      </c>
      <c r="C7469" s="224" t="s">
        <v>7843</v>
      </c>
      <c r="D7469" s="221">
        <v>391.1</v>
      </c>
      <c r="E7469" s="324">
        <v>42978</v>
      </c>
      <c r="F7469" s="1">
        <v>3141752.43</v>
      </c>
      <c r="G7469" s="18">
        <v>0.05</v>
      </c>
      <c r="H7469" s="298">
        <v>13090.64</v>
      </c>
      <c r="I7469" s="10">
        <v>3141752.43</v>
      </c>
      <c r="J7469" s="11">
        <f t="shared" si="3408"/>
        <v>0.05</v>
      </c>
      <c r="K7469" s="30">
        <f t="shared" si="3409"/>
        <v>13090.635125000001</v>
      </c>
      <c r="L7469" s="29">
        <f t="shared" si="3410"/>
        <v>-4.8749999987194315E-3</v>
      </c>
      <c r="M7469" s="10">
        <f t="shared" si="3411"/>
        <v>3141752.43</v>
      </c>
      <c r="N7469" s="5">
        <f>VLOOKUP(CONCATENATE(A7469,"-6"),'Restated Depr'!$B$6:$G$7674,6,0)</f>
        <v>0.05</v>
      </c>
      <c r="O7469" s="29">
        <f t="shared" si="3412"/>
        <v>13090.635125000001</v>
      </c>
      <c r="P7469" s="29">
        <f t="shared" si="3413"/>
        <v>0</v>
      </c>
      <c r="Q7469" t="s">
        <v>7819</v>
      </c>
    </row>
    <row r="7470" spans="1:18" hidden="1">
      <c r="A7470" t="s">
        <v>571</v>
      </c>
      <c r="B7470" t="s">
        <v>7413</v>
      </c>
      <c r="C7470" s="224" t="s">
        <v>7843</v>
      </c>
      <c r="D7470" s="221">
        <v>391.1</v>
      </c>
      <c r="E7470" s="324">
        <v>43008</v>
      </c>
      <c r="F7470" s="1">
        <v>3141752.43</v>
      </c>
      <c r="G7470" s="18">
        <v>0.05</v>
      </c>
      <c r="H7470" s="298">
        <v>13090.64</v>
      </c>
      <c r="I7470" s="10">
        <v>3141752.43</v>
      </c>
      <c r="J7470" s="11">
        <f t="shared" si="3408"/>
        <v>0.05</v>
      </c>
      <c r="K7470" s="30">
        <f t="shared" si="3409"/>
        <v>13090.635125000001</v>
      </c>
      <c r="L7470" s="29">
        <f t="shared" si="3410"/>
        <v>-4.8749999987194315E-3</v>
      </c>
      <c r="M7470" s="10">
        <f t="shared" si="3411"/>
        <v>3141752.43</v>
      </c>
      <c r="N7470" s="5">
        <f>VLOOKUP(CONCATENATE(A7470,"-6"),'Restated Depr'!$B$6:$G$7674,6,0)</f>
        <v>0.05</v>
      </c>
      <c r="O7470" s="29">
        <f t="shared" si="3412"/>
        <v>13090.635125000001</v>
      </c>
      <c r="P7470" s="29">
        <f t="shared" si="3413"/>
        <v>0</v>
      </c>
      <c r="Q7470" t="s">
        <v>7819</v>
      </c>
    </row>
    <row r="7471" spans="1:18" hidden="1">
      <c r="A7471" t="s">
        <v>571</v>
      </c>
      <c r="B7471" t="s">
        <v>7414</v>
      </c>
      <c r="C7471" s="224" t="s">
        <v>7843</v>
      </c>
      <c r="D7471" s="221">
        <v>391.1</v>
      </c>
      <c r="E7471" s="324">
        <v>43039</v>
      </c>
      <c r="F7471" s="1">
        <v>3141752.43</v>
      </c>
      <c r="G7471" s="18">
        <v>0.05</v>
      </c>
      <c r="H7471" s="298">
        <v>13090.64</v>
      </c>
      <c r="I7471" s="10">
        <v>3141752.43</v>
      </c>
      <c r="J7471" s="11">
        <f t="shared" si="3408"/>
        <v>0.05</v>
      </c>
      <c r="K7471" s="30">
        <f t="shared" si="3409"/>
        <v>13090.635125000001</v>
      </c>
      <c r="L7471" s="29">
        <f t="shared" si="3410"/>
        <v>-4.8749999987194315E-3</v>
      </c>
      <c r="M7471" s="10">
        <f t="shared" si="3411"/>
        <v>3141752.43</v>
      </c>
      <c r="N7471" s="5">
        <f>VLOOKUP(CONCATENATE(A7471,"-6"),'Restated Depr'!$B$6:$G$7674,6,0)</f>
        <v>0.05</v>
      </c>
      <c r="O7471" s="29">
        <f t="shared" si="3412"/>
        <v>13090.635125000001</v>
      </c>
      <c r="P7471" s="29">
        <f t="shared" si="3413"/>
        <v>0</v>
      </c>
      <c r="Q7471" t="s">
        <v>7819</v>
      </c>
    </row>
    <row r="7472" spans="1:18" hidden="1">
      <c r="A7472" t="s">
        <v>571</v>
      </c>
      <c r="B7472" t="s">
        <v>7415</v>
      </c>
      <c r="C7472" s="224" t="s">
        <v>7843</v>
      </c>
      <c r="D7472" s="221">
        <v>391.1</v>
      </c>
      <c r="E7472" s="324">
        <v>43069</v>
      </c>
      <c r="F7472" s="1">
        <v>3141752.43</v>
      </c>
      <c r="G7472" s="18">
        <v>0.05</v>
      </c>
      <c r="H7472" s="298">
        <v>13090.64</v>
      </c>
      <c r="I7472" s="10">
        <v>3141752.43</v>
      </c>
      <c r="J7472" s="11">
        <f t="shared" si="3408"/>
        <v>0.05</v>
      </c>
      <c r="K7472" s="30">
        <f t="shared" si="3409"/>
        <v>13090.635125000001</v>
      </c>
      <c r="L7472" s="29">
        <f t="shared" si="3410"/>
        <v>-4.8749999987194315E-3</v>
      </c>
      <c r="M7472" s="10">
        <f t="shared" si="3411"/>
        <v>3141752.43</v>
      </c>
      <c r="N7472" s="5">
        <f>VLOOKUP(CONCATENATE(A7472,"-6"),'Restated Depr'!$B$6:$G$7674,6,0)</f>
        <v>0.05</v>
      </c>
      <c r="O7472" s="29">
        <f t="shared" si="3412"/>
        <v>13090.635125000001</v>
      </c>
      <c r="P7472" s="29">
        <f t="shared" si="3413"/>
        <v>0</v>
      </c>
      <c r="Q7472" t="s">
        <v>7819</v>
      </c>
    </row>
    <row r="7473" spans="1:18" hidden="1">
      <c r="A7473" t="s">
        <v>571</v>
      </c>
      <c r="B7473" t="s">
        <v>7416</v>
      </c>
      <c r="C7473" s="224" t="s">
        <v>7843</v>
      </c>
      <c r="D7473" s="221">
        <v>391.1</v>
      </c>
      <c r="E7473" s="324">
        <v>43100</v>
      </c>
      <c r="F7473" s="1">
        <v>3141752.43</v>
      </c>
      <c r="G7473" s="18">
        <v>0.05</v>
      </c>
      <c r="H7473" s="298">
        <v>13090.64</v>
      </c>
      <c r="I7473" s="10">
        <v>3141752.43</v>
      </c>
      <c r="J7473" s="11">
        <f t="shared" si="3408"/>
        <v>0.05</v>
      </c>
      <c r="K7473" s="30">
        <f t="shared" si="3409"/>
        <v>13090.635125000001</v>
      </c>
      <c r="L7473" s="29">
        <f t="shared" si="3410"/>
        <v>-4.8749999987194315E-3</v>
      </c>
      <c r="M7473" s="10">
        <f t="shared" si="3411"/>
        <v>3141752.43</v>
      </c>
      <c r="N7473" s="5">
        <f>VLOOKUP(CONCATENATE(A7473,"-6"),'Restated Depr'!$B$6:$G$7674,6,0)</f>
        <v>0.05</v>
      </c>
      <c r="O7473" s="29">
        <f t="shared" si="3412"/>
        <v>13090.635125000001</v>
      </c>
      <c r="P7473" s="29">
        <f t="shared" si="3413"/>
        <v>0</v>
      </c>
      <c r="Q7473" t="s">
        <v>7819</v>
      </c>
    </row>
    <row r="7474" spans="1:18" hidden="1">
      <c r="A7474" t="s">
        <v>571</v>
      </c>
      <c r="B7474" t="s">
        <v>7417</v>
      </c>
      <c r="C7474" s="224" t="s">
        <v>7843</v>
      </c>
      <c r="D7474" s="221">
        <v>391.1</v>
      </c>
      <c r="E7474" s="324">
        <v>43131</v>
      </c>
      <c r="F7474" s="1">
        <v>3141752.43</v>
      </c>
      <c r="G7474" s="5">
        <v>0.05</v>
      </c>
      <c r="H7474" s="298">
        <v>13090.64</v>
      </c>
      <c r="I7474" s="10">
        <v>3141752.43</v>
      </c>
      <c r="J7474" s="11">
        <f t="shared" si="3408"/>
        <v>0.05</v>
      </c>
      <c r="K7474" s="30">
        <f t="shared" si="3409"/>
        <v>13090.635125000001</v>
      </c>
      <c r="L7474" s="29">
        <f t="shared" si="3410"/>
        <v>-4.8749999987194315E-3</v>
      </c>
      <c r="M7474" s="10">
        <f t="shared" si="3411"/>
        <v>3141752.43</v>
      </c>
      <c r="N7474" s="5">
        <f>VLOOKUP(CONCATENATE(A7474,"-6"),'Restated Depr'!$B$6:$G$7674,6,0)</f>
        <v>0.05</v>
      </c>
      <c r="O7474" s="29">
        <f t="shared" si="3412"/>
        <v>13090.635125000001</v>
      </c>
      <c r="P7474" s="29">
        <f t="shared" si="3413"/>
        <v>0</v>
      </c>
      <c r="Q7474" t="s">
        <v>7819</v>
      </c>
    </row>
    <row r="7475" spans="1:18" hidden="1">
      <c r="A7475" t="s">
        <v>571</v>
      </c>
      <c r="B7475" t="s">
        <v>7418</v>
      </c>
      <c r="C7475" s="224" t="s">
        <v>7843</v>
      </c>
      <c r="D7475" s="221">
        <v>391.1</v>
      </c>
      <c r="E7475" s="324">
        <v>43159</v>
      </c>
      <c r="F7475" s="1">
        <v>3141752.43</v>
      </c>
      <c r="G7475" s="5">
        <v>0.05</v>
      </c>
      <c r="H7475" s="298">
        <v>13090.64</v>
      </c>
      <c r="I7475" s="10">
        <v>3141752.43</v>
      </c>
      <c r="J7475" s="11">
        <f t="shared" si="3408"/>
        <v>0.05</v>
      </c>
      <c r="K7475" s="30">
        <f t="shared" si="3409"/>
        <v>13090.635125000001</v>
      </c>
      <c r="L7475" s="29">
        <f t="shared" si="3410"/>
        <v>-4.8749999987194315E-3</v>
      </c>
      <c r="M7475" s="10">
        <f t="shared" si="3411"/>
        <v>3141752.43</v>
      </c>
      <c r="N7475" s="5">
        <f>VLOOKUP(CONCATENATE(A7475,"-6"),'Restated Depr'!$B$6:$G$7674,6,0)</f>
        <v>0.05</v>
      </c>
      <c r="O7475" s="29">
        <f t="shared" si="3412"/>
        <v>13090.635125000001</v>
      </c>
      <c r="P7475" s="29">
        <f t="shared" si="3413"/>
        <v>0</v>
      </c>
      <c r="Q7475" t="s">
        <v>7819</v>
      </c>
    </row>
    <row r="7476" spans="1:18" hidden="1">
      <c r="A7476" t="s">
        <v>571</v>
      </c>
      <c r="B7476" t="s">
        <v>7419</v>
      </c>
      <c r="C7476" s="224" t="s">
        <v>7843</v>
      </c>
      <c r="D7476" s="221">
        <v>391.1</v>
      </c>
      <c r="E7476" s="324">
        <v>43190</v>
      </c>
      <c r="F7476" s="1">
        <v>3141752.43</v>
      </c>
      <c r="G7476" s="5">
        <v>0.05</v>
      </c>
      <c r="H7476" s="298">
        <v>13090.64</v>
      </c>
      <c r="I7476" s="10">
        <v>3141752.43</v>
      </c>
      <c r="J7476" s="11">
        <f t="shared" si="3408"/>
        <v>0.05</v>
      </c>
      <c r="K7476" s="30">
        <f t="shared" si="3409"/>
        <v>13090.635125000001</v>
      </c>
      <c r="L7476" s="29">
        <f t="shared" si="3410"/>
        <v>-4.8749999987194315E-3</v>
      </c>
      <c r="M7476" s="10">
        <f t="shared" si="3411"/>
        <v>3141752.43</v>
      </c>
      <c r="N7476" s="5">
        <f>VLOOKUP(CONCATENATE(A7476,"-6"),'Restated Depr'!$B$6:$G$7674,6,0)</f>
        <v>0.05</v>
      </c>
      <c r="O7476" s="29">
        <f t="shared" si="3412"/>
        <v>13090.635125000001</v>
      </c>
      <c r="P7476" s="29">
        <f t="shared" si="3413"/>
        <v>0</v>
      </c>
      <c r="Q7476" t="s">
        <v>7819</v>
      </c>
    </row>
    <row r="7477" spans="1:18" hidden="1">
      <c r="A7477" t="s">
        <v>571</v>
      </c>
      <c r="B7477" t="s">
        <v>7420</v>
      </c>
      <c r="C7477" s="224" t="s">
        <v>7843</v>
      </c>
      <c r="D7477" s="221">
        <v>391.1</v>
      </c>
      <c r="E7477" s="324">
        <v>43220</v>
      </c>
      <c r="F7477" s="1">
        <v>3141752.43</v>
      </c>
      <c r="G7477" s="5">
        <v>0.05</v>
      </c>
      <c r="H7477" s="298">
        <v>13090.64</v>
      </c>
      <c r="I7477" s="10">
        <v>3141752.43</v>
      </c>
      <c r="J7477" s="11">
        <f t="shared" si="3408"/>
        <v>0.05</v>
      </c>
      <c r="K7477" s="30">
        <f t="shared" si="3409"/>
        <v>13090.635125000001</v>
      </c>
      <c r="L7477" s="29">
        <f t="shared" si="3410"/>
        <v>-4.8749999987194315E-3</v>
      </c>
      <c r="M7477" s="10">
        <f t="shared" si="3411"/>
        <v>3141752.43</v>
      </c>
      <c r="N7477" s="5">
        <f>VLOOKUP(CONCATENATE(A7477,"-6"),'Restated Depr'!$B$6:$G$7674,6,0)</f>
        <v>0.05</v>
      </c>
      <c r="O7477" s="29">
        <f t="shared" si="3412"/>
        <v>13090.635125000001</v>
      </c>
      <c r="P7477" s="29">
        <f t="shared" si="3413"/>
        <v>0</v>
      </c>
      <c r="Q7477" t="s">
        <v>7819</v>
      </c>
    </row>
    <row r="7478" spans="1:18" hidden="1">
      <c r="A7478" t="s">
        <v>571</v>
      </c>
      <c r="B7478" t="s">
        <v>7421</v>
      </c>
      <c r="C7478" s="224" t="s">
        <v>7843</v>
      </c>
      <c r="D7478" s="221">
        <v>391.1</v>
      </c>
      <c r="E7478" s="324">
        <v>43251</v>
      </c>
      <c r="F7478" s="1">
        <v>3141752.43</v>
      </c>
      <c r="G7478" s="5">
        <v>0.05</v>
      </c>
      <c r="H7478" s="298">
        <v>13090.64</v>
      </c>
      <c r="I7478" s="10">
        <v>3141752.43</v>
      </c>
      <c r="J7478" s="11">
        <f t="shared" si="3408"/>
        <v>0.05</v>
      </c>
      <c r="K7478" s="30">
        <f t="shared" si="3409"/>
        <v>13090.635125000001</v>
      </c>
      <c r="L7478" s="29">
        <f t="shared" si="3410"/>
        <v>-4.8749999987194315E-3</v>
      </c>
      <c r="M7478" s="10">
        <f t="shared" si="3411"/>
        <v>3141752.43</v>
      </c>
      <c r="N7478" s="5">
        <f>VLOOKUP(CONCATENATE(A7478,"-6"),'Restated Depr'!$B$6:$G$7674,6,0)</f>
        <v>0.05</v>
      </c>
      <c r="O7478" s="29">
        <f t="shared" si="3412"/>
        <v>13090.635125000001</v>
      </c>
      <c r="P7478" s="29">
        <f t="shared" si="3413"/>
        <v>0</v>
      </c>
      <c r="Q7478" t="s">
        <v>7819</v>
      </c>
    </row>
    <row r="7479" spans="1:18" hidden="1">
      <c r="A7479" t="s">
        <v>571</v>
      </c>
      <c r="B7479" t="s">
        <v>7422</v>
      </c>
      <c r="C7479" s="224" t="s">
        <v>7843</v>
      </c>
      <c r="D7479" s="221">
        <v>391.1</v>
      </c>
      <c r="E7479" s="324">
        <v>43281</v>
      </c>
      <c r="F7479" s="1">
        <v>3141752.43</v>
      </c>
      <c r="G7479" s="5">
        <v>0.05</v>
      </c>
      <c r="H7479" s="298">
        <v>13090.64</v>
      </c>
      <c r="I7479" s="10">
        <v>3141752.43</v>
      </c>
      <c r="J7479" s="11">
        <f t="shared" si="3408"/>
        <v>0.05</v>
      </c>
      <c r="K7479" s="30">
        <f t="shared" si="3409"/>
        <v>13090.635125000001</v>
      </c>
      <c r="L7479" s="29">
        <f t="shared" si="3410"/>
        <v>-4.8749999987194315E-3</v>
      </c>
      <c r="M7479" s="10">
        <f t="shared" si="3411"/>
        <v>3141752.43</v>
      </c>
      <c r="N7479" s="5">
        <f>VLOOKUP(CONCATENATE(A7479,"-6"),'Restated Depr'!$B$6:$G$7674,6,0)</f>
        <v>0.05</v>
      </c>
      <c r="O7479" s="29">
        <f t="shared" si="3412"/>
        <v>13090.635125000001</v>
      </c>
      <c r="P7479" s="29">
        <f t="shared" si="3413"/>
        <v>0</v>
      </c>
      <c r="Q7479" t="s">
        <v>7819</v>
      </c>
      <c r="R7479" s="5"/>
    </row>
    <row r="7480" spans="1:18" ht="15.75" hidden="1" thickBot="1">
      <c r="A7480" t="s">
        <v>571</v>
      </c>
      <c r="C7480" s="224" t="s">
        <v>649</v>
      </c>
      <c r="D7480" s="22"/>
      <c r="E7480" s="323" t="s">
        <v>606</v>
      </c>
      <c r="F7480" s="1"/>
      <c r="G7480" s="5"/>
      <c r="H7480" s="310">
        <f>SUM(H7468:H7479)</f>
        <v>157066.78999999998</v>
      </c>
      <c r="I7480" s="10"/>
      <c r="J7480" s="10"/>
      <c r="K7480" s="32">
        <f>SUM(K7468:K7479)</f>
        <v>157087.62150000001</v>
      </c>
      <c r="L7480" s="28">
        <f>SUM(L7468:L7479)</f>
        <v>20.831500000014785</v>
      </c>
      <c r="M7480" s="10"/>
      <c r="N7480" s="5"/>
      <c r="O7480" s="28">
        <f>SUM(O7468:O7479)</f>
        <v>157087.62150000001</v>
      </c>
      <c r="P7480" s="28">
        <f>SUM(P7468:P7479)</f>
        <v>0</v>
      </c>
    </row>
    <row r="7481" spans="1:18" hidden="1">
      <c r="A7481" s="34" t="s">
        <v>572</v>
      </c>
      <c r="B7481" s="34" t="s">
        <v>7423</v>
      </c>
      <c r="C7481" s="226" t="s">
        <v>7843</v>
      </c>
      <c r="D7481" s="223">
        <v>391.1</v>
      </c>
      <c r="E7481" s="327">
        <v>42947</v>
      </c>
      <c r="F7481" s="285">
        <v>1293048.04</v>
      </c>
      <c r="G7481" s="38">
        <v>9.0909089999999998E-2</v>
      </c>
      <c r="H7481" s="311">
        <v>9508</v>
      </c>
      <c r="I7481" s="287">
        <v>1123000.3500000001</v>
      </c>
      <c r="J7481" s="40">
        <f t="shared" ref="J7481:J7492" si="3414">G7481</f>
        <v>9.0909089999999998E-2</v>
      </c>
      <c r="K7481" s="290">
        <f t="shared" ref="K7481:K7492" si="3415">H7481</f>
        <v>9508</v>
      </c>
      <c r="L7481" s="291">
        <f t="shared" ref="L7481:L7492" si="3416">K7481-H7481</f>
        <v>0</v>
      </c>
      <c r="M7481" s="287">
        <f t="shared" ref="M7481:M7492" si="3417">I7481</f>
        <v>1123000.3500000001</v>
      </c>
      <c r="N7481" s="38">
        <f>VLOOKUP(CONCATENATE(A7481,"-6"),'Restated Depr'!$B$6:$G$7674,6,0)</f>
        <v>0.2</v>
      </c>
      <c r="O7481" s="291">
        <f t="shared" ref="O7481:O7492" si="3418">VLOOKUP(CONCATENATE(A7481,"-6"),$B$3:$K$7676,10,0)</f>
        <v>20418</v>
      </c>
      <c r="P7481" s="291">
        <f t="shared" ref="P7481:P7492" si="3419">O7481-K7481</f>
        <v>10910</v>
      </c>
      <c r="Q7481" t="s">
        <v>7604</v>
      </c>
    </row>
    <row r="7482" spans="1:18" hidden="1">
      <c r="A7482" s="34" t="s">
        <v>572</v>
      </c>
      <c r="B7482" s="34" t="s">
        <v>7424</v>
      </c>
      <c r="C7482" s="226" t="s">
        <v>7843</v>
      </c>
      <c r="D7482" s="223">
        <v>391.1</v>
      </c>
      <c r="E7482" s="327">
        <v>42978</v>
      </c>
      <c r="F7482" s="37">
        <v>1283540.33</v>
      </c>
      <c r="G7482" s="38">
        <v>9.0909089999999998E-2</v>
      </c>
      <c r="H7482" s="312">
        <v>9508</v>
      </c>
      <c r="I7482" s="39">
        <v>1123000.3500000001</v>
      </c>
      <c r="J7482" s="40">
        <f t="shared" si="3414"/>
        <v>9.0909089999999998E-2</v>
      </c>
      <c r="K7482" s="41">
        <f t="shared" si="3415"/>
        <v>9508</v>
      </c>
      <c r="L7482" s="42">
        <f t="shared" si="3416"/>
        <v>0</v>
      </c>
      <c r="M7482" s="39">
        <f t="shared" si="3417"/>
        <v>1123000.3500000001</v>
      </c>
      <c r="N7482" s="38">
        <f>VLOOKUP(CONCATENATE(A7482,"-6"),'Restated Depr'!$B$6:$G$7674,6,0)</f>
        <v>0.2</v>
      </c>
      <c r="O7482" s="42">
        <f t="shared" si="3418"/>
        <v>20418</v>
      </c>
      <c r="P7482" s="42">
        <f t="shared" si="3419"/>
        <v>10910</v>
      </c>
      <c r="Q7482" t="s">
        <v>7604</v>
      </c>
    </row>
    <row r="7483" spans="1:18" hidden="1">
      <c r="A7483" s="34" t="s">
        <v>572</v>
      </c>
      <c r="B7483" s="34" t="s">
        <v>7425</v>
      </c>
      <c r="C7483" s="226" t="s">
        <v>7843</v>
      </c>
      <c r="D7483" s="223">
        <v>391.1</v>
      </c>
      <c r="E7483" s="327">
        <v>43008</v>
      </c>
      <c r="F7483" s="37">
        <v>1274032.6200000001</v>
      </c>
      <c r="G7483" s="38">
        <v>9.0909089999999998E-2</v>
      </c>
      <c r="H7483" s="312">
        <v>9508</v>
      </c>
      <c r="I7483" s="39">
        <v>1123000.3500000001</v>
      </c>
      <c r="J7483" s="40">
        <f t="shared" si="3414"/>
        <v>9.0909089999999998E-2</v>
      </c>
      <c r="K7483" s="41">
        <f t="shared" si="3415"/>
        <v>9508</v>
      </c>
      <c r="L7483" s="42">
        <f t="shared" si="3416"/>
        <v>0</v>
      </c>
      <c r="M7483" s="39">
        <f t="shared" si="3417"/>
        <v>1123000.3500000001</v>
      </c>
      <c r="N7483" s="38">
        <f>VLOOKUP(CONCATENATE(A7483,"-6"),'Restated Depr'!$B$6:$G$7674,6,0)</f>
        <v>0.2</v>
      </c>
      <c r="O7483" s="42">
        <f t="shared" si="3418"/>
        <v>20418</v>
      </c>
      <c r="P7483" s="42">
        <f t="shared" si="3419"/>
        <v>10910</v>
      </c>
      <c r="Q7483" t="s">
        <v>7604</v>
      </c>
    </row>
    <row r="7484" spans="1:18" hidden="1">
      <c r="A7484" s="34" t="s">
        <v>572</v>
      </c>
      <c r="B7484" s="34" t="s">
        <v>7426</v>
      </c>
      <c r="C7484" s="226" t="s">
        <v>7843</v>
      </c>
      <c r="D7484" s="223">
        <v>391.1</v>
      </c>
      <c r="E7484" s="327">
        <v>43039</v>
      </c>
      <c r="F7484" s="37">
        <v>1264524.9099999999</v>
      </c>
      <c r="G7484" s="38">
        <v>9.0909089999999998E-2</v>
      </c>
      <c r="H7484" s="312">
        <v>9508</v>
      </c>
      <c r="I7484" s="39">
        <v>1123000.3500000001</v>
      </c>
      <c r="J7484" s="40">
        <f t="shared" si="3414"/>
        <v>9.0909089999999998E-2</v>
      </c>
      <c r="K7484" s="41">
        <f t="shared" si="3415"/>
        <v>9508</v>
      </c>
      <c r="L7484" s="42">
        <f t="shared" si="3416"/>
        <v>0</v>
      </c>
      <c r="M7484" s="39">
        <f t="shared" si="3417"/>
        <v>1123000.3500000001</v>
      </c>
      <c r="N7484" s="38">
        <f>VLOOKUP(CONCATENATE(A7484,"-6"),'Restated Depr'!$B$6:$G$7674,6,0)</f>
        <v>0.2</v>
      </c>
      <c r="O7484" s="42">
        <f t="shared" si="3418"/>
        <v>20418</v>
      </c>
      <c r="P7484" s="42">
        <f t="shared" si="3419"/>
        <v>10910</v>
      </c>
      <c r="Q7484" t="s">
        <v>7604</v>
      </c>
    </row>
    <row r="7485" spans="1:18" hidden="1">
      <c r="A7485" s="34" t="s">
        <v>572</v>
      </c>
      <c r="B7485" s="34" t="s">
        <v>7427</v>
      </c>
      <c r="C7485" s="226" t="s">
        <v>7843</v>
      </c>
      <c r="D7485" s="223">
        <v>391.1</v>
      </c>
      <c r="E7485" s="327">
        <v>43069</v>
      </c>
      <c r="F7485" s="37">
        <v>1255017.2</v>
      </c>
      <c r="G7485" s="38">
        <v>9.0909089999999998E-2</v>
      </c>
      <c r="H7485" s="312">
        <v>9508</v>
      </c>
      <c r="I7485" s="39">
        <v>1123000.3500000001</v>
      </c>
      <c r="J7485" s="40">
        <f t="shared" si="3414"/>
        <v>9.0909089999999998E-2</v>
      </c>
      <c r="K7485" s="41">
        <f t="shared" si="3415"/>
        <v>9508</v>
      </c>
      <c r="L7485" s="42">
        <f t="shared" si="3416"/>
        <v>0</v>
      </c>
      <c r="M7485" s="39">
        <f t="shared" si="3417"/>
        <v>1123000.3500000001</v>
      </c>
      <c r="N7485" s="38">
        <f>VLOOKUP(CONCATENATE(A7485,"-6"),'Restated Depr'!$B$6:$G$7674,6,0)</f>
        <v>0.2</v>
      </c>
      <c r="O7485" s="42">
        <f t="shared" si="3418"/>
        <v>20418</v>
      </c>
      <c r="P7485" s="42">
        <f t="shared" si="3419"/>
        <v>10910</v>
      </c>
      <c r="Q7485" t="s">
        <v>7604</v>
      </c>
    </row>
    <row r="7486" spans="1:18" hidden="1">
      <c r="A7486" s="34" t="s">
        <v>572</v>
      </c>
      <c r="B7486" s="34" t="s">
        <v>7428</v>
      </c>
      <c r="C7486" s="226" t="s">
        <v>7843</v>
      </c>
      <c r="D7486" s="223">
        <v>391.1</v>
      </c>
      <c r="E7486" s="327">
        <v>43100</v>
      </c>
      <c r="F7486" s="37">
        <v>1245509.49</v>
      </c>
      <c r="G7486" s="38">
        <v>0.19672131000000001</v>
      </c>
      <c r="H7486" s="312">
        <v>20418</v>
      </c>
      <c r="I7486" s="39">
        <v>1123000.3500000001</v>
      </c>
      <c r="J7486" s="40">
        <f t="shared" si="3414"/>
        <v>0.19672131000000001</v>
      </c>
      <c r="K7486" s="41">
        <f t="shared" si="3415"/>
        <v>20418</v>
      </c>
      <c r="L7486" s="42">
        <f t="shared" si="3416"/>
        <v>0</v>
      </c>
      <c r="M7486" s="39">
        <f t="shared" si="3417"/>
        <v>1123000.3500000001</v>
      </c>
      <c r="N7486" s="38">
        <f>VLOOKUP(CONCATENATE(A7486,"-6"),'Restated Depr'!$B$6:$G$7674,6,0)</f>
        <v>0.2</v>
      </c>
      <c r="O7486" s="42">
        <f t="shared" si="3418"/>
        <v>20418</v>
      </c>
      <c r="P7486" s="42">
        <f t="shared" si="3419"/>
        <v>0</v>
      </c>
      <c r="Q7486" t="s">
        <v>7604</v>
      </c>
    </row>
    <row r="7487" spans="1:18" hidden="1">
      <c r="A7487" s="34" t="s">
        <v>572</v>
      </c>
      <c r="B7487" s="34" t="s">
        <v>7429</v>
      </c>
      <c r="C7487" s="226" t="s">
        <v>7843</v>
      </c>
      <c r="D7487" s="223">
        <v>391.1</v>
      </c>
      <c r="E7487" s="327">
        <v>43131</v>
      </c>
      <c r="F7487" s="37">
        <v>1225091.3</v>
      </c>
      <c r="G7487" s="38">
        <v>0.2</v>
      </c>
      <c r="H7487" s="312">
        <v>20418</v>
      </c>
      <c r="I7487" s="39">
        <v>1123000.3500000001</v>
      </c>
      <c r="J7487" s="40">
        <f t="shared" si="3414"/>
        <v>0.2</v>
      </c>
      <c r="K7487" s="41">
        <f t="shared" si="3415"/>
        <v>20418</v>
      </c>
      <c r="L7487" s="42">
        <f t="shared" si="3416"/>
        <v>0</v>
      </c>
      <c r="M7487" s="39">
        <f t="shared" si="3417"/>
        <v>1123000.3500000001</v>
      </c>
      <c r="N7487" s="38">
        <f>VLOOKUP(CONCATENATE(A7487,"-6"),'Restated Depr'!$B$6:$G$7674,6,0)</f>
        <v>0.2</v>
      </c>
      <c r="O7487" s="42">
        <f t="shared" si="3418"/>
        <v>20418</v>
      </c>
      <c r="P7487" s="42">
        <f t="shared" si="3419"/>
        <v>0</v>
      </c>
      <c r="Q7487" t="s">
        <v>7604</v>
      </c>
    </row>
    <row r="7488" spans="1:18" hidden="1">
      <c r="A7488" s="34" t="s">
        <v>572</v>
      </c>
      <c r="B7488" s="34" t="s">
        <v>7430</v>
      </c>
      <c r="C7488" s="226" t="s">
        <v>7843</v>
      </c>
      <c r="D7488" s="223">
        <v>391.1</v>
      </c>
      <c r="E7488" s="327">
        <v>43159</v>
      </c>
      <c r="F7488" s="37">
        <v>0</v>
      </c>
      <c r="G7488" s="38">
        <v>0.2</v>
      </c>
      <c r="H7488" s="312">
        <v>20418</v>
      </c>
      <c r="I7488" s="39">
        <v>1123000.3500000001</v>
      </c>
      <c r="J7488" s="40">
        <f t="shared" si="3414"/>
        <v>0.2</v>
      </c>
      <c r="K7488" s="41">
        <f t="shared" si="3415"/>
        <v>20418</v>
      </c>
      <c r="L7488" s="42">
        <f t="shared" si="3416"/>
        <v>0</v>
      </c>
      <c r="M7488" s="39">
        <f t="shared" si="3417"/>
        <v>1123000.3500000001</v>
      </c>
      <c r="N7488" s="38">
        <f>VLOOKUP(CONCATENATE(A7488,"-6"),'Restated Depr'!$B$6:$G$7674,6,0)</f>
        <v>0.2</v>
      </c>
      <c r="O7488" s="42">
        <f t="shared" si="3418"/>
        <v>20418</v>
      </c>
      <c r="P7488" s="42">
        <f t="shared" si="3419"/>
        <v>0</v>
      </c>
      <c r="Q7488" t="s">
        <v>7604</v>
      </c>
    </row>
    <row r="7489" spans="1:18" hidden="1">
      <c r="A7489" s="34" t="s">
        <v>572</v>
      </c>
      <c r="B7489" s="34" t="s">
        <v>7431</v>
      </c>
      <c r="C7489" s="226" t="s">
        <v>7843</v>
      </c>
      <c r="D7489" s="223">
        <v>391.1</v>
      </c>
      <c r="E7489" s="327">
        <v>43190</v>
      </c>
      <c r="F7489" s="37">
        <v>1184254.92</v>
      </c>
      <c r="G7489" s="38">
        <v>0.2</v>
      </c>
      <c r="H7489" s="312">
        <v>20418</v>
      </c>
      <c r="I7489" s="39">
        <v>1123000.3500000001</v>
      </c>
      <c r="J7489" s="40">
        <f t="shared" si="3414"/>
        <v>0.2</v>
      </c>
      <c r="K7489" s="41">
        <f t="shared" si="3415"/>
        <v>20418</v>
      </c>
      <c r="L7489" s="42">
        <f t="shared" si="3416"/>
        <v>0</v>
      </c>
      <c r="M7489" s="39">
        <f t="shared" si="3417"/>
        <v>1123000.3500000001</v>
      </c>
      <c r="N7489" s="38">
        <f>VLOOKUP(CONCATENATE(A7489,"-6"),'Restated Depr'!$B$6:$G$7674,6,0)</f>
        <v>0.2</v>
      </c>
      <c r="O7489" s="42">
        <f t="shared" si="3418"/>
        <v>20418</v>
      </c>
      <c r="P7489" s="42">
        <f t="shared" si="3419"/>
        <v>0</v>
      </c>
      <c r="Q7489" t="s">
        <v>7604</v>
      </c>
    </row>
    <row r="7490" spans="1:18" hidden="1">
      <c r="A7490" s="34" t="s">
        <v>572</v>
      </c>
      <c r="B7490" s="34" t="s">
        <v>7432</v>
      </c>
      <c r="C7490" s="226" t="s">
        <v>7843</v>
      </c>
      <c r="D7490" s="223">
        <v>391.1</v>
      </c>
      <c r="E7490" s="327">
        <v>43220</v>
      </c>
      <c r="F7490" s="37">
        <v>1163836.73</v>
      </c>
      <c r="G7490" s="38">
        <v>0.2</v>
      </c>
      <c r="H7490" s="312">
        <v>20418</v>
      </c>
      <c r="I7490" s="39">
        <v>1123000.3500000001</v>
      </c>
      <c r="J7490" s="40">
        <f t="shared" si="3414"/>
        <v>0.2</v>
      </c>
      <c r="K7490" s="41">
        <f t="shared" si="3415"/>
        <v>20418</v>
      </c>
      <c r="L7490" s="42">
        <f t="shared" si="3416"/>
        <v>0</v>
      </c>
      <c r="M7490" s="39">
        <f t="shared" si="3417"/>
        <v>1123000.3500000001</v>
      </c>
      <c r="N7490" s="38">
        <f>VLOOKUP(CONCATENATE(A7490,"-6"),'Restated Depr'!$B$6:$G$7674,6,0)</f>
        <v>0.2</v>
      </c>
      <c r="O7490" s="42">
        <f t="shared" si="3418"/>
        <v>20418</v>
      </c>
      <c r="P7490" s="42">
        <f t="shared" si="3419"/>
        <v>0</v>
      </c>
      <c r="Q7490" t="s">
        <v>7604</v>
      </c>
    </row>
    <row r="7491" spans="1:18" hidden="1">
      <c r="A7491" s="34" t="s">
        <v>572</v>
      </c>
      <c r="B7491" s="34" t="s">
        <v>7433</v>
      </c>
      <c r="C7491" s="226" t="s">
        <v>7843</v>
      </c>
      <c r="D7491" s="223">
        <v>391.1</v>
      </c>
      <c r="E7491" s="327">
        <v>43251</v>
      </c>
      <c r="F7491" s="37">
        <v>1143418.54</v>
      </c>
      <c r="G7491" s="38">
        <v>0.2</v>
      </c>
      <c r="H7491" s="312">
        <v>20418</v>
      </c>
      <c r="I7491" s="39">
        <v>1123000.3500000001</v>
      </c>
      <c r="J7491" s="40">
        <f t="shared" si="3414"/>
        <v>0.2</v>
      </c>
      <c r="K7491" s="41">
        <f t="shared" si="3415"/>
        <v>20418</v>
      </c>
      <c r="L7491" s="42">
        <f t="shared" si="3416"/>
        <v>0</v>
      </c>
      <c r="M7491" s="39">
        <f t="shared" si="3417"/>
        <v>1123000.3500000001</v>
      </c>
      <c r="N7491" s="38">
        <f>VLOOKUP(CONCATENATE(A7491,"-6"),'Restated Depr'!$B$6:$G$7674,6,0)</f>
        <v>0.2</v>
      </c>
      <c r="O7491" s="42">
        <f t="shared" si="3418"/>
        <v>20418</v>
      </c>
      <c r="P7491" s="42">
        <f t="shared" si="3419"/>
        <v>0</v>
      </c>
      <c r="Q7491" t="s">
        <v>7604</v>
      </c>
    </row>
    <row r="7492" spans="1:18" hidden="1">
      <c r="A7492" s="34" t="s">
        <v>572</v>
      </c>
      <c r="B7492" s="34" t="s">
        <v>7434</v>
      </c>
      <c r="C7492" s="226" t="s">
        <v>7843</v>
      </c>
      <c r="D7492" s="223">
        <v>391.1</v>
      </c>
      <c r="E7492" s="327">
        <v>43281</v>
      </c>
      <c r="F7492" s="37">
        <v>1123000.3500000001</v>
      </c>
      <c r="G7492" s="38">
        <v>0.2</v>
      </c>
      <c r="H7492" s="312">
        <v>20418</v>
      </c>
      <c r="I7492" s="39">
        <v>1123000.3500000001</v>
      </c>
      <c r="J7492" s="40">
        <f t="shared" si="3414"/>
        <v>0.2</v>
      </c>
      <c r="K7492" s="41">
        <f t="shared" si="3415"/>
        <v>20418</v>
      </c>
      <c r="L7492" s="42">
        <f t="shared" si="3416"/>
        <v>0</v>
      </c>
      <c r="M7492" s="39">
        <f t="shared" si="3417"/>
        <v>1123000.3500000001</v>
      </c>
      <c r="N7492" s="38">
        <f>VLOOKUP(CONCATENATE(A7492,"-6"),'Restated Depr'!$B$6:$G$7674,6,0)</f>
        <v>0.2</v>
      </c>
      <c r="O7492" s="42">
        <f t="shared" si="3418"/>
        <v>20418</v>
      </c>
      <c r="P7492" s="42">
        <f t="shared" si="3419"/>
        <v>0</v>
      </c>
      <c r="Q7492" t="s">
        <v>7604</v>
      </c>
      <c r="R7492" s="5"/>
    </row>
    <row r="7493" spans="1:18" ht="15.75" hidden="1" thickBot="1">
      <c r="A7493" t="s">
        <v>572</v>
      </c>
      <c r="C7493" s="224" t="s">
        <v>649</v>
      </c>
      <c r="D7493" s="22"/>
      <c r="E7493" s="323" t="s">
        <v>606</v>
      </c>
      <c r="F7493" s="1"/>
      <c r="G7493" s="5"/>
      <c r="H7493" s="310">
        <f>SUM(H7481:H7492)</f>
        <v>190466</v>
      </c>
      <c r="I7493" s="10"/>
      <c r="J7493" s="10"/>
      <c r="K7493" s="32">
        <f>SUM(K7481:K7492)</f>
        <v>190466</v>
      </c>
      <c r="L7493" s="28">
        <f>SUM(L7481:L7492)</f>
        <v>0</v>
      </c>
      <c r="M7493" s="10"/>
      <c r="N7493" s="5"/>
      <c r="O7493" s="28">
        <f>SUM(O7481:O7492)</f>
        <v>245016</v>
      </c>
      <c r="P7493" s="28">
        <f>SUM(P7481:P7492)</f>
        <v>54550</v>
      </c>
    </row>
    <row r="7494" spans="1:18" hidden="1">
      <c r="A7494" t="s">
        <v>573</v>
      </c>
      <c r="B7494" t="s">
        <v>7435</v>
      </c>
      <c r="C7494" s="224" t="s">
        <v>7843</v>
      </c>
      <c r="D7494" s="221">
        <v>391.2</v>
      </c>
      <c r="E7494" s="324">
        <v>42947</v>
      </c>
      <c r="F7494" s="9">
        <v>853207.29</v>
      </c>
      <c r="G7494" s="18">
        <v>0.2</v>
      </c>
      <c r="H7494" s="299">
        <v>14220.12</v>
      </c>
      <c r="I7494" s="15">
        <v>784482.9</v>
      </c>
      <c r="J7494" s="11">
        <f t="shared" ref="J7494:J7505" si="3420">G7494</f>
        <v>0.2</v>
      </c>
      <c r="K7494" s="31">
        <f t="shared" ref="K7494:K7505" si="3421">I7494*J7494/12</f>
        <v>13074.715000000002</v>
      </c>
      <c r="L7494" s="289">
        <f t="shared" ref="L7494:L7505" si="3422">K7494-H7494</f>
        <v>-1145.4049999999988</v>
      </c>
      <c r="M7494" s="15">
        <f t="shared" ref="M7494:M7505" si="3423">I7494</f>
        <v>784482.9</v>
      </c>
      <c r="N7494" s="5">
        <f>VLOOKUP(CONCATENATE(A7494,"-6"),'Restated Depr'!$B$6:$G$7674,6,0)</f>
        <v>0.2</v>
      </c>
      <c r="O7494" s="289">
        <f t="shared" ref="O7494:O7505" si="3424">M7494*N7494/12</f>
        <v>13074.715000000002</v>
      </c>
      <c r="P7494" s="289">
        <f t="shared" ref="P7494:P7505" si="3425">O7494-K7494</f>
        <v>0</v>
      </c>
      <c r="Q7494" t="s">
        <v>7819</v>
      </c>
    </row>
    <row r="7495" spans="1:18" hidden="1">
      <c r="A7495" t="s">
        <v>573</v>
      </c>
      <c r="B7495" t="s">
        <v>7436</v>
      </c>
      <c r="C7495" s="224" t="s">
        <v>7843</v>
      </c>
      <c r="D7495" s="221">
        <v>391.2</v>
      </c>
      <c r="E7495" s="324">
        <v>42978</v>
      </c>
      <c r="F7495" s="1">
        <v>737265.14</v>
      </c>
      <c r="G7495" s="18">
        <v>0.2</v>
      </c>
      <c r="H7495" s="298">
        <v>12287.75</v>
      </c>
      <c r="I7495" s="10">
        <v>784482.9</v>
      </c>
      <c r="J7495" s="11">
        <f t="shared" si="3420"/>
        <v>0.2</v>
      </c>
      <c r="K7495" s="30">
        <f t="shared" si="3421"/>
        <v>13074.715000000002</v>
      </c>
      <c r="L7495" s="29">
        <f t="shared" si="3422"/>
        <v>786.96500000000196</v>
      </c>
      <c r="M7495" s="10">
        <f t="shared" si="3423"/>
        <v>784482.9</v>
      </c>
      <c r="N7495" s="5">
        <f>VLOOKUP(CONCATENATE(A7495,"-6"),'Restated Depr'!$B$6:$G$7674,6,0)</f>
        <v>0.2</v>
      </c>
      <c r="O7495" s="29">
        <f t="shared" si="3424"/>
        <v>13074.715000000002</v>
      </c>
      <c r="P7495" s="29">
        <f t="shared" si="3425"/>
        <v>0</v>
      </c>
      <c r="Q7495" t="s">
        <v>7819</v>
      </c>
    </row>
    <row r="7496" spans="1:18" hidden="1">
      <c r="A7496" t="s">
        <v>573</v>
      </c>
      <c r="B7496" t="s">
        <v>7437</v>
      </c>
      <c r="C7496" s="224" t="s">
        <v>7843</v>
      </c>
      <c r="D7496" s="221">
        <v>391.2</v>
      </c>
      <c r="E7496" s="324">
        <v>43008</v>
      </c>
      <c r="F7496" s="1">
        <v>737265.14</v>
      </c>
      <c r="G7496" s="18">
        <v>0.2</v>
      </c>
      <c r="H7496" s="298">
        <v>12287.75</v>
      </c>
      <c r="I7496" s="10">
        <v>784482.9</v>
      </c>
      <c r="J7496" s="11">
        <f t="shared" si="3420"/>
        <v>0.2</v>
      </c>
      <c r="K7496" s="30">
        <f t="shared" si="3421"/>
        <v>13074.715000000002</v>
      </c>
      <c r="L7496" s="29">
        <f t="shared" si="3422"/>
        <v>786.96500000000196</v>
      </c>
      <c r="M7496" s="10">
        <f t="shared" si="3423"/>
        <v>784482.9</v>
      </c>
      <c r="N7496" s="5">
        <f>VLOOKUP(CONCATENATE(A7496,"-6"),'Restated Depr'!$B$6:$G$7674,6,0)</f>
        <v>0.2</v>
      </c>
      <c r="O7496" s="29">
        <f t="shared" si="3424"/>
        <v>13074.715000000002</v>
      </c>
      <c r="P7496" s="29">
        <f t="shared" si="3425"/>
        <v>0</v>
      </c>
      <c r="Q7496" t="s">
        <v>7819</v>
      </c>
    </row>
    <row r="7497" spans="1:18" hidden="1">
      <c r="A7497" t="s">
        <v>573</v>
      </c>
      <c r="B7497" t="s">
        <v>7438</v>
      </c>
      <c r="C7497" s="224" t="s">
        <v>7843</v>
      </c>
      <c r="D7497" s="221">
        <v>391.2</v>
      </c>
      <c r="E7497" s="324">
        <v>43039</v>
      </c>
      <c r="F7497" s="1">
        <v>737265.14</v>
      </c>
      <c r="G7497" s="18">
        <v>0.2</v>
      </c>
      <c r="H7497" s="298">
        <v>12287.75</v>
      </c>
      <c r="I7497" s="10">
        <v>784482.9</v>
      </c>
      <c r="J7497" s="11">
        <f t="shared" si="3420"/>
        <v>0.2</v>
      </c>
      <c r="K7497" s="30">
        <f t="shared" si="3421"/>
        <v>13074.715000000002</v>
      </c>
      <c r="L7497" s="29">
        <f t="shared" si="3422"/>
        <v>786.96500000000196</v>
      </c>
      <c r="M7497" s="10">
        <f t="shared" si="3423"/>
        <v>784482.9</v>
      </c>
      <c r="N7497" s="5">
        <f>VLOOKUP(CONCATENATE(A7497,"-6"),'Restated Depr'!$B$6:$G$7674,6,0)</f>
        <v>0.2</v>
      </c>
      <c r="O7497" s="29">
        <f t="shared" si="3424"/>
        <v>13074.715000000002</v>
      </c>
      <c r="P7497" s="29">
        <f t="shared" si="3425"/>
        <v>0</v>
      </c>
      <c r="Q7497" t="s">
        <v>7819</v>
      </c>
    </row>
    <row r="7498" spans="1:18" hidden="1">
      <c r="A7498" t="s">
        <v>573</v>
      </c>
      <c r="B7498" t="s">
        <v>7439</v>
      </c>
      <c r="C7498" s="224" t="s">
        <v>7843</v>
      </c>
      <c r="D7498" s="221">
        <v>391.2</v>
      </c>
      <c r="E7498" s="324">
        <v>43069</v>
      </c>
      <c r="F7498" s="1">
        <v>737265.14</v>
      </c>
      <c r="G7498" s="18">
        <v>0.2</v>
      </c>
      <c r="H7498" s="298">
        <v>12287.75</v>
      </c>
      <c r="I7498" s="10">
        <v>784482.9</v>
      </c>
      <c r="J7498" s="11">
        <f t="shared" si="3420"/>
        <v>0.2</v>
      </c>
      <c r="K7498" s="30">
        <f t="shared" si="3421"/>
        <v>13074.715000000002</v>
      </c>
      <c r="L7498" s="29">
        <f t="shared" si="3422"/>
        <v>786.96500000000196</v>
      </c>
      <c r="M7498" s="10">
        <f t="shared" si="3423"/>
        <v>784482.9</v>
      </c>
      <c r="N7498" s="5">
        <f>VLOOKUP(CONCATENATE(A7498,"-6"),'Restated Depr'!$B$6:$G$7674,6,0)</f>
        <v>0.2</v>
      </c>
      <c r="O7498" s="29">
        <f t="shared" si="3424"/>
        <v>13074.715000000002</v>
      </c>
      <c r="P7498" s="29">
        <f t="shared" si="3425"/>
        <v>0</v>
      </c>
      <c r="Q7498" t="s">
        <v>7819</v>
      </c>
    </row>
    <row r="7499" spans="1:18" hidden="1">
      <c r="A7499" t="s">
        <v>573</v>
      </c>
      <c r="B7499" t="s">
        <v>7440</v>
      </c>
      <c r="C7499" s="224" t="s">
        <v>7843</v>
      </c>
      <c r="D7499" s="221">
        <v>391.2</v>
      </c>
      <c r="E7499" s="324">
        <v>43100</v>
      </c>
      <c r="F7499" s="1">
        <v>754405.55</v>
      </c>
      <c r="G7499" s="18">
        <v>0.2</v>
      </c>
      <c r="H7499" s="298">
        <v>12573.43</v>
      </c>
      <c r="I7499" s="10">
        <v>784482.9</v>
      </c>
      <c r="J7499" s="11">
        <f t="shared" si="3420"/>
        <v>0.2</v>
      </c>
      <c r="K7499" s="30">
        <f t="shared" si="3421"/>
        <v>13074.715000000002</v>
      </c>
      <c r="L7499" s="29">
        <f t="shared" si="3422"/>
        <v>501.28500000000167</v>
      </c>
      <c r="M7499" s="10">
        <f t="shared" si="3423"/>
        <v>784482.9</v>
      </c>
      <c r="N7499" s="5">
        <f>VLOOKUP(CONCATENATE(A7499,"-6"),'Restated Depr'!$B$6:$G$7674,6,0)</f>
        <v>0.2</v>
      </c>
      <c r="O7499" s="29">
        <f t="shared" si="3424"/>
        <v>13074.715000000002</v>
      </c>
      <c r="P7499" s="29">
        <f t="shared" si="3425"/>
        <v>0</v>
      </c>
      <c r="Q7499" t="s">
        <v>7819</v>
      </c>
    </row>
    <row r="7500" spans="1:18" hidden="1">
      <c r="A7500" t="s">
        <v>573</v>
      </c>
      <c r="B7500" t="s">
        <v>7441</v>
      </c>
      <c r="C7500" s="224" t="s">
        <v>7843</v>
      </c>
      <c r="D7500" s="221">
        <v>391.2</v>
      </c>
      <c r="E7500" s="324">
        <v>43131</v>
      </c>
      <c r="F7500" s="1">
        <v>777538.65</v>
      </c>
      <c r="G7500" s="5">
        <v>0.2</v>
      </c>
      <c r="H7500" s="298">
        <v>12958.980000000001</v>
      </c>
      <c r="I7500" s="10">
        <v>784482.9</v>
      </c>
      <c r="J7500" s="11">
        <f t="shared" si="3420"/>
        <v>0.2</v>
      </c>
      <c r="K7500" s="30">
        <f t="shared" si="3421"/>
        <v>13074.715000000002</v>
      </c>
      <c r="L7500" s="29">
        <f t="shared" si="3422"/>
        <v>115.73500000000058</v>
      </c>
      <c r="M7500" s="10">
        <f t="shared" si="3423"/>
        <v>784482.9</v>
      </c>
      <c r="N7500" s="5">
        <f>VLOOKUP(CONCATENATE(A7500,"-6"),'Restated Depr'!$B$6:$G$7674,6,0)</f>
        <v>0.2</v>
      </c>
      <c r="O7500" s="29">
        <f t="shared" si="3424"/>
        <v>13074.715000000002</v>
      </c>
      <c r="P7500" s="29">
        <f t="shared" si="3425"/>
        <v>0</v>
      </c>
      <c r="Q7500" t="s">
        <v>7819</v>
      </c>
    </row>
    <row r="7501" spans="1:18" hidden="1">
      <c r="A7501" t="s">
        <v>573</v>
      </c>
      <c r="B7501" t="s">
        <v>7442</v>
      </c>
      <c r="C7501" s="224" t="s">
        <v>7843</v>
      </c>
      <c r="D7501" s="221">
        <v>391.2</v>
      </c>
      <c r="E7501" s="324">
        <v>43159</v>
      </c>
      <c r="F7501" s="1">
        <v>784007.12</v>
      </c>
      <c r="G7501" s="5">
        <v>0.2</v>
      </c>
      <c r="H7501" s="298">
        <v>13066.79</v>
      </c>
      <c r="I7501" s="10">
        <v>784482.9</v>
      </c>
      <c r="J7501" s="11">
        <f t="shared" si="3420"/>
        <v>0.2</v>
      </c>
      <c r="K7501" s="30">
        <f t="shared" si="3421"/>
        <v>13074.715000000002</v>
      </c>
      <c r="L7501" s="29">
        <f t="shared" si="3422"/>
        <v>7.9250000000010914</v>
      </c>
      <c r="M7501" s="10">
        <f t="shared" si="3423"/>
        <v>784482.9</v>
      </c>
      <c r="N7501" s="5">
        <f>VLOOKUP(CONCATENATE(A7501,"-6"),'Restated Depr'!$B$6:$G$7674,6,0)</f>
        <v>0.2</v>
      </c>
      <c r="O7501" s="29">
        <f t="shared" si="3424"/>
        <v>13074.715000000002</v>
      </c>
      <c r="P7501" s="29">
        <f t="shared" si="3425"/>
        <v>0</v>
      </c>
      <c r="Q7501" t="s">
        <v>7819</v>
      </c>
    </row>
    <row r="7502" spans="1:18" hidden="1">
      <c r="A7502" t="s">
        <v>573</v>
      </c>
      <c r="B7502" t="s">
        <v>7443</v>
      </c>
      <c r="C7502" s="224" t="s">
        <v>7843</v>
      </c>
      <c r="D7502" s="221">
        <v>391.2</v>
      </c>
      <c r="E7502" s="324">
        <v>43190</v>
      </c>
      <c r="F7502" s="1">
        <v>784848.37</v>
      </c>
      <c r="G7502" s="5">
        <v>0.2</v>
      </c>
      <c r="H7502" s="298">
        <v>13080.81</v>
      </c>
      <c r="I7502" s="10">
        <v>784482.9</v>
      </c>
      <c r="J7502" s="11">
        <f t="shared" si="3420"/>
        <v>0.2</v>
      </c>
      <c r="K7502" s="30">
        <f t="shared" si="3421"/>
        <v>13074.715000000002</v>
      </c>
      <c r="L7502" s="29">
        <f t="shared" si="3422"/>
        <v>-6.0949999999975262</v>
      </c>
      <c r="M7502" s="10">
        <f t="shared" si="3423"/>
        <v>784482.9</v>
      </c>
      <c r="N7502" s="5">
        <f>VLOOKUP(CONCATENATE(A7502,"-6"),'Restated Depr'!$B$6:$G$7674,6,0)</f>
        <v>0.2</v>
      </c>
      <c r="O7502" s="29">
        <f t="shared" si="3424"/>
        <v>13074.715000000002</v>
      </c>
      <c r="P7502" s="29">
        <f t="shared" si="3425"/>
        <v>0</v>
      </c>
      <c r="Q7502" t="s">
        <v>7819</v>
      </c>
    </row>
    <row r="7503" spans="1:18" hidden="1">
      <c r="A7503" t="s">
        <v>573</v>
      </c>
      <c r="B7503" t="s">
        <v>7444</v>
      </c>
      <c r="C7503" s="224" t="s">
        <v>7843</v>
      </c>
      <c r="D7503" s="221">
        <v>391.2</v>
      </c>
      <c r="E7503" s="324">
        <v>43220</v>
      </c>
      <c r="F7503" s="1">
        <v>784848.37</v>
      </c>
      <c r="G7503" s="5">
        <v>0.2</v>
      </c>
      <c r="H7503" s="298">
        <v>13080.81</v>
      </c>
      <c r="I7503" s="10">
        <v>784482.9</v>
      </c>
      <c r="J7503" s="11">
        <f t="shared" si="3420"/>
        <v>0.2</v>
      </c>
      <c r="K7503" s="30">
        <f t="shared" si="3421"/>
        <v>13074.715000000002</v>
      </c>
      <c r="L7503" s="29">
        <f t="shared" si="3422"/>
        <v>-6.0949999999975262</v>
      </c>
      <c r="M7503" s="10">
        <f t="shared" si="3423"/>
        <v>784482.9</v>
      </c>
      <c r="N7503" s="5">
        <f>VLOOKUP(CONCATENATE(A7503,"-6"),'Restated Depr'!$B$6:$G$7674,6,0)</f>
        <v>0.2</v>
      </c>
      <c r="O7503" s="29">
        <f t="shared" si="3424"/>
        <v>13074.715000000002</v>
      </c>
      <c r="P7503" s="29">
        <f t="shared" si="3425"/>
        <v>0</v>
      </c>
      <c r="Q7503" t="s">
        <v>7819</v>
      </c>
    </row>
    <row r="7504" spans="1:18" hidden="1">
      <c r="A7504" t="s">
        <v>573</v>
      </c>
      <c r="B7504" t="s">
        <v>7445</v>
      </c>
      <c r="C7504" s="224" t="s">
        <v>7843</v>
      </c>
      <c r="D7504" s="221">
        <v>391.2</v>
      </c>
      <c r="E7504" s="324">
        <v>43251</v>
      </c>
      <c r="F7504" s="1">
        <v>784482.9</v>
      </c>
      <c r="G7504" s="5">
        <v>0.2</v>
      </c>
      <c r="H7504" s="298">
        <v>13074.72</v>
      </c>
      <c r="I7504" s="10">
        <v>784482.9</v>
      </c>
      <c r="J7504" s="11">
        <f t="shared" si="3420"/>
        <v>0.2</v>
      </c>
      <c r="K7504" s="30">
        <f t="shared" si="3421"/>
        <v>13074.715000000002</v>
      </c>
      <c r="L7504" s="29">
        <f t="shared" si="3422"/>
        <v>-4.9999999973806553E-3</v>
      </c>
      <c r="M7504" s="10">
        <f t="shared" si="3423"/>
        <v>784482.9</v>
      </c>
      <c r="N7504" s="5">
        <f>VLOOKUP(CONCATENATE(A7504,"-6"),'Restated Depr'!$B$6:$G$7674,6,0)</f>
        <v>0.2</v>
      </c>
      <c r="O7504" s="29">
        <f t="shared" si="3424"/>
        <v>13074.715000000002</v>
      </c>
      <c r="P7504" s="29">
        <f t="shared" si="3425"/>
        <v>0</v>
      </c>
      <c r="Q7504" t="s">
        <v>7819</v>
      </c>
    </row>
    <row r="7505" spans="1:18" hidden="1">
      <c r="A7505" t="s">
        <v>573</v>
      </c>
      <c r="B7505" t="s">
        <v>7446</v>
      </c>
      <c r="C7505" s="224" t="s">
        <v>7843</v>
      </c>
      <c r="D7505" s="221">
        <v>391.2</v>
      </c>
      <c r="E7505" s="324">
        <v>43281</v>
      </c>
      <c r="F7505" s="1">
        <v>784482.9</v>
      </c>
      <c r="G7505" s="5">
        <v>0.2</v>
      </c>
      <c r="H7505" s="298">
        <v>13074.72</v>
      </c>
      <c r="I7505" s="10">
        <v>784482.9</v>
      </c>
      <c r="J7505" s="11">
        <f t="shared" si="3420"/>
        <v>0.2</v>
      </c>
      <c r="K7505" s="30">
        <f t="shared" si="3421"/>
        <v>13074.715000000002</v>
      </c>
      <c r="L7505" s="29">
        <f t="shared" si="3422"/>
        <v>-4.9999999973806553E-3</v>
      </c>
      <c r="M7505" s="10">
        <f t="shared" si="3423"/>
        <v>784482.9</v>
      </c>
      <c r="N7505" s="5">
        <f>VLOOKUP(CONCATENATE(A7505,"-6"),'Restated Depr'!$B$6:$G$7674,6,0)</f>
        <v>0.2</v>
      </c>
      <c r="O7505" s="29">
        <f t="shared" si="3424"/>
        <v>13074.715000000002</v>
      </c>
      <c r="P7505" s="29">
        <f t="shared" si="3425"/>
        <v>0</v>
      </c>
      <c r="Q7505" t="s">
        <v>7819</v>
      </c>
      <c r="R7505" s="5"/>
    </row>
    <row r="7506" spans="1:18" ht="15.75" hidden="1" thickBot="1">
      <c r="A7506" t="s">
        <v>573</v>
      </c>
      <c r="C7506" s="224" t="s">
        <v>649</v>
      </c>
      <c r="D7506" s="22"/>
      <c r="E7506" s="323" t="s">
        <v>606</v>
      </c>
      <c r="F7506" s="1"/>
      <c r="G7506" s="5"/>
      <c r="H7506" s="310">
        <f>SUM(H7494:H7505)</f>
        <v>154281.38</v>
      </c>
      <c r="I7506" s="10"/>
      <c r="J7506" s="10"/>
      <c r="K7506" s="32">
        <f>SUM(K7494:K7505)</f>
        <v>156896.57999999999</v>
      </c>
      <c r="L7506" s="28">
        <f>SUM(L7494:L7505)</f>
        <v>2615.2000000000226</v>
      </c>
      <c r="M7506" s="10"/>
      <c r="N7506" s="5"/>
      <c r="O7506" s="28">
        <f>SUM(O7494:O7505)</f>
        <v>156896.57999999999</v>
      </c>
      <c r="P7506" s="28">
        <f>SUM(P7494:P7505)</f>
        <v>0</v>
      </c>
    </row>
    <row r="7507" spans="1:18" hidden="1">
      <c r="A7507" t="s">
        <v>574</v>
      </c>
      <c r="B7507" t="s">
        <v>7447</v>
      </c>
      <c r="C7507" s="224" t="s">
        <v>7843</v>
      </c>
      <c r="D7507" s="221">
        <v>392</v>
      </c>
      <c r="E7507" s="324">
        <v>42947</v>
      </c>
      <c r="F7507" s="9">
        <v>5917044.9800000004</v>
      </c>
      <c r="G7507" s="18">
        <v>9.0000000000000011E-2</v>
      </c>
      <c r="H7507" s="299">
        <v>44377.84</v>
      </c>
      <c r="I7507" s="15">
        <v>6040410.2999999998</v>
      </c>
      <c r="J7507" s="11">
        <f t="shared" ref="J7507:J7518" si="3426">G7507</f>
        <v>9.0000000000000011E-2</v>
      </c>
      <c r="K7507" s="31">
        <f t="shared" ref="K7507:K7518" si="3427">I7507*J7507/12</f>
        <v>45303.077250000002</v>
      </c>
      <c r="L7507" s="289">
        <f t="shared" ref="L7507:L7518" si="3428">K7507-H7507</f>
        <v>925.23725000000559</v>
      </c>
      <c r="M7507" s="15">
        <f t="shared" ref="M7507:M7518" si="3429">I7507</f>
        <v>6040410.2999999998</v>
      </c>
      <c r="N7507" s="5">
        <f>VLOOKUP(CONCATENATE(A7507,"-6"),'Restated Depr'!$B$6:$G$7674,6,0)</f>
        <v>4.53E-2</v>
      </c>
      <c r="O7507" s="289">
        <f t="shared" ref="O7507:O7518" si="3430">M7507*N7507/12</f>
        <v>22802.548882499996</v>
      </c>
      <c r="P7507" s="289">
        <f t="shared" ref="P7507:P7518" si="3431">O7507-K7507</f>
        <v>-22500.528367500006</v>
      </c>
      <c r="Q7507" t="s">
        <v>7819</v>
      </c>
    </row>
    <row r="7508" spans="1:18" hidden="1">
      <c r="A7508" t="s">
        <v>574</v>
      </c>
      <c r="B7508" t="s">
        <v>7448</v>
      </c>
      <c r="C7508" s="224" t="s">
        <v>7843</v>
      </c>
      <c r="D7508" s="221">
        <v>392</v>
      </c>
      <c r="E7508" s="324">
        <v>42978</v>
      </c>
      <c r="F7508" s="1">
        <v>5917044.9800000004</v>
      </c>
      <c r="G7508" s="18">
        <v>9.0000000000000011E-2</v>
      </c>
      <c r="H7508" s="298">
        <v>44377.84</v>
      </c>
      <c r="I7508" s="10">
        <v>6040410.2999999998</v>
      </c>
      <c r="J7508" s="11">
        <f t="shared" si="3426"/>
        <v>9.0000000000000011E-2</v>
      </c>
      <c r="K7508" s="30">
        <f t="shared" si="3427"/>
        <v>45303.077250000002</v>
      </c>
      <c r="L7508" s="29">
        <f t="shared" si="3428"/>
        <v>925.23725000000559</v>
      </c>
      <c r="M7508" s="10">
        <f t="shared" si="3429"/>
        <v>6040410.2999999998</v>
      </c>
      <c r="N7508" s="5">
        <f>VLOOKUP(CONCATENATE(A7508,"-6"),'Restated Depr'!$B$6:$G$7674,6,0)</f>
        <v>4.53E-2</v>
      </c>
      <c r="O7508" s="29">
        <f t="shared" si="3430"/>
        <v>22802.548882499996</v>
      </c>
      <c r="P7508" s="29">
        <f t="shared" si="3431"/>
        <v>-22500.528367500006</v>
      </c>
      <c r="Q7508" t="s">
        <v>7819</v>
      </c>
    </row>
    <row r="7509" spans="1:18" hidden="1">
      <c r="A7509" t="s">
        <v>574</v>
      </c>
      <c r="B7509" t="s">
        <v>7449</v>
      </c>
      <c r="C7509" s="224" t="s">
        <v>7843</v>
      </c>
      <c r="D7509" s="221">
        <v>392</v>
      </c>
      <c r="E7509" s="324">
        <v>43008</v>
      </c>
      <c r="F7509" s="1">
        <v>5917044.9800000004</v>
      </c>
      <c r="G7509" s="18">
        <v>9.0000000000000011E-2</v>
      </c>
      <c r="H7509" s="298">
        <v>44377.84</v>
      </c>
      <c r="I7509" s="10">
        <v>6040410.2999999998</v>
      </c>
      <c r="J7509" s="11">
        <f t="shared" si="3426"/>
        <v>9.0000000000000011E-2</v>
      </c>
      <c r="K7509" s="30">
        <f t="shared" si="3427"/>
        <v>45303.077250000002</v>
      </c>
      <c r="L7509" s="29">
        <f t="shared" si="3428"/>
        <v>925.23725000000559</v>
      </c>
      <c r="M7509" s="10">
        <f t="shared" si="3429"/>
        <v>6040410.2999999998</v>
      </c>
      <c r="N7509" s="5">
        <f>VLOOKUP(CONCATENATE(A7509,"-6"),'Restated Depr'!$B$6:$G$7674,6,0)</f>
        <v>4.53E-2</v>
      </c>
      <c r="O7509" s="29">
        <f t="shared" si="3430"/>
        <v>22802.548882499996</v>
      </c>
      <c r="P7509" s="29">
        <f t="shared" si="3431"/>
        <v>-22500.528367500006</v>
      </c>
      <c r="Q7509" t="s">
        <v>7819</v>
      </c>
    </row>
    <row r="7510" spans="1:18" hidden="1">
      <c r="A7510" t="s">
        <v>574</v>
      </c>
      <c r="B7510" t="s">
        <v>7450</v>
      </c>
      <c r="C7510" s="224" t="s">
        <v>7843</v>
      </c>
      <c r="D7510" s="221">
        <v>392</v>
      </c>
      <c r="E7510" s="324">
        <v>43039</v>
      </c>
      <c r="F7510" s="1">
        <v>5917044.9800000004</v>
      </c>
      <c r="G7510" s="18">
        <v>9.0000000000000011E-2</v>
      </c>
      <c r="H7510" s="298">
        <v>44377.84</v>
      </c>
      <c r="I7510" s="10">
        <v>6040410.2999999998</v>
      </c>
      <c r="J7510" s="11">
        <f t="shared" si="3426"/>
        <v>9.0000000000000011E-2</v>
      </c>
      <c r="K7510" s="30">
        <f t="shared" si="3427"/>
        <v>45303.077250000002</v>
      </c>
      <c r="L7510" s="29">
        <f t="shared" si="3428"/>
        <v>925.23725000000559</v>
      </c>
      <c r="M7510" s="10">
        <f t="shared" si="3429"/>
        <v>6040410.2999999998</v>
      </c>
      <c r="N7510" s="5">
        <f>VLOOKUP(CONCATENATE(A7510,"-6"),'Restated Depr'!$B$6:$G$7674,6,0)</f>
        <v>4.53E-2</v>
      </c>
      <c r="O7510" s="29">
        <f t="shared" si="3430"/>
        <v>22802.548882499996</v>
      </c>
      <c r="P7510" s="29">
        <f t="shared" si="3431"/>
        <v>-22500.528367500006</v>
      </c>
      <c r="Q7510" t="s">
        <v>7819</v>
      </c>
    </row>
    <row r="7511" spans="1:18" hidden="1">
      <c r="A7511" t="s">
        <v>574</v>
      </c>
      <c r="B7511" t="s">
        <v>7451</v>
      </c>
      <c r="C7511" s="224" t="s">
        <v>7843</v>
      </c>
      <c r="D7511" s="221">
        <v>392</v>
      </c>
      <c r="E7511" s="324">
        <v>43069</v>
      </c>
      <c r="F7511" s="1">
        <v>5917044.9800000004</v>
      </c>
      <c r="G7511" s="18">
        <v>9.0000000000000011E-2</v>
      </c>
      <c r="H7511" s="298">
        <v>44377.84</v>
      </c>
      <c r="I7511" s="10">
        <v>6040410.2999999998</v>
      </c>
      <c r="J7511" s="11">
        <f t="shared" si="3426"/>
        <v>9.0000000000000011E-2</v>
      </c>
      <c r="K7511" s="30">
        <f t="shared" si="3427"/>
        <v>45303.077250000002</v>
      </c>
      <c r="L7511" s="29">
        <f t="shared" si="3428"/>
        <v>925.23725000000559</v>
      </c>
      <c r="M7511" s="10">
        <f t="shared" si="3429"/>
        <v>6040410.2999999998</v>
      </c>
      <c r="N7511" s="5">
        <f>VLOOKUP(CONCATENATE(A7511,"-6"),'Restated Depr'!$B$6:$G$7674,6,0)</f>
        <v>4.53E-2</v>
      </c>
      <c r="O7511" s="29">
        <f t="shared" si="3430"/>
        <v>22802.548882499996</v>
      </c>
      <c r="P7511" s="29">
        <f t="shared" si="3431"/>
        <v>-22500.528367500006</v>
      </c>
      <c r="Q7511" t="s">
        <v>7819</v>
      </c>
    </row>
    <row r="7512" spans="1:18" hidden="1">
      <c r="A7512" t="s">
        <v>574</v>
      </c>
      <c r="B7512" t="s">
        <v>7452</v>
      </c>
      <c r="C7512" s="224" t="s">
        <v>7843</v>
      </c>
      <c r="D7512" s="221">
        <v>392</v>
      </c>
      <c r="E7512" s="324">
        <v>43100</v>
      </c>
      <c r="F7512" s="1">
        <v>5978727.6399999997</v>
      </c>
      <c r="G7512" s="18">
        <v>7.1300000000000002E-2</v>
      </c>
      <c r="H7512" s="298">
        <v>35523.599999999999</v>
      </c>
      <c r="I7512" s="10">
        <v>6040410.2999999998</v>
      </c>
      <c r="J7512" s="11">
        <f t="shared" si="3426"/>
        <v>7.1300000000000002E-2</v>
      </c>
      <c r="K7512" s="30">
        <f t="shared" si="3427"/>
        <v>35890.104532500001</v>
      </c>
      <c r="L7512" s="29">
        <f t="shared" si="3428"/>
        <v>366.50453250000282</v>
      </c>
      <c r="M7512" s="10">
        <f t="shared" si="3429"/>
        <v>6040410.2999999998</v>
      </c>
      <c r="N7512" s="5">
        <f>VLOOKUP(CONCATENATE(A7512,"-6"),'Restated Depr'!$B$6:$G$7674,6,0)</f>
        <v>4.53E-2</v>
      </c>
      <c r="O7512" s="29">
        <f t="shared" si="3430"/>
        <v>22802.548882499996</v>
      </c>
      <c r="P7512" s="29">
        <f t="shared" si="3431"/>
        <v>-13087.555650000006</v>
      </c>
      <c r="Q7512" t="s">
        <v>7819</v>
      </c>
    </row>
    <row r="7513" spans="1:18" hidden="1">
      <c r="A7513" t="s">
        <v>574</v>
      </c>
      <c r="B7513" t="s">
        <v>7453</v>
      </c>
      <c r="C7513" s="224" t="s">
        <v>7843</v>
      </c>
      <c r="D7513" s="221">
        <v>392</v>
      </c>
      <c r="E7513" s="324">
        <v>43131</v>
      </c>
      <c r="F7513" s="1">
        <v>6040410.2999999998</v>
      </c>
      <c r="G7513" s="5">
        <v>4.53E-2</v>
      </c>
      <c r="H7513" s="298">
        <v>22802.55</v>
      </c>
      <c r="I7513" s="10">
        <v>6040410.2999999998</v>
      </c>
      <c r="J7513" s="11">
        <f t="shared" si="3426"/>
        <v>4.53E-2</v>
      </c>
      <c r="K7513" s="30">
        <f t="shared" si="3427"/>
        <v>22802.548882499996</v>
      </c>
      <c r="L7513" s="29">
        <f t="shared" si="3428"/>
        <v>-1.1175000036018901E-3</v>
      </c>
      <c r="M7513" s="10">
        <f t="shared" si="3429"/>
        <v>6040410.2999999998</v>
      </c>
      <c r="N7513" s="5">
        <f>VLOOKUP(CONCATENATE(A7513,"-6"),'Restated Depr'!$B$6:$G$7674,6,0)</f>
        <v>4.53E-2</v>
      </c>
      <c r="O7513" s="29">
        <f t="shared" si="3430"/>
        <v>22802.548882499996</v>
      </c>
      <c r="P7513" s="29">
        <f t="shared" si="3431"/>
        <v>0</v>
      </c>
      <c r="Q7513" t="s">
        <v>7819</v>
      </c>
    </row>
    <row r="7514" spans="1:18" hidden="1">
      <c r="A7514" t="s">
        <v>574</v>
      </c>
      <c r="B7514" t="s">
        <v>7454</v>
      </c>
      <c r="C7514" s="224" t="s">
        <v>7843</v>
      </c>
      <c r="D7514" s="221">
        <v>392</v>
      </c>
      <c r="E7514" s="324">
        <v>43159</v>
      </c>
      <c r="F7514" s="1">
        <v>6040410.2999999998</v>
      </c>
      <c r="G7514" s="5">
        <v>4.53E-2</v>
      </c>
      <c r="H7514" s="298">
        <v>22802.55</v>
      </c>
      <c r="I7514" s="10">
        <v>6040410.2999999998</v>
      </c>
      <c r="J7514" s="11">
        <f t="shared" si="3426"/>
        <v>4.53E-2</v>
      </c>
      <c r="K7514" s="30">
        <f t="shared" si="3427"/>
        <v>22802.548882499996</v>
      </c>
      <c r="L7514" s="29">
        <f t="shared" si="3428"/>
        <v>-1.1175000036018901E-3</v>
      </c>
      <c r="M7514" s="10">
        <f t="shared" si="3429"/>
        <v>6040410.2999999998</v>
      </c>
      <c r="N7514" s="5">
        <f>VLOOKUP(CONCATENATE(A7514,"-6"),'Restated Depr'!$B$6:$G$7674,6,0)</f>
        <v>4.53E-2</v>
      </c>
      <c r="O7514" s="29">
        <f t="shared" si="3430"/>
        <v>22802.548882499996</v>
      </c>
      <c r="P7514" s="29">
        <f t="shared" si="3431"/>
        <v>0</v>
      </c>
      <c r="Q7514" t="s">
        <v>7819</v>
      </c>
    </row>
    <row r="7515" spans="1:18" hidden="1">
      <c r="A7515" t="s">
        <v>574</v>
      </c>
      <c r="B7515" t="s">
        <v>7455</v>
      </c>
      <c r="C7515" s="224" t="s">
        <v>7843</v>
      </c>
      <c r="D7515" s="221">
        <v>392</v>
      </c>
      <c r="E7515" s="324">
        <v>43190</v>
      </c>
      <c r="F7515" s="1">
        <v>6040410.2999999998</v>
      </c>
      <c r="G7515" s="5">
        <v>4.53E-2</v>
      </c>
      <c r="H7515" s="298">
        <v>22802.55</v>
      </c>
      <c r="I7515" s="10">
        <v>6040410.2999999998</v>
      </c>
      <c r="J7515" s="11">
        <f t="shared" si="3426"/>
        <v>4.53E-2</v>
      </c>
      <c r="K7515" s="30">
        <f t="shared" si="3427"/>
        <v>22802.548882499996</v>
      </c>
      <c r="L7515" s="29">
        <f t="shared" si="3428"/>
        <v>-1.1175000036018901E-3</v>
      </c>
      <c r="M7515" s="10">
        <f t="shared" si="3429"/>
        <v>6040410.2999999998</v>
      </c>
      <c r="N7515" s="5">
        <f>VLOOKUP(CONCATENATE(A7515,"-6"),'Restated Depr'!$B$6:$G$7674,6,0)</f>
        <v>4.53E-2</v>
      </c>
      <c r="O7515" s="29">
        <f t="shared" si="3430"/>
        <v>22802.548882499996</v>
      </c>
      <c r="P7515" s="29">
        <f t="shared" si="3431"/>
        <v>0</v>
      </c>
      <c r="Q7515" t="s">
        <v>7819</v>
      </c>
    </row>
    <row r="7516" spans="1:18" hidden="1">
      <c r="A7516" t="s">
        <v>574</v>
      </c>
      <c r="B7516" t="s">
        <v>7456</v>
      </c>
      <c r="C7516" s="224" t="s">
        <v>7843</v>
      </c>
      <c r="D7516" s="221">
        <v>392</v>
      </c>
      <c r="E7516" s="324">
        <v>43220</v>
      </c>
      <c r="F7516" s="1">
        <v>6040410.2999999998</v>
      </c>
      <c r="G7516" s="5">
        <v>4.53E-2</v>
      </c>
      <c r="H7516" s="298">
        <v>22802.55</v>
      </c>
      <c r="I7516" s="10">
        <v>6040410.2999999998</v>
      </c>
      <c r="J7516" s="11">
        <f t="shared" si="3426"/>
        <v>4.53E-2</v>
      </c>
      <c r="K7516" s="30">
        <f t="shared" si="3427"/>
        <v>22802.548882499996</v>
      </c>
      <c r="L7516" s="29">
        <f t="shared" si="3428"/>
        <v>-1.1175000036018901E-3</v>
      </c>
      <c r="M7516" s="10">
        <f t="shared" si="3429"/>
        <v>6040410.2999999998</v>
      </c>
      <c r="N7516" s="5">
        <f>VLOOKUP(CONCATENATE(A7516,"-6"),'Restated Depr'!$B$6:$G$7674,6,0)</f>
        <v>4.53E-2</v>
      </c>
      <c r="O7516" s="29">
        <f t="shared" si="3430"/>
        <v>22802.548882499996</v>
      </c>
      <c r="P7516" s="29">
        <f t="shared" si="3431"/>
        <v>0</v>
      </c>
      <c r="Q7516" t="s">
        <v>7819</v>
      </c>
    </row>
    <row r="7517" spans="1:18" hidden="1">
      <c r="A7517" t="s">
        <v>574</v>
      </c>
      <c r="B7517" t="s">
        <v>7457</v>
      </c>
      <c r="C7517" s="224" t="s">
        <v>7843</v>
      </c>
      <c r="D7517" s="221">
        <v>392</v>
      </c>
      <c r="E7517" s="324">
        <v>43251</v>
      </c>
      <c r="F7517" s="1">
        <v>6040410.2999999998</v>
      </c>
      <c r="G7517" s="5">
        <v>4.53E-2</v>
      </c>
      <c r="H7517" s="298">
        <v>22802.55</v>
      </c>
      <c r="I7517" s="10">
        <v>6040410.2999999998</v>
      </c>
      <c r="J7517" s="11">
        <f t="shared" si="3426"/>
        <v>4.53E-2</v>
      </c>
      <c r="K7517" s="30">
        <f t="shared" si="3427"/>
        <v>22802.548882499996</v>
      </c>
      <c r="L7517" s="29">
        <f t="shared" si="3428"/>
        <v>-1.1175000036018901E-3</v>
      </c>
      <c r="M7517" s="10">
        <f t="shared" si="3429"/>
        <v>6040410.2999999998</v>
      </c>
      <c r="N7517" s="5">
        <f>VLOOKUP(CONCATENATE(A7517,"-6"),'Restated Depr'!$B$6:$G$7674,6,0)</f>
        <v>4.53E-2</v>
      </c>
      <c r="O7517" s="29">
        <f t="shared" si="3430"/>
        <v>22802.548882499996</v>
      </c>
      <c r="P7517" s="29">
        <f t="shared" si="3431"/>
        <v>0</v>
      </c>
      <c r="Q7517" t="s">
        <v>7819</v>
      </c>
    </row>
    <row r="7518" spans="1:18" hidden="1">
      <c r="A7518" t="s">
        <v>574</v>
      </c>
      <c r="B7518" t="s">
        <v>7458</v>
      </c>
      <c r="C7518" s="224" t="s">
        <v>7843</v>
      </c>
      <c r="D7518" s="221">
        <v>392</v>
      </c>
      <c r="E7518" s="324">
        <v>43281</v>
      </c>
      <c r="F7518" s="1">
        <v>6040410.2999999998</v>
      </c>
      <c r="G7518" s="5">
        <v>4.53E-2</v>
      </c>
      <c r="H7518" s="298">
        <v>22802.55</v>
      </c>
      <c r="I7518" s="10">
        <v>6040410.2999999998</v>
      </c>
      <c r="J7518" s="11">
        <f t="shared" si="3426"/>
        <v>4.53E-2</v>
      </c>
      <c r="K7518" s="30">
        <f t="shared" si="3427"/>
        <v>22802.548882499996</v>
      </c>
      <c r="L7518" s="29">
        <f t="shared" si="3428"/>
        <v>-1.1175000036018901E-3</v>
      </c>
      <c r="M7518" s="10">
        <f t="shared" si="3429"/>
        <v>6040410.2999999998</v>
      </c>
      <c r="N7518" s="5">
        <f>VLOOKUP(CONCATENATE(A7518,"-6"),'Restated Depr'!$B$6:$G$7674,6,0)</f>
        <v>4.53E-2</v>
      </c>
      <c r="O7518" s="29">
        <f t="shared" si="3430"/>
        <v>22802.548882499996</v>
      </c>
      <c r="P7518" s="29">
        <f t="shared" si="3431"/>
        <v>0</v>
      </c>
      <c r="Q7518" t="s">
        <v>7819</v>
      </c>
      <c r="R7518" s="5"/>
    </row>
    <row r="7519" spans="1:18" ht="15.75" hidden="1" thickBot="1">
      <c r="A7519" t="s">
        <v>574</v>
      </c>
      <c r="C7519" s="224" t="s">
        <v>649</v>
      </c>
      <c r="D7519" s="22"/>
      <c r="E7519" s="323" t="s">
        <v>606</v>
      </c>
      <c r="F7519" s="1"/>
      <c r="G7519" s="5"/>
      <c r="H7519" s="310">
        <f>SUM(H7507:H7518)</f>
        <v>394228.09999999992</v>
      </c>
      <c r="I7519" s="10"/>
      <c r="J7519" s="10"/>
      <c r="K7519" s="32">
        <f>SUM(K7507:K7518)</f>
        <v>399220.78407749988</v>
      </c>
      <c r="L7519" s="28">
        <f>SUM(L7507:L7518)</f>
        <v>4992.6840775000092</v>
      </c>
      <c r="M7519" s="10"/>
      <c r="N7519" s="5"/>
      <c r="O7519" s="28">
        <f>SUM(O7507:O7518)</f>
        <v>273630.58659000002</v>
      </c>
      <c r="P7519" s="28">
        <f>SUM(P7507:P7518)</f>
        <v>-125590.19748750005</v>
      </c>
    </row>
    <row r="7520" spans="1:18" hidden="1">
      <c r="A7520" s="34" t="s">
        <v>575</v>
      </c>
      <c r="B7520" s="34" t="s">
        <v>7459</v>
      </c>
      <c r="C7520" s="226" t="s">
        <v>7843</v>
      </c>
      <c r="D7520" s="223">
        <v>392</v>
      </c>
      <c r="E7520" s="327">
        <v>42947</v>
      </c>
      <c r="F7520" s="285">
        <v>84116.85</v>
      </c>
      <c r="G7520" s="38">
        <v>0.46153845999999998</v>
      </c>
      <c r="H7520" s="311">
        <v>2803.9</v>
      </c>
      <c r="I7520" s="287">
        <v>63202.53</v>
      </c>
      <c r="J7520" s="40">
        <f t="shared" ref="J7520:J7531" si="3432">G7520</f>
        <v>0.46153845999999998</v>
      </c>
      <c r="K7520" s="290">
        <f t="shared" ref="K7520:K7531" si="3433">H7520</f>
        <v>2803.9</v>
      </c>
      <c r="L7520" s="291">
        <f t="shared" ref="L7520:L7531" si="3434">K7520-H7520</f>
        <v>0</v>
      </c>
      <c r="M7520" s="287">
        <f t="shared" ref="M7520:M7531" si="3435">I7520</f>
        <v>63202.53</v>
      </c>
      <c r="N7520" s="38">
        <f>VLOOKUP(CONCATENATE(A7520,"-6"),'Restated Depr'!$B$6:$G$7674,6,0)</f>
        <v>0.2</v>
      </c>
      <c r="O7520" s="291">
        <f t="shared" ref="O7520:O7531" si="3436">VLOOKUP(CONCATENATE(A7520,"-6"),$B$3:$K$7676,10,FALSE)</f>
        <v>1149.1400000000001</v>
      </c>
      <c r="P7520" s="291">
        <f t="shared" ref="P7520:P7531" si="3437">O7520-K7520</f>
        <v>-1654.76</v>
      </c>
      <c r="Q7520" t="s">
        <v>7604</v>
      </c>
    </row>
    <row r="7521" spans="1:18" hidden="1">
      <c r="A7521" s="34" t="s">
        <v>575</v>
      </c>
      <c r="B7521" s="34" t="s">
        <v>7460</v>
      </c>
      <c r="C7521" s="226" t="s">
        <v>7843</v>
      </c>
      <c r="D7521" s="223">
        <v>392</v>
      </c>
      <c r="E7521" s="327">
        <v>42978</v>
      </c>
      <c r="F7521" s="37">
        <v>81312.95</v>
      </c>
      <c r="G7521" s="38">
        <v>0.46153845999999998</v>
      </c>
      <c r="H7521" s="312">
        <v>2803.89</v>
      </c>
      <c r="I7521" s="39">
        <v>63202.53</v>
      </c>
      <c r="J7521" s="40">
        <f t="shared" si="3432"/>
        <v>0.46153845999999998</v>
      </c>
      <c r="K7521" s="41">
        <f t="shared" si="3433"/>
        <v>2803.89</v>
      </c>
      <c r="L7521" s="42">
        <f t="shared" si="3434"/>
        <v>0</v>
      </c>
      <c r="M7521" s="39">
        <f t="shared" si="3435"/>
        <v>63202.53</v>
      </c>
      <c r="N7521" s="38">
        <f>VLOOKUP(CONCATENATE(A7521,"-6"),'Restated Depr'!$B$6:$G$7674,6,0)</f>
        <v>0.2</v>
      </c>
      <c r="O7521" s="42">
        <f t="shared" si="3436"/>
        <v>1149.1400000000001</v>
      </c>
      <c r="P7521" s="42">
        <f t="shared" si="3437"/>
        <v>-1654.7499999999998</v>
      </c>
      <c r="Q7521" t="s">
        <v>7604</v>
      </c>
    </row>
    <row r="7522" spans="1:18" hidden="1">
      <c r="A7522" s="34" t="s">
        <v>575</v>
      </c>
      <c r="B7522" s="34" t="s">
        <v>7461</v>
      </c>
      <c r="C7522" s="226" t="s">
        <v>7843</v>
      </c>
      <c r="D7522" s="223">
        <v>392</v>
      </c>
      <c r="E7522" s="327">
        <v>43008</v>
      </c>
      <c r="F7522" s="37">
        <v>78509.06</v>
      </c>
      <c r="G7522" s="38">
        <v>0.46153845999999998</v>
      </c>
      <c r="H7522" s="312">
        <v>2803.9</v>
      </c>
      <c r="I7522" s="39">
        <v>63202.53</v>
      </c>
      <c r="J7522" s="40">
        <f t="shared" si="3432"/>
        <v>0.46153845999999998</v>
      </c>
      <c r="K7522" s="41">
        <f t="shared" si="3433"/>
        <v>2803.9</v>
      </c>
      <c r="L7522" s="42">
        <f t="shared" si="3434"/>
        <v>0</v>
      </c>
      <c r="M7522" s="39">
        <f t="shared" si="3435"/>
        <v>63202.53</v>
      </c>
      <c r="N7522" s="38">
        <f>VLOOKUP(CONCATENATE(A7522,"-6"),'Restated Depr'!$B$6:$G$7674,6,0)</f>
        <v>0.2</v>
      </c>
      <c r="O7522" s="42">
        <f t="shared" si="3436"/>
        <v>1149.1400000000001</v>
      </c>
      <c r="P7522" s="42">
        <f t="shared" si="3437"/>
        <v>-1654.76</v>
      </c>
      <c r="Q7522" t="s">
        <v>7604</v>
      </c>
    </row>
    <row r="7523" spans="1:18" hidden="1">
      <c r="A7523" s="34" t="s">
        <v>575</v>
      </c>
      <c r="B7523" s="34" t="s">
        <v>7462</v>
      </c>
      <c r="C7523" s="226" t="s">
        <v>7843</v>
      </c>
      <c r="D7523" s="223">
        <v>392</v>
      </c>
      <c r="E7523" s="327">
        <v>43039</v>
      </c>
      <c r="F7523" s="37">
        <v>75705.16</v>
      </c>
      <c r="G7523" s="38">
        <v>0.46153845999999998</v>
      </c>
      <c r="H7523" s="312">
        <v>2803.89</v>
      </c>
      <c r="I7523" s="39">
        <v>63202.53</v>
      </c>
      <c r="J7523" s="40">
        <f t="shared" si="3432"/>
        <v>0.46153845999999998</v>
      </c>
      <c r="K7523" s="41">
        <f t="shared" si="3433"/>
        <v>2803.89</v>
      </c>
      <c r="L7523" s="42">
        <f t="shared" si="3434"/>
        <v>0</v>
      </c>
      <c r="M7523" s="39">
        <f t="shared" si="3435"/>
        <v>63202.53</v>
      </c>
      <c r="N7523" s="38">
        <f>VLOOKUP(CONCATENATE(A7523,"-6"),'Restated Depr'!$B$6:$G$7674,6,0)</f>
        <v>0.2</v>
      </c>
      <c r="O7523" s="42">
        <f t="shared" si="3436"/>
        <v>1149.1400000000001</v>
      </c>
      <c r="P7523" s="42">
        <f t="shared" si="3437"/>
        <v>-1654.7499999999998</v>
      </c>
      <c r="Q7523" t="s">
        <v>7604</v>
      </c>
    </row>
    <row r="7524" spans="1:18" hidden="1">
      <c r="A7524" s="34" t="s">
        <v>575</v>
      </c>
      <c r="B7524" s="34" t="s">
        <v>7463</v>
      </c>
      <c r="C7524" s="226" t="s">
        <v>7843</v>
      </c>
      <c r="D7524" s="223">
        <v>392</v>
      </c>
      <c r="E7524" s="327">
        <v>43069</v>
      </c>
      <c r="F7524" s="37">
        <v>72901.27</v>
      </c>
      <c r="G7524" s="38">
        <v>0.46153845999999998</v>
      </c>
      <c r="H7524" s="312">
        <v>2803.9</v>
      </c>
      <c r="I7524" s="39">
        <v>63202.53</v>
      </c>
      <c r="J7524" s="40">
        <f t="shared" si="3432"/>
        <v>0.46153845999999998</v>
      </c>
      <c r="K7524" s="41">
        <f t="shared" si="3433"/>
        <v>2803.9</v>
      </c>
      <c r="L7524" s="42">
        <f t="shared" si="3434"/>
        <v>0</v>
      </c>
      <c r="M7524" s="39">
        <f t="shared" si="3435"/>
        <v>63202.53</v>
      </c>
      <c r="N7524" s="38">
        <f>VLOOKUP(CONCATENATE(A7524,"-6"),'Restated Depr'!$B$6:$G$7674,6,0)</f>
        <v>0.2</v>
      </c>
      <c r="O7524" s="42">
        <f t="shared" si="3436"/>
        <v>1149.1400000000001</v>
      </c>
      <c r="P7524" s="42">
        <f t="shared" si="3437"/>
        <v>-1654.76</v>
      </c>
      <c r="Q7524" t="s">
        <v>7604</v>
      </c>
    </row>
    <row r="7525" spans="1:18" hidden="1">
      <c r="A7525" s="34" t="s">
        <v>575</v>
      </c>
      <c r="B7525" s="34" t="s">
        <v>7464</v>
      </c>
      <c r="C7525" s="226" t="s">
        <v>7843</v>
      </c>
      <c r="D7525" s="223">
        <v>392</v>
      </c>
      <c r="E7525" s="327">
        <v>43100</v>
      </c>
      <c r="F7525" s="37">
        <v>70097.37</v>
      </c>
      <c r="G7525" s="38">
        <v>0.19672131000000001</v>
      </c>
      <c r="H7525" s="312">
        <v>1149.1400000000001</v>
      </c>
      <c r="I7525" s="39">
        <v>63202.53</v>
      </c>
      <c r="J7525" s="40">
        <f t="shared" si="3432"/>
        <v>0.19672131000000001</v>
      </c>
      <c r="K7525" s="41">
        <f t="shared" si="3433"/>
        <v>1149.1400000000001</v>
      </c>
      <c r="L7525" s="42">
        <f t="shared" si="3434"/>
        <v>0</v>
      </c>
      <c r="M7525" s="39">
        <f t="shared" si="3435"/>
        <v>63202.53</v>
      </c>
      <c r="N7525" s="38">
        <f>VLOOKUP(CONCATENATE(A7525,"-6"),'Restated Depr'!$B$6:$G$7674,6,0)</f>
        <v>0.2</v>
      </c>
      <c r="O7525" s="42">
        <f t="shared" si="3436"/>
        <v>1149.1400000000001</v>
      </c>
      <c r="P7525" s="42">
        <f t="shared" si="3437"/>
        <v>0</v>
      </c>
      <c r="Q7525" t="s">
        <v>7604</v>
      </c>
    </row>
    <row r="7526" spans="1:18" hidden="1">
      <c r="A7526" s="34" t="s">
        <v>575</v>
      </c>
      <c r="B7526" s="34" t="s">
        <v>7465</v>
      </c>
      <c r="C7526" s="226" t="s">
        <v>7843</v>
      </c>
      <c r="D7526" s="223">
        <v>392</v>
      </c>
      <c r="E7526" s="327">
        <v>43131</v>
      </c>
      <c r="F7526" s="37">
        <v>68948.23</v>
      </c>
      <c r="G7526" s="38">
        <v>0.2</v>
      </c>
      <c r="H7526" s="312">
        <v>1149.1400000000001</v>
      </c>
      <c r="I7526" s="39">
        <v>63202.53</v>
      </c>
      <c r="J7526" s="40">
        <f t="shared" si="3432"/>
        <v>0.2</v>
      </c>
      <c r="K7526" s="41">
        <f t="shared" si="3433"/>
        <v>1149.1400000000001</v>
      </c>
      <c r="L7526" s="42">
        <f t="shared" si="3434"/>
        <v>0</v>
      </c>
      <c r="M7526" s="39">
        <f t="shared" si="3435"/>
        <v>63202.53</v>
      </c>
      <c r="N7526" s="38">
        <f>VLOOKUP(CONCATENATE(A7526,"-6"),'Restated Depr'!$B$6:$G$7674,6,0)</f>
        <v>0.2</v>
      </c>
      <c r="O7526" s="42">
        <f t="shared" si="3436"/>
        <v>1149.1400000000001</v>
      </c>
      <c r="P7526" s="42">
        <f t="shared" si="3437"/>
        <v>0</v>
      </c>
      <c r="Q7526" t="s">
        <v>7604</v>
      </c>
    </row>
    <row r="7527" spans="1:18" hidden="1">
      <c r="A7527" s="34" t="s">
        <v>575</v>
      </c>
      <c r="B7527" s="34" t="s">
        <v>7466</v>
      </c>
      <c r="C7527" s="226" t="s">
        <v>7843</v>
      </c>
      <c r="D7527" s="223">
        <v>392</v>
      </c>
      <c r="E7527" s="327">
        <v>43159</v>
      </c>
      <c r="F7527" s="37">
        <v>67799.09</v>
      </c>
      <c r="G7527" s="38">
        <v>0.2</v>
      </c>
      <c r="H7527" s="312">
        <v>1149.1400000000001</v>
      </c>
      <c r="I7527" s="39">
        <v>63202.53</v>
      </c>
      <c r="J7527" s="40">
        <f t="shared" si="3432"/>
        <v>0.2</v>
      </c>
      <c r="K7527" s="41">
        <f t="shared" si="3433"/>
        <v>1149.1400000000001</v>
      </c>
      <c r="L7527" s="42">
        <f t="shared" si="3434"/>
        <v>0</v>
      </c>
      <c r="M7527" s="39">
        <f t="shared" si="3435"/>
        <v>63202.53</v>
      </c>
      <c r="N7527" s="38">
        <f>VLOOKUP(CONCATENATE(A7527,"-6"),'Restated Depr'!$B$6:$G$7674,6,0)</f>
        <v>0.2</v>
      </c>
      <c r="O7527" s="42">
        <f t="shared" si="3436"/>
        <v>1149.1400000000001</v>
      </c>
      <c r="P7527" s="42">
        <f t="shared" si="3437"/>
        <v>0</v>
      </c>
      <c r="Q7527" t="s">
        <v>7604</v>
      </c>
    </row>
    <row r="7528" spans="1:18" hidden="1">
      <c r="A7528" s="34" t="s">
        <v>575</v>
      </c>
      <c r="B7528" s="34" t="s">
        <v>7467</v>
      </c>
      <c r="C7528" s="226" t="s">
        <v>7843</v>
      </c>
      <c r="D7528" s="223">
        <v>392</v>
      </c>
      <c r="E7528" s="327">
        <v>43190</v>
      </c>
      <c r="F7528" s="37">
        <v>66649.95</v>
      </c>
      <c r="G7528" s="38">
        <v>0.2</v>
      </c>
      <c r="H7528" s="312">
        <v>1149.1400000000001</v>
      </c>
      <c r="I7528" s="39">
        <v>63202.53</v>
      </c>
      <c r="J7528" s="40">
        <f t="shared" si="3432"/>
        <v>0.2</v>
      </c>
      <c r="K7528" s="41">
        <f t="shared" si="3433"/>
        <v>1149.1400000000001</v>
      </c>
      <c r="L7528" s="42">
        <f t="shared" si="3434"/>
        <v>0</v>
      </c>
      <c r="M7528" s="39">
        <f t="shared" si="3435"/>
        <v>63202.53</v>
      </c>
      <c r="N7528" s="38">
        <f>VLOOKUP(CONCATENATE(A7528,"-6"),'Restated Depr'!$B$6:$G$7674,6,0)</f>
        <v>0.2</v>
      </c>
      <c r="O7528" s="42">
        <f t="shared" si="3436"/>
        <v>1149.1400000000001</v>
      </c>
      <c r="P7528" s="42">
        <f t="shared" si="3437"/>
        <v>0</v>
      </c>
      <c r="Q7528" t="s">
        <v>7604</v>
      </c>
    </row>
    <row r="7529" spans="1:18" hidden="1">
      <c r="A7529" s="34" t="s">
        <v>575</v>
      </c>
      <c r="B7529" s="34" t="s">
        <v>7468</v>
      </c>
      <c r="C7529" s="226" t="s">
        <v>7843</v>
      </c>
      <c r="D7529" s="223">
        <v>392</v>
      </c>
      <c r="E7529" s="327">
        <v>43220</v>
      </c>
      <c r="F7529" s="37">
        <v>65500.81</v>
      </c>
      <c r="G7529" s="38">
        <v>0.2</v>
      </c>
      <c r="H7529" s="312">
        <v>1149.1400000000001</v>
      </c>
      <c r="I7529" s="39">
        <v>63202.53</v>
      </c>
      <c r="J7529" s="40">
        <f t="shared" si="3432"/>
        <v>0.2</v>
      </c>
      <c r="K7529" s="41">
        <f t="shared" si="3433"/>
        <v>1149.1400000000001</v>
      </c>
      <c r="L7529" s="42">
        <f t="shared" si="3434"/>
        <v>0</v>
      </c>
      <c r="M7529" s="39">
        <f t="shared" si="3435"/>
        <v>63202.53</v>
      </c>
      <c r="N7529" s="38">
        <f>VLOOKUP(CONCATENATE(A7529,"-6"),'Restated Depr'!$B$6:$G$7674,6,0)</f>
        <v>0.2</v>
      </c>
      <c r="O7529" s="42">
        <f t="shared" si="3436"/>
        <v>1149.1400000000001</v>
      </c>
      <c r="P7529" s="42">
        <f t="shared" si="3437"/>
        <v>0</v>
      </c>
      <c r="Q7529" t="s">
        <v>7604</v>
      </c>
    </row>
    <row r="7530" spans="1:18" hidden="1">
      <c r="A7530" s="34" t="s">
        <v>575</v>
      </c>
      <c r="B7530" s="34" t="s">
        <v>7469</v>
      </c>
      <c r="C7530" s="226" t="s">
        <v>7843</v>
      </c>
      <c r="D7530" s="223">
        <v>392</v>
      </c>
      <c r="E7530" s="327">
        <v>43251</v>
      </c>
      <c r="F7530" s="37">
        <v>64351.67</v>
      </c>
      <c r="G7530" s="38">
        <v>0.2</v>
      </c>
      <c r="H7530" s="312">
        <v>1149.1400000000001</v>
      </c>
      <c r="I7530" s="39">
        <v>63202.53</v>
      </c>
      <c r="J7530" s="40">
        <f t="shared" si="3432"/>
        <v>0.2</v>
      </c>
      <c r="K7530" s="41">
        <f t="shared" si="3433"/>
        <v>1149.1400000000001</v>
      </c>
      <c r="L7530" s="42">
        <f t="shared" si="3434"/>
        <v>0</v>
      </c>
      <c r="M7530" s="39">
        <f t="shared" si="3435"/>
        <v>63202.53</v>
      </c>
      <c r="N7530" s="38">
        <f>VLOOKUP(CONCATENATE(A7530,"-6"),'Restated Depr'!$B$6:$G$7674,6,0)</f>
        <v>0.2</v>
      </c>
      <c r="O7530" s="42">
        <f t="shared" si="3436"/>
        <v>1149.1400000000001</v>
      </c>
      <c r="P7530" s="42">
        <f t="shared" si="3437"/>
        <v>0</v>
      </c>
      <c r="Q7530" t="s">
        <v>7604</v>
      </c>
    </row>
    <row r="7531" spans="1:18" hidden="1">
      <c r="A7531" s="34" t="s">
        <v>575</v>
      </c>
      <c r="B7531" s="34" t="s">
        <v>7470</v>
      </c>
      <c r="C7531" s="226" t="s">
        <v>7843</v>
      </c>
      <c r="D7531" s="223">
        <v>392</v>
      </c>
      <c r="E7531" s="327">
        <v>43281</v>
      </c>
      <c r="F7531" s="37">
        <v>63202.53</v>
      </c>
      <c r="G7531" s="38">
        <v>0.2</v>
      </c>
      <c r="H7531" s="312">
        <v>1149.1400000000001</v>
      </c>
      <c r="I7531" s="39">
        <v>63202.53</v>
      </c>
      <c r="J7531" s="40">
        <f t="shared" si="3432"/>
        <v>0.2</v>
      </c>
      <c r="K7531" s="41">
        <f t="shared" si="3433"/>
        <v>1149.1400000000001</v>
      </c>
      <c r="L7531" s="42">
        <f t="shared" si="3434"/>
        <v>0</v>
      </c>
      <c r="M7531" s="39">
        <f t="shared" si="3435"/>
        <v>63202.53</v>
      </c>
      <c r="N7531" s="38">
        <f>VLOOKUP(CONCATENATE(A7531,"-6"),'Restated Depr'!$B$6:$G$7674,6,0)</f>
        <v>0.2</v>
      </c>
      <c r="O7531" s="42">
        <f t="shared" si="3436"/>
        <v>1149.1400000000001</v>
      </c>
      <c r="P7531" s="42">
        <f t="shared" si="3437"/>
        <v>0</v>
      </c>
      <c r="Q7531" t="s">
        <v>7604</v>
      </c>
      <c r="R7531" s="5"/>
    </row>
    <row r="7532" spans="1:18" ht="15.75" hidden="1" thickBot="1">
      <c r="A7532" t="s">
        <v>575</v>
      </c>
      <c r="C7532" s="224" t="s">
        <v>649</v>
      </c>
      <c r="D7532" s="22"/>
      <c r="E7532" s="323" t="s">
        <v>606</v>
      </c>
      <c r="F7532" s="1"/>
      <c r="G7532" s="5"/>
      <c r="H7532" s="310">
        <f>SUM(H7520:H7531)</f>
        <v>22063.459999999995</v>
      </c>
      <c r="I7532" s="10"/>
      <c r="J7532" s="10"/>
      <c r="K7532" s="32">
        <f>SUM(K7520:K7531)</f>
        <v>22063.459999999995</v>
      </c>
      <c r="L7532" s="28">
        <f>SUM(L7520:L7531)</f>
        <v>0</v>
      </c>
      <c r="M7532" s="10"/>
      <c r="N7532" s="5"/>
      <c r="O7532" s="28">
        <f>SUM(O7520:O7531)</f>
        <v>13789.679999999998</v>
      </c>
      <c r="P7532" s="28">
        <f>SUM(P7520:P7531)</f>
        <v>-8273.7799999999988</v>
      </c>
    </row>
    <row r="7533" spans="1:18" hidden="1">
      <c r="A7533" s="34" t="s">
        <v>576</v>
      </c>
      <c r="B7533" s="34" t="s">
        <v>7471</v>
      </c>
      <c r="C7533" s="226" t="s">
        <v>7843</v>
      </c>
      <c r="D7533" s="223">
        <v>393</v>
      </c>
      <c r="E7533" s="327">
        <v>42947</v>
      </c>
      <c r="F7533" s="285">
        <v>19283.419999999998</v>
      </c>
      <c r="G7533" s="38">
        <v>9.0909089999999998E-2</v>
      </c>
      <c r="H7533" s="311">
        <v>142</v>
      </c>
      <c r="I7533" s="287">
        <v>17056.759999999998</v>
      </c>
      <c r="J7533" s="40">
        <f t="shared" ref="J7533:J7544" si="3438">G7533</f>
        <v>9.0909089999999998E-2</v>
      </c>
      <c r="K7533" s="290">
        <f t="shared" ref="K7533:K7544" si="3439">H7533</f>
        <v>142</v>
      </c>
      <c r="L7533" s="291">
        <f t="shared" ref="L7533:L7544" si="3440">K7533-H7533</f>
        <v>0</v>
      </c>
      <c r="M7533" s="287">
        <f t="shared" ref="M7533:M7544" si="3441">I7533</f>
        <v>17056.759999999998</v>
      </c>
      <c r="N7533" s="38">
        <f>VLOOKUP(CONCATENATE(A7533,"-6"),'Restated Depr'!$B$6:$G$7674,6,0)</f>
        <v>0.2</v>
      </c>
      <c r="O7533" s="291">
        <f t="shared" ref="O7533:O7544" si="3442">VLOOKUP(CONCATENATE(A7533,"-6"),$B$3:$K$7676,10,0)</f>
        <v>310</v>
      </c>
      <c r="P7533" s="291">
        <f t="shared" ref="P7533:P7544" si="3443">O7533-K7533</f>
        <v>168</v>
      </c>
      <c r="Q7533" t="s">
        <v>7604</v>
      </c>
    </row>
    <row r="7534" spans="1:18" hidden="1">
      <c r="A7534" s="34" t="s">
        <v>576</v>
      </c>
      <c r="B7534" s="34" t="s">
        <v>7472</v>
      </c>
      <c r="C7534" s="226" t="s">
        <v>7843</v>
      </c>
      <c r="D7534" s="223">
        <v>393</v>
      </c>
      <c r="E7534" s="327">
        <v>42978</v>
      </c>
      <c r="F7534" s="37">
        <v>19141.63</v>
      </c>
      <c r="G7534" s="38">
        <v>9.0909089999999998E-2</v>
      </c>
      <c r="H7534" s="312">
        <v>142</v>
      </c>
      <c r="I7534" s="39">
        <v>17056.759999999998</v>
      </c>
      <c r="J7534" s="40">
        <f t="shared" si="3438"/>
        <v>9.0909089999999998E-2</v>
      </c>
      <c r="K7534" s="41">
        <f t="shared" si="3439"/>
        <v>142</v>
      </c>
      <c r="L7534" s="42">
        <f t="shared" si="3440"/>
        <v>0</v>
      </c>
      <c r="M7534" s="39">
        <f t="shared" si="3441"/>
        <v>17056.759999999998</v>
      </c>
      <c r="N7534" s="38">
        <f>VLOOKUP(CONCATENATE(A7534,"-6"),'Restated Depr'!$B$6:$G$7674,6,0)</f>
        <v>0.2</v>
      </c>
      <c r="O7534" s="42">
        <f t="shared" si="3442"/>
        <v>310</v>
      </c>
      <c r="P7534" s="42">
        <f t="shared" si="3443"/>
        <v>168</v>
      </c>
      <c r="Q7534" t="s">
        <v>7604</v>
      </c>
    </row>
    <row r="7535" spans="1:18" hidden="1">
      <c r="A7535" s="34" t="s">
        <v>576</v>
      </c>
      <c r="B7535" s="34" t="s">
        <v>7473</v>
      </c>
      <c r="C7535" s="226" t="s">
        <v>7843</v>
      </c>
      <c r="D7535" s="223">
        <v>393</v>
      </c>
      <c r="E7535" s="327">
        <v>43008</v>
      </c>
      <c r="F7535" s="37">
        <v>18999.84</v>
      </c>
      <c r="G7535" s="38">
        <v>9.0909089999999998E-2</v>
      </c>
      <c r="H7535" s="312">
        <v>142</v>
      </c>
      <c r="I7535" s="39">
        <v>17056.759999999998</v>
      </c>
      <c r="J7535" s="40">
        <f t="shared" si="3438"/>
        <v>9.0909089999999998E-2</v>
      </c>
      <c r="K7535" s="41">
        <f t="shared" si="3439"/>
        <v>142</v>
      </c>
      <c r="L7535" s="42">
        <f t="shared" si="3440"/>
        <v>0</v>
      </c>
      <c r="M7535" s="39">
        <f t="shared" si="3441"/>
        <v>17056.759999999998</v>
      </c>
      <c r="N7535" s="38">
        <f>VLOOKUP(CONCATENATE(A7535,"-6"),'Restated Depr'!$B$6:$G$7674,6,0)</f>
        <v>0.2</v>
      </c>
      <c r="O7535" s="42">
        <f t="shared" si="3442"/>
        <v>310</v>
      </c>
      <c r="P7535" s="42">
        <f t="shared" si="3443"/>
        <v>168</v>
      </c>
      <c r="Q7535" t="s">
        <v>7604</v>
      </c>
    </row>
    <row r="7536" spans="1:18" hidden="1">
      <c r="A7536" s="34" t="s">
        <v>576</v>
      </c>
      <c r="B7536" s="34" t="s">
        <v>7474</v>
      </c>
      <c r="C7536" s="226" t="s">
        <v>7843</v>
      </c>
      <c r="D7536" s="223">
        <v>393</v>
      </c>
      <c r="E7536" s="327">
        <v>43039</v>
      </c>
      <c r="F7536" s="37">
        <v>18858.05</v>
      </c>
      <c r="G7536" s="38">
        <v>9.0909089999999998E-2</v>
      </c>
      <c r="H7536" s="312">
        <v>142</v>
      </c>
      <c r="I7536" s="39">
        <v>17056.759999999998</v>
      </c>
      <c r="J7536" s="40">
        <f t="shared" si="3438"/>
        <v>9.0909089999999998E-2</v>
      </c>
      <c r="K7536" s="41">
        <f t="shared" si="3439"/>
        <v>142</v>
      </c>
      <c r="L7536" s="42">
        <f t="shared" si="3440"/>
        <v>0</v>
      </c>
      <c r="M7536" s="39">
        <f t="shared" si="3441"/>
        <v>17056.759999999998</v>
      </c>
      <c r="N7536" s="38">
        <f>VLOOKUP(CONCATENATE(A7536,"-6"),'Restated Depr'!$B$6:$G$7674,6,0)</f>
        <v>0.2</v>
      </c>
      <c r="O7536" s="42">
        <f t="shared" si="3442"/>
        <v>310</v>
      </c>
      <c r="P7536" s="42">
        <f t="shared" si="3443"/>
        <v>168</v>
      </c>
      <c r="Q7536" t="s">
        <v>7604</v>
      </c>
    </row>
    <row r="7537" spans="1:18" hidden="1">
      <c r="A7537" s="34" t="s">
        <v>576</v>
      </c>
      <c r="B7537" s="34" t="s">
        <v>7475</v>
      </c>
      <c r="C7537" s="226" t="s">
        <v>7843</v>
      </c>
      <c r="D7537" s="223">
        <v>393</v>
      </c>
      <c r="E7537" s="327">
        <v>43069</v>
      </c>
      <c r="F7537" s="37">
        <v>18716.259999999998</v>
      </c>
      <c r="G7537" s="38">
        <v>9.0909089999999998E-2</v>
      </c>
      <c r="H7537" s="312">
        <v>142</v>
      </c>
      <c r="I7537" s="39">
        <v>17056.759999999998</v>
      </c>
      <c r="J7537" s="40">
        <f t="shared" si="3438"/>
        <v>9.0909089999999998E-2</v>
      </c>
      <c r="K7537" s="41">
        <f t="shared" si="3439"/>
        <v>142</v>
      </c>
      <c r="L7537" s="42">
        <f t="shared" si="3440"/>
        <v>0</v>
      </c>
      <c r="M7537" s="39">
        <f t="shared" si="3441"/>
        <v>17056.759999999998</v>
      </c>
      <c r="N7537" s="38">
        <f>VLOOKUP(CONCATENATE(A7537,"-6"),'Restated Depr'!$B$6:$G$7674,6,0)</f>
        <v>0.2</v>
      </c>
      <c r="O7537" s="42">
        <f t="shared" si="3442"/>
        <v>310</v>
      </c>
      <c r="P7537" s="42">
        <f t="shared" si="3443"/>
        <v>168</v>
      </c>
      <c r="Q7537" t="s">
        <v>7604</v>
      </c>
    </row>
    <row r="7538" spans="1:18" hidden="1">
      <c r="A7538" s="34" t="s">
        <v>576</v>
      </c>
      <c r="B7538" s="34" t="s">
        <v>7476</v>
      </c>
      <c r="C7538" s="226" t="s">
        <v>7843</v>
      </c>
      <c r="D7538" s="223">
        <v>393</v>
      </c>
      <c r="E7538" s="327">
        <v>43100</v>
      </c>
      <c r="F7538" s="37">
        <v>18574.47</v>
      </c>
      <c r="G7538" s="38">
        <v>0.19672131000000001</v>
      </c>
      <c r="H7538" s="312">
        <v>305</v>
      </c>
      <c r="I7538" s="39">
        <v>17056.759999999998</v>
      </c>
      <c r="J7538" s="40">
        <f t="shared" si="3438"/>
        <v>0.19672131000000001</v>
      </c>
      <c r="K7538" s="41">
        <f t="shared" si="3439"/>
        <v>305</v>
      </c>
      <c r="L7538" s="42">
        <f t="shared" si="3440"/>
        <v>0</v>
      </c>
      <c r="M7538" s="39">
        <f t="shared" si="3441"/>
        <v>17056.759999999998</v>
      </c>
      <c r="N7538" s="38">
        <f>VLOOKUP(CONCATENATE(A7538,"-6"),'Restated Depr'!$B$6:$G$7674,6,0)</f>
        <v>0.2</v>
      </c>
      <c r="O7538" s="42">
        <f t="shared" si="3442"/>
        <v>310</v>
      </c>
      <c r="P7538" s="42">
        <f t="shared" si="3443"/>
        <v>5</v>
      </c>
      <c r="Q7538" t="s">
        <v>7604</v>
      </c>
    </row>
    <row r="7539" spans="1:18" hidden="1">
      <c r="A7539" s="34" t="s">
        <v>576</v>
      </c>
      <c r="B7539" s="34" t="s">
        <v>7477</v>
      </c>
      <c r="C7539" s="226" t="s">
        <v>7843</v>
      </c>
      <c r="D7539" s="223">
        <v>393</v>
      </c>
      <c r="E7539" s="327">
        <v>43131</v>
      </c>
      <c r="F7539" s="37">
        <v>18269.97</v>
      </c>
      <c r="G7539" s="38">
        <v>0.2</v>
      </c>
      <c r="H7539" s="312">
        <v>305</v>
      </c>
      <c r="I7539" s="39">
        <v>17056.759999999998</v>
      </c>
      <c r="J7539" s="40">
        <f t="shared" si="3438"/>
        <v>0.2</v>
      </c>
      <c r="K7539" s="41">
        <f t="shared" si="3439"/>
        <v>305</v>
      </c>
      <c r="L7539" s="42">
        <f t="shared" si="3440"/>
        <v>0</v>
      </c>
      <c r="M7539" s="39">
        <f t="shared" si="3441"/>
        <v>17056.759999999998</v>
      </c>
      <c r="N7539" s="38">
        <f>VLOOKUP(CONCATENATE(A7539,"-6"),'Restated Depr'!$B$6:$G$7674,6,0)</f>
        <v>0.2</v>
      </c>
      <c r="O7539" s="42">
        <f t="shared" si="3442"/>
        <v>310</v>
      </c>
      <c r="P7539" s="42">
        <f t="shared" si="3443"/>
        <v>5</v>
      </c>
      <c r="Q7539" t="s">
        <v>7604</v>
      </c>
    </row>
    <row r="7540" spans="1:18" hidden="1">
      <c r="A7540" s="34" t="s">
        <v>576</v>
      </c>
      <c r="B7540" s="34" t="s">
        <v>7478</v>
      </c>
      <c r="C7540" s="226" t="s">
        <v>7843</v>
      </c>
      <c r="D7540" s="223">
        <v>393</v>
      </c>
      <c r="E7540" s="327">
        <v>43159</v>
      </c>
      <c r="F7540" s="37">
        <v>8982.74</v>
      </c>
      <c r="G7540" s="38">
        <v>0.2</v>
      </c>
      <c r="H7540" s="312">
        <v>18422.47</v>
      </c>
      <c r="I7540" s="39">
        <v>17056.759999999998</v>
      </c>
      <c r="J7540" s="40">
        <f t="shared" si="3438"/>
        <v>0.2</v>
      </c>
      <c r="K7540" s="41">
        <f t="shared" si="3439"/>
        <v>18422.47</v>
      </c>
      <c r="L7540" s="42">
        <f t="shared" si="3440"/>
        <v>0</v>
      </c>
      <c r="M7540" s="39">
        <f t="shared" si="3441"/>
        <v>17056.759999999998</v>
      </c>
      <c r="N7540" s="38">
        <f>VLOOKUP(CONCATENATE(A7540,"-6"),'Restated Depr'!$B$6:$G$7674,6,0)</f>
        <v>0.2</v>
      </c>
      <c r="O7540" s="42">
        <f t="shared" si="3442"/>
        <v>310</v>
      </c>
      <c r="P7540" s="42">
        <f t="shared" si="3443"/>
        <v>-18112.47</v>
      </c>
      <c r="Q7540" t="s">
        <v>7604</v>
      </c>
    </row>
    <row r="7541" spans="1:18" hidden="1">
      <c r="A7541" s="34" t="s">
        <v>576</v>
      </c>
      <c r="B7541" s="34" t="s">
        <v>7479</v>
      </c>
      <c r="C7541" s="226" t="s">
        <v>7843</v>
      </c>
      <c r="D7541" s="223">
        <v>393</v>
      </c>
      <c r="E7541" s="327">
        <v>43190</v>
      </c>
      <c r="F7541" s="37">
        <v>-456.75</v>
      </c>
      <c r="G7541" s="38">
        <v>0.2</v>
      </c>
      <c r="H7541" s="312">
        <v>-8</v>
      </c>
      <c r="I7541" s="39">
        <v>17056.759999999998</v>
      </c>
      <c r="J7541" s="40">
        <f t="shared" si="3438"/>
        <v>0.2</v>
      </c>
      <c r="K7541" s="41">
        <f t="shared" si="3439"/>
        <v>-8</v>
      </c>
      <c r="L7541" s="42">
        <f t="shared" si="3440"/>
        <v>0</v>
      </c>
      <c r="M7541" s="39">
        <f t="shared" si="3441"/>
        <v>17056.759999999998</v>
      </c>
      <c r="N7541" s="38">
        <f>VLOOKUP(CONCATENATE(A7541,"-6"),'Restated Depr'!$B$6:$G$7674,6,0)</f>
        <v>0.2</v>
      </c>
      <c r="O7541" s="42">
        <f t="shared" si="3442"/>
        <v>310</v>
      </c>
      <c r="P7541" s="42">
        <f t="shared" si="3443"/>
        <v>318</v>
      </c>
      <c r="Q7541" t="s">
        <v>7604</v>
      </c>
    </row>
    <row r="7542" spans="1:18" hidden="1">
      <c r="A7542" s="34" t="s">
        <v>576</v>
      </c>
      <c r="B7542" s="34" t="s">
        <v>7480</v>
      </c>
      <c r="C7542" s="226" t="s">
        <v>7843</v>
      </c>
      <c r="D7542" s="223">
        <v>393</v>
      </c>
      <c r="E7542" s="327">
        <v>43220</v>
      </c>
      <c r="F7542" s="37">
        <v>8533.8700000000008</v>
      </c>
      <c r="G7542" s="38">
        <v>0.2</v>
      </c>
      <c r="H7542" s="312">
        <v>-17815.47</v>
      </c>
      <c r="I7542" s="39">
        <v>17056.759999999998</v>
      </c>
      <c r="J7542" s="40">
        <f t="shared" si="3438"/>
        <v>0.2</v>
      </c>
      <c r="K7542" s="41">
        <f t="shared" si="3439"/>
        <v>-17815.47</v>
      </c>
      <c r="L7542" s="42">
        <f t="shared" si="3440"/>
        <v>0</v>
      </c>
      <c r="M7542" s="39">
        <f t="shared" si="3441"/>
        <v>17056.759999999998</v>
      </c>
      <c r="N7542" s="38">
        <f>VLOOKUP(CONCATENATE(A7542,"-6"),'Restated Depr'!$B$6:$G$7674,6,0)</f>
        <v>0.2</v>
      </c>
      <c r="O7542" s="42">
        <f t="shared" si="3442"/>
        <v>310</v>
      </c>
      <c r="P7542" s="42">
        <f t="shared" si="3443"/>
        <v>18125.47</v>
      </c>
      <c r="Q7542" t="s">
        <v>7604</v>
      </c>
    </row>
    <row r="7543" spans="1:18" hidden="1">
      <c r="A7543" s="34" t="s">
        <v>576</v>
      </c>
      <c r="B7543" s="34" t="s">
        <v>7481</v>
      </c>
      <c r="C7543" s="226" t="s">
        <v>7843</v>
      </c>
      <c r="D7543" s="223">
        <v>393</v>
      </c>
      <c r="E7543" s="327">
        <v>43251</v>
      </c>
      <c r="F7543" s="37">
        <v>17366.88</v>
      </c>
      <c r="G7543" s="38">
        <v>0.2</v>
      </c>
      <c r="H7543" s="312">
        <v>310</v>
      </c>
      <c r="I7543" s="39">
        <v>17056.759999999998</v>
      </c>
      <c r="J7543" s="40">
        <f t="shared" si="3438"/>
        <v>0.2</v>
      </c>
      <c r="K7543" s="41">
        <f t="shared" si="3439"/>
        <v>310</v>
      </c>
      <c r="L7543" s="42">
        <f t="shared" si="3440"/>
        <v>0</v>
      </c>
      <c r="M7543" s="39">
        <f t="shared" si="3441"/>
        <v>17056.759999999998</v>
      </c>
      <c r="N7543" s="38">
        <f>VLOOKUP(CONCATENATE(A7543,"-6"),'Restated Depr'!$B$6:$G$7674,6,0)</f>
        <v>0.2</v>
      </c>
      <c r="O7543" s="42">
        <f t="shared" si="3442"/>
        <v>310</v>
      </c>
      <c r="P7543" s="42">
        <f t="shared" si="3443"/>
        <v>0</v>
      </c>
      <c r="Q7543" t="s">
        <v>7604</v>
      </c>
    </row>
    <row r="7544" spans="1:18" hidden="1">
      <c r="A7544" s="34" t="s">
        <v>576</v>
      </c>
      <c r="B7544" s="34" t="s">
        <v>7482</v>
      </c>
      <c r="C7544" s="226" t="s">
        <v>7843</v>
      </c>
      <c r="D7544" s="223">
        <v>393</v>
      </c>
      <c r="E7544" s="327">
        <v>43281</v>
      </c>
      <c r="F7544" s="37">
        <v>17056.759999999998</v>
      </c>
      <c r="G7544" s="38">
        <v>0.2</v>
      </c>
      <c r="H7544" s="312">
        <v>310</v>
      </c>
      <c r="I7544" s="39">
        <v>17056.759999999998</v>
      </c>
      <c r="J7544" s="40">
        <f t="shared" si="3438"/>
        <v>0.2</v>
      </c>
      <c r="K7544" s="41">
        <f t="shared" si="3439"/>
        <v>310</v>
      </c>
      <c r="L7544" s="42">
        <f t="shared" si="3440"/>
        <v>0</v>
      </c>
      <c r="M7544" s="39">
        <f t="shared" si="3441"/>
        <v>17056.759999999998</v>
      </c>
      <c r="N7544" s="38">
        <f>VLOOKUP(CONCATENATE(A7544,"-6"),'Restated Depr'!$B$6:$G$7674,6,0)</f>
        <v>0.2</v>
      </c>
      <c r="O7544" s="42">
        <f t="shared" si="3442"/>
        <v>310</v>
      </c>
      <c r="P7544" s="42">
        <f t="shared" si="3443"/>
        <v>0</v>
      </c>
      <c r="Q7544" t="s">
        <v>7604</v>
      </c>
      <c r="R7544" s="5"/>
    </row>
    <row r="7545" spans="1:18" ht="15.75" hidden="1" thickBot="1">
      <c r="A7545" t="s">
        <v>576</v>
      </c>
      <c r="C7545" s="224" t="s">
        <v>649</v>
      </c>
      <c r="D7545" s="22"/>
      <c r="E7545" s="323" t="s">
        <v>606</v>
      </c>
      <c r="F7545" s="1"/>
      <c r="G7545" s="5"/>
      <c r="H7545" s="310">
        <f>SUM(H7533:H7544)</f>
        <v>2539</v>
      </c>
      <c r="I7545" s="10"/>
      <c r="J7545" s="10"/>
      <c r="K7545" s="32">
        <f>SUM(K7533:K7544)</f>
        <v>2539</v>
      </c>
      <c r="L7545" s="28">
        <f>SUM(L7533:L7544)</f>
        <v>0</v>
      </c>
      <c r="M7545" s="10"/>
      <c r="N7545" s="5"/>
      <c r="O7545" s="28">
        <f>SUM(O7533:O7544)</f>
        <v>3720</v>
      </c>
      <c r="P7545" s="28">
        <f>SUM(P7533:P7544)</f>
        <v>1181</v>
      </c>
    </row>
    <row r="7546" spans="1:18" hidden="1">
      <c r="A7546" t="s">
        <v>577</v>
      </c>
      <c r="B7546" t="s">
        <v>7483</v>
      </c>
      <c r="C7546" s="224" t="s">
        <v>7843</v>
      </c>
      <c r="D7546" s="221">
        <v>394</v>
      </c>
      <c r="E7546" s="324">
        <v>42947</v>
      </c>
      <c r="F7546" s="9">
        <v>3394741.66</v>
      </c>
      <c r="G7546" s="18">
        <v>0.05</v>
      </c>
      <c r="H7546" s="299">
        <v>14144.76</v>
      </c>
      <c r="I7546" s="15">
        <v>3799439.89</v>
      </c>
      <c r="J7546" s="11">
        <f t="shared" ref="J7546:J7557" si="3444">G7546</f>
        <v>0.05</v>
      </c>
      <c r="K7546" s="31">
        <f t="shared" ref="K7546:K7557" si="3445">I7546*J7546/12</f>
        <v>15830.99954166667</v>
      </c>
      <c r="L7546" s="289">
        <f t="shared" ref="L7546:L7557" si="3446">K7546-H7546</f>
        <v>1686.2395416666695</v>
      </c>
      <c r="M7546" s="15">
        <f t="shared" ref="M7546:M7557" si="3447">I7546</f>
        <v>3799439.89</v>
      </c>
      <c r="N7546" s="5">
        <f>VLOOKUP(CONCATENATE(A7546,"-6"),'Restated Depr'!$B$6:$G$7674,6,0)</f>
        <v>0.05</v>
      </c>
      <c r="O7546" s="289">
        <f t="shared" ref="O7546:O7557" si="3448">M7546*N7546/12</f>
        <v>15830.99954166667</v>
      </c>
      <c r="P7546" s="289">
        <f t="shared" ref="P7546:P7557" si="3449">O7546-K7546</f>
        <v>0</v>
      </c>
      <c r="Q7546" t="s">
        <v>7819</v>
      </c>
    </row>
    <row r="7547" spans="1:18" hidden="1">
      <c r="A7547" t="s">
        <v>577</v>
      </c>
      <c r="B7547" t="s">
        <v>7484</v>
      </c>
      <c r="C7547" s="224" t="s">
        <v>7843</v>
      </c>
      <c r="D7547" s="221">
        <v>394</v>
      </c>
      <c r="E7547" s="324">
        <v>42978</v>
      </c>
      <c r="F7547" s="1">
        <v>3398518.78</v>
      </c>
      <c r="G7547" s="18">
        <v>0.05</v>
      </c>
      <c r="H7547" s="298">
        <v>14160.49</v>
      </c>
      <c r="I7547" s="10">
        <v>3799439.89</v>
      </c>
      <c r="J7547" s="11">
        <f t="shared" si="3444"/>
        <v>0.05</v>
      </c>
      <c r="K7547" s="30">
        <f t="shared" si="3445"/>
        <v>15830.99954166667</v>
      </c>
      <c r="L7547" s="29">
        <f t="shared" si="3446"/>
        <v>1670.50954166667</v>
      </c>
      <c r="M7547" s="10">
        <f t="shared" si="3447"/>
        <v>3799439.89</v>
      </c>
      <c r="N7547" s="5">
        <f>VLOOKUP(CONCATENATE(A7547,"-6"),'Restated Depr'!$B$6:$G$7674,6,0)</f>
        <v>0.05</v>
      </c>
      <c r="O7547" s="29">
        <f t="shared" si="3448"/>
        <v>15830.99954166667</v>
      </c>
      <c r="P7547" s="29">
        <f t="shared" si="3449"/>
        <v>0</v>
      </c>
      <c r="Q7547" t="s">
        <v>7819</v>
      </c>
    </row>
    <row r="7548" spans="1:18" hidden="1">
      <c r="A7548" t="s">
        <v>577</v>
      </c>
      <c r="B7548" t="s">
        <v>7485</v>
      </c>
      <c r="C7548" s="224" t="s">
        <v>7843</v>
      </c>
      <c r="D7548" s="221">
        <v>394</v>
      </c>
      <c r="E7548" s="324">
        <v>43008</v>
      </c>
      <c r="F7548" s="1">
        <v>3400412.11</v>
      </c>
      <c r="G7548" s="18">
        <v>0.05</v>
      </c>
      <c r="H7548" s="298">
        <v>14168.38</v>
      </c>
      <c r="I7548" s="10">
        <v>3799439.89</v>
      </c>
      <c r="J7548" s="11">
        <f t="shared" si="3444"/>
        <v>0.05</v>
      </c>
      <c r="K7548" s="30">
        <f t="shared" si="3445"/>
        <v>15830.99954166667</v>
      </c>
      <c r="L7548" s="29">
        <f t="shared" si="3446"/>
        <v>1662.6195416666706</v>
      </c>
      <c r="M7548" s="10">
        <f t="shared" si="3447"/>
        <v>3799439.89</v>
      </c>
      <c r="N7548" s="5">
        <f>VLOOKUP(CONCATENATE(A7548,"-6"),'Restated Depr'!$B$6:$G$7674,6,0)</f>
        <v>0.05</v>
      </c>
      <c r="O7548" s="29">
        <f t="shared" si="3448"/>
        <v>15830.99954166667</v>
      </c>
      <c r="P7548" s="29">
        <f t="shared" si="3449"/>
        <v>0</v>
      </c>
      <c r="Q7548" t="s">
        <v>7819</v>
      </c>
    </row>
    <row r="7549" spans="1:18" hidden="1">
      <c r="A7549" t="s">
        <v>577</v>
      </c>
      <c r="B7549" t="s">
        <v>7486</v>
      </c>
      <c r="C7549" s="224" t="s">
        <v>7843</v>
      </c>
      <c r="D7549" s="221">
        <v>394</v>
      </c>
      <c r="E7549" s="324">
        <v>43039</v>
      </c>
      <c r="F7549" s="1">
        <v>3400412.11</v>
      </c>
      <c r="G7549" s="18">
        <v>0.05</v>
      </c>
      <c r="H7549" s="298">
        <v>14168.38</v>
      </c>
      <c r="I7549" s="10">
        <v>3799439.89</v>
      </c>
      <c r="J7549" s="11">
        <f t="shared" si="3444"/>
        <v>0.05</v>
      </c>
      <c r="K7549" s="30">
        <f t="shared" si="3445"/>
        <v>15830.99954166667</v>
      </c>
      <c r="L7549" s="29">
        <f t="shared" si="3446"/>
        <v>1662.6195416666706</v>
      </c>
      <c r="M7549" s="10">
        <f t="shared" si="3447"/>
        <v>3799439.89</v>
      </c>
      <c r="N7549" s="5">
        <f>VLOOKUP(CONCATENATE(A7549,"-6"),'Restated Depr'!$B$6:$G$7674,6,0)</f>
        <v>0.05</v>
      </c>
      <c r="O7549" s="29">
        <f t="shared" si="3448"/>
        <v>15830.99954166667</v>
      </c>
      <c r="P7549" s="29">
        <f t="shared" si="3449"/>
        <v>0</v>
      </c>
      <c r="Q7549" t="s">
        <v>7819</v>
      </c>
    </row>
    <row r="7550" spans="1:18" hidden="1">
      <c r="A7550" t="s">
        <v>577</v>
      </c>
      <c r="B7550" t="s">
        <v>7487</v>
      </c>
      <c r="C7550" s="224" t="s">
        <v>7843</v>
      </c>
      <c r="D7550" s="221">
        <v>394</v>
      </c>
      <c r="E7550" s="324">
        <v>43069</v>
      </c>
      <c r="F7550" s="1">
        <v>3414781.45</v>
      </c>
      <c r="G7550" s="18">
        <v>0.05</v>
      </c>
      <c r="H7550" s="298">
        <v>14228.26</v>
      </c>
      <c r="I7550" s="10">
        <v>3799439.89</v>
      </c>
      <c r="J7550" s="11">
        <f t="shared" si="3444"/>
        <v>0.05</v>
      </c>
      <c r="K7550" s="30">
        <f t="shared" si="3445"/>
        <v>15830.99954166667</v>
      </c>
      <c r="L7550" s="29">
        <f t="shared" si="3446"/>
        <v>1602.7395416666695</v>
      </c>
      <c r="M7550" s="10">
        <f t="shared" si="3447"/>
        <v>3799439.89</v>
      </c>
      <c r="N7550" s="5">
        <f>VLOOKUP(CONCATENATE(A7550,"-6"),'Restated Depr'!$B$6:$G$7674,6,0)</f>
        <v>0.05</v>
      </c>
      <c r="O7550" s="29">
        <f t="shared" si="3448"/>
        <v>15830.99954166667</v>
      </c>
      <c r="P7550" s="29">
        <f t="shared" si="3449"/>
        <v>0</v>
      </c>
      <c r="Q7550" t="s">
        <v>7819</v>
      </c>
    </row>
    <row r="7551" spans="1:18" hidden="1">
      <c r="A7551" t="s">
        <v>577</v>
      </c>
      <c r="B7551" t="s">
        <v>7488</v>
      </c>
      <c r="C7551" s="224" t="s">
        <v>7843</v>
      </c>
      <c r="D7551" s="221">
        <v>394</v>
      </c>
      <c r="E7551" s="324">
        <v>43100</v>
      </c>
      <c r="F7551" s="1">
        <v>3518975.92</v>
      </c>
      <c r="G7551" s="18">
        <v>0.05</v>
      </c>
      <c r="H7551" s="298">
        <v>14662.4</v>
      </c>
      <c r="I7551" s="10">
        <v>3799439.89</v>
      </c>
      <c r="J7551" s="11">
        <f t="shared" si="3444"/>
        <v>0.05</v>
      </c>
      <c r="K7551" s="30">
        <f t="shared" si="3445"/>
        <v>15830.99954166667</v>
      </c>
      <c r="L7551" s="29">
        <f t="shared" si="3446"/>
        <v>1168.5995416666701</v>
      </c>
      <c r="M7551" s="10">
        <f t="shared" si="3447"/>
        <v>3799439.89</v>
      </c>
      <c r="N7551" s="5">
        <f>VLOOKUP(CONCATENATE(A7551,"-6"),'Restated Depr'!$B$6:$G$7674,6,0)</f>
        <v>0.05</v>
      </c>
      <c r="O7551" s="29">
        <f t="shared" si="3448"/>
        <v>15830.99954166667</v>
      </c>
      <c r="P7551" s="29">
        <f t="shared" si="3449"/>
        <v>0</v>
      </c>
      <c r="Q7551" t="s">
        <v>7819</v>
      </c>
    </row>
    <row r="7552" spans="1:18" hidden="1">
      <c r="A7552" t="s">
        <v>577</v>
      </c>
      <c r="B7552" t="s">
        <v>7489</v>
      </c>
      <c r="C7552" s="224" t="s">
        <v>7843</v>
      </c>
      <c r="D7552" s="221">
        <v>394</v>
      </c>
      <c r="E7552" s="324">
        <v>43131</v>
      </c>
      <c r="F7552" s="1">
        <v>3660024.38</v>
      </c>
      <c r="G7552" s="5">
        <v>0.05</v>
      </c>
      <c r="H7552" s="298">
        <v>15250.1</v>
      </c>
      <c r="I7552" s="10">
        <v>3799439.89</v>
      </c>
      <c r="J7552" s="11">
        <f t="shared" si="3444"/>
        <v>0.05</v>
      </c>
      <c r="K7552" s="30">
        <f t="shared" si="3445"/>
        <v>15830.99954166667</v>
      </c>
      <c r="L7552" s="29">
        <f t="shared" si="3446"/>
        <v>580.89954166666939</v>
      </c>
      <c r="M7552" s="10">
        <f t="shared" si="3447"/>
        <v>3799439.89</v>
      </c>
      <c r="N7552" s="5">
        <f>VLOOKUP(CONCATENATE(A7552,"-6"),'Restated Depr'!$B$6:$G$7674,6,0)</f>
        <v>0.05</v>
      </c>
      <c r="O7552" s="29">
        <f t="shared" si="3448"/>
        <v>15830.99954166667</v>
      </c>
      <c r="P7552" s="29">
        <f t="shared" si="3449"/>
        <v>0</v>
      </c>
      <c r="Q7552" t="s">
        <v>7819</v>
      </c>
    </row>
    <row r="7553" spans="1:18" hidden="1">
      <c r="A7553" t="s">
        <v>577</v>
      </c>
      <c r="B7553" t="s">
        <v>7490</v>
      </c>
      <c r="C7553" s="224" t="s">
        <v>7843</v>
      </c>
      <c r="D7553" s="221">
        <v>394</v>
      </c>
      <c r="E7553" s="324">
        <v>43159</v>
      </c>
      <c r="F7553" s="1">
        <v>3755335.11</v>
      </c>
      <c r="G7553" s="5">
        <v>0.05</v>
      </c>
      <c r="H7553" s="298">
        <v>15647.230000000001</v>
      </c>
      <c r="I7553" s="10">
        <v>3799439.89</v>
      </c>
      <c r="J7553" s="11">
        <f t="shared" si="3444"/>
        <v>0.05</v>
      </c>
      <c r="K7553" s="30">
        <f t="shared" si="3445"/>
        <v>15830.99954166667</v>
      </c>
      <c r="L7553" s="29">
        <f t="shared" si="3446"/>
        <v>183.76954166666837</v>
      </c>
      <c r="M7553" s="10">
        <f t="shared" si="3447"/>
        <v>3799439.89</v>
      </c>
      <c r="N7553" s="5">
        <f>VLOOKUP(CONCATENATE(A7553,"-6"),'Restated Depr'!$B$6:$G$7674,6,0)</f>
        <v>0.05</v>
      </c>
      <c r="O7553" s="29">
        <f t="shared" si="3448"/>
        <v>15830.99954166667</v>
      </c>
      <c r="P7553" s="29">
        <f t="shared" si="3449"/>
        <v>0</v>
      </c>
      <c r="Q7553" t="s">
        <v>7819</v>
      </c>
    </row>
    <row r="7554" spans="1:18" hidden="1">
      <c r="A7554" t="s">
        <v>577</v>
      </c>
      <c r="B7554" t="s">
        <v>7491</v>
      </c>
      <c r="C7554" s="224" t="s">
        <v>7843</v>
      </c>
      <c r="D7554" s="221">
        <v>394</v>
      </c>
      <c r="E7554" s="324">
        <v>43190</v>
      </c>
      <c r="F7554" s="1">
        <v>3799431.2</v>
      </c>
      <c r="G7554" s="5">
        <v>0.05</v>
      </c>
      <c r="H7554" s="298">
        <v>15830.96</v>
      </c>
      <c r="I7554" s="10">
        <v>3799439.89</v>
      </c>
      <c r="J7554" s="11">
        <f t="shared" si="3444"/>
        <v>0.05</v>
      </c>
      <c r="K7554" s="30">
        <f t="shared" si="3445"/>
        <v>15830.99954166667</v>
      </c>
      <c r="L7554" s="29">
        <f t="shared" si="3446"/>
        <v>3.9541666670629638E-2</v>
      </c>
      <c r="M7554" s="10">
        <f t="shared" si="3447"/>
        <v>3799439.89</v>
      </c>
      <c r="N7554" s="5">
        <f>VLOOKUP(CONCATENATE(A7554,"-6"),'Restated Depr'!$B$6:$G$7674,6,0)</f>
        <v>0.05</v>
      </c>
      <c r="O7554" s="29">
        <f t="shared" si="3448"/>
        <v>15830.99954166667</v>
      </c>
      <c r="P7554" s="29">
        <f t="shared" si="3449"/>
        <v>0</v>
      </c>
      <c r="Q7554" t="s">
        <v>7819</v>
      </c>
    </row>
    <row r="7555" spans="1:18" hidden="1">
      <c r="A7555" t="s">
        <v>577</v>
      </c>
      <c r="B7555" t="s">
        <v>7492</v>
      </c>
      <c r="C7555" s="224" t="s">
        <v>7843</v>
      </c>
      <c r="D7555" s="221">
        <v>394</v>
      </c>
      <c r="E7555" s="324">
        <v>43220</v>
      </c>
      <c r="F7555" s="1">
        <v>3799439.89</v>
      </c>
      <c r="G7555" s="5">
        <v>0.05</v>
      </c>
      <c r="H7555" s="298">
        <v>15831</v>
      </c>
      <c r="I7555" s="10">
        <v>3799439.89</v>
      </c>
      <c r="J7555" s="11">
        <f t="shared" si="3444"/>
        <v>0.05</v>
      </c>
      <c r="K7555" s="30">
        <f t="shared" si="3445"/>
        <v>15830.99954166667</v>
      </c>
      <c r="L7555" s="29">
        <f t="shared" si="3446"/>
        <v>-4.5833333024347667E-4</v>
      </c>
      <c r="M7555" s="10">
        <f t="shared" si="3447"/>
        <v>3799439.89</v>
      </c>
      <c r="N7555" s="5">
        <f>VLOOKUP(CONCATENATE(A7555,"-6"),'Restated Depr'!$B$6:$G$7674,6,0)</f>
        <v>0.05</v>
      </c>
      <c r="O7555" s="29">
        <f t="shared" si="3448"/>
        <v>15830.99954166667</v>
      </c>
      <c r="P7555" s="29">
        <f t="shared" si="3449"/>
        <v>0</v>
      </c>
      <c r="Q7555" t="s">
        <v>7819</v>
      </c>
    </row>
    <row r="7556" spans="1:18" hidden="1">
      <c r="A7556" t="s">
        <v>577</v>
      </c>
      <c r="B7556" t="s">
        <v>7493</v>
      </c>
      <c r="C7556" s="224" t="s">
        <v>7843</v>
      </c>
      <c r="D7556" s="221">
        <v>394</v>
      </c>
      <c r="E7556" s="324">
        <v>43251</v>
      </c>
      <c r="F7556" s="1">
        <v>3799439.89</v>
      </c>
      <c r="G7556" s="5">
        <v>0.05</v>
      </c>
      <c r="H7556" s="298">
        <v>15831</v>
      </c>
      <c r="I7556" s="10">
        <v>3799439.89</v>
      </c>
      <c r="J7556" s="11">
        <f t="shared" si="3444"/>
        <v>0.05</v>
      </c>
      <c r="K7556" s="30">
        <f t="shared" si="3445"/>
        <v>15830.99954166667</v>
      </c>
      <c r="L7556" s="29">
        <f t="shared" si="3446"/>
        <v>-4.5833333024347667E-4</v>
      </c>
      <c r="M7556" s="10">
        <f t="shared" si="3447"/>
        <v>3799439.89</v>
      </c>
      <c r="N7556" s="5">
        <f>VLOOKUP(CONCATENATE(A7556,"-6"),'Restated Depr'!$B$6:$G$7674,6,0)</f>
        <v>0.05</v>
      </c>
      <c r="O7556" s="29">
        <f t="shared" si="3448"/>
        <v>15830.99954166667</v>
      </c>
      <c r="P7556" s="29">
        <f t="shared" si="3449"/>
        <v>0</v>
      </c>
      <c r="Q7556" t="s">
        <v>7819</v>
      </c>
    </row>
    <row r="7557" spans="1:18" hidden="1">
      <c r="A7557" t="s">
        <v>577</v>
      </c>
      <c r="B7557" t="s">
        <v>7494</v>
      </c>
      <c r="C7557" s="224" t="s">
        <v>7843</v>
      </c>
      <c r="D7557" s="221">
        <v>394</v>
      </c>
      <c r="E7557" s="324">
        <v>43281</v>
      </c>
      <c r="F7557" s="1">
        <v>3799439.89</v>
      </c>
      <c r="G7557" s="5">
        <v>0.05</v>
      </c>
      <c r="H7557" s="298">
        <v>15831</v>
      </c>
      <c r="I7557" s="10">
        <v>3799439.89</v>
      </c>
      <c r="J7557" s="11">
        <f t="shared" si="3444"/>
        <v>0.05</v>
      </c>
      <c r="K7557" s="30">
        <f t="shared" si="3445"/>
        <v>15830.99954166667</v>
      </c>
      <c r="L7557" s="29">
        <f t="shared" si="3446"/>
        <v>-4.5833333024347667E-4</v>
      </c>
      <c r="M7557" s="10">
        <f t="shared" si="3447"/>
        <v>3799439.89</v>
      </c>
      <c r="N7557" s="5">
        <f>VLOOKUP(CONCATENATE(A7557,"-6"),'Restated Depr'!$B$6:$G$7674,6,0)</f>
        <v>0.05</v>
      </c>
      <c r="O7557" s="29">
        <f t="shared" si="3448"/>
        <v>15830.99954166667</v>
      </c>
      <c r="P7557" s="29">
        <f t="shared" si="3449"/>
        <v>0</v>
      </c>
      <c r="Q7557" t="s">
        <v>7819</v>
      </c>
      <c r="R7557" s="5"/>
    </row>
    <row r="7558" spans="1:18" ht="15.75" hidden="1" thickBot="1">
      <c r="A7558" t="s">
        <v>577</v>
      </c>
      <c r="C7558" s="224" t="s">
        <v>649</v>
      </c>
      <c r="D7558" s="22"/>
      <c r="E7558" s="323" t="s">
        <v>606</v>
      </c>
      <c r="F7558" s="1"/>
      <c r="G7558" s="5"/>
      <c r="H7558" s="310">
        <f>SUM(H7546:H7557)</f>
        <v>179753.96</v>
      </c>
      <c r="I7558" s="10"/>
      <c r="J7558" s="10"/>
      <c r="K7558" s="32">
        <f>SUM(K7546:K7557)</f>
        <v>189971.99450000006</v>
      </c>
      <c r="L7558" s="28">
        <f>SUM(L7546:L7557)</f>
        <v>10218.034500000038</v>
      </c>
      <c r="M7558" s="10"/>
      <c r="N7558" s="5"/>
      <c r="O7558" s="28">
        <f>SUM(O7546:O7557)</f>
        <v>189971.99450000006</v>
      </c>
      <c r="P7558" s="28">
        <f>SUM(P7546:P7557)</f>
        <v>0</v>
      </c>
    </row>
    <row r="7559" spans="1:18" hidden="1">
      <c r="A7559" s="34" t="s">
        <v>578</v>
      </c>
      <c r="B7559" s="34" t="s">
        <v>7495</v>
      </c>
      <c r="C7559" s="226" t="s">
        <v>7843</v>
      </c>
      <c r="D7559" s="223">
        <v>394</v>
      </c>
      <c r="E7559" s="327">
        <v>42947</v>
      </c>
      <c r="F7559" s="285">
        <v>2874668.68</v>
      </c>
      <c r="G7559" s="38">
        <v>9.0909089999999998E-2</v>
      </c>
      <c r="H7559" s="311">
        <v>21137.27</v>
      </c>
      <c r="I7559" s="287">
        <v>2496623.4300000002</v>
      </c>
      <c r="J7559" s="40">
        <f t="shared" ref="J7559:J7570" si="3450">G7559</f>
        <v>9.0909089999999998E-2</v>
      </c>
      <c r="K7559" s="290">
        <f t="shared" ref="K7559:K7570" si="3451">H7559</f>
        <v>21137.27</v>
      </c>
      <c r="L7559" s="291">
        <f t="shared" ref="L7559:L7570" si="3452">K7559-H7559</f>
        <v>0</v>
      </c>
      <c r="M7559" s="287">
        <f t="shared" ref="M7559:M7570" si="3453">I7559</f>
        <v>2496623.4300000002</v>
      </c>
      <c r="N7559" s="38">
        <f>VLOOKUP(CONCATENATE(A7559,"-6"),'Restated Depr'!$B$6:$G$7674,6,0)</f>
        <v>0.2</v>
      </c>
      <c r="O7559" s="291">
        <f t="shared" ref="O7559:O7570" si="3454">VLOOKUP(CONCATENATE(A7559,"-6"),$B$3:$K$7676,10,FALSE)</f>
        <v>45393.15</v>
      </c>
      <c r="P7559" s="291">
        <f t="shared" ref="P7559:P7570" si="3455">O7559-K7559</f>
        <v>24255.88</v>
      </c>
      <c r="Q7559" t="s">
        <v>7604</v>
      </c>
    </row>
    <row r="7560" spans="1:18" hidden="1">
      <c r="A7560" s="34" t="s">
        <v>578</v>
      </c>
      <c r="B7560" s="34" t="s">
        <v>7496</v>
      </c>
      <c r="C7560" s="226" t="s">
        <v>7843</v>
      </c>
      <c r="D7560" s="223">
        <v>394</v>
      </c>
      <c r="E7560" s="327">
        <v>42978</v>
      </c>
      <c r="F7560" s="37">
        <v>2853531.41</v>
      </c>
      <c r="G7560" s="38">
        <v>9.0909089999999998E-2</v>
      </c>
      <c r="H7560" s="312">
        <v>21137.27</v>
      </c>
      <c r="I7560" s="39">
        <v>2496623.4300000002</v>
      </c>
      <c r="J7560" s="40">
        <f t="shared" si="3450"/>
        <v>9.0909089999999998E-2</v>
      </c>
      <c r="K7560" s="41">
        <f t="shared" si="3451"/>
        <v>21137.27</v>
      </c>
      <c r="L7560" s="42">
        <f t="shared" si="3452"/>
        <v>0</v>
      </c>
      <c r="M7560" s="39">
        <f t="shared" si="3453"/>
        <v>2496623.4300000002</v>
      </c>
      <c r="N7560" s="38">
        <f>VLOOKUP(CONCATENATE(A7560,"-6"),'Restated Depr'!$B$6:$G$7674,6,0)</f>
        <v>0.2</v>
      </c>
      <c r="O7560" s="42">
        <f t="shared" si="3454"/>
        <v>45393.15</v>
      </c>
      <c r="P7560" s="42">
        <f t="shared" si="3455"/>
        <v>24255.88</v>
      </c>
      <c r="Q7560" t="s">
        <v>7604</v>
      </c>
    </row>
    <row r="7561" spans="1:18" hidden="1">
      <c r="A7561" s="34" t="s">
        <v>578</v>
      </c>
      <c r="B7561" s="34" t="s">
        <v>7497</v>
      </c>
      <c r="C7561" s="226" t="s">
        <v>7843</v>
      </c>
      <c r="D7561" s="223">
        <v>394</v>
      </c>
      <c r="E7561" s="327">
        <v>43008</v>
      </c>
      <c r="F7561" s="37">
        <v>2832394.14</v>
      </c>
      <c r="G7561" s="38">
        <v>9.0909089999999998E-2</v>
      </c>
      <c r="H7561" s="312">
        <v>21137.27</v>
      </c>
      <c r="I7561" s="39">
        <v>2496623.4300000002</v>
      </c>
      <c r="J7561" s="40">
        <f t="shared" si="3450"/>
        <v>9.0909089999999998E-2</v>
      </c>
      <c r="K7561" s="41">
        <f t="shared" si="3451"/>
        <v>21137.27</v>
      </c>
      <c r="L7561" s="42">
        <f t="shared" si="3452"/>
        <v>0</v>
      </c>
      <c r="M7561" s="39">
        <f t="shared" si="3453"/>
        <v>2496623.4300000002</v>
      </c>
      <c r="N7561" s="38">
        <f>VLOOKUP(CONCATENATE(A7561,"-6"),'Restated Depr'!$B$6:$G$7674,6,0)</f>
        <v>0.2</v>
      </c>
      <c r="O7561" s="42">
        <f t="shared" si="3454"/>
        <v>45393.15</v>
      </c>
      <c r="P7561" s="42">
        <f t="shared" si="3455"/>
        <v>24255.88</v>
      </c>
      <c r="Q7561" t="s">
        <v>7604</v>
      </c>
    </row>
    <row r="7562" spans="1:18" hidden="1">
      <c r="A7562" s="34" t="s">
        <v>578</v>
      </c>
      <c r="B7562" s="34" t="s">
        <v>7498</v>
      </c>
      <c r="C7562" s="226" t="s">
        <v>7843</v>
      </c>
      <c r="D7562" s="223">
        <v>394</v>
      </c>
      <c r="E7562" s="327">
        <v>43039</v>
      </c>
      <c r="F7562" s="37">
        <v>2811256.87</v>
      </c>
      <c r="G7562" s="38">
        <v>9.0909089999999998E-2</v>
      </c>
      <c r="H7562" s="312">
        <v>21137.27</v>
      </c>
      <c r="I7562" s="39">
        <v>2496623.4300000002</v>
      </c>
      <c r="J7562" s="40">
        <f t="shared" si="3450"/>
        <v>9.0909089999999998E-2</v>
      </c>
      <c r="K7562" s="41">
        <f t="shared" si="3451"/>
        <v>21137.27</v>
      </c>
      <c r="L7562" s="42">
        <f t="shared" si="3452"/>
        <v>0</v>
      </c>
      <c r="M7562" s="39">
        <f t="shared" si="3453"/>
        <v>2496623.4300000002</v>
      </c>
      <c r="N7562" s="38">
        <f>VLOOKUP(CONCATENATE(A7562,"-6"),'Restated Depr'!$B$6:$G$7674,6,0)</f>
        <v>0.2</v>
      </c>
      <c r="O7562" s="42">
        <f t="shared" si="3454"/>
        <v>45393.15</v>
      </c>
      <c r="P7562" s="42">
        <f t="shared" si="3455"/>
        <v>24255.88</v>
      </c>
      <c r="Q7562" t="s">
        <v>7604</v>
      </c>
    </row>
    <row r="7563" spans="1:18" hidden="1">
      <c r="A7563" s="34" t="s">
        <v>578</v>
      </c>
      <c r="B7563" s="34" t="s">
        <v>7499</v>
      </c>
      <c r="C7563" s="226" t="s">
        <v>7843</v>
      </c>
      <c r="D7563" s="223">
        <v>394</v>
      </c>
      <c r="E7563" s="327">
        <v>43069</v>
      </c>
      <c r="F7563" s="37">
        <v>2790119.6</v>
      </c>
      <c r="G7563" s="38">
        <v>9.0909089999999998E-2</v>
      </c>
      <c r="H7563" s="312">
        <v>21137.27</v>
      </c>
      <c r="I7563" s="39">
        <v>2496623.4300000002</v>
      </c>
      <c r="J7563" s="40">
        <f t="shared" si="3450"/>
        <v>9.0909089999999998E-2</v>
      </c>
      <c r="K7563" s="41">
        <f t="shared" si="3451"/>
        <v>21137.27</v>
      </c>
      <c r="L7563" s="42">
        <f t="shared" si="3452"/>
        <v>0</v>
      </c>
      <c r="M7563" s="39">
        <f t="shared" si="3453"/>
        <v>2496623.4300000002</v>
      </c>
      <c r="N7563" s="38">
        <f>VLOOKUP(CONCATENATE(A7563,"-6"),'Restated Depr'!$B$6:$G$7674,6,0)</f>
        <v>0.2</v>
      </c>
      <c r="O7563" s="42">
        <f t="shared" si="3454"/>
        <v>45393.15</v>
      </c>
      <c r="P7563" s="42">
        <f t="shared" si="3455"/>
        <v>24255.88</v>
      </c>
      <c r="Q7563" t="s">
        <v>7604</v>
      </c>
    </row>
    <row r="7564" spans="1:18" hidden="1">
      <c r="A7564" s="34" t="s">
        <v>578</v>
      </c>
      <c r="B7564" s="34" t="s">
        <v>7500</v>
      </c>
      <c r="C7564" s="226" t="s">
        <v>7843</v>
      </c>
      <c r="D7564" s="223">
        <v>394</v>
      </c>
      <c r="E7564" s="327">
        <v>43100</v>
      </c>
      <c r="F7564" s="37">
        <v>2768982.33</v>
      </c>
      <c r="G7564" s="38">
        <v>0.19672131000000001</v>
      </c>
      <c r="H7564" s="312">
        <v>45393.15</v>
      </c>
      <c r="I7564" s="39">
        <v>2496623.4300000002</v>
      </c>
      <c r="J7564" s="40">
        <f t="shared" si="3450"/>
        <v>0.19672131000000001</v>
      </c>
      <c r="K7564" s="41">
        <f t="shared" si="3451"/>
        <v>45393.15</v>
      </c>
      <c r="L7564" s="42">
        <f t="shared" si="3452"/>
        <v>0</v>
      </c>
      <c r="M7564" s="39">
        <f t="shared" si="3453"/>
        <v>2496623.4300000002</v>
      </c>
      <c r="N7564" s="38">
        <f>VLOOKUP(CONCATENATE(A7564,"-6"),'Restated Depr'!$B$6:$G$7674,6,0)</f>
        <v>0.2</v>
      </c>
      <c r="O7564" s="42">
        <f t="shared" si="3454"/>
        <v>45393.15</v>
      </c>
      <c r="P7564" s="42">
        <f t="shared" si="3455"/>
        <v>0</v>
      </c>
      <c r="Q7564" t="s">
        <v>7604</v>
      </c>
    </row>
    <row r="7565" spans="1:18" hidden="1">
      <c r="A7565" s="34" t="s">
        <v>578</v>
      </c>
      <c r="B7565" s="34" t="s">
        <v>7501</v>
      </c>
      <c r="C7565" s="226" t="s">
        <v>7843</v>
      </c>
      <c r="D7565" s="223">
        <v>394</v>
      </c>
      <c r="E7565" s="327">
        <v>43131</v>
      </c>
      <c r="F7565" s="37">
        <v>2723589.18</v>
      </c>
      <c r="G7565" s="38">
        <v>0.2</v>
      </c>
      <c r="H7565" s="312">
        <v>45393.15</v>
      </c>
      <c r="I7565" s="39">
        <v>2496623.4300000002</v>
      </c>
      <c r="J7565" s="40">
        <f t="shared" si="3450"/>
        <v>0.2</v>
      </c>
      <c r="K7565" s="41">
        <f t="shared" si="3451"/>
        <v>45393.15</v>
      </c>
      <c r="L7565" s="42">
        <f t="shared" si="3452"/>
        <v>0</v>
      </c>
      <c r="M7565" s="39">
        <f t="shared" si="3453"/>
        <v>2496623.4300000002</v>
      </c>
      <c r="N7565" s="38">
        <f>VLOOKUP(CONCATENATE(A7565,"-6"),'Restated Depr'!$B$6:$G$7674,6,0)</f>
        <v>0.2</v>
      </c>
      <c r="O7565" s="42">
        <f t="shared" si="3454"/>
        <v>45393.15</v>
      </c>
      <c r="P7565" s="42">
        <f t="shared" si="3455"/>
        <v>0</v>
      </c>
      <c r="Q7565" t="s">
        <v>7604</v>
      </c>
    </row>
    <row r="7566" spans="1:18" hidden="1">
      <c r="A7566" s="34" t="s">
        <v>578</v>
      </c>
      <c r="B7566" s="34" t="s">
        <v>7502</v>
      </c>
      <c r="C7566" s="226" t="s">
        <v>7843</v>
      </c>
      <c r="D7566" s="223">
        <v>394</v>
      </c>
      <c r="E7566" s="327">
        <v>43159</v>
      </c>
      <c r="F7566" s="37">
        <v>2678196.0299999998</v>
      </c>
      <c r="G7566" s="38">
        <v>0.2</v>
      </c>
      <c r="H7566" s="312">
        <v>45393.15</v>
      </c>
      <c r="I7566" s="39">
        <v>2496623.4300000002</v>
      </c>
      <c r="J7566" s="40">
        <f t="shared" si="3450"/>
        <v>0.2</v>
      </c>
      <c r="K7566" s="41">
        <f t="shared" si="3451"/>
        <v>45393.15</v>
      </c>
      <c r="L7566" s="42">
        <f t="shared" si="3452"/>
        <v>0</v>
      </c>
      <c r="M7566" s="39">
        <f t="shared" si="3453"/>
        <v>2496623.4300000002</v>
      </c>
      <c r="N7566" s="38">
        <f>VLOOKUP(CONCATENATE(A7566,"-6"),'Restated Depr'!$B$6:$G$7674,6,0)</f>
        <v>0.2</v>
      </c>
      <c r="O7566" s="42">
        <f t="shared" si="3454"/>
        <v>45393.15</v>
      </c>
      <c r="P7566" s="42">
        <f t="shared" si="3455"/>
        <v>0</v>
      </c>
      <c r="Q7566" t="s">
        <v>7604</v>
      </c>
    </row>
    <row r="7567" spans="1:18" hidden="1">
      <c r="A7567" s="34" t="s">
        <v>578</v>
      </c>
      <c r="B7567" s="34" t="s">
        <v>7503</v>
      </c>
      <c r="C7567" s="226" t="s">
        <v>7843</v>
      </c>
      <c r="D7567" s="223">
        <v>394</v>
      </c>
      <c r="E7567" s="327">
        <v>43190</v>
      </c>
      <c r="F7567" s="37">
        <v>2632802.88</v>
      </c>
      <c r="G7567" s="38">
        <v>0.2</v>
      </c>
      <c r="H7567" s="312">
        <v>45393.15</v>
      </c>
      <c r="I7567" s="39">
        <v>2496623.4300000002</v>
      </c>
      <c r="J7567" s="40">
        <f t="shared" si="3450"/>
        <v>0.2</v>
      </c>
      <c r="K7567" s="41">
        <f t="shared" si="3451"/>
        <v>45393.15</v>
      </c>
      <c r="L7567" s="42">
        <f t="shared" si="3452"/>
        <v>0</v>
      </c>
      <c r="M7567" s="39">
        <f t="shared" si="3453"/>
        <v>2496623.4300000002</v>
      </c>
      <c r="N7567" s="38">
        <f>VLOOKUP(CONCATENATE(A7567,"-6"),'Restated Depr'!$B$6:$G$7674,6,0)</f>
        <v>0.2</v>
      </c>
      <c r="O7567" s="42">
        <f t="shared" si="3454"/>
        <v>45393.15</v>
      </c>
      <c r="P7567" s="42">
        <f t="shared" si="3455"/>
        <v>0</v>
      </c>
      <c r="Q7567" t="s">
        <v>7604</v>
      </c>
    </row>
    <row r="7568" spans="1:18" hidden="1">
      <c r="A7568" s="34" t="s">
        <v>578</v>
      </c>
      <c r="B7568" s="34" t="s">
        <v>7504</v>
      </c>
      <c r="C7568" s="226" t="s">
        <v>7843</v>
      </c>
      <c r="D7568" s="223">
        <v>394</v>
      </c>
      <c r="E7568" s="327">
        <v>43220</v>
      </c>
      <c r="F7568" s="37">
        <v>2587409.73</v>
      </c>
      <c r="G7568" s="38">
        <v>0.2</v>
      </c>
      <c r="H7568" s="312">
        <v>45393.15</v>
      </c>
      <c r="I7568" s="39">
        <v>2496623.4300000002</v>
      </c>
      <c r="J7568" s="40">
        <f t="shared" si="3450"/>
        <v>0.2</v>
      </c>
      <c r="K7568" s="41">
        <f t="shared" si="3451"/>
        <v>45393.15</v>
      </c>
      <c r="L7568" s="42">
        <f t="shared" si="3452"/>
        <v>0</v>
      </c>
      <c r="M7568" s="39">
        <f t="shared" si="3453"/>
        <v>2496623.4300000002</v>
      </c>
      <c r="N7568" s="38">
        <f>VLOOKUP(CONCATENATE(A7568,"-6"),'Restated Depr'!$B$6:$G$7674,6,0)</f>
        <v>0.2</v>
      </c>
      <c r="O7568" s="42">
        <f t="shared" si="3454"/>
        <v>45393.15</v>
      </c>
      <c r="P7568" s="42">
        <f t="shared" si="3455"/>
        <v>0</v>
      </c>
      <c r="Q7568" t="s">
        <v>7604</v>
      </c>
    </row>
    <row r="7569" spans="1:18" hidden="1">
      <c r="A7569" s="34" t="s">
        <v>578</v>
      </c>
      <c r="B7569" s="34" t="s">
        <v>7505</v>
      </c>
      <c r="C7569" s="226" t="s">
        <v>7843</v>
      </c>
      <c r="D7569" s="223">
        <v>394</v>
      </c>
      <c r="E7569" s="327">
        <v>43251</v>
      </c>
      <c r="F7569" s="37">
        <v>2542016.58</v>
      </c>
      <c r="G7569" s="38">
        <v>0.2</v>
      </c>
      <c r="H7569" s="312">
        <v>45393.15</v>
      </c>
      <c r="I7569" s="39">
        <v>2496623.4300000002</v>
      </c>
      <c r="J7569" s="40">
        <f t="shared" si="3450"/>
        <v>0.2</v>
      </c>
      <c r="K7569" s="41">
        <f t="shared" si="3451"/>
        <v>45393.15</v>
      </c>
      <c r="L7569" s="42">
        <f t="shared" si="3452"/>
        <v>0</v>
      </c>
      <c r="M7569" s="39">
        <f t="shared" si="3453"/>
        <v>2496623.4300000002</v>
      </c>
      <c r="N7569" s="38">
        <f>VLOOKUP(CONCATENATE(A7569,"-6"),'Restated Depr'!$B$6:$G$7674,6,0)</f>
        <v>0.2</v>
      </c>
      <c r="O7569" s="42">
        <f t="shared" si="3454"/>
        <v>45393.15</v>
      </c>
      <c r="P7569" s="42">
        <f t="shared" si="3455"/>
        <v>0</v>
      </c>
      <c r="Q7569" t="s">
        <v>7604</v>
      </c>
    </row>
    <row r="7570" spans="1:18" hidden="1">
      <c r="A7570" s="34" t="s">
        <v>578</v>
      </c>
      <c r="B7570" s="34" t="s">
        <v>7506</v>
      </c>
      <c r="C7570" s="226" t="s">
        <v>7843</v>
      </c>
      <c r="D7570" s="223">
        <v>394</v>
      </c>
      <c r="E7570" s="327">
        <v>43281</v>
      </c>
      <c r="F7570" s="37">
        <v>2496623.4300000002</v>
      </c>
      <c r="G7570" s="38">
        <v>0.2</v>
      </c>
      <c r="H7570" s="312">
        <v>45393.15</v>
      </c>
      <c r="I7570" s="39">
        <v>2496623.4300000002</v>
      </c>
      <c r="J7570" s="40">
        <f t="shared" si="3450"/>
        <v>0.2</v>
      </c>
      <c r="K7570" s="41">
        <f t="shared" si="3451"/>
        <v>45393.15</v>
      </c>
      <c r="L7570" s="42">
        <f t="shared" si="3452"/>
        <v>0</v>
      </c>
      <c r="M7570" s="39">
        <f t="shared" si="3453"/>
        <v>2496623.4300000002</v>
      </c>
      <c r="N7570" s="38">
        <f>VLOOKUP(CONCATENATE(A7570,"-6"),'Restated Depr'!$B$6:$G$7674,6,0)</f>
        <v>0.2</v>
      </c>
      <c r="O7570" s="42">
        <f t="shared" si="3454"/>
        <v>45393.15</v>
      </c>
      <c r="P7570" s="42">
        <f t="shared" si="3455"/>
        <v>0</v>
      </c>
      <c r="Q7570" t="s">
        <v>7604</v>
      </c>
      <c r="R7570" s="5"/>
    </row>
    <row r="7571" spans="1:18" ht="15.75" hidden="1" thickBot="1">
      <c r="A7571" t="s">
        <v>578</v>
      </c>
      <c r="C7571" s="224" t="s">
        <v>649</v>
      </c>
      <c r="D7571" s="22"/>
      <c r="E7571" s="323" t="s">
        <v>606</v>
      </c>
      <c r="F7571" s="1"/>
      <c r="G7571" s="5"/>
      <c r="H7571" s="310">
        <f>SUM(H7559:H7570)</f>
        <v>423438.40000000008</v>
      </c>
      <c r="I7571" s="10"/>
      <c r="J7571" s="10"/>
      <c r="K7571" s="32">
        <f>SUM(K7559:K7570)</f>
        <v>423438.40000000008</v>
      </c>
      <c r="L7571" s="28">
        <f>SUM(L7559:L7570)</f>
        <v>0</v>
      </c>
      <c r="M7571" s="10"/>
      <c r="N7571" s="5"/>
      <c r="O7571" s="28">
        <f>SUM(O7559:O7570)</f>
        <v>544717.80000000016</v>
      </c>
      <c r="P7571" s="28">
        <f>SUM(P7559:P7570)</f>
        <v>121279.40000000001</v>
      </c>
    </row>
    <row r="7572" spans="1:18" hidden="1">
      <c r="A7572" t="s">
        <v>579</v>
      </c>
      <c r="B7572" t="s">
        <v>7507</v>
      </c>
      <c r="C7572" s="224" t="s">
        <v>7843</v>
      </c>
      <c r="D7572" s="221">
        <v>395</v>
      </c>
      <c r="E7572" s="324">
        <v>42947</v>
      </c>
      <c r="F7572" s="9">
        <v>475618.43</v>
      </c>
      <c r="G7572" s="18">
        <v>0.05</v>
      </c>
      <c r="H7572" s="299">
        <v>1981.74</v>
      </c>
      <c r="I7572" s="15">
        <v>478091.96</v>
      </c>
      <c r="J7572" s="11">
        <f t="shared" ref="J7572:J7583" si="3456">G7572</f>
        <v>0.05</v>
      </c>
      <c r="K7572" s="31">
        <f t="shared" ref="K7572:K7583" si="3457">I7572*J7572/12</f>
        <v>1992.0498333333335</v>
      </c>
      <c r="L7572" s="289">
        <f t="shared" ref="L7572:L7583" si="3458">K7572-H7572</f>
        <v>10.309833333333472</v>
      </c>
      <c r="M7572" s="15">
        <f t="shared" ref="M7572:M7583" si="3459">I7572</f>
        <v>478091.96</v>
      </c>
      <c r="N7572" s="5">
        <f>VLOOKUP(CONCATENATE(A7572,"-6"),'Restated Depr'!$B$6:$G$7674,6,0)</f>
        <v>0.05</v>
      </c>
      <c r="O7572" s="289">
        <f t="shared" ref="O7572:O7583" si="3460">M7572*N7572/12</f>
        <v>1992.0498333333335</v>
      </c>
      <c r="P7572" s="289">
        <f t="shared" ref="P7572:P7583" si="3461">O7572-K7572</f>
        <v>0</v>
      </c>
      <c r="Q7572" t="s">
        <v>7819</v>
      </c>
    </row>
    <row r="7573" spans="1:18" hidden="1">
      <c r="A7573" t="s">
        <v>579</v>
      </c>
      <c r="B7573" t="s">
        <v>7508</v>
      </c>
      <c r="C7573" s="224" t="s">
        <v>7843</v>
      </c>
      <c r="D7573" s="221">
        <v>395</v>
      </c>
      <c r="E7573" s="324">
        <v>42978</v>
      </c>
      <c r="F7573" s="1">
        <v>475618.43</v>
      </c>
      <c r="G7573" s="18">
        <v>0.05</v>
      </c>
      <c r="H7573" s="298">
        <v>1981.74</v>
      </c>
      <c r="I7573" s="10">
        <v>478091.96</v>
      </c>
      <c r="J7573" s="11">
        <f t="shared" si="3456"/>
        <v>0.05</v>
      </c>
      <c r="K7573" s="30">
        <f t="shared" si="3457"/>
        <v>1992.0498333333335</v>
      </c>
      <c r="L7573" s="29">
        <f t="shared" si="3458"/>
        <v>10.309833333333472</v>
      </c>
      <c r="M7573" s="10">
        <f t="shared" si="3459"/>
        <v>478091.96</v>
      </c>
      <c r="N7573" s="5">
        <f>VLOOKUP(CONCATENATE(A7573,"-6"),'Restated Depr'!$B$6:$G$7674,6,0)</f>
        <v>0.05</v>
      </c>
      <c r="O7573" s="29">
        <f t="shared" si="3460"/>
        <v>1992.0498333333335</v>
      </c>
      <c r="P7573" s="29">
        <f t="shared" si="3461"/>
        <v>0</v>
      </c>
      <c r="Q7573" t="s">
        <v>7819</v>
      </c>
    </row>
    <row r="7574" spans="1:18" hidden="1">
      <c r="A7574" t="s">
        <v>579</v>
      </c>
      <c r="B7574" t="s">
        <v>7509</v>
      </c>
      <c r="C7574" s="224" t="s">
        <v>7843</v>
      </c>
      <c r="D7574" s="221">
        <v>395</v>
      </c>
      <c r="E7574" s="324">
        <v>43008</v>
      </c>
      <c r="F7574" s="1">
        <v>476025.4</v>
      </c>
      <c r="G7574" s="18">
        <v>0.05</v>
      </c>
      <c r="H7574" s="298">
        <v>1983.4399999999998</v>
      </c>
      <c r="I7574" s="10">
        <v>478091.96</v>
      </c>
      <c r="J7574" s="11">
        <f t="shared" si="3456"/>
        <v>0.05</v>
      </c>
      <c r="K7574" s="30">
        <f t="shared" si="3457"/>
        <v>1992.0498333333335</v>
      </c>
      <c r="L7574" s="29">
        <f t="shared" si="3458"/>
        <v>8.6098333333336541</v>
      </c>
      <c r="M7574" s="10">
        <f t="shared" si="3459"/>
        <v>478091.96</v>
      </c>
      <c r="N7574" s="5">
        <f>VLOOKUP(CONCATENATE(A7574,"-6"),'Restated Depr'!$B$6:$G$7674,6,0)</f>
        <v>0.05</v>
      </c>
      <c r="O7574" s="29">
        <f t="shared" si="3460"/>
        <v>1992.0498333333335</v>
      </c>
      <c r="P7574" s="29">
        <f t="shared" si="3461"/>
        <v>0</v>
      </c>
      <c r="Q7574" t="s">
        <v>7819</v>
      </c>
    </row>
    <row r="7575" spans="1:18" hidden="1">
      <c r="A7575" t="s">
        <v>579</v>
      </c>
      <c r="B7575" t="s">
        <v>7510</v>
      </c>
      <c r="C7575" s="224" t="s">
        <v>7843</v>
      </c>
      <c r="D7575" s="221">
        <v>395</v>
      </c>
      <c r="E7575" s="324">
        <v>43039</v>
      </c>
      <c r="F7575" s="1">
        <v>476432.37</v>
      </c>
      <c r="G7575" s="18">
        <v>0.05</v>
      </c>
      <c r="H7575" s="298">
        <v>1985.13</v>
      </c>
      <c r="I7575" s="10">
        <v>478091.96</v>
      </c>
      <c r="J7575" s="11">
        <f t="shared" si="3456"/>
        <v>0.05</v>
      </c>
      <c r="K7575" s="30">
        <f t="shared" si="3457"/>
        <v>1992.0498333333335</v>
      </c>
      <c r="L7575" s="29">
        <f t="shared" si="3458"/>
        <v>6.9198333333333721</v>
      </c>
      <c r="M7575" s="10">
        <f t="shared" si="3459"/>
        <v>478091.96</v>
      </c>
      <c r="N7575" s="5">
        <f>VLOOKUP(CONCATENATE(A7575,"-6"),'Restated Depr'!$B$6:$G$7674,6,0)</f>
        <v>0.05</v>
      </c>
      <c r="O7575" s="29">
        <f t="shared" si="3460"/>
        <v>1992.0498333333335</v>
      </c>
      <c r="P7575" s="29">
        <f t="shared" si="3461"/>
        <v>0</v>
      </c>
      <c r="Q7575" t="s">
        <v>7819</v>
      </c>
    </row>
    <row r="7576" spans="1:18" hidden="1">
      <c r="A7576" t="s">
        <v>579</v>
      </c>
      <c r="B7576" t="s">
        <v>7511</v>
      </c>
      <c r="C7576" s="224" t="s">
        <v>7843</v>
      </c>
      <c r="D7576" s="221">
        <v>395</v>
      </c>
      <c r="E7576" s="324">
        <v>43069</v>
      </c>
      <c r="F7576" s="1">
        <v>476432.37</v>
      </c>
      <c r="G7576" s="18">
        <v>0.05</v>
      </c>
      <c r="H7576" s="298">
        <v>1985.13</v>
      </c>
      <c r="I7576" s="10">
        <v>478091.96</v>
      </c>
      <c r="J7576" s="11">
        <f t="shared" si="3456"/>
        <v>0.05</v>
      </c>
      <c r="K7576" s="30">
        <f t="shared" si="3457"/>
        <v>1992.0498333333335</v>
      </c>
      <c r="L7576" s="29">
        <f t="shared" si="3458"/>
        <v>6.9198333333333721</v>
      </c>
      <c r="M7576" s="10">
        <f t="shared" si="3459"/>
        <v>478091.96</v>
      </c>
      <c r="N7576" s="5">
        <f>VLOOKUP(CONCATENATE(A7576,"-6"),'Restated Depr'!$B$6:$G$7674,6,0)</f>
        <v>0.05</v>
      </c>
      <c r="O7576" s="29">
        <f t="shared" si="3460"/>
        <v>1992.0498333333335</v>
      </c>
      <c r="P7576" s="29">
        <f t="shared" si="3461"/>
        <v>0</v>
      </c>
      <c r="Q7576" t="s">
        <v>7819</v>
      </c>
    </row>
    <row r="7577" spans="1:18" hidden="1">
      <c r="A7577" t="s">
        <v>579</v>
      </c>
      <c r="B7577" t="s">
        <v>7512</v>
      </c>
      <c r="C7577" s="224" t="s">
        <v>7843</v>
      </c>
      <c r="D7577" s="221">
        <v>395</v>
      </c>
      <c r="E7577" s="324">
        <v>43100</v>
      </c>
      <c r="F7577" s="1">
        <v>477262.17</v>
      </c>
      <c r="G7577" s="18">
        <v>0.05</v>
      </c>
      <c r="H7577" s="298">
        <v>1988.59</v>
      </c>
      <c r="I7577" s="10">
        <v>478091.96</v>
      </c>
      <c r="J7577" s="11">
        <f t="shared" si="3456"/>
        <v>0.05</v>
      </c>
      <c r="K7577" s="30">
        <f t="shared" si="3457"/>
        <v>1992.0498333333335</v>
      </c>
      <c r="L7577" s="29">
        <f t="shared" si="3458"/>
        <v>3.4598333333335631</v>
      </c>
      <c r="M7577" s="10">
        <f t="shared" si="3459"/>
        <v>478091.96</v>
      </c>
      <c r="N7577" s="5">
        <f>VLOOKUP(CONCATENATE(A7577,"-6"),'Restated Depr'!$B$6:$G$7674,6,0)</f>
        <v>0.05</v>
      </c>
      <c r="O7577" s="29">
        <f t="shared" si="3460"/>
        <v>1992.0498333333335</v>
      </c>
      <c r="P7577" s="29">
        <f t="shared" si="3461"/>
        <v>0</v>
      </c>
      <c r="Q7577" t="s">
        <v>7819</v>
      </c>
    </row>
    <row r="7578" spans="1:18" hidden="1">
      <c r="A7578" t="s">
        <v>579</v>
      </c>
      <c r="B7578" t="s">
        <v>7513</v>
      </c>
      <c r="C7578" s="224" t="s">
        <v>7843</v>
      </c>
      <c r="D7578" s="221">
        <v>395</v>
      </c>
      <c r="E7578" s="324">
        <v>43131</v>
      </c>
      <c r="F7578" s="1">
        <v>478091.96</v>
      </c>
      <c r="G7578" s="5">
        <v>0.05</v>
      </c>
      <c r="H7578" s="298">
        <v>1992.05</v>
      </c>
      <c r="I7578" s="10">
        <v>478091.96</v>
      </c>
      <c r="J7578" s="11">
        <f t="shared" si="3456"/>
        <v>0.05</v>
      </c>
      <c r="K7578" s="30">
        <f t="shared" si="3457"/>
        <v>1992.0498333333335</v>
      </c>
      <c r="L7578" s="29">
        <f t="shared" si="3458"/>
        <v>-1.6666666647324746E-4</v>
      </c>
      <c r="M7578" s="10">
        <f t="shared" si="3459"/>
        <v>478091.96</v>
      </c>
      <c r="N7578" s="5">
        <f>VLOOKUP(CONCATENATE(A7578,"-6"),'Restated Depr'!$B$6:$G$7674,6,0)</f>
        <v>0.05</v>
      </c>
      <c r="O7578" s="29">
        <f t="shared" si="3460"/>
        <v>1992.0498333333335</v>
      </c>
      <c r="P7578" s="29">
        <f t="shared" si="3461"/>
        <v>0</v>
      </c>
      <c r="Q7578" t="s">
        <v>7819</v>
      </c>
    </row>
    <row r="7579" spans="1:18" hidden="1">
      <c r="A7579" t="s">
        <v>579</v>
      </c>
      <c r="B7579" t="s">
        <v>7514</v>
      </c>
      <c r="C7579" s="224" t="s">
        <v>7843</v>
      </c>
      <c r="D7579" s="221">
        <v>395</v>
      </c>
      <c r="E7579" s="324">
        <v>43159</v>
      </c>
      <c r="F7579" s="1">
        <v>478091.96</v>
      </c>
      <c r="G7579" s="5">
        <v>0.05</v>
      </c>
      <c r="H7579" s="298">
        <v>1992.05</v>
      </c>
      <c r="I7579" s="10">
        <v>478091.96</v>
      </c>
      <c r="J7579" s="11">
        <f t="shared" si="3456"/>
        <v>0.05</v>
      </c>
      <c r="K7579" s="30">
        <f t="shared" si="3457"/>
        <v>1992.0498333333335</v>
      </c>
      <c r="L7579" s="29">
        <f t="shared" si="3458"/>
        <v>-1.6666666647324746E-4</v>
      </c>
      <c r="M7579" s="10">
        <f t="shared" si="3459"/>
        <v>478091.96</v>
      </c>
      <c r="N7579" s="5">
        <f>VLOOKUP(CONCATENATE(A7579,"-6"),'Restated Depr'!$B$6:$G$7674,6,0)</f>
        <v>0.05</v>
      </c>
      <c r="O7579" s="29">
        <f t="shared" si="3460"/>
        <v>1992.0498333333335</v>
      </c>
      <c r="P7579" s="29">
        <f t="shared" si="3461"/>
        <v>0</v>
      </c>
      <c r="Q7579" t="s">
        <v>7819</v>
      </c>
    </row>
    <row r="7580" spans="1:18" hidden="1">
      <c r="A7580" t="s">
        <v>579</v>
      </c>
      <c r="B7580" t="s">
        <v>7515</v>
      </c>
      <c r="C7580" s="224" t="s">
        <v>7843</v>
      </c>
      <c r="D7580" s="221">
        <v>395</v>
      </c>
      <c r="E7580" s="324">
        <v>43190</v>
      </c>
      <c r="F7580" s="1">
        <v>478091.96</v>
      </c>
      <c r="G7580" s="5">
        <v>0.05</v>
      </c>
      <c r="H7580" s="298">
        <v>1992.05</v>
      </c>
      <c r="I7580" s="10">
        <v>478091.96</v>
      </c>
      <c r="J7580" s="11">
        <f t="shared" si="3456"/>
        <v>0.05</v>
      </c>
      <c r="K7580" s="30">
        <f t="shared" si="3457"/>
        <v>1992.0498333333335</v>
      </c>
      <c r="L7580" s="29">
        <f t="shared" si="3458"/>
        <v>-1.6666666647324746E-4</v>
      </c>
      <c r="M7580" s="10">
        <f t="shared" si="3459"/>
        <v>478091.96</v>
      </c>
      <c r="N7580" s="5">
        <f>VLOOKUP(CONCATENATE(A7580,"-6"),'Restated Depr'!$B$6:$G$7674,6,0)</f>
        <v>0.05</v>
      </c>
      <c r="O7580" s="29">
        <f t="shared" si="3460"/>
        <v>1992.0498333333335</v>
      </c>
      <c r="P7580" s="29">
        <f t="shared" si="3461"/>
        <v>0</v>
      </c>
      <c r="Q7580" t="s">
        <v>7819</v>
      </c>
    </row>
    <row r="7581" spans="1:18" hidden="1">
      <c r="A7581" t="s">
        <v>579</v>
      </c>
      <c r="B7581" t="s">
        <v>7516</v>
      </c>
      <c r="C7581" s="224" t="s">
        <v>7843</v>
      </c>
      <c r="D7581" s="221">
        <v>395</v>
      </c>
      <c r="E7581" s="324">
        <v>43220</v>
      </c>
      <c r="F7581" s="1">
        <v>478091.96</v>
      </c>
      <c r="G7581" s="5">
        <v>0.05</v>
      </c>
      <c r="H7581" s="298">
        <v>1992.05</v>
      </c>
      <c r="I7581" s="10">
        <v>478091.96</v>
      </c>
      <c r="J7581" s="11">
        <f t="shared" si="3456"/>
        <v>0.05</v>
      </c>
      <c r="K7581" s="30">
        <f t="shared" si="3457"/>
        <v>1992.0498333333335</v>
      </c>
      <c r="L7581" s="29">
        <f t="shared" si="3458"/>
        <v>-1.6666666647324746E-4</v>
      </c>
      <c r="M7581" s="10">
        <f t="shared" si="3459"/>
        <v>478091.96</v>
      </c>
      <c r="N7581" s="5">
        <f>VLOOKUP(CONCATENATE(A7581,"-6"),'Restated Depr'!$B$6:$G$7674,6,0)</f>
        <v>0.05</v>
      </c>
      <c r="O7581" s="29">
        <f t="shared" si="3460"/>
        <v>1992.0498333333335</v>
      </c>
      <c r="P7581" s="29">
        <f t="shared" si="3461"/>
        <v>0</v>
      </c>
      <c r="Q7581" t="s">
        <v>7819</v>
      </c>
    </row>
    <row r="7582" spans="1:18" hidden="1">
      <c r="A7582" t="s">
        <v>579</v>
      </c>
      <c r="B7582" t="s">
        <v>7517</v>
      </c>
      <c r="C7582" s="224" t="s">
        <v>7843</v>
      </c>
      <c r="D7582" s="221">
        <v>395</v>
      </c>
      <c r="E7582" s="324">
        <v>43251</v>
      </c>
      <c r="F7582" s="1">
        <v>478091.96</v>
      </c>
      <c r="G7582" s="5">
        <v>0.05</v>
      </c>
      <c r="H7582" s="298">
        <v>1992.05</v>
      </c>
      <c r="I7582" s="10">
        <v>478091.96</v>
      </c>
      <c r="J7582" s="11">
        <f t="shared" si="3456"/>
        <v>0.05</v>
      </c>
      <c r="K7582" s="30">
        <f t="shared" si="3457"/>
        <v>1992.0498333333335</v>
      </c>
      <c r="L7582" s="29">
        <f t="shared" si="3458"/>
        <v>-1.6666666647324746E-4</v>
      </c>
      <c r="M7582" s="10">
        <f t="shared" si="3459"/>
        <v>478091.96</v>
      </c>
      <c r="N7582" s="5">
        <f>VLOOKUP(CONCATENATE(A7582,"-6"),'Restated Depr'!$B$6:$G$7674,6,0)</f>
        <v>0.05</v>
      </c>
      <c r="O7582" s="29">
        <f t="shared" si="3460"/>
        <v>1992.0498333333335</v>
      </c>
      <c r="P7582" s="29">
        <f t="shared" si="3461"/>
        <v>0</v>
      </c>
      <c r="Q7582" t="s">
        <v>7819</v>
      </c>
    </row>
    <row r="7583" spans="1:18" hidden="1">
      <c r="A7583" t="s">
        <v>579</v>
      </c>
      <c r="B7583" t="s">
        <v>7518</v>
      </c>
      <c r="C7583" s="224" t="s">
        <v>7843</v>
      </c>
      <c r="D7583" s="221">
        <v>395</v>
      </c>
      <c r="E7583" s="324">
        <v>43281</v>
      </c>
      <c r="F7583" s="1">
        <v>478091.96</v>
      </c>
      <c r="G7583" s="5">
        <v>0.05</v>
      </c>
      <c r="H7583" s="298">
        <v>1992.05</v>
      </c>
      <c r="I7583" s="10">
        <v>478091.96</v>
      </c>
      <c r="J7583" s="11">
        <f t="shared" si="3456"/>
        <v>0.05</v>
      </c>
      <c r="K7583" s="30">
        <f t="shared" si="3457"/>
        <v>1992.0498333333335</v>
      </c>
      <c r="L7583" s="29">
        <f t="shared" si="3458"/>
        <v>-1.6666666647324746E-4</v>
      </c>
      <c r="M7583" s="10">
        <f t="shared" si="3459"/>
        <v>478091.96</v>
      </c>
      <c r="N7583" s="5">
        <f>VLOOKUP(CONCATENATE(A7583,"-6"),'Restated Depr'!$B$6:$G$7674,6,0)</f>
        <v>0.05</v>
      </c>
      <c r="O7583" s="29">
        <f t="shared" si="3460"/>
        <v>1992.0498333333335</v>
      </c>
      <c r="P7583" s="29">
        <f t="shared" si="3461"/>
        <v>0</v>
      </c>
      <c r="Q7583" t="s">
        <v>7819</v>
      </c>
      <c r="R7583" s="5"/>
    </row>
    <row r="7584" spans="1:18" ht="15.75" hidden="1" thickBot="1">
      <c r="A7584" t="s">
        <v>579</v>
      </c>
      <c r="C7584" s="224" t="s">
        <v>649</v>
      </c>
      <c r="D7584" s="22"/>
      <c r="E7584" s="323" t="s">
        <v>606</v>
      </c>
      <c r="F7584" s="1"/>
      <c r="G7584" s="5"/>
      <c r="H7584" s="310">
        <f>SUM(H7572:H7583)</f>
        <v>23858.069999999996</v>
      </c>
      <c r="I7584" s="10"/>
      <c r="J7584" s="10"/>
      <c r="K7584" s="32">
        <f>SUM(K7572:K7583)</f>
        <v>23904.598000000009</v>
      </c>
      <c r="L7584" s="28">
        <f>SUM(L7572:L7583)</f>
        <v>46.528000000002066</v>
      </c>
      <c r="M7584" s="10"/>
      <c r="N7584" s="5"/>
      <c r="O7584" s="28">
        <f>SUM(O7572:O7583)</f>
        <v>23904.598000000009</v>
      </c>
      <c r="P7584" s="28">
        <f>SUM(P7572:P7583)</f>
        <v>0</v>
      </c>
    </row>
    <row r="7585" spans="1:18" hidden="1">
      <c r="A7585" s="34" t="s">
        <v>580</v>
      </c>
      <c r="B7585" s="34" t="s">
        <v>7519</v>
      </c>
      <c r="C7585" s="226" t="s">
        <v>7843</v>
      </c>
      <c r="D7585" s="223">
        <v>395</v>
      </c>
      <c r="E7585" s="327">
        <v>42947</v>
      </c>
      <c r="F7585" s="285">
        <v>1214603.08</v>
      </c>
      <c r="G7585" s="38">
        <v>9.0909089999999998E-2</v>
      </c>
      <c r="H7585" s="311">
        <v>8930.9</v>
      </c>
      <c r="I7585" s="287">
        <v>1054871.67</v>
      </c>
      <c r="J7585" s="40">
        <f t="shared" ref="J7585:J7596" si="3462">G7585</f>
        <v>9.0909089999999998E-2</v>
      </c>
      <c r="K7585" s="290">
        <f t="shared" ref="K7585:K7596" si="3463">H7585</f>
        <v>8930.9</v>
      </c>
      <c r="L7585" s="291">
        <f t="shared" ref="L7585:L7596" si="3464">K7585-H7585</f>
        <v>0</v>
      </c>
      <c r="M7585" s="287">
        <f t="shared" ref="M7585:M7602" si="3465">I7585</f>
        <v>1054871.67</v>
      </c>
      <c r="N7585" s="38">
        <f>VLOOKUP(CONCATENATE(A7585,"-6"),'Restated Depr'!$B$6:$G$7674,6,0)</f>
        <v>0.2</v>
      </c>
      <c r="O7585" s="291">
        <f t="shared" ref="O7585:O7596" si="3466">VLOOKUP(CONCATENATE(A7585,"-6"),$B$3:$K$7676,10,FALSE)</f>
        <v>19179.48</v>
      </c>
      <c r="P7585" s="291">
        <f t="shared" ref="P7585:P7596" si="3467">O7585-K7585</f>
        <v>10248.58</v>
      </c>
      <c r="Q7585" t="s">
        <v>7604</v>
      </c>
    </row>
    <row r="7586" spans="1:18" hidden="1">
      <c r="A7586" s="34" t="s">
        <v>580</v>
      </c>
      <c r="B7586" s="34" t="s">
        <v>7520</v>
      </c>
      <c r="C7586" s="226" t="s">
        <v>7843</v>
      </c>
      <c r="D7586" s="223">
        <v>395</v>
      </c>
      <c r="E7586" s="327">
        <v>42978</v>
      </c>
      <c r="F7586" s="37">
        <v>1205672.18</v>
      </c>
      <c r="G7586" s="38">
        <v>9.0909089999999998E-2</v>
      </c>
      <c r="H7586" s="312">
        <v>8930.91</v>
      </c>
      <c r="I7586" s="39">
        <v>1054871.67</v>
      </c>
      <c r="J7586" s="40">
        <f t="shared" si="3462"/>
        <v>9.0909089999999998E-2</v>
      </c>
      <c r="K7586" s="41">
        <f t="shared" si="3463"/>
        <v>8930.91</v>
      </c>
      <c r="L7586" s="42">
        <f t="shared" si="3464"/>
        <v>0</v>
      </c>
      <c r="M7586" s="39">
        <f t="shared" si="3465"/>
        <v>1054871.67</v>
      </c>
      <c r="N7586" s="38">
        <f>VLOOKUP(CONCATENATE(A7586,"-6"),'Restated Depr'!$B$6:$G$7674,6,0)</f>
        <v>0.2</v>
      </c>
      <c r="O7586" s="42">
        <f t="shared" si="3466"/>
        <v>19179.48</v>
      </c>
      <c r="P7586" s="42">
        <f t="shared" si="3467"/>
        <v>10248.57</v>
      </c>
      <c r="Q7586" t="s">
        <v>7604</v>
      </c>
    </row>
    <row r="7587" spans="1:18" hidden="1">
      <c r="A7587" s="34" t="s">
        <v>580</v>
      </c>
      <c r="B7587" s="34" t="s">
        <v>7521</v>
      </c>
      <c r="C7587" s="226" t="s">
        <v>7843</v>
      </c>
      <c r="D7587" s="223">
        <v>395</v>
      </c>
      <c r="E7587" s="327">
        <v>43008</v>
      </c>
      <c r="F7587" s="37">
        <v>1196741.27</v>
      </c>
      <c r="G7587" s="38">
        <v>9.0909089999999998E-2</v>
      </c>
      <c r="H7587" s="312">
        <v>8930.91</v>
      </c>
      <c r="I7587" s="39">
        <v>1054871.67</v>
      </c>
      <c r="J7587" s="40">
        <f t="shared" si="3462"/>
        <v>9.0909089999999998E-2</v>
      </c>
      <c r="K7587" s="41">
        <f t="shared" si="3463"/>
        <v>8930.91</v>
      </c>
      <c r="L7587" s="42">
        <f t="shared" si="3464"/>
        <v>0</v>
      </c>
      <c r="M7587" s="39">
        <f t="shared" si="3465"/>
        <v>1054871.67</v>
      </c>
      <c r="N7587" s="38">
        <f>VLOOKUP(CONCATENATE(A7587,"-6"),'Restated Depr'!$B$6:$G$7674,6,0)</f>
        <v>0.2</v>
      </c>
      <c r="O7587" s="42">
        <f t="shared" si="3466"/>
        <v>19179.48</v>
      </c>
      <c r="P7587" s="42">
        <f t="shared" si="3467"/>
        <v>10248.57</v>
      </c>
      <c r="Q7587" t="s">
        <v>7604</v>
      </c>
    </row>
    <row r="7588" spans="1:18" hidden="1">
      <c r="A7588" s="34" t="s">
        <v>580</v>
      </c>
      <c r="B7588" s="34" t="s">
        <v>7522</v>
      </c>
      <c r="C7588" s="226" t="s">
        <v>7843</v>
      </c>
      <c r="D7588" s="223">
        <v>395</v>
      </c>
      <c r="E7588" s="327">
        <v>43039</v>
      </c>
      <c r="F7588" s="37">
        <v>1187810.3600000001</v>
      </c>
      <c r="G7588" s="38">
        <v>9.0909089999999998E-2</v>
      </c>
      <c r="H7588" s="312">
        <v>8930.9</v>
      </c>
      <c r="I7588" s="39">
        <v>1054871.67</v>
      </c>
      <c r="J7588" s="40">
        <f t="shared" si="3462"/>
        <v>9.0909089999999998E-2</v>
      </c>
      <c r="K7588" s="41">
        <f t="shared" si="3463"/>
        <v>8930.9</v>
      </c>
      <c r="L7588" s="42">
        <f t="shared" si="3464"/>
        <v>0</v>
      </c>
      <c r="M7588" s="39">
        <f t="shared" si="3465"/>
        <v>1054871.67</v>
      </c>
      <c r="N7588" s="38">
        <f>VLOOKUP(CONCATENATE(A7588,"-6"),'Restated Depr'!$B$6:$G$7674,6,0)</f>
        <v>0.2</v>
      </c>
      <c r="O7588" s="42">
        <f t="shared" si="3466"/>
        <v>19179.48</v>
      </c>
      <c r="P7588" s="42">
        <f t="shared" si="3467"/>
        <v>10248.58</v>
      </c>
      <c r="Q7588" t="s">
        <v>7604</v>
      </c>
    </row>
    <row r="7589" spans="1:18" hidden="1">
      <c r="A7589" s="34" t="s">
        <v>580</v>
      </c>
      <c r="B7589" s="34" t="s">
        <v>7523</v>
      </c>
      <c r="C7589" s="226" t="s">
        <v>7843</v>
      </c>
      <c r="D7589" s="223">
        <v>395</v>
      </c>
      <c r="E7589" s="327">
        <v>43069</v>
      </c>
      <c r="F7589" s="37">
        <v>1178879.46</v>
      </c>
      <c r="G7589" s="38">
        <v>9.0909089999999998E-2</v>
      </c>
      <c r="H7589" s="312">
        <v>8930.909999999998</v>
      </c>
      <c r="I7589" s="39">
        <v>1054871.67</v>
      </c>
      <c r="J7589" s="40">
        <f t="shared" si="3462"/>
        <v>9.0909089999999998E-2</v>
      </c>
      <c r="K7589" s="41">
        <f t="shared" si="3463"/>
        <v>8930.909999999998</v>
      </c>
      <c r="L7589" s="42">
        <f t="shared" si="3464"/>
        <v>0</v>
      </c>
      <c r="M7589" s="39">
        <f t="shared" si="3465"/>
        <v>1054871.67</v>
      </c>
      <c r="N7589" s="38">
        <f>VLOOKUP(CONCATENATE(A7589,"-6"),'Restated Depr'!$B$6:$G$7674,6,0)</f>
        <v>0.2</v>
      </c>
      <c r="O7589" s="42">
        <f t="shared" si="3466"/>
        <v>19179.48</v>
      </c>
      <c r="P7589" s="42">
        <f t="shared" si="3467"/>
        <v>10248.570000000002</v>
      </c>
      <c r="Q7589" t="s">
        <v>7604</v>
      </c>
    </row>
    <row r="7590" spans="1:18" hidden="1">
      <c r="A7590" s="34" t="s">
        <v>580</v>
      </c>
      <c r="B7590" s="34" t="s">
        <v>7524</v>
      </c>
      <c r="C7590" s="226" t="s">
        <v>7843</v>
      </c>
      <c r="D7590" s="223">
        <v>395</v>
      </c>
      <c r="E7590" s="327">
        <v>43100</v>
      </c>
      <c r="F7590" s="37">
        <v>1169948.55</v>
      </c>
      <c r="G7590" s="38">
        <v>0.19672131000000001</v>
      </c>
      <c r="H7590" s="312">
        <v>19179.48</v>
      </c>
      <c r="I7590" s="39">
        <v>1054871.67</v>
      </c>
      <c r="J7590" s="40">
        <f t="shared" si="3462"/>
        <v>0.19672131000000001</v>
      </c>
      <c r="K7590" s="41">
        <f t="shared" si="3463"/>
        <v>19179.48</v>
      </c>
      <c r="L7590" s="42">
        <f t="shared" si="3464"/>
        <v>0</v>
      </c>
      <c r="M7590" s="39">
        <f t="shared" si="3465"/>
        <v>1054871.67</v>
      </c>
      <c r="N7590" s="38">
        <f>VLOOKUP(CONCATENATE(A7590,"-6"),'Restated Depr'!$B$6:$G$7674,6,0)</f>
        <v>0.2</v>
      </c>
      <c r="O7590" s="42">
        <f t="shared" si="3466"/>
        <v>19179.48</v>
      </c>
      <c r="P7590" s="42">
        <f t="shared" si="3467"/>
        <v>0</v>
      </c>
      <c r="Q7590" t="s">
        <v>7604</v>
      </c>
    </row>
    <row r="7591" spans="1:18" hidden="1">
      <c r="A7591" s="34" t="s">
        <v>580</v>
      </c>
      <c r="B7591" s="34" t="s">
        <v>7525</v>
      </c>
      <c r="C7591" s="226" t="s">
        <v>7843</v>
      </c>
      <c r="D7591" s="223">
        <v>395</v>
      </c>
      <c r="E7591" s="327">
        <v>43131</v>
      </c>
      <c r="F7591" s="37">
        <v>1150769.07</v>
      </c>
      <c r="G7591" s="38">
        <v>0.2</v>
      </c>
      <c r="H7591" s="312">
        <v>19179.48</v>
      </c>
      <c r="I7591" s="39">
        <v>1054871.67</v>
      </c>
      <c r="J7591" s="40">
        <f t="shared" si="3462"/>
        <v>0.2</v>
      </c>
      <c r="K7591" s="41">
        <f t="shared" si="3463"/>
        <v>19179.48</v>
      </c>
      <c r="L7591" s="42">
        <f t="shared" si="3464"/>
        <v>0</v>
      </c>
      <c r="M7591" s="39">
        <f t="shared" si="3465"/>
        <v>1054871.67</v>
      </c>
      <c r="N7591" s="38">
        <f>VLOOKUP(CONCATENATE(A7591,"-6"),'Restated Depr'!$B$6:$G$7674,6,0)</f>
        <v>0.2</v>
      </c>
      <c r="O7591" s="42">
        <f t="shared" si="3466"/>
        <v>19179.48</v>
      </c>
      <c r="P7591" s="42">
        <f t="shared" si="3467"/>
        <v>0</v>
      </c>
      <c r="Q7591" t="s">
        <v>7604</v>
      </c>
    </row>
    <row r="7592" spans="1:18" hidden="1">
      <c r="A7592" s="34" t="s">
        <v>580</v>
      </c>
      <c r="B7592" s="34" t="s">
        <v>7526</v>
      </c>
      <c r="C7592" s="226" t="s">
        <v>7843</v>
      </c>
      <c r="D7592" s="223">
        <v>395</v>
      </c>
      <c r="E7592" s="327">
        <v>43159</v>
      </c>
      <c r="F7592" s="37">
        <v>1131589.5900000001</v>
      </c>
      <c r="G7592" s="38">
        <v>0.2</v>
      </c>
      <c r="H7592" s="312">
        <v>19179.48</v>
      </c>
      <c r="I7592" s="39">
        <v>1054871.67</v>
      </c>
      <c r="J7592" s="40">
        <f t="shared" si="3462"/>
        <v>0.2</v>
      </c>
      <c r="K7592" s="41">
        <f t="shared" si="3463"/>
        <v>19179.48</v>
      </c>
      <c r="L7592" s="42">
        <f t="shared" si="3464"/>
        <v>0</v>
      </c>
      <c r="M7592" s="39">
        <f t="shared" si="3465"/>
        <v>1054871.67</v>
      </c>
      <c r="N7592" s="38">
        <f>VLOOKUP(CONCATENATE(A7592,"-6"),'Restated Depr'!$B$6:$G$7674,6,0)</f>
        <v>0.2</v>
      </c>
      <c r="O7592" s="42">
        <f t="shared" si="3466"/>
        <v>19179.48</v>
      </c>
      <c r="P7592" s="42">
        <f t="shared" si="3467"/>
        <v>0</v>
      </c>
      <c r="Q7592" t="s">
        <v>7604</v>
      </c>
    </row>
    <row r="7593" spans="1:18" hidden="1">
      <c r="A7593" s="34" t="s">
        <v>580</v>
      </c>
      <c r="B7593" s="34" t="s">
        <v>7527</v>
      </c>
      <c r="C7593" s="226" t="s">
        <v>7843</v>
      </c>
      <c r="D7593" s="223">
        <v>395</v>
      </c>
      <c r="E7593" s="327">
        <v>43190</v>
      </c>
      <c r="F7593" s="37">
        <v>1112410.1100000001</v>
      </c>
      <c r="G7593" s="38">
        <v>0.2</v>
      </c>
      <c r="H7593" s="312">
        <v>19179.48</v>
      </c>
      <c r="I7593" s="39">
        <v>1054871.67</v>
      </c>
      <c r="J7593" s="40">
        <f t="shared" si="3462"/>
        <v>0.2</v>
      </c>
      <c r="K7593" s="41">
        <f t="shared" si="3463"/>
        <v>19179.48</v>
      </c>
      <c r="L7593" s="42">
        <f t="shared" si="3464"/>
        <v>0</v>
      </c>
      <c r="M7593" s="39">
        <f t="shared" si="3465"/>
        <v>1054871.67</v>
      </c>
      <c r="N7593" s="38">
        <f>VLOOKUP(CONCATENATE(A7593,"-6"),'Restated Depr'!$B$6:$G$7674,6,0)</f>
        <v>0.2</v>
      </c>
      <c r="O7593" s="42">
        <f t="shared" si="3466"/>
        <v>19179.48</v>
      </c>
      <c r="P7593" s="42">
        <f t="shared" si="3467"/>
        <v>0</v>
      </c>
      <c r="Q7593" t="s">
        <v>7604</v>
      </c>
    </row>
    <row r="7594" spans="1:18" hidden="1">
      <c r="A7594" s="34" t="s">
        <v>580</v>
      </c>
      <c r="B7594" s="34" t="s">
        <v>7528</v>
      </c>
      <c r="C7594" s="226" t="s">
        <v>7843</v>
      </c>
      <c r="D7594" s="223">
        <v>395</v>
      </c>
      <c r="E7594" s="327">
        <v>43220</v>
      </c>
      <c r="F7594" s="37">
        <v>1093230.6299999999</v>
      </c>
      <c r="G7594" s="38">
        <v>0.2</v>
      </c>
      <c r="H7594" s="312">
        <v>19179.48</v>
      </c>
      <c r="I7594" s="39">
        <v>1054871.67</v>
      </c>
      <c r="J7594" s="40">
        <f t="shared" si="3462"/>
        <v>0.2</v>
      </c>
      <c r="K7594" s="41">
        <f t="shared" si="3463"/>
        <v>19179.48</v>
      </c>
      <c r="L7594" s="42">
        <f t="shared" si="3464"/>
        <v>0</v>
      </c>
      <c r="M7594" s="39">
        <f t="shared" si="3465"/>
        <v>1054871.67</v>
      </c>
      <c r="N7594" s="38">
        <f>VLOOKUP(CONCATENATE(A7594,"-6"),'Restated Depr'!$B$6:$G$7674,6,0)</f>
        <v>0.2</v>
      </c>
      <c r="O7594" s="42">
        <f t="shared" si="3466"/>
        <v>19179.48</v>
      </c>
      <c r="P7594" s="42">
        <f t="shared" si="3467"/>
        <v>0</v>
      </c>
      <c r="Q7594" t="s">
        <v>7604</v>
      </c>
    </row>
    <row r="7595" spans="1:18" hidden="1">
      <c r="A7595" s="34" t="s">
        <v>580</v>
      </c>
      <c r="B7595" s="34" t="s">
        <v>7529</v>
      </c>
      <c r="C7595" s="226" t="s">
        <v>7843</v>
      </c>
      <c r="D7595" s="223">
        <v>395</v>
      </c>
      <c r="E7595" s="327">
        <v>43251</v>
      </c>
      <c r="F7595" s="37">
        <v>1074051.1499999999</v>
      </c>
      <c r="G7595" s="38">
        <v>0.2</v>
      </c>
      <c r="H7595" s="312">
        <v>19179.48</v>
      </c>
      <c r="I7595" s="39">
        <v>1054871.67</v>
      </c>
      <c r="J7595" s="40">
        <f t="shared" si="3462"/>
        <v>0.2</v>
      </c>
      <c r="K7595" s="41">
        <f t="shared" si="3463"/>
        <v>19179.48</v>
      </c>
      <c r="L7595" s="42">
        <f t="shared" si="3464"/>
        <v>0</v>
      </c>
      <c r="M7595" s="39">
        <f t="shared" si="3465"/>
        <v>1054871.67</v>
      </c>
      <c r="N7595" s="38">
        <f>VLOOKUP(CONCATENATE(A7595,"-6"),'Restated Depr'!$B$6:$G$7674,6,0)</f>
        <v>0.2</v>
      </c>
      <c r="O7595" s="42">
        <f t="shared" si="3466"/>
        <v>19179.48</v>
      </c>
      <c r="P7595" s="42">
        <f t="shared" si="3467"/>
        <v>0</v>
      </c>
      <c r="Q7595" t="s">
        <v>7604</v>
      </c>
    </row>
    <row r="7596" spans="1:18" hidden="1">
      <c r="A7596" s="34" t="s">
        <v>580</v>
      </c>
      <c r="B7596" s="34" t="s">
        <v>7530</v>
      </c>
      <c r="C7596" s="226" t="s">
        <v>7843</v>
      </c>
      <c r="D7596" s="223">
        <v>395</v>
      </c>
      <c r="E7596" s="327">
        <v>43281</v>
      </c>
      <c r="F7596" s="37">
        <v>1054871.67</v>
      </c>
      <c r="G7596" s="38">
        <v>0.2</v>
      </c>
      <c r="H7596" s="312">
        <v>19179.48</v>
      </c>
      <c r="I7596" s="39">
        <v>1054871.67</v>
      </c>
      <c r="J7596" s="40">
        <f t="shared" si="3462"/>
        <v>0.2</v>
      </c>
      <c r="K7596" s="41">
        <f t="shared" si="3463"/>
        <v>19179.48</v>
      </c>
      <c r="L7596" s="42">
        <f t="shared" si="3464"/>
        <v>0</v>
      </c>
      <c r="M7596" s="39">
        <f t="shared" si="3465"/>
        <v>1054871.67</v>
      </c>
      <c r="N7596" s="38">
        <f>VLOOKUP(CONCATENATE(A7596,"-6"),'Restated Depr'!$B$6:$G$7674,6,0)</f>
        <v>0.2</v>
      </c>
      <c r="O7596" s="42">
        <f t="shared" si="3466"/>
        <v>19179.48</v>
      </c>
      <c r="P7596" s="42">
        <f t="shared" si="3467"/>
        <v>0</v>
      </c>
      <c r="Q7596" t="s">
        <v>7604</v>
      </c>
      <c r="R7596" s="5"/>
    </row>
    <row r="7597" spans="1:18" ht="15.75" hidden="1" thickBot="1">
      <c r="A7597" t="s">
        <v>580</v>
      </c>
      <c r="C7597" s="224" t="s">
        <v>649</v>
      </c>
      <c r="D7597" s="22"/>
      <c r="E7597" s="323" t="s">
        <v>606</v>
      </c>
      <c r="F7597" s="1"/>
      <c r="G7597" s="5"/>
      <c r="H7597" s="310">
        <f>SUM(H7585:H7596)</f>
        <v>178910.89</v>
      </c>
      <c r="I7597" s="10"/>
      <c r="J7597" s="10"/>
      <c r="K7597" s="32">
        <f>SUM(K7585:K7596)</f>
        <v>178910.89</v>
      </c>
      <c r="L7597" s="28">
        <f>SUM(L7585:L7596)</f>
        <v>0</v>
      </c>
      <c r="M7597" s="10">
        <f t="shared" si="3465"/>
        <v>0</v>
      </c>
      <c r="N7597" s="5"/>
      <c r="O7597" s="28">
        <f>SUM(O7585:O7596)</f>
        <v>230153.76000000004</v>
      </c>
      <c r="P7597" s="28">
        <f>SUM(P7585:P7596)</f>
        <v>51242.87</v>
      </c>
    </row>
    <row r="7598" spans="1:18" hidden="1">
      <c r="A7598" t="s">
        <v>581</v>
      </c>
      <c r="B7598" t="s">
        <v>7769</v>
      </c>
      <c r="C7598" s="224" t="s">
        <v>7843</v>
      </c>
      <c r="D7598" s="221">
        <v>396</v>
      </c>
      <c r="E7598" s="324">
        <v>42947</v>
      </c>
      <c r="F7598" s="9">
        <v>0</v>
      </c>
      <c r="G7598" s="18">
        <v>0.06</v>
      </c>
      <c r="H7598" s="299">
        <v>0</v>
      </c>
      <c r="I7598" s="15">
        <v>13707.25</v>
      </c>
      <c r="J7598" s="11">
        <f t="shared" ref="J7598:J7609" si="3468">G7598</f>
        <v>0.06</v>
      </c>
      <c r="K7598" s="31">
        <f t="shared" ref="K7598:K7602" si="3469">I7598*J7598/12</f>
        <v>68.536249999999995</v>
      </c>
      <c r="L7598" s="289">
        <f t="shared" ref="L7598:L7609" si="3470">K7598-H7598</f>
        <v>68.536249999999995</v>
      </c>
      <c r="M7598" s="15">
        <f t="shared" si="3465"/>
        <v>13707.25</v>
      </c>
      <c r="N7598" s="5">
        <f>VLOOKUP(CONCATENATE(A7598,"-6"),'Restated Depr'!$B$6:$G$7674,6,0)</f>
        <v>6.4299999999999996E-2</v>
      </c>
      <c r="O7598" s="289">
        <f t="shared" ref="O7598:O7602" si="3471">M7598*N7598/12</f>
        <v>73.448014583333332</v>
      </c>
      <c r="P7598" s="289">
        <f t="shared" ref="P7598:P7602" si="3472">O7598-K7598</f>
        <v>4.911764583333337</v>
      </c>
      <c r="Q7598" t="s">
        <v>7819</v>
      </c>
    </row>
    <row r="7599" spans="1:18" hidden="1">
      <c r="A7599" t="s">
        <v>581</v>
      </c>
      <c r="B7599" t="s">
        <v>7770</v>
      </c>
      <c r="C7599" s="224" t="s">
        <v>7843</v>
      </c>
      <c r="D7599" s="221">
        <v>396</v>
      </c>
      <c r="E7599" s="324">
        <v>42978</v>
      </c>
      <c r="F7599" s="1">
        <v>0</v>
      </c>
      <c r="G7599" s="18">
        <v>0.06</v>
      </c>
      <c r="H7599" s="298">
        <v>0</v>
      </c>
      <c r="I7599" s="10">
        <v>13707.25</v>
      </c>
      <c r="J7599" s="11">
        <f t="shared" si="3468"/>
        <v>0.06</v>
      </c>
      <c r="K7599" s="30">
        <f t="shared" si="3469"/>
        <v>68.536249999999995</v>
      </c>
      <c r="L7599" s="29">
        <f t="shared" si="3470"/>
        <v>68.536249999999995</v>
      </c>
      <c r="M7599" s="10">
        <f t="shared" si="3465"/>
        <v>13707.25</v>
      </c>
      <c r="N7599" s="5">
        <f>VLOOKUP(CONCATENATE(A7599,"-6"),'Restated Depr'!$B$6:$G$7674,6,0)</f>
        <v>6.4299999999999996E-2</v>
      </c>
      <c r="O7599" s="29">
        <f t="shared" si="3471"/>
        <v>73.448014583333332</v>
      </c>
      <c r="P7599" s="29">
        <f t="shared" si="3472"/>
        <v>4.911764583333337</v>
      </c>
      <c r="Q7599" t="s">
        <v>7819</v>
      </c>
    </row>
    <row r="7600" spans="1:18" hidden="1">
      <c r="A7600" t="s">
        <v>581</v>
      </c>
      <c r="B7600" t="s">
        <v>7771</v>
      </c>
      <c r="C7600" s="224" t="s">
        <v>7843</v>
      </c>
      <c r="D7600" s="221">
        <v>396</v>
      </c>
      <c r="E7600" s="324">
        <v>43008</v>
      </c>
      <c r="F7600" s="1">
        <v>0</v>
      </c>
      <c r="G7600" s="18">
        <v>0.06</v>
      </c>
      <c r="H7600" s="298">
        <v>0</v>
      </c>
      <c r="I7600" s="10">
        <v>13707.25</v>
      </c>
      <c r="J7600" s="11">
        <f t="shared" si="3468"/>
        <v>0.06</v>
      </c>
      <c r="K7600" s="30">
        <f t="shared" si="3469"/>
        <v>68.536249999999995</v>
      </c>
      <c r="L7600" s="29">
        <f t="shared" si="3470"/>
        <v>68.536249999999995</v>
      </c>
      <c r="M7600" s="10">
        <f t="shared" si="3465"/>
        <v>13707.25</v>
      </c>
      <c r="N7600" s="5">
        <f>VLOOKUP(CONCATENATE(A7600,"-6"),'Restated Depr'!$B$6:$G$7674,6,0)</f>
        <v>6.4299999999999996E-2</v>
      </c>
      <c r="O7600" s="29">
        <f t="shared" si="3471"/>
        <v>73.448014583333332</v>
      </c>
      <c r="P7600" s="29">
        <f t="shared" si="3472"/>
        <v>4.911764583333337</v>
      </c>
      <c r="Q7600" t="s">
        <v>7819</v>
      </c>
    </row>
    <row r="7601" spans="1:18" hidden="1">
      <c r="A7601" t="s">
        <v>581</v>
      </c>
      <c r="B7601" t="s">
        <v>7772</v>
      </c>
      <c r="C7601" s="224" t="s">
        <v>7843</v>
      </c>
      <c r="D7601" s="221">
        <v>396</v>
      </c>
      <c r="E7601" s="324">
        <v>43039</v>
      </c>
      <c r="F7601" s="1">
        <v>0</v>
      </c>
      <c r="G7601" s="18">
        <v>0.06</v>
      </c>
      <c r="H7601" s="298">
        <v>0</v>
      </c>
      <c r="I7601" s="10">
        <v>13707.25</v>
      </c>
      <c r="J7601" s="11">
        <f t="shared" si="3468"/>
        <v>0.06</v>
      </c>
      <c r="K7601" s="30">
        <f t="shared" si="3469"/>
        <v>68.536249999999995</v>
      </c>
      <c r="L7601" s="29">
        <f t="shared" si="3470"/>
        <v>68.536249999999995</v>
      </c>
      <c r="M7601" s="10">
        <f t="shared" si="3465"/>
        <v>13707.25</v>
      </c>
      <c r="N7601" s="5">
        <f>VLOOKUP(CONCATENATE(A7601,"-6"),'Restated Depr'!$B$6:$G$7674,6,0)</f>
        <v>6.4299999999999996E-2</v>
      </c>
      <c r="O7601" s="29">
        <f t="shared" si="3471"/>
        <v>73.448014583333332</v>
      </c>
      <c r="P7601" s="29">
        <f t="shared" si="3472"/>
        <v>4.911764583333337</v>
      </c>
      <c r="Q7601" t="s">
        <v>7819</v>
      </c>
    </row>
    <row r="7602" spans="1:18" hidden="1">
      <c r="A7602" t="s">
        <v>581</v>
      </c>
      <c r="B7602" t="s">
        <v>7773</v>
      </c>
      <c r="C7602" s="224" t="s">
        <v>7843</v>
      </c>
      <c r="D7602" s="221">
        <v>396</v>
      </c>
      <c r="E7602" s="324">
        <v>43069</v>
      </c>
      <c r="F7602" s="1">
        <v>0</v>
      </c>
      <c r="G7602" s="18">
        <v>0.06</v>
      </c>
      <c r="H7602" s="298">
        <v>0</v>
      </c>
      <c r="I7602" s="10">
        <v>13707.25</v>
      </c>
      <c r="J7602" s="11">
        <f t="shared" si="3468"/>
        <v>0.06</v>
      </c>
      <c r="K7602" s="30">
        <f t="shared" si="3469"/>
        <v>68.536249999999995</v>
      </c>
      <c r="L7602" s="29">
        <f t="shared" si="3470"/>
        <v>68.536249999999995</v>
      </c>
      <c r="M7602" s="10">
        <f t="shared" si="3465"/>
        <v>13707.25</v>
      </c>
      <c r="N7602" s="5">
        <f>VLOOKUP(CONCATENATE(A7602,"-6"),'Restated Depr'!$B$6:$G$7674,6,0)</f>
        <v>6.4299999999999996E-2</v>
      </c>
      <c r="O7602" s="29">
        <f t="shared" si="3471"/>
        <v>73.448014583333332</v>
      </c>
      <c r="P7602" s="29">
        <f t="shared" si="3472"/>
        <v>4.911764583333337</v>
      </c>
      <c r="Q7602" t="s">
        <v>7819</v>
      </c>
    </row>
    <row r="7603" spans="1:18" hidden="1">
      <c r="A7603" t="s">
        <v>581</v>
      </c>
      <c r="B7603" t="s">
        <v>7531</v>
      </c>
      <c r="C7603" s="224" t="s">
        <v>7843</v>
      </c>
      <c r="D7603" s="221">
        <v>396</v>
      </c>
      <c r="E7603" s="324">
        <v>43100</v>
      </c>
      <c r="F7603" s="1">
        <v>6853.63</v>
      </c>
      <c r="G7603" s="18">
        <v>6.1799999999999994E-2</v>
      </c>
      <c r="H7603" s="298">
        <v>35.300000000000004</v>
      </c>
      <c r="I7603" s="10">
        <v>13707.25</v>
      </c>
      <c r="J7603" s="11">
        <f t="shared" si="3468"/>
        <v>6.1799999999999994E-2</v>
      </c>
      <c r="K7603" s="30">
        <f t="shared" ref="K7603:K7609" si="3473">I7603*J7603/12</f>
        <v>70.592337499999999</v>
      </c>
      <c r="L7603" s="29">
        <f t="shared" si="3470"/>
        <v>35.292337499999995</v>
      </c>
      <c r="M7603" s="10">
        <f t="shared" ref="M7603:M7609" si="3474">I7603</f>
        <v>13707.25</v>
      </c>
      <c r="N7603" s="5">
        <f>VLOOKUP(CONCATENATE(A7603,"-6"),'Restated Depr'!$B$6:$G$7674,6,0)</f>
        <v>6.4299999999999996E-2</v>
      </c>
      <c r="O7603" s="29">
        <f t="shared" ref="O7603:O7609" si="3475">M7603*N7603/12</f>
        <v>73.448014583333332</v>
      </c>
      <c r="P7603" s="29">
        <f t="shared" ref="P7603:P7609" si="3476">O7603-K7603</f>
        <v>2.8556770833333331</v>
      </c>
      <c r="Q7603" t="s">
        <v>7819</v>
      </c>
    </row>
    <row r="7604" spans="1:18" hidden="1">
      <c r="A7604" t="s">
        <v>581</v>
      </c>
      <c r="B7604" t="s">
        <v>7532</v>
      </c>
      <c r="C7604" s="224" t="s">
        <v>7843</v>
      </c>
      <c r="D7604" s="221">
        <v>396</v>
      </c>
      <c r="E7604" s="324">
        <v>43131</v>
      </c>
      <c r="F7604" s="1">
        <v>13707.25</v>
      </c>
      <c r="G7604" s="5">
        <v>6.4299999999999996E-2</v>
      </c>
      <c r="H7604" s="298">
        <v>73.45</v>
      </c>
      <c r="I7604" s="10">
        <v>13707.25</v>
      </c>
      <c r="J7604" s="11">
        <f t="shared" si="3468"/>
        <v>6.4299999999999996E-2</v>
      </c>
      <c r="K7604" s="30">
        <f t="shared" si="3473"/>
        <v>73.448014583333332</v>
      </c>
      <c r="L7604" s="29">
        <f t="shared" si="3470"/>
        <v>-1.9854166666704032E-3</v>
      </c>
      <c r="M7604" s="10">
        <f t="shared" si="3474"/>
        <v>13707.25</v>
      </c>
      <c r="N7604" s="5">
        <f>VLOOKUP(CONCATENATE(A7604,"-6"),'Restated Depr'!$B$6:$G$7674,6,0)</f>
        <v>6.4299999999999996E-2</v>
      </c>
      <c r="O7604" s="29">
        <f t="shared" si="3475"/>
        <v>73.448014583333332</v>
      </c>
      <c r="P7604" s="29">
        <f t="shared" si="3476"/>
        <v>0</v>
      </c>
      <c r="Q7604" t="s">
        <v>7819</v>
      </c>
    </row>
    <row r="7605" spans="1:18" hidden="1">
      <c r="A7605" t="s">
        <v>581</v>
      </c>
      <c r="B7605" t="s">
        <v>7533</v>
      </c>
      <c r="C7605" s="224" t="s">
        <v>7843</v>
      </c>
      <c r="D7605" s="221">
        <v>396</v>
      </c>
      <c r="E7605" s="324">
        <v>43159</v>
      </c>
      <c r="F7605" s="1">
        <v>13707.25</v>
      </c>
      <c r="G7605" s="5">
        <v>6.4299999999999996E-2</v>
      </c>
      <c r="H7605" s="298">
        <v>73.45</v>
      </c>
      <c r="I7605" s="10">
        <v>13707.25</v>
      </c>
      <c r="J7605" s="11">
        <f t="shared" si="3468"/>
        <v>6.4299999999999996E-2</v>
      </c>
      <c r="K7605" s="30">
        <f t="shared" si="3473"/>
        <v>73.448014583333332</v>
      </c>
      <c r="L7605" s="29">
        <f t="shared" si="3470"/>
        <v>-1.9854166666704032E-3</v>
      </c>
      <c r="M7605" s="10">
        <f t="shared" si="3474"/>
        <v>13707.25</v>
      </c>
      <c r="N7605" s="5">
        <f>VLOOKUP(CONCATENATE(A7605,"-6"),'Restated Depr'!$B$6:$G$7674,6,0)</f>
        <v>6.4299999999999996E-2</v>
      </c>
      <c r="O7605" s="29">
        <f t="shared" si="3475"/>
        <v>73.448014583333332</v>
      </c>
      <c r="P7605" s="29">
        <f t="shared" si="3476"/>
        <v>0</v>
      </c>
      <c r="Q7605" t="s">
        <v>7819</v>
      </c>
    </row>
    <row r="7606" spans="1:18" hidden="1">
      <c r="A7606" t="s">
        <v>581</v>
      </c>
      <c r="B7606" t="s">
        <v>7534</v>
      </c>
      <c r="C7606" s="224" t="s">
        <v>7843</v>
      </c>
      <c r="D7606" s="221">
        <v>396</v>
      </c>
      <c r="E7606" s="324">
        <v>43190</v>
      </c>
      <c r="F7606" s="1">
        <v>13707.25</v>
      </c>
      <c r="G7606" s="5">
        <v>6.4299999999999996E-2</v>
      </c>
      <c r="H7606" s="298">
        <v>73.45</v>
      </c>
      <c r="I7606" s="10">
        <v>13707.25</v>
      </c>
      <c r="J7606" s="11">
        <f t="shared" si="3468"/>
        <v>6.4299999999999996E-2</v>
      </c>
      <c r="K7606" s="30">
        <f t="shared" si="3473"/>
        <v>73.448014583333332</v>
      </c>
      <c r="L7606" s="29">
        <f t="shared" si="3470"/>
        <v>-1.9854166666704032E-3</v>
      </c>
      <c r="M7606" s="10">
        <f t="shared" si="3474"/>
        <v>13707.25</v>
      </c>
      <c r="N7606" s="5">
        <f>VLOOKUP(CONCATENATE(A7606,"-6"),'Restated Depr'!$B$6:$G$7674,6,0)</f>
        <v>6.4299999999999996E-2</v>
      </c>
      <c r="O7606" s="29">
        <f t="shared" si="3475"/>
        <v>73.448014583333332</v>
      </c>
      <c r="P7606" s="29">
        <f t="shared" si="3476"/>
        <v>0</v>
      </c>
      <c r="Q7606" t="s">
        <v>7819</v>
      </c>
    </row>
    <row r="7607" spans="1:18" hidden="1">
      <c r="A7607" t="s">
        <v>581</v>
      </c>
      <c r="B7607" t="s">
        <v>7535</v>
      </c>
      <c r="C7607" s="224" t="s">
        <v>7843</v>
      </c>
      <c r="D7607" s="221">
        <v>396</v>
      </c>
      <c r="E7607" s="324">
        <v>43220</v>
      </c>
      <c r="F7607" s="1">
        <v>13707.25</v>
      </c>
      <c r="G7607" s="5">
        <v>6.4299999999999996E-2</v>
      </c>
      <c r="H7607" s="298">
        <v>73.45</v>
      </c>
      <c r="I7607" s="10">
        <v>13707.25</v>
      </c>
      <c r="J7607" s="11">
        <f t="shared" si="3468"/>
        <v>6.4299999999999996E-2</v>
      </c>
      <c r="K7607" s="30">
        <f t="shared" si="3473"/>
        <v>73.448014583333332</v>
      </c>
      <c r="L7607" s="29">
        <f t="shared" si="3470"/>
        <v>-1.9854166666704032E-3</v>
      </c>
      <c r="M7607" s="10">
        <f t="shared" si="3474"/>
        <v>13707.25</v>
      </c>
      <c r="N7607" s="5">
        <f>VLOOKUP(CONCATENATE(A7607,"-6"),'Restated Depr'!$B$6:$G$7674,6,0)</f>
        <v>6.4299999999999996E-2</v>
      </c>
      <c r="O7607" s="29">
        <f t="shared" si="3475"/>
        <v>73.448014583333332</v>
      </c>
      <c r="P7607" s="29">
        <f t="shared" si="3476"/>
        <v>0</v>
      </c>
      <c r="Q7607" t="s">
        <v>7819</v>
      </c>
    </row>
    <row r="7608" spans="1:18" hidden="1">
      <c r="A7608" t="s">
        <v>581</v>
      </c>
      <c r="B7608" t="s">
        <v>7536</v>
      </c>
      <c r="C7608" s="224" t="s">
        <v>7843</v>
      </c>
      <c r="D7608" s="221">
        <v>396</v>
      </c>
      <c r="E7608" s="324">
        <v>43251</v>
      </c>
      <c r="F7608" s="1">
        <v>13707.25</v>
      </c>
      <c r="G7608" s="5">
        <v>6.4299999999999996E-2</v>
      </c>
      <c r="H7608" s="298">
        <v>73.45</v>
      </c>
      <c r="I7608" s="10">
        <v>13707.25</v>
      </c>
      <c r="J7608" s="11">
        <f t="shared" si="3468"/>
        <v>6.4299999999999996E-2</v>
      </c>
      <c r="K7608" s="30">
        <f t="shared" si="3473"/>
        <v>73.448014583333332</v>
      </c>
      <c r="L7608" s="29">
        <f t="shared" si="3470"/>
        <v>-1.9854166666704032E-3</v>
      </c>
      <c r="M7608" s="10">
        <f t="shared" si="3474"/>
        <v>13707.25</v>
      </c>
      <c r="N7608" s="5">
        <f>VLOOKUP(CONCATENATE(A7608,"-6"),'Restated Depr'!$B$6:$G$7674,6,0)</f>
        <v>6.4299999999999996E-2</v>
      </c>
      <c r="O7608" s="29">
        <f t="shared" si="3475"/>
        <v>73.448014583333332</v>
      </c>
      <c r="P7608" s="29">
        <f t="shared" si="3476"/>
        <v>0</v>
      </c>
      <c r="Q7608" t="s">
        <v>7819</v>
      </c>
    </row>
    <row r="7609" spans="1:18" hidden="1">
      <c r="A7609" t="s">
        <v>581</v>
      </c>
      <c r="B7609" t="s">
        <v>7537</v>
      </c>
      <c r="C7609" s="224" t="s">
        <v>7843</v>
      </c>
      <c r="D7609" s="221">
        <v>396</v>
      </c>
      <c r="E7609" s="324">
        <v>43281</v>
      </c>
      <c r="F7609" s="1">
        <v>13707.25</v>
      </c>
      <c r="G7609" s="5">
        <v>6.4299999999999996E-2</v>
      </c>
      <c r="H7609" s="298">
        <v>73.45</v>
      </c>
      <c r="I7609" s="10">
        <v>13707.25</v>
      </c>
      <c r="J7609" s="11">
        <f t="shared" si="3468"/>
        <v>6.4299999999999996E-2</v>
      </c>
      <c r="K7609" s="30">
        <f t="shared" si="3473"/>
        <v>73.448014583333332</v>
      </c>
      <c r="L7609" s="29">
        <f t="shared" si="3470"/>
        <v>-1.9854166666704032E-3</v>
      </c>
      <c r="M7609" s="10">
        <f t="shared" si="3474"/>
        <v>13707.25</v>
      </c>
      <c r="N7609" s="5">
        <f>VLOOKUP(CONCATENATE(A7609,"-6"),'Restated Depr'!$B$6:$G$7674,6,0)</f>
        <v>6.4299999999999996E-2</v>
      </c>
      <c r="O7609" s="29">
        <f t="shared" si="3475"/>
        <v>73.448014583333332</v>
      </c>
      <c r="P7609" s="29">
        <f t="shared" si="3476"/>
        <v>0</v>
      </c>
      <c r="Q7609" t="s">
        <v>7819</v>
      </c>
      <c r="R7609" s="5"/>
    </row>
    <row r="7610" spans="1:18" ht="15.75" hidden="1" thickBot="1">
      <c r="A7610" t="s">
        <v>581</v>
      </c>
      <c r="C7610" s="224" t="s">
        <v>649</v>
      </c>
      <c r="D7610" s="22"/>
      <c r="E7610" s="323" t="s">
        <v>606</v>
      </c>
      <c r="F7610" s="1"/>
      <c r="G7610" s="5"/>
      <c r="H7610" s="310">
        <f>SUM(H7598:H7609)</f>
        <v>475.99999999999994</v>
      </c>
      <c r="I7610" s="10"/>
      <c r="J7610" s="10"/>
      <c r="K7610" s="32">
        <f>SUM(K7598:K7609)</f>
        <v>853.96167500000013</v>
      </c>
      <c r="L7610" s="28">
        <f>SUM(L7598:L7609)</f>
        <v>377.96167499999984</v>
      </c>
      <c r="M7610" s="10"/>
      <c r="N7610" s="5"/>
      <c r="O7610" s="28">
        <f>SUM(O7598:O7609)</f>
        <v>881.37617500000022</v>
      </c>
      <c r="P7610" s="28">
        <f>SUM(P7598:P7609)</f>
        <v>27.414500000000018</v>
      </c>
    </row>
    <row r="7611" spans="1:18" hidden="1">
      <c r="A7611" s="34" t="s">
        <v>582</v>
      </c>
      <c r="B7611" s="34" t="s">
        <v>7538</v>
      </c>
      <c r="C7611" s="226" t="s">
        <v>7843</v>
      </c>
      <c r="D7611" s="223">
        <v>396</v>
      </c>
      <c r="E7611" s="327">
        <v>42947</v>
      </c>
      <c r="F7611" s="285">
        <v>37367.82</v>
      </c>
      <c r="G7611" s="38">
        <v>0.13043478</v>
      </c>
      <c r="H7611" s="311">
        <v>389.25</v>
      </c>
      <c r="I7611" s="287">
        <v>31937.49</v>
      </c>
      <c r="J7611" s="40">
        <f t="shared" ref="J7611:J7622" si="3477">G7611</f>
        <v>0.13043478</v>
      </c>
      <c r="K7611" s="290">
        <f t="shared" ref="K7611:K7622" si="3478">H7611</f>
        <v>389.25</v>
      </c>
      <c r="L7611" s="291">
        <f t="shared" ref="L7611:L7622" si="3479">K7611-H7611</f>
        <v>0</v>
      </c>
      <c r="M7611" s="287">
        <f t="shared" ref="M7611:M7622" si="3480">I7611</f>
        <v>31937.49</v>
      </c>
      <c r="N7611" s="38">
        <f>VLOOKUP(CONCATENATE(A7611,"-6"),'Restated Depr'!$B$6:$G$7674,6,0)</f>
        <v>0.2</v>
      </c>
      <c r="O7611" s="291">
        <f t="shared" ref="O7611:O7622" si="3481">VLOOKUP(CONCATENATE(A7611,"-6"),$B$3:$K$7676,10,FALSE)</f>
        <v>580.67999999999995</v>
      </c>
      <c r="P7611" s="291">
        <f t="shared" ref="P7611:P7622" si="3482">O7611-K7611</f>
        <v>191.42999999999995</v>
      </c>
      <c r="Q7611" t="s">
        <v>7604</v>
      </c>
    </row>
    <row r="7612" spans="1:18" hidden="1">
      <c r="A7612" s="34" t="s">
        <v>582</v>
      </c>
      <c r="B7612" s="34" t="s">
        <v>7539</v>
      </c>
      <c r="C7612" s="226" t="s">
        <v>7843</v>
      </c>
      <c r="D7612" s="223">
        <v>396</v>
      </c>
      <c r="E7612" s="327">
        <v>42978</v>
      </c>
      <c r="F7612" s="37">
        <v>36978.57</v>
      </c>
      <c r="G7612" s="38">
        <v>0.13043478</v>
      </c>
      <c r="H7612" s="312">
        <v>389.25</v>
      </c>
      <c r="I7612" s="39">
        <v>31937.49</v>
      </c>
      <c r="J7612" s="40">
        <f t="shared" si="3477"/>
        <v>0.13043478</v>
      </c>
      <c r="K7612" s="41">
        <f t="shared" si="3478"/>
        <v>389.25</v>
      </c>
      <c r="L7612" s="42">
        <f t="shared" si="3479"/>
        <v>0</v>
      </c>
      <c r="M7612" s="39">
        <f t="shared" si="3480"/>
        <v>31937.49</v>
      </c>
      <c r="N7612" s="38">
        <f>VLOOKUP(CONCATENATE(A7612,"-6"),'Restated Depr'!$B$6:$G$7674,6,0)</f>
        <v>0.2</v>
      </c>
      <c r="O7612" s="42">
        <f t="shared" si="3481"/>
        <v>580.67999999999995</v>
      </c>
      <c r="P7612" s="42">
        <f t="shared" si="3482"/>
        <v>191.42999999999995</v>
      </c>
      <c r="Q7612" t="s">
        <v>7604</v>
      </c>
    </row>
    <row r="7613" spans="1:18" hidden="1">
      <c r="A7613" s="34" t="s">
        <v>582</v>
      </c>
      <c r="B7613" s="34" t="s">
        <v>7540</v>
      </c>
      <c r="C7613" s="226" t="s">
        <v>7843</v>
      </c>
      <c r="D7613" s="223">
        <v>396</v>
      </c>
      <c r="E7613" s="327">
        <v>43008</v>
      </c>
      <c r="F7613" s="37">
        <v>36589.32</v>
      </c>
      <c r="G7613" s="38">
        <v>0.13043478</v>
      </c>
      <c r="H7613" s="312">
        <v>389.25</v>
      </c>
      <c r="I7613" s="39">
        <v>31937.49</v>
      </c>
      <c r="J7613" s="40">
        <f t="shared" si="3477"/>
        <v>0.13043478</v>
      </c>
      <c r="K7613" s="41">
        <f t="shared" si="3478"/>
        <v>389.25</v>
      </c>
      <c r="L7613" s="42">
        <f t="shared" si="3479"/>
        <v>0</v>
      </c>
      <c r="M7613" s="39">
        <f t="shared" si="3480"/>
        <v>31937.49</v>
      </c>
      <c r="N7613" s="38">
        <f>VLOOKUP(CONCATENATE(A7613,"-6"),'Restated Depr'!$B$6:$G$7674,6,0)</f>
        <v>0.2</v>
      </c>
      <c r="O7613" s="42">
        <f t="shared" si="3481"/>
        <v>580.67999999999995</v>
      </c>
      <c r="P7613" s="42">
        <f t="shared" si="3482"/>
        <v>191.42999999999995</v>
      </c>
      <c r="Q7613" t="s">
        <v>7604</v>
      </c>
    </row>
    <row r="7614" spans="1:18" hidden="1">
      <c r="A7614" s="34" t="s">
        <v>582</v>
      </c>
      <c r="B7614" s="34" t="s">
        <v>7541</v>
      </c>
      <c r="C7614" s="226" t="s">
        <v>7843</v>
      </c>
      <c r="D7614" s="223">
        <v>396</v>
      </c>
      <c r="E7614" s="327">
        <v>43039</v>
      </c>
      <c r="F7614" s="37">
        <v>36200.07</v>
      </c>
      <c r="G7614" s="38">
        <v>0.13043478</v>
      </c>
      <c r="H7614" s="312">
        <v>389.25</v>
      </c>
      <c r="I7614" s="39">
        <v>31937.49</v>
      </c>
      <c r="J7614" s="40">
        <f t="shared" si="3477"/>
        <v>0.13043478</v>
      </c>
      <c r="K7614" s="41">
        <f t="shared" si="3478"/>
        <v>389.25</v>
      </c>
      <c r="L7614" s="42">
        <f t="shared" si="3479"/>
        <v>0</v>
      </c>
      <c r="M7614" s="39">
        <f t="shared" si="3480"/>
        <v>31937.49</v>
      </c>
      <c r="N7614" s="38">
        <f>VLOOKUP(CONCATENATE(A7614,"-6"),'Restated Depr'!$B$6:$G$7674,6,0)</f>
        <v>0.2</v>
      </c>
      <c r="O7614" s="42">
        <f t="shared" si="3481"/>
        <v>580.67999999999995</v>
      </c>
      <c r="P7614" s="42">
        <f t="shared" si="3482"/>
        <v>191.42999999999995</v>
      </c>
      <c r="Q7614" t="s">
        <v>7604</v>
      </c>
    </row>
    <row r="7615" spans="1:18" hidden="1">
      <c r="A7615" s="34" t="s">
        <v>582</v>
      </c>
      <c r="B7615" s="34" t="s">
        <v>7542</v>
      </c>
      <c r="C7615" s="226" t="s">
        <v>7843</v>
      </c>
      <c r="D7615" s="223">
        <v>396</v>
      </c>
      <c r="E7615" s="327">
        <v>43069</v>
      </c>
      <c r="F7615" s="37">
        <v>35810.82</v>
      </c>
      <c r="G7615" s="38">
        <v>0.13043478</v>
      </c>
      <c r="H7615" s="312">
        <v>389.25</v>
      </c>
      <c r="I7615" s="39">
        <v>31937.49</v>
      </c>
      <c r="J7615" s="40">
        <f t="shared" si="3477"/>
        <v>0.13043478</v>
      </c>
      <c r="K7615" s="41">
        <f t="shared" si="3478"/>
        <v>389.25</v>
      </c>
      <c r="L7615" s="42">
        <f t="shared" si="3479"/>
        <v>0</v>
      </c>
      <c r="M7615" s="39">
        <f t="shared" si="3480"/>
        <v>31937.49</v>
      </c>
      <c r="N7615" s="38">
        <f>VLOOKUP(CONCATENATE(A7615,"-6"),'Restated Depr'!$B$6:$G$7674,6,0)</f>
        <v>0.2</v>
      </c>
      <c r="O7615" s="42">
        <f t="shared" si="3481"/>
        <v>580.67999999999995</v>
      </c>
      <c r="P7615" s="42">
        <f t="shared" si="3482"/>
        <v>191.42999999999995</v>
      </c>
      <c r="Q7615" t="s">
        <v>7604</v>
      </c>
    </row>
    <row r="7616" spans="1:18" hidden="1">
      <c r="A7616" s="34" t="s">
        <v>582</v>
      </c>
      <c r="B7616" s="34" t="s">
        <v>7543</v>
      </c>
      <c r="C7616" s="226" t="s">
        <v>7843</v>
      </c>
      <c r="D7616" s="223">
        <v>396</v>
      </c>
      <c r="E7616" s="327">
        <v>43100</v>
      </c>
      <c r="F7616" s="37">
        <v>35421.57</v>
      </c>
      <c r="G7616" s="38">
        <v>0.19672131000000001</v>
      </c>
      <c r="H7616" s="312">
        <v>580.67999999999995</v>
      </c>
      <c r="I7616" s="39">
        <v>31937.49</v>
      </c>
      <c r="J7616" s="40">
        <f t="shared" si="3477"/>
        <v>0.19672131000000001</v>
      </c>
      <c r="K7616" s="41">
        <f t="shared" si="3478"/>
        <v>580.67999999999995</v>
      </c>
      <c r="L7616" s="42">
        <f t="shared" si="3479"/>
        <v>0</v>
      </c>
      <c r="M7616" s="39">
        <f t="shared" si="3480"/>
        <v>31937.49</v>
      </c>
      <c r="N7616" s="38">
        <f>VLOOKUP(CONCATENATE(A7616,"-6"),'Restated Depr'!$B$6:$G$7674,6,0)</f>
        <v>0.2</v>
      </c>
      <c r="O7616" s="42">
        <f t="shared" si="3481"/>
        <v>580.67999999999995</v>
      </c>
      <c r="P7616" s="42">
        <f t="shared" si="3482"/>
        <v>0</v>
      </c>
      <c r="Q7616" t="s">
        <v>7604</v>
      </c>
    </row>
    <row r="7617" spans="1:18" hidden="1">
      <c r="A7617" s="34" t="s">
        <v>582</v>
      </c>
      <c r="B7617" s="34" t="s">
        <v>7544</v>
      </c>
      <c r="C7617" s="226" t="s">
        <v>7843</v>
      </c>
      <c r="D7617" s="223">
        <v>396</v>
      </c>
      <c r="E7617" s="327">
        <v>43131</v>
      </c>
      <c r="F7617" s="37">
        <v>34840.89</v>
      </c>
      <c r="G7617" s="38">
        <v>0.2</v>
      </c>
      <c r="H7617" s="312">
        <v>580.67999999999995</v>
      </c>
      <c r="I7617" s="39">
        <v>31937.49</v>
      </c>
      <c r="J7617" s="40">
        <f t="shared" si="3477"/>
        <v>0.2</v>
      </c>
      <c r="K7617" s="41">
        <f t="shared" si="3478"/>
        <v>580.67999999999995</v>
      </c>
      <c r="L7617" s="42">
        <f t="shared" si="3479"/>
        <v>0</v>
      </c>
      <c r="M7617" s="39">
        <f t="shared" si="3480"/>
        <v>31937.49</v>
      </c>
      <c r="N7617" s="38">
        <f>VLOOKUP(CONCATENATE(A7617,"-6"),'Restated Depr'!$B$6:$G$7674,6,0)</f>
        <v>0.2</v>
      </c>
      <c r="O7617" s="42">
        <f t="shared" si="3481"/>
        <v>580.67999999999995</v>
      </c>
      <c r="P7617" s="42">
        <f t="shared" si="3482"/>
        <v>0</v>
      </c>
      <c r="Q7617" t="s">
        <v>7604</v>
      </c>
    </row>
    <row r="7618" spans="1:18" hidden="1">
      <c r="A7618" s="34" t="s">
        <v>582</v>
      </c>
      <c r="B7618" s="34" t="s">
        <v>7545</v>
      </c>
      <c r="C7618" s="226" t="s">
        <v>7843</v>
      </c>
      <c r="D7618" s="223">
        <v>396</v>
      </c>
      <c r="E7618" s="327">
        <v>43159</v>
      </c>
      <c r="F7618" s="37">
        <v>34260.21</v>
      </c>
      <c r="G7618" s="38">
        <v>0.2</v>
      </c>
      <c r="H7618" s="312">
        <v>580.67999999999995</v>
      </c>
      <c r="I7618" s="39">
        <v>31937.49</v>
      </c>
      <c r="J7618" s="40">
        <f t="shared" si="3477"/>
        <v>0.2</v>
      </c>
      <c r="K7618" s="41">
        <f t="shared" si="3478"/>
        <v>580.67999999999995</v>
      </c>
      <c r="L7618" s="42">
        <f t="shared" si="3479"/>
        <v>0</v>
      </c>
      <c r="M7618" s="39">
        <f t="shared" si="3480"/>
        <v>31937.49</v>
      </c>
      <c r="N7618" s="38">
        <f>VLOOKUP(CONCATENATE(A7618,"-6"),'Restated Depr'!$B$6:$G$7674,6,0)</f>
        <v>0.2</v>
      </c>
      <c r="O7618" s="42">
        <f t="shared" si="3481"/>
        <v>580.67999999999995</v>
      </c>
      <c r="P7618" s="42">
        <f t="shared" si="3482"/>
        <v>0</v>
      </c>
      <c r="Q7618" t="s">
        <v>7604</v>
      </c>
    </row>
    <row r="7619" spans="1:18" hidden="1">
      <c r="A7619" s="34" t="s">
        <v>582</v>
      </c>
      <c r="B7619" s="34" t="s">
        <v>7546</v>
      </c>
      <c r="C7619" s="226" t="s">
        <v>7843</v>
      </c>
      <c r="D7619" s="223">
        <v>396</v>
      </c>
      <c r="E7619" s="327">
        <v>43190</v>
      </c>
      <c r="F7619" s="37">
        <v>33679.53</v>
      </c>
      <c r="G7619" s="38">
        <v>0.2</v>
      </c>
      <c r="H7619" s="312">
        <v>580.67999999999995</v>
      </c>
      <c r="I7619" s="39">
        <v>31937.49</v>
      </c>
      <c r="J7619" s="40">
        <f t="shared" si="3477"/>
        <v>0.2</v>
      </c>
      <c r="K7619" s="41">
        <f t="shared" si="3478"/>
        <v>580.67999999999995</v>
      </c>
      <c r="L7619" s="42">
        <f t="shared" si="3479"/>
        <v>0</v>
      </c>
      <c r="M7619" s="39">
        <f t="shared" si="3480"/>
        <v>31937.49</v>
      </c>
      <c r="N7619" s="38">
        <f>VLOOKUP(CONCATENATE(A7619,"-6"),'Restated Depr'!$B$6:$G$7674,6,0)</f>
        <v>0.2</v>
      </c>
      <c r="O7619" s="42">
        <f t="shared" si="3481"/>
        <v>580.67999999999995</v>
      </c>
      <c r="P7619" s="42">
        <f t="shared" si="3482"/>
        <v>0</v>
      </c>
      <c r="Q7619" t="s">
        <v>7604</v>
      </c>
    </row>
    <row r="7620" spans="1:18" hidden="1">
      <c r="A7620" s="34" t="s">
        <v>582</v>
      </c>
      <c r="B7620" s="34" t="s">
        <v>7547</v>
      </c>
      <c r="C7620" s="226" t="s">
        <v>7843</v>
      </c>
      <c r="D7620" s="223">
        <v>396</v>
      </c>
      <c r="E7620" s="327">
        <v>43220</v>
      </c>
      <c r="F7620" s="37">
        <v>33098.85</v>
      </c>
      <c r="G7620" s="38">
        <v>0.2</v>
      </c>
      <c r="H7620" s="312">
        <v>580.67999999999995</v>
      </c>
      <c r="I7620" s="39">
        <v>31937.49</v>
      </c>
      <c r="J7620" s="40">
        <f t="shared" si="3477"/>
        <v>0.2</v>
      </c>
      <c r="K7620" s="41">
        <f t="shared" si="3478"/>
        <v>580.67999999999995</v>
      </c>
      <c r="L7620" s="42">
        <f t="shared" si="3479"/>
        <v>0</v>
      </c>
      <c r="M7620" s="39">
        <f t="shared" si="3480"/>
        <v>31937.49</v>
      </c>
      <c r="N7620" s="38">
        <f>VLOOKUP(CONCATENATE(A7620,"-6"),'Restated Depr'!$B$6:$G$7674,6,0)</f>
        <v>0.2</v>
      </c>
      <c r="O7620" s="42">
        <f t="shared" si="3481"/>
        <v>580.67999999999995</v>
      </c>
      <c r="P7620" s="42">
        <f t="shared" si="3482"/>
        <v>0</v>
      </c>
      <c r="Q7620" t="s">
        <v>7604</v>
      </c>
    </row>
    <row r="7621" spans="1:18" hidden="1">
      <c r="A7621" s="34" t="s">
        <v>582</v>
      </c>
      <c r="B7621" s="34" t="s">
        <v>7548</v>
      </c>
      <c r="C7621" s="226" t="s">
        <v>7843</v>
      </c>
      <c r="D7621" s="223">
        <v>396</v>
      </c>
      <c r="E7621" s="327">
        <v>43251</v>
      </c>
      <c r="F7621" s="37">
        <v>32518.17</v>
      </c>
      <c r="G7621" s="38">
        <v>0.2</v>
      </c>
      <c r="H7621" s="312">
        <v>580.67999999999995</v>
      </c>
      <c r="I7621" s="39">
        <v>31937.49</v>
      </c>
      <c r="J7621" s="40">
        <f t="shared" si="3477"/>
        <v>0.2</v>
      </c>
      <c r="K7621" s="41">
        <f t="shared" si="3478"/>
        <v>580.67999999999995</v>
      </c>
      <c r="L7621" s="42">
        <f t="shared" si="3479"/>
        <v>0</v>
      </c>
      <c r="M7621" s="39">
        <f t="shared" si="3480"/>
        <v>31937.49</v>
      </c>
      <c r="N7621" s="38">
        <f>VLOOKUP(CONCATENATE(A7621,"-6"),'Restated Depr'!$B$6:$G$7674,6,0)</f>
        <v>0.2</v>
      </c>
      <c r="O7621" s="42">
        <f t="shared" si="3481"/>
        <v>580.67999999999995</v>
      </c>
      <c r="P7621" s="42">
        <f t="shared" si="3482"/>
        <v>0</v>
      </c>
      <c r="Q7621" t="s">
        <v>7604</v>
      </c>
    </row>
    <row r="7622" spans="1:18" hidden="1">
      <c r="A7622" s="34" t="s">
        <v>582</v>
      </c>
      <c r="B7622" s="34" t="s">
        <v>7549</v>
      </c>
      <c r="C7622" s="226" t="s">
        <v>7843</v>
      </c>
      <c r="D7622" s="223">
        <v>396</v>
      </c>
      <c r="E7622" s="327">
        <v>43281</v>
      </c>
      <c r="F7622" s="37">
        <v>31937.49</v>
      </c>
      <c r="G7622" s="38">
        <v>0.2</v>
      </c>
      <c r="H7622" s="312">
        <v>580.67999999999995</v>
      </c>
      <c r="I7622" s="39">
        <v>31937.49</v>
      </c>
      <c r="J7622" s="40">
        <f t="shared" si="3477"/>
        <v>0.2</v>
      </c>
      <c r="K7622" s="41">
        <f t="shared" si="3478"/>
        <v>580.67999999999995</v>
      </c>
      <c r="L7622" s="42">
        <f t="shared" si="3479"/>
        <v>0</v>
      </c>
      <c r="M7622" s="39">
        <f t="shared" si="3480"/>
        <v>31937.49</v>
      </c>
      <c r="N7622" s="38">
        <f>VLOOKUP(CONCATENATE(A7622,"-6"),'Restated Depr'!$B$6:$G$7674,6,0)</f>
        <v>0.2</v>
      </c>
      <c r="O7622" s="42">
        <f t="shared" si="3481"/>
        <v>580.67999999999995</v>
      </c>
      <c r="P7622" s="42">
        <f t="shared" si="3482"/>
        <v>0</v>
      </c>
      <c r="Q7622" t="s">
        <v>7604</v>
      </c>
      <c r="R7622" s="5"/>
    </row>
    <row r="7623" spans="1:18" ht="15.75" hidden="1" thickBot="1">
      <c r="A7623" t="s">
        <v>582</v>
      </c>
      <c r="C7623" s="224" t="s">
        <v>649</v>
      </c>
      <c r="D7623" s="22"/>
      <c r="E7623" s="323" t="s">
        <v>606</v>
      </c>
      <c r="F7623" s="1"/>
      <c r="G7623" s="5"/>
      <c r="H7623" s="310">
        <f>SUM(H7611:H7622)</f>
        <v>6011.01</v>
      </c>
      <c r="I7623" s="10"/>
      <c r="J7623" s="10"/>
      <c r="K7623" s="32">
        <f>SUM(K7611:K7622)</f>
        <v>6011.01</v>
      </c>
      <c r="L7623" s="28">
        <f>SUM(L7611:L7622)</f>
        <v>0</v>
      </c>
      <c r="M7623" s="10"/>
      <c r="N7623" s="5"/>
      <c r="O7623" s="28">
        <f>SUM(O7611:O7622)</f>
        <v>6968.1600000000008</v>
      </c>
      <c r="P7623" s="28">
        <f>SUM(P7611:P7622)</f>
        <v>957.14999999999975</v>
      </c>
    </row>
    <row r="7624" spans="1:18" hidden="1">
      <c r="A7624" t="s">
        <v>583</v>
      </c>
      <c r="B7624" t="s">
        <v>7550</v>
      </c>
      <c r="C7624" s="224" t="s">
        <v>7843</v>
      </c>
      <c r="D7624" s="221">
        <v>397</v>
      </c>
      <c r="E7624" s="324">
        <v>42947</v>
      </c>
      <c r="F7624" s="9">
        <v>2176124.34</v>
      </c>
      <c r="G7624" s="18">
        <v>6.6699999999999995E-2</v>
      </c>
      <c r="H7624" s="299">
        <v>12095.62</v>
      </c>
      <c r="I7624" s="15">
        <v>3727646.36</v>
      </c>
      <c r="J7624" s="11">
        <f t="shared" ref="J7624:J7635" si="3483">G7624</f>
        <v>6.6699999999999995E-2</v>
      </c>
      <c r="K7624" s="31">
        <f t="shared" ref="K7624:K7635" si="3484">I7624*J7624/12</f>
        <v>20719.501017666666</v>
      </c>
      <c r="L7624" s="289">
        <f t="shared" ref="L7624:L7635" si="3485">K7624-H7624</f>
        <v>8623.8810176666648</v>
      </c>
      <c r="M7624" s="15">
        <f t="shared" ref="M7624:M7635" si="3486">I7624</f>
        <v>3727646.36</v>
      </c>
      <c r="N7624" s="5">
        <f>VLOOKUP(CONCATENATE(A7624,"-6"),'Restated Depr'!$B$6:$G$7674,6,0)</f>
        <v>6.6699999999999995E-2</v>
      </c>
      <c r="O7624" s="289">
        <f t="shared" ref="O7624:O7635" si="3487">M7624*N7624/12</f>
        <v>20719.501017666666</v>
      </c>
      <c r="P7624" s="289">
        <f t="shared" ref="P7624:P7635" si="3488">O7624-K7624</f>
        <v>0</v>
      </c>
      <c r="Q7624" t="s">
        <v>7819</v>
      </c>
    </row>
    <row r="7625" spans="1:18" hidden="1">
      <c r="A7625" t="s">
        <v>583</v>
      </c>
      <c r="B7625" t="s">
        <v>7551</v>
      </c>
      <c r="C7625" s="224" t="s">
        <v>7843</v>
      </c>
      <c r="D7625" s="221">
        <v>397</v>
      </c>
      <c r="E7625" s="324">
        <v>42978</v>
      </c>
      <c r="F7625" s="1">
        <v>2176146.75</v>
      </c>
      <c r="G7625" s="18">
        <v>6.6699999999999995E-2</v>
      </c>
      <c r="H7625" s="298">
        <v>12095.75</v>
      </c>
      <c r="I7625" s="10">
        <v>3727646.36</v>
      </c>
      <c r="J7625" s="11">
        <f t="shared" si="3483"/>
        <v>6.6699999999999995E-2</v>
      </c>
      <c r="K7625" s="30">
        <f t="shared" si="3484"/>
        <v>20719.501017666666</v>
      </c>
      <c r="L7625" s="29">
        <f t="shared" si="3485"/>
        <v>8623.7510176666656</v>
      </c>
      <c r="M7625" s="10">
        <f t="shared" si="3486"/>
        <v>3727646.36</v>
      </c>
      <c r="N7625" s="5">
        <f>VLOOKUP(CONCATENATE(A7625,"-6"),'Restated Depr'!$B$6:$G$7674,6,0)</f>
        <v>6.6699999999999995E-2</v>
      </c>
      <c r="O7625" s="29">
        <f t="shared" si="3487"/>
        <v>20719.501017666666</v>
      </c>
      <c r="P7625" s="29">
        <f t="shared" si="3488"/>
        <v>0</v>
      </c>
      <c r="Q7625" t="s">
        <v>7819</v>
      </c>
    </row>
    <row r="7626" spans="1:18" hidden="1">
      <c r="A7626" t="s">
        <v>583</v>
      </c>
      <c r="B7626" t="s">
        <v>7552</v>
      </c>
      <c r="C7626" s="224" t="s">
        <v>7843</v>
      </c>
      <c r="D7626" s="221">
        <v>397</v>
      </c>
      <c r="E7626" s="324">
        <v>43008</v>
      </c>
      <c r="F7626" s="1">
        <v>2176169.16</v>
      </c>
      <c r="G7626" s="18">
        <v>6.6699999999999995E-2</v>
      </c>
      <c r="H7626" s="298">
        <v>12095.87</v>
      </c>
      <c r="I7626" s="10">
        <v>3727646.36</v>
      </c>
      <c r="J7626" s="11">
        <f t="shared" si="3483"/>
        <v>6.6699999999999995E-2</v>
      </c>
      <c r="K7626" s="30">
        <f t="shared" si="3484"/>
        <v>20719.501017666666</v>
      </c>
      <c r="L7626" s="29">
        <f t="shared" si="3485"/>
        <v>8623.6310176666648</v>
      </c>
      <c r="M7626" s="10">
        <f t="shared" si="3486"/>
        <v>3727646.36</v>
      </c>
      <c r="N7626" s="5">
        <f>VLOOKUP(CONCATENATE(A7626,"-6"),'Restated Depr'!$B$6:$G$7674,6,0)</f>
        <v>6.6699999999999995E-2</v>
      </c>
      <c r="O7626" s="29">
        <f t="shared" si="3487"/>
        <v>20719.501017666666</v>
      </c>
      <c r="P7626" s="29">
        <f t="shared" si="3488"/>
        <v>0</v>
      </c>
      <c r="Q7626" t="s">
        <v>7819</v>
      </c>
    </row>
    <row r="7627" spans="1:18" hidden="1">
      <c r="A7627" t="s">
        <v>583</v>
      </c>
      <c r="B7627" t="s">
        <v>7553</v>
      </c>
      <c r="C7627" s="224" t="s">
        <v>7843</v>
      </c>
      <c r="D7627" s="221">
        <v>397</v>
      </c>
      <c r="E7627" s="324">
        <v>43039</v>
      </c>
      <c r="F7627" s="1">
        <v>2185748.58</v>
      </c>
      <c r="G7627" s="18">
        <v>6.6699999999999995E-2</v>
      </c>
      <c r="H7627" s="298">
        <v>12149.12</v>
      </c>
      <c r="I7627" s="10">
        <v>3727646.36</v>
      </c>
      <c r="J7627" s="11">
        <f t="shared" si="3483"/>
        <v>6.6699999999999995E-2</v>
      </c>
      <c r="K7627" s="30">
        <f t="shared" si="3484"/>
        <v>20719.501017666666</v>
      </c>
      <c r="L7627" s="29">
        <f t="shared" si="3485"/>
        <v>8570.3810176666648</v>
      </c>
      <c r="M7627" s="10">
        <f t="shared" si="3486"/>
        <v>3727646.36</v>
      </c>
      <c r="N7627" s="5">
        <f>VLOOKUP(CONCATENATE(A7627,"-6"),'Restated Depr'!$B$6:$G$7674,6,0)</f>
        <v>6.6699999999999995E-2</v>
      </c>
      <c r="O7627" s="29">
        <f t="shared" si="3487"/>
        <v>20719.501017666666</v>
      </c>
      <c r="P7627" s="29">
        <f t="shared" si="3488"/>
        <v>0</v>
      </c>
      <c r="Q7627" t="s">
        <v>7819</v>
      </c>
    </row>
    <row r="7628" spans="1:18" hidden="1">
      <c r="A7628" t="s">
        <v>583</v>
      </c>
      <c r="B7628" t="s">
        <v>7554</v>
      </c>
      <c r="C7628" s="224" t="s">
        <v>7843</v>
      </c>
      <c r="D7628" s="221">
        <v>397</v>
      </c>
      <c r="E7628" s="324">
        <v>43069</v>
      </c>
      <c r="F7628" s="1">
        <v>2229739.8199999998</v>
      </c>
      <c r="G7628" s="18">
        <v>6.6699999999999995E-2</v>
      </c>
      <c r="H7628" s="298">
        <v>12393.64</v>
      </c>
      <c r="I7628" s="10">
        <v>3727646.36</v>
      </c>
      <c r="J7628" s="11">
        <f t="shared" si="3483"/>
        <v>6.6699999999999995E-2</v>
      </c>
      <c r="K7628" s="30">
        <f t="shared" si="3484"/>
        <v>20719.501017666666</v>
      </c>
      <c r="L7628" s="29">
        <f t="shared" si="3485"/>
        <v>8325.8610176666662</v>
      </c>
      <c r="M7628" s="10">
        <f t="shared" si="3486"/>
        <v>3727646.36</v>
      </c>
      <c r="N7628" s="5">
        <f>VLOOKUP(CONCATENATE(A7628,"-6"),'Restated Depr'!$B$6:$G$7674,6,0)</f>
        <v>6.6699999999999995E-2</v>
      </c>
      <c r="O7628" s="29">
        <f t="shared" si="3487"/>
        <v>20719.501017666666</v>
      </c>
      <c r="P7628" s="29">
        <f t="shared" si="3488"/>
        <v>0</v>
      </c>
      <c r="Q7628" t="s">
        <v>7819</v>
      </c>
    </row>
    <row r="7629" spans="1:18" hidden="1">
      <c r="A7629" t="s">
        <v>583</v>
      </c>
      <c r="B7629" t="s">
        <v>7555</v>
      </c>
      <c r="C7629" s="224" t="s">
        <v>7843</v>
      </c>
      <c r="D7629" s="221">
        <v>397</v>
      </c>
      <c r="E7629" s="324">
        <v>43100</v>
      </c>
      <c r="F7629" s="1">
        <v>2276368.1800000002</v>
      </c>
      <c r="G7629" s="18">
        <v>6.6699999999999995E-2</v>
      </c>
      <c r="H7629" s="298">
        <v>12652.810000000003</v>
      </c>
      <c r="I7629" s="10">
        <v>3727646.36</v>
      </c>
      <c r="J7629" s="11">
        <f t="shared" si="3483"/>
        <v>6.6699999999999995E-2</v>
      </c>
      <c r="K7629" s="30">
        <f t="shared" si="3484"/>
        <v>20719.501017666666</v>
      </c>
      <c r="L7629" s="29">
        <f t="shared" si="3485"/>
        <v>8066.6910176666624</v>
      </c>
      <c r="M7629" s="10">
        <f t="shared" si="3486"/>
        <v>3727646.36</v>
      </c>
      <c r="N7629" s="5">
        <f>VLOOKUP(CONCATENATE(A7629,"-6"),'Restated Depr'!$B$6:$G$7674,6,0)</f>
        <v>6.6699999999999995E-2</v>
      </c>
      <c r="O7629" s="29">
        <f t="shared" si="3487"/>
        <v>20719.501017666666</v>
      </c>
      <c r="P7629" s="29">
        <f t="shared" si="3488"/>
        <v>0</v>
      </c>
      <c r="Q7629" t="s">
        <v>7819</v>
      </c>
    </row>
    <row r="7630" spans="1:18" hidden="1">
      <c r="A7630" t="s">
        <v>583</v>
      </c>
      <c r="B7630" t="s">
        <v>7556</v>
      </c>
      <c r="C7630" s="224" t="s">
        <v>7843</v>
      </c>
      <c r="D7630" s="221">
        <v>397</v>
      </c>
      <c r="E7630" s="324">
        <v>43131</v>
      </c>
      <c r="F7630" s="1">
        <v>2288447.3199999998</v>
      </c>
      <c r="G7630" s="5">
        <v>6.6699999999999995E-2</v>
      </c>
      <c r="H7630" s="298">
        <v>12719.950000000003</v>
      </c>
      <c r="I7630" s="10">
        <v>3727646.36</v>
      </c>
      <c r="J7630" s="11">
        <f t="shared" si="3483"/>
        <v>6.6699999999999995E-2</v>
      </c>
      <c r="K7630" s="30">
        <f t="shared" si="3484"/>
        <v>20719.501017666666</v>
      </c>
      <c r="L7630" s="29">
        <f t="shared" si="3485"/>
        <v>7999.551017666663</v>
      </c>
      <c r="M7630" s="10">
        <f t="shared" si="3486"/>
        <v>3727646.36</v>
      </c>
      <c r="N7630" s="5">
        <f>VLOOKUP(CONCATENATE(A7630,"-6"),'Restated Depr'!$B$6:$G$7674,6,0)</f>
        <v>6.6699999999999995E-2</v>
      </c>
      <c r="O7630" s="29">
        <f t="shared" si="3487"/>
        <v>20719.501017666666</v>
      </c>
      <c r="P7630" s="29">
        <f t="shared" si="3488"/>
        <v>0</v>
      </c>
      <c r="Q7630" t="s">
        <v>7819</v>
      </c>
    </row>
    <row r="7631" spans="1:18" hidden="1">
      <c r="A7631" t="s">
        <v>583</v>
      </c>
      <c r="B7631" t="s">
        <v>7557</v>
      </c>
      <c r="C7631" s="224" t="s">
        <v>7843</v>
      </c>
      <c r="D7631" s="221">
        <v>397</v>
      </c>
      <c r="E7631" s="324">
        <v>43159</v>
      </c>
      <c r="F7631" s="1">
        <v>2256875.77</v>
      </c>
      <c r="G7631" s="5">
        <v>6.6699999999999995E-2</v>
      </c>
      <c r="H7631" s="298">
        <v>12544.47</v>
      </c>
      <c r="I7631" s="10">
        <v>3727646.36</v>
      </c>
      <c r="J7631" s="11">
        <f t="shared" si="3483"/>
        <v>6.6699999999999995E-2</v>
      </c>
      <c r="K7631" s="30">
        <f t="shared" si="3484"/>
        <v>20719.501017666666</v>
      </c>
      <c r="L7631" s="29">
        <f t="shared" si="3485"/>
        <v>8175.0310176666662</v>
      </c>
      <c r="M7631" s="10">
        <f t="shared" si="3486"/>
        <v>3727646.36</v>
      </c>
      <c r="N7631" s="5">
        <f>VLOOKUP(CONCATENATE(A7631,"-6"),'Restated Depr'!$B$6:$G$7674,6,0)</f>
        <v>6.6699999999999995E-2</v>
      </c>
      <c r="O7631" s="29">
        <f t="shared" si="3487"/>
        <v>20719.501017666666</v>
      </c>
      <c r="P7631" s="29">
        <f t="shared" si="3488"/>
        <v>0</v>
      </c>
      <c r="Q7631" t="s">
        <v>7819</v>
      </c>
    </row>
    <row r="7632" spans="1:18" hidden="1">
      <c r="A7632" t="s">
        <v>583</v>
      </c>
      <c r="B7632" t="s">
        <v>7558</v>
      </c>
      <c r="C7632" s="224" t="s">
        <v>7843</v>
      </c>
      <c r="D7632" s="221">
        <v>397</v>
      </c>
      <c r="E7632" s="324">
        <v>43190</v>
      </c>
      <c r="F7632" s="1">
        <v>2225441.62</v>
      </c>
      <c r="G7632" s="5">
        <v>6.6699999999999995E-2</v>
      </c>
      <c r="H7632" s="298">
        <v>12369.75</v>
      </c>
      <c r="I7632" s="10">
        <v>3727646.36</v>
      </c>
      <c r="J7632" s="11">
        <f t="shared" si="3483"/>
        <v>6.6699999999999995E-2</v>
      </c>
      <c r="K7632" s="30">
        <f t="shared" si="3484"/>
        <v>20719.501017666666</v>
      </c>
      <c r="L7632" s="29">
        <f t="shared" si="3485"/>
        <v>8349.7510176666656</v>
      </c>
      <c r="M7632" s="10">
        <f t="shared" si="3486"/>
        <v>3727646.36</v>
      </c>
      <c r="N7632" s="5">
        <f>VLOOKUP(CONCATENATE(A7632,"-6"),'Restated Depr'!$B$6:$G$7674,6,0)</f>
        <v>6.6699999999999995E-2</v>
      </c>
      <c r="O7632" s="29">
        <f t="shared" si="3487"/>
        <v>20719.501017666666</v>
      </c>
      <c r="P7632" s="29">
        <f t="shared" si="3488"/>
        <v>0</v>
      </c>
      <c r="Q7632" t="s">
        <v>7819</v>
      </c>
    </row>
    <row r="7633" spans="1:18" hidden="1">
      <c r="A7633" t="s">
        <v>583</v>
      </c>
      <c r="B7633" t="s">
        <v>7559</v>
      </c>
      <c r="C7633" s="224" t="s">
        <v>7843</v>
      </c>
      <c r="D7633" s="221">
        <v>397</v>
      </c>
      <c r="E7633" s="324">
        <v>43220</v>
      </c>
      <c r="F7633" s="1">
        <v>2225441.62</v>
      </c>
      <c r="G7633" s="5">
        <v>6.6699999999999995E-2</v>
      </c>
      <c r="H7633" s="298">
        <v>12369.75</v>
      </c>
      <c r="I7633" s="10">
        <v>3727646.36</v>
      </c>
      <c r="J7633" s="11">
        <f t="shared" si="3483"/>
        <v>6.6699999999999995E-2</v>
      </c>
      <c r="K7633" s="30">
        <f t="shared" si="3484"/>
        <v>20719.501017666666</v>
      </c>
      <c r="L7633" s="29">
        <f t="shared" si="3485"/>
        <v>8349.7510176666656</v>
      </c>
      <c r="M7633" s="10">
        <f t="shared" si="3486"/>
        <v>3727646.36</v>
      </c>
      <c r="N7633" s="5">
        <f>VLOOKUP(CONCATENATE(A7633,"-6"),'Restated Depr'!$B$6:$G$7674,6,0)</f>
        <v>6.6699999999999995E-2</v>
      </c>
      <c r="O7633" s="29">
        <f t="shared" si="3487"/>
        <v>20719.501017666666</v>
      </c>
      <c r="P7633" s="29">
        <f t="shared" si="3488"/>
        <v>0</v>
      </c>
      <c r="Q7633" t="s">
        <v>7819</v>
      </c>
    </row>
    <row r="7634" spans="1:18" hidden="1">
      <c r="A7634" t="s">
        <v>583</v>
      </c>
      <c r="B7634" t="s">
        <v>7560</v>
      </c>
      <c r="C7634" s="224" t="s">
        <v>7843</v>
      </c>
      <c r="D7634" s="221">
        <v>397</v>
      </c>
      <c r="E7634" s="324">
        <v>43251</v>
      </c>
      <c r="F7634" s="1">
        <v>3149391.18</v>
      </c>
      <c r="G7634" s="5">
        <v>6.6699999999999995E-2</v>
      </c>
      <c r="H7634" s="298">
        <v>17505.37</v>
      </c>
      <c r="I7634" s="10">
        <v>3727646.36</v>
      </c>
      <c r="J7634" s="11">
        <f t="shared" si="3483"/>
        <v>6.6699999999999995E-2</v>
      </c>
      <c r="K7634" s="30">
        <f t="shared" si="3484"/>
        <v>20719.501017666666</v>
      </c>
      <c r="L7634" s="29">
        <f t="shared" si="3485"/>
        <v>3214.1310176666666</v>
      </c>
      <c r="M7634" s="10">
        <f t="shared" si="3486"/>
        <v>3727646.36</v>
      </c>
      <c r="N7634" s="5">
        <f>VLOOKUP(CONCATENATE(A7634,"-6"),'Restated Depr'!$B$6:$G$7674,6,0)</f>
        <v>6.6699999999999995E-2</v>
      </c>
      <c r="O7634" s="29">
        <f t="shared" si="3487"/>
        <v>20719.501017666666</v>
      </c>
      <c r="P7634" s="29">
        <f t="shared" si="3488"/>
        <v>0</v>
      </c>
      <c r="Q7634" t="s">
        <v>7819</v>
      </c>
    </row>
    <row r="7635" spans="1:18" hidden="1">
      <c r="A7635" t="s">
        <v>583</v>
      </c>
      <c r="B7635" t="s">
        <v>7561</v>
      </c>
      <c r="C7635" s="224" t="s">
        <v>7843</v>
      </c>
      <c r="D7635" s="221">
        <v>397</v>
      </c>
      <c r="E7635" s="324">
        <v>43281</v>
      </c>
      <c r="F7635" s="1">
        <v>3727646.36</v>
      </c>
      <c r="G7635" s="5">
        <v>6.6699999999999995E-2</v>
      </c>
      <c r="H7635" s="298">
        <v>20719.5</v>
      </c>
      <c r="I7635" s="10">
        <v>3727646.36</v>
      </c>
      <c r="J7635" s="11">
        <f t="shared" si="3483"/>
        <v>6.6699999999999995E-2</v>
      </c>
      <c r="K7635" s="30">
        <f t="shared" si="3484"/>
        <v>20719.501017666666</v>
      </c>
      <c r="L7635" s="29">
        <f t="shared" si="3485"/>
        <v>1.0176666655752342E-3</v>
      </c>
      <c r="M7635" s="10">
        <f t="shared" si="3486"/>
        <v>3727646.36</v>
      </c>
      <c r="N7635" s="5">
        <f>VLOOKUP(CONCATENATE(A7635,"-6"),'Restated Depr'!$B$6:$G$7674,6,0)</f>
        <v>6.6699999999999995E-2</v>
      </c>
      <c r="O7635" s="29">
        <f t="shared" si="3487"/>
        <v>20719.501017666666</v>
      </c>
      <c r="P7635" s="29">
        <f t="shared" si="3488"/>
        <v>0</v>
      </c>
      <c r="Q7635" t="s">
        <v>7819</v>
      </c>
      <c r="R7635" s="5"/>
    </row>
    <row r="7636" spans="1:18" ht="15.75" hidden="1" thickBot="1">
      <c r="A7636" t="s">
        <v>583</v>
      </c>
      <c r="C7636" s="224" t="s">
        <v>649</v>
      </c>
      <c r="D7636" s="22"/>
      <c r="E7636" s="323" t="s">
        <v>606</v>
      </c>
      <c r="F7636" s="1"/>
      <c r="G7636" s="5"/>
      <c r="H7636" s="310">
        <f>SUM(H7624:H7635)</f>
        <v>161711.6</v>
      </c>
      <c r="I7636" s="10"/>
      <c r="J7636" s="10"/>
      <c r="K7636" s="32">
        <f>SUM(K7624:K7635)</f>
        <v>248634.01221199994</v>
      </c>
      <c r="L7636" s="28">
        <f>SUM(L7624:L7635)</f>
        <v>86922.41221200001</v>
      </c>
      <c r="M7636" s="10"/>
      <c r="N7636" s="5"/>
      <c r="O7636" s="28">
        <f>SUM(O7624:O7635)</f>
        <v>248634.01221199994</v>
      </c>
      <c r="P7636" s="28">
        <f>SUM(P7624:P7635)</f>
        <v>0</v>
      </c>
    </row>
    <row r="7637" spans="1:18" hidden="1">
      <c r="A7637" s="34" t="s">
        <v>584</v>
      </c>
      <c r="B7637" s="34" t="s">
        <v>7562</v>
      </c>
      <c r="C7637" s="226" t="s">
        <v>7843</v>
      </c>
      <c r="D7637" s="223">
        <v>397</v>
      </c>
      <c r="E7637" s="327">
        <v>42947</v>
      </c>
      <c r="F7637" s="285">
        <v>1363571.47</v>
      </c>
      <c r="G7637" s="38">
        <v>0.16666666999999999</v>
      </c>
      <c r="H7637" s="311">
        <v>17941.73</v>
      </c>
      <c r="I7637" s="287">
        <v>1148564.82</v>
      </c>
      <c r="J7637" s="40">
        <f t="shared" ref="J7637:J7648" si="3489">G7637</f>
        <v>0.16666666999999999</v>
      </c>
      <c r="K7637" s="290">
        <f t="shared" ref="K7637:K7648" si="3490">H7637</f>
        <v>17941.73</v>
      </c>
      <c r="L7637" s="291">
        <f t="shared" ref="L7637:L7648" si="3491">K7637-H7637</f>
        <v>0</v>
      </c>
      <c r="M7637" s="287">
        <f t="shared" ref="M7637:M7648" si="3492">I7637</f>
        <v>1148564.82</v>
      </c>
      <c r="N7637" s="38">
        <f>VLOOKUP(CONCATENATE(A7637,"-6"),'Restated Depr'!$B$6:$G$7674,6,0)</f>
        <v>0.2</v>
      </c>
      <c r="O7637" s="291">
        <f t="shared" ref="O7637:O7648" si="3493">VLOOKUP(CONCATENATE(A7637,"-6"),$B$3:$K$7676,10,FALSE)</f>
        <v>20883</v>
      </c>
      <c r="P7637" s="291">
        <f t="shared" ref="P7637:P7648" si="3494">O7637-K7637</f>
        <v>2941.2700000000004</v>
      </c>
      <c r="Q7637" t="s">
        <v>7604</v>
      </c>
    </row>
    <row r="7638" spans="1:18" hidden="1">
      <c r="A7638" s="34" t="s">
        <v>584</v>
      </c>
      <c r="B7638" s="34" t="s">
        <v>7563</v>
      </c>
      <c r="C7638" s="226" t="s">
        <v>7843</v>
      </c>
      <c r="D7638" s="223">
        <v>397</v>
      </c>
      <c r="E7638" s="327">
        <v>42978</v>
      </c>
      <c r="F7638" s="37">
        <v>1345629.74</v>
      </c>
      <c r="G7638" s="38">
        <v>0.16666666999999999</v>
      </c>
      <c r="H7638" s="312">
        <v>17941.73</v>
      </c>
      <c r="I7638" s="39">
        <v>1148564.82</v>
      </c>
      <c r="J7638" s="40">
        <f t="shared" si="3489"/>
        <v>0.16666666999999999</v>
      </c>
      <c r="K7638" s="41">
        <f t="shared" si="3490"/>
        <v>17941.73</v>
      </c>
      <c r="L7638" s="42">
        <f t="shared" si="3491"/>
        <v>0</v>
      </c>
      <c r="M7638" s="39">
        <f t="shared" si="3492"/>
        <v>1148564.82</v>
      </c>
      <c r="N7638" s="38">
        <f>VLOOKUP(CONCATENATE(A7638,"-6"),'Restated Depr'!$B$6:$G$7674,6,0)</f>
        <v>0.2</v>
      </c>
      <c r="O7638" s="42">
        <f t="shared" si="3493"/>
        <v>20883</v>
      </c>
      <c r="P7638" s="42">
        <f t="shared" si="3494"/>
        <v>2941.2700000000004</v>
      </c>
      <c r="Q7638" t="s">
        <v>7604</v>
      </c>
    </row>
    <row r="7639" spans="1:18" hidden="1">
      <c r="A7639" s="34" t="s">
        <v>584</v>
      </c>
      <c r="B7639" s="34" t="s">
        <v>7564</v>
      </c>
      <c r="C7639" s="226" t="s">
        <v>7843</v>
      </c>
      <c r="D7639" s="223">
        <v>397</v>
      </c>
      <c r="E7639" s="327">
        <v>43008</v>
      </c>
      <c r="F7639" s="37">
        <v>1327688.01</v>
      </c>
      <c r="G7639" s="38">
        <v>0.16666666999999999</v>
      </c>
      <c r="H7639" s="312">
        <v>17941.73</v>
      </c>
      <c r="I7639" s="39">
        <v>1148564.82</v>
      </c>
      <c r="J7639" s="40">
        <f t="shared" si="3489"/>
        <v>0.16666666999999999</v>
      </c>
      <c r="K7639" s="41">
        <f t="shared" si="3490"/>
        <v>17941.73</v>
      </c>
      <c r="L7639" s="42">
        <f t="shared" si="3491"/>
        <v>0</v>
      </c>
      <c r="M7639" s="39">
        <f t="shared" si="3492"/>
        <v>1148564.82</v>
      </c>
      <c r="N7639" s="38">
        <f>VLOOKUP(CONCATENATE(A7639,"-6"),'Restated Depr'!$B$6:$G$7674,6,0)</f>
        <v>0.2</v>
      </c>
      <c r="O7639" s="42">
        <f t="shared" si="3493"/>
        <v>20883</v>
      </c>
      <c r="P7639" s="42">
        <f t="shared" si="3494"/>
        <v>2941.2700000000004</v>
      </c>
      <c r="Q7639" t="s">
        <v>7604</v>
      </c>
    </row>
    <row r="7640" spans="1:18" hidden="1">
      <c r="A7640" s="34" t="s">
        <v>584</v>
      </c>
      <c r="B7640" s="34" t="s">
        <v>7565</v>
      </c>
      <c r="C7640" s="226" t="s">
        <v>7843</v>
      </c>
      <c r="D7640" s="223">
        <v>397</v>
      </c>
      <c r="E7640" s="327">
        <v>43039</v>
      </c>
      <c r="F7640" s="37">
        <v>1309746.28</v>
      </c>
      <c r="G7640" s="38">
        <v>0.16666666999999999</v>
      </c>
      <c r="H7640" s="312">
        <v>17941.730000000003</v>
      </c>
      <c r="I7640" s="39">
        <v>1148564.82</v>
      </c>
      <c r="J7640" s="40">
        <f t="shared" si="3489"/>
        <v>0.16666666999999999</v>
      </c>
      <c r="K7640" s="41">
        <f t="shared" si="3490"/>
        <v>17941.730000000003</v>
      </c>
      <c r="L7640" s="42">
        <f t="shared" si="3491"/>
        <v>0</v>
      </c>
      <c r="M7640" s="39">
        <f t="shared" si="3492"/>
        <v>1148564.82</v>
      </c>
      <c r="N7640" s="38">
        <f>VLOOKUP(CONCATENATE(A7640,"-6"),'Restated Depr'!$B$6:$G$7674,6,0)</f>
        <v>0.2</v>
      </c>
      <c r="O7640" s="42">
        <f t="shared" si="3493"/>
        <v>20883</v>
      </c>
      <c r="P7640" s="42">
        <f t="shared" si="3494"/>
        <v>2941.2699999999968</v>
      </c>
      <c r="Q7640" t="s">
        <v>7604</v>
      </c>
    </row>
    <row r="7641" spans="1:18" hidden="1">
      <c r="A7641" s="34" t="s">
        <v>584</v>
      </c>
      <c r="B7641" s="34" t="s">
        <v>7566</v>
      </c>
      <c r="C7641" s="226" t="s">
        <v>7843</v>
      </c>
      <c r="D7641" s="223">
        <v>397</v>
      </c>
      <c r="E7641" s="327">
        <v>43069</v>
      </c>
      <c r="F7641" s="37">
        <v>1291804.55</v>
      </c>
      <c r="G7641" s="38">
        <v>0.16666666999999999</v>
      </c>
      <c r="H7641" s="312">
        <v>17941.73</v>
      </c>
      <c r="I7641" s="39">
        <v>1148564.82</v>
      </c>
      <c r="J7641" s="40">
        <f t="shared" si="3489"/>
        <v>0.16666666999999999</v>
      </c>
      <c r="K7641" s="41">
        <f t="shared" si="3490"/>
        <v>17941.73</v>
      </c>
      <c r="L7641" s="42">
        <f t="shared" si="3491"/>
        <v>0</v>
      </c>
      <c r="M7641" s="39">
        <f t="shared" si="3492"/>
        <v>1148564.82</v>
      </c>
      <c r="N7641" s="38">
        <f>VLOOKUP(CONCATENATE(A7641,"-6"),'Restated Depr'!$B$6:$G$7674,6,0)</f>
        <v>0.2</v>
      </c>
      <c r="O7641" s="42">
        <f t="shared" si="3493"/>
        <v>20883</v>
      </c>
      <c r="P7641" s="42">
        <f t="shared" si="3494"/>
        <v>2941.2700000000004</v>
      </c>
      <c r="Q7641" t="s">
        <v>7604</v>
      </c>
    </row>
    <row r="7642" spans="1:18" hidden="1">
      <c r="A7642" s="34" t="s">
        <v>584</v>
      </c>
      <c r="B7642" s="34" t="s">
        <v>7567</v>
      </c>
      <c r="C7642" s="226" t="s">
        <v>7843</v>
      </c>
      <c r="D7642" s="223">
        <v>397</v>
      </c>
      <c r="E7642" s="327">
        <v>43100</v>
      </c>
      <c r="F7642" s="37">
        <v>1273862.82</v>
      </c>
      <c r="G7642" s="38">
        <v>0.19672131000000001</v>
      </c>
      <c r="H7642" s="312">
        <v>20883.000000000004</v>
      </c>
      <c r="I7642" s="39">
        <v>1148564.82</v>
      </c>
      <c r="J7642" s="40">
        <f t="shared" si="3489"/>
        <v>0.19672131000000001</v>
      </c>
      <c r="K7642" s="41">
        <f t="shared" si="3490"/>
        <v>20883.000000000004</v>
      </c>
      <c r="L7642" s="42">
        <f t="shared" si="3491"/>
        <v>0</v>
      </c>
      <c r="M7642" s="39">
        <f t="shared" si="3492"/>
        <v>1148564.82</v>
      </c>
      <c r="N7642" s="38">
        <f>VLOOKUP(CONCATENATE(A7642,"-6"),'Restated Depr'!$B$6:$G$7674,6,0)</f>
        <v>0.2</v>
      </c>
      <c r="O7642" s="42">
        <f t="shared" si="3493"/>
        <v>20883</v>
      </c>
      <c r="P7642" s="42">
        <f t="shared" si="3494"/>
        <v>0</v>
      </c>
      <c r="Q7642" t="s">
        <v>7604</v>
      </c>
    </row>
    <row r="7643" spans="1:18" hidden="1">
      <c r="A7643" s="34" t="s">
        <v>584</v>
      </c>
      <c r="B7643" s="34" t="s">
        <v>7568</v>
      </c>
      <c r="C7643" s="226" t="s">
        <v>7843</v>
      </c>
      <c r="D7643" s="223">
        <v>397</v>
      </c>
      <c r="E7643" s="327">
        <v>43131</v>
      </c>
      <c r="F7643" s="37">
        <v>1252979.82</v>
      </c>
      <c r="G7643" s="38">
        <v>0.2</v>
      </c>
      <c r="H7643" s="312">
        <v>20883</v>
      </c>
      <c r="I7643" s="39">
        <v>1148564.82</v>
      </c>
      <c r="J7643" s="40">
        <f t="shared" si="3489"/>
        <v>0.2</v>
      </c>
      <c r="K7643" s="41">
        <f t="shared" si="3490"/>
        <v>20883</v>
      </c>
      <c r="L7643" s="42">
        <f t="shared" si="3491"/>
        <v>0</v>
      </c>
      <c r="M7643" s="39">
        <f t="shared" si="3492"/>
        <v>1148564.82</v>
      </c>
      <c r="N7643" s="38">
        <f>VLOOKUP(CONCATENATE(A7643,"-6"),'Restated Depr'!$B$6:$G$7674,6,0)</f>
        <v>0.2</v>
      </c>
      <c r="O7643" s="42">
        <f t="shared" si="3493"/>
        <v>20883</v>
      </c>
      <c r="P7643" s="42">
        <f t="shared" si="3494"/>
        <v>0</v>
      </c>
      <c r="Q7643" t="s">
        <v>7604</v>
      </c>
    </row>
    <row r="7644" spans="1:18" hidden="1">
      <c r="A7644" s="34" t="s">
        <v>584</v>
      </c>
      <c r="B7644" s="34" t="s">
        <v>7569</v>
      </c>
      <c r="C7644" s="226" t="s">
        <v>7843</v>
      </c>
      <c r="D7644" s="223">
        <v>397</v>
      </c>
      <c r="E7644" s="327">
        <v>43159</v>
      </c>
      <c r="F7644" s="37">
        <v>1232096.82</v>
      </c>
      <c r="G7644" s="38">
        <v>0.2</v>
      </c>
      <c r="H7644" s="312">
        <v>20883</v>
      </c>
      <c r="I7644" s="39">
        <v>1148564.82</v>
      </c>
      <c r="J7644" s="40">
        <f t="shared" si="3489"/>
        <v>0.2</v>
      </c>
      <c r="K7644" s="41">
        <f t="shared" si="3490"/>
        <v>20883</v>
      </c>
      <c r="L7644" s="42">
        <f t="shared" si="3491"/>
        <v>0</v>
      </c>
      <c r="M7644" s="39">
        <f t="shared" si="3492"/>
        <v>1148564.82</v>
      </c>
      <c r="N7644" s="38">
        <f>VLOOKUP(CONCATENATE(A7644,"-6"),'Restated Depr'!$B$6:$G$7674,6,0)</f>
        <v>0.2</v>
      </c>
      <c r="O7644" s="42">
        <f t="shared" si="3493"/>
        <v>20883</v>
      </c>
      <c r="P7644" s="42">
        <f t="shared" si="3494"/>
        <v>0</v>
      </c>
      <c r="Q7644" t="s">
        <v>7604</v>
      </c>
    </row>
    <row r="7645" spans="1:18" hidden="1">
      <c r="A7645" s="34" t="s">
        <v>584</v>
      </c>
      <c r="B7645" s="34" t="s">
        <v>7570</v>
      </c>
      <c r="C7645" s="226" t="s">
        <v>7843</v>
      </c>
      <c r="D7645" s="223">
        <v>397</v>
      </c>
      <c r="E7645" s="327">
        <v>43190</v>
      </c>
      <c r="F7645" s="37">
        <v>1211213.82</v>
      </c>
      <c r="G7645" s="38">
        <v>0.2</v>
      </c>
      <c r="H7645" s="312">
        <v>20883.000000000004</v>
      </c>
      <c r="I7645" s="39">
        <v>1148564.82</v>
      </c>
      <c r="J7645" s="40">
        <f t="shared" si="3489"/>
        <v>0.2</v>
      </c>
      <c r="K7645" s="41">
        <f t="shared" si="3490"/>
        <v>20883.000000000004</v>
      </c>
      <c r="L7645" s="42">
        <f t="shared" si="3491"/>
        <v>0</v>
      </c>
      <c r="M7645" s="39">
        <f t="shared" si="3492"/>
        <v>1148564.82</v>
      </c>
      <c r="N7645" s="38">
        <f>VLOOKUP(CONCATENATE(A7645,"-6"),'Restated Depr'!$B$6:$G$7674,6,0)</f>
        <v>0.2</v>
      </c>
      <c r="O7645" s="42">
        <f t="shared" si="3493"/>
        <v>20883</v>
      </c>
      <c r="P7645" s="42">
        <f t="shared" si="3494"/>
        <v>0</v>
      </c>
      <c r="Q7645" t="s">
        <v>7604</v>
      </c>
    </row>
    <row r="7646" spans="1:18" hidden="1">
      <c r="A7646" s="34" t="s">
        <v>584</v>
      </c>
      <c r="B7646" s="34" t="s">
        <v>7571</v>
      </c>
      <c r="C7646" s="226" t="s">
        <v>7843</v>
      </c>
      <c r="D7646" s="223">
        <v>397</v>
      </c>
      <c r="E7646" s="327">
        <v>43220</v>
      </c>
      <c r="F7646" s="37">
        <v>1190330.82</v>
      </c>
      <c r="G7646" s="38">
        <v>0.2</v>
      </c>
      <c r="H7646" s="312">
        <v>20882.999999999996</v>
      </c>
      <c r="I7646" s="39">
        <v>1148564.82</v>
      </c>
      <c r="J7646" s="40">
        <f t="shared" si="3489"/>
        <v>0.2</v>
      </c>
      <c r="K7646" s="41">
        <f t="shared" si="3490"/>
        <v>20882.999999999996</v>
      </c>
      <c r="L7646" s="42">
        <f t="shared" si="3491"/>
        <v>0</v>
      </c>
      <c r="M7646" s="39">
        <f t="shared" si="3492"/>
        <v>1148564.82</v>
      </c>
      <c r="N7646" s="38">
        <f>VLOOKUP(CONCATENATE(A7646,"-6"),'Restated Depr'!$B$6:$G$7674,6,0)</f>
        <v>0.2</v>
      </c>
      <c r="O7646" s="42">
        <f t="shared" si="3493"/>
        <v>20883</v>
      </c>
      <c r="P7646" s="42">
        <f t="shared" si="3494"/>
        <v>0</v>
      </c>
      <c r="Q7646" t="s">
        <v>7604</v>
      </c>
    </row>
    <row r="7647" spans="1:18" hidden="1">
      <c r="A7647" s="34" t="s">
        <v>584</v>
      </c>
      <c r="B7647" s="34" t="s">
        <v>7572</v>
      </c>
      <c r="C7647" s="226" t="s">
        <v>7843</v>
      </c>
      <c r="D7647" s="223">
        <v>397</v>
      </c>
      <c r="E7647" s="327">
        <v>43251</v>
      </c>
      <c r="F7647" s="37">
        <v>1169447.82</v>
      </c>
      <c r="G7647" s="38">
        <v>0.2</v>
      </c>
      <c r="H7647" s="312">
        <v>20883</v>
      </c>
      <c r="I7647" s="39">
        <v>1148564.82</v>
      </c>
      <c r="J7647" s="40">
        <f t="shared" si="3489"/>
        <v>0.2</v>
      </c>
      <c r="K7647" s="41">
        <f t="shared" si="3490"/>
        <v>20883</v>
      </c>
      <c r="L7647" s="42">
        <f t="shared" si="3491"/>
        <v>0</v>
      </c>
      <c r="M7647" s="39">
        <f t="shared" si="3492"/>
        <v>1148564.82</v>
      </c>
      <c r="N7647" s="38">
        <f>VLOOKUP(CONCATENATE(A7647,"-6"),'Restated Depr'!$B$6:$G$7674,6,0)</f>
        <v>0.2</v>
      </c>
      <c r="O7647" s="42">
        <f t="shared" si="3493"/>
        <v>20883</v>
      </c>
      <c r="P7647" s="42">
        <f t="shared" si="3494"/>
        <v>0</v>
      </c>
      <c r="Q7647" t="s">
        <v>7604</v>
      </c>
    </row>
    <row r="7648" spans="1:18" hidden="1">
      <c r="A7648" s="34" t="s">
        <v>584</v>
      </c>
      <c r="B7648" s="34" t="s">
        <v>7573</v>
      </c>
      <c r="C7648" s="226" t="s">
        <v>7843</v>
      </c>
      <c r="D7648" s="223">
        <v>397</v>
      </c>
      <c r="E7648" s="327">
        <v>43281</v>
      </c>
      <c r="F7648" s="37">
        <v>1148564.82</v>
      </c>
      <c r="G7648" s="38">
        <v>0.2</v>
      </c>
      <c r="H7648" s="312">
        <v>20883</v>
      </c>
      <c r="I7648" s="39">
        <v>1148564.82</v>
      </c>
      <c r="J7648" s="40">
        <f t="shared" si="3489"/>
        <v>0.2</v>
      </c>
      <c r="K7648" s="41">
        <f t="shared" si="3490"/>
        <v>20883</v>
      </c>
      <c r="L7648" s="42">
        <f t="shared" si="3491"/>
        <v>0</v>
      </c>
      <c r="M7648" s="39">
        <f t="shared" si="3492"/>
        <v>1148564.82</v>
      </c>
      <c r="N7648" s="38">
        <f>VLOOKUP(CONCATENATE(A7648,"-6"),'Restated Depr'!$B$6:$G$7674,6,0)</f>
        <v>0.2</v>
      </c>
      <c r="O7648" s="42">
        <f t="shared" si="3493"/>
        <v>20883</v>
      </c>
      <c r="P7648" s="42">
        <f t="shared" si="3494"/>
        <v>0</v>
      </c>
      <c r="Q7648" t="s">
        <v>7604</v>
      </c>
      <c r="R7648" s="5"/>
    </row>
    <row r="7649" spans="1:18" ht="15.75" hidden="1" thickBot="1">
      <c r="A7649" t="s">
        <v>584</v>
      </c>
      <c r="C7649" s="224" t="s">
        <v>649</v>
      </c>
      <c r="D7649" s="22"/>
      <c r="E7649" s="323" t="s">
        <v>606</v>
      </c>
      <c r="F7649" s="1"/>
      <c r="G7649" s="5"/>
      <c r="H7649" s="310">
        <f>SUM(H7637:H7648)</f>
        <v>235889.65000000002</v>
      </c>
      <c r="I7649" s="10"/>
      <c r="J7649" s="10"/>
      <c r="K7649" s="32">
        <f>SUM(K7637:K7648)</f>
        <v>235889.65000000002</v>
      </c>
      <c r="L7649" s="28">
        <f>SUM(L7637:L7648)</f>
        <v>0</v>
      </c>
      <c r="M7649" s="10"/>
      <c r="N7649" s="5"/>
      <c r="O7649" s="28">
        <f>SUM(O7637:O7648)</f>
        <v>250596</v>
      </c>
      <c r="P7649" s="28">
        <f>SUM(P7637:P7648)</f>
        <v>14706.349999999999</v>
      </c>
    </row>
    <row r="7650" spans="1:18" hidden="1">
      <c r="A7650" t="s">
        <v>585</v>
      </c>
      <c r="B7650" t="s">
        <v>7574</v>
      </c>
      <c r="C7650" s="224" t="s">
        <v>7843</v>
      </c>
      <c r="D7650" s="221">
        <v>398</v>
      </c>
      <c r="E7650" s="324">
        <v>42947</v>
      </c>
      <c r="F7650" s="9">
        <v>143333.20000000001</v>
      </c>
      <c r="G7650" s="18">
        <v>6.6699999999999995E-2</v>
      </c>
      <c r="H7650" s="299">
        <v>796.69</v>
      </c>
      <c r="I7650" s="15">
        <v>143333.20000000001</v>
      </c>
      <c r="J7650" s="11">
        <f t="shared" ref="J7650:J7661" si="3495">G7650</f>
        <v>6.6699999999999995E-2</v>
      </c>
      <c r="K7650" s="31">
        <f t="shared" ref="K7650:K7661" si="3496">I7650*J7650/12</f>
        <v>796.69370333333336</v>
      </c>
      <c r="L7650" s="289">
        <f t="shared" ref="L7650:L7661" si="3497">K7650-H7650</f>
        <v>3.7033333333056362E-3</v>
      </c>
      <c r="M7650" s="15">
        <f t="shared" ref="M7650:M7661" si="3498">I7650</f>
        <v>143333.20000000001</v>
      </c>
      <c r="N7650" s="5">
        <f>VLOOKUP(CONCATENATE(A7650,"-6"),'Restated Depr'!$B$6:$G$7674,6,0)</f>
        <v>6.6699999999999995E-2</v>
      </c>
      <c r="O7650" s="289">
        <f t="shared" ref="O7650:O7661" si="3499">M7650*N7650/12</f>
        <v>796.69370333333336</v>
      </c>
      <c r="P7650" s="289">
        <f t="shared" ref="P7650:P7661" si="3500">O7650-K7650</f>
        <v>0</v>
      </c>
      <c r="Q7650" t="s">
        <v>7819</v>
      </c>
    </row>
    <row r="7651" spans="1:18" hidden="1">
      <c r="A7651" t="s">
        <v>585</v>
      </c>
      <c r="B7651" t="s">
        <v>7575</v>
      </c>
      <c r="C7651" s="224" t="s">
        <v>7843</v>
      </c>
      <c r="D7651" s="221">
        <v>398</v>
      </c>
      <c r="E7651" s="324">
        <v>42978</v>
      </c>
      <c r="F7651" s="1">
        <v>143333.20000000001</v>
      </c>
      <c r="G7651" s="18">
        <v>6.6699999999999995E-2</v>
      </c>
      <c r="H7651" s="298">
        <v>796.69</v>
      </c>
      <c r="I7651" s="10">
        <v>143333.20000000001</v>
      </c>
      <c r="J7651" s="11">
        <f t="shared" si="3495"/>
        <v>6.6699999999999995E-2</v>
      </c>
      <c r="K7651" s="30">
        <f t="shared" si="3496"/>
        <v>796.69370333333336</v>
      </c>
      <c r="L7651" s="29">
        <f t="shared" si="3497"/>
        <v>3.7033333333056362E-3</v>
      </c>
      <c r="M7651" s="10">
        <f t="shared" si="3498"/>
        <v>143333.20000000001</v>
      </c>
      <c r="N7651" s="5">
        <f>VLOOKUP(CONCATENATE(A7651,"-6"),'Restated Depr'!$B$6:$G$7674,6,0)</f>
        <v>6.6699999999999995E-2</v>
      </c>
      <c r="O7651" s="29">
        <f t="shared" si="3499"/>
        <v>796.69370333333336</v>
      </c>
      <c r="P7651" s="29">
        <f t="shared" si="3500"/>
        <v>0</v>
      </c>
      <c r="Q7651" t="s">
        <v>7819</v>
      </c>
    </row>
    <row r="7652" spans="1:18" hidden="1">
      <c r="A7652" t="s">
        <v>585</v>
      </c>
      <c r="B7652" t="s">
        <v>7576</v>
      </c>
      <c r="C7652" s="224" t="s">
        <v>7843</v>
      </c>
      <c r="D7652" s="221">
        <v>398</v>
      </c>
      <c r="E7652" s="324">
        <v>43008</v>
      </c>
      <c r="F7652" s="1">
        <v>143333.20000000001</v>
      </c>
      <c r="G7652" s="18">
        <v>6.6699999999999995E-2</v>
      </c>
      <c r="H7652" s="298">
        <v>796.69</v>
      </c>
      <c r="I7652" s="10">
        <v>143333.20000000001</v>
      </c>
      <c r="J7652" s="11">
        <f t="shared" si="3495"/>
        <v>6.6699999999999995E-2</v>
      </c>
      <c r="K7652" s="30">
        <f t="shared" si="3496"/>
        <v>796.69370333333336</v>
      </c>
      <c r="L7652" s="29">
        <f t="shared" si="3497"/>
        <v>3.7033333333056362E-3</v>
      </c>
      <c r="M7652" s="10">
        <f t="shared" si="3498"/>
        <v>143333.20000000001</v>
      </c>
      <c r="N7652" s="5">
        <f>VLOOKUP(CONCATENATE(A7652,"-6"),'Restated Depr'!$B$6:$G$7674,6,0)</f>
        <v>6.6699999999999995E-2</v>
      </c>
      <c r="O7652" s="29">
        <f t="shared" si="3499"/>
        <v>796.69370333333336</v>
      </c>
      <c r="P7652" s="29">
        <f t="shared" si="3500"/>
        <v>0</v>
      </c>
      <c r="Q7652" t="s">
        <v>7819</v>
      </c>
    </row>
    <row r="7653" spans="1:18" hidden="1">
      <c r="A7653" t="s">
        <v>585</v>
      </c>
      <c r="B7653" t="s">
        <v>7577</v>
      </c>
      <c r="C7653" s="224" t="s">
        <v>7843</v>
      </c>
      <c r="D7653" s="221">
        <v>398</v>
      </c>
      <c r="E7653" s="324">
        <v>43039</v>
      </c>
      <c r="F7653" s="1">
        <v>143333.20000000001</v>
      </c>
      <c r="G7653" s="18">
        <v>6.6699999999999995E-2</v>
      </c>
      <c r="H7653" s="298">
        <v>796.69</v>
      </c>
      <c r="I7653" s="10">
        <v>143333.20000000001</v>
      </c>
      <c r="J7653" s="11">
        <f t="shared" si="3495"/>
        <v>6.6699999999999995E-2</v>
      </c>
      <c r="K7653" s="30">
        <f t="shared" si="3496"/>
        <v>796.69370333333336</v>
      </c>
      <c r="L7653" s="29">
        <f t="shared" si="3497"/>
        <v>3.7033333333056362E-3</v>
      </c>
      <c r="M7653" s="10">
        <f t="shared" si="3498"/>
        <v>143333.20000000001</v>
      </c>
      <c r="N7653" s="5">
        <f>VLOOKUP(CONCATENATE(A7653,"-6"),'Restated Depr'!$B$6:$G$7674,6,0)</f>
        <v>6.6699999999999995E-2</v>
      </c>
      <c r="O7653" s="29">
        <f t="shared" si="3499"/>
        <v>796.69370333333336</v>
      </c>
      <c r="P7653" s="29">
        <f t="shared" si="3500"/>
        <v>0</v>
      </c>
      <c r="Q7653" t="s">
        <v>7819</v>
      </c>
    </row>
    <row r="7654" spans="1:18" hidden="1">
      <c r="A7654" t="s">
        <v>585</v>
      </c>
      <c r="B7654" t="s">
        <v>7578</v>
      </c>
      <c r="C7654" s="224" t="s">
        <v>7843</v>
      </c>
      <c r="D7654" s="221">
        <v>398</v>
      </c>
      <c r="E7654" s="324">
        <v>43069</v>
      </c>
      <c r="F7654" s="1">
        <v>143333.20000000001</v>
      </c>
      <c r="G7654" s="18">
        <v>6.6699999999999995E-2</v>
      </c>
      <c r="H7654" s="298">
        <v>796.69</v>
      </c>
      <c r="I7654" s="10">
        <v>143333.20000000001</v>
      </c>
      <c r="J7654" s="11">
        <f t="shared" si="3495"/>
        <v>6.6699999999999995E-2</v>
      </c>
      <c r="K7654" s="30">
        <f t="shared" si="3496"/>
        <v>796.69370333333336</v>
      </c>
      <c r="L7654" s="29">
        <f t="shared" si="3497"/>
        <v>3.7033333333056362E-3</v>
      </c>
      <c r="M7654" s="10">
        <f t="shared" si="3498"/>
        <v>143333.20000000001</v>
      </c>
      <c r="N7654" s="5">
        <f>VLOOKUP(CONCATENATE(A7654,"-6"),'Restated Depr'!$B$6:$G$7674,6,0)</f>
        <v>6.6699999999999995E-2</v>
      </c>
      <c r="O7654" s="29">
        <f t="shared" si="3499"/>
        <v>796.69370333333336</v>
      </c>
      <c r="P7654" s="29">
        <f t="shared" si="3500"/>
        <v>0</v>
      </c>
      <c r="Q7654" t="s">
        <v>7819</v>
      </c>
    </row>
    <row r="7655" spans="1:18" hidden="1">
      <c r="A7655" t="s">
        <v>585</v>
      </c>
      <c r="B7655" t="s">
        <v>7579</v>
      </c>
      <c r="C7655" s="224" t="s">
        <v>7843</v>
      </c>
      <c r="D7655" s="221">
        <v>398</v>
      </c>
      <c r="E7655" s="324">
        <v>43100</v>
      </c>
      <c r="F7655" s="1">
        <v>143333.20000000001</v>
      </c>
      <c r="G7655" s="18">
        <v>6.6699999999999995E-2</v>
      </c>
      <c r="H7655" s="298">
        <v>796.69</v>
      </c>
      <c r="I7655" s="10">
        <v>143333.20000000001</v>
      </c>
      <c r="J7655" s="11">
        <f t="shared" si="3495"/>
        <v>6.6699999999999995E-2</v>
      </c>
      <c r="K7655" s="30">
        <f t="shared" si="3496"/>
        <v>796.69370333333336</v>
      </c>
      <c r="L7655" s="29">
        <f t="shared" si="3497"/>
        <v>3.7033333333056362E-3</v>
      </c>
      <c r="M7655" s="10">
        <f t="shared" si="3498"/>
        <v>143333.20000000001</v>
      </c>
      <c r="N7655" s="5">
        <f>VLOOKUP(CONCATENATE(A7655,"-6"),'Restated Depr'!$B$6:$G$7674,6,0)</f>
        <v>6.6699999999999995E-2</v>
      </c>
      <c r="O7655" s="29">
        <f t="shared" si="3499"/>
        <v>796.69370333333336</v>
      </c>
      <c r="P7655" s="29">
        <f t="shared" si="3500"/>
        <v>0</v>
      </c>
      <c r="Q7655" t="s">
        <v>7819</v>
      </c>
    </row>
    <row r="7656" spans="1:18" hidden="1">
      <c r="A7656" t="s">
        <v>585</v>
      </c>
      <c r="B7656" t="s">
        <v>7580</v>
      </c>
      <c r="C7656" s="224" t="s">
        <v>7843</v>
      </c>
      <c r="D7656" s="221">
        <v>398</v>
      </c>
      <c r="E7656" s="324">
        <v>43131</v>
      </c>
      <c r="F7656" s="1">
        <v>143333.20000000001</v>
      </c>
      <c r="G7656" s="5">
        <v>6.6699999999999995E-2</v>
      </c>
      <c r="H7656" s="298">
        <v>796.69</v>
      </c>
      <c r="I7656" s="10">
        <v>143333.20000000001</v>
      </c>
      <c r="J7656" s="11">
        <f t="shared" si="3495"/>
        <v>6.6699999999999995E-2</v>
      </c>
      <c r="K7656" s="30">
        <f t="shared" si="3496"/>
        <v>796.69370333333336</v>
      </c>
      <c r="L7656" s="29">
        <f t="shared" si="3497"/>
        <v>3.7033333333056362E-3</v>
      </c>
      <c r="M7656" s="10">
        <f t="shared" si="3498"/>
        <v>143333.20000000001</v>
      </c>
      <c r="N7656" s="5">
        <f>VLOOKUP(CONCATENATE(A7656,"-6"),'Restated Depr'!$B$6:$G$7674,6,0)</f>
        <v>6.6699999999999995E-2</v>
      </c>
      <c r="O7656" s="29">
        <f t="shared" si="3499"/>
        <v>796.69370333333336</v>
      </c>
      <c r="P7656" s="29">
        <f t="shared" si="3500"/>
        <v>0</v>
      </c>
      <c r="Q7656" t="s">
        <v>7819</v>
      </c>
    </row>
    <row r="7657" spans="1:18" hidden="1">
      <c r="A7657" t="s">
        <v>585</v>
      </c>
      <c r="B7657" t="s">
        <v>7581</v>
      </c>
      <c r="C7657" s="224" t="s">
        <v>7843</v>
      </c>
      <c r="D7657" s="221">
        <v>398</v>
      </c>
      <c r="E7657" s="324">
        <v>43159</v>
      </c>
      <c r="F7657" s="1">
        <v>143333.20000000001</v>
      </c>
      <c r="G7657" s="5">
        <v>6.6699999999999995E-2</v>
      </c>
      <c r="H7657" s="298">
        <v>796.69</v>
      </c>
      <c r="I7657" s="10">
        <v>143333.20000000001</v>
      </c>
      <c r="J7657" s="11">
        <f t="shared" si="3495"/>
        <v>6.6699999999999995E-2</v>
      </c>
      <c r="K7657" s="30">
        <f t="shared" si="3496"/>
        <v>796.69370333333336</v>
      </c>
      <c r="L7657" s="29">
        <f t="shared" si="3497"/>
        <v>3.7033333333056362E-3</v>
      </c>
      <c r="M7657" s="10">
        <f t="shared" si="3498"/>
        <v>143333.20000000001</v>
      </c>
      <c r="N7657" s="5">
        <f>VLOOKUP(CONCATENATE(A7657,"-6"),'Restated Depr'!$B$6:$G$7674,6,0)</f>
        <v>6.6699999999999995E-2</v>
      </c>
      <c r="O7657" s="29">
        <f t="shared" si="3499"/>
        <v>796.69370333333336</v>
      </c>
      <c r="P7657" s="29">
        <f t="shared" si="3500"/>
        <v>0</v>
      </c>
      <c r="Q7657" t="s">
        <v>7819</v>
      </c>
    </row>
    <row r="7658" spans="1:18" hidden="1">
      <c r="A7658" t="s">
        <v>585</v>
      </c>
      <c r="B7658" t="s">
        <v>7582</v>
      </c>
      <c r="C7658" s="224" t="s">
        <v>7843</v>
      </c>
      <c r="D7658" s="221">
        <v>398</v>
      </c>
      <c r="E7658" s="324">
        <v>43190</v>
      </c>
      <c r="F7658" s="1">
        <v>143333.20000000001</v>
      </c>
      <c r="G7658" s="5">
        <v>6.6699999999999995E-2</v>
      </c>
      <c r="H7658" s="298">
        <v>796.69</v>
      </c>
      <c r="I7658" s="10">
        <v>143333.20000000001</v>
      </c>
      <c r="J7658" s="11">
        <f t="shared" si="3495"/>
        <v>6.6699999999999995E-2</v>
      </c>
      <c r="K7658" s="30">
        <f t="shared" si="3496"/>
        <v>796.69370333333336</v>
      </c>
      <c r="L7658" s="29">
        <f t="shared" si="3497"/>
        <v>3.7033333333056362E-3</v>
      </c>
      <c r="M7658" s="10">
        <f t="shared" si="3498"/>
        <v>143333.20000000001</v>
      </c>
      <c r="N7658" s="5">
        <f>VLOOKUP(CONCATENATE(A7658,"-6"),'Restated Depr'!$B$6:$G$7674,6,0)</f>
        <v>6.6699999999999995E-2</v>
      </c>
      <c r="O7658" s="29">
        <f t="shared" si="3499"/>
        <v>796.69370333333336</v>
      </c>
      <c r="P7658" s="29">
        <f t="shared" si="3500"/>
        <v>0</v>
      </c>
      <c r="Q7658" t="s">
        <v>7819</v>
      </c>
    </row>
    <row r="7659" spans="1:18" hidden="1">
      <c r="A7659" t="s">
        <v>585</v>
      </c>
      <c r="B7659" t="s">
        <v>7583</v>
      </c>
      <c r="C7659" s="224" t="s">
        <v>7843</v>
      </c>
      <c r="D7659" s="221">
        <v>398</v>
      </c>
      <c r="E7659" s="324">
        <v>43220</v>
      </c>
      <c r="F7659" s="1">
        <v>143333.20000000001</v>
      </c>
      <c r="G7659" s="5">
        <v>6.6699999999999995E-2</v>
      </c>
      <c r="H7659" s="298">
        <v>796.69</v>
      </c>
      <c r="I7659" s="10">
        <v>143333.20000000001</v>
      </c>
      <c r="J7659" s="11">
        <f t="shared" si="3495"/>
        <v>6.6699999999999995E-2</v>
      </c>
      <c r="K7659" s="30">
        <f t="shared" si="3496"/>
        <v>796.69370333333336</v>
      </c>
      <c r="L7659" s="29">
        <f t="shared" si="3497"/>
        <v>3.7033333333056362E-3</v>
      </c>
      <c r="M7659" s="10">
        <f t="shared" si="3498"/>
        <v>143333.20000000001</v>
      </c>
      <c r="N7659" s="5">
        <f>VLOOKUP(CONCATENATE(A7659,"-6"),'Restated Depr'!$B$6:$G$7674,6,0)</f>
        <v>6.6699999999999995E-2</v>
      </c>
      <c r="O7659" s="29">
        <f t="shared" si="3499"/>
        <v>796.69370333333336</v>
      </c>
      <c r="P7659" s="29">
        <f t="shared" si="3500"/>
        <v>0</v>
      </c>
      <c r="Q7659" t="s">
        <v>7819</v>
      </c>
    </row>
    <row r="7660" spans="1:18" hidden="1">
      <c r="A7660" t="s">
        <v>585</v>
      </c>
      <c r="B7660" t="s">
        <v>7584</v>
      </c>
      <c r="C7660" s="224" t="s">
        <v>7843</v>
      </c>
      <c r="D7660" s="221">
        <v>398</v>
      </c>
      <c r="E7660" s="324">
        <v>43251</v>
      </c>
      <c r="F7660" s="1">
        <v>143333.20000000001</v>
      </c>
      <c r="G7660" s="5">
        <v>6.6699999999999995E-2</v>
      </c>
      <c r="H7660" s="298">
        <v>796.69</v>
      </c>
      <c r="I7660" s="10">
        <v>143333.20000000001</v>
      </c>
      <c r="J7660" s="11">
        <f t="shared" si="3495"/>
        <v>6.6699999999999995E-2</v>
      </c>
      <c r="K7660" s="30">
        <f t="shared" si="3496"/>
        <v>796.69370333333336</v>
      </c>
      <c r="L7660" s="29">
        <f t="shared" si="3497"/>
        <v>3.7033333333056362E-3</v>
      </c>
      <c r="M7660" s="10">
        <f t="shared" si="3498"/>
        <v>143333.20000000001</v>
      </c>
      <c r="N7660" s="5">
        <f>VLOOKUP(CONCATENATE(A7660,"-6"),'Restated Depr'!$B$6:$G$7674,6,0)</f>
        <v>6.6699999999999995E-2</v>
      </c>
      <c r="O7660" s="29">
        <f t="shared" si="3499"/>
        <v>796.69370333333336</v>
      </c>
      <c r="P7660" s="29">
        <f t="shared" si="3500"/>
        <v>0</v>
      </c>
      <c r="Q7660" t="s">
        <v>7819</v>
      </c>
    </row>
    <row r="7661" spans="1:18" hidden="1">
      <c r="A7661" t="s">
        <v>585</v>
      </c>
      <c r="B7661" t="s">
        <v>7585</v>
      </c>
      <c r="C7661" s="224" t="s">
        <v>7843</v>
      </c>
      <c r="D7661" s="221">
        <v>398</v>
      </c>
      <c r="E7661" s="324">
        <v>43281</v>
      </c>
      <c r="F7661" s="1">
        <v>143333.20000000001</v>
      </c>
      <c r="G7661" s="5">
        <v>6.6699999999999995E-2</v>
      </c>
      <c r="H7661" s="298">
        <v>796.69</v>
      </c>
      <c r="I7661" s="10">
        <v>143333.20000000001</v>
      </c>
      <c r="J7661" s="11">
        <f t="shared" si="3495"/>
        <v>6.6699999999999995E-2</v>
      </c>
      <c r="K7661" s="30">
        <f t="shared" si="3496"/>
        <v>796.69370333333336</v>
      </c>
      <c r="L7661" s="29">
        <f t="shared" si="3497"/>
        <v>3.7033333333056362E-3</v>
      </c>
      <c r="M7661" s="10">
        <f t="shared" si="3498"/>
        <v>143333.20000000001</v>
      </c>
      <c r="N7661" s="5">
        <f>VLOOKUP(CONCATENATE(A7661,"-6"),'Restated Depr'!$B$6:$G$7674,6,0)</f>
        <v>6.6699999999999995E-2</v>
      </c>
      <c r="O7661" s="29">
        <f t="shared" si="3499"/>
        <v>796.69370333333336</v>
      </c>
      <c r="P7661" s="29">
        <f t="shared" si="3500"/>
        <v>0</v>
      </c>
      <c r="Q7661" t="s">
        <v>7819</v>
      </c>
      <c r="R7661" s="5"/>
    </row>
    <row r="7662" spans="1:18" ht="15.75" hidden="1" thickBot="1">
      <c r="A7662" t="s">
        <v>585</v>
      </c>
      <c r="C7662" s="224" t="s">
        <v>649</v>
      </c>
      <c r="D7662" s="22"/>
      <c r="E7662" s="323" t="s">
        <v>606</v>
      </c>
      <c r="F7662" s="1"/>
      <c r="G7662" s="5"/>
      <c r="H7662" s="310">
        <f>SUM(H7650:H7661)</f>
        <v>9560.2800000000025</v>
      </c>
      <c r="I7662" s="10"/>
      <c r="J7662" s="10"/>
      <c r="K7662" s="32">
        <f>SUM(K7650:K7661)</f>
        <v>9560.3244400000003</v>
      </c>
      <c r="L7662" s="28">
        <f>SUM(L7650:L7661)</f>
        <v>4.4439999999667634E-2</v>
      </c>
      <c r="M7662" s="10"/>
      <c r="N7662" s="5"/>
      <c r="O7662" s="28">
        <f>SUM(O7650:O7661)</f>
        <v>9560.3244400000003</v>
      </c>
      <c r="P7662" s="28">
        <f>SUM(P7650:P7661)</f>
        <v>0</v>
      </c>
    </row>
    <row r="7663" spans="1:18" hidden="1">
      <c r="A7663" s="34" t="s">
        <v>586</v>
      </c>
      <c r="B7663" s="34" t="s">
        <v>7586</v>
      </c>
      <c r="C7663" s="226" t="s">
        <v>7843</v>
      </c>
      <c r="D7663" s="223">
        <v>398</v>
      </c>
      <c r="E7663" s="327">
        <v>42947</v>
      </c>
      <c r="F7663" s="285">
        <v>31104.9</v>
      </c>
      <c r="G7663" s="38">
        <v>0.16666666999999999</v>
      </c>
      <c r="H7663" s="311">
        <v>409.28</v>
      </c>
      <c r="I7663" s="287">
        <v>26200.3</v>
      </c>
      <c r="J7663" s="40">
        <f t="shared" ref="J7663:J7674" si="3501">G7663</f>
        <v>0.16666666999999999</v>
      </c>
      <c r="K7663" s="290">
        <f t="shared" ref="K7663:K7674" si="3502">H7663</f>
        <v>409.28</v>
      </c>
      <c r="L7663" s="291">
        <f t="shared" ref="L7663:L7674" si="3503">K7663-H7663</f>
        <v>0</v>
      </c>
      <c r="M7663" s="287">
        <f t="shared" ref="M7663:M7674" si="3504">I7663</f>
        <v>26200.3</v>
      </c>
      <c r="N7663" s="38">
        <f>VLOOKUP(CONCATENATE(A7663,"-6"),'Restated Depr'!$B$6:$G$7674,6,0)</f>
        <v>0.2</v>
      </c>
      <c r="O7663" s="291">
        <f t="shared" ref="O7663:O7674" si="3505">VLOOKUP(CONCATENATE(A7663,"-6"),$B$3:$K$7676,10,FALSE)</f>
        <v>476.37000000000006</v>
      </c>
      <c r="P7663" s="291">
        <f t="shared" ref="P7663:P7674" si="3506">O7663-K7663</f>
        <v>67.090000000000089</v>
      </c>
      <c r="Q7663" t="s">
        <v>7604</v>
      </c>
    </row>
    <row r="7664" spans="1:18" hidden="1">
      <c r="A7664" s="34" t="s">
        <v>586</v>
      </c>
      <c r="B7664" s="34" t="s">
        <v>7587</v>
      </c>
      <c r="C7664" s="226" t="s">
        <v>7843</v>
      </c>
      <c r="D7664" s="223">
        <v>398</v>
      </c>
      <c r="E7664" s="327">
        <v>42978</v>
      </c>
      <c r="F7664" s="37">
        <v>30695.62</v>
      </c>
      <c r="G7664" s="38">
        <v>0.16666666999999999</v>
      </c>
      <c r="H7664" s="312">
        <v>409.27</v>
      </c>
      <c r="I7664" s="39">
        <v>26200.3</v>
      </c>
      <c r="J7664" s="40">
        <f t="shared" si="3501"/>
        <v>0.16666666999999999</v>
      </c>
      <c r="K7664" s="41">
        <f t="shared" si="3502"/>
        <v>409.27</v>
      </c>
      <c r="L7664" s="42">
        <f t="shared" si="3503"/>
        <v>0</v>
      </c>
      <c r="M7664" s="39">
        <f t="shared" si="3504"/>
        <v>26200.3</v>
      </c>
      <c r="N7664" s="38">
        <f>VLOOKUP(CONCATENATE(A7664,"-6"),'Restated Depr'!$B$6:$G$7674,6,0)</f>
        <v>0.2</v>
      </c>
      <c r="O7664" s="42">
        <f t="shared" si="3505"/>
        <v>476.37000000000006</v>
      </c>
      <c r="P7664" s="42">
        <f t="shared" si="3506"/>
        <v>67.10000000000008</v>
      </c>
      <c r="Q7664" t="s">
        <v>7604</v>
      </c>
    </row>
    <row r="7665" spans="1:18" hidden="1">
      <c r="A7665" s="34" t="s">
        <v>586</v>
      </c>
      <c r="B7665" s="34" t="s">
        <v>7588</v>
      </c>
      <c r="C7665" s="226" t="s">
        <v>7843</v>
      </c>
      <c r="D7665" s="223">
        <v>398</v>
      </c>
      <c r="E7665" s="327">
        <v>43008</v>
      </c>
      <c r="F7665" s="37">
        <v>30286.35</v>
      </c>
      <c r="G7665" s="38">
        <v>0.16666666999999999</v>
      </c>
      <c r="H7665" s="312">
        <v>409.28</v>
      </c>
      <c r="I7665" s="39">
        <v>26200.3</v>
      </c>
      <c r="J7665" s="40">
        <f t="shared" si="3501"/>
        <v>0.16666666999999999</v>
      </c>
      <c r="K7665" s="41">
        <f t="shared" si="3502"/>
        <v>409.28</v>
      </c>
      <c r="L7665" s="42">
        <f t="shared" si="3503"/>
        <v>0</v>
      </c>
      <c r="M7665" s="39">
        <f t="shared" si="3504"/>
        <v>26200.3</v>
      </c>
      <c r="N7665" s="38">
        <f>VLOOKUP(CONCATENATE(A7665,"-6"),'Restated Depr'!$B$6:$G$7674,6,0)</f>
        <v>0.2</v>
      </c>
      <c r="O7665" s="42">
        <f t="shared" si="3505"/>
        <v>476.37000000000006</v>
      </c>
      <c r="P7665" s="42">
        <f t="shared" si="3506"/>
        <v>67.090000000000089</v>
      </c>
      <c r="Q7665" t="s">
        <v>7604</v>
      </c>
    </row>
    <row r="7666" spans="1:18" hidden="1">
      <c r="A7666" s="34" t="s">
        <v>586</v>
      </c>
      <c r="B7666" s="34" t="s">
        <v>7589</v>
      </c>
      <c r="C7666" s="226" t="s">
        <v>7843</v>
      </c>
      <c r="D7666" s="223">
        <v>398</v>
      </c>
      <c r="E7666" s="327">
        <v>43039</v>
      </c>
      <c r="F7666" s="37">
        <v>29877.07</v>
      </c>
      <c r="G7666" s="38">
        <v>0.16666666999999999</v>
      </c>
      <c r="H7666" s="312">
        <v>409.27</v>
      </c>
      <c r="I7666" s="39">
        <v>26200.3</v>
      </c>
      <c r="J7666" s="40">
        <f t="shared" si="3501"/>
        <v>0.16666666999999999</v>
      </c>
      <c r="K7666" s="41">
        <f t="shared" si="3502"/>
        <v>409.27</v>
      </c>
      <c r="L7666" s="42">
        <f t="shared" si="3503"/>
        <v>0</v>
      </c>
      <c r="M7666" s="39">
        <f t="shared" si="3504"/>
        <v>26200.3</v>
      </c>
      <c r="N7666" s="38">
        <f>VLOOKUP(CONCATENATE(A7666,"-6"),'Restated Depr'!$B$6:$G$7674,6,0)</f>
        <v>0.2</v>
      </c>
      <c r="O7666" s="42">
        <f t="shared" si="3505"/>
        <v>476.37000000000006</v>
      </c>
      <c r="P7666" s="42">
        <f t="shared" si="3506"/>
        <v>67.10000000000008</v>
      </c>
      <c r="Q7666" t="s">
        <v>7604</v>
      </c>
    </row>
    <row r="7667" spans="1:18" hidden="1">
      <c r="A7667" s="34" t="s">
        <v>586</v>
      </c>
      <c r="B7667" s="34" t="s">
        <v>7590</v>
      </c>
      <c r="C7667" s="226" t="s">
        <v>7843</v>
      </c>
      <c r="D7667" s="223">
        <v>398</v>
      </c>
      <c r="E7667" s="327">
        <v>43069</v>
      </c>
      <c r="F7667" s="37">
        <v>29467.8</v>
      </c>
      <c r="G7667" s="38">
        <v>0.16666666999999999</v>
      </c>
      <c r="H7667" s="312">
        <v>409.28</v>
      </c>
      <c r="I7667" s="39">
        <v>26200.3</v>
      </c>
      <c r="J7667" s="40">
        <f t="shared" si="3501"/>
        <v>0.16666666999999999</v>
      </c>
      <c r="K7667" s="41">
        <f t="shared" si="3502"/>
        <v>409.28</v>
      </c>
      <c r="L7667" s="42">
        <f t="shared" si="3503"/>
        <v>0</v>
      </c>
      <c r="M7667" s="39">
        <f t="shared" si="3504"/>
        <v>26200.3</v>
      </c>
      <c r="N7667" s="38">
        <f>VLOOKUP(CONCATENATE(A7667,"-6"),'Restated Depr'!$B$6:$G$7674,6,0)</f>
        <v>0.2</v>
      </c>
      <c r="O7667" s="42">
        <f t="shared" si="3505"/>
        <v>476.37000000000006</v>
      </c>
      <c r="P7667" s="42">
        <f t="shared" si="3506"/>
        <v>67.090000000000089</v>
      </c>
      <c r="Q7667" t="s">
        <v>7604</v>
      </c>
    </row>
    <row r="7668" spans="1:18" hidden="1">
      <c r="A7668" s="34" t="s">
        <v>586</v>
      </c>
      <c r="B7668" s="34" t="s">
        <v>7591</v>
      </c>
      <c r="C7668" s="226" t="s">
        <v>7843</v>
      </c>
      <c r="D7668" s="223">
        <v>398</v>
      </c>
      <c r="E7668" s="327">
        <v>43100</v>
      </c>
      <c r="F7668" s="37">
        <v>29058.52</v>
      </c>
      <c r="G7668" s="38">
        <v>0.19672131000000001</v>
      </c>
      <c r="H7668" s="312">
        <v>476.37000000000006</v>
      </c>
      <c r="I7668" s="39">
        <v>26200.3</v>
      </c>
      <c r="J7668" s="40">
        <f t="shared" si="3501"/>
        <v>0.19672131000000001</v>
      </c>
      <c r="K7668" s="41">
        <f t="shared" si="3502"/>
        <v>476.37000000000006</v>
      </c>
      <c r="L7668" s="42">
        <f t="shared" si="3503"/>
        <v>0</v>
      </c>
      <c r="M7668" s="39">
        <f t="shared" si="3504"/>
        <v>26200.3</v>
      </c>
      <c r="N7668" s="38">
        <f>VLOOKUP(CONCATENATE(A7668,"-6"),'Restated Depr'!$B$6:$G$7674,6,0)</f>
        <v>0.2</v>
      </c>
      <c r="O7668" s="42">
        <f t="shared" si="3505"/>
        <v>476.37000000000006</v>
      </c>
      <c r="P7668" s="42">
        <f t="shared" si="3506"/>
        <v>0</v>
      </c>
      <c r="Q7668" t="s">
        <v>7604</v>
      </c>
    </row>
    <row r="7669" spans="1:18" hidden="1">
      <c r="A7669" s="34" t="s">
        <v>586</v>
      </c>
      <c r="B7669" s="34" t="s">
        <v>7592</v>
      </c>
      <c r="C7669" s="226" t="s">
        <v>7843</v>
      </c>
      <c r="D7669" s="223">
        <v>398</v>
      </c>
      <c r="E7669" s="327">
        <v>43131</v>
      </c>
      <c r="F7669" s="37">
        <v>28582.15</v>
      </c>
      <c r="G7669" s="38">
        <v>0.2</v>
      </c>
      <c r="H7669" s="312">
        <v>476.37000000000006</v>
      </c>
      <c r="I7669" s="39">
        <v>26200.3</v>
      </c>
      <c r="J7669" s="40">
        <f t="shared" si="3501"/>
        <v>0.2</v>
      </c>
      <c r="K7669" s="41">
        <f t="shared" si="3502"/>
        <v>476.37000000000006</v>
      </c>
      <c r="L7669" s="42">
        <f t="shared" si="3503"/>
        <v>0</v>
      </c>
      <c r="M7669" s="39">
        <f t="shared" si="3504"/>
        <v>26200.3</v>
      </c>
      <c r="N7669" s="38">
        <f>VLOOKUP(CONCATENATE(A7669,"-6"),'Restated Depr'!$B$6:$G$7674,6,0)</f>
        <v>0.2</v>
      </c>
      <c r="O7669" s="42">
        <f t="shared" si="3505"/>
        <v>476.37000000000006</v>
      </c>
      <c r="P7669" s="42">
        <f t="shared" si="3506"/>
        <v>0</v>
      </c>
      <c r="Q7669" t="s">
        <v>7604</v>
      </c>
    </row>
    <row r="7670" spans="1:18" hidden="1">
      <c r="A7670" s="34" t="s">
        <v>586</v>
      </c>
      <c r="B7670" s="34" t="s">
        <v>7593</v>
      </c>
      <c r="C7670" s="226" t="s">
        <v>7843</v>
      </c>
      <c r="D7670" s="223">
        <v>398</v>
      </c>
      <c r="E7670" s="327">
        <v>43159</v>
      </c>
      <c r="F7670" s="37">
        <v>28105.78</v>
      </c>
      <c r="G7670" s="38">
        <v>0.2</v>
      </c>
      <c r="H7670" s="312">
        <v>476.37000000000006</v>
      </c>
      <c r="I7670" s="39">
        <v>26200.3</v>
      </c>
      <c r="J7670" s="40">
        <f t="shared" si="3501"/>
        <v>0.2</v>
      </c>
      <c r="K7670" s="41">
        <f t="shared" si="3502"/>
        <v>476.37000000000006</v>
      </c>
      <c r="L7670" s="42">
        <f t="shared" si="3503"/>
        <v>0</v>
      </c>
      <c r="M7670" s="39">
        <f t="shared" si="3504"/>
        <v>26200.3</v>
      </c>
      <c r="N7670" s="38">
        <f>VLOOKUP(CONCATENATE(A7670,"-6"),'Restated Depr'!$B$6:$G$7674,6,0)</f>
        <v>0.2</v>
      </c>
      <c r="O7670" s="42">
        <f t="shared" si="3505"/>
        <v>476.37000000000006</v>
      </c>
      <c r="P7670" s="42">
        <f t="shared" si="3506"/>
        <v>0</v>
      </c>
      <c r="Q7670" t="s">
        <v>7604</v>
      </c>
    </row>
    <row r="7671" spans="1:18" hidden="1">
      <c r="A7671" s="34" t="s">
        <v>586</v>
      </c>
      <c r="B7671" s="34" t="s">
        <v>7594</v>
      </c>
      <c r="C7671" s="226" t="s">
        <v>7843</v>
      </c>
      <c r="D7671" s="223">
        <v>398</v>
      </c>
      <c r="E7671" s="327">
        <v>43190</v>
      </c>
      <c r="F7671" s="37">
        <v>27629.41</v>
      </c>
      <c r="G7671" s="38">
        <v>0.2</v>
      </c>
      <c r="H7671" s="312">
        <v>476.37000000000006</v>
      </c>
      <c r="I7671" s="39">
        <v>26200.3</v>
      </c>
      <c r="J7671" s="40">
        <f t="shared" si="3501"/>
        <v>0.2</v>
      </c>
      <c r="K7671" s="41">
        <f t="shared" si="3502"/>
        <v>476.37000000000006</v>
      </c>
      <c r="L7671" s="42">
        <f t="shared" si="3503"/>
        <v>0</v>
      </c>
      <c r="M7671" s="39">
        <f t="shared" si="3504"/>
        <v>26200.3</v>
      </c>
      <c r="N7671" s="38">
        <f>VLOOKUP(CONCATENATE(A7671,"-6"),'Restated Depr'!$B$6:$G$7674,6,0)</f>
        <v>0.2</v>
      </c>
      <c r="O7671" s="42">
        <f t="shared" si="3505"/>
        <v>476.37000000000006</v>
      </c>
      <c r="P7671" s="42">
        <f t="shared" si="3506"/>
        <v>0</v>
      </c>
      <c r="Q7671" t="s">
        <v>7604</v>
      </c>
    </row>
    <row r="7672" spans="1:18" hidden="1">
      <c r="A7672" s="34" t="s">
        <v>586</v>
      </c>
      <c r="B7672" s="34" t="s">
        <v>7595</v>
      </c>
      <c r="C7672" s="226" t="s">
        <v>7843</v>
      </c>
      <c r="D7672" s="223">
        <v>398</v>
      </c>
      <c r="E7672" s="327">
        <v>43220</v>
      </c>
      <c r="F7672" s="37">
        <v>27153.040000000001</v>
      </c>
      <c r="G7672" s="38">
        <v>0.2</v>
      </c>
      <c r="H7672" s="312">
        <v>476.37000000000006</v>
      </c>
      <c r="I7672" s="39">
        <v>26200.3</v>
      </c>
      <c r="J7672" s="40">
        <f t="shared" si="3501"/>
        <v>0.2</v>
      </c>
      <c r="K7672" s="41">
        <f t="shared" si="3502"/>
        <v>476.37000000000006</v>
      </c>
      <c r="L7672" s="42">
        <f t="shared" si="3503"/>
        <v>0</v>
      </c>
      <c r="M7672" s="39">
        <f t="shared" si="3504"/>
        <v>26200.3</v>
      </c>
      <c r="N7672" s="38">
        <f>VLOOKUP(CONCATENATE(A7672,"-6"),'Restated Depr'!$B$6:$G$7674,6,0)</f>
        <v>0.2</v>
      </c>
      <c r="O7672" s="42">
        <f t="shared" si="3505"/>
        <v>476.37000000000006</v>
      </c>
      <c r="P7672" s="42">
        <f t="shared" si="3506"/>
        <v>0</v>
      </c>
      <c r="Q7672" t="s">
        <v>7604</v>
      </c>
    </row>
    <row r="7673" spans="1:18" hidden="1">
      <c r="A7673" s="34" t="s">
        <v>586</v>
      </c>
      <c r="B7673" s="34" t="s">
        <v>7596</v>
      </c>
      <c r="C7673" s="226" t="s">
        <v>7843</v>
      </c>
      <c r="D7673" s="223">
        <v>398</v>
      </c>
      <c r="E7673" s="327">
        <v>43251</v>
      </c>
      <c r="F7673" s="37">
        <v>26676.67</v>
      </c>
      <c r="G7673" s="38">
        <v>0.2</v>
      </c>
      <c r="H7673" s="312">
        <v>476.37000000000006</v>
      </c>
      <c r="I7673" s="39">
        <v>26200.3</v>
      </c>
      <c r="J7673" s="40">
        <f t="shared" si="3501"/>
        <v>0.2</v>
      </c>
      <c r="K7673" s="41">
        <f t="shared" si="3502"/>
        <v>476.37000000000006</v>
      </c>
      <c r="L7673" s="42">
        <f t="shared" si="3503"/>
        <v>0</v>
      </c>
      <c r="M7673" s="39">
        <f t="shared" si="3504"/>
        <v>26200.3</v>
      </c>
      <c r="N7673" s="38">
        <f>VLOOKUP(CONCATENATE(A7673,"-6"),'Restated Depr'!$B$6:$G$7674,6,0)</f>
        <v>0.2</v>
      </c>
      <c r="O7673" s="42">
        <f t="shared" si="3505"/>
        <v>476.37000000000006</v>
      </c>
      <c r="P7673" s="42">
        <f t="shared" si="3506"/>
        <v>0</v>
      </c>
      <c r="Q7673" t="s">
        <v>7604</v>
      </c>
    </row>
    <row r="7674" spans="1:18" hidden="1">
      <c r="A7674" s="34" t="s">
        <v>586</v>
      </c>
      <c r="B7674" s="34" t="s">
        <v>7597</v>
      </c>
      <c r="C7674" s="226" t="s">
        <v>7843</v>
      </c>
      <c r="D7674" s="223">
        <v>398</v>
      </c>
      <c r="E7674" s="327">
        <v>43281</v>
      </c>
      <c r="F7674" s="37">
        <v>26200.3</v>
      </c>
      <c r="G7674" s="38">
        <v>0.2</v>
      </c>
      <c r="H7674" s="312">
        <v>476.37000000000006</v>
      </c>
      <c r="I7674" s="39">
        <v>26200.3</v>
      </c>
      <c r="J7674" s="40">
        <f t="shared" si="3501"/>
        <v>0.2</v>
      </c>
      <c r="K7674" s="41">
        <f t="shared" si="3502"/>
        <v>476.37000000000006</v>
      </c>
      <c r="L7674" s="42">
        <f t="shared" si="3503"/>
        <v>0</v>
      </c>
      <c r="M7674" s="39">
        <f t="shared" si="3504"/>
        <v>26200.3</v>
      </c>
      <c r="N7674" s="38">
        <f>VLOOKUP(CONCATENATE(A7674,"-6"),'Restated Depr'!$B$6:$G$7674,6,0)</f>
        <v>0.2</v>
      </c>
      <c r="O7674" s="42">
        <f t="shared" si="3505"/>
        <v>476.37000000000006</v>
      </c>
      <c r="P7674" s="42">
        <f t="shared" si="3506"/>
        <v>0</v>
      </c>
      <c r="Q7674" t="s">
        <v>7604</v>
      </c>
      <c r="R7674" s="5"/>
    </row>
    <row r="7675" spans="1:18" ht="15.75" hidden="1" thickBot="1">
      <c r="A7675" t="s">
        <v>586</v>
      </c>
      <c r="C7675" s="224" t="s">
        <v>649</v>
      </c>
      <c r="D7675" s="22"/>
      <c r="E7675" s="323" t="s">
        <v>606</v>
      </c>
      <c r="F7675" s="1"/>
      <c r="G7675" s="5"/>
      <c r="H7675" s="310">
        <f>SUM(H7663:H7674)</f>
        <v>5380.9699999999993</v>
      </c>
      <c r="I7675" s="10"/>
      <c r="J7675" s="10"/>
      <c r="K7675" s="32">
        <f>SUM(K7663:K7674)</f>
        <v>5380.9699999999993</v>
      </c>
      <c r="L7675" s="28">
        <f>SUM(L7663:L7674)</f>
        <v>0</v>
      </c>
      <c r="M7675" s="10"/>
      <c r="N7675" s="5"/>
      <c r="O7675" s="28">
        <f>SUM(O7663:O7674)</f>
        <v>5716.44</v>
      </c>
      <c r="P7675" s="28">
        <f>SUM(P7663:P7674)</f>
        <v>335.47000000000043</v>
      </c>
    </row>
    <row r="7676" spans="1:18" ht="15.75" thickBot="1">
      <c r="E7676" s="330"/>
      <c r="F7676" s="1"/>
      <c r="G7676" s="5"/>
      <c r="H7676" s="313"/>
      <c r="I7676" s="10"/>
      <c r="J7676" s="10"/>
      <c r="K7676" s="7"/>
      <c r="L7676" s="27"/>
      <c r="M7676" s="10"/>
      <c r="N7676" s="5"/>
      <c r="O7676" s="27"/>
      <c r="P7676" s="27"/>
    </row>
    <row r="7677" spans="1:18">
      <c r="C7677" s="235"/>
      <c r="D7677" s="236"/>
      <c r="E7677" s="236"/>
      <c r="F7677" s="237" t="s">
        <v>7828</v>
      </c>
      <c r="G7677" s="300">
        <f>SUMIF($C$3:$C$7675,"403E",$H$3:$H$7675)</f>
        <v>305571692.36999911</v>
      </c>
      <c r="H7677" s="238">
        <f>[1]Detail!$B$243+[1]Detail!$B$247+'[2]CBR Model'!$DX$37-G7677</f>
        <v>3.6600008606910706</v>
      </c>
      <c r="I7677" s="239"/>
      <c r="J7677" s="237" t="s">
        <v>7828</v>
      </c>
      <c r="K7677" s="300">
        <f>SUMIF($C$3:$C$7675,"403E",$K$3:$K$7675)</f>
        <v>317207735.60082692</v>
      </c>
      <c r="L7677" s="236"/>
      <c r="M7677" s="240"/>
      <c r="N7677" s="237" t="s">
        <v>7828</v>
      </c>
      <c r="O7677" s="300">
        <f>SUMIF($C$3:$C$7675,"403E",$O$3:$O$7675)</f>
        <v>344503496.58404869</v>
      </c>
      <c r="P7677" s="265"/>
    </row>
    <row r="7678" spans="1:18">
      <c r="A7678" s="361" t="s">
        <v>642</v>
      </c>
      <c r="B7678" s="279">
        <v>77666564</v>
      </c>
      <c r="C7678" s="241"/>
      <c r="D7678" s="7"/>
      <c r="E7678" s="7"/>
      <c r="F7678" s="242" t="s">
        <v>7829</v>
      </c>
      <c r="G7678" s="279">
        <f>G7689</f>
        <v>50078232.88159997</v>
      </c>
      <c r="H7678" s="243">
        <f>[1]Detail!$E$243+[1]Detail!$E$247-G7678</f>
        <v>-8.8815999701619148</v>
      </c>
      <c r="I7678" s="244"/>
      <c r="J7678" s="242" t="s">
        <v>7829</v>
      </c>
      <c r="K7678" s="279">
        <f>K7689</f>
        <v>60332863.093426585</v>
      </c>
      <c r="L7678" s="7"/>
      <c r="M7678" s="30"/>
      <c r="N7678" s="242" t="s">
        <v>7829</v>
      </c>
      <c r="O7678" s="279">
        <f>O7689</f>
        <v>58845445.733728148</v>
      </c>
      <c r="P7678" s="266"/>
    </row>
    <row r="7679" spans="1:18">
      <c r="A7679" s="361" t="s">
        <v>640</v>
      </c>
      <c r="B7679" s="279">
        <v>129925841</v>
      </c>
      <c r="C7679" s="241"/>
      <c r="D7679" s="7"/>
      <c r="E7679" s="7"/>
      <c r="F7679" s="242" t="s">
        <v>7830</v>
      </c>
      <c r="G7679" s="280">
        <f>SUM(G7677:G7678)</f>
        <v>355649925.25159907</v>
      </c>
      <c r="H7679" s="243">
        <f>[1]Detail!$G$243+[1]Detail!$G$247+'[2]CBR Model'!$DX$37-G7679</f>
        <v>-5.2215991020202637</v>
      </c>
      <c r="I7679" s="244"/>
      <c r="J7679" s="242" t="s">
        <v>7830</v>
      </c>
      <c r="K7679" s="280">
        <f>SUM(K7677:K7678)</f>
        <v>377540598.6942535</v>
      </c>
      <c r="L7679" s="7"/>
      <c r="M7679" s="30"/>
      <c r="N7679" s="242" t="s">
        <v>7830</v>
      </c>
      <c r="O7679" s="280">
        <f>SUM(O7677:O7678)</f>
        <v>403348942.31777686</v>
      </c>
      <c r="P7679" s="266"/>
    </row>
    <row r="7680" spans="1:18">
      <c r="A7680" s="21"/>
      <c r="C7680" s="241"/>
      <c r="D7680" s="7"/>
      <c r="E7680" s="7"/>
      <c r="F7680" s="242" t="s">
        <v>7833</v>
      </c>
      <c r="G7680" s="279">
        <f>SUMIF($C$3:$C$7675,"403G",$H$3:$H$7675)</f>
        <v>117642623.35000011</v>
      </c>
      <c r="H7680" s="243">
        <f>[1]Detail!$C$243+[1]Detail!$C$247-G7680</f>
        <v>0.47999988496303558</v>
      </c>
      <c r="I7680" s="244"/>
      <c r="J7680" s="242" t="s">
        <v>7833</v>
      </c>
      <c r="K7680" s="279">
        <f>SUMIF($C$3:$C$7675,"403G",$K$3:$K$7675)</f>
        <v>121125758.52907719</v>
      </c>
      <c r="L7680" s="7"/>
      <c r="M7680" s="30"/>
      <c r="N7680" s="242" t="s">
        <v>7833</v>
      </c>
      <c r="O7680" s="279">
        <f>SUMIF($C$3:$C$7675,"403G",$O$3:$O$7675)</f>
        <v>110842826.40039109</v>
      </c>
      <c r="P7680" s="266"/>
    </row>
    <row r="7681" spans="1:16">
      <c r="A7681" s="21"/>
      <c r="C7681" s="241"/>
      <c r="D7681" s="7"/>
      <c r="E7681" s="7"/>
      <c r="F7681" s="242" t="s">
        <v>7831</v>
      </c>
      <c r="G7681" s="279">
        <f>G7690</f>
        <v>26435491.918399982</v>
      </c>
      <c r="H7681" s="243">
        <f>[1]Detail!$F$243+[1]Detail!$F$247-G7681</f>
        <v>-4.9183999821543694</v>
      </c>
      <c r="I7681" s="244"/>
      <c r="J7681" s="242" t="s">
        <v>7831</v>
      </c>
      <c r="K7681" s="279">
        <f>K7690</f>
        <v>31848745.911044896</v>
      </c>
      <c r="L7681" s="7"/>
      <c r="M7681" s="30"/>
      <c r="N7681" s="242" t="s">
        <v>7831</v>
      </c>
      <c r="O7681" s="279">
        <f>O7690</f>
        <v>31063562.262800727</v>
      </c>
      <c r="P7681" s="266"/>
    </row>
    <row r="7682" spans="1:16">
      <c r="A7682" s="360"/>
      <c r="C7682" s="241"/>
      <c r="D7682" s="7"/>
      <c r="E7682" s="7"/>
      <c r="F7682" s="242" t="s">
        <v>7832</v>
      </c>
      <c r="G7682" s="280">
        <f>SUM(G7680:G7681)</f>
        <v>144078115.2684001</v>
      </c>
      <c r="H7682" s="243">
        <f>[1]Detail!$H$243+[1]Detail!$H$247-G7682</f>
        <v>-4.4384001195430756</v>
      </c>
      <c r="I7682" s="244"/>
      <c r="J7682" s="242" t="s">
        <v>7832</v>
      </c>
      <c r="K7682" s="280">
        <f>SUM(K7680:K7681)</f>
        <v>152974504.44012207</v>
      </c>
      <c r="L7682" s="7"/>
      <c r="M7682" s="30"/>
      <c r="N7682" s="242" t="s">
        <v>7832</v>
      </c>
      <c r="O7682" s="280">
        <f>SUM(O7680:O7681)</f>
        <v>141906388.66319183</v>
      </c>
      <c r="P7682" s="266"/>
    </row>
    <row r="7683" spans="1:16">
      <c r="C7683" s="241"/>
      <c r="D7683" s="7"/>
      <c r="E7683" s="7"/>
      <c r="F7683" s="242" t="s">
        <v>7834</v>
      </c>
      <c r="G7683" s="279">
        <f>SUMIF($C$3:$C$7675,"403.1E",$H$3:$H$7675)</f>
        <v>7848312.3899999997</v>
      </c>
      <c r="H7683" s="243">
        <f>[1]Detail!$G$244-G7683</f>
        <v>-7.000000961124897E-2</v>
      </c>
      <c r="I7683" s="244"/>
      <c r="J7683" s="242" t="s">
        <v>7834</v>
      </c>
      <c r="K7683" s="279">
        <f>SUMIF($C$3:$C$7675,"403.1E",$K$3:$K$7675)</f>
        <v>7285723.6800000062</v>
      </c>
      <c r="L7683" s="7"/>
      <c r="M7683" s="30"/>
      <c r="N7683" s="242" t="s">
        <v>7834</v>
      </c>
      <c r="O7683" s="279">
        <f>SUMIF($C$3:$C$7675,"403.1E",$O$3:$O$7675)</f>
        <v>7285723.6800000062</v>
      </c>
      <c r="P7683" s="266"/>
    </row>
    <row r="7684" spans="1:16">
      <c r="C7684" s="241"/>
      <c r="D7684" s="7"/>
      <c r="E7684" s="7"/>
      <c r="F7684" s="242" t="s">
        <v>7835</v>
      </c>
      <c r="G7684" s="279">
        <f>SUMIF($C$3:$C$7675,"403.1G",$H$3:$H$7675)</f>
        <v>144051.96000000002</v>
      </c>
      <c r="H7684" s="243">
        <f>[1]Detail!$H$244-G7684</f>
        <v>0</v>
      </c>
      <c r="I7684" s="244"/>
      <c r="J7684" s="242" t="s">
        <v>7835</v>
      </c>
      <c r="K7684" s="279">
        <f>SUMIF($C$3:$C$7675,"403.1G",$K$3:$K$7675)</f>
        <v>143636.04</v>
      </c>
      <c r="L7684" s="7"/>
      <c r="M7684" s="30"/>
      <c r="N7684" s="242" t="s">
        <v>7835</v>
      </c>
      <c r="O7684" s="279">
        <f>SUMIF($C$3:$C$7675,"403.1G",$O$3:$O$7675)</f>
        <v>143636.04</v>
      </c>
      <c r="P7684" s="266"/>
    </row>
    <row r="7685" spans="1:16">
      <c r="C7685" s="241"/>
      <c r="D7685" s="7"/>
      <c r="E7685" s="7"/>
      <c r="F7685" s="242" t="s">
        <v>7836</v>
      </c>
      <c r="G7685" s="280">
        <f>SUM(G7683:G7684)</f>
        <v>7992364.3499999996</v>
      </c>
      <c r="H7685" s="243">
        <f>[1]Detail!$I$244-G7685</f>
        <v>-7.000000961124897E-2</v>
      </c>
      <c r="I7685" s="244"/>
      <c r="J7685" s="242" t="s">
        <v>7836</v>
      </c>
      <c r="K7685" s="280">
        <f>SUM(K7683:K7684)</f>
        <v>7429359.7200000063</v>
      </c>
      <c r="L7685" s="7"/>
      <c r="M7685" s="30"/>
      <c r="N7685" s="242" t="s">
        <v>7836</v>
      </c>
      <c r="O7685" s="280">
        <f>SUM(O7683:O7684)</f>
        <v>7429359.7200000063</v>
      </c>
      <c r="P7685" s="266"/>
    </row>
    <row r="7686" spans="1:16" ht="15.75" thickBot="1">
      <c r="C7686" s="241"/>
      <c r="D7686" s="7"/>
      <c r="E7686" s="7"/>
      <c r="F7686" s="242" t="s">
        <v>7826</v>
      </c>
      <c r="G7686" s="301">
        <f>G7679+G7682+G7685</f>
        <v>507720404.86999917</v>
      </c>
      <c r="H7686" s="245" t="s">
        <v>604</v>
      </c>
      <c r="I7686" s="30"/>
      <c r="J7686" s="242" t="s">
        <v>7826</v>
      </c>
      <c r="K7686" s="301">
        <f>K7679+K7682+K7685</f>
        <v>537944462.8543756</v>
      </c>
      <c r="L7686" s="7"/>
      <c r="M7686" s="30"/>
      <c r="N7686" s="242" t="s">
        <v>7826</v>
      </c>
      <c r="O7686" s="301">
        <f>O7679+O7682+O7685</f>
        <v>552684690.70096874</v>
      </c>
      <c r="P7686" s="266"/>
    </row>
    <row r="7687" spans="1:16" ht="15.75" thickTop="1">
      <c r="C7687" s="241"/>
      <c r="D7687" s="7"/>
      <c r="E7687" s="7"/>
      <c r="F7687" s="7"/>
      <c r="G7687" s="281">
        <f>G7692-G7686</f>
        <v>4.76837158203125E-7</v>
      </c>
      <c r="H7687" s="245" t="s">
        <v>605</v>
      </c>
      <c r="I7687" s="30"/>
      <c r="J7687" s="30"/>
      <c r="K7687" s="246">
        <f>K7692-K7686</f>
        <v>0</v>
      </c>
      <c r="L7687" s="7"/>
      <c r="M7687" s="30"/>
      <c r="N7687" s="247"/>
      <c r="O7687" s="246">
        <f>O7692-O7686</f>
        <v>-2.2649765014648438E-6</v>
      </c>
      <c r="P7687" s="266"/>
    </row>
    <row r="7688" spans="1:16">
      <c r="C7688" s="241"/>
      <c r="D7688" s="7"/>
      <c r="E7688" s="7"/>
      <c r="F7688" s="242" t="s">
        <v>7837</v>
      </c>
      <c r="G7688" s="302">
        <f>SUMIF($C$3:$C$7675,"403C",$H$3:$H$7675)</f>
        <v>76513724.799999952</v>
      </c>
      <c r="H7688" s="244" t="s">
        <v>7827</v>
      </c>
      <c r="I7688" s="30"/>
      <c r="J7688" s="30"/>
      <c r="K7688" s="302">
        <f>SUMIF($C$3:$C$7675,"403C",$K$3:$K$7675)</f>
        <v>92181609.004471481</v>
      </c>
      <c r="L7688" s="7"/>
      <c r="M7688" s="30"/>
      <c r="N7688" s="242" t="s">
        <v>7837</v>
      </c>
      <c r="O7688" s="302">
        <f>SUMIF($C$3:$C$7675,"403C",$O$3:$O$7675)</f>
        <v>89909007.996528879</v>
      </c>
      <c r="P7688" s="266"/>
    </row>
    <row r="7689" spans="1:16">
      <c r="C7689" s="241"/>
      <c r="D7689" s="7"/>
      <c r="E7689" s="7"/>
      <c r="F7689" s="242" t="s">
        <v>7829</v>
      </c>
      <c r="G7689" s="302">
        <f>G7688*$H$7689</f>
        <v>50078232.88159997</v>
      </c>
      <c r="H7689" s="248">
        <f>'[1]Common by Acct'!$E$67</f>
        <v>0.65449999999999997</v>
      </c>
      <c r="I7689" s="244" t="s">
        <v>7838</v>
      </c>
      <c r="J7689" s="30"/>
      <c r="K7689" s="302">
        <f>K7688*$H$7689</f>
        <v>60332863.093426585</v>
      </c>
      <c r="L7689" s="7"/>
      <c r="M7689" s="30"/>
      <c r="N7689" s="242" t="s">
        <v>7829</v>
      </c>
      <c r="O7689" s="302">
        <f>O7688*$H$7689</f>
        <v>58845445.733728148</v>
      </c>
      <c r="P7689" s="266"/>
    </row>
    <row r="7690" spans="1:16" ht="15.75" thickBot="1">
      <c r="C7690" s="249"/>
      <c r="D7690" s="250"/>
      <c r="E7690" s="250"/>
      <c r="F7690" s="251" t="s">
        <v>7831</v>
      </c>
      <c r="G7690" s="303">
        <f>G7688*$H$7690</f>
        <v>26435491.918399982</v>
      </c>
      <c r="H7690" s="252">
        <f>'[1]Common by Acct'!$F$67</f>
        <v>0.34549999999999997</v>
      </c>
      <c r="I7690" s="253" t="s">
        <v>7839</v>
      </c>
      <c r="J7690" s="254"/>
      <c r="K7690" s="303">
        <f>K7688*$H$7690</f>
        <v>31848745.911044896</v>
      </c>
      <c r="L7690" s="250"/>
      <c r="M7690" s="254"/>
      <c r="N7690" s="251" t="s">
        <v>7831</v>
      </c>
      <c r="O7690" s="303">
        <f>O7688*$H$7690</f>
        <v>31063562.262800727</v>
      </c>
      <c r="P7690" s="267"/>
    </row>
    <row r="7691" spans="1:16" ht="15.75" thickBot="1">
      <c r="C7691" s="5"/>
      <c r="D7691" s="1"/>
      <c r="E7691" s="1"/>
      <c r="F7691" s="1"/>
      <c r="G7691" s="279"/>
      <c r="H7691" s="3"/>
      <c r="I7691" s="10"/>
      <c r="J7691" s="10"/>
      <c r="K7691" s="7"/>
      <c r="L7691" s="7"/>
      <c r="M7691" s="10"/>
      <c r="N7691" s="5"/>
      <c r="O7691" s="7"/>
      <c r="P7691" s="268"/>
    </row>
    <row r="7692" spans="1:16">
      <c r="C7692" s="235"/>
      <c r="D7692" s="236"/>
      <c r="E7692" s="236"/>
      <c r="F7692" s="237" t="s">
        <v>587</v>
      </c>
      <c r="G7692" s="300">
        <f>SUMIF($E$6:$E$7675,"Total",$H$6:$H$7675)</f>
        <v>507720404.86999965</v>
      </c>
      <c r="H7692" s="239"/>
      <c r="I7692" s="240"/>
      <c r="J7692" s="237" t="s">
        <v>587</v>
      </c>
      <c r="K7692" s="300">
        <f>SUMIF($E$6:$E$7675,"Total",$K$6:$K$7675)</f>
        <v>537944462.854375</v>
      </c>
      <c r="L7692" s="300">
        <f>K7692-G7692</f>
        <v>30224057.984375358</v>
      </c>
      <c r="M7692" s="240"/>
      <c r="N7692" s="237" t="s">
        <v>587</v>
      </c>
      <c r="O7692" s="300">
        <f>SUMIF($E$6:$E$7675,"Total",$O$6:$O$7675)</f>
        <v>552684690.70096648</v>
      </c>
      <c r="P7692" s="304">
        <f>O7692-K7692</f>
        <v>14740227.846591473</v>
      </c>
    </row>
    <row r="7693" spans="1:16">
      <c r="C7693" s="241"/>
      <c r="D7693" s="7"/>
      <c r="E7693" s="7"/>
      <c r="F7693" s="242" t="s">
        <v>7819</v>
      </c>
      <c r="G7693" s="279">
        <f>SUMIF($Q$6:$Q$7675,"Standard",H6:$H$7675)</f>
        <v>424696000.09999877</v>
      </c>
      <c r="H7693" s="244"/>
      <c r="I7693" s="30"/>
      <c r="J7693" s="242" t="s">
        <v>7819</v>
      </c>
      <c r="K7693" s="279">
        <f>SUMIF($Q$6:$Q$7675,"Standard",$K6:K$7675)</f>
        <v>443001656.19437516</v>
      </c>
      <c r="L7693" s="279">
        <f>K7693-G7693</f>
        <v>18305656.094376385</v>
      </c>
      <c r="M7693" s="30"/>
      <c r="N7693" s="242" t="s">
        <v>7819</v>
      </c>
      <c r="O7693" s="279">
        <f>SUMIF($Q$6:$Q$7675,"Standard",$O6:O$7675)</f>
        <v>456606606.46096802</v>
      </c>
      <c r="P7693" s="305">
        <f t="shared" ref="P7693:P7695" si="3507">O7693-K7693</f>
        <v>13604950.26659286</v>
      </c>
    </row>
    <row r="7694" spans="1:16">
      <c r="C7694" s="241"/>
      <c r="D7694" s="7"/>
      <c r="E7694" s="7"/>
      <c r="F7694" s="242" t="s">
        <v>633</v>
      </c>
      <c r="G7694" s="279">
        <f>SUMIF($Q$3:$Q$7676,F7694,$H$3:$H$7676)</f>
        <v>75745346.550000146</v>
      </c>
      <c r="H7694" s="244"/>
      <c r="I7694" s="30"/>
      <c r="J7694" s="242" t="s">
        <v>633</v>
      </c>
      <c r="K7694" s="279">
        <f>SUMIF($Q$3:$Q$7676,J7694,$K$3:$K$7676)</f>
        <v>87663748.440000325</v>
      </c>
      <c r="L7694" s="279">
        <f>K7694-G7694</f>
        <v>11918401.890000179</v>
      </c>
      <c r="M7694" s="30"/>
      <c r="N7694" s="242" t="s">
        <v>633</v>
      </c>
      <c r="O7694" s="279">
        <f>SUMIF($Q$3:$Q$7676,N7694,$O$3:$O$7676)</f>
        <v>87663748.440000325</v>
      </c>
      <c r="P7694" s="305">
        <f t="shared" si="3507"/>
        <v>0</v>
      </c>
    </row>
    <row r="7695" spans="1:16">
      <c r="C7695" s="241"/>
      <c r="D7695" s="7"/>
      <c r="E7695" s="7"/>
      <c r="F7695" s="242" t="s">
        <v>7604</v>
      </c>
      <c r="G7695" s="279">
        <f>SUMIF($Q$3:$Q$7676,F7695,$H$3:$H$7676)</f>
        <v>7279058.2199999942</v>
      </c>
      <c r="H7695" s="244"/>
      <c r="I7695" s="30"/>
      <c r="J7695" s="242" t="s">
        <v>7604</v>
      </c>
      <c r="K7695" s="279">
        <f>SUMIF($Q$3:$Q$7676,J7695,$K$3:$K$7676)</f>
        <v>7279058.2199999942</v>
      </c>
      <c r="L7695" s="279">
        <f>K7695-G7695</f>
        <v>0</v>
      </c>
      <c r="M7695" s="30"/>
      <c r="N7695" s="242" t="s">
        <v>7604</v>
      </c>
      <c r="O7695" s="279">
        <f>SUMIF($Q$3:$Q$7676,N7695,$O$3:$O$7676)</f>
        <v>8414335.7999999821</v>
      </c>
      <c r="P7695" s="305">
        <f t="shared" si="3507"/>
        <v>1135277.579999988</v>
      </c>
    </row>
    <row r="7696" spans="1:16">
      <c r="C7696" s="255"/>
      <c r="D7696" s="4"/>
      <c r="E7696" s="4"/>
      <c r="F7696" s="4"/>
      <c r="G7696" s="283">
        <f>SUM(G7693:G7695)-G7692</f>
        <v>-7.7486038208007813E-7</v>
      </c>
      <c r="H7696" s="4"/>
      <c r="I7696" s="256"/>
      <c r="J7696" s="256"/>
      <c r="K7696" s="283">
        <f>SUM(K7693:K7695)-K7692</f>
        <v>0</v>
      </c>
      <c r="L7696" s="279"/>
      <c r="M7696" s="256"/>
      <c r="N7696" s="4"/>
      <c r="O7696" s="279"/>
      <c r="P7696" s="306">
        <f>SUM(P7693:P7695)-P7692</f>
        <v>1.3746321201324463E-6</v>
      </c>
    </row>
    <row r="7697" spans="3:16" ht="15.75" thickBot="1">
      <c r="C7697" s="257"/>
      <c r="D7697" s="258"/>
      <c r="E7697" s="258"/>
      <c r="F7697" s="258"/>
      <c r="G7697" s="282"/>
      <c r="H7697" s="258"/>
      <c r="I7697" s="259"/>
      <c r="J7697" s="259"/>
      <c r="K7697" s="259"/>
      <c r="L7697" s="258"/>
      <c r="M7697" s="259"/>
      <c r="N7697" s="258"/>
      <c r="O7697" s="258"/>
      <c r="P7697" s="269"/>
    </row>
    <row r="7698" spans="3:16" ht="15.75" thickBot="1">
      <c r="D7698"/>
      <c r="G7698" s="21"/>
    </row>
    <row r="7699" spans="3:16">
      <c r="C7699" s="260"/>
      <c r="D7699" s="261"/>
      <c r="E7699" s="261"/>
      <c r="F7699" s="261"/>
      <c r="G7699" s="278"/>
      <c r="H7699" s="261"/>
      <c r="I7699" s="262"/>
      <c r="J7699" s="262"/>
      <c r="K7699" s="262"/>
      <c r="L7699" s="261"/>
      <c r="M7699" s="262"/>
      <c r="N7699" s="261"/>
      <c r="O7699" s="261"/>
      <c r="P7699" s="270"/>
    </row>
    <row r="7700" spans="3:16">
      <c r="C7700" s="255">
        <v>403</v>
      </c>
      <c r="D7700" s="4" t="s">
        <v>7861</v>
      </c>
      <c r="E7700" s="4"/>
      <c r="F7700" s="4"/>
      <c r="G7700" s="307">
        <f>SUMIF($C$6:$C$7675,"STM",$H$6:$H$7675)</f>
        <v>39203308.890000008</v>
      </c>
      <c r="H7700" s="302"/>
      <c r="I7700" s="308"/>
      <c r="J7700" s="308"/>
      <c r="K7700" s="307">
        <f>SUMIF($C$6:$C$7675,"STM",$K$6:$K$7675)</f>
        <v>41346480.270993307</v>
      </c>
      <c r="L7700" s="307">
        <f>K7700-G7700</f>
        <v>2143171.3809932992</v>
      </c>
      <c r="M7700" s="308"/>
      <c r="N7700" s="302"/>
      <c r="O7700" s="307">
        <f>SUMIF($C$6:$C$7675,"STM",$O$6:$O$7675)</f>
        <v>54278175.025811985</v>
      </c>
      <c r="P7700" s="363">
        <f>SUMIF($C$6:$C$7675,"STM",$P$6:$P$7675)</f>
        <v>12931694.754818685</v>
      </c>
    </row>
    <row r="7701" spans="3:16">
      <c r="C7701" s="255"/>
      <c r="D7701" s="4" t="s">
        <v>7862</v>
      </c>
      <c r="E7701" s="4"/>
      <c r="F7701" s="4"/>
      <c r="G7701" s="279">
        <f>SUMIF($C$6:$C$7675,"HYD",$H$6:$H$7675)</f>
        <v>17291040.650000002</v>
      </c>
      <c r="H7701" s="279"/>
      <c r="I7701" s="283"/>
      <c r="J7701" s="283"/>
      <c r="K7701" s="279">
        <f>SUMIF($C$6:$C$7675,"HYD",$K$6:$K$7675)</f>
        <v>17320383.029458489</v>
      </c>
      <c r="L7701" s="279">
        <f t="shared" ref="L7701:L7702" si="3508">K7701-G7701</f>
        <v>29342.379458487034</v>
      </c>
      <c r="M7701" s="283"/>
      <c r="N7701" s="279"/>
      <c r="O7701" s="279">
        <f>SUMIF($C$6:$C$7675,"HYD",$O$6:$O$7675)</f>
        <v>19175069.641899008</v>
      </c>
      <c r="P7701" s="305">
        <f>SUMIF($C$6:$C$7675,"HYD",$P$6:$P$7675)</f>
        <v>1854686.6124404997</v>
      </c>
    </row>
    <row r="7702" spans="3:16">
      <c r="C7702" s="255"/>
      <c r="D7702" s="4" t="s">
        <v>7929</v>
      </c>
      <c r="E7702" s="4"/>
      <c r="F7702" s="4"/>
      <c r="G7702" s="279">
        <f>SUMIF($C$6:$C$7675,"EPRD",$H$6:$H$7675)</f>
        <v>72414703.270000041</v>
      </c>
      <c r="H7702" s="279"/>
      <c r="I7702" s="283"/>
      <c r="J7702" s="283"/>
      <c r="K7702" s="279">
        <f>SUMIF($C$6:$C$7675,"EPRD",$K$6:$K$7675)</f>
        <v>77666564.38617605</v>
      </c>
      <c r="L7702" s="279">
        <f t="shared" si="3508"/>
        <v>5251861.1161760092</v>
      </c>
      <c r="M7702" s="283"/>
      <c r="N7702" s="279"/>
      <c r="O7702" s="279">
        <f>SUMIF($C$6:$C$7675,"EPRD",$O$6:$O$7675)</f>
        <v>83408758.595486</v>
      </c>
      <c r="P7702" s="305">
        <f>SUMIF($C$6:$C$7675,"EPRD",$P$6:$P$7675)</f>
        <v>5742194.2093099523</v>
      </c>
    </row>
    <row r="7703" spans="3:16" ht="15.75" thickBot="1">
      <c r="C7703" s="255"/>
      <c r="D7703" s="362" t="s">
        <v>7928</v>
      </c>
      <c r="E7703" s="4"/>
      <c r="F7703" s="4"/>
      <c r="G7703" s="301">
        <f>SUBTOTAL(9,G7700:G7702)</f>
        <v>128909052.81000005</v>
      </c>
      <c r="H7703" s="302"/>
      <c r="I7703" s="308"/>
      <c r="J7703" s="308"/>
      <c r="K7703" s="301">
        <f>SUBTOTAL(9,K7700:K7702)</f>
        <v>136333427.68662786</v>
      </c>
      <c r="L7703" s="301">
        <f>SUBTOTAL(9,L7700:L7702)</f>
        <v>7424374.8766277954</v>
      </c>
      <c r="M7703" s="308"/>
      <c r="N7703" s="302"/>
      <c r="O7703" s="301">
        <f>SUBTOTAL(9,O7700:O7702)</f>
        <v>156862003.263197</v>
      </c>
      <c r="P7703" s="364">
        <f>SUBTOTAL(9,P7700:P7702)</f>
        <v>20528575.57656914</v>
      </c>
    </row>
    <row r="7704" spans="3:16" ht="15.75" thickTop="1">
      <c r="C7704" s="255"/>
      <c r="D7704" s="4"/>
      <c r="E7704" s="4"/>
      <c r="F7704" s="4"/>
      <c r="G7704" s="279"/>
      <c r="H7704" s="279"/>
      <c r="I7704" s="283"/>
      <c r="J7704" s="283"/>
      <c r="K7704" s="279"/>
      <c r="L7704" s="279"/>
      <c r="M7704" s="283"/>
      <c r="N7704" s="279"/>
      <c r="O7704" s="279"/>
      <c r="P7704" s="305"/>
    </row>
    <row r="7705" spans="3:16">
      <c r="C7705" s="365" t="s">
        <v>7930</v>
      </c>
      <c r="D7705" s="4" t="s">
        <v>7861</v>
      </c>
      <c r="E7705" s="4"/>
      <c r="F7705" s="4"/>
      <c r="G7705" s="307">
        <f>SUM(H1384:H1395,H1397:H1408)</f>
        <v>4531986.8600000003</v>
      </c>
      <c r="H7705" s="279"/>
      <c r="I7705" s="283"/>
      <c r="J7705" s="283"/>
      <c r="K7705" s="307">
        <f>SUM(K1384:K1395,K1397:K1408)</f>
        <v>3918330.9600000004</v>
      </c>
      <c r="L7705" s="307">
        <f>K7705-G7705</f>
        <v>-613655.89999999991</v>
      </c>
      <c r="M7705" s="283"/>
      <c r="N7705" s="279"/>
      <c r="O7705" s="307">
        <f>SUM(O1384:O1395,O1397:O1408)</f>
        <v>3918330.9600000004</v>
      </c>
      <c r="P7705" s="363">
        <f>O7705-K7705</f>
        <v>0</v>
      </c>
    </row>
    <row r="7706" spans="3:16">
      <c r="C7706" s="255"/>
      <c r="D7706" s="4" t="s">
        <v>7862</v>
      </c>
      <c r="E7706" s="4"/>
      <c r="F7706" s="4"/>
      <c r="G7706" s="279">
        <v>0</v>
      </c>
      <c r="H7706" s="279"/>
      <c r="I7706" s="283"/>
      <c r="J7706" s="283"/>
      <c r="K7706" s="279">
        <v>0</v>
      </c>
      <c r="L7706" s="279">
        <f t="shared" ref="L7706:L7707" si="3509">K7706-G7706</f>
        <v>0</v>
      </c>
      <c r="M7706" s="283"/>
      <c r="N7706" s="279"/>
      <c r="O7706" s="279">
        <v>0</v>
      </c>
      <c r="P7706" s="305">
        <f t="shared" ref="P7706:P7707" si="3510">O7706-K7706</f>
        <v>0</v>
      </c>
    </row>
    <row r="7707" spans="3:16">
      <c r="C7707" s="255"/>
      <c r="D7707" s="4" t="s">
        <v>7929</v>
      </c>
      <c r="E7707" s="4"/>
      <c r="F7707" s="4"/>
      <c r="G7707" s="279">
        <f>SUM(H3347:H3358)</f>
        <v>3153813.6399999997</v>
      </c>
      <c r="H7707" s="279"/>
      <c r="I7707" s="283"/>
      <c r="J7707" s="283"/>
      <c r="K7707" s="279">
        <f>SUM(K3347:K3358)</f>
        <v>3218715.48</v>
      </c>
      <c r="L7707" s="279">
        <f t="shared" si="3509"/>
        <v>64901.840000000317</v>
      </c>
      <c r="M7707" s="283"/>
      <c r="N7707" s="279"/>
      <c r="O7707" s="279">
        <f>SUM(O3347:O3358)</f>
        <v>3218715.48</v>
      </c>
      <c r="P7707" s="305">
        <f t="shared" si="3510"/>
        <v>0</v>
      </c>
    </row>
    <row r="7708" spans="3:16" ht="15.75" thickBot="1">
      <c r="C7708" s="255"/>
      <c r="D7708" s="362" t="s">
        <v>7928</v>
      </c>
      <c r="E7708" s="4"/>
      <c r="F7708" s="4"/>
      <c r="G7708" s="301">
        <f>SUBTOTAL(9,G7705:G7707)</f>
        <v>7685800.5</v>
      </c>
      <c r="H7708" s="279"/>
      <c r="I7708" s="283"/>
      <c r="J7708" s="283"/>
      <c r="K7708" s="301">
        <f>SUBTOTAL(9,K7705:K7707)</f>
        <v>7137046.4400000004</v>
      </c>
      <c r="L7708" s="301">
        <f>SUBTOTAL(9,L7705:L7707)</f>
        <v>-548754.05999999959</v>
      </c>
      <c r="M7708" s="283"/>
      <c r="N7708" s="279"/>
      <c r="O7708" s="301">
        <f>SUBTOTAL(9,O7705:O7707)</f>
        <v>7137046.4400000004</v>
      </c>
      <c r="P7708" s="364">
        <f>SUBTOTAL(9,P7705:P7707)</f>
        <v>0</v>
      </c>
    </row>
    <row r="7709" spans="3:16" ht="15.75" thickTop="1">
      <c r="C7709" s="255"/>
      <c r="D7709" s="362"/>
      <c r="E7709" s="4"/>
      <c r="F7709" s="4"/>
      <c r="G7709" s="279"/>
      <c r="H7709" s="279"/>
      <c r="I7709" s="283"/>
      <c r="J7709" s="283"/>
      <c r="K7709" s="279"/>
      <c r="L7709" s="279"/>
      <c r="M7709" s="283"/>
      <c r="N7709" s="279"/>
      <c r="O7709" s="279"/>
      <c r="P7709" s="305"/>
    </row>
    <row r="7710" spans="3:16">
      <c r="C7710" s="365" t="s">
        <v>7931</v>
      </c>
      <c r="D7710" s="4" t="s">
        <v>7861</v>
      </c>
      <c r="E7710" s="4"/>
      <c r="F7710" s="4"/>
      <c r="G7710" s="307">
        <f>'[3]C1&amp;2Accr'!D18</f>
        <v>2276196.89</v>
      </c>
      <c r="H7710" s="279"/>
      <c r="I7710" s="283"/>
      <c r="J7710" s="283"/>
      <c r="K7710" s="307">
        <f>Accretion!$B$38*G7710/$G$7713</f>
        <v>1808642.0666063605</v>
      </c>
      <c r="L7710" s="307">
        <f>K7710-G7710</f>
        <v>-467554.82339363964</v>
      </c>
      <c r="M7710" s="283"/>
      <c r="N7710" s="279"/>
      <c r="O7710" s="307">
        <f>K7710</f>
        <v>1808642.0666063605</v>
      </c>
      <c r="P7710" s="363">
        <f>O7710-K7710</f>
        <v>0</v>
      </c>
    </row>
    <row r="7711" spans="3:16">
      <c r="C7711" s="255"/>
      <c r="D7711" s="4" t="s">
        <v>7862</v>
      </c>
      <c r="E7711" s="4"/>
      <c r="F7711" s="4"/>
      <c r="G7711" s="279">
        <f>'[3]C1&amp;2Accr'!D19</f>
        <v>0</v>
      </c>
      <c r="H7711" s="279"/>
      <c r="I7711" s="283"/>
      <c r="J7711" s="283"/>
      <c r="K7711" s="279">
        <f>Accretion!$B$38*G7711/$G$7713</f>
        <v>0</v>
      </c>
      <c r="L7711" s="279">
        <f t="shared" ref="L7711:L7712" si="3511">K7711-G7711</f>
        <v>0</v>
      </c>
      <c r="M7711" s="283"/>
      <c r="N7711" s="279"/>
      <c r="O7711" s="279">
        <f t="shared" ref="O7711:O7712" si="3512">K7711</f>
        <v>0</v>
      </c>
      <c r="P7711" s="305">
        <f t="shared" ref="P7711:P7712" si="3513">O7711-K7711</f>
        <v>0</v>
      </c>
    </row>
    <row r="7712" spans="3:16">
      <c r="C7712" s="255"/>
      <c r="D7712" s="4" t="s">
        <v>7929</v>
      </c>
      <c r="E7712" s="4"/>
      <c r="F7712" s="4"/>
      <c r="G7712" s="279">
        <f>'[3]C1&amp;2Accr'!D20</f>
        <v>2138163.62</v>
      </c>
      <c r="H7712" s="279"/>
      <c r="I7712" s="283"/>
      <c r="J7712" s="283"/>
      <c r="K7712" s="279">
        <f>Accretion!$B$38*G7712/$G$7713</f>
        <v>1698962.2845936394</v>
      </c>
      <c r="L7712" s="279">
        <f t="shared" si="3511"/>
        <v>-439201.33540636068</v>
      </c>
      <c r="M7712" s="283"/>
      <c r="N7712" s="279"/>
      <c r="O7712" s="279">
        <f t="shared" si="3512"/>
        <v>1698962.2845936394</v>
      </c>
      <c r="P7712" s="305">
        <f t="shared" si="3513"/>
        <v>0</v>
      </c>
    </row>
    <row r="7713" spans="3:16" ht="15.75" thickBot="1">
      <c r="C7713" s="255"/>
      <c r="D7713" s="362" t="s">
        <v>7928</v>
      </c>
      <c r="E7713" s="4"/>
      <c r="F7713" s="4"/>
      <c r="G7713" s="301">
        <f>SUBTOTAL(9,G7710:G7712)</f>
        <v>4414360.51</v>
      </c>
      <c r="H7713" s="279"/>
      <c r="I7713" s="283"/>
      <c r="J7713" s="283"/>
      <c r="K7713" s="301">
        <f>SUBTOTAL(9,K7710:K7712)</f>
        <v>3507604.3511999999</v>
      </c>
      <c r="L7713" s="301">
        <f>SUBTOTAL(9,L7710:L7712)</f>
        <v>-906756.15880000032</v>
      </c>
      <c r="M7713" s="283"/>
      <c r="N7713" s="279"/>
      <c r="O7713" s="301">
        <f>SUBTOTAL(9,O7710:O7712)</f>
        <v>3507604.3511999999</v>
      </c>
      <c r="P7713" s="364">
        <f>SUBTOTAL(9,P7710:P7712)</f>
        <v>0</v>
      </c>
    </row>
    <row r="7714" spans="3:16" ht="15.75" thickTop="1">
      <c r="C7714" s="255"/>
      <c r="D7714" s="362"/>
      <c r="E7714" s="4"/>
      <c r="F7714" s="4"/>
      <c r="G7714" s="279"/>
      <c r="H7714" s="279"/>
      <c r="I7714" s="283"/>
      <c r="J7714" s="283"/>
      <c r="K7714" s="279"/>
      <c r="L7714" s="279"/>
      <c r="M7714" s="283"/>
      <c r="N7714" s="279"/>
      <c r="O7714" s="279"/>
      <c r="P7714" s="305"/>
    </row>
    <row r="7715" spans="3:16">
      <c r="C7715" s="365" t="s">
        <v>606</v>
      </c>
      <c r="D7715" s="4" t="s">
        <v>7861</v>
      </c>
      <c r="E7715" s="4"/>
      <c r="F7715" s="4"/>
      <c r="G7715" s="307">
        <f>G7700+G7705+G7710</f>
        <v>46011492.640000008</v>
      </c>
      <c r="H7715" s="279"/>
      <c r="I7715" s="283"/>
      <c r="J7715" s="283"/>
      <c r="K7715" s="307">
        <f>K7700+K7705+K7710</f>
        <v>47073453.297599666</v>
      </c>
      <c r="L7715" s="307">
        <f>K7715-G7715</f>
        <v>1061960.6575996578</v>
      </c>
      <c r="M7715" s="283"/>
      <c r="N7715" s="279"/>
      <c r="O7715" s="307">
        <f>O7700+O7705+O7710</f>
        <v>60005148.052418344</v>
      </c>
      <c r="P7715" s="363">
        <f>O7715-K7715</f>
        <v>12931694.754818678</v>
      </c>
    </row>
    <row r="7716" spans="3:16">
      <c r="C7716" s="255"/>
      <c r="D7716" s="4" t="s">
        <v>7862</v>
      </c>
      <c r="E7716" s="4"/>
      <c r="F7716" s="4"/>
      <c r="G7716" s="279">
        <f t="shared" ref="G7716:G7717" si="3514">G7701+G7706+G7711</f>
        <v>17291040.650000002</v>
      </c>
      <c r="H7716" s="279"/>
      <c r="I7716" s="283"/>
      <c r="J7716" s="283"/>
      <c r="K7716" s="279">
        <f t="shared" ref="K7716:K7717" si="3515">K7701+K7706+K7711</f>
        <v>17320383.029458489</v>
      </c>
      <c r="L7716" s="279">
        <f t="shared" ref="L7716:L7717" si="3516">K7716-G7716</f>
        <v>29342.379458487034</v>
      </c>
      <c r="M7716" s="283"/>
      <c r="N7716" s="279"/>
      <c r="O7716" s="279">
        <f t="shared" ref="O7716:O7717" si="3517">O7701+O7706+O7711</f>
        <v>19175069.641899008</v>
      </c>
      <c r="P7716" s="305">
        <f t="shared" ref="P7716:P7717" si="3518">O7716-K7716</f>
        <v>1854686.612440519</v>
      </c>
    </row>
    <row r="7717" spans="3:16">
      <c r="C7717" s="255"/>
      <c r="D7717" s="4" t="s">
        <v>7929</v>
      </c>
      <c r="E7717" s="4"/>
      <c r="F7717" s="4"/>
      <c r="G7717" s="279">
        <f t="shared" si="3514"/>
        <v>77706680.530000046</v>
      </c>
      <c r="H7717" s="279"/>
      <c r="I7717" s="283"/>
      <c r="J7717" s="283"/>
      <c r="K7717" s="279">
        <f t="shared" si="3515"/>
        <v>82584242.150769696</v>
      </c>
      <c r="L7717" s="279">
        <f t="shared" si="3516"/>
        <v>4877561.6207696497</v>
      </c>
      <c r="M7717" s="283"/>
      <c r="N7717" s="279"/>
      <c r="O7717" s="279">
        <f t="shared" si="3517"/>
        <v>88326436.360079646</v>
      </c>
      <c r="P7717" s="305">
        <f t="shared" si="3518"/>
        <v>5742194.2093099505</v>
      </c>
    </row>
    <row r="7718" spans="3:16" ht="15.75" thickBot="1">
      <c r="C7718" s="255"/>
      <c r="D7718" s="362" t="s">
        <v>7928</v>
      </c>
      <c r="E7718" s="4"/>
      <c r="F7718" s="4"/>
      <c r="G7718" s="301">
        <f>SUBTOTAL(9,G7715:G7717)</f>
        <v>141009213.82000005</v>
      </c>
      <c r="H7718" s="279"/>
      <c r="I7718" s="283"/>
      <c r="J7718" s="283"/>
      <c r="K7718" s="301">
        <f>SUBTOTAL(9,K7715:K7717)</f>
        <v>146978078.47782785</v>
      </c>
      <c r="L7718" s="301">
        <f>SUBTOTAL(9,L7715:L7717)</f>
        <v>5968864.6578277946</v>
      </c>
      <c r="M7718" s="283"/>
      <c r="N7718" s="279"/>
      <c r="O7718" s="301">
        <f>SUBTOTAL(9,O7715:O7717)</f>
        <v>167506654.05439699</v>
      </c>
      <c r="P7718" s="364">
        <f>SUBTOTAL(9,P7715:P7717)</f>
        <v>20528575.576569147</v>
      </c>
    </row>
    <row r="7719" spans="3:16" ht="16.5" thickTop="1" thickBot="1">
      <c r="C7719" s="257"/>
      <c r="D7719" s="258"/>
      <c r="E7719" s="258"/>
      <c r="F7719" s="258"/>
      <c r="G7719" s="282"/>
      <c r="H7719" s="258"/>
      <c r="I7719" s="259"/>
      <c r="J7719" s="259"/>
      <c r="K7719" s="259"/>
      <c r="L7719" s="258"/>
      <c r="M7719" s="259"/>
      <c r="N7719" s="258"/>
      <c r="O7719" s="258"/>
      <c r="P7719" s="269"/>
    </row>
  </sheetData>
  <autoFilter ref="A3:V7675">
    <filterColumn colId="2">
      <filters>
        <filter val="403.1E"/>
      </filters>
    </filterColumn>
  </autoFilter>
  <pageMargins left="0.2" right="0.2" top="0.5" bottom="0.5" header="0.3" footer="0.3"/>
  <pageSetup scale="49" fitToHeight="0" pageOrder="overThenDown" orientation="landscape" r:id="rId1"/>
  <headerFooter>
    <oddFooter>&amp;RPage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24"/>
  <sheetViews>
    <sheetView workbookViewId="0">
      <selection activeCell="H7" sqref="H7"/>
    </sheetView>
  </sheetViews>
  <sheetFormatPr defaultColWidth="8.85546875" defaultRowHeight="15"/>
  <cols>
    <col min="1" max="1" width="22.85546875" style="16" customWidth="1"/>
    <col min="2" max="2" width="36" style="16" bestFit="1" customWidth="1"/>
    <col min="3" max="3" width="19" style="16" customWidth="1"/>
    <col min="4" max="4" width="19.140625" style="337" bestFit="1" customWidth="1"/>
    <col min="5" max="5" width="12.5703125" style="337" bestFit="1" customWidth="1"/>
    <col min="6" max="6" width="14.140625" style="16" bestFit="1" customWidth="1"/>
    <col min="7" max="7" width="14.7109375" style="16" customWidth="1"/>
    <col min="8" max="8" width="14.28515625" style="16" bestFit="1" customWidth="1"/>
    <col min="9" max="9" width="12.28515625" style="16" bestFit="1" customWidth="1"/>
    <col min="10" max="10" width="11.28515625" style="16" bestFit="1" customWidth="1"/>
    <col min="11" max="16384" width="8.85546875" style="16"/>
  </cols>
  <sheetData>
    <row r="1" spans="1:10">
      <c r="A1" s="336" t="s">
        <v>7883</v>
      </c>
    </row>
    <row r="2" spans="1:10">
      <c r="A2" s="336" t="s">
        <v>7884</v>
      </c>
    </row>
    <row r="3" spans="1:10">
      <c r="A3" s="338" t="s">
        <v>7885</v>
      </c>
    </row>
    <row r="4" spans="1:10">
      <c r="C4" s="339" t="s">
        <v>7886</v>
      </c>
      <c r="D4" s="339" t="s">
        <v>7887</v>
      </c>
      <c r="E4" s="339" t="s">
        <v>7888</v>
      </c>
      <c r="F4" s="12" t="s">
        <v>7889</v>
      </c>
      <c r="G4" s="12" t="s">
        <v>7890</v>
      </c>
      <c r="H4" s="12" t="s">
        <v>7891</v>
      </c>
      <c r="I4" s="368" t="s">
        <v>7892</v>
      </c>
      <c r="J4" s="368"/>
    </row>
    <row r="5" spans="1:10" s="336" customFormat="1" ht="30">
      <c r="A5" s="340" t="s">
        <v>7893</v>
      </c>
      <c r="B5" s="340" t="s">
        <v>7894</v>
      </c>
      <c r="C5" s="341" t="s">
        <v>7895</v>
      </c>
      <c r="D5" s="341" t="s">
        <v>7896</v>
      </c>
      <c r="E5" s="341" t="s">
        <v>7897</v>
      </c>
      <c r="F5" s="341" t="s">
        <v>7898</v>
      </c>
      <c r="G5" s="341" t="s">
        <v>7899</v>
      </c>
      <c r="H5" s="341" t="s">
        <v>7900</v>
      </c>
      <c r="I5" s="342" t="s">
        <v>7901</v>
      </c>
      <c r="J5" s="342" t="s">
        <v>7902</v>
      </c>
    </row>
    <row r="6" spans="1:10">
      <c r="A6" s="16" t="s">
        <v>7903</v>
      </c>
      <c r="B6" s="16" t="s">
        <v>7904</v>
      </c>
      <c r="C6" s="343">
        <v>89326720.019999802</v>
      </c>
      <c r="D6" s="344">
        <v>321958217.60013402</v>
      </c>
      <c r="E6" s="344">
        <f>D6*0.5</f>
        <v>160979108.80006701</v>
      </c>
      <c r="F6" s="344">
        <f>C6-E6</f>
        <v>-71652388.780067205</v>
      </c>
      <c r="G6" s="11">
        <v>3.7499999999999999E-2</v>
      </c>
      <c r="H6" s="345">
        <f>-ROUND(F6*G6,0)</f>
        <v>2686965</v>
      </c>
      <c r="I6" s="344">
        <f>H6</f>
        <v>2686965</v>
      </c>
      <c r="J6" s="344"/>
    </row>
    <row r="7" spans="1:10">
      <c r="A7" s="16" t="s">
        <v>7905</v>
      </c>
      <c r="B7" s="16" t="s">
        <v>7906</v>
      </c>
      <c r="C7" s="343">
        <v>9293534.1199999899</v>
      </c>
      <c r="D7" s="344">
        <v>45088525.646218203</v>
      </c>
      <c r="E7" s="344">
        <f t="shared" ref="E7:E12" si="0">D7*0.5</f>
        <v>22544262.823109102</v>
      </c>
      <c r="F7" s="344">
        <f t="shared" ref="F7:F12" si="1">C7-E7</f>
        <v>-13250728.703109112</v>
      </c>
      <c r="G7" s="11">
        <v>0.05</v>
      </c>
      <c r="H7" s="345">
        <f t="shared" ref="H7:H12" si="2">-ROUND(F7*G7,0)</f>
        <v>662536</v>
      </c>
      <c r="I7" s="344">
        <f>H7</f>
        <v>662536</v>
      </c>
      <c r="J7" s="344"/>
    </row>
    <row r="8" spans="1:10">
      <c r="A8" s="16" t="s">
        <v>7907</v>
      </c>
      <c r="B8" s="16" t="s">
        <v>7908</v>
      </c>
      <c r="C8" s="343">
        <v>61755784.689999998</v>
      </c>
      <c r="D8" s="344">
        <v>200093077.15237901</v>
      </c>
      <c r="E8" s="344">
        <f t="shared" si="0"/>
        <v>100046538.5761895</v>
      </c>
      <c r="F8" s="344">
        <f t="shared" si="1"/>
        <v>-38290753.886189505</v>
      </c>
      <c r="G8" s="11">
        <v>0.33329999999999999</v>
      </c>
      <c r="H8" s="345">
        <f t="shared" si="2"/>
        <v>12762308</v>
      </c>
      <c r="I8" s="344">
        <f>H8*H20</f>
        <v>8352930.5859999992</v>
      </c>
      <c r="J8" s="344">
        <f>H8-I8</f>
        <v>4409377.4140000008</v>
      </c>
    </row>
    <row r="9" spans="1:10">
      <c r="A9" s="16" t="s">
        <v>7909</v>
      </c>
      <c r="B9" s="16" t="s">
        <v>7910</v>
      </c>
      <c r="C9" s="343">
        <v>0</v>
      </c>
      <c r="D9" s="344">
        <v>32451257.279021803</v>
      </c>
      <c r="E9" s="344">
        <f t="shared" si="0"/>
        <v>16225628.639510902</v>
      </c>
      <c r="F9" s="344">
        <f t="shared" si="1"/>
        <v>-16225628.639510902</v>
      </c>
      <c r="G9" s="346">
        <v>0.1429</v>
      </c>
      <c r="H9" s="345">
        <f t="shared" si="2"/>
        <v>2318642</v>
      </c>
      <c r="I9" s="344">
        <f>H9*H20</f>
        <v>1517551.189</v>
      </c>
      <c r="J9" s="344">
        <f>H9-I9</f>
        <v>801090.81099999999</v>
      </c>
    </row>
    <row r="10" spans="1:10">
      <c r="A10" s="16" t="s">
        <v>7911</v>
      </c>
      <c r="B10" s="16" t="s">
        <v>7912</v>
      </c>
      <c r="C10" s="343">
        <v>4841808.6799999801</v>
      </c>
      <c r="D10" s="344">
        <v>10959727.210445</v>
      </c>
      <c r="E10" s="344">
        <f t="shared" si="0"/>
        <v>5479863.6052224999</v>
      </c>
      <c r="F10" s="344">
        <f t="shared" si="1"/>
        <v>-638054.92522251979</v>
      </c>
      <c r="G10" s="11">
        <v>1.2840000000000001E-2</v>
      </c>
      <c r="H10" s="345">
        <f t="shared" si="2"/>
        <v>8193</v>
      </c>
      <c r="I10" s="344">
        <f>H10</f>
        <v>8193</v>
      </c>
      <c r="J10" s="344"/>
    </row>
    <row r="11" spans="1:10">
      <c r="A11" s="16" t="s">
        <v>7913</v>
      </c>
      <c r="B11" s="16" t="s">
        <v>7914</v>
      </c>
      <c r="C11" s="343">
        <v>100712373.47</v>
      </c>
      <c r="D11" s="344">
        <v>186858928.08136401</v>
      </c>
      <c r="E11" s="344">
        <f t="shared" si="0"/>
        <v>93429464.040682003</v>
      </c>
      <c r="F11" s="344">
        <f t="shared" si="1"/>
        <v>7282909.4293179959</v>
      </c>
      <c r="G11" s="11">
        <v>0.05</v>
      </c>
      <c r="H11" s="345">
        <f t="shared" si="2"/>
        <v>-364145</v>
      </c>
      <c r="I11" s="344"/>
      <c r="J11" s="344">
        <f>H11</f>
        <v>-364145</v>
      </c>
    </row>
    <row r="12" spans="1:10">
      <c r="A12" s="16" t="s">
        <v>7915</v>
      </c>
      <c r="B12" s="16" t="s">
        <v>7916</v>
      </c>
      <c r="C12" s="343">
        <v>26619997.249999948</v>
      </c>
      <c r="D12" s="344">
        <v>76420781.2257175</v>
      </c>
      <c r="E12" s="344">
        <f t="shared" si="0"/>
        <v>38210390.61285875</v>
      </c>
      <c r="F12" s="344">
        <f t="shared" si="1"/>
        <v>-11590393.362858802</v>
      </c>
      <c r="G12" s="347">
        <v>0.05</v>
      </c>
      <c r="H12" s="348">
        <f t="shared" si="2"/>
        <v>579520</v>
      </c>
      <c r="I12" s="349">
        <f>H12</f>
        <v>579520</v>
      </c>
      <c r="J12" s="349"/>
    </row>
    <row r="13" spans="1:10" ht="15.75" thickBot="1">
      <c r="A13" s="350" t="s">
        <v>606</v>
      </c>
      <c r="B13" s="350"/>
      <c r="C13" s="351">
        <f>SUM(C6:C12)</f>
        <v>292550218.22999972</v>
      </c>
      <c r="D13" s="352">
        <f>SUM(D6:D12)</f>
        <v>873830514.19527972</v>
      </c>
      <c r="E13" s="352">
        <f>SUM(E6:E12)</f>
        <v>436915257.09763986</v>
      </c>
      <c r="F13" s="352">
        <f>SUM(F6:F12)</f>
        <v>-144365038.86764008</v>
      </c>
      <c r="G13" s="353"/>
      <c r="H13" s="354">
        <f>SUM(H6:H12)</f>
        <v>18654019</v>
      </c>
      <c r="I13" s="354">
        <f t="shared" ref="I13:J13" si="3">SUM(I6:I12)</f>
        <v>13807695.774999999</v>
      </c>
      <c r="J13" s="354">
        <f t="shared" si="3"/>
        <v>4846323.2250000006</v>
      </c>
    </row>
    <row r="14" spans="1:10" ht="15.75" thickTop="1">
      <c r="C14" s="343"/>
      <c r="G14" s="355" t="s">
        <v>7917</v>
      </c>
      <c r="H14" s="16">
        <v>0.21</v>
      </c>
      <c r="I14" s="16">
        <v>0.21</v>
      </c>
      <c r="J14" s="16">
        <v>0.21</v>
      </c>
    </row>
    <row r="15" spans="1:10" ht="15.75" thickBot="1">
      <c r="B15" s="356"/>
      <c r="C15" s="343"/>
      <c r="G15" s="355" t="s">
        <v>7918</v>
      </c>
      <c r="H15" s="352">
        <f>H13*H14</f>
        <v>3917343.9899999998</v>
      </c>
      <c r="I15" s="352">
        <f t="shared" ref="I15:J15" si="4">I13*I14</f>
        <v>2899616.1127499994</v>
      </c>
      <c r="J15" s="352">
        <f t="shared" si="4"/>
        <v>1017727.8772500001</v>
      </c>
    </row>
    <row r="16" spans="1:10" ht="15.75" thickTop="1">
      <c r="H16" s="343"/>
      <c r="I16" s="343"/>
    </row>
    <row r="17" spans="1:9">
      <c r="B17" s="355"/>
      <c r="C17" s="357"/>
      <c r="G17" s="355"/>
      <c r="H17" s="10"/>
      <c r="I17" s="10"/>
    </row>
    <row r="18" spans="1:9">
      <c r="B18" s="355"/>
    </row>
    <row r="19" spans="1:9">
      <c r="H19" s="12" t="s">
        <v>7919</v>
      </c>
      <c r="I19" s="12" t="s">
        <v>7920</v>
      </c>
    </row>
    <row r="20" spans="1:9">
      <c r="G20" s="358" t="s">
        <v>7921</v>
      </c>
      <c r="H20" s="359">
        <f>'[4]3.04 &amp; 4.04 Lead'!$E$35</f>
        <v>0.65449999999999997</v>
      </c>
      <c r="I20" s="359">
        <f>'[4]3.04 &amp; 4.04 Lead'!$F$35</f>
        <v>0.34549999999999997</v>
      </c>
    </row>
    <row r="21" spans="1:9">
      <c r="A21" s="16" t="s">
        <v>7922</v>
      </c>
    </row>
    <row r="22" spans="1:9">
      <c r="A22" s="16" t="s">
        <v>7923</v>
      </c>
    </row>
    <row r="23" spans="1:9">
      <c r="A23" s="16" t="s">
        <v>7924</v>
      </c>
    </row>
    <row r="24" spans="1:9">
      <c r="A24" s="16" t="s">
        <v>7925</v>
      </c>
    </row>
  </sheetData>
  <mergeCells count="1">
    <mergeCell ref="I4:J4"/>
  </mergeCells>
  <pageMargins left="0.7" right="0.7" top="0.75" bottom="0.75" header="0.3" footer="0.3"/>
  <pageSetup scale="72" fitToHeight="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topLeftCell="A7" workbookViewId="0">
      <selection activeCell="A18" sqref="A18"/>
    </sheetView>
  </sheetViews>
  <sheetFormatPr defaultRowHeight="15"/>
  <cols>
    <col min="1" max="1" width="46.85546875" bestFit="1" customWidth="1"/>
    <col min="2" max="2" width="12.42578125" bestFit="1" customWidth="1"/>
    <col min="3" max="14" width="10.85546875" bestFit="1" customWidth="1"/>
  </cols>
  <sheetData>
    <row r="1" spans="1:14">
      <c r="A1" t="s">
        <v>7938</v>
      </c>
    </row>
    <row r="3" spans="1:14">
      <c r="A3" s="228" t="s">
        <v>7845</v>
      </c>
      <c r="B3" s="229" t="s">
        <v>7846</v>
      </c>
      <c r="C3" s="229" t="s">
        <v>7858</v>
      </c>
      <c r="D3" s="229" t="s">
        <v>7857</v>
      </c>
      <c r="E3" s="229" t="s">
        <v>7856</v>
      </c>
      <c r="F3" s="229" t="s">
        <v>7855</v>
      </c>
      <c r="G3" s="229" t="s">
        <v>7854</v>
      </c>
      <c r="H3" s="229" t="s">
        <v>7853</v>
      </c>
      <c r="I3" s="229" t="s">
        <v>7852</v>
      </c>
      <c r="J3" s="229" t="s">
        <v>7851</v>
      </c>
      <c r="K3" s="229" t="s">
        <v>7850</v>
      </c>
      <c r="L3" s="229" t="s">
        <v>7849</v>
      </c>
      <c r="M3" s="229" t="s">
        <v>7848</v>
      </c>
      <c r="N3" s="229" t="s">
        <v>7847</v>
      </c>
    </row>
    <row r="4" spans="1:14">
      <c r="A4" s="230" t="s">
        <v>7859</v>
      </c>
      <c r="B4" s="231">
        <f>SUM(C4:N4)</f>
        <v>4466525.3599999994</v>
      </c>
      <c r="C4" s="231">
        <v>456977.99</v>
      </c>
      <c r="D4" s="231">
        <v>458248.1</v>
      </c>
      <c r="E4" s="231">
        <v>459772.44</v>
      </c>
      <c r="F4" s="231">
        <v>457661.71</v>
      </c>
      <c r="G4" s="231">
        <v>458933.29</v>
      </c>
      <c r="H4" s="231">
        <v>393436.77</v>
      </c>
      <c r="I4" s="231">
        <v>299785.17</v>
      </c>
      <c r="J4" s="231">
        <v>296346.48</v>
      </c>
      <c r="K4" s="231">
        <v>297194.84000000003</v>
      </c>
      <c r="L4" s="231">
        <v>295209.57</v>
      </c>
      <c r="M4" s="231">
        <v>296055.33</v>
      </c>
      <c r="N4" s="231">
        <v>296903.67</v>
      </c>
    </row>
    <row r="5" spans="1:14">
      <c r="A5" s="230" t="s">
        <v>7860</v>
      </c>
      <c r="B5" s="231">
        <f>SUM(C5:N5)</f>
        <v>102326.39999999999</v>
      </c>
      <c r="C5" s="231">
        <v>1927.48</v>
      </c>
      <c r="D5" s="231">
        <v>1928</v>
      </c>
      <c r="E5" s="231">
        <v>1928.52</v>
      </c>
      <c r="F5" s="231">
        <v>6835.82</v>
      </c>
      <c r="G5" s="231">
        <v>6852.95</v>
      </c>
      <c r="H5" s="231">
        <v>6870.17</v>
      </c>
      <c r="I5" s="231">
        <v>12833.95</v>
      </c>
      <c r="J5" s="231">
        <v>11850.65</v>
      </c>
      <c r="K5" s="231">
        <v>11881.96</v>
      </c>
      <c r="L5" s="231">
        <v>13103.36</v>
      </c>
      <c r="M5" s="231">
        <v>13138.95</v>
      </c>
      <c r="N5" s="231">
        <v>13174.59</v>
      </c>
    </row>
    <row r="6" spans="1:14" ht="15.75" thickBot="1">
      <c r="A6" s="232" t="s">
        <v>606</v>
      </c>
      <c r="B6" s="233">
        <f>SUM(B4:B5)</f>
        <v>4568851.76</v>
      </c>
      <c r="C6" s="233">
        <f t="shared" ref="C6" si="0">SUM(C4:C5)</f>
        <v>458905.47</v>
      </c>
      <c r="D6" s="233">
        <f t="shared" ref="D6" si="1">SUM(D4:D5)</f>
        <v>460176.1</v>
      </c>
      <c r="E6" s="233">
        <f t="shared" ref="E6" si="2">SUM(E4:E5)</f>
        <v>461700.96</v>
      </c>
      <c r="F6" s="233">
        <f t="shared" ref="F6" si="3">SUM(F4:F5)</f>
        <v>464497.53</v>
      </c>
      <c r="G6" s="233">
        <f t="shared" ref="G6" si="4">SUM(G4:G5)</f>
        <v>465786.24</v>
      </c>
      <c r="H6" s="233">
        <f t="shared" ref="H6" si="5">SUM(H4:H5)</f>
        <v>400306.94</v>
      </c>
      <c r="I6" s="233">
        <f t="shared" ref="I6" si="6">SUM(I4:I5)</f>
        <v>312619.12</v>
      </c>
      <c r="J6" s="233">
        <f t="shared" ref="J6" si="7">SUM(J4:J5)</f>
        <v>308197.13</v>
      </c>
      <c r="K6" s="233">
        <f t="shared" ref="K6" si="8">SUM(K4:K5)</f>
        <v>309076.80000000005</v>
      </c>
      <c r="L6" s="233">
        <f t="shared" ref="L6" si="9">SUM(L4:L5)</f>
        <v>308312.93</v>
      </c>
      <c r="M6" s="233">
        <f t="shared" ref="M6" si="10">SUM(M4:M5)</f>
        <v>309194.28000000003</v>
      </c>
      <c r="N6" s="233">
        <f t="shared" ref="N6" si="11">SUM(N4:N5)</f>
        <v>310078.26</v>
      </c>
    </row>
    <row r="7" spans="1:14" ht="15.75" thickTop="1"/>
    <row r="9" spans="1:14">
      <c r="A9" s="234" t="s">
        <v>7937</v>
      </c>
    </row>
    <row r="11" spans="1:14">
      <c r="A11" s="228" t="s">
        <v>7845</v>
      </c>
      <c r="B11" s="229" t="s">
        <v>7846</v>
      </c>
      <c r="C11" s="229" t="s">
        <v>7858</v>
      </c>
      <c r="D11" s="229" t="s">
        <v>7857</v>
      </c>
      <c r="E11" s="229" t="s">
        <v>7856</v>
      </c>
      <c r="F11" s="229" t="s">
        <v>7855</v>
      </c>
      <c r="G11" s="229" t="s">
        <v>7854</v>
      </c>
      <c r="H11" s="229" t="s">
        <v>7853</v>
      </c>
      <c r="I11" s="229" t="s">
        <v>7852</v>
      </c>
      <c r="J11" s="229" t="s">
        <v>7851</v>
      </c>
      <c r="K11" s="229" t="s">
        <v>7850</v>
      </c>
      <c r="L11" s="229" t="s">
        <v>7849</v>
      </c>
      <c r="M11" s="229" t="s">
        <v>7848</v>
      </c>
      <c r="N11" s="229" t="s">
        <v>7847</v>
      </c>
    </row>
    <row r="12" spans="1:14">
      <c r="A12" s="230" t="s">
        <v>7859</v>
      </c>
      <c r="B12" s="231">
        <f>SUM(C12:N12)</f>
        <v>3562844.0399999996</v>
      </c>
      <c r="C12" s="231">
        <f>N4</f>
        <v>296903.67</v>
      </c>
      <c r="D12" s="231">
        <f>C12</f>
        <v>296903.67</v>
      </c>
      <c r="E12" s="231">
        <f t="shared" ref="E12:N12" si="12">D12</f>
        <v>296903.67</v>
      </c>
      <c r="F12" s="231">
        <f t="shared" si="12"/>
        <v>296903.67</v>
      </c>
      <c r="G12" s="231">
        <f t="shared" si="12"/>
        <v>296903.67</v>
      </c>
      <c r="H12" s="231">
        <f t="shared" si="12"/>
        <v>296903.67</v>
      </c>
      <c r="I12" s="231">
        <f t="shared" si="12"/>
        <v>296903.67</v>
      </c>
      <c r="J12" s="231">
        <f t="shared" si="12"/>
        <v>296903.67</v>
      </c>
      <c r="K12" s="231">
        <f t="shared" si="12"/>
        <v>296903.67</v>
      </c>
      <c r="L12" s="231">
        <f t="shared" si="12"/>
        <v>296903.67</v>
      </c>
      <c r="M12" s="231">
        <f t="shared" si="12"/>
        <v>296903.67</v>
      </c>
      <c r="N12" s="231">
        <f t="shared" si="12"/>
        <v>296903.67</v>
      </c>
    </row>
    <row r="13" spans="1:14">
      <c r="A13" s="230" t="s">
        <v>7860</v>
      </c>
      <c r="B13" s="231">
        <f>SUM(C13:N13)</f>
        <v>158095.07999999999</v>
      </c>
      <c r="C13" s="231">
        <f>N5</f>
        <v>13174.59</v>
      </c>
      <c r="D13" s="231">
        <f t="shared" ref="D13:N13" si="13">C13</f>
        <v>13174.59</v>
      </c>
      <c r="E13" s="231">
        <f t="shared" si="13"/>
        <v>13174.59</v>
      </c>
      <c r="F13" s="231">
        <f t="shared" si="13"/>
        <v>13174.59</v>
      </c>
      <c r="G13" s="231">
        <f t="shared" si="13"/>
        <v>13174.59</v>
      </c>
      <c r="H13" s="231">
        <f t="shared" si="13"/>
        <v>13174.59</v>
      </c>
      <c r="I13" s="231">
        <f t="shared" si="13"/>
        <v>13174.59</v>
      </c>
      <c r="J13" s="231">
        <f t="shared" si="13"/>
        <v>13174.59</v>
      </c>
      <c r="K13" s="231">
        <f t="shared" si="13"/>
        <v>13174.59</v>
      </c>
      <c r="L13" s="231">
        <f t="shared" si="13"/>
        <v>13174.59</v>
      </c>
      <c r="M13" s="231">
        <f t="shared" si="13"/>
        <v>13174.59</v>
      </c>
      <c r="N13" s="231">
        <f t="shared" si="13"/>
        <v>13174.59</v>
      </c>
    </row>
    <row r="14" spans="1:14" ht="15.75" thickBot="1">
      <c r="A14" s="232" t="s">
        <v>606</v>
      </c>
      <c r="B14" s="233">
        <f>SUM(B12:B13)</f>
        <v>3720939.1199999996</v>
      </c>
      <c r="C14" s="233">
        <f t="shared" ref="C14:N14" si="14">SUM(C12:C13)</f>
        <v>310078.26</v>
      </c>
      <c r="D14" s="233">
        <f t="shared" si="14"/>
        <v>310078.26</v>
      </c>
      <c r="E14" s="233">
        <f t="shared" si="14"/>
        <v>310078.26</v>
      </c>
      <c r="F14" s="233">
        <f t="shared" si="14"/>
        <v>310078.26</v>
      </c>
      <c r="G14" s="233">
        <f t="shared" si="14"/>
        <v>310078.26</v>
      </c>
      <c r="H14" s="233">
        <f t="shared" si="14"/>
        <v>310078.26</v>
      </c>
      <c r="I14" s="233">
        <f t="shared" si="14"/>
        <v>310078.26</v>
      </c>
      <c r="J14" s="233">
        <f t="shared" si="14"/>
        <v>310078.26</v>
      </c>
      <c r="K14" s="233">
        <f t="shared" si="14"/>
        <v>310078.26</v>
      </c>
      <c r="L14" s="233">
        <f t="shared" si="14"/>
        <v>310078.26</v>
      </c>
      <c r="M14" s="233">
        <f t="shared" si="14"/>
        <v>310078.26</v>
      </c>
      <c r="N14" s="233">
        <f t="shared" si="14"/>
        <v>310078.26</v>
      </c>
    </row>
    <row r="15" spans="1:14" ht="15.75" thickTop="1"/>
    <row r="18" spans="1:14">
      <c r="A18" t="s">
        <v>7933</v>
      </c>
    </row>
    <row r="20" spans="1:14">
      <c r="A20" s="228" t="s">
        <v>7845</v>
      </c>
      <c r="B20" s="229" t="s">
        <v>7846</v>
      </c>
      <c r="C20" s="229" t="s">
        <v>7858</v>
      </c>
      <c r="D20" s="229" t="s">
        <v>7857</v>
      </c>
      <c r="E20" s="229" t="s">
        <v>7856</v>
      </c>
      <c r="F20" s="229" t="s">
        <v>7855</v>
      </c>
      <c r="G20" s="229" t="s">
        <v>7854</v>
      </c>
      <c r="H20" s="229" t="s">
        <v>7853</v>
      </c>
      <c r="I20" s="229" t="s">
        <v>7852</v>
      </c>
      <c r="J20" s="229" t="s">
        <v>7851</v>
      </c>
      <c r="K20" s="229" t="s">
        <v>7850</v>
      </c>
      <c r="L20" s="229" t="s">
        <v>7849</v>
      </c>
      <c r="M20" s="229" t="s">
        <v>7848</v>
      </c>
      <c r="N20" s="229" t="s">
        <v>7847</v>
      </c>
    </row>
    <row r="21" spans="1:14">
      <c r="A21" s="230" t="s">
        <v>7934</v>
      </c>
      <c r="B21" s="231">
        <f>'[3]C1&amp;2Accr'!B33</f>
        <v>5507982.4400000004</v>
      </c>
      <c r="C21" s="231">
        <f>'[3]C1&amp;2Accr'!N33</f>
        <v>456977.99</v>
      </c>
      <c r="D21" s="231">
        <f>'[3]C1&amp;2Accr'!M33</f>
        <v>458248.1</v>
      </c>
      <c r="E21" s="231">
        <f>'[3]C1&amp;2Accr'!L33</f>
        <v>459772.44</v>
      </c>
      <c r="F21" s="231">
        <f>'[3]C1&amp;2Accr'!K33</f>
        <v>457661.71</v>
      </c>
      <c r="G21" s="231">
        <f>'[3]C1&amp;2Accr'!J33</f>
        <v>460889.07</v>
      </c>
      <c r="H21" s="231">
        <f>'[3]C1&amp;2Accr'!I33</f>
        <v>460889.07</v>
      </c>
      <c r="I21" s="231">
        <f>'[3]C1&amp;2Accr'!H33</f>
        <v>460912.59</v>
      </c>
      <c r="J21" s="231">
        <f>'[3]C1&amp;2Accr'!G33</f>
        <v>458072.57</v>
      </c>
      <c r="K21" s="231">
        <f>'[3]C1&amp;2Accr'!F33</f>
        <v>459344.51</v>
      </c>
      <c r="L21" s="231">
        <f>'[3]C1&amp;2Accr'!E33</f>
        <v>457783.94</v>
      </c>
      <c r="M21" s="231">
        <f>'[3]C1&amp;2Accr'!D33</f>
        <v>459055.49</v>
      </c>
      <c r="N21" s="231">
        <f>'[3]C1&amp;2Accr'!C33</f>
        <v>460330.74</v>
      </c>
    </row>
    <row r="22" spans="1:14">
      <c r="A22" s="230" t="s">
        <v>7935</v>
      </c>
      <c r="B22" s="231">
        <f>'[3]C1&amp;2Accr'!B34</f>
        <v>-1041457.08</v>
      </c>
      <c r="C22" s="231">
        <f>'[3]C1&amp;2Accr'!N34</f>
        <v>0</v>
      </c>
      <c r="D22" s="231">
        <f>'[3]C1&amp;2Accr'!M34</f>
        <v>0</v>
      </c>
      <c r="E22" s="231">
        <f>'[3]C1&amp;2Accr'!L34</f>
        <v>0</v>
      </c>
      <c r="F22" s="231">
        <f>'[3]C1&amp;2Accr'!K34</f>
        <v>0</v>
      </c>
      <c r="G22" s="231">
        <f>'[3]C1&amp;2Accr'!J34</f>
        <v>-67452.3</v>
      </c>
      <c r="H22" s="231">
        <f>'[3]C1&amp;2Accr'!I34</f>
        <v>-67452.3</v>
      </c>
      <c r="I22" s="231">
        <f>'[3]C1&amp;2Accr'!H34</f>
        <v>-161127.42000000001</v>
      </c>
      <c r="J22" s="231">
        <f>'[3]C1&amp;2Accr'!G34</f>
        <v>-161726.09</v>
      </c>
      <c r="K22" s="231">
        <f>'[3]C1&amp;2Accr'!F34</f>
        <v>-162149.67000000001</v>
      </c>
      <c r="L22" s="231">
        <f>'[3]C1&amp;2Accr'!E34</f>
        <v>-162574.37</v>
      </c>
      <c r="M22" s="231">
        <f>'[3]C1&amp;2Accr'!D34</f>
        <v>-163000.16</v>
      </c>
      <c r="N22" s="231">
        <f>'[3]C1&amp;2Accr'!C34</f>
        <v>-163427.07</v>
      </c>
    </row>
    <row r="23" spans="1:14" ht="15.75" thickBot="1">
      <c r="A23" s="232" t="s">
        <v>606</v>
      </c>
      <c r="B23" s="233">
        <f>SUM(B21:B22)</f>
        <v>4466525.3600000003</v>
      </c>
      <c r="C23" s="233">
        <f t="shared" ref="C23:N23" si="15">SUM(C21:C22)</f>
        <v>456977.99</v>
      </c>
      <c r="D23" s="233">
        <f t="shared" si="15"/>
        <v>458248.1</v>
      </c>
      <c r="E23" s="233">
        <f t="shared" si="15"/>
        <v>459772.44</v>
      </c>
      <c r="F23" s="233">
        <f t="shared" si="15"/>
        <v>457661.71</v>
      </c>
      <c r="G23" s="233">
        <f t="shared" si="15"/>
        <v>393436.77</v>
      </c>
      <c r="H23" s="233">
        <f t="shared" si="15"/>
        <v>393436.77</v>
      </c>
      <c r="I23" s="233">
        <f t="shared" si="15"/>
        <v>299785.17000000004</v>
      </c>
      <c r="J23" s="233">
        <f t="shared" si="15"/>
        <v>296346.48</v>
      </c>
      <c r="K23" s="233">
        <f t="shared" si="15"/>
        <v>297194.83999999997</v>
      </c>
      <c r="L23" s="233">
        <f t="shared" si="15"/>
        <v>295209.57</v>
      </c>
      <c r="M23" s="233">
        <f t="shared" si="15"/>
        <v>296055.32999999996</v>
      </c>
      <c r="N23" s="233">
        <f t="shared" si="15"/>
        <v>296903.67</v>
      </c>
    </row>
    <row r="24" spans="1:14" ht="15.75" thickTop="1"/>
    <row r="26" spans="1:14">
      <c r="A26" t="s">
        <v>7932</v>
      </c>
      <c r="B26" s="367">
        <f>ROUND(B29/B21,2)</f>
        <v>0.99</v>
      </c>
    </row>
    <row r="28" spans="1:14">
      <c r="A28" s="228" t="s">
        <v>7845</v>
      </c>
      <c r="B28" s="229" t="s">
        <v>7846</v>
      </c>
      <c r="C28" s="229" t="s">
        <v>7858</v>
      </c>
      <c r="D28" s="229" t="s">
        <v>7857</v>
      </c>
      <c r="E28" s="229" t="s">
        <v>7856</v>
      </c>
      <c r="F28" s="229" t="s">
        <v>7855</v>
      </c>
      <c r="G28" s="229" t="s">
        <v>7854</v>
      </c>
      <c r="H28" s="229" t="s">
        <v>7853</v>
      </c>
      <c r="I28" s="229" t="s">
        <v>7852</v>
      </c>
      <c r="J28" s="229" t="s">
        <v>7851</v>
      </c>
      <c r="K28" s="229" t="s">
        <v>7850</v>
      </c>
      <c r="L28" s="229" t="s">
        <v>7849</v>
      </c>
      <c r="M28" s="229" t="s">
        <v>7848</v>
      </c>
      <c r="N28" s="229" t="s">
        <v>7847</v>
      </c>
    </row>
    <row r="29" spans="1:14">
      <c r="A29" s="230" t="s">
        <v>7934</v>
      </c>
      <c r="B29" s="231">
        <f>'[3]C1&amp;2Accr'!$B$15</f>
        <v>5455817.5900000008</v>
      </c>
      <c r="C29" s="231">
        <f t="shared" ref="C29:N29" si="16">C21*$B$26</f>
        <v>452408.21009999997</v>
      </c>
      <c r="D29" s="231">
        <f t="shared" si="16"/>
        <v>453665.61899999995</v>
      </c>
      <c r="E29" s="231">
        <f t="shared" si="16"/>
        <v>455174.7156</v>
      </c>
      <c r="F29" s="231">
        <f t="shared" si="16"/>
        <v>453085.09289999999</v>
      </c>
      <c r="G29" s="231">
        <f t="shared" si="16"/>
        <v>456280.17930000002</v>
      </c>
      <c r="H29" s="231">
        <f t="shared" si="16"/>
        <v>456280.17930000002</v>
      </c>
      <c r="I29" s="231">
        <f t="shared" si="16"/>
        <v>456303.46410000004</v>
      </c>
      <c r="J29" s="231">
        <f t="shared" si="16"/>
        <v>453491.8443</v>
      </c>
      <c r="K29" s="231">
        <f t="shared" si="16"/>
        <v>454751.0649</v>
      </c>
      <c r="L29" s="231">
        <f t="shared" si="16"/>
        <v>453206.10060000001</v>
      </c>
      <c r="M29" s="231">
        <f t="shared" si="16"/>
        <v>454464.9351</v>
      </c>
      <c r="N29" s="231">
        <f t="shared" si="16"/>
        <v>455727.4326</v>
      </c>
    </row>
    <row r="30" spans="1:14">
      <c r="A30" s="230" t="s">
        <v>7935</v>
      </c>
      <c r="B30" s="231">
        <f>B22</f>
        <v>-1041457.08</v>
      </c>
      <c r="C30" s="231">
        <f t="shared" ref="C30:N30" si="17">C22</f>
        <v>0</v>
      </c>
      <c r="D30" s="231">
        <f t="shared" si="17"/>
        <v>0</v>
      </c>
      <c r="E30" s="231">
        <f t="shared" si="17"/>
        <v>0</v>
      </c>
      <c r="F30" s="231">
        <f t="shared" si="17"/>
        <v>0</v>
      </c>
      <c r="G30" s="231">
        <f t="shared" si="17"/>
        <v>-67452.3</v>
      </c>
      <c r="H30" s="231">
        <f t="shared" si="17"/>
        <v>-67452.3</v>
      </c>
      <c r="I30" s="231">
        <f t="shared" si="17"/>
        <v>-161127.42000000001</v>
      </c>
      <c r="J30" s="231">
        <f t="shared" si="17"/>
        <v>-161726.09</v>
      </c>
      <c r="K30" s="231">
        <f t="shared" si="17"/>
        <v>-162149.67000000001</v>
      </c>
      <c r="L30" s="231">
        <f t="shared" si="17"/>
        <v>-162574.37</v>
      </c>
      <c r="M30" s="231">
        <f t="shared" si="17"/>
        <v>-163000.16</v>
      </c>
      <c r="N30" s="231">
        <f t="shared" si="17"/>
        <v>-163427.07</v>
      </c>
    </row>
    <row r="31" spans="1:14" ht="15.75" thickBot="1">
      <c r="A31" s="232" t="s">
        <v>606</v>
      </c>
      <c r="B31" s="233">
        <f>SUM(B29:B30)</f>
        <v>4414360.5100000007</v>
      </c>
      <c r="C31" s="233">
        <f t="shared" ref="C31" si="18">SUM(C29:C30)</f>
        <v>452408.21009999997</v>
      </c>
      <c r="D31" s="233">
        <f t="shared" ref="D31" si="19">SUM(D29:D30)</f>
        <v>453665.61899999995</v>
      </c>
      <c r="E31" s="233">
        <f t="shared" ref="E31" si="20">SUM(E29:E30)</f>
        <v>455174.7156</v>
      </c>
      <c r="F31" s="233">
        <f t="shared" ref="F31" si="21">SUM(F29:F30)</f>
        <v>453085.09289999999</v>
      </c>
      <c r="G31" s="233">
        <f t="shared" ref="G31" si="22">SUM(G29:G30)</f>
        <v>388827.87930000003</v>
      </c>
      <c r="H31" s="233">
        <f t="shared" ref="H31" si="23">SUM(H29:H30)</f>
        <v>388827.87930000003</v>
      </c>
      <c r="I31" s="233">
        <f t="shared" ref="I31" si="24">SUM(I29:I30)</f>
        <v>295176.04410000006</v>
      </c>
      <c r="J31" s="233">
        <f t="shared" ref="J31" si="25">SUM(J29:J30)</f>
        <v>291765.75430000003</v>
      </c>
      <c r="K31" s="233">
        <f t="shared" ref="K31" si="26">SUM(K29:K30)</f>
        <v>292601.39489999996</v>
      </c>
      <c r="L31" s="233">
        <f t="shared" ref="L31" si="27">SUM(L29:L30)</f>
        <v>290631.73060000001</v>
      </c>
      <c r="M31" s="233">
        <f t="shared" ref="M31" si="28">SUM(M29:M30)</f>
        <v>291464.77509999997</v>
      </c>
      <c r="N31" s="233">
        <f t="shared" ref="N31" si="29">SUM(N29:N30)</f>
        <v>292300.36259999999</v>
      </c>
    </row>
    <row r="32" spans="1:14" ht="15.75" thickTop="1"/>
    <row r="33" spans="1:14">
      <c r="A33" s="234" t="s">
        <v>7936</v>
      </c>
    </row>
    <row r="35" spans="1:14">
      <c r="A35" s="228" t="s">
        <v>7845</v>
      </c>
      <c r="B35" s="229" t="s">
        <v>7846</v>
      </c>
      <c r="C35" s="229" t="s">
        <v>7858</v>
      </c>
      <c r="D35" s="229" t="s">
        <v>7857</v>
      </c>
      <c r="E35" s="229" t="s">
        <v>7856</v>
      </c>
      <c r="F35" s="229" t="s">
        <v>7855</v>
      </c>
      <c r="G35" s="229" t="s">
        <v>7854</v>
      </c>
      <c r="H35" s="229" t="s">
        <v>7853</v>
      </c>
      <c r="I35" s="229" t="s">
        <v>7852</v>
      </c>
      <c r="J35" s="229" t="s">
        <v>7851</v>
      </c>
      <c r="K35" s="229" t="s">
        <v>7850</v>
      </c>
      <c r="L35" s="229" t="s">
        <v>7849</v>
      </c>
      <c r="M35" s="229" t="s">
        <v>7848</v>
      </c>
      <c r="N35" s="229" t="s">
        <v>7847</v>
      </c>
    </row>
    <row r="36" spans="1:14">
      <c r="A36" s="230" t="s">
        <v>7934</v>
      </c>
      <c r="B36" s="231">
        <f>SUM(C36:N36)</f>
        <v>5468729.1912000002</v>
      </c>
      <c r="C36" s="231">
        <f>$N$29</f>
        <v>455727.4326</v>
      </c>
      <c r="D36" s="231">
        <f t="shared" ref="D36:N36" si="30">$N$29</f>
        <v>455727.4326</v>
      </c>
      <c r="E36" s="231">
        <f t="shared" si="30"/>
        <v>455727.4326</v>
      </c>
      <c r="F36" s="231">
        <f t="shared" si="30"/>
        <v>455727.4326</v>
      </c>
      <c r="G36" s="231">
        <f t="shared" si="30"/>
        <v>455727.4326</v>
      </c>
      <c r="H36" s="231">
        <f t="shared" si="30"/>
        <v>455727.4326</v>
      </c>
      <c r="I36" s="231">
        <f t="shared" si="30"/>
        <v>455727.4326</v>
      </c>
      <c r="J36" s="231">
        <f t="shared" si="30"/>
        <v>455727.4326</v>
      </c>
      <c r="K36" s="231">
        <f t="shared" si="30"/>
        <v>455727.4326</v>
      </c>
      <c r="L36" s="231">
        <f t="shared" si="30"/>
        <v>455727.4326</v>
      </c>
      <c r="M36" s="231">
        <f t="shared" si="30"/>
        <v>455727.4326</v>
      </c>
      <c r="N36" s="231">
        <f t="shared" si="30"/>
        <v>455727.4326</v>
      </c>
    </row>
    <row r="37" spans="1:14">
      <c r="A37" s="230" t="s">
        <v>7935</v>
      </c>
      <c r="B37" s="231">
        <f>SUM(C37:N37)</f>
        <v>-1961124.8400000005</v>
      </c>
      <c r="C37" s="231">
        <f>$N$30</f>
        <v>-163427.07</v>
      </c>
      <c r="D37" s="231">
        <f t="shared" ref="D37:N37" si="31">$N$30</f>
        <v>-163427.07</v>
      </c>
      <c r="E37" s="231">
        <f t="shared" si="31"/>
        <v>-163427.07</v>
      </c>
      <c r="F37" s="231">
        <f t="shared" si="31"/>
        <v>-163427.07</v>
      </c>
      <c r="G37" s="231">
        <f t="shared" si="31"/>
        <v>-163427.07</v>
      </c>
      <c r="H37" s="231">
        <f t="shared" si="31"/>
        <v>-163427.07</v>
      </c>
      <c r="I37" s="231">
        <f t="shared" si="31"/>
        <v>-163427.07</v>
      </c>
      <c r="J37" s="231">
        <f t="shared" si="31"/>
        <v>-163427.07</v>
      </c>
      <c r="K37" s="231">
        <f t="shared" si="31"/>
        <v>-163427.07</v>
      </c>
      <c r="L37" s="231">
        <f t="shared" si="31"/>
        <v>-163427.07</v>
      </c>
      <c r="M37" s="231">
        <f t="shared" si="31"/>
        <v>-163427.07</v>
      </c>
      <c r="N37" s="231">
        <f t="shared" si="31"/>
        <v>-163427.07</v>
      </c>
    </row>
    <row r="38" spans="1:14" ht="15.75" thickBot="1">
      <c r="A38" s="232" t="s">
        <v>606</v>
      </c>
      <c r="B38" s="233">
        <f>SUM(B36:B37)</f>
        <v>3507604.3511999995</v>
      </c>
      <c r="C38" s="233">
        <f t="shared" ref="C38" si="32">SUM(C36:C37)</f>
        <v>292300.36259999999</v>
      </c>
      <c r="D38" s="233">
        <f t="shared" ref="D38" si="33">SUM(D36:D37)</f>
        <v>292300.36259999999</v>
      </c>
      <c r="E38" s="233">
        <f t="shared" ref="E38" si="34">SUM(E36:E37)</f>
        <v>292300.36259999999</v>
      </c>
      <c r="F38" s="233">
        <f t="shared" ref="F38" si="35">SUM(F36:F37)</f>
        <v>292300.36259999999</v>
      </c>
      <c r="G38" s="233">
        <f t="shared" ref="G38" si="36">SUM(G36:G37)</f>
        <v>292300.36259999999</v>
      </c>
      <c r="H38" s="233">
        <f t="shared" ref="H38" si="37">SUM(H36:H37)</f>
        <v>292300.36259999999</v>
      </c>
      <c r="I38" s="233">
        <f t="shared" ref="I38" si="38">SUM(I36:I37)</f>
        <v>292300.36259999999</v>
      </c>
      <c r="J38" s="233">
        <f t="shared" ref="J38" si="39">SUM(J36:J37)</f>
        <v>292300.36259999999</v>
      </c>
      <c r="K38" s="233">
        <f t="shared" ref="K38" si="40">SUM(K36:K37)</f>
        <v>292300.36259999999</v>
      </c>
      <c r="L38" s="233">
        <f t="shared" ref="L38" si="41">SUM(L36:L37)</f>
        <v>292300.36259999999</v>
      </c>
      <c r="M38" s="233">
        <f t="shared" ref="M38" si="42">SUM(M36:M37)</f>
        <v>292300.36259999999</v>
      </c>
      <c r="N38" s="233">
        <f t="shared" ref="N38" si="43">SUM(N36:N37)</f>
        <v>292300.36259999999</v>
      </c>
    </row>
    <row r="39" spans="1:14" ht="15.75" thickTop="1"/>
  </sheetData>
  <sortState ref="C34:E45">
    <sortCondition ref="C34"/>
  </sortState>
  <pageMargins left="0.2" right="0.2" top="0.75" bottom="0.75" header="0.3" footer="0.3"/>
  <pageSetup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zoomScaleNormal="100" workbookViewId="0">
      <pane xSplit="1" ySplit="7" topLeftCell="B8" activePane="bottomRight" state="frozen"/>
      <selection activeCell="N46" sqref="N46"/>
      <selection pane="topRight" activeCell="N46" sqref="N46"/>
      <selection pane="bottomLeft" activeCell="N46" sqref="N46"/>
      <selection pane="bottomRight" activeCell="D14" sqref="D14"/>
    </sheetView>
  </sheetViews>
  <sheetFormatPr defaultColWidth="9.140625" defaultRowHeight="15"/>
  <cols>
    <col min="1" max="1" width="7.140625" style="176" customWidth="1"/>
    <col min="2" max="2" width="35" style="176" customWidth="1"/>
    <col min="3" max="3" width="39" style="176" customWidth="1"/>
    <col min="4" max="5" width="13.42578125" style="176" bestFit="1" customWidth="1"/>
    <col min="6" max="6" width="11.5703125" style="176" customWidth="1"/>
    <col min="7" max="7" width="14.5703125" style="176" customWidth="1"/>
    <col min="8" max="8" width="9.140625" style="176"/>
    <col min="9" max="19" width="8.85546875" customWidth="1"/>
    <col min="20" max="16384" width="9.140625" style="176"/>
  </cols>
  <sheetData>
    <row r="1" spans="1:7">
      <c r="A1" s="369" t="s">
        <v>7693</v>
      </c>
      <c r="B1" s="369"/>
      <c r="C1" s="369"/>
      <c r="D1" s="369"/>
      <c r="E1" s="369"/>
    </row>
    <row r="2" spans="1:7">
      <c r="A2" s="369" t="s">
        <v>7692</v>
      </c>
      <c r="B2" s="369"/>
      <c r="C2" s="369"/>
      <c r="D2" s="369"/>
      <c r="E2" s="369"/>
    </row>
    <row r="3" spans="1:7">
      <c r="A3" s="369" t="s">
        <v>7691</v>
      </c>
      <c r="B3" s="369"/>
      <c r="C3" s="369"/>
      <c r="D3" s="369"/>
      <c r="E3" s="369"/>
    </row>
    <row r="4" spans="1:7">
      <c r="A4" s="369" t="s">
        <v>7690</v>
      </c>
      <c r="B4" s="369"/>
      <c r="C4" s="369"/>
      <c r="D4" s="369"/>
      <c r="E4" s="369"/>
    </row>
    <row r="5" spans="1:7">
      <c r="A5" s="197"/>
      <c r="B5" s="197"/>
      <c r="C5" s="196"/>
      <c r="D5" s="196"/>
      <c r="E5" s="196"/>
    </row>
    <row r="6" spans="1:7">
      <c r="A6" s="197"/>
      <c r="B6" s="197"/>
      <c r="C6" s="197"/>
      <c r="D6" s="197"/>
      <c r="E6" s="197"/>
      <c r="F6" s="197"/>
      <c r="G6" s="197"/>
    </row>
    <row r="7" spans="1:7" ht="25.5">
      <c r="A7" s="195" t="s">
        <v>636</v>
      </c>
      <c r="B7" s="195"/>
      <c r="C7" s="195" t="s">
        <v>7689</v>
      </c>
      <c r="D7" s="195" t="s">
        <v>7688</v>
      </c>
      <c r="E7" s="195" t="s">
        <v>7687</v>
      </c>
      <c r="F7" s="195" t="s">
        <v>594</v>
      </c>
      <c r="G7" s="195" t="s">
        <v>7686</v>
      </c>
    </row>
    <row r="8" spans="1:7">
      <c r="A8" s="194"/>
      <c r="B8" s="194"/>
      <c r="C8" s="193"/>
      <c r="D8" s="192"/>
      <c r="E8" s="192"/>
      <c r="F8" s="192"/>
      <c r="G8" s="192"/>
    </row>
    <row r="9" spans="1:7">
      <c r="A9" s="182"/>
      <c r="B9" s="182"/>
      <c r="C9" s="181" t="s">
        <v>7685</v>
      </c>
      <c r="D9" s="192"/>
      <c r="E9" s="192"/>
      <c r="F9" s="192"/>
      <c r="G9" s="192"/>
    </row>
    <row r="10" spans="1:7">
      <c r="A10" s="191" t="s">
        <v>7678</v>
      </c>
      <c r="B10" s="190" t="s">
        <v>258</v>
      </c>
      <c r="C10" s="189" t="s">
        <v>7677</v>
      </c>
      <c r="D10" s="188">
        <f>SUMIF('Restated Depr'!$A$1:$A$7675,B10,'Restated Depr'!$H$1:$H$7675)/2</f>
        <v>10041.179999999998</v>
      </c>
      <c r="E10" s="188">
        <f>SUMIF('Restated Depr'!$A$1:$A$7675,B10,'Restated Depr'!$K$1:$K$7675)/2</f>
        <v>10041.222284666666</v>
      </c>
      <c r="F10" s="188">
        <f>SUMIF('Restated Depr'!$A$1:$A$7675,B10,'Restated Depr'!$O$1:$O$7675)/2</f>
        <v>7505.330359999999</v>
      </c>
      <c r="G10" s="188">
        <f t="shared" ref="G10:G20" si="0">+F10-E10</f>
        <v>-2535.8919246666674</v>
      </c>
    </row>
    <row r="11" spans="1:7">
      <c r="A11" s="191" t="s">
        <v>7678</v>
      </c>
      <c r="B11" s="190" t="s">
        <v>264</v>
      </c>
      <c r="C11" s="189" t="s">
        <v>7677</v>
      </c>
      <c r="D11" s="188">
        <f>SUMIF('Restated Depr'!$A$1:$A$7675,B11,'Restated Depr'!$H$1:$H$7675)/2</f>
        <v>55.27999999999998</v>
      </c>
      <c r="E11" s="188">
        <f>SUMIF('Restated Depr'!$A$1:$A$7675,B11,'Restated Depr'!$K$1:$K$7675)/2</f>
        <v>55.292537999999979</v>
      </c>
      <c r="F11" s="188">
        <f>SUMIF('Restated Depr'!$A$1:$A$7675,B11,'Restated Depr'!$O$1:$O$7675)/2</f>
        <v>43.485119999999995</v>
      </c>
      <c r="G11" s="188">
        <f t="shared" si="0"/>
        <v>-11.807417999999984</v>
      </c>
    </row>
    <row r="12" spans="1:7">
      <c r="A12" s="182" t="s">
        <v>7676</v>
      </c>
      <c r="B12" s="182"/>
      <c r="C12" s="181" t="s">
        <v>7675</v>
      </c>
      <c r="D12" s="184"/>
      <c r="E12" s="184"/>
      <c r="F12" s="184"/>
      <c r="G12" s="184">
        <f t="shared" si="0"/>
        <v>0</v>
      </c>
    </row>
    <row r="13" spans="1:7">
      <c r="A13" s="182" t="s">
        <v>7674</v>
      </c>
      <c r="B13" s="182"/>
      <c r="C13" s="181" t="s">
        <v>7673</v>
      </c>
      <c r="D13" s="184"/>
      <c r="E13" s="184"/>
      <c r="F13" s="184"/>
      <c r="G13" s="184">
        <f t="shared" si="0"/>
        <v>0</v>
      </c>
    </row>
    <row r="14" spans="1:7">
      <c r="A14" s="182" t="s">
        <v>7672</v>
      </c>
      <c r="B14" s="182" t="s">
        <v>291</v>
      </c>
      <c r="C14" s="181" t="s">
        <v>7671</v>
      </c>
      <c r="D14" s="184">
        <f>SUMIF('Restated Depr'!$A$1:$A$7675,B14,'Restated Depr'!$H$1:$H$7675)/2</f>
        <v>25781.939999999995</v>
      </c>
      <c r="E14" s="184">
        <f>SUMIF('Restated Depr'!$A$1:$A$7675,B14,'Restated Depr'!$K$1:$K$7675)/2</f>
        <v>25781.933768500003</v>
      </c>
      <c r="F14" s="184">
        <f>SUMIF('Restated Depr'!$A$1:$A$7675,B14,'Restated Depr'!$O$1:$O$7675)/2</f>
        <v>25607.523552000002</v>
      </c>
      <c r="G14" s="184">
        <f t="shared" si="0"/>
        <v>-174.41021650000039</v>
      </c>
    </row>
    <row r="15" spans="1:7">
      <c r="A15" s="191" t="s">
        <v>7670</v>
      </c>
      <c r="B15" s="191" t="s">
        <v>329</v>
      </c>
      <c r="C15" s="189" t="s">
        <v>7669</v>
      </c>
      <c r="D15" s="188">
        <f>SUMIF('Restated Depr'!$A$1:$A$7675,B15,'Restated Depr'!$H$1:$H$7675)/2</f>
        <v>209316.85000000003</v>
      </c>
      <c r="E15" s="188">
        <f>SUMIF('Restated Depr'!$A$1:$A$7675,B15,'Restated Depr'!$K$1:$K$7675)/2</f>
        <v>209316.883875</v>
      </c>
      <c r="F15" s="188">
        <f>SUMIF('Restated Depr'!$A$1:$A$7675,B15,'Restated Depr'!$O$1:$O$7675)/2</f>
        <v>181069.96875</v>
      </c>
      <c r="G15" s="188">
        <f t="shared" si="0"/>
        <v>-28246.915125</v>
      </c>
    </row>
    <row r="16" spans="1:7">
      <c r="A16" s="191" t="s">
        <v>7670</v>
      </c>
      <c r="B16" s="190" t="s">
        <v>333</v>
      </c>
      <c r="C16" s="189" t="s">
        <v>7669</v>
      </c>
      <c r="D16" s="188">
        <f>SUMIF('Restated Depr'!$A$1:$A$7675,B16,'Restated Depr'!$H$1:$H$7675)/2</f>
        <v>905.73000000000025</v>
      </c>
      <c r="E16" s="188">
        <f>SUMIF('Restated Depr'!$A$1:$A$7675,B16,'Restated Depr'!$K$1:$K$7675)/2</f>
        <v>905.69931374999987</v>
      </c>
      <c r="F16" s="188">
        <f>SUMIF('Restated Depr'!$A$1:$A$7675,B16,'Restated Depr'!$O$1:$O$7675)/2</f>
        <v>407.45396999999997</v>
      </c>
      <c r="G16" s="188">
        <f t="shared" si="0"/>
        <v>-498.2453437499999</v>
      </c>
    </row>
    <row r="17" spans="1:7">
      <c r="A17" s="182" t="s">
        <v>7668</v>
      </c>
      <c r="B17" s="182" t="s">
        <v>345</v>
      </c>
      <c r="C17" s="181" t="s">
        <v>7667</v>
      </c>
      <c r="D17" s="184">
        <f>SUMIF('Restated Depr'!$A$1:$A$7675,B17,'Restated Depr'!$H$1:$H$7675)/2</f>
        <v>1498.3900000000003</v>
      </c>
      <c r="E17" s="184">
        <f>SUMIF('Restated Depr'!$A$1:$A$7675,B17,'Restated Depr'!$K$1:$K$7675)/2</f>
        <v>1498.3792410000003</v>
      </c>
      <c r="F17" s="184">
        <f>SUMIF('Restated Depr'!$A$1:$A$7675,B17,'Restated Depr'!$O$1:$O$7675)/2</f>
        <v>1514.3064120000006</v>
      </c>
      <c r="G17" s="184">
        <f t="shared" si="0"/>
        <v>15.927171000000271</v>
      </c>
    </row>
    <row r="18" spans="1:7">
      <c r="A18" s="191" t="s">
        <v>7666</v>
      </c>
      <c r="B18" s="191" t="s">
        <v>359</v>
      </c>
      <c r="C18" s="189" t="s">
        <v>7665</v>
      </c>
      <c r="D18" s="188">
        <f>SUMIF('Restated Depr'!$A$1:$A$7675,B18,'Restated Depr'!$H$1:$H$7675)/2</f>
        <v>215599.94999999992</v>
      </c>
      <c r="E18" s="188">
        <f>SUMIF('Restated Depr'!$A$1:$A$7675,B18,'Restated Depr'!$K$1:$K$7675)/2</f>
        <v>215599.96610916674</v>
      </c>
      <c r="F18" s="188">
        <f>SUMIF('Restated Depr'!$A$1:$A$7675,B18,'Restated Depr'!$O$1:$O$7675)/2</f>
        <v>166458.228198</v>
      </c>
      <c r="G18" s="188">
        <f t="shared" si="0"/>
        <v>-49141.73791116674</v>
      </c>
    </row>
    <row r="19" spans="1:7">
      <c r="A19" s="191" t="s">
        <v>7666</v>
      </c>
      <c r="B19" s="190" t="s">
        <v>369</v>
      </c>
      <c r="C19" s="189" t="s">
        <v>7665</v>
      </c>
      <c r="D19" s="188">
        <f>SUMIF('Restated Depr'!$A$1:$A$7675,B19,'Restated Depr'!$H$1:$H$7675)/2</f>
        <v>4672.7200000000012</v>
      </c>
      <c r="E19" s="188">
        <f>SUMIF('Restated Depr'!$A$1:$A$7675,B19,'Restated Depr'!$K$1:$K$7675)/2</f>
        <v>4672.7387863333333</v>
      </c>
      <c r="F19" s="188">
        <f>SUMIF('Restated Depr'!$A$1:$A$7675,B19,'Restated Depr'!$O$1:$O$7675)/2</f>
        <v>4070.6254400000012</v>
      </c>
      <c r="G19" s="188">
        <f t="shared" si="0"/>
        <v>-602.11334633333217</v>
      </c>
    </row>
    <row r="20" spans="1:7">
      <c r="A20" s="182" t="s">
        <v>7664</v>
      </c>
      <c r="B20" s="182" t="s">
        <v>392</v>
      </c>
      <c r="C20" s="181" t="s">
        <v>7663</v>
      </c>
      <c r="D20" s="184">
        <f>SUMIF('Restated Depr'!$A$1:$A$7675,B20,'Restated Depr'!$H$1:$H$7675)/2</f>
        <v>1611.67</v>
      </c>
      <c r="E20" s="184">
        <f>SUMIF('Restated Depr'!$A$1:$A$7675,B20,'Restated Depr'!$K$1:$K$7675)/2</f>
        <v>1611.7029819166667</v>
      </c>
      <c r="F20" s="184">
        <f>SUMIF('Restated Depr'!$A$1:$A$7675,B20,'Restated Depr'!$O$1:$O$7675)/2</f>
        <v>1595.55746</v>
      </c>
      <c r="G20" s="184">
        <f t="shared" si="0"/>
        <v>-16.145521916666667</v>
      </c>
    </row>
    <row r="21" spans="1:7">
      <c r="A21" s="182"/>
      <c r="B21" s="182"/>
      <c r="C21" s="263" t="s">
        <v>7684</v>
      </c>
      <c r="D21" s="186">
        <f>SUM(D10:D20)</f>
        <v>469483.7099999999</v>
      </c>
      <c r="E21" s="186">
        <f>SUM(E10:E20)</f>
        <v>469483.81889833341</v>
      </c>
      <c r="F21" s="186">
        <f>SUM(F10:F20)</f>
        <v>388272.47926199995</v>
      </c>
      <c r="G21" s="186">
        <f>SUM(G10:G20)</f>
        <v>-81211.339636333418</v>
      </c>
    </row>
    <row r="22" spans="1:7">
      <c r="A22" s="182"/>
      <c r="B22" s="182"/>
      <c r="C22" s="181"/>
      <c r="D22" s="186"/>
      <c r="E22" s="186"/>
      <c r="F22" s="186"/>
      <c r="G22" s="186"/>
    </row>
    <row r="23" spans="1:7">
      <c r="A23" s="182"/>
      <c r="B23" s="182"/>
      <c r="C23" s="181" t="s">
        <v>7683</v>
      </c>
      <c r="D23" s="184"/>
      <c r="E23" s="184"/>
      <c r="F23" s="184"/>
      <c r="G23" s="184"/>
    </row>
    <row r="24" spans="1:7">
      <c r="A24" s="182" t="s">
        <v>7678</v>
      </c>
      <c r="B24" s="182" t="s">
        <v>259</v>
      </c>
      <c r="C24" s="181" t="s">
        <v>7677</v>
      </c>
      <c r="D24" s="184">
        <f>SUMIF('Restated Depr'!$A$1:$A$7675,B24,'Restated Depr'!$H$1:$H$7675)/2</f>
        <v>15763.370000000003</v>
      </c>
      <c r="E24" s="184">
        <f>SUMIF('Restated Depr'!$A$1:$A$7675,B24,'Restated Depr'!$K$1:$K$7675)/2</f>
        <v>15763.376191166668</v>
      </c>
      <c r="F24" s="184">
        <f>SUMIF('Restated Depr'!$A$1:$A$7675,B24,'Restated Depr'!$O$1:$O$7675)/2</f>
        <v>11782.36499</v>
      </c>
      <c r="G24" s="184">
        <f t="shared" ref="G24:G34" si="1">+F24-E24</f>
        <v>-3981.0112011666679</v>
      </c>
    </row>
    <row r="25" spans="1:7">
      <c r="A25" s="182" t="s">
        <v>7676</v>
      </c>
      <c r="B25" s="182"/>
      <c r="C25" s="181" t="s">
        <v>7675</v>
      </c>
      <c r="D25" s="184"/>
      <c r="E25" s="184">
        <f>SUMIF('Restated Depr'!$A$1:$A$7675,B25,'Restated Depr'!$K$1:$K$7675)/2</f>
        <v>0</v>
      </c>
      <c r="F25" s="184">
        <f>SUMIF('Restated Depr'!$A$1:$A$7675,B25,'Restated Depr'!$O$1:$O$7675)/2</f>
        <v>0</v>
      </c>
      <c r="G25" s="184">
        <f t="shared" si="1"/>
        <v>0</v>
      </c>
    </row>
    <row r="26" spans="1:7">
      <c r="A26" s="182" t="s">
        <v>7674</v>
      </c>
      <c r="B26" s="182" t="s">
        <v>270</v>
      </c>
      <c r="C26" s="181" t="s">
        <v>7673</v>
      </c>
      <c r="D26" s="184">
        <f>SUMIF('Restated Depr'!$A$1:$A$7675,B26,'Restated Depr'!$H$1:$H$7675)/2</f>
        <v>7840.5500000000029</v>
      </c>
      <c r="E26" s="184">
        <f>SUMIF('Restated Depr'!$A$1:$A$7675,B26,'Restated Depr'!$K$1:$K$7675)/2</f>
        <v>7840.5479395833318</v>
      </c>
      <c r="F26" s="184">
        <f>SUMIF('Restated Depr'!$A$1:$A$7675,B26,'Restated Depr'!$O$1:$O$7675)/2</f>
        <v>7429.1737359999979</v>
      </c>
      <c r="G26" s="184">
        <f t="shared" si="1"/>
        <v>-411.37420358333384</v>
      </c>
    </row>
    <row r="27" spans="1:7">
      <c r="A27" s="191" t="s">
        <v>7672</v>
      </c>
      <c r="B27" s="191" t="s">
        <v>279</v>
      </c>
      <c r="C27" s="189" t="s">
        <v>7671</v>
      </c>
      <c r="D27" s="188">
        <f>SUMIF('Restated Depr'!$A$1:$A$7675,B27,'Restated Depr'!$H$1:$H$7675)/2</f>
        <v>469340.07999999996</v>
      </c>
      <c r="E27" s="188">
        <f>SUMIF('Restated Depr'!$A$1:$A$7675,B27,'Restated Depr'!$K$1:$K$7675)/2</f>
        <v>470891.4627442499</v>
      </c>
      <c r="F27" s="188">
        <f>SUMIF('Restated Depr'!$A$1:$A$7675,B27,'Restated Depr'!$O$1:$O$7675)/2</f>
        <v>490534.06040100002</v>
      </c>
      <c r="G27" s="188">
        <f t="shared" si="1"/>
        <v>19642.59765675012</v>
      </c>
    </row>
    <row r="28" spans="1:7">
      <c r="A28" s="191" t="s">
        <v>7672</v>
      </c>
      <c r="B28" s="190" t="s">
        <v>292</v>
      </c>
      <c r="C28" s="189" t="s">
        <v>7671</v>
      </c>
      <c r="D28" s="188">
        <f>SUMIF('Restated Depr'!$A$1:$A$7675,B28,'Restated Depr'!$H$1:$H$7675)/2</f>
        <v>73616.09</v>
      </c>
      <c r="E28" s="188">
        <f>SUMIF('Restated Depr'!$A$1:$A$7675,B28,'Restated Depr'!$K$1:$K$7675)/2</f>
        <v>73616.113717416651</v>
      </c>
      <c r="F28" s="188">
        <f>SUMIF('Restated Depr'!$A$1:$A$7675,B28,'Restated Depr'!$O$1:$O$7675)/2</f>
        <v>73118.113743999987</v>
      </c>
      <c r="G28" s="188">
        <f t="shared" si="1"/>
        <v>-497.99997341666312</v>
      </c>
    </row>
    <row r="29" spans="1:7">
      <c r="A29" s="191" t="s">
        <v>7670</v>
      </c>
      <c r="B29" s="191" t="s">
        <v>330</v>
      </c>
      <c r="C29" s="189" t="s">
        <v>7669</v>
      </c>
      <c r="D29" s="188">
        <f>SUMIF('Restated Depr'!$A$1:$A$7675,B29,'Restated Depr'!$H$1:$H$7675)/2</f>
        <v>297513.65999999997</v>
      </c>
      <c r="E29" s="188">
        <f>SUMIF('Restated Depr'!$A$1:$A$7675,B29,'Restated Depr'!$K$1:$K$7675)/2</f>
        <v>297513.71356850001</v>
      </c>
      <c r="F29" s="188">
        <f>SUMIF('Restated Depr'!$A$1:$A$7675,B29,'Restated Depr'!$O$1:$O$7675)/2</f>
        <v>257364.80412500005</v>
      </c>
      <c r="G29" s="188">
        <f t="shared" si="1"/>
        <v>-40148.909443499957</v>
      </c>
    </row>
    <row r="30" spans="1:7">
      <c r="A30" s="191" t="s">
        <v>7670</v>
      </c>
      <c r="B30" s="190" t="s">
        <v>334</v>
      </c>
      <c r="C30" s="189" t="s">
        <v>7669</v>
      </c>
      <c r="D30" s="188">
        <f>SUMIF('Restated Depr'!$A$1:$A$7675,B30,'Restated Depr'!$H$1:$H$7675)/2</f>
        <v>2.71</v>
      </c>
      <c r="E30" s="188">
        <f>SUMIF('Restated Depr'!$A$1:$A$7675,B30,'Restated Depr'!$K$1:$K$7675)/2</f>
        <v>2.7334492499999992</v>
      </c>
      <c r="F30" s="188">
        <f>SUMIF('Restated Depr'!$A$1:$A$7675,B30,'Restated Depr'!$O$1:$O$7675)/2</f>
        <v>1.2297180000000001</v>
      </c>
      <c r="G30" s="188">
        <f t="shared" si="1"/>
        <v>-1.5037312499999991</v>
      </c>
    </row>
    <row r="31" spans="1:7">
      <c r="A31" s="182" t="s">
        <v>7668</v>
      </c>
      <c r="B31" s="182" t="s">
        <v>346</v>
      </c>
      <c r="C31" s="181" t="s">
        <v>7667</v>
      </c>
      <c r="D31" s="184">
        <f>SUMIF('Restated Depr'!$A$1:$A$7675,B31,'Restated Depr'!$H$1:$H$7675)/2</f>
        <v>2711.7600000000007</v>
      </c>
      <c r="E31" s="184">
        <f>SUMIF('Restated Depr'!$A$1:$A$7675,B31,'Restated Depr'!$K$1:$K$7675)/2</f>
        <v>2711.7475044999996</v>
      </c>
      <c r="F31" s="184">
        <f>SUMIF('Restated Depr'!$A$1:$A$7675,B31,'Restated Depr'!$O$1:$O$7675)/2</f>
        <v>2740.5722940000001</v>
      </c>
      <c r="G31" s="184">
        <f t="shared" si="1"/>
        <v>28.824789500000406</v>
      </c>
    </row>
    <row r="32" spans="1:7">
      <c r="A32" s="191" t="s">
        <v>7666</v>
      </c>
      <c r="B32" s="191" t="s">
        <v>360</v>
      </c>
      <c r="C32" s="189" t="s">
        <v>7665</v>
      </c>
      <c r="D32" s="188">
        <f>SUMIF('Restated Depr'!$A$1:$A$7675,B32,'Restated Depr'!$H$1:$H$7675)/2</f>
        <v>329693.53000000009</v>
      </c>
      <c r="E32" s="188">
        <f>SUMIF('Restated Depr'!$A$1:$A$7675,B32,'Restated Depr'!$K$1:$K$7675)/2</f>
        <v>329693.51617791667</v>
      </c>
      <c r="F32" s="188">
        <f>SUMIF('Restated Depr'!$A$1:$A$7675,B32,'Restated Depr'!$O$1:$O$7675)/2</f>
        <v>254546.41548299996</v>
      </c>
      <c r="G32" s="188">
        <f t="shared" si="1"/>
        <v>-75147.100694916706</v>
      </c>
    </row>
    <row r="33" spans="1:7">
      <c r="A33" s="191" t="s">
        <v>7666</v>
      </c>
      <c r="B33" s="190" t="s">
        <v>370</v>
      </c>
      <c r="C33" s="189" t="s">
        <v>7665</v>
      </c>
      <c r="D33" s="188">
        <f>SUMIF('Restated Depr'!$A$1:$A$7675,B33,'Restated Depr'!$H$1:$H$7675)/2</f>
        <v>4932.03</v>
      </c>
      <c r="E33" s="188">
        <f>SUMIF('Restated Depr'!$A$1:$A$7675,B33,'Restated Depr'!$K$1:$K$7675)/2</f>
        <v>4932.0619773333337</v>
      </c>
      <c r="F33" s="188">
        <f>SUMIF('Restated Depr'!$A$1:$A$7675,B33,'Restated Depr'!$O$1:$O$7675)/2</f>
        <v>4296.533120000001</v>
      </c>
      <c r="G33" s="188">
        <f t="shared" si="1"/>
        <v>-635.52885733333278</v>
      </c>
    </row>
    <row r="34" spans="1:7">
      <c r="A34" s="182" t="s">
        <v>7664</v>
      </c>
      <c r="B34" s="176" t="s">
        <v>393</v>
      </c>
      <c r="C34" s="181" t="s">
        <v>7663</v>
      </c>
      <c r="D34" s="184">
        <f>SUMIF('Restated Depr'!$A$1:$A$7675,B34,'Restated Depr'!$H$1:$H$7675)/2</f>
        <v>4686.96</v>
      </c>
      <c r="E34" s="184">
        <f>SUMIF('Restated Depr'!$A$1:$A$7675,B34,'Restated Depr'!$K$1:$K$7675)/2</f>
        <v>4686.9359564166662</v>
      </c>
      <c r="F34" s="184">
        <f>SUMIF('Restated Depr'!$A$1:$A$7675,B34,'Restated Depr'!$O$1:$O$7675)/2</f>
        <v>4639.9837399999997</v>
      </c>
      <c r="G34" s="184">
        <f t="shared" si="1"/>
        <v>-46.952216416666488</v>
      </c>
    </row>
    <row r="35" spans="1:7">
      <c r="A35" s="182"/>
      <c r="B35" s="182"/>
      <c r="C35" s="187" t="s">
        <v>7682</v>
      </c>
      <c r="D35" s="186">
        <f>SUM(D24:D34)</f>
        <v>1206100.74</v>
      </c>
      <c r="E35" s="186">
        <f>SUM(E24:E34)</f>
        <v>1207652.2092263333</v>
      </c>
      <c r="F35" s="186">
        <f>SUM(F24:F34)</f>
        <v>1106453.251351</v>
      </c>
      <c r="G35" s="186">
        <f>SUM(G24:G34)</f>
        <v>-101198.95787533322</v>
      </c>
    </row>
    <row r="36" spans="1:7">
      <c r="A36" s="182"/>
      <c r="B36" s="182"/>
      <c r="C36" s="185"/>
      <c r="D36" s="186"/>
      <c r="E36" s="186"/>
      <c r="F36" s="186"/>
      <c r="G36" s="186"/>
    </row>
    <row r="37" spans="1:7">
      <c r="A37" s="182"/>
      <c r="B37" s="182"/>
      <c r="C37" s="181" t="s">
        <v>7681</v>
      </c>
      <c r="D37" s="184"/>
      <c r="E37" s="184"/>
      <c r="F37" s="184"/>
      <c r="G37" s="184"/>
    </row>
    <row r="38" spans="1:7">
      <c r="A38" s="182" t="s">
        <v>7678</v>
      </c>
      <c r="B38" s="182"/>
      <c r="C38" s="181" t="s">
        <v>7677</v>
      </c>
      <c r="D38" s="184"/>
      <c r="E38" s="184"/>
      <c r="F38" s="184"/>
      <c r="G38" s="184">
        <f t="shared" ref="G38:G45" si="2">+F38-E38</f>
        <v>0</v>
      </c>
    </row>
    <row r="39" spans="1:7">
      <c r="A39" s="182" t="s">
        <v>7676</v>
      </c>
      <c r="B39" s="182"/>
      <c r="C39" s="181" t="s">
        <v>7675</v>
      </c>
      <c r="D39" s="184"/>
      <c r="E39" s="184"/>
      <c r="F39" s="184"/>
      <c r="G39" s="184">
        <f t="shared" si="2"/>
        <v>0</v>
      </c>
    </row>
    <row r="40" spans="1:7">
      <c r="A40" s="182" t="s">
        <v>7674</v>
      </c>
      <c r="B40" s="178" t="s">
        <v>269</v>
      </c>
      <c r="C40" s="181" t="s">
        <v>7673</v>
      </c>
      <c r="D40" s="184">
        <f>SUMIF('Restated Depr'!$A$1:$A$7675,B40,'Restated Depr'!$H$1:$H$7675)/2</f>
        <v>20473.39</v>
      </c>
      <c r="E40" s="184">
        <f>SUMIF('Restated Depr'!$A$1:$A$7675,B40,'Restated Depr'!$K$1:$K$7675)/2</f>
        <v>20473.396212499993</v>
      </c>
      <c r="F40" s="184">
        <f>SUMIF('Restated Depr'!$A$1:$A$7675,B40,'Restated Depr'!$O$1:$O$7675)/2</f>
        <v>19399.207631999994</v>
      </c>
      <c r="G40" s="184">
        <f t="shared" si="2"/>
        <v>-1074.1885804999984</v>
      </c>
    </row>
    <row r="41" spans="1:7">
      <c r="A41" s="182" t="s">
        <v>7672</v>
      </c>
      <c r="B41" s="178" t="s">
        <v>278</v>
      </c>
      <c r="C41" s="181" t="s">
        <v>7671</v>
      </c>
      <c r="D41" s="184">
        <f>SUMIF('Restated Depr'!$A$1:$A$7675,B41,'Restated Depr'!$H$1:$H$7675)/2</f>
        <v>859471.33000000007</v>
      </c>
      <c r="E41" s="184">
        <f>SUMIF('Restated Depr'!$A$1:$A$7675,B41,'Restated Depr'!$K$1:$K$7675)/2</f>
        <v>859471.3365392501</v>
      </c>
      <c r="F41" s="184">
        <f>SUMIF('Restated Depr'!$A$1:$A$7675,B41,'Restated Depr'!$O$1:$O$7675)/2</f>
        <v>895323.0157410003</v>
      </c>
      <c r="G41" s="184">
        <f t="shared" si="2"/>
        <v>35851.679201750201</v>
      </c>
    </row>
    <row r="42" spans="1:7">
      <c r="A42" s="182" t="s">
        <v>7670</v>
      </c>
      <c r="B42" s="178" t="s">
        <v>328</v>
      </c>
      <c r="C42" s="181" t="s">
        <v>7669</v>
      </c>
      <c r="D42" s="184">
        <f>SUMIF('Restated Depr'!$A$1:$A$7675,B42,'Restated Depr'!$H$1:$H$7675)/2</f>
        <v>329191.42000000004</v>
      </c>
      <c r="E42" s="184">
        <f>SUMIF('Restated Depr'!$A$1:$A$7675,B42,'Restated Depr'!$K$1:$K$7675)/2</f>
        <v>329191.47492749989</v>
      </c>
      <c r="F42" s="184">
        <f>SUMIF('Restated Depr'!$A$1:$A$7675,B42,'Restated Depr'!$O$1:$O$7675)/2</f>
        <v>284767.71187499992</v>
      </c>
      <c r="G42" s="184">
        <f t="shared" si="2"/>
        <v>-44423.763052499969</v>
      </c>
    </row>
    <row r="43" spans="1:7">
      <c r="A43" s="182" t="s">
        <v>7668</v>
      </c>
      <c r="B43" s="178" t="s">
        <v>337</v>
      </c>
      <c r="C43" s="181" t="s">
        <v>7667</v>
      </c>
      <c r="D43" s="184">
        <f>SUMIF('Restated Depr'!$A$1:$A$7675,B43,'Restated Depr'!$H$1:$H$7675)/2</f>
        <v>6189.0199999999986</v>
      </c>
      <c r="E43" s="184">
        <f>SUMIF('Restated Depr'!$A$1:$A$7675,B43,'Restated Depr'!$K$1:$K$7675)/2</f>
        <v>6188.9616666666652</v>
      </c>
      <c r="F43" s="184">
        <f>SUMIF('Restated Depr'!$A$1:$A$7675,B43,'Restated Depr'!$O$1:$O$7675)/2</f>
        <v>6207.6799999999994</v>
      </c>
      <c r="G43" s="184">
        <f t="shared" si="2"/>
        <v>18.718333333334158</v>
      </c>
    </row>
    <row r="44" spans="1:7">
      <c r="A44" s="182" t="s">
        <v>7666</v>
      </c>
      <c r="B44" s="178" t="s">
        <v>358</v>
      </c>
      <c r="C44" s="181" t="s">
        <v>7665</v>
      </c>
      <c r="D44" s="184">
        <f>SUMIF('Restated Depr'!$A$1:$A$7675,B44,'Restated Depr'!$H$1:$H$7675)/2</f>
        <v>394996.37999999983</v>
      </c>
      <c r="E44" s="184">
        <f>SUMIF('Restated Depr'!$A$1:$A$7675,B44,'Restated Depr'!$K$1:$K$7675)/2</f>
        <v>394996.44888416654</v>
      </c>
      <c r="F44" s="184">
        <f>SUMIF('Restated Depr'!$A$1:$A$7675,B44,'Restated Depr'!$O$1:$O$7675)/2</f>
        <v>304964.83933799993</v>
      </c>
      <c r="G44" s="184">
        <f t="shared" si="2"/>
        <v>-90031.609546166612</v>
      </c>
    </row>
    <row r="45" spans="1:7">
      <c r="A45" s="182" t="s">
        <v>7664</v>
      </c>
      <c r="B45" s="178" t="s">
        <v>391</v>
      </c>
      <c r="C45" s="181" t="s">
        <v>7663</v>
      </c>
      <c r="D45" s="184">
        <f>SUMIF('Restated Depr'!$A$1:$A$7675,B45,'Restated Depr'!$H$1:$H$7675)/2</f>
        <v>1058.5600000000002</v>
      </c>
      <c r="E45" s="184">
        <f>SUMIF('Restated Depr'!$A$1:$A$7675,B45,'Restated Depr'!$K$1:$K$7675)/2</f>
        <v>1058.5615894166663</v>
      </c>
      <c r="F45" s="184">
        <f>SUMIF('Restated Depr'!$A$1:$A$7675,B45,'Restated Depr'!$O$1:$O$7675)/2</f>
        <v>1047.9572599999997</v>
      </c>
      <c r="G45" s="184">
        <f t="shared" si="2"/>
        <v>-10.604329416666587</v>
      </c>
    </row>
    <row r="46" spans="1:7">
      <c r="A46" s="182"/>
      <c r="B46" s="182"/>
      <c r="C46" s="187" t="s">
        <v>7680</v>
      </c>
      <c r="D46" s="186">
        <f>SUM(D38:D45)</f>
        <v>1611380.1</v>
      </c>
      <c r="E46" s="186">
        <f>SUM(E38:E45)</f>
        <v>1611380.1798194996</v>
      </c>
      <c r="F46" s="186">
        <f>SUM(F38:F45)</f>
        <v>1511710.411846</v>
      </c>
      <c r="G46" s="186">
        <f>SUM(G38:G45)</f>
        <v>-99669.767973499722</v>
      </c>
    </row>
    <row r="47" spans="1:7">
      <c r="A47" s="182"/>
      <c r="B47" s="182"/>
      <c r="C47" s="185"/>
      <c r="D47" s="186"/>
      <c r="E47" s="186"/>
      <c r="F47" s="186"/>
      <c r="G47" s="186"/>
    </row>
    <row r="48" spans="1:7">
      <c r="A48" s="182"/>
      <c r="B48" s="182"/>
      <c r="C48" s="181" t="s">
        <v>7679</v>
      </c>
      <c r="D48" s="184"/>
      <c r="E48" s="184"/>
      <c r="F48" s="184"/>
      <c r="G48" s="184"/>
    </row>
    <row r="49" spans="1:7">
      <c r="A49" s="182" t="s">
        <v>7678</v>
      </c>
      <c r="B49" s="182"/>
      <c r="C49" s="181" t="s">
        <v>7677</v>
      </c>
      <c r="D49" s="184"/>
      <c r="E49" s="184"/>
      <c r="F49" s="184"/>
      <c r="G49" s="184">
        <f t="shared" ref="G49:G56" si="3">+F49-E49</f>
        <v>0</v>
      </c>
    </row>
    <row r="50" spans="1:7">
      <c r="A50" s="182" t="s">
        <v>7676</v>
      </c>
      <c r="B50" s="182"/>
      <c r="C50" s="181" t="s">
        <v>7675</v>
      </c>
      <c r="D50" s="184"/>
      <c r="E50" s="184"/>
      <c r="F50" s="184"/>
      <c r="G50" s="184">
        <f t="shared" si="3"/>
        <v>0</v>
      </c>
    </row>
    <row r="51" spans="1:7">
      <c r="A51" s="182" t="s">
        <v>7674</v>
      </c>
      <c r="B51" s="182"/>
      <c r="C51" s="181" t="s">
        <v>7673</v>
      </c>
      <c r="D51" s="184"/>
      <c r="E51" s="184"/>
      <c r="F51" s="184"/>
      <c r="G51" s="184">
        <f t="shared" si="3"/>
        <v>0</v>
      </c>
    </row>
    <row r="52" spans="1:7">
      <c r="A52" s="182" t="s">
        <v>7672</v>
      </c>
      <c r="B52" s="182"/>
      <c r="C52" s="181" t="s">
        <v>7671</v>
      </c>
      <c r="D52" s="184"/>
      <c r="E52" s="184"/>
      <c r="F52" s="184"/>
      <c r="G52" s="184">
        <f t="shared" si="3"/>
        <v>0</v>
      </c>
    </row>
    <row r="53" spans="1:7">
      <c r="A53" s="182" t="s">
        <v>7670</v>
      </c>
      <c r="B53" s="178" t="s">
        <v>331</v>
      </c>
      <c r="C53" s="181" t="s">
        <v>7669</v>
      </c>
      <c r="D53" s="184">
        <f>SUMIF('Restated Depr'!$A$1:$A$7675,B53,'Restated Depr'!$H$1:$H$7675)/2</f>
        <v>83002.240000000005</v>
      </c>
      <c r="E53" s="184">
        <f>SUMIF('Restated Depr'!$A$1:$A$7675,B53,'Restated Depr'!$K$1:$K$7675)/2</f>
        <v>83002.207718999969</v>
      </c>
      <c r="F53" s="184">
        <f>SUMIF('Restated Depr'!$A$1:$A$7675,B53,'Restated Depr'!$O$1:$O$7675)/2</f>
        <v>71801.217749999982</v>
      </c>
      <c r="G53" s="184">
        <f t="shared" si="3"/>
        <v>-11200.989968999987</v>
      </c>
    </row>
    <row r="54" spans="1:7">
      <c r="A54" s="182" t="s">
        <v>7668</v>
      </c>
      <c r="B54" s="178" t="s">
        <v>338</v>
      </c>
      <c r="C54" s="181" t="s">
        <v>7667</v>
      </c>
      <c r="D54" s="184">
        <f>SUMIF('Restated Depr'!$A$1:$A$7675,B54,'Restated Depr'!$H$1:$H$7675)/2</f>
        <v>106581.20000000003</v>
      </c>
      <c r="E54" s="184">
        <f>SUMIF('Restated Depr'!$A$1:$A$7675,B54,'Restated Depr'!$K$1:$K$7675)/2</f>
        <v>106581.21723741665</v>
      </c>
      <c r="F54" s="184">
        <f>SUMIF('Restated Depr'!$A$1:$A$7675,B54,'Restated Depr'!$O$1:$O$7675)/2</f>
        <v>106903.56900799998</v>
      </c>
      <c r="G54" s="184">
        <f t="shared" si="3"/>
        <v>322.35177058332192</v>
      </c>
    </row>
    <row r="55" spans="1:7">
      <c r="A55" s="182" t="s">
        <v>7666</v>
      </c>
      <c r="B55" s="178" t="s">
        <v>361</v>
      </c>
      <c r="C55" s="181" t="s">
        <v>7665</v>
      </c>
      <c r="D55" s="184">
        <f>SUMIF('Restated Depr'!$A$1:$A$7675,B55,'Restated Depr'!$H$1:$H$7675)/2</f>
        <v>212210.24999999994</v>
      </c>
      <c r="E55" s="184">
        <f>SUMIF('Restated Depr'!$A$1:$A$7675,B55,'Restated Depr'!$K$1:$K$7675)/2</f>
        <v>212210.19464708326</v>
      </c>
      <c r="F55" s="184">
        <f>SUMIF('Restated Depr'!$A$1:$A$7675,B55,'Restated Depr'!$O$1:$O$7675)/2</f>
        <v>163841.08793699997</v>
      </c>
      <c r="G55" s="184">
        <f t="shared" si="3"/>
        <v>-48369.106710083288</v>
      </c>
    </row>
    <row r="56" spans="1:7">
      <c r="A56" s="182" t="s">
        <v>7664</v>
      </c>
      <c r="B56" s="182"/>
      <c r="C56" s="181" t="s">
        <v>7663</v>
      </c>
      <c r="D56" s="184"/>
      <c r="E56" s="184">
        <f>SUMIF('Restated Depr'!$A$1:$A$7675,B56,'Restated Depr'!$K$1:$K$7675)/2</f>
        <v>0</v>
      </c>
      <c r="F56" s="184">
        <f>SUMIF('Restated Depr'!$A$1:$A$7675,B56,'Restated Depr'!$O$1:$O$7675)/2</f>
        <v>0</v>
      </c>
      <c r="G56" s="184">
        <f t="shared" si="3"/>
        <v>0</v>
      </c>
    </row>
    <row r="57" spans="1:7">
      <c r="A57" s="182"/>
      <c r="B57" s="182"/>
      <c r="C57" s="187" t="s">
        <v>7662</v>
      </c>
      <c r="D57" s="186">
        <f>SUM(D49:D56)</f>
        <v>401793.68999999994</v>
      </c>
      <c r="E57" s="186">
        <f>SUM(E49:E56)</f>
        <v>401793.61960349989</v>
      </c>
      <c r="F57" s="186">
        <f>SUM(F49:F56)</f>
        <v>342545.87469499995</v>
      </c>
      <c r="G57" s="186">
        <f>SUM(G49:G56)</f>
        <v>-59247.744908499953</v>
      </c>
    </row>
    <row r="58" spans="1:7">
      <c r="A58" s="182"/>
      <c r="B58" s="182"/>
      <c r="C58" s="187"/>
      <c r="D58" s="186"/>
      <c r="E58" s="186"/>
      <c r="F58" s="186"/>
      <c r="G58" s="186"/>
    </row>
    <row r="59" spans="1:7">
      <c r="A59" s="182"/>
      <c r="B59" s="182"/>
      <c r="C59" s="185"/>
      <c r="D59" s="184"/>
      <c r="E59" s="184"/>
      <c r="F59" s="184"/>
      <c r="G59" s="184"/>
    </row>
    <row r="60" spans="1:7" ht="15.75" thickBot="1">
      <c r="A60" s="182"/>
      <c r="B60" s="182"/>
      <c r="C60" s="181" t="s">
        <v>7661</v>
      </c>
      <c r="D60" s="183">
        <f>D21+D35+D46+D57</f>
        <v>3688758.2399999998</v>
      </c>
      <c r="E60" s="183">
        <f>E21+E35+E46+E57</f>
        <v>3690309.8275476662</v>
      </c>
      <c r="F60" s="183">
        <f>F21+F35+F46+F57</f>
        <v>3348982.0171539998</v>
      </c>
      <c r="G60" s="183">
        <f>G21+G35+G46+G57</f>
        <v>-341327.81039366632</v>
      </c>
    </row>
    <row r="61" spans="1:7" ht="15.75" thickTop="1">
      <c r="A61" s="182"/>
      <c r="B61" s="182"/>
      <c r="C61" s="181"/>
      <c r="D61" s="180"/>
      <c r="E61" s="179"/>
      <c r="F61" s="178"/>
      <c r="G61" s="178"/>
    </row>
    <row r="62" spans="1:7">
      <c r="A62" s="177"/>
      <c r="B62" s="177"/>
      <c r="C62" s="178"/>
      <c r="D62" s="178"/>
      <c r="E62" s="178"/>
      <c r="F62" s="178"/>
      <c r="G62" s="178"/>
    </row>
    <row r="63" spans="1:7">
      <c r="A63" s="177"/>
      <c r="B63" s="177"/>
    </row>
    <row r="64" spans="1:7">
      <c r="A64" s="177"/>
      <c r="B64" s="177"/>
    </row>
    <row r="65" spans="1:2">
      <c r="A65" s="177"/>
      <c r="B65" s="177"/>
    </row>
    <row r="66" spans="1:2">
      <c r="A66" s="177"/>
      <c r="B66" s="177"/>
    </row>
    <row r="67" spans="1:2">
      <c r="A67" s="177"/>
      <c r="B67" s="177"/>
    </row>
    <row r="68" spans="1:2">
      <c r="A68" s="177"/>
      <c r="B68" s="177"/>
    </row>
  </sheetData>
  <mergeCells count="4">
    <mergeCell ref="A1:E1"/>
    <mergeCell ref="A2:E2"/>
    <mergeCell ref="A3:E3"/>
    <mergeCell ref="A4:E4"/>
  </mergeCells>
  <pageMargins left="0.7" right="0.7" top="0.75" bottom="0.75" header="0.3" footer="0.3"/>
  <pageSetup scale="6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9BEE985E9E72046AD1023F69CC62719" ma:contentTypeVersion="68" ma:contentTypeDescription="" ma:contentTypeScope="" ma:versionID="28623e06127f6e95eba33b0e9723d12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2018-11-07T08:00:00+00:00</OpenedDate>
    <SignificantOrder xmlns="dc463f71-b30c-4ab2-9473-d307f9d35888">false</SignificantOrder>
    <Date1 xmlns="dc463f71-b30c-4ab2-9473-d307f9d35888">2018-11-13T08:00:00+00:00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180899</DocketNumber>
    <DelegatedOrder xmlns="dc463f71-b30c-4ab2-9473-d307f9d35888">false</DelegatedOrder>
  </documentManagement>
</p:properties>
</file>

<file path=customXml/itemProps1.xml><?xml version="1.0" encoding="utf-8"?>
<ds:datastoreItem xmlns:ds="http://schemas.openxmlformats.org/officeDocument/2006/customXml" ds:itemID="{2AFF412D-D5E0-4A10-AEA6-B1728259CBD9}"/>
</file>

<file path=customXml/itemProps2.xml><?xml version="1.0" encoding="utf-8"?>
<ds:datastoreItem xmlns:ds="http://schemas.openxmlformats.org/officeDocument/2006/customXml" ds:itemID="{4D94B3D8-3AE8-4643-B055-AA8FD35CA1B9}"/>
</file>

<file path=customXml/itemProps3.xml><?xml version="1.0" encoding="utf-8"?>
<ds:datastoreItem xmlns:ds="http://schemas.openxmlformats.org/officeDocument/2006/customXml" ds:itemID="{FC46549F-4AC2-4A5C-B5C5-9F711DC64D58}"/>
</file>

<file path=customXml/itemProps4.xml><?xml version="1.0" encoding="utf-8"?>
<ds:datastoreItem xmlns:ds="http://schemas.openxmlformats.org/officeDocument/2006/customXml" ds:itemID="{9C944556-F3F4-4A01-ADCC-43833E9768E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EOP Electric Deprec  Lead </vt:lpstr>
      <vt:lpstr>Annualize Elec  Deprec Lead </vt:lpstr>
      <vt:lpstr>EOP Gas Deprec Lead </vt:lpstr>
      <vt:lpstr>Annualize Gas Deprec Lead </vt:lpstr>
      <vt:lpstr>Treatment Legend</vt:lpstr>
      <vt:lpstr>Restated Depr</vt:lpstr>
      <vt:lpstr>DFIT Adjustment</vt:lpstr>
      <vt:lpstr>Accretion</vt:lpstr>
      <vt:lpstr>Trans Depr Group</vt:lpstr>
      <vt:lpstr>EOP Elec DFIT Depr Restatement</vt:lpstr>
      <vt:lpstr>Annualize Elec DFIT Depr </vt:lpstr>
      <vt:lpstr>EOP Gas DFIT Depr Restatement </vt:lpstr>
      <vt:lpstr>Annualized Gas DFIT Depr</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npeder</dc:creator>
  <cp:lastModifiedBy>NC</cp:lastModifiedBy>
  <cp:lastPrinted>2018-10-11T18:11:22Z</cp:lastPrinted>
  <dcterms:created xsi:type="dcterms:W3CDTF">2018-08-15T20:35:04Z</dcterms:created>
  <dcterms:modified xsi:type="dcterms:W3CDTF">2018-11-05T22:47:39Z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0x0101006E56B4D1795A2E4DB2F0B01679ED314A0019BEE985E9E72046AD1023F69CC62719</vt:lpwstr>
  </property>
  <property fmtid="{D5CDD505-2E9C-101B-9397-08002B2CF9AE}" pid="3" name="_docset_NoMedatataSyncRequired">
    <vt:lpwstr>False</vt:lpwstr>
  </property>
  <property fmtid="{D5CDD505-2E9C-101B-9397-08002B2CF9AE}" pid="4" name="IsEFSEC">
    <vt:bool>false</vt:bool>
  </property>
</Properties>
</file>